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roforma\Dropbox\Proforma\Presentacion\Comercial\"/>
    </mc:Choice>
  </mc:AlternateContent>
  <xr:revisionPtr revIDLastSave="0" documentId="13_ncr:1_{CC080348-CEB5-4882-B929-EA483AF5C22A}" xr6:coauthVersionLast="47" xr6:coauthVersionMax="47" xr10:uidLastSave="{00000000-0000-0000-0000-000000000000}"/>
  <bookViews>
    <workbookView xWindow="20370" yWindow="-120" windowWidth="29040" windowHeight="15720" tabRatio="843" activeTab="7" xr2:uid="{C16D6C44-6098-4C37-817E-7B4281CEF8B9}"/>
  </bookViews>
  <sheets>
    <sheet name="Cuadro de Mando" sheetId="10" r:id="rId1"/>
    <sheet name="Comp 2024-2025" sheetId="4" r:id="rId2"/>
    <sheet name="Comp 2025-2026" sheetId="5" r:id="rId3"/>
    <sheet name="Comp PP 2025-2026" sheetId="8" r:id="rId4"/>
    <sheet name="Comp Aportes" sheetId="9" r:id="rId5"/>
    <sheet name="80-20" sheetId="14" r:id="rId6"/>
    <sheet name="Oport Crecimiento Zona" sheetId="13" r:id="rId7"/>
    <sheet name="Oportunidad Crecimiento" sheetId="11" r:id="rId8"/>
    <sheet name="2024" sheetId="1" r:id="rId9"/>
    <sheet name="2025" sheetId="2" r:id="rId10"/>
    <sheet name="2026" sheetId="3" r:id="rId11"/>
    <sheet name="Periodo Parcial 2025" sheetId="6" r:id="rId12"/>
    <sheet name="Periodo Parcial 2026" sheetId="7" r:id="rId13"/>
    <sheet name="Hoja1" sheetId="15" r:id="rId14"/>
  </sheets>
  <externalReferences>
    <externalReference r:id="rId15"/>
  </externalReferences>
  <definedNames>
    <definedName name="_xlnm._FilterDatabase" localSheetId="9" hidden="1">'2025'!$A$1:$Y$3728</definedName>
    <definedName name="_xlnm._FilterDatabase" localSheetId="10" hidden="1">'2026'!$A$1:$Y$402</definedName>
    <definedName name="_xlnm._FilterDatabase" localSheetId="4" hidden="1">'Comp Aportes'!$A$3:$H$1104</definedName>
    <definedName name="_xlnm._FilterDatabase" localSheetId="7" hidden="1">'Oportunidad Crecimiento'!$A$3:$G$1019</definedName>
    <definedName name="_xlnm._FilterDatabase" localSheetId="12" hidden="1">'Periodo Parcial 2026'!$A$1:$Y$1517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3" i="10" l="1"/>
  <c r="C72" i="10"/>
  <c r="D72" i="10" s="1"/>
  <c r="B72" i="10"/>
  <c r="C71" i="10"/>
  <c r="D71" i="10" s="1"/>
  <c r="B71" i="10"/>
  <c r="C70" i="10"/>
  <c r="D70" i="10" s="1"/>
  <c r="B70" i="10"/>
  <c r="D69" i="10"/>
  <c r="C69" i="10"/>
  <c r="B69" i="10"/>
  <c r="C68" i="10"/>
  <c r="D68" i="10" s="1"/>
  <c r="B68" i="10"/>
  <c r="C67" i="10"/>
  <c r="D67" i="10" s="1"/>
  <c r="B67" i="10"/>
  <c r="C66" i="10"/>
  <c r="B66" i="10"/>
  <c r="D66" i="10" s="1"/>
  <c r="C65" i="10"/>
  <c r="D65" i="10" s="1"/>
  <c r="B65" i="10"/>
  <c r="C64" i="10"/>
  <c r="D64" i="10" s="1"/>
  <c r="B64" i="10"/>
  <c r="C63" i="10"/>
  <c r="C73" i="10" s="1"/>
  <c r="B63" i="10"/>
  <c r="B73" i="10" s="1"/>
  <c r="F1019" i="11"/>
  <c r="F1018" i="11"/>
  <c r="F1017" i="11"/>
  <c r="F1016" i="11"/>
  <c r="F1015" i="11"/>
  <c r="F1014" i="11"/>
  <c r="F1013" i="11"/>
  <c r="F1012" i="11"/>
  <c r="F1011" i="11"/>
  <c r="F1010" i="11"/>
  <c r="F1009" i="11"/>
  <c r="F1008" i="11"/>
  <c r="F1007" i="11"/>
  <c r="F1006" i="11"/>
  <c r="F1005" i="11"/>
  <c r="F1004" i="11"/>
  <c r="F1003" i="11"/>
  <c r="F1002" i="11"/>
  <c r="F1001" i="11"/>
  <c r="F1000" i="11"/>
  <c r="F999" i="11"/>
  <c r="F998" i="11"/>
  <c r="F997" i="11"/>
  <c r="F996" i="11"/>
  <c r="F995" i="11"/>
  <c r="F994" i="11"/>
  <c r="F993" i="11"/>
  <c r="F992" i="11"/>
  <c r="F991" i="11"/>
  <c r="F990" i="11"/>
  <c r="F989" i="11"/>
  <c r="F988" i="11"/>
  <c r="F987" i="11"/>
  <c r="F986" i="11"/>
  <c r="F985" i="11"/>
  <c r="F984" i="11"/>
  <c r="F983" i="11"/>
  <c r="F982" i="11"/>
  <c r="F981" i="11"/>
  <c r="F980" i="11"/>
  <c r="F979" i="11"/>
  <c r="F978" i="11"/>
  <c r="F977" i="11"/>
  <c r="F976" i="11"/>
  <c r="F975" i="11"/>
  <c r="F974" i="11"/>
  <c r="F973" i="11"/>
  <c r="F972" i="11"/>
  <c r="F971" i="11"/>
  <c r="F970" i="11"/>
  <c r="F969" i="11"/>
  <c r="F968" i="11"/>
  <c r="F967" i="11"/>
  <c r="F966" i="11"/>
  <c r="F965" i="11"/>
  <c r="F964" i="11"/>
  <c r="F963" i="11"/>
  <c r="F962" i="11"/>
  <c r="F961" i="11"/>
  <c r="F960" i="11"/>
  <c r="F959" i="11"/>
  <c r="F958" i="11"/>
  <c r="F957" i="11"/>
  <c r="F956" i="11"/>
  <c r="F955" i="11"/>
  <c r="F954" i="11"/>
  <c r="F953" i="11"/>
  <c r="F952" i="11"/>
  <c r="F951" i="11"/>
  <c r="F950" i="11"/>
  <c r="F949" i="11"/>
  <c r="F948" i="11"/>
  <c r="F947" i="11"/>
  <c r="F946" i="11"/>
  <c r="F945" i="11"/>
  <c r="F944" i="11"/>
  <c r="F943" i="11"/>
  <c r="F942" i="11"/>
  <c r="F941" i="11"/>
  <c r="F940" i="11"/>
  <c r="F939" i="11"/>
  <c r="F938" i="11"/>
  <c r="F937" i="11"/>
  <c r="F936" i="11"/>
  <c r="F935" i="11"/>
  <c r="F934" i="11"/>
  <c r="F933" i="11"/>
  <c r="F932" i="11"/>
  <c r="F931" i="11"/>
  <c r="F930" i="11"/>
  <c r="F929" i="11"/>
  <c r="F928" i="11"/>
  <c r="F927" i="11"/>
  <c r="F926" i="11"/>
  <c r="F925" i="11"/>
  <c r="F924" i="11"/>
  <c r="F923" i="11"/>
  <c r="F922" i="11"/>
  <c r="F921" i="11"/>
  <c r="F920" i="11"/>
  <c r="F919" i="11"/>
  <c r="F918" i="11"/>
  <c r="F917" i="11"/>
  <c r="F916" i="11"/>
  <c r="F915" i="11"/>
  <c r="F914" i="11"/>
  <c r="F913" i="11"/>
  <c r="F912" i="11"/>
  <c r="F911" i="11"/>
  <c r="F910" i="11"/>
  <c r="F909" i="11"/>
  <c r="F908" i="11"/>
  <c r="F907" i="11"/>
  <c r="F906" i="11"/>
  <c r="F905" i="11"/>
  <c r="F904" i="11"/>
  <c r="F903" i="11"/>
  <c r="F902" i="11"/>
  <c r="F901" i="11"/>
  <c r="F900" i="11"/>
  <c r="F899" i="11"/>
  <c r="F898" i="11"/>
  <c r="F897" i="11"/>
  <c r="F896" i="11"/>
  <c r="F895" i="11"/>
  <c r="F894" i="11"/>
  <c r="F893" i="11"/>
  <c r="F892" i="11"/>
  <c r="F891" i="11"/>
  <c r="F890" i="11"/>
  <c r="F889" i="11"/>
  <c r="F888" i="11"/>
  <c r="F887" i="11"/>
  <c r="F886" i="11"/>
  <c r="F885" i="11"/>
  <c r="F884" i="11"/>
  <c r="F883" i="11"/>
  <c r="F882" i="11"/>
  <c r="F881" i="11"/>
  <c r="F880" i="11"/>
  <c r="F879" i="11"/>
  <c r="F878" i="11"/>
  <c r="F877" i="11"/>
  <c r="F876" i="11"/>
  <c r="F875" i="11"/>
  <c r="F874" i="11"/>
  <c r="F873" i="11"/>
  <c r="F872" i="11"/>
  <c r="F871" i="11"/>
  <c r="F870" i="11"/>
  <c r="F869" i="11"/>
  <c r="F868" i="11"/>
  <c r="F867" i="11"/>
  <c r="F866" i="11"/>
  <c r="F865" i="11"/>
  <c r="F864" i="11"/>
  <c r="F863" i="11"/>
  <c r="F862" i="11"/>
  <c r="F861" i="11"/>
  <c r="F860" i="11"/>
  <c r="F859" i="11"/>
  <c r="F858" i="11"/>
  <c r="F857" i="11"/>
  <c r="F856" i="11"/>
  <c r="F855" i="11"/>
  <c r="F854" i="11"/>
  <c r="F853" i="11"/>
  <c r="F852" i="11"/>
  <c r="F851" i="11"/>
  <c r="F850" i="11"/>
  <c r="F849" i="11"/>
  <c r="F848" i="11"/>
  <c r="F847" i="11"/>
  <c r="F846" i="11"/>
  <c r="F845" i="11"/>
  <c r="F844" i="11"/>
  <c r="F843" i="11"/>
  <c r="F842" i="11"/>
  <c r="F841" i="11"/>
  <c r="F840" i="11"/>
  <c r="F839" i="11"/>
  <c r="F838" i="11"/>
  <c r="F837" i="11"/>
  <c r="F836" i="11"/>
  <c r="F835" i="11"/>
  <c r="F834" i="11"/>
  <c r="F833" i="11"/>
  <c r="F832" i="11"/>
  <c r="F831" i="11"/>
  <c r="F830" i="11"/>
  <c r="F829" i="11"/>
  <c r="F828" i="11"/>
  <c r="F827" i="11"/>
  <c r="F826" i="11"/>
  <c r="F825" i="11"/>
  <c r="F824" i="11"/>
  <c r="F823" i="11"/>
  <c r="F822" i="11"/>
  <c r="F821" i="11"/>
  <c r="F820" i="11"/>
  <c r="F819" i="11"/>
  <c r="F818" i="11"/>
  <c r="F817" i="11"/>
  <c r="F816" i="11"/>
  <c r="F815" i="11"/>
  <c r="F814" i="11"/>
  <c r="F813" i="11"/>
  <c r="F812" i="11"/>
  <c r="F811" i="11"/>
  <c r="F810" i="11"/>
  <c r="F809" i="11"/>
  <c r="F808" i="11"/>
  <c r="F807" i="11"/>
  <c r="F806" i="11"/>
  <c r="F805" i="11"/>
  <c r="F804" i="11"/>
  <c r="F803" i="11"/>
  <c r="F802" i="11"/>
  <c r="F801" i="11"/>
  <c r="F800" i="11"/>
  <c r="F799" i="11"/>
  <c r="F798" i="11"/>
  <c r="F797" i="11"/>
  <c r="F796" i="11"/>
  <c r="F795" i="11"/>
  <c r="F794" i="11"/>
  <c r="F793" i="11"/>
  <c r="F792" i="11"/>
  <c r="F791" i="11"/>
  <c r="F790" i="11"/>
  <c r="F789" i="11"/>
  <c r="F788" i="11"/>
  <c r="F787" i="11"/>
  <c r="F786" i="11"/>
  <c r="F785" i="11"/>
  <c r="F784" i="11"/>
  <c r="F783" i="11"/>
  <c r="F782" i="11"/>
  <c r="F781" i="11"/>
  <c r="F780" i="11"/>
  <c r="F779" i="11"/>
  <c r="F778" i="11"/>
  <c r="F777" i="11"/>
  <c r="F776" i="11"/>
  <c r="F775" i="11"/>
  <c r="F774" i="11"/>
  <c r="F773" i="11"/>
  <c r="F772" i="11"/>
  <c r="F771" i="11"/>
  <c r="F770" i="11"/>
  <c r="F769" i="11"/>
  <c r="F768" i="11"/>
  <c r="F767" i="11"/>
  <c r="F766" i="11"/>
  <c r="F765" i="11"/>
  <c r="F764" i="11"/>
  <c r="F763" i="11"/>
  <c r="F762" i="11"/>
  <c r="F761" i="11"/>
  <c r="F760" i="11"/>
  <c r="F759" i="11"/>
  <c r="F758" i="11"/>
  <c r="F757" i="11"/>
  <c r="F756" i="11"/>
  <c r="F755" i="11"/>
  <c r="F754" i="11"/>
  <c r="F753" i="11"/>
  <c r="F752" i="11"/>
  <c r="F751" i="11"/>
  <c r="F750" i="11"/>
  <c r="F749" i="11"/>
  <c r="F748" i="11"/>
  <c r="F747" i="11"/>
  <c r="F746" i="11"/>
  <c r="F745" i="11"/>
  <c r="F744" i="11"/>
  <c r="F743" i="11"/>
  <c r="F742" i="11"/>
  <c r="F741" i="11"/>
  <c r="F740" i="11"/>
  <c r="F739" i="11"/>
  <c r="F738" i="11"/>
  <c r="F737" i="11"/>
  <c r="F736" i="11"/>
  <c r="F735" i="11"/>
  <c r="F734" i="11"/>
  <c r="F733" i="11"/>
  <c r="F732" i="11"/>
  <c r="F731" i="11"/>
  <c r="F730" i="11"/>
  <c r="F729" i="11"/>
  <c r="F728" i="11"/>
  <c r="F727" i="11"/>
  <c r="F726" i="11"/>
  <c r="F725" i="11"/>
  <c r="F724" i="11"/>
  <c r="F723" i="11"/>
  <c r="F722" i="11"/>
  <c r="F721" i="11"/>
  <c r="F720" i="11"/>
  <c r="F719" i="11"/>
  <c r="F718" i="11"/>
  <c r="F717" i="11"/>
  <c r="F716" i="11"/>
  <c r="F715" i="11"/>
  <c r="F714" i="11"/>
  <c r="F713" i="11"/>
  <c r="F712" i="11"/>
  <c r="F711" i="11"/>
  <c r="F710" i="11"/>
  <c r="F709" i="11"/>
  <c r="F708" i="11"/>
  <c r="F707" i="11"/>
  <c r="F706" i="11"/>
  <c r="F705" i="11"/>
  <c r="F704" i="11"/>
  <c r="F703" i="11"/>
  <c r="F702" i="11"/>
  <c r="F701" i="11"/>
  <c r="F700" i="11"/>
  <c r="F699" i="11"/>
  <c r="F698" i="11"/>
  <c r="F697" i="11"/>
  <c r="F696" i="11"/>
  <c r="F695" i="11"/>
  <c r="F694" i="11"/>
  <c r="F693" i="11"/>
  <c r="F692" i="11"/>
  <c r="F691" i="11"/>
  <c r="F690" i="11"/>
  <c r="F689" i="11"/>
  <c r="F688" i="11"/>
  <c r="F687" i="11"/>
  <c r="F686" i="11"/>
  <c r="F685" i="11"/>
  <c r="F684" i="11"/>
  <c r="F683" i="11"/>
  <c r="F682" i="11"/>
  <c r="F681" i="11"/>
  <c r="F680" i="11"/>
  <c r="F679" i="11"/>
  <c r="F678" i="11"/>
  <c r="F677" i="11"/>
  <c r="F676" i="11"/>
  <c r="F675" i="11"/>
  <c r="F674" i="11"/>
  <c r="F673" i="11"/>
  <c r="F672" i="11"/>
  <c r="F671" i="11"/>
  <c r="F670" i="11"/>
  <c r="F669" i="11"/>
  <c r="F668" i="11"/>
  <c r="F667" i="11"/>
  <c r="F666" i="11"/>
  <c r="F665" i="11"/>
  <c r="F664" i="11"/>
  <c r="F663" i="11"/>
  <c r="F662" i="11"/>
  <c r="F661" i="11"/>
  <c r="F660" i="11"/>
  <c r="F659" i="11"/>
  <c r="F658" i="11"/>
  <c r="F657" i="11"/>
  <c r="F656" i="11"/>
  <c r="F655" i="11"/>
  <c r="F654" i="11"/>
  <c r="F653" i="11"/>
  <c r="F652" i="11"/>
  <c r="F651" i="11"/>
  <c r="F650" i="11"/>
  <c r="F649" i="11"/>
  <c r="F648" i="11"/>
  <c r="F647" i="11"/>
  <c r="F646" i="11"/>
  <c r="F645" i="11"/>
  <c r="F644" i="11"/>
  <c r="F643" i="11"/>
  <c r="F642" i="11"/>
  <c r="F641" i="11"/>
  <c r="F640" i="11"/>
  <c r="F639" i="11"/>
  <c r="F638" i="11"/>
  <c r="F637" i="11"/>
  <c r="F636" i="11"/>
  <c r="F635" i="11"/>
  <c r="F634" i="11"/>
  <c r="F633" i="11"/>
  <c r="F632" i="11"/>
  <c r="F631" i="11"/>
  <c r="F630" i="11"/>
  <c r="F629" i="11"/>
  <c r="F628" i="11"/>
  <c r="F627" i="11"/>
  <c r="F626" i="11"/>
  <c r="F625" i="11"/>
  <c r="F624" i="11"/>
  <c r="F623" i="11"/>
  <c r="F622" i="11"/>
  <c r="F621" i="11"/>
  <c r="F620" i="11"/>
  <c r="F619" i="11"/>
  <c r="F618" i="11"/>
  <c r="F617" i="11"/>
  <c r="F616" i="11"/>
  <c r="F615" i="11"/>
  <c r="F614" i="11"/>
  <c r="F613" i="11"/>
  <c r="F612" i="11"/>
  <c r="F611" i="11"/>
  <c r="F610" i="11"/>
  <c r="F609" i="11"/>
  <c r="F608" i="11"/>
  <c r="F607" i="11"/>
  <c r="F606" i="11"/>
  <c r="F605" i="11"/>
  <c r="F604" i="11"/>
  <c r="F603" i="11"/>
  <c r="F602" i="11"/>
  <c r="F601" i="11"/>
  <c r="F600" i="11"/>
  <c r="F599" i="11"/>
  <c r="F598" i="11"/>
  <c r="F597" i="11"/>
  <c r="F596" i="11"/>
  <c r="F595" i="11"/>
  <c r="F594" i="11"/>
  <c r="F593" i="11"/>
  <c r="F592" i="11"/>
  <c r="F591" i="11"/>
  <c r="F590" i="11"/>
  <c r="F589" i="11"/>
  <c r="F588" i="11"/>
  <c r="F587" i="11"/>
  <c r="F586" i="11"/>
  <c r="F585" i="11"/>
  <c r="F584" i="11"/>
  <c r="F583" i="11"/>
  <c r="F582" i="11"/>
  <c r="F581" i="11"/>
  <c r="F580" i="11"/>
  <c r="F579" i="11"/>
  <c r="F578" i="11"/>
  <c r="F577" i="11"/>
  <c r="F576" i="11"/>
  <c r="F575" i="11"/>
  <c r="F574" i="11"/>
  <c r="F573" i="11"/>
  <c r="F572" i="11"/>
  <c r="F571" i="11"/>
  <c r="F570" i="11"/>
  <c r="F569" i="11"/>
  <c r="F568" i="11"/>
  <c r="F567" i="11"/>
  <c r="F566" i="11"/>
  <c r="F565" i="11"/>
  <c r="F564" i="11"/>
  <c r="F563" i="11"/>
  <c r="F562" i="11"/>
  <c r="F561" i="11"/>
  <c r="F560" i="11"/>
  <c r="F559" i="11"/>
  <c r="F558" i="11"/>
  <c r="F557" i="11"/>
  <c r="F556" i="11"/>
  <c r="F555" i="11"/>
  <c r="F554" i="11"/>
  <c r="F553" i="11"/>
  <c r="F552" i="11"/>
  <c r="F551" i="11"/>
  <c r="F550" i="11"/>
  <c r="F549" i="11"/>
  <c r="F548" i="11"/>
  <c r="F547" i="11"/>
  <c r="F546" i="11"/>
  <c r="F545" i="11"/>
  <c r="F544" i="11"/>
  <c r="F543" i="11"/>
  <c r="F542" i="11"/>
  <c r="F541" i="11"/>
  <c r="F540" i="11"/>
  <c r="F539" i="11"/>
  <c r="F538" i="11"/>
  <c r="F537" i="11"/>
  <c r="F536" i="11"/>
  <c r="F535" i="11"/>
  <c r="F534" i="11"/>
  <c r="F533" i="11"/>
  <c r="F532" i="11"/>
  <c r="F531" i="11"/>
  <c r="F530" i="11"/>
  <c r="F529" i="11"/>
  <c r="F528" i="11"/>
  <c r="F527" i="11"/>
  <c r="F526" i="11"/>
  <c r="F525" i="11"/>
  <c r="F524" i="11"/>
  <c r="F523" i="11"/>
  <c r="F522" i="11"/>
  <c r="F521" i="11"/>
  <c r="F520" i="11"/>
  <c r="F519" i="11"/>
  <c r="F518" i="11"/>
  <c r="F517" i="11"/>
  <c r="F516" i="11"/>
  <c r="F515" i="11"/>
  <c r="F514" i="11"/>
  <c r="F513" i="11"/>
  <c r="F512" i="11"/>
  <c r="F511" i="11"/>
  <c r="F510" i="11"/>
  <c r="F509" i="11"/>
  <c r="F508" i="11"/>
  <c r="F507" i="11"/>
  <c r="F506" i="11"/>
  <c r="F505" i="11"/>
  <c r="F504" i="11"/>
  <c r="F503" i="11"/>
  <c r="F502" i="11"/>
  <c r="F501" i="11"/>
  <c r="F500" i="11"/>
  <c r="F499" i="11"/>
  <c r="F498" i="11"/>
  <c r="F497" i="11"/>
  <c r="F496" i="11"/>
  <c r="F495" i="11"/>
  <c r="F494" i="11"/>
  <c r="F493" i="11"/>
  <c r="F492" i="11"/>
  <c r="F491" i="11"/>
  <c r="F490" i="11"/>
  <c r="F489" i="11"/>
  <c r="F488" i="11"/>
  <c r="F487" i="11"/>
  <c r="F486" i="11"/>
  <c r="F485" i="11"/>
  <c r="F484" i="11"/>
  <c r="F483" i="11"/>
  <c r="F482" i="11"/>
  <c r="F481" i="11"/>
  <c r="F480" i="11"/>
  <c r="F479" i="11"/>
  <c r="F478" i="11"/>
  <c r="F477" i="11"/>
  <c r="F476" i="11"/>
  <c r="F475" i="11"/>
  <c r="F474" i="11"/>
  <c r="F473" i="11"/>
  <c r="F472" i="11"/>
  <c r="F471" i="11"/>
  <c r="F470" i="11"/>
  <c r="F469" i="11"/>
  <c r="F468" i="11"/>
  <c r="F467" i="11"/>
  <c r="F466" i="11"/>
  <c r="F465" i="11"/>
  <c r="F464" i="11"/>
  <c r="F463" i="11"/>
  <c r="F462" i="11"/>
  <c r="F461" i="11"/>
  <c r="F460" i="11"/>
  <c r="F459" i="11"/>
  <c r="F458" i="11"/>
  <c r="F457" i="11"/>
  <c r="F456" i="11"/>
  <c r="F455" i="11"/>
  <c r="F454" i="11"/>
  <c r="F453" i="11"/>
  <c r="F452" i="11"/>
  <c r="F451" i="11"/>
  <c r="F450" i="11"/>
  <c r="F449" i="11"/>
  <c r="F448" i="11"/>
  <c r="F447" i="11"/>
  <c r="F446" i="11"/>
  <c r="F445" i="11"/>
  <c r="F444" i="11"/>
  <c r="F443" i="11"/>
  <c r="F442" i="11"/>
  <c r="F441" i="11"/>
  <c r="F440" i="11"/>
  <c r="F439" i="11"/>
  <c r="F438" i="11"/>
  <c r="F437" i="11"/>
  <c r="F436" i="11"/>
  <c r="F435" i="11"/>
  <c r="F434" i="11"/>
  <c r="F433" i="11"/>
  <c r="F432" i="11"/>
  <c r="F431" i="11"/>
  <c r="F430" i="11"/>
  <c r="F429" i="11"/>
  <c r="F428" i="11"/>
  <c r="F427" i="11"/>
  <c r="F426" i="11"/>
  <c r="F425" i="11"/>
  <c r="F424" i="11"/>
  <c r="F423" i="11"/>
  <c r="F422" i="11"/>
  <c r="F421" i="11"/>
  <c r="F420" i="11"/>
  <c r="F419" i="11"/>
  <c r="F418" i="11"/>
  <c r="F417" i="11"/>
  <c r="F416" i="11"/>
  <c r="F415" i="11"/>
  <c r="F414" i="11"/>
  <c r="F413" i="11"/>
  <c r="F412" i="11"/>
  <c r="F411" i="11"/>
  <c r="F410" i="11"/>
  <c r="F409" i="11"/>
  <c r="F408" i="11"/>
  <c r="F407" i="11"/>
  <c r="F406" i="11"/>
  <c r="F405" i="11"/>
  <c r="F404" i="11"/>
  <c r="F403" i="11"/>
  <c r="F402" i="11"/>
  <c r="F401" i="11"/>
  <c r="F400" i="11"/>
  <c r="F399" i="11"/>
  <c r="F398" i="11"/>
  <c r="F397" i="11"/>
  <c r="F396" i="11"/>
  <c r="F395" i="11"/>
  <c r="F394" i="11"/>
  <c r="F393" i="11"/>
  <c r="F392" i="11"/>
  <c r="F391" i="11"/>
  <c r="F390" i="11"/>
  <c r="F389" i="11"/>
  <c r="F388" i="11"/>
  <c r="F387" i="11"/>
  <c r="F386" i="11"/>
  <c r="F385" i="11"/>
  <c r="F384" i="11"/>
  <c r="F383" i="11"/>
  <c r="F382" i="11"/>
  <c r="F381" i="11"/>
  <c r="F380" i="11"/>
  <c r="F379" i="11"/>
  <c r="F378" i="11"/>
  <c r="F377" i="11"/>
  <c r="F376" i="11"/>
  <c r="F375" i="11"/>
  <c r="F374" i="11"/>
  <c r="F373" i="11"/>
  <c r="F372" i="11"/>
  <c r="F371" i="11"/>
  <c r="F370" i="11"/>
  <c r="F369" i="11"/>
  <c r="F368" i="11"/>
  <c r="F367" i="11"/>
  <c r="F366" i="11"/>
  <c r="F365" i="11"/>
  <c r="F364" i="11"/>
  <c r="F363" i="11"/>
  <c r="F362" i="11"/>
  <c r="F361" i="11"/>
  <c r="F360" i="11"/>
  <c r="F359" i="11"/>
  <c r="F358" i="11"/>
  <c r="F357" i="11"/>
  <c r="F356" i="11"/>
  <c r="F355" i="11"/>
  <c r="F354" i="11"/>
  <c r="F353" i="11"/>
  <c r="F352" i="11"/>
  <c r="F351" i="11"/>
  <c r="F350" i="11"/>
  <c r="F349" i="11"/>
  <c r="F348" i="11"/>
  <c r="F347" i="11"/>
  <c r="F346" i="11"/>
  <c r="F345" i="11"/>
  <c r="F344" i="11"/>
  <c r="F343" i="11"/>
  <c r="F342" i="11"/>
  <c r="F341" i="11"/>
  <c r="F340" i="11"/>
  <c r="F339" i="11"/>
  <c r="F338" i="11"/>
  <c r="F337" i="11"/>
  <c r="F336" i="11"/>
  <c r="F335" i="11"/>
  <c r="F334" i="11"/>
  <c r="F333" i="11"/>
  <c r="F332" i="11"/>
  <c r="F331" i="11"/>
  <c r="F330" i="11"/>
  <c r="F329" i="11"/>
  <c r="F328" i="11"/>
  <c r="F327" i="11"/>
  <c r="F326" i="11"/>
  <c r="F325" i="11"/>
  <c r="F324" i="11"/>
  <c r="F323" i="11"/>
  <c r="F322" i="11"/>
  <c r="F321" i="11"/>
  <c r="F320" i="11"/>
  <c r="F319" i="11"/>
  <c r="F318" i="11"/>
  <c r="F317" i="11"/>
  <c r="F316" i="11"/>
  <c r="F315" i="11"/>
  <c r="F314" i="11"/>
  <c r="F313" i="11"/>
  <c r="F312" i="11"/>
  <c r="F311" i="11"/>
  <c r="F310" i="11"/>
  <c r="F309" i="11"/>
  <c r="F308" i="11"/>
  <c r="F307" i="11"/>
  <c r="F306" i="11"/>
  <c r="F305" i="11"/>
  <c r="F304" i="11"/>
  <c r="F303" i="11"/>
  <c r="F302" i="11"/>
  <c r="F301" i="11"/>
  <c r="F300" i="11"/>
  <c r="F299" i="11"/>
  <c r="F298" i="11"/>
  <c r="F297" i="11"/>
  <c r="F296" i="11"/>
  <c r="F295" i="11"/>
  <c r="F294" i="11"/>
  <c r="F293" i="11"/>
  <c r="F292" i="11"/>
  <c r="F291" i="11"/>
  <c r="F290" i="11"/>
  <c r="F289" i="11"/>
  <c r="F288" i="11"/>
  <c r="F287" i="11"/>
  <c r="F286" i="11"/>
  <c r="F285" i="11"/>
  <c r="F284" i="11"/>
  <c r="F283" i="11"/>
  <c r="F282" i="11"/>
  <c r="F281" i="11"/>
  <c r="F280" i="11"/>
  <c r="F279" i="11"/>
  <c r="F278" i="11"/>
  <c r="F277" i="11"/>
  <c r="F276" i="11"/>
  <c r="F275" i="11"/>
  <c r="F274" i="11"/>
  <c r="F273" i="11"/>
  <c r="F272" i="11"/>
  <c r="F271" i="11"/>
  <c r="F270" i="11"/>
  <c r="F269" i="11"/>
  <c r="F268" i="11"/>
  <c r="F267" i="11"/>
  <c r="F266" i="11"/>
  <c r="F265" i="11"/>
  <c r="F264" i="11"/>
  <c r="F263" i="11"/>
  <c r="F262" i="11"/>
  <c r="F261" i="11"/>
  <c r="F260" i="11"/>
  <c r="F259" i="11"/>
  <c r="F258" i="11"/>
  <c r="F257" i="11"/>
  <c r="F256" i="11"/>
  <c r="F255" i="11"/>
  <c r="F254" i="11"/>
  <c r="F253" i="11"/>
  <c r="F252" i="11"/>
  <c r="F251" i="11"/>
  <c r="F250" i="11"/>
  <c r="F249" i="11"/>
  <c r="F248" i="11"/>
  <c r="F247" i="11"/>
  <c r="F246" i="11"/>
  <c r="F245" i="11"/>
  <c r="F244" i="11"/>
  <c r="F243" i="11"/>
  <c r="F242" i="11"/>
  <c r="F241" i="11"/>
  <c r="F240" i="11"/>
  <c r="F239" i="11"/>
  <c r="F238" i="11"/>
  <c r="C10" i="13" s="1"/>
  <c r="F237" i="11"/>
  <c r="F236" i="11"/>
  <c r="F235" i="11"/>
  <c r="F234" i="11"/>
  <c r="F233" i="11"/>
  <c r="F232" i="11"/>
  <c r="F231" i="11"/>
  <c r="F230" i="11"/>
  <c r="F229" i="11"/>
  <c r="F228" i="11"/>
  <c r="F227" i="11"/>
  <c r="F226" i="11"/>
  <c r="F225" i="11"/>
  <c r="F224" i="11"/>
  <c r="F223" i="11"/>
  <c r="F222" i="11"/>
  <c r="F221" i="11"/>
  <c r="F220" i="11"/>
  <c r="F219" i="11"/>
  <c r="F218" i="11"/>
  <c r="F217" i="11"/>
  <c r="F216" i="11"/>
  <c r="F215" i="11"/>
  <c r="F214" i="11"/>
  <c r="F213" i="11"/>
  <c r="F212" i="11"/>
  <c r="F211" i="11"/>
  <c r="F210" i="11"/>
  <c r="F209" i="11"/>
  <c r="F208" i="11"/>
  <c r="F207" i="11"/>
  <c r="F206" i="11"/>
  <c r="F205" i="11"/>
  <c r="F204" i="11"/>
  <c r="F203" i="11"/>
  <c r="F202" i="11"/>
  <c r="F201" i="11"/>
  <c r="F200" i="11"/>
  <c r="F199" i="11"/>
  <c r="F198" i="11"/>
  <c r="F197" i="11"/>
  <c r="F196" i="11"/>
  <c r="F195" i="11"/>
  <c r="F194" i="11"/>
  <c r="F193" i="11"/>
  <c r="F192" i="11"/>
  <c r="F191" i="11"/>
  <c r="F190" i="11"/>
  <c r="F189" i="11"/>
  <c r="F188" i="11"/>
  <c r="F187" i="11"/>
  <c r="F186" i="11"/>
  <c r="F185" i="11"/>
  <c r="F184" i="11"/>
  <c r="F183" i="11"/>
  <c r="F182" i="11"/>
  <c r="F181" i="11"/>
  <c r="F180" i="11"/>
  <c r="F179" i="11"/>
  <c r="F178" i="11"/>
  <c r="F177" i="11"/>
  <c r="F176" i="11"/>
  <c r="F175" i="11"/>
  <c r="F174" i="11"/>
  <c r="F173" i="11"/>
  <c r="F172" i="11"/>
  <c r="F171" i="11"/>
  <c r="F170" i="11"/>
  <c r="F169" i="11"/>
  <c r="F168" i="11"/>
  <c r="F167" i="11"/>
  <c r="F166" i="11"/>
  <c r="F165" i="11"/>
  <c r="F164" i="11"/>
  <c r="F163" i="11"/>
  <c r="F162" i="11"/>
  <c r="F161" i="11"/>
  <c r="F160" i="11"/>
  <c r="F159" i="11"/>
  <c r="F158" i="11"/>
  <c r="F157" i="11"/>
  <c r="F156" i="11"/>
  <c r="F155" i="11"/>
  <c r="F154" i="11"/>
  <c r="F153" i="11"/>
  <c r="F152" i="11"/>
  <c r="F151" i="11"/>
  <c r="F150" i="11"/>
  <c r="F149" i="11"/>
  <c r="F148" i="11"/>
  <c r="F147" i="11"/>
  <c r="F146" i="11"/>
  <c r="F145" i="11"/>
  <c r="F144" i="11"/>
  <c r="F143" i="11"/>
  <c r="F142" i="11"/>
  <c r="F141" i="11"/>
  <c r="F140" i="11"/>
  <c r="F139" i="11"/>
  <c r="F138" i="11"/>
  <c r="F137" i="11"/>
  <c r="F136" i="11"/>
  <c r="F135" i="11"/>
  <c r="F134" i="11"/>
  <c r="F133" i="11"/>
  <c r="F132" i="11"/>
  <c r="F131" i="11"/>
  <c r="F130" i="11"/>
  <c r="F129" i="11"/>
  <c r="F128" i="11"/>
  <c r="F127" i="11"/>
  <c r="F126" i="11"/>
  <c r="F125" i="11"/>
  <c r="F124" i="11"/>
  <c r="F123" i="11"/>
  <c r="F122" i="11"/>
  <c r="F121" i="11"/>
  <c r="F120" i="11"/>
  <c r="F119" i="11"/>
  <c r="F118" i="11"/>
  <c r="F117" i="11"/>
  <c r="F116" i="11"/>
  <c r="F115" i="11"/>
  <c r="F114" i="11"/>
  <c r="F113" i="11"/>
  <c r="F112" i="11"/>
  <c r="F111" i="11"/>
  <c r="F110" i="11"/>
  <c r="F109" i="11"/>
  <c r="F108" i="11"/>
  <c r="F107" i="11"/>
  <c r="F106" i="11"/>
  <c r="F105" i="11"/>
  <c r="F104" i="11"/>
  <c r="F103" i="11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C6" i="13" s="1"/>
  <c r="F52" i="11"/>
  <c r="F51" i="11"/>
  <c r="F50" i="11"/>
  <c r="F49" i="11"/>
  <c r="C11" i="13" s="1"/>
  <c r="F48" i="11"/>
  <c r="C7" i="13" s="1"/>
  <c r="F47" i="11"/>
  <c r="F46" i="11"/>
  <c r="F45" i="11"/>
  <c r="F44" i="11"/>
  <c r="F43" i="11"/>
  <c r="C13" i="13" s="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C4" i="13" s="1"/>
  <c r="F27" i="11"/>
  <c r="F26" i="11"/>
  <c r="C12" i="13" s="1"/>
  <c r="F25" i="11"/>
  <c r="F24" i="11"/>
  <c r="F23" i="11"/>
  <c r="F22" i="11"/>
  <c r="F21" i="11"/>
  <c r="F20" i="11"/>
  <c r="C5" i="13" s="1"/>
  <c r="F19" i="11"/>
  <c r="F18" i="11"/>
  <c r="F17" i="11"/>
  <c r="F16" i="11"/>
  <c r="F15" i="11"/>
  <c r="F14" i="11"/>
  <c r="F13" i="11"/>
  <c r="C8" i="13" s="1"/>
  <c r="F12" i="11"/>
  <c r="F11" i="11"/>
  <c r="F10" i="11"/>
  <c r="F9" i="11"/>
  <c r="F8" i="11"/>
  <c r="F7" i="11"/>
  <c r="F6" i="11"/>
  <c r="F5" i="11"/>
  <c r="F4" i="11"/>
  <c r="C9" i="13" s="1"/>
  <c r="D63" i="10" l="1"/>
  <c r="D73" i="10" s="1"/>
  <c r="K541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K50" i="14"/>
  <c r="K51" i="14"/>
  <c r="K52" i="14"/>
  <c r="K53" i="14"/>
  <c r="K54" i="14"/>
  <c r="K55" i="14"/>
  <c r="K56" i="14"/>
  <c r="K57" i="14"/>
  <c r="K58" i="14"/>
  <c r="K59" i="14"/>
  <c r="K60" i="14"/>
  <c r="K61" i="14"/>
  <c r="K62" i="14"/>
  <c r="K63" i="14"/>
  <c r="K64" i="14"/>
  <c r="K65" i="14"/>
  <c r="K66" i="14"/>
  <c r="K67" i="14"/>
  <c r="K68" i="14"/>
  <c r="K69" i="14"/>
  <c r="K70" i="14"/>
  <c r="K71" i="14"/>
  <c r="K72" i="14"/>
  <c r="K73" i="14"/>
  <c r="K74" i="14"/>
  <c r="K75" i="14"/>
  <c r="K76" i="14"/>
  <c r="K77" i="14"/>
  <c r="K78" i="14"/>
  <c r="K79" i="14"/>
  <c r="K80" i="14"/>
  <c r="K81" i="14"/>
  <c r="K82" i="14"/>
  <c r="K83" i="14"/>
  <c r="K84" i="14"/>
  <c r="K85" i="14"/>
  <c r="K86" i="14"/>
  <c r="K87" i="14"/>
  <c r="K88" i="14"/>
  <c r="K89" i="14"/>
  <c r="K90" i="14"/>
  <c r="K91" i="14"/>
  <c r="K92" i="14"/>
  <c r="K93" i="14"/>
  <c r="K94" i="14"/>
  <c r="K95" i="14"/>
  <c r="K96" i="14"/>
  <c r="K97" i="14"/>
  <c r="K98" i="14"/>
  <c r="K99" i="14"/>
  <c r="K100" i="14"/>
  <c r="K101" i="14"/>
  <c r="K102" i="14"/>
  <c r="K103" i="14"/>
  <c r="K104" i="14"/>
  <c r="K105" i="14"/>
  <c r="K106" i="14"/>
  <c r="K107" i="14"/>
  <c r="K108" i="14"/>
  <c r="K109" i="14"/>
  <c r="K110" i="14"/>
  <c r="K111" i="14"/>
  <c r="K112" i="14"/>
  <c r="K113" i="14"/>
  <c r="K114" i="14"/>
  <c r="K115" i="14"/>
  <c r="K116" i="14"/>
  <c r="K117" i="14"/>
  <c r="K118" i="14"/>
  <c r="K119" i="14"/>
  <c r="K120" i="14"/>
  <c r="K121" i="14"/>
  <c r="K122" i="14"/>
  <c r="K123" i="14"/>
  <c r="K124" i="14"/>
  <c r="K125" i="14"/>
  <c r="K126" i="14"/>
  <c r="K127" i="14"/>
  <c r="K128" i="14"/>
  <c r="K129" i="14"/>
  <c r="K130" i="14"/>
  <c r="K131" i="14"/>
  <c r="K132" i="14"/>
  <c r="K133" i="14"/>
  <c r="K134" i="14"/>
  <c r="K135" i="14"/>
  <c r="K136" i="14"/>
  <c r="K137" i="14"/>
  <c r="K138" i="14"/>
  <c r="K139" i="14"/>
  <c r="K140" i="14"/>
  <c r="K141" i="14"/>
  <c r="K142" i="14"/>
  <c r="K143" i="14"/>
  <c r="K144" i="14"/>
  <c r="K145" i="14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68" i="14"/>
  <c r="K169" i="14"/>
  <c r="K170" i="14"/>
  <c r="K171" i="14"/>
  <c r="K172" i="14"/>
  <c r="K173" i="14"/>
  <c r="K174" i="14"/>
  <c r="K175" i="14"/>
  <c r="K176" i="14"/>
  <c r="K177" i="14"/>
  <c r="K178" i="14"/>
  <c r="K179" i="14"/>
  <c r="K180" i="14"/>
  <c r="K181" i="14"/>
  <c r="K182" i="14"/>
  <c r="K183" i="14"/>
  <c r="K184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208" i="14"/>
  <c r="K209" i="14"/>
  <c r="K210" i="14"/>
  <c r="K211" i="14"/>
  <c r="K212" i="14"/>
  <c r="K213" i="14"/>
  <c r="K214" i="14"/>
  <c r="K215" i="14"/>
  <c r="K216" i="14"/>
  <c r="K217" i="14"/>
  <c r="K218" i="14"/>
  <c r="K219" i="14"/>
  <c r="K220" i="14"/>
  <c r="K221" i="14"/>
  <c r="K222" i="14"/>
  <c r="K223" i="14"/>
  <c r="K224" i="14"/>
  <c r="K225" i="14"/>
  <c r="K226" i="14"/>
  <c r="K227" i="14"/>
  <c r="K228" i="14"/>
  <c r="K229" i="14"/>
  <c r="K230" i="14"/>
  <c r="K231" i="14"/>
  <c r="K232" i="14"/>
  <c r="K233" i="14"/>
  <c r="K234" i="14"/>
  <c r="K235" i="14"/>
  <c r="K236" i="14"/>
  <c r="K237" i="14"/>
  <c r="K238" i="14"/>
  <c r="K239" i="14"/>
  <c r="K240" i="14"/>
  <c r="K241" i="14"/>
  <c r="K242" i="14"/>
  <c r="K243" i="14"/>
  <c r="K244" i="14"/>
  <c r="K245" i="14"/>
  <c r="K246" i="14"/>
  <c r="K247" i="14"/>
  <c r="K248" i="14"/>
  <c r="K249" i="14"/>
  <c r="K250" i="14"/>
  <c r="K251" i="14"/>
  <c r="K252" i="14"/>
  <c r="K253" i="14"/>
  <c r="K254" i="14"/>
  <c r="K255" i="14"/>
  <c r="K256" i="14"/>
  <c r="K257" i="14"/>
  <c r="K258" i="14"/>
  <c r="K259" i="14"/>
  <c r="K260" i="14"/>
  <c r="K261" i="14"/>
  <c r="K262" i="14"/>
  <c r="K263" i="14"/>
  <c r="K264" i="14"/>
  <c r="K265" i="14"/>
  <c r="K266" i="14"/>
  <c r="K267" i="14"/>
  <c r="K268" i="14"/>
  <c r="K269" i="14"/>
  <c r="K270" i="14"/>
  <c r="K271" i="14"/>
  <c r="K272" i="14"/>
  <c r="K273" i="14"/>
  <c r="K274" i="14"/>
  <c r="K275" i="14"/>
  <c r="K276" i="14"/>
  <c r="K277" i="14"/>
  <c r="K278" i="14"/>
  <c r="K279" i="14"/>
  <c r="K280" i="14"/>
  <c r="K281" i="14"/>
  <c r="K282" i="14"/>
  <c r="K283" i="14"/>
  <c r="K284" i="14"/>
  <c r="K285" i="14"/>
  <c r="K286" i="14"/>
  <c r="K287" i="14"/>
  <c r="K288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10" i="14"/>
  <c r="K311" i="14"/>
  <c r="K312" i="14"/>
  <c r="K313" i="14"/>
  <c r="K314" i="14"/>
  <c r="K315" i="14"/>
  <c r="K316" i="14"/>
  <c r="K317" i="14"/>
  <c r="K318" i="14"/>
  <c r="K319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365" i="14"/>
  <c r="K366" i="14"/>
  <c r="K367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00" i="14"/>
  <c r="K401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4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50" i="14"/>
  <c r="I51" i="14"/>
  <c r="I52" i="14"/>
  <c r="I53" i="14"/>
  <c r="I54" i="14"/>
  <c r="I55" i="14"/>
  <c r="I56" i="14"/>
  <c r="I57" i="14"/>
  <c r="I58" i="14"/>
  <c r="I59" i="14"/>
  <c r="I60" i="14"/>
  <c r="I61" i="14"/>
  <c r="I62" i="14"/>
  <c r="I63" i="14"/>
  <c r="I64" i="14"/>
  <c r="I65" i="14"/>
  <c r="I66" i="14"/>
  <c r="I67" i="14"/>
  <c r="I68" i="14"/>
  <c r="I69" i="14"/>
  <c r="I70" i="14"/>
  <c r="I71" i="14"/>
  <c r="I72" i="14"/>
  <c r="I73" i="14"/>
  <c r="I74" i="14"/>
  <c r="I75" i="14"/>
  <c r="I76" i="14"/>
  <c r="I77" i="14"/>
  <c r="I78" i="14"/>
  <c r="I79" i="14"/>
  <c r="I80" i="14"/>
  <c r="I81" i="14"/>
  <c r="I82" i="14"/>
  <c r="I83" i="14"/>
  <c r="I84" i="14"/>
  <c r="I85" i="14"/>
  <c r="I86" i="14"/>
  <c r="I87" i="14"/>
  <c r="I88" i="14"/>
  <c r="I89" i="14"/>
  <c r="I90" i="14"/>
  <c r="I91" i="14"/>
  <c r="I92" i="14"/>
  <c r="I93" i="14"/>
  <c r="I94" i="14"/>
  <c r="I95" i="14"/>
  <c r="I96" i="14"/>
  <c r="I97" i="14"/>
  <c r="I98" i="14"/>
  <c r="I99" i="14"/>
  <c r="I100" i="14"/>
  <c r="I101" i="14"/>
  <c r="I102" i="14"/>
  <c r="I103" i="14"/>
  <c r="I104" i="14"/>
  <c r="I105" i="14"/>
  <c r="I106" i="14"/>
  <c r="I107" i="14"/>
  <c r="I108" i="14"/>
  <c r="I109" i="14"/>
  <c r="I110" i="14"/>
  <c r="I111" i="14"/>
  <c r="I112" i="14"/>
  <c r="I113" i="14"/>
  <c r="I114" i="14"/>
  <c r="I115" i="14"/>
  <c r="I116" i="14"/>
  <c r="I117" i="14"/>
  <c r="I118" i="14"/>
  <c r="I119" i="14"/>
  <c r="I120" i="14"/>
  <c r="I121" i="14"/>
  <c r="I122" i="14"/>
  <c r="I123" i="14"/>
  <c r="I124" i="14"/>
  <c r="I125" i="14"/>
  <c r="I126" i="14"/>
  <c r="I127" i="14"/>
  <c r="I128" i="14"/>
  <c r="I129" i="14"/>
  <c r="I130" i="14"/>
  <c r="I131" i="14"/>
  <c r="I132" i="14"/>
  <c r="I133" i="14"/>
  <c r="I134" i="14"/>
  <c r="I135" i="14"/>
  <c r="I136" i="14"/>
  <c r="I137" i="14"/>
  <c r="I138" i="14"/>
  <c r="I139" i="14"/>
  <c r="I140" i="14"/>
  <c r="I141" i="14"/>
  <c r="I142" i="14"/>
  <c r="I143" i="14"/>
  <c r="I144" i="14"/>
  <c r="I145" i="14"/>
  <c r="I146" i="14"/>
  <c r="I147" i="14"/>
  <c r="I148" i="14"/>
  <c r="I149" i="14"/>
  <c r="I150" i="14"/>
  <c r="I151" i="14"/>
  <c r="I152" i="14"/>
  <c r="I153" i="14"/>
  <c r="I154" i="14"/>
  <c r="I155" i="14"/>
  <c r="I156" i="14"/>
  <c r="I157" i="14"/>
  <c r="I158" i="14"/>
  <c r="I159" i="14"/>
  <c r="I160" i="14"/>
  <c r="I161" i="14"/>
  <c r="I162" i="14"/>
  <c r="I163" i="14"/>
  <c r="I164" i="14"/>
  <c r="I165" i="14"/>
  <c r="I166" i="14"/>
  <c r="I167" i="14"/>
  <c r="I168" i="14"/>
  <c r="I169" i="14"/>
  <c r="I170" i="14"/>
  <c r="I171" i="14"/>
  <c r="I172" i="14"/>
  <c r="I173" i="14"/>
  <c r="I174" i="14"/>
  <c r="I175" i="14"/>
  <c r="I176" i="14"/>
  <c r="I177" i="14"/>
  <c r="I178" i="14"/>
  <c r="I179" i="14"/>
  <c r="I180" i="14"/>
  <c r="I181" i="14"/>
  <c r="I182" i="14"/>
  <c r="I183" i="14"/>
  <c r="I184" i="14"/>
  <c r="I185" i="14"/>
  <c r="I186" i="14"/>
  <c r="I187" i="14"/>
  <c r="I188" i="14"/>
  <c r="I189" i="14"/>
  <c r="I190" i="14"/>
  <c r="I191" i="14"/>
  <c r="I192" i="14"/>
  <c r="I193" i="14"/>
  <c r="I194" i="14"/>
  <c r="I195" i="14"/>
  <c r="I196" i="14"/>
  <c r="I197" i="14"/>
  <c r="I198" i="14"/>
  <c r="I199" i="14"/>
  <c r="I200" i="14"/>
  <c r="I201" i="14"/>
  <c r="I202" i="14"/>
  <c r="I203" i="14"/>
  <c r="I204" i="14"/>
  <c r="I205" i="14"/>
  <c r="I206" i="14"/>
  <c r="I207" i="14"/>
  <c r="I208" i="14"/>
  <c r="I209" i="14"/>
  <c r="I210" i="14"/>
  <c r="I211" i="14"/>
  <c r="I212" i="14"/>
  <c r="I213" i="14"/>
  <c r="I214" i="14"/>
  <c r="I215" i="14"/>
  <c r="I216" i="14"/>
  <c r="I217" i="14"/>
  <c r="I218" i="14"/>
  <c r="I219" i="14"/>
  <c r="I220" i="14"/>
  <c r="I221" i="14"/>
  <c r="I222" i="14"/>
  <c r="I223" i="14"/>
  <c r="I224" i="14"/>
  <c r="I225" i="14"/>
  <c r="I226" i="14"/>
  <c r="I227" i="14"/>
  <c r="I228" i="14"/>
  <c r="I229" i="14"/>
  <c r="I230" i="14"/>
  <c r="I231" i="14"/>
  <c r="I232" i="14"/>
  <c r="I233" i="14"/>
  <c r="I234" i="14"/>
  <c r="I235" i="14"/>
  <c r="I236" i="14"/>
  <c r="I237" i="14"/>
  <c r="I238" i="14"/>
  <c r="I239" i="14"/>
  <c r="I240" i="14"/>
  <c r="I241" i="14"/>
  <c r="I242" i="14"/>
  <c r="I243" i="14"/>
  <c r="I244" i="14"/>
  <c r="I245" i="14"/>
  <c r="I246" i="14"/>
  <c r="I247" i="14"/>
  <c r="I248" i="14"/>
  <c r="I249" i="14"/>
  <c r="I250" i="14"/>
  <c r="I251" i="14"/>
  <c r="I252" i="14"/>
  <c r="I253" i="14"/>
  <c r="I254" i="14"/>
  <c r="I255" i="14"/>
  <c r="I256" i="14"/>
  <c r="I257" i="14"/>
  <c r="I258" i="14"/>
  <c r="I259" i="14"/>
  <c r="I260" i="14"/>
  <c r="I261" i="14"/>
  <c r="I262" i="14"/>
  <c r="I263" i="14"/>
  <c r="I264" i="14"/>
  <c r="I265" i="14"/>
  <c r="I266" i="14"/>
  <c r="I267" i="14"/>
  <c r="I268" i="14"/>
  <c r="I269" i="14"/>
  <c r="I270" i="14"/>
  <c r="I271" i="14"/>
  <c r="I272" i="14"/>
  <c r="I273" i="14"/>
  <c r="I274" i="14"/>
  <c r="I275" i="14"/>
  <c r="I276" i="14"/>
  <c r="I277" i="14"/>
  <c r="I278" i="14"/>
  <c r="I279" i="14"/>
  <c r="I280" i="14"/>
  <c r="I281" i="14"/>
  <c r="I282" i="14"/>
  <c r="I283" i="14"/>
  <c r="I284" i="14"/>
  <c r="I285" i="14"/>
  <c r="I286" i="14"/>
  <c r="I287" i="14"/>
  <c r="I288" i="14"/>
  <c r="I289" i="14"/>
  <c r="I290" i="14"/>
  <c r="I291" i="14"/>
  <c r="I292" i="14"/>
  <c r="I293" i="14"/>
  <c r="I294" i="14"/>
  <c r="I295" i="14"/>
  <c r="I296" i="14"/>
  <c r="I297" i="14"/>
  <c r="I298" i="14"/>
  <c r="I299" i="14"/>
  <c r="I300" i="14"/>
  <c r="I301" i="14"/>
  <c r="I302" i="14"/>
  <c r="I303" i="14"/>
  <c r="I304" i="14"/>
  <c r="I305" i="14"/>
  <c r="I306" i="14"/>
  <c r="I307" i="14"/>
  <c r="I308" i="14"/>
  <c r="I309" i="14"/>
  <c r="I310" i="14"/>
  <c r="I311" i="14"/>
  <c r="I312" i="14"/>
  <c r="I313" i="14"/>
  <c r="I314" i="14"/>
  <c r="I315" i="14"/>
  <c r="I316" i="14"/>
  <c r="I317" i="14"/>
  <c r="I318" i="14"/>
  <c r="I319" i="14"/>
  <c r="I320" i="14"/>
  <c r="I321" i="14"/>
  <c r="I322" i="14"/>
  <c r="I323" i="14"/>
  <c r="I324" i="14"/>
  <c r="I325" i="14"/>
  <c r="I326" i="14"/>
  <c r="I327" i="14"/>
  <c r="I328" i="14"/>
  <c r="I329" i="14"/>
  <c r="I330" i="14"/>
  <c r="I331" i="14"/>
  <c r="I332" i="14"/>
  <c r="I333" i="14"/>
  <c r="I334" i="14"/>
  <c r="I335" i="14"/>
  <c r="I336" i="14"/>
  <c r="I337" i="14"/>
  <c r="I338" i="14"/>
  <c r="I339" i="14"/>
  <c r="I340" i="14"/>
  <c r="I341" i="14"/>
  <c r="I342" i="14"/>
  <c r="I343" i="14"/>
  <c r="I344" i="14"/>
  <c r="I345" i="14"/>
  <c r="I346" i="14"/>
  <c r="I347" i="14"/>
  <c r="I348" i="14"/>
  <c r="I349" i="14"/>
  <c r="I350" i="14"/>
  <c r="I351" i="14"/>
  <c r="I352" i="14"/>
  <c r="I353" i="14"/>
  <c r="I354" i="14"/>
  <c r="I355" i="14"/>
  <c r="I356" i="14"/>
  <c r="I357" i="14"/>
  <c r="I358" i="14"/>
  <c r="I359" i="14"/>
  <c r="I360" i="14"/>
  <c r="I361" i="14"/>
  <c r="I362" i="14"/>
  <c r="I363" i="14"/>
  <c r="I364" i="14"/>
  <c r="I365" i="14"/>
  <c r="I366" i="14"/>
  <c r="I367" i="14"/>
  <c r="I368" i="14"/>
  <c r="I369" i="14"/>
  <c r="I370" i="14"/>
  <c r="I371" i="14"/>
  <c r="I372" i="14"/>
  <c r="I373" i="14"/>
  <c r="I374" i="14"/>
  <c r="I375" i="14"/>
  <c r="I376" i="14"/>
  <c r="I377" i="14"/>
  <c r="I378" i="14"/>
  <c r="I379" i="14"/>
  <c r="I380" i="14"/>
  <c r="I381" i="14"/>
  <c r="I382" i="14"/>
  <c r="I383" i="14"/>
  <c r="I384" i="14"/>
  <c r="I385" i="14"/>
  <c r="I386" i="14"/>
  <c r="I387" i="14"/>
  <c r="I388" i="14"/>
  <c r="I389" i="14"/>
  <c r="I390" i="14"/>
  <c r="I391" i="14"/>
  <c r="I392" i="14"/>
  <c r="I393" i="14"/>
  <c r="I394" i="14"/>
  <c r="I395" i="14"/>
  <c r="I396" i="14"/>
  <c r="I397" i="14"/>
  <c r="I398" i="14"/>
  <c r="I399" i="14"/>
  <c r="I400" i="14"/>
  <c r="I401" i="14"/>
  <c r="I402" i="14"/>
  <c r="I403" i="14"/>
  <c r="I404" i="14"/>
  <c r="I405" i="14"/>
  <c r="I406" i="14"/>
  <c r="I407" i="14"/>
  <c r="I408" i="14"/>
  <c r="I409" i="14"/>
  <c r="I410" i="14"/>
  <c r="I411" i="14"/>
  <c r="I412" i="14"/>
  <c r="I413" i="14"/>
  <c r="I414" i="14"/>
  <c r="I415" i="14"/>
  <c r="I416" i="14"/>
  <c r="I417" i="14"/>
  <c r="I418" i="14"/>
  <c r="I419" i="14"/>
  <c r="I420" i="14"/>
  <c r="I421" i="14"/>
  <c r="I422" i="14"/>
  <c r="I423" i="14"/>
  <c r="I424" i="14"/>
  <c r="I425" i="14"/>
  <c r="I426" i="14"/>
  <c r="I427" i="14"/>
  <c r="I428" i="14"/>
  <c r="I429" i="14"/>
  <c r="I430" i="14"/>
  <c r="I431" i="14"/>
  <c r="I432" i="14"/>
  <c r="I433" i="14"/>
  <c r="I434" i="14"/>
  <c r="I435" i="14"/>
  <c r="I436" i="14"/>
  <c r="I437" i="14"/>
  <c r="I438" i="14"/>
  <c r="I439" i="14"/>
  <c r="I440" i="14"/>
  <c r="I441" i="14"/>
  <c r="I442" i="14"/>
  <c r="I443" i="14"/>
  <c r="I444" i="14"/>
  <c r="I445" i="14"/>
  <c r="I446" i="14"/>
  <c r="I447" i="14"/>
  <c r="I448" i="14"/>
  <c r="I449" i="14"/>
  <c r="I450" i="14"/>
  <c r="I451" i="14"/>
  <c r="I452" i="14"/>
  <c r="I453" i="14"/>
  <c r="I454" i="14"/>
  <c r="I455" i="14"/>
  <c r="I456" i="14"/>
  <c r="I457" i="14"/>
  <c r="I458" i="14"/>
  <c r="I459" i="14"/>
  <c r="I460" i="14"/>
  <c r="I461" i="14"/>
  <c r="I462" i="14"/>
  <c r="I463" i="14"/>
  <c r="I464" i="14"/>
  <c r="I465" i="14"/>
  <c r="I466" i="14"/>
  <c r="I467" i="14"/>
  <c r="I468" i="14"/>
  <c r="I469" i="14"/>
  <c r="I470" i="14"/>
  <c r="I471" i="14"/>
  <c r="I472" i="14"/>
  <c r="I473" i="14"/>
  <c r="I474" i="14"/>
  <c r="I475" i="14"/>
  <c r="I476" i="14"/>
  <c r="I477" i="14"/>
  <c r="I478" i="14"/>
  <c r="I479" i="14"/>
  <c r="I480" i="14"/>
  <c r="I481" i="14"/>
  <c r="I482" i="14"/>
  <c r="I483" i="14"/>
  <c r="I484" i="14"/>
  <c r="I485" i="14"/>
  <c r="I486" i="14"/>
  <c r="I487" i="14"/>
  <c r="I488" i="14"/>
  <c r="I489" i="14"/>
  <c r="I490" i="14"/>
  <c r="I491" i="14"/>
  <c r="I492" i="14"/>
  <c r="I493" i="14"/>
  <c r="I494" i="14"/>
  <c r="I495" i="14"/>
  <c r="I496" i="14"/>
  <c r="I497" i="14"/>
  <c r="I498" i="14"/>
  <c r="I499" i="14"/>
  <c r="I500" i="14"/>
  <c r="I501" i="14"/>
  <c r="I502" i="14"/>
  <c r="I503" i="14"/>
  <c r="I504" i="14"/>
  <c r="I505" i="14"/>
  <c r="I506" i="14"/>
  <c r="I507" i="14"/>
  <c r="I508" i="14"/>
  <c r="I509" i="14"/>
  <c r="I510" i="14"/>
  <c r="I511" i="14"/>
  <c r="I512" i="14"/>
  <c r="I513" i="14"/>
  <c r="I514" i="14"/>
  <c r="I515" i="14"/>
  <c r="I516" i="14"/>
  <c r="I517" i="14"/>
  <c r="I518" i="14"/>
  <c r="I519" i="14"/>
  <c r="I520" i="14"/>
  <c r="I521" i="14"/>
  <c r="I522" i="14"/>
  <c r="I523" i="14"/>
  <c r="I524" i="14"/>
  <c r="I525" i="14"/>
  <c r="I526" i="14"/>
  <c r="I527" i="14"/>
  <c r="I528" i="14"/>
  <c r="I529" i="14"/>
  <c r="I530" i="14"/>
  <c r="I531" i="14"/>
  <c r="I532" i="14"/>
  <c r="I533" i="14"/>
  <c r="I534" i="14"/>
  <c r="I535" i="14"/>
  <c r="I536" i="14"/>
  <c r="I537" i="14"/>
  <c r="I538" i="14"/>
  <c r="I539" i="14"/>
  <c r="I540" i="14"/>
  <c r="I5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4" i="14"/>
  <c r="I541" i="14" s="1"/>
  <c r="G1102" i="9"/>
  <c r="F1102" i="9"/>
  <c r="E1102" i="9"/>
  <c r="G808" i="9"/>
  <c r="F808" i="9"/>
  <c r="E808" i="9"/>
  <c r="G995" i="9"/>
  <c r="F995" i="9"/>
  <c r="E995" i="9"/>
  <c r="G915" i="9"/>
  <c r="F915" i="9"/>
  <c r="E915" i="9"/>
  <c r="G777" i="9"/>
  <c r="F777" i="9"/>
  <c r="E777" i="9"/>
  <c r="G856" i="9"/>
  <c r="F856" i="9"/>
  <c r="E856" i="9"/>
  <c r="G841" i="9"/>
  <c r="F841" i="9"/>
  <c r="E841" i="9"/>
  <c r="G829" i="9"/>
  <c r="F829" i="9"/>
  <c r="E829" i="9"/>
  <c r="G1022" i="9"/>
  <c r="F1022" i="9"/>
  <c r="E1022" i="9"/>
  <c r="E280" i="9"/>
  <c r="E8" i="9"/>
  <c r="E5" i="9"/>
  <c r="E14" i="9"/>
  <c r="B15" i="14" s="1"/>
  <c r="E4" i="9"/>
  <c r="B40" i="14" s="1"/>
  <c r="E6" i="9"/>
  <c r="E9" i="9"/>
  <c r="B59" i="14" s="1"/>
  <c r="E7" i="9"/>
  <c r="B54" i="14" s="1"/>
  <c r="E10" i="9"/>
  <c r="E13" i="9"/>
  <c r="E1095" i="9"/>
  <c r="E15" i="9"/>
  <c r="B34" i="14" s="1"/>
  <c r="E17" i="9"/>
  <c r="B149" i="14" s="1"/>
  <c r="E12" i="9"/>
  <c r="B103" i="14" s="1"/>
  <c r="E1086" i="9"/>
  <c r="E19" i="9"/>
  <c r="B143" i="14" s="1"/>
  <c r="E11" i="9"/>
  <c r="E20" i="9"/>
  <c r="B58" i="14" s="1"/>
  <c r="E46" i="9"/>
  <c r="E30" i="9"/>
  <c r="B97" i="14" s="1"/>
  <c r="E21" i="9"/>
  <c r="E44" i="9"/>
  <c r="E26" i="9"/>
  <c r="E18" i="9"/>
  <c r="B163" i="14" s="1"/>
  <c r="E28" i="9"/>
  <c r="B92" i="14" s="1"/>
  <c r="E32" i="9"/>
  <c r="B109" i="14" s="1"/>
  <c r="E33" i="9"/>
  <c r="B177" i="14" s="1"/>
  <c r="E1021" i="9"/>
  <c r="E31" i="9"/>
  <c r="B69" i="14" s="1"/>
  <c r="E34" i="9"/>
  <c r="B135" i="14" s="1"/>
  <c r="E25" i="9"/>
  <c r="B128" i="14" s="1"/>
  <c r="E35" i="9"/>
  <c r="E36" i="9"/>
  <c r="E85" i="9"/>
  <c r="B70" i="14" s="1"/>
  <c r="E37" i="9"/>
  <c r="E39" i="9"/>
  <c r="B176" i="14" s="1"/>
  <c r="E41" i="9"/>
  <c r="E29" i="9"/>
  <c r="B130" i="14" s="1"/>
  <c r="E42" i="9"/>
  <c r="E43" i="9"/>
  <c r="E47" i="9"/>
  <c r="E40" i="9"/>
  <c r="E48" i="9"/>
  <c r="B260" i="14" s="1"/>
  <c r="E1045" i="9"/>
  <c r="E38" i="9"/>
  <c r="E52" i="9"/>
  <c r="E50" i="9"/>
  <c r="B166" i="14" s="1"/>
  <c r="E135" i="9"/>
  <c r="E922" i="9"/>
  <c r="B106" i="14" s="1"/>
  <c r="E54" i="9"/>
  <c r="B245" i="14" s="1"/>
  <c r="E56" i="9"/>
  <c r="E57" i="9"/>
  <c r="B284" i="14" s="1"/>
  <c r="E1016" i="9"/>
  <c r="E58" i="9"/>
  <c r="B288" i="14" s="1"/>
  <c r="E55" i="9"/>
  <c r="E53" i="9"/>
  <c r="E59" i="9"/>
  <c r="B203" i="14" s="1"/>
  <c r="E51" i="9"/>
  <c r="B185" i="14" s="1"/>
  <c r="E61" i="9"/>
  <c r="E74" i="9"/>
  <c r="E99" i="9"/>
  <c r="B180" i="14" s="1"/>
  <c r="E68" i="9"/>
  <c r="B72" i="14" s="1"/>
  <c r="E71" i="9"/>
  <c r="E1064" i="9"/>
  <c r="E73" i="9"/>
  <c r="E76" i="9"/>
  <c r="E45" i="9"/>
  <c r="E177" i="9"/>
  <c r="E78" i="9"/>
  <c r="B144" i="14" s="1"/>
  <c r="E908" i="9"/>
  <c r="E72" i="9"/>
  <c r="E82" i="9"/>
  <c r="E83" i="9"/>
  <c r="E862" i="9"/>
  <c r="E84" i="9"/>
  <c r="E89" i="9"/>
  <c r="E86" i="9"/>
  <c r="E1006" i="9"/>
  <c r="E87" i="9"/>
  <c r="E88" i="9"/>
  <c r="E90" i="9"/>
  <c r="E91" i="9"/>
  <c r="B345" i="14" s="1"/>
  <c r="E92" i="9"/>
  <c r="E990" i="9"/>
  <c r="B187" i="14" s="1"/>
  <c r="E187" i="9"/>
  <c r="E75" i="9"/>
  <c r="E96" i="9"/>
  <c r="E104" i="9"/>
  <c r="E62" i="9"/>
  <c r="B258" i="14" s="1"/>
  <c r="E95" i="9"/>
  <c r="E97" i="9"/>
  <c r="E67" i="9"/>
  <c r="E108" i="9"/>
  <c r="E101" i="9"/>
  <c r="E103" i="9"/>
  <c r="B303" i="14" s="1"/>
  <c r="E105" i="9"/>
  <c r="E106" i="9"/>
  <c r="E958" i="9"/>
  <c r="B251" i="14" s="1"/>
  <c r="E109" i="9"/>
  <c r="B354" i="14" s="1"/>
  <c r="E110" i="9"/>
  <c r="E111" i="9"/>
  <c r="B309" i="14" s="1"/>
  <c r="E115" i="9"/>
  <c r="E112" i="9"/>
  <c r="E114" i="9"/>
  <c r="E141" i="9"/>
  <c r="E102" i="9"/>
  <c r="B249" i="14" s="1"/>
  <c r="E116" i="9"/>
  <c r="E139" i="9"/>
  <c r="E81" i="9"/>
  <c r="B257" i="14" s="1"/>
  <c r="E117" i="9"/>
  <c r="E1034" i="9"/>
  <c r="E836" i="9"/>
  <c r="E1057" i="9"/>
  <c r="E118" i="9"/>
  <c r="E120" i="9"/>
  <c r="B297" i="14" s="1"/>
  <c r="E121" i="9"/>
  <c r="E122" i="9"/>
  <c r="B395" i="14" s="1"/>
  <c r="E123" i="9"/>
  <c r="E231" i="9"/>
  <c r="E98" i="9"/>
  <c r="B360" i="14" s="1"/>
  <c r="E124" i="9"/>
  <c r="B229" i="14" s="1"/>
  <c r="E125" i="9"/>
  <c r="E145" i="9"/>
  <c r="E130" i="9"/>
  <c r="E113" i="9"/>
  <c r="E127" i="9"/>
  <c r="E128" i="9"/>
  <c r="B382" i="14" s="1"/>
  <c r="E129" i="9"/>
  <c r="E131" i="9"/>
  <c r="E132" i="9"/>
  <c r="E136" i="9"/>
  <c r="E137" i="9"/>
  <c r="B351" i="14" s="1"/>
  <c r="E175" i="9"/>
  <c r="B250" i="14" s="1"/>
  <c r="E138" i="9"/>
  <c r="E142" i="9"/>
  <c r="E162" i="9"/>
  <c r="E143" i="9"/>
  <c r="B427" i="14" s="1"/>
  <c r="E923" i="9"/>
  <c r="E146" i="9"/>
  <c r="B274" i="14" s="1"/>
  <c r="E169" i="9"/>
  <c r="E147" i="9"/>
  <c r="E181" i="9"/>
  <c r="E126" i="9"/>
  <c r="E149" i="9"/>
  <c r="E281" i="9"/>
  <c r="E150" i="9"/>
  <c r="E151" i="9"/>
  <c r="B415" i="14" s="1"/>
  <c r="E155" i="9"/>
  <c r="E157" i="9"/>
  <c r="B368" i="14" s="1"/>
  <c r="E159" i="9"/>
  <c r="B388" i="14" s="1"/>
  <c r="E271" i="9"/>
  <c r="E160" i="9"/>
  <c r="E921" i="9"/>
  <c r="E161" i="9"/>
  <c r="E164" i="9"/>
  <c r="B298" i="14" s="1"/>
  <c r="E156" i="9"/>
  <c r="B262" i="14" s="1"/>
  <c r="E183" i="9"/>
  <c r="B411" i="14" s="1"/>
  <c r="E172" i="9"/>
  <c r="B170" i="14" s="1"/>
  <c r="E166" i="9"/>
  <c r="E170" i="9"/>
  <c r="B443" i="14" s="1"/>
  <c r="E171" i="9"/>
  <c r="E173" i="9"/>
  <c r="B305" i="14" s="1"/>
  <c r="E176" i="9"/>
  <c r="E178" i="9"/>
  <c r="B240" i="14" s="1"/>
  <c r="E79" i="9"/>
  <c r="E827" i="9"/>
  <c r="B123" i="14" s="1"/>
  <c r="E107" i="9"/>
  <c r="E179" i="9"/>
  <c r="B340" i="14" s="1"/>
  <c r="E186" i="9"/>
  <c r="E188" i="9"/>
  <c r="B420" i="14" s="1"/>
  <c r="E196" i="9"/>
  <c r="B222" i="14" s="1"/>
  <c r="E184" i="9"/>
  <c r="E189" i="9"/>
  <c r="E182" i="9"/>
  <c r="B457" i="14" s="1"/>
  <c r="E185" i="9"/>
  <c r="E167" i="9"/>
  <c r="E190" i="9"/>
  <c r="B458" i="14" s="1"/>
  <c r="E879" i="9"/>
  <c r="B75" i="14" s="1"/>
  <c r="E165" i="9"/>
  <c r="B432" i="14" s="1"/>
  <c r="E193" i="9"/>
  <c r="E195" i="9"/>
  <c r="E767" i="9"/>
  <c r="E203" i="9"/>
  <c r="E762" i="9"/>
  <c r="E797" i="9"/>
  <c r="E204" i="9"/>
  <c r="E205" i="9"/>
  <c r="E206" i="9"/>
  <c r="E207" i="9"/>
  <c r="E208" i="9"/>
  <c r="B337" i="14" s="1"/>
  <c r="E152" i="9"/>
  <c r="E209" i="9"/>
  <c r="E192" i="9"/>
  <c r="E191" i="9"/>
  <c r="E212" i="9"/>
  <c r="E199" i="9"/>
  <c r="E987" i="9"/>
  <c r="E935" i="9"/>
  <c r="E214" i="9"/>
  <c r="E197" i="9"/>
  <c r="B448" i="14" s="1"/>
  <c r="E202" i="9"/>
  <c r="E219" i="9"/>
  <c r="B474" i="14" s="1"/>
  <c r="E235" i="9"/>
  <c r="E221" i="9"/>
  <c r="E200" i="9"/>
  <c r="E201" i="9"/>
  <c r="E220" i="9"/>
  <c r="E756" i="9"/>
  <c r="E223" i="9"/>
  <c r="E225" i="9"/>
  <c r="E226" i="9"/>
  <c r="E227" i="9"/>
  <c r="B293" i="14" s="1"/>
  <c r="E222" i="9"/>
  <c r="E228" i="9"/>
  <c r="E213" i="9"/>
  <c r="E252" i="9"/>
  <c r="E232" i="9"/>
  <c r="B472" i="14" s="1"/>
  <c r="E233" i="9"/>
  <c r="B485" i="14" s="1"/>
  <c r="E234" i="9"/>
  <c r="E236" i="9"/>
  <c r="E270" i="9"/>
  <c r="E217" i="9"/>
  <c r="E238" i="9"/>
  <c r="E241" i="9"/>
  <c r="E264" i="9"/>
  <c r="E243" i="9"/>
  <c r="B491" i="14" s="1"/>
  <c r="E244" i="9"/>
  <c r="E242" i="9"/>
  <c r="E859" i="9"/>
  <c r="E237" i="9"/>
  <c r="E245" i="9"/>
  <c r="B493" i="14" s="1"/>
  <c r="E272" i="9"/>
  <c r="E246" i="9"/>
  <c r="B494" i="14" s="1"/>
  <c r="E247" i="9"/>
  <c r="E248" i="9"/>
  <c r="E757" i="9"/>
  <c r="E249" i="9"/>
  <c r="B495" i="14" s="1"/>
  <c r="E240" i="9"/>
  <c r="E250" i="9"/>
  <c r="B496" i="14" s="1"/>
  <c r="E251" i="9"/>
  <c r="E239" i="9"/>
  <c r="E253" i="9"/>
  <c r="E831" i="9"/>
  <c r="E255" i="9"/>
  <c r="E256" i="9"/>
  <c r="B499" i="14" s="1"/>
  <c r="E941" i="9"/>
  <c r="E257" i="9"/>
  <c r="E796" i="9"/>
  <c r="E266" i="9"/>
  <c r="E260" i="9"/>
  <c r="B500" i="14" s="1"/>
  <c r="E261" i="9"/>
  <c r="E875" i="9"/>
  <c r="E263" i="9"/>
  <c r="B488" i="14" s="1"/>
  <c r="E265" i="9"/>
  <c r="B418" i="14" s="1"/>
  <c r="E267" i="9"/>
  <c r="E268" i="9"/>
  <c r="E269" i="9"/>
  <c r="E230" i="9"/>
  <c r="E273" i="9"/>
  <c r="E752" i="9"/>
  <c r="E745" i="9"/>
  <c r="E174" i="9"/>
  <c r="E274" i="9"/>
  <c r="E275" i="9"/>
  <c r="E276" i="9"/>
  <c r="E835" i="9"/>
  <c r="E277" i="9"/>
  <c r="E279" i="9"/>
  <c r="E278" i="9"/>
  <c r="E282" i="9"/>
  <c r="E283" i="9"/>
  <c r="E284" i="9"/>
  <c r="E285" i="9"/>
  <c r="E286" i="9"/>
  <c r="B153" i="14" s="1"/>
  <c r="E287" i="9"/>
  <c r="B374" i="14" s="1"/>
  <c r="E288" i="9"/>
  <c r="E168" i="9"/>
  <c r="E289" i="9"/>
  <c r="E290" i="9"/>
  <c r="E291" i="9"/>
  <c r="E292" i="9"/>
  <c r="E293" i="9"/>
  <c r="E294" i="9"/>
  <c r="E295" i="9"/>
  <c r="E296" i="9"/>
  <c r="E297" i="9"/>
  <c r="E298" i="9"/>
  <c r="E299" i="9"/>
  <c r="E300" i="9"/>
  <c r="E301" i="9"/>
  <c r="E302" i="9"/>
  <c r="B371" i="14" s="1"/>
  <c r="E198" i="9"/>
  <c r="B353" i="14" s="1"/>
  <c r="E303" i="9"/>
  <c r="E304" i="9"/>
  <c r="E305" i="9"/>
  <c r="E306" i="9"/>
  <c r="E307" i="9"/>
  <c r="E308" i="9"/>
  <c r="B398" i="14" s="1"/>
  <c r="E309" i="9"/>
  <c r="B487" i="14" s="1"/>
  <c r="E310" i="9"/>
  <c r="E311" i="9"/>
  <c r="B141" i="14" s="1"/>
  <c r="E312" i="9"/>
  <c r="E313" i="9"/>
  <c r="E314" i="9"/>
  <c r="E315" i="9"/>
  <c r="E316" i="9"/>
  <c r="B401" i="14" s="1"/>
  <c r="E317" i="9"/>
  <c r="E318" i="9"/>
  <c r="E319" i="9"/>
  <c r="B273" i="14" s="1"/>
  <c r="E320" i="9"/>
  <c r="E321" i="9"/>
  <c r="B400" i="14" s="1"/>
  <c r="E322" i="9"/>
  <c r="E323" i="9"/>
  <c r="B208" i="14" s="1"/>
  <c r="E324" i="9"/>
  <c r="B211" i="14" s="1"/>
  <c r="E194" i="9"/>
  <c r="E60" i="9"/>
  <c r="E325" i="9"/>
  <c r="E326" i="9"/>
  <c r="E327" i="9"/>
  <c r="E328" i="9"/>
  <c r="B422" i="14" s="1"/>
  <c r="E329" i="9"/>
  <c r="E330" i="9"/>
  <c r="B335" i="14" s="1"/>
  <c r="E331" i="9"/>
  <c r="E332" i="9"/>
  <c r="E333" i="9"/>
  <c r="B343" i="14" s="1"/>
  <c r="E776" i="9"/>
  <c r="E334" i="9"/>
  <c r="E335" i="9"/>
  <c r="E336" i="9"/>
  <c r="E795" i="9"/>
  <c r="E337" i="9"/>
  <c r="E338" i="9"/>
  <c r="E339" i="9"/>
  <c r="B479" i="14" s="1"/>
  <c r="E340" i="9"/>
  <c r="E341" i="9"/>
  <c r="E342" i="9"/>
  <c r="B498" i="14" s="1"/>
  <c r="E343" i="9"/>
  <c r="E344" i="9"/>
  <c r="E345" i="9"/>
  <c r="B270" i="14" s="1"/>
  <c r="E346" i="9"/>
  <c r="E347" i="9"/>
  <c r="B278" i="14" s="1"/>
  <c r="E348" i="9"/>
  <c r="E224" i="9"/>
  <c r="B438" i="14" s="1"/>
  <c r="E349" i="9"/>
  <c r="E350" i="9"/>
  <c r="E351" i="9"/>
  <c r="E352" i="9"/>
  <c r="B285" i="14" s="1"/>
  <c r="E353" i="9"/>
  <c r="B239" i="14" s="1"/>
  <c r="E354" i="9"/>
  <c r="E355" i="9"/>
  <c r="E356" i="9"/>
  <c r="E357" i="9"/>
  <c r="B468" i="14" s="1"/>
  <c r="E358" i="9"/>
  <c r="E359" i="9"/>
  <c r="B403" i="14" s="1"/>
  <c r="E360" i="9"/>
  <c r="E361" i="9"/>
  <c r="E362" i="9"/>
  <c r="E363" i="9"/>
  <c r="E364" i="9"/>
  <c r="E365" i="9"/>
  <c r="B430" i="14" s="1"/>
  <c r="E366" i="9"/>
  <c r="E367" i="9"/>
  <c r="E368" i="9"/>
  <c r="E369" i="9"/>
  <c r="E180" i="9"/>
  <c r="E370" i="9"/>
  <c r="E371" i="9"/>
  <c r="E372" i="9"/>
  <c r="E373" i="9"/>
  <c r="E374" i="9"/>
  <c r="E1060" i="9"/>
  <c r="E375" i="9"/>
  <c r="B162" i="14" s="1"/>
  <c r="E376" i="9"/>
  <c r="B139" i="14" s="1"/>
  <c r="E377" i="9"/>
  <c r="E378" i="9"/>
  <c r="E379" i="9"/>
  <c r="B100" i="14" s="1"/>
  <c r="E380" i="9"/>
  <c r="E381" i="9"/>
  <c r="E382" i="9"/>
  <c r="E383" i="9"/>
  <c r="E384" i="9"/>
  <c r="E385" i="9"/>
  <c r="E386" i="9"/>
  <c r="B127" i="14" s="1"/>
  <c r="E387" i="9"/>
  <c r="E388" i="9"/>
  <c r="B315" i="14" s="1"/>
  <c r="E389" i="9"/>
  <c r="B174" i="14" s="1"/>
  <c r="E390" i="9"/>
  <c r="B471" i="14" s="1"/>
  <c r="E391" i="9"/>
  <c r="B483" i="14" s="1"/>
  <c r="E392" i="9"/>
  <c r="E393" i="9"/>
  <c r="B165" i="14" s="1"/>
  <c r="E394" i="9"/>
  <c r="B213" i="14" s="1"/>
  <c r="E395" i="9"/>
  <c r="E396" i="9"/>
  <c r="B480" i="14" s="1"/>
  <c r="E397" i="9"/>
  <c r="B322" i="14" s="1"/>
  <c r="E398" i="9"/>
  <c r="B387" i="14" s="1"/>
  <c r="E399" i="9"/>
  <c r="B356" i="14" s="1"/>
  <c r="E400" i="9"/>
  <c r="B321" i="14" s="1"/>
  <c r="E401" i="9"/>
  <c r="B132" i="14" s="1"/>
  <c r="E402" i="9"/>
  <c r="E403" i="9"/>
  <c r="B350" i="14" s="1"/>
  <c r="E404" i="9"/>
  <c r="E405" i="9"/>
  <c r="B435" i="14" s="1"/>
  <c r="E406" i="9"/>
  <c r="B214" i="14" s="1"/>
  <c r="E163" i="9"/>
  <c r="E407" i="9"/>
  <c r="E408" i="9"/>
  <c r="E790" i="9"/>
  <c r="E409" i="9"/>
  <c r="E410" i="9"/>
  <c r="E411" i="9"/>
  <c r="E412" i="9"/>
  <c r="E413" i="9"/>
  <c r="E414" i="9"/>
  <c r="E415" i="9"/>
  <c r="E416" i="9"/>
  <c r="E417" i="9"/>
  <c r="B439" i="14" s="1"/>
  <c r="E418" i="9"/>
  <c r="E419" i="9"/>
  <c r="E420" i="9"/>
  <c r="E421" i="9"/>
  <c r="E422" i="9"/>
  <c r="E16" i="9"/>
  <c r="E423" i="9"/>
  <c r="E424" i="9"/>
  <c r="B364" i="14" s="1"/>
  <c r="E93" i="9"/>
  <c r="B271" i="14" s="1"/>
  <c r="E425" i="9"/>
  <c r="B475" i="14" s="1"/>
  <c r="E426" i="9"/>
  <c r="B503" i="14" s="1"/>
  <c r="E427" i="9"/>
  <c r="E428" i="9"/>
  <c r="E429" i="9"/>
  <c r="E430" i="9"/>
  <c r="E431" i="9"/>
  <c r="E432" i="9"/>
  <c r="B344" i="14" s="1"/>
  <c r="E433" i="9"/>
  <c r="E434" i="9"/>
  <c r="E435" i="9"/>
  <c r="E436" i="9"/>
  <c r="B489" i="14" s="1"/>
  <c r="E437" i="9"/>
  <c r="E438" i="9"/>
  <c r="B151" i="14" s="1"/>
  <c r="E439" i="9"/>
  <c r="E440" i="9"/>
  <c r="E441" i="9"/>
  <c r="B254" i="14" s="1"/>
  <c r="E442" i="9"/>
  <c r="E49" i="9"/>
  <c r="B261" i="14" s="1"/>
  <c r="E443" i="9"/>
  <c r="E444" i="9"/>
  <c r="E445" i="9"/>
  <c r="E446" i="9"/>
  <c r="E447" i="9"/>
  <c r="E448" i="9"/>
  <c r="E449" i="9"/>
  <c r="E450" i="9"/>
  <c r="E451" i="9"/>
  <c r="E452" i="9"/>
  <c r="E453" i="9"/>
  <c r="B484" i="14" s="1"/>
  <c r="E454" i="9"/>
  <c r="B423" i="14" s="1"/>
  <c r="E455" i="9"/>
  <c r="E456" i="9"/>
  <c r="E1103" i="9"/>
  <c r="E457" i="9"/>
  <c r="E458" i="9"/>
  <c r="E459" i="9"/>
  <c r="E460" i="9"/>
  <c r="E461" i="9"/>
  <c r="E462" i="9"/>
  <c r="E463" i="9"/>
  <c r="B404" i="14" s="1"/>
  <c r="E464" i="9"/>
  <c r="E465" i="9"/>
  <c r="E466" i="9"/>
  <c r="B312" i="14" s="1"/>
  <c r="E467" i="9"/>
  <c r="B66" i="14" s="1"/>
  <c r="E468" i="9"/>
  <c r="E469" i="9"/>
  <c r="E470" i="9"/>
  <c r="B447" i="14" s="1"/>
  <c r="E77" i="9"/>
  <c r="E471" i="9"/>
  <c r="B316" i="14" s="1"/>
  <c r="E472" i="9"/>
  <c r="E473" i="9"/>
  <c r="E474" i="9"/>
  <c r="E475" i="9"/>
  <c r="E476" i="9"/>
  <c r="E477" i="9"/>
  <c r="B286" i="14" s="1"/>
  <c r="E478" i="9"/>
  <c r="E64" i="9"/>
  <c r="E140" i="9"/>
  <c r="E479" i="9"/>
  <c r="E480" i="9"/>
  <c r="B241" i="14" s="1"/>
  <c r="E481" i="9"/>
  <c r="E482" i="9"/>
  <c r="E483" i="9"/>
  <c r="B476" i="14" s="1"/>
  <c r="E484" i="9"/>
  <c r="E485" i="9"/>
  <c r="E486" i="9"/>
  <c r="B407" i="14" s="1"/>
  <c r="E487" i="9"/>
  <c r="E488" i="9"/>
  <c r="B277" i="14" s="1"/>
  <c r="E489" i="9"/>
  <c r="B242" i="14" s="1"/>
  <c r="E490" i="9"/>
  <c r="B287" i="14" s="1"/>
  <c r="E491" i="9"/>
  <c r="E492" i="9"/>
  <c r="B327" i="14" s="1"/>
  <c r="E493" i="9"/>
  <c r="E494" i="9"/>
  <c r="B444" i="14" s="1"/>
  <c r="E495" i="9"/>
  <c r="B370" i="14" s="1"/>
  <c r="E496" i="9"/>
  <c r="B502" i="14" s="1"/>
  <c r="E497" i="9"/>
  <c r="E498" i="9"/>
  <c r="B363" i="14" s="1"/>
  <c r="E133" i="9"/>
  <c r="B357" i="14" s="1"/>
  <c r="E499" i="9"/>
  <c r="E500" i="9"/>
  <c r="E501" i="9"/>
  <c r="B280" i="14" s="1"/>
  <c r="E502" i="9"/>
  <c r="E148" i="9"/>
  <c r="E503" i="9"/>
  <c r="E504" i="9"/>
  <c r="B446" i="14" s="1"/>
  <c r="E505" i="9"/>
  <c r="B463" i="14" s="1"/>
  <c r="E506" i="9"/>
  <c r="E507" i="9"/>
  <c r="E508" i="9"/>
  <c r="E509" i="9"/>
  <c r="E510" i="9"/>
  <c r="B394" i="14" s="1"/>
  <c r="E511" i="9"/>
  <c r="E512" i="9"/>
  <c r="E513" i="9"/>
  <c r="E514" i="9"/>
  <c r="E515" i="9"/>
  <c r="E516" i="9"/>
  <c r="E517" i="9"/>
  <c r="E518" i="9"/>
  <c r="E519" i="9"/>
  <c r="E520" i="9"/>
  <c r="E521" i="9"/>
  <c r="E522" i="9"/>
  <c r="E523" i="9"/>
  <c r="E524" i="9"/>
  <c r="B464" i="14" s="1"/>
  <c r="E525" i="9"/>
  <c r="E526" i="9"/>
  <c r="E527" i="9"/>
  <c r="B352" i="14" s="1"/>
  <c r="E528" i="9"/>
  <c r="B131" i="14" s="1"/>
  <c r="E229" i="9"/>
  <c r="E529" i="9"/>
  <c r="E530" i="9"/>
  <c r="E531" i="9"/>
  <c r="E532" i="9"/>
  <c r="B408" i="14" s="1"/>
  <c r="E533" i="9"/>
  <c r="E534" i="9"/>
  <c r="B160" i="14" s="1"/>
  <c r="E535" i="9"/>
  <c r="B467" i="14" s="1"/>
  <c r="E536" i="9"/>
  <c r="E537" i="9"/>
  <c r="E538" i="9"/>
  <c r="E539" i="9"/>
  <c r="E540" i="9"/>
  <c r="E541" i="9"/>
  <c r="E542" i="9"/>
  <c r="E543" i="9"/>
  <c r="E544" i="9"/>
  <c r="E545" i="9"/>
  <c r="E546" i="9"/>
  <c r="E547" i="9"/>
  <c r="B429" i="14" s="1"/>
  <c r="E548" i="9"/>
  <c r="B237" i="14" s="1"/>
  <c r="E549" i="9"/>
  <c r="E550" i="9"/>
  <c r="E551" i="9"/>
  <c r="E552" i="9"/>
  <c r="E553" i="9"/>
  <c r="B436" i="14" s="1"/>
  <c r="E554" i="9"/>
  <c r="E887" i="9"/>
  <c r="E555" i="9"/>
  <c r="E556" i="9"/>
  <c r="E557" i="9"/>
  <c r="B470" i="14" s="1"/>
  <c r="E558" i="9"/>
  <c r="E559" i="9"/>
  <c r="E560" i="9"/>
  <c r="E561" i="9"/>
  <c r="E153" i="9"/>
  <c r="E562" i="9"/>
  <c r="B379" i="14" s="1"/>
  <c r="E563" i="9"/>
  <c r="B146" i="14" s="1"/>
  <c r="E564" i="9"/>
  <c r="B219" i="14" s="1"/>
  <c r="E565" i="9"/>
  <c r="E566" i="9"/>
  <c r="E567" i="9"/>
  <c r="E568" i="9"/>
  <c r="E569" i="9"/>
  <c r="E1051" i="9"/>
  <c r="E570" i="9"/>
  <c r="E1052" i="9"/>
  <c r="B120" i="14" s="1"/>
  <c r="E571" i="9"/>
  <c r="E572" i="9"/>
  <c r="E573" i="9"/>
  <c r="B490" i="14" s="1"/>
  <c r="E574" i="9"/>
  <c r="B325" i="14" s="1"/>
  <c r="E575" i="9"/>
  <c r="E576" i="9"/>
  <c r="E577" i="9"/>
  <c r="B434" i="14" s="1"/>
  <c r="E578" i="9"/>
  <c r="B99" i="14" s="1"/>
  <c r="E579" i="9"/>
  <c r="B232" i="14" s="1"/>
  <c r="E580" i="9"/>
  <c r="B304" i="14" s="1"/>
  <c r="E1082" i="9"/>
  <c r="E66" i="9"/>
  <c r="E581" i="9"/>
  <c r="E582" i="9"/>
  <c r="B454" i="14" s="1"/>
  <c r="E583" i="9"/>
  <c r="E584" i="9"/>
  <c r="E585" i="9"/>
  <c r="B112" i="14" s="1"/>
  <c r="E586" i="9"/>
  <c r="E587" i="9"/>
  <c r="B482" i="14" s="1"/>
  <c r="E588" i="9"/>
  <c r="B477" i="14" s="1"/>
  <c r="E589" i="9"/>
  <c r="B147" i="14" s="1"/>
  <c r="E590" i="9"/>
  <c r="E591" i="9"/>
  <c r="E592" i="9"/>
  <c r="E593" i="9"/>
  <c r="E594" i="9"/>
  <c r="E595" i="9"/>
  <c r="E596" i="9"/>
  <c r="E69" i="9"/>
  <c r="E597" i="9"/>
  <c r="E598" i="9"/>
  <c r="B481" i="14" s="1"/>
  <c r="E599" i="9"/>
  <c r="B246" i="14" s="1"/>
  <c r="E600" i="9"/>
  <c r="B441" i="14" s="1"/>
  <c r="E601" i="9"/>
  <c r="B52" i="14" s="1"/>
  <c r="E602" i="9"/>
  <c r="E603" i="9"/>
  <c r="B386" i="14" s="1"/>
  <c r="E604" i="9"/>
  <c r="B456" i="14" s="1"/>
  <c r="E605" i="9"/>
  <c r="E606" i="9"/>
  <c r="E607" i="9"/>
  <c r="B506" i="14" s="1"/>
  <c r="E608" i="9"/>
  <c r="E609" i="9"/>
  <c r="B215" i="14" s="1"/>
  <c r="E610" i="9"/>
  <c r="B450" i="14" s="1"/>
  <c r="E611" i="9"/>
  <c r="E612" i="9"/>
  <c r="E613" i="9"/>
  <c r="E614" i="9"/>
  <c r="E615" i="9"/>
  <c r="B113" i="14" s="1"/>
  <c r="E616" i="9"/>
  <c r="E617" i="9"/>
  <c r="E618" i="9"/>
  <c r="E619" i="9"/>
  <c r="E620" i="9"/>
  <c r="E621" i="9"/>
  <c r="E939" i="9"/>
  <c r="B478" i="14" s="1"/>
  <c r="E622" i="9"/>
  <c r="E623" i="9"/>
  <c r="E1042" i="9"/>
  <c r="E624" i="9"/>
  <c r="B85" i="14" s="1"/>
  <c r="E625" i="9"/>
  <c r="E626" i="9"/>
  <c r="E627" i="9"/>
  <c r="E959" i="9"/>
  <c r="E628" i="9"/>
  <c r="E629" i="9"/>
  <c r="E630" i="9"/>
  <c r="E631" i="9"/>
  <c r="E632" i="9"/>
  <c r="E633" i="9"/>
  <c r="E634" i="9"/>
  <c r="B23" i="14" s="1"/>
  <c r="E635" i="9"/>
  <c r="B342" i="14" s="1"/>
  <c r="E636" i="9"/>
  <c r="B409" i="14" s="1"/>
  <c r="E637" i="9"/>
  <c r="B125" i="14" s="1"/>
  <c r="E638" i="9"/>
  <c r="E211" i="9"/>
  <c r="E639" i="9"/>
  <c r="E65" i="9"/>
  <c r="E640" i="9"/>
  <c r="E641" i="9"/>
  <c r="E642" i="9"/>
  <c r="E643" i="9"/>
  <c r="E644" i="9"/>
  <c r="B313" i="14" s="1"/>
  <c r="E645" i="9"/>
  <c r="B451" i="14" s="1"/>
  <c r="E646" i="9"/>
  <c r="B94" i="14" s="1"/>
  <c r="E647" i="9"/>
  <c r="B279" i="14" s="1"/>
  <c r="E216" i="9"/>
  <c r="E648" i="9"/>
  <c r="E649" i="9"/>
  <c r="E650" i="9"/>
  <c r="E651" i="9"/>
  <c r="E652" i="9"/>
  <c r="E653" i="9"/>
  <c r="E654" i="9"/>
  <c r="E254" i="9"/>
  <c r="E655" i="9"/>
  <c r="E656" i="9"/>
  <c r="E210" i="9"/>
  <c r="B367" i="14" s="1"/>
  <c r="E657" i="9"/>
  <c r="E658" i="9"/>
  <c r="B375" i="14" s="1"/>
  <c r="E659" i="9"/>
  <c r="E660" i="9"/>
  <c r="E661" i="9"/>
  <c r="E662" i="9"/>
  <c r="E663" i="9"/>
  <c r="E664" i="9"/>
  <c r="E665" i="9"/>
  <c r="B256" i="14" s="1"/>
  <c r="E94" i="9"/>
  <c r="B306" i="14" s="1"/>
  <c r="E666" i="9"/>
  <c r="E667" i="9"/>
  <c r="B349" i="14" s="1"/>
  <c r="E668" i="9"/>
  <c r="E669" i="9"/>
  <c r="E670" i="9"/>
  <c r="E671" i="9"/>
  <c r="E672" i="9"/>
  <c r="E673" i="9"/>
  <c r="E674" i="9"/>
  <c r="B413" i="14" s="1"/>
  <c r="E675" i="9"/>
  <c r="B505" i="14" s="1"/>
  <c r="E676" i="9"/>
  <c r="E677" i="9"/>
  <c r="E678" i="9"/>
  <c r="B233" i="14" s="1"/>
  <c r="E679" i="9"/>
  <c r="B380" i="14" s="1"/>
  <c r="E680" i="9"/>
  <c r="B361" i="14" s="1"/>
  <c r="E681" i="9"/>
  <c r="E682" i="9"/>
  <c r="E1100" i="9"/>
  <c r="E683" i="9"/>
  <c r="B391" i="14" s="1"/>
  <c r="E684" i="9"/>
  <c r="E685" i="9"/>
  <c r="E686" i="9"/>
  <c r="B431" i="14" s="1"/>
  <c r="E687" i="9"/>
  <c r="E688" i="9"/>
  <c r="E689" i="9"/>
  <c r="B264" i="14" s="1"/>
  <c r="E690" i="9"/>
  <c r="E691" i="9"/>
  <c r="E692" i="9"/>
  <c r="E693" i="9"/>
  <c r="E694" i="9"/>
  <c r="E695" i="9"/>
  <c r="B492" i="14" s="1"/>
  <c r="E70" i="9"/>
  <c r="B311" i="14" s="1"/>
  <c r="E696" i="9"/>
  <c r="E697" i="9"/>
  <c r="B178" i="14" s="1"/>
  <c r="E698" i="9"/>
  <c r="E699" i="9"/>
  <c r="B154" i="14" s="1"/>
  <c r="E700" i="9"/>
  <c r="E701" i="9"/>
  <c r="B216" i="14" s="1"/>
  <c r="E702" i="9"/>
  <c r="E703" i="9"/>
  <c r="E704" i="9"/>
  <c r="E705" i="9"/>
  <c r="E706" i="9"/>
  <c r="E707" i="9"/>
  <c r="E708" i="9"/>
  <c r="E709" i="9"/>
  <c r="E710" i="9"/>
  <c r="E711" i="9"/>
  <c r="E712" i="9"/>
  <c r="E713" i="9"/>
  <c r="B73" i="14" s="1"/>
  <c r="E714" i="9"/>
  <c r="B29" i="14" s="1"/>
  <c r="E715" i="9"/>
  <c r="B60" i="14" s="1"/>
  <c r="E716" i="9"/>
  <c r="B110" i="14" s="1"/>
  <c r="E717" i="9"/>
  <c r="B42" i="14" s="1"/>
  <c r="E718" i="9"/>
  <c r="B63" i="14" s="1"/>
  <c r="E719" i="9"/>
  <c r="B172" i="14" s="1"/>
  <c r="E720" i="9"/>
  <c r="B243" i="14" s="1"/>
  <c r="E721" i="9"/>
  <c r="B39" i="14" s="1"/>
  <c r="E722" i="9"/>
  <c r="B68" i="14" s="1"/>
  <c r="E723" i="9"/>
  <c r="B84" i="14" s="1"/>
  <c r="E724" i="9"/>
  <c r="E725" i="9"/>
  <c r="E726" i="9"/>
  <c r="B440" i="14" s="1"/>
  <c r="E727" i="9"/>
  <c r="B171" i="14" s="1"/>
  <c r="E728" i="9"/>
  <c r="B497" i="14" s="1"/>
  <c r="E729" i="9"/>
  <c r="B417" i="14" s="1"/>
  <c r="E730" i="9"/>
  <c r="B268" i="14" s="1"/>
  <c r="E731" i="9"/>
  <c r="B348" i="14" s="1"/>
  <c r="E732" i="9"/>
  <c r="E733" i="9"/>
  <c r="E734" i="9"/>
  <c r="E262" i="9"/>
  <c r="E735" i="9"/>
  <c r="E1101" i="9"/>
  <c r="E736" i="9"/>
  <c r="B328" i="14" s="1"/>
  <c r="E737" i="9"/>
  <c r="E144" i="9"/>
  <c r="B393" i="14" s="1"/>
  <c r="E744" i="9"/>
  <c r="B516" i="14" s="1"/>
  <c r="E743" i="9"/>
  <c r="E748" i="9"/>
  <c r="E749" i="9"/>
  <c r="E750" i="9"/>
  <c r="B460" i="14" s="1"/>
  <c r="E758" i="9"/>
  <c r="E755" i="9"/>
  <c r="E751" i="9"/>
  <c r="E761" i="9"/>
  <c r="E809" i="9"/>
  <c r="E759" i="9"/>
  <c r="E769" i="9"/>
  <c r="E880" i="9"/>
  <c r="E760" i="9"/>
  <c r="E919" i="9"/>
  <c r="B194" i="14" s="1"/>
  <c r="E770" i="9"/>
  <c r="E789" i="9"/>
  <c r="E763" i="9"/>
  <c r="E765" i="9"/>
  <c r="B359" i="14" s="1"/>
  <c r="E768" i="9"/>
  <c r="E771" i="9"/>
  <c r="E810" i="9"/>
  <c r="E773" i="9"/>
  <c r="E774" i="9"/>
  <c r="E775" i="9"/>
  <c r="B514" i="14" s="1"/>
  <c r="E973" i="9"/>
  <c r="E778" i="9"/>
  <c r="E788" i="9"/>
  <c r="E772" i="9"/>
  <c r="E781" i="9"/>
  <c r="E779" i="9"/>
  <c r="B504" i="14" s="1"/>
  <c r="E780" i="9"/>
  <c r="E802" i="9"/>
  <c r="E782" i="9"/>
  <c r="B462" i="14" s="1"/>
  <c r="E783" i="9"/>
  <c r="E845" i="9"/>
  <c r="E787" i="9"/>
  <c r="E792" i="9"/>
  <c r="E766" i="9"/>
  <c r="E791" i="9"/>
  <c r="E793" i="9"/>
  <c r="E218" i="9"/>
  <c r="E785" i="9"/>
  <c r="E798" i="9"/>
  <c r="B234" i="14" s="1"/>
  <c r="E800" i="9"/>
  <c r="E860" i="9"/>
  <c r="E811" i="9"/>
  <c r="E803" i="9"/>
  <c r="B508" i="14" s="1"/>
  <c r="E998" i="9"/>
  <c r="E804" i="9"/>
  <c r="B263" i="14" s="1"/>
  <c r="E805" i="9"/>
  <c r="E806" i="9"/>
  <c r="E807" i="9"/>
  <c r="E930" i="9"/>
  <c r="B517" i="14" s="1"/>
  <c r="E815" i="9"/>
  <c r="E819" i="9"/>
  <c r="E813" i="9"/>
  <c r="B452" i="14" s="1"/>
  <c r="E816" i="9"/>
  <c r="E830" i="9"/>
  <c r="E1005" i="9"/>
  <c r="B362" i="14" s="1"/>
  <c r="E817" i="9"/>
  <c r="B537" i="14" s="1"/>
  <c r="E818" i="9"/>
  <c r="E784" i="9"/>
  <c r="E820" i="9"/>
  <c r="B539" i="14" s="1"/>
  <c r="E821" i="9"/>
  <c r="E823" i="9"/>
  <c r="B536" i="14" s="1"/>
  <c r="E826" i="9"/>
  <c r="E799" i="9"/>
  <c r="E828" i="9"/>
  <c r="B383" i="14" s="1"/>
  <c r="E934" i="9"/>
  <c r="E985" i="9"/>
  <c r="E834" i="9"/>
  <c r="E833" i="9"/>
  <c r="E851" i="9"/>
  <c r="E837" i="9"/>
  <c r="B521" i="14" s="1"/>
  <c r="E888" i="9"/>
  <c r="B442" i="14" s="1"/>
  <c r="E838" i="9"/>
  <c r="B525" i="14" s="1"/>
  <c r="E892" i="9"/>
  <c r="E840" i="9"/>
  <c r="E850" i="9"/>
  <c r="E917" i="9"/>
  <c r="E853" i="9"/>
  <c r="E855" i="9"/>
  <c r="E843" i="9"/>
  <c r="B158" i="14" s="1"/>
  <c r="E1001" i="9"/>
  <c r="E847" i="9"/>
  <c r="E822" i="9"/>
  <c r="E846" i="9"/>
  <c r="E848" i="9"/>
  <c r="E825" i="9"/>
  <c r="E852" i="9"/>
  <c r="E849" i="9"/>
  <c r="E858" i="9"/>
  <c r="E854" i="9"/>
  <c r="E871" i="9"/>
  <c r="B191" i="14" s="1"/>
  <c r="E870" i="9"/>
  <c r="E857" i="9"/>
  <c r="B473" i="14" s="1"/>
  <c r="E861" i="9"/>
  <c r="E863" i="9"/>
  <c r="E27" i="9"/>
  <c r="E878" i="9"/>
  <c r="E865" i="9"/>
  <c r="E754" i="9"/>
  <c r="B445" i="14" s="1"/>
  <c r="E866" i="9"/>
  <c r="B512" i="14" s="1"/>
  <c r="E867" i="9"/>
  <c r="B535" i="14" s="1"/>
  <c r="E868" i="9"/>
  <c r="E63" i="9"/>
  <c r="B265" i="14" s="1"/>
  <c r="E869" i="9"/>
  <c r="E832" i="9"/>
  <c r="E872" i="9"/>
  <c r="B486" i="14" s="1"/>
  <c r="E876" i="9"/>
  <c r="E893" i="9"/>
  <c r="E898" i="9"/>
  <c r="E881" i="9"/>
  <c r="E883" i="9"/>
  <c r="E884" i="9"/>
  <c r="B421" i="14" s="1"/>
  <c r="E259" i="9"/>
  <c r="E901" i="9"/>
  <c r="E885" i="9"/>
  <c r="E886" i="9"/>
  <c r="B528" i="14" s="1"/>
  <c r="E889" i="9"/>
  <c r="E890" i="9"/>
  <c r="E911" i="9"/>
  <c r="E891" i="9"/>
  <c r="E902" i="9"/>
  <c r="E747" i="9"/>
  <c r="B339" i="14" s="1"/>
  <c r="E894" i="9"/>
  <c r="B381" i="14" s="1"/>
  <c r="E895" i="9"/>
  <c r="B515" i="14" s="1"/>
  <c r="E877" i="9"/>
  <c r="E842" i="9"/>
  <c r="B426" i="14" s="1"/>
  <c r="E864" i="9"/>
  <c r="E903" i="9"/>
  <c r="E738" i="9"/>
  <c r="E907" i="9"/>
  <c r="B225" i="14" s="1"/>
  <c r="E909" i="9"/>
  <c r="B195" i="14" s="1"/>
  <c r="E899" i="9"/>
  <c r="E900" i="9"/>
  <c r="E918" i="9"/>
  <c r="E906" i="9"/>
  <c r="E904" i="9"/>
  <c r="B530" i="14" s="1"/>
  <c r="E905" i="9"/>
  <c r="B520" i="14" s="1"/>
  <c r="E764" i="9"/>
  <c r="E746" i="9"/>
  <c r="E925" i="9"/>
  <c r="E912" i="9"/>
  <c r="E913" i="9"/>
  <c r="B453" i="14" s="1"/>
  <c r="E914" i="9"/>
  <c r="E957" i="9"/>
  <c r="E882" i="9"/>
  <c r="E953" i="9"/>
  <c r="B115" i="14" s="1"/>
  <c r="E916" i="9"/>
  <c r="B295" i="14" s="1"/>
  <c r="E873" i="9"/>
  <c r="B296" i="14" s="1"/>
  <c r="E100" i="9"/>
  <c r="E924" i="9"/>
  <c r="B449" i="14" s="1"/>
  <c r="E926" i="9"/>
  <c r="E928" i="9"/>
  <c r="E929" i="9"/>
  <c r="E897" i="9"/>
  <c r="B317" i="14" s="1"/>
  <c r="E927" i="9"/>
  <c r="E215" i="9"/>
  <c r="E814" i="9"/>
  <c r="E936" i="9"/>
  <c r="B217" i="14" s="1"/>
  <c r="E931" i="9"/>
  <c r="E932" i="9"/>
  <c r="E933" i="9"/>
  <c r="B410" i="14" s="1"/>
  <c r="E937" i="9"/>
  <c r="E938" i="9"/>
  <c r="E158" i="9"/>
  <c r="B231" i="14" s="1"/>
  <c r="E258" i="9"/>
  <c r="E1003" i="9"/>
  <c r="B372" i="14" s="1"/>
  <c r="E940" i="9"/>
  <c r="B459" i="14" s="1"/>
  <c r="E1010" i="9"/>
  <c r="B168" i="14" s="1"/>
  <c r="E942" i="9"/>
  <c r="E23" i="9"/>
  <c r="B44" i="14" s="1"/>
  <c r="E920" i="9"/>
  <c r="E944" i="9"/>
  <c r="E874" i="9"/>
  <c r="E960" i="9"/>
  <c r="B402" i="14" s="1"/>
  <c r="E945" i="9"/>
  <c r="E946" i="9"/>
  <c r="E947" i="9"/>
  <c r="E948" i="9"/>
  <c r="B532" i="14" s="1"/>
  <c r="E949" i="9"/>
  <c r="E1046" i="9"/>
  <c r="E896" i="9"/>
  <c r="E950" i="9"/>
  <c r="E951" i="9"/>
  <c r="B399" i="14" s="1"/>
  <c r="E824" i="9"/>
  <c r="B235" i="14" s="1"/>
  <c r="E956" i="9"/>
  <c r="E786" i="9"/>
  <c r="E982" i="9"/>
  <c r="E954" i="9"/>
  <c r="B510" i="14" s="1"/>
  <c r="E955" i="9"/>
  <c r="B299" i="14" s="1"/>
  <c r="E943" i="9"/>
  <c r="E999" i="9"/>
  <c r="E961" i="9"/>
  <c r="E962" i="9"/>
  <c r="B319" i="14" s="1"/>
  <c r="E964" i="9"/>
  <c r="B307" i="14" s="1"/>
  <c r="E910" i="9"/>
  <c r="B197" i="14" s="1"/>
  <c r="E965" i="9"/>
  <c r="B412" i="14" s="1"/>
  <c r="E1054" i="9"/>
  <c r="E966" i="9"/>
  <c r="B384" i="14" s="1"/>
  <c r="E968" i="9"/>
  <c r="B108" i="14" s="1"/>
  <c r="E967" i="9"/>
  <c r="E969" i="9"/>
  <c r="B376" i="14" s="1"/>
  <c r="E970" i="9"/>
  <c r="B275" i="14" s="1"/>
  <c r="E839" i="9"/>
  <c r="B255" i="14" s="1"/>
  <c r="E971" i="9"/>
  <c r="B247" i="14" s="1"/>
  <c r="E972" i="9"/>
  <c r="E974" i="9"/>
  <c r="B433" i="14" s="1"/>
  <c r="E989" i="9"/>
  <c r="E977" i="9"/>
  <c r="E975" i="9"/>
  <c r="B511" i="14" s="1"/>
  <c r="E1085" i="9"/>
  <c r="E801" i="9"/>
  <c r="E952" i="9"/>
  <c r="B326" i="14" s="1"/>
  <c r="E844" i="9"/>
  <c r="E976" i="9"/>
  <c r="B373" i="14" s="1"/>
  <c r="E978" i="9"/>
  <c r="E979" i="9"/>
  <c r="E1044" i="9"/>
  <c r="B224" i="14" s="1"/>
  <c r="E980" i="9"/>
  <c r="E983" i="9"/>
  <c r="B428" i="14" s="1"/>
  <c r="E984" i="9"/>
  <c r="E1049" i="9"/>
  <c r="B198" i="14" s="1"/>
  <c r="E991" i="9"/>
  <c r="B397" i="14" s="1"/>
  <c r="E992" i="9"/>
  <c r="B518" i="14" s="1"/>
  <c r="E993" i="9"/>
  <c r="E1030" i="9"/>
  <c r="E994" i="9"/>
  <c r="B302" i="14" s="1"/>
  <c r="E739" i="9"/>
  <c r="B346" i="14" s="1"/>
  <c r="E1069" i="9"/>
  <c r="E996" i="9"/>
  <c r="E997" i="9"/>
  <c r="E1020" i="9"/>
  <c r="B289" i="14" s="1"/>
  <c r="E1000" i="9"/>
  <c r="E740" i="9"/>
  <c r="B509" i="14" s="1"/>
  <c r="E1009" i="9"/>
  <c r="B366" i="14" s="1"/>
  <c r="E24" i="9"/>
  <c r="B105" i="14" s="1"/>
  <c r="E1002" i="9"/>
  <c r="B334" i="14" s="1"/>
  <c r="E1004" i="9"/>
  <c r="E1026" i="9"/>
  <c r="E154" i="9"/>
  <c r="B74" i="14" s="1"/>
  <c r="E119" i="9"/>
  <c r="B49" i="14" s="1"/>
  <c r="E1008" i="9"/>
  <c r="E1012" i="9"/>
  <c r="B133" i="14" s="1"/>
  <c r="E981" i="9"/>
  <c r="B291" i="14" s="1"/>
  <c r="E1011" i="9"/>
  <c r="E1013" i="9"/>
  <c r="B301" i="14" s="1"/>
  <c r="E753" i="9"/>
  <c r="E1014" i="9"/>
  <c r="E1017" i="9"/>
  <c r="B117" i="14" s="1"/>
  <c r="E1018" i="9"/>
  <c r="E1019" i="9"/>
  <c r="B230" i="14" s="1"/>
  <c r="E1024" i="9"/>
  <c r="B47" i="14" s="1"/>
  <c r="E1007" i="9"/>
  <c r="B227" i="14" s="1"/>
  <c r="E1025" i="9"/>
  <c r="E1027" i="9"/>
  <c r="E1028" i="9"/>
  <c r="E1029" i="9"/>
  <c r="B519" i="14" s="1"/>
  <c r="E963" i="9"/>
  <c r="E1031" i="9"/>
  <c r="E988" i="9"/>
  <c r="E1023" i="9"/>
  <c r="E1032" i="9"/>
  <c r="E1033" i="9"/>
  <c r="E1035" i="9"/>
  <c r="E1036" i="9"/>
  <c r="E1037" i="9"/>
  <c r="E1038" i="9"/>
  <c r="B330" i="14" s="1"/>
  <c r="E1043" i="9"/>
  <c r="B524" i="14" s="1"/>
  <c r="E1039" i="9"/>
  <c r="B207" i="14" s="1"/>
  <c r="E1074" i="9"/>
  <c r="B77" i="14" s="1"/>
  <c r="E1041" i="9"/>
  <c r="B269" i="14" s="1"/>
  <c r="E1048" i="9"/>
  <c r="B534" i="14" s="1"/>
  <c r="E1058" i="9"/>
  <c r="B529" i="14" s="1"/>
  <c r="E1047" i="9"/>
  <c r="B252" i="14" s="1"/>
  <c r="E794" i="9"/>
  <c r="B118" i="14" s="1"/>
  <c r="E812" i="9"/>
  <c r="E1050" i="9"/>
  <c r="B513" i="14" s="1"/>
  <c r="E986" i="9"/>
  <c r="E1053" i="9"/>
  <c r="E134" i="9"/>
  <c r="E1040" i="9"/>
  <c r="B192" i="14" s="1"/>
  <c r="E1068" i="9"/>
  <c r="B80" i="14" s="1"/>
  <c r="E1055" i="9"/>
  <c r="E1065" i="9"/>
  <c r="B9" i="14" s="1"/>
  <c r="E1056" i="9"/>
  <c r="E1062" i="9"/>
  <c r="B79" i="14" s="1"/>
  <c r="E1080" i="9"/>
  <c r="B89" i="14" s="1"/>
  <c r="E1073" i="9"/>
  <c r="B526" i="14" s="1"/>
  <c r="E80" i="9"/>
  <c r="E1061" i="9"/>
  <c r="B91" i="14" s="1"/>
  <c r="E1063" i="9"/>
  <c r="B527" i="14" s="1"/>
  <c r="E1077" i="9"/>
  <c r="B533" i="14" s="1"/>
  <c r="E741" i="9"/>
  <c r="B35" i="14" s="1"/>
  <c r="E1015" i="9"/>
  <c r="E1066" i="9"/>
  <c r="B61" i="14" s="1"/>
  <c r="E22" i="9"/>
  <c r="B90" i="14" s="1"/>
  <c r="E1067" i="9"/>
  <c r="E1092" i="9"/>
  <c r="E1071" i="9"/>
  <c r="B45" i="14" s="1"/>
  <c r="E1072" i="9"/>
  <c r="E1075" i="9"/>
  <c r="E1076" i="9"/>
  <c r="B82" i="14" s="1"/>
  <c r="E1078" i="9"/>
  <c r="E1079" i="9"/>
  <c r="E1081" i="9"/>
  <c r="E1097" i="9"/>
  <c r="E1088" i="9"/>
  <c r="E742" i="9"/>
  <c r="B148" i="14" s="1"/>
  <c r="E1070" i="9"/>
  <c r="E1083" i="9"/>
  <c r="E1059" i="9"/>
  <c r="B107" i="14" s="1"/>
  <c r="E1087" i="9"/>
  <c r="E1089" i="9"/>
  <c r="E1084" i="9"/>
  <c r="E1091" i="9"/>
  <c r="B65" i="14" s="1"/>
  <c r="E1093" i="9"/>
  <c r="B28" i="14" s="1"/>
  <c r="E1094" i="9"/>
  <c r="B93" i="14" s="1"/>
  <c r="E1096" i="9"/>
  <c r="E1098" i="9"/>
  <c r="B33" i="14" s="1"/>
  <c r="E1099" i="9"/>
  <c r="B538" i="14" s="1"/>
  <c r="E1090" i="9"/>
  <c r="B7" i="8"/>
  <c r="G834" i="9"/>
  <c r="F834" i="9"/>
  <c r="G776" i="9"/>
  <c r="F776" i="9"/>
  <c r="G811" i="9"/>
  <c r="F811" i="9"/>
  <c r="G908" i="9"/>
  <c r="F908" i="9"/>
  <c r="G101" i="9"/>
  <c r="F101" i="9"/>
  <c r="G821" i="9"/>
  <c r="F821" i="9"/>
  <c r="G815" i="9"/>
  <c r="F815" i="9"/>
  <c r="G584" i="9"/>
  <c r="F584" i="9"/>
  <c r="G826" i="9"/>
  <c r="F826" i="9"/>
  <c r="G824" i="9"/>
  <c r="D235" i="14" s="1"/>
  <c r="F824" i="9"/>
  <c r="G323" i="9"/>
  <c r="D208" i="14" s="1"/>
  <c r="F323" i="9"/>
  <c r="G264" i="9"/>
  <c r="F264" i="9"/>
  <c r="G72" i="9"/>
  <c r="F72" i="9"/>
  <c r="G490" i="9"/>
  <c r="D287" i="14" s="1"/>
  <c r="F490" i="9"/>
  <c r="G285" i="9"/>
  <c r="F285" i="9"/>
  <c r="G773" i="9"/>
  <c r="F773" i="9"/>
  <c r="G619" i="9"/>
  <c r="F619" i="9"/>
  <c r="G935" i="9"/>
  <c r="F935" i="9"/>
  <c r="G342" i="9"/>
  <c r="D498" i="14" s="1"/>
  <c r="F342" i="9"/>
  <c r="G580" i="9"/>
  <c r="D304" i="14" s="1"/>
  <c r="F580" i="9"/>
  <c r="G350" i="9"/>
  <c r="F350" i="9"/>
  <c r="G1089" i="9"/>
  <c r="F1089" i="9"/>
  <c r="G1082" i="9"/>
  <c r="F1082" i="9"/>
  <c r="G969" i="9"/>
  <c r="D376" i="14" s="1"/>
  <c r="F969" i="9"/>
  <c r="G431" i="9"/>
  <c r="F431" i="9"/>
  <c r="G276" i="9"/>
  <c r="F276" i="9"/>
  <c r="G817" i="9"/>
  <c r="D537" i="14" s="1"/>
  <c r="F817" i="9"/>
  <c r="G998" i="9"/>
  <c r="F998" i="9"/>
  <c r="G557" i="9"/>
  <c r="D470" i="14" s="1"/>
  <c r="F557" i="9"/>
  <c r="G94" i="9"/>
  <c r="D306" i="14" s="1"/>
  <c r="F94" i="9"/>
  <c r="G107" i="9"/>
  <c r="F107" i="9"/>
  <c r="G4" i="9"/>
  <c r="D40" i="14" s="1"/>
  <c r="F4" i="9"/>
  <c r="G33" i="9"/>
  <c r="D177" i="14" s="1"/>
  <c r="F33" i="9"/>
  <c r="G960" i="9"/>
  <c r="D402" i="14" s="1"/>
  <c r="F960" i="9"/>
  <c r="G122" i="9"/>
  <c r="D395" i="14" s="1"/>
  <c r="F122" i="9"/>
  <c r="G562" i="9"/>
  <c r="D379" i="14" s="1"/>
  <c r="F562" i="9"/>
  <c r="G149" i="9"/>
  <c r="F149" i="9"/>
  <c r="G357" i="9"/>
  <c r="D468" i="14" s="1"/>
  <c r="F357" i="9"/>
  <c r="G911" i="9"/>
  <c r="F911" i="9"/>
  <c r="G997" i="9"/>
  <c r="F997" i="9"/>
  <c r="G608" i="9"/>
  <c r="F608" i="9"/>
  <c r="G991" i="9"/>
  <c r="D397" i="14" s="1"/>
  <c r="F991" i="9"/>
  <c r="G471" i="9"/>
  <c r="D316" i="14" s="1"/>
  <c r="F471" i="9"/>
  <c r="G1071" i="9"/>
  <c r="D45" i="14" s="1"/>
  <c r="F1071" i="9"/>
  <c r="G739" i="9"/>
  <c r="D346" i="14" s="1"/>
  <c r="F739" i="9"/>
  <c r="G510" i="9"/>
  <c r="D394" i="14" s="1"/>
  <c r="F510" i="9"/>
  <c r="B21" i="13"/>
  <c r="B22" i="13"/>
  <c r="B23" i="13"/>
  <c r="B24" i="13"/>
  <c r="B25" i="13"/>
  <c r="B26" i="13"/>
  <c r="B27" i="13"/>
  <c r="B28" i="13"/>
  <c r="B20" i="13"/>
  <c r="B7" i="13"/>
  <c r="F14" i="13"/>
  <c r="D42" i="10"/>
  <c r="D26" i="10"/>
  <c r="D58" i="10"/>
  <c r="D27" i="10"/>
  <c r="D19" i="10" s="1"/>
  <c r="B62" i="8"/>
  <c r="B61" i="8"/>
  <c r="B60" i="8"/>
  <c r="B59" i="8"/>
  <c r="B58" i="8"/>
  <c r="B57" i="8"/>
  <c r="B56" i="8"/>
  <c r="B54" i="8"/>
  <c r="B55" i="8"/>
  <c r="B47" i="8"/>
  <c r="B46" i="8"/>
  <c r="B45" i="8"/>
  <c r="B44" i="8"/>
  <c r="B43" i="8"/>
  <c r="B42" i="8"/>
  <c r="B41" i="8"/>
  <c r="B40" i="8"/>
  <c r="B38" i="8"/>
  <c r="B39" i="8"/>
  <c r="B6" i="5"/>
  <c r="C6" i="5"/>
  <c r="B6" i="10"/>
  <c r="G18" i="10"/>
  <c r="D18" i="10"/>
  <c r="C22" i="5"/>
  <c r="B4" i="13"/>
  <c r="B13" i="13"/>
  <c r="B12" i="13"/>
  <c r="B11" i="13"/>
  <c r="B10" i="13"/>
  <c r="B9" i="13"/>
  <c r="B8" i="13"/>
  <c r="B6" i="13"/>
  <c r="B5" i="13"/>
  <c r="B5" i="5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4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D729" i="11"/>
  <c r="D730" i="11"/>
  <c r="D731" i="11"/>
  <c r="D732" i="11"/>
  <c r="D733" i="11"/>
  <c r="D734" i="11"/>
  <c r="D735" i="11"/>
  <c r="D736" i="11"/>
  <c r="D737" i="11"/>
  <c r="D738" i="11"/>
  <c r="D739" i="11"/>
  <c r="D740" i="11"/>
  <c r="D741" i="11"/>
  <c r="D742" i="11"/>
  <c r="D743" i="11"/>
  <c r="D744" i="11"/>
  <c r="D745" i="11"/>
  <c r="D746" i="11"/>
  <c r="D747" i="11"/>
  <c r="D748" i="11"/>
  <c r="D749" i="11"/>
  <c r="D750" i="11"/>
  <c r="D751" i="11"/>
  <c r="D752" i="11"/>
  <c r="D753" i="11"/>
  <c r="D754" i="11"/>
  <c r="D755" i="11"/>
  <c r="D756" i="11"/>
  <c r="D757" i="11"/>
  <c r="D758" i="11"/>
  <c r="D759" i="11"/>
  <c r="D760" i="11"/>
  <c r="D761" i="11"/>
  <c r="D762" i="11"/>
  <c r="D763" i="11"/>
  <c r="D764" i="11"/>
  <c r="D765" i="11"/>
  <c r="D766" i="11"/>
  <c r="D767" i="11"/>
  <c r="D768" i="11"/>
  <c r="D769" i="11"/>
  <c r="D770" i="11"/>
  <c r="D771" i="11"/>
  <c r="D772" i="11"/>
  <c r="D773" i="11"/>
  <c r="D774" i="11"/>
  <c r="D775" i="11"/>
  <c r="D776" i="11"/>
  <c r="D777" i="11"/>
  <c r="D778" i="11"/>
  <c r="D779" i="11"/>
  <c r="D780" i="11"/>
  <c r="D781" i="11"/>
  <c r="D782" i="11"/>
  <c r="D783" i="11"/>
  <c r="D784" i="11"/>
  <c r="D785" i="11"/>
  <c r="D786" i="11"/>
  <c r="D787" i="11"/>
  <c r="D788" i="11"/>
  <c r="D789" i="11"/>
  <c r="D790" i="11"/>
  <c r="D791" i="11"/>
  <c r="D792" i="11"/>
  <c r="D793" i="11"/>
  <c r="D794" i="11"/>
  <c r="D795" i="11"/>
  <c r="D796" i="11"/>
  <c r="D797" i="11"/>
  <c r="D798" i="11"/>
  <c r="D799" i="11"/>
  <c r="D800" i="11"/>
  <c r="D801" i="11"/>
  <c r="D802" i="11"/>
  <c r="D803" i="11"/>
  <c r="D804" i="11"/>
  <c r="D805" i="11"/>
  <c r="D806" i="11"/>
  <c r="D807" i="11"/>
  <c r="D808" i="11"/>
  <c r="D809" i="11"/>
  <c r="D810" i="11"/>
  <c r="D811" i="11"/>
  <c r="D812" i="11"/>
  <c r="D813" i="11"/>
  <c r="D814" i="11"/>
  <c r="D815" i="11"/>
  <c r="D816" i="11"/>
  <c r="D817" i="11"/>
  <c r="D818" i="11"/>
  <c r="D819" i="11"/>
  <c r="D820" i="11"/>
  <c r="D821" i="11"/>
  <c r="D822" i="11"/>
  <c r="D823" i="11"/>
  <c r="D824" i="11"/>
  <c r="D825" i="11"/>
  <c r="D826" i="11"/>
  <c r="D827" i="11"/>
  <c r="D828" i="11"/>
  <c r="D829" i="11"/>
  <c r="D830" i="11"/>
  <c r="D831" i="11"/>
  <c r="D832" i="11"/>
  <c r="D833" i="11"/>
  <c r="D834" i="11"/>
  <c r="D835" i="11"/>
  <c r="D836" i="11"/>
  <c r="D837" i="11"/>
  <c r="D838" i="11"/>
  <c r="D839" i="11"/>
  <c r="D840" i="11"/>
  <c r="D841" i="11"/>
  <c r="D842" i="11"/>
  <c r="D843" i="11"/>
  <c r="D844" i="11"/>
  <c r="D845" i="11"/>
  <c r="D846" i="11"/>
  <c r="D847" i="11"/>
  <c r="D848" i="11"/>
  <c r="D849" i="11"/>
  <c r="D850" i="11"/>
  <c r="D851" i="11"/>
  <c r="D852" i="11"/>
  <c r="D853" i="11"/>
  <c r="D854" i="11"/>
  <c r="D855" i="11"/>
  <c r="D856" i="11"/>
  <c r="D857" i="11"/>
  <c r="D858" i="11"/>
  <c r="D859" i="11"/>
  <c r="D860" i="11"/>
  <c r="D861" i="11"/>
  <c r="D862" i="11"/>
  <c r="D863" i="11"/>
  <c r="D864" i="11"/>
  <c r="D865" i="11"/>
  <c r="D866" i="11"/>
  <c r="D867" i="11"/>
  <c r="D868" i="11"/>
  <c r="D869" i="11"/>
  <c r="D870" i="11"/>
  <c r="D871" i="11"/>
  <c r="D872" i="11"/>
  <c r="D873" i="11"/>
  <c r="D874" i="11"/>
  <c r="D875" i="11"/>
  <c r="D876" i="11"/>
  <c r="D877" i="11"/>
  <c r="D878" i="11"/>
  <c r="D879" i="11"/>
  <c r="D880" i="11"/>
  <c r="D881" i="11"/>
  <c r="D882" i="11"/>
  <c r="D883" i="11"/>
  <c r="D884" i="11"/>
  <c r="D885" i="11"/>
  <c r="D886" i="11"/>
  <c r="D887" i="11"/>
  <c r="D888" i="11"/>
  <c r="D889" i="11"/>
  <c r="D890" i="11"/>
  <c r="D891" i="11"/>
  <c r="D892" i="11"/>
  <c r="D893" i="11"/>
  <c r="D894" i="11"/>
  <c r="D895" i="11"/>
  <c r="D896" i="11"/>
  <c r="D897" i="11"/>
  <c r="D898" i="11"/>
  <c r="D899" i="11"/>
  <c r="D900" i="11"/>
  <c r="D901" i="11"/>
  <c r="D902" i="11"/>
  <c r="D903" i="11"/>
  <c r="D904" i="11"/>
  <c r="D905" i="11"/>
  <c r="D906" i="11"/>
  <c r="D907" i="11"/>
  <c r="D908" i="11"/>
  <c r="D909" i="11"/>
  <c r="D910" i="11"/>
  <c r="D911" i="11"/>
  <c r="D912" i="11"/>
  <c r="D913" i="11"/>
  <c r="D914" i="11"/>
  <c r="D915" i="11"/>
  <c r="D916" i="11"/>
  <c r="D917" i="11"/>
  <c r="D918" i="11"/>
  <c r="D919" i="11"/>
  <c r="D920" i="11"/>
  <c r="D921" i="11"/>
  <c r="D922" i="11"/>
  <c r="D923" i="11"/>
  <c r="D924" i="11"/>
  <c r="D925" i="11"/>
  <c r="D926" i="11"/>
  <c r="D927" i="11"/>
  <c r="D928" i="11"/>
  <c r="D929" i="11"/>
  <c r="D930" i="11"/>
  <c r="D931" i="11"/>
  <c r="D932" i="11"/>
  <c r="D933" i="11"/>
  <c r="D934" i="11"/>
  <c r="D935" i="11"/>
  <c r="D936" i="11"/>
  <c r="D937" i="11"/>
  <c r="D938" i="11"/>
  <c r="D939" i="11"/>
  <c r="D940" i="11"/>
  <c r="D941" i="11"/>
  <c r="D942" i="11"/>
  <c r="D943" i="11"/>
  <c r="D944" i="11"/>
  <c r="D945" i="11"/>
  <c r="D946" i="11"/>
  <c r="D947" i="11"/>
  <c r="D948" i="11"/>
  <c r="D949" i="11"/>
  <c r="D950" i="11"/>
  <c r="D951" i="11"/>
  <c r="D952" i="11"/>
  <c r="D953" i="11"/>
  <c r="D954" i="11"/>
  <c r="D955" i="11"/>
  <c r="D956" i="11"/>
  <c r="D957" i="11"/>
  <c r="D958" i="11"/>
  <c r="D959" i="11"/>
  <c r="D960" i="11"/>
  <c r="D961" i="11"/>
  <c r="D962" i="11"/>
  <c r="D963" i="11"/>
  <c r="D964" i="11"/>
  <c r="D965" i="11"/>
  <c r="D966" i="11"/>
  <c r="D967" i="11"/>
  <c r="D968" i="11"/>
  <c r="D969" i="11"/>
  <c r="D970" i="11"/>
  <c r="D971" i="11"/>
  <c r="D972" i="11"/>
  <c r="D973" i="11"/>
  <c r="D974" i="11"/>
  <c r="D975" i="11"/>
  <c r="D976" i="11"/>
  <c r="D977" i="11"/>
  <c r="D978" i="11"/>
  <c r="D979" i="11"/>
  <c r="D980" i="11"/>
  <c r="D981" i="11"/>
  <c r="D982" i="11"/>
  <c r="D983" i="11"/>
  <c r="D984" i="11"/>
  <c r="D985" i="11"/>
  <c r="D986" i="11"/>
  <c r="D987" i="11"/>
  <c r="D988" i="11"/>
  <c r="D989" i="11"/>
  <c r="D990" i="11"/>
  <c r="D991" i="11"/>
  <c r="D992" i="11"/>
  <c r="D993" i="11"/>
  <c r="D994" i="11"/>
  <c r="D995" i="11"/>
  <c r="D996" i="11"/>
  <c r="D997" i="11"/>
  <c r="D998" i="11"/>
  <c r="D999" i="11"/>
  <c r="D1000" i="11"/>
  <c r="D1001" i="11"/>
  <c r="D1002" i="11"/>
  <c r="D1003" i="11"/>
  <c r="D1004" i="11"/>
  <c r="D1005" i="11"/>
  <c r="D1006" i="11"/>
  <c r="D1007" i="11"/>
  <c r="D1008" i="11"/>
  <c r="D1009" i="11"/>
  <c r="D1010" i="11"/>
  <c r="D1011" i="11"/>
  <c r="D1012" i="11"/>
  <c r="D1013" i="11"/>
  <c r="D1014" i="11"/>
  <c r="D1015" i="11"/>
  <c r="D1016" i="11"/>
  <c r="D1017" i="11"/>
  <c r="D1018" i="11"/>
  <c r="D1019" i="11"/>
  <c r="D4" i="11"/>
  <c r="B179" i="14" l="1"/>
  <c r="B36" i="14"/>
  <c r="B29" i="13"/>
  <c r="G45" i="14"/>
  <c r="G346" i="14"/>
  <c r="G397" i="14"/>
  <c r="G376" i="14"/>
  <c r="G235" i="14"/>
  <c r="G402" i="14"/>
  <c r="G537" i="14"/>
  <c r="G306" i="14"/>
  <c r="G304" i="14"/>
  <c r="G379" i="14"/>
  <c r="G470" i="14"/>
  <c r="G394" i="14"/>
  <c r="G287" i="14"/>
  <c r="G316" i="14"/>
  <c r="G468" i="14"/>
  <c r="G498" i="14"/>
  <c r="G208" i="14"/>
  <c r="G395" i="14"/>
  <c r="G177" i="14"/>
  <c r="G40" i="14"/>
  <c r="H1022" i="9"/>
  <c r="H829" i="9"/>
  <c r="H841" i="9"/>
  <c r="H856" i="9"/>
  <c r="H777" i="9"/>
  <c r="H915" i="9"/>
  <c r="H995" i="9"/>
  <c r="H808" i="9"/>
  <c r="H1102" i="9"/>
  <c r="B523" i="14"/>
  <c r="B101" i="14"/>
  <c r="B181" i="14"/>
  <c r="B184" i="14"/>
  <c r="B11" i="14"/>
  <c r="B358" i="14"/>
  <c r="B522" i="14"/>
  <c r="B145" i="14"/>
  <c r="B122" i="14"/>
  <c r="B32" i="14"/>
  <c r="B507" i="14"/>
  <c r="B540" i="14"/>
  <c r="B169" i="14"/>
  <c r="B43" i="14"/>
  <c r="B190" i="14"/>
  <c r="B248" i="14"/>
  <c r="B96" i="14"/>
  <c r="B531" i="14"/>
  <c r="B244" i="14"/>
  <c r="B137" i="14"/>
  <c r="B152" i="14"/>
  <c r="B193" i="14"/>
  <c r="B501" i="14"/>
  <c r="B290" i="14"/>
  <c r="B236" i="14"/>
  <c r="B218" i="14"/>
  <c r="B16" i="14"/>
  <c r="B37" i="14"/>
  <c r="B365" i="14"/>
  <c r="B38" i="14"/>
  <c r="B469" i="14"/>
  <c r="B140" i="14"/>
  <c r="B272" i="14"/>
  <c r="B347" i="14"/>
  <c r="B392" i="14"/>
  <c r="B186" i="14"/>
  <c r="B136" i="14"/>
  <c r="B201" i="14"/>
  <c r="B150" i="14"/>
  <c r="B332" i="14"/>
  <c r="B157" i="14"/>
  <c r="B30" i="14"/>
  <c r="B188" i="14"/>
  <c r="B205" i="14"/>
  <c r="B226" i="14"/>
  <c r="B292" i="14"/>
  <c r="B378" i="14"/>
  <c r="B437" i="14"/>
  <c r="B204" i="14"/>
  <c r="B424" i="14"/>
  <c r="B228" i="14"/>
  <c r="B134" i="14"/>
  <c r="B300" i="14"/>
  <c r="B161" i="14"/>
  <c r="B406" i="14"/>
  <c r="B206" i="14"/>
  <c r="B405" i="14"/>
  <c r="B50" i="14"/>
  <c r="B266" i="14"/>
  <c r="B12" i="14"/>
  <c r="B24" i="14"/>
  <c r="B8" i="14"/>
  <c r="B276" i="14"/>
  <c r="B396" i="14"/>
  <c r="B238" i="14"/>
  <c r="B202" i="14"/>
  <c r="B83" i="14"/>
  <c r="B64" i="14"/>
  <c r="B212" i="14"/>
  <c r="B209" i="14"/>
  <c r="B156" i="14"/>
  <c r="B21" i="14"/>
  <c r="B173" i="14"/>
  <c r="B425" i="14"/>
  <c r="B98" i="14"/>
  <c r="B27" i="14"/>
  <c r="B341" i="14"/>
  <c r="B164" i="14"/>
  <c r="B200" i="14"/>
  <c r="B465" i="14"/>
  <c r="B283" i="14"/>
  <c r="B189" i="14"/>
  <c r="B355" i="14"/>
  <c r="B294" i="14"/>
  <c r="B210" i="14"/>
  <c r="B78" i="14"/>
  <c r="B175" i="14"/>
  <c r="B26" i="14"/>
  <c r="B19" i="14"/>
  <c r="B220" i="14"/>
  <c r="B416" i="14"/>
  <c r="B318" i="14"/>
  <c r="B7" i="14"/>
  <c r="B126" i="14"/>
  <c r="B10" i="14"/>
  <c r="B81" i="14"/>
  <c r="B310" i="14"/>
  <c r="B57" i="14"/>
  <c r="B221" i="14"/>
  <c r="B18" i="14"/>
  <c r="B324" i="14"/>
  <c r="B119" i="14"/>
  <c r="B329" i="14"/>
  <c r="B223" i="14"/>
  <c r="B46" i="14"/>
  <c r="B183" i="14"/>
  <c r="B51" i="14"/>
  <c r="B114" i="14"/>
  <c r="B67" i="14"/>
  <c r="B314" i="14"/>
  <c r="B102" i="14"/>
  <c r="B62" i="14"/>
  <c r="B389" i="14"/>
  <c r="B331" i="14"/>
  <c r="B22" i="14"/>
  <c r="B466" i="14"/>
  <c r="B385" i="14"/>
  <c r="B182" i="14"/>
  <c r="B159" i="14"/>
  <c r="B419" i="14"/>
  <c r="B414" i="14"/>
  <c r="B56" i="14"/>
  <c r="B167" i="14"/>
  <c r="B199" i="14"/>
  <c r="B104" i="14"/>
  <c r="B461" i="14"/>
  <c r="B377" i="14"/>
  <c r="B455" i="14"/>
  <c r="B17" i="14"/>
  <c r="B323" i="14"/>
  <c r="B390" i="14"/>
  <c r="B138" i="14"/>
  <c r="B259" i="14"/>
  <c r="B88" i="14"/>
  <c r="B369" i="14"/>
  <c r="B338" i="14"/>
  <c r="B121" i="14"/>
  <c r="B196" i="14"/>
  <c r="B336" i="14"/>
  <c r="B282" i="14"/>
  <c r="B6" i="14"/>
  <c r="B76" i="14"/>
  <c r="B129" i="14"/>
  <c r="B155" i="14"/>
  <c r="B308" i="14"/>
  <c r="B253" i="14"/>
  <c r="B281" i="14"/>
  <c r="B320" i="14"/>
  <c r="B142" i="14"/>
  <c r="B111" i="14"/>
  <c r="B333" i="14"/>
  <c r="B116" i="14"/>
  <c r="B5" i="14"/>
  <c r="B267" i="14"/>
  <c r="B95" i="14"/>
  <c r="B87" i="14"/>
  <c r="B48" i="14"/>
  <c r="B13" i="14"/>
  <c r="B25" i="14"/>
  <c r="B71" i="14"/>
  <c r="B86" i="14"/>
  <c r="B124" i="14"/>
  <c r="B55" i="14"/>
  <c r="B41" i="14"/>
  <c r="B31" i="14"/>
  <c r="B53" i="14"/>
  <c r="B20" i="14"/>
  <c r="B14" i="14"/>
  <c r="B4" i="14"/>
  <c r="H510" i="9"/>
  <c r="H739" i="9"/>
  <c r="H1071" i="9"/>
  <c r="H471" i="9"/>
  <c r="H991" i="9"/>
  <c r="H608" i="9"/>
  <c r="H997" i="9"/>
  <c r="H911" i="9"/>
  <c r="H357" i="9"/>
  <c r="H149" i="9"/>
  <c r="H562" i="9"/>
  <c r="H122" i="9"/>
  <c r="H960" i="9"/>
  <c r="H33" i="9"/>
  <c r="H4" i="9"/>
  <c r="H107" i="9"/>
  <c r="H94" i="9"/>
  <c r="H557" i="9"/>
  <c r="H998" i="9"/>
  <c r="H817" i="9"/>
  <c r="H276" i="9"/>
  <c r="H431" i="9"/>
  <c r="H969" i="9"/>
  <c r="H1082" i="9"/>
  <c r="H1089" i="9"/>
  <c r="H350" i="9"/>
  <c r="H580" i="9"/>
  <c r="H342" i="9"/>
  <c r="H935" i="9"/>
  <c r="H619" i="9"/>
  <c r="H773" i="9"/>
  <c r="H285" i="9"/>
  <c r="H490" i="9"/>
  <c r="H72" i="9"/>
  <c r="H264" i="9"/>
  <c r="H323" i="9"/>
  <c r="H824" i="9"/>
  <c r="H826" i="9"/>
  <c r="H584" i="9"/>
  <c r="H815" i="9"/>
  <c r="H821" i="9"/>
  <c r="H101" i="9"/>
  <c r="H908" i="9"/>
  <c r="H811" i="9"/>
  <c r="H776" i="9"/>
  <c r="H834" i="9"/>
  <c r="C25" i="13"/>
  <c r="D25" i="13" s="1"/>
  <c r="C27" i="13"/>
  <c r="D27" i="13" s="1"/>
  <c r="C26" i="13"/>
  <c r="D26" i="13" s="1"/>
  <c r="C21" i="13"/>
  <c r="D21" i="13" s="1"/>
  <c r="C22" i="13"/>
  <c r="D22" i="13" s="1"/>
  <c r="C24" i="13"/>
  <c r="D24" i="13" s="1"/>
  <c r="C20" i="13"/>
  <c r="D20" i="13" s="1"/>
  <c r="C23" i="13"/>
  <c r="D23" i="13" s="1"/>
  <c r="C28" i="13"/>
  <c r="D28" i="13" s="1"/>
  <c r="D13" i="13"/>
  <c r="B14" i="13"/>
  <c r="D29" i="13" l="1"/>
  <c r="C29" i="13"/>
  <c r="E804" i="11"/>
  <c r="G804" i="11" s="1"/>
  <c r="E805" i="11"/>
  <c r="G805" i="11" s="1"/>
  <c r="E29" i="11"/>
  <c r="G29" i="11" s="1"/>
  <c r="E57" i="11"/>
  <c r="G57" i="11" s="1"/>
  <c r="E483" i="11"/>
  <c r="G483" i="11" s="1"/>
  <c r="E1018" i="11"/>
  <c r="G1018" i="11" s="1"/>
  <c r="E280" i="11"/>
  <c r="G280" i="11" s="1"/>
  <c r="E203" i="11"/>
  <c r="G203" i="11" s="1"/>
  <c r="E115" i="11"/>
  <c r="G115" i="11" s="1"/>
  <c r="E421" i="11"/>
  <c r="G421" i="11" s="1"/>
  <c r="E663" i="11"/>
  <c r="G663" i="11" s="1"/>
  <c r="E980" i="11"/>
  <c r="G980" i="11" s="1"/>
  <c r="E913" i="11"/>
  <c r="G913" i="11" s="1"/>
  <c r="E739" i="11"/>
  <c r="G739" i="11" s="1"/>
  <c r="E239" i="11"/>
  <c r="G239" i="11" s="1"/>
  <c r="E923" i="11"/>
  <c r="G923" i="11" s="1"/>
  <c r="E244" i="11"/>
  <c r="G244" i="11" s="1"/>
  <c r="E806" i="11"/>
  <c r="G806" i="11" s="1"/>
  <c r="E133" i="11"/>
  <c r="G133" i="11" s="1"/>
  <c r="E630" i="11"/>
  <c r="G630" i="11" s="1"/>
  <c r="E680" i="11"/>
  <c r="G680" i="11" s="1"/>
  <c r="E216" i="11"/>
  <c r="G216" i="11" s="1"/>
  <c r="E165" i="11"/>
  <c r="G165" i="11" s="1"/>
  <c r="E4" i="11"/>
  <c r="G4" i="11" s="1"/>
  <c r="E141" i="11"/>
  <c r="G141" i="11" s="1"/>
  <c r="E28" i="11"/>
  <c r="G28" i="11" s="1"/>
  <c r="D4" i="13" s="1"/>
  <c r="E412" i="11"/>
  <c r="G412" i="11" s="1"/>
  <c r="E48" i="11"/>
  <c r="G48" i="11" s="1"/>
  <c r="E807" i="11"/>
  <c r="G807" i="11" s="1"/>
  <c r="E13" i="11"/>
  <c r="G13" i="11" s="1"/>
  <c r="E19" i="11"/>
  <c r="G19" i="11" s="1"/>
  <c r="E264" i="11"/>
  <c r="G264" i="11" s="1"/>
  <c r="E234" i="11"/>
  <c r="G234" i="11" s="1"/>
  <c r="E198" i="11"/>
  <c r="G198" i="11" s="1"/>
  <c r="E53" i="11"/>
  <c r="G53" i="11" s="1"/>
  <c r="E808" i="11"/>
  <c r="G808" i="11" s="1"/>
  <c r="E17" i="11"/>
  <c r="G17" i="11" s="1"/>
  <c r="E809" i="11"/>
  <c r="G809" i="11" s="1"/>
  <c r="E229" i="11"/>
  <c r="G229" i="11" s="1"/>
  <c r="E326" i="11"/>
  <c r="G326" i="11" s="1"/>
  <c r="E167" i="11"/>
  <c r="G167" i="11" s="1"/>
  <c r="E482" i="11"/>
  <c r="G482" i="11" s="1"/>
  <c r="E14" i="11"/>
  <c r="G14" i="11" s="1"/>
  <c r="E151" i="11"/>
  <c r="G151" i="11" s="1"/>
  <c r="E810" i="11"/>
  <c r="G810" i="11" s="1"/>
  <c r="E811" i="11"/>
  <c r="G811" i="11" s="1"/>
  <c r="E46" i="11"/>
  <c r="G46" i="11" s="1"/>
  <c r="E116" i="11"/>
  <c r="G116" i="11" s="1"/>
  <c r="E100" i="11"/>
  <c r="G100" i="11" s="1"/>
  <c r="E622" i="11"/>
  <c r="G622" i="11" s="1"/>
  <c r="E793" i="11"/>
  <c r="G793" i="11" s="1"/>
  <c r="E55" i="11"/>
  <c r="G55" i="11" s="1"/>
  <c r="E570" i="11"/>
  <c r="G570" i="11" s="1"/>
  <c r="E950" i="11"/>
  <c r="G950" i="11" s="1"/>
  <c r="E279" i="11"/>
  <c r="G279" i="11" s="1"/>
  <c r="E987" i="11"/>
  <c r="G987" i="11" s="1"/>
  <c r="E1004" i="11"/>
  <c r="G1004" i="11" s="1"/>
  <c r="E533" i="11"/>
  <c r="G533" i="11" s="1"/>
  <c r="E190" i="11"/>
  <c r="G190" i="11" s="1"/>
  <c r="E707" i="11"/>
  <c r="G707" i="11" s="1"/>
  <c r="E812" i="11"/>
  <c r="G812" i="11" s="1"/>
  <c r="E946" i="11"/>
  <c r="G946" i="11" s="1"/>
  <c r="E140" i="11"/>
  <c r="G140" i="11" s="1"/>
  <c r="E617" i="11"/>
  <c r="G617" i="11" s="1"/>
  <c r="E883" i="11"/>
  <c r="G883" i="11" s="1"/>
  <c r="E25" i="11"/>
  <c r="G25" i="11" s="1"/>
  <c r="E813" i="11"/>
  <c r="G813" i="11" s="1"/>
  <c r="E927" i="11"/>
  <c r="G927" i="11" s="1"/>
  <c r="E76" i="11"/>
  <c r="G76" i="11" s="1"/>
  <c r="E526" i="11"/>
  <c r="G526" i="11" s="1"/>
  <c r="E228" i="11"/>
  <c r="G228" i="11" s="1"/>
  <c r="E921" i="11"/>
  <c r="G921" i="11" s="1"/>
  <c r="E146" i="11"/>
  <c r="G146" i="11" s="1"/>
  <c r="E679" i="11"/>
  <c r="G679" i="11" s="1"/>
  <c r="E753" i="11"/>
  <c r="G753" i="11" s="1"/>
  <c r="E513" i="11"/>
  <c r="G513" i="11" s="1"/>
  <c r="E719" i="11"/>
  <c r="G719" i="11" s="1"/>
  <c r="E657" i="11"/>
  <c r="G657" i="11" s="1"/>
  <c r="E18" i="11"/>
  <c r="G18" i="11" s="1"/>
  <c r="E388" i="11"/>
  <c r="G388" i="11" s="1"/>
  <c r="E398" i="11"/>
  <c r="G398" i="11" s="1"/>
  <c r="E970" i="11"/>
  <c r="G970" i="11" s="1"/>
  <c r="E233" i="11"/>
  <c r="G233" i="11" s="1"/>
  <c r="E331" i="11"/>
  <c r="G331" i="11" s="1"/>
  <c r="E143" i="11"/>
  <c r="G143" i="11" s="1"/>
  <c r="E674" i="11"/>
  <c r="G674" i="11" s="1"/>
  <c r="E769" i="11"/>
  <c r="G769" i="11" s="1"/>
  <c r="E425" i="11"/>
  <c r="G425" i="11" s="1"/>
  <c r="E44" i="11"/>
  <c r="G44" i="11" s="1"/>
  <c r="E759" i="11"/>
  <c r="G759" i="11" s="1"/>
  <c r="E948" i="11"/>
  <c r="G948" i="11" s="1"/>
  <c r="E914" i="11"/>
  <c r="G914" i="11" s="1"/>
  <c r="E606" i="11"/>
  <c r="G606" i="11" s="1"/>
  <c r="E602" i="11"/>
  <c r="G602" i="11" s="1"/>
  <c r="E41" i="11"/>
  <c r="G41" i="11" s="1"/>
  <c r="E887" i="11"/>
  <c r="G887" i="11" s="1"/>
  <c r="E541" i="11"/>
  <c r="G541" i="11" s="1"/>
  <c r="E474" i="11"/>
  <c r="G474" i="11" s="1"/>
  <c r="E232" i="11"/>
  <c r="G232" i="11" s="1"/>
  <c r="E181" i="11"/>
  <c r="G181" i="11" s="1"/>
  <c r="E814" i="11"/>
  <c r="G814" i="11" s="1"/>
  <c r="E687" i="11"/>
  <c r="G687" i="11" s="1"/>
  <c r="E650" i="11"/>
  <c r="G650" i="11" s="1"/>
  <c r="E295" i="11"/>
  <c r="G295" i="11" s="1"/>
  <c r="E470" i="11"/>
  <c r="G470" i="11" s="1"/>
  <c r="E491" i="11"/>
  <c r="G491" i="11" s="1"/>
  <c r="E983" i="11"/>
  <c r="G983" i="11" s="1"/>
  <c r="E790" i="11"/>
  <c r="G790" i="11" s="1"/>
  <c r="E162" i="11"/>
  <c r="G162" i="11" s="1"/>
  <c r="E589" i="11"/>
  <c r="G589" i="11" s="1"/>
  <c r="E420" i="11"/>
  <c r="G420" i="11" s="1"/>
  <c r="E160" i="11"/>
  <c r="G160" i="11" s="1"/>
  <c r="E341" i="11"/>
  <c r="G341" i="11" s="1"/>
  <c r="E472" i="11"/>
  <c r="G472" i="11" s="1"/>
  <c r="E815" i="11"/>
  <c r="G815" i="11" s="1"/>
  <c r="E816" i="11"/>
  <c r="G816" i="11" s="1"/>
  <c r="E451" i="11"/>
  <c r="G451" i="11" s="1"/>
  <c r="E340" i="11"/>
  <c r="G340" i="11" s="1"/>
  <c r="E737" i="11"/>
  <c r="G737" i="11" s="1"/>
  <c r="E756" i="11"/>
  <c r="G756" i="11" s="1"/>
  <c r="E362" i="11"/>
  <c r="G362" i="11" s="1"/>
  <c r="E405" i="11"/>
  <c r="G405" i="11" s="1"/>
  <c r="E635" i="11"/>
  <c r="G635" i="11" s="1"/>
  <c r="E723" i="11"/>
  <c r="G723" i="11" s="1"/>
  <c r="E34" i="11"/>
  <c r="G34" i="11" s="1"/>
  <c r="E272" i="11"/>
  <c r="G272" i="11" s="1"/>
  <c r="E10" i="11"/>
  <c r="G10" i="11" s="1"/>
  <c r="E224" i="11"/>
  <c r="G224" i="11" s="1"/>
  <c r="E894" i="11"/>
  <c r="G894" i="11" s="1"/>
  <c r="E360" i="11"/>
  <c r="G360" i="11" s="1"/>
  <c r="E760" i="11"/>
  <c r="G760" i="11" s="1"/>
  <c r="E692" i="11"/>
  <c r="G692" i="11" s="1"/>
  <c r="E189" i="11"/>
  <c r="G189" i="11" s="1"/>
  <c r="E220" i="11"/>
  <c r="G220" i="11" s="1"/>
  <c r="E785" i="11"/>
  <c r="G785" i="11" s="1"/>
  <c r="E652" i="11"/>
  <c r="G652" i="11" s="1"/>
  <c r="E80" i="11"/>
  <c r="G80" i="11" s="1"/>
  <c r="E978" i="11"/>
  <c r="G978" i="11" s="1"/>
  <c r="E1017" i="11"/>
  <c r="G1017" i="11" s="1"/>
  <c r="E990" i="11"/>
  <c r="G990" i="11" s="1"/>
  <c r="E510" i="11"/>
  <c r="G510" i="11" s="1"/>
  <c r="E323" i="11"/>
  <c r="G323" i="11" s="1"/>
  <c r="E752" i="11"/>
  <c r="G752" i="11" s="1"/>
  <c r="E493" i="11"/>
  <c r="G493" i="11" s="1"/>
  <c r="E251" i="11"/>
  <c r="G251" i="11" s="1"/>
  <c r="E751" i="11"/>
  <c r="G751" i="11" s="1"/>
  <c r="E460" i="11"/>
  <c r="G460" i="11" s="1"/>
  <c r="E221" i="11"/>
  <c r="G221" i="11" s="1"/>
  <c r="E961" i="11"/>
  <c r="G961" i="11" s="1"/>
  <c r="E701" i="11"/>
  <c r="G701" i="11" s="1"/>
  <c r="E522" i="11"/>
  <c r="G522" i="11" s="1"/>
  <c r="E1007" i="11"/>
  <c r="G1007" i="11" s="1"/>
  <c r="E684" i="11"/>
  <c r="G684" i="11" s="1"/>
  <c r="E406" i="11"/>
  <c r="G406" i="11" s="1"/>
  <c r="E629" i="11"/>
  <c r="G629" i="11" s="1"/>
  <c r="E413" i="11"/>
  <c r="G413" i="11" s="1"/>
  <c r="E543" i="11"/>
  <c r="G543" i="11" s="1"/>
  <c r="E770" i="11"/>
  <c r="G770" i="11" s="1"/>
  <c r="E654" i="11"/>
  <c r="G654" i="11" s="1"/>
  <c r="E61" i="11"/>
  <c r="G61" i="11" s="1"/>
  <c r="E199" i="11"/>
  <c r="G199" i="11" s="1"/>
  <c r="E336" i="11"/>
  <c r="G336" i="11" s="1"/>
  <c r="E22" i="11"/>
  <c r="G22" i="11" s="1"/>
  <c r="E59" i="11"/>
  <c r="G59" i="11" s="1"/>
  <c r="E573" i="11"/>
  <c r="G573" i="11" s="1"/>
  <c r="E214" i="11"/>
  <c r="G214" i="11" s="1"/>
  <c r="E729" i="11"/>
  <c r="G729" i="11" s="1"/>
  <c r="E343" i="11"/>
  <c r="G343" i="11" s="1"/>
  <c r="E20" i="11"/>
  <c r="G20" i="11" s="1"/>
  <c r="E538" i="11"/>
  <c r="G538" i="11" s="1"/>
  <c r="E337" i="11"/>
  <c r="G337" i="11" s="1"/>
  <c r="E797" i="11"/>
  <c r="G797" i="11" s="1"/>
  <c r="E798" i="11"/>
  <c r="G798" i="11" s="1"/>
  <c r="E745" i="11"/>
  <c r="G745" i="11" s="1"/>
  <c r="E495" i="11"/>
  <c r="G495" i="11" s="1"/>
  <c r="E724" i="11"/>
  <c r="G724" i="11" s="1"/>
  <c r="E445" i="11"/>
  <c r="G445" i="11" s="1"/>
  <c r="E217" i="11"/>
  <c r="G217" i="11" s="1"/>
  <c r="E422" i="11"/>
  <c r="G422" i="11" s="1"/>
  <c r="E817" i="11"/>
  <c r="G817" i="11" s="1"/>
  <c r="E661" i="11"/>
  <c r="G661" i="11" s="1"/>
  <c r="E721" i="11"/>
  <c r="G721" i="11" s="1"/>
  <c r="E292" i="11"/>
  <c r="G292" i="11" s="1"/>
  <c r="E506" i="11"/>
  <c r="G506" i="11" s="1"/>
  <c r="E525" i="11"/>
  <c r="G525" i="11" s="1"/>
  <c r="E549" i="11"/>
  <c r="G549" i="11" s="1"/>
  <c r="E655" i="11"/>
  <c r="G655" i="11" s="1"/>
  <c r="E113" i="11"/>
  <c r="G113" i="11" s="1"/>
  <c r="E695" i="11"/>
  <c r="G695" i="11" s="1"/>
  <c r="E639" i="11"/>
  <c r="G639" i="11" s="1"/>
  <c r="E392" i="11"/>
  <c r="G392" i="11" s="1"/>
  <c r="E504" i="11"/>
  <c r="G504" i="11" s="1"/>
  <c r="E747" i="11"/>
  <c r="G747" i="11" s="1"/>
  <c r="E1015" i="11"/>
  <c r="G1015" i="11" s="1"/>
  <c r="E704" i="11"/>
  <c r="G704" i="11" s="1"/>
  <c r="E416" i="11"/>
  <c r="G416" i="11" s="1"/>
  <c r="E897" i="11"/>
  <c r="G897" i="11" s="1"/>
  <c r="E906" i="11"/>
  <c r="G906" i="11" s="1"/>
  <c r="E494" i="11"/>
  <c r="G494" i="11" s="1"/>
  <c r="E566" i="11"/>
  <c r="G566" i="11" s="1"/>
  <c r="E450" i="11"/>
  <c r="G450" i="11" s="1"/>
  <c r="E563" i="11"/>
  <c r="G563" i="11" s="1"/>
  <c r="E529" i="11"/>
  <c r="G529" i="11" s="1"/>
  <c r="E818" i="11"/>
  <c r="G818" i="11" s="1"/>
  <c r="E605" i="11"/>
  <c r="G605" i="11" s="1"/>
  <c r="E202" i="11"/>
  <c r="G202" i="11" s="1"/>
  <c r="E185" i="11"/>
  <c r="G185" i="11" s="1"/>
  <c r="E886" i="11"/>
  <c r="G886" i="11" s="1"/>
  <c r="E39" i="11"/>
  <c r="G39" i="11" s="1"/>
  <c r="E904" i="11"/>
  <c r="G904" i="11" s="1"/>
  <c r="E898" i="11"/>
  <c r="G898" i="11" s="1"/>
  <c r="E328" i="11"/>
  <c r="G328" i="11" s="1"/>
  <c r="E458" i="11"/>
  <c r="G458" i="11" s="1"/>
  <c r="E238" i="11"/>
  <c r="G238" i="11" s="1"/>
  <c r="D10" i="13" s="1"/>
  <c r="E819" i="11"/>
  <c r="G819" i="11" s="1"/>
  <c r="E182" i="11"/>
  <c r="G182" i="11" s="1"/>
  <c r="E43" i="11"/>
  <c r="G43" i="11" s="1"/>
  <c r="E944" i="11"/>
  <c r="G944" i="11" s="1"/>
  <c r="E669" i="11"/>
  <c r="G669" i="11" s="1"/>
  <c r="E428" i="11"/>
  <c r="G428" i="11" s="1"/>
  <c r="E384" i="11"/>
  <c r="G384" i="11" s="1"/>
  <c r="E1011" i="11"/>
  <c r="G1011" i="11" s="1"/>
  <c r="E349" i="11"/>
  <c r="G349" i="11" s="1"/>
  <c r="E353" i="11"/>
  <c r="G353" i="11" s="1"/>
  <c r="E371" i="11"/>
  <c r="G371" i="11" s="1"/>
  <c r="E247" i="11"/>
  <c r="G247" i="11" s="1"/>
  <c r="E411" i="11"/>
  <c r="G411" i="11" s="1"/>
  <c r="E974" i="11"/>
  <c r="G974" i="11" s="1"/>
  <c r="E935" i="11"/>
  <c r="G935" i="11" s="1"/>
  <c r="E820" i="11"/>
  <c r="G820" i="11" s="1"/>
  <c r="E733" i="11"/>
  <c r="G733" i="11" s="1"/>
  <c r="E287" i="11"/>
  <c r="G287" i="11" s="1"/>
  <c r="E821" i="11"/>
  <c r="G821" i="11" s="1"/>
  <c r="E471" i="11"/>
  <c r="G471" i="11" s="1"/>
  <c r="E209" i="11"/>
  <c r="G209" i="11" s="1"/>
  <c r="E503" i="11"/>
  <c r="G503" i="11" s="1"/>
  <c r="E555" i="11"/>
  <c r="G555" i="11" s="1"/>
  <c r="E307" i="11"/>
  <c r="G307" i="11" s="1"/>
  <c r="E1003" i="11"/>
  <c r="G1003" i="11" s="1"/>
  <c r="E332" i="11"/>
  <c r="G332" i="11" s="1"/>
  <c r="E548" i="11"/>
  <c r="G548" i="11" s="1"/>
  <c r="E631" i="11"/>
  <c r="G631" i="11" s="1"/>
  <c r="E649" i="11"/>
  <c r="G649" i="11" s="1"/>
  <c r="E511" i="11"/>
  <c r="G511" i="11" s="1"/>
  <c r="E319" i="11"/>
  <c r="G319" i="11" s="1"/>
  <c r="E30" i="11"/>
  <c r="G30" i="11" s="1"/>
  <c r="E129" i="11"/>
  <c r="G129" i="11" s="1"/>
  <c r="E477" i="11"/>
  <c r="G477" i="11" s="1"/>
  <c r="E92" i="11"/>
  <c r="G92" i="11" s="1"/>
  <c r="E344" i="11"/>
  <c r="G344" i="11" s="1"/>
  <c r="E786" i="11"/>
  <c r="G786" i="11" s="1"/>
  <c r="E219" i="11"/>
  <c r="G219" i="11" s="1"/>
  <c r="E998" i="11"/>
  <c r="G998" i="11" s="1"/>
  <c r="E195" i="11"/>
  <c r="G195" i="11" s="1"/>
  <c r="E427" i="11"/>
  <c r="G427" i="11" s="1"/>
  <c r="E317" i="11"/>
  <c r="G317" i="11" s="1"/>
  <c r="E615" i="11"/>
  <c r="G615" i="11" s="1"/>
  <c r="E628" i="11"/>
  <c r="G628" i="11" s="1"/>
  <c r="E587" i="11"/>
  <c r="G587" i="11" s="1"/>
  <c r="E507" i="11"/>
  <c r="G507" i="11" s="1"/>
  <c r="E822" i="11"/>
  <c r="G822" i="11" s="1"/>
  <c r="E158" i="11"/>
  <c r="G158" i="11" s="1"/>
  <c r="E670" i="11"/>
  <c r="G670" i="11" s="1"/>
  <c r="E441" i="11"/>
  <c r="G441" i="11" s="1"/>
  <c r="E789" i="11"/>
  <c r="G789" i="11" s="1"/>
  <c r="E596" i="11"/>
  <c r="G596" i="11" s="1"/>
  <c r="E640" i="11"/>
  <c r="G640" i="11" s="1"/>
  <c r="E926" i="11"/>
  <c r="G926" i="11" s="1"/>
  <c r="E823" i="11"/>
  <c r="G823" i="11" s="1"/>
  <c r="E274" i="11"/>
  <c r="G274" i="11" s="1"/>
  <c r="E614" i="11"/>
  <c r="G614" i="11" s="1"/>
  <c r="E354" i="11"/>
  <c r="G354" i="11" s="1"/>
  <c r="E102" i="11"/>
  <c r="G102" i="11" s="1"/>
  <c r="E710" i="11"/>
  <c r="G710" i="11" s="1"/>
  <c r="E528" i="11"/>
  <c r="G528" i="11" s="1"/>
  <c r="E479" i="11"/>
  <c r="G479" i="11" s="1"/>
  <c r="E616" i="11"/>
  <c r="G616" i="11" s="1"/>
  <c r="E459" i="11"/>
  <c r="G459" i="11" s="1"/>
  <c r="E1005" i="11"/>
  <c r="G1005" i="11" s="1"/>
  <c r="E379" i="11"/>
  <c r="G379" i="11" s="1"/>
  <c r="E502" i="11"/>
  <c r="G502" i="11" s="1"/>
  <c r="E294" i="11"/>
  <c r="G294" i="11" s="1"/>
  <c r="E222" i="11"/>
  <c r="G222" i="11" s="1"/>
  <c r="E208" i="11"/>
  <c r="G208" i="11" s="1"/>
  <c r="E377" i="11"/>
  <c r="G377" i="11" s="1"/>
  <c r="E569" i="11"/>
  <c r="G569" i="11" s="1"/>
  <c r="E824" i="11"/>
  <c r="G824" i="11" s="1"/>
  <c r="E523" i="11"/>
  <c r="G523" i="11" s="1"/>
  <c r="E469" i="11"/>
  <c r="G469" i="11" s="1"/>
  <c r="E435" i="11"/>
  <c r="G435" i="11" s="1"/>
  <c r="E1016" i="11"/>
  <c r="G1016" i="11" s="1"/>
  <c r="E720" i="11"/>
  <c r="G720" i="11" s="1"/>
  <c r="E505" i="11"/>
  <c r="G505" i="11" s="1"/>
  <c r="E35" i="11"/>
  <c r="G35" i="11" s="1"/>
  <c r="E964" i="11"/>
  <c r="G964" i="11" s="1"/>
  <c r="E705" i="11"/>
  <c r="G705" i="11" s="1"/>
  <c r="E446" i="11"/>
  <c r="G446" i="11" s="1"/>
  <c r="E551" i="11"/>
  <c r="G551" i="11" s="1"/>
  <c r="E564" i="11"/>
  <c r="G564" i="11" s="1"/>
  <c r="E954" i="11"/>
  <c r="G954" i="11" s="1"/>
  <c r="E37" i="11"/>
  <c r="G37" i="11" s="1"/>
  <c r="E123" i="11"/>
  <c r="G123" i="11" s="1"/>
  <c r="E351" i="11"/>
  <c r="G351" i="11" s="1"/>
  <c r="E1000" i="11"/>
  <c r="G1000" i="11" s="1"/>
  <c r="E702" i="11"/>
  <c r="G702" i="11" s="1"/>
  <c r="E212" i="11"/>
  <c r="G212" i="11" s="1"/>
  <c r="E901" i="11"/>
  <c r="G901" i="11" s="1"/>
  <c r="E664" i="11"/>
  <c r="G664" i="11" s="1"/>
  <c r="E382" i="11"/>
  <c r="G382" i="11" s="1"/>
  <c r="E971" i="11"/>
  <c r="G971" i="11" s="1"/>
  <c r="E953" i="11"/>
  <c r="G953" i="11" s="1"/>
  <c r="E911" i="11"/>
  <c r="G911" i="11" s="1"/>
  <c r="E905" i="11"/>
  <c r="G905" i="11" s="1"/>
  <c r="E956" i="11"/>
  <c r="G956" i="11" s="1"/>
  <c r="E925" i="11"/>
  <c r="G925" i="11" s="1"/>
  <c r="E653" i="11"/>
  <c r="G653" i="11" s="1"/>
  <c r="E348" i="11"/>
  <c r="G348" i="11" s="1"/>
  <c r="E673" i="11"/>
  <c r="G673" i="11" s="1"/>
  <c r="E791" i="11"/>
  <c r="G791" i="11" s="1"/>
  <c r="E933" i="11"/>
  <c r="G933" i="11" s="1"/>
  <c r="E530" i="11"/>
  <c r="G530" i="11" s="1"/>
  <c r="E638" i="11"/>
  <c r="G638" i="11" s="1"/>
  <c r="E598" i="11"/>
  <c r="G598" i="11" s="1"/>
  <c r="E717" i="11"/>
  <c r="G717" i="11" s="1"/>
  <c r="E347" i="11"/>
  <c r="G347" i="11" s="1"/>
  <c r="E499" i="11"/>
  <c r="G499" i="11" s="1"/>
  <c r="E581" i="11"/>
  <c r="G581" i="11" s="1"/>
  <c r="E101" i="11"/>
  <c r="G101" i="11" s="1"/>
  <c r="E658" i="11"/>
  <c r="G658" i="11" s="1"/>
  <c r="E659" i="11"/>
  <c r="G659" i="11" s="1"/>
  <c r="E714" i="11"/>
  <c r="G714" i="11" s="1"/>
  <c r="E466" i="11"/>
  <c r="G466" i="11" s="1"/>
  <c r="E124" i="11"/>
  <c r="G124" i="11" s="1"/>
  <c r="E825" i="11"/>
  <c r="G825" i="11" s="1"/>
  <c r="E356" i="11"/>
  <c r="G356" i="11" s="1"/>
  <c r="E237" i="11"/>
  <c r="G237" i="11" s="1"/>
  <c r="E881" i="11"/>
  <c r="G881" i="11" s="1"/>
  <c r="E156" i="11"/>
  <c r="G156" i="11" s="1"/>
  <c r="E773" i="11"/>
  <c r="G773" i="11" s="1"/>
  <c r="E972" i="11"/>
  <c r="G972" i="11" s="1"/>
  <c r="E258" i="11"/>
  <c r="G258" i="11" s="1"/>
  <c r="E96" i="11"/>
  <c r="G96" i="11" s="1"/>
  <c r="E697" i="11"/>
  <c r="G697" i="11" s="1"/>
  <c r="E304" i="11"/>
  <c r="G304" i="11" s="1"/>
  <c r="E65" i="11"/>
  <c r="G65" i="11" s="1"/>
  <c r="E826" i="11"/>
  <c r="G826" i="11" s="1"/>
  <c r="E577" i="11"/>
  <c r="G577" i="11" s="1"/>
  <c r="E169" i="11"/>
  <c r="G169" i="11" s="1"/>
  <c r="E242" i="11"/>
  <c r="G242" i="11" s="1"/>
  <c r="E374" i="11"/>
  <c r="G374" i="11" s="1"/>
  <c r="E827" i="11"/>
  <c r="G827" i="11" s="1"/>
  <c r="E828" i="11"/>
  <c r="G828" i="11" s="1"/>
  <c r="E557" i="11"/>
  <c r="G557" i="11" s="1"/>
  <c r="E782" i="11"/>
  <c r="G782" i="11" s="1"/>
  <c r="E698" i="11"/>
  <c r="G698" i="11" s="1"/>
  <c r="E245" i="11"/>
  <c r="G245" i="11" s="1"/>
  <c r="E517" i="11"/>
  <c r="G517" i="11" s="1"/>
  <c r="E982" i="11"/>
  <c r="G982" i="11" s="1"/>
  <c r="E741" i="11"/>
  <c r="G741" i="11" s="1"/>
  <c r="E154" i="11"/>
  <c r="G154" i="11" s="1"/>
  <c r="E676" i="11"/>
  <c r="G676" i="11" s="1"/>
  <c r="E550" i="11"/>
  <c r="G550" i="11" s="1"/>
  <c r="E66" i="11"/>
  <c r="G66" i="11" s="1"/>
  <c r="E910" i="11"/>
  <c r="G910" i="11" s="1"/>
  <c r="E309" i="11"/>
  <c r="G309" i="11" s="1"/>
  <c r="E748" i="11"/>
  <c r="G748" i="11" s="1"/>
  <c r="E97" i="11"/>
  <c r="G97" i="11" s="1"/>
  <c r="E432" i="11"/>
  <c r="G432" i="11" s="1"/>
  <c r="E627" i="11"/>
  <c r="G627" i="11" s="1"/>
  <c r="E496" i="11"/>
  <c r="G496" i="11" s="1"/>
  <c r="E734" i="11"/>
  <c r="G734" i="11" s="1"/>
  <c r="E795" i="11"/>
  <c r="G795" i="11" s="1"/>
  <c r="E891" i="11"/>
  <c r="G891" i="11" s="1"/>
  <c r="E282" i="11"/>
  <c r="G282" i="11" s="1"/>
  <c r="E829" i="11"/>
  <c r="G829" i="11" s="1"/>
  <c r="E780" i="11"/>
  <c r="G780" i="11" s="1"/>
  <c r="E796" i="11"/>
  <c r="G796" i="11" s="1"/>
  <c r="E152" i="11"/>
  <c r="G152" i="11" s="1"/>
  <c r="E716" i="11"/>
  <c r="G716" i="11" s="1"/>
  <c r="E830" i="11"/>
  <c r="G830" i="11" s="1"/>
  <c r="E993" i="11"/>
  <c r="G993" i="11" s="1"/>
  <c r="E383" i="11"/>
  <c r="G383" i="11" s="1"/>
  <c r="E949" i="11"/>
  <c r="G949" i="11" s="1"/>
  <c r="E126" i="11"/>
  <c r="G126" i="11" s="1"/>
  <c r="E552" i="11"/>
  <c r="G552" i="11" s="1"/>
  <c r="E289" i="11"/>
  <c r="G289" i="11" s="1"/>
  <c r="E986" i="11"/>
  <c r="G986" i="11" s="1"/>
  <c r="E691" i="11"/>
  <c r="G691" i="11" s="1"/>
  <c r="E831" i="11"/>
  <c r="G831" i="11" s="1"/>
  <c r="E372" i="11"/>
  <c r="G372" i="11" s="1"/>
  <c r="E603" i="11"/>
  <c r="G603" i="11" s="1"/>
  <c r="E36" i="11"/>
  <c r="G36" i="11" s="1"/>
  <c r="E876" i="11"/>
  <c r="G876" i="11" s="1"/>
  <c r="E957" i="11"/>
  <c r="G957" i="11" s="1"/>
  <c r="E832" i="11"/>
  <c r="G832" i="11" s="1"/>
  <c r="E187" i="11"/>
  <c r="G187" i="11" s="1"/>
  <c r="E148" i="11"/>
  <c r="G148" i="11" s="1"/>
  <c r="E357" i="11"/>
  <c r="G357" i="11" s="1"/>
  <c r="E303" i="11"/>
  <c r="G303" i="11" s="1"/>
  <c r="E544" i="11"/>
  <c r="G544" i="11" s="1"/>
  <c r="E677" i="11"/>
  <c r="G677" i="11" s="1"/>
  <c r="E142" i="11"/>
  <c r="G142" i="11" s="1"/>
  <c r="E699" i="11"/>
  <c r="G699" i="11" s="1"/>
  <c r="E651" i="11"/>
  <c r="G651" i="11" s="1"/>
  <c r="E519" i="11"/>
  <c r="G519" i="11" s="1"/>
  <c r="E912" i="11"/>
  <c r="G912" i="11" s="1"/>
  <c r="E890" i="11"/>
  <c r="G890" i="11" s="1"/>
  <c r="E902" i="11"/>
  <c r="G902" i="11" s="1"/>
  <c r="E461" i="11"/>
  <c r="G461" i="11" s="1"/>
  <c r="E74" i="11"/>
  <c r="G74" i="11" s="1"/>
  <c r="E408" i="11"/>
  <c r="G408" i="11" s="1"/>
  <c r="E375" i="11"/>
  <c r="G375" i="11" s="1"/>
  <c r="E922" i="11"/>
  <c r="G922" i="11" s="1"/>
  <c r="E553" i="11"/>
  <c r="G553" i="11" s="1"/>
  <c r="E833" i="11"/>
  <c r="G833" i="11" s="1"/>
  <c r="E893" i="11"/>
  <c r="G893" i="11" s="1"/>
  <c r="E575" i="11"/>
  <c r="G575" i="11" s="1"/>
  <c r="E240" i="11"/>
  <c r="G240" i="11" s="1"/>
  <c r="E485" i="11"/>
  <c r="G485" i="11" s="1"/>
  <c r="E54" i="11"/>
  <c r="G54" i="11" s="1"/>
  <c r="E726" i="11"/>
  <c r="G726" i="11" s="1"/>
  <c r="E463" i="11"/>
  <c r="G463" i="11" s="1"/>
  <c r="E571" i="11"/>
  <c r="G571" i="11" s="1"/>
  <c r="E783" i="11"/>
  <c r="G783" i="11" s="1"/>
  <c r="E884" i="11"/>
  <c r="G884" i="11" s="1"/>
  <c r="E424" i="11"/>
  <c r="G424" i="11" s="1"/>
  <c r="E249" i="11"/>
  <c r="G249" i="11" s="1"/>
  <c r="E414" i="11"/>
  <c r="G414" i="11" s="1"/>
  <c r="E478" i="11"/>
  <c r="G478" i="11" s="1"/>
  <c r="E173" i="11"/>
  <c r="G173" i="11" s="1"/>
  <c r="E688" i="11"/>
  <c r="G688" i="11" s="1"/>
  <c r="E23" i="11"/>
  <c r="G23" i="11" s="1"/>
  <c r="E590" i="11"/>
  <c r="G590" i="11" s="1"/>
  <c r="E696" i="11"/>
  <c r="G696" i="11" s="1"/>
  <c r="E973" i="11"/>
  <c r="G973" i="11" s="1"/>
  <c r="E536" i="11"/>
  <c r="G536" i="11" s="1"/>
  <c r="E952" i="11"/>
  <c r="G952" i="11" s="1"/>
  <c r="E885" i="11"/>
  <c r="G885" i="11" s="1"/>
  <c r="E419" i="11"/>
  <c r="G419" i="11" s="1"/>
  <c r="E334" i="11"/>
  <c r="G334" i="11" s="1"/>
  <c r="E396" i="11"/>
  <c r="G396" i="11" s="1"/>
  <c r="E834" i="11"/>
  <c r="G834" i="11" s="1"/>
  <c r="E678" i="11"/>
  <c r="G678" i="11" s="1"/>
  <c r="E920" i="11"/>
  <c r="G920" i="11" s="1"/>
  <c r="E609" i="11"/>
  <c r="G609" i="11" s="1"/>
  <c r="E368" i="11"/>
  <c r="G368" i="11" s="1"/>
  <c r="E253" i="11"/>
  <c r="G253" i="11" s="1"/>
  <c r="E434" i="11"/>
  <c r="G434" i="11" s="1"/>
  <c r="E835" i="11"/>
  <c r="G835" i="11" s="1"/>
  <c r="E779" i="11"/>
  <c r="G779" i="11" s="1"/>
  <c r="E836" i="11"/>
  <c r="G836" i="11" s="1"/>
  <c r="E960" i="11"/>
  <c r="G960" i="11" s="1"/>
  <c r="E660" i="11"/>
  <c r="G660" i="11" s="1"/>
  <c r="E709" i="11"/>
  <c r="G709" i="11" s="1"/>
  <c r="E937" i="11"/>
  <c r="G937" i="11" s="1"/>
  <c r="E108" i="11"/>
  <c r="G108" i="11" s="1"/>
  <c r="E457" i="11"/>
  <c r="G457" i="11" s="1"/>
  <c r="E184" i="11"/>
  <c r="G184" i="11" s="1"/>
  <c r="E305" i="11"/>
  <c r="G305" i="11" s="1"/>
  <c r="E77" i="11"/>
  <c r="G77" i="11" s="1"/>
  <c r="E179" i="11"/>
  <c r="G179" i="11" s="1"/>
  <c r="E837" i="11"/>
  <c r="G837" i="11" s="1"/>
  <c r="E924" i="11"/>
  <c r="G924" i="11" s="1"/>
  <c r="E907" i="11"/>
  <c r="G907" i="11" s="1"/>
  <c r="E728" i="11"/>
  <c r="G728" i="11" s="1"/>
  <c r="E172" i="11"/>
  <c r="G172" i="11" s="1"/>
  <c r="E621" i="11"/>
  <c r="G621" i="11" s="1"/>
  <c r="E380" i="11"/>
  <c r="G380" i="11" s="1"/>
  <c r="E335" i="11"/>
  <c r="G335" i="11" s="1"/>
  <c r="E896" i="11"/>
  <c r="G896" i="11" s="1"/>
  <c r="E315" i="11"/>
  <c r="G315" i="11" s="1"/>
  <c r="E601" i="11"/>
  <c r="G601" i="11" s="1"/>
  <c r="E918" i="11"/>
  <c r="G918" i="11" s="1"/>
  <c r="E916" i="11"/>
  <c r="G916" i="11" s="1"/>
  <c r="E227" i="11"/>
  <c r="G227" i="11" s="1"/>
  <c r="E722" i="11"/>
  <c r="G722" i="11" s="1"/>
  <c r="E763" i="11"/>
  <c r="G763" i="11" s="1"/>
  <c r="E426" i="11"/>
  <c r="G426" i="11" s="1"/>
  <c r="E693" i="11"/>
  <c r="G693" i="11" s="1"/>
  <c r="E259" i="11"/>
  <c r="G259" i="11" s="1"/>
  <c r="E265" i="11"/>
  <c r="G265" i="11" s="1"/>
  <c r="E296" i="11"/>
  <c r="G296" i="11" s="1"/>
  <c r="E941" i="11"/>
  <c r="G941" i="11" s="1"/>
  <c r="E929" i="11"/>
  <c r="G929" i="11" s="1"/>
  <c r="E327" i="11"/>
  <c r="G327" i="11" s="1"/>
  <c r="E838" i="11"/>
  <c r="G838" i="11" s="1"/>
  <c r="E965" i="11"/>
  <c r="G965" i="11" s="1"/>
  <c r="E839" i="11"/>
  <c r="G839" i="11" s="1"/>
  <c r="E757" i="11"/>
  <c r="G757" i="11" s="1"/>
  <c r="E840" i="11"/>
  <c r="G840" i="11" s="1"/>
  <c r="E440" i="11"/>
  <c r="G440" i="11" s="1"/>
  <c r="E992" i="11"/>
  <c r="G992" i="11" s="1"/>
  <c r="E799" i="11"/>
  <c r="G799" i="11" s="1"/>
  <c r="E120" i="11"/>
  <c r="G120" i="11" s="1"/>
  <c r="E488" i="11"/>
  <c r="G488" i="11" s="1"/>
  <c r="E1001" i="11"/>
  <c r="G1001" i="11" s="1"/>
  <c r="E254" i="11"/>
  <c r="G254" i="11" s="1"/>
  <c r="E841" i="11"/>
  <c r="G841" i="11" s="1"/>
  <c r="E476" i="11"/>
  <c r="G476" i="11" s="1"/>
  <c r="E969" i="11"/>
  <c r="G969" i="11" s="1"/>
  <c r="E947" i="11"/>
  <c r="G947" i="11" s="1"/>
  <c r="E966" i="11"/>
  <c r="G966" i="11" s="1"/>
  <c r="E330" i="11"/>
  <c r="G330" i="11" s="1"/>
  <c r="E527" i="11"/>
  <c r="G527" i="11" s="1"/>
  <c r="E738" i="11"/>
  <c r="G738" i="11" s="1"/>
  <c r="E174" i="11"/>
  <c r="G174" i="11" s="1"/>
  <c r="E285" i="11"/>
  <c r="G285" i="11" s="1"/>
  <c r="E632" i="11"/>
  <c r="G632" i="11" s="1"/>
  <c r="E842" i="11"/>
  <c r="G842" i="11" s="1"/>
  <c r="E112" i="11"/>
  <c r="G112" i="11" s="1"/>
  <c r="E584" i="11"/>
  <c r="G584" i="11" s="1"/>
  <c r="E168" i="11"/>
  <c r="G168" i="11" s="1"/>
  <c r="E72" i="11"/>
  <c r="G72" i="11" s="1"/>
  <c r="E69" i="11"/>
  <c r="G69" i="11" s="1"/>
  <c r="E764" i="11"/>
  <c r="G764" i="11" s="1"/>
  <c r="E531" i="11"/>
  <c r="G531" i="11" s="1"/>
  <c r="E364" i="11"/>
  <c r="G364" i="11" s="1"/>
  <c r="E188" i="11"/>
  <c r="G188" i="11" s="1"/>
  <c r="E843" i="11"/>
  <c r="G843" i="11" s="1"/>
  <c r="E768" i="11"/>
  <c r="G768" i="11" s="1"/>
  <c r="E892" i="11"/>
  <c r="G892" i="11" s="1"/>
  <c r="E899" i="11"/>
  <c r="G899" i="11" s="1"/>
  <c r="E579" i="11"/>
  <c r="G579" i="11" s="1"/>
  <c r="E765" i="11"/>
  <c r="G765" i="11" s="1"/>
  <c r="E882" i="11"/>
  <c r="G882" i="11" s="1"/>
  <c r="E781" i="11"/>
  <c r="G781" i="11" s="1"/>
  <c r="E917" i="11"/>
  <c r="G917" i="11" s="1"/>
  <c r="E736" i="11"/>
  <c r="G736" i="11" s="1"/>
  <c r="E794" i="11"/>
  <c r="G794" i="11" s="1"/>
  <c r="E119" i="11"/>
  <c r="G119" i="11" s="1"/>
  <c r="E321" i="11"/>
  <c r="G321" i="11" s="1"/>
  <c r="E404" i="11"/>
  <c r="G404" i="11" s="1"/>
  <c r="E662" i="11"/>
  <c r="G662" i="11" s="1"/>
  <c r="E772" i="11"/>
  <c r="G772" i="11" s="1"/>
  <c r="E87" i="11"/>
  <c r="G87" i="11" s="1"/>
  <c r="E402" i="11"/>
  <c r="G402" i="11" s="1"/>
  <c r="E900" i="11"/>
  <c r="G900" i="11" s="1"/>
  <c r="E358" i="11"/>
  <c r="G358" i="11" s="1"/>
  <c r="E612" i="11"/>
  <c r="G612" i="11" s="1"/>
  <c r="E642" i="11"/>
  <c r="G642" i="11" s="1"/>
  <c r="E735" i="11"/>
  <c r="G735" i="11" s="1"/>
  <c r="E749" i="11"/>
  <c r="G749" i="11" s="1"/>
  <c r="E534" i="11"/>
  <c r="G534" i="11" s="1"/>
  <c r="E42" i="11"/>
  <c r="G42" i="11" s="1"/>
  <c r="E565" i="11"/>
  <c r="G565" i="11" s="1"/>
  <c r="E284" i="11"/>
  <c r="G284" i="11" s="1"/>
  <c r="E298" i="11"/>
  <c r="G298" i="11" s="1"/>
  <c r="E213" i="11"/>
  <c r="G213" i="11" s="1"/>
  <c r="E844" i="11"/>
  <c r="G844" i="11" s="1"/>
  <c r="E475" i="11"/>
  <c r="G475" i="11" s="1"/>
  <c r="E453" i="11"/>
  <c r="G453" i="11" s="1"/>
  <c r="E761" i="11"/>
  <c r="G761" i="11" s="1"/>
  <c r="E712" i="11"/>
  <c r="G712" i="11" s="1"/>
  <c r="E788" i="11"/>
  <c r="G788" i="11" s="1"/>
  <c r="E1009" i="11"/>
  <c r="G1009" i="11" s="1"/>
  <c r="E845" i="11"/>
  <c r="G845" i="11" s="1"/>
  <c r="E766" i="11"/>
  <c r="G766" i="11" s="1"/>
  <c r="E846" i="11"/>
  <c r="G846" i="11" s="1"/>
  <c r="E439" i="11"/>
  <c r="G439" i="11" s="1"/>
  <c r="E713" i="11"/>
  <c r="G713" i="11" s="1"/>
  <c r="E560" i="11"/>
  <c r="G560" i="11" s="1"/>
  <c r="E715" i="11"/>
  <c r="G715" i="11" s="1"/>
  <c r="E847" i="11"/>
  <c r="G847" i="11" s="1"/>
  <c r="E706" i="11"/>
  <c r="G706" i="11" s="1"/>
  <c r="E727" i="11"/>
  <c r="G727" i="11" s="1"/>
  <c r="E468" i="11"/>
  <c r="G468" i="11" s="1"/>
  <c r="E391" i="11"/>
  <c r="G391" i="11" s="1"/>
  <c r="E942" i="11"/>
  <c r="G942" i="11" s="1"/>
  <c r="E163" i="11"/>
  <c r="G163" i="11" s="1"/>
  <c r="E951" i="11"/>
  <c r="G951" i="11" s="1"/>
  <c r="E355" i="11"/>
  <c r="G355" i="11" s="1"/>
  <c r="E389" i="11"/>
  <c r="G389" i="11" s="1"/>
  <c r="E671" i="11"/>
  <c r="G671" i="11" s="1"/>
  <c r="E746" i="11"/>
  <c r="G746" i="11" s="1"/>
  <c r="E386" i="11"/>
  <c r="G386" i="11" s="1"/>
  <c r="E943" i="11"/>
  <c r="G943" i="11" s="1"/>
  <c r="E518" i="11"/>
  <c r="G518" i="11" s="1"/>
  <c r="E700" i="11"/>
  <c r="G700" i="11" s="1"/>
  <c r="E314" i="11"/>
  <c r="G314" i="11" s="1"/>
  <c r="E848" i="11"/>
  <c r="G848" i="11" s="1"/>
  <c r="E774" i="11"/>
  <c r="G774" i="11" s="1"/>
  <c r="E625" i="11"/>
  <c r="G625" i="11" s="1"/>
  <c r="E595" i="11"/>
  <c r="G595" i="11" s="1"/>
  <c r="E431" i="11"/>
  <c r="G431" i="11" s="1"/>
  <c r="E322" i="11"/>
  <c r="G322" i="11" s="1"/>
  <c r="E909" i="11"/>
  <c r="G909" i="11" s="1"/>
  <c r="E915" i="11"/>
  <c r="G915" i="11" s="1"/>
  <c r="E273" i="11"/>
  <c r="G273" i="11" s="1"/>
  <c r="E370" i="11"/>
  <c r="G370" i="11" s="1"/>
  <c r="E418" i="11"/>
  <c r="G418" i="11" s="1"/>
  <c r="E593" i="11"/>
  <c r="G593" i="11" s="1"/>
  <c r="E363" i="11"/>
  <c r="G363" i="11" s="1"/>
  <c r="E665" i="11"/>
  <c r="G665" i="11" s="1"/>
  <c r="E849" i="11"/>
  <c r="G849" i="11" s="1"/>
  <c r="E623" i="11"/>
  <c r="G623" i="11" s="1"/>
  <c r="E423" i="11"/>
  <c r="G423" i="11" s="1"/>
  <c r="E850" i="11"/>
  <c r="G850" i="11" s="1"/>
  <c r="E302" i="11"/>
  <c r="G302" i="11" s="1"/>
  <c r="E192" i="11"/>
  <c r="G192" i="11" s="1"/>
  <c r="E366" i="11"/>
  <c r="G366" i="11" s="1"/>
  <c r="E750" i="11"/>
  <c r="G750" i="11" s="1"/>
  <c r="E540" i="11"/>
  <c r="G540" i="11" s="1"/>
  <c r="E1019" i="11"/>
  <c r="G1019" i="11" s="1"/>
  <c r="E310" i="11"/>
  <c r="G310" i="11" s="1"/>
  <c r="E125" i="11"/>
  <c r="G125" i="11" s="1"/>
  <c r="E223" i="11"/>
  <c r="G223" i="11" s="1"/>
  <c r="E730" i="11"/>
  <c r="G730" i="11" s="1"/>
  <c r="E270" i="11"/>
  <c r="G270" i="11" s="1"/>
  <c r="E197" i="11"/>
  <c r="G197" i="11" s="1"/>
  <c r="E443" i="11"/>
  <c r="G443" i="11" s="1"/>
  <c r="E276" i="11"/>
  <c r="G276" i="11" s="1"/>
  <c r="E975" i="11"/>
  <c r="G975" i="11" s="1"/>
  <c r="E215" i="11"/>
  <c r="G215" i="11" s="1"/>
  <c r="E758" i="11"/>
  <c r="G758" i="11" s="1"/>
  <c r="E193" i="11"/>
  <c r="G193" i="11" s="1"/>
  <c r="E235" i="11"/>
  <c r="G235" i="11" s="1"/>
  <c r="E252" i="11"/>
  <c r="G252" i="11" s="1"/>
  <c r="E500" i="11"/>
  <c r="G500" i="11" s="1"/>
  <c r="E932" i="11"/>
  <c r="G932" i="11" s="1"/>
  <c r="E919" i="11"/>
  <c r="G919" i="11" s="1"/>
  <c r="E1014" i="11"/>
  <c r="G1014" i="11" s="1"/>
  <c r="E988" i="11"/>
  <c r="G988" i="11" s="1"/>
  <c r="E90" i="11"/>
  <c r="G90" i="11" s="1"/>
  <c r="E800" i="11"/>
  <c r="G800" i="11" s="1"/>
  <c r="E851" i="11"/>
  <c r="G851" i="11" s="1"/>
  <c r="E852" i="11"/>
  <c r="G852" i="11" s="1"/>
  <c r="E454" i="11"/>
  <c r="G454" i="11" s="1"/>
  <c r="E771" i="11"/>
  <c r="G771" i="11" s="1"/>
  <c r="E114" i="11"/>
  <c r="G114" i="11" s="1"/>
  <c r="E985" i="11"/>
  <c r="G985" i="11" s="1"/>
  <c r="E520" i="11"/>
  <c r="G520" i="11" s="1"/>
  <c r="E991" i="11"/>
  <c r="G991" i="11" s="1"/>
  <c r="E62" i="11"/>
  <c r="G62" i="11" s="1"/>
  <c r="E732" i="11"/>
  <c r="G732" i="11" s="1"/>
  <c r="E668" i="11"/>
  <c r="G668" i="11" s="1"/>
  <c r="E400" i="11"/>
  <c r="G400" i="11" s="1"/>
  <c r="E930" i="11"/>
  <c r="G930" i="11" s="1"/>
  <c r="E784" i="11"/>
  <c r="G784" i="11" s="1"/>
  <c r="E267" i="11"/>
  <c r="G267" i="11" s="1"/>
  <c r="E241" i="11"/>
  <c r="G241" i="11" s="1"/>
  <c r="E853" i="11"/>
  <c r="G853" i="11" s="1"/>
  <c r="E365" i="11"/>
  <c r="G365" i="11" s="1"/>
  <c r="E787" i="11"/>
  <c r="G787" i="11" s="1"/>
  <c r="E889" i="11"/>
  <c r="G889" i="11" s="1"/>
  <c r="E269" i="11"/>
  <c r="G269" i="11" s="1"/>
  <c r="E542" i="11"/>
  <c r="G542" i="11" s="1"/>
  <c r="E361" i="11"/>
  <c r="G361" i="11" s="1"/>
  <c r="E582" i="11"/>
  <c r="G582" i="11" s="1"/>
  <c r="E150" i="11"/>
  <c r="G150" i="11" s="1"/>
  <c r="E1008" i="11"/>
  <c r="G1008" i="11" s="1"/>
  <c r="E508" i="11"/>
  <c r="G508" i="11" s="1"/>
  <c r="E801" i="11"/>
  <c r="G801" i="11" s="1"/>
  <c r="E501" i="11"/>
  <c r="G501" i="11" s="1"/>
  <c r="E685" i="11"/>
  <c r="G685" i="11" s="1"/>
  <c r="E854" i="11"/>
  <c r="G854" i="11" s="1"/>
  <c r="E754" i="11"/>
  <c r="G754" i="11" s="1"/>
  <c r="E558" i="11"/>
  <c r="G558" i="11" s="1"/>
  <c r="E159" i="11"/>
  <c r="G159" i="11" s="1"/>
  <c r="E378" i="11"/>
  <c r="G378" i="11" s="1"/>
  <c r="E93" i="11"/>
  <c r="G93" i="11" s="1"/>
  <c r="E484" i="11"/>
  <c r="G484" i="11" s="1"/>
  <c r="E345" i="11"/>
  <c r="G345" i="11" s="1"/>
  <c r="E537" i="11"/>
  <c r="G537" i="11" s="1"/>
  <c r="E532" i="11"/>
  <c r="G532" i="11" s="1"/>
  <c r="E778" i="11"/>
  <c r="G778" i="11" s="1"/>
  <c r="E38" i="11"/>
  <c r="G38" i="11" s="1"/>
  <c r="E401" i="11"/>
  <c r="G401" i="11" s="1"/>
  <c r="E7" i="11"/>
  <c r="G7" i="11" s="1"/>
  <c r="E610" i="11"/>
  <c r="G610" i="11" s="1"/>
  <c r="E959" i="11"/>
  <c r="G959" i="11" s="1"/>
  <c r="E88" i="11"/>
  <c r="G88" i="11" s="1"/>
  <c r="E68" i="11"/>
  <c r="G68" i="11" s="1"/>
  <c r="E180" i="11"/>
  <c r="G180" i="11" s="1"/>
  <c r="E175" i="11"/>
  <c r="G175" i="11" s="1"/>
  <c r="E855" i="11"/>
  <c r="G855" i="11" s="1"/>
  <c r="E877" i="11"/>
  <c r="G877" i="11" s="1"/>
  <c r="E21" i="11"/>
  <c r="G21" i="11" s="1"/>
  <c r="E989" i="11"/>
  <c r="G989" i="11" s="1"/>
  <c r="E268" i="11"/>
  <c r="G268" i="11" s="1"/>
  <c r="E230" i="11"/>
  <c r="G230" i="11" s="1"/>
  <c r="E106" i="11"/>
  <c r="G106" i="11" s="1"/>
  <c r="E99" i="11"/>
  <c r="G99" i="11" s="1"/>
  <c r="E636" i="11"/>
  <c r="G636" i="11" s="1"/>
  <c r="E675" i="11"/>
  <c r="G675" i="11" s="1"/>
  <c r="E50" i="11"/>
  <c r="G50" i="11" s="1"/>
  <c r="E539" i="11"/>
  <c r="G539" i="11" s="1"/>
  <c r="E243" i="11"/>
  <c r="G243" i="11" s="1"/>
  <c r="E103" i="11"/>
  <c r="G103" i="11" s="1"/>
  <c r="E333" i="11"/>
  <c r="G333" i="11" s="1"/>
  <c r="E47" i="11"/>
  <c r="G47" i="11" s="1"/>
  <c r="E373" i="11"/>
  <c r="G373" i="11" s="1"/>
  <c r="E928" i="11"/>
  <c r="G928" i="11" s="1"/>
  <c r="E12" i="11"/>
  <c r="G12" i="11" s="1"/>
  <c r="E856" i="11"/>
  <c r="G856" i="11" s="1"/>
  <c r="E938" i="11"/>
  <c r="G938" i="11" s="1"/>
  <c r="E857" i="11"/>
  <c r="G857" i="11" s="1"/>
  <c r="E324" i="11"/>
  <c r="G324" i="11" s="1"/>
  <c r="E776" i="11"/>
  <c r="G776" i="11" s="1"/>
  <c r="E89" i="11"/>
  <c r="G89" i="11" s="1"/>
  <c r="E594" i="11"/>
  <c r="G594" i="11" s="1"/>
  <c r="E467" i="11"/>
  <c r="G467" i="11" s="1"/>
  <c r="E611" i="11"/>
  <c r="G611" i="11" s="1"/>
  <c r="E858" i="11"/>
  <c r="G858" i="11" s="1"/>
  <c r="E75" i="11"/>
  <c r="G75" i="11" s="1"/>
  <c r="E802" i="11"/>
  <c r="G802" i="11" s="1"/>
  <c r="E176" i="11"/>
  <c r="G176" i="11" s="1"/>
  <c r="E157" i="11"/>
  <c r="G157" i="11" s="1"/>
  <c r="E755" i="11"/>
  <c r="G755" i="11" s="1"/>
  <c r="E984" i="11"/>
  <c r="G984" i="11" s="1"/>
  <c r="E191" i="11"/>
  <c r="G191" i="11" s="1"/>
  <c r="E908" i="11"/>
  <c r="G908" i="11" s="1"/>
  <c r="E397" i="11"/>
  <c r="G397" i="11" s="1"/>
  <c r="E725" i="11"/>
  <c r="G725" i="11" s="1"/>
  <c r="E78" i="11"/>
  <c r="G78" i="11" s="1"/>
  <c r="E394" i="11"/>
  <c r="G394" i="11" s="1"/>
  <c r="E968" i="11"/>
  <c r="G968" i="11" s="1"/>
  <c r="E110" i="11"/>
  <c r="G110" i="11" s="1"/>
  <c r="E281" i="11"/>
  <c r="G281" i="11" s="1"/>
  <c r="E350" i="11"/>
  <c r="G350" i="11" s="1"/>
  <c r="E387" i="11"/>
  <c r="G387" i="11" s="1"/>
  <c r="E415" i="11"/>
  <c r="G415" i="11" s="1"/>
  <c r="E452" i="11"/>
  <c r="G452" i="11" s="1"/>
  <c r="E27" i="11"/>
  <c r="G27" i="11" s="1"/>
  <c r="E672" i="11"/>
  <c r="G672" i="11" s="1"/>
  <c r="E1012" i="11"/>
  <c r="G1012" i="11" s="1"/>
  <c r="E683" i="11"/>
  <c r="G683" i="11" s="1"/>
  <c r="E297" i="11"/>
  <c r="G297" i="11" s="1"/>
  <c r="E409" i="11"/>
  <c r="G409" i="11" s="1"/>
  <c r="E567" i="11"/>
  <c r="G567" i="11" s="1"/>
  <c r="E859" i="11"/>
  <c r="G859" i="11" s="1"/>
  <c r="E166" i="11"/>
  <c r="G166" i="11" s="1"/>
  <c r="E291" i="11"/>
  <c r="G291" i="11" s="1"/>
  <c r="E940" i="11"/>
  <c r="G940" i="11" s="1"/>
  <c r="E320" i="11"/>
  <c r="G320" i="11" s="1"/>
  <c r="E121" i="11"/>
  <c r="G121" i="11" s="1"/>
  <c r="E250" i="11"/>
  <c r="G250" i="11" s="1"/>
  <c r="E934" i="11"/>
  <c r="G934" i="11" s="1"/>
  <c r="E299" i="11"/>
  <c r="G299" i="11" s="1"/>
  <c r="E456" i="11"/>
  <c r="G456" i="11" s="1"/>
  <c r="E743" i="11"/>
  <c r="G743" i="11" s="1"/>
  <c r="E171" i="11"/>
  <c r="G171" i="11" s="1"/>
  <c r="E742" i="11"/>
  <c r="G742" i="11" s="1"/>
  <c r="E486" i="11"/>
  <c r="G486" i="11" s="1"/>
  <c r="E82" i="11"/>
  <c r="G82" i="11" s="1"/>
  <c r="E608" i="11"/>
  <c r="G608" i="11" s="1"/>
  <c r="E489" i="11"/>
  <c r="G489" i="11" s="1"/>
  <c r="E880" i="11"/>
  <c r="G880" i="11" s="1"/>
  <c r="E194" i="11"/>
  <c r="G194" i="11" s="1"/>
  <c r="E438" i="11"/>
  <c r="G438" i="11" s="1"/>
  <c r="E444" i="11"/>
  <c r="G444" i="11" s="1"/>
  <c r="E271" i="11"/>
  <c r="G271" i="11" s="1"/>
  <c r="E860" i="11"/>
  <c r="G860" i="11" s="1"/>
  <c r="E689" i="11"/>
  <c r="G689" i="11" s="1"/>
  <c r="E161" i="11"/>
  <c r="G161" i="11" s="1"/>
  <c r="E60" i="11"/>
  <c r="G60" i="11" s="1"/>
  <c r="E257" i="11"/>
  <c r="G257" i="11" s="1"/>
  <c r="E210" i="11"/>
  <c r="G210" i="11" s="1"/>
  <c r="E33" i="11"/>
  <c r="G33" i="11" s="1"/>
  <c r="E84" i="11"/>
  <c r="G84" i="11" s="1"/>
  <c r="E433" i="11"/>
  <c r="G433" i="11" s="1"/>
  <c r="E71" i="11"/>
  <c r="G71" i="11" s="1"/>
  <c r="E134" i="11"/>
  <c r="G134" i="11" s="1"/>
  <c r="E308" i="11"/>
  <c r="G308" i="11" s="1"/>
  <c r="E177" i="11"/>
  <c r="G177" i="11" s="1"/>
  <c r="E67" i="11"/>
  <c r="G67" i="11" s="1"/>
  <c r="E481" i="11"/>
  <c r="G481" i="11" s="1"/>
  <c r="E136" i="11"/>
  <c r="G136" i="11" s="1"/>
  <c r="E26" i="11"/>
  <c r="G26" i="11" s="1"/>
  <c r="E211" i="11"/>
  <c r="G211" i="11" s="1"/>
  <c r="E98" i="11"/>
  <c r="G98" i="11" s="1"/>
  <c r="E40" i="11"/>
  <c r="G40" i="11" s="1"/>
  <c r="E690" i="11"/>
  <c r="G690" i="11" s="1"/>
  <c r="E861" i="11"/>
  <c r="G861" i="11" s="1"/>
  <c r="E740" i="11"/>
  <c r="G740" i="11" s="1"/>
  <c r="E15" i="11"/>
  <c r="G15" i="11" s="1"/>
  <c r="E63" i="11"/>
  <c r="G63" i="11" s="1"/>
  <c r="E694" i="11"/>
  <c r="G694" i="11" s="1"/>
  <c r="E862" i="11"/>
  <c r="G862" i="11" s="1"/>
  <c r="E863" i="11"/>
  <c r="G863" i="11" s="1"/>
  <c r="E864" i="11"/>
  <c r="G864" i="11" s="1"/>
  <c r="E183" i="11"/>
  <c r="G183" i="11" s="1"/>
  <c r="E339" i="11"/>
  <c r="G339" i="11" s="1"/>
  <c r="E666" i="11"/>
  <c r="G666" i="11" s="1"/>
  <c r="E718" i="11"/>
  <c r="G718" i="11" s="1"/>
  <c r="E79" i="11"/>
  <c r="G79" i="11" s="1"/>
  <c r="E145" i="11"/>
  <c r="G145" i="11" s="1"/>
  <c r="E52" i="11"/>
  <c r="G52" i="11" s="1"/>
  <c r="E246" i="11"/>
  <c r="G246" i="11" s="1"/>
  <c r="E647" i="11"/>
  <c r="G647" i="11" s="1"/>
  <c r="E231" i="11"/>
  <c r="G231" i="11" s="1"/>
  <c r="E865" i="11"/>
  <c r="G865" i="11" s="1"/>
  <c r="E255" i="11"/>
  <c r="G255" i="11" s="1"/>
  <c r="E410" i="11"/>
  <c r="G410" i="11" s="1"/>
  <c r="E559" i="11"/>
  <c r="G559" i="11" s="1"/>
  <c r="E109" i="11"/>
  <c r="G109" i="11" s="1"/>
  <c r="E196" i="11"/>
  <c r="G196" i="11" s="1"/>
  <c r="E878" i="11"/>
  <c r="G878" i="11" s="1"/>
  <c r="E586" i="11"/>
  <c r="G586" i="11" s="1"/>
  <c r="E1013" i="11"/>
  <c r="G1013" i="11" s="1"/>
  <c r="E711" i="11"/>
  <c r="G711" i="11" s="1"/>
  <c r="E104" i="11"/>
  <c r="G104" i="11" s="1"/>
  <c r="E118" i="11"/>
  <c r="G118" i="11" s="1"/>
  <c r="E390" i="11"/>
  <c r="G390" i="11" s="1"/>
  <c r="E580" i="11"/>
  <c r="G580" i="11" s="1"/>
  <c r="E24" i="11"/>
  <c r="G24" i="11" s="1"/>
  <c r="E277" i="11"/>
  <c r="G277" i="11" s="1"/>
  <c r="E866" i="11"/>
  <c r="G866" i="11" s="1"/>
  <c r="E132" i="11"/>
  <c r="G132" i="11" s="1"/>
  <c r="E139" i="11"/>
  <c r="G139" i="11" s="1"/>
  <c r="E293" i="11"/>
  <c r="G293" i="11" s="1"/>
  <c r="E744" i="11"/>
  <c r="G744" i="11" s="1"/>
  <c r="E561" i="11"/>
  <c r="G561" i="11" s="1"/>
  <c r="E207" i="11"/>
  <c r="G207" i="11" s="1"/>
  <c r="E777" i="11"/>
  <c r="G777" i="11" s="1"/>
  <c r="E480" i="11"/>
  <c r="G480" i="11" s="1"/>
  <c r="E105" i="11"/>
  <c r="G105" i="11" s="1"/>
  <c r="E178" i="11"/>
  <c r="G178" i="11" s="1"/>
  <c r="E85" i="11"/>
  <c r="G85" i="11" s="1"/>
  <c r="E686" i="11"/>
  <c r="G686" i="11" s="1"/>
  <c r="E607" i="11"/>
  <c r="G607" i="11" s="1"/>
  <c r="E201" i="11"/>
  <c r="G201" i="11" s="1"/>
  <c r="E879" i="11"/>
  <c r="G879" i="11" s="1"/>
  <c r="E792" i="11"/>
  <c r="G792" i="11" s="1"/>
  <c r="E381" i="11"/>
  <c r="G381" i="11" s="1"/>
  <c r="E417" i="11"/>
  <c r="G417" i="11" s="1"/>
  <c r="E547" i="11"/>
  <c r="G547" i="11" s="1"/>
  <c r="E138" i="11"/>
  <c r="G138" i="11" s="1"/>
  <c r="E94" i="11"/>
  <c r="G94" i="11" s="1"/>
  <c r="E51" i="11"/>
  <c r="G51" i="11" s="1"/>
  <c r="E127" i="11"/>
  <c r="G127" i="11" s="1"/>
  <c r="E447" i="11"/>
  <c r="G447" i="11" s="1"/>
  <c r="E996" i="11"/>
  <c r="G996" i="11" s="1"/>
  <c r="E487" i="11"/>
  <c r="G487" i="11" s="1"/>
  <c r="E556" i="11"/>
  <c r="G556" i="11" s="1"/>
  <c r="E236" i="11"/>
  <c r="G236" i="11" s="1"/>
  <c r="E338" i="11"/>
  <c r="G338" i="11" s="1"/>
  <c r="E448" i="11"/>
  <c r="G448" i="11" s="1"/>
  <c r="E144" i="11"/>
  <c r="G144" i="11" s="1"/>
  <c r="E867" i="11"/>
  <c r="G867" i="11" s="1"/>
  <c r="E266" i="11"/>
  <c r="G266" i="11" s="1"/>
  <c r="E703" i="11"/>
  <c r="G703" i="11" s="1"/>
  <c r="E868" i="11"/>
  <c r="G868" i="11" s="1"/>
  <c r="E275" i="11"/>
  <c r="G275" i="11" s="1"/>
  <c r="E585" i="11"/>
  <c r="G585" i="11" s="1"/>
  <c r="E645" i="11"/>
  <c r="G645" i="11" s="1"/>
  <c r="E516" i="11"/>
  <c r="G516" i="11" s="1"/>
  <c r="E465" i="11"/>
  <c r="G465" i="11" s="1"/>
  <c r="E164" i="11"/>
  <c r="G164" i="11" s="1"/>
  <c r="E514" i="11"/>
  <c r="G514" i="11" s="1"/>
  <c r="E318" i="11"/>
  <c r="G318" i="11" s="1"/>
  <c r="E70" i="11"/>
  <c r="G70" i="11" s="1"/>
  <c r="E604" i="11"/>
  <c r="G604" i="11" s="1"/>
  <c r="E619" i="11"/>
  <c r="G619" i="11" s="1"/>
  <c r="E256" i="11"/>
  <c r="G256" i="11" s="1"/>
  <c r="E462" i="11"/>
  <c r="G462" i="11" s="1"/>
  <c r="E49" i="11"/>
  <c r="G49" i="11" s="1"/>
  <c r="D11" i="13" s="1"/>
  <c r="E312" i="11"/>
  <c r="G312" i="11" s="1"/>
  <c r="E218" i="11"/>
  <c r="G218" i="11" s="1"/>
  <c r="E263" i="11"/>
  <c r="G263" i="11" s="1"/>
  <c r="E186" i="11"/>
  <c r="G186" i="11" s="1"/>
  <c r="E588" i="11"/>
  <c r="G588" i="11" s="1"/>
  <c r="E128" i="11"/>
  <c r="G128" i="11" s="1"/>
  <c r="E283" i="11"/>
  <c r="G283" i="11" s="1"/>
  <c r="E436" i="11"/>
  <c r="G436" i="11" s="1"/>
  <c r="E869" i="11"/>
  <c r="G869" i="11" s="1"/>
  <c r="E591" i="11"/>
  <c r="G591" i="11" s="1"/>
  <c r="E261" i="11"/>
  <c r="G261" i="11" s="1"/>
  <c r="E64" i="11"/>
  <c r="G64" i="11" s="1"/>
  <c r="E648" i="11"/>
  <c r="G648" i="11" s="1"/>
  <c r="E137" i="11"/>
  <c r="G137" i="11" s="1"/>
  <c r="E490" i="11"/>
  <c r="G490" i="11" s="1"/>
  <c r="E546" i="11"/>
  <c r="G546" i="11" s="1"/>
  <c r="E205" i="11"/>
  <c r="G205" i="11" s="1"/>
  <c r="E369" i="11"/>
  <c r="G369" i="11" s="1"/>
  <c r="E578" i="11"/>
  <c r="G578" i="11" s="1"/>
  <c r="E325" i="11"/>
  <c r="G325" i="11" s="1"/>
  <c r="E155" i="11"/>
  <c r="G155" i="11" s="1"/>
  <c r="E599" i="11"/>
  <c r="G599" i="11" s="1"/>
  <c r="E995" i="11"/>
  <c r="G995" i="11" s="1"/>
  <c r="E385" i="11"/>
  <c r="G385" i="11" s="1"/>
  <c r="E16" i="11"/>
  <c r="G16" i="11" s="1"/>
  <c r="E200" i="11"/>
  <c r="G200" i="11" s="1"/>
  <c r="E967" i="11"/>
  <c r="G967" i="11" s="1"/>
  <c r="E977" i="11"/>
  <c r="G977" i="11" s="1"/>
  <c r="E107" i="11"/>
  <c r="G107" i="11" s="1"/>
  <c r="E641" i="11"/>
  <c r="G641" i="11" s="1"/>
  <c r="E81" i="11"/>
  <c r="G81" i="11" s="1"/>
  <c r="E286" i="11"/>
  <c r="G286" i="11" s="1"/>
  <c r="E554" i="11"/>
  <c r="G554" i="11" s="1"/>
  <c r="E620" i="11"/>
  <c r="G620" i="11" s="1"/>
  <c r="E86" i="11"/>
  <c r="G86" i="11" s="1"/>
  <c r="E521" i="11"/>
  <c r="G521" i="11" s="1"/>
  <c r="E311" i="11"/>
  <c r="G311" i="11" s="1"/>
  <c r="E870" i="11"/>
  <c r="G870" i="11" s="1"/>
  <c r="E945" i="11"/>
  <c r="G945" i="11" s="1"/>
  <c r="E997" i="11"/>
  <c r="G997" i="11" s="1"/>
  <c r="E367" i="11"/>
  <c r="G367" i="11" s="1"/>
  <c r="E535" i="11"/>
  <c r="G535" i="11" s="1"/>
  <c r="E545" i="11"/>
  <c r="G545" i="11" s="1"/>
  <c r="E437" i="11"/>
  <c r="G437" i="11" s="1"/>
  <c r="E633" i="11"/>
  <c r="G633" i="11" s="1"/>
  <c r="E95" i="11"/>
  <c r="G95" i="11" s="1"/>
  <c r="E644" i="11"/>
  <c r="G644" i="11" s="1"/>
  <c r="E576" i="11"/>
  <c r="G576" i="11" s="1"/>
  <c r="E624" i="11"/>
  <c r="G624" i="11" s="1"/>
  <c r="E149" i="11"/>
  <c r="G149" i="11" s="1"/>
  <c r="E597" i="11"/>
  <c r="G597" i="11" s="1"/>
  <c r="E393" i="11"/>
  <c r="G393" i="11" s="1"/>
  <c r="E442" i="11"/>
  <c r="G442" i="11" s="1"/>
  <c r="E767" i="11"/>
  <c r="G767" i="11" s="1"/>
  <c r="E509" i="11"/>
  <c r="G509" i="11" s="1"/>
  <c r="E682" i="11"/>
  <c r="G682" i="11" s="1"/>
  <c r="E147" i="11"/>
  <c r="G147" i="11" s="1"/>
  <c r="E574" i="11"/>
  <c r="G574" i="11" s="1"/>
  <c r="E329" i="11"/>
  <c r="G329" i="11" s="1"/>
  <c r="E301" i="11"/>
  <c r="G301" i="11" s="1"/>
  <c r="E600" i="11"/>
  <c r="G600" i="11" s="1"/>
  <c r="E226" i="11"/>
  <c r="G226" i="11" s="1"/>
  <c r="E449" i="11"/>
  <c r="G449" i="11" s="1"/>
  <c r="E306" i="11"/>
  <c r="G306" i="11" s="1"/>
  <c r="E313" i="11"/>
  <c r="G313" i="11" s="1"/>
  <c r="E206" i="11"/>
  <c r="G206" i="11" s="1"/>
  <c r="E498" i="11"/>
  <c r="G498" i="11" s="1"/>
  <c r="E871" i="11"/>
  <c r="G871" i="11" s="1"/>
  <c r="E248" i="11"/>
  <c r="G248" i="11" s="1"/>
  <c r="E958" i="11"/>
  <c r="G958" i="11" s="1"/>
  <c r="E45" i="11"/>
  <c r="G45" i="11" s="1"/>
  <c r="E316" i="11"/>
  <c r="G316" i="11" s="1"/>
  <c r="E999" i="11"/>
  <c r="G999" i="11" s="1"/>
  <c r="E681" i="11"/>
  <c r="G681" i="11" s="1"/>
  <c r="E512" i="11"/>
  <c r="G512" i="11" s="1"/>
  <c r="E708" i="11"/>
  <c r="G708" i="11" s="1"/>
  <c r="E981" i="11"/>
  <c r="G981" i="11" s="1"/>
  <c r="E300" i="11"/>
  <c r="G300" i="11" s="1"/>
  <c r="E31" i="11"/>
  <c r="G31" i="11" s="1"/>
  <c r="E515" i="11"/>
  <c r="G515" i="11" s="1"/>
  <c r="E204" i="11"/>
  <c r="G204" i="11" s="1"/>
  <c r="E872" i="11"/>
  <c r="G872" i="11" s="1"/>
  <c r="E637" i="11"/>
  <c r="G637" i="11" s="1"/>
  <c r="E429" i="11"/>
  <c r="G429" i="11" s="1"/>
  <c r="E464" i="11"/>
  <c r="G464" i="11" s="1"/>
  <c r="E117" i="11"/>
  <c r="G117" i="11" s="1"/>
  <c r="E1002" i="11"/>
  <c r="G1002" i="11" s="1"/>
  <c r="E873" i="11"/>
  <c r="G873" i="11" s="1"/>
  <c r="E888" i="11"/>
  <c r="G888" i="11" s="1"/>
  <c r="E130" i="11"/>
  <c r="G130" i="11" s="1"/>
  <c r="E56" i="11"/>
  <c r="G56" i="11" s="1"/>
  <c r="E288" i="11"/>
  <c r="G288" i="11" s="1"/>
  <c r="E262" i="11"/>
  <c r="G262" i="11" s="1"/>
  <c r="E979" i="11"/>
  <c r="G979" i="11" s="1"/>
  <c r="E455" i="11"/>
  <c r="G455" i="11" s="1"/>
  <c r="E963" i="11"/>
  <c r="G963" i="11" s="1"/>
  <c r="E931" i="11"/>
  <c r="G931" i="11" s="1"/>
  <c r="E290" i="11"/>
  <c r="G290" i="11" s="1"/>
  <c r="E403" i="11"/>
  <c r="G403" i="11" s="1"/>
  <c r="E634" i="11"/>
  <c r="G634" i="11" s="1"/>
  <c r="E8" i="11"/>
  <c r="G8" i="11" s="1"/>
  <c r="E9" i="11"/>
  <c r="G9" i="11" s="1"/>
  <c r="E5" i="11"/>
  <c r="G5" i="11" s="1"/>
  <c r="E6" i="11"/>
  <c r="G6" i="11" s="1"/>
  <c r="E376" i="11"/>
  <c r="G376" i="11" s="1"/>
  <c r="E32" i="11"/>
  <c r="G32" i="11" s="1"/>
  <c r="E73" i="11"/>
  <c r="G73" i="11" s="1"/>
  <c r="E83" i="11"/>
  <c r="G83" i="11" s="1"/>
  <c r="E58" i="11"/>
  <c r="G58" i="11" s="1"/>
  <c r="E643" i="11"/>
  <c r="G643" i="11" s="1"/>
  <c r="E111" i="11"/>
  <c r="G111" i="11" s="1"/>
  <c r="E1006" i="11"/>
  <c r="G1006" i="11" s="1"/>
  <c r="E626" i="11"/>
  <c r="G626" i="11" s="1"/>
  <c r="E656" i="11"/>
  <c r="G656" i="11" s="1"/>
  <c r="E775" i="11"/>
  <c r="G775" i="11" s="1"/>
  <c r="E91" i="11"/>
  <c r="G91" i="11" s="1"/>
  <c r="E874" i="11"/>
  <c r="G874" i="11" s="1"/>
  <c r="E131" i="11"/>
  <c r="G131" i="11" s="1"/>
  <c r="E153" i="11"/>
  <c r="G153" i="11" s="1"/>
  <c r="E497" i="11"/>
  <c r="G497" i="11" s="1"/>
  <c r="E346" i="11"/>
  <c r="G346" i="11" s="1"/>
  <c r="E936" i="11"/>
  <c r="G936" i="11" s="1"/>
  <c r="E903" i="11"/>
  <c r="G903" i="11" s="1"/>
  <c r="E976" i="11"/>
  <c r="G976" i="11" s="1"/>
  <c r="E278" i="11"/>
  <c r="G278" i="11" s="1"/>
  <c r="E352" i="11"/>
  <c r="G352" i="11" s="1"/>
  <c r="E1010" i="11"/>
  <c r="G1010" i="11" s="1"/>
  <c r="E122" i="11"/>
  <c r="G122" i="11" s="1"/>
  <c r="E430" i="11"/>
  <c r="G430" i="11" s="1"/>
  <c r="E170" i="11"/>
  <c r="G170" i="11" s="1"/>
  <c r="E473" i="11"/>
  <c r="G473" i="11" s="1"/>
  <c r="E994" i="11"/>
  <c r="G994" i="11" s="1"/>
  <c r="E407" i="11"/>
  <c r="G407" i="11" s="1"/>
  <c r="E762" i="11"/>
  <c r="G762" i="11" s="1"/>
  <c r="E568" i="11"/>
  <c r="G568" i="11" s="1"/>
  <c r="E359" i="11"/>
  <c r="G359" i="11" s="1"/>
  <c r="E11" i="11"/>
  <c r="G11" i="11" s="1"/>
  <c r="E939" i="11"/>
  <c r="G939" i="11" s="1"/>
  <c r="E667" i="11"/>
  <c r="G667" i="11" s="1"/>
  <c r="E895" i="11"/>
  <c r="G895" i="11" s="1"/>
  <c r="E562" i="11"/>
  <c r="G562" i="11" s="1"/>
  <c r="E731" i="11"/>
  <c r="G731" i="11" s="1"/>
  <c r="E492" i="11"/>
  <c r="G492" i="11" s="1"/>
  <c r="E592" i="11"/>
  <c r="G592" i="11" s="1"/>
  <c r="E342" i="11"/>
  <c r="G342" i="11" s="1"/>
  <c r="E875" i="11"/>
  <c r="G875" i="11" s="1"/>
  <c r="E399" i="11"/>
  <c r="G399" i="11" s="1"/>
  <c r="E524" i="11"/>
  <c r="G524" i="11" s="1"/>
  <c r="E613" i="11"/>
  <c r="G613" i="11" s="1"/>
  <c r="E225" i="11"/>
  <c r="G225" i="11" s="1"/>
  <c r="E955" i="11"/>
  <c r="G955" i="11" s="1"/>
  <c r="E618" i="11"/>
  <c r="G618" i="11" s="1"/>
  <c r="E583" i="11"/>
  <c r="G583" i="11" s="1"/>
  <c r="E395" i="11"/>
  <c r="G395" i="11" s="1"/>
  <c r="E135" i="11"/>
  <c r="G135" i="11" s="1"/>
  <c r="E646" i="11"/>
  <c r="G646" i="11" s="1"/>
  <c r="E962" i="11"/>
  <c r="G962" i="11" s="1"/>
  <c r="E572" i="11"/>
  <c r="G572" i="11" s="1"/>
  <c r="E260" i="11"/>
  <c r="G260" i="11" s="1"/>
  <c r="E803" i="11"/>
  <c r="G803" i="11" s="1"/>
  <c r="N18" i="10"/>
  <c r="M18" i="10"/>
  <c r="G58" i="10"/>
  <c r="G57" i="10"/>
  <c r="G56" i="10"/>
  <c r="G55" i="10"/>
  <c r="G54" i="10"/>
  <c r="G53" i="10"/>
  <c r="G52" i="10"/>
  <c r="G51" i="10"/>
  <c r="G50" i="10"/>
  <c r="G49" i="10"/>
  <c r="D57" i="10"/>
  <c r="D56" i="10"/>
  <c r="D55" i="10"/>
  <c r="D54" i="10"/>
  <c r="D53" i="10"/>
  <c r="D52" i="10"/>
  <c r="D51" i="10"/>
  <c r="D50" i="10"/>
  <c r="D49" i="10"/>
  <c r="G43" i="10"/>
  <c r="G42" i="10"/>
  <c r="G41" i="10"/>
  <c r="G40" i="10"/>
  <c r="G39" i="10"/>
  <c r="G38" i="10"/>
  <c r="G37" i="10"/>
  <c r="G36" i="10"/>
  <c r="G35" i="10"/>
  <c r="G34" i="10"/>
  <c r="D43" i="10"/>
  <c r="D41" i="10"/>
  <c r="D40" i="10"/>
  <c r="D39" i="10"/>
  <c r="D38" i="10"/>
  <c r="D37" i="10"/>
  <c r="D36" i="10"/>
  <c r="D35" i="10"/>
  <c r="D34" i="10"/>
  <c r="G27" i="10"/>
  <c r="G19" i="10" s="1"/>
  <c r="G20" i="10" s="1"/>
  <c r="G26" i="10"/>
  <c r="D20" i="10"/>
  <c r="F22" i="5"/>
  <c r="E6" i="5"/>
  <c r="E5" i="5"/>
  <c r="H18" i="10"/>
  <c r="O18" i="10" s="1"/>
  <c r="J18" i="10"/>
  <c r="G12" i="10"/>
  <c r="G6" i="10"/>
  <c r="D6" i="10"/>
  <c r="D12" i="10"/>
  <c r="I6" i="10"/>
  <c r="H6" i="10"/>
  <c r="F6" i="10"/>
  <c r="E6" i="10"/>
  <c r="C6" i="10"/>
  <c r="E23" i="4"/>
  <c r="E21" i="4"/>
  <c r="E30" i="4"/>
  <c r="E29" i="4"/>
  <c r="E28" i="4"/>
  <c r="E27" i="4"/>
  <c r="E26" i="4"/>
  <c r="E25" i="4"/>
  <c r="E24" i="4"/>
  <c r="E22" i="4"/>
  <c r="E37" i="4"/>
  <c r="E46" i="4"/>
  <c r="E45" i="4"/>
  <c r="E44" i="4"/>
  <c r="E43" i="4"/>
  <c r="E42" i="4"/>
  <c r="E41" i="4"/>
  <c r="E40" i="4"/>
  <c r="E39" i="4"/>
  <c r="E38" i="4"/>
  <c r="E47" i="4"/>
  <c r="E31" i="4"/>
  <c r="B46" i="5"/>
  <c r="E46" i="5" s="1"/>
  <c r="B45" i="5"/>
  <c r="E45" i="5" s="1"/>
  <c r="B44" i="5"/>
  <c r="E44" i="5" s="1"/>
  <c r="B43" i="5"/>
  <c r="E43" i="5" s="1"/>
  <c r="B42" i="5"/>
  <c r="E42" i="5" s="1"/>
  <c r="B41" i="5"/>
  <c r="E41" i="5" s="1"/>
  <c r="B40" i="5"/>
  <c r="E40" i="5" s="1"/>
  <c r="B39" i="5"/>
  <c r="E39" i="5" s="1"/>
  <c r="B38" i="5"/>
  <c r="E38" i="5" s="1"/>
  <c r="B37" i="5"/>
  <c r="E37" i="5" s="1"/>
  <c r="B46" i="4"/>
  <c r="B45" i="4"/>
  <c r="B44" i="4"/>
  <c r="B43" i="4"/>
  <c r="B42" i="4"/>
  <c r="B41" i="4"/>
  <c r="B40" i="4"/>
  <c r="B39" i="4"/>
  <c r="B38" i="4"/>
  <c r="B37" i="4"/>
  <c r="G22" i="10"/>
  <c r="A1" i="9"/>
  <c r="D51" i="8"/>
  <c r="C35" i="8"/>
  <c r="C19" i="8"/>
  <c r="C3" i="8"/>
  <c r="F1026" i="9"/>
  <c r="G1026" i="9"/>
  <c r="F326" i="9"/>
  <c r="G326" i="9"/>
  <c r="F5" i="9"/>
  <c r="G5" i="9"/>
  <c r="F294" i="9"/>
  <c r="G294" i="9"/>
  <c r="F421" i="9"/>
  <c r="G421" i="9"/>
  <c r="F883" i="9"/>
  <c r="G883" i="9"/>
  <c r="F383" i="9"/>
  <c r="G383" i="9"/>
  <c r="F493" i="9"/>
  <c r="G493" i="9"/>
  <c r="F227" i="9"/>
  <c r="G227" i="9"/>
  <c r="D293" i="14" s="1"/>
  <c r="G293" i="14" s="1"/>
  <c r="F192" i="9"/>
  <c r="G192" i="9"/>
  <c r="F453" i="9"/>
  <c r="G453" i="9"/>
  <c r="D484" i="14" s="1"/>
  <c r="G484" i="14" s="1"/>
  <c r="F803" i="9"/>
  <c r="G803" i="9"/>
  <c r="D508" i="14" s="1"/>
  <c r="G508" i="14" s="1"/>
  <c r="F1001" i="9"/>
  <c r="G1001" i="9"/>
  <c r="F238" i="9"/>
  <c r="G238" i="9"/>
  <c r="F923" i="9"/>
  <c r="G923" i="9"/>
  <c r="F692" i="9"/>
  <c r="G692" i="9"/>
  <c r="F1078" i="9"/>
  <c r="G1078" i="9"/>
  <c r="F146" i="9"/>
  <c r="G146" i="9"/>
  <c r="D274" i="14" s="1"/>
  <c r="G274" i="14" s="1"/>
  <c r="F328" i="9"/>
  <c r="G328" i="9"/>
  <c r="D422" i="14" s="1"/>
  <c r="G422" i="14" s="1"/>
  <c r="F202" i="9"/>
  <c r="G202" i="9"/>
  <c r="F519" i="9"/>
  <c r="G519" i="9"/>
  <c r="F158" i="9"/>
  <c r="G158" i="9"/>
  <c r="D231" i="14" s="1"/>
  <c r="G231" i="14" s="1"/>
  <c r="F583" i="9"/>
  <c r="G583" i="9"/>
  <c r="F697" i="9"/>
  <c r="G697" i="9"/>
  <c r="D178" i="14" s="1"/>
  <c r="G178" i="14" s="1"/>
  <c r="F798" i="9"/>
  <c r="G798" i="9"/>
  <c r="D234" i="14" s="1"/>
  <c r="G234" i="14" s="1"/>
  <c r="F1096" i="9"/>
  <c r="G1096" i="9"/>
  <c r="F609" i="9"/>
  <c r="G609" i="9"/>
  <c r="D215" i="14" s="1"/>
  <c r="G215" i="14" s="1"/>
  <c r="F440" i="9"/>
  <c r="G440" i="9"/>
  <c r="F606" i="9"/>
  <c r="G606" i="9"/>
  <c r="F976" i="9"/>
  <c r="G976" i="9"/>
  <c r="D373" i="14" s="1"/>
  <c r="G373" i="14" s="1"/>
  <c r="F737" i="9"/>
  <c r="G737" i="9"/>
  <c r="F779" i="9"/>
  <c r="G779" i="9"/>
  <c r="D504" i="14" s="1"/>
  <c r="G504" i="14" s="1"/>
  <c r="F138" i="9"/>
  <c r="G138" i="9"/>
  <c r="F648" i="9"/>
  <c r="G648" i="9"/>
  <c r="F458" i="9"/>
  <c r="G458" i="9"/>
  <c r="F14" i="9"/>
  <c r="G14" i="9"/>
  <c r="D15" i="14" s="1"/>
  <c r="G15" i="14" s="1"/>
  <c r="F858" i="9"/>
  <c r="G858" i="9"/>
  <c r="F399" i="9"/>
  <c r="G399" i="9"/>
  <c r="D356" i="14" s="1"/>
  <c r="G356" i="14" s="1"/>
  <c r="F90" i="9"/>
  <c r="G90" i="9"/>
  <c r="F465" i="9"/>
  <c r="G465" i="9"/>
  <c r="F476" i="9"/>
  <c r="G476" i="9"/>
  <c r="F200" i="9"/>
  <c r="G200" i="9"/>
  <c r="F1073" i="9"/>
  <c r="G1073" i="9"/>
  <c r="D526" i="14" s="1"/>
  <c r="G526" i="14" s="1"/>
  <c r="F419" i="9"/>
  <c r="G419" i="9"/>
  <c r="F473" i="9"/>
  <c r="G473" i="9"/>
  <c r="F301" i="9"/>
  <c r="G301" i="9"/>
  <c r="F800" i="9"/>
  <c r="G800" i="9"/>
  <c r="F614" i="9"/>
  <c r="G614" i="9"/>
  <c r="F232" i="9"/>
  <c r="G232" i="9"/>
  <c r="D472" i="14" s="1"/>
  <c r="G472" i="14" s="1"/>
  <c r="F503" i="9"/>
  <c r="G503" i="9"/>
  <c r="F417" i="9"/>
  <c r="G417" i="9"/>
  <c r="D439" i="14" s="1"/>
  <c r="G439" i="14" s="1"/>
  <c r="F988" i="9"/>
  <c r="G988" i="9"/>
  <c r="F793" i="9"/>
  <c r="G793" i="9"/>
  <c r="F170" i="9"/>
  <c r="G170" i="9"/>
  <c r="D443" i="14" s="1"/>
  <c r="G443" i="14" s="1"/>
  <c r="F498" i="9"/>
  <c r="G498" i="9"/>
  <c r="D363" i="14" s="1"/>
  <c r="G363" i="14" s="1"/>
  <c r="F408" i="9"/>
  <c r="G408" i="9"/>
  <c r="F523" i="9"/>
  <c r="G523" i="9"/>
  <c r="F10" i="9"/>
  <c r="G10" i="9"/>
  <c r="F171" i="9"/>
  <c r="G171" i="9"/>
  <c r="F630" i="9"/>
  <c r="G630" i="9"/>
  <c r="F553" i="9"/>
  <c r="G553" i="9"/>
  <c r="D436" i="14" s="1"/>
  <c r="G436" i="14" s="1"/>
  <c r="F156" i="9"/>
  <c r="G156" i="9"/>
  <c r="D262" i="14" s="1"/>
  <c r="G262" i="14" s="1"/>
  <c r="F1077" i="9"/>
  <c r="G1077" i="9"/>
  <c r="D533" i="14" s="1"/>
  <c r="G533" i="14" s="1"/>
  <c r="F586" i="9"/>
  <c r="G586" i="9"/>
  <c r="F1065" i="9"/>
  <c r="G1065" i="9"/>
  <c r="D9" i="14" s="1"/>
  <c r="G9" i="14" s="1"/>
  <c r="F495" i="9"/>
  <c r="G495" i="9"/>
  <c r="D370" i="14" s="1"/>
  <c r="G370" i="14" s="1"/>
  <c r="F446" i="9"/>
  <c r="G446" i="9"/>
  <c r="F134" i="9"/>
  <c r="G134" i="9"/>
  <c r="F585" i="9"/>
  <c r="G585" i="9"/>
  <c r="D112" i="14" s="1"/>
  <c r="G112" i="14" s="1"/>
  <c r="F214" i="9"/>
  <c r="G214" i="9"/>
  <c r="F1060" i="9"/>
  <c r="G1060" i="9"/>
  <c r="F32" i="9"/>
  <c r="G32" i="9"/>
  <c r="D109" i="14" s="1"/>
  <c r="G109" i="14" s="1"/>
  <c r="F388" i="9"/>
  <c r="G388" i="9"/>
  <c r="D315" i="14" s="1"/>
  <c r="G315" i="14" s="1"/>
  <c r="F81" i="9"/>
  <c r="G81" i="9"/>
  <c r="D257" i="14" s="1"/>
  <c r="G257" i="14" s="1"/>
  <c r="F262" i="9"/>
  <c r="G262" i="9"/>
  <c r="F945" i="9"/>
  <c r="G945" i="9"/>
  <c r="F1037" i="9"/>
  <c r="G1037" i="9"/>
  <c r="F307" i="9"/>
  <c r="G307" i="9"/>
  <c r="F684" i="9"/>
  <c r="G684" i="9"/>
  <c r="F1033" i="9"/>
  <c r="G1033" i="9"/>
  <c r="F206" i="9"/>
  <c r="G206" i="9"/>
  <c r="F19" i="9"/>
  <c r="G19" i="9"/>
  <c r="D143" i="14" s="1"/>
  <c r="G143" i="14" s="1"/>
  <c r="F73" i="9"/>
  <c r="G73" i="9"/>
  <c r="F1010" i="9"/>
  <c r="G1010" i="9"/>
  <c r="D168" i="14" s="1"/>
  <c r="G168" i="14" s="1"/>
  <c r="F314" i="9"/>
  <c r="G314" i="9"/>
  <c r="F1000" i="9"/>
  <c r="G1000" i="9"/>
  <c r="F796" i="9"/>
  <c r="G796" i="9"/>
  <c r="F866" i="9"/>
  <c r="G866" i="9"/>
  <c r="D512" i="14" s="1"/>
  <c r="G512" i="14" s="1"/>
  <c r="F327" i="9"/>
  <c r="G327" i="9"/>
  <c r="F320" i="9"/>
  <c r="G320" i="9"/>
  <c r="F704" i="9"/>
  <c r="G704" i="9"/>
  <c r="D189" i="14" s="1"/>
  <c r="G189" i="14" s="1"/>
  <c r="F31" i="9"/>
  <c r="G31" i="9"/>
  <c r="D69" i="14" s="1"/>
  <c r="G69" i="14" s="1"/>
  <c r="F25" i="9"/>
  <c r="G25" i="9"/>
  <c r="D128" i="14" s="1"/>
  <c r="G128" i="14" s="1"/>
  <c r="F296" i="9"/>
  <c r="G296" i="9"/>
  <c r="F415" i="9"/>
  <c r="G415" i="9"/>
  <c r="F1048" i="9"/>
  <c r="G1048" i="9"/>
  <c r="D534" i="14" s="1"/>
  <c r="G534" i="14" s="1"/>
  <c r="F514" i="9"/>
  <c r="G514" i="9"/>
  <c r="F488" i="9"/>
  <c r="G488" i="9"/>
  <c r="D277" i="14" s="1"/>
  <c r="G277" i="14" s="1"/>
  <c r="F564" i="9"/>
  <c r="G564" i="9"/>
  <c r="D219" i="14" s="1"/>
  <c r="G219" i="14" s="1"/>
  <c r="F1045" i="9"/>
  <c r="G1045" i="9"/>
  <c r="F22" i="9"/>
  <c r="G22" i="9"/>
  <c r="D90" i="14" s="1"/>
  <c r="G90" i="14" s="1"/>
  <c r="F594" i="9"/>
  <c r="G594" i="9"/>
  <c r="F250" i="9"/>
  <c r="G250" i="9"/>
  <c r="D496" i="14" s="1"/>
  <c r="G496" i="14" s="1"/>
  <c r="F667" i="9"/>
  <c r="G667" i="9"/>
  <c r="D349" i="14" s="1"/>
  <c r="G349" i="14" s="1"/>
  <c r="F335" i="9"/>
  <c r="G335" i="9"/>
  <c r="F1028" i="9"/>
  <c r="G1028" i="9"/>
  <c r="F135" i="9"/>
  <c r="G135" i="9"/>
  <c r="F449" i="9"/>
  <c r="G449" i="9"/>
  <c r="F224" i="9"/>
  <c r="G224" i="9"/>
  <c r="D438" i="14" s="1"/>
  <c r="G438" i="14" s="1"/>
  <c r="F119" i="9"/>
  <c r="G119" i="9"/>
  <c r="F869" i="9"/>
  <c r="G869" i="9"/>
  <c r="F735" i="9"/>
  <c r="G735" i="9"/>
  <c r="F715" i="9"/>
  <c r="G715" i="9"/>
  <c r="D60" i="14" s="1"/>
  <c r="G60" i="14" s="1"/>
  <c r="F641" i="9"/>
  <c r="G641" i="9"/>
  <c r="F243" i="9"/>
  <c r="G243" i="9"/>
  <c r="D491" i="14" s="1"/>
  <c r="G491" i="14" s="1"/>
  <c r="F147" i="9"/>
  <c r="G147" i="9"/>
  <c r="F118" i="9"/>
  <c r="G118" i="9"/>
  <c r="F816" i="9"/>
  <c r="G816" i="9"/>
  <c r="F814" i="9"/>
  <c r="G814" i="9"/>
  <c r="F54" i="9"/>
  <c r="G54" i="9"/>
  <c r="D245" i="14" s="1"/>
  <c r="G245" i="14" s="1"/>
  <c r="F246" i="9"/>
  <c r="G246" i="9"/>
  <c r="D494" i="14" s="1"/>
  <c r="G494" i="14" s="1"/>
  <c r="F74" i="9"/>
  <c r="G74" i="9"/>
  <c r="F199" i="9"/>
  <c r="G199" i="9"/>
  <c r="F283" i="9"/>
  <c r="G283" i="9"/>
  <c r="F403" i="9"/>
  <c r="G403" i="9"/>
  <c r="D350" i="14" s="1"/>
  <c r="G350" i="14" s="1"/>
  <c r="F412" i="9"/>
  <c r="G412" i="9"/>
  <c r="F209" i="9"/>
  <c r="G209" i="9"/>
  <c r="F547" i="9"/>
  <c r="G547" i="9"/>
  <c r="D429" i="14" s="1"/>
  <c r="G429" i="14" s="1"/>
  <c r="F1014" i="9"/>
  <c r="G1014" i="9"/>
  <c r="F306" i="9"/>
  <c r="G306" i="9"/>
  <c r="F864" i="9"/>
  <c r="G864" i="9"/>
  <c r="F552" i="9"/>
  <c r="G552" i="9"/>
  <c r="F180" i="9"/>
  <c r="G180" i="9"/>
  <c r="F707" i="9"/>
  <c r="G707" i="9"/>
  <c r="F333" i="9"/>
  <c r="G333" i="9"/>
  <c r="D343" i="14" s="1"/>
  <c r="G343" i="14" s="1"/>
  <c r="F722" i="9"/>
  <c r="G722" i="9"/>
  <c r="D68" i="14" s="1"/>
  <c r="G68" i="14" s="1"/>
  <c r="F699" i="9"/>
  <c r="G699" i="9"/>
  <c r="D154" i="14" s="1"/>
  <c r="G154" i="14" s="1"/>
  <c r="F649" i="9"/>
  <c r="G649" i="9"/>
  <c r="F290" i="9"/>
  <c r="G290" i="9"/>
  <c r="F981" i="9"/>
  <c r="G981" i="9"/>
  <c r="D291" i="14" s="1"/>
  <c r="G291" i="14" s="1"/>
  <c r="F839" i="9"/>
  <c r="G839" i="9"/>
  <c r="D255" i="14" s="1"/>
  <c r="G255" i="14" s="1"/>
  <c r="F880" i="9"/>
  <c r="G880" i="9"/>
  <c r="F1079" i="9"/>
  <c r="G1079" i="9"/>
  <c r="F428" i="9"/>
  <c r="G428" i="9"/>
  <c r="F770" i="9"/>
  <c r="G770" i="9"/>
  <c r="F77" i="9"/>
  <c r="G77" i="9"/>
  <c r="F825" i="9"/>
  <c r="G825" i="9"/>
  <c r="F1092" i="9"/>
  <c r="G1092" i="9"/>
  <c r="F655" i="9"/>
  <c r="G655" i="9"/>
  <c r="F823" i="9"/>
  <c r="G823" i="9"/>
  <c r="D536" i="14" s="1"/>
  <c r="G536" i="14" s="1"/>
  <c r="F919" i="9"/>
  <c r="G919" i="9"/>
  <c r="D194" i="14" s="1"/>
  <c r="G194" i="14" s="1"/>
  <c r="F435" i="9"/>
  <c r="G435" i="9"/>
  <c r="F89" i="9"/>
  <c r="G89" i="9"/>
  <c r="F574" i="9"/>
  <c r="G574" i="9"/>
  <c r="D325" i="14" s="1"/>
  <c r="G325" i="14" s="1"/>
  <c r="F97" i="9"/>
  <c r="G97" i="9"/>
  <c r="F896" i="9"/>
  <c r="G896" i="9"/>
  <c r="F861" i="9"/>
  <c r="G861" i="9"/>
  <c r="F1062" i="9"/>
  <c r="G1062" i="9"/>
  <c r="D79" i="14" s="1"/>
  <c r="G79" i="14" s="1"/>
  <c r="F312" i="9"/>
  <c r="G312" i="9"/>
  <c r="F151" i="9"/>
  <c r="G151" i="9"/>
  <c r="D415" i="14" s="1"/>
  <c r="G415" i="14" s="1"/>
  <c r="F319" i="9"/>
  <c r="G319" i="9"/>
  <c r="D273" i="14" s="1"/>
  <c r="G273" i="14" s="1"/>
  <c r="F1103" i="9"/>
  <c r="G1103" i="9"/>
  <c r="F694" i="9"/>
  <c r="G694" i="9"/>
  <c r="F532" i="9"/>
  <c r="G532" i="9"/>
  <c r="D408" i="14" s="1"/>
  <c r="G408" i="14" s="1"/>
  <c r="F669" i="9"/>
  <c r="G669" i="9"/>
  <c r="F591" i="9"/>
  <c r="G591" i="9"/>
  <c r="F115" i="9"/>
  <c r="G115" i="9"/>
  <c r="F223" i="9"/>
  <c r="G223" i="9"/>
  <c r="F1047" i="9"/>
  <c r="G1047" i="9"/>
  <c r="D252" i="14" s="1"/>
  <c r="G252" i="14" s="1"/>
  <c r="F340" i="9"/>
  <c r="G340" i="9"/>
  <c r="F152" i="9"/>
  <c r="G152" i="9"/>
  <c r="F321" i="9"/>
  <c r="G321" i="9"/>
  <c r="D400" i="14" s="1"/>
  <c r="G400" i="14" s="1"/>
  <c r="F567" i="9"/>
  <c r="G567" i="9"/>
  <c r="F872" i="9"/>
  <c r="G872" i="9"/>
  <c r="D486" i="14" s="1"/>
  <c r="G486" i="14" s="1"/>
  <c r="F843" i="9"/>
  <c r="G843" i="9"/>
  <c r="D158" i="14" s="1"/>
  <c r="G158" i="14" s="1"/>
  <c r="F736" i="9"/>
  <c r="G736" i="9"/>
  <c r="D328" i="14" s="1"/>
  <c r="G328" i="14" s="1"/>
  <c r="F640" i="9"/>
  <c r="G640" i="9"/>
  <c r="F836" i="9"/>
  <c r="G836" i="9"/>
  <c r="F518" i="9"/>
  <c r="G518" i="9"/>
  <c r="F680" i="9"/>
  <c r="G680" i="9"/>
  <c r="D361" i="14" s="1"/>
  <c r="G361" i="14" s="1"/>
  <c r="F424" i="9"/>
  <c r="G424" i="9"/>
  <c r="D364" i="14" s="1"/>
  <c r="G364" i="14" s="1"/>
  <c r="F261" i="9"/>
  <c r="G261" i="9"/>
  <c r="F507" i="9"/>
  <c r="G507" i="9"/>
  <c r="F867" i="9"/>
  <c r="G867" i="9"/>
  <c r="D535" i="14" s="1"/>
  <c r="G535" i="14" s="1"/>
  <c r="F126" i="9"/>
  <c r="G126" i="9"/>
  <c r="F513" i="9"/>
  <c r="G513" i="9"/>
  <c r="F439" i="9"/>
  <c r="G439" i="9"/>
  <c r="F455" i="9"/>
  <c r="G455" i="9"/>
  <c r="F414" i="9"/>
  <c r="G414" i="9"/>
  <c r="F28" i="9"/>
  <c r="G28" i="9"/>
  <c r="D92" i="14" s="1"/>
  <c r="G92" i="14" s="1"/>
  <c r="F725" i="9"/>
  <c r="G725" i="9"/>
  <c r="F133" i="9"/>
  <c r="G133" i="9"/>
  <c r="D357" i="14" s="1"/>
  <c r="G357" i="14" s="1"/>
  <c r="F665" i="9"/>
  <c r="G665" i="9"/>
  <c r="D256" i="14" s="1"/>
  <c r="G256" i="14" s="1"/>
  <c r="F520" i="9"/>
  <c r="G520" i="9"/>
  <c r="F485" i="9"/>
  <c r="G485" i="9"/>
  <c r="F87" i="9"/>
  <c r="G87" i="9"/>
  <c r="F931" i="9"/>
  <c r="G931" i="9"/>
  <c r="F742" i="9"/>
  <c r="G742" i="9"/>
  <c r="D148" i="14" s="1"/>
  <c r="G148" i="14" s="1"/>
  <c r="F249" i="9"/>
  <c r="G249" i="9"/>
  <c r="D495" i="14" s="1"/>
  <c r="G495" i="14" s="1"/>
  <c r="F675" i="9"/>
  <c r="G675" i="9"/>
  <c r="D505" i="14" s="1"/>
  <c r="G505" i="14" s="1"/>
  <c r="F1008" i="9"/>
  <c r="G1008" i="9"/>
  <c r="F729" i="9"/>
  <c r="G729" i="9"/>
  <c r="D417" i="14" s="1"/>
  <c r="G417" i="14" s="1"/>
  <c r="F65" i="9"/>
  <c r="G65" i="9"/>
  <c r="F299" i="9"/>
  <c r="G299" i="9"/>
  <c r="F178" i="9"/>
  <c r="G178" i="9"/>
  <c r="D240" i="14" s="1"/>
  <c r="G240" i="14" s="1"/>
  <c r="F483" i="9"/>
  <c r="G483" i="9"/>
  <c r="D476" i="14" s="1"/>
  <c r="G476" i="14" s="1"/>
  <c r="F442" i="9"/>
  <c r="G442" i="9"/>
  <c r="F270" i="9"/>
  <c r="G270" i="9"/>
  <c r="F845" i="9"/>
  <c r="G845" i="9"/>
  <c r="F210" i="9"/>
  <c r="G210" i="9"/>
  <c r="D367" i="14" s="1"/>
  <c r="G367" i="14" s="1"/>
  <c r="F521" i="9"/>
  <c r="G521" i="9"/>
  <c r="F187" i="9"/>
  <c r="G187" i="9"/>
  <c r="F504" i="9"/>
  <c r="G504" i="9"/>
  <c r="D446" i="14" s="1"/>
  <c r="G446" i="14" s="1"/>
  <c r="F628" i="9"/>
  <c r="G628" i="9"/>
  <c r="F1031" i="9"/>
  <c r="G1031" i="9"/>
  <c r="F582" i="9"/>
  <c r="G582" i="9"/>
  <c r="D454" i="14" s="1"/>
  <c r="G454" i="14" s="1"/>
  <c r="F55" i="9"/>
  <c r="G55" i="9"/>
  <c r="F185" i="9"/>
  <c r="G185" i="9"/>
  <c r="F405" i="9"/>
  <c r="G405" i="9"/>
  <c r="D435" i="14" s="1"/>
  <c r="G435" i="14" s="1"/>
  <c r="F631" i="9"/>
  <c r="G631" i="9"/>
  <c r="F980" i="9"/>
  <c r="G980" i="9"/>
  <c r="F799" i="9"/>
  <c r="G799" i="9"/>
  <c r="F288" i="9"/>
  <c r="G288" i="9"/>
  <c r="F368" i="9"/>
  <c r="G368" i="9"/>
  <c r="F689" i="9"/>
  <c r="G689" i="9"/>
  <c r="D264" i="14" s="1"/>
  <c r="G264" i="14" s="1"/>
  <c r="F451" i="9"/>
  <c r="G451" i="9"/>
  <c r="F637" i="9"/>
  <c r="G637" i="9"/>
  <c r="D125" i="14" s="1"/>
  <c r="G125" i="14" s="1"/>
  <c r="F16" i="9"/>
  <c r="G16" i="9"/>
  <c r="F1023" i="9"/>
  <c r="G1023" i="9"/>
  <c r="F175" i="9"/>
  <c r="G175" i="9"/>
  <c r="D250" i="14" s="1"/>
  <c r="G250" i="14" s="1"/>
  <c r="F983" i="9"/>
  <c r="G983" i="9"/>
  <c r="D428" i="14" s="1"/>
  <c r="G428" i="14" s="1"/>
  <c r="F489" i="9"/>
  <c r="G489" i="9"/>
  <c r="D242" i="14" s="1"/>
  <c r="G242" i="14" s="1"/>
  <c r="F795" i="9"/>
  <c r="G795" i="9"/>
  <c r="F259" i="9"/>
  <c r="G259" i="9"/>
  <c r="F702" i="9"/>
  <c r="G702" i="9"/>
  <c r="F62" i="9"/>
  <c r="G62" i="9"/>
  <c r="D258" i="14" s="1"/>
  <c r="G258" i="14" s="1"/>
  <c r="F165" i="9"/>
  <c r="G165" i="9"/>
  <c r="D432" i="14" s="1"/>
  <c r="G432" i="14" s="1"/>
  <c r="F530" i="9"/>
  <c r="G530" i="9"/>
  <c r="F475" i="9"/>
  <c r="G475" i="9"/>
  <c r="D206" i="14" s="1"/>
  <c r="G206" i="14" s="1"/>
  <c r="F650" i="9"/>
  <c r="G650" i="9"/>
  <c r="F194" i="9"/>
  <c r="G194" i="9"/>
  <c r="F703" i="9"/>
  <c r="G703" i="9"/>
  <c r="F302" i="9"/>
  <c r="G302" i="9"/>
  <c r="D371" i="14" s="1"/>
  <c r="G371" i="14" s="1"/>
  <c r="F102" i="9"/>
  <c r="G102" i="9"/>
  <c r="D249" i="14" s="1"/>
  <c r="G249" i="14" s="1"/>
  <c r="F759" i="9"/>
  <c r="G759" i="9"/>
  <c r="F849" i="9"/>
  <c r="G849" i="9"/>
  <c r="F303" i="9"/>
  <c r="G303" i="9"/>
  <c r="F274" i="9"/>
  <c r="G274" i="9"/>
  <c r="F375" i="9"/>
  <c r="G375" i="9"/>
  <c r="D162" i="14" s="1"/>
  <c r="G162" i="14" s="1"/>
  <c r="F994" i="9"/>
  <c r="G994" i="9"/>
  <c r="D302" i="14" s="1"/>
  <c r="G302" i="14" s="1"/>
  <c r="F989" i="9"/>
  <c r="G989" i="9"/>
  <c r="F386" i="9"/>
  <c r="G386" i="9"/>
  <c r="D127" i="14" s="1"/>
  <c r="G127" i="14" s="1"/>
  <c r="F221" i="9"/>
  <c r="G221" i="9"/>
  <c r="F958" i="9"/>
  <c r="G958" i="9"/>
  <c r="D251" i="14" s="1"/>
  <c r="G251" i="14" s="1"/>
  <c r="F791" i="9"/>
  <c r="G791" i="9"/>
  <c r="F410" i="9"/>
  <c r="G410" i="9"/>
  <c r="F598" i="9"/>
  <c r="G598" i="9"/>
  <c r="D481" i="14" s="1"/>
  <c r="G481" i="14" s="1"/>
  <c r="F627" i="9"/>
  <c r="G627" i="9"/>
  <c r="F117" i="9"/>
  <c r="G117" i="9"/>
  <c r="F257" i="9"/>
  <c r="G257" i="9"/>
  <c r="F292" i="9"/>
  <c r="G292" i="9"/>
  <c r="F145" i="9"/>
  <c r="G145" i="9"/>
  <c r="F234" i="9"/>
  <c r="G234" i="9"/>
  <c r="F110" i="9"/>
  <c r="G110" i="9"/>
  <c r="F835" i="9"/>
  <c r="G835" i="9"/>
  <c r="F341" i="9"/>
  <c r="G341" i="9"/>
  <c r="F527" i="9"/>
  <c r="G527" i="9"/>
  <c r="D352" i="14" s="1"/>
  <c r="G352" i="14" s="1"/>
  <c r="F642" i="9"/>
  <c r="G642" i="9"/>
  <c r="F611" i="9"/>
  <c r="G611" i="9"/>
  <c r="F785" i="9"/>
  <c r="G785" i="9"/>
  <c r="F433" i="9"/>
  <c r="G433" i="9"/>
  <c r="F865" i="9"/>
  <c r="G865" i="9"/>
  <c r="F425" i="9"/>
  <c r="G425" i="9"/>
  <c r="D475" i="14" s="1"/>
  <c r="G475" i="14" s="1"/>
  <c r="F80" i="9"/>
  <c r="G80" i="9"/>
  <c r="F136" i="9"/>
  <c r="G136" i="9"/>
  <c r="F698" i="9"/>
  <c r="G698" i="9"/>
  <c r="F974" i="9"/>
  <c r="G974" i="9"/>
  <c r="D433" i="14" s="1"/>
  <c r="G433" i="14" s="1"/>
  <c r="F635" i="9"/>
  <c r="G635" i="9"/>
  <c r="D342" i="14" s="1"/>
  <c r="G342" i="14" s="1"/>
  <c r="F436" i="9"/>
  <c r="G436" i="9"/>
  <c r="D489" i="14" s="1"/>
  <c r="G489" i="14" s="1"/>
  <c r="F925" i="9"/>
  <c r="G925" i="9"/>
  <c r="F231" i="9"/>
  <c r="G231" i="9"/>
  <c r="F941" i="9"/>
  <c r="G941" i="9"/>
  <c r="F461" i="9"/>
  <c r="G461" i="9"/>
  <c r="F546" i="9"/>
  <c r="G546" i="9"/>
  <c r="F114" i="9"/>
  <c r="G114" i="9"/>
  <c r="F809" i="9"/>
  <c r="G809" i="9"/>
  <c r="F491" i="9"/>
  <c r="G491" i="9"/>
  <c r="F1055" i="9"/>
  <c r="G1055" i="9"/>
  <c r="F1067" i="9"/>
  <c r="G1067" i="9"/>
  <c r="F88" i="9"/>
  <c r="G88" i="9"/>
  <c r="F313" i="9"/>
  <c r="G313" i="9"/>
  <c r="F763" i="9"/>
  <c r="G763" i="9"/>
  <c r="F106" i="9"/>
  <c r="G106" i="9"/>
  <c r="F1072" i="9"/>
  <c r="G1072" i="9"/>
  <c r="F27" i="9"/>
  <c r="G27" i="9"/>
  <c r="F754" i="9"/>
  <c r="G754" i="9"/>
  <c r="F820" i="9"/>
  <c r="G820" i="9"/>
  <c r="D539" i="14" s="1"/>
  <c r="G539" i="14" s="1"/>
  <c r="F760" i="9"/>
  <c r="G760" i="9"/>
  <c r="F643" i="9"/>
  <c r="G643" i="9"/>
  <c r="F884" i="9"/>
  <c r="G884" i="9"/>
  <c r="D421" i="14" s="1"/>
  <c r="G421" i="14" s="1"/>
  <c r="F804" i="9"/>
  <c r="G804" i="9"/>
  <c r="D263" i="14" s="1"/>
  <c r="G263" i="14" s="1"/>
  <c r="F382" i="9"/>
  <c r="G382" i="9"/>
  <c r="F846" i="9"/>
  <c r="G846" i="9"/>
  <c r="F828" i="9"/>
  <c r="G828" i="9"/>
  <c r="D383" i="14" s="1"/>
  <c r="G383" i="14" s="1"/>
  <c r="F734" i="9"/>
  <c r="G734" i="9"/>
  <c r="F555" i="9"/>
  <c r="G555" i="9"/>
  <c r="F794" i="9"/>
  <c r="G794" i="9"/>
  <c r="D118" i="14" s="1"/>
  <c r="G118" i="14" s="1"/>
  <c r="F124" i="9"/>
  <c r="G124" i="9"/>
  <c r="D229" i="14" s="1"/>
  <c r="G229" i="14" s="1"/>
  <c r="F508" i="9"/>
  <c r="G508" i="9"/>
  <c r="F985" i="9"/>
  <c r="G985" i="9"/>
  <c r="F644" i="9"/>
  <c r="G644" i="9"/>
  <c r="D313" i="14" s="1"/>
  <c r="G313" i="14" s="1"/>
  <c r="F409" i="9"/>
  <c r="G409" i="9"/>
  <c r="F173" i="9"/>
  <c r="G173" i="9"/>
  <c r="D305" i="14" s="1"/>
  <c r="G305" i="14" s="1"/>
  <c r="F139" i="9"/>
  <c r="G139" i="9"/>
  <c r="F753" i="9"/>
  <c r="G753" i="9"/>
  <c r="F1056" i="9"/>
  <c r="G1056" i="9"/>
  <c r="F1041" i="9"/>
  <c r="G1041" i="9"/>
  <c r="D269" i="14" s="1"/>
  <c r="G269" i="14" s="1"/>
  <c r="F964" i="9"/>
  <c r="G964" i="9"/>
  <c r="D307" i="14" s="1"/>
  <c r="G307" i="14" s="1"/>
  <c r="F573" i="9"/>
  <c r="G573" i="9"/>
  <c r="D490" i="14" s="1"/>
  <c r="G490" i="14" s="1"/>
  <c r="F544" i="9"/>
  <c r="G544" i="9"/>
  <c r="F603" i="9"/>
  <c r="G603" i="9"/>
  <c r="D386" i="14" s="1"/>
  <c r="G386" i="14" s="1"/>
  <c r="F600" i="9"/>
  <c r="G600" i="9"/>
  <c r="D441" i="14" s="1"/>
  <c r="G441" i="14" s="1"/>
  <c r="F717" i="9"/>
  <c r="G717" i="9"/>
  <c r="D42" i="14" s="1"/>
  <c r="G42" i="14" s="1"/>
  <c r="F69" i="9"/>
  <c r="G69" i="9"/>
  <c r="F545" i="9"/>
  <c r="G545" i="9"/>
  <c r="F540" i="9"/>
  <c r="G540" i="9"/>
  <c r="F676" i="9"/>
  <c r="G676" i="9"/>
  <c r="F111" i="9"/>
  <c r="G111" i="9"/>
  <c r="D309" i="14" s="1"/>
  <c r="G309" i="14" s="1"/>
  <c r="F844" i="9"/>
  <c r="G844" i="9"/>
  <c r="F300" i="9"/>
  <c r="G300" i="9"/>
  <c r="F833" i="9"/>
  <c r="G833" i="9"/>
  <c r="F226" i="9"/>
  <c r="G226" i="9"/>
  <c r="F218" i="9"/>
  <c r="G218" i="9"/>
  <c r="F926" i="9"/>
  <c r="G926" i="9"/>
  <c r="F337" i="9"/>
  <c r="G337" i="9"/>
  <c r="F361" i="9"/>
  <c r="G361" i="9"/>
  <c r="F1069" i="9"/>
  <c r="G1069" i="9"/>
  <c r="F228" i="9"/>
  <c r="G228" i="9"/>
  <c r="F652" i="9"/>
  <c r="G652" i="9"/>
  <c r="F610" i="9"/>
  <c r="G610" i="9"/>
  <c r="D450" i="14" s="1"/>
  <c r="G450" i="14" s="1"/>
  <c r="F349" i="9"/>
  <c r="G349" i="9"/>
  <c r="F968" i="9"/>
  <c r="G968" i="9"/>
  <c r="D108" i="14" s="1"/>
  <c r="G108" i="14" s="1"/>
  <c r="F384" i="9"/>
  <c r="G384" i="9"/>
  <c r="F780" i="9"/>
  <c r="G780" i="9"/>
  <c r="F894" i="9"/>
  <c r="G894" i="9"/>
  <c r="D381" i="14" s="1"/>
  <c r="G381" i="14" s="1"/>
  <c r="F129" i="9"/>
  <c r="G129" i="9"/>
  <c r="F1095" i="9"/>
  <c r="G1095" i="9"/>
  <c r="F29" i="9"/>
  <c r="G29" i="9"/>
  <c r="D130" i="14" s="1"/>
  <c r="G130" i="14" s="1"/>
  <c r="F868" i="9"/>
  <c r="G868" i="9"/>
  <c r="F267" i="9"/>
  <c r="G267" i="9"/>
  <c r="F1006" i="9"/>
  <c r="G1006" i="9"/>
  <c r="F334" i="9"/>
  <c r="G334" i="9"/>
  <c r="F959" i="9"/>
  <c r="G959" i="9"/>
  <c r="F561" i="9"/>
  <c r="G561" i="9"/>
  <c r="F336" i="9"/>
  <c r="G336" i="9"/>
  <c r="F891" i="9"/>
  <c r="G891" i="9"/>
  <c r="F681" i="9"/>
  <c r="G681" i="9"/>
  <c r="F805" i="9"/>
  <c r="G805" i="9"/>
  <c r="F517" i="9"/>
  <c r="G517" i="9"/>
  <c r="F309" i="9"/>
  <c r="G309" i="9"/>
  <c r="D487" i="14" s="1"/>
  <c r="G487" i="14" s="1"/>
  <c r="F418" i="9"/>
  <c r="G418" i="9"/>
  <c r="F806" i="9"/>
  <c r="G806" i="9"/>
  <c r="F747" i="9"/>
  <c r="G747" i="9"/>
  <c r="D339" i="14" s="1"/>
  <c r="G339" i="14" s="1"/>
  <c r="F750" i="9"/>
  <c r="G750" i="9"/>
  <c r="D460" i="14" s="1"/>
  <c r="G460" i="14" s="1"/>
  <c r="F531" i="9"/>
  <c r="G531" i="9"/>
  <c r="F533" i="9"/>
  <c r="G533" i="9"/>
  <c r="F918" i="9"/>
  <c r="G918" i="9"/>
  <c r="F789" i="9"/>
  <c r="G789" i="9"/>
  <c r="F394" i="9"/>
  <c r="G394" i="9"/>
  <c r="D213" i="14" s="1"/>
  <c r="G213" i="14" s="1"/>
  <c r="F8" i="9"/>
  <c r="G8" i="9"/>
  <c r="F215" i="9"/>
  <c r="G215" i="9"/>
  <c r="F979" i="9"/>
  <c r="G979" i="9"/>
  <c r="F1034" i="9"/>
  <c r="G1034" i="9"/>
  <c r="F878" i="9"/>
  <c r="G878" i="9"/>
  <c r="F377" i="9"/>
  <c r="G377" i="9"/>
  <c r="F786" i="9"/>
  <c r="G786" i="9"/>
  <c r="F308" i="9"/>
  <c r="G308" i="9"/>
  <c r="D398" i="14" s="1"/>
  <c r="G398" i="14" s="1"/>
  <c r="F784" i="9"/>
  <c r="G784" i="9"/>
  <c r="F1040" i="9"/>
  <c r="G1040" i="9"/>
  <c r="D192" i="14" s="1"/>
  <c r="G192" i="14" s="1"/>
  <c r="F767" i="9"/>
  <c r="G767" i="9"/>
  <c r="F52" i="9"/>
  <c r="G52" i="9"/>
  <c r="F538" i="9"/>
  <c r="G538" i="9"/>
  <c r="F43" i="9"/>
  <c r="G43" i="9"/>
  <c r="F1083" i="9"/>
  <c r="G1083" i="9"/>
  <c r="F164" i="9"/>
  <c r="G164" i="9"/>
  <c r="D298" i="14" s="1"/>
  <c r="G298" i="14" s="1"/>
  <c r="F438" i="9"/>
  <c r="G438" i="9"/>
  <c r="D151" i="14" s="1"/>
  <c r="G151" i="14" s="1"/>
  <c r="F963" i="9"/>
  <c r="G963" i="9"/>
  <c r="F629" i="9"/>
  <c r="G629" i="9"/>
  <c r="F768" i="9"/>
  <c r="G768" i="9"/>
  <c r="F590" i="9"/>
  <c r="G590" i="9"/>
  <c r="F973" i="9"/>
  <c r="G973" i="9"/>
  <c r="F617" i="9"/>
  <c r="G617" i="9"/>
  <c r="F481" i="9"/>
  <c r="G481" i="9"/>
  <c r="F986" i="9"/>
  <c r="G986" i="9"/>
  <c r="F212" i="9"/>
  <c r="G212" i="9"/>
  <c r="F686" i="9"/>
  <c r="G686" i="9"/>
  <c r="D431" i="14" s="1"/>
  <c r="G431" i="14" s="1"/>
  <c r="F359" i="9"/>
  <c r="G359" i="9"/>
  <c r="D403" i="14" s="1"/>
  <c r="G403" i="14" s="1"/>
  <c r="F474" i="9"/>
  <c r="G474" i="9"/>
  <c r="F850" i="9"/>
  <c r="G850" i="9"/>
  <c r="F827" i="9"/>
  <c r="G827" i="9"/>
  <c r="D123" i="14" s="1"/>
  <c r="G123" i="14" s="1"/>
  <c r="F604" i="9"/>
  <c r="G604" i="9"/>
  <c r="D456" i="14" s="1"/>
  <c r="G456" i="14" s="1"/>
  <c r="F534" i="9"/>
  <c r="G534" i="9"/>
  <c r="D160" i="14" s="1"/>
  <c r="G160" i="14" s="1"/>
  <c r="F672" i="9"/>
  <c r="G672" i="9"/>
  <c r="F636" i="9"/>
  <c r="G636" i="9"/>
  <c r="D409" i="14" s="1"/>
  <c r="G409" i="14" s="1"/>
  <c r="F662" i="9"/>
  <c r="G662" i="9"/>
  <c r="F588" i="9"/>
  <c r="G588" i="9"/>
  <c r="D477" i="14" s="1"/>
  <c r="G477" i="14" s="1"/>
  <c r="F463" i="9"/>
  <c r="G463" i="9"/>
  <c r="D404" i="14" s="1"/>
  <c r="G404" i="14" s="1"/>
  <c r="F863" i="9"/>
  <c r="G863" i="9"/>
  <c r="F1066" i="9"/>
  <c r="G1066" i="9"/>
  <c r="D61" i="14" s="1"/>
  <c r="G61" i="14" s="1"/>
  <c r="F113" i="9"/>
  <c r="G113" i="9"/>
  <c r="F140" i="9"/>
  <c r="G140" i="9"/>
  <c r="F620" i="9"/>
  <c r="G620" i="9"/>
  <c r="F429" i="9"/>
  <c r="G429" i="9"/>
  <c r="F289" i="9"/>
  <c r="G289" i="9"/>
  <c r="F441" i="9"/>
  <c r="G441" i="9"/>
  <c r="D254" i="14" s="1"/>
  <c r="G254" i="14" s="1"/>
  <c r="F346" i="9"/>
  <c r="G346" i="9"/>
  <c r="F195" i="9"/>
  <c r="G195" i="9"/>
  <c r="D455" i="14" s="1"/>
  <c r="G455" i="14" s="1"/>
  <c r="F352" i="9"/>
  <c r="G352" i="9"/>
  <c r="D285" i="14" s="1"/>
  <c r="G285" i="14" s="1"/>
  <c r="F272" i="9"/>
  <c r="G272" i="9"/>
  <c r="F159" i="9"/>
  <c r="G159" i="9"/>
  <c r="D388" i="14" s="1"/>
  <c r="G388" i="14" s="1"/>
  <c r="F886" i="9"/>
  <c r="G886" i="9"/>
  <c r="D528" i="14" s="1"/>
  <c r="G528" i="14" s="1"/>
  <c r="F857" i="9"/>
  <c r="G857" i="9"/>
  <c r="D473" i="14" s="1"/>
  <c r="G473" i="14" s="1"/>
  <c r="F624" i="9"/>
  <c r="G624" i="9"/>
  <c r="D85" i="14" s="1"/>
  <c r="G85" i="14" s="1"/>
  <c r="F678" i="9"/>
  <c r="G678" i="9"/>
  <c r="D233" i="14" s="1"/>
  <c r="G233" i="14" s="1"/>
  <c r="F486" i="9"/>
  <c r="G486" i="9"/>
  <c r="D407" i="14" s="1"/>
  <c r="G407" i="14" s="1"/>
  <c r="F851" i="9"/>
  <c r="G851" i="9"/>
  <c r="F362" i="9"/>
  <c r="G362" i="9"/>
  <c r="F1058" i="9"/>
  <c r="G1058" i="9"/>
  <c r="D529" i="14" s="1"/>
  <c r="G529" i="14" s="1"/>
  <c r="F745" i="9"/>
  <c r="G745" i="9"/>
  <c r="F396" i="9"/>
  <c r="G396" i="9"/>
  <c r="D480" i="14" s="1"/>
  <c r="G480" i="14" s="1"/>
  <c r="F554" i="9"/>
  <c r="G554" i="9"/>
  <c r="F525" i="9"/>
  <c r="G525" i="9"/>
  <c r="F691" i="9"/>
  <c r="G691" i="9"/>
  <c r="F882" i="9"/>
  <c r="G882" i="9"/>
  <c r="F542" i="9"/>
  <c r="G542" i="9"/>
  <c r="F705" i="9"/>
  <c r="G705" i="9"/>
  <c r="F266" i="9"/>
  <c r="G266" i="9"/>
  <c r="F353" i="9"/>
  <c r="G353" i="9"/>
  <c r="D239" i="14" s="1"/>
  <c r="G239" i="14" s="1"/>
  <c r="F901" i="9"/>
  <c r="G901" i="9"/>
  <c r="F1016" i="9"/>
  <c r="G1016" i="9"/>
  <c r="F225" i="9"/>
  <c r="G225" i="9"/>
  <c r="F688" i="9"/>
  <c r="G688" i="9"/>
  <c r="F693" i="9"/>
  <c r="G693" i="9"/>
  <c r="F105" i="9"/>
  <c r="G105" i="9"/>
  <c r="F26" i="9"/>
  <c r="G26" i="9"/>
  <c r="F351" i="9"/>
  <c r="G351" i="9"/>
  <c r="F719" i="9"/>
  <c r="G719" i="9"/>
  <c r="D172" i="14" s="1"/>
  <c r="G172" i="14" s="1"/>
  <c r="F764" i="9"/>
  <c r="G764" i="9"/>
  <c r="F17" i="9"/>
  <c r="G17" i="9"/>
  <c r="D149" i="14" s="1"/>
  <c r="G149" i="14" s="1"/>
  <c r="F852" i="9"/>
  <c r="G852" i="9"/>
  <c r="F155" i="9"/>
  <c r="G155" i="9"/>
  <c r="F130" i="9"/>
  <c r="G130" i="9"/>
  <c r="F536" i="9"/>
  <c r="G536" i="9"/>
  <c r="F269" i="9"/>
  <c r="G269" i="9"/>
  <c r="F621" i="9"/>
  <c r="G621" i="9"/>
  <c r="F848" i="9"/>
  <c r="G848" i="9"/>
  <c r="D445" i="14" s="1"/>
  <c r="G445" i="14" s="1"/>
  <c r="F427" i="9"/>
  <c r="G427" i="9"/>
  <c r="F1100" i="9"/>
  <c r="G1100" i="9"/>
  <c r="F432" i="9"/>
  <c r="G432" i="9"/>
  <c r="D344" i="14" s="1"/>
  <c r="G344" i="14" s="1"/>
  <c r="F587" i="9"/>
  <c r="G587" i="9"/>
  <c r="D482" i="14" s="1"/>
  <c r="G482" i="14" s="1"/>
  <c r="F664" i="9"/>
  <c r="G664" i="9"/>
  <c r="F645" i="9"/>
  <c r="G645" i="9"/>
  <c r="D451" i="14" s="1"/>
  <c r="G451" i="14" s="1"/>
  <c r="F690" i="9"/>
  <c r="G690" i="9"/>
  <c r="F751" i="9"/>
  <c r="G751" i="9"/>
  <c r="F797" i="9"/>
  <c r="G797" i="9"/>
  <c r="F944" i="9"/>
  <c r="G944" i="9"/>
  <c r="F1046" i="9"/>
  <c r="G1046" i="9"/>
  <c r="F420" i="9"/>
  <c r="G420" i="9"/>
  <c r="F1012" i="9"/>
  <c r="G1012" i="9"/>
  <c r="D133" i="14" s="1"/>
  <c r="G133" i="14" s="1"/>
  <c r="F516" i="9"/>
  <c r="G516" i="9"/>
  <c r="F99" i="9"/>
  <c r="G99" i="9"/>
  <c r="D180" i="14" s="1"/>
  <c r="G180" i="14" s="1"/>
  <c r="F732" i="9"/>
  <c r="G732" i="9"/>
  <c r="F1090" i="9"/>
  <c r="G1090" i="9"/>
  <c r="F929" i="9"/>
  <c r="G929" i="9"/>
  <c r="F928" i="9"/>
  <c r="G928" i="9"/>
  <c r="F395" i="9"/>
  <c r="G395" i="9"/>
  <c r="D83" i="14" s="1"/>
  <c r="G83" i="14" s="1"/>
  <c r="F426" i="9"/>
  <c r="G426" i="9"/>
  <c r="D503" i="14" s="1"/>
  <c r="G503" i="14" s="1"/>
  <c r="F1003" i="9"/>
  <c r="G1003" i="9"/>
  <c r="D372" i="14" s="1"/>
  <c r="G372" i="14" s="1"/>
  <c r="F876" i="9"/>
  <c r="G876" i="9"/>
  <c r="F1011" i="9"/>
  <c r="G1011" i="9"/>
  <c r="F163" i="9"/>
  <c r="G163" i="9"/>
  <c r="F950" i="9"/>
  <c r="G950" i="9"/>
  <c r="F810" i="9"/>
  <c r="G810" i="9"/>
  <c r="F275" i="9"/>
  <c r="G275" i="9"/>
  <c r="F160" i="9"/>
  <c r="G160" i="9"/>
  <c r="F358" i="9"/>
  <c r="G358" i="9"/>
  <c r="F1070" i="9"/>
  <c r="G1070" i="9"/>
  <c r="F914" i="9"/>
  <c r="G914" i="9"/>
  <c r="F144" i="9"/>
  <c r="G144" i="9"/>
  <c r="D393" i="14" s="1"/>
  <c r="G393" i="14" s="1"/>
  <c r="F560" i="9"/>
  <c r="G560" i="9"/>
  <c r="F977" i="9"/>
  <c r="G977" i="9"/>
  <c r="F550" i="9"/>
  <c r="G550" i="9"/>
  <c r="F1064" i="9"/>
  <c r="G1064" i="9"/>
  <c r="F982" i="9"/>
  <c r="G982" i="9"/>
  <c r="F893" i="9"/>
  <c r="G893" i="9"/>
  <c r="F177" i="9"/>
  <c r="G177" i="9"/>
  <c r="F196" i="9"/>
  <c r="G196" i="9"/>
  <c r="D222" i="14" s="1"/>
  <c r="G222" i="14" s="1"/>
  <c r="F726" i="9"/>
  <c r="G726" i="9"/>
  <c r="D440" i="14" s="1"/>
  <c r="G440" i="14" s="1"/>
  <c r="F524" i="9"/>
  <c r="G524" i="9"/>
  <c r="D464" i="14" s="1"/>
  <c r="G464" i="14" s="1"/>
  <c r="F161" i="9"/>
  <c r="G161" i="9"/>
  <c r="F457" i="9"/>
  <c r="G457" i="9"/>
  <c r="F35" i="9"/>
  <c r="G35" i="9"/>
  <c r="F304" i="9"/>
  <c r="G304" i="9"/>
  <c r="F1099" i="9"/>
  <c r="G1099" i="9"/>
  <c r="D538" i="14" s="1"/>
  <c r="G538" i="14" s="1"/>
  <c r="F332" i="9"/>
  <c r="G332" i="9"/>
  <c r="F993" i="9"/>
  <c r="G993" i="9"/>
  <c r="F316" i="9"/>
  <c r="G316" i="9"/>
  <c r="D401" i="14" s="1"/>
  <c r="G401" i="14" s="1"/>
  <c r="F733" i="9"/>
  <c r="G733" i="9"/>
  <c r="F1043" i="9"/>
  <c r="G1043" i="9"/>
  <c r="D524" i="14" s="1"/>
  <c r="G524" i="14" s="1"/>
  <c r="F280" i="9"/>
  <c r="G280" i="9"/>
  <c r="F633" i="9"/>
  <c r="G633" i="9"/>
  <c r="F479" i="9"/>
  <c r="G479" i="9"/>
  <c r="F82" i="9"/>
  <c r="G82" i="9"/>
  <c r="F456" i="9"/>
  <c r="G456" i="9"/>
  <c r="F182" i="9"/>
  <c r="G182" i="9"/>
  <c r="D457" i="14" s="1"/>
  <c r="G457" i="14" s="1"/>
  <c r="F193" i="9"/>
  <c r="G193" i="9"/>
  <c r="F670" i="9"/>
  <c r="G670" i="9"/>
  <c r="F933" i="9"/>
  <c r="G933" i="9"/>
  <c r="D410" i="14" s="1"/>
  <c r="G410" i="14" s="1"/>
  <c r="F966" i="9"/>
  <c r="G966" i="9"/>
  <c r="D384" i="14" s="1"/>
  <c r="G384" i="14" s="1"/>
  <c r="F596" i="9"/>
  <c r="G596" i="9"/>
  <c r="F95" i="9"/>
  <c r="G95" i="9"/>
  <c r="F499" i="9"/>
  <c r="G499" i="9"/>
  <c r="F666" i="9"/>
  <c r="G666" i="9"/>
  <c r="F940" i="9"/>
  <c r="G940" i="9"/>
  <c r="D459" i="14" s="1"/>
  <c r="G459" i="14" s="1"/>
  <c r="F293" i="9"/>
  <c r="G293" i="9"/>
  <c r="F674" i="9"/>
  <c r="G674" i="9"/>
  <c r="D413" i="14" s="1"/>
  <c r="G413" i="14" s="1"/>
  <c r="F49" i="9"/>
  <c r="G49" i="9"/>
  <c r="D261" i="14" s="1"/>
  <c r="G261" i="14" s="1"/>
  <c r="F363" i="9"/>
  <c r="G363" i="9"/>
  <c r="F515" i="9"/>
  <c r="G515" i="9"/>
  <c r="F268" i="9"/>
  <c r="G268" i="9"/>
  <c r="F634" i="9"/>
  <c r="G634" i="9"/>
  <c r="D23" i="14" s="1"/>
  <c r="G23" i="14" s="1"/>
  <c r="F832" i="9"/>
  <c r="G832" i="9"/>
  <c r="F708" i="9"/>
  <c r="G708" i="9"/>
  <c r="F248" i="9"/>
  <c r="G248" i="9"/>
  <c r="F943" i="9"/>
  <c r="G943" i="9"/>
  <c r="F934" i="9"/>
  <c r="G934" i="9"/>
  <c r="F709" i="9"/>
  <c r="G709" i="9"/>
  <c r="F921" i="9"/>
  <c r="G921" i="9"/>
  <c r="F281" i="9"/>
  <c r="G281" i="9"/>
  <c r="F402" i="9"/>
  <c r="G402" i="9"/>
  <c r="F757" i="9"/>
  <c r="G757" i="9"/>
  <c r="F957" i="9"/>
  <c r="G957" i="9"/>
  <c r="F807" i="9"/>
  <c r="G807" i="9"/>
  <c r="F406" i="9"/>
  <c r="G406" i="9"/>
  <c r="D214" i="14" s="1"/>
  <c r="G214" i="14" s="1"/>
  <c r="F385" i="9"/>
  <c r="G385" i="9"/>
  <c r="F108" i="9"/>
  <c r="G108" i="9"/>
  <c r="F407" i="9"/>
  <c r="G407" i="9"/>
  <c r="F787" i="9"/>
  <c r="G787" i="9"/>
  <c r="F887" i="9"/>
  <c r="G887" i="9"/>
  <c r="F378" i="9"/>
  <c r="G378" i="9"/>
  <c r="F109" i="9"/>
  <c r="G109" i="9"/>
  <c r="D354" i="14" s="1"/>
  <c r="G354" i="14" s="1"/>
  <c r="F724" i="9"/>
  <c r="G724" i="9"/>
  <c r="F1042" i="9"/>
  <c r="G1042" i="9"/>
  <c r="F282" i="9"/>
  <c r="G282" i="9"/>
  <c r="F952" i="9"/>
  <c r="G952" i="9"/>
  <c r="D326" i="14" s="1"/>
  <c r="G326" i="14" s="1"/>
  <c r="F120" i="9"/>
  <c r="G120" i="9"/>
  <c r="D297" i="14" s="1"/>
  <c r="G297" i="14" s="1"/>
  <c r="F1097" i="9"/>
  <c r="G1097" i="9"/>
  <c r="F605" i="9"/>
  <c r="G605" i="9"/>
  <c r="F938" i="9"/>
  <c r="G938" i="9"/>
  <c r="F174" i="9"/>
  <c r="G174" i="9"/>
  <c r="F75" i="9"/>
  <c r="G75" i="9"/>
  <c r="D281" i="14" s="1"/>
  <c r="G281" i="14" s="1"/>
  <c r="F1063" i="9"/>
  <c r="G1063" i="9"/>
  <c r="D527" i="14" s="1"/>
  <c r="G527" i="14" s="1"/>
  <c r="F543" i="9"/>
  <c r="G543" i="9"/>
  <c r="F595" i="9"/>
  <c r="G595" i="9"/>
  <c r="F541" i="9"/>
  <c r="G541" i="9"/>
  <c r="F430" i="9"/>
  <c r="G430" i="9"/>
  <c r="F831" i="9"/>
  <c r="G831" i="9"/>
  <c r="F654" i="9"/>
  <c r="G654" i="9"/>
  <c r="F802" i="9"/>
  <c r="G802" i="9"/>
  <c r="F1054" i="9"/>
  <c r="G1054" i="9"/>
  <c r="F92" i="9"/>
  <c r="G92" i="9"/>
  <c r="F889" i="9"/>
  <c r="G889" i="9"/>
  <c r="F464" i="9"/>
  <c r="G464" i="9"/>
  <c r="F855" i="9"/>
  <c r="G855" i="9"/>
  <c r="F6" i="9"/>
  <c r="G6" i="9"/>
  <c r="D20" i="14" s="1"/>
  <c r="G20" i="14" s="1"/>
  <c r="F497" i="9"/>
  <c r="G497" i="9"/>
  <c r="F728" i="9"/>
  <c r="G728" i="9"/>
  <c r="D497" i="14" s="1"/>
  <c r="G497" i="14" s="1"/>
  <c r="F343" i="9"/>
  <c r="G343" i="9"/>
  <c r="F469" i="9"/>
  <c r="G469" i="9"/>
  <c r="F450" i="9"/>
  <c r="G450" i="9"/>
  <c r="F447" i="9"/>
  <c r="G447" i="9"/>
  <c r="F273" i="9"/>
  <c r="G273" i="9"/>
  <c r="F613" i="9"/>
  <c r="G613" i="9"/>
  <c r="F970" i="9"/>
  <c r="G970" i="9"/>
  <c r="D275" i="14" s="1"/>
  <c r="G275" i="14" s="1"/>
  <c r="F892" i="9"/>
  <c r="G892" i="9"/>
  <c r="F535" i="9"/>
  <c r="G535" i="9"/>
  <c r="D467" i="14" s="1"/>
  <c r="G467" i="14" s="1"/>
  <c r="F154" i="9"/>
  <c r="G154" i="9"/>
  <c r="F45" i="9"/>
  <c r="G45" i="9"/>
  <c r="F559" i="9"/>
  <c r="G559" i="9"/>
  <c r="D205" i="14" s="1"/>
  <c r="G205" i="14" s="1"/>
  <c r="F251" i="9"/>
  <c r="G251" i="9"/>
  <c r="F380" i="9"/>
  <c r="G380" i="9"/>
  <c r="D156" i="14" s="1"/>
  <c r="G156" i="14" s="1"/>
  <c r="F1027" i="9"/>
  <c r="G1027" i="9"/>
  <c r="F500" i="9"/>
  <c r="G500" i="9"/>
  <c r="F576" i="9"/>
  <c r="G576" i="9"/>
  <c r="F659" i="9"/>
  <c r="G659" i="9"/>
  <c r="F511" i="9"/>
  <c r="G511" i="9"/>
  <c r="F197" i="9"/>
  <c r="G197" i="9"/>
  <c r="D448" i="14" s="1"/>
  <c r="G448" i="14" s="1"/>
  <c r="F128" i="9"/>
  <c r="G128" i="9"/>
  <c r="D382" i="14" s="1"/>
  <c r="G382" i="14" s="1"/>
  <c r="F781" i="9"/>
  <c r="G781" i="9"/>
  <c r="F454" i="9"/>
  <c r="G454" i="9"/>
  <c r="D423" i="14" s="1"/>
  <c r="G423" i="14" s="1"/>
  <c r="F748" i="9"/>
  <c r="G748" i="9"/>
  <c r="F78" i="9"/>
  <c r="G78" i="9"/>
  <c r="D144" i="14" s="1"/>
  <c r="G144" i="14" s="1"/>
  <c r="F216" i="9"/>
  <c r="G216" i="9"/>
  <c r="F181" i="9"/>
  <c r="G181" i="9"/>
  <c r="F1061" i="9"/>
  <c r="G1061" i="9"/>
  <c r="D91" i="14" s="1"/>
  <c r="G91" i="14" s="1"/>
  <c r="F578" i="9"/>
  <c r="G578" i="9"/>
  <c r="D99" i="14" s="1"/>
  <c r="G99" i="14" s="1"/>
  <c r="F263" i="9"/>
  <c r="G263" i="9"/>
  <c r="D488" i="14" s="1"/>
  <c r="G488" i="14" s="1"/>
  <c r="F932" i="9"/>
  <c r="G932" i="9"/>
  <c r="D358" i="14" s="1"/>
  <c r="G358" i="14" s="1"/>
  <c r="F651" i="9"/>
  <c r="G651" i="9"/>
  <c r="F76" i="9"/>
  <c r="G76" i="9"/>
  <c r="F260" i="9"/>
  <c r="G260" i="9"/>
  <c r="D500" i="14" s="1"/>
  <c r="G500" i="14" s="1"/>
  <c r="F942" i="9"/>
  <c r="G942" i="9"/>
  <c r="F63" i="9"/>
  <c r="G63" i="9"/>
  <c r="D265" i="14" s="1"/>
  <c r="G265" i="14" s="1"/>
  <c r="F141" i="9"/>
  <c r="G141" i="9"/>
  <c r="F529" i="9"/>
  <c r="G529" i="9"/>
  <c r="F575" i="9"/>
  <c r="G575" i="9"/>
  <c r="F462" i="9"/>
  <c r="G462" i="9"/>
  <c r="F888" i="9"/>
  <c r="G888" i="9"/>
  <c r="D442" i="14" s="1"/>
  <c r="G442" i="14" s="1"/>
  <c r="F252" i="9"/>
  <c r="G252" i="9"/>
  <c r="F956" i="9"/>
  <c r="G956" i="9"/>
  <c r="F477" i="9"/>
  <c r="G477" i="9"/>
  <c r="D286" i="14" s="1"/>
  <c r="G286" i="14" s="1"/>
  <c r="F639" i="9"/>
  <c r="G639" i="9"/>
  <c r="F1094" i="9"/>
  <c r="G1094" i="9"/>
  <c r="D93" i="14" s="1"/>
  <c r="G93" i="14" s="1"/>
  <c r="F677" i="9"/>
  <c r="G677" i="9"/>
  <c r="F818" i="9"/>
  <c r="G818" i="9"/>
  <c r="F183" i="9"/>
  <c r="G183" i="9"/>
  <c r="D411" i="14" s="1"/>
  <c r="G411" i="14" s="1"/>
  <c r="F626" i="9"/>
  <c r="G626" i="9"/>
  <c r="F939" i="9"/>
  <c r="G939" i="9"/>
  <c r="D478" i="14" s="1"/>
  <c r="G478" i="14" s="1"/>
  <c r="F46" i="9"/>
  <c r="G46" i="9"/>
  <c r="F881" i="9"/>
  <c r="G881" i="9"/>
  <c r="F551" i="9"/>
  <c r="G551" i="9"/>
  <c r="F84" i="9"/>
  <c r="G84" i="9"/>
  <c r="F625" i="9"/>
  <c r="G625" i="9"/>
  <c r="F494" i="9"/>
  <c r="G494" i="9"/>
  <c r="D444" i="14" s="1"/>
  <c r="G444" i="14" s="1"/>
  <c r="F204" i="9"/>
  <c r="G204" i="9"/>
  <c r="F1004" i="9"/>
  <c r="G1004" i="9"/>
  <c r="F1074" i="9"/>
  <c r="G1074" i="9"/>
  <c r="D77" i="14" s="1"/>
  <c r="G77" i="14" s="1"/>
  <c r="F59" i="9"/>
  <c r="G59" i="9"/>
  <c r="D203" i="14" s="1"/>
  <c r="G203" i="14" s="1"/>
  <c r="F965" i="9"/>
  <c r="G965" i="9"/>
  <c r="D412" i="14" s="1"/>
  <c r="G412" i="14" s="1"/>
  <c r="F376" i="9"/>
  <c r="G376" i="9"/>
  <c r="D139" i="14" s="1"/>
  <c r="G139" i="14" s="1"/>
  <c r="F344" i="9"/>
  <c r="G344" i="9"/>
  <c r="F597" i="9"/>
  <c r="G597" i="9"/>
  <c r="F1093" i="9"/>
  <c r="G1093" i="9"/>
  <c r="D28" i="14" s="1"/>
  <c r="G28" i="14" s="1"/>
  <c r="F148" i="9"/>
  <c r="G148" i="9"/>
  <c r="F761" i="9"/>
  <c r="G761" i="9"/>
  <c r="F920" i="9"/>
  <c r="G920" i="9"/>
  <c r="F1013" i="9"/>
  <c r="G1013" i="9"/>
  <c r="D301" i="14" s="1"/>
  <c r="G301" i="14" s="1"/>
  <c r="F112" i="9"/>
  <c r="G112" i="9"/>
  <c r="F404" i="9"/>
  <c r="G404" i="9"/>
  <c r="F460" i="9"/>
  <c r="G460" i="9"/>
  <c r="F482" i="9"/>
  <c r="G482" i="9"/>
  <c r="F83" i="9"/>
  <c r="G83" i="9"/>
  <c r="F899" i="9"/>
  <c r="G899" i="9"/>
  <c r="F822" i="9"/>
  <c r="G822" i="9"/>
  <c r="F207" i="9"/>
  <c r="G207" i="9"/>
  <c r="F661" i="9"/>
  <c r="G661" i="9"/>
  <c r="F1075" i="9"/>
  <c r="G1075" i="9"/>
  <c r="F874" i="9"/>
  <c r="G874" i="9"/>
  <c r="F391" i="9"/>
  <c r="G391" i="9"/>
  <c r="D483" i="14" s="1"/>
  <c r="G483" i="14" s="1"/>
  <c r="F890" i="9"/>
  <c r="G890" i="9"/>
  <c r="F1036" i="9"/>
  <c r="G1036" i="9"/>
  <c r="F593" i="9"/>
  <c r="G593" i="9"/>
  <c r="F36" i="9"/>
  <c r="G36" i="9"/>
  <c r="F673" i="9"/>
  <c r="G673" i="9"/>
  <c r="F967" i="9"/>
  <c r="G967" i="9"/>
  <c r="F927" i="9"/>
  <c r="G927" i="9"/>
  <c r="F20" i="9"/>
  <c r="G20" i="9"/>
  <c r="D58" i="14" s="1"/>
  <c r="G58" i="14" s="1"/>
  <c r="F771" i="9"/>
  <c r="G771" i="9"/>
  <c r="F766" i="9"/>
  <c r="G766" i="9"/>
  <c r="F871" i="9"/>
  <c r="G871" i="9"/>
  <c r="D191" i="14" s="1"/>
  <c r="G191" i="14" s="1"/>
  <c r="F657" i="9"/>
  <c r="G657" i="9"/>
  <c r="F505" i="9"/>
  <c r="G505" i="9"/>
  <c r="D463" i="14" s="1"/>
  <c r="G463" i="14" s="1"/>
  <c r="F298" i="9"/>
  <c r="G298" i="9"/>
  <c r="F1035" i="9"/>
  <c r="G1035" i="9"/>
  <c r="F756" i="9"/>
  <c r="G756" i="9"/>
  <c r="F67" i="9"/>
  <c r="G67" i="9"/>
  <c r="F315" i="9"/>
  <c r="G315" i="9"/>
  <c r="D126" i="14" s="1"/>
  <c r="G126" i="14" s="1"/>
  <c r="F509" i="9"/>
  <c r="G509" i="9"/>
  <c r="F389" i="9"/>
  <c r="G389" i="9"/>
  <c r="D174" i="14" s="1"/>
  <c r="G174" i="14" s="1"/>
  <c r="F125" i="9"/>
  <c r="G125" i="9"/>
  <c r="F291" i="9"/>
  <c r="G291" i="9"/>
  <c r="F565" i="9"/>
  <c r="G565" i="9"/>
  <c r="F150" i="9"/>
  <c r="G150" i="9"/>
  <c r="F284" i="9"/>
  <c r="G284" i="9"/>
  <c r="F245" i="9"/>
  <c r="G245" i="9"/>
  <c r="D493" i="14" s="1"/>
  <c r="G493" i="14" s="1"/>
  <c r="F740" i="9"/>
  <c r="G740" i="9"/>
  <c r="D509" i="14" s="1"/>
  <c r="G509" i="14" s="1"/>
  <c r="F910" i="9"/>
  <c r="G910" i="9"/>
  <c r="D197" i="14" s="1"/>
  <c r="G197" i="14" s="1"/>
  <c r="F9" i="9"/>
  <c r="G9" i="9"/>
  <c r="D59" i="14" s="1"/>
  <c r="G59" i="14" s="1"/>
  <c r="F716" i="9"/>
  <c r="G716" i="9"/>
  <c r="D110" i="14" s="1"/>
  <c r="G110" i="14" s="1"/>
  <c r="F466" i="9"/>
  <c r="G466" i="9"/>
  <c r="D312" i="14" s="1"/>
  <c r="G312" i="14" s="1"/>
  <c r="F695" i="9"/>
  <c r="G695" i="9"/>
  <c r="D492" i="14" s="1"/>
  <c r="G492" i="14" s="1"/>
  <c r="F277" i="9"/>
  <c r="G277" i="9"/>
  <c r="F898" i="9"/>
  <c r="G898" i="9"/>
  <c r="F186" i="9"/>
  <c r="G186" i="9"/>
  <c r="F279" i="9"/>
  <c r="G279" i="9"/>
  <c r="F478" i="9"/>
  <c r="G478" i="9"/>
  <c r="F623" i="9"/>
  <c r="G623" i="9"/>
  <c r="F480" i="9"/>
  <c r="G480" i="9"/>
  <c r="D241" i="14" s="1"/>
  <c r="G241" i="14" s="1"/>
  <c r="F875" i="9"/>
  <c r="G875" i="9"/>
  <c r="F166" i="9"/>
  <c r="G166" i="9"/>
  <c r="F371" i="9"/>
  <c r="G371" i="9"/>
  <c r="F372" i="9"/>
  <c r="G372" i="9"/>
  <c r="F240" i="9"/>
  <c r="G240" i="9"/>
  <c r="F242" i="9"/>
  <c r="G242" i="9"/>
  <c r="F847" i="9"/>
  <c r="G847" i="9"/>
  <c r="F922" i="9"/>
  <c r="G922" i="9"/>
  <c r="D106" i="14" s="1"/>
  <c r="G106" i="14" s="1"/>
  <c r="F253" i="9"/>
  <c r="G253" i="9"/>
  <c r="D331" i="14" s="1"/>
  <c r="G331" i="14" s="1"/>
  <c r="F51" i="9"/>
  <c r="G51" i="9"/>
  <c r="D185" i="14" s="1"/>
  <c r="G185" i="14" s="1"/>
  <c r="F912" i="9"/>
  <c r="G912" i="9"/>
  <c r="F949" i="9"/>
  <c r="G949" i="9"/>
  <c r="F916" i="9"/>
  <c r="G916" i="9"/>
  <c r="D295" i="14" s="1"/>
  <c r="G295" i="14" s="1"/>
  <c r="F121" i="9"/>
  <c r="G121" i="9"/>
  <c r="F885" i="9"/>
  <c r="G885" i="9"/>
  <c r="F683" i="9"/>
  <c r="G683" i="9"/>
  <c r="D391" i="14" s="1"/>
  <c r="G391" i="14" s="1"/>
  <c r="F782" i="9"/>
  <c r="G782" i="9"/>
  <c r="D462" i="14" s="1"/>
  <c r="G462" i="14" s="1"/>
  <c r="F168" i="9"/>
  <c r="G168" i="9"/>
  <c r="F1020" i="9"/>
  <c r="G1020" i="9"/>
  <c r="D289" i="14" s="1"/>
  <c r="G289" i="14" s="1"/>
  <c r="F222" i="9"/>
  <c r="G222" i="9"/>
  <c r="F870" i="9"/>
  <c r="G870" i="9"/>
  <c r="F286" i="9"/>
  <c r="G286" i="9"/>
  <c r="D153" i="14" s="1"/>
  <c r="G153" i="14" s="1"/>
  <c r="F85" i="9"/>
  <c r="G85" i="9"/>
  <c r="D70" i="14" s="1"/>
  <c r="G70" i="14" s="1"/>
  <c r="F15" i="9"/>
  <c r="G15" i="9"/>
  <c r="D34" i="14" s="1"/>
  <c r="G34" i="14" s="1"/>
  <c r="F235" i="9"/>
  <c r="G235" i="9"/>
  <c r="F472" i="9"/>
  <c r="G472" i="9"/>
  <c r="F1007" i="9"/>
  <c r="G1007" i="9"/>
  <c r="D227" i="14" s="1"/>
  <c r="G227" i="14" s="1"/>
  <c r="F39" i="9"/>
  <c r="G39" i="9"/>
  <c r="D176" i="14" s="1"/>
  <c r="G176" i="14" s="1"/>
  <c r="F100" i="9"/>
  <c r="G100" i="9"/>
  <c r="F903" i="9"/>
  <c r="G903" i="9"/>
  <c r="F711" i="9"/>
  <c r="G711" i="9"/>
  <c r="F632" i="9"/>
  <c r="G632" i="9"/>
  <c r="F142" i="9"/>
  <c r="G142" i="9"/>
  <c r="F746" i="9"/>
  <c r="G746" i="9"/>
  <c r="F774" i="9"/>
  <c r="G774" i="9"/>
  <c r="F459" i="9"/>
  <c r="G459" i="9"/>
  <c r="F1098" i="9"/>
  <c r="G1098" i="9"/>
  <c r="D33" i="14" s="1"/>
  <c r="G33" i="14" s="1"/>
  <c r="F1053" i="9"/>
  <c r="G1053" i="9"/>
  <c r="F570" i="9"/>
  <c r="G570" i="9"/>
  <c r="F744" i="9"/>
  <c r="G744" i="9"/>
  <c r="D516" i="14" s="1"/>
  <c r="G516" i="14" s="1"/>
  <c r="F364" i="9"/>
  <c r="G364" i="9"/>
  <c r="F205" i="9"/>
  <c r="G205" i="9"/>
  <c r="F1009" i="9"/>
  <c r="G1009" i="9"/>
  <c r="D366" i="14" s="1"/>
  <c r="G366" i="14" s="1"/>
  <c r="F423" i="9"/>
  <c r="G423" i="9"/>
  <c r="F556" i="9"/>
  <c r="G556" i="9"/>
  <c r="D226" i="14" s="1"/>
  <c r="G226" i="14" s="1"/>
  <c r="F339" i="9"/>
  <c r="G339" i="9"/>
  <c r="D479" i="14" s="1"/>
  <c r="G479" i="14" s="1"/>
  <c r="F247" i="9"/>
  <c r="G247" i="9"/>
  <c r="F365" i="9"/>
  <c r="G365" i="9"/>
  <c r="D430" i="14" s="1"/>
  <c r="G430" i="14" s="1"/>
  <c r="F157" i="9"/>
  <c r="G157" i="9"/>
  <c r="D368" i="14" s="1"/>
  <c r="G368" i="14" s="1"/>
  <c r="F452" i="9"/>
  <c r="G452" i="9"/>
  <c r="F387" i="9"/>
  <c r="G387" i="9"/>
  <c r="F837" i="9"/>
  <c r="G837" i="9"/>
  <c r="D521" i="14" s="1"/>
  <c r="G521" i="14" s="1"/>
  <c r="F131" i="9"/>
  <c r="G131" i="9"/>
  <c r="F900" i="9"/>
  <c r="G900" i="9"/>
  <c r="F854" i="9"/>
  <c r="G854" i="9"/>
  <c r="F1101" i="9"/>
  <c r="G1101" i="9"/>
  <c r="F984" i="9"/>
  <c r="G984" i="9"/>
  <c r="F687" i="9"/>
  <c r="G687" i="9"/>
  <c r="F860" i="9"/>
  <c r="G860" i="9"/>
  <c r="F203" i="9"/>
  <c r="G203" i="9"/>
  <c r="D377" i="14" s="1"/>
  <c r="G377" i="14" s="1"/>
  <c r="F369" i="9"/>
  <c r="G369" i="9"/>
  <c r="F906" i="9"/>
  <c r="G906" i="9"/>
  <c r="F897" i="9"/>
  <c r="G897" i="9"/>
  <c r="D317" i="14" s="1"/>
  <c r="G317" i="14" s="1"/>
  <c r="F987" i="9"/>
  <c r="G987" i="9"/>
  <c r="F41" i="9"/>
  <c r="G41" i="9"/>
  <c r="F879" i="9"/>
  <c r="G879" i="9"/>
  <c r="D75" i="14" s="1"/>
  <c r="G75" i="14" s="1"/>
  <c r="F172" i="9"/>
  <c r="G172" i="9"/>
  <c r="D170" i="14" s="1"/>
  <c r="G170" i="14" s="1"/>
  <c r="F1021" i="9"/>
  <c r="G1021" i="9"/>
  <c r="F219" i="9"/>
  <c r="G219" i="9"/>
  <c r="D474" i="14" s="1"/>
  <c r="G474" i="14" s="1"/>
  <c r="F374" i="9"/>
  <c r="G374" i="9"/>
  <c r="F713" i="9"/>
  <c r="G713" i="9"/>
  <c r="D73" i="14" s="1"/>
  <c r="G73" i="14" s="1"/>
  <c r="F801" i="9"/>
  <c r="G801" i="9"/>
  <c r="F701" i="9"/>
  <c r="G701" i="9"/>
  <c r="D216" i="14" s="1"/>
  <c r="G216" i="14" s="1"/>
  <c r="F599" i="9"/>
  <c r="G599" i="9"/>
  <c r="D246" i="14" s="1"/>
  <c r="G246" i="14" s="1"/>
  <c r="F660" i="9"/>
  <c r="G660" i="9"/>
  <c r="F647" i="9"/>
  <c r="G647" i="9"/>
  <c r="D279" i="14" s="1"/>
  <c r="G279" i="14" s="1"/>
  <c r="F467" i="9"/>
  <c r="G467" i="9"/>
  <c r="D66" i="14" s="1"/>
  <c r="G66" i="14" s="1"/>
  <c r="F256" i="9"/>
  <c r="G256" i="9"/>
  <c r="D499" i="14" s="1"/>
  <c r="G499" i="14" s="1"/>
  <c r="F330" i="9"/>
  <c r="G330" i="9"/>
  <c r="D335" i="14" s="1"/>
  <c r="G335" i="14" s="1"/>
  <c r="F64" i="9"/>
  <c r="G64" i="9"/>
  <c r="F539" i="9"/>
  <c r="G539" i="9"/>
  <c r="F877" i="9"/>
  <c r="G877" i="9"/>
  <c r="F295" i="9"/>
  <c r="G295" i="9"/>
  <c r="F7" i="9"/>
  <c r="G7" i="9"/>
  <c r="D54" i="14" s="1"/>
  <c r="G54" i="14" s="1"/>
  <c r="F696" i="9"/>
  <c r="G696" i="9"/>
  <c r="F496" i="9"/>
  <c r="G496" i="9"/>
  <c r="D502" i="14" s="1"/>
  <c r="G502" i="14" s="1"/>
  <c r="F213" i="9"/>
  <c r="G213" i="9"/>
  <c r="F297" i="9"/>
  <c r="G297" i="9"/>
  <c r="F978" i="9"/>
  <c r="G978" i="9"/>
  <c r="F718" i="9"/>
  <c r="G718" i="9"/>
  <c r="D63" i="14" s="1"/>
  <c r="G63" i="14" s="1"/>
  <c r="F37" i="9"/>
  <c r="G37" i="9"/>
  <c r="F566" i="9"/>
  <c r="G566" i="9"/>
  <c r="D30" i="14" s="1"/>
  <c r="G30" i="14" s="1"/>
  <c r="F401" i="9"/>
  <c r="G401" i="9"/>
  <c r="D132" i="14" s="1"/>
  <c r="G132" i="14" s="1"/>
  <c r="F615" i="9"/>
  <c r="G615" i="9"/>
  <c r="D113" i="14" s="1"/>
  <c r="G113" i="14" s="1"/>
  <c r="F356" i="9"/>
  <c r="G356" i="9"/>
  <c r="F501" i="9"/>
  <c r="G501" i="9"/>
  <c r="D280" i="14" s="1"/>
  <c r="G280" i="14" s="1"/>
  <c r="F1015" i="9"/>
  <c r="G1015" i="9"/>
  <c r="F191" i="9"/>
  <c r="G191" i="9"/>
  <c r="F360" i="9"/>
  <c r="G360" i="9"/>
  <c r="F646" i="9"/>
  <c r="G646" i="9"/>
  <c r="D94" i="14" s="1"/>
  <c r="G94" i="14" s="1"/>
  <c r="F936" i="9"/>
  <c r="G936" i="9"/>
  <c r="D217" i="14" s="1"/>
  <c r="G217" i="14" s="1"/>
  <c r="F50" i="9"/>
  <c r="G50" i="9"/>
  <c r="D166" i="14" s="1"/>
  <c r="G166" i="14" s="1"/>
  <c r="F948" i="9"/>
  <c r="G948" i="9"/>
  <c r="D532" i="14" s="1"/>
  <c r="G532" i="14" s="1"/>
  <c r="F1029" i="9"/>
  <c r="G1029" i="9"/>
  <c r="D519" i="14" s="1"/>
  <c r="G519" i="14" s="1"/>
  <c r="F658" i="9"/>
  <c r="G658" i="9"/>
  <c r="D375" i="14" s="1"/>
  <c r="G375" i="14" s="1"/>
  <c r="F217" i="9"/>
  <c r="G217" i="9"/>
  <c r="F1018" i="9"/>
  <c r="G1018" i="9"/>
  <c r="F400" i="9"/>
  <c r="G400" i="9"/>
  <c r="D321" i="14" s="1"/>
  <c r="G321" i="14" s="1"/>
  <c r="F317" i="9"/>
  <c r="G317" i="9"/>
  <c r="F318" i="9"/>
  <c r="G318" i="9"/>
  <c r="F201" i="9"/>
  <c r="G201" i="9"/>
  <c r="F255" i="9"/>
  <c r="G255" i="9"/>
  <c r="F953" i="9"/>
  <c r="G953" i="9"/>
  <c r="D115" i="14" s="1"/>
  <c r="G115" i="14" s="1"/>
  <c r="F592" i="9"/>
  <c r="G592" i="9"/>
  <c r="F685" i="9"/>
  <c r="G685" i="9"/>
  <c r="F241" i="9"/>
  <c r="G241" i="9"/>
  <c r="D182" i="14" s="1"/>
  <c r="G182" i="14" s="1"/>
  <c r="F239" i="9"/>
  <c r="G239" i="9"/>
  <c r="F951" i="9"/>
  <c r="G951" i="9"/>
  <c r="D399" i="14" s="1"/>
  <c r="G399" i="14" s="1"/>
  <c r="F416" i="9"/>
  <c r="G416" i="9"/>
  <c r="F924" i="9"/>
  <c r="G924" i="9"/>
  <c r="D449" i="14" s="1"/>
  <c r="G449" i="14" s="1"/>
  <c r="F653" i="9"/>
  <c r="G653" i="9"/>
  <c r="F123" i="9"/>
  <c r="G123" i="9"/>
  <c r="F905" i="9"/>
  <c r="G905" i="9"/>
  <c r="D520" i="14" s="1"/>
  <c r="G520" i="14" s="1"/>
  <c r="F233" i="9"/>
  <c r="G233" i="9"/>
  <c r="D485" i="14" s="1"/>
  <c r="G485" i="14" s="1"/>
  <c r="F237" i="9"/>
  <c r="G237" i="9"/>
  <c r="F663" i="9"/>
  <c r="G663" i="9"/>
  <c r="F18" i="9"/>
  <c r="G18" i="9"/>
  <c r="D163" i="14" s="1"/>
  <c r="G163" i="14" s="1"/>
  <c r="F1030" i="9"/>
  <c r="G1030" i="9"/>
  <c r="F153" i="9"/>
  <c r="G153" i="9"/>
  <c r="F93" i="9"/>
  <c r="G93" i="9"/>
  <c r="D271" i="14" s="1"/>
  <c r="G271" i="14" s="1"/>
  <c r="F184" i="9"/>
  <c r="G184" i="9"/>
  <c r="F265" i="9"/>
  <c r="G265" i="9"/>
  <c r="D418" i="14" s="1"/>
  <c r="G418" i="14" s="1"/>
  <c r="F258" i="9"/>
  <c r="G258" i="9"/>
  <c r="F712" i="9"/>
  <c r="G712" i="9"/>
  <c r="F278" i="9"/>
  <c r="G278" i="9"/>
  <c r="F40" i="9"/>
  <c r="G40" i="9"/>
  <c r="F668" i="9"/>
  <c r="G668" i="9"/>
  <c r="F840" i="9"/>
  <c r="G840" i="9"/>
  <c r="F1086" i="9"/>
  <c r="G1086" i="9"/>
  <c r="F338" i="9"/>
  <c r="G338" i="9"/>
  <c r="F413" i="9"/>
  <c r="G413" i="9"/>
  <c r="F66" i="9"/>
  <c r="G66" i="9"/>
  <c r="F738" i="9"/>
  <c r="G738" i="9"/>
  <c r="F366" i="9"/>
  <c r="G366" i="9"/>
  <c r="D341" i="14" s="1"/>
  <c r="G341" i="14" s="1"/>
  <c r="F1088" i="9"/>
  <c r="G1088" i="9"/>
  <c r="F103" i="9"/>
  <c r="G103" i="9"/>
  <c r="D303" i="14" s="1"/>
  <c r="G303" i="14" s="1"/>
  <c r="F190" i="9"/>
  <c r="G190" i="9"/>
  <c r="D458" i="14" s="1"/>
  <c r="G458" i="14" s="1"/>
  <c r="F71" i="9"/>
  <c r="G71" i="9"/>
  <c r="F162" i="9"/>
  <c r="G162" i="9"/>
  <c r="D138" i="14" s="1"/>
  <c r="G138" i="14" s="1"/>
  <c r="F492" i="9"/>
  <c r="G492" i="9"/>
  <c r="D327" i="14" s="1"/>
  <c r="G327" i="14" s="1"/>
  <c r="F569" i="9"/>
  <c r="G569" i="9"/>
  <c r="F1032" i="9"/>
  <c r="G1032" i="9"/>
  <c r="F972" i="9"/>
  <c r="G972" i="9"/>
  <c r="F189" i="9"/>
  <c r="G189" i="9"/>
  <c r="F813" i="9"/>
  <c r="G813" i="9"/>
  <c r="D452" i="14" s="1"/>
  <c r="G452" i="14" s="1"/>
  <c r="F53" i="9"/>
  <c r="G53" i="9"/>
  <c r="F393" i="9"/>
  <c r="G393" i="9"/>
  <c r="D165" i="14" s="1"/>
  <c r="G165" i="14" s="1"/>
  <c r="F720" i="9"/>
  <c r="G720" i="9"/>
  <c r="D243" i="14" s="1"/>
  <c r="G243" i="14" s="1"/>
  <c r="F727" i="9"/>
  <c r="G727" i="9"/>
  <c r="D171" i="14" s="1"/>
  <c r="G171" i="14" s="1"/>
  <c r="F812" i="9"/>
  <c r="G812" i="9"/>
  <c r="F381" i="9"/>
  <c r="G381" i="9"/>
  <c r="F909" i="9"/>
  <c r="G909" i="9"/>
  <c r="D195" i="14" s="1"/>
  <c r="G195" i="14" s="1"/>
  <c r="F568" i="9"/>
  <c r="G568" i="9"/>
  <c r="F830" i="9"/>
  <c r="G830" i="9"/>
  <c r="F769" i="9"/>
  <c r="G769" i="9"/>
  <c r="D193" i="14" s="1"/>
  <c r="G193" i="14" s="1"/>
  <c r="F946" i="9"/>
  <c r="G946" i="9"/>
  <c r="F602" i="9"/>
  <c r="G602" i="9"/>
  <c r="F70" i="9"/>
  <c r="G70" i="9"/>
  <c r="D311" i="14" s="1"/>
  <c r="G311" i="14" s="1"/>
  <c r="F104" i="9"/>
  <c r="G104" i="9"/>
  <c r="F572" i="9"/>
  <c r="G572" i="9"/>
  <c r="F755" i="9"/>
  <c r="G755" i="9"/>
  <c r="F506" i="9"/>
  <c r="G506" i="9"/>
  <c r="F444" i="9"/>
  <c r="G444" i="9"/>
  <c r="F345" i="9"/>
  <c r="G345" i="9"/>
  <c r="D270" i="14" s="1"/>
  <c r="G270" i="14" s="1"/>
  <c r="F1076" i="9"/>
  <c r="G1076" i="9"/>
  <c r="D82" i="14" s="1"/>
  <c r="G82" i="14" s="1"/>
  <c r="F68" i="9"/>
  <c r="G68" i="9"/>
  <c r="D72" i="14" s="1"/>
  <c r="G72" i="14" s="1"/>
  <c r="F947" i="9"/>
  <c r="G947" i="9"/>
  <c r="F706" i="9"/>
  <c r="G706" i="9"/>
  <c r="F1002" i="9"/>
  <c r="G1002" i="9"/>
  <c r="D334" i="14" s="1"/>
  <c r="G334" i="14" s="1"/>
  <c r="F347" i="9"/>
  <c r="G347" i="9"/>
  <c r="D278" i="14" s="1"/>
  <c r="G278" i="14" s="1"/>
  <c r="F656" i="9"/>
  <c r="G656" i="9"/>
  <c r="F470" i="9"/>
  <c r="G470" i="9"/>
  <c r="D447" i="14" s="1"/>
  <c r="G447" i="14" s="1"/>
  <c r="F325" i="9"/>
  <c r="G325" i="9"/>
  <c r="F775" i="9"/>
  <c r="G775" i="9"/>
  <c r="D514" i="14" s="1"/>
  <c r="G514" i="14" s="1"/>
  <c r="F607" i="9"/>
  <c r="G607" i="9"/>
  <c r="D506" i="14" s="1"/>
  <c r="G506" i="14" s="1"/>
  <c r="F917" i="9"/>
  <c r="G917" i="9"/>
  <c r="F21" i="9"/>
  <c r="G21" i="9"/>
  <c r="F443" i="9"/>
  <c r="G443" i="9"/>
  <c r="F198" i="9"/>
  <c r="G198" i="9"/>
  <c r="D353" i="14" s="1"/>
  <c r="G353" i="14" s="1"/>
  <c r="F537" i="9"/>
  <c r="G537" i="9"/>
  <c r="F379" i="9"/>
  <c r="G379" i="9"/>
  <c r="D100" i="14" s="1"/>
  <c r="G100" i="14" s="1"/>
  <c r="F96" i="9"/>
  <c r="G96" i="9"/>
  <c r="F211" i="9"/>
  <c r="G211" i="9"/>
  <c r="F638" i="9"/>
  <c r="G638" i="9"/>
  <c r="F1091" i="9"/>
  <c r="G1091" i="9"/>
  <c r="D65" i="14" s="1"/>
  <c r="G65" i="14" s="1"/>
  <c r="F873" i="9"/>
  <c r="G873" i="9"/>
  <c r="D296" i="14" s="1"/>
  <c r="G296" i="14" s="1"/>
  <c r="F411" i="9"/>
  <c r="G411" i="9"/>
  <c r="F230" i="9"/>
  <c r="G230" i="9"/>
  <c r="D314" i="14" s="1"/>
  <c r="G314" i="14" s="1"/>
  <c r="F220" i="9"/>
  <c r="G220" i="9"/>
  <c r="F48" i="9"/>
  <c r="G48" i="9"/>
  <c r="D260" i="14" s="1"/>
  <c r="G260" i="14" s="1"/>
  <c r="F548" i="9"/>
  <c r="G548" i="9"/>
  <c r="D237" i="14" s="1"/>
  <c r="G237" i="14" s="1"/>
  <c r="F962" i="9"/>
  <c r="G962" i="9"/>
  <c r="D319" i="14" s="1"/>
  <c r="G319" i="14" s="1"/>
  <c r="F324" i="9"/>
  <c r="G324" i="9"/>
  <c r="D211" i="14" s="1"/>
  <c r="G211" i="14" s="1"/>
  <c r="F397" i="9"/>
  <c r="G397" i="9"/>
  <c r="D322" i="14" s="1"/>
  <c r="G322" i="14" s="1"/>
  <c r="F862" i="9"/>
  <c r="G862" i="9"/>
  <c r="F1024" i="9"/>
  <c r="G1024" i="9"/>
  <c r="D47" i="14" s="1"/>
  <c r="G47" i="14" s="1"/>
  <c r="F902" i="9"/>
  <c r="G902" i="9"/>
  <c r="F618" i="9"/>
  <c r="G618" i="9"/>
  <c r="F370" i="9"/>
  <c r="G370" i="9"/>
  <c r="F30" i="9"/>
  <c r="G30" i="9"/>
  <c r="D97" i="14" s="1"/>
  <c r="G97" i="14" s="1"/>
  <c r="F91" i="9"/>
  <c r="G91" i="9"/>
  <c r="D345" i="14" s="1"/>
  <c r="G345" i="14" s="1"/>
  <c r="F622" i="9"/>
  <c r="G622" i="9"/>
  <c r="F434" i="9"/>
  <c r="G434" i="9"/>
  <c r="F996" i="9"/>
  <c r="G996" i="9"/>
  <c r="F549" i="9"/>
  <c r="G549" i="9"/>
  <c r="F528" i="9"/>
  <c r="G528" i="9"/>
  <c r="D131" i="14" s="1"/>
  <c r="G131" i="14" s="1"/>
  <c r="F137" i="9"/>
  <c r="G137" i="9"/>
  <c r="D351" i="14" s="1"/>
  <c r="G351" i="14" s="1"/>
  <c r="F310" i="9"/>
  <c r="G310" i="9"/>
  <c r="F329" i="9"/>
  <c r="G329" i="9"/>
  <c r="F853" i="9"/>
  <c r="G853" i="9"/>
  <c r="F1068" i="9"/>
  <c r="G1068" i="9"/>
  <c r="D80" i="14" s="1"/>
  <c r="G80" i="14" s="1"/>
  <c r="F859" i="9"/>
  <c r="G859" i="9"/>
  <c r="F1052" i="9"/>
  <c r="G1052" i="9"/>
  <c r="D120" i="14" s="1"/>
  <c r="G120" i="14" s="1"/>
  <c r="F749" i="9"/>
  <c r="G749" i="9"/>
  <c r="F577" i="9"/>
  <c r="G577" i="9"/>
  <c r="D434" i="14" s="1"/>
  <c r="G434" i="14" s="1"/>
  <c r="F484" i="9"/>
  <c r="G484" i="9"/>
  <c r="D300" i="14" s="1"/>
  <c r="G300" i="14" s="1"/>
  <c r="F913" i="9"/>
  <c r="G913" i="9"/>
  <c r="D453" i="14" s="1"/>
  <c r="G453" i="14" s="1"/>
  <c r="F907" i="9"/>
  <c r="G907" i="9"/>
  <c r="D225" i="14" s="1"/>
  <c r="G225" i="14" s="1"/>
  <c r="F271" i="9"/>
  <c r="G271" i="9"/>
  <c r="F229" i="9"/>
  <c r="G229" i="9"/>
  <c r="F842" i="9"/>
  <c r="G842" i="9"/>
  <c r="D426" i="14" s="1"/>
  <c r="G426" i="14" s="1"/>
  <c r="F44" i="9"/>
  <c r="G44" i="9"/>
  <c r="F714" i="9"/>
  <c r="G714" i="9"/>
  <c r="D29" i="14" s="1"/>
  <c r="G29" i="14" s="1"/>
  <c r="F322" i="9"/>
  <c r="G322" i="9"/>
  <c r="F679" i="9"/>
  <c r="G679" i="9"/>
  <c r="D380" i="14" s="1"/>
  <c r="G380" i="14" s="1"/>
  <c r="F167" i="9"/>
  <c r="G167" i="9"/>
  <c r="F999" i="9"/>
  <c r="G999" i="9"/>
  <c r="F392" i="9"/>
  <c r="G392" i="9"/>
  <c r="F601" i="9"/>
  <c r="G601" i="9"/>
  <c r="D52" i="14" s="1"/>
  <c r="G52" i="14" s="1"/>
  <c r="F512" i="9"/>
  <c r="G512" i="9"/>
  <c r="F487" i="9"/>
  <c r="G487" i="9"/>
  <c r="F287" i="9"/>
  <c r="G287" i="9"/>
  <c r="D374" i="14" s="1"/>
  <c r="G374" i="14" s="1"/>
  <c r="F398" i="9"/>
  <c r="G398" i="9"/>
  <c r="D387" i="14" s="1"/>
  <c r="G387" i="14" s="1"/>
  <c r="F1059" i="9"/>
  <c r="G1059" i="9"/>
  <c r="D107" i="14" s="1"/>
  <c r="G107" i="14" s="1"/>
  <c r="F38" i="9"/>
  <c r="G38" i="9"/>
  <c r="F42" i="9"/>
  <c r="G42" i="9"/>
  <c r="F169" i="9"/>
  <c r="G169" i="9"/>
  <c r="F143" i="9"/>
  <c r="G143" i="9"/>
  <c r="D427" i="14" s="1"/>
  <c r="G427" i="14" s="1"/>
  <c r="F581" i="9"/>
  <c r="G581" i="9"/>
  <c r="F992" i="9"/>
  <c r="G992" i="9"/>
  <c r="D518" i="14" s="1"/>
  <c r="G518" i="14" s="1"/>
  <c r="F563" i="9"/>
  <c r="G563" i="9"/>
  <c r="D146" i="14" s="1"/>
  <c r="G146" i="14" s="1"/>
  <c r="F954" i="9"/>
  <c r="G954" i="9"/>
  <c r="D510" i="14" s="1"/>
  <c r="G510" i="14" s="1"/>
  <c r="F57" i="9"/>
  <c r="G57" i="9"/>
  <c r="D284" i="14" s="1"/>
  <c r="G284" i="14" s="1"/>
  <c r="F244" i="9"/>
  <c r="G244" i="9"/>
  <c r="F58" i="9"/>
  <c r="G58" i="9"/>
  <c r="D288" i="14" s="1"/>
  <c r="G288" i="14" s="1"/>
  <c r="F188" i="9"/>
  <c r="G188" i="9"/>
  <c r="D420" i="14" s="1"/>
  <c r="G420" i="14" s="1"/>
  <c r="F34" i="9"/>
  <c r="G34" i="9"/>
  <c r="D135" i="14" s="1"/>
  <c r="G135" i="14" s="1"/>
  <c r="F348" i="9"/>
  <c r="G348" i="9"/>
  <c r="F731" i="9"/>
  <c r="G731" i="9"/>
  <c r="D348" i="14" s="1"/>
  <c r="G348" i="14" s="1"/>
  <c r="F208" i="9"/>
  <c r="G208" i="9"/>
  <c r="D337" i="14" s="1"/>
  <c r="G337" i="14" s="1"/>
  <c r="F904" i="9"/>
  <c r="G904" i="9"/>
  <c r="D530" i="14" s="1"/>
  <c r="G530" i="14" s="1"/>
  <c r="F127" i="9"/>
  <c r="G127" i="9"/>
  <c r="F1057" i="9"/>
  <c r="G1057" i="9"/>
  <c r="D121" i="14" s="1"/>
  <c r="G121" i="14" s="1"/>
  <c r="F468" i="9"/>
  <c r="G468" i="9"/>
  <c r="F1050" i="9"/>
  <c r="G1050" i="9"/>
  <c r="D513" i="14" s="1"/>
  <c r="G513" i="14" s="1"/>
  <c r="F179" i="9"/>
  <c r="G179" i="9"/>
  <c r="D340" i="14" s="1"/>
  <c r="G340" i="14" s="1"/>
  <c r="F305" i="9"/>
  <c r="G305" i="9"/>
  <c r="F1019" i="9"/>
  <c r="G1019" i="9"/>
  <c r="D230" i="14" s="1"/>
  <c r="G230" i="14" s="1"/>
  <c r="F975" i="9"/>
  <c r="G975" i="9"/>
  <c r="D511" i="14" s="1"/>
  <c r="G511" i="14" s="1"/>
  <c r="F783" i="9"/>
  <c r="G783" i="9"/>
  <c r="F579" i="9"/>
  <c r="G579" i="9"/>
  <c r="D232" i="14" s="1"/>
  <c r="G232" i="14" s="1"/>
  <c r="F23" i="9"/>
  <c r="G23" i="9"/>
  <c r="D44" i="14" s="1"/>
  <c r="G44" i="14" s="1"/>
  <c r="F778" i="9"/>
  <c r="G778" i="9"/>
  <c r="D152" i="14" s="1"/>
  <c r="G152" i="14" s="1"/>
  <c r="F79" i="9"/>
  <c r="G79" i="9"/>
  <c r="F790" i="9"/>
  <c r="G790" i="9"/>
  <c r="F86" i="9"/>
  <c r="G86" i="9"/>
  <c r="D320" i="14" s="1"/>
  <c r="G320" i="14" s="1"/>
  <c r="F758" i="9"/>
  <c r="G758" i="9"/>
  <c r="F721" i="9"/>
  <c r="G721" i="9"/>
  <c r="D39" i="14" s="1"/>
  <c r="G39" i="14" s="1"/>
  <c r="F331" i="9"/>
  <c r="G331" i="9"/>
  <c r="F373" i="9"/>
  <c r="G373" i="9"/>
  <c r="D173" i="14" s="1"/>
  <c r="G173" i="14" s="1"/>
  <c r="F132" i="9"/>
  <c r="G132" i="9"/>
  <c r="F1039" i="9"/>
  <c r="G1039" i="9"/>
  <c r="D207" i="14" s="1"/>
  <c r="G207" i="14" s="1"/>
  <c r="F710" i="9"/>
  <c r="G710" i="9"/>
  <c r="F971" i="9"/>
  <c r="G971" i="9"/>
  <c r="D247" i="14" s="1"/>
  <c r="G247" i="14" s="1"/>
  <c r="F354" i="9"/>
  <c r="G354" i="9"/>
  <c r="F355" i="9"/>
  <c r="G355" i="9"/>
  <c r="F11" i="9"/>
  <c r="G11" i="9"/>
  <c r="F741" i="9"/>
  <c r="G741" i="9"/>
  <c r="D35" i="14" s="1"/>
  <c r="G35" i="14" s="1"/>
  <c r="F616" i="9"/>
  <c r="G616" i="9"/>
  <c r="D201" i="14" s="1"/>
  <c r="G201" i="14" s="1"/>
  <c r="F612" i="9"/>
  <c r="G612" i="9"/>
  <c r="F1087" i="9"/>
  <c r="G1087" i="9"/>
  <c r="F1005" i="9"/>
  <c r="G1005" i="9"/>
  <c r="D362" i="14" s="1"/>
  <c r="G362" i="14" s="1"/>
  <c r="F895" i="9"/>
  <c r="G895" i="9"/>
  <c r="D515" i="14" s="1"/>
  <c r="G515" i="14" s="1"/>
  <c r="F961" i="9"/>
  <c r="G961" i="9"/>
  <c r="F1038" i="9"/>
  <c r="G1038" i="9"/>
  <c r="D330" i="14" s="1"/>
  <c r="G330" i="14" s="1"/>
  <c r="F311" i="9"/>
  <c r="G311" i="9"/>
  <c r="D141" i="14" s="1"/>
  <c r="G141" i="14" s="1"/>
  <c r="F24" i="9"/>
  <c r="G24" i="9"/>
  <c r="D105" i="14" s="1"/>
  <c r="G105" i="14" s="1"/>
  <c r="F762" i="9"/>
  <c r="G762" i="9"/>
  <c r="F571" i="9"/>
  <c r="G571" i="9"/>
  <c r="F1080" i="9"/>
  <c r="G1080" i="9"/>
  <c r="D89" i="14" s="1"/>
  <c r="G89" i="14" s="1"/>
  <c r="F98" i="9"/>
  <c r="G98" i="9"/>
  <c r="D360" i="14" s="1"/>
  <c r="G360" i="14" s="1"/>
  <c r="F937" i="9"/>
  <c r="G937" i="9"/>
  <c r="F116" i="9"/>
  <c r="G116" i="9"/>
  <c r="F765" i="9"/>
  <c r="G765" i="9"/>
  <c r="D359" i="14" s="1"/>
  <c r="G359" i="14" s="1"/>
  <c r="F955" i="9"/>
  <c r="G955" i="9"/>
  <c r="D299" i="14" s="1"/>
  <c r="G299" i="14" s="1"/>
  <c r="F56" i="9"/>
  <c r="G56" i="9"/>
  <c r="F448" i="9"/>
  <c r="G448" i="9"/>
  <c r="F788" i="9"/>
  <c r="G788" i="9"/>
  <c r="D137" i="14" s="1"/>
  <c r="G137" i="14" s="1"/>
  <c r="F437" i="9"/>
  <c r="G437" i="9"/>
  <c r="F12" i="9"/>
  <c r="G12" i="9"/>
  <c r="D103" i="14" s="1"/>
  <c r="G103" i="14" s="1"/>
  <c r="F390" i="9"/>
  <c r="G390" i="9"/>
  <c r="D471" i="14" s="1"/>
  <c r="G471" i="14" s="1"/>
  <c r="F930" i="9"/>
  <c r="G930" i="9"/>
  <c r="D517" i="14" s="1"/>
  <c r="G517" i="14" s="1"/>
  <c r="F589" i="9"/>
  <c r="G589" i="9"/>
  <c r="D147" i="14" s="1"/>
  <c r="G147" i="14" s="1"/>
  <c r="F990" i="9"/>
  <c r="G990" i="9"/>
  <c r="D187" i="14" s="1"/>
  <c r="G187" i="14" s="1"/>
  <c r="F723" i="9"/>
  <c r="G723" i="9"/>
  <c r="D84" i="14" s="1"/>
  <c r="G84" i="14" s="1"/>
  <c r="F743" i="9"/>
  <c r="G743" i="9"/>
  <c r="F1044" i="9"/>
  <c r="G1044" i="9"/>
  <c r="D224" i="14" s="1"/>
  <c r="G224" i="14" s="1"/>
  <c r="F502" i="9"/>
  <c r="G502" i="9"/>
  <c r="F730" i="9"/>
  <c r="G730" i="9"/>
  <c r="D268" i="14" s="1"/>
  <c r="G268" i="14" s="1"/>
  <c r="F1049" i="9"/>
  <c r="G1049" i="9"/>
  <c r="D198" i="14" s="1"/>
  <c r="G198" i="14" s="1"/>
  <c r="F792" i="9"/>
  <c r="G792" i="9"/>
  <c r="F47" i="9"/>
  <c r="G47" i="9"/>
  <c r="F176" i="9"/>
  <c r="G176" i="9"/>
  <c r="F13" i="9"/>
  <c r="G13" i="9"/>
  <c r="F700" i="9"/>
  <c r="G700" i="9"/>
  <c r="F772" i="9"/>
  <c r="G772" i="9"/>
  <c r="F367" i="9"/>
  <c r="G367" i="9"/>
  <c r="D27" i="14" s="1"/>
  <c r="G27" i="14" s="1"/>
  <c r="F819" i="9"/>
  <c r="G819" i="9"/>
  <c r="F526" i="9"/>
  <c r="G526" i="9"/>
  <c r="F752" i="9"/>
  <c r="G752" i="9"/>
  <c r="F254" i="9"/>
  <c r="G254" i="9"/>
  <c r="F422" i="9"/>
  <c r="G422" i="9"/>
  <c r="F1051" i="9"/>
  <c r="G1051" i="9"/>
  <c r="F1017" i="9"/>
  <c r="G1017" i="9"/>
  <c r="D117" i="14" s="1"/>
  <c r="G117" i="14" s="1"/>
  <c r="F1084" i="9"/>
  <c r="G1084" i="9"/>
  <c r="F838" i="9"/>
  <c r="G838" i="9"/>
  <c r="D525" i="14" s="1"/>
  <c r="G525" i="14" s="1"/>
  <c r="F61" i="9"/>
  <c r="G61" i="9"/>
  <c r="D267" i="14" s="1"/>
  <c r="G267" i="14" s="1"/>
  <c r="F1025" i="9"/>
  <c r="G1025" i="9"/>
  <c r="F1081" i="9"/>
  <c r="G1081" i="9"/>
  <c r="F558" i="9"/>
  <c r="G558" i="9"/>
  <c r="F671" i="9"/>
  <c r="G671" i="9"/>
  <c r="F682" i="9"/>
  <c r="G682" i="9"/>
  <c r="F445" i="9"/>
  <c r="G445" i="9"/>
  <c r="F522" i="9"/>
  <c r="G522" i="9"/>
  <c r="F1085" i="9"/>
  <c r="G1085" i="9"/>
  <c r="F60" i="9"/>
  <c r="G60" i="9"/>
  <c r="G236" i="9"/>
  <c r="F236" i="9"/>
  <c r="C54" i="8"/>
  <c r="F54" i="8" a="1"/>
  <c r="F54" i="8" s="1"/>
  <c r="G54" i="8" a="1"/>
  <c r="G54" i="8" s="1"/>
  <c r="H54" i="8" a="1"/>
  <c r="H54" i="8"/>
  <c r="C55" i="8"/>
  <c r="F55" i="8" a="1"/>
  <c r="F55" i="8" s="1"/>
  <c r="G55" i="8" a="1"/>
  <c r="G55" i="8" s="1"/>
  <c r="H55" i="8" a="1"/>
  <c r="H55" i="8" s="1"/>
  <c r="C56" i="8"/>
  <c r="D56" i="8" s="1"/>
  <c r="F56" i="8" a="1"/>
  <c r="F56" i="8" s="1"/>
  <c r="G56" i="8" a="1"/>
  <c r="G56" i="8" s="1"/>
  <c r="H56" i="8" a="1"/>
  <c r="H56" i="8" s="1"/>
  <c r="C57" i="8"/>
  <c r="D57" i="8" s="1"/>
  <c r="F57" i="8" a="1"/>
  <c r="F57" i="8" s="1"/>
  <c r="G57" i="8" a="1"/>
  <c r="G57" i="8" s="1"/>
  <c r="H57" i="8" a="1"/>
  <c r="H57" i="8" s="1"/>
  <c r="C58" i="8"/>
  <c r="D58" i="8" s="1"/>
  <c r="F58" i="8" a="1"/>
  <c r="F58" i="8" s="1"/>
  <c r="G58" i="8" a="1"/>
  <c r="G58" i="8" s="1"/>
  <c r="H58" i="8" a="1"/>
  <c r="H58" i="8" s="1"/>
  <c r="C59" i="8"/>
  <c r="D59" i="8" s="1"/>
  <c r="F59" i="8" a="1"/>
  <c r="F59" i="8" s="1"/>
  <c r="G59" i="8" a="1"/>
  <c r="G59" i="8" s="1"/>
  <c r="H59" i="8" a="1"/>
  <c r="H59" i="8" s="1"/>
  <c r="C60" i="8"/>
  <c r="D60" i="8" s="1"/>
  <c r="F60" i="8" a="1"/>
  <c r="F60" i="8" s="1"/>
  <c r="G60" i="8" a="1"/>
  <c r="G60" i="8" s="1"/>
  <c r="H60" i="8" a="1"/>
  <c r="H60" i="8" s="1"/>
  <c r="C61" i="8"/>
  <c r="D61" i="8" s="1"/>
  <c r="F61" i="8" a="1"/>
  <c r="F61" i="8" s="1"/>
  <c r="G61" i="8" a="1"/>
  <c r="G61" i="8" s="1"/>
  <c r="H61" i="8" a="1"/>
  <c r="H61" i="8" s="1"/>
  <c r="C62" i="8"/>
  <c r="D62" i="8" s="1"/>
  <c r="F62" i="8" a="1"/>
  <c r="F62" i="8" s="1"/>
  <c r="G62" i="8" a="1"/>
  <c r="G62" i="8" s="1"/>
  <c r="H62" i="8" a="1"/>
  <c r="H62" i="8" s="1"/>
  <c r="E14" i="4"/>
  <c r="E13" i="4"/>
  <c r="E12" i="4"/>
  <c r="E11" i="4"/>
  <c r="E10" i="4"/>
  <c r="E9" i="4"/>
  <c r="E8" i="4"/>
  <c r="E7" i="4"/>
  <c r="E6" i="4"/>
  <c r="E5" i="4"/>
  <c r="E15" i="4"/>
  <c r="B31" i="8"/>
  <c r="E43" i="10" s="1"/>
  <c r="B30" i="8"/>
  <c r="B29" i="8"/>
  <c r="E41" i="10" s="1"/>
  <c r="B28" i="8"/>
  <c r="B27" i="8"/>
  <c r="B26" i="8"/>
  <c r="E26" i="8" s="1"/>
  <c r="B25" i="8"/>
  <c r="B24" i="8"/>
  <c r="E24" i="8" s="1"/>
  <c r="B23" i="8"/>
  <c r="B43" i="10"/>
  <c r="F46" i="8"/>
  <c r="C42" i="10" s="1"/>
  <c r="F45" i="8"/>
  <c r="C41" i="10" s="1"/>
  <c r="F44" i="8"/>
  <c r="C40" i="10" s="1"/>
  <c r="F43" i="8"/>
  <c r="C39" i="10" s="1"/>
  <c r="F42" i="8"/>
  <c r="C38" i="10" s="1"/>
  <c r="B37" i="10"/>
  <c r="B36" i="10"/>
  <c r="B35" i="10"/>
  <c r="E38" i="8"/>
  <c r="B22" i="8"/>
  <c r="B15" i="8"/>
  <c r="F15" i="8" s="1"/>
  <c r="I43" i="10" s="1"/>
  <c r="C31" i="8"/>
  <c r="C30" i="8"/>
  <c r="C29" i="8"/>
  <c r="C28" i="8"/>
  <c r="C27" i="8"/>
  <c r="C26" i="8"/>
  <c r="C25" i="8"/>
  <c r="C24" i="8"/>
  <c r="C23" i="8"/>
  <c r="C47" i="8"/>
  <c r="C46" i="8"/>
  <c r="C45" i="8"/>
  <c r="C44" i="8"/>
  <c r="C43" i="8"/>
  <c r="C42" i="8"/>
  <c r="C41" i="8"/>
  <c r="C40" i="8"/>
  <c r="C39" i="8"/>
  <c r="C38" i="8"/>
  <c r="C22" i="8"/>
  <c r="C9" i="8"/>
  <c r="C15" i="8"/>
  <c r="C14" i="8"/>
  <c r="C13" i="8"/>
  <c r="C12" i="8"/>
  <c r="C11" i="8"/>
  <c r="C10" i="8"/>
  <c r="C8" i="8"/>
  <c r="C7" i="8"/>
  <c r="C6" i="8"/>
  <c r="B14" i="8"/>
  <c r="E14" i="8" s="1"/>
  <c r="B13" i="8"/>
  <c r="E13" i="8" s="1"/>
  <c r="B12" i="8"/>
  <c r="F12" i="8" s="1"/>
  <c r="I40" i="10" s="1"/>
  <c r="B11" i="8"/>
  <c r="E11" i="8" s="1"/>
  <c r="B10" i="8"/>
  <c r="F10" i="8" s="1"/>
  <c r="I38" i="10" s="1"/>
  <c r="B9" i="8"/>
  <c r="F9" i="8" s="1"/>
  <c r="I37" i="10" s="1"/>
  <c r="B8" i="8"/>
  <c r="F8" i="8" s="1"/>
  <c r="I36" i="10" s="1"/>
  <c r="F7" i="8"/>
  <c r="I35" i="10" s="1"/>
  <c r="B6" i="8"/>
  <c r="F6" i="8" s="1"/>
  <c r="I34" i="10" s="1"/>
  <c r="C46" i="5"/>
  <c r="F46" i="5" s="1"/>
  <c r="C45" i="5"/>
  <c r="C44" i="5"/>
  <c r="F44" i="5" s="1"/>
  <c r="C43" i="5"/>
  <c r="F43" i="5" s="1"/>
  <c r="C42" i="5"/>
  <c r="F42" i="5" s="1"/>
  <c r="C41" i="5"/>
  <c r="F41" i="5" s="1"/>
  <c r="C40" i="5"/>
  <c r="F40" i="5" s="1"/>
  <c r="C39" i="5"/>
  <c r="F39" i="5" s="1"/>
  <c r="C38" i="5"/>
  <c r="F38" i="5" s="1"/>
  <c r="C37" i="5"/>
  <c r="F37" i="5" s="1"/>
  <c r="C30" i="5"/>
  <c r="F30" i="5" s="1"/>
  <c r="C29" i="5"/>
  <c r="F29" i="5" s="1"/>
  <c r="C28" i="5"/>
  <c r="F28" i="5" s="1"/>
  <c r="C27" i="5"/>
  <c r="F27" i="5" s="1"/>
  <c r="C26" i="5"/>
  <c r="F26" i="5" s="1"/>
  <c r="C25" i="5"/>
  <c r="F25" i="5" s="1"/>
  <c r="C24" i="5"/>
  <c r="F24" i="5" s="1"/>
  <c r="C23" i="5"/>
  <c r="F23" i="5" s="1"/>
  <c r="C21" i="5"/>
  <c r="F21" i="5" s="1"/>
  <c r="B30" i="5"/>
  <c r="E30" i="5" s="1"/>
  <c r="B29" i="5"/>
  <c r="E29" i="5" s="1"/>
  <c r="B28" i="5"/>
  <c r="E28" i="5" s="1"/>
  <c r="B27" i="5"/>
  <c r="E27" i="5" s="1"/>
  <c r="B26" i="5"/>
  <c r="E26" i="5" s="1"/>
  <c r="B25" i="5"/>
  <c r="E25" i="5" s="1"/>
  <c r="B24" i="5"/>
  <c r="E24" i="5" s="1"/>
  <c r="B23" i="5"/>
  <c r="B22" i="5"/>
  <c r="E22" i="5" s="1"/>
  <c r="B21" i="5"/>
  <c r="E21" i="5" s="1"/>
  <c r="C14" i="5"/>
  <c r="F14" i="5" s="1"/>
  <c r="B14" i="5"/>
  <c r="E14" i="5" s="1"/>
  <c r="C13" i="5"/>
  <c r="F13" i="5" s="1"/>
  <c r="B13" i="5"/>
  <c r="E13" i="5" s="1"/>
  <c r="C12" i="5"/>
  <c r="F12" i="5" s="1"/>
  <c r="B12" i="5"/>
  <c r="E12" i="5" s="1"/>
  <c r="C11" i="5"/>
  <c r="F11" i="5" s="1"/>
  <c r="B11" i="5"/>
  <c r="E11" i="5" s="1"/>
  <c r="C10" i="5"/>
  <c r="F10" i="5" s="1"/>
  <c r="B10" i="5"/>
  <c r="E10" i="5" s="1"/>
  <c r="C9" i="5"/>
  <c r="F9" i="5" s="1"/>
  <c r="B9" i="5"/>
  <c r="E9" i="5" s="1"/>
  <c r="C8" i="5"/>
  <c r="F8" i="5" s="1"/>
  <c r="B8" i="5"/>
  <c r="E8" i="5" s="1"/>
  <c r="C7" i="5"/>
  <c r="F7" i="5" s="1"/>
  <c r="B7" i="5"/>
  <c r="E7" i="5" s="1"/>
  <c r="F6" i="5"/>
  <c r="C5" i="5"/>
  <c r="C38" i="4"/>
  <c r="F38" i="4" s="1"/>
  <c r="C39" i="4"/>
  <c r="F39" i="4" s="1"/>
  <c r="C40" i="4"/>
  <c r="F40" i="4" s="1"/>
  <c r="C41" i="4"/>
  <c r="F41" i="4" s="1"/>
  <c r="C42" i="4"/>
  <c r="F42" i="4" s="1"/>
  <c r="C43" i="4"/>
  <c r="F43" i="4" s="1"/>
  <c r="C44" i="4"/>
  <c r="D44" i="4" s="1"/>
  <c r="C45" i="4"/>
  <c r="F45" i="4" s="1"/>
  <c r="C46" i="4"/>
  <c r="F46" i="4" s="1"/>
  <c r="C37" i="4"/>
  <c r="F37" i="4" s="1"/>
  <c r="C14" i="4"/>
  <c r="F14" i="4" s="1"/>
  <c r="C13" i="4"/>
  <c r="F13" i="4" s="1"/>
  <c r="C12" i="4"/>
  <c r="F12" i="4" s="1"/>
  <c r="C11" i="4"/>
  <c r="F11" i="4" s="1"/>
  <c r="C10" i="4"/>
  <c r="F10" i="4" s="1"/>
  <c r="C9" i="4"/>
  <c r="F9" i="4" s="1"/>
  <c r="C8" i="4"/>
  <c r="F8" i="4" s="1"/>
  <c r="C7" i="4"/>
  <c r="F7" i="4" s="1"/>
  <c r="C6" i="4"/>
  <c r="F6" i="4" s="1"/>
  <c r="C5" i="4"/>
  <c r="F5" i="4" s="1"/>
  <c r="B30" i="4"/>
  <c r="B29" i="4"/>
  <c r="B28" i="4"/>
  <c r="B27" i="4"/>
  <c r="B26" i="4"/>
  <c r="B25" i="4"/>
  <c r="B24" i="4"/>
  <c r="B23" i="4"/>
  <c r="D23" i="4" s="1"/>
  <c r="B22" i="4"/>
  <c r="B21" i="4"/>
  <c r="B14" i="4"/>
  <c r="D14" i="4" s="1"/>
  <c r="B13" i="4"/>
  <c r="D13" i="4" s="1"/>
  <c r="B12" i="4"/>
  <c r="D12" i="4" s="1"/>
  <c r="B11" i="4"/>
  <c r="D11" i="4" s="1"/>
  <c r="B10" i="4"/>
  <c r="D10" i="4" s="1"/>
  <c r="B9" i="4"/>
  <c r="D9" i="4" s="1"/>
  <c r="B8" i="4"/>
  <c r="D8" i="4" s="1"/>
  <c r="B7" i="4"/>
  <c r="D7" i="4" s="1"/>
  <c r="B6" i="4"/>
  <c r="D6" i="4" s="1"/>
  <c r="B5" i="4"/>
  <c r="D5" i="4" s="1"/>
  <c r="C30" i="4"/>
  <c r="F30" i="4" s="1"/>
  <c r="C29" i="4"/>
  <c r="F29" i="4" s="1"/>
  <c r="C28" i="4"/>
  <c r="F28" i="4" s="1"/>
  <c r="C27" i="4"/>
  <c r="F27" i="4" s="1"/>
  <c r="C26" i="4"/>
  <c r="F26" i="4" s="1"/>
  <c r="C25" i="4"/>
  <c r="F25" i="4" s="1"/>
  <c r="C24" i="4"/>
  <c r="F24" i="4" s="1"/>
  <c r="C23" i="4"/>
  <c r="F23" i="4" s="1"/>
  <c r="C22" i="4"/>
  <c r="F22" i="4" s="1"/>
  <c r="C21" i="4"/>
  <c r="F21" i="4" s="1"/>
  <c r="D7" i="13" l="1"/>
  <c r="D8" i="13"/>
  <c r="D6" i="13"/>
  <c r="D5" i="13"/>
  <c r="D12" i="13"/>
  <c r="D9" i="13"/>
  <c r="D190" i="14"/>
  <c r="G190" i="14" s="1"/>
  <c r="D416" i="14"/>
  <c r="G416" i="14" s="1"/>
  <c r="D98" i="14"/>
  <c r="G98" i="14" s="1"/>
  <c r="D259" i="14"/>
  <c r="G259" i="14" s="1"/>
  <c r="D308" i="14"/>
  <c r="G308" i="14" s="1"/>
  <c r="D390" i="14"/>
  <c r="G390" i="14" s="1"/>
  <c r="D55" i="14"/>
  <c r="G55" i="14" s="1"/>
  <c r="D169" i="14"/>
  <c r="G169" i="14" s="1"/>
  <c r="D324" i="14"/>
  <c r="G324" i="14" s="1"/>
  <c r="D212" i="14"/>
  <c r="G212" i="14" s="1"/>
  <c r="D290" i="14"/>
  <c r="G290" i="14" s="1"/>
  <c r="D333" i="14"/>
  <c r="G333" i="14" s="1"/>
  <c r="D282" i="14"/>
  <c r="G282" i="14" s="1"/>
  <c r="D87" i="14"/>
  <c r="G87" i="14" s="1"/>
  <c r="D501" i="14"/>
  <c r="G501" i="14" s="1"/>
  <c r="D220" i="14"/>
  <c r="G220" i="14" s="1"/>
  <c r="D71" i="14"/>
  <c r="G71" i="14" s="1"/>
  <c r="D318" i="14"/>
  <c r="G318" i="14" s="1"/>
  <c r="D134" i="14"/>
  <c r="G134" i="14" s="1"/>
  <c r="D531" i="14"/>
  <c r="G531" i="14" s="1"/>
  <c r="D150" i="14"/>
  <c r="G150" i="14" s="1"/>
  <c r="D406" i="14"/>
  <c r="G406" i="14" s="1"/>
  <c r="D238" i="14"/>
  <c r="G238" i="14" s="1"/>
  <c r="D369" i="14"/>
  <c r="G369" i="14" s="1"/>
  <c r="D204" i="14"/>
  <c r="G204" i="14" s="1"/>
  <c r="D50" i="14"/>
  <c r="G50" i="14" s="1"/>
  <c r="D11" i="14"/>
  <c r="G11" i="14" s="1"/>
  <c r="D25" i="14"/>
  <c r="G25" i="14" s="1"/>
  <c r="D392" i="14"/>
  <c r="G392" i="14" s="1"/>
  <c r="D336" i="14"/>
  <c r="G336" i="14" s="1"/>
  <c r="D31" i="14"/>
  <c r="G31" i="14" s="1"/>
  <c r="D385" i="14"/>
  <c r="G385" i="14" s="1"/>
  <c r="D124" i="14"/>
  <c r="G124" i="14" s="1"/>
  <c r="D175" i="14"/>
  <c r="G175" i="14" s="1"/>
  <c r="D81" i="14"/>
  <c r="G81" i="14" s="1"/>
  <c r="D414" i="14"/>
  <c r="G414" i="14" s="1"/>
  <c r="D24" i="14"/>
  <c r="G24" i="14" s="1"/>
  <c r="D37" i="14"/>
  <c r="G37" i="14" s="1"/>
  <c r="D365" i="14"/>
  <c r="G365" i="14" s="1"/>
  <c r="D22" i="14"/>
  <c r="G22" i="14" s="1"/>
  <c r="D7" i="14"/>
  <c r="G7" i="14" s="1"/>
  <c r="D329" i="14"/>
  <c r="G329" i="14" s="1"/>
  <c r="D86" i="14"/>
  <c r="G86" i="14" s="1"/>
  <c r="D101" i="14"/>
  <c r="G101" i="14" s="1"/>
  <c r="D13" i="14"/>
  <c r="G13" i="14" s="1"/>
  <c r="D338" i="14"/>
  <c r="G338" i="14" s="1"/>
  <c r="D64" i="14"/>
  <c r="G64" i="14" s="1"/>
  <c r="D183" i="14"/>
  <c r="G183" i="14" s="1"/>
  <c r="D253" i="14"/>
  <c r="G253" i="14" s="1"/>
  <c r="D96" i="14"/>
  <c r="G96" i="14" s="1"/>
  <c r="D522" i="14"/>
  <c r="G522" i="14" s="1"/>
  <c r="D111" i="14"/>
  <c r="G111" i="14" s="1"/>
  <c r="D202" i="14"/>
  <c r="G202" i="14" s="1"/>
  <c r="D76" i="14"/>
  <c r="G76" i="14" s="1"/>
  <c r="D461" i="14"/>
  <c r="G461" i="14" s="1"/>
  <c r="D41" i="14"/>
  <c r="G41" i="14" s="1"/>
  <c r="D248" i="14"/>
  <c r="G248" i="14" s="1"/>
  <c r="D347" i="14"/>
  <c r="G347" i="14" s="1"/>
  <c r="D5" i="14"/>
  <c r="G5" i="14" s="1"/>
  <c r="D424" i="14"/>
  <c r="G424" i="14" s="1"/>
  <c r="D8" i="14"/>
  <c r="G8" i="14" s="1"/>
  <c r="D67" i="14"/>
  <c r="G67" i="14" s="1"/>
  <c r="D49" i="14"/>
  <c r="G49" i="14" s="1"/>
  <c r="D51" i="14"/>
  <c r="G51" i="14" s="1"/>
  <c r="D21" i="14"/>
  <c r="G21" i="14" s="1"/>
  <c r="D179" i="14"/>
  <c r="G179" i="14" s="1"/>
  <c r="D223" i="14"/>
  <c r="G223" i="14" s="1"/>
  <c r="D228" i="14"/>
  <c r="G228" i="14" s="1"/>
  <c r="D12" i="14"/>
  <c r="G12" i="14" s="1"/>
  <c r="D186" i="14"/>
  <c r="G186" i="14" s="1"/>
  <c r="D4" i="14"/>
  <c r="G4" i="14" s="1"/>
  <c r="D266" i="14"/>
  <c r="G266" i="14" s="1"/>
  <c r="D465" i="14"/>
  <c r="G465" i="14" s="1"/>
  <c r="D157" i="14"/>
  <c r="G157" i="14" s="1"/>
  <c r="D292" i="14"/>
  <c r="G292" i="14" s="1"/>
  <c r="D184" i="14"/>
  <c r="G184" i="14" s="1"/>
  <c r="D283" i="14"/>
  <c r="G283" i="14" s="1"/>
  <c r="D218" i="14"/>
  <c r="G218" i="14" s="1"/>
  <c r="D74" i="14"/>
  <c r="G74" i="14" s="1"/>
  <c r="D145" i="14"/>
  <c r="G145" i="14" s="1"/>
  <c r="D236" i="14"/>
  <c r="G236" i="14" s="1"/>
  <c r="D378" i="14"/>
  <c r="G378" i="14" s="1"/>
  <c r="D164" i="14"/>
  <c r="G164" i="14" s="1"/>
  <c r="D466" i="14"/>
  <c r="G466" i="14" s="1"/>
  <c r="D294" i="14"/>
  <c r="G294" i="14" s="1"/>
  <c r="D119" i="14"/>
  <c r="G119" i="14" s="1"/>
  <c r="D196" i="14"/>
  <c r="G196" i="14" s="1"/>
  <c r="D507" i="14"/>
  <c r="G507" i="14" s="1"/>
  <c r="D332" i="14"/>
  <c r="G332" i="14" s="1"/>
  <c r="D114" i="14"/>
  <c r="G114" i="14" s="1"/>
  <c r="D181" i="14"/>
  <c r="G181" i="14" s="1"/>
  <c r="D78" i="14"/>
  <c r="G78" i="14" s="1"/>
  <c r="D188" i="14"/>
  <c r="G188" i="14" s="1"/>
  <c r="D102" i="14"/>
  <c r="G102" i="14" s="1"/>
  <c r="D244" i="14"/>
  <c r="G244" i="14" s="1"/>
  <c r="D355" i="14"/>
  <c r="G355" i="14" s="1"/>
  <c r="D38" i="14"/>
  <c r="G38" i="14" s="1"/>
  <c r="D200" i="14"/>
  <c r="G200" i="14" s="1"/>
  <c r="D540" i="14"/>
  <c r="G540" i="14" s="1"/>
  <c r="D209" i="14"/>
  <c r="G209" i="14" s="1"/>
  <c r="D32" i="14"/>
  <c r="G32" i="14" s="1"/>
  <c r="D116" i="14"/>
  <c r="G116" i="14" s="1"/>
  <c r="D155" i="14"/>
  <c r="G155" i="14" s="1"/>
  <c r="D18" i="14"/>
  <c r="G18" i="14" s="1"/>
  <c r="D389" i="14"/>
  <c r="G389" i="14" s="1"/>
  <c r="D56" i="14"/>
  <c r="G56" i="14" s="1"/>
  <c r="D221" i="14"/>
  <c r="G221" i="14" s="1"/>
  <c r="D469" i="14"/>
  <c r="G469" i="14" s="1"/>
  <c r="D523" i="14"/>
  <c r="G523" i="14" s="1"/>
  <c r="D95" i="14"/>
  <c r="G95" i="14" s="1"/>
  <c r="D276" i="14"/>
  <c r="G276" i="14" s="1"/>
  <c r="D62" i="14"/>
  <c r="G62" i="14" s="1"/>
  <c r="D210" i="14"/>
  <c r="G210" i="14" s="1"/>
  <c r="D419" i="14"/>
  <c r="G419" i="14" s="1"/>
  <c r="D129" i="14"/>
  <c r="G129" i="14" s="1"/>
  <c r="D16" i="14"/>
  <c r="G16" i="14" s="1"/>
  <c r="D10" i="14"/>
  <c r="G10" i="14" s="1"/>
  <c r="D36" i="14"/>
  <c r="G36" i="14" s="1"/>
  <c r="D142" i="14"/>
  <c r="G142" i="14" s="1"/>
  <c r="D161" i="14"/>
  <c r="G161" i="14" s="1"/>
  <c r="D425" i="14"/>
  <c r="G425" i="14" s="1"/>
  <c r="D140" i="14"/>
  <c r="G140" i="14" s="1"/>
  <c r="D57" i="14"/>
  <c r="G57" i="14" s="1"/>
  <c r="D396" i="14"/>
  <c r="G396" i="14" s="1"/>
  <c r="D6" i="14"/>
  <c r="G6" i="14" s="1"/>
  <c r="D323" i="14"/>
  <c r="G323" i="14" s="1"/>
  <c r="D272" i="14"/>
  <c r="G272" i="14" s="1"/>
  <c r="D122" i="14"/>
  <c r="G122" i="14" s="1"/>
  <c r="D48" i="14"/>
  <c r="G48" i="14" s="1"/>
  <c r="D26" i="14"/>
  <c r="G26" i="14" s="1"/>
  <c r="D310" i="14"/>
  <c r="G310" i="14" s="1"/>
  <c r="D199" i="14"/>
  <c r="G199" i="14" s="1"/>
  <c r="D136" i="14"/>
  <c r="G136" i="14" s="1"/>
  <c r="D53" i="14"/>
  <c r="G53" i="14" s="1"/>
  <c r="D437" i="14"/>
  <c r="G437" i="14" s="1"/>
  <c r="D405" i="14"/>
  <c r="G405" i="14" s="1"/>
  <c r="D17" i="14"/>
  <c r="G17" i="14" s="1"/>
  <c r="D88" i="14"/>
  <c r="G88" i="14" s="1"/>
  <c r="D46" i="14"/>
  <c r="G46" i="14" s="1"/>
  <c r="D167" i="14"/>
  <c r="G167" i="14" s="1"/>
  <c r="D159" i="14"/>
  <c r="G159" i="14" s="1"/>
  <c r="D43" i="14"/>
  <c r="G43" i="14" s="1"/>
  <c r="D104" i="14"/>
  <c r="G104" i="14" s="1"/>
  <c r="D14" i="14"/>
  <c r="G14" i="14" s="1"/>
  <c r="D19" i="14"/>
  <c r="G19" i="14" s="1"/>
  <c r="E22" i="8"/>
  <c r="E23" i="8"/>
  <c r="E25" i="8"/>
  <c r="E30" i="8"/>
  <c r="D23" i="5"/>
  <c r="E23" i="5"/>
  <c r="E54" i="8"/>
  <c r="D54" i="8"/>
  <c r="E55" i="8"/>
  <c r="D55" i="8"/>
  <c r="E58" i="10"/>
  <c r="D31" i="8"/>
  <c r="E57" i="10"/>
  <c r="D30" i="8"/>
  <c r="E56" i="10"/>
  <c r="D29" i="8"/>
  <c r="G28" i="8"/>
  <c r="F55" i="10" s="1"/>
  <c r="D28" i="8"/>
  <c r="G27" i="8"/>
  <c r="F54" i="10" s="1"/>
  <c r="D27" i="8"/>
  <c r="G26" i="8"/>
  <c r="F53" i="10" s="1"/>
  <c r="D26" i="8"/>
  <c r="G25" i="8"/>
  <c r="F52" i="10" s="1"/>
  <c r="D25" i="8"/>
  <c r="E51" i="10"/>
  <c r="D24" i="8"/>
  <c r="E50" i="10"/>
  <c r="D23" i="8"/>
  <c r="G47" i="8"/>
  <c r="C58" i="10" s="1"/>
  <c r="D47" i="8"/>
  <c r="G46" i="8"/>
  <c r="C57" i="10" s="1"/>
  <c r="D46" i="8"/>
  <c r="G45" i="8"/>
  <c r="C56" i="10" s="1"/>
  <c r="D45" i="8"/>
  <c r="B55" i="10"/>
  <c r="D44" i="8"/>
  <c r="B54" i="10"/>
  <c r="D43" i="8"/>
  <c r="B53" i="10"/>
  <c r="D42" i="8"/>
  <c r="B52" i="10"/>
  <c r="D41" i="8"/>
  <c r="G40" i="8"/>
  <c r="C51" i="10" s="1"/>
  <c r="D40" i="8"/>
  <c r="G39" i="8"/>
  <c r="C50" i="10" s="1"/>
  <c r="D39" i="8"/>
  <c r="G38" i="8"/>
  <c r="C49" i="10" s="1"/>
  <c r="D38" i="8"/>
  <c r="E49" i="10"/>
  <c r="D22" i="8"/>
  <c r="G9" i="8"/>
  <c r="I52" i="10" s="1"/>
  <c r="D9" i="8"/>
  <c r="G15" i="8"/>
  <c r="I58" i="10" s="1"/>
  <c r="D15" i="8"/>
  <c r="G14" i="8"/>
  <c r="I57" i="10" s="1"/>
  <c r="D14" i="8"/>
  <c r="G13" i="8"/>
  <c r="I56" i="10" s="1"/>
  <c r="D13" i="8"/>
  <c r="G12" i="8"/>
  <c r="I55" i="10" s="1"/>
  <c r="D12" i="8"/>
  <c r="G11" i="8"/>
  <c r="I54" i="10" s="1"/>
  <c r="D11" i="8"/>
  <c r="G10" i="8"/>
  <c r="I53" i="10" s="1"/>
  <c r="D10" i="8"/>
  <c r="G8" i="8"/>
  <c r="I51" i="10" s="1"/>
  <c r="D8" i="8"/>
  <c r="G7" i="8"/>
  <c r="I50" i="10" s="1"/>
  <c r="D7" i="8"/>
  <c r="G6" i="8"/>
  <c r="I49" i="10" s="1"/>
  <c r="D6" i="8"/>
  <c r="F45" i="5"/>
  <c r="D45" i="5"/>
  <c r="D40" i="5"/>
  <c r="D11" i="5"/>
  <c r="D7" i="5"/>
  <c r="D27" i="5"/>
  <c r="D6" i="5"/>
  <c r="D12" i="5"/>
  <c r="D8" i="5"/>
  <c r="D14" i="5"/>
  <c r="D13" i="5"/>
  <c r="D10" i="5"/>
  <c r="D9" i="5"/>
  <c r="F5" i="5"/>
  <c r="D5" i="5"/>
  <c r="G30" i="10"/>
  <c r="L19" i="10"/>
  <c r="H11" i="9"/>
  <c r="E28" i="8"/>
  <c r="E60" i="8"/>
  <c r="E58" i="8"/>
  <c r="E59" i="8"/>
  <c r="I18" i="10"/>
  <c r="J40" i="10"/>
  <c r="E27" i="8"/>
  <c r="G29" i="8"/>
  <c r="F56" i="10" s="1"/>
  <c r="G41" i="8"/>
  <c r="C52" i="10" s="1"/>
  <c r="B56" i="10"/>
  <c r="E52" i="10"/>
  <c r="H56" i="10"/>
  <c r="G22" i="8"/>
  <c r="F49" i="10" s="1"/>
  <c r="G30" i="8"/>
  <c r="F57" i="10" s="1"/>
  <c r="G42" i="8"/>
  <c r="C53" i="10" s="1"/>
  <c r="B49" i="10"/>
  <c r="B57" i="10"/>
  <c r="E53" i="10"/>
  <c r="H49" i="10"/>
  <c r="H57" i="10"/>
  <c r="G23" i="8"/>
  <c r="F50" i="10" s="1"/>
  <c r="G31" i="8"/>
  <c r="F58" i="10" s="1"/>
  <c r="G43" i="8"/>
  <c r="C54" i="10" s="1"/>
  <c r="B50" i="10"/>
  <c r="B58" i="10"/>
  <c r="E54" i="10"/>
  <c r="H50" i="10"/>
  <c r="H58" i="10"/>
  <c r="G24" i="8"/>
  <c r="F51" i="10" s="1"/>
  <c r="G44" i="8"/>
  <c r="C55" i="10" s="1"/>
  <c r="B51" i="10"/>
  <c r="E55" i="10"/>
  <c r="H51" i="10"/>
  <c r="E57" i="8"/>
  <c r="H52" i="10"/>
  <c r="H53" i="10"/>
  <c r="H54" i="10"/>
  <c r="H55" i="10"/>
  <c r="F22" i="8"/>
  <c r="F34" i="10" s="1"/>
  <c r="F30" i="8"/>
  <c r="F42" i="10" s="1"/>
  <c r="F39" i="8"/>
  <c r="C35" i="10" s="1"/>
  <c r="F47" i="8"/>
  <c r="C43" i="10" s="1"/>
  <c r="B38" i="10"/>
  <c r="E34" i="10"/>
  <c r="E42" i="10"/>
  <c r="H38" i="10"/>
  <c r="E39" i="8"/>
  <c r="E47" i="8"/>
  <c r="F23" i="8"/>
  <c r="F35" i="10" s="1"/>
  <c r="F31" i="8"/>
  <c r="F43" i="10" s="1"/>
  <c r="F40" i="8"/>
  <c r="C36" i="10" s="1"/>
  <c r="B39" i="10"/>
  <c r="E35" i="10"/>
  <c r="H39" i="10"/>
  <c r="F24" i="8"/>
  <c r="F36" i="10" s="1"/>
  <c r="F41" i="8"/>
  <c r="C37" i="10" s="1"/>
  <c r="B40" i="10"/>
  <c r="E36" i="10"/>
  <c r="H40" i="10"/>
  <c r="F25" i="8"/>
  <c r="F37" i="10" s="1"/>
  <c r="B41" i="10"/>
  <c r="E37" i="10"/>
  <c r="H41" i="10"/>
  <c r="F26" i="8"/>
  <c r="F38" i="10" s="1"/>
  <c r="B34" i="10"/>
  <c r="B42" i="10"/>
  <c r="E38" i="10"/>
  <c r="H34" i="10"/>
  <c r="H42" i="10"/>
  <c r="F38" i="8"/>
  <c r="C34" i="10" s="1"/>
  <c r="F27" i="8"/>
  <c r="F39" i="10" s="1"/>
  <c r="E39" i="10"/>
  <c r="H35" i="10"/>
  <c r="H43" i="10"/>
  <c r="F28" i="8"/>
  <c r="F40" i="10" s="1"/>
  <c r="E40" i="10"/>
  <c r="H36" i="10"/>
  <c r="E56" i="8"/>
  <c r="F29" i="8"/>
  <c r="F41" i="10" s="1"/>
  <c r="H37" i="10"/>
  <c r="J38" i="10"/>
  <c r="J53" i="10"/>
  <c r="J36" i="10"/>
  <c r="J54" i="10"/>
  <c r="J41" i="10"/>
  <c r="J51" i="10"/>
  <c r="A19" i="10"/>
  <c r="J35" i="10"/>
  <c r="J37" i="10"/>
  <c r="J55" i="10"/>
  <c r="J43" i="10"/>
  <c r="J27" i="10"/>
  <c r="J19" i="10" s="1"/>
  <c r="J56" i="10"/>
  <c r="D28" i="10"/>
  <c r="H44" i="10"/>
  <c r="J39" i="10"/>
  <c r="J49" i="10"/>
  <c r="J57" i="10"/>
  <c r="J50" i="10"/>
  <c r="J58" i="10"/>
  <c r="J34" i="10"/>
  <c r="J42" i="10"/>
  <c r="J52" i="10"/>
  <c r="J26" i="10"/>
  <c r="G59" i="10"/>
  <c r="D59" i="10"/>
  <c r="G44" i="10"/>
  <c r="D44" i="10"/>
  <c r="G28" i="10"/>
  <c r="D41" i="5"/>
  <c r="D28" i="5"/>
  <c r="D21" i="5"/>
  <c r="D29" i="5"/>
  <c r="D42" i="5"/>
  <c r="D22" i="5"/>
  <c r="D30" i="5"/>
  <c r="D43" i="5"/>
  <c r="D44" i="5"/>
  <c r="D24" i="5"/>
  <c r="D37" i="5"/>
  <c r="D25" i="5"/>
  <c r="D38" i="5"/>
  <c r="D46" i="5"/>
  <c r="D26" i="5"/>
  <c r="D39" i="5"/>
  <c r="J12" i="10"/>
  <c r="J6" i="10"/>
  <c r="F44" i="4"/>
  <c r="D24" i="4"/>
  <c r="D22" i="4"/>
  <c r="D40" i="4"/>
  <c r="D25" i="4"/>
  <c r="D41" i="4"/>
  <c r="D26" i="4"/>
  <c r="D42" i="4"/>
  <c r="D27" i="4"/>
  <c r="C47" i="4"/>
  <c r="D43" i="4"/>
  <c r="D30" i="4"/>
  <c r="D28" i="4"/>
  <c r="D21" i="4"/>
  <c r="D29" i="4"/>
  <c r="D45" i="4"/>
  <c r="D38" i="4"/>
  <c r="D46" i="4"/>
  <c r="D39" i="4"/>
  <c r="B47" i="4"/>
  <c r="E6" i="8"/>
  <c r="F11" i="8"/>
  <c r="I39" i="10" s="1"/>
  <c r="G63" i="8"/>
  <c r="F13" i="8"/>
  <c r="I41" i="10" s="1"/>
  <c r="F14" i="8"/>
  <c r="I42" i="10" s="1"/>
  <c r="E43" i="8"/>
  <c r="E7" i="8"/>
  <c r="E46" i="8"/>
  <c r="E29" i="8"/>
  <c r="E45" i="8"/>
  <c r="E8" i="8"/>
  <c r="E15" i="8"/>
  <c r="E44" i="8"/>
  <c r="F63" i="8"/>
  <c r="E12" i="8"/>
  <c r="E62" i="8"/>
  <c r="E10" i="8"/>
  <c r="E61" i="8"/>
  <c r="H63" i="8"/>
  <c r="H806" i="9"/>
  <c r="H805" i="9"/>
  <c r="H561" i="9"/>
  <c r="H267" i="9"/>
  <c r="H129" i="9"/>
  <c r="H968" i="9"/>
  <c r="H228" i="9"/>
  <c r="H926" i="9"/>
  <c r="H300" i="9"/>
  <c r="H540" i="9"/>
  <c r="H600" i="9"/>
  <c r="H964" i="9"/>
  <c r="H139" i="9"/>
  <c r="H985" i="9"/>
  <c r="H555" i="9"/>
  <c r="H382" i="9"/>
  <c r="H760" i="9"/>
  <c r="H1072" i="9"/>
  <c r="H88" i="9"/>
  <c r="H809" i="9"/>
  <c r="H941" i="9"/>
  <c r="H635" i="9"/>
  <c r="H80" i="9"/>
  <c r="H785" i="9"/>
  <c r="H341" i="9"/>
  <c r="H145" i="9"/>
  <c r="H627" i="9"/>
  <c r="H958" i="9"/>
  <c r="H994" i="9"/>
  <c r="H849" i="9"/>
  <c r="H703" i="9"/>
  <c r="H530" i="9"/>
  <c r="H259" i="9"/>
  <c r="H175" i="9"/>
  <c r="H451" i="9"/>
  <c r="H799" i="9"/>
  <c r="H185" i="9"/>
  <c r="H628" i="9"/>
  <c r="H210" i="9"/>
  <c r="H483" i="9"/>
  <c r="H729" i="9"/>
  <c r="H836" i="9"/>
  <c r="H872" i="9"/>
  <c r="H340" i="9"/>
  <c r="H591" i="9"/>
  <c r="H1103" i="9"/>
  <c r="H1062" i="9"/>
  <c r="H574" i="9"/>
  <c r="H823" i="9"/>
  <c r="H77" i="9"/>
  <c r="H880" i="9"/>
  <c r="H649" i="9"/>
  <c r="H707" i="9"/>
  <c r="H306" i="9"/>
  <c r="H412" i="9"/>
  <c r="H74" i="9"/>
  <c r="H816" i="9"/>
  <c r="H641" i="9"/>
  <c r="H119" i="9"/>
  <c r="H1028" i="9"/>
  <c r="H594" i="9"/>
  <c r="H488" i="9"/>
  <c r="H296" i="9"/>
  <c r="H320" i="9"/>
  <c r="H1000" i="9"/>
  <c r="H19" i="9"/>
  <c r="H307" i="9"/>
  <c r="H81" i="9"/>
  <c r="H214" i="9"/>
  <c r="H495" i="9"/>
  <c r="H156" i="9"/>
  <c r="H10" i="9"/>
  <c r="H170" i="9"/>
  <c r="H503" i="9"/>
  <c r="H301" i="9"/>
  <c r="H200" i="9"/>
  <c r="H399" i="9"/>
  <c r="H648" i="9"/>
  <c r="H976" i="9"/>
  <c r="H158" i="9"/>
  <c r="H146" i="9"/>
  <c r="H238" i="9"/>
  <c r="H192" i="9"/>
  <c r="H883" i="9"/>
  <c r="H742" i="9"/>
  <c r="H520" i="9"/>
  <c r="H28" i="9"/>
  <c r="H513" i="9"/>
  <c r="H261" i="9"/>
  <c r="H326" i="9"/>
  <c r="H236" i="9"/>
  <c r="H330" i="9"/>
  <c r="H660" i="9"/>
  <c r="H713" i="9"/>
  <c r="H172" i="9"/>
  <c r="H897" i="9"/>
  <c r="H860" i="9"/>
  <c r="H854" i="9"/>
  <c r="H387" i="9"/>
  <c r="H247" i="9"/>
  <c r="H1009" i="9"/>
  <c r="H570" i="9"/>
  <c r="H774" i="9"/>
  <c r="H711" i="9"/>
  <c r="H1007" i="9"/>
  <c r="H85" i="9"/>
  <c r="H1020" i="9"/>
  <c r="H885" i="9"/>
  <c r="H912" i="9"/>
  <c r="H847" i="9"/>
  <c r="H371" i="9"/>
  <c r="H623" i="9"/>
  <c r="H898" i="9"/>
  <c r="H716" i="9"/>
  <c r="H245" i="9"/>
  <c r="H291" i="9"/>
  <c r="H315" i="9"/>
  <c r="H298" i="9"/>
  <c r="H766" i="9"/>
  <c r="H967" i="9"/>
  <c r="H1036" i="9"/>
  <c r="H1075" i="9"/>
  <c r="H899" i="9"/>
  <c r="H404" i="9"/>
  <c r="H761" i="9"/>
  <c r="H344" i="9"/>
  <c r="H1074" i="9"/>
  <c r="H625" i="9"/>
  <c r="H46" i="9"/>
  <c r="H818" i="9"/>
  <c r="H477" i="9"/>
  <c r="H462" i="9"/>
  <c r="H63" i="9"/>
  <c r="H651" i="9"/>
  <c r="H1061" i="9"/>
  <c r="H748" i="9"/>
  <c r="H197" i="9"/>
  <c r="H500" i="9"/>
  <c r="H559" i="9"/>
  <c r="H892" i="9"/>
  <c r="H447" i="9"/>
  <c r="H728" i="9"/>
  <c r="H464" i="9"/>
  <c r="H802" i="9"/>
  <c r="H541" i="9"/>
  <c r="H75" i="9"/>
  <c r="H1097" i="9"/>
  <c r="H1042" i="9"/>
  <c r="H887" i="9"/>
  <c r="H385" i="9"/>
  <c r="H757" i="9"/>
  <c r="H709" i="9"/>
  <c r="H708" i="9"/>
  <c r="H515" i="9"/>
  <c r="H293" i="9"/>
  <c r="H95" i="9"/>
  <c r="H670" i="9"/>
  <c r="H82" i="9"/>
  <c r="H1043" i="9"/>
  <c r="H332" i="9"/>
  <c r="H457" i="9"/>
  <c r="H196" i="9"/>
  <c r="H1064" i="9"/>
  <c r="H144" i="9"/>
  <c r="H160" i="9"/>
  <c r="H163" i="9"/>
  <c r="H426" i="9"/>
  <c r="H1090" i="9"/>
  <c r="H1012" i="9"/>
  <c r="H797" i="9"/>
  <c r="H664" i="9"/>
  <c r="H427" i="9"/>
  <c r="H536" i="9"/>
  <c r="H17" i="9"/>
  <c r="H26" i="9"/>
  <c r="H225" i="9"/>
  <c r="H266" i="9"/>
  <c r="H691" i="9"/>
  <c r="H745" i="9"/>
  <c r="H486" i="9"/>
  <c r="H857" i="9"/>
  <c r="H352" i="9"/>
  <c r="H289" i="9"/>
  <c r="H113" i="9"/>
  <c r="H588" i="9"/>
  <c r="H534" i="9"/>
  <c r="H474" i="9"/>
  <c r="H986" i="9"/>
  <c r="H590" i="9"/>
  <c r="H438" i="9"/>
  <c r="H538" i="9"/>
  <c r="H784" i="9"/>
  <c r="H878" i="9"/>
  <c r="H8" i="9"/>
  <c r="H533" i="9"/>
  <c r="H221" i="9"/>
  <c r="H375" i="9"/>
  <c r="H759" i="9"/>
  <c r="H194" i="9"/>
  <c r="H165" i="9"/>
  <c r="H795" i="9"/>
  <c r="H1023" i="9"/>
  <c r="H689" i="9"/>
  <c r="H980" i="9"/>
  <c r="H55" i="9"/>
  <c r="H504" i="9"/>
  <c r="H845" i="9"/>
  <c r="H178" i="9"/>
  <c r="H1008" i="9"/>
  <c r="H931" i="9"/>
  <c r="H665" i="9"/>
  <c r="H414" i="9"/>
  <c r="H126" i="9"/>
  <c r="H424" i="9"/>
  <c r="H640" i="9"/>
  <c r="H567" i="9"/>
  <c r="H1047" i="9"/>
  <c r="H669" i="9"/>
  <c r="H319" i="9"/>
  <c r="H861" i="9"/>
  <c r="H89" i="9"/>
  <c r="H655" i="9"/>
  <c r="H770" i="9"/>
  <c r="H839" i="9"/>
  <c r="H699" i="9"/>
  <c r="H180" i="9"/>
  <c r="H1014" i="9"/>
  <c r="H403" i="9"/>
  <c r="H246" i="9"/>
  <c r="H118" i="9"/>
  <c r="H715" i="9"/>
  <c r="H224" i="9"/>
  <c r="H335" i="9"/>
  <c r="H22" i="9"/>
  <c r="H514" i="9"/>
  <c r="H25" i="9"/>
  <c r="H327" i="9"/>
  <c r="H314" i="9"/>
  <c r="H206" i="9"/>
  <c r="H1037" i="9"/>
  <c r="H388" i="9"/>
  <c r="H585" i="9"/>
  <c r="H1065" i="9"/>
  <c r="H553" i="9"/>
  <c r="H523" i="9"/>
  <c r="H793" i="9"/>
  <c r="H232" i="9"/>
  <c r="H473" i="9"/>
  <c r="H476" i="9"/>
  <c r="H858" i="9"/>
  <c r="H138" i="9"/>
  <c r="H606" i="9"/>
  <c r="H798" i="9"/>
  <c r="H519" i="9"/>
  <c r="H1078" i="9"/>
  <c r="H1001" i="9"/>
  <c r="H227" i="9"/>
  <c r="H421" i="9"/>
  <c r="H1026" i="9"/>
  <c r="H1085" i="9"/>
  <c r="H671" i="9"/>
  <c r="H61" i="9"/>
  <c r="H1051" i="9"/>
  <c r="H526" i="9"/>
  <c r="H700" i="9"/>
  <c r="H792" i="9"/>
  <c r="H1044" i="9"/>
  <c r="H589" i="9"/>
  <c r="H437" i="9"/>
  <c r="H955" i="9"/>
  <c r="H98" i="9"/>
  <c r="H24" i="9"/>
  <c r="H895" i="9"/>
  <c r="H616" i="9"/>
  <c r="H354" i="9"/>
  <c r="H132" i="9"/>
  <c r="H758" i="9"/>
  <c r="H778" i="9"/>
  <c r="H975" i="9"/>
  <c r="H1050" i="9"/>
  <c r="H904" i="9"/>
  <c r="H34" i="9"/>
  <c r="H57" i="9"/>
  <c r="H581" i="9"/>
  <c r="H38" i="9"/>
  <c r="H487" i="9"/>
  <c r="H999" i="9"/>
  <c r="H714" i="9"/>
  <c r="H271" i="9"/>
  <c r="H577" i="9"/>
  <c r="H1068" i="9"/>
  <c r="H137" i="9"/>
  <c r="H434" i="9"/>
  <c r="H370" i="9"/>
  <c r="H862" i="9"/>
  <c r="H548" i="9"/>
  <c r="H411" i="9"/>
  <c r="H211" i="9"/>
  <c r="H198" i="9"/>
  <c r="H607" i="9"/>
  <c r="H656" i="9"/>
  <c r="H947" i="9"/>
  <c r="H444" i="9"/>
  <c r="H104" i="9"/>
  <c r="H769" i="9"/>
  <c r="H381" i="9"/>
  <c r="H393" i="9"/>
  <c r="H972" i="9"/>
  <c r="H162" i="9"/>
  <c r="H1088" i="9"/>
  <c r="H413" i="9"/>
  <c r="H668" i="9"/>
  <c r="H258" i="9"/>
  <c r="H153" i="9"/>
  <c r="H237" i="9"/>
  <c r="H653" i="9"/>
  <c r="H239" i="9"/>
  <c r="H953" i="9"/>
  <c r="H317" i="9"/>
  <c r="H658" i="9"/>
  <c r="H936" i="9"/>
  <c r="H1015" i="9"/>
  <c r="H401" i="9"/>
  <c r="H978" i="9"/>
  <c r="H696" i="9"/>
  <c r="H539" i="9"/>
  <c r="H467" i="9"/>
  <c r="H701" i="9"/>
  <c r="H219" i="9"/>
  <c r="H41" i="9"/>
  <c r="H369" i="9"/>
  <c r="H984" i="9"/>
  <c r="H131" i="9"/>
  <c r="H157" i="9"/>
  <c r="H556" i="9"/>
  <c r="H364" i="9"/>
  <c r="H1098" i="9"/>
  <c r="H142" i="9"/>
  <c r="H100" i="9"/>
  <c r="H235" i="9"/>
  <c r="H870" i="9"/>
  <c r="H782" i="9"/>
  <c r="H916" i="9"/>
  <c r="H253" i="9"/>
  <c r="H240" i="9"/>
  <c r="H875" i="9"/>
  <c r="H279" i="9"/>
  <c r="H695" i="9"/>
  <c r="H910" i="9"/>
  <c r="H150" i="9"/>
  <c r="H389" i="9"/>
  <c r="H756" i="9"/>
  <c r="H657" i="9"/>
  <c r="H20" i="9"/>
  <c r="H36" i="9"/>
  <c r="H391" i="9"/>
  <c r="H207" i="9"/>
  <c r="H482" i="9"/>
  <c r="H1013" i="9"/>
  <c r="H1093" i="9"/>
  <c r="H965" i="9"/>
  <c r="H204" i="9"/>
  <c r="H551" i="9"/>
  <c r="H626" i="9"/>
  <c r="H1094" i="9"/>
  <c r="H252" i="9"/>
  <c r="H529" i="9"/>
  <c r="H260" i="9"/>
  <c r="H263" i="9"/>
  <c r="H216" i="9"/>
  <c r="H781" i="9"/>
  <c r="H659" i="9"/>
  <c r="H380" i="9"/>
  <c r="H154" i="9"/>
  <c r="H613" i="9"/>
  <c r="H469" i="9"/>
  <c r="H6" i="9"/>
  <c r="H92" i="9"/>
  <c r="H831" i="9"/>
  <c r="H543" i="9"/>
  <c r="H938" i="9"/>
  <c r="H952" i="9"/>
  <c r="H109" i="9"/>
  <c r="H407" i="9"/>
  <c r="H807" i="9"/>
  <c r="H281" i="9"/>
  <c r="H943" i="9"/>
  <c r="H634" i="9"/>
  <c r="H49" i="9"/>
  <c r="H666" i="9"/>
  <c r="H966" i="9"/>
  <c r="H182" i="9"/>
  <c r="H633" i="9"/>
  <c r="H316" i="9"/>
  <c r="H304" i="9"/>
  <c r="H524" i="9"/>
  <c r="H893" i="9"/>
  <c r="H977" i="9"/>
  <c r="H1070" i="9"/>
  <c r="H810" i="9"/>
  <c r="H876" i="9"/>
  <c r="H928" i="9"/>
  <c r="H99" i="9"/>
  <c r="H1046" i="9"/>
  <c r="H690" i="9"/>
  <c r="H432" i="9"/>
  <c r="H621" i="9"/>
  <c r="H155" i="9"/>
  <c r="H719" i="9"/>
  <c r="H693" i="9"/>
  <c r="H901" i="9"/>
  <c r="H542" i="9"/>
  <c r="H554" i="9"/>
  <c r="H362" i="9"/>
  <c r="H522" i="9"/>
  <c r="H558" i="9"/>
  <c r="H838" i="9"/>
  <c r="H422" i="9"/>
  <c r="H819" i="9"/>
  <c r="H13" i="9"/>
  <c r="H1049" i="9"/>
  <c r="H743" i="9"/>
  <c r="H930" i="9"/>
  <c r="H788" i="9"/>
  <c r="H765" i="9"/>
  <c r="H1080" i="9"/>
  <c r="H311" i="9"/>
  <c r="H1005" i="9"/>
  <c r="H741" i="9"/>
  <c r="H971" i="9"/>
  <c r="H373" i="9"/>
  <c r="H86" i="9"/>
  <c r="H23" i="9"/>
  <c r="H1019" i="9"/>
  <c r="H468" i="9"/>
  <c r="H208" i="9"/>
  <c r="H188" i="9"/>
  <c r="H954" i="9"/>
  <c r="H143" i="9"/>
  <c r="H1059" i="9"/>
  <c r="H512" i="9"/>
  <c r="H167" i="9"/>
  <c r="H44" i="9"/>
  <c r="H907" i="9"/>
  <c r="H749" i="9"/>
  <c r="H853" i="9"/>
  <c r="H528" i="9"/>
  <c r="H622" i="9"/>
  <c r="H618" i="9"/>
  <c r="H397" i="9"/>
  <c r="H48" i="9"/>
  <c r="H873" i="9"/>
  <c r="H96" i="9"/>
  <c r="H443" i="9"/>
  <c r="H775" i="9"/>
  <c r="H347" i="9"/>
  <c r="H68" i="9"/>
  <c r="H506" i="9"/>
  <c r="H70" i="9"/>
  <c r="H830" i="9"/>
  <c r="H812" i="9"/>
  <c r="H53" i="9"/>
  <c r="H1032" i="9"/>
  <c r="H71" i="9"/>
  <c r="H366" i="9"/>
  <c r="H338" i="9"/>
  <c r="H40" i="9"/>
  <c r="H265" i="9"/>
  <c r="H1030" i="9"/>
  <c r="H233" i="9"/>
  <c r="H924" i="9"/>
  <c r="H241" i="9"/>
  <c r="H255" i="9"/>
  <c r="H400" i="9"/>
  <c r="H1029" i="9"/>
  <c r="H646" i="9"/>
  <c r="H501" i="9"/>
  <c r="H566" i="9"/>
  <c r="H297" i="9"/>
  <c r="H7" i="9"/>
  <c r="H64" i="9"/>
  <c r="H647" i="9"/>
  <c r="H801" i="9"/>
  <c r="H1021" i="9"/>
  <c r="H987" i="9"/>
  <c r="H203" i="9"/>
  <c r="H1101" i="9"/>
  <c r="H837" i="9"/>
  <c r="H365" i="9"/>
  <c r="H445" i="9"/>
  <c r="H1081" i="9"/>
  <c r="H1084" i="9"/>
  <c r="H254" i="9"/>
  <c r="H367" i="9"/>
  <c r="H176" i="9"/>
  <c r="H730" i="9"/>
  <c r="H723" i="9"/>
  <c r="H390" i="9"/>
  <c r="H448" i="9"/>
  <c r="H116" i="9"/>
  <c r="H571" i="9"/>
  <c r="H1038" i="9"/>
  <c r="H1087" i="9"/>
  <c r="H710" i="9"/>
  <c r="H331" i="9"/>
  <c r="H790" i="9"/>
  <c r="H579" i="9"/>
  <c r="H305" i="9"/>
  <c r="H1057" i="9"/>
  <c r="H731" i="9"/>
  <c r="H58" i="9"/>
  <c r="H563" i="9"/>
  <c r="H169" i="9"/>
  <c r="H398" i="9"/>
  <c r="H601" i="9"/>
  <c r="H679" i="9"/>
  <c r="H842" i="9"/>
  <c r="H913" i="9"/>
  <c r="H1052" i="9"/>
  <c r="H329" i="9"/>
  <c r="H549" i="9"/>
  <c r="H91" i="9"/>
  <c r="H902" i="9"/>
  <c r="H324" i="9"/>
  <c r="H220" i="9"/>
  <c r="H1091" i="9"/>
  <c r="H379" i="9"/>
  <c r="H21" i="9"/>
  <c r="H325" i="9"/>
  <c r="H1002" i="9"/>
  <c r="H1076" i="9"/>
  <c r="H755" i="9"/>
  <c r="H602" i="9"/>
  <c r="H568" i="9"/>
  <c r="H727" i="9"/>
  <c r="H813" i="9"/>
  <c r="H569" i="9"/>
  <c r="H190" i="9"/>
  <c r="H738" i="9"/>
  <c r="H1086" i="9"/>
  <c r="H278" i="9"/>
  <c r="H184" i="9"/>
  <c r="H18" i="9"/>
  <c r="H905" i="9"/>
  <c r="H416" i="9"/>
  <c r="H685" i="9"/>
  <c r="H201" i="9"/>
  <c r="H1018" i="9"/>
  <c r="H948" i="9"/>
  <c r="H360" i="9"/>
  <c r="H356" i="9"/>
  <c r="H37" i="9"/>
  <c r="H213" i="9"/>
  <c r="H295" i="9"/>
  <c r="H60" i="9"/>
  <c r="H682" i="9"/>
  <c r="H1025" i="9"/>
  <c r="H1017" i="9"/>
  <c r="H752" i="9"/>
  <c r="H772" i="9"/>
  <c r="H47" i="9"/>
  <c r="H502" i="9"/>
  <c r="H990" i="9"/>
  <c r="H12" i="9"/>
  <c r="H56" i="9"/>
  <c r="H937" i="9"/>
  <c r="H762" i="9"/>
  <c r="H961" i="9"/>
  <c r="H612" i="9"/>
  <c r="H355" i="9"/>
  <c r="H1039" i="9"/>
  <c r="H721" i="9"/>
  <c r="H79" i="9"/>
  <c r="H783" i="9"/>
  <c r="H179" i="9"/>
  <c r="H127" i="9"/>
  <c r="H348" i="9"/>
  <c r="H244" i="9"/>
  <c r="H992" i="9"/>
  <c r="H42" i="9"/>
  <c r="H287" i="9"/>
  <c r="H392" i="9"/>
  <c r="H322" i="9"/>
  <c r="H229" i="9"/>
  <c r="H484" i="9"/>
  <c r="H859" i="9"/>
  <c r="H310" i="9"/>
  <c r="H996" i="9"/>
  <c r="H30" i="9"/>
  <c r="H1024" i="9"/>
  <c r="H962" i="9"/>
  <c r="H230" i="9"/>
  <c r="H638" i="9"/>
  <c r="H537" i="9"/>
  <c r="H917" i="9"/>
  <c r="H470" i="9"/>
  <c r="H706" i="9"/>
  <c r="H345" i="9"/>
  <c r="H572" i="9"/>
  <c r="H946" i="9"/>
  <c r="H909" i="9"/>
  <c r="H720" i="9"/>
  <c r="H189" i="9"/>
  <c r="H492" i="9"/>
  <c r="H103" i="9"/>
  <c r="H66" i="9"/>
  <c r="H840" i="9"/>
  <c r="H712" i="9"/>
  <c r="H93" i="9"/>
  <c r="H663" i="9"/>
  <c r="H123" i="9"/>
  <c r="H951" i="9"/>
  <c r="H592" i="9"/>
  <c r="H318" i="9"/>
  <c r="H217" i="9"/>
  <c r="H50" i="9"/>
  <c r="H191" i="9"/>
  <c r="H615" i="9"/>
  <c r="H718" i="9"/>
  <c r="H496" i="9"/>
  <c r="H877" i="9"/>
  <c r="H256" i="9"/>
  <c r="H599" i="9"/>
  <c r="H374" i="9"/>
  <c r="H879" i="9"/>
  <c r="H906" i="9"/>
  <c r="H687" i="9"/>
  <c r="H900" i="9"/>
  <c r="H452" i="9"/>
  <c r="H339" i="9"/>
  <c r="H205" i="9"/>
  <c r="H1053" i="9"/>
  <c r="H746" i="9"/>
  <c r="H903" i="9"/>
  <c r="H472" i="9"/>
  <c r="H286" i="9"/>
  <c r="H168" i="9"/>
  <c r="H121" i="9"/>
  <c r="H51" i="9"/>
  <c r="H624" i="9"/>
  <c r="H159" i="9"/>
  <c r="H346" i="9"/>
  <c r="H620" i="9"/>
  <c r="H863" i="9"/>
  <c r="H636" i="9"/>
  <c r="H827" i="9"/>
  <c r="H686" i="9"/>
  <c r="H617" i="9"/>
  <c r="H629" i="9"/>
  <c r="H1083" i="9"/>
  <c r="H423" i="9"/>
  <c r="H744" i="9"/>
  <c r="H459" i="9"/>
  <c r="H632" i="9"/>
  <c r="H39" i="9"/>
  <c r="H15" i="9"/>
  <c r="H222" i="9"/>
  <c r="H683" i="9"/>
  <c r="H949" i="9"/>
  <c r="H922" i="9"/>
  <c r="H372" i="9"/>
  <c r="H480" i="9"/>
  <c r="H186" i="9"/>
  <c r="H466" i="9"/>
  <c r="H740" i="9"/>
  <c r="H565" i="9"/>
  <c r="H509" i="9"/>
  <c r="H1035" i="9"/>
  <c r="H871" i="9"/>
  <c r="H927" i="9"/>
  <c r="H593" i="9"/>
  <c r="H874" i="9"/>
  <c r="H822" i="9"/>
  <c r="H460" i="9"/>
  <c r="H920" i="9"/>
  <c r="H597" i="9"/>
  <c r="H59" i="9"/>
  <c r="H494" i="9"/>
  <c r="H881" i="9"/>
  <c r="H183" i="9"/>
  <c r="H639" i="9"/>
  <c r="H888" i="9"/>
  <c r="H141" i="9"/>
  <c r="H76" i="9"/>
  <c r="H578" i="9"/>
  <c r="H78" i="9"/>
  <c r="H128" i="9"/>
  <c r="H576" i="9"/>
  <c r="H251" i="9"/>
  <c r="H535" i="9"/>
  <c r="H273" i="9"/>
  <c r="H343" i="9"/>
  <c r="H855" i="9"/>
  <c r="H1054" i="9"/>
  <c r="H430" i="9"/>
  <c r="H1063" i="9"/>
  <c r="H605" i="9"/>
  <c r="H282" i="9"/>
  <c r="H378" i="9"/>
  <c r="H108" i="9"/>
  <c r="H957" i="9"/>
  <c r="H921" i="9"/>
  <c r="H248" i="9"/>
  <c r="H268" i="9"/>
  <c r="H674" i="9"/>
  <c r="H499" i="9"/>
  <c r="H933" i="9"/>
  <c r="H456" i="9"/>
  <c r="H280" i="9"/>
  <c r="H993" i="9"/>
  <c r="H35" i="9"/>
  <c r="H726" i="9"/>
  <c r="H982" i="9"/>
  <c r="H560" i="9"/>
  <c r="H358" i="9"/>
  <c r="H950" i="9"/>
  <c r="H1003" i="9"/>
  <c r="H929" i="9"/>
  <c r="H516" i="9"/>
  <c r="H944" i="9"/>
  <c r="H645" i="9"/>
  <c r="H1100" i="9"/>
  <c r="H269" i="9"/>
  <c r="H852" i="9"/>
  <c r="H351" i="9"/>
  <c r="H688" i="9"/>
  <c r="H353" i="9"/>
  <c r="H882" i="9"/>
  <c r="H396" i="9"/>
  <c r="H851" i="9"/>
  <c r="H272" i="9"/>
  <c r="H441" i="9"/>
  <c r="H140" i="9"/>
  <c r="H242" i="9"/>
  <c r="H166" i="9"/>
  <c r="H478" i="9"/>
  <c r="H277" i="9"/>
  <c r="H9" i="9"/>
  <c r="H284" i="9"/>
  <c r="H125" i="9"/>
  <c r="H67" i="9"/>
  <c r="H505" i="9"/>
  <c r="H771" i="9"/>
  <c r="H673" i="9"/>
  <c r="H890" i="9"/>
  <c r="H661" i="9"/>
  <c r="H83" i="9"/>
  <c r="H112" i="9"/>
  <c r="H148" i="9"/>
  <c r="H376" i="9"/>
  <c r="H1004" i="9"/>
  <c r="H84" i="9"/>
  <c r="H939" i="9"/>
  <c r="H677" i="9"/>
  <c r="H956" i="9"/>
  <c r="H575" i="9"/>
  <c r="H942" i="9"/>
  <c r="H932" i="9"/>
  <c r="H181" i="9"/>
  <c r="H454" i="9"/>
  <c r="H511" i="9"/>
  <c r="H1027" i="9"/>
  <c r="H45" i="9"/>
  <c r="H970" i="9"/>
  <c r="H450" i="9"/>
  <c r="H497" i="9"/>
  <c r="H889" i="9"/>
  <c r="H654" i="9"/>
  <c r="H595" i="9"/>
  <c r="H174" i="9"/>
  <c r="H120" i="9"/>
  <c r="H724" i="9"/>
  <c r="H787" i="9"/>
  <c r="H406" i="9"/>
  <c r="H402" i="9"/>
  <c r="H934" i="9"/>
  <c r="H832" i="9"/>
  <c r="H363" i="9"/>
  <c r="H940" i="9"/>
  <c r="H596" i="9"/>
  <c r="H193" i="9"/>
  <c r="H479" i="9"/>
  <c r="H733" i="9"/>
  <c r="H1099" i="9"/>
  <c r="H161" i="9"/>
  <c r="H177" i="9"/>
  <c r="H550" i="9"/>
  <c r="H914" i="9"/>
  <c r="H275" i="9"/>
  <c r="H1011" i="9"/>
  <c r="H395" i="9"/>
  <c r="H732" i="9"/>
  <c r="H420" i="9"/>
  <c r="H751" i="9"/>
  <c r="H587" i="9"/>
  <c r="H848" i="9"/>
  <c r="H130" i="9"/>
  <c r="H764" i="9"/>
  <c r="H105" i="9"/>
  <c r="H1016" i="9"/>
  <c r="H705" i="9"/>
  <c r="H525" i="9"/>
  <c r="H1058" i="9"/>
  <c r="H678" i="9"/>
  <c r="H886" i="9"/>
  <c r="H195" i="9"/>
  <c r="H429" i="9"/>
  <c r="H1066" i="9"/>
  <c r="H662" i="9"/>
  <c r="H604" i="9"/>
  <c r="H359" i="9"/>
  <c r="H481" i="9"/>
  <c r="H768" i="9"/>
  <c r="H164" i="9"/>
  <c r="H52" i="9"/>
  <c r="H308" i="9"/>
  <c r="H1034" i="9"/>
  <c r="H394" i="9"/>
  <c r="H767" i="9"/>
  <c r="H786" i="9"/>
  <c r="H979" i="9"/>
  <c r="H789" i="9"/>
  <c r="H750" i="9"/>
  <c r="H309" i="9"/>
  <c r="H891" i="9"/>
  <c r="H334" i="9"/>
  <c r="H29" i="9"/>
  <c r="H780" i="9"/>
  <c r="H610" i="9"/>
  <c r="H361" i="9"/>
  <c r="H226" i="9"/>
  <c r="H111" i="9"/>
  <c r="H69" i="9"/>
  <c r="H544" i="9"/>
  <c r="H1056" i="9"/>
  <c r="H409" i="9"/>
  <c r="H124" i="9"/>
  <c r="H828" i="9"/>
  <c r="H884" i="9"/>
  <c r="H754" i="9"/>
  <c r="H763" i="9"/>
  <c r="H1055" i="9"/>
  <c r="H546" i="9"/>
  <c r="H925" i="9"/>
  <c r="H698" i="9"/>
  <c r="H865" i="9"/>
  <c r="H642" i="9"/>
  <c r="H110" i="9"/>
  <c r="H257" i="9"/>
  <c r="H410" i="9"/>
  <c r="H386" i="9"/>
  <c r="H274" i="9"/>
  <c r="H102" i="9"/>
  <c r="H650" i="9"/>
  <c r="H62" i="9"/>
  <c r="H489" i="9"/>
  <c r="H16" i="9"/>
  <c r="H368" i="9"/>
  <c r="H631" i="9"/>
  <c r="H582" i="9"/>
  <c r="H187" i="9"/>
  <c r="H270" i="9"/>
  <c r="H299" i="9"/>
  <c r="H675" i="9"/>
  <c r="H87" i="9"/>
  <c r="H133" i="9"/>
  <c r="H455" i="9"/>
  <c r="H867" i="9"/>
  <c r="H680" i="9"/>
  <c r="H736" i="9"/>
  <c r="H321" i="9"/>
  <c r="H223" i="9"/>
  <c r="H532" i="9"/>
  <c r="H151" i="9"/>
  <c r="H896" i="9"/>
  <c r="H435" i="9"/>
  <c r="H1092" i="9"/>
  <c r="H428" i="9"/>
  <c r="H981" i="9"/>
  <c r="H722" i="9"/>
  <c r="H552" i="9"/>
  <c r="H547" i="9"/>
  <c r="H283" i="9"/>
  <c r="H54" i="9"/>
  <c r="H147" i="9"/>
  <c r="H735" i="9"/>
  <c r="H449" i="9"/>
  <c r="H667" i="9"/>
  <c r="H1045" i="9"/>
  <c r="H1048" i="9"/>
  <c r="H31" i="9"/>
  <c r="H866" i="9"/>
  <c r="H1010" i="9"/>
  <c r="H1033" i="9"/>
  <c r="H945" i="9"/>
  <c r="H32" i="9"/>
  <c r="H134" i="9"/>
  <c r="H586" i="9"/>
  <c r="H630" i="9"/>
  <c r="H463" i="9"/>
  <c r="H672" i="9"/>
  <c r="H850" i="9"/>
  <c r="H212" i="9"/>
  <c r="H973" i="9"/>
  <c r="H963" i="9"/>
  <c r="H43" i="9"/>
  <c r="H1040" i="9"/>
  <c r="H377" i="9"/>
  <c r="H215" i="9"/>
  <c r="H918" i="9"/>
  <c r="H747" i="9"/>
  <c r="H517" i="9"/>
  <c r="H336" i="9"/>
  <c r="H1006" i="9"/>
  <c r="H1095" i="9"/>
  <c r="H384" i="9"/>
  <c r="H652" i="9"/>
  <c r="H337" i="9"/>
  <c r="H833" i="9"/>
  <c r="H676" i="9"/>
  <c r="H717" i="9"/>
  <c r="H573" i="9"/>
  <c r="H753" i="9"/>
  <c r="H644" i="9"/>
  <c r="H794" i="9"/>
  <c r="H846" i="9"/>
  <c r="H643" i="9"/>
  <c r="H27" i="9"/>
  <c r="H313" i="9"/>
  <c r="H491" i="9"/>
  <c r="H461" i="9"/>
  <c r="H436" i="9"/>
  <c r="H136" i="9"/>
  <c r="H433" i="9"/>
  <c r="H527" i="9"/>
  <c r="H234" i="9"/>
  <c r="H117" i="9"/>
  <c r="H791" i="9"/>
  <c r="H989" i="9"/>
  <c r="H303" i="9"/>
  <c r="H302" i="9"/>
  <c r="H475" i="9"/>
  <c r="H702" i="9"/>
  <c r="H983" i="9"/>
  <c r="H637" i="9"/>
  <c r="H288" i="9"/>
  <c r="H405" i="9"/>
  <c r="H1031" i="9"/>
  <c r="H521" i="9"/>
  <c r="H442" i="9"/>
  <c r="H65" i="9"/>
  <c r="H249" i="9"/>
  <c r="H485" i="9"/>
  <c r="H725" i="9"/>
  <c r="H439" i="9"/>
  <c r="H507" i="9"/>
  <c r="H518" i="9"/>
  <c r="H843" i="9"/>
  <c r="H152" i="9"/>
  <c r="H115" i="9"/>
  <c r="H694" i="9"/>
  <c r="H312" i="9"/>
  <c r="H97" i="9"/>
  <c r="H919" i="9"/>
  <c r="H825" i="9"/>
  <c r="H1079" i="9"/>
  <c r="H290" i="9"/>
  <c r="H333" i="9"/>
  <c r="H864" i="9"/>
  <c r="H209" i="9"/>
  <c r="H199" i="9"/>
  <c r="H814" i="9"/>
  <c r="H243" i="9"/>
  <c r="H869" i="9"/>
  <c r="H135" i="9"/>
  <c r="H250" i="9"/>
  <c r="H564" i="9"/>
  <c r="H415" i="9"/>
  <c r="H704" i="9"/>
  <c r="H796" i="9"/>
  <c r="H73" i="9"/>
  <c r="H684" i="9"/>
  <c r="H262" i="9"/>
  <c r="H1060" i="9"/>
  <c r="H531" i="9"/>
  <c r="H418" i="9"/>
  <c r="H681" i="9"/>
  <c r="H959" i="9"/>
  <c r="H868" i="9"/>
  <c r="H894" i="9"/>
  <c r="H349" i="9"/>
  <c r="H1069" i="9"/>
  <c r="H218" i="9"/>
  <c r="H844" i="9"/>
  <c r="H545" i="9"/>
  <c r="H603" i="9"/>
  <c r="H1041" i="9"/>
  <c r="H173" i="9"/>
  <c r="H508" i="9"/>
  <c r="H734" i="9"/>
  <c r="H804" i="9"/>
  <c r="H820" i="9"/>
  <c r="H106" i="9"/>
  <c r="H1067" i="9"/>
  <c r="H114" i="9"/>
  <c r="H231" i="9"/>
  <c r="H974" i="9"/>
  <c r="H425" i="9"/>
  <c r="H611" i="9"/>
  <c r="H835" i="9"/>
  <c r="H292" i="9"/>
  <c r="H598" i="9"/>
  <c r="H1096" i="9"/>
  <c r="H408" i="9"/>
  <c r="H988" i="9"/>
  <c r="H614" i="9"/>
  <c r="H419" i="9"/>
  <c r="H465" i="9"/>
  <c r="H14" i="9"/>
  <c r="H779" i="9"/>
  <c r="H440" i="9"/>
  <c r="H697" i="9"/>
  <c r="H202" i="9"/>
  <c r="H692" i="9"/>
  <c r="H803" i="9"/>
  <c r="H493" i="9"/>
  <c r="H294" i="9"/>
  <c r="H446" i="9"/>
  <c r="H1077" i="9"/>
  <c r="H171" i="9"/>
  <c r="H498" i="9"/>
  <c r="H417" i="9"/>
  <c r="H800" i="9"/>
  <c r="H1073" i="9"/>
  <c r="H90" i="9"/>
  <c r="H458" i="9"/>
  <c r="H737" i="9"/>
  <c r="H609" i="9"/>
  <c r="H583" i="9"/>
  <c r="H328" i="9"/>
  <c r="H923" i="9"/>
  <c r="H453" i="9"/>
  <c r="H383" i="9"/>
  <c r="H5" i="9"/>
  <c r="F1104" i="9"/>
  <c r="G1104" i="9"/>
  <c r="E1104" i="9"/>
  <c r="C63" i="8"/>
  <c r="B63" i="8"/>
  <c r="E42" i="8"/>
  <c r="E9" i="8"/>
  <c r="E40" i="8"/>
  <c r="E31" i="8"/>
  <c r="E41" i="8"/>
  <c r="C31" i="4"/>
  <c r="F31" i="4" s="1"/>
  <c r="D37" i="4"/>
  <c r="B15" i="4"/>
  <c r="C15" i="4"/>
  <c r="H12" i="10" s="1"/>
  <c r="B32" i="8"/>
  <c r="B48" i="8"/>
  <c r="C32" i="8"/>
  <c r="C48" i="8"/>
  <c r="C16" i="8"/>
  <c r="G1" i="9" s="1"/>
  <c r="B16" i="8"/>
  <c r="C47" i="5"/>
  <c r="F47" i="5" s="1"/>
  <c r="B47" i="5"/>
  <c r="E47" i="5" s="1"/>
  <c r="C31" i="5"/>
  <c r="F31" i="5" s="1"/>
  <c r="B31" i="5"/>
  <c r="E31" i="5" s="1"/>
  <c r="B15" i="5"/>
  <c r="C15" i="5"/>
  <c r="F15" i="5" s="1"/>
  <c r="B31" i="4"/>
  <c r="D14" i="13" l="1"/>
  <c r="C14" i="13"/>
  <c r="D48" i="8"/>
  <c r="D16" i="8"/>
  <c r="D32" i="8"/>
  <c r="G541" i="14"/>
  <c r="D541" i="14"/>
  <c r="B541" i="14"/>
  <c r="D63" i="8"/>
  <c r="E44" i="10"/>
  <c r="F44" i="10" s="1"/>
  <c r="E59" i="10"/>
  <c r="F59" i="10" s="1"/>
  <c r="B44" i="10"/>
  <c r="C44" i="10" s="1"/>
  <c r="H59" i="10"/>
  <c r="B59" i="10"/>
  <c r="C59" i="10" s="1"/>
  <c r="G16" i="8"/>
  <c r="I27" i="10" s="1"/>
  <c r="I19" i="10" s="1"/>
  <c r="I20" i="10" s="1"/>
  <c r="H27" i="10"/>
  <c r="H19" i="10" s="1"/>
  <c r="G32" i="8"/>
  <c r="F27" i="10" s="1"/>
  <c r="F19" i="10" s="1"/>
  <c r="F20" i="10" s="1"/>
  <c r="E27" i="10"/>
  <c r="E19" i="10" s="1"/>
  <c r="B27" i="10"/>
  <c r="B19" i="10" s="1"/>
  <c r="G48" i="8"/>
  <c r="C27" i="10" s="1"/>
  <c r="C19" i="10" s="1"/>
  <c r="C20" i="10" s="1"/>
  <c r="F16" i="8"/>
  <c r="I26" i="10" s="1"/>
  <c r="H26" i="10"/>
  <c r="E26" i="10"/>
  <c r="F32" i="8"/>
  <c r="F26" i="10" s="1"/>
  <c r="B26" i="10"/>
  <c r="F48" i="8"/>
  <c r="C26" i="10" s="1"/>
  <c r="J28" i="10"/>
  <c r="J20" i="10"/>
  <c r="J59" i="10"/>
  <c r="J44" i="10"/>
  <c r="I44" i="10" s="1"/>
  <c r="D47" i="5"/>
  <c r="F12" i="10"/>
  <c r="E12" i="10"/>
  <c r="B12" i="10"/>
  <c r="F47" i="4"/>
  <c r="C12" i="10" s="1"/>
  <c r="D47" i="4"/>
  <c r="D15" i="5"/>
  <c r="E15" i="5"/>
  <c r="H1104" i="9"/>
  <c r="E63" i="8"/>
  <c r="F15" i="4"/>
  <c r="I12" i="10" s="1"/>
  <c r="D15" i="4"/>
  <c r="D31" i="4"/>
  <c r="E48" i="8"/>
  <c r="E32" i="8"/>
  <c r="E16" i="8"/>
  <c r="D31" i="5"/>
  <c r="E220" i="14" l="1"/>
  <c r="E267" i="14"/>
  <c r="E525" i="14"/>
  <c r="E117" i="14"/>
  <c r="E27" i="14"/>
  <c r="E31" i="14"/>
  <c r="E25" i="14"/>
  <c r="E198" i="14"/>
  <c r="E268" i="14"/>
  <c r="E224" i="14"/>
  <c r="E84" i="14"/>
  <c r="E187" i="14"/>
  <c r="E147" i="14"/>
  <c r="E517" i="14"/>
  <c r="E471" i="14"/>
  <c r="E103" i="14"/>
  <c r="E137" i="14"/>
  <c r="E87" i="14"/>
  <c r="E299" i="14"/>
  <c r="E359" i="14"/>
  <c r="E360" i="14"/>
  <c r="E89" i="14"/>
  <c r="E105" i="14"/>
  <c r="E141" i="14"/>
  <c r="E330" i="14"/>
  <c r="E515" i="14"/>
  <c r="E362" i="14"/>
  <c r="E201" i="14"/>
  <c r="E35" i="14"/>
  <c r="E247" i="14"/>
  <c r="E207" i="14"/>
  <c r="E173" i="14"/>
  <c r="E39" i="14"/>
  <c r="E320" i="14"/>
  <c r="E152" i="14"/>
  <c r="E44" i="14"/>
  <c r="E232" i="14"/>
  <c r="E531" i="14"/>
  <c r="E511" i="14"/>
  <c r="E230" i="14"/>
  <c r="E340" i="14"/>
  <c r="E513" i="14"/>
  <c r="E50" i="14"/>
  <c r="E121" i="14"/>
  <c r="E530" i="14"/>
  <c r="E337" i="14"/>
  <c r="E348" i="14"/>
  <c r="E135" i="14"/>
  <c r="E420" i="14"/>
  <c r="E288" i="14"/>
  <c r="E284" i="14"/>
  <c r="E510" i="14"/>
  <c r="E146" i="14"/>
  <c r="E518" i="14"/>
  <c r="E427" i="14"/>
  <c r="E390" i="14"/>
  <c r="E71" i="14"/>
  <c r="E107" i="14"/>
  <c r="E387" i="14"/>
  <c r="E374" i="14"/>
  <c r="E52" i="14"/>
  <c r="E380" i="14"/>
  <c r="E29" i="14"/>
  <c r="E426" i="14"/>
  <c r="E225" i="14"/>
  <c r="E453" i="14"/>
  <c r="E300" i="14"/>
  <c r="E434" i="14"/>
  <c r="E120" i="14"/>
  <c r="E80" i="14"/>
  <c r="E351" i="14"/>
  <c r="E131" i="14"/>
  <c r="E345" i="14"/>
  <c r="E97" i="14"/>
  <c r="E47" i="14"/>
  <c r="E322" i="14"/>
  <c r="E211" i="14"/>
  <c r="E319" i="14"/>
  <c r="E237" i="14"/>
  <c r="E260" i="14"/>
  <c r="E314" i="14"/>
  <c r="E296" i="14"/>
  <c r="E65" i="14"/>
  <c r="E392" i="14"/>
  <c r="E100" i="14"/>
  <c r="E353" i="14"/>
  <c r="E55" i="14"/>
  <c r="E506" i="14"/>
  <c r="E514" i="14"/>
  <c r="E447" i="14"/>
  <c r="E278" i="14"/>
  <c r="E334" i="14"/>
  <c r="E72" i="14"/>
  <c r="E82" i="14"/>
  <c r="E270" i="14"/>
  <c r="E311" i="14"/>
  <c r="E193" i="14"/>
  <c r="E195" i="14"/>
  <c r="E171" i="14"/>
  <c r="E243" i="14"/>
  <c r="E165" i="14"/>
  <c r="E452" i="14"/>
  <c r="E327" i="14"/>
  <c r="E138" i="14"/>
  <c r="E458" i="14"/>
  <c r="E303" i="14"/>
  <c r="E341" i="14"/>
  <c r="E11" i="14"/>
  <c r="E418" i="14"/>
  <c r="E271" i="14"/>
  <c r="E163" i="14"/>
  <c r="E485" i="14"/>
  <c r="E520" i="14"/>
  <c r="E449" i="14"/>
  <c r="E399" i="14"/>
  <c r="E182" i="14"/>
  <c r="E150" i="14"/>
  <c r="E115" i="14"/>
  <c r="E318" i="14"/>
  <c r="E321" i="14"/>
  <c r="E375" i="14"/>
  <c r="E519" i="14"/>
  <c r="E532" i="14"/>
  <c r="E166" i="14"/>
  <c r="E217" i="14"/>
  <c r="E94" i="14"/>
  <c r="E280" i="14"/>
  <c r="E113" i="14"/>
  <c r="E132" i="14"/>
  <c r="E30" i="14"/>
  <c r="E63" i="14"/>
  <c r="E502" i="14"/>
  <c r="E54" i="14"/>
  <c r="E335" i="14"/>
  <c r="E499" i="14"/>
  <c r="E66" i="14"/>
  <c r="E279" i="14"/>
  <c r="E246" i="14"/>
  <c r="E216" i="14"/>
  <c r="E73" i="14"/>
  <c r="E474" i="14"/>
  <c r="E170" i="14"/>
  <c r="E75" i="14"/>
  <c r="E317" i="14"/>
  <c r="E98" i="14"/>
  <c r="E377" i="14"/>
  <c r="E521" i="14"/>
  <c r="E368" i="14"/>
  <c r="E430" i="14"/>
  <c r="E479" i="14"/>
  <c r="E226" i="14"/>
  <c r="E366" i="14"/>
  <c r="E516" i="14"/>
  <c r="E33" i="14"/>
  <c r="E259" i="14"/>
  <c r="E176" i="14"/>
  <c r="E227" i="14"/>
  <c r="E34" i="14"/>
  <c r="E70" i="14"/>
  <c r="E153" i="14"/>
  <c r="E289" i="14"/>
  <c r="E462" i="14"/>
  <c r="E391" i="14"/>
  <c r="E295" i="14"/>
  <c r="E185" i="14"/>
  <c r="E331" i="14"/>
  <c r="E106" i="14"/>
  <c r="E169" i="14"/>
  <c r="E241" i="14"/>
  <c r="E406" i="14"/>
  <c r="E492" i="14"/>
  <c r="E312" i="14"/>
  <c r="E110" i="14"/>
  <c r="E59" i="14"/>
  <c r="E197" i="14"/>
  <c r="E509" i="14"/>
  <c r="E493" i="14"/>
  <c r="E324" i="14"/>
  <c r="E174" i="14"/>
  <c r="E126" i="14"/>
  <c r="E463" i="14"/>
  <c r="E191" i="14"/>
  <c r="E58" i="14"/>
  <c r="E483" i="14"/>
  <c r="E301" i="14"/>
  <c r="E28" i="14"/>
  <c r="E139" i="14"/>
  <c r="E412" i="14"/>
  <c r="E203" i="14"/>
  <c r="E77" i="14"/>
  <c r="E444" i="14"/>
  <c r="E478" i="14"/>
  <c r="E411" i="14"/>
  <c r="E93" i="14"/>
  <c r="E286" i="14"/>
  <c r="E442" i="14"/>
  <c r="E265" i="14"/>
  <c r="E500" i="14"/>
  <c r="E358" i="14"/>
  <c r="E488" i="14"/>
  <c r="E99" i="14"/>
  <c r="E91" i="14"/>
  <c r="E144" i="14"/>
  <c r="E423" i="14"/>
  <c r="E382" i="14"/>
  <c r="E448" i="14"/>
  <c r="E156" i="14"/>
  <c r="E205" i="14"/>
  <c r="E467" i="14"/>
  <c r="E275" i="14"/>
  <c r="E497" i="14"/>
  <c r="E134" i="14"/>
  <c r="E20" i="14"/>
  <c r="E527" i="14"/>
  <c r="E281" i="14"/>
  <c r="E297" i="14"/>
  <c r="E326" i="14"/>
  <c r="E354" i="14"/>
  <c r="E308" i="14"/>
  <c r="E212" i="14"/>
  <c r="E214" i="14"/>
  <c r="E290" i="14"/>
  <c r="E190" i="14"/>
  <c r="E23" i="14"/>
  <c r="E261" i="14"/>
  <c r="E413" i="14"/>
  <c r="E459" i="14"/>
  <c r="E384" i="14"/>
  <c r="E410" i="14"/>
  <c r="E457" i="14"/>
  <c r="E333" i="14"/>
  <c r="E524" i="14"/>
  <c r="E401" i="14"/>
  <c r="E538" i="14"/>
  <c r="E464" i="14"/>
  <c r="E440" i="14"/>
  <c r="E222" i="14"/>
  <c r="E393" i="14"/>
  <c r="E372" i="14"/>
  <c r="E503" i="14"/>
  <c r="E83" i="14"/>
  <c r="E501" i="14"/>
  <c r="E180" i="14"/>
  <c r="E133" i="14"/>
  <c r="E451" i="14"/>
  <c r="E482" i="14"/>
  <c r="E344" i="14"/>
  <c r="E445" i="14"/>
  <c r="E336" i="14"/>
  <c r="E149" i="14"/>
  <c r="E172" i="14"/>
  <c r="E239" i="14"/>
  <c r="E480" i="14"/>
  <c r="E529" i="14"/>
  <c r="E407" i="14"/>
  <c r="E233" i="14"/>
  <c r="E85" i="14"/>
  <c r="E473" i="14"/>
  <c r="E528" i="14"/>
  <c r="E388" i="14"/>
  <c r="E285" i="14"/>
  <c r="E455" i="14"/>
  <c r="E254" i="14"/>
  <c r="E61" i="14"/>
  <c r="E404" i="14"/>
  <c r="E477" i="14"/>
  <c r="E409" i="14"/>
  <c r="E160" i="14"/>
  <c r="E456" i="14"/>
  <c r="E123" i="14"/>
  <c r="E403" i="14"/>
  <c r="E431" i="14"/>
  <c r="E151" i="14"/>
  <c r="E298" i="14"/>
  <c r="E192" i="14"/>
  <c r="E398" i="14"/>
  <c r="E213" i="14"/>
  <c r="E460" i="14"/>
  <c r="E339" i="14"/>
  <c r="E487" i="14"/>
  <c r="E130" i="14"/>
  <c r="E381" i="14"/>
  <c r="E108" i="14"/>
  <c r="E450" i="14"/>
  <c r="E309" i="14"/>
  <c r="E42" i="14"/>
  <c r="E441" i="14"/>
  <c r="E386" i="14"/>
  <c r="E490" i="14"/>
  <c r="E307" i="14"/>
  <c r="E269" i="14"/>
  <c r="E305" i="14"/>
  <c r="E313" i="14"/>
  <c r="E229" i="14"/>
  <c r="E118" i="14"/>
  <c r="E383" i="14"/>
  <c r="E263" i="14"/>
  <c r="E421" i="14"/>
  <c r="E539" i="14"/>
  <c r="E282" i="14"/>
  <c r="E489" i="14"/>
  <c r="E342" i="14"/>
  <c r="E433" i="14"/>
  <c r="E369" i="14"/>
  <c r="E475" i="14"/>
  <c r="E352" i="14"/>
  <c r="E481" i="14"/>
  <c r="E251" i="14"/>
  <c r="E127" i="14"/>
  <c r="E302" i="14"/>
  <c r="E162" i="14"/>
  <c r="E249" i="14"/>
  <c r="E371" i="14"/>
  <c r="E416" i="14"/>
  <c r="E206" i="14"/>
  <c r="E432" i="14"/>
  <c r="E258" i="14"/>
  <c r="E242" i="14"/>
  <c r="E428" i="14"/>
  <c r="E250" i="14"/>
  <c r="E125" i="14"/>
  <c r="E264" i="14"/>
  <c r="E435" i="14"/>
  <c r="E454" i="14"/>
  <c r="E446" i="14"/>
  <c r="E367" i="14"/>
  <c r="E476" i="14"/>
  <c r="E240" i="14"/>
  <c r="E417" i="14"/>
  <c r="E505" i="14"/>
  <c r="E495" i="14"/>
  <c r="E148" i="14"/>
  <c r="E256" i="14"/>
  <c r="E357" i="14"/>
  <c r="E92" i="14"/>
  <c r="E204" i="14"/>
  <c r="E535" i="14"/>
  <c r="E364" i="14"/>
  <c r="E361" i="14"/>
  <c r="E328" i="14"/>
  <c r="E158" i="14"/>
  <c r="E486" i="14"/>
  <c r="E400" i="14"/>
  <c r="E252" i="14"/>
  <c r="E408" i="14"/>
  <c r="E273" i="14"/>
  <c r="E415" i="14"/>
  <c r="E79" i="14"/>
  <c r="E325" i="14"/>
  <c r="E194" i="14"/>
  <c r="E536" i="14"/>
  <c r="E255" i="14"/>
  <c r="E291" i="14"/>
  <c r="E154" i="14"/>
  <c r="E68" i="14"/>
  <c r="E343" i="14"/>
  <c r="E429" i="14"/>
  <c r="E350" i="14"/>
  <c r="E494" i="14"/>
  <c r="E245" i="14"/>
  <c r="E491" i="14"/>
  <c r="E60" i="14"/>
  <c r="E438" i="14"/>
  <c r="E349" i="14"/>
  <c r="E496" i="14"/>
  <c r="E90" i="14"/>
  <c r="E219" i="14"/>
  <c r="E277" i="14"/>
  <c r="E534" i="14"/>
  <c r="E128" i="14"/>
  <c r="E69" i="14"/>
  <c r="E189" i="14"/>
  <c r="E512" i="14"/>
  <c r="E168" i="14"/>
  <c r="E143" i="14"/>
  <c r="E257" i="14"/>
  <c r="E315" i="14"/>
  <c r="E109" i="14"/>
  <c r="E112" i="14"/>
  <c r="E370" i="14"/>
  <c r="E9" i="14"/>
  <c r="E533" i="14"/>
  <c r="E262" i="14"/>
  <c r="E436" i="14"/>
  <c r="E238" i="14"/>
  <c r="E363" i="14"/>
  <c r="E443" i="14"/>
  <c r="E439" i="14"/>
  <c r="E472" i="14"/>
  <c r="E526" i="14"/>
  <c r="E356" i="14"/>
  <c r="E15" i="14"/>
  <c r="E504" i="14"/>
  <c r="E373" i="14"/>
  <c r="E215" i="14"/>
  <c r="E234" i="14"/>
  <c r="E178" i="14"/>
  <c r="E231" i="14"/>
  <c r="E422" i="14"/>
  <c r="E274" i="14"/>
  <c r="E508" i="14"/>
  <c r="E484" i="14"/>
  <c r="E293" i="14"/>
  <c r="E19" i="14"/>
  <c r="E14" i="14"/>
  <c r="E104" i="14"/>
  <c r="E43" i="14"/>
  <c r="E159" i="14"/>
  <c r="E167" i="14"/>
  <c r="E46" i="14"/>
  <c r="E88" i="14"/>
  <c r="E17" i="14"/>
  <c r="E405" i="14"/>
  <c r="E437" i="14"/>
  <c r="E53" i="14"/>
  <c r="E136" i="14"/>
  <c r="E199" i="14"/>
  <c r="E310" i="14"/>
  <c r="E26" i="14"/>
  <c r="E48" i="14"/>
  <c r="E122" i="14"/>
  <c r="E272" i="14"/>
  <c r="E323" i="14"/>
  <c r="E6" i="14"/>
  <c r="E396" i="14"/>
  <c r="E57" i="14"/>
  <c r="E140" i="14"/>
  <c r="E425" i="14"/>
  <c r="E161" i="14"/>
  <c r="E142" i="14"/>
  <c r="E36" i="14"/>
  <c r="E10" i="14"/>
  <c r="E16" i="14"/>
  <c r="E129" i="14"/>
  <c r="E419" i="14"/>
  <c r="E210" i="14"/>
  <c r="E62" i="14"/>
  <c r="E276" i="14"/>
  <c r="E95" i="14"/>
  <c r="E523" i="14"/>
  <c r="E469" i="14"/>
  <c r="E221" i="14"/>
  <c r="E56" i="14"/>
  <c r="E389" i="14"/>
  <c r="E18" i="14"/>
  <c r="E155" i="14"/>
  <c r="E116" i="14"/>
  <c r="E32" i="14"/>
  <c r="E209" i="14"/>
  <c r="E540" i="14"/>
  <c r="E200" i="14"/>
  <c r="E38" i="14"/>
  <c r="E355" i="14"/>
  <c r="E244" i="14"/>
  <c r="E102" i="14"/>
  <c r="E188" i="14"/>
  <c r="E78" i="14"/>
  <c r="E181" i="14"/>
  <c r="E114" i="14"/>
  <c r="E332" i="14"/>
  <c r="E507" i="14"/>
  <c r="E196" i="14"/>
  <c r="E119" i="14"/>
  <c r="E294" i="14"/>
  <c r="E466" i="14"/>
  <c r="E164" i="14"/>
  <c r="E378" i="14"/>
  <c r="E236" i="14"/>
  <c r="E145" i="14"/>
  <c r="E74" i="14"/>
  <c r="E218" i="14"/>
  <c r="E283" i="14"/>
  <c r="E184" i="14"/>
  <c r="E292" i="14"/>
  <c r="E157" i="14"/>
  <c r="E465" i="14"/>
  <c r="E266" i="14"/>
  <c r="E186" i="14"/>
  <c r="E12" i="14"/>
  <c r="E228" i="14"/>
  <c r="E223" i="14"/>
  <c r="E179" i="14"/>
  <c r="E21" i="14"/>
  <c r="E51" i="14"/>
  <c r="E49" i="14"/>
  <c r="E67" i="14"/>
  <c r="E8" i="14"/>
  <c r="E424" i="14"/>
  <c r="E5" i="14"/>
  <c r="E347" i="14"/>
  <c r="E248" i="14"/>
  <c r="E41" i="14"/>
  <c r="E461" i="14"/>
  <c r="E76" i="14"/>
  <c r="E202" i="14"/>
  <c r="E111" i="14"/>
  <c r="E522" i="14"/>
  <c r="E96" i="14"/>
  <c r="E253" i="14"/>
  <c r="E183" i="14"/>
  <c r="E64" i="14"/>
  <c r="E338" i="14"/>
  <c r="E13" i="14"/>
  <c r="E101" i="14"/>
  <c r="E86" i="14"/>
  <c r="E329" i="14"/>
  <c r="E7" i="14"/>
  <c r="E22" i="14"/>
  <c r="E365" i="14"/>
  <c r="E37" i="14"/>
  <c r="E24" i="14"/>
  <c r="E414" i="14"/>
  <c r="E81" i="14"/>
  <c r="E175" i="14"/>
  <c r="E124" i="14"/>
  <c r="E385" i="14"/>
  <c r="E4" i="14"/>
  <c r="E394" i="14"/>
  <c r="E346" i="14"/>
  <c r="E45" i="14"/>
  <c r="E316" i="14"/>
  <c r="E397" i="14"/>
  <c r="E468" i="14"/>
  <c r="E379" i="14"/>
  <c r="E395" i="14"/>
  <c r="E402" i="14"/>
  <c r="E177" i="14"/>
  <c r="E40" i="14"/>
  <c r="E306" i="14"/>
  <c r="E470" i="14"/>
  <c r="E537" i="14"/>
  <c r="E376" i="14"/>
  <c r="E304" i="14"/>
  <c r="E498" i="14"/>
  <c r="E287" i="14"/>
  <c r="E208" i="14"/>
  <c r="E235" i="14"/>
  <c r="C485" i="14"/>
  <c r="C393" i="14"/>
  <c r="C540" i="14"/>
  <c r="C415" i="14"/>
  <c r="C328" i="14"/>
  <c r="C336" i="14"/>
  <c r="C164" i="14"/>
  <c r="C433" i="14"/>
  <c r="C69" i="14"/>
  <c r="C4" i="14"/>
  <c r="C501" i="14"/>
  <c r="C308" i="14"/>
  <c r="C348" i="14"/>
  <c r="C268" i="14"/>
  <c r="C206" i="14"/>
  <c r="C417" i="14"/>
  <c r="C497" i="14"/>
  <c r="C152" i="14"/>
  <c r="C197" i="14"/>
  <c r="C181" i="14"/>
  <c r="C171" i="14"/>
  <c r="C440" i="14"/>
  <c r="C93" i="14"/>
  <c r="C539" i="14"/>
  <c r="C538" i="14"/>
  <c r="C84" i="14"/>
  <c r="C187" i="14"/>
  <c r="C118" i="14"/>
  <c r="C243" i="14"/>
  <c r="C148" i="14"/>
  <c r="C172" i="14"/>
  <c r="C63" i="14"/>
  <c r="C116" i="14"/>
  <c r="C201" i="14"/>
  <c r="C68" i="14"/>
  <c r="C72" i="14"/>
  <c r="C39" i="14"/>
  <c r="C110" i="14"/>
  <c r="C60" i="14"/>
  <c r="C42" i="14"/>
  <c r="C155" i="14"/>
  <c r="C29" i="14"/>
  <c r="C10" i="14"/>
  <c r="C289" i="14"/>
  <c r="C236" i="14"/>
  <c r="C537" i="14"/>
  <c r="C426" i="14"/>
  <c r="C216" i="14"/>
  <c r="C154" i="14"/>
  <c r="C307" i="14"/>
  <c r="C128" i="14"/>
  <c r="C178" i="14"/>
  <c r="C202" i="14"/>
  <c r="C173" i="14"/>
  <c r="C311" i="14"/>
  <c r="C250" i="14"/>
  <c r="C492" i="14"/>
  <c r="C459" i="14"/>
  <c r="C341" i="14"/>
  <c r="C59" i="14"/>
  <c r="C462" i="14"/>
  <c r="C57" i="14"/>
  <c r="C73" i="14"/>
  <c r="C493" i="14"/>
  <c r="C373" i="14"/>
  <c r="C264" i="14"/>
  <c r="C340" i="14"/>
  <c r="C253" i="14"/>
  <c r="C379" i="14"/>
  <c r="C300" i="14"/>
  <c r="C392" i="14"/>
  <c r="C40" i="14"/>
  <c r="C431" i="14"/>
  <c r="C222" i="14"/>
  <c r="C142" i="14"/>
  <c r="C16" i="14"/>
  <c r="C384" i="14"/>
  <c r="C391" i="14"/>
  <c r="C6" i="14"/>
  <c r="C200" i="14"/>
  <c r="C296" i="14"/>
  <c r="C361" i="14"/>
  <c r="C380" i="14"/>
  <c r="C274" i="14"/>
  <c r="C351" i="14"/>
  <c r="C536" i="14"/>
  <c r="C505" i="14"/>
  <c r="C89" i="14"/>
  <c r="C535" i="14"/>
  <c r="C449" i="14"/>
  <c r="C534" i="14"/>
  <c r="C349" i="14"/>
  <c r="C306" i="14"/>
  <c r="C256" i="14"/>
  <c r="C203" i="14"/>
  <c r="C375" i="14"/>
  <c r="C367" i="14"/>
  <c r="C104" i="14"/>
  <c r="C81" i="14"/>
  <c r="C533" i="14"/>
  <c r="C71" i="14"/>
  <c r="C486" i="14"/>
  <c r="C460" i="14"/>
  <c r="C282" i="14"/>
  <c r="C472" i="14"/>
  <c r="C293" i="14"/>
  <c r="C25" i="14"/>
  <c r="C469" i="14"/>
  <c r="C313" i="14"/>
  <c r="C231" i="14"/>
  <c r="C192" i="14"/>
  <c r="C247" i="14"/>
  <c r="C494" i="14"/>
  <c r="C347" i="14"/>
  <c r="C125" i="14"/>
  <c r="C101" i="14"/>
  <c r="C399" i="14"/>
  <c r="C409" i="14"/>
  <c r="C474" i="14"/>
  <c r="C342" i="14"/>
  <c r="C23" i="14"/>
  <c r="C245" i="14"/>
  <c r="C186" i="14"/>
  <c r="C205" i="14"/>
  <c r="C92" i="14"/>
  <c r="C41" i="14"/>
  <c r="C65" i="14"/>
  <c r="C33" i="14"/>
  <c r="C532" i="14"/>
  <c r="C531" i="14"/>
  <c r="C136" i="14"/>
  <c r="C530" i="14"/>
  <c r="C17" i="14"/>
  <c r="C85" i="14"/>
  <c r="C12" i="14"/>
  <c r="C177" i="14"/>
  <c r="C135" i="14"/>
  <c r="C478" i="14"/>
  <c r="C359" i="14"/>
  <c r="C7" i="14"/>
  <c r="C226" i="14"/>
  <c r="C281" i="14"/>
  <c r="C326" i="14"/>
  <c r="C140" i="14"/>
  <c r="C290" i="14"/>
  <c r="C265" i="14"/>
  <c r="C38" i="14"/>
  <c r="C88" i="14"/>
  <c r="C457" i="14"/>
  <c r="C382" i="14"/>
  <c r="C191" i="14"/>
  <c r="C437" i="14"/>
  <c r="C377" i="14"/>
  <c r="C224" i="14"/>
  <c r="C319" i="14"/>
  <c r="C235" i="14"/>
  <c r="C52" i="14"/>
  <c r="C107" i="14"/>
  <c r="C488" i="14"/>
  <c r="C450" i="14"/>
  <c r="C209" i="14"/>
  <c r="C47" i="14"/>
  <c r="C126" i="14"/>
  <c r="C378" i="14"/>
  <c r="C215" i="14"/>
  <c r="C419" i="14"/>
  <c r="C473" i="14"/>
  <c r="C134" i="14"/>
  <c r="C309" i="14"/>
  <c r="C465" i="14"/>
  <c r="C119" i="14"/>
  <c r="C456" i="14"/>
  <c r="C386" i="14"/>
  <c r="C260" i="14"/>
  <c r="C441" i="14"/>
  <c r="C246" i="14"/>
  <c r="C338" i="14"/>
  <c r="C481" i="14"/>
  <c r="C358" i="14"/>
  <c r="C217" i="14"/>
  <c r="C150" i="14"/>
  <c r="C67" i="14"/>
  <c r="C332" i="14"/>
  <c r="C198" i="14"/>
  <c r="C477" i="14"/>
  <c r="C482" i="14"/>
  <c r="C454" i="14"/>
  <c r="C157" i="14"/>
  <c r="C304" i="14"/>
  <c r="C413" i="14"/>
  <c r="C79" i="14"/>
  <c r="C333" i="14"/>
  <c r="C232" i="14"/>
  <c r="C99" i="14"/>
  <c r="C137" i="14"/>
  <c r="C369" i="14"/>
  <c r="C443" i="14"/>
  <c r="C11" i="14"/>
  <c r="C434" i="14"/>
  <c r="C461" i="14"/>
  <c r="C325" i="14"/>
  <c r="C147" i="14"/>
  <c r="C214" i="14"/>
  <c r="C432" i="14"/>
  <c r="C146" i="14"/>
  <c r="C37" i="14"/>
  <c r="C80" i="14"/>
  <c r="C490" i="14"/>
  <c r="C385" i="14"/>
  <c r="C233" i="14"/>
  <c r="C120" i="14"/>
  <c r="C299" i="14"/>
  <c r="C141" i="14"/>
  <c r="C529" i="14"/>
  <c r="C91" i="14"/>
  <c r="C272" i="14"/>
  <c r="C258" i="14"/>
  <c r="C30" i="14"/>
  <c r="C337" i="14"/>
  <c r="C425" i="14"/>
  <c r="C219" i="14"/>
  <c r="C368" i="14"/>
  <c r="C453" i="14"/>
  <c r="C252" i="14"/>
  <c r="C414" i="14"/>
  <c r="C255" i="14"/>
  <c r="C470" i="14"/>
  <c r="C100" i="14"/>
  <c r="C50" i="14"/>
  <c r="C389" i="14"/>
  <c r="C94" i="14"/>
  <c r="C436" i="14"/>
  <c r="C64" i="14"/>
  <c r="C262" i="14"/>
  <c r="C303" i="14"/>
  <c r="C237" i="14"/>
  <c r="C295" i="14"/>
  <c r="C429" i="14"/>
  <c r="C54" i="14"/>
  <c r="C194" i="14"/>
  <c r="C496" i="14"/>
  <c r="C213" i="14"/>
  <c r="C292" i="14"/>
  <c r="C257" i="14"/>
  <c r="C263" i="14"/>
  <c r="C467" i="14"/>
  <c r="C188" i="14"/>
  <c r="C160" i="14"/>
  <c r="C276" i="14"/>
  <c r="C466" i="14"/>
  <c r="C408" i="14"/>
  <c r="C528" i="14"/>
  <c r="C22" i="14"/>
  <c r="C106" i="14"/>
  <c r="C451" i="14"/>
  <c r="C279" i="14"/>
  <c r="C28" i="14"/>
  <c r="C131" i="14"/>
  <c r="C352" i="14"/>
  <c r="C527" i="14"/>
  <c r="C464" i="14"/>
  <c r="C55" i="14"/>
  <c r="C98" i="14"/>
  <c r="C184" i="14"/>
  <c r="C526" i="14"/>
  <c r="C204" i="14"/>
  <c r="C394" i="14"/>
  <c r="C339" i="14"/>
  <c r="C463" i="14"/>
  <c r="C446" i="14"/>
  <c r="C249" i="14"/>
  <c r="C411" i="14"/>
  <c r="C420" i="14"/>
  <c r="C95" i="14"/>
  <c r="C445" i="14"/>
  <c r="C280" i="14"/>
  <c r="C357" i="14"/>
  <c r="C363" i="14"/>
  <c r="C251" i="14"/>
  <c r="C163" i="14"/>
  <c r="C502" i="14"/>
  <c r="C370" i="14"/>
  <c r="C444" i="14"/>
  <c r="C123" i="14"/>
  <c r="C424" i="14"/>
  <c r="C179" i="14"/>
  <c r="C43" i="14"/>
  <c r="C327" i="14"/>
  <c r="C267" i="14"/>
  <c r="C212" i="14"/>
  <c r="C288" i="14"/>
  <c r="C259" i="14"/>
  <c r="C234" i="14"/>
  <c r="C525" i="14"/>
  <c r="C287" i="14"/>
  <c r="C242" i="14"/>
  <c r="C277" i="14"/>
  <c r="C46" i="14"/>
  <c r="C407" i="14"/>
  <c r="C524" i="14"/>
  <c r="C70" i="14"/>
  <c r="C244" i="14"/>
  <c r="C196" i="14"/>
  <c r="C220" i="14"/>
  <c r="C476" i="14"/>
  <c r="C51" i="14"/>
  <c r="C504" i="14"/>
  <c r="C175" i="14"/>
  <c r="C117" i="14"/>
  <c r="C228" i="14"/>
  <c r="C241" i="14"/>
  <c r="C103" i="14"/>
  <c r="C161" i="14"/>
  <c r="C406" i="14"/>
  <c r="C455" i="14"/>
  <c r="C310" i="14"/>
  <c r="C82" i="14"/>
  <c r="C248" i="14"/>
  <c r="C286" i="14"/>
  <c r="C405" i="14"/>
  <c r="C376" i="14"/>
  <c r="C523" i="14"/>
  <c r="C316" i="14"/>
  <c r="C447" i="14"/>
  <c r="C346" i="14"/>
  <c r="C183" i="14"/>
  <c r="C302" i="14"/>
  <c r="C77" i="14"/>
  <c r="C66" i="14"/>
  <c r="C312" i="14"/>
  <c r="C362" i="14"/>
  <c r="C500" i="14"/>
  <c r="C185" i="14"/>
  <c r="C345" i="14"/>
  <c r="C108" i="14"/>
  <c r="C522" i="14"/>
  <c r="C404" i="14"/>
  <c r="C159" i="14"/>
  <c r="C44" i="14"/>
  <c r="C266" i="14"/>
  <c r="C366" i="14"/>
  <c r="C48" i="14"/>
  <c r="C76" i="14"/>
  <c r="C223" i="14"/>
  <c r="C102" i="14"/>
  <c r="C144" i="14"/>
  <c r="C423" i="14"/>
  <c r="C484" i="14"/>
  <c r="C143" i="14"/>
  <c r="C182" i="14"/>
  <c r="C360" i="14"/>
  <c r="C395" i="14"/>
  <c r="C74" i="14"/>
  <c r="C21" i="14"/>
  <c r="C495" i="14"/>
  <c r="C61" i="14"/>
  <c r="C111" i="14"/>
  <c r="C24" i="14"/>
  <c r="C261" i="14"/>
  <c r="C254" i="14"/>
  <c r="C331" i="14"/>
  <c r="C442" i="14"/>
  <c r="C344" i="14"/>
  <c r="C365" i="14"/>
  <c r="C521" i="14"/>
  <c r="C503" i="14"/>
  <c r="C475" i="14"/>
  <c r="C271" i="14"/>
  <c r="C190" i="14"/>
  <c r="C364" i="14"/>
  <c r="C520" i="14"/>
  <c r="C8" i="14"/>
  <c r="C323" i="14"/>
  <c r="C519" i="14"/>
  <c r="C56" i="14"/>
  <c r="C439" i="14"/>
  <c r="C75" i="14"/>
  <c r="C49" i="14"/>
  <c r="C518" i="14"/>
  <c r="C180" i="14"/>
  <c r="C96" i="14"/>
  <c r="C78" i="14"/>
  <c r="C195" i="14"/>
  <c r="C174" i="14"/>
  <c r="C297" i="14"/>
  <c r="C151" i="14"/>
  <c r="C18" i="14"/>
  <c r="C238" i="14"/>
  <c r="C170" i="14"/>
  <c r="C169" i="14"/>
  <c r="C121" i="14"/>
  <c r="C435" i="14"/>
  <c r="C26" i="14"/>
  <c r="C410" i="14"/>
  <c r="C9" i="14"/>
  <c r="C517" i="14"/>
  <c r="C218" i="14"/>
  <c r="C343" i="14"/>
  <c r="C350" i="14"/>
  <c r="C372" i="14"/>
  <c r="C35" i="14"/>
  <c r="C149" i="14"/>
  <c r="C132" i="14"/>
  <c r="C321" i="14"/>
  <c r="C229" i="14"/>
  <c r="C516" i="14"/>
  <c r="C356" i="14"/>
  <c r="C387" i="14"/>
  <c r="C452" i="14"/>
  <c r="C330" i="14"/>
  <c r="C412" i="14"/>
  <c r="C322" i="14"/>
  <c r="C291" i="14"/>
  <c r="C480" i="14"/>
  <c r="C97" i="14"/>
  <c r="C305" i="14"/>
  <c r="C515" i="14"/>
  <c r="C165" i="14"/>
  <c r="C320" i="14"/>
  <c r="C230" i="14"/>
  <c r="C471" i="14"/>
  <c r="C168" i="14"/>
  <c r="C390" i="14"/>
  <c r="C315" i="14"/>
  <c r="C127" i="14"/>
  <c r="C388" i="14"/>
  <c r="C421" i="14"/>
  <c r="C156" i="14"/>
  <c r="C166" i="14"/>
  <c r="C162" i="14"/>
  <c r="C31" i="14"/>
  <c r="C240" i="14"/>
  <c r="C314" i="14"/>
  <c r="C138" i="14"/>
  <c r="C514" i="14"/>
  <c r="C403" i="14"/>
  <c r="C428" i="14"/>
  <c r="C285" i="14"/>
  <c r="C317" i="14"/>
  <c r="C109" i="14"/>
  <c r="C158" i="14"/>
  <c r="C458" i="14"/>
  <c r="C355" i="14"/>
  <c r="C489" i="14"/>
  <c r="C513" i="14"/>
  <c r="C145" i="14"/>
  <c r="C438" i="14"/>
  <c r="C402" i="14"/>
  <c r="C284" i="14"/>
  <c r="C275" i="14"/>
  <c r="C112" i="14"/>
  <c r="C512" i="14"/>
  <c r="C129" i="14"/>
  <c r="C278" i="14"/>
  <c r="C294" i="14"/>
  <c r="C270" i="14"/>
  <c r="C498" i="14"/>
  <c r="C105" i="14"/>
  <c r="C479" i="14"/>
  <c r="C397" i="14"/>
  <c r="C301" i="14"/>
  <c r="C383" i="14"/>
  <c r="C14" i="14"/>
  <c r="C225" i="14"/>
  <c r="C329" i="14"/>
  <c r="C448" i="14"/>
  <c r="C430" i="14"/>
  <c r="C45" i="14"/>
  <c r="C511" i="14"/>
  <c r="C381" i="14"/>
  <c r="C199" i="14"/>
  <c r="C113" i="14"/>
  <c r="C27" i="14"/>
  <c r="C167" i="14"/>
  <c r="C335" i="14"/>
  <c r="C483" i="14"/>
  <c r="C334" i="14"/>
  <c r="C396" i="14"/>
  <c r="C422" i="14"/>
  <c r="C114" i="14"/>
  <c r="C19" i="14"/>
  <c r="C13" i="14"/>
  <c r="C416" i="14"/>
  <c r="C510" i="14"/>
  <c r="C211" i="14"/>
  <c r="C208" i="14"/>
  <c r="C468" i="14"/>
  <c r="C400" i="14"/>
  <c r="C53" i="14"/>
  <c r="C5" i="14"/>
  <c r="C273" i="14"/>
  <c r="C58" i="14"/>
  <c r="C491" i="14"/>
  <c r="C83" i="14"/>
  <c r="C283" i="14"/>
  <c r="C401" i="14"/>
  <c r="C90" i="14"/>
  <c r="C318" i="14"/>
  <c r="C509" i="14"/>
  <c r="C20" i="14"/>
  <c r="C15" i="14"/>
  <c r="C139" i="14"/>
  <c r="C87" i="14"/>
  <c r="C130" i="14"/>
  <c r="C298" i="14"/>
  <c r="C239" i="14"/>
  <c r="C508" i="14"/>
  <c r="C34" i="14"/>
  <c r="C269" i="14"/>
  <c r="C418" i="14"/>
  <c r="C487" i="14"/>
  <c r="C398" i="14"/>
  <c r="C354" i="14"/>
  <c r="C176" i="14"/>
  <c r="C506" i="14"/>
  <c r="C189" i="14"/>
  <c r="C207" i="14"/>
  <c r="C193" i="14"/>
  <c r="C221" i="14"/>
  <c r="C353" i="14"/>
  <c r="C86" i="14"/>
  <c r="C36" i="14"/>
  <c r="C427" i="14"/>
  <c r="C210" i="14"/>
  <c r="C122" i="14"/>
  <c r="C371" i="14"/>
  <c r="C499" i="14"/>
  <c r="C133" i="14"/>
  <c r="C324" i="14"/>
  <c r="C62" i="14"/>
  <c r="C374" i="14"/>
  <c r="C124" i="14"/>
  <c r="C153" i="14"/>
  <c r="C507" i="14"/>
  <c r="C115" i="14"/>
  <c r="C32" i="14"/>
  <c r="C227" i="14"/>
  <c r="I59" i="10"/>
  <c r="I28" i="10"/>
  <c r="N19" i="10"/>
  <c r="E20" i="10"/>
  <c r="C28" i="10"/>
  <c r="M19" i="10"/>
  <c r="B20" i="10"/>
  <c r="B28" i="10"/>
  <c r="F28" i="10"/>
  <c r="O19" i="10"/>
  <c r="H20" i="10"/>
  <c r="E28" i="10"/>
  <c r="H28" i="10"/>
  <c r="C541" i="14" l="1"/>
  <c r="E541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<sst xmlns="http://schemas.openxmlformats.org/spreadsheetml/2006/main" count="106524" uniqueCount="3062">
  <si>
    <t>Iquique</t>
  </si>
  <si>
    <t>Antofagasta</t>
  </si>
  <si>
    <t>Copiapó</t>
  </si>
  <si>
    <t>La Serena</t>
  </si>
  <si>
    <t>Viña Del Mar</t>
  </si>
  <si>
    <t>Santiago</t>
  </si>
  <si>
    <t>Maule</t>
  </si>
  <si>
    <t>Concepción</t>
  </si>
  <si>
    <t>Temuco</t>
  </si>
  <si>
    <t>Puerto Montt</t>
  </si>
  <si>
    <t>Zona</t>
  </si>
  <si>
    <t>2024</t>
  </si>
  <si>
    <t>2025</t>
  </si>
  <si>
    <t>%</t>
  </si>
  <si>
    <t>Nro</t>
  </si>
  <si>
    <t>Id Aporte</t>
  </si>
  <si>
    <t>#Year</t>
  </si>
  <si>
    <t>#Docu</t>
  </si>
  <si>
    <t>Rut</t>
  </si>
  <si>
    <t xml:space="preserve">Empresa </t>
  </si>
  <si>
    <t>Sucursal</t>
  </si>
  <si>
    <t>Monto</t>
  </si>
  <si>
    <t>Fecha</t>
  </si>
  <si>
    <t>FecCheque</t>
  </si>
  <si>
    <t>Tasa</t>
  </si>
  <si>
    <t>Tipo</t>
  </si>
  <si>
    <t>Modalidad</t>
  </si>
  <si>
    <t>Ejecutivo</t>
  </si>
  <si>
    <t>Glosa</t>
  </si>
  <si>
    <t>T1</t>
  </si>
  <si>
    <t>T2</t>
  </si>
  <si>
    <t>T3</t>
  </si>
  <si>
    <t>TX</t>
  </si>
  <si>
    <t>MtoAdm_AP</t>
  </si>
  <si>
    <t>MtoAdm_T1</t>
  </si>
  <si>
    <t>MtoAdm_T2</t>
  </si>
  <si>
    <t>MtoAdm_T3</t>
  </si>
  <si>
    <t>Tipo_Socio</t>
  </si>
  <si>
    <t>65.116.472-9</t>
  </si>
  <si>
    <t>Corporación Educacional  Bernardo Felmer Niklitschek</t>
  </si>
  <si>
    <t>Ap Cap</t>
  </si>
  <si>
    <t>Directo</t>
  </si>
  <si>
    <t>Cparada</t>
  </si>
  <si>
    <t>Aporte Período 2024</t>
  </si>
  <si>
    <t>Socio 2024 - Nuevo</t>
  </si>
  <si>
    <t>65.138.063-4</t>
  </si>
  <si>
    <t xml:space="preserve">Corporación Educacional Ibis Rivas Fuentealba </t>
  </si>
  <si>
    <t>Valarcon</t>
  </si>
  <si>
    <t>Empresa</t>
  </si>
  <si>
    <t>65.143.769-5</t>
  </si>
  <si>
    <t>Corporación Educacional Francisco De Aguirre</t>
  </si>
  <si>
    <t>Gcontreras</t>
  </si>
  <si>
    <t>65.153.256-6</t>
  </si>
  <si>
    <t>CorporaciÓn Educacional Del Real</t>
  </si>
  <si>
    <t>Lbravo</t>
  </si>
  <si>
    <t>70.017.860-9</t>
  </si>
  <si>
    <t>Coop De Ahorro Y Credito El Detallista Ltda</t>
  </si>
  <si>
    <t>Cosorio</t>
  </si>
  <si>
    <t>65.155.202-8</t>
  </si>
  <si>
    <t>Corporacion Educacional Del Valle Maipu</t>
  </si>
  <si>
    <t>70.878.900-3</t>
  </si>
  <si>
    <t>Corporacion Municipal De Educacion , Salud, Cultura Y Atencion Al Menor De Quilpue</t>
  </si>
  <si>
    <t>70.942.400-9</t>
  </si>
  <si>
    <t>Corporación Social Y Cultural De Concepción Semco</t>
  </si>
  <si>
    <t>Pmunoz</t>
  </si>
  <si>
    <t>71.281.500-0</t>
  </si>
  <si>
    <t>CorporaciÓn Municipal De Curaco De VÉlez Para La Educacion, Salud Y AtenciÓn De Menores</t>
  </si>
  <si>
    <t>Socio Nuevo 2022</t>
  </si>
  <si>
    <t>71.992.600-2</t>
  </si>
  <si>
    <t>Corporación De Apoyo A La Niñez Y Juventud En Riesgo Social Llequén</t>
  </si>
  <si>
    <t>74.822.900-0</t>
  </si>
  <si>
    <t>Fundación Centro De Educación Y  Capacitación De La Universidad Católica Del Norte</t>
  </si>
  <si>
    <t>Socio Nuevo 2019</t>
  </si>
  <si>
    <t>76.009.538-9</t>
  </si>
  <si>
    <t>Incorsa Spa</t>
  </si>
  <si>
    <t>76.009.926-0</t>
  </si>
  <si>
    <t xml:space="preserve">Minetec S.a </t>
  </si>
  <si>
    <t>Bsilva</t>
  </si>
  <si>
    <t>76.017.571-4</t>
  </si>
  <si>
    <t>Gimnasio O Dos El Golf Spa</t>
  </si>
  <si>
    <t>6.8</t>
  </si>
  <si>
    <t>Socio Nuevo 2020</t>
  </si>
  <si>
    <t>76.018.850-6</t>
  </si>
  <si>
    <t>Alimentos Dulces Luna Spa</t>
  </si>
  <si>
    <t>76.020.619-9</t>
  </si>
  <si>
    <t>Global Service Spa</t>
  </si>
  <si>
    <t>9.5</t>
  </si>
  <si>
    <t>Jmolina</t>
  </si>
  <si>
    <t>76.026.128-9</t>
  </si>
  <si>
    <t>Gimnasios Chile Los Dominicos Spa</t>
  </si>
  <si>
    <t>76.029.899-9</t>
  </si>
  <si>
    <t xml:space="preserve">Call Fire Limitada </t>
  </si>
  <si>
    <t>76.033.004-3</t>
  </si>
  <si>
    <t>Constructora Su Ksa S.a</t>
  </si>
  <si>
    <t>Socio Nuevo 2017</t>
  </si>
  <si>
    <t>76.040.959-6</t>
  </si>
  <si>
    <t>El Deseo Spa</t>
  </si>
  <si>
    <t>76.045.598-9</t>
  </si>
  <si>
    <t>Sociedad Comercial Grupo Yes Chile Spa</t>
  </si>
  <si>
    <t>76.057.232-2</t>
  </si>
  <si>
    <t>Utopiko Spa</t>
  </si>
  <si>
    <t>76.060.259-0</t>
  </si>
  <si>
    <t>Servicio De Ingenieria Seguridad Y Transporte Transcom Limitada</t>
  </si>
  <si>
    <t>76.064.319-k</t>
  </si>
  <si>
    <t>Tanta Spa</t>
  </si>
  <si>
    <t>76.070.370-2</t>
  </si>
  <si>
    <t>Gimnasios Chile Trapenses Spa</t>
  </si>
  <si>
    <t>76.084.969-3</t>
  </si>
  <si>
    <t>Fabrica De Puertas Y Ventanas Renovatek</t>
  </si>
  <si>
    <t>Socio 2023 - Nuevo</t>
  </si>
  <si>
    <t>76.092.970-0</t>
  </si>
  <si>
    <t>Verallia Chile S.a.</t>
  </si>
  <si>
    <t>Socio Nuevo 2013</t>
  </si>
  <si>
    <t>76.100.369-0</t>
  </si>
  <si>
    <t>Gastronómica Del Sur Spa</t>
  </si>
  <si>
    <t>76.106.518-1</t>
  </si>
  <si>
    <t>Inversiones Hualpen Spa.</t>
  </si>
  <si>
    <t>76.109.589-7</t>
  </si>
  <si>
    <t>Importadora Imersa S.a</t>
  </si>
  <si>
    <t>76.118.138-6</t>
  </si>
  <si>
    <t>Inversiones Tarjeta Familycard Spa</t>
  </si>
  <si>
    <t>76.125.084-1</t>
  </si>
  <si>
    <t>Soluciones En Energia Solar Spa</t>
  </si>
  <si>
    <t>76.136.583-5</t>
  </si>
  <si>
    <t>Mercado Kennedy</t>
  </si>
  <si>
    <t>76.143.253-2</t>
  </si>
  <si>
    <t>Aquavitae Chile Spa</t>
  </si>
  <si>
    <t>76.146.282-2</t>
  </si>
  <si>
    <t xml:space="preserve">Navegacion Del Pacifico Agencia Maritima Limitada </t>
  </si>
  <si>
    <t>76.146.701-8</t>
  </si>
  <si>
    <t>Comercial Befoods Retail Limitada</t>
  </si>
  <si>
    <t>76.147.802-8</t>
  </si>
  <si>
    <t>Mil Sabores Food Spa</t>
  </si>
  <si>
    <t>76.151.357-5</t>
  </si>
  <si>
    <t>Almar Water Services Chile Spa</t>
  </si>
  <si>
    <t>76.156.521-4</t>
  </si>
  <si>
    <t>Cobra Montajes Servicios Y Agua Ltda.</t>
  </si>
  <si>
    <t>12.5</t>
  </si>
  <si>
    <t>76.167.759-4</t>
  </si>
  <si>
    <t>Rl Maquinaria Y Servicios S.a</t>
  </si>
  <si>
    <t>76.168.261-k</t>
  </si>
  <si>
    <t>Lmc Services (chile) Spa</t>
  </si>
  <si>
    <t>76.176.408-k</t>
  </si>
  <si>
    <t>Custo Spa</t>
  </si>
  <si>
    <t>Ecardenas</t>
  </si>
  <si>
    <t>76.184.748-1</t>
  </si>
  <si>
    <t>Servicios Integrales De Mantención Spa</t>
  </si>
  <si>
    <t>76.192.463-K</t>
  </si>
  <si>
    <t>Salesland Chile Spa</t>
  </si>
  <si>
    <t>76.195.957-3</t>
  </si>
  <si>
    <t>Importadora Y Exportadora Durban Ltda</t>
  </si>
  <si>
    <t>76.209.717-6</t>
  </si>
  <si>
    <t>Centro De Servicios Compartidos Los Robles Spa</t>
  </si>
  <si>
    <t>76.215.526-5</t>
  </si>
  <si>
    <t>Hidraulica Y Servicios Spa</t>
  </si>
  <si>
    <t>76.219.159-8</t>
  </si>
  <si>
    <t>Grupo America Limpieza S.a</t>
  </si>
  <si>
    <t>76.222.312-0</t>
  </si>
  <si>
    <t>Servicios Técnicos De Capacitación Victor Herminio Miranda Hernández E.i.r.l.</t>
  </si>
  <si>
    <t>76.230.509-7</t>
  </si>
  <si>
    <t>Ingenieria Y Servicios Electricos Isep Limitada</t>
  </si>
  <si>
    <t>76.236.777-7</t>
  </si>
  <si>
    <t>Constructora Ararat Spa</t>
  </si>
  <si>
    <t>76.244.186-1</t>
  </si>
  <si>
    <t>Enfaena S.a.</t>
  </si>
  <si>
    <t>76.309.442-1</t>
  </si>
  <si>
    <t>Inversiones El Parrón S.a.</t>
  </si>
  <si>
    <t>5.5</t>
  </si>
  <si>
    <t>76.326.614-1</t>
  </si>
  <si>
    <t>Gimnasios Chile Vitacura Spa</t>
  </si>
  <si>
    <t>76.326.616-8</t>
  </si>
  <si>
    <t>Gimnasios Chile Nlc Spa</t>
  </si>
  <si>
    <t>76.326.623-0</t>
  </si>
  <si>
    <t>Gimnasios Chile Foster Spa</t>
  </si>
  <si>
    <t>76.335.659-0</t>
  </si>
  <si>
    <t>Buses Via Uno Limitada</t>
  </si>
  <si>
    <t>76.338.296-6</t>
  </si>
  <si>
    <t>Gimnasios Chile Walker Spa</t>
  </si>
  <si>
    <t>76.338.736-4</t>
  </si>
  <si>
    <t>Frio Food Sociedad Anonima Cerrada</t>
  </si>
  <si>
    <t>Cfernandez</t>
  </si>
  <si>
    <t>76.349.970-7</t>
  </si>
  <si>
    <t>Sociedad Hermanas Callegari Ltda.</t>
  </si>
  <si>
    <t>76.355.100-8</t>
  </si>
  <si>
    <t>Inversiones Los Robles Spa</t>
  </si>
  <si>
    <t>76.355.678-6</t>
  </si>
  <si>
    <t>Promociones Pdv Chile Est Spa</t>
  </si>
  <si>
    <t>76.359.421-1</t>
  </si>
  <si>
    <t>Servicios Socoepa S.a.</t>
  </si>
  <si>
    <t>76.360.479-9</t>
  </si>
  <si>
    <t>Suksa Apartments S.a</t>
  </si>
  <si>
    <t>76.364.204-6</t>
  </si>
  <si>
    <t>Gimnasios Chile Irarrazaval Spa</t>
  </si>
  <si>
    <t>76.427.381-8</t>
  </si>
  <si>
    <t>Arriendo Urbano Spa</t>
  </si>
  <si>
    <t>76.432.889-2</t>
  </si>
  <si>
    <t>Asesorias Y Servicios Agust Ltda</t>
  </si>
  <si>
    <t>76.421.320-3</t>
  </si>
  <si>
    <t>Capacitación Usach Compañía Limitada</t>
  </si>
  <si>
    <t>76.455.830-8</t>
  </si>
  <si>
    <t>Watt´s S.a</t>
  </si>
  <si>
    <t>76.470.597-1</t>
  </si>
  <si>
    <t>Suksa Industrial Spa</t>
  </si>
  <si>
    <t>76.499.136-2</t>
  </si>
  <si>
    <t>Biarchitect Spa</t>
  </si>
  <si>
    <t>76.518.541-6</t>
  </si>
  <si>
    <t>Distribuidora Central Spa</t>
  </si>
  <si>
    <t>76.530.509-8</t>
  </si>
  <si>
    <t>Karsharing Spa</t>
  </si>
  <si>
    <t>76.547.643-7</t>
  </si>
  <si>
    <t>Ohl Servicios-ingesan S.a. Agencia En Chile</t>
  </si>
  <si>
    <t>76.547.741-7</t>
  </si>
  <si>
    <t>Avant Industrial Spa</t>
  </si>
  <si>
    <t>76.562.293-k</t>
  </si>
  <si>
    <t>Promarco Spa</t>
  </si>
  <si>
    <t>76.574.649-3</t>
  </si>
  <si>
    <t>La Gloria S.a</t>
  </si>
  <si>
    <t>76.596.854-2</t>
  </si>
  <si>
    <t>Sociedad De Servicios Hidalgo Y Garcia Limitada</t>
  </si>
  <si>
    <t>76.613.947-7</t>
  </si>
  <si>
    <t>Empresas Ln Spa</t>
  </si>
  <si>
    <t>76.618.607-6</t>
  </si>
  <si>
    <t>Bezanilla Comercializadora De Alimentos Spa F</t>
  </si>
  <si>
    <t>76.629.600-9</t>
  </si>
  <si>
    <t>Samex Spa</t>
  </si>
  <si>
    <t>76.642.320-5</t>
  </si>
  <si>
    <t>Compañia De Transportes Ventrosa Spa</t>
  </si>
  <si>
    <t>76.650.100-1</t>
  </si>
  <si>
    <t>Holdtech S.a.</t>
  </si>
  <si>
    <t>Socio Nuevo 2018</t>
  </si>
  <si>
    <t>76.661.780-8</t>
  </si>
  <si>
    <t>Ipe Comunicaciones Ltda</t>
  </si>
  <si>
    <t>76.681.808-0</t>
  </si>
  <si>
    <t>Kansai Chile Spa</t>
  </si>
  <si>
    <t>76.689.025-3</t>
  </si>
  <si>
    <t xml:space="preserve">Alliance Spa </t>
  </si>
  <si>
    <t>76.695.384-0</t>
  </si>
  <si>
    <t>Integraciones Electricas Ltda.</t>
  </si>
  <si>
    <t>76.724.441-k</t>
  </si>
  <si>
    <t>Irritec Chile S.a.</t>
  </si>
  <si>
    <t>76.738.813-6</t>
  </si>
  <si>
    <t>Recynor Spa</t>
  </si>
  <si>
    <t>76.740.220-1</t>
  </si>
  <si>
    <t>Empresa De Servicios Transitorios Human Net</t>
  </si>
  <si>
    <t>76.741.436-6</t>
  </si>
  <si>
    <t>E-digital Chile S.a</t>
  </si>
  <si>
    <t>76.746.317-0</t>
  </si>
  <si>
    <t>Trailer Logistics Spa</t>
  </si>
  <si>
    <t>76.750.520-5</t>
  </si>
  <si>
    <t>Flota Hualpen Limitada</t>
  </si>
  <si>
    <t>Socio Nuevo 2021</t>
  </si>
  <si>
    <t>76.750.560-4</t>
  </si>
  <si>
    <t>Logistica Hualpen Limitada</t>
  </si>
  <si>
    <t>76.756.646-8</t>
  </si>
  <si>
    <t>Suksa Tools Spa</t>
  </si>
  <si>
    <t>76.756.657-3</t>
  </si>
  <si>
    <t>Capital Parking Spa</t>
  </si>
  <si>
    <t>76.777.940-2</t>
  </si>
  <si>
    <t>Maquinaria Ln Spa</t>
  </si>
  <si>
    <t>76.777.950-K</t>
  </si>
  <si>
    <t>Inmobiliaria Ln Spa</t>
  </si>
  <si>
    <t>76.780.080-0</t>
  </si>
  <si>
    <t>Servicios Integrales Marcos Galleguillos Delgado Spa</t>
  </si>
  <si>
    <t>76.780.620-5</t>
  </si>
  <si>
    <t>Comercial Piwen Spa</t>
  </si>
  <si>
    <t>76.800.360-2</t>
  </si>
  <si>
    <t>Sociedad De Transportes Escovedo Limitada</t>
  </si>
  <si>
    <t>76.801.700-k</t>
  </si>
  <si>
    <t>Procleanmg Spa</t>
  </si>
  <si>
    <t>76.823.017-k</t>
  </si>
  <si>
    <t>Centro De Capacitacion Y Desarrollo Cecagrouhp Limitada</t>
  </si>
  <si>
    <t>76.835.240-2</t>
  </si>
  <si>
    <t>Operadora De Logistica Family Express Spa</t>
  </si>
  <si>
    <t>76.847.620-9</t>
  </si>
  <si>
    <t>Maximiliano Ivan Labraña Asencio Servicios Tecnicos Electronicos  E.i.r.l</t>
  </si>
  <si>
    <t>76.879.079-5</t>
  </si>
  <si>
    <t>Ingeseg Spa</t>
  </si>
  <si>
    <t>76.976.580-8</t>
  </si>
  <si>
    <t>Grandleasing Spa</t>
  </si>
  <si>
    <t>76.976.740-1</t>
  </si>
  <si>
    <t>Latam Fit Chile Spa</t>
  </si>
  <si>
    <t>77.003.860-K</t>
  </si>
  <si>
    <t>Prevencion De Riesgos Seguridad Limitada</t>
  </si>
  <si>
    <t>77.022.910-3</t>
  </si>
  <si>
    <t>Massiva S.a.</t>
  </si>
  <si>
    <t>77.073.860-1</t>
  </si>
  <si>
    <t>Tehmco Tuberias De Polietileno Convencional Ltda.</t>
  </si>
  <si>
    <t>77.180.070-k</t>
  </si>
  <si>
    <t>Tecnologia En Envases Termicos Ltda</t>
  </si>
  <si>
    <t>77.188.140-8</t>
  </si>
  <si>
    <t>Comercializadora Family Spa</t>
  </si>
  <si>
    <t>77.209.565-1</t>
  </si>
  <si>
    <t>Gustavo Piffaut Cruchet Servicios Spa</t>
  </si>
  <si>
    <t>77.307.757-6</t>
  </si>
  <si>
    <t>Caren Spa</t>
  </si>
  <si>
    <t>77.360.390-1</t>
  </si>
  <si>
    <t>Sociedad De Cobranzas Payback Ltda.</t>
  </si>
  <si>
    <t>77.440.235-7</t>
  </si>
  <si>
    <t>Brasas Curico Spa</t>
  </si>
  <si>
    <t>77.391.310-2</t>
  </si>
  <si>
    <t>Comercial Y Gastronomica Internacional Spa</t>
  </si>
  <si>
    <t>77.472.420-6</t>
  </si>
  <si>
    <t>Corredora De Seguros Ripley Ltda.</t>
  </si>
  <si>
    <t>77.499.120-4</t>
  </si>
  <si>
    <t>Consultores Y Proveedores En Outsourcing Ltda</t>
  </si>
  <si>
    <t>77.528.378-5</t>
  </si>
  <si>
    <t>500 Sabores Spa</t>
  </si>
  <si>
    <t>77.532.102-4</t>
  </si>
  <si>
    <t>Sergu Spa</t>
  </si>
  <si>
    <t>77.633.070-1</t>
  </si>
  <si>
    <t>Lafitte Chile Y Compañia Ltda.</t>
  </si>
  <si>
    <t>77.648.180-7</t>
  </si>
  <si>
    <t>Sociedad Comercial Befoods Limitada</t>
  </si>
  <si>
    <t>77.662.687-2</t>
  </si>
  <si>
    <t>Sociedad De Servicios Integrales Callegari Ltda.</t>
  </si>
  <si>
    <t>77.784.702-3</t>
  </si>
  <si>
    <t>Administradora Adal Spa</t>
  </si>
  <si>
    <t>77.818.354-4</t>
  </si>
  <si>
    <t>Five Guys Spa</t>
  </si>
  <si>
    <t>77.843.860-7</t>
  </si>
  <si>
    <t>Sociedad Comercial Collahue Ltda</t>
  </si>
  <si>
    <t>77.882.890-1</t>
  </si>
  <si>
    <t>Inmobiliaria Su Ksa Ltda</t>
  </si>
  <si>
    <t>77.895.390-0</t>
  </si>
  <si>
    <t>Grupo Digital S.a.</t>
  </si>
  <si>
    <t>77.934.110-0</t>
  </si>
  <si>
    <t>Alca Spa</t>
  </si>
  <si>
    <t>78.001.920-4</t>
  </si>
  <si>
    <t>Viña Valdivieso Limitado</t>
  </si>
  <si>
    <t>78.028.660-1</t>
  </si>
  <si>
    <t>Transportes Puyuhuapi Limitada</t>
  </si>
  <si>
    <t>78.127.240-k</t>
  </si>
  <si>
    <t>Transportes Ralun Limitada</t>
  </si>
  <si>
    <t>78.135.280-2</t>
  </si>
  <si>
    <t>Agencia De Aduanas Edmundo Browne V.manuel Gonzalez R. Y Cia. Ltda.</t>
  </si>
  <si>
    <t>78.172.420-3</t>
  </si>
  <si>
    <t>Soc De Desarrollo Tecnologico De La U De Santiago De Chile Ltda.</t>
  </si>
  <si>
    <t>78.229.090-8</t>
  </si>
  <si>
    <t>Maquinaria Y Construcciones Rio Loa S.a</t>
  </si>
  <si>
    <t>78.334.250-2</t>
  </si>
  <si>
    <t>Suministro De Repuestos Y Accesorios Lm Spa</t>
  </si>
  <si>
    <t>78.470.030-5</t>
  </si>
  <si>
    <t>Sur Spa</t>
  </si>
  <si>
    <t>78.500.030-7</t>
  </si>
  <si>
    <t>Sociedad Comercial Calera Osorno Ltda.</t>
  </si>
  <si>
    <t>78.633.060-2</t>
  </si>
  <si>
    <t>Sociedad Agricola Huifquenco Y Cia. Ltda.</t>
  </si>
  <si>
    <t>Mmorales</t>
  </si>
  <si>
    <t>79.556.490-k</t>
  </si>
  <si>
    <t>Sodexo Inversiones S.a.</t>
  </si>
  <si>
    <t>79.824.410-8</t>
  </si>
  <si>
    <t>Inmobiliaria Herkas Ltda</t>
  </si>
  <si>
    <t>79.787.480-9</t>
  </si>
  <si>
    <t>Productos Industriales Madereros Ltda.</t>
  </si>
  <si>
    <t>79.840.870-4</t>
  </si>
  <si>
    <t>Expertos En Fibroplasticos Industriales Ltda.</t>
  </si>
  <si>
    <t>80.314.700-0</t>
  </si>
  <si>
    <t>Empresa De Transportes Rurales Spa</t>
  </si>
  <si>
    <t>81.380.500-6</t>
  </si>
  <si>
    <t>Universidad Austral De Chile</t>
  </si>
  <si>
    <t>81.446.000-2</t>
  </si>
  <si>
    <t>Sociedad Nacional De Mineria F.g</t>
  </si>
  <si>
    <t>81.533.600-3</t>
  </si>
  <si>
    <t>Distribuidora Gilco Sa</t>
  </si>
  <si>
    <t>81.629.800-8</t>
  </si>
  <si>
    <t>Cooperativa Eléctrica Paillaco Ltda</t>
  </si>
  <si>
    <t>81.669.200-8</t>
  </si>
  <si>
    <t>Pontificia Universidad Católica De Valparaiso</t>
  </si>
  <si>
    <t>81.805.700-8</t>
  </si>
  <si>
    <t>Cooperativa Agricola Control Pisquero De Elqui Y Limari Ltda.</t>
  </si>
  <si>
    <t>82.733.800-1</t>
  </si>
  <si>
    <t>Fundacion Del Magisterio De La Araucania</t>
  </si>
  <si>
    <t>83.187.800-2</t>
  </si>
  <si>
    <t>Car S.a.</t>
  </si>
  <si>
    <t>83.226.000-2</t>
  </si>
  <si>
    <t>Andrés Pirazzoli Y Cía Ltda</t>
  </si>
  <si>
    <t>83.484.700-0</t>
  </si>
  <si>
    <t xml:space="preserve">Reifox Industrial Spa </t>
  </si>
  <si>
    <t>84.716.400-k</t>
  </si>
  <si>
    <t>B Bosch S.a.</t>
  </si>
  <si>
    <t>84.794.200-2</t>
  </si>
  <si>
    <t>Empresas De Buses Hualpen Ltda.</t>
  </si>
  <si>
    <t>84.912.700-4</t>
  </si>
  <si>
    <t>Industrias De Tecnologia Hidraulica En Mineria Y Construccion S A</t>
  </si>
  <si>
    <t>84.916.800-2</t>
  </si>
  <si>
    <t>Callegari E Hijos Ltda.</t>
  </si>
  <si>
    <t>85.176.000-8</t>
  </si>
  <si>
    <t>Importadora Trento Ltda.</t>
  </si>
  <si>
    <t>85.272.800-0</t>
  </si>
  <si>
    <t xml:space="preserve">Compañia Contractual Minera Candelaria </t>
  </si>
  <si>
    <t>Socio Nuevo 2012</t>
  </si>
  <si>
    <t>86.341.100-9</t>
  </si>
  <si>
    <t>Automotriz Balmaceda Ltda.</t>
  </si>
  <si>
    <t>86.881.400-4</t>
  </si>
  <si>
    <t>Envases Cmf Sociedad Anonima</t>
  </si>
  <si>
    <t>89.524.800-2</t>
  </si>
  <si>
    <t>Chocolateria Entrelagos S.a.</t>
  </si>
  <si>
    <t>89.529.500-0</t>
  </si>
  <si>
    <t>Constructora Ln S.a.</t>
  </si>
  <si>
    <t>90.889.000-0</t>
  </si>
  <si>
    <t>Sociedad Industrial Kunstmann S.a.</t>
  </si>
  <si>
    <t>90.905.000-6</t>
  </si>
  <si>
    <t>Licores Mitjans S.a</t>
  </si>
  <si>
    <t>91.125.000-4</t>
  </si>
  <si>
    <t>Vina Valdivieso S A</t>
  </si>
  <si>
    <t>91.650.000-9</t>
  </si>
  <si>
    <t>Laboratorios Saval S.a.</t>
  </si>
  <si>
    <t>91.716.000-7</t>
  </si>
  <si>
    <t>Sociedad Educacional Francesa De Concepción S.a</t>
  </si>
  <si>
    <t>94.623.000-6</t>
  </si>
  <si>
    <t>Sodexo Chile Spa</t>
  </si>
  <si>
    <t>94.879.000-9</t>
  </si>
  <si>
    <t>Sandvik Chile S.a.</t>
  </si>
  <si>
    <t>96.500.310-k</t>
  </si>
  <si>
    <t>Comercial Socoepa S.a.</t>
  </si>
  <si>
    <t>95.748.000-4</t>
  </si>
  <si>
    <t>Cauchos Industriales S.a.</t>
  </si>
  <si>
    <t>96.504.160-5</t>
  </si>
  <si>
    <t>Nueva Masvida S.a.</t>
  </si>
  <si>
    <t>96.524.340-2</t>
  </si>
  <si>
    <t>Telecomunicaciones Y Electricidad S A Telecsa</t>
  </si>
  <si>
    <t>96.530.820-2</t>
  </si>
  <si>
    <t>Arquitectura Y Construcción Tecno Textil S.a</t>
  </si>
  <si>
    <t>96.550.960-7</t>
  </si>
  <si>
    <t>Sodexo Servicios S.a.</t>
  </si>
  <si>
    <t>96.584.160-1</t>
  </si>
  <si>
    <t>Forestal Neltume Carranco S.a</t>
  </si>
  <si>
    <t>96.591.840-k</t>
  </si>
  <si>
    <t xml:space="preserve">Sociedad De Comercialización  Y Exportación Agrícola  S.a </t>
  </si>
  <si>
    <t>96.666.140-2</t>
  </si>
  <si>
    <t>Deposito Central De Valores S.a.</t>
  </si>
  <si>
    <t>96.685.460-k</t>
  </si>
  <si>
    <t>Distribuidora Koslan Spa</t>
  </si>
  <si>
    <t>96.687.870-3</t>
  </si>
  <si>
    <t>Conformadora De Metales Ltda.</t>
  </si>
  <si>
    <t>96.692.790-9</t>
  </si>
  <si>
    <t>Materiales Y Soluciones S.a.</t>
  </si>
  <si>
    <t>Socio Nuevo 2015</t>
  </si>
  <si>
    <t>96.712.290-4</t>
  </si>
  <si>
    <t>Fiso S.a.</t>
  </si>
  <si>
    <t>96.752.520-0</t>
  </si>
  <si>
    <t>Colegio Almenar S.a.</t>
  </si>
  <si>
    <t>96.754.800-6</t>
  </si>
  <si>
    <t>Netpag S.a.</t>
  </si>
  <si>
    <t>Socio Nuevo 2016</t>
  </si>
  <si>
    <t>96.723.650-0</t>
  </si>
  <si>
    <t>Sociedad Educacional De Pirque S.a.</t>
  </si>
  <si>
    <t>96.755.880-k</t>
  </si>
  <si>
    <t>Maestranza Y Fundicion Vespucio S.a.</t>
  </si>
  <si>
    <t>96.794.750-4</t>
  </si>
  <si>
    <t>Starken Spa</t>
  </si>
  <si>
    <t>96.798.200-8</t>
  </si>
  <si>
    <t>Empresa Distribuidora De Energia Electrica Paillaco S.a</t>
  </si>
  <si>
    <t>96.792.340-0</t>
  </si>
  <si>
    <t xml:space="preserve">Ultrapoly Sa </t>
  </si>
  <si>
    <t>96.829.610-8</t>
  </si>
  <si>
    <t>Inmobiliaria E Inversiones Choshuenco S A</t>
  </si>
  <si>
    <t>96.836.320-4</t>
  </si>
  <si>
    <t>Lubrisider Chile S.a</t>
  </si>
  <si>
    <t>Ap Ccl</t>
  </si>
  <si>
    <t>96.847.110-4</t>
  </si>
  <si>
    <t>Lim Chile S.a.</t>
  </si>
  <si>
    <t>3.5</t>
  </si>
  <si>
    <t>96.877.150-7</t>
  </si>
  <si>
    <t>Pena, Spoerer Y Cia S.a</t>
  </si>
  <si>
    <t>96.896.130-6</t>
  </si>
  <si>
    <t>Netpag Consultores S.a</t>
  </si>
  <si>
    <t>96.910.210-2</t>
  </si>
  <si>
    <t>Huilo Huilo Des. Inmobiliario S.a.</t>
  </si>
  <si>
    <t>96.922.570-0</t>
  </si>
  <si>
    <t>Inmobiliaria Saltos Del Maullin Spa</t>
  </si>
  <si>
    <t>96.932.140-8</t>
  </si>
  <si>
    <t>Tehmcorp S.a.</t>
  </si>
  <si>
    <t>96.944.470-4</t>
  </si>
  <si>
    <t>Ecologica S.a.</t>
  </si>
  <si>
    <t>96.954.690-6</t>
  </si>
  <si>
    <t xml:space="preserve">Almar Water Servicios Latam S.a.    </t>
  </si>
  <si>
    <t>97.947.000-2</t>
  </si>
  <si>
    <t>Banco Ripley S.a.</t>
  </si>
  <si>
    <t>99.502.980-4</t>
  </si>
  <si>
    <t>Dulcinea Spa</t>
  </si>
  <si>
    <t>99.560.450-7</t>
  </si>
  <si>
    <t>Massiva Chile S.a.</t>
  </si>
  <si>
    <t>99.576.080-0</t>
  </si>
  <si>
    <t>Olympus Corporation Chile Spa</t>
  </si>
  <si>
    <t>99.589.870-5</t>
  </si>
  <si>
    <t>Blue Shell S.a.</t>
  </si>
  <si>
    <t>99.594.180-5</t>
  </si>
  <si>
    <t>Puerto Terrestre Los Andes Soc. Concesionaria S.a</t>
  </si>
  <si>
    <t>99.574.860-6</t>
  </si>
  <si>
    <t>Comercial Anwo S.a.</t>
  </si>
  <si>
    <t>99.566.950-1</t>
  </si>
  <si>
    <t>Gestion De Proyectos Electricos S.a</t>
  </si>
  <si>
    <t>99.581.960-0</t>
  </si>
  <si>
    <t>Administradora Plaza S.a.</t>
  </si>
  <si>
    <t>10.7</t>
  </si>
  <si>
    <t>99.586.230-1</t>
  </si>
  <si>
    <t>Hotel Costanera S.a.</t>
  </si>
  <si>
    <t>99.061.000-2</t>
  </si>
  <si>
    <t xml:space="preserve">Hdi Seguros S.a. </t>
  </si>
  <si>
    <t>99.545.960-4</t>
  </si>
  <si>
    <t>Ecofibras S.a.</t>
  </si>
  <si>
    <t>96.987.050-9</t>
  </si>
  <si>
    <t>Sociedad De Servicios De Alimentacion S.a</t>
  </si>
  <si>
    <t>96.989.370-3</t>
  </si>
  <si>
    <t>Rio Dulce S.a</t>
  </si>
  <si>
    <t>96.962.050-2</t>
  </si>
  <si>
    <t>Gestion De Creditos Puente S.a.</t>
  </si>
  <si>
    <t>96.947.020-9</t>
  </si>
  <si>
    <t>Empresas Hites S.a.</t>
  </si>
  <si>
    <t>96.950.170-8</t>
  </si>
  <si>
    <t>Ecocert Chile S.a</t>
  </si>
  <si>
    <t>96.881.880-5</t>
  </si>
  <si>
    <t>Empresas Jr S.a</t>
  </si>
  <si>
    <t>96.895.220-k</t>
  </si>
  <si>
    <t>Atento Chile S.a.</t>
  </si>
  <si>
    <t>96.870.780-9</t>
  </si>
  <si>
    <t>Echeverría Izquierdo Montajes Industrial Sa</t>
  </si>
  <si>
    <t>96.858.530-4</t>
  </si>
  <si>
    <t>Equans Servicios De Mantencion Spa</t>
  </si>
  <si>
    <t>96.824.110-9</t>
  </si>
  <si>
    <t>Ambipar Environment Chile Limitada</t>
  </si>
  <si>
    <t>96.800.570-7</t>
  </si>
  <si>
    <t>Enel Distribucion Chile S.a.</t>
  </si>
  <si>
    <t>1.8</t>
  </si>
  <si>
    <t>96.789.280-7</t>
  </si>
  <si>
    <t>Compañia Portuaria Mejillones S.a</t>
  </si>
  <si>
    <t>96.724.390-6</t>
  </si>
  <si>
    <t>Inversiones E Inmobiliaria Cuatro Spa</t>
  </si>
  <si>
    <t>96.776.910-K</t>
  </si>
  <si>
    <t>Astilleros Y Maestranza Skorpios</t>
  </si>
  <si>
    <t>96.712.570-9</t>
  </si>
  <si>
    <t>Ulog Soluciones Logisticas Integrales Limitada</t>
  </si>
  <si>
    <t>96.601.750-3</t>
  </si>
  <si>
    <t>Editorial Bibliográfica Internacional Ltda.</t>
  </si>
  <si>
    <t>96.633.780-K</t>
  </si>
  <si>
    <t>Mowi Chile S.a.</t>
  </si>
  <si>
    <t>96.648.580-9</t>
  </si>
  <si>
    <t>Alimentos Arauco Ltda.</t>
  </si>
  <si>
    <t>96.572.360-9</t>
  </si>
  <si>
    <t>Comercial Kaufmann S.a.</t>
  </si>
  <si>
    <t>96.572.920-8</t>
  </si>
  <si>
    <t>Cclv, Contraparte Central S.a.</t>
  </si>
  <si>
    <t>96.523.450-0</t>
  </si>
  <si>
    <t>Ganadera Del Mar Décima Región S.a</t>
  </si>
  <si>
    <t>96.510.510-7</t>
  </si>
  <si>
    <t>Naviera Y Turismo Skorpios</t>
  </si>
  <si>
    <t>96.025.000-1</t>
  </si>
  <si>
    <t>Biotec Chile S.a.</t>
  </si>
  <si>
    <t>96.500.950-7</t>
  </si>
  <si>
    <t>Sitrans Servicios Integrados De Transportes Ltda.</t>
  </si>
  <si>
    <t>93.129.000-2</t>
  </si>
  <si>
    <t>Rosen S.a.</t>
  </si>
  <si>
    <t>92.475.000-6</t>
  </si>
  <si>
    <t>Kaufmann S.a.   Vehiculos Motorizados</t>
  </si>
  <si>
    <t>90.249.000-0</t>
  </si>
  <si>
    <t>Bolsa De Comercio De Santiago</t>
  </si>
  <si>
    <t>91.081.000-6</t>
  </si>
  <si>
    <t>Enel Generacion Chile S.a.</t>
  </si>
  <si>
    <t>89.489.000-2</t>
  </si>
  <si>
    <t>Wesser S.a</t>
  </si>
  <si>
    <t>88.279.700-7</t>
  </si>
  <si>
    <t>Imein S.a.</t>
  </si>
  <si>
    <t>87.752.000-5</t>
  </si>
  <si>
    <t>Granja Marina Tornagaleones S.a</t>
  </si>
  <si>
    <t>87.912.900-1</t>
  </si>
  <si>
    <t>Universidad De La Frontera</t>
  </si>
  <si>
    <t>4.1</t>
  </si>
  <si>
    <t>86.740.500-3</t>
  </si>
  <si>
    <t>Toyota Chile S.a</t>
  </si>
  <si>
    <t>85.325.100-3</t>
  </si>
  <si>
    <t>Inversiones Y Tarjetas S.a.</t>
  </si>
  <si>
    <t>84.463.900-7</t>
  </si>
  <si>
    <t>Rocofrut S.a</t>
  </si>
  <si>
    <t>84.182.700-7</t>
  </si>
  <si>
    <t>Sociedad De Mantencion Conservacion Y Reparacion S.a</t>
  </si>
  <si>
    <t>81.675.600-6</t>
  </si>
  <si>
    <t>Hites S.a.</t>
  </si>
  <si>
    <t>80.983.500-6</t>
  </si>
  <si>
    <t xml:space="preserve">Transportes Cruz Del Sur </t>
  </si>
  <si>
    <t>80.992.000-3</t>
  </si>
  <si>
    <t>Ultramar Agencia Maritima Ltda.</t>
  </si>
  <si>
    <t>80.432.900-5</t>
  </si>
  <si>
    <t>Grez Y Ulloa Spa</t>
  </si>
  <si>
    <t>79.554.850-5</t>
  </si>
  <si>
    <t>Transportes Nacionales Libertador Ltda.</t>
  </si>
  <si>
    <t>78.757.340-1</t>
  </si>
  <si>
    <t>Mas Consultores S.a</t>
  </si>
  <si>
    <t>78.777.840-2</t>
  </si>
  <si>
    <t>Kaufmann Corredores De Seguros Ltda.</t>
  </si>
  <si>
    <t>78.874.640-7</t>
  </si>
  <si>
    <t>Ambipar Servicios De Valorizacion Limitada</t>
  </si>
  <si>
    <t>78.451.050-6</t>
  </si>
  <si>
    <t>United Sistemas De Tuberias Spa</t>
  </si>
  <si>
    <t>78.171.100-4</t>
  </si>
  <si>
    <t>Acosta Y Aguayo Spa</t>
  </si>
  <si>
    <t>77.938.830-1</t>
  </si>
  <si>
    <t>Sitrans Almacenes Extraportuarios Ltda</t>
  </si>
  <si>
    <t>77.942.920-2</t>
  </si>
  <si>
    <t>Administracion Y Proceso Spa.</t>
  </si>
  <si>
    <t>77.861.582-7</t>
  </si>
  <si>
    <t xml:space="preserve">Pesco Ambulancia Spa           </t>
  </si>
  <si>
    <t>77.874.460-0</t>
  </si>
  <si>
    <t>Sociedad De Servicios Don Anestis</t>
  </si>
  <si>
    <t>77.721.810-7</t>
  </si>
  <si>
    <t>Naviera Y Transporte Patagonia Sur</t>
  </si>
  <si>
    <t>77.726.203-3</t>
  </si>
  <si>
    <t>Holding Bursatil Regional S.a.</t>
  </si>
  <si>
    <t>77.575.642-k</t>
  </si>
  <si>
    <t>Estacionamiento Rosas Ltda</t>
  </si>
  <si>
    <t>77.547.396-7</t>
  </si>
  <si>
    <t>Libreria Giorgio Lagos Ltda</t>
  </si>
  <si>
    <t>77.547.399-1</t>
  </si>
  <si>
    <t>Libreria Giorgio Chillan Ltda</t>
  </si>
  <si>
    <t>77.554.545-3</t>
  </si>
  <si>
    <t>Servicios Mineros Mintral Limitada</t>
  </si>
  <si>
    <t>77.122.383-4</t>
  </si>
  <si>
    <t>Lfi Medios Spa</t>
  </si>
  <si>
    <t>77.075.384-8</t>
  </si>
  <si>
    <t>Libreria Giorgio Coronel Spa</t>
  </si>
  <si>
    <t>77.006.771-5</t>
  </si>
  <si>
    <t>Astur Spa</t>
  </si>
  <si>
    <t>76.993.859-1</t>
  </si>
  <si>
    <t>Ikso Spa</t>
  </si>
  <si>
    <t>76.943.018-0</t>
  </si>
  <si>
    <t>Ambipar Chile Servicios Integrales Limitada</t>
  </si>
  <si>
    <t>76.806.600-0</t>
  </si>
  <si>
    <t>Alimentos Plaza Vespucio Spa</t>
  </si>
  <si>
    <t>76.786.327-6</t>
  </si>
  <si>
    <t>Desarrollo Comerciales Del Inca</t>
  </si>
  <si>
    <t>76.695.304-2</t>
  </si>
  <si>
    <t>Alimentos Copiapo Spa</t>
  </si>
  <si>
    <t>76.687.319-7</t>
  </si>
  <si>
    <t>Transportes Katar Ltda</t>
  </si>
  <si>
    <t>76.620.000-1</t>
  </si>
  <si>
    <t>Centro De Entrenamiento Kaufmann Limitada</t>
  </si>
  <si>
    <t>76.595.200-k</t>
  </si>
  <si>
    <t>Mas Capacitación S.a.</t>
  </si>
  <si>
    <t>76.562.654-4</t>
  </si>
  <si>
    <t>Centro De Negocios Valle Grande Spa</t>
  </si>
  <si>
    <t>76.515.624-6</t>
  </si>
  <si>
    <t>Bucalemu Lanchas Limitada</t>
  </si>
  <si>
    <t>76.455.910-k</t>
  </si>
  <si>
    <t>Tp Chile S.a.</t>
  </si>
  <si>
    <t>76.456.220-8</t>
  </si>
  <si>
    <t>Alimentos Huechuraba Ltda.</t>
  </si>
  <si>
    <t>76.470.516-5</t>
  </si>
  <si>
    <t>Meet Spa</t>
  </si>
  <si>
    <t>6.5</t>
  </si>
  <si>
    <t>76.455.718-2</t>
  </si>
  <si>
    <t>Instituto Roi Spa</t>
  </si>
  <si>
    <t>76.448.994-2</t>
  </si>
  <si>
    <t>Transportes Iskra Spa</t>
  </si>
  <si>
    <t>76.449.632-9</t>
  </si>
  <si>
    <t>Transportes Vcm Spa</t>
  </si>
  <si>
    <t>76.452.088-2</t>
  </si>
  <si>
    <t>Transportes Pareti Limitada</t>
  </si>
  <si>
    <t>76.438.149-1</t>
  </si>
  <si>
    <t>Transporte Free Limitada</t>
  </si>
  <si>
    <t>76.432.895-7</t>
  </si>
  <si>
    <t>Soporte Informatico Pacifik Spa</t>
  </si>
  <si>
    <t>76.412.562-2</t>
  </si>
  <si>
    <t>Enel Green Power Chile Sa</t>
  </si>
  <si>
    <t>76.365.578-4</t>
  </si>
  <si>
    <t>Alimentos Quilin Spa</t>
  </si>
  <si>
    <t>76.356.324-3</t>
  </si>
  <si>
    <t>Procesos Filetes Del Sur Spa.</t>
  </si>
  <si>
    <t>76.336.778-9</t>
  </si>
  <si>
    <t>Alimentos EgaÑa Spa</t>
  </si>
  <si>
    <t>76.330.674-7</t>
  </si>
  <si>
    <t>Transporte Y Servicios Integrados Gm Spa</t>
  </si>
  <si>
    <t>76.319.069-2</t>
  </si>
  <si>
    <t>Alimentos Lousiana  Spa</t>
  </si>
  <si>
    <t>76.310.229-7</t>
  </si>
  <si>
    <t>Sociedad De Arriendos De Equipos Y Maquinarias Mpm Spa</t>
  </si>
  <si>
    <t>76.263.133-4</t>
  </si>
  <si>
    <t>Netquest Cono Sur Limitada</t>
  </si>
  <si>
    <t>76.255.054-7</t>
  </si>
  <si>
    <t>Planta Recuperadora De Metales Spa</t>
  </si>
  <si>
    <t>76.247.273-2</t>
  </si>
  <si>
    <t>Echeverría Izquierdo Edificaciones S.a.</t>
  </si>
  <si>
    <t>76.270.209-6</t>
  </si>
  <si>
    <t>Alimentos El Golf Spa</t>
  </si>
  <si>
    <t>76.231.154-2</t>
  </si>
  <si>
    <t>Envases Desechables Chile S.a.</t>
  </si>
  <si>
    <t>76.238.635-6</t>
  </si>
  <si>
    <t>Pesco Rental S.a.</t>
  </si>
  <si>
    <t>76.144.918-4</t>
  </si>
  <si>
    <t>Alimentos Plaza Tobalaba Limitada</t>
  </si>
  <si>
    <t>76.125.054-k</t>
  </si>
  <si>
    <t>Transporte Vinko Cikutovic Madariaga Eirl</t>
  </si>
  <si>
    <t>76.079.405-8</t>
  </si>
  <si>
    <t>Pesco Capacitaciones Spa</t>
  </si>
  <si>
    <t>76.080.292-1</t>
  </si>
  <si>
    <t>Comercial Quintel Limitada</t>
  </si>
  <si>
    <t>76.077.036-1</t>
  </si>
  <si>
    <t>Alimentos Maipu  Ltda .</t>
  </si>
  <si>
    <t>76.053.775-6</t>
  </si>
  <si>
    <t>Pesco Produccion Ltda.</t>
  </si>
  <si>
    <t>76.044.285-2</t>
  </si>
  <si>
    <t>Lfi Spa</t>
  </si>
  <si>
    <t>76.042.513-3</t>
  </si>
  <si>
    <t>Sociedad De Inversiones Y Naviera Mar Y Tierra Limitada</t>
  </si>
  <si>
    <t>76.036.339-1</t>
  </si>
  <si>
    <t xml:space="preserve">Alimentos Lonquen Ltda. </t>
  </si>
  <si>
    <t>76.032.461-2</t>
  </si>
  <si>
    <t>Transportes Truckers Ltda</t>
  </si>
  <si>
    <t>76.009.541-9</t>
  </si>
  <si>
    <t>Sociedad Servicios Ingenieria Y Mantencion Integral Mpm Spa</t>
  </si>
  <si>
    <t>71.915.800-5</t>
  </si>
  <si>
    <t>Universidad Católica De La Santísima Concepción</t>
  </si>
  <si>
    <t>71.918.300-K</t>
  </si>
  <si>
    <t>Universidad Católica Del Maule</t>
  </si>
  <si>
    <t>72.757.900-1</t>
  </si>
  <si>
    <t>Fundacion Educacional Musical La Serena</t>
  </si>
  <si>
    <t>71.540.800-7</t>
  </si>
  <si>
    <t>Universidad De Las Americas</t>
  </si>
  <si>
    <t>71.602.500-4</t>
  </si>
  <si>
    <t>Universidad De Artes Ciencias Y Comunicaciones Uniacc</t>
  </si>
  <si>
    <t>70.754.700-6</t>
  </si>
  <si>
    <t>Universidad De Playa Ancha De Ciencias De La Educación</t>
  </si>
  <si>
    <t>70.791.800-4</t>
  </si>
  <si>
    <t>Universidad De Antofagasta</t>
  </si>
  <si>
    <t>65.195.321-9</t>
  </si>
  <si>
    <t>CorporaciÓn Educacional Faure Hernandez</t>
  </si>
  <si>
    <t>65.145.313-5</t>
  </si>
  <si>
    <t>Corporacion Educacional Getsemani</t>
  </si>
  <si>
    <t>76.049.941-2</t>
  </si>
  <si>
    <t>Parfums Spa</t>
  </si>
  <si>
    <t>76.081.353-2</t>
  </si>
  <si>
    <t>Inversiones Mil S.a</t>
  </si>
  <si>
    <t>76.062.909-k</t>
  </si>
  <si>
    <t>Sociedad Comercial Herrera Y Allendes S.a.</t>
  </si>
  <si>
    <t>76.101.714-4</t>
  </si>
  <si>
    <t>Sc.centro Metropolitana De Vehiculos Retirados De Circulación S.a</t>
  </si>
  <si>
    <t>76.143.528-0</t>
  </si>
  <si>
    <t>Servicios De Telecomunicaciones Olitel Limitada</t>
  </si>
  <si>
    <t>76.174.132-2</t>
  </si>
  <si>
    <t>Agricola Forli Ltda.</t>
  </si>
  <si>
    <t>76.195.688-4</t>
  </si>
  <si>
    <t>Libreria Giorgio Camilo Henriquez Y Cia Ltda</t>
  </si>
  <si>
    <t>76.306.649-5</t>
  </si>
  <si>
    <t>Inversiones La Casona Spa</t>
  </si>
  <si>
    <t>76.299.375-9</t>
  </si>
  <si>
    <t>Pacificblu Spa</t>
  </si>
  <si>
    <t>76.416.414-8</t>
  </si>
  <si>
    <t>Operadora Chilena De Cines Cinépolis</t>
  </si>
  <si>
    <t>76.493.758-9</t>
  </si>
  <si>
    <t>Libreria Giorgio San Pedro Ltda</t>
  </si>
  <si>
    <t>76.702.480-0</t>
  </si>
  <si>
    <t>Desarrollo Inmobiliaria Bellavista S.a</t>
  </si>
  <si>
    <t>76.797.830-8</t>
  </si>
  <si>
    <t>Libreria Giorgio Tucapel Y Cia Ltda</t>
  </si>
  <si>
    <t>76.798.050-7</t>
  </si>
  <si>
    <t>Libreria Giorgio Carrera Y Cia Ltda</t>
  </si>
  <si>
    <t>76.840.043-1</t>
  </si>
  <si>
    <t>Saludable Spa</t>
  </si>
  <si>
    <t>3.87</t>
  </si>
  <si>
    <t>76.943.080-6</t>
  </si>
  <si>
    <t>Libreria Atlantik Ltda</t>
  </si>
  <si>
    <t>76.984.506-2</t>
  </si>
  <si>
    <t>Gestiona Servicios Compartidos Echeverria Izquierdo Sa</t>
  </si>
  <si>
    <t>77.406.485-0</t>
  </si>
  <si>
    <t>Inveduc Spa</t>
  </si>
  <si>
    <t>77.721.870-0</t>
  </si>
  <si>
    <t>Pilay Spa</t>
  </si>
  <si>
    <t>4.5</t>
  </si>
  <si>
    <t>77.712.699-7</t>
  </si>
  <si>
    <t>Jedimar Inversiones Spa</t>
  </si>
  <si>
    <t>78.971.320-0</t>
  </si>
  <si>
    <t>Centro De Formacion Profesional Ltda.</t>
  </si>
  <si>
    <t>78.809.560-0</t>
  </si>
  <si>
    <t>Distribuidora Y Comercial Dimak</t>
  </si>
  <si>
    <t>80.228.400-4</t>
  </si>
  <si>
    <t>Condor Bus Spa</t>
  </si>
  <si>
    <t>80.634.800-7</t>
  </si>
  <si>
    <t>Modinger Hermanos Sociedad Anonima</t>
  </si>
  <si>
    <t>83.004.000-5</t>
  </si>
  <si>
    <t>Cooperativa De Servicios Educacionales Windsor School Ltda</t>
  </si>
  <si>
    <t>96.548.780-8</t>
  </si>
  <si>
    <t>Movilidad Urbana S.a</t>
  </si>
  <si>
    <t>96.593.960-1</t>
  </si>
  <si>
    <t>Inmobiliaria E Inversiones Ando Ltda.</t>
  </si>
  <si>
    <t>96.588.560-9</t>
  </si>
  <si>
    <t>Pilotes Terratest Sa</t>
  </si>
  <si>
    <t>96.652.050-7</t>
  </si>
  <si>
    <t>Inversiones Almasur S.a</t>
  </si>
  <si>
    <t>96.772.490-4</t>
  </si>
  <si>
    <t>Consorcio Corredores De Bolsa S.a.</t>
  </si>
  <si>
    <t>96.785.290-2</t>
  </si>
  <si>
    <t>Chilean Trading Company S A</t>
  </si>
  <si>
    <t>96.856.410-2</t>
  </si>
  <si>
    <t>Soc. Telecorp Chile S.a.</t>
  </si>
  <si>
    <t>96.972.190-2</t>
  </si>
  <si>
    <t>Distribuidora Vergio Spa</t>
  </si>
  <si>
    <t>96.959.030-1</t>
  </si>
  <si>
    <t>Dp World Lirquen S.a</t>
  </si>
  <si>
    <t>96.995.590-3</t>
  </si>
  <si>
    <t>Servicios Médicos Ambulatorios Atrys Health Chile Spa</t>
  </si>
  <si>
    <t>Socio Nuevo 2014</t>
  </si>
  <si>
    <t>99.545.180-8</t>
  </si>
  <si>
    <t>Comercial Ge 2 Limitada</t>
  </si>
  <si>
    <t>99.516.750-6</t>
  </si>
  <si>
    <t>World Pack S.a.</t>
  </si>
  <si>
    <t>99.539.050-7</t>
  </si>
  <si>
    <t>Productos Y Servicios Panaderos S.a.</t>
  </si>
  <si>
    <t>97.030.000-7</t>
  </si>
  <si>
    <t>Banco Del Estado De Chile</t>
  </si>
  <si>
    <t>96.863.790-8</t>
  </si>
  <si>
    <t>Iberoamerican Radio Holdings Chile S A</t>
  </si>
  <si>
    <t>96.836.310-7</t>
  </si>
  <si>
    <t>Servicios Helpbank S A</t>
  </si>
  <si>
    <t>96.705.990-0</t>
  </si>
  <si>
    <t>Envases Central S.a.</t>
  </si>
  <si>
    <t>95.432.000-6</t>
  </si>
  <si>
    <t>Centro Medico Antofagasta Sa</t>
  </si>
  <si>
    <t>94.621.000-5</t>
  </si>
  <si>
    <t>Cia. Minera Cerro Colorado Ltda</t>
  </si>
  <si>
    <t>82.369.500-4</t>
  </si>
  <si>
    <t>Sanatorio Maritimo San Juan De Dios</t>
  </si>
  <si>
    <t>83.366.800-5</t>
  </si>
  <si>
    <t>Antonio Castillo S.a</t>
  </si>
  <si>
    <t>81.882.500-5</t>
  </si>
  <si>
    <t>Institucion Educacional Residencia Universitaria Femenina</t>
  </si>
  <si>
    <t>86.160.300-8</t>
  </si>
  <si>
    <t>Bhp Chile Inc</t>
  </si>
  <si>
    <t>79.947.310-0</t>
  </si>
  <si>
    <t>Prisa Media Chile S.a.</t>
  </si>
  <si>
    <t>79.894.160-7</t>
  </si>
  <si>
    <t>Luval S.a.</t>
  </si>
  <si>
    <t>79.840.520-9</t>
  </si>
  <si>
    <t>Sociedad Profesionales De La Seguridad Limitada</t>
  </si>
  <si>
    <t>78.423.600-5</t>
  </si>
  <si>
    <t>Seguridad Y Servicios Vighile Spa</t>
  </si>
  <si>
    <t>77.917.240-6</t>
  </si>
  <si>
    <t>Sociedad De Ingenieria De Informatica Rayen Salud Spa</t>
  </si>
  <si>
    <t>77.479.063-2</t>
  </si>
  <si>
    <t>Motores De Los Andes Vehiculos Motorizados Spa</t>
  </si>
  <si>
    <t>77.517.027-1</t>
  </si>
  <si>
    <t>Sabores Australes Spa</t>
  </si>
  <si>
    <t>77.312.449-3</t>
  </si>
  <si>
    <t xml:space="preserve">Ecosistema Digital Starbien Sa.           </t>
  </si>
  <si>
    <t>77.257.297-2</t>
  </si>
  <si>
    <t>Yusen Logistics Chile Spa</t>
  </si>
  <si>
    <t>76.979.230-9</t>
  </si>
  <si>
    <t>Inversiones Mel 20 Ltda.</t>
  </si>
  <si>
    <t>76.733.350-1</t>
  </si>
  <si>
    <t>Servicios Helpbank S.a Est</t>
  </si>
  <si>
    <t>76.752.003-4</t>
  </si>
  <si>
    <t>Truckstar Spa</t>
  </si>
  <si>
    <t>76.425.376-0</t>
  </si>
  <si>
    <t>Consorcio Merken Spa</t>
  </si>
  <si>
    <t>76.574.472-5</t>
  </si>
  <si>
    <t>Work Security Solutions Spa</t>
  </si>
  <si>
    <t>76.248.962-7</t>
  </si>
  <si>
    <t>Ocean Spray Chile Spa</t>
  </si>
  <si>
    <t>76.186.372-k</t>
  </si>
  <si>
    <t>Alimentaciones Internacionales Sa</t>
  </si>
  <si>
    <t>76.119.006-7</t>
  </si>
  <si>
    <t>Soc. Radiotaxi Y Trans. Ejecutivo Sol Del Valle Ltda.</t>
  </si>
  <si>
    <t>76.115.651-9</t>
  </si>
  <si>
    <t>Comercial Vastus Spa</t>
  </si>
  <si>
    <t>59.207.190-8</t>
  </si>
  <si>
    <t>Delibest Agencia En Chile</t>
  </si>
  <si>
    <t>70.772.100-6</t>
  </si>
  <si>
    <t>Universidad De Los Lagos</t>
  </si>
  <si>
    <t>3.8</t>
  </si>
  <si>
    <t>74.701.100-1</t>
  </si>
  <si>
    <t>Centro De Intermediacion Para El Desarrollo De Las Personas En El Trabajo</t>
  </si>
  <si>
    <t>76.030.301-1</t>
  </si>
  <si>
    <t>Transportes Y Servicios Remoras Pacifico Spa</t>
  </si>
  <si>
    <t>76.031.071-9</t>
  </si>
  <si>
    <t>Salcobrand S.a.</t>
  </si>
  <si>
    <t>76.005.909-9</t>
  </si>
  <si>
    <t>Comercial Motores De Los Andes Spa</t>
  </si>
  <si>
    <t>11.852.294-K</t>
  </si>
  <si>
    <t>Pedro Antonio Catalán Mansilla</t>
  </si>
  <si>
    <t>76.102.542-2</t>
  </si>
  <si>
    <t>Corrupac S.a.</t>
  </si>
  <si>
    <t>8.5</t>
  </si>
  <si>
    <t>76.095.773-9</t>
  </si>
  <si>
    <t>Ponce Y Cespede Consultores Spa</t>
  </si>
  <si>
    <t>76.083.877-2</t>
  </si>
  <si>
    <t>Constructora Faride Limitada</t>
  </si>
  <si>
    <t>76.146.755-7</t>
  </si>
  <si>
    <t>Servicios Virtuales De Seguridad Limitada</t>
  </si>
  <si>
    <t>76.120.410-6</t>
  </si>
  <si>
    <t xml:space="preserve">Gfk Retail And Technology Chile Limitada </t>
  </si>
  <si>
    <t>76.270.099-9</t>
  </si>
  <si>
    <t>Constructora Incolur Tepsac Limitada</t>
  </si>
  <si>
    <t>76.284.723-K</t>
  </si>
  <si>
    <t>Contopsa Inland Terminals Spa</t>
  </si>
  <si>
    <t>76.363.031-5</t>
  </si>
  <si>
    <t>Constructora Brisas De Batuco S.a</t>
  </si>
  <si>
    <t>76.547.150-8</t>
  </si>
  <si>
    <t>Vantrust Capital Corredora De Bolsa S.a</t>
  </si>
  <si>
    <t>76.855.060-3</t>
  </si>
  <si>
    <t>Central Dely Restaurantes Ltda.</t>
  </si>
  <si>
    <t>76.786.470-1</t>
  </si>
  <si>
    <t>Inversiones Vnt S.a.</t>
  </si>
  <si>
    <t>77.007.600-5</t>
  </si>
  <si>
    <t>Algoritmos Y Mediciones Ambientes Spa</t>
  </si>
  <si>
    <t>77.016.960-7</t>
  </si>
  <si>
    <t>Elaboradora Y Comercializadora De Alimentos Osorno Ltda.</t>
  </si>
  <si>
    <t>76.908.554-8</t>
  </si>
  <si>
    <t>Vnt Factoring Spa</t>
  </si>
  <si>
    <t>76.930.595-5</t>
  </si>
  <si>
    <t>Vantrust Capital Administradora General De Fondos</t>
  </si>
  <si>
    <t>78.397.530-0</t>
  </si>
  <si>
    <t>CompaÑia Distribuidora De Energia Electrica Codiner</t>
  </si>
  <si>
    <t>79.816.000-1</t>
  </si>
  <si>
    <t>Constructora Jomar Spa</t>
  </si>
  <si>
    <t>83.625.300-0</t>
  </si>
  <si>
    <t>Gfk Adimark Chile S.a</t>
  </si>
  <si>
    <t>96.707.720-8</t>
  </si>
  <si>
    <t>Mediterranean Shipping Company Chile S.a</t>
  </si>
  <si>
    <t>97.023.000-9</t>
  </si>
  <si>
    <t>Banco Itau Chile</t>
  </si>
  <si>
    <t>99.566.760-6</t>
  </si>
  <si>
    <t>Electronet S.a.</t>
  </si>
  <si>
    <t>99.554.390-7</t>
  </si>
  <si>
    <t>Saba Estacionamientos De Chile S.a</t>
  </si>
  <si>
    <t>96.900.150-0</t>
  </si>
  <si>
    <t>Banco Estado Servicios De Cobranza S.a.</t>
  </si>
  <si>
    <t>96.962.430-3</t>
  </si>
  <si>
    <t>Constructura Novatec Edificios S.a.</t>
  </si>
  <si>
    <t>96.951.850-3</t>
  </si>
  <si>
    <t>Rentas Y Desarrollo Aconcagua S.a</t>
  </si>
  <si>
    <t>99.579.730-5</t>
  </si>
  <si>
    <t>Ripley Corp. S.a.</t>
  </si>
  <si>
    <t>96.990.040-8</t>
  </si>
  <si>
    <t xml:space="preserve">Pacific Hydro Chile </t>
  </si>
  <si>
    <t>99.545.930-2</t>
  </si>
  <si>
    <t>Quimas S.a</t>
  </si>
  <si>
    <t>96.706.320-7</t>
  </si>
  <si>
    <t>Farmacéutica Medcell Ltda.</t>
  </si>
  <si>
    <t>96.755.580-0</t>
  </si>
  <si>
    <t>Walmart Chile Alimentos Y Servicios Ltda.</t>
  </si>
  <si>
    <t>96.773.060-2</t>
  </si>
  <si>
    <t>Excavaciones Y Proyectos De Chile S.a.</t>
  </si>
  <si>
    <t>96.773.130-7</t>
  </si>
  <si>
    <t>Viña Caliterra S.a</t>
  </si>
  <si>
    <t>96.612.230-7</t>
  </si>
  <si>
    <t>Caimi S A C</t>
  </si>
  <si>
    <t>96.877.680-0</t>
  </si>
  <si>
    <t>Juan Bas Alimentos S.a.</t>
  </si>
  <si>
    <t>96.838.800-2</t>
  </si>
  <si>
    <t>Administradora De Beneficios Pharmabenefits Chile Ltda .</t>
  </si>
  <si>
    <t>93.178.000-K</t>
  </si>
  <si>
    <t>Icb S.a</t>
  </si>
  <si>
    <t>91.008.000-8</t>
  </si>
  <si>
    <t>Caffarena S.a</t>
  </si>
  <si>
    <t>90.727.000-9</t>
  </si>
  <si>
    <t>Empresas Demaria S.a.</t>
  </si>
  <si>
    <t>91.635.000-7</t>
  </si>
  <si>
    <t>Preunic S.a.</t>
  </si>
  <si>
    <t>96.551.150-4</t>
  </si>
  <si>
    <t>Contenedores San Fernando Spa</t>
  </si>
  <si>
    <t>96.563.570-k</t>
  </si>
  <si>
    <t>Entel Call Center S.a.</t>
  </si>
  <si>
    <t>83.382.700-6</t>
  </si>
  <si>
    <t>Comercial Eccsa S.a.</t>
  </si>
  <si>
    <t>83.469.500-6</t>
  </si>
  <si>
    <t>Comercial Etcetera S.a.</t>
  </si>
  <si>
    <t>80.941.800-6</t>
  </si>
  <si>
    <t>Jaime Soler E Hijos S.a</t>
  </si>
  <si>
    <t>87.001.500-3</t>
  </si>
  <si>
    <t>Quimetal Industrial S.a.</t>
  </si>
  <si>
    <t>88.770.500-3</t>
  </si>
  <si>
    <t>Soc. Centro De Terapia Del Comportamiento Ltda</t>
  </si>
  <si>
    <t>88.910.400-7</t>
  </si>
  <si>
    <t>Confecciones Nazal Ltda</t>
  </si>
  <si>
    <t>79.601.560-8</t>
  </si>
  <si>
    <t>Servicios Forestal Antillanca Ltda</t>
  </si>
  <si>
    <t>79.970.740-3</t>
  </si>
  <si>
    <t>Proteccion De Madera Ltda.</t>
  </si>
  <si>
    <t>78.093.110-8</t>
  </si>
  <si>
    <t>Transsa Consultores Inmobiliarios Spa</t>
  </si>
  <si>
    <t>78.502.040-5</t>
  </si>
  <si>
    <t>Forestal Antilemu Ltda</t>
  </si>
  <si>
    <t>78.512.520-7</t>
  </si>
  <si>
    <t>Compañía Minera Lomas Bayas S.a</t>
  </si>
  <si>
    <t>77.009.463-1</t>
  </si>
  <si>
    <t>Ripley Customer Spa</t>
  </si>
  <si>
    <t>77.100.930-1</t>
  </si>
  <si>
    <t>Sociedad Comercial Los Heroes Limitada</t>
  </si>
  <si>
    <t>76.834.916-9</t>
  </si>
  <si>
    <t>Distribuidora Qualimed Limitada</t>
  </si>
  <si>
    <t>76.749.157-3</t>
  </si>
  <si>
    <t>Sealed Air Chile Spa</t>
  </si>
  <si>
    <t>7.7</t>
  </si>
  <si>
    <t>77.261.804-2</t>
  </si>
  <si>
    <t>Matriz Grupo Providencia</t>
  </si>
  <si>
    <t>77.200.550-4</t>
  </si>
  <si>
    <t>Inversiones E Inmobiliaria MaragaÑo-merchant Y Compania Limitada</t>
  </si>
  <si>
    <t>77.466.910-8</t>
  </si>
  <si>
    <t>Ingenieria Caro Y Caro Limitada</t>
  </si>
  <si>
    <t>77.706.510-6</t>
  </si>
  <si>
    <t>Proyecto Humano Capacitación Limitada</t>
  </si>
  <si>
    <t>77.755.044-6</t>
  </si>
  <si>
    <t>Dalmacia Gamming S.a.</t>
  </si>
  <si>
    <t>77.729.842-9</t>
  </si>
  <si>
    <t>Fmt Bbosch Spa</t>
  </si>
  <si>
    <t>77.660.960-9</t>
  </si>
  <si>
    <t>Acenor Aceros Del Norte S.a.</t>
  </si>
  <si>
    <t>76.556.170-1</t>
  </si>
  <si>
    <t>Tepsac S.a</t>
  </si>
  <si>
    <t>76.646.770-9</t>
  </si>
  <si>
    <t>Tmf Chile Asesorias Empresariales Limitada</t>
  </si>
  <si>
    <t>76.328.540-5</t>
  </si>
  <si>
    <t>Trepsa S.a</t>
  </si>
  <si>
    <t>76.201.304-5</t>
  </si>
  <si>
    <t>Rentas Hoteleras Spa</t>
  </si>
  <si>
    <t>76.206.548-7</t>
  </si>
  <si>
    <t>Inmobiliaria Sb Spa</t>
  </si>
  <si>
    <t>76.240.087-1</t>
  </si>
  <si>
    <t>Antalis Abitek Spa</t>
  </si>
  <si>
    <t>76.071.223-k</t>
  </si>
  <si>
    <t>Hipertrans Andina S.a</t>
  </si>
  <si>
    <t>76.034.238-6</t>
  </si>
  <si>
    <t>Servicios Mallplaza Spa</t>
  </si>
  <si>
    <t>76.034.117-7</t>
  </si>
  <si>
    <t xml:space="preserve">Inversiones Sb S.a. </t>
  </si>
  <si>
    <t>76.007.100-5</t>
  </si>
  <si>
    <t>Constructora Providencia Soc. Ltda.</t>
  </si>
  <si>
    <t>76.028.960-4</t>
  </si>
  <si>
    <t>Semillas Abe Spa</t>
  </si>
  <si>
    <t>71.918.700-5</t>
  </si>
  <si>
    <t>Universidad Catolica De Temuco</t>
  </si>
  <si>
    <t>76.149.435-K</t>
  </si>
  <si>
    <t>Establecimientos Gastronomicos Asian Food Chile Limitada</t>
  </si>
  <si>
    <t>76.188.218-k</t>
  </si>
  <si>
    <t>Comercializadora Salud Terapia Spa</t>
  </si>
  <si>
    <t>76.355.673-5</t>
  </si>
  <si>
    <t>Servicios Ecos Spa</t>
  </si>
  <si>
    <t>76.568.680-6</t>
  </si>
  <si>
    <t>Colgram S.a.</t>
  </si>
  <si>
    <t>76.545.598-7</t>
  </si>
  <si>
    <t>Gastrococina Sur Spa</t>
  </si>
  <si>
    <t>76.416.643-4</t>
  </si>
  <si>
    <t>Als Life Sciences Chile S.a.</t>
  </si>
  <si>
    <t>Otec</t>
  </si>
  <si>
    <t>76.414.061-3</t>
  </si>
  <si>
    <t>Fast Food Chile S.a.</t>
  </si>
  <si>
    <t>77.542.365-K</t>
  </si>
  <si>
    <t>Río Futuro Procesos Spa</t>
  </si>
  <si>
    <t>77.305.910-1</t>
  </si>
  <si>
    <t>Antalis Chile Spa</t>
  </si>
  <si>
    <t>76.706.171-4</t>
  </si>
  <si>
    <t>Salud Terapia Tol Spa</t>
  </si>
  <si>
    <t>77.122.631-0</t>
  </si>
  <si>
    <t>Indoor Spa</t>
  </si>
  <si>
    <t>78.384.230-0</t>
  </si>
  <si>
    <t>Turismo Raitrai Ltda</t>
  </si>
  <si>
    <t>96.518.090-7</t>
  </si>
  <si>
    <t>Frigorífico De Osorno S.a.</t>
  </si>
  <si>
    <t>96.690.980-3</t>
  </si>
  <si>
    <t>Starbucks Coffee Chile S.a.</t>
  </si>
  <si>
    <t>96.866.830-7</t>
  </si>
  <si>
    <t>Integra Chile Spa</t>
  </si>
  <si>
    <t>96.854.180-3</t>
  </si>
  <si>
    <t>Toralla S.a.</t>
  </si>
  <si>
    <t>99.532.600-0</t>
  </si>
  <si>
    <t>Geosupport S.a.</t>
  </si>
  <si>
    <t>99.500.410-0</t>
  </si>
  <si>
    <t>Banco Consorcio</t>
  </si>
  <si>
    <t>96.974.000-1</t>
  </si>
  <si>
    <t xml:space="preserve">Ghd S.a </t>
  </si>
  <si>
    <t>99.554.700-7</t>
  </si>
  <si>
    <t>Subus Chile S.a.</t>
  </si>
  <si>
    <t>96.947.660-6</t>
  </si>
  <si>
    <t>Cultivos Toralla S.a.</t>
  </si>
  <si>
    <t>78.555.310-1</t>
  </si>
  <si>
    <t>Comercial San José Ltda.</t>
  </si>
  <si>
    <t>Aporte 2024</t>
  </si>
  <si>
    <t>76.528.496-1</t>
  </si>
  <si>
    <t>Transportes Transmak Spa</t>
  </si>
  <si>
    <t>76.207.765-5</t>
  </si>
  <si>
    <t>Intac Procesos Spa</t>
  </si>
  <si>
    <t>76.061.110-7</t>
  </si>
  <si>
    <t>Servicios Integrales De Administración Limitada</t>
  </si>
  <si>
    <t>76.061.120-4</t>
  </si>
  <si>
    <t>Servicios De Seguridad Comercial Limitada</t>
  </si>
  <si>
    <t>76.031.191-k</t>
  </si>
  <si>
    <t>Akr LogÍstica Y Transporte Spa</t>
  </si>
  <si>
    <t>76.015.259-5</t>
  </si>
  <si>
    <t>Icetel Servicios S.a.</t>
  </si>
  <si>
    <t>70.715.400-4</t>
  </si>
  <si>
    <t>Corporacion De Ayuda Al Nino Quemado O Coaniquem</t>
  </si>
  <si>
    <t>65.154.513-7</t>
  </si>
  <si>
    <t>Fundacion Educacional Colegio Sol Del Valle De Lampa</t>
  </si>
  <si>
    <t>76.203.299-6</t>
  </si>
  <si>
    <t>Comercializadora Costanera Center Spa</t>
  </si>
  <si>
    <t>76.211.240-k</t>
  </si>
  <si>
    <t>Kaudat Spa</t>
  </si>
  <si>
    <t>76.377.967-k</t>
  </si>
  <si>
    <t>Newrest Inflight Chile Ltda</t>
  </si>
  <si>
    <t>76.398.410-9</t>
  </si>
  <si>
    <t>Americanfashion Spa</t>
  </si>
  <si>
    <t>76.433.310-1</t>
  </si>
  <si>
    <t>Cencosud Shopping S.a</t>
  </si>
  <si>
    <t>76.515.649-1</t>
  </si>
  <si>
    <t xml:space="preserve">Servicios De Asesoria Inmobiliaria Y Empresarial Spa </t>
  </si>
  <si>
    <t>76.475.888-9</t>
  </si>
  <si>
    <t>Sociedad Concesionaria Nuevo Complejo Fronterizo Los Libertadores S.a.</t>
  </si>
  <si>
    <t>77.301.910-K</t>
  </si>
  <si>
    <t>Logística Y Distribución Retail Ltda.</t>
  </si>
  <si>
    <t>77.683.790-3</t>
  </si>
  <si>
    <t>Fam America Latina Maquinarias Ltda</t>
  </si>
  <si>
    <t>76.951.464-3</t>
  </si>
  <si>
    <t>Cencosud Inmobiliaria S.a.</t>
  </si>
  <si>
    <t>76.951.620-4</t>
  </si>
  <si>
    <t>Newrest Chile Soporte Ltda</t>
  </si>
  <si>
    <t>76.756.988-2</t>
  </si>
  <si>
    <t>Unicon Chile S.a.</t>
  </si>
  <si>
    <t>78.408.990-8</t>
  </si>
  <si>
    <t>Administadora De Cc Cencosud Spa</t>
  </si>
  <si>
    <t>78.992.000-1</t>
  </si>
  <si>
    <t>Newrest Mery Y Mery Servicios De Alimentacion</t>
  </si>
  <si>
    <t>79.649.140-K</t>
  </si>
  <si>
    <t>Automotores Gildemeister Spa</t>
  </si>
  <si>
    <t>79.829.500-4</t>
  </si>
  <si>
    <t>Eurofashion Ltda.</t>
  </si>
  <si>
    <t>96.973.670-5</t>
  </si>
  <si>
    <t>Paris Administradora Ltda.</t>
  </si>
  <si>
    <t>99.587.520-9</t>
  </si>
  <si>
    <t>Unacem Chile S.a.</t>
  </si>
  <si>
    <t>96.789.520-2</t>
  </si>
  <si>
    <t>Ferosor Agricola S A</t>
  </si>
  <si>
    <t>96.787.990-8</t>
  </si>
  <si>
    <t>Sinergia Inmobiliaria S.a</t>
  </si>
  <si>
    <t>96.781.350-8</t>
  </si>
  <si>
    <t>Edenred Chile S.a</t>
  </si>
  <si>
    <t>96.777.060-4</t>
  </si>
  <si>
    <t>Bice Hipotecaria Administradora De Mutuos Hipotecarios S.a.</t>
  </si>
  <si>
    <t>96.667.040-1</t>
  </si>
  <si>
    <t>Santander Asset Management S.a. Administradora General De Fondos</t>
  </si>
  <si>
    <t>96.656.410-5</t>
  </si>
  <si>
    <t>Bice Vida Compañia De Seguros S.a.</t>
  </si>
  <si>
    <t>96.989.590-0</t>
  </si>
  <si>
    <t xml:space="preserve">Consorcio Servicios S.a. </t>
  </si>
  <si>
    <t>96.924.740-2</t>
  </si>
  <si>
    <t>Gesban Santander Servicios Profesionales Contables Limitada</t>
  </si>
  <si>
    <t>87.674.400-7</t>
  </si>
  <si>
    <t>Laboratorio Pasteur S.a</t>
  </si>
  <si>
    <t>80.762.300-1</t>
  </si>
  <si>
    <t>Productos Alimenticios Donuts Spa</t>
  </si>
  <si>
    <t>76.934.290-7</t>
  </si>
  <si>
    <t>Almakapa S.a</t>
  </si>
  <si>
    <t>77.188.020-7</t>
  </si>
  <si>
    <t>Alimentos Puerta Del Sol Spa</t>
  </si>
  <si>
    <t>77.875.890-3</t>
  </si>
  <si>
    <t>Productos Alimenticios Domino Florida Spa</t>
  </si>
  <si>
    <t>77.190.692-3</t>
  </si>
  <si>
    <t>Sociedad Operadora De Tarjetas De Pago Santander Getnet Chile S.a.</t>
  </si>
  <si>
    <t>76.560.516-4</t>
  </si>
  <si>
    <t>Sociedad De Capacitacion Soser Spa</t>
  </si>
  <si>
    <t>76.304.590-0</t>
  </si>
  <si>
    <t>Comercial Central Alimentos Spa</t>
  </si>
  <si>
    <t>76.281.956-2</t>
  </si>
  <si>
    <t>Alimentos Mataro Spa</t>
  </si>
  <si>
    <t>76.006.605-2</t>
  </si>
  <si>
    <t>Productos Alimenticios Tobalaba Spa</t>
  </si>
  <si>
    <t>76.097.100-6</t>
  </si>
  <si>
    <t>Productos Alimenticios Domino Providencia Spa</t>
  </si>
  <si>
    <t>76.079.388-4</t>
  </si>
  <si>
    <t>Productos Alimenticios El Golf Spa</t>
  </si>
  <si>
    <t>76.071.717-7</t>
  </si>
  <si>
    <t>Kallplat Chile Ltda.</t>
  </si>
  <si>
    <t>76.166.721-1</t>
  </si>
  <si>
    <t>Productos Alimenticios Costanera Spa</t>
  </si>
  <si>
    <t>76.123.089-1</t>
  </si>
  <si>
    <t>Avicola Andina Spa.</t>
  </si>
  <si>
    <t>76.127.420-1</t>
  </si>
  <si>
    <t>Sep</t>
  </si>
  <si>
    <t>76.129.865-8</t>
  </si>
  <si>
    <t>Hotelera Y Turismo Coyhaique S.a.</t>
  </si>
  <si>
    <t>76.131.664-8</t>
  </si>
  <si>
    <t>Sociedad Comercializadora Dbs Spa</t>
  </si>
  <si>
    <t>5.8</t>
  </si>
  <si>
    <t>76.134.941-4</t>
  </si>
  <si>
    <t>Administradora De Supermercados Hiper Ltda.</t>
  </si>
  <si>
    <t>76.134.946-5</t>
  </si>
  <si>
    <t>Administradora De Supermercados Express Ltda.</t>
  </si>
  <si>
    <t>76.042.014-k</t>
  </si>
  <si>
    <t>Walmart Chile S.a.</t>
  </si>
  <si>
    <t>76.105.493-7</t>
  </si>
  <si>
    <t xml:space="preserve">Ebt S.a </t>
  </si>
  <si>
    <t>76.008.627-4</t>
  </si>
  <si>
    <t>Servicios GastronÓmicos Y Spa TurÍsticos S.a</t>
  </si>
  <si>
    <t>76.008.643-6</t>
  </si>
  <si>
    <t>Eventos Y Convenciones TurÍsticas S.a.</t>
  </si>
  <si>
    <t>76.002.293-4</t>
  </si>
  <si>
    <t>Santander Consumer Finance Limitada</t>
  </si>
  <si>
    <t>70.000.770-7</t>
  </si>
  <si>
    <t>Coop De Ahorro Y Credito Isla De Maipo Ltda</t>
  </si>
  <si>
    <t>76.299.170-5</t>
  </si>
  <si>
    <t>San Francisco Investment Sa</t>
  </si>
  <si>
    <t>76.255.739-8</t>
  </si>
  <si>
    <t>Fgs Maquinaria Spa</t>
  </si>
  <si>
    <t>76.534.187-6</t>
  </si>
  <si>
    <t>Agrosocios Spa</t>
  </si>
  <si>
    <t>76.536.353-5</t>
  </si>
  <si>
    <t>Enel Chile S.a.</t>
  </si>
  <si>
    <t>76.633.240-4</t>
  </si>
  <si>
    <t>Bice Renta Urbana S.a</t>
  </si>
  <si>
    <t>76.473.580-3</t>
  </si>
  <si>
    <t>Ekono Ltda</t>
  </si>
  <si>
    <t>76.434.350-6</t>
  </si>
  <si>
    <t>Avicola Valle Central Spa</t>
  </si>
  <si>
    <t>77.265.500-2</t>
  </si>
  <si>
    <t>Sportlife S.a</t>
  </si>
  <si>
    <t>77.726.740-k</t>
  </si>
  <si>
    <t>Santander Gestion De Recaudacion Y Cobranza Ltda</t>
  </si>
  <si>
    <t>77.025.380-2</t>
  </si>
  <si>
    <t>Agroindustrial Ovo Trading Ltda.</t>
  </si>
  <si>
    <t>76.929.340-k</t>
  </si>
  <si>
    <t>Sfi Resorts Sa</t>
  </si>
  <si>
    <t>76.924.079-9</t>
  </si>
  <si>
    <t>Enel X Chile Spa</t>
  </si>
  <si>
    <t>76.833.720-9</t>
  </si>
  <si>
    <t>Abarrotes Economicos Limitada</t>
  </si>
  <si>
    <t>76.766.444-3</t>
  </si>
  <si>
    <t>Ft Foods S.a.</t>
  </si>
  <si>
    <t>76.772.033-5</t>
  </si>
  <si>
    <t>Landes Mussels S.a</t>
  </si>
  <si>
    <t>85.751.000-3</t>
  </si>
  <si>
    <t>Servicio Forestales Y Comerciales S.a</t>
  </si>
  <si>
    <t>83.547.100-4</t>
  </si>
  <si>
    <t>Autorentas Del Pacifico Spa.</t>
  </si>
  <si>
    <t>86.963.200-7</t>
  </si>
  <si>
    <t>Forus S.a.</t>
  </si>
  <si>
    <t>89.807.200-2</t>
  </si>
  <si>
    <t>Farmacias Cruz Verde Spa</t>
  </si>
  <si>
    <t>78.526.430-4</t>
  </si>
  <si>
    <t>Representaciones Canontex Ltda</t>
  </si>
  <si>
    <t>78.508.310-5</t>
  </si>
  <si>
    <t>Md Ltda</t>
  </si>
  <si>
    <t>78.380.870-6</t>
  </si>
  <si>
    <t>Soc. Comercial Distri Hogar Ltda.</t>
  </si>
  <si>
    <t>78.421.650-0</t>
  </si>
  <si>
    <t>De La Fuente Y Carpanetti Ltda</t>
  </si>
  <si>
    <t>78.954.200-7</t>
  </si>
  <si>
    <t>Logistica Transporte Y Servicios Lts Ltda.</t>
  </si>
  <si>
    <t>79.635.190-k</t>
  </si>
  <si>
    <t>Premium S.a.</t>
  </si>
  <si>
    <t>79.568.850-1</t>
  </si>
  <si>
    <t>Valtek S.a</t>
  </si>
  <si>
    <t>96.880.020-5</t>
  </si>
  <si>
    <t>Ingenieria En Plasticos Membrantec S.a.</t>
  </si>
  <si>
    <t>96.904.770-5</t>
  </si>
  <si>
    <t>Plaza Casino S. A.</t>
  </si>
  <si>
    <t>99.012.000-5</t>
  </si>
  <si>
    <t>Compañia De Seguros De Vida Consorcio Nacional De Seguros S.a.</t>
  </si>
  <si>
    <t>99.597.790-7</t>
  </si>
  <si>
    <t>Casino De Juegos Valdivia S.a.</t>
  </si>
  <si>
    <t>99.597.880-6</t>
  </si>
  <si>
    <t>Casino De Juegos Temuco S.a</t>
  </si>
  <si>
    <t>99.599.010-5</t>
  </si>
  <si>
    <t>Casino De Juegos Coyhaique S.a</t>
  </si>
  <si>
    <t>99.599.450-K</t>
  </si>
  <si>
    <t>Casino De Juegos Punta Arenas S.a.</t>
  </si>
  <si>
    <t>96.662.540-6</t>
  </si>
  <si>
    <t>Maersk Logistics &amp; Services Chile Spa</t>
  </si>
  <si>
    <t>96.654.180-6</t>
  </si>
  <si>
    <t>Compañia De Seguros Generales Consorcio Nacional De Seguros S. A.</t>
  </si>
  <si>
    <t>96.675.100-2</t>
  </si>
  <si>
    <t>Fuchs, Gellona Y Silva S.a.</t>
  </si>
  <si>
    <t>96.683.200-2</t>
  </si>
  <si>
    <t xml:space="preserve">Santander Corredores De Bolsa Ltda. </t>
  </si>
  <si>
    <t>96.623.460-1</t>
  </si>
  <si>
    <t>Santander Asesorias Financieras Limitada</t>
  </si>
  <si>
    <t>96.689.710-4</t>
  </si>
  <si>
    <t>Casino De Juegos De Iquique S.a.</t>
  </si>
  <si>
    <t>96.781.620-5</t>
  </si>
  <si>
    <t>Banco Estado Microempresas S.a.</t>
  </si>
  <si>
    <t>96.838.520-8</t>
  </si>
  <si>
    <t>Inversiones Y Turismo S.a.</t>
  </si>
  <si>
    <t>96.841.280-9</t>
  </si>
  <si>
    <t>Servicios Hoteleros Y TurÍsticos S.a.</t>
  </si>
  <si>
    <t>94.271.000-3</t>
  </si>
  <si>
    <t>Enel Americas S.a.</t>
  </si>
  <si>
    <t>92.117.000-9</t>
  </si>
  <si>
    <t>Proa S.a.</t>
  </si>
  <si>
    <t>91.476.000-3</t>
  </si>
  <si>
    <t>Importadora Y Manufacturera Von Der Heyde S.a.c.i</t>
  </si>
  <si>
    <t>5.6</t>
  </si>
  <si>
    <t>96.524.260-0</t>
  </si>
  <si>
    <t>Santander Corredora De Seguros Ltda.</t>
  </si>
  <si>
    <t>96.577.470-k</t>
  </si>
  <si>
    <t>Italmod S.a</t>
  </si>
  <si>
    <t>79.587.210-8</t>
  </si>
  <si>
    <t>Minera Escondida Ltda.</t>
  </si>
  <si>
    <t>89.524.100-8</t>
  </si>
  <si>
    <t>Comercial Windsor Limitada</t>
  </si>
  <si>
    <t>86.542.100-1</t>
  </si>
  <si>
    <t>Minera Spence S.a.</t>
  </si>
  <si>
    <t>86.838.400-k</t>
  </si>
  <si>
    <t>Decoracion Integral Sa</t>
  </si>
  <si>
    <t>77.136.366-0</t>
  </si>
  <si>
    <t>El Aromo Spa</t>
  </si>
  <si>
    <t>77.057.260-6</t>
  </si>
  <si>
    <t>Consultores En Arquitectura Y Construcciones Ltda</t>
  </si>
  <si>
    <t>77.568.607-3</t>
  </si>
  <si>
    <t>Chile Inland Services Spa</t>
  </si>
  <si>
    <t>76.470.570-K</t>
  </si>
  <si>
    <t>Enjoy Consultora S.a.</t>
  </si>
  <si>
    <t>76.530.476-8</t>
  </si>
  <si>
    <t>Servicios Sonia Gallardo Echeverria Eirl</t>
  </si>
  <si>
    <t>76.281.810-8</t>
  </si>
  <si>
    <t>Inversiones Muro Limitada</t>
  </si>
  <si>
    <t>76.196.716-9</t>
  </si>
  <si>
    <t>Control De Evasión Y Seguridad Norte Spa</t>
  </si>
  <si>
    <t>76.128.566-1</t>
  </si>
  <si>
    <t>Onitec Spa</t>
  </si>
  <si>
    <t>76.151.915-8</t>
  </si>
  <si>
    <t xml:space="preserve">Capacitación Parque Del Recuerdo Limitada </t>
  </si>
  <si>
    <t>76.062.049-1</t>
  </si>
  <si>
    <t xml:space="preserve">Ingenieria Y Gestion De Procesos Makersolutions Spa </t>
  </si>
  <si>
    <t>76.026.218-8</t>
  </si>
  <si>
    <t>Operadora De Servicios Financieros S.a.</t>
  </si>
  <si>
    <t>74.805.100-7</t>
  </si>
  <si>
    <t xml:space="preserve">Fundacion Educacional Belen </t>
  </si>
  <si>
    <t>71.455.800-5</t>
  </si>
  <si>
    <t>Corporación De Capacitación Y Educación Industrial Y  Mineria</t>
  </si>
  <si>
    <t>70.039.900-1</t>
  </si>
  <si>
    <t>Corporacion De Educacion Popular Cep-molokai</t>
  </si>
  <si>
    <t>76.191.703-k</t>
  </si>
  <si>
    <t>Servicios Y Comercializacion Forestal Limitada</t>
  </si>
  <si>
    <t>76.268.266-4</t>
  </si>
  <si>
    <t>Patagonia Farming Spa.</t>
  </si>
  <si>
    <t>76.360.720-8</t>
  </si>
  <si>
    <t>Feria Ganaderos Osorno S.a.</t>
  </si>
  <si>
    <t>76.518.483-5</t>
  </si>
  <si>
    <t xml:space="preserve">CosmÉtica RouvÉ Limitada </t>
  </si>
  <si>
    <t>77.603.960-8</t>
  </si>
  <si>
    <t>Corredora De Seguros Parque Del Recuerdo Limitada</t>
  </si>
  <si>
    <t>77.225.460-1</t>
  </si>
  <si>
    <t>Inmobiliaria Los Parques Limitada</t>
  </si>
  <si>
    <t>77.253.138-9</t>
  </si>
  <si>
    <t>Comercial Mmb Spa</t>
  </si>
  <si>
    <t>77.044.200-1</t>
  </si>
  <si>
    <t>Ganadera Osorno Spa</t>
  </si>
  <si>
    <t>88.968.100-4</t>
  </si>
  <si>
    <t>Remates Feria Osorno Spa</t>
  </si>
  <si>
    <t>91.237.000-3</t>
  </si>
  <si>
    <t>Feria De Osorno S A</t>
  </si>
  <si>
    <t>96.871.870-3</t>
  </si>
  <si>
    <t>Dp World Logistics Chile Spa</t>
  </si>
  <si>
    <t>96.623.540-3</t>
  </si>
  <si>
    <t>Matic Kard S.a.</t>
  </si>
  <si>
    <t>96.882.630-1</t>
  </si>
  <si>
    <t>Administradora Los Parques Ltda</t>
  </si>
  <si>
    <t>96.892.710-8</t>
  </si>
  <si>
    <t>Malbec Comercial Y Respuestos</t>
  </si>
  <si>
    <t>96.691.330-4</t>
  </si>
  <si>
    <t>Dictuc S.a.</t>
  </si>
  <si>
    <t>96.801.810-8</t>
  </si>
  <si>
    <t>Sgs Minerals S.a.</t>
  </si>
  <si>
    <t>78.210.580-9</t>
  </si>
  <si>
    <t>Transportes Transgran Ltda.</t>
  </si>
  <si>
    <t>78.929.230-2</t>
  </si>
  <si>
    <t>Siga Ingenieria Y Consultoria S.a.</t>
  </si>
  <si>
    <t>83.955.000-6</t>
  </si>
  <si>
    <t>Molino Rahue S.a.</t>
  </si>
  <si>
    <t>86.100.500-3</t>
  </si>
  <si>
    <t>Salmones Antártica S.a.</t>
  </si>
  <si>
    <t>87.606.800-1</t>
  </si>
  <si>
    <t>Malbec S. A.</t>
  </si>
  <si>
    <t>77.933.700-6</t>
  </si>
  <si>
    <t>Servicios Medicos Y Hospitalarios Edusalud Ltda.</t>
  </si>
  <si>
    <t>9.4</t>
  </si>
  <si>
    <t>76.242.857-1</t>
  </si>
  <si>
    <t>Muellaje Central S.a.</t>
  </si>
  <si>
    <t>65.461.730-9</t>
  </si>
  <si>
    <t>Cooperativa De Ahorro Y Credito Caja Nova Ltda.</t>
  </si>
  <si>
    <t>53.125.850-9</t>
  </si>
  <si>
    <t>Comunidad Hospital Del Profesor</t>
  </si>
  <si>
    <t>76.158.513-4</t>
  </si>
  <si>
    <t>Dp World San Antonio S.a.</t>
  </si>
  <si>
    <t>76.189.625-3</t>
  </si>
  <si>
    <t xml:space="preserve">Servicios Industriales Limitada </t>
  </si>
  <si>
    <t>76.042.757-8</t>
  </si>
  <si>
    <t>Influence &amp; Research S.a.</t>
  </si>
  <si>
    <t>76.079.246-2</t>
  </si>
  <si>
    <t>Omnicom Media Group Chile S.a.</t>
  </si>
  <si>
    <t>76.002.754-5</t>
  </si>
  <si>
    <t>Phd Chile S.a.</t>
  </si>
  <si>
    <t>77.704.516-4</t>
  </si>
  <si>
    <t>Tecton Edificación Spa</t>
  </si>
  <si>
    <t>77.244.724-8</t>
  </si>
  <si>
    <t>Terra Atacama Spa</t>
  </si>
  <si>
    <t>77.372.640-K</t>
  </si>
  <si>
    <t>Cushman &amp; Wakefield Chile Negocios Inmobiliarios Limitada</t>
  </si>
  <si>
    <t>76.893.866-0</t>
  </si>
  <si>
    <t>Terra Mining Ingeniería Spa</t>
  </si>
  <si>
    <t>76.710.420-0</t>
  </si>
  <si>
    <t>Ingenieria, Proyectos Y Asesorias Mineras S.a</t>
  </si>
  <si>
    <t>96.500.060-7</t>
  </si>
  <si>
    <t>Ddb Chile Spa</t>
  </si>
  <si>
    <t>96.793.800-9</t>
  </si>
  <si>
    <t>Inmobiliaria Santa Barbara S.a</t>
  </si>
  <si>
    <t>96.913.790-9</t>
  </si>
  <si>
    <t>Media Interactive S A</t>
  </si>
  <si>
    <t>96.939.240-2</t>
  </si>
  <si>
    <t>Compañia Mantos De La Luna S.a</t>
  </si>
  <si>
    <t>99.572.910-5</t>
  </si>
  <si>
    <t>Omd Chile Spa</t>
  </si>
  <si>
    <t>99.551.740-k</t>
  </si>
  <si>
    <t>Esign S.a.</t>
  </si>
  <si>
    <t>96.843.030-0</t>
  </si>
  <si>
    <t>Hoteles De Chile S.a.</t>
  </si>
  <si>
    <t>96.684.600-3</t>
  </si>
  <si>
    <t>Empresa De Montajes Industriales Salfa S.a</t>
  </si>
  <si>
    <t>96.653.150-9</t>
  </si>
  <si>
    <t>Yadrán Quellón S.a.</t>
  </si>
  <si>
    <t>96.550.920-8</t>
  </si>
  <si>
    <t>Cultivos Yadrán S.a.</t>
  </si>
  <si>
    <t>87.690.900-6</t>
  </si>
  <si>
    <t>Distribuidora Portland S A</t>
  </si>
  <si>
    <t>86.856.700-7</t>
  </si>
  <si>
    <t>Constructora Novatec S.a</t>
  </si>
  <si>
    <t>80.897.600-5</t>
  </si>
  <si>
    <t>Cementerio Metropolitano Ltda</t>
  </si>
  <si>
    <t>76.801.420-5</t>
  </si>
  <si>
    <t>Servicios De Venta Inmobiliaria Aconcagua Limitada</t>
  </si>
  <si>
    <t>77.330.030-5</t>
  </si>
  <si>
    <t xml:space="preserve">Banco Estado Corredores De Seguros </t>
  </si>
  <si>
    <t>77.558.130-1</t>
  </si>
  <si>
    <t>Aconcagua Gestion Inmobiliaria S.a.</t>
  </si>
  <si>
    <t>76.625.240-0</t>
  </si>
  <si>
    <t>Piscicultura Las Quemas Chile S.a.</t>
  </si>
  <si>
    <t>6.747.949-1</t>
  </si>
  <si>
    <t>Jose Miguel Garcia Echavarri</t>
  </si>
  <si>
    <t>71.452.300-7</t>
  </si>
  <si>
    <t>Corporación Hogar De Menores Cardenal José María Caro</t>
  </si>
  <si>
    <t>89.458.100-K</t>
  </si>
  <si>
    <t>Viñedos Familia Chadwick Spa</t>
  </si>
  <si>
    <t>60.503.000-9</t>
  </si>
  <si>
    <t>Empresa De Correos De Chile</t>
  </si>
  <si>
    <t>4.3</t>
  </si>
  <si>
    <t>96.501.450-0</t>
  </si>
  <si>
    <t>Isapre Cruz Blanca S.a.</t>
  </si>
  <si>
    <t>99.501.480-7</t>
  </si>
  <si>
    <t>Penta Financiero S.a.</t>
  </si>
  <si>
    <t>76.042.103-0</t>
  </si>
  <si>
    <t>Tw Logística Spa</t>
  </si>
  <si>
    <t>65.152.376-1</t>
  </si>
  <si>
    <t>Corporacion Educacional Colegio Los Pensamientos</t>
  </si>
  <si>
    <t>86.400.400-8</t>
  </si>
  <si>
    <t>Distribuidora De Alimentos S.a.</t>
  </si>
  <si>
    <t>77.561.434-K</t>
  </si>
  <si>
    <t>Importadora Ampeis Spa</t>
  </si>
  <si>
    <t>96.568.780-7</t>
  </si>
  <si>
    <t>Frigorifico Temuco S.a.</t>
  </si>
  <si>
    <t>96.828.810-5</t>
  </si>
  <si>
    <t>Consorcio Santa Marta S A</t>
  </si>
  <si>
    <t>99.518.140-1</t>
  </si>
  <si>
    <t>Inmobiliaria, Administradora Y Comercial Mall Sport S.a</t>
  </si>
  <si>
    <t>76.005.001-6</t>
  </si>
  <si>
    <t xml:space="preserve">Bupa Chile S.a. </t>
  </si>
  <si>
    <t>76.662.762-5</t>
  </si>
  <si>
    <t>Multiservicios Y ConstrucciÓn Spa</t>
  </si>
  <si>
    <t>79.576.810-6</t>
  </si>
  <si>
    <t>Clinica Reñaca S.a.</t>
  </si>
  <si>
    <t>88.792.300-0</t>
  </si>
  <si>
    <t>Agroindustrias Lomas Coloradas Ltda.</t>
  </si>
  <si>
    <t>76.789.650-6</t>
  </si>
  <si>
    <t>Transportadora Trg Ltda</t>
  </si>
  <si>
    <t>84.398.200-k</t>
  </si>
  <si>
    <t>Espol S.a.</t>
  </si>
  <si>
    <t>78.744.360-5</t>
  </si>
  <si>
    <t>Adidas Chile Limitada</t>
  </si>
  <si>
    <t>78.659.850-8</t>
  </si>
  <si>
    <t>Vilanova Servicios S.a</t>
  </si>
  <si>
    <t>76.448.538-6</t>
  </si>
  <si>
    <t>Edeltashstec Chile Spa</t>
  </si>
  <si>
    <t>76.213.112-9</t>
  </si>
  <si>
    <t>Ingenieria Phitec Spa.</t>
  </si>
  <si>
    <t>71.293.900-1</t>
  </si>
  <si>
    <t>Corporación Municipal Melipilla Para La Ed Salud</t>
  </si>
  <si>
    <t>1.5</t>
  </si>
  <si>
    <t>76.092.912-3</t>
  </si>
  <si>
    <t>Alimentos Vida Estable S.a</t>
  </si>
  <si>
    <t>76.084.682-1</t>
  </si>
  <si>
    <t>Cadena Comercial Oxxo Chile S.a.</t>
  </si>
  <si>
    <t>76.185.167-5</t>
  </si>
  <si>
    <t>Comercializadora Y Representaciones Silbertec S.a</t>
  </si>
  <si>
    <t>96.543.670-7</t>
  </si>
  <si>
    <t>Equans Mantenimiento Y Montaje Electrico Spa</t>
  </si>
  <si>
    <t>88.689.100-8</t>
  </si>
  <si>
    <t>Equans Industrial Spa</t>
  </si>
  <si>
    <t>76.369.242-6</t>
  </si>
  <si>
    <t>Rentamaq Taltal Spa</t>
  </si>
  <si>
    <t>76.247.358-5</t>
  </si>
  <si>
    <t>Maga Spa</t>
  </si>
  <si>
    <t>78.791.070-k</t>
  </si>
  <si>
    <t>Sergio Cortes Alucema E Hijo Ltda Agente Estiba Y Desestiba</t>
  </si>
  <si>
    <t>76.831.870-0</t>
  </si>
  <si>
    <t>Make Up S.a.</t>
  </si>
  <si>
    <t>77.845.920-5</t>
  </si>
  <si>
    <t>Soc Orietta Araya Pangue Hijos Y Compania Limitada</t>
  </si>
  <si>
    <t>96.891.090-6</t>
  </si>
  <si>
    <t>Centro De Compensacion Automatizado S A</t>
  </si>
  <si>
    <t>99.595.770-1</t>
  </si>
  <si>
    <t>Inversiones Vista Norte S.a.</t>
  </si>
  <si>
    <t>76.250.451-0</t>
  </si>
  <si>
    <t>Transportes Zlatan Ltda</t>
  </si>
  <si>
    <t>76.316.459-4</t>
  </si>
  <si>
    <t>Soler Curicó Spa</t>
  </si>
  <si>
    <t>76.512.346-1</t>
  </si>
  <si>
    <t>Scl Consultores Spa</t>
  </si>
  <si>
    <t>76.152.061-k</t>
  </si>
  <si>
    <t>Inversiones E Inmobiliaria Plaenge Chile Ltda</t>
  </si>
  <si>
    <t>77.166.699-k</t>
  </si>
  <si>
    <t>Servicios Jcs Spa</t>
  </si>
  <si>
    <t>76.951.324-8</t>
  </si>
  <si>
    <t>Servicios Integrales De Seguridad Spa</t>
  </si>
  <si>
    <t>76.863.580-3</t>
  </si>
  <si>
    <t>Pl.constructora E Inmobiliaria Ltda</t>
  </si>
  <si>
    <t>96.942.440-1</t>
  </si>
  <si>
    <t>Gestion Vial S.a.</t>
  </si>
  <si>
    <t>76.058.018-k</t>
  </si>
  <si>
    <t>Pl Edificaciones Ltda</t>
  </si>
  <si>
    <t>76.296.863-0</t>
  </si>
  <si>
    <t>Automotriz Portillo Sur Ltda</t>
  </si>
  <si>
    <t>96.588.400-9</t>
  </si>
  <si>
    <t>Recupac S.a</t>
  </si>
  <si>
    <t>97.018.000-1</t>
  </si>
  <si>
    <t>Scotiabank Chile</t>
  </si>
  <si>
    <t>76.242.774-5</t>
  </si>
  <si>
    <t>Clinica Bupa Santiago S.a.</t>
  </si>
  <si>
    <t>76.098.454-k</t>
  </si>
  <si>
    <t>Integramedica S.a.</t>
  </si>
  <si>
    <t>77.063.707-4</t>
  </si>
  <si>
    <t>Hitachi Energy Chile S.a.</t>
  </si>
  <si>
    <t>96.579.920-6</t>
  </si>
  <si>
    <t>Comercial E Importadora Audiomusica Spa</t>
  </si>
  <si>
    <t>76.240.103-7</t>
  </si>
  <si>
    <t>Gm Holdings S.a.</t>
  </si>
  <si>
    <t>76.538.731-0</t>
  </si>
  <si>
    <t>Generadora Metropolitana Spa</t>
  </si>
  <si>
    <t>71.016.300-6</t>
  </si>
  <si>
    <t>Corporación Municipal De Panguipulli</t>
  </si>
  <si>
    <t>77.005.143-6</t>
  </si>
  <si>
    <t>Gm Renewables Holdings Spa</t>
  </si>
  <si>
    <t>77.102.620-6</t>
  </si>
  <si>
    <t>Paracare S.p.a.</t>
  </si>
  <si>
    <t>76.766.106-1</t>
  </si>
  <si>
    <t>Barca Spa</t>
  </si>
  <si>
    <t>77.442.030-4</t>
  </si>
  <si>
    <t>Forestal Andes Ltda.</t>
  </si>
  <si>
    <t>76.807.470-4</t>
  </si>
  <si>
    <t>Hawaii Chile Climatizacion Proyectos Y Montajes Ltda</t>
  </si>
  <si>
    <t>76.120.324-k</t>
  </si>
  <si>
    <t>Tanica S.a.</t>
  </si>
  <si>
    <t>96.653.890-2</t>
  </si>
  <si>
    <t>Maersk Chile Spa</t>
  </si>
  <si>
    <t>92.387.000-8</t>
  </si>
  <si>
    <t>Sociedad Pesquera Landes Sociedad Anonima</t>
  </si>
  <si>
    <t>76.357.050-9</t>
  </si>
  <si>
    <t>Intexa Spa</t>
  </si>
  <si>
    <t>76.400.248-2</t>
  </si>
  <si>
    <t>Maderas De Exportación Dos S.a.</t>
  </si>
  <si>
    <t>78.592.680-3</t>
  </si>
  <si>
    <t>Constructora Jose Miguel Garcia Y Cia. Ltda.</t>
  </si>
  <si>
    <t>76.007.524-8</t>
  </si>
  <si>
    <t>Asesoría Los Olivos S.a.</t>
  </si>
  <si>
    <t>76.384.491-9</t>
  </si>
  <si>
    <t>Ingeniería Mantenimiento Y Servicios Stgo Technik Gruppe Ltda</t>
  </si>
  <si>
    <t>99.554.220-k</t>
  </si>
  <si>
    <t>Clinica Miguel Claro S.a.</t>
  </si>
  <si>
    <t>76.271.795-6</t>
  </si>
  <si>
    <t>Transportes Y Arriendo Santa Mercedes Limitada</t>
  </si>
  <si>
    <t>76.661.640-2</t>
  </si>
  <si>
    <t>Britt Chile Ltda.</t>
  </si>
  <si>
    <t>61.951.300-2</t>
  </si>
  <si>
    <t>Empresa Portuaria Iquique</t>
  </si>
  <si>
    <t>76.117.213-1</t>
  </si>
  <si>
    <t>Logistica Y Distribucion Express Spa</t>
  </si>
  <si>
    <t>92.207.000-8</t>
  </si>
  <si>
    <t>Mathiesen S.a.c.</t>
  </si>
  <si>
    <t>96.961.700-5</t>
  </si>
  <si>
    <t>Inversiones Kimco S.a.</t>
  </si>
  <si>
    <t>76.924.124-8</t>
  </si>
  <si>
    <t>Administradora De Tarjeta De Credito Fashion's Park Spa</t>
  </si>
  <si>
    <t>78.533.100-1</t>
  </si>
  <si>
    <t>Comercial Fashion S Park S.a.</t>
  </si>
  <si>
    <t>76.375.557-6</t>
  </si>
  <si>
    <t>CompaÑÍa Interamericana De Servicios Spa</t>
  </si>
  <si>
    <t>79.546.430-1</t>
  </si>
  <si>
    <t>Sociedad Comercializadora Y Servicio Macal Ltda</t>
  </si>
  <si>
    <t>70.678.600-7</t>
  </si>
  <si>
    <t>Fundacion Paula Jaraquemada Alquizar</t>
  </si>
  <si>
    <t>70.856.400-1</t>
  </si>
  <si>
    <t>Corp Munic Educ Salud Y Atencion At Men Pte Alto</t>
  </si>
  <si>
    <t>76.105.627-1</t>
  </si>
  <si>
    <t>Hotel Alto Atacama Spa</t>
  </si>
  <si>
    <t>76.365.796-5</t>
  </si>
  <si>
    <t>Inversiones Torino Spa</t>
  </si>
  <si>
    <t>78.225.660-2</t>
  </si>
  <si>
    <t>Comercial Y Productora De Eventos Jeremias Spa</t>
  </si>
  <si>
    <t>96.960.640-2</t>
  </si>
  <si>
    <t>Prime Food S.a.</t>
  </si>
  <si>
    <t>76.564.570-0</t>
  </si>
  <si>
    <t>Sistemas De Seguridad Y Tecnología Spa</t>
  </si>
  <si>
    <t>76.406.157-8</t>
  </si>
  <si>
    <t>Operavias Spa</t>
  </si>
  <si>
    <t>76.713.879-2</t>
  </si>
  <si>
    <t>Kleans Spa</t>
  </si>
  <si>
    <t>78.245.960-0</t>
  </si>
  <si>
    <t>Tanica Hoteles S.a.</t>
  </si>
  <si>
    <t>76.505.880-5</t>
  </si>
  <si>
    <t xml:space="preserve">Beltran,chorizola &amp; Balaguer Limitada </t>
  </si>
  <si>
    <t>76.053.696-2</t>
  </si>
  <si>
    <t>Constructora Noval Ltda.</t>
  </si>
  <si>
    <t>93.659.000-4</t>
  </si>
  <si>
    <t>Constructora Salfa S.a.</t>
  </si>
  <si>
    <t>91.300.000-5</t>
  </si>
  <si>
    <t>Empresa Constructora Tecsa S.a.</t>
  </si>
  <si>
    <t>96.954.630-2</t>
  </si>
  <si>
    <t>Salfacorp Comercial S.a.</t>
  </si>
  <si>
    <t>96.967.010-0</t>
  </si>
  <si>
    <t>Maquinarias Y Equipos Maqsa S.a</t>
  </si>
  <si>
    <t>76.407.152-2</t>
  </si>
  <si>
    <t>Constructora Tecton Spa</t>
  </si>
  <si>
    <t>76.510.420-3</t>
  </si>
  <si>
    <t>Punto Ticket Spa</t>
  </si>
  <si>
    <t>76.307.414-5</t>
  </si>
  <si>
    <t>Better Food Spa</t>
  </si>
  <si>
    <t>78.206.800-8</t>
  </si>
  <si>
    <t>Instituto Profesional Escuela Moderna De Musica Spa</t>
  </si>
  <si>
    <t>91.947.000-3</t>
  </si>
  <si>
    <t>Sika S.a. Chile</t>
  </si>
  <si>
    <t>71.195.600-K</t>
  </si>
  <si>
    <t>Fundación De Desarrollo Educacional Y Tecnológico La Araucanía</t>
  </si>
  <si>
    <t>71.387.800-6</t>
  </si>
  <si>
    <t>Sociedad Chilena De Autores E Interpretes Musicales</t>
  </si>
  <si>
    <t>61.214.000-6</t>
  </si>
  <si>
    <t>Servicios Portuarios Patillos S.a.</t>
  </si>
  <si>
    <t>76.086.148-0</t>
  </si>
  <si>
    <t>Telefonica Chile Servicios Corporativos Ltda.</t>
  </si>
  <si>
    <t>76.541.630-2</t>
  </si>
  <si>
    <t>Sociedad Punta De Lobos S.a.</t>
  </si>
  <si>
    <t>76.485.515-9</t>
  </si>
  <si>
    <t>Femsa Salud Spa</t>
  </si>
  <si>
    <t>80.447.400-5</t>
  </si>
  <si>
    <t>Munnich Pharma Medical Spa</t>
  </si>
  <si>
    <t>77.712.318-1</t>
  </si>
  <si>
    <t>Provefarma Spa</t>
  </si>
  <si>
    <t>99.589.040-2</t>
  </si>
  <si>
    <t xml:space="preserve">Compañia Minera Punta De Lobos Ltda </t>
  </si>
  <si>
    <t>96.975.090-2</t>
  </si>
  <si>
    <t>Empresa Maritima S.a.</t>
  </si>
  <si>
    <t>99.231.000-6</t>
  </si>
  <si>
    <t>Hdi Seguros S.a.</t>
  </si>
  <si>
    <t>97.036.000-K</t>
  </si>
  <si>
    <t>Banco Santander Chile</t>
  </si>
  <si>
    <t>76.933.886-1</t>
  </si>
  <si>
    <t>Asociacion Medica Santa Maria Spa</t>
  </si>
  <si>
    <t>79.831.480-7</t>
  </si>
  <si>
    <t>Servicio De Transporte Y Movimiento De Tierra Ltda.</t>
  </si>
  <si>
    <t>79.735.190-3</t>
  </si>
  <si>
    <t>Soc. Legal Minera Tesoro Uno De La Higuera</t>
  </si>
  <si>
    <t>84.865.000-5</t>
  </si>
  <si>
    <t>R Y Q Ingenieria S.a.</t>
  </si>
  <si>
    <t>70.543.600-2</t>
  </si>
  <si>
    <t>Fundacion Las Rosas De Ayuda Fraterna</t>
  </si>
  <si>
    <t>76.454.929-5</t>
  </si>
  <si>
    <t>Alerta Md Security Spa</t>
  </si>
  <si>
    <t>76.121.747-k</t>
  </si>
  <si>
    <t>IngenierÍa Y ConstrucciÓn Mdl Spa</t>
  </si>
  <si>
    <t>77.808.700-6</t>
  </si>
  <si>
    <t>Md Servici0s Electronicos Ltda</t>
  </si>
  <si>
    <t>77.327.830-k</t>
  </si>
  <si>
    <t>Md Seguridad Ltda</t>
  </si>
  <si>
    <t>99.525.100-0</t>
  </si>
  <si>
    <t>Gama Leasing Operativo Spa</t>
  </si>
  <si>
    <t>96.599.510-2</t>
  </si>
  <si>
    <t>Eurofarma Chile Spa</t>
  </si>
  <si>
    <t>76.885.293-6</t>
  </si>
  <si>
    <t>Don Gabriel Spa</t>
  </si>
  <si>
    <t>77.669.504-1</t>
  </si>
  <si>
    <t>Vendor Vnt Spa</t>
  </si>
  <si>
    <t>72.067.800-4</t>
  </si>
  <si>
    <t xml:space="preserve">Centro De Formacion Tecnica De Los Establecimientos Nacionales De Educacion De Caritas Chile </t>
  </si>
  <si>
    <t>76.523.610-k</t>
  </si>
  <si>
    <t>Servicios De Ingenieria Ima S.a.</t>
  </si>
  <si>
    <t>99.557.380-6</t>
  </si>
  <si>
    <t>Sociedad Concesionaria Centro De Justicia De Santiago S.a</t>
  </si>
  <si>
    <t>76.939.714-0</t>
  </si>
  <si>
    <t>Proclub S.a</t>
  </si>
  <si>
    <t>96.986.050-3</t>
  </si>
  <si>
    <t>Examenes De Laboratorio S.a.</t>
  </si>
  <si>
    <t>79.860.950-5</t>
  </si>
  <si>
    <t>Corporación Instituto Profesional Arcos</t>
  </si>
  <si>
    <t>92.142.000-5</t>
  </si>
  <si>
    <t>Association Of Universities For Research In Astronomy,inc.</t>
  </si>
  <si>
    <t>77.099.010-6</t>
  </si>
  <si>
    <t xml:space="preserve">Seguros Falabella Corredores Ltda. </t>
  </si>
  <si>
    <t>76.758.790-2</t>
  </si>
  <si>
    <t>Hyundai Vehiculos Comerciales Chile Spa</t>
  </si>
  <si>
    <t>79.567.420-9</t>
  </si>
  <si>
    <t>Kia Chile Spa</t>
  </si>
  <si>
    <t>71.631.900-8</t>
  </si>
  <si>
    <t>Universidad San Sebastián</t>
  </si>
  <si>
    <t>76.088.711-0</t>
  </si>
  <si>
    <t>Sociedad Constructora Santa Sofia Spa</t>
  </si>
  <si>
    <t>76.169.670-k</t>
  </si>
  <si>
    <t>Pesquera Trans Antartic Limitada</t>
  </si>
  <si>
    <t>76.178.665-2</t>
  </si>
  <si>
    <t>Megacentro Chile Spa</t>
  </si>
  <si>
    <t>77.388.600-8</t>
  </si>
  <si>
    <t>Endress + Hauser Chile Ltda</t>
  </si>
  <si>
    <t>11.1</t>
  </si>
  <si>
    <t>82.225.800-k</t>
  </si>
  <si>
    <t>Metalpren Chile Spa</t>
  </si>
  <si>
    <t>76.547.410-8</t>
  </si>
  <si>
    <t>Sociedad De Créditos Automotrices S.a.</t>
  </si>
  <si>
    <t>96.509.660-4</t>
  </si>
  <si>
    <t>Banco Falabella</t>
  </si>
  <si>
    <t>90.743.000-6</t>
  </si>
  <si>
    <t>Promotora Cmr Falabella S.a.</t>
  </si>
  <si>
    <t>96.888.200-7</t>
  </si>
  <si>
    <t>Depocargo Deposito Aduanero De Carga Spa</t>
  </si>
  <si>
    <t>76.715.316-3</t>
  </si>
  <si>
    <t>Teisa Spa</t>
  </si>
  <si>
    <t>77.244.907-0</t>
  </si>
  <si>
    <t>Inversiones Logisticas Aereas S.a.</t>
  </si>
  <si>
    <t>77.342.125-0</t>
  </si>
  <si>
    <t>Red Aeroportuaria Austral Sociedad Concesionaria S.a.</t>
  </si>
  <si>
    <t>84.963.300-7</t>
  </si>
  <si>
    <t>Airline Services And Logistics Spa.</t>
  </si>
  <si>
    <t>76.296.619-0</t>
  </si>
  <si>
    <t>Colmena Golden Cross S.a.</t>
  </si>
  <si>
    <t>79.770.640-k</t>
  </si>
  <si>
    <t>Computacion Grafica Aplicada Y Cia Ltda</t>
  </si>
  <si>
    <t>76.098.841-3</t>
  </si>
  <si>
    <t>Sociedad Concesionaria Grupo Dos S.a.</t>
  </si>
  <si>
    <t>81.698.900-0</t>
  </si>
  <si>
    <t>Pontificia Universidad Católica De Chile</t>
  </si>
  <si>
    <t>76.754.097-3</t>
  </si>
  <si>
    <t>Uc Christus Servicios Ambulatorios Spa</t>
  </si>
  <si>
    <t>99.573.490-7</t>
  </si>
  <si>
    <t>Uc Christus Servicios Clinicos Spa</t>
  </si>
  <si>
    <t>96.992.160-K</t>
  </si>
  <si>
    <t>Siges Chile Spa</t>
  </si>
  <si>
    <t>99.540.210-6</t>
  </si>
  <si>
    <t xml:space="preserve">Uc Christus Salud Spa </t>
  </si>
  <si>
    <t>96.528.420-6</t>
  </si>
  <si>
    <t>Fpc Papeles Spa</t>
  </si>
  <si>
    <t>96.852.040-7</t>
  </si>
  <si>
    <t>Uc Christus Apoquindo Spa</t>
  </si>
  <si>
    <t>76.256.100-k</t>
  </si>
  <si>
    <t>Consultora Cono Sur Limitada</t>
  </si>
  <si>
    <t>78.627.340-4</t>
  </si>
  <si>
    <t>Santa Rosa Chile Alimentos Limitada</t>
  </si>
  <si>
    <t>92.956.000-0</t>
  </si>
  <si>
    <t>Miguel Maritano Industria De Jabones S.a</t>
  </si>
  <si>
    <t>96.918.400-1</t>
  </si>
  <si>
    <t>Tapel Willamette Inc S.a</t>
  </si>
  <si>
    <t>96.725.460-6</t>
  </si>
  <si>
    <t xml:space="preserve">Kuden S.a </t>
  </si>
  <si>
    <t>99.581.830-2</t>
  </si>
  <si>
    <t>Cono Sur Re Corredores De Reseguros Spa</t>
  </si>
  <si>
    <t>65.175.242-6</t>
  </si>
  <si>
    <t>Corporación Centro De Formación Técnica Santo Tomás</t>
  </si>
  <si>
    <t>76.596.746-5</t>
  </si>
  <si>
    <t>Casino Del Lago S.a.</t>
  </si>
  <si>
    <t>96.540.700-6</t>
  </si>
  <si>
    <t>Importadora De Maquinarias Tecnicas S. A.</t>
  </si>
  <si>
    <t>92.986.000-4</t>
  </si>
  <si>
    <t>Comercial E Industrial Libesa Limitada</t>
  </si>
  <si>
    <t>76.071.027-K</t>
  </si>
  <si>
    <t>Asesorias E Inversiones Mv Services Sa</t>
  </si>
  <si>
    <t>0.73</t>
  </si>
  <si>
    <t>76.333.204-7</t>
  </si>
  <si>
    <t>Empresa De Servicios Transitorios Mvs Spa</t>
  </si>
  <si>
    <t>99.531.960-8</t>
  </si>
  <si>
    <t>Scm Minera Lumina Copper Chile</t>
  </si>
  <si>
    <t>96.606.310-6</t>
  </si>
  <si>
    <t>Bredenmaster Spa</t>
  </si>
  <si>
    <t>76.010.685-2</t>
  </si>
  <si>
    <t>Servicios A La Mineria E Industriales Tmetal Spa</t>
  </si>
  <si>
    <t>89.113.900-4</t>
  </si>
  <si>
    <t>Constructora Concreta Spa</t>
  </si>
  <si>
    <t>96.924.170-6</t>
  </si>
  <si>
    <t>Computer Generated Solutions Chile S.a.</t>
  </si>
  <si>
    <t>99.561.890-7</t>
  </si>
  <si>
    <t>Fleischmann Mineria Y Tecnologia Spa</t>
  </si>
  <si>
    <t>99.555.710-k</t>
  </si>
  <si>
    <t>Mas Cerca Call Center Spa</t>
  </si>
  <si>
    <t>96.964.310-3</t>
  </si>
  <si>
    <t>Dcv Registros S.a.</t>
  </si>
  <si>
    <t>76.139.621-8</t>
  </si>
  <si>
    <t>Asistencia Y Servicios De Ingenieria Comercial Telecomunicaciones Y ElectrÓnica Spa</t>
  </si>
  <si>
    <t>76.563.020-7</t>
  </si>
  <si>
    <t>Administradora De Parques Deportivos Proclub Limitada</t>
  </si>
  <si>
    <t>76.273.030-8</t>
  </si>
  <si>
    <t>Soc De Inversiones Dj Spa</t>
  </si>
  <si>
    <t>99.577.720-7</t>
  </si>
  <si>
    <t>Naviera Orcas Chile</t>
  </si>
  <si>
    <t>96.842.410-6</t>
  </si>
  <si>
    <t>Mms Communications Chile S.a</t>
  </si>
  <si>
    <t>76.130.712-6</t>
  </si>
  <si>
    <t>Tivit Chile Tercerizacion De Procesos, Servicios Y Tecnologia Spa</t>
  </si>
  <si>
    <t>76.108.126-8</t>
  </si>
  <si>
    <t>Equans Automatizacion Spa</t>
  </si>
  <si>
    <t>76.242.762-1</t>
  </si>
  <si>
    <t>Equans Back Office Spa</t>
  </si>
  <si>
    <t>76.485.826-3</t>
  </si>
  <si>
    <t>Equans Servicios Multitecnicos Spa</t>
  </si>
  <si>
    <t>82.031.800-5</t>
  </si>
  <si>
    <t>Fundacion Hospital Parroquial De San Bernardo</t>
  </si>
  <si>
    <t>76.862.050-4</t>
  </si>
  <si>
    <t>Inversiones Metales Del Centro Ltda.</t>
  </si>
  <si>
    <t>76.660.487-0</t>
  </si>
  <si>
    <t>Centro De Capacitacion En Calidad Y Cocina Limitada</t>
  </si>
  <si>
    <t>76.549.864-3</t>
  </si>
  <si>
    <t>Fedir Chile Spa</t>
  </si>
  <si>
    <t>60.921.000-1</t>
  </si>
  <si>
    <t>Universidad De Valparaíso</t>
  </si>
  <si>
    <t>77.517.024-7</t>
  </si>
  <si>
    <t>Maqui Alimentos Spa</t>
  </si>
  <si>
    <t>93.372.000-4</t>
  </si>
  <si>
    <t>Cristalerias Toro Spa</t>
  </si>
  <si>
    <t>83.032.200-0</t>
  </si>
  <si>
    <t>Plasvi Spa</t>
  </si>
  <si>
    <t>96.708.670-3</t>
  </si>
  <si>
    <t>Logistica S.a</t>
  </si>
  <si>
    <t>96.579.280-5</t>
  </si>
  <si>
    <t>Cn Life Compañia De Seguros De Vida S.a.</t>
  </si>
  <si>
    <t>76.101.725-k</t>
  </si>
  <si>
    <t>Minera Gold Fields Salares Norte Spa</t>
  </si>
  <si>
    <t>77.114.904-9</t>
  </si>
  <si>
    <t>Wisetrack Technology S.a.</t>
  </si>
  <si>
    <t>96.926.970-8</t>
  </si>
  <si>
    <t>Cooke Aquaculture Chile Sa</t>
  </si>
  <si>
    <t>76.209.873-3</t>
  </si>
  <si>
    <t>Zd Pack Distribucion Y Logistica Spa</t>
  </si>
  <si>
    <t>76.929.210-1</t>
  </si>
  <si>
    <t xml:space="preserve">Empresa De Mantenciones Y Servicios Salfa S.a. </t>
  </si>
  <si>
    <t>83.109.000-6</t>
  </si>
  <si>
    <t>Empresa Constructora  Fe Grande S.a.</t>
  </si>
  <si>
    <t>79.723.890-2</t>
  </si>
  <si>
    <t>Icem S.a.</t>
  </si>
  <si>
    <t>77.263.770-5</t>
  </si>
  <si>
    <t>Comercial Y Servicios Anachemia Science Ltda.</t>
  </si>
  <si>
    <t>80.914.400-3</t>
  </si>
  <si>
    <t>S.g.s. Chile Limitada, Sociedad De Control</t>
  </si>
  <si>
    <t>76.173.258-7</t>
  </si>
  <si>
    <t>Unnio Seguros Generales S.a.</t>
  </si>
  <si>
    <t>76.091.164-K</t>
  </si>
  <si>
    <t>Sociedad Comercial Pure Nature Spa</t>
  </si>
  <si>
    <t>96.861.330-8</t>
  </si>
  <si>
    <t>Eurocapital Servicios S A</t>
  </si>
  <si>
    <t>96.861.280-8</t>
  </si>
  <si>
    <t>Eurocapital S A</t>
  </si>
  <si>
    <t>96.518.070-2</t>
  </si>
  <si>
    <t>Carnes Nuble S A</t>
  </si>
  <si>
    <t>96.825.130-9</t>
  </si>
  <si>
    <t>Ferrovial Construccion Chile S A</t>
  </si>
  <si>
    <t>Usuario.seleccion</t>
  </si>
  <si>
    <t>77.036.900-2</t>
  </si>
  <si>
    <t>Globalmarket Enterprise S.a.</t>
  </si>
  <si>
    <t>99.550.230-5</t>
  </si>
  <si>
    <t>Mediland Spa</t>
  </si>
  <si>
    <t>3.6</t>
  </si>
  <si>
    <t>76.166.801-3</t>
  </si>
  <si>
    <t>Administradora Tmo S.a</t>
  </si>
  <si>
    <t>82.975.200-K</t>
  </si>
  <si>
    <t>Pesquera Yadrán S.a</t>
  </si>
  <si>
    <t>76.948.622-4</t>
  </si>
  <si>
    <t>Md AdministraciÓn</t>
  </si>
  <si>
    <t>76.012.653-5</t>
  </si>
  <si>
    <t>Bupa Administracion Y Servicios Spa.</t>
  </si>
  <si>
    <t>76.602.810-1</t>
  </si>
  <si>
    <t>Servicios De Rehabilitacion Industrial Cipp Chile S.a.</t>
  </si>
  <si>
    <t>76.132.956-1</t>
  </si>
  <si>
    <t>Brysa S.a</t>
  </si>
  <si>
    <t>77.532.096-6</t>
  </si>
  <si>
    <t>Rbu Santiago S. A</t>
  </si>
  <si>
    <t>76.815.813-4</t>
  </si>
  <si>
    <t>Transporte Redvan Spa</t>
  </si>
  <si>
    <t>76.143.206-0</t>
  </si>
  <si>
    <t>Equans Movilidad Spa</t>
  </si>
  <si>
    <t>99.577.330-9</t>
  </si>
  <si>
    <t>Transdev Chile S.a.</t>
  </si>
  <si>
    <t>96.902.900-6</t>
  </si>
  <si>
    <t>Equans IngenierÍa Y Montaje Spa</t>
  </si>
  <si>
    <t>96.554.490-9</t>
  </si>
  <si>
    <t>Newrest Servicios Chile Spa</t>
  </si>
  <si>
    <t>96.651.910-k</t>
  </si>
  <si>
    <t>Newrest Catering Chile Spa</t>
  </si>
  <si>
    <t>76.000.937-7</t>
  </si>
  <si>
    <t>Normet Chile Ltda</t>
  </si>
  <si>
    <t>78.544.560-0</t>
  </si>
  <si>
    <t>Newrest Catering Y Servicios Chile Spa</t>
  </si>
  <si>
    <t>78.192.550-0</t>
  </si>
  <si>
    <t>Hotel Termas De Puyehue Ltda</t>
  </si>
  <si>
    <t>77.512.559-4</t>
  </si>
  <si>
    <t>Administradora Ascon Spa</t>
  </si>
  <si>
    <t>77.553.480-K</t>
  </si>
  <si>
    <t>Asesorias Y Construcciones Navales Ltda.</t>
  </si>
  <si>
    <t>76.516.090-1</t>
  </si>
  <si>
    <t>Aconcagua Sur S.a.</t>
  </si>
  <si>
    <t>76.102.677-1</t>
  </si>
  <si>
    <t>Minera Hmc S.a</t>
  </si>
  <si>
    <t>7.5</t>
  </si>
  <si>
    <t>76.441.100-5</t>
  </si>
  <si>
    <t>Comercial Lily Limitada</t>
  </si>
  <si>
    <t>96.594.200-9</t>
  </si>
  <si>
    <t>Piscicola Entre Rios Ltda.</t>
  </si>
  <si>
    <t>76.078.314-5</t>
  </si>
  <si>
    <t>Trust S.a</t>
  </si>
  <si>
    <t>86.743.300-7</t>
  </si>
  <si>
    <t>World Courier De Chile Ldta</t>
  </si>
  <si>
    <t>76.008.032-2</t>
  </si>
  <si>
    <t>Operaciones Centralizadas Latinoamericana Limitada</t>
  </si>
  <si>
    <t>96.502.320-8</t>
  </si>
  <si>
    <t>Empresas Coipsa Spa</t>
  </si>
  <si>
    <t>77.216.014-3</t>
  </si>
  <si>
    <t>Gestión Empresarial Ltda.</t>
  </si>
  <si>
    <t>77.215.459-3</t>
  </si>
  <si>
    <t>Global Service Rental Spa</t>
  </si>
  <si>
    <t>71.236.700-8</t>
  </si>
  <si>
    <t>Universidad De Atacama</t>
  </si>
  <si>
    <t>76.237.429-3</t>
  </si>
  <si>
    <t>Surglobal Transportes Ltda.</t>
  </si>
  <si>
    <t>76.213.750-k</t>
  </si>
  <si>
    <t>Cono Sur Corredores De Seguros Limitada</t>
  </si>
  <si>
    <t>82.062.500-5</t>
  </si>
  <si>
    <t>Industrias Floramatic Spa.</t>
  </si>
  <si>
    <t>71.524.500-0</t>
  </si>
  <si>
    <t>Fund Educacional Y De Beneficencia Alto Las Condes</t>
  </si>
  <si>
    <t>10.5</t>
  </si>
  <si>
    <t>77.756.630-k</t>
  </si>
  <si>
    <t>Ilan Spa</t>
  </si>
  <si>
    <t>79.895.670-1</t>
  </si>
  <si>
    <t>Pv Equip S.a.</t>
  </si>
  <si>
    <t>96.721.350-0</t>
  </si>
  <si>
    <t>Terminal Mejillones Ltda</t>
  </si>
  <si>
    <t>96.820.170-0</t>
  </si>
  <si>
    <t>Adecco Recursos Humanos S.a.</t>
  </si>
  <si>
    <t>96.953.050-3</t>
  </si>
  <si>
    <t>Adecco Est S A</t>
  </si>
  <si>
    <t>76.951.696-4</t>
  </si>
  <si>
    <t>San Antonio Hoteles II Spa</t>
  </si>
  <si>
    <t>85.864.400-3</t>
  </si>
  <si>
    <t xml:space="preserve">Adecco Servicios Empresariales </t>
  </si>
  <si>
    <t>77.355.107-3</t>
  </si>
  <si>
    <t>Inversiones Río Futuro Spa</t>
  </si>
  <si>
    <t>76.587.847-0</t>
  </si>
  <si>
    <t>Falabella Servicios Profesionales De Ti Spa</t>
  </si>
  <si>
    <t>76.293.289-K</t>
  </si>
  <si>
    <t>Servicios De EnergÍa Ciudad Luz Spa</t>
  </si>
  <si>
    <t>79.598.260-4</t>
  </si>
  <si>
    <t>Servicios E Inversiones Falabella Limitada</t>
  </si>
  <si>
    <t>77.038.620-9</t>
  </si>
  <si>
    <t>Comercial Castro Spa</t>
  </si>
  <si>
    <t>76.122.343-7</t>
  </si>
  <si>
    <t>Importadora Cromtek Spa</t>
  </si>
  <si>
    <t>93.565.000-3</t>
  </si>
  <si>
    <t>Ascensores Schindler S.a</t>
  </si>
  <si>
    <t>7.280.480-5</t>
  </si>
  <si>
    <t>Francisco Huenchunir Diaz</t>
  </si>
  <si>
    <t>84.414.600-0</t>
  </si>
  <si>
    <t xml:space="preserve">Hugo Jofre E Hijos S.a. </t>
  </si>
  <si>
    <t>76.158.337-9</t>
  </si>
  <si>
    <t>Sociedad Industrial Compuestos Y Derivados De Caucho Ltda.</t>
  </si>
  <si>
    <t>76.825.034-0</t>
  </si>
  <si>
    <t>Servicios, Comercio Y Logistica Redsupport Spa</t>
  </si>
  <si>
    <t>78.704.000-4</t>
  </si>
  <si>
    <t>Sociedad Inmobiliaria E Inversiones Panguipulli Ltda.</t>
  </si>
  <si>
    <t>79.871.020-6</t>
  </si>
  <si>
    <t>Sercoin Sci S.a.</t>
  </si>
  <si>
    <t>92.845.000-7</t>
  </si>
  <si>
    <t>Carlos Cramer Productos Aromaticos S.a.c.i.</t>
  </si>
  <si>
    <t>76.743.743-9</t>
  </si>
  <si>
    <t>Constructora Nualart S.a.</t>
  </si>
  <si>
    <t>77.244.731-0</t>
  </si>
  <si>
    <t>Perfonor Spa</t>
  </si>
  <si>
    <t>89.800.100-8</t>
  </si>
  <si>
    <t>Koslan Ingenieria Ltda.</t>
  </si>
  <si>
    <t>78.272.020-1</t>
  </si>
  <si>
    <t>Alto Jardin S.a</t>
  </si>
  <si>
    <t>78.090.950-1</t>
  </si>
  <si>
    <t>Tek Chile S.a</t>
  </si>
  <si>
    <t>76.475.521-9</t>
  </si>
  <si>
    <t>Logistic Management Spa</t>
  </si>
  <si>
    <t>96.562.520-8</t>
  </si>
  <si>
    <t>Sermob Ltda.</t>
  </si>
  <si>
    <t>76.232.647-7</t>
  </si>
  <si>
    <t>Walmart Chile Mayorista Limitada</t>
  </si>
  <si>
    <t>77.278.060-5</t>
  </si>
  <si>
    <t>Daily Foods S.a</t>
  </si>
  <si>
    <t>92.040.000-0</t>
  </si>
  <si>
    <t>I.b.m. De Chile S.a.c.</t>
  </si>
  <si>
    <t>76.112.852-3</t>
  </si>
  <si>
    <t>Gestion Profesional Y De Servicios Ltda.</t>
  </si>
  <si>
    <t>61.808.000-5</t>
  </si>
  <si>
    <t>Aguas Andinas S.a.</t>
  </si>
  <si>
    <t>89.221.000-4</t>
  </si>
  <si>
    <t>Aguas Manquehue S.a.</t>
  </si>
  <si>
    <t>96.809.310-k</t>
  </si>
  <si>
    <t>Aguas Cordilleras S.a.</t>
  </si>
  <si>
    <t>76.001.597-0</t>
  </si>
  <si>
    <t>Immersive Technologies</t>
  </si>
  <si>
    <t>76.375.855-9</t>
  </si>
  <si>
    <t>Tea Group Spa</t>
  </si>
  <si>
    <t>76.275.097-K</t>
  </si>
  <si>
    <t>Sonoco Consumer Products Chile Spa</t>
  </si>
  <si>
    <t>76.179.872-3</t>
  </si>
  <si>
    <t>Sociedad Educacional Basaldiaz S.a.</t>
  </si>
  <si>
    <t>76.037.212-9</t>
  </si>
  <si>
    <t>Servicios Aereos High Fly Limitada</t>
  </si>
  <si>
    <t>77.290.526-2</t>
  </si>
  <si>
    <t>Inversiones Psg Limitada</t>
  </si>
  <si>
    <t>76.800.826-4</t>
  </si>
  <si>
    <t>Codex Ingenieria Spa</t>
  </si>
  <si>
    <t>76.615.150-7</t>
  </si>
  <si>
    <t>Sgs  Centro De Formación  Y Capacitación Limitada</t>
  </si>
  <si>
    <t>77.726.289-0</t>
  </si>
  <si>
    <t>Servicios Avo II Spa</t>
  </si>
  <si>
    <t>96.569.600-8</t>
  </si>
  <si>
    <t>Entrevientos S.a.</t>
  </si>
  <si>
    <t>76.437.826-1</t>
  </si>
  <si>
    <t>Rda Liquidadores De Seguros Spa.</t>
  </si>
  <si>
    <t>76.790.520-3</t>
  </si>
  <si>
    <t>Movimiento Spa</t>
  </si>
  <si>
    <t>70.574.900-0</t>
  </si>
  <si>
    <t>Fundación Educacional Para El Desarrollo Integral De La Niñez</t>
  </si>
  <si>
    <t>8.35</t>
  </si>
  <si>
    <t>76.309.298-4</t>
  </si>
  <si>
    <t>Orpak Latina Spa.</t>
  </si>
  <si>
    <t>96.828.120-8</t>
  </si>
  <si>
    <t>Hidrogística S.a.</t>
  </si>
  <si>
    <t>96.945.210-3</t>
  </si>
  <si>
    <t>Ecoriles S.a.</t>
  </si>
  <si>
    <t>96.967.550-1</t>
  </si>
  <si>
    <t>Analisis Ambientales S.a</t>
  </si>
  <si>
    <t>96.026.000-7</t>
  </si>
  <si>
    <t>Chemopharma S.a</t>
  </si>
  <si>
    <t>90.073.000-4</t>
  </si>
  <si>
    <t>Instituto Sanitas S.a.</t>
  </si>
  <si>
    <t>77.740.010-k</t>
  </si>
  <si>
    <t>Gilbarco Latin America Andina Ltda.</t>
  </si>
  <si>
    <t>76.415.528-9</t>
  </si>
  <si>
    <t>Buda.com Spa</t>
  </si>
  <si>
    <t>89.849.200-1</t>
  </si>
  <si>
    <t>Jofre Asociados Ltda.</t>
  </si>
  <si>
    <t>99.289.000-2</t>
  </si>
  <si>
    <t>Metlife Chile Seguros De Vida S.a.</t>
  </si>
  <si>
    <t>99.514.870-6</t>
  </si>
  <si>
    <t>Metlife Chile Administradora De Mutuos Hipotecarios S A</t>
  </si>
  <si>
    <t>76.265.736-8</t>
  </si>
  <si>
    <t>Administradora De Fondos De Pensiones Provida S.a.</t>
  </si>
  <si>
    <t>96.610.790-1</t>
  </si>
  <si>
    <t>Inmobiliaria Salfa Austral Limitada</t>
  </si>
  <si>
    <t>81.105.000-8</t>
  </si>
  <si>
    <t>Villalba S.a.</t>
  </si>
  <si>
    <t>76.043.284-9</t>
  </si>
  <si>
    <t>Inversiones Alfredo Muller Spa</t>
  </si>
  <si>
    <t>80.935.000-2</t>
  </si>
  <si>
    <t>Cristoro Maipu Spa</t>
  </si>
  <si>
    <t>96.687.900-9</t>
  </si>
  <si>
    <t xml:space="preserve">Ohio National Seguros De Vida S.a. </t>
  </si>
  <si>
    <t>90.193.000-7</t>
  </si>
  <si>
    <t>Empresa El Mercurio S.a.p.</t>
  </si>
  <si>
    <t>77.252.709-8</t>
  </si>
  <si>
    <t>Inversiones Dental Salud Spa</t>
  </si>
  <si>
    <t>71.149.700-5</t>
  </si>
  <si>
    <t>Corporación Municipal De Castro Para La Educación, Salud Y Atención Al Menor</t>
  </si>
  <si>
    <t>71.635.600-0</t>
  </si>
  <si>
    <t>Fundacion Marcelo Astoreca Correa</t>
  </si>
  <si>
    <t>73.923.400-K</t>
  </si>
  <si>
    <t>Corp De Derecho Privado Universidad Alberto Hurtado</t>
  </si>
  <si>
    <t>96.862.200-5</t>
  </si>
  <si>
    <t>Diversey Ind Y Com. Chile Ltda.</t>
  </si>
  <si>
    <t>APORTES TOTALES</t>
  </si>
  <si>
    <t>APORTES NUEVOS NEGOCIOS</t>
  </si>
  <si>
    <t>APORTES MANTENCIÓN</t>
  </si>
  <si>
    <t>Aporte Período 2025</t>
  </si>
  <si>
    <t>60.911.006-6</t>
  </si>
  <si>
    <t>Universidad Del Bio Bio</t>
  </si>
  <si>
    <t>0.4</t>
  </si>
  <si>
    <t>Socio Nuevo 2025</t>
  </si>
  <si>
    <t>61.980.520-8</t>
  </si>
  <si>
    <t>Universidad De Aysen</t>
  </si>
  <si>
    <t>65.115.611-4</t>
  </si>
  <si>
    <t>Corporación Educacional Cecal Sur Castro</t>
  </si>
  <si>
    <t>70.932.800-k</t>
  </si>
  <si>
    <t>Corp.municipal Desarrollo Social De ÑuÑoa</t>
  </si>
  <si>
    <t>71.015.300-0</t>
  </si>
  <si>
    <t>Corporacion De Desarrollo De La Comuna De San Vicente De Tagua Tagua</t>
  </si>
  <si>
    <t>7.2</t>
  </si>
  <si>
    <t>76.013.119-9</t>
  </si>
  <si>
    <t>Transportes Pyj Ltda</t>
  </si>
  <si>
    <t>76.037.978-6</t>
  </si>
  <si>
    <t>Proyecta Spa</t>
  </si>
  <si>
    <t>76.080.081-3</t>
  </si>
  <si>
    <t>Sociedad Pasten &amp; Martinez Limitada</t>
  </si>
  <si>
    <t>76.130.549-2</t>
  </si>
  <si>
    <t>Instituto De Gestión Del Transporte Spa</t>
  </si>
  <si>
    <t>76.178.727-6</t>
  </si>
  <si>
    <t>Instituto De Gestion Del Transporte S.a.</t>
  </si>
  <si>
    <t>76.219.395-7</t>
  </si>
  <si>
    <t>Prestaciones De Servicio Pipehunter Spa</t>
  </si>
  <si>
    <t>76.337.826-8</t>
  </si>
  <si>
    <t>Idm Spa</t>
  </si>
  <si>
    <t>76.375.778-1</t>
  </si>
  <si>
    <t>Dp World Logistics Biobio Spa</t>
  </si>
  <si>
    <t>76.468.549-0</t>
  </si>
  <si>
    <t>Hod Servicios Logisticos Spa</t>
  </si>
  <si>
    <t>76.540.798-2</t>
  </si>
  <si>
    <t>Gimnasios Bio Ritmo Spa</t>
  </si>
  <si>
    <t>76.542.877-7</t>
  </si>
  <si>
    <t>Murphy Spa</t>
  </si>
  <si>
    <t>76.596.620-5</t>
  </si>
  <si>
    <t>Sociedad Comercializadora De Productos Al Detalle S.a.</t>
  </si>
  <si>
    <t>76.600.539-k</t>
  </si>
  <si>
    <t>Veso Chile Spa</t>
  </si>
  <si>
    <t>77.094.331-0</t>
  </si>
  <si>
    <t>Transportes Puente Negro Spa</t>
  </si>
  <si>
    <t>77.139.057-9</t>
  </si>
  <si>
    <t>Otec Capacita2 Para El Desarollo Spa</t>
  </si>
  <si>
    <t>77.163.382-k</t>
  </si>
  <si>
    <t>Sociedad Comercial Servitecap</t>
  </si>
  <si>
    <t>77.332.570-7</t>
  </si>
  <si>
    <t>ViÑa Las Vertientes Ltda.</t>
  </si>
  <si>
    <t>77.382.450-9</t>
  </si>
  <si>
    <t>Sociedad De Servicios Graficos Ltda</t>
  </si>
  <si>
    <t>77.604.802-K</t>
  </si>
  <si>
    <t>Rental Inmobiliarios Limitada</t>
  </si>
  <si>
    <t>78.203.307-7</t>
  </si>
  <si>
    <t>Mla Servicios Spa</t>
  </si>
  <si>
    <t>80.125.100-5</t>
  </si>
  <si>
    <t>Bottai Sa</t>
  </si>
  <si>
    <t>84.850.300-2</t>
  </si>
  <si>
    <t>Cooperativa De Abastecimiento De Agua Y Alcantarillado De La Comuna De Sagrada Familia Ltda</t>
  </si>
  <si>
    <t>85.961.200-8</t>
  </si>
  <si>
    <t>Inversiones Puente Nuevo Ltda</t>
  </si>
  <si>
    <t>96.529.480-5</t>
  </si>
  <si>
    <t>Vsl Sistemas Especiales De Construcción S.a.</t>
  </si>
  <si>
    <t>96.587.380-5</t>
  </si>
  <si>
    <t>Vigatec S.a</t>
  </si>
  <si>
    <t>96.886.470-k</t>
  </si>
  <si>
    <t>Ingenieria Y Maquinaras S.a</t>
  </si>
  <si>
    <t>99.515.370-K</t>
  </si>
  <si>
    <t>Resimin S.a.</t>
  </si>
  <si>
    <t>96.686.050-2</t>
  </si>
  <si>
    <t>Inversiones Electroluz S.a.</t>
  </si>
  <si>
    <t>96.355.000-6</t>
  </si>
  <si>
    <t>Electrocom S.a.</t>
  </si>
  <si>
    <t>9.1</t>
  </si>
  <si>
    <t>78.723.570-0</t>
  </si>
  <si>
    <t>Barron Vieyra International Spa</t>
  </si>
  <si>
    <t>78.817.860-3</t>
  </si>
  <si>
    <t>Sociedad Constructora Hurtado Ltda.</t>
  </si>
  <si>
    <t>77.977.150-4</t>
  </si>
  <si>
    <t>Rvmb Servicios Ltda</t>
  </si>
  <si>
    <t>77.997.421-9</t>
  </si>
  <si>
    <t>Conecta 17 S.a</t>
  </si>
  <si>
    <t>77.997.495-2</t>
  </si>
  <si>
    <t>Conecta 18 S.a</t>
  </si>
  <si>
    <t>77.780.170-8</t>
  </si>
  <si>
    <t>Constructora Baical Limitada</t>
  </si>
  <si>
    <t>77.666.874-5</t>
  </si>
  <si>
    <t>Inmobiliaria Family Spa</t>
  </si>
  <si>
    <t>77.335.840-0</t>
  </si>
  <si>
    <t>Gonzalez Ackerknecht Limitada</t>
  </si>
  <si>
    <t>76.863.036-4</t>
  </si>
  <si>
    <t>Sociedad Servicios De La Cruz Spa</t>
  </si>
  <si>
    <t>76.451.822-5</t>
  </si>
  <si>
    <t>C&amp;g Administracion Ltda.</t>
  </si>
  <si>
    <t>76.306.644-4</t>
  </si>
  <si>
    <t>Inversiones Finis Spa</t>
  </si>
  <si>
    <t>76.272.684-k</t>
  </si>
  <si>
    <t>Mantenimiento Industrial Spa</t>
  </si>
  <si>
    <t>76.145.047-6</t>
  </si>
  <si>
    <t>Schwager Servicios S.a</t>
  </si>
  <si>
    <t>76.121.450-0</t>
  </si>
  <si>
    <t>Industrias Cleaner Chile S.a.</t>
  </si>
  <si>
    <t>76.125.014-0</t>
  </si>
  <si>
    <t>Ggp Servicios Industriales Spa</t>
  </si>
  <si>
    <t>76.128.851-2</t>
  </si>
  <si>
    <t>Empresa De Obras Civiles Construcción Y Servicios A La Minería Danilo Santiago González Zepeda E.i.r.l</t>
  </si>
  <si>
    <t>76.092.272-2</t>
  </si>
  <si>
    <t>Montajes Del PacÍfico S.a.</t>
  </si>
  <si>
    <t>71.364.800-0</t>
  </si>
  <si>
    <t>Corporacion Educacional De Las Artes Graficas Y Afines</t>
  </si>
  <si>
    <t>76.762.740-8</t>
  </si>
  <si>
    <t>Sociedad Comercializadora De Repuestos Spa</t>
  </si>
  <si>
    <t>76.818.237-K</t>
  </si>
  <si>
    <t>Servicios Dimerc Spa</t>
  </si>
  <si>
    <t>13.6</t>
  </si>
  <si>
    <t>77.427.659-9</t>
  </si>
  <si>
    <t>Re-ciclar S.a.</t>
  </si>
  <si>
    <t>77.375.265-6</t>
  </si>
  <si>
    <t>Tercop Spa</t>
  </si>
  <si>
    <t>77.708.148-9</t>
  </si>
  <si>
    <t>Operational Services Chile Spa</t>
  </si>
  <si>
    <t>77.754.650-3</t>
  </si>
  <si>
    <t>Rooftek Spa</t>
  </si>
  <si>
    <t>77.916.018-1</t>
  </si>
  <si>
    <t>Rhein S.a</t>
  </si>
  <si>
    <t>77.930.715-8</t>
  </si>
  <si>
    <t>Baleares Spa</t>
  </si>
  <si>
    <t>78.192.540-3</t>
  </si>
  <si>
    <t>Turismo Y Cabanas Aguas Calientes Ltda</t>
  </si>
  <si>
    <t>96.569.370-k</t>
  </si>
  <si>
    <t>Comafri S.a.</t>
  </si>
  <si>
    <t>96.670.840-9</t>
  </si>
  <si>
    <t>Dimerc S.a.</t>
  </si>
  <si>
    <t>96.690.560-3</t>
  </si>
  <si>
    <t>Pronobel S.a</t>
  </si>
  <si>
    <t>96.803.690-4</t>
  </si>
  <si>
    <t>Empresas Dmg S.a</t>
  </si>
  <si>
    <t>96.931.250-6</t>
  </si>
  <si>
    <t>Translogic S.a</t>
  </si>
  <si>
    <t>96.971.680-1</t>
  </si>
  <si>
    <t>Astilleros Calbuco S.a.</t>
  </si>
  <si>
    <t>91.216.000-9</t>
  </si>
  <si>
    <t>Vidrios Dellorto S.a</t>
  </si>
  <si>
    <t>94.365.000-4</t>
  </si>
  <si>
    <t>La Península S.a.</t>
  </si>
  <si>
    <t>77.286.250-4</t>
  </si>
  <si>
    <t xml:space="preserve">Valdes Cia. Abogados Ltda </t>
  </si>
  <si>
    <t>76.641.982-8</t>
  </si>
  <si>
    <t>Agricola Y Forestal Freire Limitada</t>
  </si>
  <si>
    <t>76.115.507-5</t>
  </si>
  <si>
    <t>Kimn It Chile Spa</t>
  </si>
  <si>
    <t>70.872.300-2</t>
  </si>
  <si>
    <t>Corporacion  Munic. Viña Del Mar Para El Desarrollo Social</t>
  </si>
  <si>
    <t>1.9</t>
  </si>
  <si>
    <t>76.389.464-9</t>
  </si>
  <si>
    <t>Defontana Corp Spa</t>
  </si>
  <si>
    <t>76.389.469-K</t>
  </si>
  <si>
    <t>Defontana Chile Spa</t>
  </si>
  <si>
    <t>76.563.320-6</t>
  </si>
  <si>
    <t>Bioquimica.cl S.a.</t>
  </si>
  <si>
    <t>78.462.150-2</t>
  </si>
  <si>
    <t>Transportes Cargo Pacifico S.a.</t>
  </si>
  <si>
    <t>79.643.000-1</t>
  </si>
  <si>
    <t>Chilean Spa</t>
  </si>
  <si>
    <t>78.986.740-2</t>
  </si>
  <si>
    <t>Distribuidora De Alimentos Globe Italia Spa</t>
  </si>
  <si>
    <t>10.23</t>
  </si>
  <si>
    <t>76.827.121-6</t>
  </si>
  <si>
    <t>Comercial Principe De Vergara Spa</t>
  </si>
  <si>
    <t>76.169.935-0</t>
  </si>
  <si>
    <t>Distribuidora Y Comercializadora Onix Spa</t>
  </si>
  <si>
    <t>76.031.188-K</t>
  </si>
  <si>
    <t>Alfredo Adolfo Kameid Rex Distribuidora Eirl</t>
  </si>
  <si>
    <t>76.079.109-1</t>
  </si>
  <si>
    <t>Comercializadora Cerro Grande Limitada</t>
  </si>
  <si>
    <t>2.8</t>
  </si>
  <si>
    <t>70.783.100-6</t>
  </si>
  <si>
    <t>Universidad De La Serena</t>
  </si>
  <si>
    <t>76.129.862-3</t>
  </si>
  <si>
    <t>Gastronomica Y Spa Turistico Coyhaique S.a</t>
  </si>
  <si>
    <t>76.592.313-1</t>
  </si>
  <si>
    <t>V&amp;v Solutions Spa</t>
  </si>
  <si>
    <t>76.769.373-7</t>
  </si>
  <si>
    <t>Constructora W&amp;m</t>
  </si>
  <si>
    <t>76.967.486-1</t>
  </si>
  <si>
    <t>Rio Dulce Planta S.a.</t>
  </si>
  <si>
    <t>77.722.823-4</t>
  </si>
  <si>
    <t>Socofar S.a Agencia En Chile</t>
  </si>
  <si>
    <t>78.138.470-4</t>
  </si>
  <si>
    <t>Satilis Smart Health Sa</t>
  </si>
  <si>
    <t>78.350.440-5</t>
  </si>
  <si>
    <t>Centro De Especialidades Farmaceuticas Ltda.</t>
  </si>
  <si>
    <t>79.851.120-3</t>
  </si>
  <si>
    <t>Desarrollo Tecnológico Ingeniería S.a.</t>
  </si>
  <si>
    <t>96.584.230-6</t>
  </si>
  <si>
    <t>Inmobiliaria Monte Aconcagua S.a.</t>
  </si>
  <si>
    <t>96.557.400-k</t>
  </si>
  <si>
    <t>Geovita S.a</t>
  </si>
  <si>
    <t>96.993.610-0</t>
  </si>
  <si>
    <t>Maqsa Austral S.a</t>
  </si>
  <si>
    <t>99.506.950-4</t>
  </si>
  <si>
    <t>Salfa Gestion S.a.</t>
  </si>
  <si>
    <t>96.885.880-7</t>
  </si>
  <si>
    <t>Salfacorp S.a</t>
  </si>
  <si>
    <t>96.940.320-k</t>
  </si>
  <si>
    <t xml:space="preserve">Operaciones Integrales Coquimbo Ltda </t>
  </si>
  <si>
    <t>96.660.680-0</t>
  </si>
  <si>
    <t>Salfa Rentas Inmobiliarias S A</t>
  </si>
  <si>
    <t>96.823.180-4</t>
  </si>
  <si>
    <t>Constructora Novacasas S.a.</t>
  </si>
  <si>
    <t>89.010.200-k</t>
  </si>
  <si>
    <t>Importadora Alsacia Spa</t>
  </si>
  <si>
    <t>76.701.503-8</t>
  </si>
  <si>
    <t>Agua Dulce Spa</t>
  </si>
  <si>
    <t>76.056.097-9</t>
  </si>
  <si>
    <t>Grupo Pistacho Spa</t>
  </si>
  <si>
    <t>76.075.072-7</t>
  </si>
  <si>
    <t>Tecnopapel S.a.</t>
  </si>
  <si>
    <t>76.489.841-9</t>
  </si>
  <si>
    <t>Clínica Puerto Varas S.a.</t>
  </si>
  <si>
    <t>77.494.541-5</t>
  </si>
  <si>
    <t>Db Terra Chile Holdco Spa</t>
  </si>
  <si>
    <t>78.297.510-2</t>
  </si>
  <si>
    <t>Medicina Técnica Ltda.</t>
  </si>
  <si>
    <t>96.722.400-6</t>
  </si>
  <si>
    <t>Pacifico Cable Spa</t>
  </si>
  <si>
    <t>76.979.629-0</t>
  </si>
  <si>
    <t>Submarina Chiloe Spa</t>
  </si>
  <si>
    <t>76.057.517-8</t>
  </si>
  <si>
    <t>Comercial Under Spa</t>
  </si>
  <si>
    <t>77.074.341-9</t>
  </si>
  <si>
    <t>Inmobiliaria Elysium Spa</t>
  </si>
  <si>
    <t>77.848.045-k</t>
  </si>
  <si>
    <t>Inmobiliaria Elysium Dos Spa</t>
  </si>
  <si>
    <t>85.747.000-1</t>
  </si>
  <si>
    <t>Echeverria Izquierdo IngenierÍa Y ConstrucciÓn S.a.</t>
  </si>
  <si>
    <t>96.889.500-1</t>
  </si>
  <si>
    <t>Gestora De Autopista Spa</t>
  </si>
  <si>
    <t>89.255.800-0</t>
  </si>
  <si>
    <t>Agroindustrial Jaime Soler S.a</t>
  </si>
  <si>
    <t>77.780.828-1</t>
  </si>
  <si>
    <t>Chile Inland Sservices Extraportuario Spa</t>
  </si>
  <si>
    <t>78.307.160-6</t>
  </si>
  <si>
    <t>Sociedad Comercial Ofimaster Spa</t>
  </si>
  <si>
    <t>77.066.914-6</t>
  </si>
  <si>
    <t>Inversiones Y Asesorias Integral Solutions S.a</t>
  </si>
  <si>
    <t>76.243.957-3</t>
  </si>
  <si>
    <t>Comercial Y Servicios Cathpro Spa</t>
  </si>
  <si>
    <t>76.161.811-3</t>
  </si>
  <si>
    <t>Inmobiliaria Concrecasa Dos Limitada</t>
  </si>
  <si>
    <t>96.518.970-k</t>
  </si>
  <si>
    <t>Ferias Araucania S.a.</t>
  </si>
  <si>
    <t>87.765.000-6</t>
  </si>
  <si>
    <t xml:space="preserve">Comercial Ruver Ltda </t>
  </si>
  <si>
    <t>78.129.870-0</t>
  </si>
  <si>
    <t>Comercial Yolanda Ltda</t>
  </si>
  <si>
    <t>76.986.494-6</t>
  </si>
  <si>
    <t>Comercial Brisas Spa</t>
  </si>
  <si>
    <t>77.297.612-7</t>
  </si>
  <si>
    <t>Inversiones Samsa Spa</t>
  </si>
  <si>
    <t>65.030.216-8</t>
  </si>
  <si>
    <t>Fundación Educacional Cardenal Caro</t>
  </si>
  <si>
    <t>99.599.760-6</t>
  </si>
  <si>
    <t>Casino De Juegos Pacifico S.a</t>
  </si>
  <si>
    <t>85.075.900-6</t>
  </si>
  <si>
    <t>Transportes  Transcesur  Ltda.</t>
  </si>
  <si>
    <t>86.968.900-9</t>
  </si>
  <si>
    <t>Nexxo S.a.</t>
  </si>
  <si>
    <t>88.819.000-7</t>
  </si>
  <si>
    <t>Transportes Emandisa Ltda.</t>
  </si>
  <si>
    <t>76.005.049-0</t>
  </si>
  <si>
    <t>Echeverria Izquierdo S.a.</t>
  </si>
  <si>
    <t>77.839.010-8</t>
  </si>
  <si>
    <t>Alimentos San Cougat</t>
  </si>
  <si>
    <t>77.699.068-k</t>
  </si>
  <si>
    <t>Servicios Personales Mare Norte Ltda</t>
  </si>
  <si>
    <t>96.945.950-7</t>
  </si>
  <si>
    <t>Productos Alimenticios El Ruiseñor Ltda</t>
  </si>
  <si>
    <t>99.538.520-1</t>
  </si>
  <si>
    <t>Centro De Formacion Tecnica Ucevalpo</t>
  </si>
  <si>
    <t>96.853.530-7</t>
  </si>
  <si>
    <t>Medizintechnik S.a</t>
  </si>
  <si>
    <t>76.075.502-8</t>
  </si>
  <si>
    <t>Vertikal Ascensores Sociedad Anonima</t>
  </si>
  <si>
    <t>76.526.126-0</t>
  </si>
  <si>
    <t>Lonchera Spa</t>
  </si>
  <si>
    <t>76.578.986-9</t>
  </si>
  <si>
    <t>Empresas Ft S.a.</t>
  </si>
  <si>
    <t>77.554.044-3</t>
  </si>
  <si>
    <t>Japan Food Center Spa</t>
  </si>
  <si>
    <t>96.811.070-5</t>
  </si>
  <si>
    <t>Prefabricados Andinos S.a.</t>
  </si>
  <si>
    <t>96.866.160-4</t>
  </si>
  <si>
    <t>Estructuras Viales S.a.</t>
  </si>
  <si>
    <t>76.371.183-8</t>
  </si>
  <si>
    <t>Comercial Y Servicios Nalcahue Ltda.</t>
  </si>
  <si>
    <t>96.768.300-0</t>
  </si>
  <si>
    <t>Desert King Chile S.a.</t>
  </si>
  <si>
    <t>77.060.533-4</t>
  </si>
  <si>
    <t>Prok Conveyor Equipment Spa</t>
  </si>
  <si>
    <t>76.429.857-8</t>
  </si>
  <si>
    <t>Lari Obras Y Servicios Spa</t>
  </si>
  <si>
    <t>76.156.793-4</t>
  </si>
  <si>
    <t>Servicios De Salud Ocupacional Spa</t>
  </si>
  <si>
    <t>79.760.110-1</t>
  </si>
  <si>
    <t>Genera Spa</t>
  </si>
  <si>
    <t>76.068.167-9</t>
  </si>
  <si>
    <t>Aminpro Chile Spa</t>
  </si>
  <si>
    <t>77.981.536-6</t>
  </si>
  <si>
    <t>Gran Americas Santiago Chile S.a.</t>
  </si>
  <si>
    <t>76.637.910-9</t>
  </si>
  <si>
    <t>David Villanueva Perez Servicios De Prospeccion Geologica Y Computacion</t>
  </si>
  <si>
    <t>76.863.123-9</t>
  </si>
  <si>
    <t>Associated Risk Management Spa</t>
  </si>
  <si>
    <t>76.125.231-3</t>
  </si>
  <si>
    <t>Rpm Inversiones Spa.</t>
  </si>
  <si>
    <t>76.392.572-2</t>
  </si>
  <si>
    <t>Inversiones Rym Spa</t>
  </si>
  <si>
    <t>99.597.250-6</t>
  </si>
  <si>
    <t xml:space="preserve">Operaciones Integrales Isla Grande S.a. </t>
  </si>
  <si>
    <t>79.797.990-2</t>
  </si>
  <si>
    <t>Invermar S.a.</t>
  </si>
  <si>
    <t>12.9</t>
  </si>
  <si>
    <t>76.646.570-6</t>
  </si>
  <si>
    <t>Teamwork Recursos Humanos Ltda</t>
  </si>
  <si>
    <t>95.632.000-3</t>
  </si>
  <si>
    <t>Pesquera La Portada S.a.</t>
  </si>
  <si>
    <t>70.770.800-K</t>
  </si>
  <si>
    <t>Universidad De Tarapacá</t>
  </si>
  <si>
    <t>96.721.960-6</t>
  </si>
  <si>
    <t>Empresa Eléctrica Pulelfu S.a.</t>
  </si>
  <si>
    <t>76.830.090-9</t>
  </si>
  <si>
    <t>Farmaceutica Caribean Spa</t>
  </si>
  <si>
    <t>77.299.103-7</t>
  </si>
  <si>
    <t>Fgs Instalaciones Spa.</t>
  </si>
  <si>
    <t>78.837.550-6</t>
  </si>
  <si>
    <t>Servicios, Mantencion Y Transporte Ltda.</t>
  </si>
  <si>
    <t>76.881.594-1</t>
  </si>
  <si>
    <t>Sintomec IngenierÍa Spa</t>
  </si>
  <si>
    <t>76.685.965-8</t>
  </si>
  <si>
    <t>Britt Brands Chile</t>
  </si>
  <si>
    <t>99.577.060-1</t>
  </si>
  <si>
    <t>Chile Bpo Solutions S.a.</t>
  </si>
  <si>
    <t>76.197.107-7</t>
  </si>
  <si>
    <t>Ecotecnos Sociedad Anonima</t>
  </si>
  <si>
    <t>76.340.538-9</t>
  </si>
  <si>
    <t>Exportadora E Inversiones Family Growers Chile Ltda</t>
  </si>
  <si>
    <t>91.039.000-7</t>
  </si>
  <si>
    <t>Instituto Bioquimico Beta S.a</t>
  </si>
  <si>
    <t>99.543.190-4</t>
  </si>
  <si>
    <t>Interpharma S.a</t>
  </si>
  <si>
    <t>99.599.340-6</t>
  </si>
  <si>
    <t>Casino Gran Los Angeles S.a</t>
  </si>
  <si>
    <t>76.547.422-1</t>
  </si>
  <si>
    <t>Inmobiliaria Nualart S.a.</t>
  </si>
  <si>
    <t>83.210.700-k</t>
  </si>
  <si>
    <t>Confecciones Top Spa</t>
  </si>
  <si>
    <t>76.229.971-2</t>
  </si>
  <si>
    <t>Consorcio De Montaje Industriales Echeverria Izquierdo Nexxo Limitada</t>
  </si>
  <si>
    <t>2.7</t>
  </si>
  <si>
    <t>85.380.000-7</t>
  </si>
  <si>
    <t>Soc Inmob Ferias Unidas Osorno Ltda</t>
  </si>
  <si>
    <t>78.924.030-2</t>
  </si>
  <si>
    <t>Implementos S.a</t>
  </si>
  <si>
    <t>76.632.419-3</t>
  </si>
  <si>
    <t>Indumotora One Spa</t>
  </si>
  <si>
    <t>76.230.752-9</t>
  </si>
  <si>
    <t>Vsm Asociados Spa</t>
  </si>
  <si>
    <t>76.011.397-2</t>
  </si>
  <si>
    <t>Tns Chile Technetsecurity Spa</t>
  </si>
  <si>
    <t>65.234.111-k</t>
  </si>
  <si>
    <t>Fundacion Anchora Uc</t>
  </si>
  <si>
    <t>77.956.157-7</t>
  </si>
  <si>
    <t>Tecton Maquinarias S.p.a</t>
  </si>
  <si>
    <t>76.508.599-3</t>
  </si>
  <si>
    <t xml:space="preserve">Importadora Y Distruibuidora Imagina Y Crea Spa </t>
  </si>
  <si>
    <t>83.150.900-7</t>
  </si>
  <si>
    <t>Multitiendas Corona S.a.</t>
  </si>
  <si>
    <t>99.598.900-k</t>
  </si>
  <si>
    <t>Casino Rinconada S.a.</t>
  </si>
  <si>
    <t>77.051.119-4</t>
  </si>
  <si>
    <t>Japan Food Service Spa</t>
  </si>
  <si>
    <t>77.418.878-9</t>
  </si>
  <si>
    <t>Echeverria Izquierdo Desarrollos S.a.</t>
  </si>
  <si>
    <t>76.141.988-9</t>
  </si>
  <si>
    <t>Operaciones Integrales Chacabuco S.a.</t>
  </si>
  <si>
    <t>99.598.510-1</t>
  </si>
  <si>
    <t xml:space="preserve">Rantrur S.a. </t>
  </si>
  <si>
    <t>78.898.470-7</t>
  </si>
  <si>
    <t>Accion Educacional Y Cultural Limitada</t>
  </si>
  <si>
    <t>77.412.291-5</t>
  </si>
  <si>
    <t>Promarco Chile</t>
  </si>
  <si>
    <t>77.616.650-2</t>
  </si>
  <si>
    <t>Contreras Vielma Y Cia Ltda.</t>
  </si>
  <si>
    <t>76.717.353-9</t>
  </si>
  <si>
    <t>Automotora Del Pacifico Spa</t>
  </si>
  <si>
    <t>78.080.500-5</t>
  </si>
  <si>
    <t>Persianas Andinas Ltda.</t>
  </si>
  <si>
    <t>76.078.281-5</t>
  </si>
  <si>
    <t>Gi Inmobiliaria Spa</t>
  </si>
  <si>
    <t>92.654.000-9</t>
  </si>
  <si>
    <t>Hunter Douglas Chile Spa</t>
  </si>
  <si>
    <t>76.596.732-5</t>
  </si>
  <si>
    <t>Casino De La Bahia S.a</t>
  </si>
  <si>
    <t>99.565.400-8</t>
  </si>
  <si>
    <t>Grace S.a</t>
  </si>
  <si>
    <t>76.317.650-9</t>
  </si>
  <si>
    <t>Agencia Maritima Kenrick Limitada.</t>
  </si>
  <si>
    <t>91.762.000-8</t>
  </si>
  <si>
    <t>Epiroc Chile S.a.c</t>
  </si>
  <si>
    <t>96.676.150-4</t>
  </si>
  <si>
    <t>Empresas Gi Spa</t>
  </si>
  <si>
    <t>76.701.538-0</t>
  </si>
  <si>
    <t>Inducamp Spa</t>
  </si>
  <si>
    <t>76.243.813-5</t>
  </si>
  <si>
    <t>Walmart Servicios Generales Ltda</t>
  </si>
  <si>
    <t>81.949.100-3</t>
  </si>
  <si>
    <t>Corporación De Beneficencia Osorno</t>
  </si>
  <si>
    <t>76.254.469-5</t>
  </si>
  <si>
    <t>Central Servicing Spa</t>
  </si>
  <si>
    <t>77.986.280-1</t>
  </si>
  <si>
    <t>Servicios Informaticos Para El Comercio</t>
  </si>
  <si>
    <t>76.817.867-4</t>
  </si>
  <si>
    <t xml:space="preserve">Glomax Sa </t>
  </si>
  <si>
    <t>77.114.902-2</t>
  </si>
  <si>
    <t>Wisetrack Service S.a.</t>
  </si>
  <si>
    <t>77.790.766-2</t>
  </si>
  <si>
    <t>Holly Concept Spa</t>
  </si>
  <si>
    <t>91.730.000-3</t>
  </si>
  <si>
    <t>Frigorífico Simunovic S.a.</t>
  </si>
  <si>
    <t>76.504.677-7</t>
  </si>
  <si>
    <t>Vsm Industrial Spa</t>
  </si>
  <si>
    <t>77.204.971-4</t>
  </si>
  <si>
    <t xml:space="preserve">Vimal Chile Spa </t>
  </si>
  <si>
    <t>96.728.780-6</t>
  </si>
  <si>
    <t>Sandvik Mining And Construction Chile S.a.</t>
  </si>
  <si>
    <t>87.908.100-9</t>
  </si>
  <si>
    <t>Sura Asset Management Chile S.a</t>
  </si>
  <si>
    <t>Aporte Período 2026</t>
  </si>
  <si>
    <t>Socio Nuevo 2026</t>
  </si>
  <si>
    <t>76.466.068-4</t>
  </si>
  <si>
    <t>Sociedad Concesionaria Nuevo Pudahuel S.a.</t>
  </si>
  <si>
    <t>76.364.688-2</t>
  </si>
  <si>
    <t>Intercarry Logistica Limitada</t>
  </si>
  <si>
    <t>No Socio - Desafilia 2020</t>
  </si>
  <si>
    <t>79.500.520-k</t>
  </si>
  <si>
    <t>Comercial Maicao Spa</t>
  </si>
  <si>
    <t>96.581.370-5</t>
  </si>
  <si>
    <t>Medical International Laboratories Corporation S.a.</t>
  </si>
  <si>
    <t>98.000.000-1</t>
  </si>
  <si>
    <t>Administradora De Fondos De Pensiones Capital S.a</t>
  </si>
  <si>
    <t>76.476.830-2</t>
  </si>
  <si>
    <t>Cencosud Fidelidad S.a</t>
  </si>
  <si>
    <t>77.851.804-k</t>
  </si>
  <si>
    <t>76.047.265-4</t>
  </si>
  <si>
    <t>Comercializadora Skechers Chile Limitada</t>
  </si>
  <si>
    <t>79.619.240-2</t>
  </si>
  <si>
    <t>93.545.000-4</t>
  </si>
  <si>
    <t>Sociedad De Servicios Técnicos Geológicos Geotec Boyles Bros S.a</t>
  </si>
  <si>
    <t>76.598.536-6</t>
  </si>
  <si>
    <t>Casino Del Mar S.a.</t>
  </si>
  <si>
    <t>78.066.387-1</t>
  </si>
  <si>
    <t>Industria Retail Y Comerical Dutties Spa</t>
  </si>
  <si>
    <t>96.768.160-1</t>
  </si>
  <si>
    <t>Hotelera Santa Magdalena S.a.</t>
  </si>
  <si>
    <t>76.541.298-6</t>
  </si>
  <si>
    <t>Sociedad De Telemedicina Apsorad Spa</t>
  </si>
  <si>
    <t>70.885.500-6</t>
  </si>
  <si>
    <t>Universidad De Talca</t>
  </si>
  <si>
    <t>Totales</t>
  </si>
  <si>
    <t>2026</t>
  </si>
  <si>
    <t>Ejecutiva</t>
  </si>
  <si>
    <t>N° Emp 2025</t>
  </si>
  <si>
    <t>N° Emp  Apo 2025</t>
  </si>
  <si>
    <t>N° Emp. Ap 2026</t>
  </si>
  <si>
    <t>T Efec 2025</t>
  </si>
  <si>
    <t>T Efec 2024</t>
  </si>
  <si>
    <t>T Efec 2026</t>
  </si>
  <si>
    <t>Aporte Total 2025</t>
  </si>
  <si>
    <t>Aporte Parcial 2025</t>
  </si>
  <si>
    <t>Aporte Parcial 2026</t>
  </si>
  <si>
    <t>Dif Aporte</t>
  </si>
  <si>
    <t xml:space="preserve">APORTES TOTALES </t>
  </si>
  <si>
    <t>APORTES POR CARTERA</t>
  </si>
  <si>
    <t>Mes Comparación:</t>
  </si>
  <si>
    <t>CIERRE 2024</t>
  </si>
  <si>
    <t>Mantención</t>
  </si>
  <si>
    <t>Tasa Efec.</t>
  </si>
  <si>
    <t>Administración</t>
  </si>
  <si>
    <t>Aporte</t>
  </si>
  <si>
    <t>Nuevos Negocios</t>
  </si>
  <si>
    <t>Total General</t>
  </si>
  <si>
    <t>CIERRE 2025</t>
  </si>
  <si>
    <t>COMPARATIVO 2025 / 2026</t>
  </si>
  <si>
    <t>OBJETIVO 2026</t>
  </si>
  <si>
    <t>Crecimiento</t>
  </si>
  <si>
    <t>COMPARATIVO POR ZONA 2025 / 2026</t>
  </si>
  <si>
    <t>META 2026</t>
  </si>
  <si>
    <t>Aporte Mantención</t>
  </si>
  <si>
    <t>Aporte Nuevos Negocios</t>
  </si>
  <si>
    <t>Aporte Total</t>
  </si>
  <si>
    <t>Cumplimiento</t>
  </si>
  <si>
    <t>1% Imponible</t>
  </si>
  <si>
    <t>Aportes 2025</t>
  </si>
  <si>
    <t>Diferencia</t>
  </si>
  <si>
    <t>Envases Cmf S.a.</t>
  </si>
  <si>
    <t>96.995.150-9</t>
  </si>
  <si>
    <t>Sura Data Chile S.a.</t>
  </si>
  <si>
    <t>77.223.245-4</t>
  </si>
  <si>
    <t>Youtopia Vitacura Spa</t>
  </si>
  <si>
    <t>76.775.218-0</t>
  </si>
  <si>
    <t>Youtopia Isidora Spa</t>
  </si>
  <si>
    <t>76.432.503-6</t>
  </si>
  <si>
    <t>Youtopia Salud Spa</t>
  </si>
  <si>
    <t>76.176.508-6</t>
  </si>
  <si>
    <t>Youtopia Holding S.a</t>
  </si>
  <si>
    <t>76.187.179-k</t>
  </si>
  <si>
    <t>Youtopia Trapenses Spa</t>
  </si>
  <si>
    <t>77.836.523-5</t>
  </si>
  <si>
    <t>Younique Latam Spa</t>
  </si>
  <si>
    <t>78.071.294-5</t>
  </si>
  <si>
    <t>Servicios Covi Spa</t>
  </si>
  <si>
    <t>76.344.044-3</t>
  </si>
  <si>
    <t>Audigestion Spa</t>
  </si>
  <si>
    <t>76.065.151-6</t>
  </si>
  <si>
    <t>Eco Servicios S.a</t>
  </si>
  <si>
    <t>77.545.580-2</t>
  </si>
  <si>
    <t>Inversiones Trektrading Spa</t>
  </si>
  <si>
    <t>76.641.876-7</t>
  </si>
  <si>
    <t>Uhco S.a.</t>
  </si>
  <si>
    <t>96.994.510-k</t>
  </si>
  <si>
    <t>Sociedad Industrial Y Comercial De LÁteos Y EnergÍa S.a.</t>
  </si>
  <si>
    <t>77.334.290-3</t>
  </si>
  <si>
    <t>Hellema Holland Engineering Limitada</t>
  </si>
  <si>
    <t>Fr Group Corredores De Seguros Spa</t>
  </si>
  <si>
    <t>Fr Group Servicios Generales Spa</t>
  </si>
  <si>
    <t>78.200.686-k</t>
  </si>
  <si>
    <t>Worldwide Payments Services Spa</t>
  </si>
  <si>
    <t>Crecim./Dism.</t>
  </si>
  <si>
    <t>Constructora Ararat Limitada</t>
  </si>
  <si>
    <t>89.689.900-7</t>
  </si>
  <si>
    <t>Dvp S.a.</t>
  </si>
  <si>
    <t>Servicios Forestales Antillanca Ltda</t>
  </si>
  <si>
    <t>76.632.384-7</t>
  </si>
  <si>
    <t>Augustar Seguros De Vida S.a</t>
  </si>
  <si>
    <t>76.131.772-5</t>
  </si>
  <si>
    <t>Eventos Y Convenciones Turisticos Coyhaique S.a.</t>
  </si>
  <si>
    <t>76.050.082-8</t>
  </si>
  <si>
    <t>Keypro Ingeniería Sa</t>
  </si>
  <si>
    <t>83.030.600-5</t>
  </si>
  <si>
    <t>Electronica Casa Royal Limitada</t>
  </si>
  <si>
    <t>97.951.000-4</t>
  </si>
  <si>
    <t>Banco Hsbc</t>
  </si>
  <si>
    <t>76.045.612-8</t>
  </si>
  <si>
    <t>Electrica Nueva Energía S.a</t>
  </si>
  <si>
    <t>96.569.170-7</t>
  </si>
  <si>
    <t>Solimpex S.a.</t>
  </si>
  <si>
    <t>76.366.910-6</t>
  </si>
  <si>
    <t>Remoras Chile Spa</t>
  </si>
  <si>
    <t>77.912.463-0</t>
  </si>
  <si>
    <t xml:space="preserve"> Servicios Amb III Spa</t>
  </si>
  <si>
    <t>71.004.200-4</t>
  </si>
  <si>
    <t>Corporacion Cultural Las Condes</t>
  </si>
  <si>
    <t>76.858.530-k</t>
  </si>
  <si>
    <t>Noracid S.a.</t>
  </si>
  <si>
    <t>Anuario Sence</t>
  </si>
  <si>
    <t>Schwager Service S.a</t>
  </si>
  <si>
    <t>76.070.578-0</t>
  </si>
  <si>
    <t>Crossnet S.a.</t>
  </si>
  <si>
    <t>99.562.030-8</t>
  </si>
  <si>
    <t>Transportes Diaz E Hijos S.a</t>
  </si>
  <si>
    <t>Holding</t>
  </si>
  <si>
    <t>Walmart</t>
  </si>
  <si>
    <t>Cencosud</t>
  </si>
  <si>
    <t>Banco Estado</t>
  </si>
  <si>
    <t>Subus Chile S.A.</t>
  </si>
  <si>
    <t>Telefonica</t>
  </si>
  <si>
    <t>Lomas Bayas</t>
  </si>
  <si>
    <t>Bice</t>
  </si>
  <si>
    <t>Consorcio Vida</t>
  </si>
  <si>
    <t>Atento Chile S.A.</t>
  </si>
  <si>
    <t>Gold Fields</t>
  </si>
  <si>
    <t>Eurofarma</t>
  </si>
  <si>
    <t>Beme</t>
  </si>
  <si>
    <t>Sasa</t>
  </si>
  <si>
    <t>Invermar</t>
  </si>
  <si>
    <t>Agencia Maritima</t>
  </si>
  <si>
    <t>Implementos</t>
  </si>
  <si>
    <t>Saval</t>
  </si>
  <si>
    <t>Colmena</t>
  </si>
  <si>
    <t>Bupa</t>
  </si>
  <si>
    <t>Watts</t>
  </si>
  <si>
    <t>Rosen</t>
  </si>
  <si>
    <t>Tp Chile S.A.</t>
  </si>
  <si>
    <t>Hdi</t>
  </si>
  <si>
    <t>Ambipar</t>
  </si>
  <si>
    <t>Axinntus</t>
  </si>
  <si>
    <t>Sitrans</t>
  </si>
  <si>
    <t>Sgs</t>
  </si>
  <si>
    <t>Portland</t>
  </si>
  <si>
    <t>Femsa Salud</t>
  </si>
  <si>
    <t>B Bosch</t>
  </si>
  <si>
    <t>Clínica Alemana Osorno</t>
  </si>
  <si>
    <t>Equans</t>
  </si>
  <si>
    <t>Hpsb</t>
  </si>
  <si>
    <t>Indumotora</t>
  </si>
  <si>
    <t>Fundación Centro De Educación Y Capacitación De La Universidad Católica Del Norte</t>
  </si>
  <si>
    <t>Hunter</t>
  </si>
  <si>
    <t>Distribuidora De Alimentos S.A.</t>
  </si>
  <si>
    <t>Ufro</t>
  </si>
  <si>
    <t>Bhp</t>
  </si>
  <si>
    <t>Echeverria</t>
  </si>
  <si>
    <t>Fam America</t>
  </si>
  <si>
    <t>Enjoy</t>
  </si>
  <si>
    <t>Unacem</t>
  </si>
  <si>
    <t>Ohio</t>
  </si>
  <si>
    <t>Spl</t>
  </si>
  <si>
    <t>Corona</t>
  </si>
  <si>
    <t>Salfa</t>
  </si>
  <si>
    <t>Frigorífico Simunovic S.A.</t>
  </si>
  <si>
    <t>Río Futuro</t>
  </si>
  <si>
    <t>Alsea</t>
  </si>
  <si>
    <t>Tanica</t>
  </si>
  <si>
    <t>Viñedos Chadwick (ex Viña Errazuriz)</t>
  </si>
  <si>
    <t>Macal</t>
  </si>
  <si>
    <t>Asesoría Los Olivos S.A.</t>
  </si>
  <si>
    <t>Uasl</t>
  </si>
  <si>
    <t>Chp</t>
  </si>
  <si>
    <t>Fashions Park</t>
  </si>
  <si>
    <t>Ingenieria Y Gestion De Procesos Makersolutions Spa</t>
  </si>
  <si>
    <t>Dbs</t>
  </si>
  <si>
    <t>Sodexo</t>
  </si>
  <si>
    <t>Desert King Chile S.A.</t>
  </si>
  <si>
    <t>Esign S.A.</t>
  </si>
  <si>
    <t>Silbertec</t>
  </si>
  <si>
    <t>Espol S.A.</t>
  </si>
  <si>
    <t>Corporacion Munic. Viña Del Mar Para El Desarrollo Social</t>
  </si>
  <si>
    <t>Wisetrack</t>
  </si>
  <si>
    <t>Grupo Valdivieso</t>
  </si>
  <si>
    <t>Recupac</t>
  </si>
  <si>
    <t>Plaenge</t>
  </si>
  <si>
    <t>Nualart</t>
  </si>
  <si>
    <t>Sociedad Educacional Basaldiaz S.A.</t>
  </si>
  <si>
    <t>Tmf</t>
  </si>
  <si>
    <t>Red Uc</t>
  </si>
  <si>
    <t>Hotelespuyehue</t>
  </si>
  <si>
    <t>Concreta</t>
  </si>
  <si>
    <t>Alperit</t>
  </si>
  <si>
    <t>Control Pisquero</t>
  </si>
  <si>
    <t>Ebt</t>
  </si>
  <si>
    <t>Icetel</t>
  </si>
  <si>
    <t>Medtec</t>
  </si>
  <si>
    <t>Fandes</t>
  </si>
  <si>
    <t>Maderas De Exportación Dos S.A.</t>
  </si>
  <si>
    <t>Corporación De Capacitación Y Educación Industrial Y Mineria</t>
  </si>
  <si>
    <t>Ikea</t>
  </si>
  <si>
    <t>Cgs</t>
  </si>
  <si>
    <t>Sportlife</t>
  </si>
  <si>
    <t>Red Aeroportuaria Austral Sociedad Concesionaria S.A.</t>
  </si>
  <si>
    <t>Colegio Sol Del Valle</t>
  </si>
  <si>
    <t>Multiservicios Y Construcción Spa</t>
  </si>
  <si>
    <t>Global Market</t>
  </si>
  <si>
    <t>Cadaqués</t>
  </si>
  <si>
    <t>Raitrai</t>
  </si>
  <si>
    <t>Mvs Group</t>
  </si>
  <si>
    <t>Smartfit</t>
  </si>
  <si>
    <t>Redbus</t>
  </si>
  <si>
    <t>Capacitacion Usach</t>
  </si>
  <si>
    <t>Cca</t>
  </si>
  <si>
    <t>Callegari</t>
  </si>
  <si>
    <t>Dreams</t>
  </si>
  <si>
    <t>Mathiesen</t>
  </si>
  <si>
    <t>Promarco</t>
  </si>
  <si>
    <t>Siksa</t>
  </si>
  <si>
    <t>Cecinas Soler</t>
  </si>
  <si>
    <t>Fossa</t>
  </si>
  <si>
    <t>Eurocapital</t>
  </si>
  <si>
    <t>Beltran,chorizola &amp; Balaguer Limitada</t>
  </si>
  <si>
    <t>Molino Rahue</t>
  </si>
  <si>
    <t>Tecton</t>
  </si>
  <si>
    <t>Kintaro</t>
  </si>
  <si>
    <t>Servicios De Energía Ciudad Luz Spa</t>
  </si>
  <si>
    <t>Epiroc</t>
  </si>
  <si>
    <t>Kaufmann</t>
  </si>
  <si>
    <t>Empresas Ft</t>
  </si>
  <si>
    <t>Mantos De La Luna</t>
  </si>
  <si>
    <t>Aguas Andinas</t>
  </si>
  <si>
    <t>Family Shop</t>
  </si>
  <si>
    <t>Cono Sur</t>
  </si>
  <si>
    <t>Parque Del Recuerdo</t>
  </si>
  <si>
    <t>Grupo Mil Sabores</t>
  </si>
  <si>
    <t>G Y N</t>
  </si>
  <si>
    <t>Hites</t>
  </si>
  <si>
    <t>Agencia De Aduana Browne</t>
  </si>
  <si>
    <t>Agricola Forli</t>
  </si>
  <si>
    <t>Proa</t>
  </si>
  <si>
    <t>Alca</t>
  </si>
  <si>
    <t>Delibest</t>
  </si>
  <si>
    <t>Alliance Spa</t>
  </si>
  <si>
    <t>Antalis</t>
  </si>
  <si>
    <t>Tehmcorp S.a</t>
  </si>
  <si>
    <t>Giorgio</t>
  </si>
  <si>
    <t>Skorpios</t>
  </si>
  <si>
    <t>Mitta</t>
  </si>
  <si>
    <t>Turbus</t>
  </si>
  <si>
    <t>Prosepan</t>
  </si>
  <si>
    <t>Becs</t>
  </si>
  <si>
    <t>Ripley</t>
  </si>
  <si>
    <t>Barron Vieyra</t>
  </si>
  <si>
    <t>Bioquimica</t>
  </si>
  <si>
    <t>Blue Shell S.A.</t>
  </si>
  <si>
    <t>Britt</t>
  </si>
  <si>
    <t>Grupo Psg</t>
  </si>
  <si>
    <t>Buses Hualpen</t>
  </si>
  <si>
    <t>Cyg</t>
  </si>
  <si>
    <t>Cadena Comercial Oxxo Chile S.A.</t>
  </si>
  <si>
    <t>Grupo Chiozza</t>
  </si>
  <si>
    <t>Call Fire Limitada</t>
  </si>
  <si>
    <t>Cramer</t>
  </si>
  <si>
    <t>Dimak</t>
  </si>
  <si>
    <t>Almasur</t>
  </si>
  <si>
    <t>Chile Bpo Solutions S.A.</t>
  </si>
  <si>
    <t>Dp World</t>
  </si>
  <si>
    <t>Chilean</t>
  </si>
  <si>
    <t>Chilean Trading</t>
  </si>
  <si>
    <t>Chocolateria Entrelagos S.A.</t>
  </si>
  <si>
    <t>Clínica Puerto Varas S.A.</t>
  </si>
  <si>
    <t>Colegio Almenar</t>
  </si>
  <si>
    <t>Anwo</t>
  </si>
  <si>
    <t>Befoods</t>
  </si>
  <si>
    <t>Comercial Castro</t>
  </si>
  <si>
    <t>Audiomusica</t>
  </si>
  <si>
    <t>Block</t>
  </si>
  <si>
    <t>Procircuit</t>
  </si>
  <si>
    <t>Socoepa</t>
  </si>
  <si>
    <t>Windsor</t>
  </si>
  <si>
    <t>Cathpro</t>
  </si>
  <si>
    <t>Terapia</t>
  </si>
  <si>
    <t>Candelaria</t>
  </si>
  <si>
    <t>Inverluz</t>
  </si>
  <si>
    <t>Mejillones</t>
  </si>
  <si>
    <t>Top</t>
  </si>
  <si>
    <t>Baical</t>
  </si>
  <si>
    <t>Epsa</t>
  </si>
  <si>
    <t>Martabid</t>
  </si>
  <si>
    <t>Constructora Ln</t>
  </si>
  <si>
    <t>Providencia</t>
  </si>
  <si>
    <t>Human Net</t>
  </si>
  <si>
    <t>Maersk</t>
  </si>
  <si>
    <t>Detacoop</t>
  </si>
  <si>
    <t>Caja Nova</t>
  </si>
  <si>
    <t>Corp.municipal Desarrollo Social De Ñuñoa</t>
  </si>
  <si>
    <t>Llequen</t>
  </si>
  <si>
    <t>Belen Educa</t>
  </si>
  <si>
    <t>Corporación Municipal De Curaco De Vélez Para La Educacion, Salud Y Atención De Menores</t>
  </si>
  <si>
    <t>Cosmética Rouvé Limitada</t>
  </si>
  <si>
    <t>Toralla</t>
  </si>
  <si>
    <t>Mundo</t>
  </si>
  <si>
    <t>Omg</t>
  </si>
  <si>
    <t>Defontana</t>
  </si>
  <si>
    <t>Café Central</t>
  </si>
  <si>
    <t>Koslan</t>
  </si>
  <si>
    <t>Ecocert</t>
  </si>
  <si>
    <t>Edenred</t>
  </si>
  <si>
    <t>E-digital</t>
  </si>
  <si>
    <t>Coipsa</t>
  </si>
  <si>
    <t>Demaria</t>
  </si>
  <si>
    <t>Endress</t>
  </si>
  <si>
    <t>Enel</t>
  </si>
  <si>
    <t>Salcobrand</t>
  </si>
  <si>
    <t>Fgs</t>
  </si>
  <si>
    <t>Fundacion Integra</t>
  </si>
  <si>
    <t>Marine Farm</t>
  </si>
  <si>
    <t>Gm Holding</t>
  </si>
  <si>
    <t>Geosupport</t>
  </si>
  <si>
    <t>Gesvial</t>
  </si>
  <si>
    <t>Viaschile</t>
  </si>
  <si>
    <t>Ghd S.a</t>
  </si>
  <si>
    <t>Global Service</t>
  </si>
  <si>
    <t>Gran Americas Santiago Chile S.A.</t>
  </si>
  <si>
    <t>Surac</t>
  </si>
  <si>
    <t>Hitachi Energy Chile S.A.</t>
  </si>
  <si>
    <t>Holdtech S.A.</t>
  </si>
  <si>
    <t>Hotel Costanera S.A.</t>
  </si>
  <si>
    <t>Iberoamericana</t>
  </si>
  <si>
    <t>Imein S.A.</t>
  </si>
  <si>
    <t>Profisur</t>
  </si>
  <si>
    <t>Grez Y Ulloa</t>
  </si>
  <si>
    <t>Igt Chile</t>
  </si>
  <si>
    <t>Integra Chile</t>
  </si>
  <si>
    <t>Rally Kart</t>
  </si>
  <si>
    <t>Pronto Paga</t>
  </si>
  <si>
    <t>Irritec Chile S.A.</t>
  </si>
  <si>
    <t>Italmod</t>
  </si>
  <si>
    <t>Lfi</t>
  </si>
  <si>
    <t>Luval S.A.</t>
  </si>
  <si>
    <t>Rentamaq</t>
  </si>
  <si>
    <t>Malbec</t>
  </si>
  <si>
    <t>Rio Loa</t>
  </si>
  <si>
    <t>Massiva</t>
  </si>
  <si>
    <t>Sbpay</t>
  </si>
  <si>
    <t>Labraña</t>
  </si>
  <si>
    <t>Surmedical</t>
  </si>
  <si>
    <t>Msc</t>
  </si>
  <si>
    <t>Metlife</t>
  </si>
  <si>
    <t>Movsa</t>
  </si>
  <si>
    <t>Netpag</t>
  </si>
  <si>
    <t>Nueva Masvida</t>
  </si>
  <si>
    <t>Ocean Spray</t>
  </si>
  <si>
    <t>Cinepolis</t>
  </si>
  <si>
    <t>Pacific Hydro Chile</t>
  </si>
  <si>
    <t>Mundo Pacifico</t>
  </si>
  <si>
    <t>Parfums</t>
  </si>
  <si>
    <t>Pesco</t>
  </si>
  <si>
    <t>Pucv</t>
  </si>
  <si>
    <t>Prevenseg</t>
  </si>
  <si>
    <t>Apco</t>
  </si>
  <si>
    <t>Canontex</t>
  </si>
  <si>
    <t>Ultrapoly</t>
  </si>
  <si>
    <t>Sandvik</t>
  </si>
  <si>
    <t>Schwager</t>
  </si>
  <si>
    <t>Scotiabank</t>
  </si>
  <si>
    <t>Suministros Mineros</t>
  </si>
  <si>
    <t>Servicios Avo Ii</t>
  </si>
  <si>
    <t>Mimagen</t>
  </si>
  <si>
    <t>Jcs</t>
  </si>
  <si>
    <t>Mall Plaza</t>
  </si>
  <si>
    <t>Itms</t>
  </si>
  <si>
    <t>Servitecap</t>
  </si>
  <si>
    <t>Emandisa</t>
  </si>
  <si>
    <t>Sociedad Comercializadora De Productos Al Detalle S.A.</t>
  </si>
  <si>
    <t>Sociedad Concesionaria Nuevo Complejo Fronterizo Los Libertadores S.A.</t>
  </si>
  <si>
    <t>Mpm</t>
  </si>
  <si>
    <t>Soser</t>
  </si>
  <si>
    <t>Oligrafic</t>
  </si>
  <si>
    <t>Molino Kunstmann</t>
  </si>
  <si>
    <t>Creo</t>
  </si>
  <si>
    <t>Transportes Cargo Pacifico S.A.</t>
  </si>
  <si>
    <t>Transportes Pyj</t>
  </si>
  <si>
    <t>Remoras</t>
  </si>
  <si>
    <t>Tehmcorp</t>
  </si>
  <si>
    <t>Uach</t>
  </si>
  <si>
    <t>Ucsc</t>
  </si>
  <si>
    <t>Uct</t>
  </si>
  <si>
    <t>Ucm</t>
  </si>
  <si>
    <t>Universidad Antofagasta</t>
  </si>
  <si>
    <t>Udla</t>
  </si>
  <si>
    <t>Ula</t>
  </si>
  <si>
    <t>Valdes Cia. Abogados Ltda</t>
  </si>
  <si>
    <t>Valtek</t>
  </si>
  <si>
    <t>Vsm</t>
  </si>
  <si>
    <t>Work Service</t>
  </si>
  <si>
    <t>Sintomec Ingeniería Spa</t>
  </si>
  <si>
    <t>Antilemu</t>
  </si>
  <si>
    <t>Comgrap</t>
  </si>
  <si>
    <t>Versluys</t>
  </si>
  <si>
    <t>Nuam</t>
  </si>
  <si>
    <t>Grupo Intexa</t>
  </si>
  <si>
    <t>Grupokameid</t>
  </si>
  <si>
    <t>Tek Chile</t>
  </si>
  <si>
    <t>Sanitas</t>
  </si>
  <si>
    <t>Dimerc</t>
  </si>
  <si>
    <t>Hoteles De Chile S.A.</t>
  </si>
  <si>
    <t>Landes</t>
  </si>
  <si>
    <t>Crossnet S.A.</t>
  </si>
  <si>
    <t>Corporación Educacional Faure Hernandez</t>
  </si>
  <si>
    <t>Gilbarco</t>
  </si>
  <si>
    <t>Unnio Seguros Generales S.A.</t>
  </si>
  <si>
    <t>Ecologica</t>
  </si>
  <si>
    <t>Hotelera Santa Magdalena S.A.</t>
  </si>
  <si>
    <t>Colgram</t>
  </si>
  <si>
    <t>Icb</t>
  </si>
  <si>
    <t>Dcv</t>
  </si>
  <si>
    <t>Youtopia</t>
  </si>
  <si>
    <t>Indoor</t>
  </si>
  <si>
    <t>Rayen Salud</t>
  </si>
  <si>
    <t>Afp Capital</t>
  </si>
  <si>
    <t>Adecco</t>
  </si>
  <si>
    <t>Cikbus</t>
  </si>
  <si>
    <t>Redmegacentro</t>
  </si>
  <si>
    <t>Almar</t>
  </si>
  <si>
    <t>Cmf</t>
  </si>
  <si>
    <t>Fr Group</t>
  </si>
  <si>
    <t>Pharma</t>
  </si>
  <si>
    <t>Caribeanpharma</t>
  </si>
  <si>
    <t>Transportes Cruz Del Sur</t>
  </si>
  <si>
    <t>Newrest</t>
  </si>
  <si>
    <t>Cementerio Metropolitano</t>
  </si>
  <si>
    <t>Dictuc</t>
  </si>
  <si>
    <t>Intime</t>
  </si>
  <si>
    <t>Adidas</t>
  </si>
  <si>
    <t>Comafri S.A.</t>
  </si>
  <si>
    <t>Vantrust</t>
  </si>
  <si>
    <t>Corrupac</t>
  </si>
  <si>
    <t>Forus</t>
  </si>
  <si>
    <t>Clinica Miguel Claro S.A.</t>
  </si>
  <si>
    <t>Sercabol</t>
  </si>
  <si>
    <t>Pv Equip</t>
  </si>
  <si>
    <t>Verallia</t>
  </si>
  <si>
    <t>Corporación Educacional Del Real</t>
  </si>
  <si>
    <t>Sonoco</t>
  </si>
  <si>
    <t>Frigorífico De Osorno S.A.</t>
  </si>
  <si>
    <t>Cleaner</t>
  </si>
  <si>
    <t>Materiales Y Soluciones S.A.</t>
  </si>
  <si>
    <t>Casa Royal</t>
  </si>
  <si>
    <t>Serfocol</t>
  </si>
  <si>
    <t>Tecnopapel S.A.</t>
  </si>
  <si>
    <t>R Y Q</t>
  </si>
  <si>
    <t>Geotec</t>
  </si>
  <si>
    <t>Gama</t>
  </si>
  <si>
    <t>Banco HSBC</t>
  </si>
  <si>
    <t>Ferias Araucania S.A.</t>
  </si>
  <si>
    <t>Alimentos Ñuble</t>
  </si>
  <si>
    <t>Centro De Formacion Tecnica De Los Establecimientos Nacionales De Educacion De Caritas Chile</t>
  </si>
  <si>
    <t>Grupo America</t>
  </si>
  <si>
    <t>Provida</t>
  </si>
  <si>
    <t>Dvp</t>
  </si>
  <si>
    <t>Fundacion Las Rosas</t>
  </si>
  <si>
    <t>Astoreca</t>
  </si>
  <si>
    <t>Sociedad Concesionaria Nuevo Pudahuel S.A.</t>
  </si>
  <si>
    <t>Mintlab</t>
  </si>
  <si>
    <t>Mdp Andamios</t>
  </si>
  <si>
    <t>Cobra Chile</t>
  </si>
  <si>
    <t>Mowi</t>
  </si>
  <si>
    <t>Cruz Verde</t>
  </si>
  <si>
    <t>Ohl</t>
  </si>
  <si>
    <t>Intercarry</t>
  </si>
  <si>
    <t>Minera Hmc</t>
  </si>
  <si>
    <t>Skechers</t>
  </si>
  <si>
    <t>Correos De Chile</t>
  </si>
  <si>
    <t>Entel Call Center</t>
  </si>
  <si>
    <t>Beco</t>
  </si>
  <si>
    <t>Caserones</t>
  </si>
  <si>
    <t>Gildemeister</t>
  </si>
  <si>
    <t>Puc</t>
  </si>
  <si>
    <t>Santo Tomas</t>
  </si>
  <si>
    <t>Itau</t>
  </si>
  <si>
    <t>Uss</t>
  </si>
  <si>
    <t>Santander</t>
  </si>
  <si>
    <t>Universidad Talca</t>
  </si>
  <si>
    <t>78.226.125-8</t>
  </si>
  <si>
    <t>MerkÉn Servicios Spa</t>
  </si>
  <si>
    <t>77.985.438-8</t>
  </si>
  <si>
    <t>Tecton Infraestructura Spa</t>
  </si>
  <si>
    <t>78.814.470-9</t>
  </si>
  <si>
    <t>Restaurante Kintaro Spa</t>
  </si>
  <si>
    <t>78.318.035-9</t>
  </si>
  <si>
    <t>Tadashi Spa</t>
  </si>
  <si>
    <t>96.832.900-6</t>
  </si>
  <si>
    <t>El Golfo Comercial Spa</t>
  </si>
  <si>
    <t>71.378.000-6</t>
  </si>
  <si>
    <t>Corporación De Desarrollo De La Reina</t>
  </si>
  <si>
    <t>76.190.333-0</t>
  </si>
  <si>
    <t xml:space="preserve">Revestimientos Industrial S.a </t>
  </si>
  <si>
    <t>Viña Valdivieso Limitada</t>
  </si>
  <si>
    <t>JULIO 2026</t>
  </si>
  <si>
    <t>Reinsa</t>
  </si>
  <si>
    <t>Aporte por Entrar</t>
  </si>
  <si>
    <t>Rut_Empresa</t>
  </si>
  <si>
    <t>Nombre_Empresa</t>
  </si>
  <si>
    <t>Monto 2025</t>
  </si>
  <si>
    <t>Remuneración imponible 2025</t>
  </si>
  <si>
    <t>Sociedad Servicios Ingenieria Y Mantencion Integral Mpm Ltda.</t>
  </si>
  <si>
    <t>Corrupac S.a</t>
  </si>
  <si>
    <t>Conosur Corredores De Seguros Limitada</t>
  </si>
  <si>
    <t>Ararat Spa</t>
  </si>
  <si>
    <t xml:space="preserve">Orpak Latina S.p.a </t>
  </si>
  <si>
    <t>Sociedad De Arriendo De Equipos Y Maquinarias Mpm Ltda.</t>
  </si>
  <si>
    <t>Intexa S.a.</t>
  </si>
  <si>
    <t>Femsa Salud S.p.a</t>
  </si>
  <si>
    <t>Otec Capacita2 Para El Desarollo Limitada</t>
  </si>
  <si>
    <t xml:space="preserve">Antalis Chile Ltda. </t>
  </si>
  <si>
    <t>Re-ciclar</t>
  </si>
  <si>
    <t>Inversiones Puente Nuevo Ltda.</t>
  </si>
  <si>
    <t>Laboratorio Saval S.a.</t>
  </si>
  <si>
    <t>Astillero Y Maestranza Skorpios</t>
  </si>
  <si>
    <t>Inmobiliaria Choshuenco S.a.</t>
  </si>
  <si>
    <t>Conosur Re Corredores De Reseguros Limitada</t>
  </si>
  <si>
    <t>1% 2025</t>
  </si>
  <si>
    <t>0,7 %</t>
  </si>
  <si>
    <t>Oportunidad de Crecimiento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</si>
</sst>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;[Red]\-#,##0.0"/>
    <numFmt numFmtId="165" formatCode="#,##0;[Red]\(#,##0\)"/>
    <numFmt numFmtId="166" formatCode="_-* #,##0.00_-;\-* #,##0.00_-;_-* &quot;-&quot;??_-;_-@_-"/>
    <numFmt numFmtId="167" formatCode="#,##0.0"/>
  </numFmts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name val="Calibri"/>
      <family val="2"/>
    </font>
    <font>
      <b/>
      <sz val="24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B050"/>
        <bgColor indexed="64"/>
      </patternFill>
    </fill>
  </fills>
  <borders count="31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6" fontId="4" fillId="0" borderId="0" applyFont="0" applyFill="0" applyBorder="0" applyAlignment="0" applyProtection="0"/>
  </cellStyleXfs>
  <cellXfs count="176">
    <xf numFmtId="0" fontId="0" fillId="0" borderId="0" xfId="0"/>
    <xf numFmtId="0" fontId="0" fillId="0" borderId="4" xfId="0" applyBorder="1"/>
    <xf numFmtId="0" fontId="0" fillId="0" borderId="6" xfId="0" applyBorder="1"/>
    <xf numFmtId="0" fontId="0" fillId="0" borderId="2" xfId="0" applyBorder="1"/>
    <xf numFmtId="0" fontId="1" fillId="2" borderId="8" xfId="0" applyFont="1" applyFill="1" applyBorder="1"/>
    <xf numFmtId="0" fontId="1" fillId="2" borderId="8" xfId="0" applyFont="1" applyFill="1" applyBorder="1" applyAlignment="1">
      <alignment horizontal="center"/>
    </xf>
    <xf numFmtId="3" fontId="0" fillId="0" borderId="0" xfId="0" applyNumberFormat="1"/>
    <xf numFmtId="14" fontId="0" fillId="0" borderId="0" xfId="0" applyNumberFormat="1"/>
    <xf numFmtId="3" fontId="1" fillId="2" borderId="9" xfId="0" quotePrefix="1" applyNumberFormat="1" applyFont="1" applyFill="1" applyBorder="1" applyAlignment="1">
      <alignment horizontal="center"/>
    </xf>
    <xf numFmtId="3" fontId="0" fillId="0" borderId="5" xfId="0" applyNumberFormat="1" applyBorder="1"/>
    <xf numFmtId="3" fontId="1" fillId="2" borderId="9" xfId="0" applyNumberFormat="1" applyFont="1" applyFill="1" applyBorder="1"/>
    <xf numFmtId="164" fontId="0" fillId="0" borderId="0" xfId="0" applyNumberFormat="1"/>
    <xf numFmtId="164" fontId="1" fillId="2" borderId="10" xfId="0" applyNumberFormat="1" applyFont="1" applyFill="1" applyBorder="1" applyAlignment="1">
      <alignment horizontal="center"/>
    </xf>
    <xf numFmtId="3" fontId="1" fillId="2" borderId="7" xfId="0" applyNumberFormat="1" applyFont="1" applyFill="1" applyBorder="1"/>
    <xf numFmtId="3" fontId="0" fillId="0" borderId="7" xfId="0" applyNumberFormat="1" applyBorder="1"/>
    <xf numFmtId="3" fontId="0" fillId="0" borderId="3" xfId="0" applyNumberFormat="1" applyBorder="1"/>
    <xf numFmtId="3" fontId="1" fillId="2" borderId="11" xfId="0" applyNumberFormat="1" applyFont="1" applyFill="1" applyBorder="1"/>
    <xf numFmtId="3" fontId="1" fillId="2" borderId="12" xfId="0" applyNumberFormat="1" applyFont="1" applyFill="1" applyBorder="1"/>
    <xf numFmtId="164" fontId="1" fillId="2" borderId="12" xfId="0" applyNumberFormat="1" applyFont="1" applyFill="1" applyBorder="1" applyAlignment="1">
      <alignment horizontal="center"/>
    </xf>
    <xf numFmtId="164" fontId="1" fillId="2" borderId="12" xfId="0" applyNumberFormat="1" applyFont="1" applyFill="1" applyBorder="1"/>
    <xf numFmtId="0" fontId="1" fillId="2" borderId="9" xfId="0" applyFont="1" applyFill="1" applyBorder="1" applyAlignment="1">
      <alignment horizontal="center" wrapText="1"/>
    </xf>
    <xf numFmtId="0" fontId="1" fillId="2" borderId="10" xfId="0" applyFont="1" applyFill="1" applyBorder="1" applyAlignment="1">
      <alignment horizontal="center" wrapText="1"/>
    </xf>
    <xf numFmtId="0" fontId="0" fillId="0" borderId="5" xfId="0" applyBorder="1"/>
    <xf numFmtId="0" fontId="0" fillId="0" borderId="15" xfId="0" applyBorder="1"/>
    <xf numFmtId="0" fontId="0" fillId="0" borderId="7" xfId="0" applyBorder="1"/>
    <xf numFmtId="0" fontId="0" fillId="0" borderId="16" xfId="0" applyBorder="1"/>
    <xf numFmtId="0" fontId="1" fillId="2" borderId="7" xfId="0" applyFont="1" applyFill="1" applyBorder="1"/>
    <xf numFmtId="0" fontId="1" fillId="2" borderId="16" xfId="0" applyFont="1" applyFill="1" applyBorder="1"/>
    <xf numFmtId="39" fontId="0" fillId="0" borderId="5" xfId="0" applyNumberFormat="1" applyBorder="1"/>
    <xf numFmtId="39" fontId="0" fillId="0" borderId="15" xfId="0" applyNumberFormat="1" applyBorder="1"/>
    <xf numFmtId="39" fontId="0" fillId="0" borderId="16" xfId="0" applyNumberFormat="1" applyBorder="1"/>
    <xf numFmtId="39" fontId="1" fillId="2" borderId="16" xfId="0" applyNumberFormat="1" applyFont="1" applyFill="1" applyBorder="1"/>
    <xf numFmtId="164" fontId="1" fillId="2" borderId="13" xfId="0" applyNumberFormat="1" applyFont="1" applyFill="1" applyBorder="1" applyAlignment="1">
      <alignment horizontal="center"/>
    </xf>
    <xf numFmtId="39" fontId="0" fillId="0" borderId="1" xfId="0" applyNumberFormat="1" applyBorder="1"/>
    <xf numFmtId="39" fontId="0" fillId="0" borderId="14" xfId="0" applyNumberFormat="1" applyBorder="1"/>
    <xf numFmtId="39" fontId="1" fillId="2" borderId="14" xfId="0" applyNumberFormat="1" applyFont="1" applyFill="1" applyBorder="1"/>
    <xf numFmtId="0" fontId="1" fillId="2" borderId="9" xfId="0" applyFont="1" applyFill="1" applyBorder="1" applyAlignment="1">
      <alignment horizontal="center"/>
    </xf>
    <xf numFmtId="39" fontId="0" fillId="0" borderId="7" xfId="0" applyNumberFormat="1" applyBorder="1"/>
    <xf numFmtId="39" fontId="1" fillId="2" borderId="7" xfId="0" applyNumberFormat="1" applyFont="1" applyFill="1" applyBorder="1"/>
    <xf numFmtId="39" fontId="0" fillId="0" borderId="3" xfId="0" applyNumberFormat="1" applyBorder="1"/>
    <xf numFmtId="0" fontId="0" fillId="0" borderId="4" xfId="0" applyBorder="1" applyAlignment="1">
      <alignment horizontal="left"/>
    </xf>
    <xf numFmtId="0" fontId="0" fillId="0" borderId="6" xfId="0" applyBorder="1" applyAlignment="1">
      <alignment horizontal="left"/>
    </xf>
    <xf numFmtId="0" fontId="1" fillId="2" borderId="8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165" fontId="0" fillId="0" borderId="0" xfId="0" applyNumberFormat="1"/>
    <xf numFmtId="165" fontId="1" fillId="2" borderId="9" xfId="0" applyNumberFormat="1" applyFont="1" applyFill="1" applyBorder="1" applyAlignment="1">
      <alignment horizontal="center" vertical="center" wrapText="1"/>
    </xf>
    <xf numFmtId="165" fontId="1" fillId="2" borderId="10" xfId="0" applyNumberFormat="1" applyFont="1" applyFill="1" applyBorder="1" applyAlignment="1">
      <alignment horizontal="center" vertical="center" wrapText="1"/>
    </xf>
    <xf numFmtId="165" fontId="0" fillId="0" borderId="5" xfId="0" applyNumberFormat="1" applyBorder="1"/>
    <xf numFmtId="165" fontId="0" fillId="0" borderId="15" xfId="0" applyNumberFormat="1" applyBorder="1"/>
    <xf numFmtId="165" fontId="0" fillId="0" borderId="7" xfId="0" applyNumberFormat="1" applyBorder="1"/>
    <xf numFmtId="165" fontId="0" fillId="0" borderId="16" xfId="0" applyNumberFormat="1" applyBorder="1"/>
    <xf numFmtId="165" fontId="1" fillId="2" borderId="9" xfId="0" applyNumberFormat="1" applyFont="1" applyFill="1" applyBorder="1"/>
    <xf numFmtId="165" fontId="1" fillId="2" borderId="10" xfId="0" applyNumberFormat="1" applyFont="1" applyFill="1" applyBorder="1"/>
    <xf numFmtId="0" fontId="2" fillId="0" borderId="0" xfId="0" applyFont="1"/>
    <xf numFmtId="49" fontId="1" fillId="0" borderId="0" xfId="0" applyNumberFormat="1" applyFont="1"/>
    <xf numFmtId="49" fontId="2" fillId="0" borderId="0" xfId="0" applyNumberFormat="1" applyFont="1"/>
    <xf numFmtId="0" fontId="0" fillId="0" borderId="20" xfId="0" applyBorder="1"/>
    <xf numFmtId="0" fontId="1" fillId="0" borderId="20" xfId="0" applyFont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3" borderId="20" xfId="0" applyFont="1" applyFill="1" applyBorder="1" applyAlignment="1">
      <alignment horizontal="center"/>
    </xf>
    <xf numFmtId="0" fontId="1" fillId="4" borderId="20" xfId="0" applyFont="1" applyFill="1" applyBorder="1" applyAlignment="1">
      <alignment horizontal="center"/>
    </xf>
    <xf numFmtId="49" fontId="3" fillId="0" borderId="0" xfId="0" applyNumberFormat="1" applyFont="1"/>
    <xf numFmtId="3" fontId="0" fillId="0" borderId="20" xfId="0" applyNumberFormat="1" applyBorder="1"/>
    <xf numFmtId="4" fontId="0" fillId="0" borderId="3" xfId="0" applyNumberFormat="1" applyBorder="1"/>
    <xf numFmtId="4" fontId="0" fillId="0" borderId="5" xfId="0" applyNumberFormat="1" applyBorder="1"/>
    <xf numFmtId="4" fontId="0" fillId="0" borderId="7" xfId="0" applyNumberFormat="1" applyBorder="1"/>
    <xf numFmtId="39" fontId="0" fillId="0" borderId="20" xfId="0" applyNumberFormat="1" applyBorder="1"/>
    <xf numFmtId="39" fontId="0" fillId="0" borderId="21" xfId="0" applyNumberFormat="1" applyBorder="1"/>
    <xf numFmtId="39" fontId="1" fillId="2" borderId="9" xfId="0" applyNumberFormat="1" applyFont="1" applyFill="1" applyBorder="1"/>
    <xf numFmtId="39" fontId="1" fillId="2" borderId="10" xfId="0" applyNumberFormat="1" applyFont="1" applyFill="1" applyBorder="1"/>
    <xf numFmtId="38" fontId="1" fillId="5" borderId="20" xfId="0" applyNumberFormat="1" applyFont="1" applyFill="1" applyBorder="1"/>
    <xf numFmtId="40" fontId="1" fillId="5" borderId="20" xfId="0" applyNumberFormat="1" applyFont="1" applyFill="1" applyBorder="1"/>
    <xf numFmtId="0" fontId="1" fillId="2" borderId="20" xfId="0" applyFont="1" applyFill="1" applyBorder="1"/>
    <xf numFmtId="0" fontId="1" fillId="5" borderId="20" xfId="0" applyFont="1" applyFill="1" applyBorder="1" applyAlignment="1">
      <alignment horizontal="center"/>
    </xf>
    <xf numFmtId="3" fontId="1" fillId="2" borderId="20" xfId="0" applyNumberFormat="1" applyFont="1" applyFill="1" applyBorder="1"/>
    <xf numFmtId="2" fontId="1" fillId="2" borderId="20" xfId="0" applyNumberFormat="1" applyFont="1" applyFill="1" applyBorder="1"/>
    <xf numFmtId="4" fontId="0" fillId="0" borderId="21" xfId="0" applyNumberFormat="1" applyBorder="1"/>
    <xf numFmtId="4" fontId="0" fillId="0" borderId="15" xfId="0" applyNumberFormat="1" applyBorder="1"/>
    <xf numFmtId="4" fontId="0" fillId="0" borderId="16" xfId="0" applyNumberFormat="1" applyBorder="1"/>
    <xf numFmtId="0" fontId="1" fillId="2" borderId="19" xfId="0" applyFont="1" applyFill="1" applyBorder="1" applyAlignment="1">
      <alignment horizontal="center"/>
    </xf>
    <xf numFmtId="0" fontId="1" fillId="0" borderId="20" xfId="0" applyFont="1" applyBorder="1"/>
    <xf numFmtId="49" fontId="1" fillId="0" borderId="20" xfId="0" applyNumberFormat="1" applyFont="1" applyBorder="1"/>
    <xf numFmtId="49" fontId="0" fillId="0" borderId="20" xfId="0" applyNumberFormat="1" applyBorder="1"/>
    <xf numFmtId="49" fontId="0" fillId="0" borderId="0" xfId="0" applyNumberFormat="1"/>
    <xf numFmtId="49" fontId="1" fillId="5" borderId="20" xfId="0" applyNumberFormat="1" applyFont="1" applyFill="1" applyBorder="1"/>
    <xf numFmtId="38" fontId="0" fillId="0" borderId="0" xfId="0" applyNumberFormat="1"/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38" fontId="1" fillId="2" borderId="3" xfId="0" applyNumberFormat="1" applyFont="1" applyFill="1" applyBorder="1" applyAlignment="1">
      <alignment horizontal="center" vertical="center" wrapText="1"/>
    </xf>
    <xf numFmtId="38" fontId="1" fillId="2" borderId="21" xfId="0" applyNumberFormat="1" applyFont="1" applyFill="1" applyBorder="1" applyAlignment="1">
      <alignment horizontal="center" vertical="center" wrapText="1"/>
    </xf>
    <xf numFmtId="0" fontId="0" fillId="0" borderId="3" xfId="0" applyBorder="1"/>
    <xf numFmtId="38" fontId="0" fillId="0" borderId="3" xfId="0" applyNumberFormat="1" applyBorder="1"/>
    <xf numFmtId="38" fontId="0" fillId="0" borderId="21" xfId="0" applyNumberFormat="1" applyBorder="1"/>
    <xf numFmtId="38" fontId="0" fillId="0" borderId="5" xfId="0" applyNumberFormat="1" applyBorder="1"/>
    <xf numFmtId="38" fontId="0" fillId="0" borderId="15" xfId="0" applyNumberFormat="1" applyBorder="1"/>
    <xf numFmtId="38" fontId="0" fillId="0" borderId="7" xfId="0" applyNumberFormat="1" applyBorder="1"/>
    <xf numFmtId="38" fontId="0" fillId="0" borderId="16" xfId="0" applyNumberFormat="1" applyBorder="1"/>
    <xf numFmtId="3" fontId="1" fillId="2" borderId="10" xfId="0" quotePrefix="1" applyNumberFormat="1" applyFont="1" applyFill="1" applyBorder="1" applyAlignment="1">
      <alignment horizontal="center"/>
    </xf>
    <xf numFmtId="3" fontId="1" fillId="2" borderId="10" xfId="0" applyNumberFormat="1" applyFont="1" applyFill="1" applyBorder="1"/>
    <xf numFmtId="3" fontId="0" fillId="0" borderId="15" xfId="0" applyNumberFormat="1" applyBorder="1"/>
    <xf numFmtId="0" fontId="1" fillId="6" borderId="0" xfId="0" applyFont="1" applyFill="1"/>
    <xf numFmtId="49" fontId="1" fillId="6" borderId="0" xfId="0" applyNumberFormat="1" applyFont="1" applyFill="1"/>
    <xf numFmtId="39" fontId="0" fillId="0" borderId="22" xfId="0" applyNumberFormat="1" applyBorder="1"/>
    <xf numFmtId="39" fontId="0" fillId="0" borderId="23" xfId="0" applyNumberFormat="1" applyBorder="1"/>
    <xf numFmtId="39" fontId="0" fillId="0" borderId="24" xfId="0" applyNumberFormat="1" applyBorder="1"/>
    <xf numFmtId="39" fontId="1" fillId="2" borderId="24" xfId="0" applyNumberFormat="1" applyFont="1" applyFill="1" applyBorder="1"/>
    <xf numFmtId="164" fontId="0" fillId="0" borderId="1" xfId="0" applyNumberFormat="1" applyBorder="1"/>
    <xf numFmtId="164" fontId="1" fillId="2" borderId="10" xfId="0" applyNumberFormat="1" applyFont="1" applyFill="1" applyBorder="1"/>
    <xf numFmtId="39" fontId="1" fillId="2" borderId="19" xfId="0" applyNumberFormat="1" applyFont="1" applyFill="1" applyBorder="1"/>
    <xf numFmtId="4" fontId="0" fillId="0" borderId="20" xfId="0" applyNumberFormat="1" applyBorder="1"/>
    <xf numFmtId="4" fontId="1" fillId="5" borderId="20" xfId="0" applyNumberFormat="1" applyFont="1" applyFill="1" applyBorder="1"/>
    <xf numFmtId="0" fontId="0" fillId="0" borderId="23" xfId="0" applyBorder="1"/>
    <xf numFmtId="164" fontId="1" fillId="2" borderId="18" xfId="0" applyNumberFormat="1" applyFont="1" applyFill="1" applyBorder="1" applyAlignment="1">
      <alignment horizontal="center"/>
    </xf>
    <xf numFmtId="164" fontId="1" fillId="2" borderId="18" xfId="0" applyNumberFormat="1" applyFont="1" applyFill="1" applyBorder="1"/>
    <xf numFmtId="38" fontId="2" fillId="0" borderId="0" xfId="0" applyNumberFormat="1" applyFont="1"/>
    <xf numFmtId="38" fontId="1" fillId="2" borderId="9" xfId="0" quotePrefix="1" applyNumberFormat="1" applyFont="1" applyFill="1" applyBorder="1" applyAlignment="1">
      <alignment horizontal="center"/>
    </xf>
    <xf numFmtId="38" fontId="1" fillId="2" borderId="9" xfId="0" applyNumberFormat="1" applyFont="1" applyFill="1" applyBorder="1"/>
    <xf numFmtId="38" fontId="1" fillId="0" borderId="0" xfId="0" applyNumberFormat="1" applyFont="1"/>
    <xf numFmtId="3" fontId="1" fillId="2" borderId="25" xfId="0" applyNumberFormat="1" applyFont="1" applyFill="1" applyBorder="1" applyAlignment="1">
      <alignment horizontal="center"/>
    </xf>
    <xf numFmtId="3" fontId="0" fillId="0" borderId="26" xfId="0" applyNumberFormat="1" applyBorder="1"/>
    <xf numFmtId="3" fontId="0" fillId="0" borderId="27" xfId="0" applyNumberFormat="1" applyBorder="1"/>
    <xf numFmtId="3" fontId="0" fillId="0" borderId="25" xfId="0" applyNumberFormat="1" applyBorder="1"/>
    <xf numFmtId="3" fontId="1" fillId="2" borderId="27" xfId="0" applyNumberFormat="1" applyFont="1" applyFill="1" applyBorder="1"/>
    <xf numFmtId="3" fontId="1" fillId="2" borderId="12" xfId="0" quotePrefix="1" applyNumberFormat="1" applyFont="1" applyFill="1" applyBorder="1" applyAlignment="1">
      <alignment horizontal="center"/>
    </xf>
    <xf numFmtId="3" fontId="0" fillId="0" borderId="28" xfId="0" applyNumberFormat="1" applyBorder="1"/>
    <xf numFmtId="3" fontId="0" fillId="0" borderId="29" xfId="0" applyNumberFormat="1" applyBorder="1"/>
    <xf numFmtId="3" fontId="0" fillId="0" borderId="11" xfId="0" applyNumberFormat="1" applyBorder="1"/>
    <xf numFmtId="167" fontId="0" fillId="0" borderId="5" xfId="0" applyNumberFormat="1" applyBorder="1"/>
    <xf numFmtId="167" fontId="0" fillId="0" borderId="15" xfId="0" applyNumberFormat="1" applyBorder="1"/>
    <xf numFmtId="167" fontId="0" fillId="0" borderId="7" xfId="0" applyNumberFormat="1" applyBorder="1"/>
    <xf numFmtId="167" fontId="0" fillId="0" borderId="16" xfId="0" applyNumberFormat="1" applyBorder="1"/>
    <xf numFmtId="3" fontId="1" fillId="7" borderId="9" xfId="0" applyNumberFormat="1" applyFont="1" applyFill="1" applyBorder="1"/>
    <xf numFmtId="0" fontId="1" fillId="7" borderId="8" xfId="0" applyFont="1" applyFill="1" applyBorder="1" applyAlignment="1">
      <alignment horizontal="center"/>
    </xf>
    <xf numFmtId="1" fontId="1" fillId="7" borderId="9" xfId="0" applyNumberFormat="1" applyFont="1" applyFill="1" applyBorder="1" applyAlignment="1">
      <alignment horizontal="center"/>
    </xf>
    <xf numFmtId="3" fontId="1" fillId="7" borderId="9" xfId="0" applyNumberFormat="1" applyFont="1" applyFill="1" applyBorder="1" applyAlignment="1">
      <alignment horizontal="center"/>
    </xf>
    <xf numFmtId="0" fontId="1" fillId="7" borderId="10" xfId="0" applyFont="1" applyFill="1" applyBorder="1" applyAlignment="1">
      <alignment horizontal="center"/>
    </xf>
    <xf numFmtId="0" fontId="1" fillId="7" borderId="8" xfId="0" applyFont="1" applyFill="1" applyBorder="1" applyAlignment="1">
      <alignment horizontal="left"/>
    </xf>
    <xf numFmtId="3" fontId="1" fillId="7" borderId="18" xfId="0" applyNumberFormat="1" applyFont="1" applyFill="1" applyBorder="1"/>
    <xf numFmtId="167" fontId="1" fillId="7" borderId="10" xfId="0" applyNumberFormat="1" applyFont="1" applyFill="1" applyBorder="1"/>
    <xf numFmtId="3" fontId="1" fillId="7" borderId="30" xfId="0" applyNumberFormat="1" applyFont="1" applyFill="1" applyBorder="1"/>
    <xf numFmtId="167" fontId="0" fillId="6" borderId="5" xfId="0" applyNumberFormat="1" applyFill="1" applyBorder="1"/>
    <xf numFmtId="167" fontId="0" fillId="9" borderId="5" xfId="0" applyNumberFormat="1" applyFill="1" applyBorder="1"/>
    <xf numFmtId="0" fontId="1" fillId="7" borderId="30" xfId="0" applyFont="1" applyFill="1" applyBorder="1" applyAlignment="1">
      <alignment horizontal="center"/>
    </xf>
    <xf numFmtId="0" fontId="5" fillId="10" borderId="8" xfId="0" applyFont="1" applyFill="1" applyBorder="1" applyAlignment="1">
      <alignment horizontal="center" vertical="center"/>
    </xf>
    <xf numFmtId="0" fontId="5" fillId="10" borderId="19" xfId="0" applyFont="1" applyFill="1" applyBorder="1" applyAlignment="1">
      <alignment horizontal="center" vertical="center"/>
    </xf>
    <xf numFmtId="9" fontId="6" fillId="10" borderId="19" xfId="0" applyNumberFormat="1" applyFont="1" applyFill="1" applyBorder="1" applyAlignment="1">
      <alignment horizontal="center" vertical="center" wrapText="1"/>
    </xf>
    <xf numFmtId="3" fontId="5" fillId="10" borderId="19" xfId="0" applyNumberFormat="1" applyFont="1" applyFill="1" applyBorder="1" applyAlignment="1">
      <alignment horizontal="center" vertical="center"/>
    </xf>
    <xf numFmtId="3" fontId="5" fillId="10" borderId="19" xfId="0" applyNumberFormat="1" applyFont="1" applyFill="1" applyBorder="1" applyAlignment="1">
      <alignment horizontal="center" vertical="center" wrapText="1"/>
    </xf>
    <xf numFmtId="0" fontId="0" fillId="11" borderId="4" xfId="0" applyFill="1" applyBorder="1" applyAlignment="1">
      <alignment horizontal="left"/>
    </xf>
    <xf numFmtId="0" fontId="0" fillId="11" borderId="5" xfId="0" applyFill="1" applyBorder="1" applyAlignment="1">
      <alignment horizontal="left"/>
    </xf>
    <xf numFmtId="3" fontId="0" fillId="11" borderId="5" xfId="0" applyNumberFormat="1" applyFill="1" applyBorder="1"/>
    <xf numFmtId="0" fontId="0" fillId="12" borderId="4" xfId="0" applyFill="1" applyBorder="1" applyAlignment="1">
      <alignment horizontal="left"/>
    </xf>
    <xf numFmtId="0" fontId="0" fillId="12" borderId="5" xfId="0" applyFill="1" applyBorder="1" applyAlignment="1">
      <alignment horizontal="left"/>
    </xf>
    <xf numFmtId="3" fontId="0" fillId="12" borderId="5" xfId="0" applyNumberFormat="1" applyFill="1" applyBorder="1"/>
    <xf numFmtId="0" fontId="0" fillId="12" borderId="2" xfId="0" applyFill="1" applyBorder="1" applyAlignment="1">
      <alignment horizontal="left"/>
    </xf>
    <xf numFmtId="0" fontId="0" fillId="12" borderId="3" xfId="0" applyFill="1" applyBorder="1" applyAlignment="1">
      <alignment horizontal="left"/>
    </xf>
    <xf numFmtId="3" fontId="0" fillId="12" borderId="3" xfId="0" applyNumberFormat="1" applyFill="1" applyBorder="1"/>
    <xf numFmtId="0" fontId="0" fillId="0" borderId="5" xfId="0" applyBorder="1" applyAlignment="1">
      <alignment horizontal="left"/>
    </xf>
    <xf numFmtId="0" fontId="0" fillId="11" borderId="6" xfId="0" applyFill="1" applyBorder="1" applyAlignment="1">
      <alignment horizontal="left"/>
    </xf>
    <xf numFmtId="0" fontId="0" fillId="11" borderId="7" xfId="0" applyFill="1" applyBorder="1" applyAlignment="1">
      <alignment horizontal="left"/>
    </xf>
    <xf numFmtId="3" fontId="0" fillId="11" borderId="7" xfId="0" applyNumberFormat="1" applyFill="1" applyBorder="1"/>
    <xf numFmtId="0" fontId="0" fillId="8" borderId="4" xfId="0" applyFill="1" applyBorder="1" applyAlignment="1">
      <alignment horizontal="left"/>
    </xf>
    <xf numFmtId="0" fontId="0" fillId="8" borderId="5" xfId="0" applyFill="1" applyBorder="1" applyAlignment="1">
      <alignment horizontal="left"/>
    </xf>
    <xf numFmtId="3" fontId="0" fillId="8" borderId="5" xfId="0" applyNumberFormat="1" applyFill="1" applyBorder="1"/>
    <xf numFmtId="0" fontId="1" fillId="7" borderId="30" xfId="0" quotePrefix="1" applyFont="1" applyFill="1" applyBorder="1" applyAlignment="1">
      <alignment horizontal="center"/>
    </xf>
    <xf numFmtId="0" fontId="2" fillId="0" borderId="0" xfId="0" applyFont="1" applyAlignment="1">
      <alignment horizontal="right"/>
    </xf>
    <xf numFmtId="0" fontId="1" fillId="0" borderId="0" xfId="0" applyFont="1" applyAlignment="1">
      <alignment horizontal="right"/>
    </xf>
    <xf numFmtId="0" fontId="1" fillId="2" borderId="20" xfId="0" applyFont="1" applyFill="1" applyBorder="1" applyAlignment="1">
      <alignment horizontal="center"/>
    </xf>
    <xf numFmtId="0" fontId="1" fillId="3" borderId="20" xfId="0" applyFont="1" applyFill="1" applyBorder="1" applyAlignment="1">
      <alignment horizontal="center"/>
    </xf>
    <xf numFmtId="0" fontId="1" fillId="4" borderId="20" xfId="0" applyFont="1" applyFill="1" applyBorder="1" applyAlignment="1">
      <alignment horizont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" fillId="2" borderId="19" xfId="0" applyFont="1" applyFill="1" applyBorder="1" applyAlignment="1">
      <alignment horizontal="center"/>
    </xf>
  </cellXfs>
  <cellStyles count="2">
    <cellStyle name="Millares 2" xfId="1" xr:uid="{A04B46FE-7992-4BC1-BEDE-2C99282E2AF3}"/>
    <cellStyle name="Normal" xfId="0" builtinId="0"/>
  </cellStyles>
  <dxfs count="5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Meta Aportes 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'Cuadro de Mando'!$L$18</c:f>
              <c:strCache>
                <c:ptCount val="1"/>
                <c:pt idx="0">
                  <c:v>META 2026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'Cuadro de Mando'!$M$17:$O$17</c:f>
              <c:strCache>
                <c:ptCount val="3"/>
                <c:pt idx="0">
                  <c:v>Aporte Mantención</c:v>
                </c:pt>
                <c:pt idx="1">
                  <c:v>Aporte Nuevos Negocios</c:v>
                </c:pt>
                <c:pt idx="2">
                  <c:v>Aporte Total</c:v>
                </c:pt>
              </c:strCache>
            </c:strRef>
          </c:cat>
          <c:val>
            <c:numRef>
              <c:f>'Cuadro de Mando'!$M$18:$O$18</c:f>
              <c:numCache>
                <c:formatCode>#,##0</c:formatCode>
                <c:ptCount val="3"/>
                <c:pt idx="0">
                  <c:v>67000</c:v>
                </c:pt>
                <c:pt idx="1">
                  <c:v>4000</c:v>
                </c:pt>
                <c:pt idx="2">
                  <c:v>71000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5E-4E06-ABCF-5E019395804C}"/>
            </c:ext>
          </c:extLst>
        </c:ser>
        <c:ser>
          <c:idx val="1"/>
          <c:order val="1"/>
          <c:tx>
            <c:strRef>
              <c:f>'Cuadro de Mando'!$L$19</c:f>
              <c:strCache>
                <c:ptCount val="1"/>
                <c:pt idx="0">
                  <c:v>JULIO 2026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'Cuadro de Mando'!$M$17:$O$17</c:f>
              <c:strCache>
                <c:ptCount val="3"/>
                <c:pt idx="0">
                  <c:v>Aporte Mantención</c:v>
                </c:pt>
                <c:pt idx="1">
                  <c:v>Aporte Nuevos Negocios</c:v>
                </c:pt>
                <c:pt idx="2">
                  <c:v>Aporte Total</c:v>
                </c:pt>
              </c:strCache>
            </c:strRef>
          </c:cat>
          <c:val>
            <c:numRef>
              <c:f>'Cuadro de Mando'!$M$19:$O$19</c:f>
              <c:numCache>
                <c:formatCode>#,##0</c:formatCode>
                <c:ptCount val="3"/>
                <c:pt idx="0">
                  <c:v>22858</c:v>
                </c:pt>
                <c:pt idx="1">
                  <c:v>878</c:v>
                </c:pt>
                <c:pt idx="2">
                  <c:v>23736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5E-4E06-ABCF-5E01939580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75882272"/>
        <c:axId val="1475874112"/>
        <c:axId val="0"/>
      </c:bar3DChart>
      <c:catAx>
        <c:axId val="1475882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475874112"/>
        <c:crosses val="autoZero"/>
        <c:auto val="1"/>
        <c:lblAlgn val="ctr"/>
        <c:lblOffset val="100"/>
        <c:noMultiLvlLbl val="0"/>
      </c:catAx>
      <c:valAx>
        <c:axId val="147587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475882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Comparativo Aportes</a:t>
            </a:r>
            <a:r>
              <a:rPr lang="es-CL" baseline="0"/>
              <a:t> 2024 - 2025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'Comp 2024-2025'!$B$4</c:f>
              <c:strCache>
                <c:ptCount val="1"/>
                <c:pt idx="0">
                  <c:v>2024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'Comp 2024-2025'!$A$5:$A$14</c:f>
              <c:strCache>
                <c:ptCount val="10"/>
                <c:pt idx="0">
                  <c:v>Iquique</c:v>
                </c:pt>
                <c:pt idx="1">
                  <c:v>Antofagasta</c:v>
                </c:pt>
                <c:pt idx="2">
                  <c:v>Copiapó</c:v>
                </c:pt>
                <c:pt idx="3">
                  <c:v>La Serena</c:v>
                </c:pt>
                <c:pt idx="4">
                  <c:v>Viña Del Mar</c:v>
                </c:pt>
                <c:pt idx="5">
                  <c:v>Santiago</c:v>
                </c:pt>
                <c:pt idx="6">
                  <c:v>Maule</c:v>
                </c:pt>
                <c:pt idx="7">
                  <c:v>Concepción</c:v>
                </c:pt>
                <c:pt idx="8">
                  <c:v>Temuco</c:v>
                </c:pt>
                <c:pt idx="9">
                  <c:v>Puerto Montt</c:v>
                </c:pt>
              </c:strCache>
            </c:strRef>
          </c:cat>
          <c:val>
            <c:numRef>
              <c:f>'Comp 2024-2025'!$B$5:$B$14</c:f>
              <c:numCache>
                <c:formatCode>#,##0</c:formatCode>
                <c:ptCount val="10"/>
                <c:pt idx="0">
                  <c:v>1000000</c:v>
                </c:pt>
                <c:pt idx="1">
                  <c:v>3788171517</c:v>
                </c:pt>
                <c:pt idx="2">
                  <c:v>1109516569</c:v>
                </c:pt>
                <c:pt idx="3">
                  <c:v>248875377</c:v>
                </c:pt>
                <c:pt idx="4">
                  <c:v>1539108530</c:v>
                </c:pt>
                <c:pt idx="5">
                  <c:v>41429965658</c:v>
                </c:pt>
                <c:pt idx="6">
                  <c:v>112658009</c:v>
                </c:pt>
                <c:pt idx="7">
                  <c:v>2032992990</c:v>
                </c:pt>
                <c:pt idx="8">
                  <c:v>877011512</c:v>
                </c:pt>
                <c:pt idx="9">
                  <c:v>3773568487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C-468E-9BC8-8B5809F1978B}"/>
            </c:ext>
          </c:extLst>
        </c:ser>
        <c:ser>
          <c:idx val="1"/>
          <c:order val="1"/>
          <c:tx>
            <c:strRef>
              <c:f>'Comp 2024-2025'!$C$4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'Comp 2024-2025'!$A$5:$A$14</c:f>
              <c:strCache>
                <c:ptCount val="10"/>
                <c:pt idx="0">
                  <c:v>Iquique</c:v>
                </c:pt>
                <c:pt idx="1">
                  <c:v>Antofagasta</c:v>
                </c:pt>
                <c:pt idx="2">
                  <c:v>Copiapó</c:v>
                </c:pt>
                <c:pt idx="3">
                  <c:v>La Serena</c:v>
                </c:pt>
                <c:pt idx="4">
                  <c:v>Viña Del Mar</c:v>
                </c:pt>
                <c:pt idx="5">
                  <c:v>Santiago</c:v>
                </c:pt>
                <c:pt idx="6">
                  <c:v>Maule</c:v>
                </c:pt>
                <c:pt idx="7">
                  <c:v>Concepción</c:v>
                </c:pt>
                <c:pt idx="8">
                  <c:v>Temuco</c:v>
                </c:pt>
                <c:pt idx="9">
                  <c:v>Puerto Montt</c:v>
                </c:pt>
              </c:strCache>
            </c:strRef>
          </c:cat>
          <c:val>
            <c:numRef>
              <c:f>'Comp 2024-2025'!$C$5:$C$14</c:f>
              <c:numCache>
                <c:formatCode>#,##0</c:formatCode>
                <c:ptCount val="10"/>
                <c:pt idx="0">
                  <c:v>52460000</c:v>
                </c:pt>
                <c:pt idx="1">
                  <c:v>4201869778</c:v>
                </c:pt>
                <c:pt idx="2">
                  <c:v>1138346317</c:v>
                </c:pt>
                <c:pt idx="3">
                  <c:v>502067287</c:v>
                </c:pt>
                <c:pt idx="4">
                  <c:v>1022852678</c:v>
                </c:pt>
                <c:pt idx="5">
                  <c:v>46512285286</c:v>
                </c:pt>
                <c:pt idx="6">
                  <c:v>324111941</c:v>
                </c:pt>
                <c:pt idx="7">
                  <c:v>2746486539</c:v>
                </c:pt>
                <c:pt idx="8">
                  <c:v>989786448</c:v>
                </c:pt>
                <c:pt idx="9">
                  <c:v>4132821960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C-468E-9BC8-8B5809F19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6653752"/>
        <c:axId val="846659872"/>
      </c:barChart>
      <c:catAx>
        <c:axId val="846653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46659872"/>
        <c:crosses val="autoZero"/>
        <c:auto val="1"/>
        <c:lblAlgn val="ctr"/>
        <c:lblOffset val="100"/>
        <c:noMultiLvlLbl val="0"/>
      </c:catAx>
      <c:valAx>
        <c:axId val="846659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46653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Comparativo Aportes</a:t>
            </a:r>
            <a:r>
              <a:rPr lang="es-CL" baseline="0"/>
              <a:t> Nuevos Negocios 2024 - 2025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'Comp 2024-2025'!$B$20</c:f>
              <c:strCache>
                <c:ptCount val="1"/>
                <c:pt idx="0">
                  <c:v>2024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'Comp 2024-2025'!$A$21:$A$30</c:f>
              <c:strCache>
                <c:ptCount val="10"/>
                <c:pt idx="0">
                  <c:v>Iquique</c:v>
                </c:pt>
                <c:pt idx="1">
                  <c:v>Antofagasta</c:v>
                </c:pt>
                <c:pt idx="2">
                  <c:v>Copiapó</c:v>
                </c:pt>
                <c:pt idx="3">
                  <c:v>La Serena</c:v>
                </c:pt>
                <c:pt idx="4">
                  <c:v>Viña Del Mar</c:v>
                </c:pt>
                <c:pt idx="5">
                  <c:v>Santiago</c:v>
                </c:pt>
                <c:pt idx="6">
                  <c:v>Maule</c:v>
                </c:pt>
                <c:pt idx="7">
                  <c:v>Concepción</c:v>
                </c:pt>
                <c:pt idx="8">
                  <c:v>Temuco</c:v>
                </c:pt>
                <c:pt idx="9">
                  <c:v>Puerto Montt</c:v>
                </c:pt>
              </c:strCache>
            </c:strRef>
          </c:cat>
          <c:val>
            <c:numRef>
              <c:f>'Comp 2024-2025'!$B$21:$B$30</c:f>
              <c:numCache>
                <c:formatCode>#,##0</c:formatCode>
                <c:ptCount val="10"/>
                <c:pt idx="0">
                  <c:v>1000000</c:v>
                </c:pt>
                <c:pt idx="1">
                  <c:v>107533207</c:v>
                </c:pt>
                <c:pt idx="2">
                  <c:v>0</c:v>
                </c:pt>
                <c:pt idx="3">
                  <c:v>8500000</c:v>
                </c:pt>
                <c:pt idx="4">
                  <c:v>542973433</c:v>
                </c:pt>
                <c:pt idx="5">
                  <c:v>3290572488</c:v>
                </c:pt>
                <c:pt idx="6">
                  <c:v>81793644</c:v>
                </c:pt>
                <c:pt idx="7">
                  <c:v>192109527</c:v>
                </c:pt>
                <c:pt idx="8">
                  <c:v>329965106</c:v>
                </c:pt>
                <c:pt idx="9">
                  <c:v>1026712564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9C-4D74-88D8-13BC5A9D072B}"/>
            </c:ext>
          </c:extLst>
        </c:ser>
        <c:ser>
          <c:idx val="1"/>
          <c:order val="1"/>
          <c:tx>
            <c:strRef>
              <c:f>'Comp 2024-2025'!$C$20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'Comp 2024-2025'!$A$21:$A$30</c:f>
              <c:strCache>
                <c:ptCount val="10"/>
                <c:pt idx="0">
                  <c:v>Iquique</c:v>
                </c:pt>
                <c:pt idx="1">
                  <c:v>Antofagasta</c:v>
                </c:pt>
                <c:pt idx="2">
                  <c:v>Copiapó</c:v>
                </c:pt>
                <c:pt idx="3">
                  <c:v>La Serena</c:v>
                </c:pt>
                <c:pt idx="4">
                  <c:v>Viña Del Mar</c:v>
                </c:pt>
                <c:pt idx="5">
                  <c:v>Santiago</c:v>
                </c:pt>
                <c:pt idx="6">
                  <c:v>Maule</c:v>
                </c:pt>
                <c:pt idx="7">
                  <c:v>Concepción</c:v>
                </c:pt>
                <c:pt idx="8">
                  <c:v>Temuco</c:v>
                </c:pt>
                <c:pt idx="9">
                  <c:v>Puerto Montt</c:v>
                </c:pt>
              </c:strCache>
            </c:strRef>
          </c:cat>
          <c:val>
            <c:numRef>
              <c:f>'Comp 2024-2025'!$C$21:$C$30</c:f>
              <c:numCache>
                <c:formatCode>#,##0</c:formatCode>
                <c:ptCount val="10"/>
                <c:pt idx="0">
                  <c:v>50000000</c:v>
                </c:pt>
                <c:pt idx="1">
                  <c:v>147037575</c:v>
                </c:pt>
                <c:pt idx="2">
                  <c:v>0</c:v>
                </c:pt>
                <c:pt idx="3">
                  <c:v>132323958</c:v>
                </c:pt>
                <c:pt idx="4">
                  <c:v>10021223</c:v>
                </c:pt>
                <c:pt idx="5">
                  <c:v>1269090483</c:v>
                </c:pt>
                <c:pt idx="6">
                  <c:v>186038885</c:v>
                </c:pt>
                <c:pt idx="7">
                  <c:v>502062029</c:v>
                </c:pt>
                <c:pt idx="8">
                  <c:v>157386836</c:v>
                </c:pt>
                <c:pt idx="9">
                  <c:v>371847435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9C-4D74-88D8-13BC5A9D0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7755680"/>
        <c:axId val="737756400"/>
      </c:barChart>
      <c:catAx>
        <c:axId val="737755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737756400"/>
        <c:crosses val="autoZero"/>
        <c:auto val="1"/>
        <c:lblAlgn val="ctr"/>
        <c:lblOffset val="100"/>
        <c:noMultiLvlLbl val="0"/>
      </c:catAx>
      <c:valAx>
        <c:axId val="73775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737755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Comparativo Aportes Mantención 2024</a:t>
            </a:r>
            <a:r>
              <a:rPr lang="es-CL" baseline="0"/>
              <a:t> - 2025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'Comp 2024-2025'!$B$36</c:f>
              <c:strCache>
                <c:ptCount val="1"/>
                <c:pt idx="0">
                  <c:v>2024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'Comp 2024-2025'!$A$37:$A$46</c:f>
              <c:strCache>
                <c:ptCount val="10"/>
                <c:pt idx="0">
                  <c:v>Iquique</c:v>
                </c:pt>
                <c:pt idx="1">
                  <c:v>Antofagasta</c:v>
                </c:pt>
                <c:pt idx="2">
                  <c:v>Copiapó</c:v>
                </c:pt>
                <c:pt idx="3">
                  <c:v>La Serena</c:v>
                </c:pt>
                <c:pt idx="4">
                  <c:v>Viña Del Mar</c:v>
                </c:pt>
                <c:pt idx="5">
                  <c:v>Santiago</c:v>
                </c:pt>
                <c:pt idx="6">
                  <c:v>Maule</c:v>
                </c:pt>
                <c:pt idx="7">
                  <c:v>Concepción</c:v>
                </c:pt>
                <c:pt idx="8">
                  <c:v>Temuco</c:v>
                </c:pt>
                <c:pt idx="9">
                  <c:v>Puerto Montt</c:v>
                </c:pt>
              </c:strCache>
            </c:strRef>
          </c:cat>
          <c:val>
            <c:numRef>
              <c:f>'Comp 2024-2025'!$B$37:$B$46</c:f>
              <c:numCache>
                <c:formatCode>#,##0</c:formatCode>
                <c:ptCount val="10"/>
                <c:pt idx="0">
                  <c:v>0</c:v>
                </c:pt>
                <c:pt idx="1">
                  <c:v>3680638310</c:v>
                </c:pt>
                <c:pt idx="2">
                  <c:v>1109516569</c:v>
                </c:pt>
                <c:pt idx="3">
                  <c:v>240375377</c:v>
                </c:pt>
                <c:pt idx="4">
                  <c:v>996135097</c:v>
                </c:pt>
                <c:pt idx="5">
                  <c:v>38139393170</c:v>
                </c:pt>
                <c:pt idx="6">
                  <c:v>30864365</c:v>
                </c:pt>
                <c:pt idx="7">
                  <c:v>1840883463</c:v>
                </c:pt>
                <c:pt idx="8">
                  <c:v>547046406</c:v>
                </c:pt>
                <c:pt idx="9">
                  <c:v>2746855923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79-4251-AD4C-40E819A09687}"/>
            </c:ext>
          </c:extLst>
        </c:ser>
        <c:ser>
          <c:idx val="1"/>
          <c:order val="1"/>
          <c:tx>
            <c:strRef>
              <c:f>'Comp 2024-2025'!$C$36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'Comp 2024-2025'!$A$37:$A$46</c:f>
              <c:strCache>
                <c:ptCount val="10"/>
                <c:pt idx="0">
                  <c:v>Iquique</c:v>
                </c:pt>
                <c:pt idx="1">
                  <c:v>Antofagasta</c:v>
                </c:pt>
                <c:pt idx="2">
                  <c:v>Copiapó</c:v>
                </c:pt>
                <c:pt idx="3">
                  <c:v>La Serena</c:v>
                </c:pt>
                <c:pt idx="4">
                  <c:v>Viña Del Mar</c:v>
                </c:pt>
                <c:pt idx="5">
                  <c:v>Santiago</c:v>
                </c:pt>
                <c:pt idx="6">
                  <c:v>Maule</c:v>
                </c:pt>
                <c:pt idx="7">
                  <c:v>Concepción</c:v>
                </c:pt>
                <c:pt idx="8">
                  <c:v>Temuco</c:v>
                </c:pt>
                <c:pt idx="9">
                  <c:v>Puerto Montt</c:v>
                </c:pt>
              </c:strCache>
            </c:strRef>
          </c:cat>
          <c:val>
            <c:numRef>
              <c:f>'Comp 2024-2025'!$C$37:$C$46</c:f>
              <c:numCache>
                <c:formatCode>#,##0</c:formatCode>
                <c:ptCount val="10"/>
                <c:pt idx="0">
                  <c:v>2460000</c:v>
                </c:pt>
                <c:pt idx="1">
                  <c:v>4054832203</c:v>
                </c:pt>
                <c:pt idx="2">
                  <c:v>1138346317</c:v>
                </c:pt>
                <c:pt idx="3">
                  <c:v>369743329</c:v>
                </c:pt>
                <c:pt idx="4">
                  <c:v>1012831455</c:v>
                </c:pt>
                <c:pt idx="5">
                  <c:v>45243194803</c:v>
                </c:pt>
                <c:pt idx="6">
                  <c:v>138073056</c:v>
                </c:pt>
                <c:pt idx="7">
                  <c:v>2244424510</c:v>
                </c:pt>
                <c:pt idx="8">
                  <c:v>832399612</c:v>
                </c:pt>
                <c:pt idx="9">
                  <c:v>3760974525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79-4251-AD4C-40E819A09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55441288"/>
        <c:axId val="855442368"/>
      </c:barChart>
      <c:catAx>
        <c:axId val="855441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55442368"/>
        <c:crosses val="autoZero"/>
        <c:auto val="1"/>
        <c:lblAlgn val="ctr"/>
        <c:lblOffset val="100"/>
        <c:noMultiLvlLbl val="0"/>
      </c:catAx>
      <c:valAx>
        <c:axId val="85544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55441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Aportes 2024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'Comp 2024-2025'!$B$4</c:f>
              <c:strCache>
                <c:ptCount val="1"/>
                <c:pt idx="0">
                  <c:v>2024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131-4C7A-9372-4687C133693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131-4C7A-9372-4687C133693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131-4C7A-9372-4687C133693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131-4C7A-9372-4687C133693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131-4C7A-9372-4687C133693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131-4C7A-9372-4687C133693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131-4C7A-9372-4687C133693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131-4C7A-9372-4687C133693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A131-4C7A-9372-4687C133693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A131-4C7A-9372-4687C133693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bestFit"/>
            <c:showLegendKey val="1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'Comp 2024-2025'!$A$5:$A$14</c:f>
              <c:strCache>
                <c:ptCount val="10"/>
                <c:pt idx="0">
                  <c:v>Iquique</c:v>
                </c:pt>
                <c:pt idx="1">
                  <c:v>Antofagasta</c:v>
                </c:pt>
                <c:pt idx="2">
                  <c:v>Copiapó</c:v>
                </c:pt>
                <c:pt idx="3">
                  <c:v>La Serena</c:v>
                </c:pt>
                <c:pt idx="4">
                  <c:v>Viña Del Mar</c:v>
                </c:pt>
                <c:pt idx="5">
                  <c:v>Santiago</c:v>
                </c:pt>
                <c:pt idx="6">
                  <c:v>Maule</c:v>
                </c:pt>
                <c:pt idx="7">
                  <c:v>Concepción</c:v>
                </c:pt>
                <c:pt idx="8">
                  <c:v>Temuco</c:v>
                </c:pt>
                <c:pt idx="9">
                  <c:v>Puerto Montt</c:v>
                </c:pt>
              </c:strCache>
            </c:strRef>
          </c:cat>
          <c:val>
            <c:numRef>
              <c:f>'Comp 2024-2025'!$B$5:$B$14</c:f>
              <c:numCache>
                <c:formatCode>#,##0</c:formatCode>
                <c:ptCount val="10"/>
                <c:pt idx="0">
                  <c:v>1000000</c:v>
                </c:pt>
                <c:pt idx="1">
                  <c:v>3788171517</c:v>
                </c:pt>
                <c:pt idx="2">
                  <c:v>1109516569</c:v>
                </c:pt>
                <c:pt idx="3">
                  <c:v>248875377</c:v>
                </c:pt>
                <c:pt idx="4">
                  <c:v>1539108530</c:v>
                </c:pt>
                <c:pt idx="5">
                  <c:v>41429965658</c:v>
                </c:pt>
                <c:pt idx="6">
                  <c:v>112658009</c:v>
                </c:pt>
                <c:pt idx="7">
                  <c:v>2032992990</c:v>
                </c:pt>
                <c:pt idx="8">
                  <c:v>877011512</c:v>
                </c:pt>
                <c:pt idx="9">
                  <c:v>3773568487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EE-499F-A0E7-2C73BA1A3162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Aportes</a:t>
            </a:r>
            <a:r>
              <a:rPr lang="en-US" baseline="0"/>
              <a:t> </a:t>
            </a:r>
            <a:r>
              <a:rPr lang="en-US"/>
              <a:t>2025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'Comp 2024-2025'!$C$4</c:f>
              <c:strCache>
                <c:ptCount val="1"/>
                <c:pt idx="0">
                  <c:v>2025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D72-42F3-9181-1D6F3EE9B6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D72-42F3-9181-1D6F3EE9B6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D72-42F3-9181-1D6F3EE9B6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D72-42F3-9181-1D6F3EE9B60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D72-42F3-9181-1D6F3EE9B60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D72-42F3-9181-1D6F3EE9B60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D72-42F3-9181-1D6F3EE9B606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D72-42F3-9181-1D6F3EE9B606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D72-42F3-9181-1D6F3EE9B606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DD72-42F3-9181-1D6F3EE9B6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bestFit"/>
            <c:showLegendKey val="1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'Comp 2024-2025'!$A$5:$A$14</c:f>
              <c:strCache>
                <c:ptCount val="10"/>
                <c:pt idx="0">
                  <c:v>Iquique</c:v>
                </c:pt>
                <c:pt idx="1">
                  <c:v>Antofagasta</c:v>
                </c:pt>
                <c:pt idx="2">
                  <c:v>Copiapó</c:v>
                </c:pt>
                <c:pt idx="3">
                  <c:v>La Serena</c:v>
                </c:pt>
                <c:pt idx="4">
                  <c:v>Viña Del Mar</c:v>
                </c:pt>
                <c:pt idx="5">
                  <c:v>Santiago</c:v>
                </c:pt>
                <c:pt idx="6">
                  <c:v>Maule</c:v>
                </c:pt>
                <c:pt idx="7">
                  <c:v>Concepción</c:v>
                </c:pt>
                <c:pt idx="8">
                  <c:v>Temuco</c:v>
                </c:pt>
                <c:pt idx="9">
                  <c:v>Puerto Montt</c:v>
                </c:pt>
              </c:strCache>
            </c:strRef>
          </c:cat>
          <c:val>
            <c:numRef>
              <c:f>'Comp 2024-2025'!$C$5:$C$14</c:f>
              <c:numCache>
                <c:formatCode>#,##0</c:formatCode>
                <c:ptCount val="10"/>
                <c:pt idx="0">
                  <c:v>52460000</c:v>
                </c:pt>
                <c:pt idx="1">
                  <c:v>4201869778</c:v>
                </c:pt>
                <c:pt idx="2">
                  <c:v>1138346317</c:v>
                </c:pt>
                <c:pt idx="3">
                  <c:v>502067287</c:v>
                </c:pt>
                <c:pt idx="4">
                  <c:v>1022852678</c:v>
                </c:pt>
                <c:pt idx="5">
                  <c:v>46512285286</c:v>
                </c:pt>
                <c:pt idx="6">
                  <c:v>324111941</c:v>
                </c:pt>
                <c:pt idx="7">
                  <c:v>2746486539</c:v>
                </c:pt>
                <c:pt idx="8">
                  <c:v>989786448</c:v>
                </c:pt>
                <c:pt idx="9">
                  <c:v>4132821960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9B-4BC2-B09B-3E3D9531F89B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Comparativo Aportes</a:t>
            </a:r>
            <a:r>
              <a:rPr lang="es-CL" baseline="0"/>
              <a:t> 2025 - 2026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'Comp 2025-2026'!$B$4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'Comp 2025-2026'!$A$5:$A$14</c:f>
              <c:strCache>
                <c:ptCount val="10"/>
                <c:pt idx="0">
                  <c:v>Iquique</c:v>
                </c:pt>
                <c:pt idx="1">
                  <c:v>Antofagasta</c:v>
                </c:pt>
                <c:pt idx="2">
                  <c:v>Copiapó</c:v>
                </c:pt>
                <c:pt idx="3">
                  <c:v>La Serena</c:v>
                </c:pt>
                <c:pt idx="4">
                  <c:v>Viña Del Mar</c:v>
                </c:pt>
                <c:pt idx="5">
                  <c:v>Santiago</c:v>
                </c:pt>
                <c:pt idx="6">
                  <c:v>Maule</c:v>
                </c:pt>
                <c:pt idx="7">
                  <c:v>Concepción</c:v>
                </c:pt>
                <c:pt idx="8">
                  <c:v>Temuco</c:v>
                </c:pt>
                <c:pt idx="9">
                  <c:v>Puerto Montt</c:v>
                </c:pt>
              </c:strCache>
            </c:strRef>
          </c:cat>
          <c:val>
            <c:numRef>
              <c:f>'Comp 2025-2026'!$B$5:$B$14</c:f>
              <c:numCache>
                <c:formatCode>#,##0</c:formatCode>
                <c:ptCount val="10"/>
                <c:pt idx="0">
                  <c:v>52460000</c:v>
                </c:pt>
                <c:pt idx="1">
                  <c:v>4201869778</c:v>
                </c:pt>
                <c:pt idx="2">
                  <c:v>1138346317</c:v>
                </c:pt>
                <c:pt idx="3">
                  <c:v>502067287</c:v>
                </c:pt>
                <c:pt idx="4">
                  <c:v>1022852678</c:v>
                </c:pt>
                <c:pt idx="5">
                  <c:v>46512285286</c:v>
                </c:pt>
                <c:pt idx="6">
                  <c:v>324111941</c:v>
                </c:pt>
                <c:pt idx="7">
                  <c:v>2746486539</c:v>
                </c:pt>
                <c:pt idx="8">
                  <c:v>989786448</c:v>
                </c:pt>
                <c:pt idx="9">
                  <c:v>4132821960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31-466E-950F-E105405309F3}"/>
            </c:ext>
          </c:extLst>
        </c:ser>
        <c:ser>
          <c:idx val="1"/>
          <c:order val="1"/>
          <c:tx>
            <c:strRef>
              <c:f>'Comp 2025-2026'!$C$4</c:f>
              <c:strCache>
                <c:ptCount val="1"/>
                <c:pt idx="0">
                  <c:v>2026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'Comp 2025-2026'!$A$5:$A$14</c:f>
              <c:strCache>
                <c:ptCount val="10"/>
                <c:pt idx="0">
                  <c:v>Iquique</c:v>
                </c:pt>
                <c:pt idx="1">
                  <c:v>Antofagasta</c:v>
                </c:pt>
                <c:pt idx="2">
                  <c:v>Copiapó</c:v>
                </c:pt>
                <c:pt idx="3">
                  <c:v>La Serena</c:v>
                </c:pt>
                <c:pt idx="4">
                  <c:v>Viña Del Mar</c:v>
                </c:pt>
                <c:pt idx="5">
                  <c:v>Santiago</c:v>
                </c:pt>
                <c:pt idx="6">
                  <c:v>Maule</c:v>
                </c:pt>
                <c:pt idx="7">
                  <c:v>Concepción</c:v>
                </c:pt>
                <c:pt idx="8">
                  <c:v>Temuco</c:v>
                </c:pt>
                <c:pt idx="9">
                  <c:v>Puerto Montt</c:v>
                </c:pt>
              </c:strCache>
            </c:strRef>
          </c:cat>
          <c:val>
            <c:numRef>
              <c:f>'Comp 2025-2026'!$C$5:$C$14</c:f>
              <c:numCache>
                <c:formatCode>#,##0</c:formatCode>
                <c:ptCount val="10"/>
                <c:pt idx="0">
                  <c:v>42000000</c:v>
                </c:pt>
                <c:pt idx="1">
                  <c:v>668847770</c:v>
                </c:pt>
                <c:pt idx="2">
                  <c:v>140438877</c:v>
                </c:pt>
                <c:pt idx="3">
                  <c:v>186230022</c:v>
                </c:pt>
                <c:pt idx="4">
                  <c:v>233001727</c:v>
                </c:pt>
                <c:pt idx="5">
                  <c:v>20648816386</c:v>
                </c:pt>
                <c:pt idx="6">
                  <c:v>267359211</c:v>
                </c:pt>
                <c:pt idx="7">
                  <c:v>399717785</c:v>
                </c:pt>
                <c:pt idx="8">
                  <c:v>231957683</c:v>
                </c:pt>
                <c:pt idx="9">
                  <c:v>918037208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31-466E-950F-E10540530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6653752"/>
        <c:axId val="846659872"/>
      </c:barChart>
      <c:catAx>
        <c:axId val="846653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46659872"/>
        <c:crosses val="autoZero"/>
        <c:auto val="1"/>
        <c:lblAlgn val="ctr"/>
        <c:lblOffset val="100"/>
        <c:noMultiLvlLbl val="0"/>
      </c:catAx>
      <c:valAx>
        <c:axId val="846659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46653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Comparativo Aportes</a:t>
            </a:r>
            <a:r>
              <a:rPr lang="es-CL" baseline="0"/>
              <a:t> Nuevos Negocios 2025 - 2026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'Comp 2025-2026'!$B$20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'Comp 2025-2026'!$A$21:$A$30</c:f>
              <c:strCache>
                <c:ptCount val="10"/>
                <c:pt idx="0">
                  <c:v>Iquique</c:v>
                </c:pt>
                <c:pt idx="1">
                  <c:v>Antofagasta</c:v>
                </c:pt>
                <c:pt idx="2">
                  <c:v>Copiapó</c:v>
                </c:pt>
                <c:pt idx="3">
                  <c:v>La Serena</c:v>
                </c:pt>
                <c:pt idx="4">
                  <c:v>Viña Del Mar</c:v>
                </c:pt>
                <c:pt idx="5">
                  <c:v>Santiago</c:v>
                </c:pt>
                <c:pt idx="6">
                  <c:v>Maule</c:v>
                </c:pt>
                <c:pt idx="7">
                  <c:v>Concepción</c:v>
                </c:pt>
                <c:pt idx="8">
                  <c:v>Temuco</c:v>
                </c:pt>
                <c:pt idx="9">
                  <c:v>Puerto Montt</c:v>
                </c:pt>
              </c:strCache>
            </c:strRef>
          </c:cat>
          <c:val>
            <c:numRef>
              <c:f>'Comp 2025-2026'!$B$21:$B$30</c:f>
              <c:numCache>
                <c:formatCode>#,##0</c:formatCode>
                <c:ptCount val="10"/>
                <c:pt idx="0">
                  <c:v>50000000</c:v>
                </c:pt>
                <c:pt idx="1">
                  <c:v>147037575</c:v>
                </c:pt>
                <c:pt idx="2">
                  <c:v>0</c:v>
                </c:pt>
                <c:pt idx="3">
                  <c:v>132323958</c:v>
                </c:pt>
                <c:pt idx="4">
                  <c:v>10021223</c:v>
                </c:pt>
                <c:pt idx="5">
                  <c:v>1269090483</c:v>
                </c:pt>
                <c:pt idx="6">
                  <c:v>186038885</c:v>
                </c:pt>
                <c:pt idx="7">
                  <c:v>502062029</c:v>
                </c:pt>
                <c:pt idx="8">
                  <c:v>157386836</c:v>
                </c:pt>
                <c:pt idx="9">
                  <c:v>371847435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D7-404B-87EE-A7D94F125D8D}"/>
            </c:ext>
          </c:extLst>
        </c:ser>
        <c:ser>
          <c:idx val="1"/>
          <c:order val="1"/>
          <c:tx>
            <c:strRef>
              <c:f>'Comp 2025-2026'!$C$20</c:f>
              <c:strCache>
                <c:ptCount val="1"/>
                <c:pt idx="0">
                  <c:v>2026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'Comp 2025-2026'!$A$21:$A$30</c:f>
              <c:strCache>
                <c:ptCount val="10"/>
                <c:pt idx="0">
                  <c:v>Iquique</c:v>
                </c:pt>
                <c:pt idx="1">
                  <c:v>Antofagasta</c:v>
                </c:pt>
                <c:pt idx="2">
                  <c:v>Copiapó</c:v>
                </c:pt>
                <c:pt idx="3">
                  <c:v>La Serena</c:v>
                </c:pt>
                <c:pt idx="4">
                  <c:v>Viña Del Mar</c:v>
                </c:pt>
                <c:pt idx="5">
                  <c:v>Santiago</c:v>
                </c:pt>
                <c:pt idx="6">
                  <c:v>Maule</c:v>
                </c:pt>
                <c:pt idx="7">
                  <c:v>Concepción</c:v>
                </c:pt>
                <c:pt idx="8">
                  <c:v>Temuco</c:v>
                </c:pt>
                <c:pt idx="9">
                  <c:v>Puerto Montt</c:v>
                </c:pt>
              </c:strCache>
            </c:strRef>
          </c:cat>
          <c:val>
            <c:numRef>
              <c:f>'Comp 2025-2026'!$C$21:$C$30</c:f>
              <c:numCache>
                <c:formatCode>#,##0</c:formatCode>
                <c:ptCount val="10"/>
                <c:pt idx="0">
                  <c:v>0</c:v>
                </c:pt>
                <c:pt idx="1">
                  <c:v>317000000</c:v>
                </c:pt>
                <c:pt idx="2">
                  <c:v>0</c:v>
                </c:pt>
                <c:pt idx="3">
                  <c:v>500000</c:v>
                </c:pt>
                <c:pt idx="4">
                  <c:v>717447</c:v>
                </c:pt>
                <c:pt idx="5">
                  <c:v>318280913</c:v>
                </c:pt>
                <c:pt idx="6">
                  <c:v>240000000</c:v>
                </c:pt>
                <c:pt idx="7">
                  <c:v>1200000</c:v>
                </c:pt>
                <c:pt idx="8">
                  <c:v>0</c:v>
                </c:pt>
                <c:pt idx="9">
                  <c:v>456522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D7-404B-87EE-A7D94F125D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7755680"/>
        <c:axId val="737756400"/>
      </c:barChart>
      <c:catAx>
        <c:axId val="737755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737756400"/>
        <c:crosses val="autoZero"/>
        <c:auto val="1"/>
        <c:lblAlgn val="ctr"/>
        <c:lblOffset val="100"/>
        <c:noMultiLvlLbl val="0"/>
      </c:catAx>
      <c:valAx>
        <c:axId val="73775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737755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Comparativo Aportes Mantención 2025</a:t>
            </a:r>
            <a:r>
              <a:rPr lang="es-CL" baseline="0"/>
              <a:t> - 2026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'Comp 2025-2026'!$B$36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'Comp 2025-2026'!$A$37:$A$46</c:f>
              <c:strCache>
                <c:ptCount val="10"/>
                <c:pt idx="0">
                  <c:v>Iquique</c:v>
                </c:pt>
                <c:pt idx="1">
                  <c:v>Antofagasta</c:v>
                </c:pt>
                <c:pt idx="2">
                  <c:v>Copiapó</c:v>
                </c:pt>
                <c:pt idx="3">
                  <c:v>La Serena</c:v>
                </c:pt>
                <c:pt idx="4">
                  <c:v>Viña Del Mar</c:v>
                </c:pt>
                <c:pt idx="5">
                  <c:v>Santiago</c:v>
                </c:pt>
                <c:pt idx="6">
                  <c:v>Maule</c:v>
                </c:pt>
                <c:pt idx="7">
                  <c:v>Concepción</c:v>
                </c:pt>
                <c:pt idx="8">
                  <c:v>Temuco</c:v>
                </c:pt>
                <c:pt idx="9">
                  <c:v>Puerto Montt</c:v>
                </c:pt>
              </c:strCache>
            </c:strRef>
          </c:cat>
          <c:val>
            <c:numRef>
              <c:f>'Comp 2025-2026'!$B$37:$B$46</c:f>
              <c:numCache>
                <c:formatCode>#,##0</c:formatCode>
                <c:ptCount val="10"/>
                <c:pt idx="0">
                  <c:v>2460000</c:v>
                </c:pt>
                <c:pt idx="1">
                  <c:v>4054832203</c:v>
                </c:pt>
                <c:pt idx="2">
                  <c:v>1138346317</c:v>
                </c:pt>
                <c:pt idx="3">
                  <c:v>369743329</c:v>
                </c:pt>
                <c:pt idx="4">
                  <c:v>1012831455</c:v>
                </c:pt>
                <c:pt idx="5">
                  <c:v>45243194803</c:v>
                </c:pt>
                <c:pt idx="6">
                  <c:v>138073056</c:v>
                </c:pt>
                <c:pt idx="7">
                  <c:v>2244424510</c:v>
                </c:pt>
                <c:pt idx="8">
                  <c:v>832399612</c:v>
                </c:pt>
                <c:pt idx="9">
                  <c:v>3760974525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15-45F0-A14A-42D151202E09}"/>
            </c:ext>
          </c:extLst>
        </c:ser>
        <c:ser>
          <c:idx val="1"/>
          <c:order val="1"/>
          <c:tx>
            <c:strRef>
              <c:f>'Comp 2025-2026'!$C$36</c:f>
              <c:strCache>
                <c:ptCount val="1"/>
                <c:pt idx="0">
                  <c:v>2026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'Comp 2025-2026'!$A$37:$A$46</c:f>
              <c:strCache>
                <c:ptCount val="10"/>
                <c:pt idx="0">
                  <c:v>Iquique</c:v>
                </c:pt>
                <c:pt idx="1">
                  <c:v>Antofagasta</c:v>
                </c:pt>
                <c:pt idx="2">
                  <c:v>Copiapó</c:v>
                </c:pt>
                <c:pt idx="3">
                  <c:v>La Serena</c:v>
                </c:pt>
                <c:pt idx="4">
                  <c:v>Viña Del Mar</c:v>
                </c:pt>
                <c:pt idx="5">
                  <c:v>Santiago</c:v>
                </c:pt>
                <c:pt idx="6">
                  <c:v>Maule</c:v>
                </c:pt>
                <c:pt idx="7">
                  <c:v>Concepción</c:v>
                </c:pt>
                <c:pt idx="8">
                  <c:v>Temuco</c:v>
                </c:pt>
                <c:pt idx="9">
                  <c:v>Puerto Montt</c:v>
                </c:pt>
              </c:strCache>
            </c:strRef>
          </c:cat>
          <c:val>
            <c:numRef>
              <c:f>'Comp 2025-2026'!$C$37:$C$46</c:f>
              <c:numCache>
                <c:formatCode>#,##0</c:formatCode>
                <c:ptCount val="10"/>
                <c:pt idx="0">
                  <c:v>42000000</c:v>
                </c:pt>
                <c:pt idx="1">
                  <c:v>351847770</c:v>
                </c:pt>
                <c:pt idx="2">
                  <c:v>140438877</c:v>
                </c:pt>
                <c:pt idx="3">
                  <c:v>185730022</c:v>
                </c:pt>
                <c:pt idx="4">
                  <c:v>232284280</c:v>
                </c:pt>
                <c:pt idx="5">
                  <c:v>20330535473</c:v>
                </c:pt>
                <c:pt idx="6">
                  <c:v>27359211</c:v>
                </c:pt>
                <c:pt idx="7">
                  <c:v>398517785</c:v>
                </c:pt>
                <c:pt idx="8">
                  <c:v>231957683</c:v>
                </c:pt>
                <c:pt idx="9">
                  <c:v>917580686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15-45F0-A14A-42D151202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55441288"/>
        <c:axId val="855442368"/>
      </c:barChart>
      <c:catAx>
        <c:axId val="855441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55442368"/>
        <c:crosses val="autoZero"/>
        <c:auto val="1"/>
        <c:lblAlgn val="ctr"/>
        <c:lblOffset val="100"/>
        <c:noMultiLvlLbl val="0"/>
      </c:catAx>
      <c:valAx>
        <c:axId val="85544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55441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Aportes 2025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'Comp 2025-2026'!$B$4</c:f>
              <c:strCache>
                <c:ptCount val="1"/>
                <c:pt idx="0">
                  <c:v>2025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6E2-4750-9941-58E90E4B079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6E2-4750-9941-58E90E4B079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6E2-4750-9941-58E90E4B079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6E2-4750-9941-58E90E4B079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6E2-4750-9941-58E90E4B079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6E2-4750-9941-58E90E4B079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6E2-4750-9941-58E90E4B0796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6E2-4750-9941-58E90E4B0796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36E2-4750-9941-58E90E4B0796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36E2-4750-9941-58E90E4B079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bestFit"/>
            <c:showLegendKey val="1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'Comp 2025-2026'!$A$5:$A$14</c:f>
              <c:strCache>
                <c:ptCount val="10"/>
                <c:pt idx="0">
                  <c:v>Iquique</c:v>
                </c:pt>
                <c:pt idx="1">
                  <c:v>Antofagasta</c:v>
                </c:pt>
                <c:pt idx="2">
                  <c:v>Copiapó</c:v>
                </c:pt>
                <c:pt idx="3">
                  <c:v>La Serena</c:v>
                </c:pt>
                <c:pt idx="4">
                  <c:v>Viña Del Mar</c:v>
                </c:pt>
                <c:pt idx="5">
                  <c:v>Santiago</c:v>
                </c:pt>
                <c:pt idx="6">
                  <c:v>Maule</c:v>
                </c:pt>
                <c:pt idx="7">
                  <c:v>Concepción</c:v>
                </c:pt>
                <c:pt idx="8">
                  <c:v>Temuco</c:v>
                </c:pt>
                <c:pt idx="9">
                  <c:v>Puerto Montt</c:v>
                </c:pt>
              </c:strCache>
            </c:strRef>
          </c:cat>
          <c:val>
            <c:numRef>
              <c:f>'Comp 2025-2026'!$B$5:$B$14</c:f>
              <c:numCache>
                <c:formatCode>#,##0</c:formatCode>
                <c:ptCount val="10"/>
                <c:pt idx="0">
                  <c:v>52460000</c:v>
                </c:pt>
                <c:pt idx="1">
                  <c:v>4201869778</c:v>
                </c:pt>
                <c:pt idx="2">
                  <c:v>1138346317</c:v>
                </c:pt>
                <c:pt idx="3">
                  <c:v>502067287</c:v>
                </c:pt>
                <c:pt idx="4">
                  <c:v>1022852678</c:v>
                </c:pt>
                <c:pt idx="5">
                  <c:v>46512285286</c:v>
                </c:pt>
                <c:pt idx="6">
                  <c:v>324111941</c:v>
                </c:pt>
                <c:pt idx="7">
                  <c:v>2746486539</c:v>
                </c:pt>
                <c:pt idx="8">
                  <c:v>989786448</c:v>
                </c:pt>
                <c:pt idx="9">
                  <c:v>4132821960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E2-4750-9941-58E90E4B079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Aportes</a:t>
            </a:r>
            <a:r>
              <a:rPr lang="en-US" baseline="0"/>
              <a:t> </a:t>
            </a:r>
            <a:r>
              <a:rPr lang="en-US"/>
              <a:t>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'Comp 2025-2026'!$C$4</c:f>
              <c:strCache>
                <c:ptCount val="1"/>
                <c:pt idx="0">
                  <c:v>2026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00-4119-9DF1-4F29B0929A3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00-4119-9DF1-4F29B0929A3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00-4119-9DF1-4F29B0929A3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00-4119-9DF1-4F29B0929A3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600-4119-9DF1-4F29B0929A3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600-4119-9DF1-4F29B0929A3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600-4119-9DF1-4F29B0929A3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600-4119-9DF1-4F29B0929A3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A600-4119-9DF1-4F29B0929A3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A600-4119-9DF1-4F29B0929A3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bestFit"/>
            <c:showLegendKey val="1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'Comp 2025-2026'!$A$5:$A$14</c:f>
              <c:strCache>
                <c:ptCount val="10"/>
                <c:pt idx="0">
                  <c:v>Iquique</c:v>
                </c:pt>
                <c:pt idx="1">
                  <c:v>Antofagasta</c:v>
                </c:pt>
                <c:pt idx="2">
                  <c:v>Copiapó</c:v>
                </c:pt>
                <c:pt idx="3">
                  <c:v>La Serena</c:v>
                </c:pt>
                <c:pt idx="4">
                  <c:v>Viña Del Mar</c:v>
                </c:pt>
                <c:pt idx="5">
                  <c:v>Santiago</c:v>
                </c:pt>
                <c:pt idx="6">
                  <c:v>Maule</c:v>
                </c:pt>
                <c:pt idx="7">
                  <c:v>Concepción</c:v>
                </c:pt>
                <c:pt idx="8">
                  <c:v>Temuco</c:v>
                </c:pt>
                <c:pt idx="9">
                  <c:v>Puerto Montt</c:v>
                </c:pt>
              </c:strCache>
            </c:strRef>
          </c:cat>
          <c:val>
            <c:numRef>
              <c:f>'Comp 2025-2026'!$C$5:$C$14</c:f>
              <c:numCache>
                <c:formatCode>#,##0</c:formatCode>
                <c:ptCount val="10"/>
                <c:pt idx="0">
                  <c:v>42000000</c:v>
                </c:pt>
                <c:pt idx="1">
                  <c:v>668847770</c:v>
                </c:pt>
                <c:pt idx="2">
                  <c:v>140438877</c:v>
                </c:pt>
                <c:pt idx="3">
                  <c:v>186230022</c:v>
                </c:pt>
                <c:pt idx="4">
                  <c:v>233001727</c:v>
                </c:pt>
                <c:pt idx="5">
                  <c:v>20648816386</c:v>
                </c:pt>
                <c:pt idx="6">
                  <c:v>267359211</c:v>
                </c:pt>
                <c:pt idx="7">
                  <c:v>399717785</c:v>
                </c:pt>
                <c:pt idx="8">
                  <c:v>231957683</c:v>
                </c:pt>
                <c:pt idx="9">
                  <c:v>918037208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600-4119-9DF1-4F29B0929A32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Comparativo Aportes</a:t>
            </a:r>
            <a:r>
              <a:rPr lang="es-CL" baseline="0"/>
              <a:t> 2025 - 2026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'Comp PP 2025-2026'!$B$5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'Comp PP 2025-2026'!$A$6:$A$15</c:f>
              <c:strCache>
                <c:ptCount val="10"/>
                <c:pt idx="0">
                  <c:v>Iquique</c:v>
                </c:pt>
                <c:pt idx="1">
                  <c:v>Antofagasta</c:v>
                </c:pt>
                <c:pt idx="2">
                  <c:v>Copiapó</c:v>
                </c:pt>
                <c:pt idx="3">
                  <c:v>La Serena</c:v>
                </c:pt>
                <c:pt idx="4">
                  <c:v>Viña Del Mar</c:v>
                </c:pt>
                <c:pt idx="5">
                  <c:v>Santiago</c:v>
                </c:pt>
                <c:pt idx="6">
                  <c:v>Maule</c:v>
                </c:pt>
                <c:pt idx="7">
                  <c:v>Concepción</c:v>
                </c:pt>
                <c:pt idx="8">
                  <c:v>Temuco</c:v>
                </c:pt>
                <c:pt idx="9">
                  <c:v>Puerto Montt</c:v>
                </c:pt>
              </c:strCache>
            </c:strRef>
          </c:cat>
          <c:val>
            <c:numRef>
              <c:f>'Comp PP 2025-2026'!$B$6:$B$15</c:f>
              <c:numCache>
                <c:formatCode>#,##0</c:formatCode>
                <c:ptCount val="10"/>
                <c:pt idx="0">
                  <c:v>30000000</c:v>
                </c:pt>
                <c:pt idx="1">
                  <c:v>564258348</c:v>
                </c:pt>
                <c:pt idx="2">
                  <c:v>222000000</c:v>
                </c:pt>
                <c:pt idx="3">
                  <c:v>111751373</c:v>
                </c:pt>
                <c:pt idx="4">
                  <c:v>256525214</c:v>
                </c:pt>
                <c:pt idx="5">
                  <c:v>18863840431</c:v>
                </c:pt>
                <c:pt idx="6">
                  <c:v>80850933</c:v>
                </c:pt>
                <c:pt idx="7">
                  <c:v>295193227</c:v>
                </c:pt>
                <c:pt idx="8">
                  <c:v>297843499</c:v>
                </c:pt>
                <c:pt idx="9">
                  <c:v>876373874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DE-485B-858D-F16156B0E73E}"/>
            </c:ext>
          </c:extLst>
        </c:ser>
        <c:ser>
          <c:idx val="1"/>
          <c:order val="1"/>
          <c:tx>
            <c:strRef>
              <c:f>'Comp PP 2025-2026'!$C$5</c:f>
              <c:strCache>
                <c:ptCount val="1"/>
                <c:pt idx="0">
                  <c:v>2026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'Comp PP 2025-2026'!$A$6:$A$15</c:f>
              <c:strCache>
                <c:ptCount val="10"/>
                <c:pt idx="0">
                  <c:v>Iquique</c:v>
                </c:pt>
                <c:pt idx="1">
                  <c:v>Antofagasta</c:v>
                </c:pt>
                <c:pt idx="2">
                  <c:v>Copiapó</c:v>
                </c:pt>
                <c:pt idx="3">
                  <c:v>La Serena</c:v>
                </c:pt>
                <c:pt idx="4">
                  <c:v>Viña Del Mar</c:v>
                </c:pt>
                <c:pt idx="5">
                  <c:v>Santiago</c:v>
                </c:pt>
                <c:pt idx="6">
                  <c:v>Maule</c:v>
                </c:pt>
                <c:pt idx="7">
                  <c:v>Concepción</c:v>
                </c:pt>
                <c:pt idx="8">
                  <c:v>Temuco</c:v>
                </c:pt>
                <c:pt idx="9">
                  <c:v>Puerto Montt</c:v>
                </c:pt>
              </c:strCache>
            </c:strRef>
          </c:cat>
          <c:val>
            <c:numRef>
              <c:f>'Comp PP 2025-2026'!$C$6:$C$15</c:f>
              <c:numCache>
                <c:formatCode>#,##0</c:formatCode>
                <c:ptCount val="10"/>
                <c:pt idx="0">
                  <c:v>42000000</c:v>
                </c:pt>
                <c:pt idx="1">
                  <c:v>668847770</c:v>
                </c:pt>
                <c:pt idx="2">
                  <c:v>140438877</c:v>
                </c:pt>
                <c:pt idx="3">
                  <c:v>186230022</c:v>
                </c:pt>
                <c:pt idx="4">
                  <c:v>233001727</c:v>
                </c:pt>
                <c:pt idx="5">
                  <c:v>20648816386</c:v>
                </c:pt>
                <c:pt idx="6">
                  <c:v>267359211</c:v>
                </c:pt>
                <c:pt idx="7">
                  <c:v>399717785</c:v>
                </c:pt>
                <c:pt idx="8">
                  <c:v>231957683</c:v>
                </c:pt>
                <c:pt idx="9">
                  <c:v>918037208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DE-485B-858D-F16156B0E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6653752"/>
        <c:axId val="846659872"/>
      </c:barChart>
      <c:catAx>
        <c:axId val="846653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46659872"/>
        <c:crosses val="autoZero"/>
        <c:auto val="1"/>
        <c:lblAlgn val="ctr"/>
        <c:lblOffset val="100"/>
        <c:noMultiLvlLbl val="0"/>
      </c:catAx>
      <c:valAx>
        <c:axId val="846659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46653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Comparativo Aportes</a:t>
            </a:r>
            <a:r>
              <a:rPr lang="es-CL" baseline="0"/>
              <a:t> Nuevos Negocios 2025 - 2026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'Comp PP 2025-2026'!$B$21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'Comp PP 2025-2026'!$A$22:$A$31</c:f>
              <c:strCache>
                <c:ptCount val="10"/>
                <c:pt idx="0">
                  <c:v>Iquique</c:v>
                </c:pt>
                <c:pt idx="1">
                  <c:v>Antofagasta</c:v>
                </c:pt>
                <c:pt idx="2">
                  <c:v>Copiapó</c:v>
                </c:pt>
                <c:pt idx="3">
                  <c:v>La Serena</c:v>
                </c:pt>
                <c:pt idx="4">
                  <c:v>Viña Del Mar</c:v>
                </c:pt>
                <c:pt idx="5">
                  <c:v>Santiago</c:v>
                </c:pt>
                <c:pt idx="6">
                  <c:v>Maule</c:v>
                </c:pt>
                <c:pt idx="7">
                  <c:v>Concepción</c:v>
                </c:pt>
                <c:pt idx="8">
                  <c:v>Temuco</c:v>
                </c:pt>
                <c:pt idx="9">
                  <c:v>Puerto Montt</c:v>
                </c:pt>
              </c:strCache>
            </c:strRef>
          </c:cat>
          <c:val>
            <c:numRef>
              <c:f>'Comp PP 2025-2026'!$B$22:$B$31</c:f>
              <c:numCache>
                <c:formatCode>#,##0</c:formatCode>
                <c:ptCount val="10"/>
                <c:pt idx="0">
                  <c:v>30000000</c:v>
                </c:pt>
                <c:pt idx="1">
                  <c:v>885011</c:v>
                </c:pt>
                <c:pt idx="2">
                  <c:v>0</c:v>
                </c:pt>
                <c:pt idx="3">
                  <c:v>42093486</c:v>
                </c:pt>
                <c:pt idx="4">
                  <c:v>0</c:v>
                </c:pt>
                <c:pt idx="5">
                  <c:v>115703528</c:v>
                </c:pt>
                <c:pt idx="6">
                  <c:v>76969440</c:v>
                </c:pt>
                <c:pt idx="7">
                  <c:v>40990583</c:v>
                </c:pt>
                <c:pt idx="8">
                  <c:v>9283055</c:v>
                </c:pt>
                <c:pt idx="9">
                  <c:v>215171023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1E-428F-94F4-B5D13967E9B8}"/>
            </c:ext>
          </c:extLst>
        </c:ser>
        <c:ser>
          <c:idx val="1"/>
          <c:order val="1"/>
          <c:tx>
            <c:strRef>
              <c:f>'Comp PP 2025-2026'!$C$21</c:f>
              <c:strCache>
                <c:ptCount val="1"/>
                <c:pt idx="0">
                  <c:v>2026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'Comp PP 2025-2026'!$A$22:$A$31</c:f>
              <c:strCache>
                <c:ptCount val="10"/>
                <c:pt idx="0">
                  <c:v>Iquique</c:v>
                </c:pt>
                <c:pt idx="1">
                  <c:v>Antofagasta</c:v>
                </c:pt>
                <c:pt idx="2">
                  <c:v>Copiapó</c:v>
                </c:pt>
                <c:pt idx="3">
                  <c:v>La Serena</c:v>
                </c:pt>
                <c:pt idx="4">
                  <c:v>Viña Del Mar</c:v>
                </c:pt>
                <c:pt idx="5">
                  <c:v>Santiago</c:v>
                </c:pt>
                <c:pt idx="6">
                  <c:v>Maule</c:v>
                </c:pt>
                <c:pt idx="7">
                  <c:v>Concepción</c:v>
                </c:pt>
                <c:pt idx="8">
                  <c:v>Temuco</c:v>
                </c:pt>
                <c:pt idx="9">
                  <c:v>Puerto Montt</c:v>
                </c:pt>
              </c:strCache>
            </c:strRef>
          </c:cat>
          <c:val>
            <c:numRef>
              <c:f>'Comp PP 2025-2026'!$C$22:$C$31</c:f>
              <c:numCache>
                <c:formatCode>#,##0</c:formatCode>
                <c:ptCount val="10"/>
                <c:pt idx="0">
                  <c:v>0</c:v>
                </c:pt>
                <c:pt idx="1">
                  <c:v>317000000</c:v>
                </c:pt>
                <c:pt idx="2">
                  <c:v>0</c:v>
                </c:pt>
                <c:pt idx="3">
                  <c:v>500000</c:v>
                </c:pt>
                <c:pt idx="4">
                  <c:v>717447</c:v>
                </c:pt>
                <c:pt idx="5">
                  <c:v>318280913</c:v>
                </c:pt>
                <c:pt idx="6">
                  <c:v>240000000</c:v>
                </c:pt>
                <c:pt idx="7">
                  <c:v>1200000</c:v>
                </c:pt>
                <c:pt idx="8">
                  <c:v>0</c:v>
                </c:pt>
                <c:pt idx="9">
                  <c:v>456522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1E-428F-94F4-B5D13967E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7755680"/>
        <c:axId val="737756400"/>
      </c:barChart>
      <c:catAx>
        <c:axId val="737755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737756400"/>
        <c:crosses val="autoZero"/>
        <c:auto val="1"/>
        <c:lblAlgn val="ctr"/>
        <c:lblOffset val="100"/>
        <c:noMultiLvlLbl val="0"/>
      </c:catAx>
      <c:valAx>
        <c:axId val="73775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737755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Comparativo Aportes Mantención 2025</a:t>
            </a:r>
            <a:r>
              <a:rPr lang="es-CL" baseline="0"/>
              <a:t> - 2026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'Comp PP 2025-2026'!$B$37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'Comp PP 2025-2026'!$A$38:$A$47</c:f>
              <c:strCache>
                <c:ptCount val="10"/>
                <c:pt idx="0">
                  <c:v>Iquique</c:v>
                </c:pt>
                <c:pt idx="1">
                  <c:v>Antofagasta</c:v>
                </c:pt>
                <c:pt idx="2">
                  <c:v>Copiapó</c:v>
                </c:pt>
                <c:pt idx="3">
                  <c:v>La Serena</c:v>
                </c:pt>
                <c:pt idx="4">
                  <c:v>Viña Del Mar</c:v>
                </c:pt>
                <c:pt idx="5">
                  <c:v>Santiago</c:v>
                </c:pt>
                <c:pt idx="6">
                  <c:v>Maule</c:v>
                </c:pt>
                <c:pt idx="7">
                  <c:v>Concepción</c:v>
                </c:pt>
                <c:pt idx="8">
                  <c:v>Temuco</c:v>
                </c:pt>
                <c:pt idx="9">
                  <c:v>Puerto Montt</c:v>
                </c:pt>
              </c:strCache>
            </c:strRef>
          </c:cat>
          <c:val>
            <c:numRef>
              <c:f>'Comp PP 2025-2026'!$B$38:$B$47</c:f>
              <c:numCache>
                <c:formatCode>#,##0</c:formatCode>
                <c:ptCount val="10"/>
                <c:pt idx="0">
                  <c:v>0</c:v>
                </c:pt>
                <c:pt idx="1">
                  <c:v>563373337</c:v>
                </c:pt>
                <c:pt idx="2">
                  <c:v>222000000</c:v>
                </c:pt>
                <c:pt idx="3">
                  <c:v>69657887</c:v>
                </c:pt>
                <c:pt idx="4">
                  <c:v>256525214</c:v>
                </c:pt>
                <c:pt idx="5">
                  <c:v>18748136903</c:v>
                </c:pt>
                <c:pt idx="6">
                  <c:v>3881493</c:v>
                </c:pt>
                <c:pt idx="7">
                  <c:v>254202644</c:v>
                </c:pt>
                <c:pt idx="8">
                  <c:v>288560444</c:v>
                </c:pt>
                <c:pt idx="9">
                  <c:v>661202851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2F-447A-8CF7-E9187085A6FC}"/>
            </c:ext>
          </c:extLst>
        </c:ser>
        <c:ser>
          <c:idx val="1"/>
          <c:order val="1"/>
          <c:tx>
            <c:strRef>
              <c:f>'Comp PP 2025-2026'!$C$37</c:f>
              <c:strCache>
                <c:ptCount val="1"/>
                <c:pt idx="0">
                  <c:v>2026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'Comp PP 2025-2026'!$A$38:$A$47</c:f>
              <c:strCache>
                <c:ptCount val="10"/>
                <c:pt idx="0">
                  <c:v>Iquique</c:v>
                </c:pt>
                <c:pt idx="1">
                  <c:v>Antofagasta</c:v>
                </c:pt>
                <c:pt idx="2">
                  <c:v>Copiapó</c:v>
                </c:pt>
                <c:pt idx="3">
                  <c:v>La Serena</c:v>
                </c:pt>
                <c:pt idx="4">
                  <c:v>Viña Del Mar</c:v>
                </c:pt>
                <c:pt idx="5">
                  <c:v>Santiago</c:v>
                </c:pt>
                <c:pt idx="6">
                  <c:v>Maule</c:v>
                </c:pt>
                <c:pt idx="7">
                  <c:v>Concepción</c:v>
                </c:pt>
                <c:pt idx="8">
                  <c:v>Temuco</c:v>
                </c:pt>
                <c:pt idx="9">
                  <c:v>Puerto Montt</c:v>
                </c:pt>
              </c:strCache>
            </c:strRef>
          </c:cat>
          <c:val>
            <c:numRef>
              <c:f>'Comp PP 2025-2026'!$C$38:$C$47</c:f>
              <c:numCache>
                <c:formatCode>#,##0</c:formatCode>
                <c:ptCount val="10"/>
                <c:pt idx="0">
                  <c:v>42000000</c:v>
                </c:pt>
                <c:pt idx="1">
                  <c:v>351847770</c:v>
                </c:pt>
                <c:pt idx="2">
                  <c:v>140438877</c:v>
                </c:pt>
                <c:pt idx="3">
                  <c:v>185730022</c:v>
                </c:pt>
                <c:pt idx="4">
                  <c:v>232284280</c:v>
                </c:pt>
                <c:pt idx="5">
                  <c:v>20330535473</c:v>
                </c:pt>
                <c:pt idx="6">
                  <c:v>27359211</c:v>
                </c:pt>
                <c:pt idx="7">
                  <c:v>398517785</c:v>
                </c:pt>
                <c:pt idx="8">
                  <c:v>231957683</c:v>
                </c:pt>
                <c:pt idx="9">
                  <c:v>917580686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2F-447A-8CF7-E9187085A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55441288"/>
        <c:axId val="855442368"/>
      </c:barChart>
      <c:catAx>
        <c:axId val="855441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55442368"/>
        <c:crosses val="autoZero"/>
        <c:auto val="1"/>
        <c:lblAlgn val="ctr"/>
        <c:lblOffset val="100"/>
        <c:noMultiLvlLbl val="0"/>
      </c:catAx>
      <c:valAx>
        <c:axId val="85544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55441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Aportes 2025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'Comp PP 2025-2026'!$B$5</c:f>
              <c:strCache>
                <c:ptCount val="1"/>
                <c:pt idx="0">
                  <c:v>2025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E2F-46D1-9987-8BF3FD8EF4C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E2F-46D1-9987-8BF3FD8EF4C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E2F-46D1-9987-8BF3FD8EF4C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E2F-46D1-9987-8BF3FD8EF4C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E2F-46D1-9987-8BF3FD8EF4C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E2F-46D1-9987-8BF3FD8EF4C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E2F-46D1-9987-8BF3FD8EF4C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8E2F-46D1-9987-8BF3FD8EF4C7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8E2F-46D1-9987-8BF3FD8EF4C7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8E2F-46D1-9987-8BF3FD8EF4C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bestFit"/>
            <c:showLegendKey val="1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'Comp PP 2025-2026'!$A$6:$A$15</c:f>
              <c:strCache>
                <c:ptCount val="10"/>
                <c:pt idx="0">
                  <c:v>Iquique</c:v>
                </c:pt>
                <c:pt idx="1">
                  <c:v>Antofagasta</c:v>
                </c:pt>
                <c:pt idx="2">
                  <c:v>Copiapó</c:v>
                </c:pt>
                <c:pt idx="3">
                  <c:v>La Serena</c:v>
                </c:pt>
                <c:pt idx="4">
                  <c:v>Viña Del Mar</c:v>
                </c:pt>
                <c:pt idx="5">
                  <c:v>Santiago</c:v>
                </c:pt>
                <c:pt idx="6">
                  <c:v>Maule</c:v>
                </c:pt>
                <c:pt idx="7">
                  <c:v>Concepción</c:v>
                </c:pt>
                <c:pt idx="8">
                  <c:v>Temuco</c:v>
                </c:pt>
                <c:pt idx="9">
                  <c:v>Puerto Montt</c:v>
                </c:pt>
              </c:strCache>
            </c:strRef>
          </c:cat>
          <c:val>
            <c:numRef>
              <c:f>'Comp PP 2025-2026'!$B$6:$B$15</c:f>
              <c:numCache>
                <c:formatCode>#,##0</c:formatCode>
                <c:ptCount val="10"/>
                <c:pt idx="0">
                  <c:v>30000000</c:v>
                </c:pt>
                <c:pt idx="1">
                  <c:v>564258348</c:v>
                </c:pt>
                <c:pt idx="2">
                  <c:v>222000000</c:v>
                </c:pt>
                <c:pt idx="3">
                  <c:v>111751373</c:v>
                </c:pt>
                <c:pt idx="4">
                  <c:v>256525214</c:v>
                </c:pt>
                <c:pt idx="5">
                  <c:v>18863840431</c:v>
                </c:pt>
                <c:pt idx="6">
                  <c:v>80850933</c:v>
                </c:pt>
                <c:pt idx="7">
                  <c:v>295193227</c:v>
                </c:pt>
                <c:pt idx="8">
                  <c:v>297843499</c:v>
                </c:pt>
                <c:pt idx="9">
                  <c:v>876373874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E2F-46D1-9987-8BF3FD8EF4C7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Aportes</a:t>
            </a:r>
            <a:r>
              <a:rPr lang="en-US" baseline="0"/>
              <a:t> </a:t>
            </a:r>
            <a:r>
              <a:rPr lang="en-US"/>
              <a:t>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'Comp PP 2025-2026'!$C$5</c:f>
              <c:strCache>
                <c:ptCount val="1"/>
                <c:pt idx="0">
                  <c:v>2026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01A-4C4B-BC93-8974D98360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01A-4C4B-BC93-8974D98360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01A-4C4B-BC93-8974D98360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01A-4C4B-BC93-8974D98360F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01A-4C4B-BC93-8974D98360F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01A-4C4B-BC93-8974D98360F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01A-4C4B-BC93-8974D98360F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701A-4C4B-BC93-8974D98360F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701A-4C4B-BC93-8974D98360F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701A-4C4B-BC93-8974D98360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bestFit"/>
            <c:showLegendKey val="1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'Comp PP 2025-2026'!$A$6:$A$15</c:f>
              <c:strCache>
                <c:ptCount val="10"/>
                <c:pt idx="0">
                  <c:v>Iquique</c:v>
                </c:pt>
                <c:pt idx="1">
                  <c:v>Antofagasta</c:v>
                </c:pt>
                <c:pt idx="2">
                  <c:v>Copiapó</c:v>
                </c:pt>
                <c:pt idx="3">
                  <c:v>La Serena</c:v>
                </c:pt>
                <c:pt idx="4">
                  <c:v>Viña Del Mar</c:v>
                </c:pt>
                <c:pt idx="5">
                  <c:v>Santiago</c:v>
                </c:pt>
                <c:pt idx="6">
                  <c:v>Maule</c:v>
                </c:pt>
                <c:pt idx="7">
                  <c:v>Concepción</c:v>
                </c:pt>
                <c:pt idx="8">
                  <c:v>Temuco</c:v>
                </c:pt>
                <c:pt idx="9">
                  <c:v>Puerto Montt</c:v>
                </c:pt>
              </c:strCache>
            </c:strRef>
          </c:cat>
          <c:val>
            <c:numRef>
              <c:f>'Comp PP 2025-2026'!$C$6:$C$15</c:f>
              <c:numCache>
                <c:formatCode>#,##0</c:formatCode>
                <c:ptCount val="10"/>
                <c:pt idx="0">
                  <c:v>42000000</c:v>
                </c:pt>
                <c:pt idx="1">
                  <c:v>668847770</c:v>
                </c:pt>
                <c:pt idx="2">
                  <c:v>140438877</c:v>
                </c:pt>
                <c:pt idx="3">
                  <c:v>186230022</c:v>
                </c:pt>
                <c:pt idx="4">
                  <c:v>233001727</c:v>
                </c:pt>
                <c:pt idx="5">
                  <c:v>20648816386</c:v>
                </c:pt>
                <c:pt idx="6">
                  <c:v>267359211</c:v>
                </c:pt>
                <c:pt idx="7">
                  <c:v>399717785</c:v>
                </c:pt>
                <c:pt idx="8">
                  <c:v>231957683</c:v>
                </c:pt>
                <c:pt idx="9">
                  <c:v>918037208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1A-4C4B-BC93-8974D98360F9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Comparativo</a:t>
            </a:r>
            <a:r>
              <a:rPr lang="es-CL" baseline="0"/>
              <a:t> Aportes x Cartera 2025 - 2026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'Comp PP 2025-2026'!$B$53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'Comp PP 2025-2026'!$A$54:$A$62</c:f>
              <c:strCache>
                <c:ptCount val="9"/>
                <c:pt idx="0">
                  <c:v>Bsilva</c:v>
                </c:pt>
                <c:pt idx="1">
                  <c:v>Cosorio</c:v>
                </c:pt>
                <c:pt idx="2">
                  <c:v>Cparada</c:v>
                </c:pt>
                <c:pt idx="3">
                  <c:v>Gcontreras</c:v>
                </c:pt>
                <c:pt idx="4">
                  <c:v>Jmolina</c:v>
                </c:pt>
                <c:pt idx="5">
                  <c:v>Lbravo</c:v>
                </c:pt>
                <c:pt idx="6">
                  <c:v>Mmorales</c:v>
                </c:pt>
                <c:pt idx="7">
                  <c:v>Pmunoz</c:v>
                </c:pt>
                <c:pt idx="8">
                  <c:v>Valarcon</c:v>
                </c:pt>
              </c:strCache>
            </c:strRef>
          </c:cat>
          <c:val>
            <c:numRef>
              <c:f>'Comp PP 2025-2026'!$B$54:$B$62</c:f>
              <c:numCache>
                <c:formatCode>#,##0</c:formatCode>
                <c:ptCount val="9"/>
                <c:pt idx="0">
                  <c:v>5832388343</c:v>
                </c:pt>
                <c:pt idx="1">
                  <c:v>4311720732</c:v>
                </c:pt>
                <c:pt idx="2">
                  <c:v>661202851</c:v>
                </c:pt>
                <c:pt idx="3">
                  <c:v>326183101</c:v>
                </c:pt>
                <c:pt idx="4">
                  <c:v>785333880</c:v>
                </c:pt>
                <c:pt idx="5">
                  <c:v>4869762497</c:v>
                </c:pt>
                <c:pt idx="6">
                  <c:v>288560444</c:v>
                </c:pt>
                <c:pt idx="7">
                  <c:v>258084137</c:v>
                </c:pt>
                <c:pt idx="8">
                  <c:v>3734265331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DB-4F8A-ACDB-841AD367588D}"/>
            </c:ext>
          </c:extLst>
        </c:ser>
        <c:ser>
          <c:idx val="1"/>
          <c:order val="1"/>
          <c:tx>
            <c:strRef>
              <c:f>'Comp PP 2025-2026'!$C$53</c:f>
              <c:strCache>
                <c:ptCount val="1"/>
                <c:pt idx="0">
                  <c:v>2026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'Comp PP 2025-2026'!$A$54:$A$62</c:f>
              <c:strCache>
                <c:ptCount val="9"/>
                <c:pt idx="0">
                  <c:v>Bsilva</c:v>
                </c:pt>
                <c:pt idx="1">
                  <c:v>Cosorio</c:v>
                </c:pt>
                <c:pt idx="2">
                  <c:v>Cparada</c:v>
                </c:pt>
                <c:pt idx="3">
                  <c:v>Gcontreras</c:v>
                </c:pt>
                <c:pt idx="4">
                  <c:v>Jmolina</c:v>
                </c:pt>
                <c:pt idx="5">
                  <c:v>Lbravo</c:v>
                </c:pt>
                <c:pt idx="6">
                  <c:v>Mmorales</c:v>
                </c:pt>
                <c:pt idx="7">
                  <c:v>Pmunoz</c:v>
                </c:pt>
                <c:pt idx="8">
                  <c:v>Valarcon</c:v>
                </c:pt>
              </c:strCache>
            </c:strRef>
          </c:cat>
          <c:val>
            <c:numRef>
              <c:f>'Comp PP 2025-2026'!$C$54:$C$62</c:f>
              <c:numCache>
                <c:formatCode>#,##0</c:formatCode>
                <c:ptCount val="9"/>
                <c:pt idx="0">
                  <c:v>5798575638</c:v>
                </c:pt>
                <c:pt idx="1">
                  <c:v>4793348973</c:v>
                </c:pt>
                <c:pt idx="2">
                  <c:v>917580686</c:v>
                </c:pt>
                <c:pt idx="3">
                  <c:v>418014302</c:v>
                </c:pt>
                <c:pt idx="4">
                  <c:v>534286647</c:v>
                </c:pt>
                <c:pt idx="5">
                  <c:v>5690754889</c:v>
                </c:pt>
                <c:pt idx="6">
                  <c:v>231957683</c:v>
                </c:pt>
                <c:pt idx="7">
                  <c:v>425876996</c:v>
                </c:pt>
                <c:pt idx="8">
                  <c:v>4047855973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DB-4F8A-ACDB-841AD36758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0261336"/>
        <c:axId val="770262776"/>
      </c:barChart>
      <c:catAx>
        <c:axId val="770261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770262776"/>
        <c:crosses val="autoZero"/>
        <c:auto val="1"/>
        <c:lblAlgn val="ctr"/>
        <c:lblOffset val="100"/>
        <c:noMultiLvlLbl val="0"/>
      </c:catAx>
      <c:valAx>
        <c:axId val="770262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770261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Principales Empresas 2025 (30,9%)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'80-20'!$C$3</c:f>
              <c:strCache>
                <c:ptCount val="1"/>
                <c:pt idx="0">
                  <c:v>%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4E4F-41F5-9C8F-21F06A27C8B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4E4F-41F5-9C8F-21F06A27C8B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4E4F-41F5-9C8F-21F06A27C8B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2-C49A-489A-AF23-D1E6E9C98C92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C49A-489A-AF23-D1E6E9C98C92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4-C49A-489A-AF23-D1E6E9C98C92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C49A-489A-AF23-D1E6E9C98C92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6-C49A-489A-AF23-D1E6E9C98C92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C49A-489A-AF23-D1E6E9C98C92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8-C49A-489A-AF23-D1E6E9C98C92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C49A-489A-AF23-D1E6E9C98C92}"/>
              </c:ext>
            </c:extLst>
          </c:dPt>
          <c:dLbls>
            <c:dLbl>
              <c:idx val="3"/>
              <c:layout>
                <c:manualLayout>
                  <c:x val="1.6666666666666666E-2"/>
                  <c:y val="1.388888888888888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49A-489A-AF23-D1E6E9C98C92}"/>
                </c:ext>
              </c:extLst>
            </c:dLbl>
            <c:dLbl>
              <c:idx val="4"/>
              <c:layout>
                <c:manualLayout>
                  <c:x val="8.3333333333333332E-3"/>
                  <c:y val="4.629629629629629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49A-489A-AF23-D1E6E9C98C92}"/>
                </c:ext>
              </c:extLst>
            </c:dLbl>
            <c:dLbl>
              <c:idx val="5"/>
              <c:layout>
                <c:manualLayout>
                  <c:x val="0"/>
                  <c:y val="5.5555555555555552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49A-489A-AF23-D1E6E9C98C92}"/>
                </c:ext>
              </c:extLst>
            </c:dLbl>
            <c:dLbl>
              <c:idx val="6"/>
              <c:layout>
                <c:manualLayout>
                  <c:x val="-3.888888888888889E-2"/>
                  <c:y val="4.629629629629629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49A-489A-AF23-D1E6E9C98C92}"/>
                </c:ext>
              </c:extLst>
            </c:dLbl>
            <c:dLbl>
              <c:idx val="7"/>
              <c:layout>
                <c:manualLayout>
                  <c:x val="-8.611111111111111E-2"/>
                  <c:y val="1.388888888888888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49A-489A-AF23-D1E6E9C98C92}"/>
                </c:ext>
              </c:extLst>
            </c:dLbl>
            <c:dLbl>
              <c:idx val="8"/>
              <c:layout>
                <c:manualLayout>
                  <c:x val="-5.8333333333333334E-2"/>
                  <c:y val="-1.3888888888888931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49A-489A-AF23-D1E6E9C98C92}"/>
                </c:ext>
              </c:extLst>
            </c:dLbl>
            <c:dLbl>
              <c:idx val="9"/>
              <c:layout>
                <c:manualLayout>
                  <c:x val="-2.2222222222222272E-2"/>
                  <c:y val="-2.3148148148148147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49A-489A-AF23-D1E6E9C98C92}"/>
                </c:ext>
              </c:extLst>
            </c:dLbl>
            <c:dLbl>
              <c:idx val="10"/>
              <c:layout>
                <c:manualLayout>
                  <c:x val="0.10277777777777783"/>
                  <c:y val="-2.7777777777777776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49A-489A-AF23-D1E6E9C98C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'80-20'!$A$4:$A$14</c:f>
              <c:strCache>
                <c:ptCount val="11"/>
                <c:pt idx="0">
                  <c:v>Walmart</c:v>
                </c:pt>
                <c:pt idx="1">
                  <c:v>Bhp</c:v>
                </c:pt>
                <c:pt idx="2">
                  <c:v>Sodexo</c:v>
                </c:pt>
                <c:pt idx="3">
                  <c:v>Ripley</c:v>
                </c:pt>
                <c:pt idx="4">
                  <c:v>Echeverria</c:v>
                </c:pt>
                <c:pt idx="5">
                  <c:v>Cruz Verde</c:v>
                </c:pt>
                <c:pt idx="6">
                  <c:v>Turbus</c:v>
                </c:pt>
                <c:pt idx="7">
                  <c:v>Newrest</c:v>
                </c:pt>
                <c:pt idx="8">
                  <c:v>Salcobrand</c:v>
                </c:pt>
                <c:pt idx="9">
                  <c:v>Bupa</c:v>
                </c:pt>
                <c:pt idx="10">
                  <c:v>Cencosud</c:v>
                </c:pt>
              </c:strCache>
            </c:strRef>
          </c:cat>
          <c:val>
            <c:numRef>
              <c:f>'80-20'!$C$4:$C$14</c:f>
              <c:numCache>
                <c:formatCode>#,##0.0</c:formatCode>
                <c:ptCount val="11"/>
                <c:pt idx="0">
                  <c:v>6.8156272597884611</c:v>
                </c:pt>
                <c:pt idx="1">
                  <c:v>4.7311567750858137</c:v>
                </c:pt>
                <c:pt idx="2">
                  <c:v>3.5116708071862455</c:v>
                </c:pt>
                <c:pt idx="3">
                  <c:v>2.761171875286188</c:v>
                </c:pt>
                <c:pt idx="4">
                  <c:v>2.5511103322676751</c:v>
                </c:pt>
                <c:pt idx="5">
                  <c:v>1.9444498682863594</c:v>
                </c:pt>
                <c:pt idx="6">
                  <c:v>1.7562562604625727</c:v>
                </c:pt>
                <c:pt idx="7">
                  <c:v>1.7490682029877833</c:v>
                </c:pt>
                <c:pt idx="8">
                  <c:v>1.73636218285087</c:v>
                </c:pt>
                <c:pt idx="9">
                  <c:v>1.6621311984732297</c:v>
                </c:pt>
                <c:pt idx="10">
                  <c:v>1.6351769034581423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A-489A-AF23-D1E6E9C98C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4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5" Type="http://schemas.openxmlformats.org/officeDocument/2006/relationships/chart" Target="../charts/chart16.xml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581025</xdr:colOff>
      <xdr:row>12</xdr:row>
      <xdr:rowOff>33337</xdr:rowOff>
    </xdr:from>
    <xdr:to>
      <xdr:col>16</xdr:col>
      <xdr:colOff>581025</xdr:colOff>
      <xdr:row>26</xdr:row>
      <xdr:rowOff>90487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98EBF9C-0B05-76C5-979D-AB01E493BB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276224</xdr:colOff>
      <xdr:row>1</xdr:row>
      <xdr:rowOff>223837</xdr:rowOff>
    </xdr:from>
    <xdr:to>
      <xdr:col>13</xdr:col>
      <xdr:colOff>0</xdr:colOff>
      <xdr:row>15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472AC9A-AEC1-F5EE-1125-78FB0A01ED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17</xdr:row>
      <xdr:rowOff>223837</xdr:rowOff>
    </xdr:from>
    <xdr:to>
      <xdr:col>12</xdr:col>
      <xdr:colOff>752475</xdr:colOff>
      <xdr:row>31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C30B481-2DB6-095D-D0FA-40D628D2CD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209549</xdr:colOff>
      <xdr:row>33</xdr:row>
      <xdr:rowOff>223837</xdr:rowOff>
    </xdr:from>
    <xdr:to>
      <xdr:col>12</xdr:col>
      <xdr:colOff>752474</xdr:colOff>
      <xdr:row>48</xdr:row>
      <xdr:rowOff>23812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BE67AAB-CEE0-EEE8-10BB-0A0456F6B1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76200</xdr:colOff>
      <xdr:row>1</xdr:row>
      <xdr:rowOff>223837</xdr:rowOff>
    </xdr:from>
    <xdr:to>
      <xdr:col>18</xdr:col>
      <xdr:colOff>504825</xdr:colOff>
      <xdr:row>14</xdr:row>
      <xdr:rowOff>190500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8B0E04E-6809-F6F0-7E97-05620D5A57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1</xdr:row>
      <xdr:rowOff>233362</xdr:rowOff>
    </xdr:from>
    <xdr:to>
      <xdr:col>24</xdr:col>
      <xdr:colOff>285750</xdr:colOff>
      <xdr:row>14</xdr:row>
      <xdr:rowOff>180975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80DBFE09-CE5A-FDBE-63A1-2E1A296028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276224</xdr:colOff>
      <xdr:row>1</xdr:row>
      <xdr:rowOff>223837</xdr:rowOff>
    </xdr:from>
    <xdr:to>
      <xdr:col>13</xdr:col>
      <xdr:colOff>0</xdr:colOff>
      <xdr:row>15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DB550EB-4D46-445B-AAAA-EBF96E7A9B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17</xdr:row>
      <xdr:rowOff>223837</xdr:rowOff>
    </xdr:from>
    <xdr:to>
      <xdr:col>12</xdr:col>
      <xdr:colOff>752475</xdr:colOff>
      <xdr:row>31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C7E318A-C133-4E0E-87AF-4EDB294E5C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209549</xdr:colOff>
      <xdr:row>33</xdr:row>
      <xdr:rowOff>223837</xdr:rowOff>
    </xdr:from>
    <xdr:to>
      <xdr:col>12</xdr:col>
      <xdr:colOff>752474</xdr:colOff>
      <xdr:row>48</xdr:row>
      <xdr:rowOff>23812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922DA9E-AFF3-4E00-AA8F-EDD43CF9D3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76200</xdr:colOff>
      <xdr:row>1</xdr:row>
      <xdr:rowOff>223837</xdr:rowOff>
    </xdr:from>
    <xdr:to>
      <xdr:col>18</xdr:col>
      <xdr:colOff>504825</xdr:colOff>
      <xdr:row>14</xdr:row>
      <xdr:rowOff>190500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2F04285-777D-49EC-9757-3BBC333078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1</xdr:row>
      <xdr:rowOff>233362</xdr:rowOff>
    </xdr:from>
    <xdr:to>
      <xdr:col>24</xdr:col>
      <xdr:colOff>285750</xdr:colOff>
      <xdr:row>14</xdr:row>
      <xdr:rowOff>180975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13225CCC-B541-4B5E-A5C6-5791C4647D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380999</xdr:colOff>
      <xdr:row>2</xdr:row>
      <xdr:rowOff>223837</xdr:rowOff>
    </xdr:from>
    <xdr:to>
      <xdr:col>14</xdr:col>
      <xdr:colOff>95250</xdr:colOff>
      <xdr:row>16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964D835-43FF-4E24-B816-291E4F16AF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323850</xdr:colOff>
      <xdr:row>18</xdr:row>
      <xdr:rowOff>223837</xdr:rowOff>
    </xdr:from>
    <xdr:to>
      <xdr:col>14</xdr:col>
      <xdr:colOff>85725</xdr:colOff>
      <xdr:row>32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F935472-3DFE-4CBD-8072-47B1589FAB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314324</xdr:colOff>
      <xdr:row>34</xdr:row>
      <xdr:rowOff>223837</xdr:rowOff>
    </xdr:from>
    <xdr:to>
      <xdr:col>14</xdr:col>
      <xdr:colOff>85724</xdr:colOff>
      <xdr:row>49</xdr:row>
      <xdr:rowOff>23812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861ED27-5CC7-4135-9AA8-8C68DFCF73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171450</xdr:colOff>
      <xdr:row>2</xdr:row>
      <xdr:rowOff>223837</xdr:rowOff>
    </xdr:from>
    <xdr:to>
      <xdr:col>19</xdr:col>
      <xdr:colOff>600075</xdr:colOff>
      <xdr:row>15</xdr:row>
      <xdr:rowOff>190500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8B58278-3798-46B6-9577-283CBECCA9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676275</xdr:colOff>
      <xdr:row>2</xdr:row>
      <xdr:rowOff>233362</xdr:rowOff>
    </xdr:from>
    <xdr:to>
      <xdr:col>25</xdr:col>
      <xdr:colOff>200025</xdr:colOff>
      <xdr:row>15</xdr:row>
      <xdr:rowOff>180975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98B4B5C9-B5B1-4CA0-940B-A7F0ADCC31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142875</xdr:colOff>
      <xdr:row>51</xdr:row>
      <xdr:rowOff>33337</xdr:rowOff>
    </xdr:from>
    <xdr:to>
      <xdr:col>14</xdr:col>
      <xdr:colOff>685800</xdr:colOff>
      <xdr:row>63</xdr:row>
      <xdr:rowOff>47625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5682EE53-378D-4858-B3C6-542E6295E4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123825</xdr:colOff>
      <xdr:row>0</xdr:row>
      <xdr:rowOff>38100</xdr:rowOff>
    </xdr:from>
    <xdr:to>
      <xdr:col>9</xdr:col>
      <xdr:colOff>161925</xdr:colOff>
      <xdr:row>1</xdr:row>
      <xdr:rowOff>104775</xdr:rowOff>
    </xdr:to>
    <xdr:sp macro="[0]!Actualiza_2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F312C78E-4467-554C-41B2-18FD71776E07}"/>
            </a:ext>
          </a:extLst>
        </xdr:cNvPr>
        <xdr:cNvSpPr/>
      </xdr:nvSpPr>
      <xdr:spPr>
        <a:xfrm>
          <a:off x="10163175" y="38100"/>
          <a:ext cx="800100" cy="2571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Actualizar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61912</xdr:colOff>
      <xdr:row>2</xdr:row>
      <xdr:rowOff>23811</xdr:rowOff>
    </xdr:from>
    <xdr:to>
      <xdr:col>19</xdr:col>
      <xdr:colOff>0</xdr:colOff>
      <xdr:row>21</xdr:row>
      <xdr:rowOff>76200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F69FE5C-5BEE-50F1-A083-41BC61E749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entrocapacitacionproforma-my.sharepoint.com/personal/oarce_proforma_cl/Documents/Escritorio/DJ%20Empresas/2025/Reporte%20DJ%202025.xlsx" TargetMode="External"/><Relationship Id="rId1" Type="http://schemas.openxmlformats.org/officeDocument/2006/relationships/externalLinkPath" Target="https://centrocapacitacionproforma-my.sharepoint.com/personal/oarce_proforma_cl/Documents/Escritorio/DJ%20Empresas/2025/Reporte%20DJ%2020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J Empresas"/>
      <sheetName val="Resumen"/>
    </sheetNames>
    <sheetDataSet>
      <sheetData sheetId="0">
        <row r="7">
          <cell r="A7" t="str">
            <v>11.852.294-K</v>
          </cell>
          <cell r="B7" t="str">
            <v>Pedro Antonio Catalán Mansilla</v>
          </cell>
          <cell r="C7" t="str">
            <v>Profisur</v>
          </cell>
          <cell r="D7" t="str">
            <v>Cparada</v>
          </cell>
          <cell r="E7">
            <v>2566655</v>
          </cell>
          <cell r="F7">
            <v>255210628</v>
          </cell>
          <cell r="G7">
            <v>2552106</v>
          </cell>
        </row>
        <row r="8">
          <cell r="A8" t="str">
            <v>53.125.850-9</v>
          </cell>
          <cell r="B8" t="str">
            <v>Comunidad Hospital Del Profesor</v>
          </cell>
          <cell r="C8" t="str">
            <v>Chp</v>
          </cell>
          <cell r="D8" t="str">
            <v>Bsilva</v>
          </cell>
          <cell r="E8">
            <v>80273608</v>
          </cell>
          <cell r="F8">
            <v>7293074022</v>
          </cell>
          <cell r="G8">
            <v>72930740</v>
          </cell>
        </row>
        <row r="9">
          <cell r="A9" t="str">
            <v>59.207.190-8</v>
          </cell>
          <cell r="B9" t="str">
            <v>Delibest Agencia En Chile</v>
          </cell>
          <cell r="C9" t="str">
            <v>Delibest</v>
          </cell>
          <cell r="D9" t="str">
            <v>Valarcon</v>
          </cell>
          <cell r="E9">
            <v>16888279</v>
          </cell>
          <cell r="F9">
            <v>1259087548</v>
          </cell>
          <cell r="G9">
            <v>12590875</v>
          </cell>
        </row>
        <row r="10">
          <cell r="A10" t="str">
            <v>60.503.000-9</v>
          </cell>
          <cell r="B10" t="str">
            <v>Empresa De Correos De Chile</v>
          </cell>
          <cell r="C10" t="str">
            <v>Correos De Chile</v>
          </cell>
          <cell r="D10" t="str">
            <v>Valarcon</v>
          </cell>
          <cell r="E10">
            <v>400000000</v>
          </cell>
          <cell r="F10">
            <v>62949912588</v>
          </cell>
          <cell r="G10">
            <v>629499126</v>
          </cell>
        </row>
        <row r="11">
          <cell r="A11" t="str">
            <v>60.911.006-6</v>
          </cell>
          <cell r="B11" t="str">
            <v>Universidad Del Bio Bio</v>
          </cell>
          <cell r="C11" t="str">
            <v>Universidad Del Bio Bio</v>
          </cell>
          <cell r="D11" t="str">
            <v>Pmunoz</v>
          </cell>
          <cell r="E11">
            <v>180000000</v>
          </cell>
          <cell r="F11">
            <v>29886173552</v>
          </cell>
          <cell r="G11">
            <v>298861736</v>
          </cell>
        </row>
        <row r="12">
          <cell r="A12" t="str">
            <v>61.214.000-6</v>
          </cell>
          <cell r="B12" t="str">
            <v>Servicios Portuarios Patillos S.a.</v>
          </cell>
          <cell r="C12" t="str">
            <v>Spl</v>
          </cell>
          <cell r="D12" t="str">
            <v>Valarcon</v>
          </cell>
          <cell r="E12">
            <v>2218087</v>
          </cell>
          <cell r="F12">
            <v>392476685</v>
          </cell>
          <cell r="G12">
            <v>3924767</v>
          </cell>
        </row>
        <row r="13">
          <cell r="A13" t="str">
            <v>61.808.000-5</v>
          </cell>
          <cell r="B13" t="str">
            <v>Aguas Andinas S.a.</v>
          </cell>
          <cell r="C13" t="str">
            <v>Aguas Andinas</v>
          </cell>
          <cell r="D13" t="str">
            <v>Lbravo</v>
          </cell>
          <cell r="E13">
            <v>187478856</v>
          </cell>
          <cell r="F13">
            <v>40340208400</v>
          </cell>
          <cell r="G13">
            <v>403402084</v>
          </cell>
        </row>
        <row r="14">
          <cell r="A14" t="str">
            <v>61.951.300-2</v>
          </cell>
          <cell r="B14" t="str">
            <v>Empresa Portuaria Iquique</v>
          </cell>
          <cell r="C14" t="str">
            <v>Empresa Portuaria Iquique</v>
          </cell>
          <cell r="D14" t="str">
            <v>Jmolina</v>
          </cell>
          <cell r="E14">
            <v>2460000</v>
          </cell>
          <cell r="F14">
            <v>1254268540</v>
          </cell>
          <cell r="G14">
            <v>12542685</v>
          </cell>
        </row>
        <row r="15">
          <cell r="A15" t="str">
            <v>61.980.520-8</v>
          </cell>
          <cell r="B15" t="str">
            <v>Universidad De Aysen</v>
          </cell>
          <cell r="C15" t="str">
            <v>Universidad De Aysen</v>
          </cell>
          <cell r="D15" t="str">
            <v>Cparada</v>
          </cell>
          <cell r="E15">
            <v>30000000</v>
          </cell>
          <cell r="F15">
            <v>4778081770</v>
          </cell>
          <cell r="G15">
            <v>47780818</v>
          </cell>
        </row>
        <row r="16">
          <cell r="A16" t="str">
            <v>65.030.216-8</v>
          </cell>
          <cell r="B16" t="str">
            <v>Fundación Educacional Cardenal Caro</v>
          </cell>
          <cell r="C16" t="str">
            <v>Fundación Educacional Cardenal Caro</v>
          </cell>
          <cell r="D16" t="str">
            <v>Valarcon</v>
          </cell>
          <cell r="E16">
            <v>8344086</v>
          </cell>
          <cell r="F16">
            <v>4955814585</v>
          </cell>
          <cell r="G16">
            <v>49558146</v>
          </cell>
        </row>
        <row r="17">
          <cell r="A17" t="str">
            <v>65.115.611-4</v>
          </cell>
          <cell r="B17" t="str">
            <v>Corporación Educacional Cecal Sur Castro</v>
          </cell>
          <cell r="C17" t="str">
            <v>Corporación Educacional Cecal Sur Castro</v>
          </cell>
          <cell r="D17" t="str">
            <v>Bsilva</v>
          </cell>
          <cell r="E17">
            <v>800000</v>
          </cell>
          <cell r="F17">
            <v>403755831</v>
          </cell>
          <cell r="G17">
            <v>4037558</v>
          </cell>
        </row>
        <row r="18">
          <cell r="A18" t="str">
            <v>65.143.769-5</v>
          </cell>
          <cell r="B18" t="str">
            <v>Corporación Educacional Francisco De Aguirre</v>
          </cell>
          <cell r="C18" t="str">
            <v>Corporación Educacional Francisco De Aguirre</v>
          </cell>
          <cell r="D18" t="str">
            <v>Gcontreras</v>
          </cell>
          <cell r="E18">
            <v>6000000</v>
          </cell>
          <cell r="F18">
            <v>622401030</v>
          </cell>
          <cell r="G18">
            <v>6224010</v>
          </cell>
        </row>
        <row r="19">
          <cell r="A19" t="str">
            <v>65.145.313-5</v>
          </cell>
          <cell r="B19" t="str">
            <v>Corporacion Educacional Getsemani</v>
          </cell>
          <cell r="C19" t="str">
            <v>Corporacion Educacional Getsemani</v>
          </cell>
          <cell r="D19" t="str">
            <v>Bsilva</v>
          </cell>
          <cell r="E19">
            <v>9000000</v>
          </cell>
          <cell r="F19">
            <v>919220129</v>
          </cell>
          <cell r="G19">
            <v>9192201</v>
          </cell>
        </row>
        <row r="20">
          <cell r="A20" t="str">
            <v>65.152.376-1</v>
          </cell>
          <cell r="B20" t="str">
            <v>Corporacion Educacional Colegio Los Pensamientos</v>
          </cell>
          <cell r="C20" t="str">
            <v>Corporacion Educacional Colegio Los Pensamientos</v>
          </cell>
          <cell r="D20" t="str">
            <v>Bsilva</v>
          </cell>
          <cell r="E20">
            <v>19050000</v>
          </cell>
          <cell r="F20">
            <v>1863331507</v>
          </cell>
          <cell r="G20">
            <v>18633315</v>
          </cell>
        </row>
        <row r="21">
          <cell r="A21" t="str">
            <v>65.153.256-6</v>
          </cell>
          <cell r="B21" t="str">
            <v>CorporaciÓn Educacional Del Real</v>
          </cell>
          <cell r="C21" t="str">
            <v>Corporación Educacional Del Real</v>
          </cell>
          <cell r="D21" t="str">
            <v>Lbravo</v>
          </cell>
          <cell r="E21">
            <v>4695171</v>
          </cell>
          <cell r="F21">
            <v>475623518</v>
          </cell>
          <cell r="G21">
            <v>4756235</v>
          </cell>
        </row>
        <row r="22">
          <cell r="A22" t="str">
            <v>65.154.513-7</v>
          </cell>
          <cell r="B22" t="str">
            <v>Fundacion Educacional Colegio Sol Del Valle De Lampa</v>
          </cell>
          <cell r="C22" t="str">
            <v>Colegio Sol Del Valle</v>
          </cell>
          <cell r="D22" t="str">
            <v>Valarcon</v>
          </cell>
          <cell r="E22">
            <v>1786538</v>
          </cell>
          <cell r="F22">
            <v>1488453059</v>
          </cell>
          <cell r="G22">
            <v>14884531</v>
          </cell>
        </row>
        <row r="23">
          <cell r="A23" t="str">
            <v>65.155.202-8</v>
          </cell>
          <cell r="B23" t="str">
            <v>Corporacion Educacional Del Valle Maipu</v>
          </cell>
          <cell r="C23" t="str">
            <v>Corporacion Educacional Del Valle Maipu</v>
          </cell>
          <cell r="D23" t="str">
            <v>Lbravo</v>
          </cell>
          <cell r="E23">
            <v>11888876</v>
          </cell>
          <cell r="F23">
            <v>1118093008</v>
          </cell>
          <cell r="G23">
            <v>11180930</v>
          </cell>
        </row>
        <row r="24">
          <cell r="A24" t="str">
            <v>65.175.242-6</v>
          </cell>
          <cell r="B24" t="str">
            <v>Corporación Centro De Formación Técnica Santo Tomás</v>
          </cell>
          <cell r="C24" t="str">
            <v>Santo Tomas</v>
          </cell>
          <cell r="D24" t="str">
            <v>Valarcon</v>
          </cell>
          <cell r="E24">
            <v>251336578</v>
          </cell>
          <cell r="F24">
            <v>26338355327</v>
          </cell>
          <cell r="G24">
            <v>263383553</v>
          </cell>
        </row>
        <row r="25">
          <cell r="A25" t="str">
            <v>65.195.321-9</v>
          </cell>
          <cell r="B25" t="str">
            <v>CorporaciÓn Educacional Faure Hernandez</v>
          </cell>
          <cell r="C25" t="str">
            <v>Corporación Educacional Faure Hernandez</v>
          </cell>
          <cell r="D25" t="str">
            <v>Valarcon</v>
          </cell>
          <cell r="E25">
            <v>2100000</v>
          </cell>
          <cell r="F25">
            <v>204379126</v>
          </cell>
          <cell r="G25">
            <v>2043791</v>
          </cell>
        </row>
        <row r="26">
          <cell r="A26" t="str">
            <v>65.234.111-k</v>
          </cell>
          <cell r="B26" t="str">
            <v>Fundacion Anchora Uc</v>
          </cell>
          <cell r="C26" t="str">
            <v>Red Uc</v>
          </cell>
          <cell r="D26" t="str">
            <v>Lbravo</v>
          </cell>
          <cell r="E26">
            <v>4292925</v>
          </cell>
          <cell r="F26">
            <v>3780437407</v>
          </cell>
          <cell r="G26">
            <v>37804374</v>
          </cell>
        </row>
        <row r="27">
          <cell r="A27" t="str">
            <v>65.461.730-9</v>
          </cell>
          <cell r="B27" t="str">
            <v>Cooperativa De Ahorro Y Credito Caja Nova Ltda.</v>
          </cell>
          <cell r="C27" t="str">
            <v>Caja Nova</v>
          </cell>
          <cell r="D27" t="str">
            <v>Cosorio</v>
          </cell>
          <cell r="E27">
            <v>600000</v>
          </cell>
          <cell r="F27">
            <v>93330354</v>
          </cell>
          <cell r="G27">
            <v>933304</v>
          </cell>
        </row>
        <row r="28">
          <cell r="A28" t="str">
            <v>70.017.860-9</v>
          </cell>
          <cell r="B28" t="str">
            <v>Coop De Ahorro Y Credito El Detallista Ltda</v>
          </cell>
          <cell r="C28" t="str">
            <v>Detacoop</v>
          </cell>
          <cell r="D28" t="str">
            <v>Cosorio</v>
          </cell>
          <cell r="E28">
            <v>56827295</v>
          </cell>
          <cell r="F28">
            <v>5701561656</v>
          </cell>
          <cell r="G28">
            <v>57015617</v>
          </cell>
        </row>
        <row r="29">
          <cell r="A29" t="str">
            <v>70.039.900-1</v>
          </cell>
          <cell r="B29" t="str">
            <v>Corporacion De Educacion Popular Cep-molokai</v>
          </cell>
          <cell r="C29" t="str">
            <v>Belen Educa</v>
          </cell>
          <cell r="D29" t="str">
            <v>Valarcon</v>
          </cell>
          <cell r="E29">
            <v>37847176</v>
          </cell>
          <cell r="F29">
            <v>5370948757</v>
          </cell>
          <cell r="G29">
            <v>53709488</v>
          </cell>
        </row>
        <row r="30">
          <cell r="A30" t="str">
            <v>70.543.600-2</v>
          </cell>
          <cell r="B30" t="str">
            <v>Fundacion Las Rosas De Ayuda Fraterna</v>
          </cell>
          <cell r="C30" t="str">
            <v>Fundacion Las Rosas</v>
          </cell>
          <cell r="D30" t="str">
            <v>Bsilva</v>
          </cell>
          <cell r="E30">
            <v>209507284</v>
          </cell>
          <cell r="F30">
            <v>23347698228</v>
          </cell>
          <cell r="G30">
            <v>233476982</v>
          </cell>
        </row>
        <row r="31">
          <cell r="A31" t="str">
            <v>70.574.900-0</v>
          </cell>
          <cell r="B31" t="str">
            <v>Fundación Educacional Para El Desarrollo Integral De La Niñez</v>
          </cell>
          <cell r="C31" t="str">
            <v>Fundacion Integra</v>
          </cell>
          <cell r="D31" t="str">
            <v>Valarcon</v>
          </cell>
          <cell r="E31">
            <v>250000000</v>
          </cell>
          <cell r="F31">
            <v>314751181383</v>
          </cell>
          <cell r="G31">
            <v>3147511814</v>
          </cell>
        </row>
        <row r="32">
          <cell r="A32" t="str">
            <v>70.678.600-7</v>
          </cell>
          <cell r="B32" t="str">
            <v>Fundacion Paula Jaraquemada Alquizar</v>
          </cell>
          <cell r="C32" t="str">
            <v>Fundacion Paula Jaraquemada Alquizar</v>
          </cell>
          <cell r="D32" t="str">
            <v>Lbravo</v>
          </cell>
          <cell r="E32">
            <v>17000000</v>
          </cell>
          <cell r="F32">
            <v>4853352686</v>
          </cell>
          <cell r="G32">
            <v>48533527</v>
          </cell>
        </row>
        <row r="33">
          <cell r="A33" t="str">
            <v>70.770.800-K</v>
          </cell>
          <cell r="B33" t="str">
            <v>Universidad De Tarapacá</v>
          </cell>
          <cell r="C33" t="str">
            <v>Universidad De Tarapacá</v>
          </cell>
          <cell r="D33" t="str">
            <v>Jmolina</v>
          </cell>
          <cell r="E33">
            <v>50000000</v>
          </cell>
          <cell r="F33">
            <v>29246157443</v>
          </cell>
          <cell r="G33">
            <v>292461574</v>
          </cell>
        </row>
        <row r="34">
          <cell r="A34" t="str">
            <v>70.772.100-6</v>
          </cell>
          <cell r="B34" t="str">
            <v>Universidad De Los Lagos</v>
          </cell>
          <cell r="C34" t="str">
            <v>Ula</v>
          </cell>
          <cell r="D34" t="str">
            <v>Cparada</v>
          </cell>
          <cell r="E34">
            <v>238410872</v>
          </cell>
          <cell r="F34">
            <v>24196423999</v>
          </cell>
          <cell r="G34">
            <v>241964240</v>
          </cell>
        </row>
        <row r="35">
          <cell r="A35" t="str">
            <v>70.783.100-6</v>
          </cell>
          <cell r="B35" t="str">
            <v>Universidad De La Serena</v>
          </cell>
          <cell r="C35" t="str">
            <v>Universidad De La Serena</v>
          </cell>
          <cell r="D35" t="str">
            <v>Gcontreras</v>
          </cell>
          <cell r="E35">
            <v>119323958</v>
          </cell>
          <cell r="F35">
            <v>26517083832</v>
          </cell>
          <cell r="G35">
            <v>265170838</v>
          </cell>
        </row>
        <row r="36">
          <cell r="A36" t="str">
            <v>70.791.800-4</v>
          </cell>
          <cell r="B36" t="str">
            <v>Universidad De Antofagasta</v>
          </cell>
          <cell r="C36" t="str">
            <v>Universidad Antofagasta</v>
          </cell>
          <cell r="D36" t="str">
            <v>Jmolina</v>
          </cell>
          <cell r="E36">
            <v>258521939</v>
          </cell>
          <cell r="F36">
            <v>25816774691</v>
          </cell>
          <cell r="G36">
            <v>258167747</v>
          </cell>
        </row>
        <row r="37">
          <cell r="A37" t="str">
            <v>70.872.300-2</v>
          </cell>
          <cell r="B37" t="str">
            <v>Corporacion  Munic. Viña Del Mar Para El Desarrollo Social</v>
          </cell>
          <cell r="C37" t="str">
            <v>Corporacion Munic. Viña Del Mar Para El Desarrollo Social</v>
          </cell>
          <cell r="D37" t="str">
            <v>Gcontreras</v>
          </cell>
          <cell r="E37">
            <v>34160965</v>
          </cell>
          <cell r="F37">
            <v>67121804180</v>
          </cell>
          <cell r="G37">
            <v>671218042</v>
          </cell>
        </row>
        <row r="38">
          <cell r="A38" t="str">
            <v>70.932.800-k</v>
          </cell>
          <cell r="B38" t="str">
            <v>Corp.municipal Desarrollo Social De ÑuÑoa</v>
          </cell>
          <cell r="C38" t="str">
            <v>Corp.municipal Desarrollo Social De Ñuñoa</v>
          </cell>
          <cell r="D38" t="str">
            <v>Cosorio</v>
          </cell>
          <cell r="E38">
            <v>69542000</v>
          </cell>
          <cell r="F38">
            <v>48670241616</v>
          </cell>
          <cell r="G38">
            <v>486702416</v>
          </cell>
        </row>
        <row r="39">
          <cell r="A39" t="str">
            <v>71.015.300-0</v>
          </cell>
          <cell r="B39" t="str">
            <v>Corporacion De Desarrollo De La Comuna De San Vicente De Tagua Tagua</v>
          </cell>
          <cell r="C39" t="str">
            <v>Corporacion De Desarrollo De La Comuna De San Vicente De Tagua Tagua</v>
          </cell>
          <cell r="D39" t="str">
            <v>Pmunoz</v>
          </cell>
          <cell r="E39">
            <v>153938885</v>
          </cell>
          <cell r="F39">
            <v>16491903755</v>
          </cell>
          <cell r="G39">
            <v>164919038</v>
          </cell>
        </row>
        <row r="40">
          <cell r="A40" t="str">
            <v>71.016.300-6</v>
          </cell>
          <cell r="B40" t="str">
            <v>Corporación Municipal De Panguipulli</v>
          </cell>
          <cell r="C40" t="str">
            <v>Corporación Municipal De Panguipulli</v>
          </cell>
          <cell r="D40" t="str">
            <v>Cparada</v>
          </cell>
          <cell r="E40">
            <v>103500000</v>
          </cell>
          <cell r="F40">
            <v>11690677110</v>
          </cell>
          <cell r="G40">
            <v>116906771</v>
          </cell>
        </row>
        <row r="41">
          <cell r="A41" t="str">
            <v>71.195.600-K</v>
          </cell>
          <cell r="B41" t="str">
            <v>Fundación De Desarrollo Educacional Y Tecnológico La Araucanía</v>
          </cell>
          <cell r="C41" t="str">
            <v>Fundación De Desarrollo Educacional Y Tecnológico La Araucanía</v>
          </cell>
          <cell r="D41" t="str">
            <v>Pmunoz</v>
          </cell>
          <cell r="E41">
            <v>156034</v>
          </cell>
          <cell r="F41">
            <v>1867296052</v>
          </cell>
          <cell r="G41">
            <v>18672961</v>
          </cell>
        </row>
        <row r="42">
          <cell r="A42" t="str">
            <v>71.236.700-8</v>
          </cell>
          <cell r="B42" t="str">
            <v>Universidad De Atacama</v>
          </cell>
          <cell r="C42" t="str">
            <v>Universidad De Atacama</v>
          </cell>
          <cell r="D42" t="str">
            <v>Jmolina</v>
          </cell>
          <cell r="E42">
            <v>80000000</v>
          </cell>
          <cell r="F42">
            <v>20286510437</v>
          </cell>
          <cell r="G42">
            <v>202865104</v>
          </cell>
        </row>
        <row r="43">
          <cell r="A43" t="str">
            <v>71.281.500-0</v>
          </cell>
          <cell r="B43" t="str">
            <v>CorporaciÓn Municipal De Curaco De VÉlez Para La Educacion, Salud Y AtenciÓn De Menores</v>
          </cell>
          <cell r="C43" t="str">
            <v>Corporación Municipal De Curaco De Vélez Para La Educacion, Salud Y Atención De Menores</v>
          </cell>
          <cell r="D43" t="str">
            <v>Cparada</v>
          </cell>
          <cell r="E43">
            <v>13324193</v>
          </cell>
          <cell r="F43">
            <v>1272040159</v>
          </cell>
          <cell r="G43">
            <v>12720402</v>
          </cell>
        </row>
        <row r="44">
          <cell r="A44" t="str">
            <v>71.293.900-1</v>
          </cell>
          <cell r="B44" t="str">
            <v>Corporación Municipal Melipilla Para La Ed Salud</v>
          </cell>
          <cell r="C44" t="str">
            <v>Corporación Municipal Melipilla Para La Ed Salud</v>
          </cell>
          <cell r="D44" t="str">
            <v>Cosorio</v>
          </cell>
          <cell r="E44">
            <v>79676617</v>
          </cell>
          <cell r="F44">
            <v>53349096443</v>
          </cell>
          <cell r="G44">
            <v>533490964</v>
          </cell>
        </row>
        <row r="45">
          <cell r="A45" t="str">
            <v>71.364.800-0</v>
          </cell>
          <cell r="B45" t="str">
            <v>Corporacion Educacional De Las Artes Graficas Y Afines</v>
          </cell>
          <cell r="C45" t="str">
            <v>Corporacion Educacional De Las Artes Graficas Y Afines</v>
          </cell>
          <cell r="D45" t="str">
            <v>Cosorio</v>
          </cell>
          <cell r="E45">
            <v>13000000</v>
          </cell>
          <cell r="F45">
            <v>1270262101</v>
          </cell>
          <cell r="G45">
            <v>12702621</v>
          </cell>
        </row>
        <row r="46">
          <cell r="A46" t="str">
            <v>71.387.800-6</v>
          </cell>
          <cell r="B46" t="str">
            <v>Sociedad Chilena De Autores E Interpretes Musicales</v>
          </cell>
          <cell r="C46" t="str">
            <v>Sociedad Chilena De Autores E Interpretes Musicales</v>
          </cell>
          <cell r="D46" t="str">
            <v>Valarcon</v>
          </cell>
          <cell r="E46">
            <v>43000000</v>
          </cell>
          <cell r="F46">
            <v>5705828251</v>
          </cell>
          <cell r="G46">
            <v>57058283</v>
          </cell>
        </row>
        <row r="47">
          <cell r="A47" t="str">
            <v>71.455.800-5</v>
          </cell>
          <cell r="B47" t="str">
            <v>Corporación De Capacitación Y Educación Industrial Y  Mineria</v>
          </cell>
          <cell r="C47" t="str">
            <v>Corporación De Capacitación Y Educación Industrial Y Mineria</v>
          </cell>
          <cell r="D47" t="str">
            <v>Valarcon</v>
          </cell>
          <cell r="E47">
            <v>16677561</v>
          </cell>
          <cell r="F47">
            <v>2363311332</v>
          </cell>
          <cell r="G47">
            <v>23633113</v>
          </cell>
        </row>
        <row r="48">
          <cell r="A48" t="str">
            <v>71.540.800-7</v>
          </cell>
          <cell r="B48" t="str">
            <v>Universidad De Las Americas</v>
          </cell>
          <cell r="C48" t="str">
            <v>Udla</v>
          </cell>
          <cell r="D48" t="str">
            <v>Valarcon</v>
          </cell>
          <cell r="E48">
            <v>377574892</v>
          </cell>
          <cell r="F48">
            <v>40144871235</v>
          </cell>
          <cell r="G48">
            <v>401448712</v>
          </cell>
        </row>
        <row r="49">
          <cell r="A49" t="str">
            <v>71.602.500-4</v>
          </cell>
          <cell r="B49" t="str">
            <v>Universidad De Artes Ciencias Y Comunicaciones Uniacc</v>
          </cell>
          <cell r="C49" t="str">
            <v>Universidad De Artes Ciencias Y Comunicaciones Uniacc</v>
          </cell>
          <cell r="D49" t="str">
            <v>Gcontreras</v>
          </cell>
          <cell r="E49">
            <v>58836715</v>
          </cell>
          <cell r="F49">
            <v>6054820624</v>
          </cell>
          <cell r="G49">
            <v>60548206</v>
          </cell>
        </row>
        <row r="50">
          <cell r="A50" t="str">
            <v>71.631.900-8</v>
          </cell>
          <cell r="B50" t="str">
            <v>Universidad San Sebastián</v>
          </cell>
          <cell r="C50" t="str">
            <v>Uss</v>
          </cell>
          <cell r="D50" t="str">
            <v>Valarcon</v>
          </cell>
          <cell r="E50">
            <v>158000000</v>
          </cell>
          <cell r="F50">
            <v>79261570352</v>
          </cell>
          <cell r="G50">
            <v>792615704</v>
          </cell>
        </row>
        <row r="51">
          <cell r="A51" t="str">
            <v>71.635.600-0</v>
          </cell>
          <cell r="B51" t="str">
            <v>Fundacion Marcelo Astoreca Correa</v>
          </cell>
          <cell r="C51" t="str">
            <v>Astoreca</v>
          </cell>
          <cell r="D51" t="str">
            <v>Valarcon</v>
          </cell>
          <cell r="E51">
            <v>23500000</v>
          </cell>
          <cell r="F51">
            <v>5180418096</v>
          </cell>
          <cell r="G51">
            <v>51804181</v>
          </cell>
        </row>
        <row r="52">
          <cell r="A52" t="str">
            <v>71.915.800-5</v>
          </cell>
          <cell r="B52" t="str">
            <v>Universidad Católica De La Santísima Concepción</v>
          </cell>
          <cell r="C52" t="str">
            <v>Ucsc</v>
          </cell>
          <cell r="D52" t="str">
            <v>Pmunoz</v>
          </cell>
          <cell r="E52">
            <v>290000000</v>
          </cell>
          <cell r="F52">
            <v>27797981469</v>
          </cell>
          <cell r="G52">
            <v>277979815</v>
          </cell>
        </row>
        <row r="53">
          <cell r="A53" t="str">
            <v>71.918.300-K</v>
          </cell>
          <cell r="B53" t="str">
            <v>Universidad Católica Del Maule</v>
          </cell>
          <cell r="C53" t="str">
            <v>Ucm</v>
          </cell>
          <cell r="D53" t="str">
            <v>Pmunoz</v>
          </cell>
          <cell r="E53">
            <v>418980986</v>
          </cell>
          <cell r="F53">
            <v>35402508653</v>
          </cell>
          <cell r="G53">
            <v>354025087</v>
          </cell>
        </row>
        <row r="54">
          <cell r="A54" t="str">
            <v>71.918.700-5</v>
          </cell>
          <cell r="B54" t="str">
            <v>Universidad Catolica De Temuco</v>
          </cell>
          <cell r="C54" t="str">
            <v>Uct</v>
          </cell>
          <cell r="D54" t="str">
            <v>Mmorales</v>
          </cell>
          <cell r="E54">
            <v>135000000</v>
          </cell>
          <cell r="F54">
            <v>28639724427</v>
          </cell>
          <cell r="G54">
            <v>286397244</v>
          </cell>
        </row>
        <row r="55">
          <cell r="A55" t="str">
            <v>71.992.600-2</v>
          </cell>
          <cell r="B55" t="str">
            <v>Corporación De Apoyo A La Niñez Y Juventud En Riesgo Social Llequén</v>
          </cell>
          <cell r="C55" t="str">
            <v>Llequen</v>
          </cell>
          <cell r="D55" t="str">
            <v>Pmunoz</v>
          </cell>
          <cell r="E55">
            <v>40000000</v>
          </cell>
          <cell r="F55">
            <v>8088130068</v>
          </cell>
          <cell r="G55">
            <v>80881301</v>
          </cell>
        </row>
        <row r="56">
          <cell r="A56" t="str">
            <v>72.067.800-4</v>
          </cell>
          <cell r="B56" t="str">
            <v xml:space="preserve">Centro De Formacion Tecnica De Los Establecimientos Nacionales De Educacion De Caritas Chile </v>
          </cell>
          <cell r="C56" t="str">
            <v>Centro De Formacion Tecnica De Los Establecimientos Nacionales De Educacion De Caritas Chile</v>
          </cell>
          <cell r="D56" t="str">
            <v>Bsilva</v>
          </cell>
          <cell r="E56">
            <v>17000000</v>
          </cell>
          <cell r="F56">
            <v>6933421583</v>
          </cell>
          <cell r="G56">
            <v>69334216</v>
          </cell>
        </row>
        <row r="57">
          <cell r="A57" t="str">
            <v>72.757.900-1</v>
          </cell>
          <cell r="B57" t="str">
            <v>Fundacion Educacional Musical La Serena</v>
          </cell>
          <cell r="C57" t="str">
            <v>Fundacion Educacional Musical La Serena</v>
          </cell>
          <cell r="D57" t="str">
            <v>Gcontreras</v>
          </cell>
          <cell r="E57">
            <v>15000000</v>
          </cell>
          <cell r="F57">
            <v>1537494093</v>
          </cell>
          <cell r="G57">
            <v>15374941</v>
          </cell>
        </row>
        <row r="58">
          <cell r="A58" t="str">
            <v>74.701.100-1</v>
          </cell>
          <cell r="B58" t="str">
            <v>Centro De Intermediacion Para El Desarrollo De Las Personas En El Trabajo</v>
          </cell>
          <cell r="C58" t="str">
            <v>Centro De Intermediacion Para El Desarrollo De Las Personas En El Trabajo</v>
          </cell>
          <cell r="D58" t="str">
            <v>Valarcon</v>
          </cell>
          <cell r="E58">
            <v>850000</v>
          </cell>
          <cell r="F58">
            <v>85395661</v>
          </cell>
          <cell r="G58">
            <v>853957</v>
          </cell>
        </row>
        <row r="59">
          <cell r="A59" t="str">
            <v>74.805.100-7</v>
          </cell>
          <cell r="B59" t="str">
            <v xml:space="preserve">Fundacion Educacional Belen </v>
          </cell>
          <cell r="C59" t="str">
            <v>Belen Educa</v>
          </cell>
          <cell r="D59" t="str">
            <v>Valarcon</v>
          </cell>
          <cell r="E59">
            <v>144599996</v>
          </cell>
          <cell r="F59">
            <v>26620367131</v>
          </cell>
          <cell r="G59">
            <v>266203671</v>
          </cell>
        </row>
        <row r="60">
          <cell r="A60" t="str">
            <v>74.822.900-0</v>
          </cell>
          <cell r="B60" t="str">
            <v>Fundación Centro De Educación Y  Capacitación De La Universidad Católica Del Norte</v>
          </cell>
          <cell r="C60" t="str">
            <v>Fundación Centro De Educación Y Capacitación De La Universidad Católica Del Norte</v>
          </cell>
          <cell r="D60" t="str">
            <v>Gcontreras</v>
          </cell>
          <cell r="E60">
            <v>50672240</v>
          </cell>
          <cell r="F60">
            <v>5134071983</v>
          </cell>
          <cell r="G60">
            <v>51340720</v>
          </cell>
        </row>
        <row r="61">
          <cell r="A61" t="str">
            <v>76.000.937-7</v>
          </cell>
          <cell r="B61" t="str">
            <v>Normet Chile Ltda</v>
          </cell>
          <cell r="C61" t="str">
            <v>Normet Chile Ltda</v>
          </cell>
          <cell r="D61" t="str">
            <v>Valarcon</v>
          </cell>
          <cell r="E61">
            <v>2313409</v>
          </cell>
          <cell r="F61"/>
          <cell r="G61">
            <v>0</v>
          </cell>
        </row>
        <row r="62">
          <cell r="A62" t="str">
            <v>76.001.597-0</v>
          </cell>
          <cell r="B62" t="str">
            <v>Immersive Technologies</v>
          </cell>
          <cell r="C62" t="str">
            <v>Immersive Technologies</v>
          </cell>
          <cell r="D62" t="str">
            <v>Valarcon</v>
          </cell>
          <cell r="E62">
            <v>125333</v>
          </cell>
          <cell r="F62">
            <v>1025976780</v>
          </cell>
          <cell r="G62">
            <v>10259768</v>
          </cell>
        </row>
        <row r="63">
          <cell r="A63" t="str">
            <v>76.002.754-5</v>
          </cell>
          <cell r="B63" t="str">
            <v>Phd Chile S.a.</v>
          </cell>
          <cell r="C63" t="str">
            <v>Omg</v>
          </cell>
          <cell r="D63" t="str">
            <v>Bsilva</v>
          </cell>
          <cell r="E63">
            <v>22000000</v>
          </cell>
          <cell r="F63">
            <v>1157621025</v>
          </cell>
          <cell r="G63">
            <v>11576210</v>
          </cell>
        </row>
        <row r="64">
          <cell r="A64" t="str">
            <v>76.005.001-6</v>
          </cell>
          <cell r="B64" t="str">
            <v xml:space="preserve">Bupa Chile S.a. </v>
          </cell>
          <cell r="C64" t="str">
            <v>Bupa</v>
          </cell>
          <cell r="D64" t="str">
            <v>Lbravo</v>
          </cell>
          <cell r="E64">
            <v>82000000</v>
          </cell>
          <cell r="F64">
            <v>5018910651</v>
          </cell>
          <cell r="G64">
            <v>50189107</v>
          </cell>
        </row>
        <row r="65">
          <cell r="A65" t="str">
            <v>76.005.049-0</v>
          </cell>
          <cell r="B65" t="str">
            <v>Echeverria Izquierdo S.a.</v>
          </cell>
          <cell r="C65" t="str">
            <v>Echeverria</v>
          </cell>
          <cell r="D65" t="str">
            <v>Valarcon</v>
          </cell>
          <cell r="E65">
            <v>2603296</v>
          </cell>
          <cell r="F65">
            <v>366408847</v>
          </cell>
          <cell r="G65">
            <v>3664088</v>
          </cell>
        </row>
        <row r="66">
          <cell r="A66" t="str">
            <v>76.005.909-9</v>
          </cell>
          <cell r="B66" t="str">
            <v>Comercial Motores De Los Andes Spa</v>
          </cell>
          <cell r="C66" t="str">
            <v>Kaufmann</v>
          </cell>
          <cell r="D66" t="str">
            <v>Valarcon</v>
          </cell>
          <cell r="E66">
            <v>20975541</v>
          </cell>
          <cell r="F66">
            <v>4038675798</v>
          </cell>
          <cell r="G66">
            <v>40386758</v>
          </cell>
        </row>
        <row r="67">
          <cell r="A67" t="str">
            <v>76.006.605-2</v>
          </cell>
          <cell r="B67" t="str">
            <v>Productos Alimenticios Tobalaba Spa</v>
          </cell>
          <cell r="C67" t="str">
            <v>Cadaqués</v>
          </cell>
          <cell r="D67" t="str">
            <v>Lbravo</v>
          </cell>
          <cell r="E67">
            <v>5442983</v>
          </cell>
          <cell r="F67">
            <v>557656095</v>
          </cell>
          <cell r="G67">
            <v>5576561</v>
          </cell>
        </row>
        <row r="68">
          <cell r="A68" t="str">
            <v>76.007.100-5</v>
          </cell>
          <cell r="B68" t="str">
            <v>Constructora Providencia Soc. Ltda.</v>
          </cell>
          <cell r="C68" t="str">
            <v>Providencia</v>
          </cell>
          <cell r="D68" t="str">
            <v>Mmorales</v>
          </cell>
          <cell r="E68">
            <v>33200011</v>
          </cell>
          <cell r="F68">
            <v>2896025047</v>
          </cell>
          <cell r="G68">
            <v>28960250</v>
          </cell>
        </row>
        <row r="69">
          <cell r="A69" t="str">
            <v>76.007.524-8</v>
          </cell>
          <cell r="B69" t="str">
            <v>Asesoría Los Olivos S.a.</v>
          </cell>
          <cell r="C69" t="str">
            <v>Asesoría Los Olivos S.A.</v>
          </cell>
          <cell r="D69" t="str">
            <v>Cparada</v>
          </cell>
          <cell r="E69">
            <v>9221667</v>
          </cell>
          <cell r="F69">
            <v>745677341</v>
          </cell>
          <cell r="G69">
            <v>7456773</v>
          </cell>
        </row>
        <row r="70">
          <cell r="A70" t="str">
            <v>76.008.032-2</v>
          </cell>
          <cell r="B70" t="str">
            <v>Operaciones Centralizadas Latinoamericana Limitada</v>
          </cell>
          <cell r="C70" t="str">
            <v>Operaciones Centralizadas Latinoamericana Limitada</v>
          </cell>
          <cell r="D70" t="str">
            <v>Valarcon</v>
          </cell>
          <cell r="E70">
            <v>1981862</v>
          </cell>
          <cell r="F70">
            <v>3441270374</v>
          </cell>
          <cell r="G70">
            <v>34412704</v>
          </cell>
        </row>
        <row r="71">
          <cell r="A71" t="str">
            <v>76.008.627-4</v>
          </cell>
          <cell r="B71" t="str">
            <v>Servicios GastronÓmicos Y Spa TurÍsticos S.a</v>
          </cell>
          <cell r="C71" t="str">
            <v>Dreams</v>
          </cell>
          <cell r="D71" t="str">
            <v>Cparada</v>
          </cell>
          <cell r="E71">
            <v>16659530</v>
          </cell>
          <cell r="F71">
            <v>1706120881</v>
          </cell>
          <cell r="G71">
            <v>17061209</v>
          </cell>
        </row>
        <row r="72">
          <cell r="A72" t="str">
            <v>76.008.643-6</v>
          </cell>
          <cell r="B72" t="str">
            <v>Eventos Y Convenciones TurÍsticas S.a.</v>
          </cell>
          <cell r="C72" t="str">
            <v>Dreams</v>
          </cell>
          <cell r="D72" t="str">
            <v>Cparada</v>
          </cell>
          <cell r="E72">
            <v>3215308</v>
          </cell>
          <cell r="F72">
            <v>320915859</v>
          </cell>
          <cell r="G72">
            <v>3209159</v>
          </cell>
        </row>
        <row r="73">
          <cell r="A73" t="str">
            <v>76.009.541-9</v>
          </cell>
          <cell r="B73" t="str">
            <v>Sociedad Servicios Ingenieria Y Mantencion Integral Mpm Ltda.</v>
          </cell>
          <cell r="C73" t="str">
            <v>Mpm</v>
          </cell>
          <cell r="D73" t="str">
            <v>Lbravo</v>
          </cell>
          <cell r="E73">
            <v>350000000</v>
          </cell>
          <cell r="F73">
            <v>64968836975</v>
          </cell>
          <cell r="G73">
            <v>649688370</v>
          </cell>
        </row>
        <row r="74">
          <cell r="A74" t="str">
            <v>76.009.926-0</v>
          </cell>
          <cell r="B74" t="str">
            <v xml:space="preserve">Minetec S.a </v>
          </cell>
          <cell r="C74" t="str">
            <v>Tehmcorp S.a</v>
          </cell>
          <cell r="D74" t="str">
            <v>Bsilva</v>
          </cell>
          <cell r="E74">
            <v>60700000</v>
          </cell>
          <cell r="F74">
            <v>5547964930</v>
          </cell>
          <cell r="G74">
            <v>55479649</v>
          </cell>
        </row>
        <row r="75">
          <cell r="A75" t="str">
            <v>76.011.397-2</v>
          </cell>
          <cell r="B75" t="str">
            <v>Tns Chile Technetsecurity Spa</v>
          </cell>
          <cell r="C75" t="str">
            <v>Tns Chile Technetsecurity Spa</v>
          </cell>
          <cell r="D75" t="str">
            <v>Bsilva</v>
          </cell>
          <cell r="E75">
            <v>15061727</v>
          </cell>
          <cell r="F75">
            <v>1418575016</v>
          </cell>
          <cell r="G75">
            <v>14185750</v>
          </cell>
        </row>
        <row r="76">
          <cell r="A76" t="str">
            <v>76.012.653-5</v>
          </cell>
          <cell r="B76" t="str">
            <v>Bupa Administracion Y Servicios Spa.</v>
          </cell>
          <cell r="C76" t="str">
            <v>Bupa</v>
          </cell>
          <cell r="D76" t="str">
            <v>Lbravo</v>
          </cell>
          <cell r="E76">
            <v>13450000</v>
          </cell>
          <cell r="F76">
            <v>8545740689</v>
          </cell>
          <cell r="G76">
            <v>85457407</v>
          </cell>
        </row>
        <row r="77">
          <cell r="A77" t="str">
            <v>76.013.119-9</v>
          </cell>
          <cell r="B77" t="str">
            <v>Transportes Pyj Ltda</v>
          </cell>
          <cell r="C77" t="str">
            <v>Transportes Pyj</v>
          </cell>
          <cell r="D77" t="str">
            <v>Pmunoz</v>
          </cell>
          <cell r="E77">
            <v>28000000</v>
          </cell>
          <cell r="F77">
            <v>2916186987</v>
          </cell>
          <cell r="G77">
            <v>29161870</v>
          </cell>
        </row>
        <row r="78">
          <cell r="A78" t="str">
            <v>76.015.259-5</v>
          </cell>
          <cell r="B78" t="str">
            <v>Icetel Servicios S.a.</v>
          </cell>
          <cell r="C78" t="str">
            <v>Icetel</v>
          </cell>
          <cell r="D78" t="str">
            <v>Valarcon</v>
          </cell>
          <cell r="E78">
            <v>12163830</v>
          </cell>
          <cell r="F78">
            <v>2638124552</v>
          </cell>
          <cell r="G78">
            <v>26381246</v>
          </cell>
        </row>
        <row r="79">
          <cell r="A79" t="str">
            <v>76.017.571-4</v>
          </cell>
          <cell r="B79" t="str">
            <v>Gimnasio O Dos El Golf Spa</v>
          </cell>
          <cell r="C79" t="str">
            <v>Smartfit</v>
          </cell>
          <cell r="D79" t="str">
            <v>Cosorio</v>
          </cell>
          <cell r="E79">
            <v>1086508</v>
          </cell>
          <cell r="F79">
            <v>51174197</v>
          </cell>
          <cell r="G79">
            <v>511742</v>
          </cell>
        </row>
        <row r="80">
          <cell r="A80" t="str">
            <v>76.020.619-9</v>
          </cell>
          <cell r="B80" t="str">
            <v>Global Service Spa</v>
          </cell>
          <cell r="C80" t="str">
            <v>Global Service</v>
          </cell>
          <cell r="D80" t="str">
            <v>Jmolina</v>
          </cell>
          <cell r="E80">
            <v>5000000</v>
          </cell>
          <cell r="F80">
            <v>3496967794</v>
          </cell>
          <cell r="G80">
            <v>34969678</v>
          </cell>
        </row>
        <row r="81">
          <cell r="A81" t="str">
            <v>76.026.128-9</v>
          </cell>
          <cell r="B81" t="str">
            <v>Gimnasios Chile Los Dominicos Spa</v>
          </cell>
          <cell r="C81" t="str">
            <v>Smartfit</v>
          </cell>
          <cell r="D81" t="str">
            <v>Cosorio</v>
          </cell>
          <cell r="E81">
            <v>675751</v>
          </cell>
          <cell r="F81">
            <v>86553141</v>
          </cell>
          <cell r="G81">
            <v>865531</v>
          </cell>
        </row>
        <row r="82">
          <cell r="A82" t="str">
            <v>76.026.218-8</v>
          </cell>
          <cell r="B82" t="str">
            <v>Operadora De Servicios Financieros S.a.</v>
          </cell>
          <cell r="C82" t="str">
            <v>Sbpay</v>
          </cell>
          <cell r="D82" t="str">
            <v>Lbravo</v>
          </cell>
          <cell r="E82">
            <v>2200000</v>
          </cell>
          <cell r="F82">
            <v>224604441</v>
          </cell>
          <cell r="G82">
            <v>2246044</v>
          </cell>
        </row>
        <row r="83">
          <cell r="A83" t="str">
            <v>76.028.960-4</v>
          </cell>
          <cell r="B83" t="str">
            <v>Semillas Abe Spa</v>
          </cell>
          <cell r="C83" t="str">
            <v>Semillas Abe Spa</v>
          </cell>
          <cell r="D83" t="str">
            <v>Gcontreras</v>
          </cell>
          <cell r="E83">
            <v>5000000</v>
          </cell>
          <cell r="F83">
            <v>628216534</v>
          </cell>
          <cell r="G83">
            <v>6282165</v>
          </cell>
        </row>
        <row r="84">
          <cell r="A84" t="str">
            <v>76.029.899-9</v>
          </cell>
          <cell r="B84" t="str">
            <v xml:space="preserve">Call Fire Limitada </v>
          </cell>
          <cell r="C84" t="str">
            <v>Call Fire Limitada</v>
          </cell>
          <cell r="D84" t="str">
            <v>Gcontreras</v>
          </cell>
          <cell r="E84">
            <v>11066000</v>
          </cell>
          <cell r="F84">
            <v>1117009946</v>
          </cell>
          <cell r="G84">
            <v>11170099</v>
          </cell>
        </row>
        <row r="85">
          <cell r="A85" t="str">
            <v>76.030.301-1</v>
          </cell>
          <cell r="B85" t="str">
            <v>Transportes Y Servicios Remoras Pacifico Spa</v>
          </cell>
          <cell r="C85" t="str">
            <v>Remoras</v>
          </cell>
          <cell r="D85" t="str">
            <v>Cparada</v>
          </cell>
          <cell r="E85">
            <v>19140418</v>
          </cell>
          <cell r="F85">
            <v>1938469267</v>
          </cell>
          <cell r="G85">
            <v>19384693</v>
          </cell>
        </row>
        <row r="86">
          <cell r="A86" t="str">
            <v>76.031.071-9</v>
          </cell>
          <cell r="B86" t="str">
            <v>Salcobrand S.a.</v>
          </cell>
          <cell r="C86" t="str">
            <v>Salcobrand</v>
          </cell>
          <cell r="D86" t="str">
            <v>Lbravo</v>
          </cell>
          <cell r="E86">
            <v>600000000</v>
          </cell>
          <cell r="F86">
            <v>104560748849</v>
          </cell>
          <cell r="G86">
            <v>1045607488</v>
          </cell>
        </row>
        <row r="87">
          <cell r="A87" t="str">
            <v>76.031.188-K</v>
          </cell>
          <cell r="B87" t="str">
            <v>Alfredo Adolfo Kameid Rex Distribuidora Eirl</v>
          </cell>
          <cell r="C87" t="str">
            <v>Grupokameid</v>
          </cell>
          <cell r="D87" t="str">
            <v>Gcontreras</v>
          </cell>
          <cell r="E87">
            <v>5745982</v>
          </cell>
          <cell r="F87">
            <v>989812037</v>
          </cell>
          <cell r="G87">
            <v>9898120</v>
          </cell>
        </row>
        <row r="88">
          <cell r="A88" t="str">
            <v>76.031.191-k</v>
          </cell>
          <cell r="B88" t="str">
            <v>Akr LogÍstica Y Transporte Spa</v>
          </cell>
          <cell r="C88" t="str">
            <v>Grupokameid</v>
          </cell>
          <cell r="D88" t="str">
            <v>Gcontreras</v>
          </cell>
          <cell r="E88">
            <v>6212975</v>
          </cell>
          <cell r="F88">
            <v>1005573107</v>
          </cell>
          <cell r="G88">
            <v>10055731</v>
          </cell>
        </row>
        <row r="89">
          <cell r="A89" t="str">
            <v>76.032.461-2</v>
          </cell>
          <cell r="B89" t="str">
            <v>Transportes Truckers Ltda</v>
          </cell>
          <cell r="C89" t="str">
            <v>Barron Vieyra</v>
          </cell>
          <cell r="D89" t="str">
            <v>Valarcon</v>
          </cell>
          <cell r="E89">
            <v>5000000</v>
          </cell>
          <cell r="F89">
            <v>695602472</v>
          </cell>
          <cell r="G89">
            <v>6956025</v>
          </cell>
        </row>
        <row r="90">
          <cell r="A90" t="str">
            <v>76.034.117-7</v>
          </cell>
          <cell r="B90" t="str">
            <v xml:space="preserve">Inversiones Sb S.a. </v>
          </cell>
          <cell r="C90" t="str">
            <v>Salcobrand</v>
          </cell>
          <cell r="D90" t="str">
            <v>Lbravo</v>
          </cell>
          <cell r="E90">
            <v>210000000</v>
          </cell>
          <cell r="F90">
            <v>22344434716</v>
          </cell>
          <cell r="G90">
            <v>223444347</v>
          </cell>
        </row>
        <row r="91">
          <cell r="A91" t="str">
            <v>76.034.238-6</v>
          </cell>
          <cell r="B91" t="str">
            <v>Servicios Mallplaza Spa</v>
          </cell>
          <cell r="C91" t="str">
            <v>Mall Plaza</v>
          </cell>
          <cell r="D91" t="str">
            <v>Lbravo</v>
          </cell>
          <cell r="E91">
            <v>157799055</v>
          </cell>
          <cell r="F91">
            <v>16446209534</v>
          </cell>
          <cell r="G91">
            <v>164462095</v>
          </cell>
        </row>
        <row r="92">
          <cell r="A92" t="str">
            <v>76.036.339-1</v>
          </cell>
          <cell r="B92" t="str">
            <v xml:space="preserve">Alimentos Lonquen Ltda. </v>
          </cell>
          <cell r="C92" t="str">
            <v>G Y N</v>
          </cell>
          <cell r="D92" t="str">
            <v>Bsilva</v>
          </cell>
          <cell r="E92">
            <v>7088000</v>
          </cell>
          <cell r="F92">
            <v>3765869603</v>
          </cell>
          <cell r="G92">
            <v>37658696</v>
          </cell>
        </row>
        <row r="93">
          <cell r="A93" t="str">
            <v>76.037.212-9</v>
          </cell>
          <cell r="B93" t="str">
            <v>Servicios Aereos High Fly Limitada</v>
          </cell>
          <cell r="C93" t="str">
            <v>Grupo Psg</v>
          </cell>
          <cell r="D93" t="str">
            <v>Valarcon</v>
          </cell>
          <cell r="E93">
            <v>998775</v>
          </cell>
          <cell r="F93">
            <v>119806062</v>
          </cell>
          <cell r="G93">
            <v>1198061</v>
          </cell>
        </row>
        <row r="94">
          <cell r="A94" t="str">
            <v>76.037.978-6</v>
          </cell>
          <cell r="B94" t="str">
            <v>Proyecta Spa</v>
          </cell>
          <cell r="C94" t="str">
            <v>Proyecta Spa</v>
          </cell>
          <cell r="D94" t="str">
            <v>Valarcon</v>
          </cell>
          <cell r="E94">
            <v>2153533</v>
          </cell>
          <cell r="F94">
            <v>218157924</v>
          </cell>
          <cell r="G94">
            <v>2181579</v>
          </cell>
        </row>
        <row r="95">
          <cell r="A95" t="str">
            <v>76.040.959-6</v>
          </cell>
          <cell r="B95" t="str">
            <v>El Deseo Spa</v>
          </cell>
          <cell r="C95" t="str">
            <v>Grupo Mil Sabores</v>
          </cell>
          <cell r="D95" t="str">
            <v>Bsilva</v>
          </cell>
          <cell r="E95">
            <v>44354693</v>
          </cell>
          <cell r="F95">
            <v>4752355739</v>
          </cell>
          <cell r="G95">
            <v>47523557</v>
          </cell>
        </row>
        <row r="96">
          <cell r="A96" t="str">
            <v>76.042.014-k</v>
          </cell>
          <cell r="B96" t="str">
            <v>Walmart Chile S.a.</v>
          </cell>
          <cell r="C96" t="str">
            <v>Walmart</v>
          </cell>
          <cell r="D96" t="str">
            <v>Cosorio</v>
          </cell>
          <cell r="E96">
            <v>570000000</v>
          </cell>
          <cell r="F96">
            <v>72292665461</v>
          </cell>
          <cell r="G96">
            <v>722926655</v>
          </cell>
        </row>
        <row r="97">
          <cell r="A97" t="str">
            <v>76.042.513-3</v>
          </cell>
          <cell r="B97" t="str">
            <v>Sociedad De Inversiones Y Naviera Mar Y Tierra Limitada</v>
          </cell>
          <cell r="C97" t="str">
            <v>Skorpios</v>
          </cell>
          <cell r="D97" t="str">
            <v>Cparada</v>
          </cell>
          <cell r="E97">
            <v>2100000</v>
          </cell>
          <cell r="F97">
            <v>213511348</v>
          </cell>
          <cell r="G97">
            <v>2135113</v>
          </cell>
        </row>
        <row r="98">
          <cell r="A98" t="str">
            <v>76.042.757-8</v>
          </cell>
          <cell r="B98" t="str">
            <v>Influence &amp; Research S.a.</v>
          </cell>
          <cell r="C98" t="str">
            <v>Omg</v>
          </cell>
          <cell r="D98" t="str">
            <v>Bsilva</v>
          </cell>
          <cell r="E98">
            <v>6200000</v>
          </cell>
          <cell r="F98">
            <v>440797720</v>
          </cell>
          <cell r="G98">
            <v>4407977</v>
          </cell>
        </row>
        <row r="99">
          <cell r="A99" t="str">
            <v>76.044.285-2</v>
          </cell>
          <cell r="B99" t="str">
            <v>Lfi Spa</v>
          </cell>
          <cell r="C99" t="str">
            <v>Lfi</v>
          </cell>
          <cell r="D99" t="str">
            <v>Bsilva</v>
          </cell>
          <cell r="E99">
            <v>17000000</v>
          </cell>
          <cell r="F99">
            <v>1654880798</v>
          </cell>
          <cell r="G99">
            <v>16548808</v>
          </cell>
        </row>
        <row r="100">
          <cell r="A100" t="str">
            <v>76.045.598-9</v>
          </cell>
          <cell r="B100" t="str">
            <v>Sociedad Comercial Grupo Yes Chile Spa</v>
          </cell>
          <cell r="C100" t="str">
            <v>Grupo Mil Sabores</v>
          </cell>
          <cell r="D100" t="str">
            <v>Bsilva</v>
          </cell>
          <cell r="E100">
            <v>6677870</v>
          </cell>
          <cell r="F100">
            <v>712929398</v>
          </cell>
          <cell r="G100">
            <v>7129294</v>
          </cell>
        </row>
        <row r="101">
          <cell r="A101" t="str">
            <v>76.049.941-2</v>
          </cell>
          <cell r="B101" t="str">
            <v>Parfums Spa</v>
          </cell>
          <cell r="C101" t="str">
            <v>Parfums</v>
          </cell>
          <cell r="D101" t="str">
            <v>Bsilva</v>
          </cell>
          <cell r="E101">
            <v>2900000</v>
          </cell>
          <cell r="F101">
            <v>338116083</v>
          </cell>
          <cell r="G101">
            <v>3381161</v>
          </cell>
        </row>
        <row r="102">
          <cell r="A102" t="str">
            <v>76.053.696-2</v>
          </cell>
          <cell r="B102" t="str">
            <v>Constructora Noval Ltda.</v>
          </cell>
          <cell r="C102" t="str">
            <v>Salfa</v>
          </cell>
          <cell r="D102" t="str">
            <v>Lbravo</v>
          </cell>
          <cell r="E102">
            <v>106000000</v>
          </cell>
          <cell r="F102">
            <v>27840381841</v>
          </cell>
          <cell r="G102">
            <v>278403818</v>
          </cell>
        </row>
        <row r="103">
          <cell r="A103" t="str">
            <v>76.053.775-6</v>
          </cell>
          <cell r="B103" t="str">
            <v>Pesco Produccion Ltda.</v>
          </cell>
          <cell r="C103" t="str">
            <v>Pesco</v>
          </cell>
          <cell r="D103" t="str">
            <v>Bsilva</v>
          </cell>
          <cell r="E103">
            <v>9743510</v>
          </cell>
          <cell r="F103">
            <v>962969081</v>
          </cell>
          <cell r="G103">
            <v>9629691</v>
          </cell>
        </row>
        <row r="104">
          <cell r="A104" t="str">
            <v>76.056.097-9</v>
          </cell>
          <cell r="B104" t="str">
            <v>Grupo Pistacho Spa</v>
          </cell>
          <cell r="C104" t="str">
            <v>Grupo Pistacho Spa</v>
          </cell>
          <cell r="D104" t="str">
            <v>Lbravo</v>
          </cell>
          <cell r="E104">
            <v>1000000</v>
          </cell>
          <cell r="F104">
            <v>195683861</v>
          </cell>
          <cell r="G104">
            <v>1956839</v>
          </cell>
        </row>
        <row r="105">
          <cell r="A105" t="str">
            <v>76.057.232-2</v>
          </cell>
          <cell r="B105" t="str">
            <v>Utopiko Spa</v>
          </cell>
          <cell r="C105" t="str">
            <v>Grupo Mil Sabores</v>
          </cell>
          <cell r="D105" t="str">
            <v>Bsilva</v>
          </cell>
          <cell r="E105">
            <v>16719242</v>
          </cell>
          <cell r="F105">
            <v>1863300552</v>
          </cell>
          <cell r="G105">
            <v>18633006</v>
          </cell>
        </row>
        <row r="106">
          <cell r="A106" t="str">
            <v>76.057.517-8</v>
          </cell>
          <cell r="B106" t="str">
            <v>Comercial Under Spa</v>
          </cell>
          <cell r="C106" t="str">
            <v>Top</v>
          </cell>
          <cell r="D106" t="str">
            <v>Valarcon</v>
          </cell>
          <cell r="E106">
            <v>25789474</v>
          </cell>
          <cell r="F106">
            <v>3926978241</v>
          </cell>
          <cell r="G106">
            <v>39269782</v>
          </cell>
        </row>
        <row r="107">
          <cell r="A107" t="str">
            <v>76.058.018-k</v>
          </cell>
          <cell r="B107" t="str">
            <v>Pl Edificaciones Ltda</v>
          </cell>
          <cell r="C107" t="str">
            <v>Plaenge</v>
          </cell>
          <cell r="D107" t="str">
            <v>Pmunoz</v>
          </cell>
          <cell r="E107">
            <v>4000000</v>
          </cell>
          <cell r="F107">
            <v>2532205109</v>
          </cell>
          <cell r="G107">
            <v>25322051</v>
          </cell>
        </row>
        <row r="108">
          <cell r="A108" t="str">
            <v>76.060.259-0</v>
          </cell>
          <cell r="B108" t="str">
            <v>Servicio De Ingenieria Seguridad Y Transporte Transcom Limitada</v>
          </cell>
          <cell r="C108" t="str">
            <v>Servicio De Ingenieria Seguridad Y Transporte Transcom Limitada</v>
          </cell>
          <cell r="D108" t="str">
            <v>Cparada</v>
          </cell>
          <cell r="E108">
            <v>113243615</v>
          </cell>
          <cell r="F108">
            <v>11203099035</v>
          </cell>
          <cell r="G108">
            <v>112030990</v>
          </cell>
        </row>
        <row r="109">
          <cell r="A109" t="str">
            <v>76.061.110-7</v>
          </cell>
          <cell r="B109" t="str">
            <v>Servicios Integrales De Administración Limitada</v>
          </cell>
          <cell r="C109" t="str">
            <v>Dimak</v>
          </cell>
          <cell r="D109" t="str">
            <v>Cparada</v>
          </cell>
          <cell r="E109">
            <v>7056000</v>
          </cell>
          <cell r="F109">
            <v>723024661</v>
          </cell>
          <cell r="G109">
            <v>7230247</v>
          </cell>
        </row>
        <row r="110">
          <cell r="A110" t="str">
            <v>76.061.120-4</v>
          </cell>
          <cell r="B110" t="str">
            <v>Servicios De Seguridad Comercial Limitada</v>
          </cell>
          <cell r="C110" t="str">
            <v>Dimak</v>
          </cell>
          <cell r="D110" t="str">
            <v>Cparada</v>
          </cell>
          <cell r="E110">
            <v>8131000</v>
          </cell>
          <cell r="F110">
            <v>840302057</v>
          </cell>
          <cell r="G110">
            <v>8403021</v>
          </cell>
        </row>
        <row r="111">
          <cell r="A111" t="str">
            <v>76.062.049-1</v>
          </cell>
          <cell r="B111" t="str">
            <v xml:space="preserve">Ingenieria Y Gestion De Procesos Makersolutions Spa </v>
          </cell>
          <cell r="C111" t="str">
            <v>Ingenieria Y Gestion De Procesos Makersolutions Spa</v>
          </cell>
          <cell r="D111" t="str">
            <v>Lbravo</v>
          </cell>
          <cell r="E111">
            <v>28700000</v>
          </cell>
          <cell r="F111">
            <v>3777596631</v>
          </cell>
          <cell r="G111">
            <v>37775966</v>
          </cell>
        </row>
        <row r="112">
          <cell r="A112" t="str">
            <v>76.062.909-k</v>
          </cell>
          <cell r="B112" t="str">
            <v>Sociedad Comercial Herrera Y Allendes S.a.</v>
          </cell>
          <cell r="C112" t="str">
            <v>Parfums</v>
          </cell>
          <cell r="D112" t="str">
            <v>Bsilva</v>
          </cell>
          <cell r="E112">
            <v>8658824</v>
          </cell>
          <cell r="F112">
            <v>1061491104</v>
          </cell>
          <cell r="G112">
            <v>10614911</v>
          </cell>
        </row>
        <row r="113">
          <cell r="A113" t="str">
            <v>76.064.319-k</v>
          </cell>
          <cell r="B113" t="str">
            <v>Tanta Spa</v>
          </cell>
          <cell r="C113" t="str">
            <v>Grupo Mil Sabores</v>
          </cell>
          <cell r="D113" t="str">
            <v>Bsilva</v>
          </cell>
          <cell r="E113">
            <v>36017971</v>
          </cell>
          <cell r="F113">
            <v>3763689676</v>
          </cell>
          <cell r="G113">
            <v>37636897</v>
          </cell>
        </row>
        <row r="114">
          <cell r="A114" t="str">
            <v>76.068.167-9</v>
          </cell>
          <cell r="B114" t="str">
            <v>Aminpro Chile Spa</v>
          </cell>
          <cell r="C114" t="str">
            <v>Aminpro Chile Spa</v>
          </cell>
          <cell r="D114" t="str">
            <v>Cosorio</v>
          </cell>
          <cell r="E114">
            <v>9320659</v>
          </cell>
          <cell r="F114">
            <v>1399295700</v>
          </cell>
          <cell r="G114">
            <v>13992957</v>
          </cell>
        </row>
        <row r="115">
          <cell r="A115" t="str">
            <v>76.070.370-2</v>
          </cell>
          <cell r="B115" t="str">
            <v>Gimnasios Chile Trapenses Spa</v>
          </cell>
          <cell r="C115" t="str">
            <v>Smartfit</v>
          </cell>
          <cell r="D115" t="str">
            <v>Cosorio</v>
          </cell>
          <cell r="E115">
            <v>258446</v>
          </cell>
          <cell r="F115">
            <v>26579845</v>
          </cell>
          <cell r="G115">
            <v>265798</v>
          </cell>
        </row>
        <row r="116">
          <cell r="A116" t="str">
            <v>76.071.027-K</v>
          </cell>
          <cell r="B116" t="str">
            <v>Asesorias E Inversiones Mv Services Sa</v>
          </cell>
          <cell r="C116" t="str">
            <v>Mvs Group</v>
          </cell>
          <cell r="D116" t="str">
            <v>Cosorio</v>
          </cell>
          <cell r="E116">
            <v>1019255</v>
          </cell>
          <cell r="F116">
            <v>2587896585</v>
          </cell>
          <cell r="G116">
            <v>25878966</v>
          </cell>
        </row>
        <row r="117">
          <cell r="A117" t="str">
            <v>76.071.223-k</v>
          </cell>
          <cell r="B117" t="str">
            <v>Hipertrans Andina S.a</v>
          </cell>
          <cell r="C117" t="str">
            <v>Epsa</v>
          </cell>
          <cell r="D117" t="str">
            <v>Bsilva</v>
          </cell>
          <cell r="E117">
            <v>16500000</v>
          </cell>
          <cell r="F117">
            <v>1703604461</v>
          </cell>
          <cell r="G117">
            <v>17036045</v>
          </cell>
        </row>
        <row r="118">
          <cell r="A118" t="str">
            <v>76.071.717-7</v>
          </cell>
          <cell r="B118" t="str">
            <v>Kallplat Chile Ltda.</v>
          </cell>
          <cell r="C118" t="str">
            <v>Kallplat Chile Ltda.</v>
          </cell>
          <cell r="D118" t="str">
            <v>Bsilva</v>
          </cell>
          <cell r="E118">
            <v>140000000</v>
          </cell>
          <cell r="F118">
            <v>14324069449</v>
          </cell>
          <cell r="G118">
            <v>143240694</v>
          </cell>
        </row>
        <row r="119">
          <cell r="A119" t="str">
            <v>76.075.072-7</v>
          </cell>
          <cell r="B119" t="str">
            <v>Tecnopapel S.a.</v>
          </cell>
          <cell r="C119" t="str">
            <v>Tecnopapel S.A.</v>
          </cell>
          <cell r="D119" t="str">
            <v>Cosorio</v>
          </cell>
          <cell r="E119">
            <v>7498936</v>
          </cell>
          <cell r="F119">
            <v>3340120232</v>
          </cell>
          <cell r="G119">
            <v>33401202</v>
          </cell>
        </row>
        <row r="120">
          <cell r="A120" t="str">
            <v>76.075.502-8</v>
          </cell>
          <cell r="B120" t="str">
            <v>Vertikal Ascensores Sociedad Anonima</v>
          </cell>
          <cell r="C120" t="str">
            <v>Vertikal Ascensores Sociedad Anonima</v>
          </cell>
          <cell r="D120" t="str">
            <v>Bsilva</v>
          </cell>
          <cell r="E120">
            <v>212890</v>
          </cell>
          <cell r="F120">
            <v>615479508</v>
          </cell>
          <cell r="G120">
            <v>6154795</v>
          </cell>
        </row>
        <row r="121">
          <cell r="A121" t="str">
            <v>76.077.036-1</v>
          </cell>
          <cell r="B121" t="str">
            <v>Alimentos Maipu  Ltda .</v>
          </cell>
          <cell r="C121" t="str">
            <v>G Y N</v>
          </cell>
          <cell r="D121" t="str">
            <v>Bsilva</v>
          </cell>
          <cell r="E121">
            <v>360000</v>
          </cell>
          <cell r="F121">
            <v>227448226</v>
          </cell>
          <cell r="G121">
            <v>2274482</v>
          </cell>
        </row>
        <row r="122">
          <cell r="A122" t="str">
            <v>76.078.281-5</v>
          </cell>
          <cell r="B122" t="str">
            <v>Gi Inmobiliaria Spa</v>
          </cell>
          <cell r="C122" t="str">
            <v>Indumotora</v>
          </cell>
          <cell r="D122" t="str">
            <v>Valarcon</v>
          </cell>
          <cell r="E122">
            <v>3000000</v>
          </cell>
          <cell r="F122">
            <v>31399107</v>
          </cell>
          <cell r="G122">
            <v>313991</v>
          </cell>
        </row>
        <row r="123">
          <cell r="A123" t="str">
            <v>76.078.314-5</v>
          </cell>
          <cell r="B123" t="str">
            <v>Trust S.a</v>
          </cell>
          <cell r="C123" t="str">
            <v>Serfocol</v>
          </cell>
          <cell r="D123" t="str">
            <v>Pmunoz</v>
          </cell>
          <cell r="E123">
            <v>7719285</v>
          </cell>
          <cell r="F123">
            <v>770262522</v>
          </cell>
          <cell r="G123">
            <v>7702625</v>
          </cell>
        </row>
        <row r="124">
          <cell r="A124" t="str">
            <v>76.079.109-1</v>
          </cell>
          <cell r="B124" t="str">
            <v>Comercializadora Cerro Grande Limitada</v>
          </cell>
          <cell r="C124" t="str">
            <v>Grupokameid</v>
          </cell>
          <cell r="D124" t="str">
            <v>Gcontreras</v>
          </cell>
          <cell r="E124">
            <v>3789696</v>
          </cell>
          <cell r="F124">
            <v>624529599</v>
          </cell>
          <cell r="G124">
            <v>6245296</v>
          </cell>
        </row>
        <row r="125">
          <cell r="A125" t="str">
            <v>76.079.246-2</v>
          </cell>
          <cell r="B125" t="str">
            <v>Omnicom Media Group Chile S.a.</v>
          </cell>
          <cell r="C125" t="str">
            <v>Omg</v>
          </cell>
          <cell r="D125" t="str">
            <v>Bsilva</v>
          </cell>
          <cell r="E125">
            <v>24800000</v>
          </cell>
          <cell r="F125">
            <v>3076861408</v>
          </cell>
          <cell r="G125">
            <v>30768614</v>
          </cell>
        </row>
        <row r="126">
          <cell r="A126" t="str">
            <v>76.079.388-4</v>
          </cell>
          <cell r="B126" t="str">
            <v>Productos Alimenticios El Golf Spa</v>
          </cell>
          <cell r="C126" t="str">
            <v>Cadaqués</v>
          </cell>
          <cell r="D126" t="str">
            <v>Lbravo</v>
          </cell>
          <cell r="E126">
            <v>3821262</v>
          </cell>
          <cell r="F126">
            <v>388454963</v>
          </cell>
          <cell r="G126">
            <v>3884550</v>
          </cell>
        </row>
        <row r="127">
          <cell r="A127" t="str">
            <v>76.079.405-8</v>
          </cell>
          <cell r="B127" t="str">
            <v>Pesco Capacitaciones Spa</v>
          </cell>
          <cell r="C127" t="str">
            <v>Pesco</v>
          </cell>
          <cell r="D127" t="str">
            <v>Bsilva</v>
          </cell>
          <cell r="E127">
            <v>1666748</v>
          </cell>
          <cell r="F127">
            <v>170568885</v>
          </cell>
          <cell r="G127">
            <v>1705689</v>
          </cell>
        </row>
        <row r="128">
          <cell r="A128" t="str">
            <v>76.080.081-3</v>
          </cell>
          <cell r="B128" t="str">
            <v>Sociedad Pasten &amp; Martinez Limitada</v>
          </cell>
          <cell r="C128" t="str">
            <v>Sociedad Pasten &amp; Martinez Limitada</v>
          </cell>
          <cell r="D128" t="str">
            <v>Gcontreras</v>
          </cell>
          <cell r="E128">
            <v>8500000</v>
          </cell>
          <cell r="F128">
            <v>1356696372</v>
          </cell>
          <cell r="G128">
            <v>13566964</v>
          </cell>
        </row>
        <row r="129">
          <cell r="A129" t="str">
            <v>76.080.292-1</v>
          </cell>
          <cell r="B129" t="str">
            <v>Comercial Quintel Limitada</v>
          </cell>
          <cell r="C129" t="str">
            <v>Comercial Quintel Limitada</v>
          </cell>
          <cell r="D129" t="str">
            <v>Gcontreras</v>
          </cell>
          <cell r="E129">
            <v>5000000</v>
          </cell>
          <cell r="F129">
            <v>871128122</v>
          </cell>
          <cell r="G129">
            <v>8711281</v>
          </cell>
        </row>
        <row r="130">
          <cell r="A130" t="str">
            <v>76.081.353-2</v>
          </cell>
          <cell r="B130" t="str">
            <v>Inversiones Mil S.a</v>
          </cell>
          <cell r="C130" t="str">
            <v>Almasur</v>
          </cell>
          <cell r="D130" t="str">
            <v>Pmunoz</v>
          </cell>
          <cell r="E130">
            <v>11942218</v>
          </cell>
          <cell r="F130">
            <v>1226352925</v>
          </cell>
          <cell r="G130">
            <v>12263529</v>
          </cell>
        </row>
        <row r="131">
          <cell r="A131" t="str">
            <v>76.083.877-2</v>
          </cell>
          <cell r="B131" t="str">
            <v>Constructora Faride Limitada</v>
          </cell>
          <cell r="C131" t="str">
            <v>Dimak</v>
          </cell>
          <cell r="D131" t="str">
            <v>Cparada</v>
          </cell>
          <cell r="E131">
            <v>7124000</v>
          </cell>
          <cell r="F131">
            <v>721541830</v>
          </cell>
          <cell r="G131">
            <v>7215418</v>
          </cell>
        </row>
        <row r="132">
          <cell r="A132" t="str">
            <v>76.084.682-1</v>
          </cell>
          <cell r="B132" t="str">
            <v>Cadena Comercial Oxxo Chile S.a.</v>
          </cell>
          <cell r="C132" t="str">
            <v>Cadena Comercial Oxxo Chile S.A.</v>
          </cell>
          <cell r="D132" t="str">
            <v>Valarcon</v>
          </cell>
          <cell r="E132">
            <v>4000000</v>
          </cell>
          <cell r="F132">
            <v>20800858332</v>
          </cell>
          <cell r="G132">
            <v>208008583</v>
          </cell>
        </row>
        <row r="133">
          <cell r="A133" t="str">
            <v>76.084.969-3</v>
          </cell>
          <cell r="B133" t="str">
            <v>Fabrica De Puertas Y Ventanas Renovatek</v>
          </cell>
          <cell r="C133" t="str">
            <v>Fabrica De Puertas Y Ventanas Renovatek</v>
          </cell>
          <cell r="D133" t="str">
            <v>Bsilva</v>
          </cell>
          <cell r="E133">
            <v>4000000</v>
          </cell>
          <cell r="F133">
            <v>1471279506</v>
          </cell>
          <cell r="G133">
            <v>14712795</v>
          </cell>
        </row>
        <row r="134">
          <cell r="A134" t="str">
            <v>76.086.148-0</v>
          </cell>
          <cell r="B134" t="str">
            <v>Telefonica Chile Servicios Corporativos Ltda.</v>
          </cell>
          <cell r="C134" t="str">
            <v>Telefonica</v>
          </cell>
          <cell r="D134" t="str">
            <v>Bsilva</v>
          </cell>
          <cell r="E134">
            <v>280000000</v>
          </cell>
          <cell r="F134">
            <v>108537985421</v>
          </cell>
          <cell r="G134">
            <v>1085379854</v>
          </cell>
        </row>
        <row r="135">
          <cell r="A135" t="str">
            <v>76.092.272-2</v>
          </cell>
          <cell r="B135" t="str">
            <v>Montajes Del PacÍfico S.a.</v>
          </cell>
          <cell r="C135" t="str">
            <v>Mdp Andamios</v>
          </cell>
          <cell r="D135" t="str">
            <v>Cosorio</v>
          </cell>
          <cell r="E135">
            <v>28000000</v>
          </cell>
          <cell r="F135">
            <v>4257302601</v>
          </cell>
          <cell r="G135">
            <v>42573026</v>
          </cell>
        </row>
        <row r="136">
          <cell r="A136" t="str">
            <v>76.092.912-3</v>
          </cell>
          <cell r="B136" t="str">
            <v>Alimentos Vida Estable S.a</v>
          </cell>
          <cell r="C136" t="str">
            <v>Alimentos Vida Estable S.a</v>
          </cell>
          <cell r="D136" t="str">
            <v>Bsilva</v>
          </cell>
          <cell r="E136">
            <v>204255</v>
          </cell>
          <cell r="F136">
            <v>967499424</v>
          </cell>
          <cell r="G136">
            <v>9674994</v>
          </cell>
        </row>
        <row r="137">
          <cell r="A137" t="str">
            <v>76.092.970-0</v>
          </cell>
          <cell r="B137" t="str">
            <v>Verallia Chile S.a.</v>
          </cell>
          <cell r="C137" t="str">
            <v>Verallia</v>
          </cell>
          <cell r="D137" t="str">
            <v>Valarcon</v>
          </cell>
          <cell r="E137">
            <v>46318140</v>
          </cell>
          <cell r="F137">
            <v>5144002351</v>
          </cell>
          <cell r="G137">
            <v>51440024</v>
          </cell>
        </row>
        <row r="138">
          <cell r="A138" t="str">
            <v>76.095.773-9</v>
          </cell>
          <cell r="B138" t="str">
            <v>Ponce Y Cespede Consultores Spa</v>
          </cell>
          <cell r="C138" t="str">
            <v>Ponce Y Cespede Consultores Spa</v>
          </cell>
          <cell r="D138" t="str">
            <v>Bsilva</v>
          </cell>
          <cell r="E138">
            <v>2460381</v>
          </cell>
          <cell r="F138">
            <v>249451515</v>
          </cell>
          <cell r="G138">
            <v>2494515</v>
          </cell>
        </row>
        <row r="139">
          <cell r="A139" t="str">
            <v>76.097.100-6</v>
          </cell>
          <cell r="B139" t="str">
            <v>Productos Alimenticios Domino Providencia Spa</v>
          </cell>
          <cell r="C139" t="str">
            <v>Cadaqués</v>
          </cell>
          <cell r="D139" t="str">
            <v>Lbravo</v>
          </cell>
          <cell r="E139">
            <v>4786606</v>
          </cell>
          <cell r="F139">
            <v>495749528</v>
          </cell>
          <cell r="G139">
            <v>4957495</v>
          </cell>
        </row>
        <row r="140">
          <cell r="A140" t="str">
            <v>76.098.454-k</v>
          </cell>
          <cell r="B140" t="str">
            <v>Integramedica S.a.</v>
          </cell>
          <cell r="C140" t="str">
            <v>Bupa</v>
          </cell>
          <cell r="D140" t="str">
            <v>Lbravo</v>
          </cell>
          <cell r="E140">
            <v>275551770</v>
          </cell>
          <cell r="F140">
            <v>29521810802</v>
          </cell>
          <cell r="G140">
            <v>295218108</v>
          </cell>
        </row>
        <row r="141">
          <cell r="A141" t="str">
            <v>76.098.841-3</v>
          </cell>
          <cell r="B141" t="str">
            <v>Sociedad Concesionaria Grupo Dos S.a.</v>
          </cell>
          <cell r="C141" t="str">
            <v>Sodexo</v>
          </cell>
          <cell r="D141" t="str">
            <v>Bsilva</v>
          </cell>
          <cell r="E141">
            <v>68000000</v>
          </cell>
          <cell r="F141">
            <v>8305289299</v>
          </cell>
          <cell r="G141">
            <v>83052893</v>
          </cell>
        </row>
        <row r="142">
          <cell r="A142" t="str">
            <v>76.100.369-0</v>
          </cell>
          <cell r="B142" t="str">
            <v>Gastronómica Del Sur Spa</v>
          </cell>
          <cell r="C142" t="str">
            <v>Café Central</v>
          </cell>
          <cell r="D142" t="str">
            <v>Cparada</v>
          </cell>
          <cell r="E142">
            <v>980000</v>
          </cell>
          <cell r="F142">
            <v>99236705</v>
          </cell>
          <cell r="G142">
            <v>992367</v>
          </cell>
        </row>
        <row r="143">
          <cell r="A143" t="str">
            <v>76.101.714-4</v>
          </cell>
          <cell r="B143" t="str">
            <v>Sc.centro Metropolitana De Vehiculos Retirados De Circulación S.a</v>
          </cell>
          <cell r="C143" t="str">
            <v>Almasur</v>
          </cell>
          <cell r="D143" t="str">
            <v>Pmunoz</v>
          </cell>
          <cell r="E143">
            <v>6974803</v>
          </cell>
          <cell r="F143">
            <v>724081051</v>
          </cell>
          <cell r="G143">
            <v>7240811</v>
          </cell>
        </row>
        <row r="144">
          <cell r="A144" t="str">
            <v>76.101.725-k</v>
          </cell>
          <cell r="B144" t="str">
            <v>Minera Gold Fields Salares Norte Spa</v>
          </cell>
          <cell r="C144" t="str">
            <v>Gold Fields</v>
          </cell>
          <cell r="D144" t="str">
            <v>Jmolina</v>
          </cell>
          <cell r="E144">
            <v>142000000</v>
          </cell>
          <cell r="F144">
            <v>21090242258</v>
          </cell>
          <cell r="G144">
            <v>210902423</v>
          </cell>
        </row>
        <row r="145">
          <cell r="A145" t="str">
            <v>76.102.542-2</v>
          </cell>
          <cell r="B145" t="str">
            <v>Corrupac S.a</v>
          </cell>
          <cell r="C145" t="str">
            <v>Corrupac</v>
          </cell>
          <cell r="D145" t="str">
            <v>Cosorio</v>
          </cell>
          <cell r="E145">
            <v>7500000</v>
          </cell>
          <cell r="F145">
            <v>7541995100</v>
          </cell>
          <cell r="G145">
            <v>75419951</v>
          </cell>
        </row>
        <row r="146">
          <cell r="A146" t="str">
            <v>76.102.677-1</v>
          </cell>
          <cell r="B146" t="str">
            <v>Minera Hmc S.a</v>
          </cell>
          <cell r="C146" t="str">
            <v>Minera Hmc</v>
          </cell>
          <cell r="D146" t="str">
            <v>Jmolina</v>
          </cell>
          <cell r="E146">
            <v>165905001</v>
          </cell>
          <cell r="F146">
            <v>20639016698</v>
          </cell>
          <cell r="G146">
            <v>206390167</v>
          </cell>
        </row>
        <row r="147">
          <cell r="A147" t="str">
            <v>76.105.493-7</v>
          </cell>
          <cell r="B147" t="str">
            <v xml:space="preserve">Ebt S.a </v>
          </cell>
          <cell r="C147" t="str">
            <v>Ebt</v>
          </cell>
          <cell r="D147" t="str">
            <v>Valarcon</v>
          </cell>
          <cell r="E147">
            <v>11000000</v>
          </cell>
          <cell r="F147">
            <v>947065027</v>
          </cell>
          <cell r="G147">
            <v>9470650</v>
          </cell>
        </row>
        <row r="148">
          <cell r="A148" t="str">
            <v>76.105.627-1</v>
          </cell>
          <cell r="B148" t="str">
            <v>Hotel Alto Atacama Spa</v>
          </cell>
          <cell r="C148" t="str">
            <v>Tanica</v>
          </cell>
          <cell r="D148" t="str">
            <v>Cosorio</v>
          </cell>
          <cell r="E148">
            <v>24470000</v>
          </cell>
          <cell r="F148">
            <v>2577385622</v>
          </cell>
          <cell r="G148">
            <v>25773856</v>
          </cell>
        </row>
        <row r="149">
          <cell r="A149" t="str">
            <v>76.108.126-8</v>
          </cell>
          <cell r="B149" t="str">
            <v>Equans Automatizacion Spa</v>
          </cell>
          <cell r="C149" t="str">
            <v>Equans</v>
          </cell>
          <cell r="D149" t="str">
            <v>Valarcon</v>
          </cell>
          <cell r="E149">
            <v>22000000</v>
          </cell>
          <cell r="F149">
            <v>2932331779</v>
          </cell>
          <cell r="G149">
            <v>29323318</v>
          </cell>
        </row>
        <row r="150">
          <cell r="A150" t="str">
            <v>76.109.589-7</v>
          </cell>
          <cell r="B150" t="str">
            <v>Importadora Imersa S.a</v>
          </cell>
          <cell r="C150" t="str">
            <v>Grez Y Ulloa</v>
          </cell>
          <cell r="D150" t="str">
            <v>Pmunoz</v>
          </cell>
          <cell r="E150">
            <v>1900000</v>
          </cell>
          <cell r="F150">
            <v>194674255</v>
          </cell>
          <cell r="G150">
            <v>1946743</v>
          </cell>
        </row>
        <row r="151">
          <cell r="A151" t="str">
            <v>76.115.507-5</v>
          </cell>
          <cell r="B151" t="str">
            <v>Kimn It Chile Spa</v>
          </cell>
          <cell r="C151" t="str">
            <v>Kimn It Chile Spa</v>
          </cell>
          <cell r="D151" t="str">
            <v>Bsilva</v>
          </cell>
          <cell r="E151">
            <v>5000000</v>
          </cell>
          <cell r="F151">
            <v>656502129</v>
          </cell>
          <cell r="G151">
            <v>6565021</v>
          </cell>
        </row>
        <row r="152">
          <cell r="A152" t="str">
            <v>76.115.651-9</v>
          </cell>
          <cell r="B152" t="str">
            <v>Comercial Vastus Spa</v>
          </cell>
          <cell r="C152" t="str">
            <v>Grupokameid</v>
          </cell>
          <cell r="D152" t="str">
            <v>Gcontreras</v>
          </cell>
          <cell r="E152">
            <v>11898038</v>
          </cell>
          <cell r="F152">
            <v>2359412703</v>
          </cell>
          <cell r="G152">
            <v>23594127</v>
          </cell>
        </row>
        <row r="153">
          <cell r="A153" t="str">
            <v>76.118.138-6</v>
          </cell>
          <cell r="B153" t="str">
            <v>Inversiones Tarjeta Familycard Spa</v>
          </cell>
          <cell r="C153" t="str">
            <v>Family Shop</v>
          </cell>
          <cell r="D153" t="str">
            <v>Valarcon</v>
          </cell>
          <cell r="E153">
            <v>3362163</v>
          </cell>
          <cell r="F153">
            <v>341127472</v>
          </cell>
          <cell r="G153">
            <v>3411275</v>
          </cell>
        </row>
        <row r="154">
          <cell r="A154" t="str">
            <v>76.119.006-7</v>
          </cell>
          <cell r="B154" t="str">
            <v>Soc. Radiotaxi Y Trans. Ejecutivo Sol Del Valle Ltda.</v>
          </cell>
          <cell r="C154" t="str">
            <v>Soc. Radiotaxi Y Trans. Ejecutivo Sol Del Valle Ltda.</v>
          </cell>
          <cell r="D154" t="str">
            <v>Gcontreras</v>
          </cell>
          <cell r="E154">
            <v>8000000</v>
          </cell>
          <cell r="F154">
            <v>1017869806</v>
          </cell>
          <cell r="G154">
            <v>10178698</v>
          </cell>
        </row>
        <row r="155">
          <cell r="A155" t="str">
            <v>76.120.324-k</v>
          </cell>
          <cell r="B155" t="str">
            <v>Tanica S.a.</v>
          </cell>
          <cell r="C155" t="str">
            <v>Tanica</v>
          </cell>
          <cell r="D155" t="str">
            <v>Cosorio</v>
          </cell>
          <cell r="E155">
            <v>1080000</v>
          </cell>
          <cell r="F155">
            <v>1607514658</v>
          </cell>
          <cell r="G155">
            <v>16075147</v>
          </cell>
        </row>
        <row r="156">
          <cell r="A156" t="str">
            <v>76.121.450-0</v>
          </cell>
          <cell r="B156" t="str">
            <v>Industrias Cleaner Chile S.a.</v>
          </cell>
          <cell r="C156" t="str">
            <v>Cleaner</v>
          </cell>
          <cell r="D156" t="str">
            <v>Cosorio</v>
          </cell>
          <cell r="E156">
            <v>37500000</v>
          </cell>
          <cell r="F156">
            <v>1854867254</v>
          </cell>
          <cell r="G156">
            <v>18548673</v>
          </cell>
        </row>
        <row r="157">
          <cell r="A157" t="str">
            <v>76.122.343-7</v>
          </cell>
          <cell r="B157" t="str">
            <v>Importadora Cromtek Spa</v>
          </cell>
          <cell r="C157" t="str">
            <v>Importadora Cromtek Spa</v>
          </cell>
          <cell r="D157" t="str">
            <v>Bsilva</v>
          </cell>
          <cell r="E157">
            <v>8300000</v>
          </cell>
          <cell r="F157">
            <v>845519578</v>
          </cell>
          <cell r="G157">
            <v>8455196</v>
          </cell>
        </row>
        <row r="158">
          <cell r="A158" t="str">
            <v>76.123.089-1</v>
          </cell>
          <cell r="B158" t="str">
            <v>Avicola Andina Spa.</v>
          </cell>
          <cell r="C158" t="str">
            <v>Proa</v>
          </cell>
          <cell r="D158" t="str">
            <v>Bsilva</v>
          </cell>
          <cell r="E158">
            <v>20832460</v>
          </cell>
          <cell r="F158">
            <v>2203271880</v>
          </cell>
          <cell r="G158">
            <v>22032719</v>
          </cell>
        </row>
        <row r="159">
          <cell r="A159" t="str">
            <v>76.125.014-0</v>
          </cell>
          <cell r="B159" t="str">
            <v>Ggp Servicios Industriales Spa</v>
          </cell>
          <cell r="C159" t="str">
            <v>Cyg</v>
          </cell>
          <cell r="D159" t="str">
            <v>Valarcon</v>
          </cell>
          <cell r="E159">
            <v>285000000</v>
          </cell>
          <cell r="F159">
            <v>24672274230</v>
          </cell>
          <cell r="G159">
            <v>246722742</v>
          </cell>
        </row>
        <row r="160">
          <cell r="A160" t="str">
            <v>76.125.084-1</v>
          </cell>
          <cell r="B160" t="str">
            <v>Soluciones En Energia Solar Spa</v>
          </cell>
          <cell r="C160" t="str">
            <v>Soluciones En Energia Solar Spa</v>
          </cell>
          <cell r="D160" t="str">
            <v>Pmunoz</v>
          </cell>
          <cell r="E160">
            <v>5588593</v>
          </cell>
          <cell r="F160">
            <v>576534073</v>
          </cell>
          <cell r="G160">
            <v>5765341</v>
          </cell>
        </row>
        <row r="161">
          <cell r="A161" t="str">
            <v>76.125.231-3</v>
          </cell>
          <cell r="B161" t="str">
            <v>Rpm Inversiones Spa.</v>
          </cell>
          <cell r="C161" t="str">
            <v>Rally Kart</v>
          </cell>
          <cell r="D161" t="str">
            <v>Cparada</v>
          </cell>
          <cell r="E161">
            <v>1500000</v>
          </cell>
          <cell r="F161">
            <v>517573812</v>
          </cell>
          <cell r="G161">
            <v>5175738</v>
          </cell>
        </row>
        <row r="162">
          <cell r="A162" t="str">
            <v>76.128.566-1</v>
          </cell>
          <cell r="B162" t="str">
            <v>Onitec Spa</v>
          </cell>
          <cell r="C162" t="str">
            <v>Turbus</v>
          </cell>
          <cell r="D162" t="str">
            <v>Bsilva</v>
          </cell>
          <cell r="E162">
            <v>13700000</v>
          </cell>
          <cell r="F162">
            <v>1403419129</v>
          </cell>
          <cell r="G162">
            <v>14034191</v>
          </cell>
        </row>
        <row r="163">
          <cell r="A163" t="str">
            <v>76.128.851-2</v>
          </cell>
          <cell r="B163" t="str">
            <v>Empresa De Obras Civiles Construcción Y Servicios A La Minería Danilo Santiago González Zepeda E.i.r.l</v>
          </cell>
          <cell r="C163" t="str">
            <v>Empresa De Obras Civiles Construcción Y Servicios A La Minería Danilo Santiago González Zepeda E.i.r.l</v>
          </cell>
          <cell r="D163" t="str">
            <v>Gcontreras</v>
          </cell>
          <cell r="E163">
            <v>10000000</v>
          </cell>
          <cell r="F163">
            <v>1354609106</v>
          </cell>
          <cell r="G163">
            <v>13546091</v>
          </cell>
        </row>
        <row r="164">
          <cell r="A164" t="str">
            <v>76.129.862-3</v>
          </cell>
          <cell r="B164" t="str">
            <v>Gastronomica Y Spa Turistico Coyhaique S.a</v>
          </cell>
          <cell r="C164" t="str">
            <v>Dreams</v>
          </cell>
          <cell r="D164" t="str">
            <v>Cparada</v>
          </cell>
          <cell r="E164">
            <v>245154</v>
          </cell>
          <cell r="F164">
            <v>117936029</v>
          </cell>
          <cell r="G164">
            <v>1179360</v>
          </cell>
        </row>
        <row r="165">
          <cell r="A165" t="str">
            <v>76.129.865-8</v>
          </cell>
          <cell r="B165" t="str">
            <v>Hotelera Y Turismo Coyhaique S.a.</v>
          </cell>
          <cell r="C165" t="str">
            <v>Dreams</v>
          </cell>
          <cell r="D165" t="str">
            <v>Cparada</v>
          </cell>
          <cell r="E165">
            <v>2000303</v>
          </cell>
          <cell r="F165">
            <v>202616802</v>
          </cell>
          <cell r="G165">
            <v>2026168</v>
          </cell>
        </row>
        <row r="166">
          <cell r="A166" t="str">
            <v>76.130.549-2</v>
          </cell>
          <cell r="B166" t="str">
            <v>Instituto De Gestión Del Transporte Spa</v>
          </cell>
          <cell r="C166" t="str">
            <v>Igt Chile</v>
          </cell>
          <cell r="D166" t="str">
            <v>Bsilva</v>
          </cell>
          <cell r="E166">
            <v>2300000</v>
          </cell>
          <cell r="F166">
            <v>255462801</v>
          </cell>
          <cell r="G166">
            <v>2554628</v>
          </cell>
        </row>
        <row r="167">
          <cell r="A167" t="str">
            <v>76.130.712-6</v>
          </cell>
          <cell r="B167" t="str">
            <v>Tivit Chile Tercerizacion De Procesos, Servicios Y Tecnologia Spa</v>
          </cell>
          <cell r="C167" t="str">
            <v>Tivit Chile Tercerizacion De Procesos, Servicios Y Tecnologia Spa</v>
          </cell>
          <cell r="D167" t="str">
            <v>Cosorio</v>
          </cell>
          <cell r="E167">
            <v>327111</v>
          </cell>
          <cell r="F167">
            <v>10567951349</v>
          </cell>
          <cell r="G167">
            <v>105679513</v>
          </cell>
        </row>
        <row r="168">
          <cell r="A168" t="str">
            <v>76.131.664-8</v>
          </cell>
          <cell r="B168" t="str">
            <v>Sociedad Comercializadora Dbs Spa</v>
          </cell>
          <cell r="C168" t="str">
            <v>Dbs</v>
          </cell>
          <cell r="D168" t="str">
            <v>Cosorio</v>
          </cell>
          <cell r="E168">
            <v>57410828</v>
          </cell>
          <cell r="F168">
            <v>7582978653</v>
          </cell>
          <cell r="G168">
            <v>75829787</v>
          </cell>
        </row>
        <row r="169">
          <cell r="A169" t="str">
            <v>76.132.956-1</v>
          </cell>
          <cell r="B169" t="str">
            <v>Brysa S.a</v>
          </cell>
          <cell r="C169" t="str">
            <v>Grupo Psg</v>
          </cell>
          <cell r="D169" t="str">
            <v>Valarcon</v>
          </cell>
          <cell r="E169">
            <v>19898361</v>
          </cell>
          <cell r="F169">
            <v>2609224890</v>
          </cell>
          <cell r="G169">
            <v>26092249</v>
          </cell>
        </row>
        <row r="170">
          <cell r="A170" t="str">
            <v>76.134.941-4</v>
          </cell>
          <cell r="B170" t="str">
            <v>Administradora De Supermercados Hiper Ltda.</v>
          </cell>
          <cell r="C170" t="str">
            <v>Walmart</v>
          </cell>
          <cell r="D170" t="str">
            <v>Cosorio</v>
          </cell>
          <cell r="E170">
            <v>1710000000</v>
          </cell>
          <cell r="F170">
            <v>210181738768</v>
          </cell>
          <cell r="G170">
            <v>2101817388</v>
          </cell>
        </row>
        <row r="171">
          <cell r="A171" t="str">
            <v>76.134.946-5</v>
          </cell>
          <cell r="B171" t="str">
            <v>Administradora De Supermercados Express Ltda.</v>
          </cell>
          <cell r="C171" t="str">
            <v>Walmart</v>
          </cell>
          <cell r="D171" t="str">
            <v>Cosorio</v>
          </cell>
          <cell r="E171">
            <v>720000000</v>
          </cell>
          <cell r="F171">
            <v>83333407669</v>
          </cell>
          <cell r="G171">
            <v>833334077</v>
          </cell>
        </row>
        <row r="172">
          <cell r="A172" t="str">
            <v>76.136.583-5</v>
          </cell>
          <cell r="B172" t="str">
            <v>Mercado Kennedy</v>
          </cell>
          <cell r="C172" t="str">
            <v>Grupo Mil Sabores</v>
          </cell>
          <cell r="D172" t="str">
            <v>Bsilva</v>
          </cell>
          <cell r="E172">
            <v>15031921</v>
          </cell>
          <cell r="F172">
            <v>1569029007</v>
          </cell>
          <cell r="G172">
            <v>15690290</v>
          </cell>
        </row>
        <row r="173">
          <cell r="A173" t="str">
            <v>76.141.988-9</v>
          </cell>
          <cell r="B173" t="str">
            <v>Operaciones Integrales Chacabuco S.a.</v>
          </cell>
          <cell r="C173" t="str">
            <v>Enjoy</v>
          </cell>
          <cell r="D173" t="str">
            <v>Bsilva</v>
          </cell>
          <cell r="E173">
            <v>5644192</v>
          </cell>
          <cell r="F173">
            <v>2160142365</v>
          </cell>
          <cell r="G173">
            <v>21601424</v>
          </cell>
        </row>
        <row r="174">
          <cell r="A174" t="str">
            <v>76.143.253-2</v>
          </cell>
          <cell r="B174" t="str">
            <v>Aquavitae Chile Spa</v>
          </cell>
          <cell r="C174" t="str">
            <v>Grupo Mil Sabores</v>
          </cell>
          <cell r="D174" t="str">
            <v>Bsilva</v>
          </cell>
          <cell r="E174">
            <v>1453321</v>
          </cell>
          <cell r="F174">
            <v>153454289</v>
          </cell>
          <cell r="G174">
            <v>1534543</v>
          </cell>
        </row>
        <row r="175">
          <cell r="A175" t="str">
            <v>76.143.528-0</v>
          </cell>
          <cell r="B175" t="str">
            <v>Servicios De Telecomunicaciones Olitel Limitada</v>
          </cell>
          <cell r="C175" t="str">
            <v>Servicios De Telecomunicaciones Olitel Limitada</v>
          </cell>
          <cell r="D175" t="str">
            <v>Bsilva</v>
          </cell>
          <cell r="E175">
            <v>48872000</v>
          </cell>
          <cell r="F175">
            <v>5475648626</v>
          </cell>
          <cell r="G175">
            <v>54756486</v>
          </cell>
        </row>
        <row r="176">
          <cell r="A176" t="str">
            <v>76.145.047-6</v>
          </cell>
          <cell r="B176" t="str">
            <v>Schwager Servicios S.a</v>
          </cell>
          <cell r="C176" t="str">
            <v>Schwager</v>
          </cell>
          <cell r="D176" t="str">
            <v>Jmolina</v>
          </cell>
          <cell r="E176">
            <v>50000000</v>
          </cell>
          <cell r="F176">
            <v>46673275644</v>
          </cell>
          <cell r="G176">
            <v>466732756</v>
          </cell>
        </row>
        <row r="177">
          <cell r="A177" t="str">
            <v>76.146.282-2</v>
          </cell>
          <cell r="B177" t="str">
            <v xml:space="preserve">Navegacion Del Pacifico Agencia Maritima Limitada </v>
          </cell>
          <cell r="C177" t="str">
            <v>Agencia Maritima</v>
          </cell>
          <cell r="D177" t="str">
            <v>Gcontreras</v>
          </cell>
          <cell r="E177">
            <v>2467708</v>
          </cell>
          <cell r="F177">
            <v>345755025</v>
          </cell>
          <cell r="G177">
            <v>3457550</v>
          </cell>
        </row>
        <row r="178">
          <cell r="A178" t="str">
            <v>76.146.701-8</v>
          </cell>
          <cell r="B178" t="str">
            <v>Comercial Befoods Retail Limitada</v>
          </cell>
          <cell r="C178" t="str">
            <v>Befoods</v>
          </cell>
          <cell r="D178" t="str">
            <v>Gcontreras</v>
          </cell>
          <cell r="E178">
            <v>5000000</v>
          </cell>
          <cell r="F178">
            <v>1112061955</v>
          </cell>
          <cell r="G178">
            <v>11120620</v>
          </cell>
        </row>
        <row r="179">
          <cell r="A179" t="str">
            <v>76.146.755-7</v>
          </cell>
          <cell r="B179" t="str">
            <v>Servicios Virtuales De Seguridad Limitada</v>
          </cell>
          <cell r="C179" t="str">
            <v>Inverluz</v>
          </cell>
          <cell r="D179" t="str">
            <v>Mmorales</v>
          </cell>
          <cell r="E179">
            <v>1532000</v>
          </cell>
          <cell r="F179">
            <v>153280032</v>
          </cell>
          <cell r="G179">
            <v>1532800</v>
          </cell>
        </row>
        <row r="180">
          <cell r="A180" t="str">
            <v>76.147.802-8</v>
          </cell>
          <cell r="B180" t="str">
            <v>Mil Sabores Food Spa</v>
          </cell>
          <cell r="C180" t="str">
            <v>Grupo Mil Sabores</v>
          </cell>
          <cell r="D180" t="str">
            <v>Bsilva</v>
          </cell>
          <cell r="E180">
            <v>7598295</v>
          </cell>
          <cell r="F180">
            <v>712140152</v>
          </cell>
          <cell r="G180">
            <v>7121402</v>
          </cell>
        </row>
        <row r="181">
          <cell r="A181" t="str">
            <v>76.149.435-K</v>
          </cell>
          <cell r="B181" t="str">
            <v>Establecimientos Gastronomicos Asian Food Chile Limitada</v>
          </cell>
          <cell r="C181" t="str">
            <v>Alsea</v>
          </cell>
          <cell r="D181" t="str">
            <v>Cosorio</v>
          </cell>
          <cell r="E181">
            <v>12121174</v>
          </cell>
          <cell r="F181">
            <v>1217737512</v>
          </cell>
          <cell r="G181">
            <v>12177375</v>
          </cell>
        </row>
        <row r="182">
          <cell r="A182" t="str">
            <v>76.151.357-5</v>
          </cell>
          <cell r="B182" t="str">
            <v>Almar Water Services Chile Spa</v>
          </cell>
          <cell r="C182" t="str">
            <v>Almar</v>
          </cell>
          <cell r="D182" t="str">
            <v>Jmolina</v>
          </cell>
          <cell r="E182">
            <v>4375381</v>
          </cell>
          <cell r="F182">
            <v>592186058</v>
          </cell>
          <cell r="G182">
            <v>5921861</v>
          </cell>
        </row>
        <row r="183">
          <cell r="A183" t="str">
            <v>76.151.915-8</v>
          </cell>
          <cell r="B183" t="str">
            <v xml:space="preserve">Capacitación Parque Del Recuerdo Limitada </v>
          </cell>
          <cell r="C183" t="str">
            <v>Parque Del Recuerdo</v>
          </cell>
          <cell r="D183" t="str">
            <v>Valarcon</v>
          </cell>
          <cell r="E183">
            <v>1395026</v>
          </cell>
          <cell r="F183">
            <v>148547417</v>
          </cell>
          <cell r="G183">
            <v>1485474</v>
          </cell>
        </row>
        <row r="184">
          <cell r="A184" t="str">
            <v>76.152.061-k</v>
          </cell>
          <cell r="B184" t="str">
            <v>Inversiones E Inmobiliaria Plaenge Chile Ltda</v>
          </cell>
          <cell r="C184" t="str">
            <v>Plaenge</v>
          </cell>
          <cell r="D184" t="str">
            <v>Pmunoz</v>
          </cell>
          <cell r="E184">
            <v>4000000</v>
          </cell>
          <cell r="F184">
            <v>665526823</v>
          </cell>
          <cell r="G184">
            <v>6655268</v>
          </cell>
        </row>
        <row r="185">
          <cell r="A185" t="str">
            <v>76.156.793-4</v>
          </cell>
          <cell r="B185" t="str">
            <v>Servicios De Salud Ocupacional Spa</v>
          </cell>
          <cell r="C185" t="str">
            <v>Servicios De Salud Ocupacional Spa</v>
          </cell>
          <cell r="D185" t="str">
            <v>Cosorio</v>
          </cell>
          <cell r="E185">
            <v>29000000</v>
          </cell>
          <cell r="F185">
            <v>4483254410</v>
          </cell>
          <cell r="G185">
            <v>44832544</v>
          </cell>
        </row>
        <row r="186">
          <cell r="A186" t="str">
            <v>76.158.513-4</v>
          </cell>
          <cell r="B186" t="str">
            <v>Dp World San Antonio S.a.</v>
          </cell>
          <cell r="C186" t="str">
            <v>Dp World</v>
          </cell>
          <cell r="D186" t="str">
            <v>Gcontreras</v>
          </cell>
          <cell r="E186">
            <v>79858826</v>
          </cell>
          <cell r="F186">
            <v>8308396926</v>
          </cell>
          <cell r="G186">
            <v>83083969</v>
          </cell>
        </row>
        <row r="187">
          <cell r="A187" t="str">
            <v>76.161.811-3</v>
          </cell>
          <cell r="B187" t="str">
            <v>Inmobiliaria Concrecasa Dos Limitada</v>
          </cell>
          <cell r="C187" t="str">
            <v>Concreta</v>
          </cell>
          <cell r="D187" t="str">
            <v>Cosorio</v>
          </cell>
          <cell r="E187">
            <v>5000000</v>
          </cell>
          <cell r="F187">
            <v>456526518</v>
          </cell>
          <cell r="G187">
            <v>4565265</v>
          </cell>
        </row>
        <row r="188">
          <cell r="A188" t="str">
            <v>76.166.721-1</v>
          </cell>
          <cell r="B188" t="str">
            <v>Productos Alimenticios Costanera Spa</v>
          </cell>
          <cell r="C188" t="str">
            <v>Cadaqués</v>
          </cell>
          <cell r="D188" t="str">
            <v>Lbravo</v>
          </cell>
          <cell r="E188">
            <v>11966434</v>
          </cell>
          <cell r="F188">
            <v>1220373348</v>
          </cell>
          <cell r="G188">
            <v>12203733</v>
          </cell>
        </row>
        <row r="189">
          <cell r="A189" t="str">
            <v>76.166.801-3</v>
          </cell>
          <cell r="B189" t="str">
            <v>Administradora Tmo S.a</v>
          </cell>
          <cell r="C189" t="str">
            <v>Cencosud</v>
          </cell>
          <cell r="D189" t="str">
            <v>Bsilva</v>
          </cell>
          <cell r="E189">
            <v>1244732</v>
          </cell>
          <cell r="F189">
            <v>134376917</v>
          </cell>
          <cell r="G189">
            <v>1343769</v>
          </cell>
        </row>
        <row r="190">
          <cell r="A190" t="str">
            <v>76.167.759-4</v>
          </cell>
          <cell r="B190" t="str">
            <v>Rl Maquinaria Y Servicios S.a</v>
          </cell>
          <cell r="C190" t="str">
            <v>Rio Loa</v>
          </cell>
          <cell r="D190" t="str">
            <v>Lbravo</v>
          </cell>
          <cell r="E190">
            <v>14700000</v>
          </cell>
          <cell r="F190">
            <v>2402190513</v>
          </cell>
          <cell r="G190">
            <v>24021905</v>
          </cell>
        </row>
        <row r="191">
          <cell r="A191" t="str">
            <v>76.168.261-k</v>
          </cell>
          <cell r="B191" t="str">
            <v>Lmc Services (chile) Spa</v>
          </cell>
          <cell r="C191" t="str">
            <v>Candelaria</v>
          </cell>
          <cell r="D191" t="str">
            <v>Jmolina</v>
          </cell>
          <cell r="E191">
            <v>33664589</v>
          </cell>
          <cell r="F191">
            <v>3503539560</v>
          </cell>
          <cell r="G191">
            <v>35035396</v>
          </cell>
        </row>
        <row r="192">
          <cell r="A192" t="str">
            <v>76.169.670-k</v>
          </cell>
          <cell r="B192" t="str">
            <v>Pesquera Trans Antartic Limitada</v>
          </cell>
          <cell r="C192" t="str">
            <v>Pesquera Trans Antartic Limitada</v>
          </cell>
          <cell r="D192" t="str">
            <v>Cparada</v>
          </cell>
          <cell r="E192">
            <v>41654373</v>
          </cell>
          <cell r="F192">
            <v>4283402154</v>
          </cell>
          <cell r="G192">
            <v>42834022</v>
          </cell>
        </row>
        <row r="193">
          <cell r="A193" t="str">
            <v>76.169.935-0</v>
          </cell>
          <cell r="B193" t="str">
            <v>Distribuidora Y Comercializadora Onix Spa</v>
          </cell>
          <cell r="C193" t="str">
            <v>Grupokameid</v>
          </cell>
          <cell r="D193" t="str">
            <v>Gcontreras</v>
          </cell>
          <cell r="E193">
            <v>892037</v>
          </cell>
          <cell r="F193">
            <v>179596335</v>
          </cell>
          <cell r="G193">
            <v>1795963</v>
          </cell>
        </row>
        <row r="194">
          <cell r="A194" t="str">
            <v>76.174.132-2</v>
          </cell>
          <cell r="B194" t="str">
            <v>Agricola Forli Ltda.</v>
          </cell>
          <cell r="C194" t="str">
            <v>Agricola Forli</v>
          </cell>
          <cell r="D194" t="str">
            <v>Pmunoz</v>
          </cell>
          <cell r="E194">
            <v>7300966</v>
          </cell>
          <cell r="F194">
            <v>754914773</v>
          </cell>
          <cell r="G194">
            <v>7549148</v>
          </cell>
        </row>
        <row r="195">
          <cell r="A195" t="str">
            <v>76.178.665-2</v>
          </cell>
          <cell r="B195" t="str">
            <v>Megacentro Chile Spa</v>
          </cell>
          <cell r="C195" t="str">
            <v>Redmegacentro</v>
          </cell>
          <cell r="D195" t="str">
            <v>Bsilva</v>
          </cell>
          <cell r="E195">
            <v>24540000</v>
          </cell>
          <cell r="F195">
            <v>6737089915</v>
          </cell>
          <cell r="G195">
            <v>67370899</v>
          </cell>
        </row>
        <row r="196">
          <cell r="A196" t="str">
            <v>76.178.727-6</v>
          </cell>
          <cell r="B196" t="str">
            <v>Instituto De Gestion Del Transporte S.a.</v>
          </cell>
          <cell r="C196" t="str">
            <v>Igt Chile</v>
          </cell>
          <cell r="D196" t="str">
            <v>Bsilva</v>
          </cell>
          <cell r="E196">
            <v>1700000</v>
          </cell>
          <cell r="F196">
            <v>186556715</v>
          </cell>
          <cell r="G196">
            <v>1865567</v>
          </cell>
        </row>
        <row r="197">
          <cell r="A197" t="str">
            <v>76.179.872-3</v>
          </cell>
          <cell r="B197" t="str">
            <v>Sociedad Educacional Basaldiaz S.a.</v>
          </cell>
          <cell r="C197" t="str">
            <v>Sociedad Educacional Basaldiaz S.A.</v>
          </cell>
          <cell r="D197" t="str">
            <v>Gcontreras</v>
          </cell>
          <cell r="E197">
            <v>9714769</v>
          </cell>
          <cell r="F197">
            <v>1002468702</v>
          </cell>
          <cell r="G197">
            <v>10024687</v>
          </cell>
        </row>
        <row r="198">
          <cell r="A198" t="str">
            <v>76.185.167-5</v>
          </cell>
          <cell r="B198" t="str">
            <v>Comercializadora Y Representaciones Silbertec S.a</v>
          </cell>
          <cell r="C198" t="str">
            <v>Silbertec</v>
          </cell>
          <cell r="D198" t="str">
            <v>Valarcon</v>
          </cell>
          <cell r="E198">
            <v>18488204</v>
          </cell>
          <cell r="F198">
            <v>2244897707</v>
          </cell>
          <cell r="G198">
            <v>22448977</v>
          </cell>
        </row>
        <row r="199">
          <cell r="A199" t="str">
            <v>76.186.372-k</v>
          </cell>
          <cell r="B199" t="str">
            <v>Alimentaciones Internacionales Sa</v>
          </cell>
          <cell r="C199" t="str">
            <v>Delibest</v>
          </cell>
          <cell r="D199" t="str">
            <v>Valarcon</v>
          </cell>
          <cell r="E199">
            <v>48923772</v>
          </cell>
          <cell r="F199">
            <v>5034114512</v>
          </cell>
          <cell r="G199">
            <v>50341145</v>
          </cell>
        </row>
        <row r="200">
          <cell r="A200" t="str">
            <v>76.188.218-k</v>
          </cell>
          <cell r="B200" t="str">
            <v>Comercializadora Salud Terapia Spa</v>
          </cell>
          <cell r="C200" t="str">
            <v>Terapia</v>
          </cell>
          <cell r="D200" t="str">
            <v>Cosorio</v>
          </cell>
          <cell r="E200">
            <v>1700000</v>
          </cell>
          <cell r="F200">
            <v>175335211</v>
          </cell>
          <cell r="G200">
            <v>1753352</v>
          </cell>
        </row>
        <row r="201">
          <cell r="A201" t="str">
            <v>76.189.625-3</v>
          </cell>
          <cell r="B201" t="str">
            <v xml:space="preserve">Servicios Industriales Limitada </v>
          </cell>
          <cell r="C201" t="str">
            <v>Axinntus</v>
          </cell>
          <cell r="D201" t="str">
            <v>Jmolina</v>
          </cell>
          <cell r="E201">
            <v>106000000</v>
          </cell>
          <cell r="F201">
            <v>13119347500</v>
          </cell>
          <cell r="G201">
            <v>131193475</v>
          </cell>
        </row>
        <row r="202">
          <cell r="A202" t="str">
            <v>76.191.703-k</v>
          </cell>
          <cell r="B202" t="str">
            <v>Servicios Y Comercializacion Forestal Limitada</v>
          </cell>
          <cell r="C202" t="str">
            <v>Fandes</v>
          </cell>
          <cell r="D202" t="str">
            <v>Mmorales</v>
          </cell>
          <cell r="E202">
            <v>1552483</v>
          </cell>
          <cell r="F202">
            <v>169774910</v>
          </cell>
          <cell r="G202">
            <v>1697749</v>
          </cell>
        </row>
        <row r="203">
          <cell r="A203" t="str">
            <v>76.192.463-K</v>
          </cell>
          <cell r="B203" t="str">
            <v>Salesland Chile Spa</v>
          </cell>
          <cell r="C203" t="str">
            <v>Salesland Chile Spa</v>
          </cell>
          <cell r="D203" t="str">
            <v>Bsilva</v>
          </cell>
          <cell r="E203">
            <v>179616000</v>
          </cell>
          <cell r="F203">
            <v>18301049080</v>
          </cell>
          <cell r="G203">
            <v>183010491</v>
          </cell>
        </row>
        <row r="204">
          <cell r="A204" t="str">
            <v>76.195.688-4</v>
          </cell>
          <cell r="B204" t="str">
            <v>Libreria Giorgio Camilo Henriquez Y Cia Ltda</v>
          </cell>
          <cell r="C204" t="str">
            <v>Giorgio</v>
          </cell>
          <cell r="D204" t="str">
            <v>Pmunoz</v>
          </cell>
          <cell r="E204">
            <v>605646</v>
          </cell>
          <cell r="F204">
            <v>37516834</v>
          </cell>
          <cell r="G204">
            <v>375168</v>
          </cell>
        </row>
        <row r="205">
          <cell r="A205" t="str">
            <v>76.195.957-3</v>
          </cell>
          <cell r="B205" t="str">
            <v>Importadora Y Exportadora Durban Ltda</v>
          </cell>
          <cell r="C205" t="str">
            <v>Giorgio</v>
          </cell>
          <cell r="D205" t="str">
            <v>Pmunoz</v>
          </cell>
          <cell r="E205">
            <v>868038</v>
          </cell>
          <cell r="F205">
            <v>56883054</v>
          </cell>
          <cell r="G205">
            <v>568831</v>
          </cell>
        </row>
        <row r="206">
          <cell r="A206" t="str">
            <v>76.196.716-9</v>
          </cell>
          <cell r="B206" t="str">
            <v>Control De Evasión Y Seguridad Norte Spa</v>
          </cell>
          <cell r="C206" t="str">
            <v>Control De Evasión Y Seguridad Norte Spa</v>
          </cell>
          <cell r="D206" t="str">
            <v>Bsilva</v>
          </cell>
          <cell r="E206">
            <v>14000000</v>
          </cell>
          <cell r="F206">
            <v>1555357673</v>
          </cell>
          <cell r="G206">
            <v>15553577</v>
          </cell>
        </row>
        <row r="207">
          <cell r="A207" t="str">
            <v>76.197.107-7</v>
          </cell>
          <cell r="B207" t="str">
            <v>Ecotecnos Sociedad Anonima</v>
          </cell>
          <cell r="C207" t="str">
            <v>Sgs</v>
          </cell>
          <cell r="D207" t="str">
            <v>Valarcon</v>
          </cell>
          <cell r="E207">
            <v>11063545</v>
          </cell>
          <cell r="F207">
            <v>1176922912</v>
          </cell>
          <cell r="G207">
            <v>11769229</v>
          </cell>
        </row>
        <row r="208">
          <cell r="A208" t="str">
            <v>76.201.304-5</v>
          </cell>
          <cell r="B208" t="str">
            <v>Rentas Hoteleras Spa</v>
          </cell>
          <cell r="C208" t="str">
            <v>Rentas Hoteleras Spa</v>
          </cell>
          <cell r="D208" t="str">
            <v>Bsilva</v>
          </cell>
          <cell r="E208">
            <v>12024154</v>
          </cell>
          <cell r="F208">
            <v>1451328707</v>
          </cell>
          <cell r="G208">
            <v>14513287</v>
          </cell>
        </row>
        <row r="209">
          <cell r="A209" t="str">
            <v>76.203.299-6</v>
          </cell>
          <cell r="B209" t="str">
            <v>Comercializadora Costanera Center Spa</v>
          </cell>
          <cell r="C209" t="str">
            <v>Cencosud</v>
          </cell>
          <cell r="D209" t="str">
            <v>Bsilva</v>
          </cell>
          <cell r="E209">
            <v>12586581</v>
          </cell>
          <cell r="F209">
            <v>1333895492</v>
          </cell>
          <cell r="G209">
            <v>13338955</v>
          </cell>
        </row>
        <row r="210">
          <cell r="A210" t="str">
            <v>76.207.765-5</v>
          </cell>
          <cell r="B210" t="str">
            <v>Intac Procesos Spa</v>
          </cell>
          <cell r="C210" t="str">
            <v>Integra Chile</v>
          </cell>
          <cell r="D210" t="str">
            <v>Cparada</v>
          </cell>
          <cell r="E210">
            <v>34311078</v>
          </cell>
          <cell r="F210">
            <v>3543017620</v>
          </cell>
          <cell r="G210">
            <v>35430176</v>
          </cell>
        </row>
        <row r="211">
          <cell r="A211" t="str">
            <v>76.209.717-6</v>
          </cell>
          <cell r="B211" t="str">
            <v>Centro De Servicios Compartidos Los Robles Spa</v>
          </cell>
          <cell r="C211" t="str">
            <v>Grupo Mil Sabores</v>
          </cell>
          <cell r="D211" t="str">
            <v>Bsilva</v>
          </cell>
          <cell r="E211">
            <v>11967472</v>
          </cell>
          <cell r="F211">
            <v>1017478203</v>
          </cell>
          <cell r="G211">
            <v>10174782</v>
          </cell>
        </row>
        <row r="212">
          <cell r="A212" t="str">
            <v>76.211.240-k</v>
          </cell>
          <cell r="B212" t="str">
            <v>Kaudat Spa</v>
          </cell>
          <cell r="C212" t="str">
            <v>Turbus</v>
          </cell>
          <cell r="D212" t="str">
            <v>Bsilva</v>
          </cell>
          <cell r="E212">
            <v>6800000</v>
          </cell>
          <cell r="F212">
            <v>725340325</v>
          </cell>
          <cell r="G212">
            <v>7253403</v>
          </cell>
        </row>
        <row r="213">
          <cell r="A213" t="str">
            <v>76.213.112-9</v>
          </cell>
          <cell r="B213" t="str">
            <v>Ingenieria Phitec Spa.</v>
          </cell>
          <cell r="C213" t="str">
            <v>Ingenieria Phitec Spa.</v>
          </cell>
          <cell r="D213" t="str">
            <v>Valarcon</v>
          </cell>
          <cell r="E213">
            <v>4787143</v>
          </cell>
          <cell r="F213">
            <v>2274719484</v>
          </cell>
          <cell r="G213">
            <v>22747195</v>
          </cell>
        </row>
        <row r="214">
          <cell r="A214" t="str">
            <v>76.213.750-k</v>
          </cell>
          <cell r="B214" t="str">
            <v>Conosur Corredores De Seguros Limitada</v>
          </cell>
          <cell r="C214" t="str">
            <v>Cono Sur</v>
          </cell>
          <cell r="D214" t="str">
            <v>Cosorio</v>
          </cell>
          <cell r="E214">
            <v>11724734</v>
          </cell>
          <cell r="F214">
            <v>3254801482</v>
          </cell>
          <cell r="G214">
            <v>32548015</v>
          </cell>
        </row>
        <row r="215">
          <cell r="A215" t="str">
            <v>76.215.526-5</v>
          </cell>
          <cell r="B215" t="str">
            <v>Hidraulica Y Servicios Spa</v>
          </cell>
          <cell r="C215" t="str">
            <v>Surac</v>
          </cell>
          <cell r="D215" t="str">
            <v>Bsilva</v>
          </cell>
          <cell r="E215">
            <v>2513000</v>
          </cell>
          <cell r="F215">
            <v>240789708</v>
          </cell>
          <cell r="G215">
            <v>2407897</v>
          </cell>
        </row>
        <row r="216">
          <cell r="A216" t="str">
            <v>76.219.159-8</v>
          </cell>
          <cell r="B216" t="str">
            <v>Grupo America Limpieza S.a</v>
          </cell>
          <cell r="C216" t="str">
            <v>Grupo America</v>
          </cell>
          <cell r="D216" t="str">
            <v>Bsilva</v>
          </cell>
          <cell r="E216">
            <v>120000000</v>
          </cell>
          <cell r="F216">
            <v>30362682594</v>
          </cell>
          <cell r="G216">
            <v>303626826</v>
          </cell>
        </row>
        <row r="217">
          <cell r="A217" t="str">
            <v>76.219.395-7</v>
          </cell>
          <cell r="B217" t="str">
            <v>Prestaciones De Servicio Pipehunter Spa</v>
          </cell>
          <cell r="C217" t="str">
            <v>Prestaciones De Servicio Pipehunter Spa</v>
          </cell>
          <cell r="D217" t="str">
            <v>Bsilva</v>
          </cell>
          <cell r="E217">
            <v>6379093</v>
          </cell>
          <cell r="F217">
            <v>608771534</v>
          </cell>
          <cell r="G217">
            <v>6087715</v>
          </cell>
        </row>
        <row r="218">
          <cell r="A218" t="str">
            <v>76.222.312-0</v>
          </cell>
          <cell r="B218" t="str">
            <v>Servicios Técnicos De Capacitación Victor Herminio Miranda Hernández E.i.r.l.</v>
          </cell>
          <cell r="C218" t="str">
            <v>Servitecap</v>
          </cell>
          <cell r="D218" t="str">
            <v>Cparada</v>
          </cell>
          <cell r="E218">
            <v>625878</v>
          </cell>
          <cell r="F218">
            <v>38545968</v>
          </cell>
          <cell r="G218">
            <v>385460</v>
          </cell>
        </row>
        <row r="219">
          <cell r="A219" t="str">
            <v>76.229.971-2</v>
          </cell>
          <cell r="B219" t="str">
            <v>Consorcio De Montaje Industriales Echeverria Izquierdo Nexxo Limitada</v>
          </cell>
          <cell r="C219" t="str">
            <v>Echeverria</v>
          </cell>
          <cell r="D219" t="str">
            <v>Valarcon</v>
          </cell>
          <cell r="E219">
            <v>52516614</v>
          </cell>
          <cell r="F219">
            <v>5936742466</v>
          </cell>
          <cell r="G219">
            <v>59367425</v>
          </cell>
        </row>
        <row r="220">
          <cell r="A220" t="str">
            <v>76.230.509-7</v>
          </cell>
          <cell r="B220" t="str">
            <v>Ingenieria Y Servicios Electricos Isep Limitada</v>
          </cell>
          <cell r="C220" t="str">
            <v>Ingenieria Y Servicios Electricos Isep Limitada</v>
          </cell>
          <cell r="D220" t="str">
            <v>Valarcon</v>
          </cell>
          <cell r="E220">
            <v>1500000</v>
          </cell>
          <cell r="F220">
            <v>369041719</v>
          </cell>
          <cell r="G220">
            <v>3690417</v>
          </cell>
        </row>
        <row r="221">
          <cell r="A221" t="str">
            <v>76.230.752-9</v>
          </cell>
          <cell r="B221" t="str">
            <v>Vsm Asociados Spa</v>
          </cell>
          <cell r="C221" t="str">
            <v>Vsm</v>
          </cell>
          <cell r="D221" t="str">
            <v>Pmunoz</v>
          </cell>
          <cell r="E221">
            <v>136659</v>
          </cell>
          <cell r="F221">
            <v>1324838180</v>
          </cell>
          <cell r="G221">
            <v>13248382</v>
          </cell>
        </row>
        <row r="222">
          <cell r="A222" t="str">
            <v>76.231.154-2</v>
          </cell>
          <cell r="B222" t="str">
            <v>Envases Desechables Chile S.a.</v>
          </cell>
          <cell r="C222" t="str">
            <v>Chilean Trading</v>
          </cell>
          <cell r="D222" t="str">
            <v>Cosorio</v>
          </cell>
          <cell r="E222">
            <v>1271530</v>
          </cell>
          <cell r="F222">
            <v>101727746</v>
          </cell>
          <cell r="G222">
            <v>1017277</v>
          </cell>
        </row>
        <row r="223">
          <cell r="A223" t="str">
            <v>76.232.647-7</v>
          </cell>
          <cell r="B223" t="str">
            <v>Walmart Chile Mayorista Limitada</v>
          </cell>
          <cell r="C223" t="str">
            <v>Walmart</v>
          </cell>
          <cell r="D223" t="str">
            <v>Cosorio</v>
          </cell>
          <cell r="E223">
            <v>63000000</v>
          </cell>
          <cell r="F223">
            <v>8406993849</v>
          </cell>
          <cell r="G223">
            <v>84069938</v>
          </cell>
        </row>
        <row r="224">
          <cell r="A224" t="str">
            <v>76.236.777-7</v>
          </cell>
          <cell r="B224" t="str">
            <v>Ararat Spa</v>
          </cell>
          <cell r="C224" t="str">
            <v>Constructora Ararat Limitada</v>
          </cell>
          <cell r="D224" t="str">
            <v>Cparada</v>
          </cell>
          <cell r="E224">
            <v>70000000</v>
          </cell>
          <cell r="F224">
            <v>22518926728</v>
          </cell>
          <cell r="G224">
            <v>225189267</v>
          </cell>
        </row>
        <row r="225">
          <cell r="A225" t="str">
            <v>76.237.429-3</v>
          </cell>
          <cell r="B225" t="str">
            <v>Surglobal Transportes Ltda.</v>
          </cell>
          <cell r="C225" t="str">
            <v>Agencia Maritima</v>
          </cell>
          <cell r="D225" t="str">
            <v>Gcontreras</v>
          </cell>
          <cell r="E225">
            <v>3128125</v>
          </cell>
          <cell r="F225">
            <v>157461020</v>
          </cell>
          <cell r="G225">
            <v>1574610</v>
          </cell>
        </row>
        <row r="226">
          <cell r="A226" t="str">
            <v>76.238.635-6</v>
          </cell>
          <cell r="B226" t="str">
            <v>Pesco Rental S.a.</v>
          </cell>
          <cell r="C226" t="str">
            <v>Pesco</v>
          </cell>
          <cell r="D226" t="str">
            <v>Bsilva</v>
          </cell>
          <cell r="E226">
            <v>10453742</v>
          </cell>
          <cell r="F226">
            <v>1066665687</v>
          </cell>
          <cell r="G226">
            <v>10666657</v>
          </cell>
        </row>
        <row r="227">
          <cell r="A227" t="str">
            <v>76.240.087-1</v>
          </cell>
          <cell r="B227" t="str">
            <v>Antalis Abitek Spa</v>
          </cell>
          <cell r="C227" t="str">
            <v>Antalis</v>
          </cell>
          <cell r="D227" t="str">
            <v>Cosorio</v>
          </cell>
          <cell r="E227">
            <v>23743198</v>
          </cell>
          <cell r="F227">
            <v>2684472980</v>
          </cell>
          <cell r="G227">
            <v>26844730</v>
          </cell>
        </row>
        <row r="228">
          <cell r="A228" t="str">
            <v>76.240.103-7</v>
          </cell>
          <cell r="B228" t="str">
            <v>Gm Holdings S.a.</v>
          </cell>
          <cell r="C228" t="str">
            <v>Gm Holding</v>
          </cell>
          <cell r="D228" t="str">
            <v>Bsilva</v>
          </cell>
          <cell r="E228">
            <v>38673066</v>
          </cell>
          <cell r="F228">
            <v>4300529786</v>
          </cell>
          <cell r="G228">
            <v>43005298</v>
          </cell>
        </row>
        <row r="229">
          <cell r="A229" t="str">
            <v>76.242.762-1</v>
          </cell>
          <cell r="B229" t="str">
            <v>Equans Back Office Spa</v>
          </cell>
          <cell r="C229" t="str">
            <v>Equans</v>
          </cell>
          <cell r="D229" t="str">
            <v>Valarcon</v>
          </cell>
          <cell r="E229">
            <v>59000000</v>
          </cell>
          <cell r="F229">
            <v>5390646804</v>
          </cell>
          <cell r="G229">
            <v>53906468</v>
          </cell>
        </row>
        <row r="230">
          <cell r="A230" t="str">
            <v>76.242.774-5</v>
          </cell>
          <cell r="B230" t="str">
            <v>Clinica Bupa Santiago S.a.</v>
          </cell>
          <cell r="C230" t="str">
            <v>Bupa</v>
          </cell>
          <cell r="D230" t="str">
            <v>Lbravo</v>
          </cell>
          <cell r="E230">
            <v>248385650</v>
          </cell>
          <cell r="F230">
            <v>25405024623</v>
          </cell>
          <cell r="G230">
            <v>254050246</v>
          </cell>
        </row>
        <row r="231">
          <cell r="A231" t="str">
            <v>76.242.857-1</v>
          </cell>
          <cell r="B231" t="str">
            <v>Muellaje Central S.a.</v>
          </cell>
          <cell r="C231" t="str">
            <v>Dp World</v>
          </cell>
          <cell r="D231" t="str">
            <v>Gcontreras</v>
          </cell>
          <cell r="E231">
            <v>221889384</v>
          </cell>
          <cell r="F231">
            <v>22735479927</v>
          </cell>
          <cell r="G231">
            <v>227354799</v>
          </cell>
        </row>
        <row r="232">
          <cell r="A232" t="str">
            <v>76.243.813-5</v>
          </cell>
          <cell r="B232" t="str">
            <v>Walmart Servicios Generales Ltda</v>
          </cell>
          <cell r="C232" t="str">
            <v>Walmart</v>
          </cell>
          <cell r="D232" t="str">
            <v>Cosorio</v>
          </cell>
          <cell r="E232">
            <v>1200000</v>
          </cell>
          <cell r="F232">
            <v>606434352</v>
          </cell>
          <cell r="G232">
            <v>6064344</v>
          </cell>
        </row>
        <row r="233">
          <cell r="A233" t="str">
            <v>76.243.957-3</v>
          </cell>
          <cell r="B233" t="str">
            <v>Comercial Y Servicios Cathpro Spa</v>
          </cell>
          <cell r="C233" t="str">
            <v>Cathpro</v>
          </cell>
          <cell r="D233" t="str">
            <v>Cosorio</v>
          </cell>
          <cell r="E233">
            <v>3370549</v>
          </cell>
          <cell r="F233">
            <v>1519258446</v>
          </cell>
          <cell r="G233">
            <v>15192584</v>
          </cell>
        </row>
        <row r="234">
          <cell r="A234" t="str">
            <v>76.244.186-1</v>
          </cell>
          <cell r="B234" t="str">
            <v>Enfaena S.a.</v>
          </cell>
          <cell r="C234" t="str">
            <v>Ecologica</v>
          </cell>
          <cell r="D234" t="str">
            <v>Bsilva</v>
          </cell>
          <cell r="E234">
            <v>14331921</v>
          </cell>
          <cell r="F234">
            <v>1789340577</v>
          </cell>
          <cell r="G234">
            <v>17893406</v>
          </cell>
        </row>
        <row r="235">
          <cell r="A235" t="str">
            <v>76.247.273-2</v>
          </cell>
          <cell r="B235" t="str">
            <v>Echeverría Izquierdo Edificaciones S.a.</v>
          </cell>
          <cell r="C235" t="str">
            <v>Echeverria</v>
          </cell>
          <cell r="D235" t="str">
            <v>Valarcon</v>
          </cell>
          <cell r="E235">
            <v>88500000</v>
          </cell>
          <cell r="F235">
            <v>8240947409</v>
          </cell>
          <cell r="G235">
            <v>82409474</v>
          </cell>
        </row>
        <row r="236">
          <cell r="A236" t="str">
            <v>76.247.358-5</v>
          </cell>
          <cell r="B236" t="str">
            <v>Maga Spa</v>
          </cell>
          <cell r="C236" t="str">
            <v>Rentamaq</v>
          </cell>
          <cell r="D236" t="str">
            <v>Gcontreras</v>
          </cell>
          <cell r="E236">
            <v>8244444</v>
          </cell>
          <cell r="F236">
            <v>701067697</v>
          </cell>
          <cell r="G236">
            <v>7010677</v>
          </cell>
        </row>
        <row r="237">
          <cell r="A237" t="str">
            <v>76.248.962-7</v>
          </cell>
          <cell r="B237" t="str">
            <v>Ocean Spray Chile Spa</v>
          </cell>
          <cell r="C237" t="str">
            <v>Ocean Spray</v>
          </cell>
          <cell r="D237" t="str">
            <v>Pmunoz</v>
          </cell>
          <cell r="E237">
            <v>49413329</v>
          </cell>
          <cell r="F237">
            <v>4269387604</v>
          </cell>
          <cell r="G237">
            <v>42693876</v>
          </cell>
        </row>
        <row r="238">
          <cell r="A238" t="str">
            <v>76.250.451-0</v>
          </cell>
          <cell r="B238" t="str">
            <v>Transportes Zlatan Ltda</v>
          </cell>
          <cell r="C238" t="str">
            <v>Antilemu</v>
          </cell>
          <cell r="D238" t="str">
            <v>Pmunoz</v>
          </cell>
          <cell r="E238">
            <v>2275775</v>
          </cell>
          <cell r="F238">
            <v>234412291</v>
          </cell>
          <cell r="G238">
            <v>2344123</v>
          </cell>
        </row>
        <row r="239">
          <cell r="A239" t="str">
            <v>76.254.469-5</v>
          </cell>
          <cell r="B239" t="str">
            <v>Central Servicing Spa</v>
          </cell>
          <cell r="C239" t="str">
            <v>Central Servicing Spa</v>
          </cell>
          <cell r="D239" t="str">
            <v>Cosorio</v>
          </cell>
          <cell r="E239">
            <v>6591398</v>
          </cell>
          <cell r="F239">
            <v>1610285977</v>
          </cell>
          <cell r="G239">
            <v>16102860</v>
          </cell>
        </row>
        <row r="240">
          <cell r="A240" t="str">
            <v>76.255.054-7</v>
          </cell>
          <cell r="B240" t="str">
            <v>Planta Recuperadora De Metales Spa</v>
          </cell>
          <cell r="C240" t="str">
            <v>Planta Recuperadora De Metales Spa</v>
          </cell>
          <cell r="D240" t="str">
            <v>Jmolina</v>
          </cell>
          <cell r="E240">
            <v>30000000</v>
          </cell>
          <cell r="F240">
            <v>2969589346</v>
          </cell>
          <cell r="G240">
            <v>29695893</v>
          </cell>
        </row>
        <row r="241">
          <cell r="A241" t="str">
            <v>76.255.739-8</v>
          </cell>
          <cell r="B241" t="str">
            <v>Fgs Maquinaria Spa</v>
          </cell>
          <cell r="C241" t="str">
            <v>Fgs</v>
          </cell>
          <cell r="D241" t="str">
            <v>Cosorio</v>
          </cell>
          <cell r="E241">
            <v>3000000</v>
          </cell>
          <cell r="F241">
            <v>495360382</v>
          </cell>
          <cell r="G241">
            <v>4953604</v>
          </cell>
        </row>
        <row r="242">
          <cell r="A242" t="str">
            <v>76.265.736-8</v>
          </cell>
          <cell r="B242" t="str">
            <v>Administradora De Fondos De Pensiones Provida S.a.</v>
          </cell>
          <cell r="C242" t="str">
            <v>Provida</v>
          </cell>
          <cell r="D242" t="str">
            <v>Valarcon</v>
          </cell>
          <cell r="E242">
            <v>344940937</v>
          </cell>
          <cell r="F242">
            <v>36148052839</v>
          </cell>
          <cell r="G242">
            <v>361480528</v>
          </cell>
        </row>
        <row r="243">
          <cell r="A243" t="str">
            <v>76.268.266-4</v>
          </cell>
          <cell r="B243" t="str">
            <v>Patagonia Farming Spa.</v>
          </cell>
          <cell r="C243" t="str">
            <v>Molino Rahue</v>
          </cell>
          <cell r="D243" t="str">
            <v>Cparada</v>
          </cell>
          <cell r="E243">
            <v>2496891</v>
          </cell>
          <cell r="F243">
            <v>393340104</v>
          </cell>
          <cell r="G243">
            <v>3933401</v>
          </cell>
        </row>
        <row r="244">
          <cell r="A244" t="str">
            <v>76.270.099-9</v>
          </cell>
          <cell r="B244" t="str">
            <v>Constructora Incolur Tepsac Limitada</v>
          </cell>
          <cell r="C244" t="str">
            <v>Epsa</v>
          </cell>
          <cell r="D244" t="str">
            <v>Bsilva</v>
          </cell>
          <cell r="E244">
            <v>35000000</v>
          </cell>
          <cell r="F244">
            <v>3586641560</v>
          </cell>
          <cell r="G244">
            <v>35866416</v>
          </cell>
        </row>
        <row r="245">
          <cell r="A245" t="str">
            <v>76.270.209-6</v>
          </cell>
          <cell r="B245" t="str">
            <v>Alimentos El Golf Spa</v>
          </cell>
          <cell r="C245" t="str">
            <v>G Y N</v>
          </cell>
          <cell r="D245" t="str">
            <v>Bsilva</v>
          </cell>
          <cell r="E245">
            <v>792000</v>
          </cell>
          <cell r="F245">
            <v>907477599</v>
          </cell>
          <cell r="G245">
            <v>9074776</v>
          </cell>
        </row>
        <row r="246">
          <cell r="A246" t="str">
            <v>76.272.684-k</v>
          </cell>
          <cell r="B246" t="str">
            <v>Mantenimiento Industrial Spa</v>
          </cell>
          <cell r="C246" t="str">
            <v>Cyg</v>
          </cell>
          <cell r="D246" t="str">
            <v>Valarcon</v>
          </cell>
          <cell r="E246">
            <v>179000000</v>
          </cell>
          <cell r="F246">
            <v>15195455208</v>
          </cell>
          <cell r="G246">
            <v>151954552</v>
          </cell>
        </row>
        <row r="247">
          <cell r="A247" t="str">
            <v>76.273.030-8</v>
          </cell>
          <cell r="B247" t="str">
            <v>Soc De Inversiones Dj Spa</v>
          </cell>
          <cell r="C247" t="str">
            <v>Dbs</v>
          </cell>
          <cell r="D247" t="str">
            <v>Cosorio</v>
          </cell>
          <cell r="E247">
            <v>50000000</v>
          </cell>
          <cell r="F247">
            <v>5645610454</v>
          </cell>
          <cell r="G247">
            <v>56456105</v>
          </cell>
        </row>
        <row r="248">
          <cell r="A248" t="str">
            <v>76.275.097-K</v>
          </cell>
          <cell r="B248" t="str">
            <v>Sonoco Consumer Products Chile Spa</v>
          </cell>
          <cell r="C248" t="str">
            <v>Sonoco</v>
          </cell>
          <cell r="D248" t="str">
            <v>Lbravo</v>
          </cell>
          <cell r="E248">
            <v>6576945</v>
          </cell>
          <cell r="F248">
            <v>748302102</v>
          </cell>
          <cell r="G248">
            <v>7483021</v>
          </cell>
        </row>
        <row r="249">
          <cell r="A249" t="str">
            <v>76.281.810-8</v>
          </cell>
          <cell r="B249" t="str">
            <v>Inversiones Muro Limitada</v>
          </cell>
          <cell r="C249" t="str">
            <v>Windsor</v>
          </cell>
          <cell r="D249" t="str">
            <v>Lbravo</v>
          </cell>
          <cell r="E249">
            <v>12000000</v>
          </cell>
          <cell r="F249">
            <v>1233296280</v>
          </cell>
          <cell r="G249">
            <v>12332963</v>
          </cell>
        </row>
        <row r="250">
          <cell r="A250" t="str">
            <v>76.281.956-2</v>
          </cell>
          <cell r="B250" t="str">
            <v>Alimentos Mataro Spa</v>
          </cell>
          <cell r="C250" t="str">
            <v>Cadaqués</v>
          </cell>
          <cell r="D250" t="str">
            <v>Lbravo</v>
          </cell>
          <cell r="E250">
            <v>11526917</v>
          </cell>
          <cell r="F250">
            <v>1180132413</v>
          </cell>
          <cell r="G250">
            <v>11801324</v>
          </cell>
        </row>
        <row r="251">
          <cell r="A251" t="str">
            <v>76.284.723-K</v>
          </cell>
          <cell r="B251" t="str">
            <v>Contopsa Inland Terminals Spa</v>
          </cell>
          <cell r="C251" t="str">
            <v>Maersk</v>
          </cell>
          <cell r="D251" t="str">
            <v>Gcontreras</v>
          </cell>
          <cell r="E251">
            <v>10347778</v>
          </cell>
          <cell r="F251">
            <v>1164293308</v>
          </cell>
          <cell r="G251">
            <v>11642933</v>
          </cell>
        </row>
        <row r="252">
          <cell r="A252" t="str">
            <v>76.293.289-K</v>
          </cell>
          <cell r="B252" t="str">
            <v>Servicios De EnergÍa Ciudad Luz Spa</v>
          </cell>
          <cell r="C252" t="str">
            <v>Servicios De Energía Ciudad Luz Spa</v>
          </cell>
          <cell r="D252" t="str">
            <v>Lbravo</v>
          </cell>
          <cell r="E252">
            <v>305031</v>
          </cell>
          <cell r="F252">
            <v>795680531</v>
          </cell>
          <cell r="G252">
            <v>7956805</v>
          </cell>
        </row>
        <row r="253">
          <cell r="A253" t="str">
            <v>76.296.619-0</v>
          </cell>
          <cell r="B253" t="str">
            <v>Colmena Golden Cross S.a.</v>
          </cell>
          <cell r="C253" t="str">
            <v>Colmena</v>
          </cell>
          <cell r="D253" t="str">
            <v>Bsilva</v>
          </cell>
          <cell r="E253">
            <v>135000000</v>
          </cell>
          <cell r="F253">
            <v>35422816303</v>
          </cell>
          <cell r="G253">
            <v>354228163</v>
          </cell>
        </row>
        <row r="254">
          <cell r="A254" t="str">
            <v>76.296.863-0</v>
          </cell>
          <cell r="B254" t="str">
            <v>Automotriz Portillo Sur Ltda</v>
          </cell>
          <cell r="C254" t="str">
            <v>Automotriz Portillo Sur Ltda</v>
          </cell>
          <cell r="D254" t="str">
            <v>Mmorales</v>
          </cell>
          <cell r="E254">
            <v>18153022</v>
          </cell>
          <cell r="F254">
            <v>5390625900</v>
          </cell>
          <cell r="G254">
            <v>53906259</v>
          </cell>
        </row>
        <row r="255">
          <cell r="A255" t="str">
            <v>76.299.170-5</v>
          </cell>
          <cell r="B255" t="str">
            <v>San Francisco Investment Sa</v>
          </cell>
          <cell r="C255" t="str">
            <v>Dreams</v>
          </cell>
          <cell r="D255" t="str">
            <v>Cparada</v>
          </cell>
          <cell r="E255">
            <v>77023942</v>
          </cell>
          <cell r="F255">
            <v>7888226077</v>
          </cell>
          <cell r="G255">
            <v>78882261</v>
          </cell>
        </row>
        <row r="256">
          <cell r="A256" t="str">
            <v>76.299.375-9</v>
          </cell>
          <cell r="B256" t="str">
            <v>Pacificblu Spa</v>
          </cell>
          <cell r="C256" t="str">
            <v>Pacificblu Spa</v>
          </cell>
          <cell r="D256" t="str">
            <v>Pmunoz</v>
          </cell>
          <cell r="E256">
            <v>45952253</v>
          </cell>
          <cell r="F256">
            <v>10517108179</v>
          </cell>
          <cell r="G256">
            <v>105171082</v>
          </cell>
        </row>
        <row r="257">
          <cell r="A257" t="str">
            <v>76.304.590-0</v>
          </cell>
          <cell r="B257" t="str">
            <v>Comercial Central Alimentos Spa</v>
          </cell>
          <cell r="C257" t="str">
            <v>Cadaqués</v>
          </cell>
          <cell r="D257" t="str">
            <v>Lbravo</v>
          </cell>
          <cell r="E257">
            <v>7669606</v>
          </cell>
          <cell r="F257">
            <v>1354062484</v>
          </cell>
          <cell r="G257">
            <v>13540625</v>
          </cell>
        </row>
        <row r="258">
          <cell r="A258" t="str">
            <v>76.306.644-4</v>
          </cell>
          <cell r="B258" t="str">
            <v>Inversiones Finis Spa</v>
          </cell>
          <cell r="C258" t="str">
            <v>Almasur</v>
          </cell>
          <cell r="D258" t="str">
            <v>Pmunoz</v>
          </cell>
          <cell r="E258">
            <v>306170</v>
          </cell>
          <cell r="F258">
            <v>31610921</v>
          </cell>
          <cell r="G258">
            <v>316109</v>
          </cell>
        </row>
        <row r="259">
          <cell r="A259" t="str">
            <v>76.307.414-5</v>
          </cell>
          <cell r="B259" t="str">
            <v>Better Food Spa</v>
          </cell>
          <cell r="C259" t="str">
            <v>Better Food Spa</v>
          </cell>
          <cell r="D259" t="str">
            <v>Valarcon</v>
          </cell>
          <cell r="E259">
            <v>22659892</v>
          </cell>
          <cell r="F259">
            <v>3799121504</v>
          </cell>
          <cell r="G259">
            <v>37991215</v>
          </cell>
        </row>
        <row r="260">
          <cell r="A260" t="str">
            <v>76.309.298-4</v>
          </cell>
          <cell r="B260" t="str">
            <v xml:space="preserve">Orpak Latina S.p.a </v>
          </cell>
          <cell r="C260" t="str">
            <v>Gilbarco</v>
          </cell>
          <cell r="D260" t="str">
            <v>Cosorio</v>
          </cell>
          <cell r="E260">
            <v>21044051</v>
          </cell>
          <cell r="F260">
            <v>0</v>
          </cell>
          <cell r="G260">
            <v>0</v>
          </cell>
        </row>
        <row r="261">
          <cell r="A261" t="str">
            <v>76.310.229-7</v>
          </cell>
          <cell r="B261" t="str">
            <v>Sociedad De Arriendo De Equipos Y Maquinarias Mpm Ltda.</v>
          </cell>
          <cell r="C261" t="str">
            <v>Mpm</v>
          </cell>
          <cell r="D261" t="str">
            <v>Lbravo</v>
          </cell>
          <cell r="E261">
            <v>25000000</v>
          </cell>
          <cell r="F261">
            <v>4376917757</v>
          </cell>
          <cell r="G261">
            <v>43769178</v>
          </cell>
        </row>
        <row r="262">
          <cell r="A262" t="str">
            <v>76.317.650-9</v>
          </cell>
          <cell r="B262" t="str">
            <v>Agencia Maritima Kenrick Limitada.</v>
          </cell>
          <cell r="C262" t="str">
            <v>Agencia Maritima</v>
          </cell>
          <cell r="D262" t="str">
            <v>Gcontreras</v>
          </cell>
          <cell r="E262">
            <v>1042708</v>
          </cell>
          <cell r="F262">
            <v>414508583</v>
          </cell>
          <cell r="G262">
            <v>4145086</v>
          </cell>
        </row>
        <row r="263">
          <cell r="A263" t="str">
            <v>76.319.069-2</v>
          </cell>
          <cell r="B263" t="str">
            <v>Alimentos Lousiana  Spa</v>
          </cell>
          <cell r="C263" t="str">
            <v>G Y N</v>
          </cell>
          <cell r="D263" t="str">
            <v>Bsilva</v>
          </cell>
          <cell r="E263">
            <v>648000</v>
          </cell>
          <cell r="F263">
            <v>847029072</v>
          </cell>
          <cell r="G263">
            <v>8470291</v>
          </cell>
        </row>
        <row r="264">
          <cell r="A264" t="str">
            <v>76.326.614-1</v>
          </cell>
          <cell r="B264" t="str">
            <v>Gimnasios Chile Vitacura Spa</v>
          </cell>
          <cell r="C264" t="str">
            <v>Smartfit</v>
          </cell>
          <cell r="D264" t="str">
            <v>Cosorio</v>
          </cell>
          <cell r="E264">
            <v>1503210</v>
          </cell>
          <cell r="F264">
            <v>192565856</v>
          </cell>
          <cell r="G264">
            <v>1925659</v>
          </cell>
        </row>
        <row r="265">
          <cell r="A265" t="str">
            <v>76.326.616-8</v>
          </cell>
          <cell r="B265" t="str">
            <v>Gimnasios Chile Nlc Spa</v>
          </cell>
          <cell r="C265" t="str">
            <v>Smartfit</v>
          </cell>
          <cell r="D265" t="str">
            <v>Cosorio</v>
          </cell>
          <cell r="E265">
            <v>1280650</v>
          </cell>
          <cell r="F265">
            <v>162261516</v>
          </cell>
          <cell r="G265">
            <v>1622615</v>
          </cell>
        </row>
        <row r="266">
          <cell r="A266" t="str">
            <v>76.326.623-0</v>
          </cell>
          <cell r="B266" t="str">
            <v>Gimnasios Chile Foster Spa</v>
          </cell>
          <cell r="C266" t="str">
            <v>Smartfit</v>
          </cell>
          <cell r="D266" t="str">
            <v>Cosorio</v>
          </cell>
          <cell r="E266">
            <v>1989423</v>
          </cell>
          <cell r="F266">
            <v>255236424</v>
          </cell>
          <cell r="G266">
            <v>2552364</v>
          </cell>
        </row>
        <row r="267">
          <cell r="A267" t="str">
            <v>76.328.540-5</v>
          </cell>
          <cell r="B267" t="str">
            <v>Trepsa S.a</v>
          </cell>
          <cell r="C267" t="str">
            <v>Epsa</v>
          </cell>
          <cell r="D267" t="str">
            <v>Bsilva</v>
          </cell>
          <cell r="E267">
            <v>98000000</v>
          </cell>
          <cell r="F267">
            <v>9936896221</v>
          </cell>
          <cell r="G267">
            <v>99368962</v>
          </cell>
        </row>
        <row r="268">
          <cell r="A268" t="str">
            <v>76.330.674-7</v>
          </cell>
          <cell r="B268" t="str">
            <v>Transporte Y Servicios Integrados Gm Spa</v>
          </cell>
          <cell r="C268" t="str">
            <v>Transporte Y Servicios Integrados Gm Spa</v>
          </cell>
          <cell r="D268" t="str">
            <v>Cparada</v>
          </cell>
          <cell r="E268">
            <v>100000000</v>
          </cell>
          <cell r="F268">
            <v>7520776765</v>
          </cell>
          <cell r="G268">
            <v>75207768</v>
          </cell>
        </row>
        <row r="269">
          <cell r="A269" t="str">
            <v>76.333.204-7</v>
          </cell>
          <cell r="B269" t="str">
            <v>Empresa De Servicios Transitorios Mvs Spa</v>
          </cell>
          <cell r="C269" t="str">
            <v>Mvs Group</v>
          </cell>
          <cell r="D269" t="str">
            <v>Cosorio</v>
          </cell>
          <cell r="E269">
            <v>505553</v>
          </cell>
          <cell r="F269">
            <v>2674416527</v>
          </cell>
          <cell r="G269">
            <v>26744165</v>
          </cell>
        </row>
        <row r="270">
          <cell r="A270" t="str">
            <v>76.335.659-0</v>
          </cell>
          <cell r="B270" t="str">
            <v>Buses Via Uno Limitada</v>
          </cell>
          <cell r="C270" t="str">
            <v>Buses Hualpen</v>
          </cell>
          <cell r="D270" t="str">
            <v>Pmunoz</v>
          </cell>
          <cell r="E270">
            <v>7763353</v>
          </cell>
          <cell r="F270">
            <v>797501037</v>
          </cell>
          <cell r="G270">
            <v>7975010</v>
          </cell>
        </row>
        <row r="271">
          <cell r="A271" t="str">
            <v>76.336.778-9</v>
          </cell>
          <cell r="B271" t="str">
            <v>Alimentos EgaÑa Spa</v>
          </cell>
          <cell r="C271" t="str">
            <v>G Y N</v>
          </cell>
          <cell r="D271" t="str">
            <v>Bsilva</v>
          </cell>
          <cell r="E271">
            <v>288000</v>
          </cell>
          <cell r="F271">
            <v>306017970</v>
          </cell>
          <cell r="G271">
            <v>3060180</v>
          </cell>
        </row>
        <row r="272">
          <cell r="A272" t="str">
            <v>76.337.826-8</v>
          </cell>
          <cell r="B272" t="str">
            <v>Idm Spa</v>
          </cell>
          <cell r="C272" t="str">
            <v>Alca</v>
          </cell>
          <cell r="D272" t="str">
            <v>Cosorio</v>
          </cell>
          <cell r="E272">
            <v>580501</v>
          </cell>
          <cell r="F272">
            <v>58849248</v>
          </cell>
          <cell r="G272">
            <v>588492</v>
          </cell>
        </row>
        <row r="273">
          <cell r="A273" t="str">
            <v>76.338.296-6</v>
          </cell>
          <cell r="B273" t="str">
            <v>Gimnasios Chile Walker Spa</v>
          </cell>
          <cell r="C273" t="str">
            <v>Smartfit</v>
          </cell>
          <cell r="D273" t="str">
            <v>Cosorio</v>
          </cell>
          <cell r="E273">
            <v>1962849</v>
          </cell>
          <cell r="F273">
            <v>247470792</v>
          </cell>
          <cell r="G273">
            <v>2474708</v>
          </cell>
        </row>
        <row r="274">
          <cell r="A274" t="str">
            <v>76.340.538-9</v>
          </cell>
          <cell r="B274" t="str">
            <v>Exportadora E Inversiones Family Growers Chile Ltda</v>
          </cell>
          <cell r="C274" t="str">
            <v>Exportadora E Inversiones Family Growers Chile Ltda</v>
          </cell>
          <cell r="D274" t="str">
            <v>Pmunoz</v>
          </cell>
          <cell r="E274">
            <v>550667</v>
          </cell>
          <cell r="F274">
            <v>85927318</v>
          </cell>
          <cell r="G274">
            <v>859273</v>
          </cell>
        </row>
        <row r="275">
          <cell r="A275" t="str">
            <v>76.349.970-7</v>
          </cell>
          <cell r="B275" t="str">
            <v>Sociedad Hermanas Callegari Ltda.</v>
          </cell>
          <cell r="C275" t="str">
            <v>Callegari</v>
          </cell>
          <cell r="D275" t="str">
            <v>Gcontreras</v>
          </cell>
          <cell r="E275">
            <v>14774569</v>
          </cell>
          <cell r="F275">
            <v>1396018885</v>
          </cell>
          <cell r="G275">
            <v>13960189</v>
          </cell>
        </row>
        <row r="276">
          <cell r="A276" t="str">
            <v>76.355.100-8</v>
          </cell>
          <cell r="B276" t="str">
            <v>Inversiones Los Robles Spa</v>
          </cell>
          <cell r="C276" t="str">
            <v>Grupo Mil Sabores</v>
          </cell>
          <cell r="D276" t="str">
            <v>Bsilva</v>
          </cell>
          <cell r="E276">
            <v>4254651</v>
          </cell>
          <cell r="F276">
            <v>314627417</v>
          </cell>
          <cell r="G276">
            <v>3146274</v>
          </cell>
        </row>
        <row r="277">
          <cell r="A277" t="str">
            <v>76.355.673-5</v>
          </cell>
          <cell r="B277" t="str">
            <v>Servicios Ecos Spa</v>
          </cell>
          <cell r="C277" t="str">
            <v>Servicios Ecos Spa</v>
          </cell>
          <cell r="D277" t="str">
            <v>Pmunoz</v>
          </cell>
          <cell r="E277">
            <v>32855697</v>
          </cell>
          <cell r="F277">
            <v>4326551446</v>
          </cell>
          <cell r="G277">
            <v>43265514</v>
          </cell>
        </row>
        <row r="278">
          <cell r="A278" t="str">
            <v>76.355.678-6</v>
          </cell>
          <cell r="B278" t="str">
            <v>Promociones Pdv Chile Est Spa</v>
          </cell>
          <cell r="C278" t="str">
            <v>Promociones Pdv Chile Est Spa</v>
          </cell>
          <cell r="D278" t="str">
            <v>Bsilva</v>
          </cell>
          <cell r="E278">
            <v>40000000</v>
          </cell>
          <cell r="F278">
            <v>4043185704</v>
          </cell>
          <cell r="G278">
            <v>40431857</v>
          </cell>
        </row>
        <row r="279">
          <cell r="A279" t="str">
            <v>76.356.324-3</v>
          </cell>
          <cell r="B279" t="str">
            <v>Procesos Filetes Del Sur Spa.</v>
          </cell>
          <cell r="C279" t="str">
            <v>Profisur</v>
          </cell>
          <cell r="D279" t="str">
            <v>Cparada</v>
          </cell>
          <cell r="E279">
            <v>96870619</v>
          </cell>
          <cell r="F279">
            <v>10226932182</v>
          </cell>
          <cell r="G279">
            <v>102269322</v>
          </cell>
        </row>
        <row r="280">
          <cell r="A280" t="str">
            <v>76.357.050-9</v>
          </cell>
          <cell r="B280" t="str">
            <v>Intexa S.a.</v>
          </cell>
          <cell r="C280" t="str">
            <v>Grupo Intexa</v>
          </cell>
          <cell r="D280" t="str">
            <v>Cosorio</v>
          </cell>
          <cell r="E280">
            <v>100000</v>
          </cell>
          <cell r="F280">
            <v>5155789759</v>
          </cell>
          <cell r="G280">
            <v>51557898</v>
          </cell>
        </row>
        <row r="281">
          <cell r="A281" t="str">
            <v>76.359.421-1</v>
          </cell>
          <cell r="B281" t="str">
            <v>Servicios Socoepa S.a.</v>
          </cell>
          <cell r="C281" t="str">
            <v>Socoepa</v>
          </cell>
          <cell r="D281" t="str">
            <v>Cparada</v>
          </cell>
          <cell r="E281">
            <v>7189711</v>
          </cell>
          <cell r="F281">
            <v>731192582</v>
          </cell>
          <cell r="G281">
            <v>7311926</v>
          </cell>
        </row>
        <row r="282">
          <cell r="A282" t="str">
            <v>76.360.720-8</v>
          </cell>
          <cell r="B282" t="str">
            <v>Feria Ganaderos Osorno S.a.</v>
          </cell>
          <cell r="C282" t="str">
            <v>Fossa</v>
          </cell>
          <cell r="D282" t="str">
            <v>Cparada</v>
          </cell>
          <cell r="E282">
            <v>17570283</v>
          </cell>
          <cell r="F282">
            <v>1870616016</v>
          </cell>
          <cell r="G282">
            <v>18706160</v>
          </cell>
        </row>
        <row r="283">
          <cell r="A283" t="str">
            <v>76.363.031-5</v>
          </cell>
          <cell r="B283" t="str">
            <v>Constructora Brisas De Batuco S.a</v>
          </cell>
          <cell r="C283" t="str">
            <v>Salfa</v>
          </cell>
          <cell r="D283" t="str">
            <v>Lbravo</v>
          </cell>
          <cell r="E283">
            <v>16000000</v>
          </cell>
          <cell r="F283">
            <v>1776839500</v>
          </cell>
          <cell r="G283">
            <v>17768395</v>
          </cell>
        </row>
        <row r="284">
          <cell r="A284" t="str">
            <v>76.364.204-6</v>
          </cell>
          <cell r="B284" t="str">
            <v>Gimnasios Chile Irarrazaval Spa</v>
          </cell>
          <cell r="C284" t="str">
            <v>Smartfit</v>
          </cell>
          <cell r="D284" t="str">
            <v>Cosorio</v>
          </cell>
          <cell r="E284">
            <v>1528544</v>
          </cell>
          <cell r="F284">
            <v>193777597</v>
          </cell>
          <cell r="G284">
            <v>1937776</v>
          </cell>
        </row>
        <row r="285">
          <cell r="A285" t="str">
            <v>76.365.578-4</v>
          </cell>
          <cell r="B285" t="str">
            <v>Alimentos Quilin Spa</v>
          </cell>
          <cell r="C285" t="str">
            <v>G Y N</v>
          </cell>
          <cell r="D285" t="str">
            <v>Bsilva</v>
          </cell>
          <cell r="E285">
            <v>288000</v>
          </cell>
          <cell r="F285">
            <v>247547961</v>
          </cell>
          <cell r="G285">
            <v>2475480</v>
          </cell>
        </row>
        <row r="286">
          <cell r="A286" t="str">
            <v>76.369.242-6</v>
          </cell>
          <cell r="B286" t="str">
            <v>Rentamaq Taltal Spa</v>
          </cell>
          <cell r="C286" t="str">
            <v>Rentamaq</v>
          </cell>
          <cell r="D286" t="str">
            <v>Gcontreras</v>
          </cell>
          <cell r="E286">
            <v>32088890</v>
          </cell>
          <cell r="F286">
            <v>0</v>
          </cell>
          <cell r="G286">
            <v>0</v>
          </cell>
        </row>
        <row r="287">
          <cell r="A287" t="str">
            <v>76.371.183-8</v>
          </cell>
          <cell r="B287" t="str">
            <v>Comercial Y Servicios Nalcahue Ltda.</v>
          </cell>
          <cell r="C287" t="str">
            <v>Siksa</v>
          </cell>
          <cell r="D287" t="str">
            <v>Cparada</v>
          </cell>
          <cell r="E287">
            <v>1176666</v>
          </cell>
          <cell r="F287">
            <v>568854484</v>
          </cell>
          <cell r="G287">
            <v>5688545</v>
          </cell>
        </row>
        <row r="288">
          <cell r="A288" t="str">
            <v>76.375.778-1</v>
          </cell>
          <cell r="B288" t="str">
            <v>Dp World Logistics Biobio Spa</v>
          </cell>
          <cell r="C288" t="str">
            <v>Dp World Logistics Biobio Spa</v>
          </cell>
          <cell r="D288" t="str">
            <v>Pmunoz</v>
          </cell>
          <cell r="E288">
            <v>2628901</v>
          </cell>
          <cell r="F288">
            <v>407382777</v>
          </cell>
          <cell r="G288">
            <v>4073828</v>
          </cell>
        </row>
        <row r="289">
          <cell r="A289" t="str">
            <v>76.377.967-k</v>
          </cell>
          <cell r="B289" t="str">
            <v>Newrest Inflight Chile Ltda</v>
          </cell>
          <cell r="C289" t="str">
            <v>Newrest</v>
          </cell>
          <cell r="D289" t="str">
            <v>Bsilva</v>
          </cell>
          <cell r="E289">
            <v>31880647</v>
          </cell>
          <cell r="F289">
            <v>4116353579</v>
          </cell>
          <cell r="G289">
            <v>41163536</v>
          </cell>
        </row>
        <row r="290">
          <cell r="A290" t="str">
            <v>76.389.464-9</v>
          </cell>
          <cell r="B290" t="str">
            <v>Defontana Corp Spa</v>
          </cell>
          <cell r="C290" t="str">
            <v>Defontana</v>
          </cell>
          <cell r="D290" t="str">
            <v>Bsilva</v>
          </cell>
          <cell r="E290">
            <v>13831666</v>
          </cell>
          <cell r="F290">
            <v>2873117326</v>
          </cell>
          <cell r="G290">
            <v>28731173</v>
          </cell>
        </row>
        <row r="291">
          <cell r="A291" t="str">
            <v>76.389.469-K</v>
          </cell>
          <cell r="B291" t="str">
            <v>Defontana Chile Spa</v>
          </cell>
          <cell r="C291" t="str">
            <v>Defontana</v>
          </cell>
          <cell r="D291" t="str">
            <v>Bsilva</v>
          </cell>
          <cell r="E291">
            <v>16283334</v>
          </cell>
          <cell r="F291">
            <v>3307323346</v>
          </cell>
          <cell r="G291">
            <v>33073233</v>
          </cell>
        </row>
        <row r="292">
          <cell r="A292" t="str">
            <v>76.392.572-2</v>
          </cell>
          <cell r="B292" t="str">
            <v>Inversiones Rym Spa</v>
          </cell>
          <cell r="C292" t="str">
            <v>Rally Kart</v>
          </cell>
          <cell r="D292" t="str">
            <v>Cparada</v>
          </cell>
          <cell r="E292">
            <v>1500000</v>
          </cell>
          <cell r="F292">
            <v>609348577</v>
          </cell>
          <cell r="G292">
            <v>6093486</v>
          </cell>
        </row>
        <row r="293">
          <cell r="A293" t="str">
            <v>76.398.410-9</v>
          </cell>
          <cell r="B293" t="str">
            <v>Americanfashion Spa</v>
          </cell>
          <cell r="C293" t="str">
            <v>Cencosud</v>
          </cell>
          <cell r="D293" t="str">
            <v>Bsilva</v>
          </cell>
          <cell r="E293">
            <v>5372388</v>
          </cell>
          <cell r="F293">
            <v>606229113</v>
          </cell>
          <cell r="G293">
            <v>6062291</v>
          </cell>
        </row>
        <row r="294">
          <cell r="A294" t="str">
            <v>76.400.248-2</v>
          </cell>
          <cell r="B294" t="str">
            <v>Maderas De Exportación Dos S.a.</v>
          </cell>
          <cell r="C294" t="str">
            <v>Maderas De Exportación Dos S.A.</v>
          </cell>
          <cell r="D294" t="str">
            <v>Cparada</v>
          </cell>
          <cell r="E294">
            <v>30980000</v>
          </cell>
          <cell r="F294">
            <v>2516308269</v>
          </cell>
          <cell r="G294">
            <v>25163083</v>
          </cell>
        </row>
        <row r="295">
          <cell r="A295" t="str">
            <v>76.406.157-8</v>
          </cell>
          <cell r="B295" t="str">
            <v>Operavias Spa</v>
          </cell>
          <cell r="C295" t="str">
            <v>Viaschile</v>
          </cell>
          <cell r="D295" t="str">
            <v>Lbravo</v>
          </cell>
          <cell r="E295">
            <v>33610876</v>
          </cell>
          <cell r="F295">
            <v>3480435340</v>
          </cell>
          <cell r="G295">
            <v>34804353</v>
          </cell>
        </row>
        <row r="296">
          <cell r="A296" t="str">
            <v>76.412.562-2</v>
          </cell>
          <cell r="B296" t="str">
            <v>Enel Green Power Chile Sa</v>
          </cell>
          <cell r="C296" t="str">
            <v>Enel</v>
          </cell>
          <cell r="D296" t="str">
            <v>Bsilva</v>
          </cell>
          <cell r="E296">
            <v>101788935</v>
          </cell>
          <cell r="F296">
            <v>10375131432</v>
          </cell>
          <cell r="G296">
            <v>103751314</v>
          </cell>
        </row>
        <row r="297">
          <cell r="A297" t="str">
            <v>76.414.061-3</v>
          </cell>
          <cell r="B297" t="str">
            <v>Fast Food Chile S.a.</v>
          </cell>
          <cell r="C297" t="str">
            <v>Alsea</v>
          </cell>
          <cell r="D297" t="str">
            <v>Cosorio</v>
          </cell>
          <cell r="E297">
            <v>143582810</v>
          </cell>
          <cell r="F297">
            <v>14650593450</v>
          </cell>
          <cell r="G297">
            <v>146505935</v>
          </cell>
        </row>
        <row r="298">
          <cell r="A298" t="str">
            <v>76.416.414-8</v>
          </cell>
          <cell r="B298" t="str">
            <v>Operadora Chilena De Cines Cinépolis</v>
          </cell>
          <cell r="C298" t="str">
            <v>Cinepolis</v>
          </cell>
          <cell r="D298" t="str">
            <v>Valarcon</v>
          </cell>
          <cell r="E298">
            <v>125073508</v>
          </cell>
          <cell r="F298">
            <v>12659904036</v>
          </cell>
          <cell r="G298">
            <v>126599040</v>
          </cell>
        </row>
        <row r="299">
          <cell r="A299" t="str">
            <v>76.421.320-3</v>
          </cell>
          <cell r="B299" t="str">
            <v>Capacitación Usach Compañía Limitada</v>
          </cell>
          <cell r="C299" t="str">
            <v>Capacitacion Usach</v>
          </cell>
          <cell r="D299" t="str">
            <v>Valarcon</v>
          </cell>
          <cell r="E299">
            <v>7013408</v>
          </cell>
          <cell r="F299">
            <v>711632063</v>
          </cell>
          <cell r="G299">
            <v>7116321</v>
          </cell>
        </row>
        <row r="300">
          <cell r="A300" t="str">
            <v>76.425.376-0</v>
          </cell>
          <cell r="B300" t="str">
            <v>Consorcio Merken Spa</v>
          </cell>
          <cell r="C300" t="str">
            <v>Delibest</v>
          </cell>
          <cell r="D300" t="str">
            <v>Valarcon</v>
          </cell>
          <cell r="E300">
            <v>230515490</v>
          </cell>
          <cell r="F300">
            <v>23191439118</v>
          </cell>
          <cell r="G300">
            <v>231914391</v>
          </cell>
        </row>
        <row r="301">
          <cell r="A301" t="str">
            <v>76.429.857-8</v>
          </cell>
          <cell r="B301" t="str">
            <v>Lari Obras Y Servicios Spa</v>
          </cell>
          <cell r="C301" t="str">
            <v>Lari Obras Y Servicios Spa</v>
          </cell>
          <cell r="D301" t="str">
            <v>Bsilva</v>
          </cell>
          <cell r="E301">
            <v>26939978</v>
          </cell>
          <cell r="F301">
            <v>23008487515</v>
          </cell>
          <cell r="G301">
            <v>230084875</v>
          </cell>
        </row>
        <row r="302">
          <cell r="A302" t="str">
            <v>76.432.889-2</v>
          </cell>
          <cell r="B302" t="str">
            <v>Asesorias Y Servicios Agust Ltda</v>
          </cell>
          <cell r="C302" t="str">
            <v>Giorgio</v>
          </cell>
          <cell r="D302" t="str">
            <v>Pmunoz</v>
          </cell>
          <cell r="E302">
            <v>7320366</v>
          </cell>
          <cell r="F302">
            <v>316654011</v>
          </cell>
          <cell r="G302">
            <v>3166540</v>
          </cell>
        </row>
        <row r="303">
          <cell r="A303" t="str">
            <v>76.432.895-7</v>
          </cell>
          <cell r="B303" t="str">
            <v>Soporte Informatico Pacifik Spa</v>
          </cell>
          <cell r="C303" t="str">
            <v>Giorgio</v>
          </cell>
          <cell r="D303" t="str">
            <v>Pmunoz</v>
          </cell>
          <cell r="E303">
            <v>1220093</v>
          </cell>
          <cell r="F303">
            <v>136258159</v>
          </cell>
          <cell r="G303">
            <v>1362582</v>
          </cell>
        </row>
        <row r="304">
          <cell r="A304" t="str">
            <v>76.433.310-1</v>
          </cell>
          <cell r="B304" t="str">
            <v>Cencosud Shopping S.a</v>
          </cell>
          <cell r="C304" t="str">
            <v>Cencosud</v>
          </cell>
          <cell r="D304" t="str">
            <v>Bsilva</v>
          </cell>
          <cell r="E304">
            <v>31005174</v>
          </cell>
          <cell r="F304">
            <v>3365992081</v>
          </cell>
          <cell r="G304">
            <v>33659921</v>
          </cell>
        </row>
        <row r="305">
          <cell r="A305" t="str">
            <v>76.434.350-6</v>
          </cell>
          <cell r="B305" t="str">
            <v>Avicola Valle Central Spa</v>
          </cell>
          <cell r="C305" t="str">
            <v>Proa</v>
          </cell>
          <cell r="D305" t="str">
            <v>Bsilva</v>
          </cell>
          <cell r="E305">
            <v>17199391</v>
          </cell>
          <cell r="F305">
            <v>1809613045</v>
          </cell>
          <cell r="G305">
            <v>18096130</v>
          </cell>
        </row>
        <row r="306">
          <cell r="A306" t="str">
            <v>76.448.538-6</v>
          </cell>
          <cell r="B306" t="str">
            <v>Edeltashstec Chile Spa</v>
          </cell>
          <cell r="C306" t="str">
            <v>Silbertec</v>
          </cell>
          <cell r="D306" t="str">
            <v>Valarcon</v>
          </cell>
          <cell r="E306">
            <v>1976217</v>
          </cell>
          <cell r="F306">
            <v>269609782</v>
          </cell>
          <cell r="G306">
            <v>2696098</v>
          </cell>
        </row>
        <row r="307">
          <cell r="A307" t="str">
            <v>76.451.822-5</v>
          </cell>
          <cell r="B307" t="str">
            <v>C&amp;g Administracion Ltda.</v>
          </cell>
          <cell r="C307" t="str">
            <v>Cyg</v>
          </cell>
          <cell r="D307" t="str">
            <v>Valarcon</v>
          </cell>
          <cell r="E307">
            <v>17000000</v>
          </cell>
          <cell r="F307">
            <v>1402446284</v>
          </cell>
          <cell r="G307">
            <v>14024463</v>
          </cell>
        </row>
        <row r="308">
          <cell r="A308" t="str">
            <v>76.455.830-8</v>
          </cell>
          <cell r="B308" t="str">
            <v>Watt´s S.a</v>
          </cell>
          <cell r="C308" t="str">
            <v>Watts</v>
          </cell>
          <cell r="D308" t="str">
            <v>Bsilva</v>
          </cell>
          <cell r="E308">
            <v>272750174</v>
          </cell>
          <cell r="F308">
            <v>47437115245</v>
          </cell>
          <cell r="G308">
            <v>474371152</v>
          </cell>
        </row>
        <row r="309">
          <cell r="A309" t="str">
            <v>76.455.910-k</v>
          </cell>
          <cell r="B309" t="str">
            <v>Tp Chile S.a.</v>
          </cell>
          <cell r="C309" t="str">
            <v>Tp Chile S.A.</v>
          </cell>
          <cell r="D309" t="str">
            <v>Bsilva</v>
          </cell>
          <cell r="E309">
            <v>108671601</v>
          </cell>
          <cell r="F309">
            <v>14561793536</v>
          </cell>
          <cell r="G309">
            <v>145617935</v>
          </cell>
        </row>
        <row r="310">
          <cell r="A310" t="str">
            <v>76.456.220-8</v>
          </cell>
          <cell r="B310" t="str">
            <v>Alimentos Huechuraba Ltda.</v>
          </cell>
          <cell r="C310" t="str">
            <v>G Y N</v>
          </cell>
          <cell r="D310" t="str">
            <v>Bsilva</v>
          </cell>
          <cell r="E310">
            <v>360000</v>
          </cell>
          <cell r="F310">
            <v>584519360</v>
          </cell>
          <cell r="G310">
            <v>5845194</v>
          </cell>
        </row>
        <row r="311">
          <cell r="A311" t="str">
            <v>76.468.549-0</v>
          </cell>
          <cell r="B311" t="str">
            <v>Hod Servicios Logisticos Spa</v>
          </cell>
          <cell r="C311" t="str">
            <v>Hod Servicios Logisticos Spa</v>
          </cell>
          <cell r="D311" t="str">
            <v>Cosorio</v>
          </cell>
          <cell r="E311">
            <v>25000000</v>
          </cell>
          <cell r="F311">
            <v>2110810443</v>
          </cell>
          <cell r="G311">
            <v>21108104</v>
          </cell>
        </row>
        <row r="312">
          <cell r="A312" t="str">
            <v>76.470.516-5</v>
          </cell>
          <cell r="B312" t="str">
            <v>Meet Spa</v>
          </cell>
          <cell r="C312" t="str">
            <v>Meet Spa</v>
          </cell>
          <cell r="D312" t="str">
            <v>Valarcon</v>
          </cell>
          <cell r="E312">
            <v>37794627</v>
          </cell>
          <cell r="F312">
            <v>3794925690</v>
          </cell>
          <cell r="G312">
            <v>37949257</v>
          </cell>
        </row>
        <row r="313">
          <cell r="A313" t="str">
            <v>76.473.580-3</v>
          </cell>
          <cell r="B313" t="str">
            <v>Ekono Ltda</v>
          </cell>
          <cell r="C313" t="str">
            <v>Walmart</v>
          </cell>
          <cell r="D313" t="str">
            <v>Cosorio</v>
          </cell>
          <cell r="E313">
            <v>105000000</v>
          </cell>
          <cell r="F313">
            <v>12122598051</v>
          </cell>
          <cell r="G313">
            <v>121225981</v>
          </cell>
        </row>
        <row r="314">
          <cell r="A314" t="str">
            <v>76.475.521-9</v>
          </cell>
          <cell r="B314" t="str">
            <v>Logistic Management Spa</v>
          </cell>
          <cell r="C314" t="str">
            <v>Logistic Management Spa</v>
          </cell>
          <cell r="D314" t="str">
            <v>Cosorio</v>
          </cell>
          <cell r="E314">
            <v>265294</v>
          </cell>
          <cell r="F314">
            <v>332153446</v>
          </cell>
          <cell r="G314">
            <v>3321534</v>
          </cell>
        </row>
        <row r="315">
          <cell r="A315" t="str">
            <v>76.475.888-9</v>
          </cell>
          <cell r="B315" t="str">
            <v>Sociedad Concesionaria Nuevo Complejo Fronterizo Los Libertadores S.a.</v>
          </cell>
          <cell r="C315" t="str">
            <v>Sociedad Concesionaria Nuevo Complejo Fronterizo Los Libertadores S.A.</v>
          </cell>
          <cell r="D315" t="str">
            <v>Gcontreras</v>
          </cell>
          <cell r="E315">
            <v>9962061</v>
          </cell>
          <cell r="F315">
            <v>1018585795</v>
          </cell>
          <cell r="G315">
            <v>10185858</v>
          </cell>
        </row>
        <row r="316">
          <cell r="A316" t="str">
            <v>76.485.515-9</v>
          </cell>
          <cell r="B316" t="str">
            <v>Femsa Salud S.p.a</v>
          </cell>
          <cell r="C316" t="str">
            <v>Femsa Salud</v>
          </cell>
          <cell r="D316" t="str">
            <v>Lbravo</v>
          </cell>
          <cell r="E316">
            <v>268536607</v>
          </cell>
          <cell r="F316">
            <v>27288561116</v>
          </cell>
          <cell r="G316">
            <v>272885611</v>
          </cell>
        </row>
        <row r="317">
          <cell r="A317" t="str">
            <v>76.485.826-3</v>
          </cell>
          <cell r="B317" t="str">
            <v>Equans Servicios Multitecnicos Spa</v>
          </cell>
          <cell r="C317" t="str">
            <v>Equans</v>
          </cell>
          <cell r="D317" t="str">
            <v>Valarcon</v>
          </cell>
          <cell r="E317">
            <v>5000000</v>
          </cell>
          <cell r="F317">
            <v>3624532742</v>
          </cell>
          <cell r="G317">
            <v>36245327</v>
          </cell>
        </row>
        <row r="318">
          <cell r="A318" t="str">
            <v>76.489.841-9</v>
          </cell>
          <cell r="B318" t="str">
            <v>Clínica Puerto Varas S.a.</v>
          </cell>
          <cell r="C318" t="str">
            <v>Clínica Puerto Varas S.A.</v>
          </cell>
          <cell r="D318" t="str">
            <v>Cparada</v>
          </cell>
          <cell r="E318">
            <v>2950769</v>
          </cell>
          <cell r="F318"/>
          <cell r="G318">
            <v>0</v>
          </cell>
        </row>
        <row r="319">
          <cell r="A319" t="str">
            <v>76.505.880-5</v>
          </cell>
          <cell r="B319" t="str">
            <v xml:space="preserve">Beltran,chorizola &amp; Balaguer Limitada </v>
          </cell>
          <cell r="C319" t="str">
            <v>Beltran,chorizola &amp; Balaguer Limitada</v>
          </cell>
          <cell r="D319" t="str">
            <v>Lbravo</v>
          </cell>
          <cell r="E319">
            <v>363637</v>
          </cell>
          <cell r="F319">
            <v>753785156</v>
          </cell>
          <cell r="G319">
            <v>7537852</v>
          </cell>
        </row>
        <row r="320">
          <cell r="A320" t="str">
            <v>76.508.599-3</v>
          </cell>
          <cell r="B320" t="str">
            <v xml:space="preserve">Importadora Y Distruibuidora Imagina Y Crea Spa </v>
          </cell>
          <cell r="C320" t="str">
            <v>Ebt</v>
          </cell>
          <cell r="D320" t="str">
            <v>Valarcon</v>
          </cell>
          <cell r="E320">
            <v>3515250</v>
          </cell>
          <cell r="F320">
            <v>321689829</v>
          </cell>
          <cell r="G320">
            <v>3216898</v>
          </cell>
        </row>
        <row r="321">
          <cell r="A321" t="str">
            <v>76.512.346-1</v>
          </cell>
          <cell r="B321" t="str">
            <v>Scl Consultores Spa</v>
          </cell>
          <cell r="C321" t="str">
            <v>Scl Consultores Spa</v>
          </cell>
          <cell r="D321" t="str">
            <v>Cosorio</v>
          </cell>
          <cell r="E321">
            <v>29895935</v>
          </cell>
          <cell r="F321">
            <v>2658891585</v>
          </cell>
          <cell r="G321">
            <v>26588916</v>
          </cell>
        </row>
        <row r="322">
          <cell r="A322" t="str">
            <v>76.515.624-6</v>
          </cell>
          <cell r="B322" t="str">
            <v>Bucalemu Lanchas Limitada</v>
          </cell>
          <cell r="C322" t="str">
            <v>Agencia Maritima</v>
          </cell>
          <cell r="D322" t="str">
            <v>Gcontreras</v>
          </cell>
          <cell r="E322">
            <v>18668542</v>
          </cell>
          <cell r="F322">
            <v>1791450067</v>
          </cell>
          <cell r="G322">
            <v>17914501</v>
          </cell>
        </row>
        <row r="323">
          <cell r="A323" t="str">
            <v>76.515.649-1</v>
          </cell>
          <cell r="B323" t="str">
            <v xml:space="preserve">Servicios De Asesoria Inmobiliaria Y Empresarial Spa </v>
          </cell>
          <cell r="C323" t="str">
            <v>Bice</v>
          </cell>
          <cell r="D323" t="str">
            <v>Lbravo</v>
          </cell>
          <cell r="E323">
            <v>2086294</v>
          </cell>
          <cell r="F323">
            <v>234107462</v>
          </cell>
          <cell r="G323">
            <v>2341075</v>
          </cell>
        </row>
        <row r="324">
          <cell r="A324" t="str">
            <v>76.516.090-1</v>
          </cell>
          <cell r="B324" t="str">
            <v>Aconcagua Sur S.a.</v>
          </cell>
          <cell r="C324" t="str">
            <v>Salfa</v>
          </cell>
          <cell r="D324" t="str">
            <v>Lbravo</v>
          </cell>
          <cell r="E324">
            <v>3000000</v>
          </cell>
          <cell r="F324">
            <v>868041561</v>
          </cell>
          <cell r="G324">
            <v>8680416</v>
          </cell>
        </row>
        <row r="325">
          <cell r="A325" t="str">
            <v>76.518.483-5</v>
          </cell>
          <cell r="B325" t="str">
            <v xml:space="preserve">CosmÉtica RouvÉ Limitada </v>
          </cell>
          <cell r="C325" t="str">
            <v>Cosmética Rouvé Limitada</v>
          </cell>
          <cell r="D325" t="str">
            <v>Lbravo</v>
          </cell>
          <cell r="E325">
            <v>9800000</v>
          </cell>
          <cell r="F325">
            <v>1000575705</v>
          </cell>
          <cell r="G325">
            <v>10005757</v>
          </cell>
        </row>
        <row r="326">
          <cell r="A326" t="str">
            <v>76.518.541-6</v>
          </cell>
          <cell r="B326" t="str">
            <v>Distribuidora Central Spa</v>
          </cell>
          <cell r="C326" t="str">
            <v>Café Central</v>
          </cell>
          <cell r="D326" t="str">
            <v>Cparada</v>
          </cell>
          <cell r="E326">
            <v>430130</v>
          </cell>
          <cell r="F326">
            <v>43680109</v>
          </cell>
          <cell r="G326">
            <v>436801</v>
          </cell>
        </row>
        <row r="327">
          <cell r="A327" t="str">
            <v>76.523.610-k</v>
          </cell>
          <cell r="B327" t="str">
            <v>Servicios De Ingenieria Ima S.a.</v>
          </cell>
          <cell r="C327" t="str">
            <v>B Bosch</v>
          </cell>
          <cell r="D327" t="str">
            <v>Bsilva</v>
          </cell>
          <cell r="E327">
            <v>1000000</v>
          </cell>
          <cell r="F327">
            <v>3591457133</v>
          </cell>
          <cell r="G327">
            <v>35914571</v>
          </cell>
        </row>
        <row r="328">
          <cell r="A328" t="str">
            <v>76.526.126-0</v>
          </cell>
          <cell r="B328" t="str">
            <v>Lonchera Spa</v>
          </cell>
          <cell r="C328" t="str">
            <v>Lonchera Spa</v>
          </cell>
          <cell r="D328" t="str">
            <v>Valarcon</v>
          </cell>
          <cell r="E328">
            <v>3500000</v>
          </cell>
          <cell r="F328">
            <v>459920017</v>
          </cell>
          <cell r="G328">
            <v>4599200</v>
          </cell>
        </row>
        <row r="329">
          <cell r="A329" t="str">
            <v>76.528.496-1</v>
          </cell>
          <cell r="B329" t="str">
            <v>Transportes Transmak Spa</v>
          </cell>
          <cell r="C329" t="str">
            <v>Dimak</v>
          </cell>
          <cell r="D329" t="str">
            <v>Cparada</v>
          </cell>
          <cell r="E329">
            <v>3730000</v>
          </cell>
          <cell r="F329">
            <v>404087049</v>
          </cell>
          <cell r="G329">
            <v>4040870</v>
          </cell>
        </row>
        <row r="330">
          <cell r="A330" t="str">
            <v>76.530.476-8</v>
          </cell>
          <cell r="B330" t="str">
            <v>Servicios Sonia Gallardo Echeverria Eirl</v>
          </cell>
          <cell r="C330" t="str">
            <v>Windsor</v>
          </cell>
          <cell r="D330" t="str">
            <v>Lbravo</v>
          </cell>
          <cell r="E330">
            <v>13000000</v>
          </cell>
          <cell r="F330">
            <v>1350573963</v>
          </cell>
          <cell r="G330">
            <v>13505740</v>
          </cell>
        </row>
        <row r="331">
          <cell r="A331" t="str">
            <v>76.534.187-6</v>
          </cell>
          <cell r="B331" t="str">
            <v>Agrosocios Spa</v>
          </cell>
          <cell r="C331" t="str">
            <v>Proa</v>
          </cell>
          <cell r="D331" t="str">
            <v>Bsilva</v>
          </cell>
          <cell r="E331">
            <v>1964039</v>
          </cell>
          <cell r="F331">
            <v>207233867</v>
          </cell>
          <cell r="G331">
            <v>2072339</v>
          </cell>
        </row>
        <row r="332">
          <cell r="A332" t="str">
            <v>76.536.353-5</v>
          </cell>
          <cell r="B332" t="str">
            <v>Enel Chile S.a.</v>
          </cell>
          <cell r="C332" t="str">
            <v>Enel</v>
          </cell>
          <cell r="D332" t="str">
            <v>Bsilva</v>
          </cell>
          <cell r="E332">
            <v>161361340</v>
          </cell>
          <cell r="F332">
            <v>16706939616</v>
          </cell>
          <cell r="G332">
            <v>167069396</v>
          </cell>
        </row>
        <row r="333">
          <cell r="A333" t="str">
            <v>76.538.731-0</v>
          </cell>
          <cell r="B333" t="str">
            <v>Generadora Metropolitana Spa</v>
          </cell>
          <cell r="C333" t="str">
            <v>Gm Holding</v>
          </cell>
          <cell r="D333" t="str">
            <v>Bsilva</v>
          </cell>
          <cell r="E333">
            <v>25305440</v>
          </cell>
          <cell r="F333">
            <v>2681901259</v>
          </cell>
          <cell r="G333">
            <v>26819013</v>
          </cell>
        </row>
        <row r="334">
          <cell r="A334" t="str">
            <v>76.540.798-2</v>
          </cell>
          <cell r="B334" t="str">
            <v>Gimnasios Bio Ritmo Spa</v>
          </cell>
          <cell r="C334" t="str">
            <v>Smartfit</v>
          </cell>
          <cell r="D334" t="str">
            <v>Cosorio</v>
          </cell>
          <cell r="E334">
            <v>1866745</v>
          </cell>
          <cell r="F334">
            <v>248165676</v>
          </cell>
          <cell r="G334">
            <v>2481657</v>
          </cell>
        </row>
        <row r="335">
          <cell r="A335" t="str">
            <v>76.541.630-2</v>
          </cell>
          <cell r="B335" t="str">
            <v>Sociedad Punta De Lobos S.a.</v>
          </cell>
          <cell r="C335" t="str">
            <v>Spl</v>
          </cell>
          <cell r="D335" t="str">
            <v>Valarcon</v>
          </cell>
          <cell r="E335">
            <v>71129108</v>
          </cell>
          <cell r="F335">
            <v>12341414650</v>
          </cell>
          <cell r="G335">
            <v>123414147</v>
          </cell>
        </row>
        <row r="336">
          <cell r="A336" t="str">
            <v>76.542.877-7</v>
          </cell>
          <cell r="B336" t="str">
            <v>Murphy Spa</v>
          </cell>
          <cell r="C336" t="str">
            <v>Murphy Spa</v>
          </cell>
          <cell r="D336" t="str">
            <v>Cparada</v>
          </cell>
          <cell r="E336">
            <v>12341393</v>
          </cell>
          <cell r="F336">
            <v>1258530951</v>
          </cell>
          <cell r="G336">
            <v>12585310</v>
          </cell>
        </row>
        <row r="337">
          <cell r="A337" t="str">
            <v>76.545.598-7</v>
          </cell>
          <cell r="B337" t="str">
            <v>Gastrococina Sur Spa</v>
          </cell>
          <cell r="C337" t="str">
            <v>Alsea</v>
          </cell>
          <cell r="D337" t="str">
            <v>Cosorio</v>
          </cell>
          <cell r="E337">
            <v>21230111</v>
          </cell>
          <cell r="F337">
            <v>2147295415</v>
          </cell>
          <cell r="G337">
            <v>21472954</v>
          </cell>
        </row>
        <row r="338">
          <cell r="A338" t="str">
            <v>76.547.150-8</v>
          </cell>
          <cell r="B338" t="str">
            <v>Vantrust Capital Corredora De Bolsa S.a</v>
          </cell>
          <cell r="C338" t="str">
            <v>Vantrust</v>
          </cell>
          <cell r="D338" t="str">
            <v>Valarcon</v>
          </cell>
          <cell r="E338">
            <v>5892538</v>
          </cell>
          <cell r="F338">
            <v>600353760</v>
          </cell>
          <cell r="G338">
            <v>6003538</v>
          </cell>
        </row>
        <row r="339">
          <cell r="A339" t="str">
            <v>76.547.422-1</v>
          </cell>
          <cell r="B339" t="str">
            <v>Inmobiliaria Nualart S.a.</v>
          </cell>
          <cell r="C339" t="str">
            <v>Nualart</v>
          </cell>
          <cell r="D339" t="str">
            <v>Mmorales</v>
          </cell>
          <cell r="E339">
            <v>996111</v>
          </cell>
          <cell r="F339">
            <v>300310095</v>
          </cell>
          <cell r="G339">
            <v>3003101</v>
          </cell>
        </row>
        <row r="340">
          <cell r="A340" t="str">
            <v>76.547.643-7</v>
          </cell>
          <cell r="B340" t="str">
            <v>Ohl Servicios-ingesan S.a. Agencia En Chile</v>
          </cell>
          <cell r="C340" t="str">
            <v>Ohl</v>
          </cell>
          <cell r="D340" t="str">
            <v>Bsilva</v>
          </cell>
          <cell r="E340">
            <v>208415970</v>
          </cell>
          <cell r="F340">
            <v>24532123133</v>
          </cell>
          <cell r="G340">
            <v>245321231</v>
          </cell>
        </row>
        <row r="341">
          <cell r="A341" t="str">
            <v>76.547.741-7</v>
          </cell>
          <cell r="B341" t="str">
            <v>Avant Industrial Spa</v>
          </cell>
          <cell r="C341" t="str">
            <v>Turbus</v>
          </cell>
          <cell r="D341" t="str">
            <v>Bsilva</v>
          </cell>
          <cell r="E341">
            <v>116100000</v>
          </cell>
          <cell r="F341">
            <v>11524501900</v>
          </cell>
          <cell r="G341">
            <v>115245019</v>
          </cell>
        </row>
        <row r="342">
          <cell r="A342" t="str">
            <v>76.549.864-3</v>
          </cell>
          <cell r="B342" t="str">
            <v>Fedir Chile Spa</v>
          </cell>
          <cell r="C342" t="str">
            <v>Delibest</v>
          </cell>
          <cell r="D342" t="str">
            <v>Valarcon</v>
          </cell>
          <cell r="E342">
            <v>462857417</v>
          </cell>
          <cell r="F342">
            <v>46823698048</v>
          </cell>
          <cell r="G342">
            <v>468236980</v>
          </cell>
        </row>
        <row r="343">
          <cell r="A343" t="str">
            <v>76.556.170-1</v>
          </cell>
          <cell r="B343" t="str">
            <v>Tepsac S.a</v>
          </cell>
          <cell r="C343" t="str">
            <v>Epsa</v>
          </cell>
          <cell r="D343" t="str">
            <v>Bsilva</v>
          </cell>
          <cell r="E343">
            <v>590000000</v>
          </cell>
          <cell r="F343">
            <v>60317699038</v>
          </cell>
          <cell r="G343">
            <v>603176990</v>
          </cell>
        </row>
        <row r="344">
          <cell r="A344" t="str">
            <v>76.560.516-4</v>
          </cell>
          <cell r="B344" t="str">
            <v>Sociedad De Capacitacion Soser Spa</v>
          </cell>
          <cell r="C344" t="str">
            <v>Soser</v>
          </cell>
          <cell r="D344" t="str">
            <v>Bsilva</v>
          </cell>
          <cell r="E344">
            <v>334172</v>
          </cell>
          <cell r="F344">
            <v>33372247</v>
          </cell>
          <cell r="G344">
            <v>333722</v>
          </cell>
        </row>
        <row r="345">
          <cell r="A345" t="str">
            <v>76.562.293-k</v>
          </cell>
          <cell r="B345" t="str">
            <v>Promarco Spa</v>
          </cell>
          <cell r="C345" t="str">
            <v>Promarco</v>
          </cell>
          <cell r="D345" t="str">
            <v>Lbravo</v>
          </cell>
          <cell r="E345">
            <v>1269276</v>
          </cell>
          <cell r="F345">
            <v>2786285912</v>
          </cell>
          <cell r="G345">
            <v>27862859</v>
          </cell>
        </row>
        <row r="346">
          <cell r="A346" t="str">
            <v>76.562.654-4</v>
          </cell>
          <cell r="B346" t="str">
            <v>Centro De Negocios Valle Grande Spa</v>
          </cell>
          <cell r="C346" t="str">
            <v>Almasur</v>
          </cell>
          <cell r="D346" t="str">
            <v>Pmunoz</v>
          </cell>
          <cell r="E346">
            <v>983943</v>
          </cell>
          <cell r="F346">
            <v>100966083</v>
          </cell>
          <cell r="G346">
            <v>1009661</v>
          </cell>
        </row>
        <row r="347">
          <cell r="A347" t="str">
            <v>76.563.320-6</v>
          </cell>
          <cell r="B347" t="str">
            <v>Bioquimica.cl S.a.</v>
          </cell>
          <cell r="C347" t="str">
            <v>Bioquimica</v>
          </cell>
          <cell r="D347" t="str">
            <v>Cosorio</v>
          </cell>
          <cell r="E347">
            <v>5007988</v>
          </cell>
          <cell r="F347">
            <v>520065200</v>
          </cell>
          <cell r="G347">
            <v>5200652</v>
          </cell>
        </row>
        <row r="348">
          <cell r="A348" t="str">
            <v>76.564.570-0</v>
          </cell>
          <cell r="B348" t="str">
            <v>Sistemas De Seguridad Y Tecnología Spa</v>
          </cell>
          <cell r="C348" t="str">
            <v>Sistemas De Seguridad Y Tecnología Spa</v>
          </cell>
          <cell r="D348" t="str">
            <v>Bsilva</v>
          </cell>
          <cell r="E348">
            <v>545067</v>
          </cell>
          <cell r="F348">
            <v>1182480128</v>
          </cell>
          <cell r="G348">
            <v>11824801</v>
          </cell>
        </row>
        <row r="349">
          <cell r="A349" t="str">
            <v>76.568.680-6</v>
          </cell>
          <cell r="B349" t="str">
            <v>Colgram S.a.</v>
          </cell>
          <cell r="C349" t="str">
            <v>Colgram</v>
          </cell>
          <cell r="D349" t="str">
            <v>Valarcon</v>
          </cell>
          <cell r="E349">
            <v>71605500</v>
          </cell>
          <cell r="F349">
            <v>12810963229</v>
          </cell>
          <cell r="G349">
            <v>128109632</v>
          </cell>
        </row>
        <row r="350">
          <cell r="A350" t="str">
            <v>76.574.472-5</v>
          </cell>
          <cell r="B350" t="str">
            <v>Work Security Solutions Spa</v>
          </cell>
          <cell r="C350" t="str">
            <v>Work Service</v>
          </cell>
          <cell r="D350" t="str">
            <v>Valarcon</v>
          </cell>
          <cell r="E350">
            <v>12000000</v>
          </cell>
          <cell r="F350">
            <v>1216523233</v>
          </cell>
          <cell r="G350">
            <v>12165232</v>
          </cell>
        </row>
        <row r="351">
          <cell r="A351" t="str">
            <v>76.578.986-9</v>
          </cell>
          <cell r="B351" t="str">
            <v>Empresas Ft S.a.</v>
          </cell>
          <cell r="C351" t="str">
            <v>Empresas Ft</v>
          </cell>
          <cell r="D351" t="str">
            <v>Mmorales</v>
          </cell>
          <cell r="E351">
            <v>312632</v>
          </cell>
          <cell r="F351">
            <v>884045066</v>
          </cell>
          <cell r="G351">
            <v>8840451</v>
          </cell>
        </row>
        <row r="352">
          <cell r="A352" t="str">
            <v>76.587.847-0</v>
          </cell>
          <cell r="B352" t="str">
            <v>Falabella Servicios Profesionales De Ti Spa</v>
          </cell>
          <cell r="C352" t="str">
            <v>Banco Falabella</v>
          </cell>
          <cell r="D352" t="str">
            <v>Lbravo</v>
          </cell>
          <cell r="E352">
            <v>180000000</v>
          </cell>
          <cell r="F352">
            <v>27924498489</v>
          </cell>
          <cell r="G352">
            <v>279244985</v>
          </cell>
        </row>
        <row r="353">
          <cell r="A353" t="str">
            <v>76.592.313-1</v>
          </cell>
          <cell r="B353" t="str">
            <v>V&amp;v Solutions Spa</v>
          </cell>
          <cell r="C353" t="str">
            <v>Grupo Mil Sabores</v>
          </cell>
          <cell r="D353" t="str">
            <v>Bsilva</v>
          </cell>
          <cell r="E353">
            <v>15672872</v>
          </cell>
          <cell r="F353">
            <v>1493548807</v>
          </cell>
          <cell r="G353">
            <v>14935488</v>
          </cell>
        </row>
        <row r="354">
          <cell r="A354" t="str">
            <v>76.596.620-5</v>
          </cell>
          <cell r="B354" t="str">
            <v>Sociedad Comercializadora De Productos Al Detalle S.a.</v>
          </cell>
          <cell r="C354" t="str">
            <v>Sociedad Comercializadora De Productos Al Detalle S.A.</v>
          </cell>
          <cell r="D354" t="str">
            <v>Cosorio</v>
          </cell>
          <cell r="E354">
            <v>27000000</v>
          </cell>
          <cell r="F354">
            <v>2764658916</v>
          </cell>
          <cell r="G354">
            <v>27646589</v>
          </cell>
        </row>
        <row r="355">
          <cell r="A355" t="str">
            <v>76.596.732-5</v>
          </cell>
          <cell r="B355" t="str">
            <v>Casino De La Bahia S.a</v>
          </cell>
          <cell r="C355" t="str">
            <v>Enjoy</v>
          </cell>
          <cell r="D355" t="str">
            <v>Bsilva</v>
          </cell>
          <cell r="E355">
            <v>10277547</v>
          </cell>
          <cell r="F355">
            <v>3353526514</v>
          </cell>
          <cell r="G355">
            <v>33535265</v>
          </cell>
        </row>
        <row r="356">
          <cell r="A356" t="str">
            <v>76.596.746-5</v>
          </cell>
          <cell r="B356" t="str">
            <v>Casino Del Lago S.a.</v>
          </cell>
          <cell r="C356" t="str">
            <v>Enjoy</v>
          </cell>
          <cell r="D356" t="str">
            <v>Bsilva</v>
          </cell>
          <cell r="E356">
            <v>5000000</v>
          </cell>
          <cell r="F356">
            <v>1729345453</v>
          </cell>
          <cell r="G356">
            <v>17293455</v>
          </cell>
        </row>
        <row r="357">
          <cell r="A357" t="str">
            <v>76.596.854-2</v>
          </cell>
          <cell r="B357" t="str">
            <v>Sociedad De Servicios Hidalgo Y Garcia Limitada</v>
          </cell>
          <cell r="C357" t="str">
            <v>Sociedad De Servicios Hidalgo Y Garcia Limitada</v>
          </cell>
          <cell r="D357" t="str">
            <v>Pmunoz</v>
          </cell>
          <cell r="E357">
            <v>12250</v>
          </cell>
          <cell r="F357">
            <v>481423569</v>
          </cell>
          <cell r="G357">
            <v>4814236</v>
          </cell>
        </row>
        <row r="358">
          <cell r="A358" t="str">
            <v>76.600.539-k</v>
          </cell>
          <cell r="B358" t="str">
            <v>Veso Chile Spa</v>
          </cell>
          <cell r="C358" t="str">
            <v>Veso Chile Spa</v>
          </cell>
          <cell r="D358" t="str">
            <v>Cparada</v>
          </cell>
          <cell r="E358">
            <v>5029565</v>
          </cell>
          <cell r="F358">
            <v>426672542</v>
          </cell>
          <cell r="G358">
            <v>4266725</v>
          </cell>
        </row>
        <row r="359">
          <cell r="A359" t="str">
            <v>76.602.810-1</v>
          </cell>
          <cell r="B359" t="str">
            <v>Servicios De Rehabilitacion Industrial Cipp Chile S.a.</v>
          </cell>
          <cell r="C359" t="str">
            <v>Grupo Psg</v>
          </cell>
          <cell r="D359" t="str">
            <v>Valarcon</v>
          </cell>
          <cell r="E359">
            <v>19044401</v>
          </cell>
          <cell r="F359">
            <v>1678849570</v>
          </cell>
          <cell r="G359">
            <v>16788496</v>
          </cell>
        </row>
        <row r="360">
          <cell r="A360" t="str">
            <v>76.613.947-7</v>
          </cell>
          <cell r="B360" t="str">
            <v>Empresas Ln Spa</v>
          </cell>
          <cell r="C360" t="str">
            <v>Constructora Ln</v>
          </cell>
          <cell r="D360" t="str">
            <v>Cparada</v>
          </cell>
          <cell r="E360">
            <v>7397072</v>
          </cell>
          <cell r="F360">
            <v>823134181</v>
          </cell>
          <cell r="G360">
            <v>8231342</v>
          </cell>
        </row>
        <row r="361">
          <cell r="A361" t="str">
            <v>76.615.150-7</v>
          </cell>
          <cell r="B361" t="str">
            <v>Sgs  Centro De Formación  Y Capacitación Limitada</v>
          </cell>
          <cell r="C361" t="str">
            <v>Sgs</v>
          </cell>
          <cell r="D361" t="str">
            <v>Valarcon</v>
          </cell>
          <cell r="E361">
            <v>2479794</v>
          </cell>
          <cell r="F361">
            <v>249426056</v>
          </cell>
          <cell r="G361">
            <v>2494261</v>
          </cell>
        </row>
        <row r="362">
          <cell r="A362" t="str">
            <v>76.620.000-1</v>
          </cell>
          <cell r="B362" t="str">
            <v>Centro De Entrenamiento Kaufmann Limitada</v>
          </cell>
          <cell r="C362" t="str">
            <v>Kaufmann</v>
          </cell>
          <cell r="D362" t="str">
            <v>Valarcon</v>
          </cell>
          <cell r="E362">
            <v>8418303</v>
          </cell>
          <cell r="F362">
            <v>858157121</v>
          </cell>
          <cell r="G362">
            <v>8581571</v>
          </cell>
        </row>
        <row r="363">
          <cell r="A363" t="str">
            <v>76.625.240-0</v>
          </cell>
          <cell r="B363" t="str">
            <v>Piscicultura Las Quemas Chile S.a.</v>
          </cell>
          <cell r="C363" t="str">
            <v>Sasa</v>
          </cell>
          <cell r="D363" t="str">
            <v>Cparada</v>
          </cell>
          <cell r="E363">
            <v>9800000</v>
          </cell>
          <cell r="F363">
            <v>2170964875</v>
          </cell>
          <cell r="G363">
            <v>21709649</v>
          </cell>
        </row>
        <row r="364">
          <cell r="A364" t="str">
            <v>76.629.600-9</v>
          </cell>
          <cell r="B364" t="str">
            <v>Samex Spa</v>
          </cell>
          <cell r="C364" t="str">
            <v>Turbus</v>
          </cell>
          <cell r="D364" t="str">
            <v>Bsilva</v>
          </cell>
          <cell r="E364">
            <v>49000000</v>
          </cell>
          <cell r="F364">
            <v>5024529384</v>
          </cell>
          <cell r="G364">
            <v>50245294</v>
          </cell>
        </row>
        <row r="365">
          <cell r="A365" t="str">
            <v>76.632.419-3</v>
          </cell>
          <cell r="B365" t="str">
            <v>Indumotora One Spa</v>
          </cell>
          <cell r="C365" t="str">
            <v>Indumotora</v>
          </cell>
          <cell r="D365" t="str">
            <v>Valarcon</v>
          </cell>
          <cell r="E365">
            <v>75000000</v>
          </cell>
          <cell r="F365">
            <v>6096346660</v>
          </cell>
          <cell r="G365">
            <v>60963467</v>
          </cell>
        </row>
        <row r="366">
          <cell r="A366" t="str">
            <v>76.633.240-4</v>
          </cell>
          <cell r="B366" t="str">
            <v>Bice Renta Urbana S.a</v>
          </cell>
          <cell r="C366" t="str">
            <v>Bice</v>
          </cell>
          <cell r="D366" t="str">
            <v>Lbravo</v>
          </cell>
          <cell r="E366">
            <v>2958562</v>
          </cell>
          <cell r="F366">
            <v>301873750</v>
          </cell>
          <cell r="G366">
            <v>3018738</v>
          </cell>
        </row>
        <row r="367">
          <cell r="A367" t="str">
            <v>76.637.910-9</v>
          </cell>
          <cell r="B367" t="str">
            <v>David Villanueva Perez Servicios De Prospeccion Geologica Y Computacion</v>
          </cell>
          <cell r="C367" t="str">
            <v>David Villanueva Perez Servicios De Prospeccion Geologica Y Computacion</v>
          </cell>
          <cell r="D367" t="str">
            <v>Gcontreras</v>
          </cell>
          <cell r="E367">
            <v>3000000</v>
          </cell>
          <cell r="F367">
            <v>3031157923</v>
          </cell>
          <cell r="G367">
            <v>30311579</v>
          </cell>
        </row>
        <row r="368">
          <cell r="A368" t="str">
            <v>76.641.982-8</v>
          </cell>
          <cell r="B368" t="str">
            <v>Agricola Y Forestal Freire Limitada</v>
          </cell>
          <cell r="C368" t="str">
            <v>Fandes</v>
          </cell>
          <cell r="D368" t="str">
            <v>Mmorales</v>
          </cell>
          <cell r="E368">
            <v>10000</v>
          </cell>
          <cell r="F368">
            <v>20125894</v>
          </cell>
          <cell r="G368">
            <v>201259</v>
          </cell>
        </row>
        <row r="369">
          <cell r="A369" t="str">
            <v>76.642.320-5</v>
          </cell>
          <cell r="B369" t="str">
            <v>Compañia De Transportes Ventrosa Spa</v>
          </cell>
          <cell r="C369" t="str">
            <v>Turbus</v>
          </cell>
          <cell r="D369" t="str">
            <v>Bsilva</v>
          </cell>
          <cell r="E369">
            <v>119900000</v>
          </cell>
          <cell r="F369">
            <v>12079806660</v>
          </cell>
          <cell r="G369">
            <v>120798067</v>
          </cell>
        </row>
        <row r="370">
          <cell r="A370" t="str">
            <v>76.646.570-6</v>
          </cell>
          <cell r="B370" t="str">
            <v>Teamwork Recursos Humanos Ltda</v>
          </cell>
          <cell r="C370" t="str">
            <v>Teamwork Recursos Humanos Ltda</v>
          </cell>
          <cell r="D370" t="str">
            <v>Bsilva</v>
          </cell>
          <cell r="E370">
            <v>25000000</v>
          </cell>
          <cell r="F370">
            <v>11817692589</v>
          </cell>
          <cell r="G370">
            <v>118176926</v>
          </cell>
        </row>
        <row r="371">
          <cell r="A371" t="str">
            <v>76.646.770-9</v>
          </cell>
          <cell r="B371" t="str">
            <v>Tmf Chile Asesorias Empresariales Limitada</v>
          </cell>
          <cell r="C371" t="str">
            <v>Tmf</v>
          </cell>
          <cell r="D371" t="str">
            <v>Cosorio</v>
          </cell>
          <cell r="E371">
            <v>28824073</v>
          </cell>
          <cell r="F371">
            <v>2846123832</v>
          </cell>
          <cell r="G371">
            <v>28461238</v>
          </cell>
        </row>
        <row r="372">
          <cell r="A372" t="str">
            <v>76.650.100-1</v>
          </cell>
          <cell r="B372" t="str">
            <v>Holdtech S.a.</v>
          </cell>
          <cell r="C372" t="str">
            <v>Holdtech S.A.</v>
          </cell>
          <cell r="D372" t="str">
            <v>Bsilva</v>
          </cell>
          <cell r="E372">
            <v>30000000</v>
          </cell>
          <cell r="F372">
            <v>3812278038</v>
          </cell>
          <cell r="G372">
            <v>38122780</v>
          </cell>
        </row>
        <row r="373">
          <cell r="A373" t="str">
            <v>76.660.487-0</v>
          </cell>
          <cell r="B373" t="str">
            <v>Centro De Capacitacion En Calidad Y Cocina Limitada</v>
          </cell>
          <cell r="C373" t="str">
            <v>Delibest</v>
          </cell>
          <cell r="D373" t="str">
            <v>Valarcon</v>
          </cell>
          <cell r="E373">
            <v>301407</v>
          </cell>
          <cell r="F373">
            <v>35421500</v>
          </cell>
          <cell r="G373">
            <v>354215</v>
          </cell>
        </row>
        <row r="374">
          <cell r="A374" t="str">
            <v>76.661.640-2</v>
          </cell>
          <cell r="B374" t="str">
            <v>Britt Chile Ltda.</v>
          </cell>
          <cell r="C374" t="str">
            <v>Britt</v>
          </cell>
          <cell r="D374" t="str">
            <v>Bsilva</v>
          </cell>
          <cell r="E374">
            <v>2505882</v>
          </cell>
          <cell r="F374">
            <v>5863713121</v>
          </cell>
          <cell r="G374">
            <v>58637131</v>
          </cell>
        </row>
        <row r="375">
          <cell r="A375" t="str">
            <v>76.662.762-5</v>
          </cell>
          <cell r="B375" t="str">
            <v>Multiservicios Y ConstrucciÓn Spa</v>
          </cell>
          <cell r="C375" t="str">
            <v>Multiservicios Y Construcción Spa</v>
          </cell>
          <cell r="D375" t="str">
            <v>Mmorales</v>
          </cell>
          <cell r="E375">
            <v>3200000</v>
          </cell>
          <cell r="F375">
            <v>619886559</v>
          </cell>
          <cell r="G375">
            <v>6198866</v>
          </cell>
        </row>
        <row r="376">
          <cell r="A376" t="str">
            <v>76.681.808-0</v>
          </cell>
          <cell r="B376" t="str">
            <v>Kansai Chile Spa</v>
          </cell>
          <cell r="C376" t="str">
            <v>Grupo Mil Sabores</v>
          </cell>
          <cell r="D376" t="str">
            <v>Bsilva</v>
          </cell>
          <cell r="E376">
            <v>8787498</v>
          </cell>
          <cell r="F376">
            <v>913028255</v>
          </cell>
          <cell r="G376">
            <v>9130283</v>
          </cell>
        </row>
        <row r="377">
          <cell r="A377" t="str">
            <v>76.685.965-8</v>
          </cell>
          <cell r="B377" t="str">
            <v>Britt Brands Chile</v>
          </cell>
          <cell r="C377" t="str">
            <v>Britt</v>
          </cell>
          <cell r="D377" t="str">
            <v>Bsilva</v>
          </cell>
          <cell r="E377">
            <v>1764444</v>
          </cell>
          <cell r="F377">
            <v>330709212</v>
          </cell>
          <cell r="G377">
            <v>3307092</v>
          </cell>
        </row>
        <row r="378">
          <cell r="A378" t="str">
            <v>76.687.319-7</v>
          </cell>
          <cell r="B378" t="str">
            <v>Transportes Katar Ltda</v>
          </cell>
          <cell r="C378" t="str">
            <v>Giorgio</v>
          </cell>
          <cell r="D378" t="str">
            <v>Pmunoz</v>
          </cell>
          <cell r="E378">
            <v>343254</v>
          </cell>
          <cell r="F378">
            <v>41126198</v>
          </cell>
          <cell r="G378">
            <v>411262</v>
          </cell>
        </row>
        <row r="379">
          <cell r="A379" t="str">
            <v>76.689.025-3</v>
          </cell>
          <cell r="B379" t="str">
            <v xml:space="preserve">Alliance Spa </v>
          </cell>
          <cell r="C379" t="str">
            <v>Alliance Spa</v>
          </cell>
          <cell r="D379" t="str">
            <v>Gcontreras</v>
          </cell>
          <cell r="E379">
            <v>7811772</v>
          </cell>
          <cell r="F379">
            <v>781558445</v>
          </cell>
          <cell r="G379">
            <v>7815584</v>
          </cell>
        </row>
        <row r="380">
          <cell r="A380" t="str">
            <v>76.695.384-0</v>
          </cell>
          <cell r="B380" t="str">
            <v>Integraciones Electricas Ltda.</v>
          </cell>
          <cell r="C380" t="str">
            <v>Grez Y Ulloa</v>
          </cell>
          <cell r="D380" t="str">
            <v>Pmunoz</v>
          </cell>
          <cell r="E380">
            <v>2086667</v>
          </cell>
          <cell r="F380">
            <v>153167399</v>
          </cell>
          <cell r="G380">
            <v>1531674</v>
          </cell>
        </row>
        <row r="381">
          <cell r="A381" t="str">
            <v>76.701.503-8</v>
          </cell>
          <cell r="B381" t="str">
            <v>Agua Dulce Spa</v>
          </cell>
          <cell r="C381" t="str">
            <v>Mantos De La Luna</v>
          </cell>
          <cell r="D381" t="str">
            <v>Jmolina</v>
          </cell>
          <cell r="E381">
            <v>137671</v>
          </cell>
          <cell r="F381">
            <v>1006070439</v>
          </cell>
          <cell r="G381">
            <v>10060704</v>
          </cell>
        </row>
        <row r="382">
          <cell r="A382" t="str">
            <v>76.701.538-0</v>
          </cell>
          <cell r="B382" t="str">
            <v>Inducamp Spa</v>
          </cell>
          <cell r="C382" t="str">
            <v>Indumotora</v>
          </cell>
          <cell r="D382" t="str">
            <v>Valarcon</v>
          </cell>
          <cell r="E382">
            <v>2000000</v>
          </cell>
          <cell r="F382">
            <v>162421317</v>
          </cell>
          <cell r="G382">
            <v>1624213</v>
          </cell>
        </row>
        <row r="383">
          <cell r="A383" t="str">
            <v>76.702.480-0</v>
          </cell>
          <cell r="B383" t="str">
            <v>Desarrollo Inmobiliaria Bellavista S.a</v>
          </cell>
          <cell r="C383" t="str">
            <v>Almasur</v>
          </cell>
          <cell r="D383" t="str">
            <v>Pmunoz</v>
          </cell>
          <cell r="E383">
            <v>909688</v>
          </cell>
          <cell r="F383">
            <v>92653245</v>
          </cell>
          <cell r="G383">
            <v>926532</v>
          </cell>
        </row>
        <row r="384">
          <cell r="A384" t="str">
            <v>76.706.171-4</v>
          </cell>
          <cell r="B384" t="str">
            <v>Salud Terapia Tol Spa</v>
          </cell>
          <cell r="C384" t="str">
            <v>Terapia</v>
          </cell>
          <cell r="D384" t="str">
            <v>Cosorio</v>
          </cell>
          <cell r="E384">
            <v>450000</v>
          </cell>
          <cell r="F384">
            <v>45257694</v>
          </cell>
          <cell r="G384">
            <v>452577</v>
          </cell>
        </row>
        <row r="385">
          <cell r="A385" t="str">
            <v>76.710.420-0</v>
          </cell>
          <cell r="B385" t="str">
            <v>Ingenieria, Proyectos Y Asesorias Mineras S.a</v>
          </cell>
          <cell r="C385" t="str">
            <v>Mantos De La Luna</v>
          </cell>
          <cell r="D385" t="str">
            <v>Jmolina</v>
          </cell>
          <cell r="E385">
            <v>1178570</v>
          </cell>
          <cell r="F385">
            <v>2915258907</v>
          </cell>
          <cell r="G385">
            <v>29152589</v>
          </cell>
        </row>
        <row r="386">
          <cell r="A386" t="str">
            <v>76.715.316-3</v>
          </cell>
          <cell r="B386" t="str">
            <v>Teisa Spa</v>
          </cell>
          <cell r="C386" t="str">
            <v>Uasl</v>
          </cell>
          <cell r="D386" t="str">
            <v>Bsilva</v>
          </cell>
          <cell r="E386">
            <v>32951808</v>
          </cell>
          <cell r="F386">
            <v>3306123769</v>
          </cell>
          <cell r="G386">
            <v>33061238</v>
          </cell>
        </row>
        <row r="387">
          <cell r="A387" t="str">
            <v>76.717.353-9</v>
          </cell>
          <cell r="B387" t="str">
            <v>Automotora Del Pacifico Spa</v>
          </cell>
          <cell r="C387" t="str">
            <v>Indumotora</v>
          </cell>
          <cell r="D387" t="str">
            <v>Valarcon</v>
          </cell>
          <cell r="E387">
            <v>3000000</v>
          </cell>
          <cell r="F387">
            <v>202906455</v>
          </cell>
          <cell r="G387">
            <v>2029065</v>
          </cell>
        </row>
        <row r="388">
          <cell r="A388" t="str">
            <v>76.724.441-k</v>
          </cell>
          <cell r="B388" t="str">
            <v>Irritec Chile S.a.</v>
          </cell>
          <cell r="C388" t="str">
            <v>Irritec Chile S.A.</v>
          </cell>
          <cell r="D388" t="str">
            <v>Cosorio</v>
          </cell>
          <cell r="E388">
            <v>14000000</v>
          </cell>
          <cell r="F388">
            <v>970501464</v>
          </cell>
          <cell r="G388">
            <v>9705015</v>
          </cell>
        </row>
        <row r="389">
          <cell r="A389" t="str">
            <v>76.733.350-1</v>
          </cell>
          <cell r="B389" t="str">
            <v>Servicios Helpbank S.a Est</v>
          </cell>
          <cell r="C389" t="str">
            <v>Mimagen</v>
          </cell>
          <cell r="D389" t="str">
            <v>Cosorio</v>
          </cell>
          <cell r="E389">
            <v>8000000</v>
          </cell>
          <cell r="F389">
            <v>1233847051</v>
          </cell>
          <cell r="G389">
            <v>12338471</v>
          </cell>
        </row>
        <row r="390">
          <cell r="A390" t="str">
            <v>76.738.813-6</v>
          </cell>
          <cell r="B390" t="str">
            <v>Recynor Spa</v>
          </cell>
          <cell r="C390" t="str">
            <v>Ambipar</v>
          </cell>
          <cell r="D390" t="str">
            <v>Cosorio</v>
          </cell>
          <cell r="E390">
            <v>1800000</v>
          </cell>
          <cell r="F390">
            <v>180383100</v>
          </cell>
          <cell r="G390">
            <v>1803831</v>
          </cell>
        </row>
        <row r="391">
          <cell r="A391" t="str">
            <v>76.740.220-1</v>
          </cell>
          <cell r="B391" t="str">
            <v>Empresa De Servicios Transitorios Human Net</v>
          </cell>
          <cell r="C391" t="str">
            <v>Human Net</v>
          </cell>
          <cell r="D391" t="str">
            <v>Cparada</v>
          </cell>
          <cell r="E391">
            <v>30000000</v>
          </cell>
          <cell r="F391">
            <v>6687734200</v>
          </cell>
          <cell r="G391">
            <v>66877342</v>
          </cell>
        </row>
        <row r="392">
          <cell r="A392" t="str">
            <v>76.741.436-6</v>
          </cell>
          <cell r="B392" t="str">
            <v>E-digital Chile S.a</v>
          </cell>
          <cell r="C392" t="str">
            <v>E-digital</v>
          </cell>
          <cell r="D392" t="str">
            <v>Cosorio</v>
          </cell>
          <cell r="E392">
            <v>1000000</v>
          </cell>
          <cell r="F392">
            <v>189597216</v>
          </cell>
          <cell r="G392">
            <v>1895972</v>
          </cell>
        </row>
        <row r="393">
          <cell r="A393" t="str">
            <v>76.743.743-9</v>
          </cell>
          <cell r="B393" t="str">
            <v>Constructora Nualart S.a.</v>
          </cell>
          <cell r="C393" t="str">
            <v>Nualart</v>
          </cell>
          <cell r="D393" t="str">
            <v>Mmorales</v>
          </cell>
          <cell r="E393">
            <v>6871556</v>
          </cell>
          <cell r="F393">
            <v>1633843845</v>
          </cell>
          <cell r="G393">
            <v>16338438</v>
          </cell>
        </row>
        <row r="394">
          <cell r="A394" t="str">
            <v>76.746.317-0</v>
          </cell>
          <cell r="B394" t="str">
            <v>Trailer Logistics Spa</v>
          </cell>
          <cell r="C394" t="str">
            <v>Mpm</v>
          </cell>
          <cell r="D394" t="str">
            <v>Lbravo</v>
          </cell>
          <cell r="E394">
            <v>10000000</v>
          </cell>
          <cell r="F394">
            <v>2347079075</v>
          </cell>
          <cell r="G394">
            <v>23470791</v>
          </cell>
        </row>
        <row r="395">
          <cell r="A395" t="str">
            <v>76.749.157-3</v>
          </cell>
          <cell r="B395" t="str">
            <v>Sealed Air Chile Spa</v>
          </cell>
          <cell r="C395" t="str">
            <v>Sealed Air Chile Spa</v>
          </cell>
          <cell r="D395" t="str">
            <v>Cosorio</v>
          </cell>
          <cell r="E395">
            <v>10143987</v>
          </cell>
          <cell r="F395">
            <v>1031626254</v>
          </cell>
          <cell r="G395">
            <v>10316263</v>
          </cell>
        </row>
        <row r="396">
          <cell r="A396" t="str">
            <v>76.750.520-5</v>
          </cell>
          <cell r="B396" t="str">
            <v>Flota Hualpen Limitada</v>
          </cell>
          <cell r="C396" t="str">
            <v>Buses Hualpen</v>
          </cell>
          <cell r="D396" t="str">
            <v>Pmunoz</v>
          </cell>
          <cell r="E396">
            <v>1033875</v>
          </cell>
          <cell r="F396">
            <v>103288248</v>
          </cell>
          <cell r="G396">
            <v>1032882</v>
          </cell>
        </row>
        <row r="397">
          <cell r="A397" t="str">
            <v>76.750.560-4</v>
          </cell>
          <cell r="B397" t="str">
            <v>Logistica Hualpen Limitada</v>
          </cell>
          <cell r="C397" t="str">
            <v>Buses Hualpen</v>
          </cell>
          <cell r="D397" t="str">
            <v>Pmunoz</v>
          </cell>
          <cell r="E397">
            <v>289613915</v>
          </cell>
          <cell r="F397">
            <v>29442236911</v>
          </cell>
          <cell r="G397">
            <v>294422369</v>
          </cell>
        </row>
        <row r="398">
          <cell r="A398" t="str">
            <v>76.752.003-4</v>
          </cell>
          <cell r="B398" t="str">
            <v>Truckstar Spa</v>
          </cell>
          <cell r="C398" t="str">
            <v>Kaufmann</v>
          </cell>
          <cell r="D398" t="str">
            <v>Valarcon</v>
          </cell>
          <cell r="E398">
            <v>5239287</v>
          </cell>
          <cell r="F398">
            <v>570941810</v>
          </cell>
          <cell r="G398">
            <v>5709418</v>
          </cell>
        </row>
        <row r="399">
          <cell r="A399" t="str">
            <v>76.754.097-3</v>
          </cell>
          <cell r="B399" t="str">
            <v>Uc Christus Servicios Ambulatorios Spa</v>
          </cell>
          <cell r="C399" t="str">
            <v>Red Uc</v>
          </cell>
          <cell r="D399" t="str">
            <v>Lbravo</v>
          </cell>
          <cell r="E399">
            <v>100000000</v>
          </cell>
          <cell r="F399">
            <v>30268666157</v>
          </cell>
          <cell r="G399">
            <v>302686662</v>
          </cell>
        </row>
        <row r="400">
          <cell r="A400" t="str">
            <v>76.756.988-2</v>
          </cell>
          <cell r="B400" t="str">
            <v>Unicon Chile S.a.</v>
          </cell>
          <cell r="C400" t="str">
            <v>Unacem</v>
          </cell>
          <cell r="D400" t="str">
            <v>Bsilva</v>
          </cell>
          <cell r="E400">
            <v>76812947</v>
          </cell>
          <cell r="F400">
            <v>7445117859</v>
          </cell>
          <cell r="G400">
            <v>74451179</v>
          </cell>
        </row>
        <row r="401">
          <cell r="A401" t="str">
            <v>76.758.790-2</v>
          </cell>
          <cell r="B401" t="str">
            <v>Hyundai Vehiculos Comerciales Chile Spa</v>
          </cell>
          <cell r="C401" t="str">
            <v>Indumotora</v>
          </cell>
          <cell r="D401" t="str">
            <v>Valarcon</v>
          </cell>
          <cell r="E401">
            <v>15000000</v>
          </cell>
          <cell r="F401">
            <v>970496948</v>
          </cell>
          <cell r="G401">
            <v>9704969</v>
          </cell>
        </row>
        <row r="402">
          <cell r="A402" t="str">
            <v>76.762.740-8</v>
          </cell>
          <cell r="B402" t="str">
            <v>Sociedad Comercializadora De Repuestos Spa</v>
          </cell>
          <cell r="C402" t="str">
            <v>Turbus</v>
          </cell>
          <cell r="D402" t="str">
            <v>Bsilva</v>
          </cell>
          <cell r="E402">
            <v>121300000</v>
          </cell>
          <cell r="F402">
            <v>11669311242</v>
          </cell>
          <cell r="G402">
            <v>116693112</v>
          </cell>
        </row>
        <row r="403">
          <cell r="A403" t="str">
            <v>76.766.106-1</v>
          </cell>
          <cell r="B403" t="str">
            <v>Barca Spa</v>
          </cell>
          <cell r="C403" t="str">
            <v>Indoor</v>
          </cell>
          <cell r="D403" t="str">
            <v>Pmunoz</v>
          </cell>
          <cell r="E403">
            <v>1520000</v>
          </cell>
          <cell r="F403">
            <v>2185343429</v>
          </cell>
          <cell r="G403">
            <v>21853434</v>
          </cell>
        </row>
        <row r="404">
          <cell r="A404" t="str">
            <v>76.766.444-3</v>
          </cell>
          <cell r="B404" t="str">
            <v>Ft Foods S.a.</v>
          </cell>
          <cell r="C404" t="str">
            <v>Empresas Ft</v>
          </cell>
          <cell r="D404" t="str">
            <v>Mmorales</v>
          </cell>
          <cell r="E404">
            <v>1069474</v>
          </cell>
          <cell r="F404">
            <v>2984635758</v>
          </cell>
          <cell r="G404">
            <v>29846358</v>
          </cell>
        </row>
        <row r="405">
          <cell r="A405" t="str">
            <v>76.769.373-7</v>
          </cell>
          <cell r="B405" t="str">
            <v>Constructora W&amp;m</v>
          </cell>
          <cell r="C405" t="str">
            <v>Constructora W&amp;m</v>
          </cell>
          <cell r="D405" t="str">
            <v>Cparada</v>
          </cell>
          <cell r="E405">
            <v>4044444</v>
          </cell>
          <cell r="F405">
            <v>941741199</v>
          </cell>
          <cell r="G405">
            <v>9417412</v>
          </cell>
        </row>
        <row r="406">
          <cell r="A406" t="str">
            <v>76.772.033-5</v>
          </cell>
          <cell r="B406" t="str">
            <v>Landes Mussels S.a</v>
          </cell>
          <cell r="C406" t="str">
            <v>Landes</v>
          </cell>
          <cell r="D406" t="str">
            <v>Pmunoz</v>
          </cell>
          <cell r="E406">
            <v>25000000</v>
          </cell>
          <cell r="F406">
            <v>3358631368</v>
          </cell>
          <cell r="G406">
            <v>33586314</v>
          </cell>
        </row>
        <row r="407">
          <cell r="A407" t="str">
            <v>76.777.940-2</v>
          </cell>
          <cell r="B407" t="str">
            <v>Maquinaria Ln Spa</v>
          </cell>
          <cell r="C407" t="str">
            <v>Constructora Ln</v>
          </cell>
          <cell r="D407" t="str">
            <v>Cparada</v>
          </cell>
          <cell r="E407">
            <v>7563125</v>
          </cell>
          <cell r="F407">
            <v>849475782</v>
          </cell>
          <cell r="G407">
            <v>8494758</v>
          </cell>
        </row>
        <row r="408">
          <cell r="A408" t="str">
            <v>76.777.950-K</v>
          </cell>
          <cell r="B408" t="str">
            <v>Inmobiliaria Ln Spa</v>
          </cell>
          <cell r="C408" t="str">
            <v>Constructora Ln</v>
          </cell>
          <cell r="D408" t="str">
            <v>Cparada</v>
          </cell>
          <cell r="E408">
            <v>1769826</v>
          </cell>
          <cell r="F408">
            <v>196029539</v>
          </cell>
          <cell r="G408">
            <v>1960295</v>
          </cell>
        </row>
        <row r="409">
          <cell r="A409" t="str">
            <v>76.780.080-0</v>
          </cell>
          <cell r="B409" t="str">
            <v>Servicios Integrales Marcos Galleguillos Delgado Spa</v>
          </cell>
          <cell r="C409" t="str">
            <v>Servicios Integrales Marcos Galleguillos Delgado Spa</v>
          </cell>
          <cell r="D409" t="str">
            <v>Gcontreras</v>
          </cell>
          <cell r="E409">
            <v>15000000</v>
          </cell>
          <cell r="F409">
            <v>4559839338</v>
          </cell>
          <cell r="G409">
            <v>45598393</v>
          </cell>
        </row>
        <row r="410">
          <cell r="A410" t="str">
            <v>76.786.327-6</v>
          </cell>
          <cell r="B410" t="str">
            <v>Desarrollo Comerciales Del Inca</v>
          </cell>
          <cell r="C410" t="str">
            <v>Almasur</v>
          </cell>
          <cell r="D410" t="str">
            <v>Pmunoz</v>
          </cell>
          <cell r="E410">
            <v>11473035</v>
          </cell>
          <cell r="F410">
            <v>1163603546</v>
          </cell>
          <cell r="G410">
            <v>11636035</v>
          </cell>
        </row>
        <row r="411">
          <cell r="A411" t="str">
            <v>76.786.470-1</v>
          </cell>
          <cell r="B411" t="str">
            <v>Inversiones Vnt S.a.</v>
          </cell>
          <cell r="C411" t="str">
            <v>Vantrust</v>
          </cell>
          <cell r="D411" t="str">
            <v>Valarcon</v>
          </cell>
          <cell r="E411">
            <v>28046046</v>
          </cell>
          <cell r="F411">
            <v>2831540170</v>
          </cell>
          <cell r="G411">
            <v>28315402</v>
          </cell>
        </row>
        <row r="412">
          <cell r="A412" t="str">
            <v>76.789.650-6</v>
          </cell>
          <cell r="B412" t="str">
            <v>Transportadora Trg Ltda</v>
          </cell>
          <cell r="C412" t="str">
            <v>Transportadora Trg Ltda</v>
          </cell>
          <cell r="D412" t="str">
            <v>Lbravo</v>
          </cell>
          <cell r="E412">
            <v>15668935</v>
          </cell>
          <cell r="F412">
            <v>1687626866</v>
          </cell>
          <cell r="G412">
            <v>16876269</v>
          </cell>
        </row>
        <row r="413">
          <cell r="A413" t="str">
            <v>76.790.520-3</v>
          </cell>
          <cell r="B413" t="str">
            <v>Movimiento Spa</v>
          </cell>
          <cell r="C413" t="str">
            <v>Movsa</v>
          </cell>
          <cell r="D413" t="str">
            <v>Bsilva</v>
          </cell>
          <cell r="E413">
            <v>365217</v>
          </cell>
          <cell r="F413">
            <v>0</v>
          </cell>
          <cell r="G413">
            <v>0</v>
          </cell>
        </row>
        <row r="414">
          <cell r="A414" t="str">
            <v>76.797.830-8</v>
          </cell>
          <cell r="B414" t="str">
            <v>Libreria Giorgio Tucapel Y Cia Ltda</v>
          </cell>
          <cell r="C414" t="str">
            <v>Giorgio</v>
          </cell>
          <cell r="D414" t="str">
            <v>Pmunoz</v>
          </cell>
          <cell r="E414">
            <v>605646</v>
          </cell>
          <cell r="F414">
            <v>44070200</v>
          </cell>
          <cell r="G414">
            <v>440702</v>
          </cell>
        </row>
        <row r="415">
          <cell r="A415" t="str">
            <v>76.798.050-7</v>
          </cell>
          <cell r="B415" t="str">
            <v>Libreria Giorgio Carrera Y Cia Ltda</v>
          </cell>
          <cell r="C415" t="str">
            <v>Giorgio</v>
          </cell>
          <cell r="D415" t="str">
            <v>Pmunoz</v>
          </cell>
          <cell r="E415">
            <v>605646</v>
          </cell>
          <cell r="F415">
            <v>33834646</v>
          </cell>
          <cell r="G415">
            <v>338346</v>
          </cell>
        </row>
        <row r="416">
          <cell r="A416" t="str">
            <v>76.800.360-2</v>
          </cell>
          <cell r="B416" t="str">
            <v>Sociedad De Transportes Escovedo Limitada</v>
          </cell>
          <cell r="C416" t="str">
            <v>Befoods</v>
          </cell>
          <cell r="D416" t="str">
            <v>Gcontreras</v>
          </cell>
          <cell r="E416">
            <v>3000000</v>
          </cell>
          <cell r="F416">
            <v>516347306</v>
          </cell>
          <cell r="G416">
            <v>5163473</v>
          </cell>
        </row>
        <row r="417">
          <cell r="A417" t="str">
            <v>76.801.700-k</v>
          </cell>
          <cell r="B417" t="str">
            <v>Procleanmg Spa</v>
          </cell>
          <cell r="C417" t="str">
            <v>Procleanmg Spa</v>
          </cell>
          <cell r="D417" t="str">
            <v>Cosorio</v>
          </cell>
          <cell r="E417">
            <v>15237391</v>
          </cell>
          <cell r="F417">
            <v>9198009216</v>
          </cell>
          <cell r="G417">
            <v>91980092</v>
          </cell>
        </row>
        <row r="418">
          <cell r="A418" t="str">
            <v>76.806.600-0</v>
          </cell>
          <cell r="B418" t="str">
            <v>Alimentos Plaza Vespucio Spa</v>
          </cell>
          <cell r="C418" t="str">
            <v>G Y N</v>
          </cell>
          <cell r="D418" t="str">
            <v>Bsilva</v>
          </cell>
          <cell r="E418">
            <v>432000</v>
          </cell>
          <cell r="F418">
            <v>402814716</v>
          </cell>
          <cell r="G418">
            <v>4028147</v>
          </cell>
        </row>
        <row r="419">
          <cell r="A419" t="str">
            <v>76.815.813-4</v>
          </cell>
          <cell r="B419" t="str">
            <v>Transporte Redvan Spa</v>
          </cell>
          <cell r="C419" t="str">
            <v>Redbus</v>
          </cell>
          <cell r="D419" t="str">
            <v>Bsilva</v>
          </cell>
          <cell r="E419">
            <v>6517060</v>
          </cell>
          <cell r="F419">
            <v>1119839820</v>
          </cell>
          <cell r="G419">
            <v>11198398</v>
          </cell>
        </row>
        <row r="420">
          <cell r="A420" t="str">
            <v>76.817.867-4</v>
          </cell>
          <cell r="B420" t="str">
            <v xml:space="preserve">Glomax Sa </v>
          </cell>
          <cell r="C420" t="str">
            <v>Global Market</v>
          </cell>
          <cell r="D420" t="str">
            <v>Lbravo</v>
          </cell>
          <cell r="E420">
            <v>649412</v>
          </cell>
          <cell r="F420">
            <v>243983894</v>
          </cell>
          <cell r="G420">
            <v>2439839</v>
          </cell>
        </row>
        <row r="421">
          <cell r="A421" t="str">
            <v>76.818.237-K</v>
          </cell>
          <cell r="B421" t="str">
            <v>Servicios Dimerc Spa</v>
          </cell>
          <cell r="C421" t="str">
            <v>Dimerc</v>
          </cell>
          <cell r="D421" t="str">
            <v>Cosorio</v>
          </cell>
          <cell r="E421">
            <v>16559396</v>
          </cell>
          <cell r="F421">
            <v>1744367682</v>
          </cell>
          <cell r="G421">
            <v>17443677</v>
          </cell>
        </row>
        <row r="422">
          <cell r="A422" t="str">
            <v>76.823.017-k</v>
          </cell>
          <cell r="B422" t="str">
            <v>Centro De Capacitacion Y Desarrollo Cecagrouhp Limitada</v>
          </cell>
          <cell r="C422" t="str">
            <v>Buses Hualpen</v>
          </cell>
          <cell r="D422" t="str">
            <v>Pmunoz</v>
          </cell>
          <cell r="E422">
            <v>1144979</v>
          </cell>
          <cell r="F422">
            <v>111751490</v>
          </cell>
          <cell r="G422">
            <v>1117515</v>
          </cell>
        </row>
        <row r="423">
          <cell r="A423" t="str">
            <v>76.825.034-0</v>
          </cell>
          <cell r="B423" t="str">
            <v>Servicios, Comercio Y Logistica Redsupport Spa</v>
          </cell>
          <cell r="C423" t="str">
            <v>Redbus</v>
          </cell>
          <cell r="D423" t="str">
            <v>Bsilva</v>
          </cell>
          <cell r="E423">
            <v>969454</v>
          </cell>
          <cell r="F423">
            <v>76740745</v>
          </cell>
          <cell r="G423">
            <v>767407</v>
          </cell>
        </row>
        <row r="424">
          <cell r="A424" t="str">
            <v>76.827.121-6</v>
          </cell>
          <cell r="B424" t="str">
            <v>Comercial Principe De Vergara Spa</v>
          </cell>
          <cell r="C424" t="str">
            <v>Grupokameid</v>
          </cell>
          <cell r="D424" t="str">
            <v>Gcontreras</v>
          </cell>
          <cell r="E424">
            <v>1364812</v>
          </cell>
          <cell r="F424">
            <v>201579194</v>
          </cell>
          <cell r="G424">
            <v>2015792</v>
          </cell>
        </row>
        <row r="425">
          <cell r="A425" t="str">
            <v>76.830.090-9</v>
          </cell>
          <cell r="B425" t="str">
            <v>Farmaceutica Caribean Spa</v>
          </cell>
          <cell r="C425" t="str">
            <v>Caribeanpharma</v>
          </cell>
          <cell r="D425" t="str">
            <v>Valarcon</v>
          </cell>
          <cell r="E425">
            <v>6753191</v>
          </cell>
          <cell r="F425">
            <v>1932587779</v>
          </cell>
          <cell r="G425">
            <v>19325878</v>
          </cell>
        </row>
        <row r="426">
          <cell r="A426" t="str">
            <v>76.831.870-0</v>
          </cell>
          <cell r="B426" t="str">
            <v>Make Up S.a.</v>
          </cell>
          <cell r="C426" t="str">
            <v>Dbs</v>
          </cell>
          <cell r="D426" t="str">
            <v>Cosorio</v>
          </cell>
          <cell r="E426">
            <v>8000000</v>
          </cell>
          <cell r="F426">
            <v>964787662</v>
          </cell>
          <cell r="G426">
            <v>9647877</v>
          </cell>
        </row>
        <row r="427">
          <cell r="A427" t="str">
            <v>76.833.720-9</v>
          </cell>
          <cell r="B427" t="str">
            <v>Abarrotes Economicos Limitada</v>
          </cell>
          <cell r="C427" t="str">
            <v>Walmart</v>
          </cell>
          <cell r="D427" t="str">
            <v>Cosorio</v>
          </cell>
          <cell r="E427">
            <v>580000000</v>
          </cell>
          <cell r="F427">
            <v>70246911558</v>
          </cell>
          <cell r="G427">
            <v>702469116</v>
          </cell>
        </row>
        <row r="428">
          <cell r="A428" t="str">
            <v>76.835.240-2</v>
          </cell>
          <cell r="B428" t="str">
            <v>Operadora De Logistica Family Express Spa</v>
          </cell>
          <cell r="C428" t="str">
            <v>Family Shop</v>
          </cell>
          <cell r="D428" t="str">
            <v>Valarcon</v>
          </cell>
          <cell r="E428">
            <v>5943783</v>
          </cell>
          <cell r="F428">
            <v>602842565</v>
          </cell>
          <cell r="G428">
            <v>6028426</v>
          </cell>
        </row>
        <row r="429">
          <cell r="A429" t="str">
            <v>76.840.043-1</v>
          </cell>
          <cell r="B429" t="str">
            <v>Saludable Spa</v>
          </cell>
          <cell r="C429" t="str">
            <v>Delibest</v>
          </cell>
          <cell r="D429" t="str">
            <v>Valarcon</v>
          </cell>
          <cell r="E429">
            <v>76163557</v>
          </cell>
          <cell r="F429">
            <v>7825926462</v>
          </cell>
          <cell r="G429">
            <v>78259265</v>
          </cell>
        </row>
        <row r="430">
          <cell r="A430" t="str">
            <v>76.847.620-9</v>
          </cell>
          <cell r="B430" t="str">
            <v>Maximiliano Ivan Labraña Asencio Servicios Tecnicos Electronicos  E.i.r.l</v>
          </cell>
          <cell r="C430" t="str">
            <v>Labraña</v>
          </cell>
          <cell r="D430" t="str">
            <v>Pmunoz</v>
          </cell>
          <cell r="E430">
            <v>43566948</v>
          </cell>
          <cell r="F430">
            <v>4423342893</v>
          </cell>
          <cell r="G430">
            <v>44233429</v>
          </cell>
        </row>
        <row r="431">
          <cell r="A431" t="str">
            <v>76.855.060-3</v>
          </cell>
          <cell r="B431" t="str">
            <v>Central Dely Restaurantes Ltda.</v>
          </cell>
          <cell r="C431" t="str">
            <v>Dimak</v>
          </cell>
          <cell r="D431" t="str">
            <v>Cparada</v>
          </cell>
          <cell r="E431">
            <v>166000</v>
          </cell>
          <cell r="F431">
            <v>17999330</v>
          </cell>
          <cell r="G431">
            <v>179993</v>
          </cell>
        </row>
        <row r="432">
          <cell r="A432" t="str">
            <v>76.863.036-4</v>
          </cell>
          <cell r="B432" t="str">
            <v>Sociedad Servicios De La Cruz Spa</v>
          </cell>
          <cell r="C432" t="str">
            <v>Profisur</v>
          </cell>
          <cell r="D432" t="str">
            <v>Cparada</v>
          </cell>
          <cell r="E432">
            <v>546657</v>
          </cell>
          <cell r="F432">
            <v>53986051</v>
          </cell>
          <cell r="G432">
            <v>539861</v>
          </cell>
        </row>
        <row r="433">
          <cell r="A433" t="str">
            <v>76.863.123-9</v>
          </cell>
          <cell r="B433" t="str">
            <v>Associated Risk Management Spa</v>
          </cell>
          <cell r="C433" t="str">
            <v>Associated Risk Management Spa</v>
          </cell>
          <cell r="D433" t="str">
            <v>Gcontreras</v>
          </cell>
          <cell r="E433">
            <v>500000</v>
          </cell>
          <cell r="F433">
            <v>367923491</v>
          </cell>
          <cell r="G433">
            <v>3679235</v>
          </cell>
        </row>
        <row r="434">
          <cell r="A434" t="str">
            <v>76.863.580-3</v>
          </cell>
          <cell r="B434" t="str">
            <v>Pl.constructora E Inmobiliaria Ltda</v>
          </cell>
          <cell r="C434" t="str">
            <v>Plaenge</v>
          </cell>
          <cell r="D434" t="str">
            <v>Pmunoz</v>
          </cell>
          <cell r="E434">
            <v>3000000</v>
          </cell>
          <cell r="F434">
            <v>1476250636</v>
          </cell>
          <cell r="G434">
            <v>14762506</v>
          </cell>
        </row>
        <row r="435">
          <cell r="A435" t="str">
            <v>76.879.079-5</v>
          </cell>
          <cell r="B435" t="str">
            <v>Ingeseg Spa</v>
          </cell>
          <cell r="C435" t="str">
            <v>Ingeseg Spa</v>
          </cell>
          <cell r="D435" t="str">
            <v>Gcontreras</v>
          </cell>
          <cell r="E435">
            <v>10683077</v>
          </cell>
          <cell r="F435">
            <v>1418107650</v>
          </cell>
          <cell r="G435">
            <v>14181077</v>
          </cell>
        </row>
        <row r="436">
          <cell r="A436" t="str">
            <v>76.881.594-1</v>
          </cell>
          <cell r="B436" t="str">
            <v>Sintomec IngenierÍa Spa</v>
          </cell>
          <cell r="C436" t="str">
            <v>Sintomec Ingeniería Spa</v>
          </cell>
          <cell r="D436" t="str">
            <v>Jmolina</v>
          </cell>
          <cell r="E436">
            <v>1691108</v>
          </cell>
          <cell r="F436">
            <v>352269191</v>
          </cell>
          <cell r="G436">
            <v>3522692</v>
          </cell>
        </row>
        <row r="437">
          <cell r="A437" t="str">
            <v>76.893.866-0</v>
          </cell>
          <cell r="B437" t="str">
            <v>Terra Mining Ingeniería Spa</v>
          </cell>
          <cell r="C437" t="str">
            <v>Mantos De La Luna</v>
          </cell>
          <cell r="D437" t="str">
            <v>Jmolina</v>
          </cell>
          <cell r="E437">
            <v>82500</v>
          </cell>
          <cell r="F437">
            <v>2272415752</v>
          </cell>
          <cell r="G437">
            <v>22724158</v>
          </cell>
        </row>
        <row r="438">
          <cell r="A438" t="str">
            <v>76.908.554-8</v>
          </cell>
          <cell r="B438" t="str">
            <v>Vnt Factoring Spa</v>
          </cell>
          <cell r="C438" t="str">
            <v>Vantrust</v>
          </cell>
          <cell r="D438" t="str">
            <v>Valarcon</v>
          </cell>
          <cell r="E438">
            <v>9451326</v>
          </cell>
          <cell r="F438">
            <v>962551364</v>
          </cell>
          <cell r="G438">
            <v>9625514</v>
          </cell>
        </row>
        <row r="439">
          <cell r="A439" t="str">
            <v>76.929.210-1</v>
          </cell>
          <cell r="B439" t="str">
            <v xml:space="preserve">Empresa De Mantenciones Y Servicios Salfa S.a. </v>
          </cell>
          <cell r="C439" t="str">
            <v>Salfa</v>
          </cell>
          <cell r="D439" t="str">
            <v>Lbravo</v>
          </cell>
          <cell r="E439">
            <v>390000000</v>
          </cell>
          <cell r="F439">
            <v>76049530759</v>
          </cell>
          <cell r="G439">
            <v>760495308</v>
          </cell>
        </row>
        <row r="440">
          <cell r="A440" t="str">
            <v>76.929.340-k</v>
          </cell>
          <cell r="B440" t="str">
            <v>Sfi Resorts Sa</v>
          </cell>
          <cell r="C440" t="str">
            <v>Dreams</v>
          </cell>
          <cell r="D440" t="str">
            <v>Cparada</v>
          </cell>
          <cell r="E440">
            <v>17751570</v>
          </cell>
          <cell r="F440">
            <v>1828301381</v>
          </cell>
          <cell r="G440">
            <v>18283014</v>
          </cell>
        </row>
        <row r="441">
          <cell r="A441" t="str">
            <v>76.930.595-5</v>
          </cell>
          <cell r="B441" t="str">
            <v>Vantrust Capital Administradora General De Fondos</v>
          </cell>
          <cell r="C441" t="str">
            <v>Vantrust</v>
          </cell>
          <cell r="D441" t="str">
            <v>Valarcon</v>
          </cell>
          <cell r="E441">
            <v>10476223</v>
          </cell>
          <cell r="F441">
            <v>1064154967</v>
          </cell>
          <cell r="G441">
            <v>10641550</v>
          </cell>
        </row>
        <row r="442">
          <cell r="A442" t="str">
            <v>76.933.886-1</v>
          </cell>
          <cell r="B442" t="str">
            <v>Asociacion Medica Santa Maria Spa</v>
          </cell>
          <cell r="C442" t="str">
            <v>Asociacion Medica Santa Maria Spa</v>
          </cell>
          <cell r="D442" t="str">
            <v>Cosorio</v>
          </cell>
          <cell r="E442">
            <v>5056182</v>
          </cell>
          <cell r="F442">
            <v>454311137</v>
          </cell>
          <cell r="G442">
            <v>4543111</v>
          </cell>
        </row>
        <row r="443">
          <cell r="A443" t="str">
            <v>76.934.290-7</v>
          </cell>
          <cell r="B443" t="str">
            <v>Almakapa S.a</v>
          </cell>
          <cell r="C443" t="str">
            <v>Cadaqués</v>
          </cell>
          <cell r="D443" t="str">
            <v>Lbravo</v>
          </cell>
          <cell r="E443">
            <v>15072852</v>
          </cell>
          <cell r="F443">
            <v>1608409664</v>
          </cell>
          <cell r="G443">
            <v>16084097</v>
          </cell>
        </row>
        <row r="444">
          <cell r="A444" t="str">
            <v>76.943.018-0</v>
          </cell>
          <cell r="B444" t="str">
            <v>Ambipar Chile Servicios Integrales Limitada</v>
          </cell>
          <cell r="C444" t="str">
            <v>Ambipar</v>
          </cell>
          <cell r="D444" t="str">
            <v>Cosorio</v>
          </cell>
          <cell r="E444">
            <v>80000000</v>
          </cell>
          <cell r="F444">
            <v>7720210213</v>
          </cell>
          <cell r="G444">
            <v>77202102</v>
          </cell>
        </row>
        <row r="445">
          <cell r="A445" t="str">
            <v>76.943.080-6</v>
          </cell>
          <cell r="B445" t="str">
            <v>Libreria Atlantik Ltda</v>
          </cell>
          <cell r="C445" t="str">
            <v>Giorgio</v>
          </cell>
          <cell r="D445" t="str">
            <v>Pmunoz</v>
          </cell>
          <cell r="E445">
            <v>605646</v>
          </cell>
          <cell r="F445">
            <v>50951497</v>
          </cell>
          <cell r="G445">
            <v>509515</v>
          </cell>
        </row>
        <row r="446">
          <cell r="A446" t="str">
            <v>76.951.464-3</v>
          </cell>
          <cell r="B446" t="str">
            <v>Cencosud Inmobiliaria S.a.</v>
          </cell>
          <cell r="C446" t="str">
            <v>Cencosud</v>
          </cell>
          <cell r="D446" t="str">
            <v>Bsilva</v>
          </cell>
          <cell r="E446">
            <v>67095480</v>
          </cell>
          <cell r="F446">
            <v>7035545070</v>
          </cell>
          <cell r="G446">
            <v>70355451</v>
          </cell>
        </row>
        <row r="447">
          <cell r="A447" t="str">
            <v>76.951.620-4</v>
          </cell>
          <cell r="B447" t="str">
            <v>Newrest Chile Soporte Ltda</v>
          </cell>
          <cell r="C447" t="str">
            <v>Newrest</v>
          </cell>
          <cell r="D447" t="str">
            <v>Bsilva</v>
          </cell>
          <cell r="E447">
            <v>40054903</v>
          </cell>
          <cell r="F447">
            <v>4633006486</v>
          </cell>
          <cell r="G447">
            <v>46330065</v>
          </cell>
        </row>
        <row r="448">
          <cell r="A448" t="str">
            <v>76.951.696-4</v>
          </cell>
          <cell r="B448" t="str">
            <v>San Antonio Hoteles II Spa</v>
          </cell>
          <cell r="C448" t="str">
            <v>Enjoy</v>
          </cell>
          <cell r="D448" t="str">
            <v>Bsilva</v>
          </cell>
          <cell r="E448">
            <v>1570435</v>
          </cell>
          <cell r="F448">
            <v>545672922</v>
          </cell>
          <cell r="G448">
            <v>5456729</v>
          </cell>
        </row>
        <row r="449">
          <cell r="A449" t="str">
            <v>76.967.486-1</v>
          </cell>
          <cell r="B449" t="str">
            <v>Rio Dulce Planta S.a.</v>
          </cell>
          <cell r="C449" t="str">
            <v>Marine Farm</v>
          </cell>
          <cell r="D449" t="str">
            <v>Cparada</v>
          </cell>
          <cell r="E449">
            <v>18547271</v>
          </cell>
          <cell r="F449">
            <v>1621860309</v>
          </cell>
          <cell r="G449">
            <v>16218603</v>
          </cell>
        </row>
        <row r="450">
          <cell r="A450" t="str">
            <v>76.976.580-8</v>
          </cell>
          <cell r="B450" t="str">
            <v>Grandleasing Spa</v>
          </cell>
          <cell r="C450" t="str">
            <v>Turbus</v>
          </cell>
          <cell r="D450" t="str">
            <v>Bsilva</v>
          </cell>
          <cell r="E450">
            <v>21200000</v>
          </cell>
          <cell r="F450">
            <v>2138985877</v>
          </cell>
          <cell r="G450">
            <v>21389859</v>
          </cell>
        </row>
        <row r="451">
          <cell r="A451" t="str">
            <v>76.976.740-1</v>
          </cell>
          <cell r="B451" t="str">
            <v>Latam Fit Chile Spa</v>
          </cell>
          <cell r="C451" t="str">
            <v>Smartfit</v>
          </cell>
          <cell r="D451" t="str">
            <v>Cosorio</v>
          </cell>
          <cell r="E451">
            <v>130854527</v>
          </cell>
          <cell r="F451">
            <v>13030161470</v>
          </cell>
          <cell r="G451">
            <v>130301615</v>
          </cell>
        </row>
        <row r="452">
          <cell r="A452" t="str">
            <v>76.979.230-9</v>
          </cell>
          <cell r="B452" t="str">
            <v>Inversiones Mel 20 Ltda.</v>
          </cell>
          <cell r="C452" t="str">
            <v>Unacem</v>
          </cell>
          <cell r="D452" t="str">
            <v>Bsilva</v>
          </cell>
          <cell r="E452">
            <v>1444035</v>
          </cell>
          <cell r="F452">
            <v>188728325</v>
          </cell>
          <cell r="G452">
            <v>1887283</v>
          </cell>
        </row>
        <row r="453">
          <cell r="A453" t="str">
            <v>76.979.629-0</v>
          </cell>
          <cell r="B453" t="str">
            <v>Submarina Chiloe Spa</v>
          </cell>
          <cell r="C453" t="str">
            <v>Submarina Chiloe Spa</v>
          </cell>
          <cell r="D453" t="str">
            <v>Cparada</v>
          </cell>
          <cell r="E453">
            <v>3258222</v>
          </cell>
          <cell r="F453">
            <v>817389620</v>
          </cell>
          <cell r="G453">
            <v>8173896</v>
          </cell>
        </row>
        <row r="454">
          <cell r="A454" t="str">
            <v>76.984.506-2</v>
          </cell>
          <cell r="B454" t="str">
            <v>Gestiona Servicios Compartidos Echeverria Izquierdo Sa</v>
          </cell>
          <cell r="C454" t="str">
            <v>Echeverria</v>
          </cell>
          <cell r="D454" t="str">
            <v>Valarcon</v>
          </cell>
          <cell r="E454">
            <v>24387863</v>
          </cell>
          <cell r="F454">
            <v>3597990197</v>
          </cell>
          <cell r="G454">
            <v>35979902</v>
          </cell>
        </row>
        <row r="455">
          <cell r="A455" t="str">
            <v>76.986.494-6</v>
          </cell>
          <cell r="B455" t="str">
            <v>Comercial Brisas Spa</v>
          </cell>
          <cell r="C455" t="str">
            <v>Versluys</v>
          </cell>
          <cell r="D455" t="str">
            <v>Pmunoz</v>
          </cell>
          <cell r="E455">
            <v>23032282</v>
          </cell>
          <cell r="F455">
            <v>2602380401</v>
          </cell>
          <cell r="G455">
            <v>26023804</v>
          </cell>
        </row>
        <row r="456">
          <cell r="A456" t="str">
            <v>76.993.859-1</v>
          </cell>
          <cell r="B456" t="str">
            <v>Ikso Spa</v>
          </cell>
          <cell r="C456" t="str">
            <v>Ikea</v>
          </cell>
          <cell r="D456" t="str">
            <v>Valarcon</v>
          </cell>
          <cell r="E456">
            <v>114500000</v>
          </cell>
          <cell r="F456">
            <v>11233248642</v>
          </cell>
          <cell r="G456">
            <v>112332486</v>
          </cell>
        </row>
        <row r="457">
          <cell r="A457" t="str">
            <v>77.003.860-K</v>
          </cell>
          <cell r="B457" t="str">
            <v>Prevencion De Riesgos Seguridad Limitada</v>
          </cell>
          <cell r="C457" t="str">
            <v>Prevenseg</v>
          </cell>
          <cell r="D457" t="str">
            <v>Pmunoz</v>
          </cell>
          <cell r="E457">
            <v>1910761</v>
          </cell>
          <cell r="F457">
            <v>192865804</v>
          </cell>
          <cell r="G457">
            <v>1928658</v>
          </cell>
        </row>
        <row r="458">
          <cell r="A458" t="str">
            <v>77.005.143-6</v>
          </cell>
          <cell r="B458" t="str">
            <v>Gm Renewables Holdings Spa</v>
          </cell>
          <cell r="C458" t="str">
            <v>Gm Holding</v>
          </cell>
          <cell r="D458" t="str">
            <v>Bsilva</v>
          </cell>
          <cell r="E458">
            <v>6662489</v>
          </cell>
          <cell r="F458">
            <v>637920630</v>
          </cell>
          <cell r="G458">
            <v>6379206</v>
          </cell>
        </row>
        <row r="459">
          <cell r="A459" t="str">
            <v>77.009.463-1</v>
          </cell>
          <cell r="B459" t="str">
            <v>Ripley Customer Spa</v>
          </cell>
          <cell r="C459" t="str">
            <v>Ripley</v>
          </cell>
          <cell r="D459" t="str">
            <v>Lbravo</v>
          </cell>
          <cell r="E459">
            <v>103157639</v>
          </cell>
          <cell r="F459">
            <v>9953867569</v>
          </cell>
          <cell r="G459">
            <v>99538676</v>
          </cell>
        </row>
        <row r="460">
          <cell r="A460" t="str">
            <v>77.016.960-7</v>
          </cell>
          <cell r="B460" t="str">
            <v>Elaboradora Y Comercializadora De Alimentos Osorno Ltda.</v>
          </cell>
          <cell r="C460" t="str">
            <v>Dimak</v>
          </cell>
          <cell r="D460" t="str">
            <v>Cparada</v>
          </cell>
          <cell r="E460">
            <v>7367000</v>
          </cell>
          <cell r="F460">
            <v>760808049</v>
          </cell>
          <cell r="G460">
            <v>7608080</v>
          </cell>
        </row>
        <row r="461">
          <cell r="A461" t="str">
            <v>77.025.380-2</v>
          </cell>
          <cell r="B461" t="str">
            <v>Agroindustrial Ovo Trading Ltda.</v>
          </cell>
          <cell r="C461" t="str">
            <v>Proa</v>
          </cell>
          <cell r="D461" t="str">
            <v>Bsilva</v>
          </cell>
          <cell r="E461">
            <v>2442907</v>
          </cell>
          <cell r="F461">
            <v>256522542</v>
          </cell>
          <cell r="G461">
            <v>2565225</v>
          </cell>
        </row>
        <row r="462">
          <cell r="A462" t="str">
            <v>77.036.900-2</v>
          </cell>
          <cell r="B462" t="str">
            <v>Globalmarket Enterprise S.a.</v>
          </cell>
          <cell r="C462" t="str">
            <v>Global Market</v>
          </cell>
          <cell r="D462" t="str">
            <v>Lbravo</v>
          </cell>
          <cell r="E462">
            <v>1298824</v>
          </cell>
          <cell r="F462">
            <v>915598712</v>
          </cell>
          <cell r="G462">
            <v>9155987</v>
          </cell>
        </row>
        <row r="463">
          <cell r="A463" t="str">
            <v>77.038.620-9</v>
          </cell>
          <cell r="B463" t="str">
            <v>Comercial Castro Spa</v>
          </cell>
          <cell r="C463" t="str">
            <v>Comercial Castro</v>
          </cell>
          <cell r="D463" t="str">
            <v>Bsilva</v>
          </cell>
          <cell r="E463">
            <v>20000000</v>
          </cell>
          <cell r="F463">
            <v>6641051848</v>
          </cell>
          <cell r="G463">
            <v>66410518</v>
          </cell>
        </row>
        <row r="464">
          <cell r="A464" t="str">
            <v>77.051.119-4</v>
          </cell>
          <cell r="B464" t="str">
            <v>Japan Food Service Spa</v>
          </cell>
          <cell r="C464" t="str">
            <v>Kintaro</v>
          </cell>
          <cell r="D464" t="str">
            <v>Cosorio</v>
          </cell>
          <cell r="E464">
            <v>318200</v>
          </cell>
          <cell r="F464">
            <v>263074369</v>
          </cell>
          <cell r="G464">
            <v>2630744</v>
          </cell>
        </row>
        <row r="465">
          <cell r="A465" t="str">
            <v>77.057.260-6</v>
          </cell>
          <cell r="B465" t="str">
            <v>Consultores En Arquitectura Y Construcciones Ltda</v>
          </cell>
          <cell r="C465" t="str">
            <v>Consultores En Arquitectura Y Construcciones Ltda</v>
          </cell>
          <cell r="D465" t="str">
            <v>Mmorales</v>
          </cell>
          <cell r="E465">
            <v>5786667</v>
          </cell>
          <cell r="F465">
            <v>2668496329</v>
          </cell>
          <cell r="G465">
            <v>26684963</v>
          </cell>
        </row>
        <row r="466">
          <cell r="A466" t="str">
            <v>77.060.533-4</v>
          </cell>
          <cell r="B466" t="str">
            <v>Prok Conveyor Equipment Spa</v>
          </cell>
          <cell r="C466" t="str">
            <v>Prok Conveyor Equipment Spa</v>
          </cell>
          <cell r="D466" t="str">
            <v>Valarcon</v>
          </cell>
          <cell r="E466">
            <v>1145455</v>
          </cell>
          <cell r="F466">
            <v>956174270</v>
          </cell>
          <cell r="G466">
            <v>9561743</v>
          </cell>
        </row>
        <row r="467">
          <cell r="A467" t="str">
            <v>77.063.707-4</v>
          </cell>
          <cell r="B467" t="str">
            <v>Hitachi Energy Chile S.a.</v>
          </cell>
          <cell r="C467" t="str">
            <v>Hitachi Energy Chile S.A.</v>
          </cell>
          <cell r="D467" t="str">
            <v>Valarcon</v>
          </cell>
          <cell r="E467">
            <v>5000000</v>
          </cell>
          <cell r="F467">
            <v>7646358304</v>
          </cell>
          <cell r="G467">
            <v>76463583</v>
          </cell>
        </row>
        <row r="468">
          <cell r="A468" t="str">
            <v>77.066.914-6</v>
          </cell>
          <cell r="B468" t="str">
            <v>Inversiones Y Asesorias Integral Solutions S.a</v>
          </cell>
          <cell r="C468" t="str">
            <v>Pronto Paga</v>
          </cell>
          <cell r="D468" t="str">
            <v>Cosorio</v>
          </cell>
          <cell r="E468">
            <v>7000000</v>
          </cell>
          <cell r="F468">
            <v>2858996807</v>
          </cell>
          <cell r="G468">
            <v>28589968</v>
          </cell>
        </row>
        <row r="469">
          <cell r="A469" t="str">
            <v>77.073.860-1</v>
          </cell>
          <cell r="B469" t="str">
            <v>Tehmco Tuberias De Polietileno Convencional Ltda.</v>
          </cell>
          <cell r="C469" t="str">
            <v>Tehmcorp S.a</v>
          </cell>
          <cell r="D469" t="str">
            <v>Bsilva</v>
          </cell>
          <cell r="E469">
            <v>5800000</v>
          </cell>
          <cell r="F469">
            <v>578626328</v>
          </cell>
          <cell r="G469">
            <v>5786263</v>
          </cell>
        </row>
        <row r="470">
          <cell r="A470" t="str">
            <v>77.074.341-9</v>
          </cell>
          <cell r="B470" t="str">
            <v>Inmobiliaria Elysium Spa</v>
          </cell>
          <cell r="C470" t="str">
            <v>Providencia</v>
          </cell>
          <cell r="D470" t="str">
            <v>Mmorales</v>
          </cell>
          <cell r="E470">
            <v>3459104</v>
          </cell>
          <cell r="F470">
            <v>126252298</v>
          </cell>
          <cell r="G470">
            <v>1262523</v>
          </cell>
        </row>
        <row r="471">
          <cell r="A471" t="str">
            <v>77.075.384-8</v>
          </cell>
          <cell r="B471" t="str">
            <v>Libreria Giorgio Coronel Spa</v>
          </cell>
          <cell r="C471" t="str">
            <v>Giorgio</v>
          </cell>
          <cell r="D471" t="str">
            <v>Pmunoz</v>
          </cell>
          <cell r="E471">
            <v>605646</v>
          </cell>
          <cell r="F471">
            <v>28606989</v>
          </cell>
          <cell r="G471">
            <v>286070</v>
          </cell>
        </row>
        <row r="472">
          <cell r="A472" t="str">
            <v>77.094.331-0</v>
          </cell>
          <cell r="B472" t="str">
            <v>Transportes Puente Negro Spa</v>
          </cell>
          <cell r="C472" t="str">
            <v>Transportes Pyj</v>
          </cell>
          <cell r="D472" t="str">
            <v>Pmunoz</v>
          </cell>
          <cell r="E472">
            <v>2900000</v>
          </cell>
          <cell r="F472">
            <v>298242582</v>
          </cell>
          <cell r="G472">
            <v>2982426</v>
          </cell>
        </row>
        <row r="473">
          <cell r="A473" t="str">
            <v>77.099.010-6</v>
          </cell>
          <cell r="B473" t="str">
            <v xml:space="preserve">Seguros Falabella Corredores Ltda. </v>
          </cell>
          <cell r="C473" t="str">
            <v>Banco Falabella</v>
          </cell>
          <cell r="D473" t="str">
            <v>Lbravo</v>
          </cell>
          <cell r="E473">
            <v>102467996</v>
          </cell>
          <cell r="F473">
            <v>12512190908</v>
          </cell>
          <cell r="G473">
            <v>125121909</v>
          </cell>
        </row>
        <row r="474">
          <cell r="A474" t="str">
            <v>77.100.930-1</v>
          </cell>
          <cell r="B474" t="str">
            <v>Sociedad Comercial Los Heroes Limitada</v>
          </cell>
          <cell r="C474" t="str">
            <v>Intime</v>
          </cell>
          <cell r="D474" t="str">
            <v>Valarcon</v>
          </cell>
          <cell r="E474">
            <v>17090404</v>
          </cell>
          <cell r="F474">
            <v>1746995034</v>
          </cell>
          <cell r="G474">
            <v>17469950</v>
          </cell>
        </row>
        <row r="475">
          <cell r="A475" t="str">
            <v>77.114.902-2</v>
          </cell>
          <cell r="B475" t="str">
            <v>Wisetrack Service S.a.</v>
          </cell>
          <cell r="C475" t="str">
            <v>Wisetrack</v>
          </cell>
          <cell r="D475" t="str">
            <v>Cosorio</v>
          </cell>
          <cell r="E475">
            <v>2998667</v>
          </cell>
          <cell r="F475">
            <v>744403955</v>
          </cell>
          <cell r="G475">
            <v>7444040</v>
          </cell>
        </row>
        <row r="476">
          <cell r="A476" t="str">
            <v>77.114.904-9</v>
          </cell>
          <cell r="B476" t="str">
            <v>Wisetrack Technology S.a.</v>
          </cell>
          <cell r="C476" t="str">
            <v>Wisetrack</v>
          </cell>
          <cell r="D476" t="str">
            <v>Cosorio</v>
          </cell>
          <cell r="E476">
            <v>8007821</v>
          </cell>
          <cell r="F476">
            <v>1427948113</v>
          </cell>
          <cell r="G476">
            <v>14279481</v>
          </cell>
        </row>
        <row r="477">
          <cell r="A477" t="str">
            <v>77.122.383-4</v>
          </cell>
          <cell r="B477" t="str">
            <v>Lfi Medios Spa</v>
          </cell>
          <cell r="C477" t="str">
            <v>Lfi</v>
          </cell>
          <cell r="D477" t="str">
            <v>Bsilva</v>
          </cell>
          <cell r="E477">
            <v>2300000</v>
          </cell>
          <cell r="F477">
            <v>208845477</v>
          </cell>
          <cell r="G477">
            <v>2088455</v>
          </cell>
        </row>
        <row r="478">
          <cell r="A478" t="str">
            <v>77.122.631-0</v>
          </cell>
          <cell r="B478" t="str">
            <v>Indoor Spa</v>
          </cell>
          <cell r="C478" t="str">
            <v>Indoor</v>
          </cell>
          <cell r="D478" t="str">
            <v>Pmunoz</v>
          </cell>
          <cell r="E478">
            <v>782222</v>
          </cell>
          <cell r="F478">
            <v>872351389</v>
          </cell>
          <cell r="G478">
            <v>8723514</v>
          </cell>
        </row>
        <row r="479">
          <cell r="A479" t="str">
            <v>77.136.366-0</v>
          </cell>
          <cell r="B479" t="str">
            <v>El Aromo Spa</v>
          </cell>
          <cell r="C479" t="str">
            <v>Windsor</v>
          </cell>
          <cell r="D479" t="str">
            <v>Lbravo</v>
          </cell>
          <cell r="E479">
            <v>4000000</v>
          </cell>
          <cell r="F479">
            <v>448623800</v>
          </cell>
          <cell r="G479">
            <v>4486238</v>
          </cell>
        </row>
        <row r="480">
          <cell r="A480" t="str">
            <v>77.139.057-9</v>
          </cell>
          <cell r="B480" t="str">
            <v>Otec Capacita2 Para El Desarollo Limitada</v>
          </cell>
          <cell r="C480" t="str">
            <v>Otec Capacita2 Para El Desarollo Spa</v>
          </cell>
          <cell r="D480" t="str">
            <v>Bsilva</v>
          </cell>
          <cell r="E480">
            <v>625878</v>
          </cell>
          <cell r="F480">
            <v>9047722</v>
          </cell>
          <cell r="G480">
            <v>90477</v>
          </cell>
        </row>
        <row r="481">
          <cell r="A481" t="str">
            <v>77.163.382-k</v>
          </cell>
          <cell r="B481" t="str">
            <v>Sociedad Comercial Servitecap</v>
          </cell>
          <cell r="C481" t="str">
            <v>Servitecap</v>
          </cell>
          <cell r="D481" t="str">
            <v>Cparada</v>
          </cell>
          <cell r="E481">
            <v>625875</v>
          </cell>
          <cell r="F481">
            <v>14470787</v>
          </cell>
          <cell r="G481">
            <v>144708</v>
          </cell>
        </row>
        <row r="482">
          <cell r="A482" t="str">
            <v>77.166.699-k</v>
          </cell>
          <cell r="B482" t="str">
            <v>Servicios Jcs Spa</v>
          </cell>
          <cell r="C482" t="str">
            <v>Jcs</v>
          </cell>
          <cell r="D482" t="str">
            <v>Pmunoz</v>
          </cell>
          <cell r="E482">
            <v>2052787</v>
          </cell>
          <cell r="F482">
            <v>1628125209</v>
          </cell>
          <cell r="G482">
            <v>16281252</v>
          </cell>
        </row>
        <row r="483">
          <cell r="A483" t="str">
            <v>77.180.070-k</v>
          </cell>
          <cell r="B483" t="str">
            <v>Tecnologia En Envases Termicos Ltda</v>
          </cell>
          <cell r="C483" t="str">
            <v>Tehmcorp S.a</v>
          </cell>
          <cell r="D483" t="str">
            <v>Bsilva</v>
          </cell>
          <cell r="E483">
            <v>2400000</v>
          </cell>
          <cell r="F483">
            <v>249235736</v>
          </cell>
          <cell r="G483">
            <v>2492357</v>
          </cell>
        </row>
        <row r="484">
          <cell r="A484" t="str">
            <v>77.188.020-7</v>
          </cell>
          <cell r="B484" t="str">
            <v>Alimentos Puerta Del Sol Spa</v>
          </cell>
          <cell r="C484" t="str">
            <v>Cadaqués</v>
          </cell>
          <cell r="D484" t="str">
            <v>Lbravo</v>
          </cell>
          <cell r="E484">
            <v>2116584</v>
          </cell>
          <cell r="F484">
            <v>214743224</v>
          </cell>
          <cell r="G484">
            <v>2147432</v>
          </cell>
        </row>
        <row r="485">
          <cell r="A485" t="str">
            <v>77.188.140-8</v>
          </cell>
          <cell r="B485" t="str">
            <v>Comercializadora Family Spa</v>
          </cell>
          <cell r="C485" t="str">
            <v>Family Shop</v>
          </cell>
          <cell r="D485" t="str">
            <v>Valarcon</v>
          </cell>
          <cell r="E485">
            <v>132481669</v>
          </cell>
          <cell r="F485">
            <v>13559018184</v>
          </cell>
          <cell r="G485">
            <v>135590182</v>
          </cell>
        </row>
        <row r="486">
          <cell r="A486" t="str">
            <v>77.200.550-4</v>
          </cell>
          <cell r="B486" t="str">
            <v>Inversiones E Inmobiliaria MaragaÑo-merchant Y Compania Limitada</v>
          </cell>
          <cell r="C486" t="str">
            <v>Raitrai</v>
          </cell>
          <cell r="D486" t="str">
            <v>Cparada</v>
          </cell>
          <cell r="E486">
            <v>4489499</v>
          </cell>
          <cell r="F486">
            <v>466000951</v>
          </cell>
          <cell r="G486">
            <v>4660010</v>
          </cell>
        </row>
        <row r="487">
          <cell r="A487" t="str">
            <v>77.225.460-1</v>
          </cell>
          <cell r="B487" t="str">
            <v>Inmobiliaria Los Parques Limitada</v>
          </cell>
          <cell r="C487" t="str">
            <v>Parque Del Recuerdo</v>
          </cell>
          <cell r="D487" t="str">
            <v>Valarcon</v>
          </cell>
          <cell r="E487">
            <v>191246689</v>
          </cell>
          <cell r="F487">
            <v>20249226680</v>
          </cell>
          <cell r="G487">
            <v>202492267</v>
          </cell>
        </row>
        <row r="488">
          <cell r="A488" t="str">
            <v>77.244.724-8</v>
          </cell>
          <cell r="B488" t="str">
            <v>Terra Atacama Spa</v>
          </cell>
          <cell r="C488" t="str">
            <v>Mantos De La Luna</v>
          </cell>
          <cell r="D488" t="str">
            <v>Jmolina</v>
          </cell>
          <cell r="E488">
            <v>251692</v>
          </cell>
          <cell r="F488">
            <v>1121803797</v>
          </cell>
          <cell r="G488">
            <v>11218038</v>
          </cell>
        </row>
        <row r="489">
          <cell r="A489" t="str">
            <v>77.244.731-0</v>
          </cell>
          <cell r="B489" t="str">
            <v>Perfonor Spa</v>
          </cell>
          <cell r="C489" t="str">
            <v>Mantos De La Luna</v>
          </cell>
          <cell r="D489" t="str">
            <v>Jmolina</v>
          </cell>
          <cell r="E489">
            <v>39457</v>
          </cell>
          <cell r="F489">
            <v>908510040</v>
          </cell>
          <cell r="G489">
            <v>9085100</v>
          </cell>
        </row>
        <row r="490">
          <cell r="A490" t="str">
            <v>77.244.907-0</v>
          </cell>
          <cell r="B490" t="str">
            <v>Inversiones Logisticas Aereas S.a.</v>
          </cell>
          <cell r="C490" t="str">
            <v>Uasl</v>
          </cell>
          <cell r="D490" t="str">
            <v>Bsilva</v>
          </cell>
          <cell r="E490">
            <v>14968998</v>
          </cell>
          <cell r="F490">
            <v>1305259271</v>
          </cell>
          <cell r="G490">
            <v>13052593</v>
          </cell>
        </row>
        <row r="491">
          <cell r="A491" t="str">
            <v>77.253.138-9</v>
          </cell>
          <cell r="B491" t="str">
            <v>Comercial Mmb Spa</v>
          </cell>
          <cell r="C491" t="str">
            <v>Procircuit</v>
          </cell>
          <cell r="D491" t="str">
            <v>Lbravo</v>
          </cell>
          <cell r="E491">
            <v>903913</v>
          </cell>
          <cell r="F491"/>
          <cell r="G491">
            <v>0</v>
          </cell>
        </row>
        <row r="492">
          <cell r="A492" t="str">
            <v>77.257.297-2</v>
          </cell>
          <cell r="B492" t="str">
            <v>Yusen Logistics Chile Spa</v>
          </cell>
          <cell r="C492" t="str">
            <v>Yusen Logistics Chile Spa</v>
          </cell>
          <cell r="D492" t="str">
            <v>Bsilva</v>
          </cell>
          <cell r="E492">
            <v>5500000</v>
          </cell>
          <cell r="F492">
            <v>1245538943</v>
          </cell>
          <cell r="G492">
            <v>12455389</v>
          </cell>
        </row>
        <row r="493">
          <cell r="A493" t="str">
            <v>77.261.804-2</v>
          </cell>
          <cell r="B493" t="str">
            <v>Matriz Grupo Providencia</v>
          </cell>
          <cell r="C493" t="str">
            <v>Providencia</v>
          </cell>
          <cell r="D493" t="str">
            <v>Mmorales</v>
          </cell>
          <cell r="E493">
            <v>10119609</v>
          </cell>
          <cell r="F493">
            <v>645081673</v>
          </cell>
          <cell r="G493">
            <v>6450817</v>
          </cell>
        </row>
        <row r="494">
          <cell r="A494" t="str">
            <v>77.265.500-2</v>
          </cell>
          <cell r="B494" t="str">
            <v>Sportlife S.a</v>
          </cell>
          <cell r="C494" t="str">
            <v>Sportlife</v>
          </cell>
          <cell r="D494" t="str">
            <v>Cosorio</v>
          </cell>
          <cell r="E494">
            <v>41266133</v>
          </cell>
          <cell r="F494">
            <v>3690613828</v>
          </cell>
          <cell r="G494">
            <v>36906138</v>
          </cell>
        </row>
        <row r="495">
          <cell r="A495" t="str">
            <v>77.286.250-4</v>
          </cell>
          <cell r="B495" t="str">
            <v xml:space="preserve">Valdes Cia. Abogados Ltda </v>
          </cell>
          <cell r="C495" t="str">
            <v>Valdes Cia. Abogados Ltda</v>
          </cell>
          <cell r="D495" t="str">
            <v>Cosorio</v>
          </cell>
          <cell r="E495">
            <v>2961977</v>
          </cell>
          <cell r="F495">
            <v>251207874</v>
          </cell>
          <cell r="G495">
            <v>2512079</v>
          </cell>
        </row>
        <row r="496">
          <cell r="A496" t="str">
            <v>77.297.612-7</v>
          </cell>
          <cell r="B496" t="str">
            <v>Inversiones Samsa Spa</v>
          </cell>
          <cell r="C496" t="str">
            <v>Inversiones Samsa Spa</v>
          </cell>
          <cell r="D496" t="str">
            <v>Cosorio</v>
          </cell>
          <cell r="E496">
            <v>1433590</v>
          </cell>
          <cell r="F496">
            <v>146952522</v>
          </cell>
          <cell r="G496">
            <v>1469525</v>
          </cell>
        </row>
        <row r="497">
          <cell r="A497" t="str">
            <v>77.299.103-7</v>
          </cell>
          <cell r="B497" t="str">
            <v>Fgs Instalaciones Spa.</v>
          </cell>
          <cell r="C497" t="str">
            <v>Fgs</v>
          </cell>
          <cell r="D497" t="str">
            <v>Cosorio</v>
          </cell>
          <cell r="E497">
            <v>1000000</v>
          </cell>
          <cell r="F497">
            <v>93676047</v>
          </cell>
          <cell r="G497">
            <v>936760</v>
          </cell>
        </row>
        <row r="498">
          <cell r="A498" t="str">
            <v>77.301.910-K</v>
          </cell>
          <cell r="B498" t="str">
            <v>Logística Y Distribución Retail Ltda.</v>
          </cell>
          <cell r="C498" t="str">
            <v>Cencosud</v>
          </cell>
          <cell r="D498" t="str">
            <v>Bsilva</v>
          </cell>
          <cell r="E498">
            <v>84691609</v>
          </cell>
          <cell r="F498">
            <v>8747502234</v>
          </cell>
          <cell r="G498">
            <v>87475022</v>
          </cell>
        </row>
        <row r="499">
          <cell r="A499" t="str">
            <v>77.305.910-1</v>
          </cell>
          <cell r="B499" t="str">
            <v xml:space="preserve">Antalis Chile Ltda. </v>
          </cell>
          <cell r="C499" t="str">
            <v>Antalis</v>
          </cell>
          <cell r="D499" t="str">
            <v>Cosorio</v>
          </cell>
          <cell r="E499">
            <v>13472887</v>
          </cell>
          <cell r="F499">
            <v>1669414500</v>
          </cell>
          <cell r="G499">
            <v>16694145</v>
          </cell>
        </row>
        <row r="500">
          <cell r="A500" t="str">
            <v>77.307.757-6</v>
          </cell>
          <cell r="B500" t="str">
            <v>Caren Spa</v>
          </cell>
          <cell r="C500" t="str">
            <v>Turbus</v>
          </cell>
          <cell r="D500" t="str">
            <v>Bsilva</v>
          </cell>
          <cell r="E500">
            <v>74700000</v>
          </cell>
          <cell r="F500">
            <v>7349145472</v>
          </cell>
          <cell r="G500">
            <v>73491455</v>
          </cell>
        </row>
        <row r="501">
          <cell r="A501" t="str">
            <v>77.330.030-5</v>
          </cell>
          <cell r="B501" t="str">
            <v xml:space="preserve">Banco Estado Corredores De Seguros </v>
          </cell>
          <cell r="C501" t="str">
            <v>Becs</v>
          </cell>
          <cell r="D501" t="str">
            <v>Cosorio</v>
          </cell>
          <cell r="E501">
            <v>5000000</v>
          </cell>
          <cell r="F501">
            <v>4327177769</v>
          </cell>
          <cell r="G501">
            <v>43271778</v>
          </cell>
        </row>
        <row r="502">
          <cell r="A502" t="str">
            <v>77.332.570-7</v>
          </cell>
          <cell r="B502" t="str">
            <v>ViÑa Las Vertientes Ltda.</v>
          </cell>
          <cell r="C502" t="str">
            <v>Viñedos Chadwick (ex Viña Errazuriz)</v>
          </cell>
          <cell r="D502" t="str">
            <v>Bsilva</v>
          </cell>
          <cell r="E502">
            <v>973913</v>
          </cell>
          <cell r="F502">
            <v>260780356</v>
          </cell>
          <cell r="G502">
            <v>2607804</v>
          </cell>
        </row>
        <row r="503">
          <cell r="A503" t="str">
            <v>77.335.840-0</v>
          </cell>
          <cell r="B503" t="str">
            <v>Gonzalez Ackerknecht Limitada</v>
          </cell>
          <cell r="C503" t="str">
            <v>Cyg</v>
          </cell>
          <cell r="D503" t="str">
            <v>Valarcon</v>
          </cell>
          <cell r="E503">
            <v>180000000</v>
          </cell>
          <cell r="F503">
            <v>15425208875</v>
          </cell>
          <cell r="G503">
            <v>154252089</v>
          </cell>
        </row>
        <row r="504">
          <cell r="A504" t="str">
            <v>77.342.125-0</v>
          </cell>
          <cell r="B504" t="str">
            <v>Red Aeroportuaria Austral Sociedad Concesionaria S.a.</v>
          </cell>
          <cell r="C504" t="str">
            <v>Red Aeroportuaria Austral Sociedad Concesionaria S.A.</v>
          </cell>
          <cell r="D504" t="str">
            <v>Cparada</v>
          </cell>
          <cell r="E504">
            <v>1882353</v>
          </cell>
          <cell r="F504">
            <v>1342744172</v>
          </cell>
          <cell r="G504">
            <v>13427442</v>
          </cell>
        </row>
        <row r="505">
          <cell r="A505" t="str">
            <v>77.355.107-3</v>
          </cell>
          <cell r="B505" t="str">
            <v>Inversiones Río Futuro Spa</v>
          </cell>
          <cell r="C505" t="str">
            <v>Río Futuro</v>
          </cell>
          <cell r="D505" t="str">
            <v>Cparada</v>
          </cell>
          <cell r="E505">
            <v>1879118</v>
          </cell>
          <cell r="F505">
            <v>139952807</v>
          </cell>
          <cell r="G505">
            <v>1399528</v>
          </cell>
        </row>
        <row r="506">
          <cell r="A506" t="str">
            <v>77.360.390-1</v>
          </cell>
          <cell r="B506" t="str">
            <v>Sociedad De Cobranzas Payback Ltda.</v>
          </cell>
          <cell r="C506" t="str">
            <v>Ripley</v>
          </cell>
          <cell r="D506" t="str">
            <v>Lbravo</v>
          </cell>
          <cell r="E506">
            <v>58696671</v>
          </cell>
          <cell r="F506">
            <v>6056647798</v>
          </cell>
          <cell r="G506">
            <v>60566478</v>
          </cell>
        </row>
        <row r="507">
          <cell r="A507" t="str">
            <v>77.372.640-K</v>
          </cell>
          <cell r="B507" t="str">
            <v>Cushman &amp; Wakefield Chile Negocios Inmobiliarios Limitada</v>
          </cell>
          <cell r="C507" t="str">
            <v>Cushman &amp; Wakefield Chile Negocios Inmobiliarios Limitada</v>
          </cell>
          <cell r="D507" t="str">
            <v>Cosorio</v>
          </cell>
          <cell r="E507">
            <v>4953267</v>
          </cell>
          <cell r="F507">
            <v>3577859191</v>
          </cell>
          <cell r="G507">
            <v>35778592</v>
          </cell>
        </row>
        <row r="508">
          <cell r="A508" t="str">
            <v>77.375.265-6</v>
          </cell>
          <cell r="B508" t="str">
            <v>Tercop Spa</v>
          </cell>
          <cell r="C508" t="str">
            <v>Tercop Spa</v>
          </cell>
          <cell r="D508" t="str">
            <v>Cosorio</v>
          </cell>
          <cell r="E508">
            <v>1765598</v>
          </cell>
          <cell r="F508"/>
          <cell r="G508">
            <v>0</v>
          </cell>
        </row>
        <row r="509">
          <cell r="A509" t="str">
            <v>77.382.450-9</v>
          </cell>
          <cell r="B509" t="str">
            <v>Sociedad De Servicios Graficos Ltda</v>
          </cell>
          <cell r="C509" t="str">
            <v>Oligrafic</v>
          </cell>
          <cell r="D509" t="str">
            <v>Cosorio</v>
          </cell>
          <cell r="E509">
            <v>4662849</v>
          </cell>
          <cell r="F509">
            <v>468737336</v>
          </cell>
          <cell r="G509">
            <v>4687373</v>
          </cell>
        </row>
        <row r="510">
          <cell r="A510" t="str">
            <v>77.388.600-8</v>
          </cell>
          <cell r="B510" t="str">
            <v>Endress + Hauser Chile Ltda</v>
          </cell>
          <cell r="C510" t="str">
            <v>Endress</v>
          </cell>
          <cell r="D510" t="str">
            <v>Valarcon</v>
          </cell>
          <cell r="E510">
            <v>26000000</v>
          </cell>
          <cell r="F510">
            <v>3281016900</v>
          </cell>
          <cell r="G510">
            <v>32810169</v>
          </cell>
        </row>
        <row r="511">
          <cell r="A511" t="str">
            <v>77.391.310-2</v>
          </cell>
          <cell r="B511" t="str">
            <v>Comercial Y Gastronomica Internacional Spa</v>
          </cell>
          <cell r="C511" t="str">
            <v>Grupo Mil Sabores</v>
          </cell>
          <cell r="D511" t="str">
            <v>Bsilva</v>
          </cell>
          <cell r="E511">
            <v>28088527</v>
          </cell>
          <cell r="F511">
            <v>2924421531</v>
          </cell>
          <cell r="G511">
            <v>29244215</v>
          </cell>
        </row>
        <row r="512">
          <cell r="A512" t="str">
            <v>77.406.485-0</v>
          </cell>
          <cell r="B512" t="str">
            <v>Inveduc Spa</v>
          </cell>
          <cell r="C512" t="str">
            <v>Almasur</v>
          </cell>
          <cell r="D512" t="str">
            <v>Pmunoz</v>
          </cell>
          <cell r="E512">
            <v>4213073</v>
          </cell>
          <cell r="F512">
            <v>427611326</v>
          </cell>
          <cell r="G512">
            <v>4276113</v>
          </cell>
        </row>
        <row r="513">
          <cell r="A513" t="str">
            <v>77.412.291-5</v>
          </cell>
          <cell r="B513" t="str">
            <v>Promarco Chile</v>
          </cell>
          <cell r="C513" t="str">
            <v>Promarco</v>
          </cell>
          <cell r="D513" t="str">
            <v>Lbravo</v>
          </cell>
          <cell r="E513">
            <v>1200000</v>
          </cell>
          <cell r="F513">
            <v>2363282484</v>
          </cell>
          <cell r="G513">
            <v>23632825</v>
          </cell>
        </row>
        <row r="514">
          <cell r="A514" t="str">
            <v>77.418.878-9</v>
          </cell>
          <cell r="B514" t="str">
            <v>Echeverria Izquierdo Desarrollos S.a.</v>
          </cell>
          <cell r="C514" t="str">
            <v>Echeverria</v>
          </cell>
          <cell r="D514" t="str">
            <v>Valarcon</v>
          </cell>
          <cell r="E514">
            <v>280000</v>
          </cell>
          <cell r="F514">
            <v>1005524660</v>
          </cell>
          <cell r="G514">
            <v>10055247</v>
          </cell>
        </row>
        <row r="515">
          <cell r="A515" t="str">
            <v>77.427.659-9</v>
          </cell>
          <cell r="B515" t="str">
            <v>Re-ciclar</v>
          </cell>
          <cell r="C515" t="str">
            <v>Cmf</v>
          </cell>
          <cell r="D515" t="str">
            <v>Cosorio</v>
          </cell>
          <cell r="E515">
            <v>10502787</v>
          </cell>
          <cell r="F515">
            <v>1083186961</v>
          </cell>
          <cell r="G515">
            <v>10831870</v>
          </cell>
        </row>
        <row r="516">
          <cell r="A516" t="str">
            <v>77.442.030-4</v>
          </cell>
          <cell r="B516" t="str">
            <v>Forestal Andes Ltda.</v>
          </cell>
          <cell r="C516" t="str">
            <v>Fandes</v>
          </cell>
          <cell r="D516" t="str">
            <v>Mmorales</v>
          </cell>
          <cell r="E516">
            <v>38062402</v>
          </cell>
          <cell r="F516">
            <v>3533747639</v>
          </cell>
          <cell r="G516">
            <v>35337476</v>
          </cell>
        </row>
        <row r="517">
          <cell r="A517" t="str">
            <v>77.466.910-8</v>
          </cell>
          <cell r="B517" t="str">
            <v>Ingenieria Caro Y Caro Limitada</v>
          </cell>
          <cell r="C517" t="str">
            <v>Icetel</v>
          </cell>
          <cell r="D517" t="str">
            <v>Valarcon</v>
          </cell>
          <cell r="E517">
            <v>42226339</v>
          </cell>
          <cell r="F517">
            <v>8551388651</v>
          </cell>
          <cell r="G517">
            <v>85513887</v>
          </cell>
        </row>
        <row r="518">
          <cell r="A518" t="str">
            <v>77.472.420-6</v>
          </cell>
          <cell r="B518" t="str">
            <v>Corredora De Seguros Ripley Ltda.</v>
          </cell>
          <cell r="C518" t="str">
            <v>Ripley</v>
          </cell>
          <cell r="D518" t="str">
            <v>Lbravo</v>
          </cell>
          <cell r="E518">
            <v>19022692</v>
          </cell>
          <cell r="F518">
            <v>1961421436</v>
          </cell>
          <cell r="G518">
            <v>19614214</v>
          </cell>
        </row>
        <row r="519">
          <cell r="A519" t="str">
            <v>77.479.063-2</v>
          </cell>
          <cell r="B519" t="str">
            <v>Motores De Los Andes Vehiculos Motorizados Spa</v>
          </cell>
          <cell r="C519" t="str">
            <v>Kaufmann</v>
          </cell>
          <cell r="D519" t="str">
            <v>Valarcon</v>
          </cell>
          <cell r="E519">
            <v>15779869</v>
          </cell>
          <cell r="F519">
            <v>3928646000</v>
          </cell>
          <cell r="G519">
            <v>39286460</v>
          </cell>
        </row>
        <row r="520">
          <cell r="A520" t="str">
            <v>77.494.541-5</v>
          </cell>
          <cell r="B520" t="str">
            <v>Db Terra Chile Holdco Spa</v>
          </cell>
          <cell r="C520" t="str">
            <v>Mundo</v>
          </cell>
          <cell r="D520" t="str">
            <v>Pmunoz</v>
          </cell>
          <cell r="E520">
            <v>40000000</v>
          </cell>
          <cell r="F520">
            <v>12325831091</v>
          </cell>
          <cell r="G520">
            <v>123258311</v>
          </cell>
        </row>
        <row r="521">
          <cell r="A521" t="str">
            <v>77.499.120-4</v>
          </cell>
          <cell r="B521" t="str">
            <v>Consultores Y Proveedores En Outsourcing Ltda</v>
          </cell>
          <cell r="C521" t="str">
            <v>Human Net</v>
          </cell>
          <cell r="D521" t="str">
            <v>Cparada</v>
          </cell>
          <cell r="E521">
            <v>10000000</v>
          </cell>
          <cell r="F521">
            <v>9423082200</v>
          </cell>
          <cell r="G521">
            <v>94230822</v>
          </cell>
        </row>
        <row r="522">
          <cell r="A522" t="str">
            <v>77.517.024-7</v>
          </cell>
          <cell r="B522" t="str">
            <v>Maqui Alimentos Spa</v>
          </cell>
          <cell r="C522" t="str">
            <v>Delibest</v>
          </cell>
          <cell r="D522" t="str">
            <v>Valarcon</v>
          </cell>
          <cell r="E522">
            <v>2628398</v>
          </cell>
          <cell r="F522">
            <v>265883731</v>
          </cell>
          <cell r="G522">
            <v>2658837</v>
          </cell>
        </row>
        <row r="523">
          <cell r="A523" t="str">
            <v>77.517.027-1</v>
          </cell>
          <cell r="B523" t="str">
            <v>Sabores Australes Spa</v>
          </cell>
          <cell r="C523" t="str">
            <v>Delibest</v>
          </cell>
          <cell r="D523" t="str">
            <v>Valarcon</v>
          </cell>
          <cell r="E523">
            <v>20856595</v>
          </cell>
          <cell r="F523">
            <v>2194810237</v>
          </cell>
          <cell r="G523">
            <v>21948102</v>
          </cell>
        </row>
        <row r="524">
          <cell r="A524" t="str">
            <v>77.528.378-5</v>
          </cell>
          <cell r="B524" t="str">
            <v>500 Sabores Spa</v>
          </cell>
          <cell r="C524" t="str">
            <v>Grupo Mil Sabores</v>
          </cell>
          <cell r="D524" t="str">
            <v>Bsilva</v>
          </cell>
          <cell r="E524">
            <v>92384060</v>
          </cell>
          <cell r="F524">
            <v>9737042958</v>
          </cell>
          <cell r="G524">
            <v>97370430</v>
          </cell>
        </row>
        <row r="525">
          <cell r="A525" t="str">
            <v>77.532.096-6</v>
          </cell>
          <cell r="B525" t="str">
            <v>Rbu Santiago S. A</v>
          </cell>
          <cell r="C525" t="str">
            <v>Redbus</v>
          </cell>
          <cell r="D525" t="str">
            <v>Bsilva</v>
          </cell>
          <cell r="E525">
            <v>363929836</v>
          </cell>
          <cell r="F525">
            <v>38379542600</v>
          </cell>
          <cell r="G525">
            <v>383795426</v>
          </cell>
        </row>
        <row r="526">
          <cell r="A526" t="str">
            <v>77.532.102-4</v>
          </cell>
          <cell r="B526" t="str">
            <v>Sergu Spa</v>
          </cell>
          <cell r="C526" t="str">
            <v>Grez Y Ulloa</v>
          </cell>
          <cell r="D526" t="str">
            <v>Pmunoz</v>
          </cell>
          <cell r="E526">
            <v>8246674</v>
          </cell>
          <cell r="F526">
            <v>797580812</v>
          </cell>
          <cell r="G526">
            <v>7975808</v>
          </cell>
        </row>
        <row r="527">
          <cell r="A527" t="str">
            <v>77.542.365-K</v>
          </cell>
          <cell r="B527" t="str">
            <v>Río Futuro Procesos Spa</v>
          </cell>
          <cell r="C527" t="str">
            <v>Río Futuro</v>
          </cell>
          <cell r="D527" t="str">
            <v>Cparada</v>
          </cell>
          <cell r="E527">
            <v>19271800</v>
          </cell>
          <cell r="F527">
            <v>1930004559</v>
          </cell>
          <cell r="G527">
            <v>19300046</v>
          </cell>
        </row>
        <row r="528">
          <cell r="A528" t="str">
            <v>77.547.396-7</v>
          </cell>
          <cell r="B528" t="str">
            <v>Libreria Giorgio Lagos Ltda</v>
          </cell>
          <cell r="C528" t="str">
            <v>Giorgio</v>
          </cell>
          <cell r="D528" t="str">
            <v>Pmunoz</v>
          </cell>
          <cell r="E528">
            <v>605646</v>
          </cell>
          <cell r="F528">
            <v>41582187</v>
          </cell>
          <cell r="G528">
            <v>415822</v>
          </cell>
        </row>
        <row r="529">
          <cell r="A529" t="str">
            <v>77.547.399-1</v>
          </cell>
          <cell r="B529" t="str">
            <v>Libreria Giorgio Chillan Ltda</v>
          </cell>
          <cell r="C529" t="str">
            <v>Giorgio</v>
          </cell>
          <cell r="D529" t="str">
            <v>Pmunoz</v>
          </cell>
          <cell r="E529">
            <v>605646</v>
          </cell>
          <cell r="F529">
            <v>36165053</v>
          </cell>
          <cell r="G529">
            <v>361651</v>
          </cell>
        </row>
        <row r="530">
          <cell r="A530" t="str">
            <v>77.554.044-3</v>
          </cell>
          <cell r="B530" t="str">
            <v>Japan Food Center Spa</v>
          </cell>
          <cell r="C530" t="str">
            <v>Kintaro</v>
          </cell>
          <cell r="D530" t="str">
            <v>Cosorio</v>
          </cell>
          <cell r="E530">
            <v>1015218</v>
          </cell>
          <cell r="F530">
            <v>164434432</v>
          </cell>
          <cell r="G530">
            <v>1644344</v>
          </cell>
        </row>
        <row r="531">
          <cell r="A531" t="str">
            <v>77.554.545-3</v>
          </cell>
          <cell r="B531" t="str">
            <v>Servicios Mineros Mintral Limitada</v>
          </cell>
          <cell r="C531" t="str">
            <v>Sitrans</v>
          </cell>
          <cell r="D531" t="str">
            <v>Lbravo</v>
          </cell>
          <cell r="E531">
            <v>46616000</v>
          </cell>
          <cell r="F531">
            <v>4664468522</v>
          </cell>
          <cell r="G531">
            <v>46644685</v>
          </cell>
        </row>
        <row r="532">
          <cell r="A532" t="str">
            <v>77.561.434-K</v>
          </cell>
          <cell r="B532" t="str">
            <v>Importadora Ampeis Spa</v>
          </cell>
          <cell r="C532" t="str">
            <v>Profisur</v>
          </cell>
          <cell r="D532" t="str">
            <v>Cparada</v>
          </cell>
          <cell r="E532">
            <v>177058</v>
          </cell>
          <cell r="F532">
            <v>17297527</v>
          </cell>
          <cell r="G532">
            <v>172975</v>
          </cell>
        </row>
        <row r="533">
          <cell r="A533" t="str">
            <v>77.568.607-3</v>
          </cell>
          <cell r="B533" t="str">
            <v>Chile Inland Services Spa</v>
          </cell>
          <cell r="C533" t="str">
            <v>Dp World</v>
          </cell>
          <cell r="D533" t="str">
            <v>Gcontreras</v>
          </cell>
          <cell r="E533">
            <v>10075397</v>
          </cell>
          <cell r="F533">
            <v>1009182627</v>
          </cell>
          <cell r="G533">
            <v>10091826</v>
          </cell>
        </row>
        <row r="534">
          <cell r="A534" t="str">
            <v>77.575.642-k</v>
          </cell>
          <cell r="B534" t="str">
            <v>Estacionamiento Rosas Ltda</v>
          </cell>
          <cell r="C534" t="str">
            <v>Giorgio</v>
          </cell>
          <cell r="D534" t="str">
            <v>Pmunoz</v>
          </cell>
          <cell r="E534">
            <v>605646</v>
          </cell>
          <cell r="F534">
            <v>7108205</v>
          </cell>
          <cell r="G534">
            <v>71082</v>
          </cell>
        </row>
        <row r="535">
          <cell r="A535" t="str">
            <v>77.603.960-8</v>
          </cell>
          <cell r="B535" t="str">
            <v>Corredora De Seguros Parque Del Recuerdo Limitada</v>
          </cell>
          <cell r="C535" t="str">
            <v>Parque Del Recuerdo</v>
          </cell>
          <cell r="D535" t="str">
            <v>Valarcon</v>
          </cell>
          <cell r="E535">
            <v>1126238</v>
          </cell>
          <cell r="F535">
            <v>119057381</v>
          </cell>
          <cell r="G535">
            <v>1190574</v>
          </cell>
        </row>
        <row r="536">
          <cell r="A536" t="str">
            <v>77.604.802-K</v>
          </cell>
          <cell r="B536" t="str">
            <v>Rental Inmobiliarios Limitada</v>
          </cell>
          <cell r="C536" t="str">
            <v>Alca</v>
          </cell>
          <cell r="D536" t="str">
            <v>Cosorio</v>
          </cell>
          <cell r="E536">
            <v>413003</v>
          </cell>
          <cell r="F536">
            <v>41686133</v>
          </cell>
          <cell r="G536">
            <v>416861</v>
          </cell>
        </row>
        <row r="537">
          <cell r="A537" t="str">
            <v>77.616.650-2</v>
          </cell>
          <cell r="B537" t="str">
            <v>Contreras Vielma Y Cia Ltda.</v>
          </cell>
          <cell r="C537" t="str">
            <v>Promarco</v>
          </cell>
          <cell r="D537" t="str">
            <v>Lbravo</v>
          </cell>
          <cell r="E537">
            <v>1650000</v>
          </cell>
          <cell r="F537">
            <v>4099674161</v>
          </cell>
          <cell r="G537">
            <v>40996742</v>
          </cell>
        </row>
        <row r="538">
          <cell r="A538" t="str">
            <v>77.633.070-1</v>
          </cell>
          <cell r="B538" t="str">
            <v>Lafitte Chile Y Compañia Ltda.</v>
          </cell>
          <cell r="C538" t="str">
            <v>Lafitte Chile Y Compañia Ltda.</v>
          </cell>
          <cell r="D538" t="str">
            <v>Bsilva</v>
          </cell>
          <cell r="E538">
            <v>1304348</v>
          </cell>
          <cell r="F538">
            <v>889351615</v>
          </cell>
          <cell r="G538">
            <v>8893516</v>
          </cell>
        </row>
        <row r="539">
          <cell r="A539" t="str">
            <v>77.648.180-7</v>
          </cell>
          <cell r="B539" t="str">
            <v>Sociedad Comercial Befoods Limitada</v>
          </cell>
          <cell r="C539" t="str">
            <v>Befoods</v>
          </cell>
          <cell r="D539" t="str">
            <v>Gcontreras</v>
          </cell>
          <cell r="E539">
            <v>12000000</v>
          </cell>
          <cell r="F539">
            <v>1571337914</v>
          </cell>
          <cell r="G539">
            <v>15713379</v>
          </cell>
        </row>
        <row r="540">
          <cell r="A540" t="str">
            <v>77.662.687-2</v>
          </cell>
          <cell r="B540" t="str">
            <v>Sociedad De Servicios Integrales Callegari Ltda.</v>
          </cell>
          <cell r="C540" t="str">
            <v>Callegari</v>
          </cell>
          <cell r="D540" t="str">
            <v>Gcontreras</v>
          </cell>
          <cell r="E540">
            <v>19510741</v>
          </cell>
          <cell r="F540">
            <v>1974362352</v>
          </cell>
          <cell r="G540">
            <v>19743624</v>
          </cell>
        </row>
        <row r="541">
          <cell r="A541" t="str">
            <v>77.666.874-5</v>
          </cell>
          <cell r="B541" t="str">
            <v>Inmobiliaria Family Spa</v>
          </cell>
          <cell r="C541" t="str">
            <v>Family Shop</v>
          </cell>
          <cell r="D541" t="str">
            <v>Valarcon</v>
          </cell>
          <cell r="E541">
            <v>1285222</v>
          </cell>
          <cell r="F541">
            <v>131098212</v>
          </cell>
          <cell r="G541">
            <v>1310982</v>
          </cell>
        </row>
        <row r="542">
          <cell r="A542" t="str">
            <v>77.683.790-3</v>
          </cell>
          <cell r="B542" t="str">
            <v>Fam America Latina Maquinarias Ltda</v>
          </cell>
          <cell r="C542" t="str">
            <v>Fam America</v>
          </cell>
          <cell r="D542" t="str">
            <v>Jmolina</v>
          </cell>
          <cell r="E542">
            <v>88000000</v>
          </cell>
          <cell r="F542">
            <v>15250699246</v>
          </cell>
          <cell r="G542">
            <v>152506992</v>
          </cell>
        </row>
        <row r="543">
          <cell r="A543" t="str">
            <v>77.699.068-k</v>
          </cell>
          <cell r="B543" t="str">
            <v>Servicios Personales Mare Norte Ltda</v>
          </cell>
          <cell r="C543" t="str">
            <v>Rentamaq</v>
          </cell>
          <cell r="D543" t="str">
            <v>Gcontreras</v>
          </cell>
          <cell r="E543">
            <v>1350260</v>
          </cell>
          <cell r="F543">
            <v>512769388</v>
          </cell>
          <cell r="G543">
            <v>5127694</v>
          </cell>
        </row>
        <row r="544">
          <cell r="A544" t="str">
            <v>77.706.510-6</v>
          </cell>
          <cell r="B544" t="str">
            <v>Proyecto Humano Capacitación Limitada</v>
          </cell>
          <cell r="C544" t="str">
            <v>Proyecto Humano Capacitación Limitada</v>
          </cell>
          <cell r="D544" t="str">
            <v>Bsilva</v>
          </cell>
          <cell r="E544">
            <v>431001</v>
          </cell>
          <cell r="F544">
            <v>18515019</v>
          </cell>
          <cell r="G544">
            <v>185150</v>
          </cell>
        </row>
        <row r="545">
          <cell r="A545" t="str">
            <v>77.708.148-9</v>
          </cell>
          <cell r="B545" t="str">
            <v>Operational Services Chile Spa</v>
          </cell>
          <cell r="C545" t="str">
            <v>Bhp</v>
          </cell>
          <cell r="D545" t="str">
            <v>Jmolina</v>
          </cell>
          <cell r="E545">
            <v>105982583</v>
          </cell>
          <cell r="F545">
            <v>11133324438</v>
          </cell>
          <cell r="G545">
            <v>111333244</v>
          </cell>
        </row>
        <row r="546">
          <cell r="A546" t="str">
            <v>77.712.318-1</v>
          </cell>
          <cell r="B546" t="str">
            <v>Provefarma Spa</v>
          </cell>
          <cell r="C546" t="str">
            <v>Femsa Salud</v>
          </cell>
          <cell r="D546" t="str">
            <v>Lbravo</v>
          </cell>
          <cell r="E546">
            <v>27719142</v>
          </cell>
          <cell r="F546">
            <v>2815759123</v>
          </cell>
          <cell r="G546">
            <v>28157591</v>
          </cell>
        </row>
        <row r="547">
          <cell r="A547" t="str">
            <v>77.712.699-7</v>
          </cell>
          <cell r="B547" t="str">
            <v>Jedimar Inversiones Spa</v>
          </cell>
          <cell r="C547" t="str">
            <v>Turbus</v>
          </cell>
          <cell r="D547" t="str">
            <v>Bsilva</v>
          </cell>
          <cell r="E547">
            <v>17900000</v>
          </cell>
          <cell r="F547">
            <v>1820357249</v>
          </cell>
          <cell r="G547">
            <v>18203572</v>
          </cell>
        </row>
        <row r="548">
          <cell r="A548" t="str">
            <v>77.721.810-7</v>
          </cell>
          <cell r="B548" t="str">
            <v>Naviera Y Transporte Patagonia Sur</v>
          </cell>
          <cell r="C548" t="str">
            <v>Skorpios</v>
          </cell>
          <cell r="D548" t="str">
            <v>Cparada</v>
          </cell>
          <cell r="E548">
            <v>5750000</v>
          </cell>
          <cell r="F548">
            <v>581706928</v>
          </cell>
          <cell r="G548">
            <v>5817069</v>
          </cell>
        </row>
        <row r="549">
          <cell r="A549" t="str">
            <v>77.722.823-4</v>
          </cell>
          <cell r="B549" t="str">
            <v>Socofar S.a Agencia En Chile</v>
          </cell>
          <cell r="C549" t="str">
            <v>Femsa Salud</v>
          </cell>
          <cell r="D549" t="str">
            <v>Lbravo</v>
          </cell>
          <cell r="E549">
            <v>2481633</v>
          </cell>
          <cell r="F549">
            <v>253330201</v>
          </cell>
          <cell r="G549">
            <v>2533302</v>
          </cell>
        </row>
        <row r="550">
          <cell r="A550" t="str">
            <v>77.726.203-3</v>
          </cell>
          <cell r="B550" t="str">
            <v>Holding Bursatil Regional S.a.</v>
          </cell>
          <cell r="C550" t="str">
            <v>Nuam</v>
          </cell>
          <cell r="D550" t="str">
            <v>Cosorio</v>
          </cell>
          <cell r="E550">
            <v>80098679</v>
          </cell>
          <cell r="F550">
            <v>8115486868</v>
          </cell>
          <cell r="G550">
            <v>81154869</v>
          </cell>
        </row>
        <row r="551">
          <cell r="A551" t="str">
            <v>77.726.289-0</v>
          </cell>
          <cell r="B551" t="str">
            <v>Servicios Avo II Spa</v>
          </cell>
          <cell r="C551" t="str">
            <v>Servicios Avo Ii</v>
          </cell>
          <cell r="D551" t="str">
            <v>Valarcon</v>
          </cell>
          <cell r="E551">
            <v>10000000</v>
          </cell>
          <cell r="F551">
            <v>18030069577</v>
          </cell>
          <cell r="G551">
            <v>180300696</v>
          </cell>
        </row>
        <row r="552">
          <cell r="A552" t="str">
            <v>77.740.010-k</v>
          </cell>
          <cell r="B552" t="str">
            <v>Gilbarco Latin America Andina Ltda.</v>
          </cell>
          <cell r="C552" t="str">
            <v>Gilbarco</v>
          </cell>
          <cell r="D552" t="str">
            <v>Cosorio</v>
          </cell>
          <cell r="E552">
            <v>7861732</v>
          </cell>
          <cell r="F552">
            <v>858110824</v>
          </cell>
          <cell r="G552">
            <v>8581108</v>
          </cell>
        </row>
        <row r="553">
          <cell r="A553" t="str">
            <v>77.754.650-3</v>
          </cell>
          <cell r="B553" t="str">
            <v>Rooftek Spa</v>
          </cell>
          <cell r="C553" t="str">
            <v>Rooftek Spa</v>
          </cell>
          <cell r="D553" t="str">
            <v>Lbravo</v>
          </cell>
          <cell r="E553">
            <v>941117</v>
          </cell>
          <cell r="F553">
            <v>1074506571</v>
          </cell>
          <cell r="G553">
            <v>10745066</v>
          </cell>
        </row>
        <row r="554">
          <cell r="A554" t="str">
            <v>77.755.044-6</v>
          </cell>
          <cell r="B554" t="str">
            <v>Dalmacia Gamming S.a.</v>
          </cell>
          <cell r="C554" t="str">
            <v>Enjoy</v>
          </cell>
          <cell r="D554" t="str">
            <v>Bsilva</v>
          </cell>
          <cell r="E554">
            <v>32144616</v>
          </cell>
          <cell r="F554">
            <v>4116173476</v>
          </cell>
          <cell r="G554">
            <v>41161735</v>
          </cell>
        </row>
        <row r="555">
          <cell r="A555" t="str">
            <v>77.756.630-k</v>
          </cell>
          <cell r="B555" t="str">
            <v>Ilan Spa</v>
          </cell>
          <cell r="C555" t="str">
            <v>Ilan Spa</v>
          </cell>
          <cell r="D555" t="str">
            <v>Lbravo</v>
          </cell>
          <cell r="E555">
            <v>2302224</v>
          </cell>
          <cell r="F555">
            <v>1850603119</v>
          </cell>
          <cell r="G555">
            <v>18506031</v>
          </cell>
        </row>
        <row r="556">
          <cell r="A556" t="str">
            <v>77.780.170-8</v>
          </cell>
          <cell r="B556" t="str">
            <v>Constructora Baical Limitada</v>
          </cell>
          <cell r="C556" t="str">
            <v>Baical</v>
          </cell>
          <cell r="D556" t="str">
            <v>Jmolina</v>
          </cell>
          <cell r="E556">
            <v>110000000</v>
          </cell>
          <cell r="F556">
            <v>9520879588</v>
          </cell>
          <cell r="G556">
            <v>95208796</v>
          </cell>
        </row>
        <row r="557">
          <cell r="A557" t="str">
            <v>77.780.828-1</v>
          </cell>
          <cell r="B557" t="str">
            <v>Chile Inland Sservices Extraportuario Spa</v>
          </cell>
          <cell r="C557" t="str">
            <v>Dp World</v>
          </cell>
          <cell r="D557" t="str">
            <v>Gcontreras</v>
          </cell>
          <cell r="E557">
            <v>2142495</v>
          </cell>
          <cell r="F557">
            <v>402878598</v>
          </cell>
          <cell r="G557">
            <v>4028786</v>
          </cell>
        </row>
        <row r="558">
          <cell r="A558" t="str">
            <v>77.790.766-2</v>
          </cell>
          <cell r="B558" t="str">
            <v>Holly Concept Spa</v>
          </cell>
          <cell r="C558" t="str">
            <v>Fashions Park</v>
          </cell>
          <cell r="D558" t="str">
            <v>Bsilva</v>
          </cell>
          <cell r="E558">
            <v>8000000</v>
          </cell>
          <cell r="F558">
            <v>1037164479</v>
          </cell>
          <cell r="G558">
            <v>10371645</v>
          </cell>
        </row>
        <row r="559">
          <cell r="A559" t="str">
            <v>77.818.354-4</v>
          </cell>
          <cell r="B559" t="str">
            <v>Five Guys Spa</v>
          </cell>
          <cell r="C559" t="str">
            <v>Alca</v>
          </cell>
          <cell r="D559" t="str">
            <v>Cosorio</v>
          </cell>
          <cell r="E559">
            <v>3426660</v>
          </cell>
          <cell r="F559">
            <v>346071309</v>
          </cell>
          <cell r="G559">
            <v>3460713</v>
          </cell>
        </row>
        <row r="560">
          <cell r="A560" t="str">
            <v>77.839.010-8</v>
          </cell>
          <cell r="B560" t="str">
            <v>Alimentos San Cougat</v>
          </cell>
          <cell r="C560" t="str">
            <v>Cadaqués</v>
          </cell>
          <cell r="D560" t="str">
            <v>Lbravo</v>
          </cell>
          <cell r="E560">
            <v>3478877</v>
          </cell>
          <cell r="F560">
            <v>359754384</v>
          </cell>
          <cell r="G560">
            <v>3597544</v>
          </cell>
        </row>
        <row r="561">
          <cell r="A561" t="str">
            <v>77.843.860-7</v>
          </cell>
          <cell r="B561" t="str">
            <v>Sociedad Comercial Collahue Ltda</v>
          </cell>
          <cell r="C561" t="str">
            <v>Café Central</v>
          </cell>
          <cell r="D561" t="str">
            <v>Cparada</v>
          </cell>
          <cell r="E561">
            <v>547205</v>
          </cell>
          <cell r="F561">
            <v>55533220</v>
          </cell>
          <cell r="G561">
            <v>555332</v>
          </cell>
        </row>
        <row r="562">
          <cell r="A562" t="str">
            <v>77.845.920-5</v>
          </cell>
          <cell r="B562" t="str">
            <v>Soc Orietta Araya Pangue Hijos Y Compania Limitada</v>
          </cell>
          <cell r="C562" t="str">
            <v>Rentamaq</v>
          </cell>
          <cell r="D562" t="str">
            <v>Gcontreras</v>
          </cell>
          <cell r="E562">
            <v>53461059</v>
          </cell>
          <cell r="F562">
            <v>0</v>
          </cell>
          <cell r="G562">
            <v>0</v>
          </cell>
        </row>
        <row r="563">
          <cell r="A563" t="str">
            <v>77.848.045-k</v>
          </cell>
          <cell r="B563" t="str">
            <v>Inmobiliaria Elysium Dos Spa</v>
          </cell>
          <cell r="C563" t="str">
            <v>Providencia</v>
          </cell>
          <cell r="D563" t="str">
            <v>Mmorales</v>
          </cell>
          <cell r="E563">
            <v>7944507</v>
          </cell>
          <cell r="F563">
            <v>335080990</v>
          </cell>
          <cell r="G563">
            <v>3350810</v>
          </cell>
        </row>
        <row r="564">
          <cell r="A564" t="str">
            <v>77.861.582-7</v>
          </cell>
          <cell r="B564" t="str">
            <v xml:space="preserve">Pesco Ambulancia Spa           </v>
          </cell>
          <cell r="C564" t="str">
            <v>Pesco</v>
          </cell>
          <cell r="D564" t="str">
            <v>Bsilva</v>
          </cell>
          <cell r="E564">
            <v>2629352</v>
          </cell>
          <cell r="F564">
            <v>265798098</v>
          </cell>
          <cell r="G564">
            <v>2657981</v>
          </cell>
        </row>
        <row r="565">
          <cell r="A565" t="str">
            <v>77.874.460-0</v>
          </cell>
          <cell r="B565" t="str">
            <v>Sociedad De Servicios Don Anestis</v>
          </cell>
          <cell r="C565" t="str">
            <v>Skorpios</v>
          </cell>
          <cell r="D565" t="str">
            <v>Cparada</v>
          </cell>
          <cell r="E565">
            <v>164000000</v>
          </cell>
          <cell r="F565">
            <v>16304356511</v>
          </cell>
          <cell r="G565">
            <v>163043565</v>
          </cell>
        </row>
        <row r="566">
          <cell r="A566" t="str">
            <v>77.875.890-3</v>
          </cell>
          <cell r="B566" t="str">
            <v>Productos Alimenticios Domino Florida Spa</v>
          </cell>
          <cell r="C566" t="str">
            <v>Cadaqués</v>
          </cell>
          <cell r="D566" t="str">
            <v>Lbravo</v>
          </cell>
          <cell r="E566">
            <v>48286976</v>
          </cell>
          <cell r="F566">
            <v>5107352255</v>
          </cell>
          <cell r="G566">
            <v>51073523</v>
          </cell>
        </row>
        <row r="567">
          <cell r="A567" t="str">
            <v>77.916.018-1</v>
          </cell>
          <cell r="B567" t="str">
            <v>Rhein S.a</v>
          </cell>
          <cell r="C567" t="str">
            <v>Dimerc</v>
          </cell>
          <cell r="D567" t="str">
            <v>Cosorio</v>
          </cell>
          <cell r="E567">
            <v>3381572</v>
          </cell>
          <cell r="F567">
            <v>349915487</v>
          </cell>
          <cell r="G567">
            <v>3499155</v>
          </cell>
        </row>
        <row r="568">
          <cell r="A568" t="str">
            <v>77.917.240-6</v>
          </cell>
          <cell r="B568" t="str">
            <v>Sociedad De Ingenieria De Informatica Rayen Salud Spa</v>
          </cell>
          <cell r="C568" t="str">
            <v>Rayen Salud</v>
          </cell>
          <cell r="D568" t="str">
            <v>Cosorio</v>
          </cell>
          <cell r="E568">
            <v>49494518</v>
          </cell>
          <cell r="F568">
            <v>5028113567</v>
          </cell>
          <cell r="G568">
            <v>50281136</v>
          </cell>
        </row>
        <row r="569">
          <cell r="A569" t="str">
            <v>77.930.715-8</v>
          </cell>
          <cell r="B569" t="str">
            <v>Baleares Spa</v>
          </cell>
          <cell r="C569" t="str">
            <v>Prosepan</v>
          </cell>
          <cell r="D569" t="str">
            <v>Gcontreras</v>
          </cell>
          <cell r="E569">
            <v>2265092</v>
          </cell>
          <cell r="F569">
            <v>237490360</v>
          </cell>
          <cell r="G569">
            <v>2374904</v>
          </cell>
        </row>
        <row r="570">
          <cell r="A570" t="str">
            <v>77.933.700-6</v>
          </cell>
          <cell r="B570" t="str">
            <v>Servicios Medicos Y Hospitalarios Edusalud Ltda.</v>
          </cell>
          <cell r="C570" t="str">
            <v>Chp</v>
          </cell>
          <cell r="D570" t="str">
            <v>Bsilva</v>
          </cell>
          <cell r="E570">
            <v>39629512</v>
          </cell>
          <cell r="F570">
            <v>3505536943</v>
          </cell>
          <cell r="G570">
            <v>35055369</v>
          </cell>
        </row>
        <row r="571">
          <cell r="A571" t="str">
            <v>77.934.110-0</v>
          </cell>
          <cell r="B571" t="str">
            <v>Alca Spa</v>
          </cell>
          <cell r="C571" t="str">
            <v>Alca</v>
          </cell>
          <cell r="D571" t="str">
            <v>Cosorio</v>
          </cell>
          <cell r="E571">
            <v>7940994</v>
          </cell>
          <cell r="F571">
            <v>807577245</v>
          </cell>
          <cell r="G571">
            <v>8075772</v>
          </cell>
        </row>
        <row r="572">
          <cell r="A572" t="str">
            <v>77.938.830-1</v>
          </cell>
          <cell r="B572" t="str">
            <v>Sitrans Almacenes Extraportuarios Ltda</v>
          </cell>
          <cell r="C572" t="str">
            <v>Sitrans</v>
          </cell>
          <cell r="D572" t="str">
            <v>Lbravo</v>
          </cell>
          <cell r="E572">
            <v>13821000</v>
          </cell>
          <cell r="F572">
            <v>1390371541</v>
          </cell>
          <cell r="G572">
            <v>13903715</v>
          </cell>
        </row>
        <row r="573">
          <cell r="A573" t="str">
            <v>77.942.920-2</v>
          </cell>
          <cell r="B573" t="str">
            <v>Administracion Y Proceso Spa.</v>
          </cell>
          <cell r="C573" t="str">
            <v>G Y N</v>
          </cell>
          <cell r="D573" t="str">
            <v>Bsilva</v>
          </cell>
          <cell r="E573">
            <v>34144000</v>
          </cell>
          <cell r="F573">
            <v>3611112364</v>
          </cell>
          <cell r="G573">
            <v>36111124</v>
          </cell>
        </row>
        <row r="574">
          <cell r="A574" t="str">
            <v>77.956.157-7</v>
          </cell>
          <cell r="B574" t="str">
            <v>Tecton Maquinarias S.p.a</v>
          </cell>
          <cell r="C574" t="str">
            <v>Tecton</v>
          </cell>
          <cell r="D574" t="str">
            <v>Cosorio</v>
          </cell>
          <cell r="E574">
            <v>326118</v>
          </cell>
          <cell r="F574">
            <v>437206633</v>
          </cell>
          <cell r="G574">
            <v>4372066</v>
          </cell>
        </row>
        <row r="575">
          <cell r="A575" t="str">
            <v>77.977.150-4</v>
          </cell>
          <cell r="B575" t="str">
            <v>Rvmb Servicios Ltda</v>
          </cell>
          <cell r="C575" t="str">
            <v>Barron Vieyra</v>
          </cell>
          <cell r="D575" t="str">
            <v>Valarcon</v>
          </cell>
          <cell r="E575">
            <v>1500000</v>
          </cell>
          <cell r="F575">
            <v>159320001</v>
          </cell>
          <cell r="G575">
            <v>1593200</v>
          </cell>
        </row>
        <row r="576">
          <cell r="A576" t="str">
            <v>77.981.536-6</v>
          </cell>
          <cell r="B576" t="str">
            <v>Gran Americas Santiago Chile S.a.</v>
          </cell>
          <cell r="C576" t="str">
            <v>Gran Americas Santiago Chile S.A.</v>
          </cell>
          <cell r="D576" t="str">
            <v>Lbravo</v>
          </cell>
          <cell r="E576">
            <v>30000000</v>
          </cell>
          <cell r="F576">
            <v>5439181368</v>
          </cell>
          <cell r="G576">
            <v>54391814</v>
          </cell>
        </row>
        <row r="577">
          <cell r="A577" t="str">
            <v>77.986.280-1</v>
          </cell>
          <cell r="B577" t="str">
            <v>Servicios Informaticos Para El Comercio</v>
          </cell>
          <cell r="C577" t="str">
            <v>Corona</v>
          </cell>
          <cell r="D577" t="str">
            <v>Lbravo</v>
          </cell>
          <cell r="E577">
            <v>2340967</v>
          </cell>
          <cell r="F577"/>
          <cell r="G577">
            <v>0</v>
          </cell>
        </row>
        <row r="578">
          <cell r="A578" t="str">
            <v>77.997.421-9</v>
          </cell>
          <cell r="B578" t="str">
            <v>Conecta 17 S.a</v>
          </cell>
          <cell r="C578" t="str">
            <v>Buses Hualpen</v>
          </cell>
          <cell r="D578" t="str">
            <v>Pmunoz</v>
          </cell>
          <cell r="E578">
            <v>85413050</v>
          </cell>
          <cell r="F578">
            <v>9079729023</v>
          </cell>
          <cell r="G578">
            <v>90797290</v>
          </cell>
        </row>
        <row r="579">
          <cell r="A579" t="str">
            <v>77.997.495-2</v>
          </cell>
          <cell r="B579" t="str">
            <v>Conecta 18 S.a</v>
          </cell>
          <cell r="C579" t="str">
            <v>Buses Hualpen</v>
          </cell>
          <cell r="D579" t="str">
            <v>Pmunoz</v>
          </cell>
          <cell r="E579">
            <v>33175062</v>
          </cell>
          <cell r="F579">
            <v>3728612231</v>
          </cell>
          <cell r="G579">
            <v>37286122</v>
          </cell>
        </row>
        <row r="580">
          <cell r="A580" t="str">
            <v>78.001.920-4</v>
          </cell>
          <cell r="B580" t="str">
            <v>Viña Valdivieso Limitado</v>
          </cell>
          <cell r="C580" t="str">
            <v>Grupo Valdivieso</v>
          </cell>
          <cell r="D580" t="str">
            <v>Valarcon</v>
          </cell>
          <cell r="E580">
            <v>1799252</v>
          </cell>
          <cell r="F580">
            <v>201078485</v>
          </cell>
          <cell r="G580">
            <v>2010785</v>
          </cell>
        </row>
        <row r="581">
          <cell r="A581" t="str">
            <v>78.028.660-1</v>
          </cell>
          <cell r="B581" t="str">
            <v>Transportes Puyuhuapi Limitada</v>
          </cell>
          <cell r="C581" t="str">
            <v>Grupo Valdivieso</v>
          </cell>
          <cell r="D581" t="str">
            <v>Valarcon</v>
          </cell>
          <cell r="E581">
            <v>704291</v>
          </cell>
          <cell r="F581">
            <v>75828995</v>
          </cell>
          <cell r="G581">
            <v>758290</v>
          </cell>
        </row>
        <row r="582">
          <cell r="A582" t="str">
            <v>78.080.500-5</v>
          </cell>
          <cell r="B582" t="str">
            <v>Persianas Andinas Ltda.</v>
          </cell>
          <cell r="C582" t="str">
            <v>Hunter</v>
          </cell>
          <cell r="D582" t="str">
            <v>Cosorio</v>
          </cell>
          <cell r="E582">
            <v>4705800</v>
          </cell>
          <cell r="F582">
            <v>894418320</v>
          </cell>
          <cell r="G582">
            <v>8944183</v>
          </cell>
        </row>
        <row r="583">
          <cell r="A583" t="str">
            <v>78.090.950-1</v>
          </cell>
          <cell r="B583" t="str">
            <v>Tek Chile S.a</v>
          </cell>
          <cell r="C583" t="str">
            <v>Tek Chile</v>
          </cell>
          <cell r="D583" t="str">
            <v>Cosorio</v>
          </cell>
          <cell r="E583">
            <v>1505647</v>
          </cell>
          <cell r="F583">
            <v>1942462100</v>
          </cell>
          <cell r="G583">
            <v>19424621</v>
          </cell>
        </row>
        <row r="584">
          <cell r="A584" t="str">
            <v>78.093.110-8</v>
          </cell>
          <cell r="B584" t="str">
            <v>Transsa Consultores Inmobiliarios Spa</v>
          </cell>
          <cell r="C584" t="str">
            <v>Transsa Consultores Inmobiliarios Spa</v>
          </cell>
          <cell r="D584" t="str">
            <v>Lbravo</v>
          </cell>
          <cell r="E584">
            <v>19777218</v>
          </cell>
          <cell r="F584">
            <v>2100811098</v>
          </cell>
          <cell r="G584">
            <v>21008111</v>
          </cell>
        </row>
        <row r="585">
          <cell r="A585" t="str">
            <v>78.127.240-k</v>
          </cell>
          <cell r="B585" t="str">
            <v>Transportes Ralun Limitada</v>
          </cell>
          <cell r="C585" t="str">
            <v>Grupo Valdivieso</v>
          </cell>
          <cell r="D585" t="str">
            <v>Valarcon</v>
          </cell>
          <cell r="E585">
            <v>1376439</v>
          </cell>
          <cell r="F585">
            <v>153172241</v>
          </cell>
          <cell r="G585">
            <v>1531722</v>
          </cell>
        </row>
        <row r="586">
          <cell r="A586" t="str">
            <v>78.129.870-0</v>
          </cell>
          <cell r="B586" t="str">
            <v>Comercial Yolanda Ltda</v>
          </cell>
          <cell r="C586" t="str">
            <v>Versluys</v>
          </cell>
          <cell r="D586" t="str">
            <v>Pmunoz</v>
          </cell>
          <cell r="E586">
            <v>32745533</v>
          </cell>
          <cell r="F586">
            <v>4074683343</v>
          </cell>
          <cell r="G586">
            <v>40746833</v>
          </cell>
        </row>
        <row r="587">
          <cell r="A587" t="str">
            <v>78.135.280-2</v>
          </cell>
          <cell r="B587" t="str">
            <v>Agencia De Aduanas Edmundo Browne V.manuel Gonzalez R. Y Cia. Ltda.</v>
          </cell>
          <cell r="C587" t="str">
            <v>Agencia De Aduana Browne</v>
          </cell>
          <cell r="D587" t="str">
            <v>Bsilva</v>
          </cell>
          <cell r="E587">
            <v>78607195</v>
          </cell>
          <cell r="F587">
            <v>7542649830</v>
          </cell>
          <cell r="G587">
            <v>75426498</v>
          </cell>
        </row>
        <row r="588">
          <cell r="A588" t="str">
            <v>78.138.470-4</v>
          </cell>
          <cell r="B588" t="str">
            <v>Satilis Smart Health Sa</v>
          </cell>
          <cell r="C588" t="str">
            <v>Femsa Salud</v>
          </cell>
          <cell r="D588" t="str">
            <v>Lbravo</v>
          </cell>
          <cell r="E588">
            <v>2648559</v>
          </cell>
          <cell r="F588">
            <v>267288153</v>
          </cell>
          <cell r="G588">
            <v>2672882</v>
          </cell>
        </row>
        <row r="589">
          <cell r="A589" t="str">
            <v>78.171.100-4</v>
          </cell>
          <cell r="B589" t="str">
            <v>Acosta Y Aguayo Spa</v>
          </cell>
          <cell r="C589" t="str">
            <v>Acosta Y Aguayo Spa</v>
          </cell>
          <cell r="D589" t="str">
            <v>Lbravo</v>
          </cell>
          <cell r="E589">
            <v>34730598</v>
          </cell>
          <cell r="F589">
            <v>3508392332</v>
          </cell>
          <cell r="G589">
            <v>35083923</v>
          </cell>
        </row>
        <row r="590">
          <cell r="A590" t="str">
            <v>78.172.420-3</v>
          </cell>
          <cell r="B590" t="str">
            <v>Soc De Desarrollo Tecnologico De La U De Santiago De Chile Ltda.</v>
          </cell>
          <cell r="C590" t="str">
            <v>Capacitacion Usach</v>
          </cell>
          <cell r="D590" t="str">
            <v>Valarcon</v>
          </cell>
          <cell r="E590">
            <v>38139846</v>
          </cell>
          <cell r="F590">
            <v>3865222191</v>
          </cell>
          <cell r="G590">
            <v>38652222</v>
          </cell>
        </row>
        <row r="591">
          <cell r="A591" t="str">
            <v>78.192.540-3</v>
          </cell>
          <cell r="B591" t="str">
            <v>Turismo Y Cabanas Aguas Calientes Ltda</v>
          </cell>
          <cell r="C591" t="str">
            <v>Hotelespuyehue</v>
          </cell>
          <cell r="D591" t="str">
            <v>Valarcon</v>
          </cell>
          <cell r="E591">
            <v>3626374</v>
          </cell>
          <cell r="F591">
            <v>664365590</v>
          </cell>
          <cell r="G591">
            <v>6643656</v>
          </cell>
        </row>
        <row r="592">
          <cell r="A592" t="str">
            <v>78.192.550-0</v>
          </cell>
          <cell r="B592" t="str">
            <v>Hotel Termas De Puyehue Ltda</v>
          </cell>
          <cell r="C592" t="str">
            <v>Hotelespuyehue</v>
          </cell>
          <cell r="D592" t="str">
            <v>Valarcon</v>
          </cell>
          <cell r="E592">
            <v>22686812</v>
          </cell>
          <cell r="F592">
            <v>3017591555</v>
          </cell>
          <cell r="G592">
            <v>30175916</v>
          </cell>
        </row>
        <row r="593">
          <cell r="A593" t="str">
            <v>78.203.307-7</v>
          </cell>
          <cell r="B593" t="str">
            <v>Mla Servicios Spa</v>
          </cell>
          <cell r="C593" t="str">
            <v>Labraña</v>
          </cell>
          <cell r="D593" t="str">
            <v>Pmunoz</v>
          </cell>
          <cell r="E593">
            <v>6602745</v>
          </cell>
          <cell r="F593">
            <v>624408163</v>
          </cell>
          <cell r="G593">
            <v>6244082</v>
          </cell>
        </row>
        <row r="594">
          <cell r="A594" t="str">
            <v>78.225.660-2</v>
          </cell>
          <cell r="B594" t="str">
            <v>Comercial Y Productora De Eventos Jeremias Spa</v>
          </cell>
          <cell r="C594" t="str">
            <v>Procircuit</v>
          </cell>
          <cell r="D594" t="str">
            <v>Lbravo</v>
          </cell>
          <cell r="E594">
            <v>472174</v>
          </cell>
          <cell r="F594"/>
          <cell r="G594">
            <v>0</v>
          </cell>
        </row>
        <row r="595">
          <cell r="A595" t="str">
            <v>78.229.090-8</v>
          </cell>
          <cell r="B595" t="str">
            <v>Maquinaria Y Construcciones Rio Loa S.a</v>
          </cell>
          <cell r="C595" t="str">
            <v>Rio Loa</v>
          </cell>
          <cell r="D595" t="str">
            <v>Lbravo</v>
          </cell>
          <cell r="E595">
            <v>20300000</v>
          </cell>
          <cell r="F595">
            <v>3089905123</v>
          </cell>
          <cell r="G595">
            <v>30899051</v>
          </cell>
        </row>
        <row r="596">
          <cell r="A596" t="str">
            <v>78.245.960-0</v>
          </cell>
          <cell r="B596" t="str">
            <v>Tanica Hoteles S.a.</v>
          </cell>
          <cell r="C596" t="str">
            <v>Tanica</v>
          </cell>
          <cell r="D596" t="str">
            <v>Cosorio</v>
          </cell>
          <cell r="E596">
            <v>2300000</v>
          </cell>
          <cell r="F596">
            <v>717676422</v>
          </cell>
          <cell r="G596">
            <v>7176764</v>
          </cell>
        </row>
        <row r="597">
          <cell r="A597" t="str">
            <v>78.297.510-2</v>
          </cell>
          <cell r="B597" t="str">
            <v>Medicina Técnica Ltda.</v>
          </cell>
          <cell r="C597" t="str">
            <v>Medtec</v>
          </cell>
          <cell r="D597" t="str">
            <v>Cosorio</v>
          </cell>
          <cell r="E597">
            <v>7900000</v>
          </cell>
          <cell r="F597">
            <v>1126621535</v>
          </cell>
          <cell r="G597">
            <v>11266215</v>
          </cell>
        </row>
        <row r="598">
          <cell r="A598" t="str">
            <v>78.307.160-6</v>
          </cell>
          <cell r="B598" t="str">
            <v>Sociedad Comercial Ofimaster Spa</v>
          </cell>
          <cell r="C598" t="str">
            <v>Dimerc</v>
          </cell>
          <cell r="D598" t="str">
            <v>Cosorio</v>
          </cell>
          <cell r="E598">
            <v>2061103</v>
          </cell>
          <cell r="F598">
            <v>258239945</v>
          </cell>
          <cell r="G598">
            <v>2582399</v>
          </cell>
        </row>
        <row r="599">
          <cell r="A599" t="str">
            <v>78.334.250-2</v>
          </cell>
          <cell r="B599" t="str">
            <v>Suministro De Repuestos Y Accesorios Lm Spa</v>
          </cell>
          <cell r="C599" t="str">
            <v>Surac</v>
          </cell>
          <cell r="D599" t="str">
            <v>Bsilva</v>
          </cell>
          <cell r="E599">
            <v>15078333</v>
          </cell>
          <cell r="F599">
            <v>2007042524</v>
          </cell>
          <cell r="G599">
            <v>20070425</v>
          </cell>
        </row>
        <row r="600">
          <cell r="A600" t="str">
            <v>78.350.440-5</v>
          </cell>
          <cell r="B600" t="str">
            <v>Centro De Especialidades Farmaceuticas Ltda.</v>
          </cell>
          <cell r="C600" t="str">
            <v>Femsa Salud</v>
          </cell>
          <cell r="D600" t="str">
            <v>Lbravo</v>
          </cell>
          <cell r="E600">
            <v>7921530</v>
          </cell>
          <cell r="F600">
            <v>814401764</v>
          </cell>
          <cell r="G600">
            <v>8144018</v>
          </cell>
        </row>
        <row r="601">
          <cell r="A601" t="str">
            <v>78.384.230-0</v>
          </cell>
          <cell r="B601" t="str">
            <v>Turismo Raitrai Ltda</v>
          </cell>
          <cell r="C601" t="str">
            <v>Raitrai</v>
          </cell>
          <cell r="D601" t="str">
            <v>Cparada</v>
          </cell>
          <cell r="E601">
            <v>2570192</v>
          </cell>
          <cell r="F601">
            <v>253431013</v>
          </cell>
          <cell r="G601">
            <v>2534310</v>
          </cell>
        </row>
        <row r="602">
          <cell r="A602" t="str">
            <v>78.397.530-0</v>
          </cell>
          <cell r="B602" t="str">
            <v>CompaÑia Distribuidora De Energia Electrica Codiner</v>
          </cell>
          <cell r="C602" t="str">
            <v>Inverluz</v>
          </cell>
          <cell r="D602" t="str">
            <v>Mmorales</v>
          </cell>
          <cell r="E602">
            <v>18740000</v>
          </cell>
          <cell r="F602">
            <v>1910376382</v>
          </cell>
          <cell r="G602">
            <v>19103764</v>
          </cell>
        </row>
        <row r="603">
          <cell r="A603" t="str">
            <v>78.408.990-8</v>
          </cell>
          <cell r="B603" t="str">
            <v>Administadora De Cc Cencosud Spa</v>
          </cell>
          <cell r="C603" t="str">
            <v>Cencosud</v>
          </cell>
          <cell r="D603" t="str">
            <v>Bsilva</v>
          </cell>
          <cell r="E603">
            <v>67041649</v>
          </cell>
          <cell r="F603">
            <v>7026075544</v>
          </cell>
          <cell r="G603">
            <v>70260755</v>
          </cell>
        </row>
        <row r="604">
          <cell r="A604" t="str">
            <v>78.421.650-0</v>
          </cell>
          <cell r="B604" t="str">
            <v>De La Fuente Y Carpanetti Ltda</v>
          </cell>
          <cell r="C604" t="str">
            <v>De La Fuente Y Carpanetti Ltda</v>
          </cell>
          <cell r="D604" t="str">
            <v>Jmolina</v>
          </cell>
          <cell r="E604">
            <v>70785210</v>
          </cell>
          <cell r="F604">
            <v>6336849330</v>
          </cell>
          <cell r="G604">
            <v>63368493</v>
          </cell>
        </row>
        <row r="605">
          <cell r="A605" t="str">
            <v>78.423.600-5</v>
          </cell>
          <cell r="B605" t="str">
            <v>Seguridad Y Servicios Vighile Spa</v>
          </cell>
          <cell r="C605" t="str">
            <v>Seguridad Y Servicios Vighile Spa</v>
          </cell>
          <cell r="D605" t="str">
            <v>Bsilva</v>
          </cell>
          <cell r="E605">
            <v>1046993</v>
          </cell>
          <cell r="F605">
            <v>984330873</v>
          </cell>
          <cell r="G605">
            <v>9843309</v>
          </cell>
        </row>
        <row r="606">
          <cell r="A606" t="str">
            <v>78.451.050-6</v>
          </cell>
          <cell r="B606" t="str">
            <v>United Sistemas De Tuberias Spa</v>
          </cell>
          <cell r="C606" t="str">
            <v>Tehmcorp</v>
          </cell>
          <cell r="D606" t="str">
            <v>Jmolina</v>
          </cell>
          <cell r="E606">
            <v>225000000</v>
          </cell>
          <cell r="F606">
            <v>24406678230</v>
          </cell>
          <cell r="G606">
            <v>244066782</v>
          </cell>
        </row>
        <row r="607">
          <cell r="A607" t="str">
            <v>78.462.150-2</v>
          </cell>
          <cell r="B607" t="str">
            <v>Transportes Cargo Pacifico S.a.</v>
          </cell>
          <cell r="C607" t="str">
            <v>Transportes Cargo Pacifico S.A.</v>
          </cell>
          <cell r="D607" t="str">
            <v>Bsilva</v>
          </cell>
          <cell r="E607">
            <v>38738824</v>
          </cell>
          <cell r="F607">
            <v>4367891362</v>
          </cell>
          <cell r="G607">
            <v>43678914</v>
          </cell>
        </row>
        <row r="608">
          <cell r="A608" t="str">
            <v>78.500.030-7</v>
          </cell>
          <cell r="B608" t="str">
            <v>Sociedad Comercial Calera Osorno Ltda.</v>
          </cell>
          <cell r="C608" t="str">
            <v>Café Central</v>
          </cell>
          <cell r="D608" t="str">
            <v>Cparada</v>
          </cell>
          <cell r="E608">
            <v>3167736</v>
          </cell>
          <cell r="F608">
            <v>321778372</v>
          </cell>
          <cell r="G608">
            <v>3217784</v>
          </cell>
        </row>
        <row r="609">
          <cell r="A609" t="str">
            <v>78.502.040-5</v>
          </cell>
          <cell r="B609" t="str">
            <v>Forestal Antilemu Ltda</v>
          </cell>
          <cell r="C609" t="str">
            <v>Antilemu</v>
          </cell>
          <cell r="D609" t="str">
            <v>Pmunoz</v>
          </cell>
          <cell r="E609">
            <v>34919411</v>
          </cell>
          <cell r="F609">
            <v>3589773388</v>
          </cell>
          <cell r="G609">
            <v>35897734</v>
          </cell>
        </row>
        <row r="610">
          <cell r="A610" t="str">
            <v>78.512.520-7</v>
          </cell>
          <cell r="B610" t="str">
            <v>Compañía Minera Lomas Bayas S.a</v>
          </cell>
          <cell r="C610" t="str">
            <v>Lomas Bayas</v>
          </cell>
          <cell r="D610" t="str">
            <v>Jmolina</v>
          </cell>
          <cell r="E610">
            <v>294995579</v>
          </cell>
          <cell r="F610">
            <v>45690234200</v>
          </cell>
          <cell r="G610">
            <v>456902342</v>
          </cell>
        </row>
        <row r="611">
          <cell r="A611" t="str">
            <v>78.526.430-4</v>
          </cell>
          <cell r="B611" t="str">
            <v>Representaciones Canontex Ltda</v>
          </cell>
          <cell r="C611" t="str">
            <v>Canontex</v>
          </cell>
          <cell r="D611" t="str">
            <v>Cosorio</v>
          </cell>
          <cell r="E611">
            <v>124476416</v>
          </cell>
          <cell r="F611">
            <v>13258934452</v>
          </cell>
          <cell r="G611">
            <v>132589345</v>
          </cell>
        </row>
        <row r="612">
          <cell r="A612" t="str">
            <v>78.533.100-1</v>
          </cell>
          <cell r="B612" t="str">
            <v>Comercial Fashion S Park S.a.</v>
          </cell>
          <cell r="C612" t="str">
            <v>Fashions Park</v>
          </cell>
          <cell r="D612" t="str">
            <v>Bsilva</v>
          </cell>
          <cell r="E612">
            <v>200000000</v>
          </cell>
          <cell r="F612">
            <v>23689628615</v>
          </cell>
          <cell r="G612">
            <v>236896286</v>
          </cell>
        </row>
        <row r="613">
          <cell r="A613" t="str">
            <v>78.544.560-0</v>
          </cell>
          <cell r="B613" t="str">
            <v>Newrest Catering Y Servicios Chile Spa</v>
          </cell>
          <cell r="C613" t="str">
            <v>Newrest</v>
          </cell>
          <cell r="D613" t="str">
            <v>Bsilva</v>
          </cell>
          <cell r="E613">
            <v>104934584</v>
          </cell>
          <cell r="F613">
            <v>11952669615</v>
          </cell>
          <cell r="G613">
            <v>119526696</v>
          </cell>
        </row>
        <row r="614">
          <cell r="A614" t="str">
            <v>78.555.310-1</v>
          </cell>
          <cell r="B614" t="str">
            <v>Comercial San José Ltda.</v>
          </cell>
          <cell r="C614" t="str">
            <v>Dimak</v>
          </cell>
          <cell r="D614" t="str">
            <v>Cparada</v>
          </cell>
          <cell r="E614">
            <v>4932000</v>
          </cell>
          <cell r="F614">
            <v>501039689</v>
          </cell>
          <cell r="G614">
            <v>5010397</v>
          </cell>
        </row>
        <row r="615">
          <cell r="A615" t="str">
            <v>78.592.680-3</v>
          </cell>
          <cell r="B615" t="str">
            <v>Constructora Jose Miguel Garcia Y Cia. Ltda.</v>
          </cell>
          <cell r="C615" t="str">
            <v>Constructora Jose Miguel Garcia Y Cia. Ltda.</v>
          </cell>
          <cell r="D615" t="str">
            <v>Mmorales</v>
          </cell>
          <cell r="E615">
            <v>69386161</v>
          </cell>
          <cell r="F615">
            <v>8013922854</v>
          </cell>
          <cell r="G615">
            <v>80139229</v>
          </cell>
        </row>
        <row r="616">
          <cell r="A616" t="str">
            <v>78.633.060-2</v>
          </cell>
          <cell r="B616" t="str">
            <v>Sociedad Agricola Huifquenco Y Cia. Ltda.</v>
          </cell>
          <cell r="C616" t="str">
            <v>Sociedad Agricola Huifquenco Y Cia. Ltda.</v>
          </cell>
          <cell r="D616" t="str">
            <v>Mmorales</v>
          </cell>
          <cell r="E616">
            <v>7200000</v>
          </cell>
          <cell r="F616">
            <v>2580208210</v>
          </cell>
          <cell r="G616">
            <v>25802082</v>
          </cell>
        </row>
        <row r="617">
          <cell r="A617" t="str">
            <v>78.659.850-8</v>
          </cell>
          <cell r="B617" t="str">
            <v>Vilanova Servicios S.a</v>
          </cell>
          <cell r="C617" t="str">
            <v>Cecinas Soler</v>
          </cell>
          <cell r="D617" t="str">
            <v>Pmunoz</v>
          </cell>
          <cell r="E617">
            <v>1574110</v>
          </cell>
          <cell r="F617">
            <v>428184189</v>
          </cell>
          <cell r="G617">
            <v>4281842</v>
          </cell>
        </row>
        <row r="618">
          <cell r="A618" t="str">
            <v>78.704.000-4</v>
          </cell>
          <cell r="B618" t="str">
            <v>Sociedad Inmobiliaria E Inversiones Panguipulli Ltda.</v>
          </cell>
          <cell r="C618" t="str">
            <v>Fashions Park</v>
          </cell>
          <cell r="D618" t="str">
            <v>Bsilva</v>
          </cell>
          <cell r="E618">
            <v>7000000</v>
          </cell>
          <cell r="F618">
            <v>1729350475</v>
          </cell>
          <cell r="G618">
            <v>17293505</v>
          </cell>
        </row>
        <row r="619">
          <cell r="A619" t="str">
            <v>78.723.570-0</v>
          </cell>
          <cell r="B619" t="str">
            <v>Barron Vieyra International Spa</v>
          </cell>
          <cell r="C619" t="str">
            <v>Barron Vieyra</v>
          </cell>
          <cell r="D619" t="str">
            <v>Valarcon</v>
          </cell>
          <cell r="E619">
            <v>7000000</v>
          </cell>
          <cell r="F619">
            <v>854849157</v>
          </cell>
          <cell r="G619">
            <v>8548492</v>
          </cell>
        </row>
        <row r="620">
          <cell r="A620" t="str">
            <v>78.744.360-5</v>
          </cell>
          <cell r="B620" t="str">
            <v>Adidas Chile Limitada</v>
          </cell>
          <cell r="C620" t="str">
            <v>Adidas</v>
          </cell>
          <cell r="D620" t="str">
            <v>Valarcon</v>
          </cell>
          <cell r="E620">
            <v>120215014</v>
          </cell>
          <cell r="F620">
            <v>13611322847</v>
          </cell>
          <cell r="G620">
            <v>136113228</v>
          </cell>
        </row>
        <row r="621">
          <cell r="A621" t="str">
            <v>78.777.840-2</v>
          </cell>
          <cell r="B621" t="str">
            <v>Kaufmann Corredores De Seguros Ltda.</v>
          </cell>
          <cell r="C621" t="str">
            <v>Kaufmann</v>
          </cell>
          <cell r="D621" t="str">
            <v>Valarcon</v>
          </cell>
          <cell r="E621">
            <v>2384880</v>
          </cell>
          <cell r="F621">
            <v>242074909</v>
          </cell>
          <cell r="G621">
            <v>2420749</v>
          </cell>
        </row>
        <row r="622">
          <cell r="A622" t="str">
            <v>78.791.070-k</v>
          </cell>
          <cell r="B622" t="str">
            <v>Sergio Cortes Alucema E Hijo Ltda Agente Estiba Y Desestiba</v>
          </cell>
          <cell r="C622" t="str">
            <v>Sercabol</v>
          </cell>
          <cell r="D622" t="str">
            <v>Jmolina</v>
          </cell>
          <cell r="E622">
            <v>5044705</v>
          </cell>
          <cell r="F622">
            <v>2405879931</v>
          </cell>
          <cell r="G622">
            <v>24058799</v>
          </cell>
        </row>
        <row r="623">
          <cell r="A623" t="str">
            <v>78.809.560-0</v>
          </cell>
          <cell r="B623" t="str">
            <v>Distribuidora Y Comercial Dimak</v>
          </cell>
          <cell r="C623" t="str">
            <v>Dimak</v>
          </cell>
          <cell r="D623" t="str">
            <v>Cparada</v>
          </cell>
          <cell r="E623">
            <v>170130000</v>
          </cell>
          <cell r="F623">
            <v>18350376101</v>
          </cell>
          <cell r="G623">
            <v>183503761</v>
          </cell>
        </row>
        <row r="624">
          <cell r="A624" t="str">
            <v>78.817.860-3</v>
          </cell>
          <cell r="B624" t="str">
            <v>Sociedad Constructora Hurtado Ltda.</v>
          </cell>
          <cell r="C624" t="str">
            <v>Sociedad Constructora Hurtado Ltda.</v>
          </cell>
          <cell r="D624" t="str">
            <v>Cparada</v>
          </cell>
          <cell r="E624">
            <v>2173333</v>
          </cell>
          <cell r="F624">
            <v>1381401982</v>
          </cell>
          <cell r="G624">
            <v>13814020</v>
          </cell>
        </row>
        <row r="625">
          <cell r="A625" t="str">
            <v>78.837.550-6</v>
          </cell>
          <cell r="B625" t="str">
            <v>Servicios, Mantencion Y Transporte Ltda.</v>
          </cell>
          <cell r="C625" t="str">
            <v>Emandisa</v>
          </cell>
          <cell r="D625" t="str">
            <v>Cosorio</v>
          </cell>
          <cell r="E625">
            <v>1572766</v>
          </cell>
          <cell r="F625">
            <v>308152221</v>
          </cell>
          <cell r="G625">
            <v>3081522</v>
          </cell>
        </row>
        <row r="626">
          <cell r="A626" t="str">
            <v>78.874.640-7</v>
          </cell>
          <cell r="B626" t="str">
            <v>Ambipar Servicios De Valorizacion Limitada</v>
          </cell>
          <cell r="C626" t="str">
            <v>Ambipar</v>
          </cell>
          <cell r="D626" t="str">
            <v>Cosorio</v>
          </cell>
          <cell r="E626">
            <v>5600000</v>
          </cell>
          <cell r="F626">
            <v>463808955</v>
          </cell>
          <cell r="G626">
            <v>4638090</v>
          </cell>
        </row>
        <row r="627">
          <cell r="A627" t="str">
            <v>78.898.470-7</v>
          </cell>
          <cell r="B627" t="str">
            <v>Accion Educacional Y Cultural Limitada</v>
          </cell>
          <cell r="C627" t="str">
            <v>Accion Educacional Y Cultural Limitada</v>
          </cell>
          <cell r="D627" t="str">
            <v>Cosorio</v>
          </cell>
          <cell r="E627">
            <v>548234</v>
          </cell>
          <cell r="F627">
            <v>4881017698</v>
          </cell>
          <cell r="G627">
            <v>48810177</v>
          </cell>
        </row>
        <row r="628">
          <cell r="A628" t="str">
            <v>78.924.030-2</v>
          </cell>
          <cell r="B628" t="str">
            <v>Implementos S.a</v>
          </cell>
          <cell r="C628" t="str">
            <v>Implementos</v>
          </cell>
          <cell r="D628" t="str">
            <v>Cosorio</v>
          </cell>
          <cell r="E628">
            <v>70000000</v>
          </cell>
          <cell r="F628">
            <v>9352368900</v>
          </cell>
          <cell r="G628">
            <v>93523689</v>
          </cell>
        </row>
        <row r="629">
          <cell r="A629" t="str">
            <v>78.929.230-2</v>
          </cell>
          <cell r="B629" t="str">
            <v>Siga Ingenieria Y Consultoria S.a.</v>
          </cell>
          <cell r="C629" t="str">
            <v>Sgs</v>
          </cell>
          <cell r="D629" t="str">
            <v>Valarcon</v>
          </cell>
          <cell r="E629">
            <v>86909167</v>
          </cell>
          <cell r="F629">
            <v>7640925529</v>
          </cell>
          <cell r="G629">
            <v>76409255</v>
          </cell>
        </row>
        <row r="630">
          <cell r="A630" t="str">
            <v>78.954.200-7</v>
          </cell>
          <cell r="B630" t="str">
            <v>Logistica Transporte Y Servicios Lts Ltda.</v>
          </cell>
          <cell r="C630" t="str">
            <v>Walmart</v>
          </cell>
          <cell r="D630" t="str">
            <v>Cosorio</v>
          </cell>
          <cell r="E630">
            <v>306000000</v>
          </cell>
          <cell r="F630">
            <v>36692588796</v>
          </cell>
          <cell r="G630">
            <v>366925888</v>
          </cell>
        </row>
        <row r="631">
          <cell r="A631" t="str">
            <v>78.971.320-0</v>
          </cell>
          <cell r="B631" t="str">
            <v>Centro De Formacion Profesional Ltda.</v>
          </cell>
          <cell r="C631" t="str">
            <v>Turbus</v>
          </cell>
          <cell r="D631" t="str">
            <v>Bsilva</v>
          </cell>
          <cell r="E631">
            <v>2200000</v>
          </cell>
          <cell r="F631">
            <v>215115580</v>
          </cell>
          <cell r="G631">
            <v>2151156</v>
          </cell>
        </row>
        <row r="632">
          <cell r="A632" t="str">
            <v>78.986.740-2</v>
          </cell>
          <cell r="B632" t="str">
            <v>Distribuidora De Alimentos Globe Italia Spa</v>
          </cell>
          <cell r="C632" t="str">
            <v>Grupo Mil Sabores</v>
          </cell>
          <cell r="D632" t="str">
            <v>Bsilva</v>
          </cell>
          <cell r="E632">
            <v>13866170</v>
          </cell>
          <cell r="F632">
            <v>1283887432</v>
          </cell>
          <cell r="G632">
            <v>12838874</v>
          </cell>
        </row>
        <row r="633">
          <cell r="A633" t="str">
            <v>78.992.000-1</v>
          </cell>
          <cell r="B633" t="str">
            <v>Newrest Mery Y Mery Servicios De Alimentacion</v>
          </cell>
          <cell r="C633" t="str">
            <v>Newrest</v>
          </cell>
          <cell r="D633" t="str">
            <v>Bsilva</v>
          </cell>
          <cell r="E633">
            <v>9313528</v>
          </cell>
          <cell r="F633">
            <v>884519536</v>
          </cell>
          <cell r="G633">
            <v>8845195</v>
          </cell>
        </row>
        <row r="634">
          <cell r="A634" t="str">
            <v>79.546.430-1</v>
          </cell>
          <cell r="B634" t="str">
            <v>Sociedad Comercializadora Y Servicio Macal Ltda</v>
          </cell>
          <cell r="C634" t="str">
            <v>Macal</v>
          </cell>
          <cell r="D634" t="str">
            <v>Cosorio</v>
          </cell>
          <cell r="E634">
            <v>16862526</v>
          </cell>
          <cell r="F634">
            <v>1922954542</v>
          </cell>
          <cell r="G634">
            <v>19229545</v>
          </cell>
        </row>
        <row r="635">
          <cell r="A635" t="str">
            <v>79.554.850-5</v>
          </cell>
          <cell r="B635" t="str">
            <v>Transportes Nacionales Libertador Ltda.</v>
          </cell>
          <cell r="C635" t="str">
            <v>Sitrans</v>
          </cell>
          <cell r="D635" t="str">
            <v>Lbravo</v>
          </cell>
          <cell r="E635">
            <v>54091000</v>
          </cell>
          <cell r="F635">
            <v>5411679233</v>
          </cell>
          <cell r="G635">
            <v>54116792</v>
          </cell>
        </row>
        <row r="636">
          <cell r="A636" t="str">
            <v>79.556.490-k</v>
          </cell>
          <cell r="B636" t="str">
            <v>Sodexo Inversiones S.a.</v>
          </cell>
          <cell r="C636" t="str">
            <v>Sodexo</v>
          </cell>
          <cell r="D636" t="str">
            <v>Bsilva</v>
          </cell>
          <cell r="E636">
            <v>122000000</v>
          </cell>
          <cell r="F636">
            <v>16478382315</v>
          </cell>
          <cell r="G636">
            <v>164783823</v>
          </cell>
        </row>
        <row r="637">
          <cell r="A637" t="str">
            <v>79.567.420-9</v>
          </cell>
          <cell r="B637" t="str">
            <v>Kia Chile Spa</v>
          </cell>
          <cell r="C637" t="str">
            <v>Indumotora</v>
          </cell>
          <cell r="D637" t="str">
            <v>Valarcon</v>
          </cell>
          <cell r="E637">
            <v>90000000</v>
          </cell>
          <cell r="F637">
            <v>5874998258</v>
          </cell>
          <cell r="G637">
            <v>58749983</v>
          </cell>
        </row>
        <row r="638">
          <cell r="A638" t="str">
            <v>79.568.850-1</v>
          </cell>
          <cell r="B638" t="str">
            <v>Valtek S.a</v>
          </cell>
          <cell r="C638" t="str">
            <v>Valtek</v>
          </cell>
          <cell r="D638" t="str">
            <v>Cosorio</v>
          </cell>
          <cell r="E638">
            <v>59880079</v>
          </cell>
          <cell r="F638">
            <v>6108569137</v>
          </cell>
          <cell r="G638">
            <v>61085691</v>
          </cell>
        </row>
        <row r="639">
          <cell r="A639" t="str">
            <v>79.576.810-6</v>
          </cell>
          <cell r="B639" t="str">
            <v>Clinica Reñaca S.a.</v>
          </cell>
          <cell r="C639" t="str">
            <v>Bupa</v>
          </cell>
          <cell r="D639" t="str">
            <v>Lbravo</v>
          </cell>
          <cell r="E639">
            <v>137108735</v>
          </cell>
          <cell r="F639">
            <v>12448501162</v>
          </cell>
          <cell r="G639">
            <v>124485012</v>
          </cell>
        </row>
        <row r="640">
          <cell r="A640" t="str">
            <v>79.587.210-8</v>
          </cell>
          <cell r="B640" t="str">
            <v>Minera Escondida Ltda.</v>
          </cell>
          <cell r="C640" t="str">
            <v>Bhp</v>
          </cell>
          <cell r="D640" t="str">
            <v>Jmolina</v>
          </cell>
          <cell r="E640">
            <v>1583424656</v>
          </cell>
          <cell r="F640">
            <v>168465484812</v>
          </cell>
          <cell r="G640">
            <v>1684654848</v>
          </cell>
        </row>
        <row r="641">
          <cell r="A641" t="str">
            <v>79.601.560-8</v>
          </cell>
          <cell r="B641" t="str">
            <v>Servicios Forestal Antillanca Ltda</v>
          </cell>
          <cell r="C641" t="str">
            <v>Antilemu</v>
          </cell>
          <cell r="D641" t="str">
            <v>Pmunoz</v>
          </cell>
          <cell r="E641">
            <v>11287016</v>
          </cell>
          <cell r="F641">
            <v>1135637194</v>
          </cell>
          <cell r="G641">
            <v>11356372</v>
          </cell>
        </row>
        <row r="642">
          <cell r="A642" t="str">
            <v>79.635.190-k</v>
          </cell>
          <cell r="B642" t="str">
            <v>Premium S.a.</v>
          </cell>
          <cell r="C642" t="str">
            <v>Proa</v>
          </cell>
          <cell r="D642" t="str">
            <v>Bsilva</v>
          </cell>
          <cell r="E642">
            <v>4671114</v>
          </cell>
          <cell r="F642">
            <v>488736037</v>
          </cell>
          <cell r="G642">
            <v>4887360</v>
          </cell>
        </row>
        <row r="643">
          <cell r="A643" t="str">
            <v>79.643.000-1</v>
          </cell>
          <cell r="B643" t="str">
            <v>Chilean Spa</v>
          </cell>
          <cell r="C643" t="str">
            <v>Chilean</v>
          </cell>
          <cell r="D643" t="str">
            <v>Cosorio</v>
          </cell>
          <cell r="E643">
            <v>23000000</v>
          </cell>
          <cell r="F643">
            <v>2680187678</v>
          </cell>
          <cell r="G643">
            <v>26801877</v>
          </cell>
        </row>
        <row r="644">
          <cell r="A644" t="str">
            <v>79.649.140-K</v>
          </cell>
          <cell r="B644" t="str">
            <v>Automotores Gildemeister Spa</v>
          </cell>
          <cell r="C644" t="str">
            <v>Gildemeister</v>
          </cell>
          <cell r="D644" t="str">
            <v>Bsilva</v>
          </cell>
          <cell r="E644">
            <v>190136788</v>
          </cell>
          <cell r="F644">
            <v>18919357796</v>
          </cell>
          <cell r="G644">
            <v>189193578</v>
          </cell>
        </row>
        <row r="645">
          <cell r="A645" t="str">
            <v>79.735.190-3</v>
          </cell>
          <cell r="B645" t="str">
            <v>Soc. Legal Minera Tesoro Uno De La Higuera</v>
          </cell>
          <cell r="C645" t="str">
            <v>Suministros Mineros</v>
          </cell>
          <cell r="D645" t="str">
            <v>Gcontreras</v>
          </cell>
          <cell r="E645">
            <v>3496405</v>
          </cell>
          <cell r="F645">
            <v>350920004</v>
          </cell>
          <cell r="G645">
            <v>3509200</v>
          </cell>
        </row>
        <row r="646">
          <cell r="A646" t="str">
            <v>79.760.110-1</v>
          </cell>
          <cell r="B646" t="str">
            <v>Genera Spa</v>
          </cell>
          <cell r="C646" t="str">
            <v>Genera Spa</v>
          </cell>
          <cell r="D646" t="str">
            <v>Bsilva</v>
          </cell>
          <cell r="E646">
            <v>2200000</v>
          </cell>
          <cell r="F646">
            <v>1311269991</v>
          </cell>
          <cell r="G646">
            <v>13112700</v>
          </cell>
        </row>
        <row r="647">
          <cell r="A647" t="str">
            <v>79.787.480-9</v>
          </cell>
          <cell r="B647" t="str">
            <v>Productos Industriales Madereros Ltda.</v>
          </cell>
          <cell r="C647" t="str">
            <v>Apco</v>
          </cell>
          <cell r="D647" t="str">
            <v>Valarcon</v>
          </cell>
          <cell r="E647">
            <v>11765</v>
          </cell>
          <cell r="F647">
            <v>1254558880</v>
          </cell>
          <cell r="G647">
            <v>12545589</v>
          </cell>
        </row>
        <row r="648">
          <cell r="A648" t="str">
            <v>79.797.990-2</v>
          </cell>
          <cell r="B648" t="str">
            <v>Invermar S.a.</v>
          </cell>
          <cell r="C648" t="str">
            <v>Invermar</v>
          </cell>
          <cell r="D648" t="str">
            <v>Cparada</v>
          </cell>
          <cell r="E648">
            <v>229472896</v>
          </cell>
          <cell r="F648">
            <v>20475943342</v>
          </cell>
          <cell r="G648">
            <v>204759433</v>
          </cell>
        </row>
        <row r="649">
          <cell r="A649" t="str">
            <v>79.816.000-1</v>
          </cell>
          <cell r="B649" t="str">
            <v>Constructora Jomar Spa</v>
          </cell>
          <cell r="C649" t="str">
            <v>Martabid</v>
          </cell>
          <cell r="D649" t="str">
            <v>Mmorales</v>
          </cell>
          <cell r="E649">
            <v>149000000</v>
          </cell>
          <cell r="F649">
            <v>15396730966</v>
          </cell>
          <cell r="G649">
            <v>153967310</v>
          </cell>
        </row>
        <row r="650">
          <cell r="A650" t="str">
            <v>79.829.500-4</v>
          </cell>
          <cell r="B650" t="str">
            <v>Eurofashion Ltda.</v>
          </cell>
          <cell r="C650" t="str">
            <v>Cencosud</v>
          </cell>
          <cell r="D650" t="str">
            <v>Bsilva</v>
          </cell>
          <cell r="E650">
            <v>23842440</v>
          </cell>
          <cell r="F650">
            <v>2385077109</v>
          </cell>
          <cell r="G650">
            <v>23850771</v>
          </cell>
        </row>
        <row r="651">
          <cell r="A651" t="str">
            <v>79.831.480-7</v>
          </cell>
          <cell r="B651" t="str">
            <v>Servicio De Transporte Y Movimiento De Tierra Ltda.</v>
          </cell>
          <cell r="C651" t="str">
            <v>Suministros Mineros</v>
          </cell>
          <cell r="D651" t="str">
            <v>Gcontreras</v>
          </cell>
          <cell r="E651">
            <v>2004091</v>
          </cell>
          <cell r="F651">
            <v>186325293</v>
          </cell>
          <cell r="G651">
            <v>1863253</v>
          </cell>
        </row>
        <row r="652">
          <cell r="A652" t="str">
            <v>79.840.520-9</v>
          </cell>
          <cell r="B652" t="str">
            <v>Sociedad Profesionales De La Seguridad Limitada</v>
          </cell>
          <cell r="C652" t="str">
            <v>Sociedad Profesionales De La Seguridad Limitada</v>
          </cell>
          <cell r="D652" t="str">
            <v>Bsilva</v>
          </cell>
          <cell r="E652">
            <v>18273330</v>
          </cell>
          <cell r="F652">
            <v>2915639646</v>
          </cell>
          <cell r="G652">
            <v>29156396</v>
          </cell>
        </row>
        <row r="653">
          <cell r="A653" t="str">
            <v>79.851.120-3</v>
          </cell>
          <cell r="B653" t="str">
            <v>Desarrollo Tecnológico Ingeniería S.a.</v>
          </cell>
          <cell r="C653" t="str">
            <v>Salfa</v>
          </cell>
          <cell r="D653" t="str">
            <v>Lbravo</v>
          </cell>
          <cell r="E653">
            <v>500000</v>
          </cell>
          <cell r="F653">
            <v>143939277</v>
          </cell>
          <cell r="G653">
            <v>1439393</v>
          </cell>
        </row>
        <row r="654">
          <cell r="A654" t="str">
            <v>79.871.020-6</v>
          </cell>
          <cell r="B654" t="str">
            <v>Sercoin Sci S.a.</v>
          </cell>
          <cell r="C654" t="str">
            <v>Mathiesen</v>
          </cell>
          <cell r="D654" t="str">
            <v>Cosorio</v>
          </cell>
          <cell r="E654">
            <v>1605377</v>
          </cell>
          <cell r="F654">
            <v>671790388</v>
          </cell>
          <cell r="G654">
            <v>6717904</v>
          </cell>
        </row>
        <row r="655">
          <cell r="A655" t="str">
            <v>79.894.160-7</v>
          </cell>
          <cell r="B655" t="str">
            <v>Luval S.a.</v>
          </cell>
          <cell r="C655" t="str">
            <v>Luval S.A.</v>
          </cell>
          <cell r="D655" t="str">
            <v>Valarcon</v>
          </cell>
          <cell r="E655">
            <v>30582927</v>
          </cell>
          <cell r="F655">
            <v>3118941480</v>
          </cell>
          <cell r="G655">
            <v>31189415</v>
          </cell>
        </row>
        <row r="656">
          <cell r="A656" t="str">
            <v>79.895.670-1</v>
          </cell>
          <cell r="B656" t="str">
            <v>Pv Equip S.a.</v>
          </cell>
          <cell r="C656" t="str">
            <v>Pv Equip</v>
          </cell>
          <cell r="D656" t="str">
            <v>Cosorio</v>
          </cell>
          <cell r="E656">
            <v>13200000</v>
          </cell>
          <cell r="F656">
            <v>4154036879</v>
          </cell>
          <cell r="G656">
            <v>41540369</v>
          </cell>
        </row>
        <row r="657">
          <cell r="A657" t="str">
            <v>79.947.310-0</v>
          </cell>
          <cell r="B657" t="str">
            <v>Prisa Media Chile S.a.</v>
          </cell>
          <cell r="C657" t="str">
            <v>Iberoamericana</v>
          </cell>
          <cell r="D657" t="str">
            <v>Bsilva</v>
          </cell>
          <cell r="E657">
            <v>12000000</v>
          </cell>
          <cell r="F657">
            <v>0</v>
          </cell>
          <cell r="G657">
            <v>0</v>
          </cell>
        </row>
        <row r="658">
          <cell r="A658" t="str">
            <v>80.125.100-5</v>
          </cell>
          <cell r="B658" t="str">
            <v>Bottai Sa</v>
          </cell>
          <cell r="C658" t="str">
            <v>Bottai Sa</v>
          </cell>
          <cell r="D658" t="str">
            <v>Bsilva</v>
          </cell>
          <cell r="E658">
            <v>40000000</v>
          </cell>
          <cell r="F658">
            <v>0</v>
          </cell>
          <cell r="G658">
            <v>0</v>
          </cell>
        </row>
        <row r="659">
          <cell r="A659" t="str">
            <v>80.228.400-4</v>
          </cell>
          <cell r="B659" t="str">
            <v>Condor Bus Spa</v>
          </cell>
          <cell r="C659" t="str">
            <v>Turbus</v>
          </cell>
          <cell r="D659" t="str">
            <v>Bsilva</v>
          </cell>
          <cell r="E659">
            <v>50150000</v>
          </cell>
          <cell r="F659">
            <v>5151693269</v>
          </cell>
          <cell r="G659">
            <v>51516933</v>
          </cell>
        </row>
        <row r="660">
          <cell r="A660" t="str">
            <v>80.314.700-0</v>
          </cell>
          <cell r="B660" t="str">
            <v>Empresa De Transportes Rurales Spa</v>
          </cell>
          <cell r="C660" t="str">
            <v>Turbus</v>
          </cell>
          <cell r="D660" t="str">
            <v>Bsilva</v>
          </cell>
          <cell r="E660">
            <v>380000000</v>
          </cell>
          <cell r="F660">
            <v>37532860581</v>
          </cell>
          <cell r="G660">
            <v>375328606</v>
          </cell>
        </row>
        <row r="661">
          <cell r="A661" t="str">
            <v>80.432.900-5</v>
          </cell>
          <cell r="B661" t="str">
            <v>Grez Y Ulloa Spa</v>
          </cell>
          <cell r="C661" t="str">
            <v>Grez Y Ulloa</v>
          </cell>
          <cell r="D661" t="str">
            <v>Pmunoz</v>
          </cell>
          <cell r="E661">
            <v>22702595</v>
          </cell>
          <cell r="F661">
            <v>2417463258</v>
          </cell>
          <cell r="G661">
            <v>24174633</v>
          </cell>
        </row>
        <row r="662">
          <cell r="A662" t="str">
            <v>80.447.400-5</v>
          </cell>
          <cell r="B662" t="str">
            <v>Munnich Pharma Medical Spa</v>
          </cell>
          <cell r="C662" t="str">
            <v>Femsa Salud</v>
          </cell>
          <cell r="D662" t="str">
            <v>Lbravo</v>
          </cell>
          <cell r="E662">
            <v>10963760</v>
          </cell>
          <cell r="F662">
            <v>1114027505</v>
          </cell>
          <cell r="G662">
            <v>11140275</v>
          </cell>
        </row>
        <row r="663">
          <cell r="A663" t="str">
            <v>80.634.800-7</v>
          </cell>
          <cell r="B663" t="str">
            <v>Modinger Hermanos Sociedad Anonima</v>
          </cell>
          <cell r="C663" t="str">
            <v>Modinger Hermanos Sociedad Anonima</v>
          </cell>
          <cell r="D663" t="str">
            <v>Cparada</v>
          </cell>
          <cell r="E663">
            <v>130000000</v>
          </cell>
          <cell r="F663">
            <v>11785398805</v>
          </cell>
          <cell r="G663">
            <v>117853988</v>
          </cell>
        </row>
        <row r="664">
          <cell r="A664" t="str">
            <v>80.762.300-1</v>
          </cell>
          <cell r="B664" t="str">
            <v>Productos Alimenticios Donuts Spa</v>
          </cell>
          <cell r="C664" t="str">
            <v>Cadaqués</v>
          </cell>
          <cell r="D664" t="str">
            <v>Lbravo</v>
          </cell>
          <cell r="E664">
            <v>1972588</v>
          </cell>
          <cell r="F664">
            <v>201395413</v>
          </cell>
          <cell r="G664">
            <v>2013954</v>
          </cell>
        </row>
        <row r="665">
          <cell r="A665" t="str">
            <v>80.897.600-5</v>
          </cell>
          <cell r="B665" t="str">
            <v>Cementerio Metropolitano Ltda</v>
          </cell>
          <cell r="C665" t="str">
            <v>Cementerio Metropolitano</v>
          </cell>
          <cell r="D665" t="str">
            <v>Valarcon</v>
          </cell>
          <cell r="E665">
            <v>35326672</v>
          </cell>
          <cell r="F665">
            <v>3614715161</v>
          </cell>
          <cell r="G665">
            <v>36147152</v>
          </cell>
        </row>
        <row r="666">
          <cell r="A666" t="str">
            <v>80.914.400-3</v>
          </cell>
          <cell r="B666" t="str">
            <v>S.g.s. Chile Limitada, Sociedad De Control</v>
          </cell>
          <cell r="C666" t="str">
            <v>Sgs</v>
          </cell>
          <cell r="D666" t="str">
            <v>Valarcon</v>
          </cell>
          <cell r="E666">
            <v>210746173</v>
          </cell>
          <cell r="F666">
            <v>23690755148</v>
          </cell>
          <cell r="G666">
            <v>236907551</v>
          </cell>
        </row>
        <row r="667">
          <cell r="A667" t="str">
            <v>80.941.800-6</v>
          </cell>
          <cell r="B667" t="str">
            <v>Jaime Soler E Hijos S.a</v>
          </cell>
          <cell r="C667" t="str">
            <v>Cecinas Soler</v>
          </cell>
          <cell r="D667" t="str">
            <v>Pmunoz</v>
          </cell>
          <cell r="E667">
            <v>7298947</v>
          </cell>
          <cell r="F667">
            <v>1182733867</v>
          </cell>
          <cell r="G667">
            <v>11827339</v>
          </cell>
        </row>
        <row r="668">
          <cell r="A668" t="str">
            <v>80.983.500-6</v>
          </cell>
          <cell r="B668" t="str">
            <v xml:space="preserve">Transportes Cruz Del Sur </v>
          </cell>
          <cell r="C668" t="str">
            <v>Transportes Cruz Del Sur</v>
          </cell>
          <cell r="D668" t="str">
            <v>Cparada</v>
          </cell>
          <cell r="E668">
            <v>3923704</v>
          </cell>
          <cell r="F668">
            <v>6280966869</v>
          </cell>
          <cell r="G668">
            <v>62809669</v>
          </cell>
        </row>
        <row r="669">
          <cell r="A669" t="str">
            <v>80.992.000-3</v>
          </cell>
          <cell r="B669" t="str">
            <v>Ultramar Agencia Maritima Ltda.</v>
          </cell>
          <cell r="C669" t="str">
            <v>Agencia Maritima</v>
          </cell>
          <cell r="D669" t="str">
            <v>Gcontreras</v>
          </cell>
          <cell r="E669">
            <v>64512918</v>
          </cell>
          <cell r="F669">
            <v>6616433036</v>
          </cell>
          <cell r="G669">
            <v>66164330</v>
          </cell>
        </row>
        <row r="670">
          <cell r="A670" t="str">
            <v>81.380.500-6</v>
          </cell>
          <cell r="B670" t="str">
            <v>Universidad Austral De Chile</v>
          </cell>
          <cell r="C670" t="str">
            <v>Uach</v>
          </cell>
          <cell r="D670" t="str">
            <v>Cparada</v>
          </cell>
          <cell r="E670">
            <v>530082740</v>
          </cell>
          <cell r="F670">
            <v>53594765786</v>
          </cell>
          <cell r="G670">
            <v>535947658</v>
          </cell>
        </row>
        <row r="671">
          <cell r="A671" t="str">
            <v>81.446.000-2</v>
          </cell>
          <cell r="B671" t="str">
            <v>Sociedad Nacional De Mineria F.g</v>
          </cell>
          <cell r="C671" t="str">
            <v>Sociedad Nacional De Mineria F.g</v>
          </cell>
          <cell r="D671" t="str">
            <v>Bsilva</v>
          </cell>
          <cell r="E671">
            <v>6957788</v>
          </cell>
          <cell r="F671">
            <v>796275110</v>
          </cell>
          <cell r="G671">
            <v>7962751</v>
          </cell>
        </row>
        <row r="672">
          <cell r="A672" t="str">
            <v>81.533.600-3</v>
          </cell>
          <cell r="B672" t="str">
            <v>Distribuidora Gilco Sa</v>
          </cell>
          <cell r="C672" t="str">
            <v>Grupo Valdivieso</v>
          </cell>
          <cell r="D672" t="str">
            <v>Valarcon</v>
          </cell>
          <cell r="E672">
            <v>8267466</v>
          </cell>
          <cell r="F672">
            <v>934426786</v>
          </cell>
          <cell r="G672">
            <v>9344268</v>
          </cell>
        </row>
        <row r="673">
          <cell r="A673" t="str">
            <v>81.629.800-8</v>
          </cell>
          <cell r="B673" t="str">
            <v>Cooperativa Eléctrica Paillaco Ltda</v>
          </cell>
          <cell r="C673" t="str">
            <v>Socoepa</v>
          </cell>
          <cell r="D673" t="str">
            <v>Cparada</v>
          </cell>
          <cell r="E673">
            <v>4706671</v>
          </cell>
          <cell r="F673">
            <v>472521202</v>
          </cell>
          <cell r="G673">
            <v>4725212</v>
          </cell>
        </row>
        <row r="674">
          <cell r="A674" t="str">
            <v>81.669.200-8</v>
          </cell>
          <cell r="B674" t="str">
            <v>Pontificia Universidad Católica De Valparaiso</v>
          </cell>
          <cell r="C674" t="str">
            <v>Pucv</v>
          </cell>
          <cell r="D674" t="str">
            <v>Valarcon</v>
          </cell>
          <cell r="E674">
            <v>300000000</v>
          </cell>
          <cell r="F674">
            <v>49832513381</v>
          </cell>
          <cell r="G674">
            <v>498325134</v>
          </cell>
        </row>
        <row r="675">
          <cell r="A675" t="str">
            <v>81.675.600-6</v>
          </cell>
          <cell r="B675" t="str">
            <v>Hites S.a.</v>
          </cell>
          <cell r="C675" t="str">
            <v>Hites</v>
          </cell>
          <cell r="D675" t="str">
            <v>Valarcon</v>
          </cell>
          <cell r="E675">
            <v>261000000</v>
          </cell>
          <cell r="F675">
            <v>26479589926</v>
          </cell>
          <cell r="G675">
            <v>264795899</v>
          </cell>
        </row>
        <row r="676">
          <cell r="A676" t="str">
            <v>81.698.900-0</v>
          </cell>
          <cell r="B676" t="str">
            <v>Pontificia Universidad Católica De Chile</v>
          </cell>
          <cell r="C676" t="str">
            <v>Puc</v>
          </cell>
          <cell r="D676" t="str">
            <v>Lbravo</v>
          </cell>
          <cell r="E676">
            <v>140000000</v>
          </cell>
          <cell r="F676">
            <v>170719867785</v>
          </cell>
          <cell r="G676">
            <v>1707198678</v>
          </cell>
        </row>
        <row r="677">
          <cell r="A677" t="str">
            <v>81.805.700-8</v>
          </cell>
          <cell r="B677" t="str">
            <v>Cooperativa Agricola Control Pisquero De Elqui Y Limari Ltda.</v>
          </cell>
          <cell r="C677" t="str">
            <v>Control Pisquero</v>
          </cell>
          <cell r="D677" t="str">
            <v>Gcontreras</v>
          </cell>
          <cell r="E677">
            <v>4088674</v>
          </cell>
          <cell r="F677">
            <v>453172152</v>
          </cell>
          <cell r="G677">
            <v>4531722</v>
          </cell>
        </row>
        <row r="678">
          <cell r="A678" t="str">
            <v>81.882.500-5</v>
          </cell>
          <cell r="B678" t="str">
            <v>Institucion Educacional Residencia Universitaria Femenina</v>
          </cell>
          <cell r="C678" t="str">
            <v>Alperit</v>
          </cell>
          <cell r="D678" t="str">
            <v>Cosorio</v>
          </cell>
          <cell r="E678">
            <v>3500000</v>
          </cell>
          <cell r="F678">
            <v>2446291404</v>
          </cell>
          <cell r="G678">
            <v>24462914</v>
          </cell>
        </row>
        <row r="679">
          <cell r="A679" t="str">
            <v>81.949.100-3</v>
          </cell>
          <cell r="B679" t="str">
            <v>Corporación De Beneficencia Osorno</v>
          </cell>
          <cell r="C679" t="str">
            <v>Clínica Alemana Osorno</v>
          </cell>
          <cell r="D679" t="str">
            <v>Cparada</v>
          </cell>
          <cell r="E679">
            <v>20000000</v>
          </cell>
          <cell r="F679">
            <v>8210342323</v>
          </cell>
          <cell r="G679">
            <v>82103423</v>
          </cell>
        </row>
        <row r="680">
          <cell r="A680" t="str">
            <v>82.031.800-5</v>
          </cell>
          <cell r="B680" t="str">
            <v>Fundacion Hospital Parroquial De San Bernardo</v>
          </cell>
          <cell r="C680" t="str">
            <v>Hpsb</v>
          </cell>
          <cell r="D680" t="str">
            <v>Lbravo</v>
          </cell>
          <cell r="E680">
            <v>20000000</v>
          </cell>
          <cell r="F680">
            <v>10727612746</v>
          </cell>
          <cell r="G680">
            <v>107276127</v>
          </cell>
        </row>
        <row r="681">
          <cell r="A681" t="str">
            <v>82.062.500-5</v>
          </cell>
          <cell r="B681" t="str">
            <v>Industrias Floramatic Spa.</v>
          </cell>
          <cell r="C681" t="str">
            <v>Industrias Floramatic Spa.</v>
          </cell>
          <cell r="D681" t="str">
            <v>Bsilva</v>
          </cell>
          <cell r="E681">
            <v>4066089</v>
          </cell>
          <cell r="F681">
            <v>2561471217</v>
          </cell>
          <cell r="G681">
            <v>25614712</v>
          </cell>
        </row>
        <row r="682">
          <cell r="A682" t="str">
            <v>82.225.800-k</v>
          </cell>
          <cell r="B682" t="str">
            <v>Metalpren Chile Spa</v>
          </cell>
          <cell r="C682" t="str">
            <v>Metalpren Chile Spa</v>
          </cell>
          <cell r="D682" t="str">
            <v>Bsilva</v>
          </cell>
          <cell r="E682">
            <v>11000000</v>
          </cell>
          <cell r="F682">
            <v>3332404329</v>
          </cell>
          <cell r="G682">
            <v>33324043</v>
          </cell>
        </row>
        <row r="683">
          <cell r="A683" t="str">
            <v>82.975.200-K</v>
          </cell>
          <cell r="B683" t="str">
            <v>Pesquera Yadrán S.a</v>
          </cell>
          <cell r="C683" t="str">
            <v>Sasa</v>
          </cell>
          <cell r="D683" t="str">
            <v>Cparada</v>
          </cell>
          <cell r="E683">
            <v>4151862</v>
          </cell>
          <cell r="F683">
            <v>413965585</v>
          </cell>
          <cell r="G683">
            <v>4139656</v>
          </cell>
        </row>
        <row r="684">
          <cell r="A684" t="str">
            <v>83.004.000-5</v>
          </cell>
          <cell r="B684" t="str">
            <v>Cooperativa De Servicios Educacionales Windsor School Ltda</v>
          </cell>
          <cell r="C684" t="str">
            <v>Cooperativa De Servicios Educacionales Windsor School Ltda</v>
          </cell>
          <cell r="D684" t="str">
            <v>Cparada</v>
          </cell>
          <cell r="E684">
            <v>33765352</v>
          </cell>
          <cell r="F684">
            <v>3343355708</v>
          </cell>
          <cell r="G684">
            <v>33433557</v>
          </cell>
        </row>
        <row r="685">
          <cell r="A685" t="str">
            <v>83.109.000-6</v>
          </cell>
          <cell r="B685" t="str">
            <v>Empresa Constructora  Fe Grande S.a.</v>
          </cell>
          <cell r="C685" t="str">
            <v>Salfa</v>
          </cell>
          <cell r="D685" t="str">
            <v>Lbravo</v>
          </cell>
          <cell r="E685">
            <v>37000000</v>
          </cell>
          <cell r="F685">
            <v>43653300025</v>
          </cell>
          <cell r="G685">
            <v>436533000</v>
          </cell>
        </row>
        <row r="686">
          <cell r="A686" t="str">
            <v>83.150.900-7</v>
          </cell>
          <cell r="B686" t="str">
            <v>Multitiendas Corona S.a.</v>
          </cell>
          <cell r="C686" t="str">
            <v>Corona</v>
          </cell>
          <cell r="D686" t="str">
            <v>Lbravo</v>
          </cell>
          <cell r="E686">
            <v>10555125</v>
          </cell>
          <cell r="F686"/>
          <cell r="G686">
            <v>0</v>
          </cell>
        </row>
        <row r="687">
          <cell r="A687" t="str">
            <v>83.187.800-2</v>
          </cell>
          <cell r="B687" t="str">
            <v>Car S.a.</v>
          </cell>
          <cell r="C687" t="str">
            <v>Ripley</v>
          </cell>
          <cell r="D687" t="str">
            <v>Lbravo</v>
          </cell>
          <cell r="E687">
            <v>225279192</v>
          </cell>
          <cell r="F687">
            <v>23616452959</v>
          </cell>
          <cell r="G687">
            <v>236164530</v>
          </cell>
        </row>
        <row r="688">
          <cell r="A688" t="str">
            <v>83.210.700-k</v>
          </cell>
          <cell r="B688" t="str">
            <v>Confecciones Top Spa</v>
          </cell>
          <cell r="C688" t="str">
            <v>Top</v>
          </cell>
          <cell r="D688" t="str">
            <v>Valarcon</v>
          </cell>
          <cell r="E688">
            <v>32078329</v>
          </cell>
          <cell r="F688">
            <v>4601491257</v>
          </cell>
          <cell r="G688">
            <v>46014913</v>
          </cell>
        </row>
        <row r="689">
          <cell r="A689" t="str">
            <v>83.366.800-5</v>
          </cell>
          <cell r="B689" t="str">
            <v>Antonio Castillo S.a</v>
          </cell>
          <cell r="C689" t="str">
            <v>Antonio Castillo S.a</v>
          </cell>
          <cell r="D689" t="str">
            <v>Valarcon</v>
          </cell>
          <cell r="E689">
            <v>42160000</v>
          </cell>
          <cell r="F689">
            <v>9161667383</v>
          </cell>
          <cell r="G689">
            <v>91616674</v>
          </cell>
        </row>
        <row r="690">
          <cell r="A690" t="str">
            <v>83.382.700-6</v>
          </cell>
          <cell r="B690" t="str">
            <v>Comercial Eccsa S.a.</v>
          </cell>
          <cell r="C690" t="str">
            <v>Ripley</v>
          </cell>
          <cell r="D690" t="str">
            <v>Lbravo</v>
          </cell>
          <cell r="E690">
            <v>1159103894</v>
          </cell>
          <cell r="F690">
            <v>121259797702</v>
          </cell>
          <cell r="G690">
            <v>1212597977</v>
          </cell>
        </row>
        <row r="691">
          <cell r="A691" t="str">
            <v>83.469.500-6</v>
          </cell>
          <cell r="B691" t="str">
            <v>Comercial Etcetera S.a.</v>
          </cell>
          <cell r="C691" t="str">
            <v>Grupo Chiozza</v>
          </cell>
          <cell r="D691" t="str">
            <v>Bsilva</v>
          </cell>
          <cell r="E691">
            <v>20694025</v>
          </cell>
          <cell r="F691">
            <v>2101103018</v>
          </cell>
          <cell r="G691">
            <v>21011030</v>
          </cell>
        </row>
        <row r="692">
          <cell r="A692" t="str">
            <v>83.484.700-0</v>
          </cell>
          <cell r="B692" t="str">
            <v xml:space="preserve">Reifox Industrial Spa </v>
          </cell>
          <cell r="C692" t="str">
            <v>Tehmcorp S.a</v>
          </cell>
          <cell r="D692" t="str">
            <v>Bsilva</v>
          </cell>
          <cell r="E692">
            <v>2500000</v>
          </cell>
          <cell r="F692">
            <v>269914189</v>
          </cell>
          <cell r="G692">
            <v>2699142</v>
          </cell>
        </row>
        <row r="693">
          <cell r="A693" t="str">
            <v>83.547.100-4</v>
          </cell>
          <cell r="B693" t="str">
            <v>Autorentas Del Pacifico Spa.</v>
          </cell>
          <cell r="C693" t="str">
            <v>Mitta</v>
          </cell>
          <cell r="D693" t="str">
            <v>Valarcon</v>
          </cell>
          <cell r="E693">
            <v>94474959</v>
          </cell>
          <cell r="F693">
            <v>23349696919</v>
          </cell>
          <cell r="G693">
            <v>233496969</v>
          </cell>
        </row>
        <row r="694">
          <cell r="A694" t="str">
            <v>83.955.000-6</v>
          </cell>
          <cell r="B694" t="str">
            <v>Molino Rahue S.a.</v>
          </cell>
          <cell r="C694" t="str">
            <v>Molino Rahue</v>
          </cell>
          <cell r="D694" t="str">
            <v>Cparada</v>
          </cell>
          <cell r="E694">
            <v>3683332</v>
          </cell>
          <cell r="F694">
            <v>466877740</v>
          </cell>
          <cell r="G694">
            <v>4668777</v>
          </cell>
        </row>
        <row r="695">
          <cell r="A695" t="str">
            <v>84.182.700-7</v>
          </cell>
          <cell r="B695" t="str">
            <v>Sociedad De Mantencion Conservacion Y Reparacion S.a</v>
          </cell>
          <cell r="C695" t="str">
            <v>Sociedad De Mantencion Conservacion Y Reparacion S.a</v>
          </cell>
          <cell r="D695" t="str">
            <v>Bsilva</v>
          </cell>
          <cell r="E695">
            <v>169281642</v>
          </cell>
          <cell r="F695">
            <v>18138524865</v>
          </cell>
          <cell r="G695">
            <v>181385249</v>
          </cell>
        </row>
        <row r="696">
          <cell r="A696" t="str">
            <v>84.398.200-k</v>
          </cell>
          <cell r="B696" t="str">
            <v>Espol S.a.</v>
          </cell>
          <cell r="C696" t="str">
            <v>Espol S.A.</v>
          </cell>
          <cell r="D696" t="str">
            <v>Pmunoz</v>
          </cell>
          <cell r="E696">
            <v>8833596</v>
          </cell>
          <cell r="F696">
            <v>6014662267</v>
          </cell>
          <cell r="G696">
            <v>60146623</v>
          </cell>
        </row>
        <row r="697">
          <cell r="A697" t="str">
            <v>84.463.900-7</v>
          </cell>
          <cell r="B697" t="str">
            <v>Rocofrut S.a</v>
          </cell>
          <cell r="C697" t="str">
            <v>Rocofrut S.a</v>
          </cell>
          <cell r="D697" t="str">
            <v>Pmunoz</v>
          </cell>
          <cell r="E697">
            <v>8881393</v>
          </cell>
          <cell r="F697">
            <v>1523209400</v>
          </cell>
          <cell r="G697">
            <v>15232094</v>
          </cell>
        </row>
        <row r="698">
          <cell r="A698" t="str">
            <v>84.716.400-k</v>
          </cell>
          <cell r="B698" t="str">
            <v>B Bosch S.a.</v>
          </cell>
          <cell r="C698" t="str">
            <v>B Bosch</v>
          </cell>
          <cell r="D698" t="str">
            <v>Bsilva</v>
          </cell>
          <cell r="E698">
            <v>160000000</v>
          </cell>
          <cell r="F698">
            <v>30888683560</v>
          </cell>
          <cell r="G698">
            <v>308886836</v>
          </cell>
        </row>
        <row r="699">
          <cell r="A699" t="str">
            <v>84.794.200-2</v>
          </cell>
          <cell r="B699" t="str">
            <v>Empresas De Buses Hualpen Ltda.</v>
          </cell>
          <cell r="C699" t="str">
            <v>Buses Hualpen</v>
          </cell>
          <cell r="D699" t="str">
            <v>Pmunoz</v>
          </cell>
          <cell r="E699">
            <v>423617623</v>
          </cell>
          <cell r="F699">
            <v>42842333095</v>
          </cell>
          <cell r="G699">
            <v>428423331</v>
          </cell>
        </row>
        <row r="700">
          <cell r="A700" t="str">
            <v>84.850.300-2</v>
          </cell>
          <cell r="B700" t="str">
            <v>Cooperativa De Abastecimiento De Agua Y Alcantarillado De La Comuna De Sagrada Familia Ltda</v>
          </cell>
          <cell r="C700" t="str">
            <v>Cooperativa De Abastecimiento De Agua Y Alcantarillado De La Comuna De Sagrada Familia Ltda</v>
          </cell>
          <cell r="D700" t="str">
            <v>Pmunoz</v>
          </cell>
          <cell r="E700">
            <v>1200000</v>
          </cell>
          <cell r="F700">
            <v>125223921</v>
          </cell>
          <cell r="G700">
            <v>1252239</v>
          </cell>
        </row>
        <row r="701">
          <cell r="A701" t="str">
            <v>84.865.000-5</v>
          </cell>
          <cell r="B701" t="str">
            <v>R Y Q Ingenieria S.a.</v>
          </cell>
          <cell r="C701" t="str">
            <v>R Y Q</v>
          </cell>
          <cell r="D701" t="str">
            <v>Cosorio</v>
          </cell>
          <cell r="E701">
            <v>36300000</v>
          </cell>
          <cell r="F701">
            <v>74336718608</v>
          </cell>
          <cell r="G701">
            <v>743367186</v>
          </cell>
        </row>
        <row r="702">
          <cell r="A702" t="str">
            <v>84.912.700-4</v>
          </cell>
          <cell r="B702" t="str">
            <v>Industrias De Tecnologia Hidraulica En Mineria Y Construccion S A</v>
          </cell>
          <cell r="C702" t="str">
            <v>Tehmcorp S.a</v>
          </cell>
          <cell r="D702" t="str">
            <v>Bsilva</v>
          </cell>
          <cell r="E702">
            <v>38600000</v>
          </cell>
          <cell r="F702">
            <v>3437135714</v>
          </cell>
          <cell r="G702">
            <v>34371357</v>
          </cell>
        </row>
        <row r="703">
          <cell r="A703" t="str">
            <v>84.916.800-2</v>
          </cell>
          <cell r="B703" t="str">
            <v>Callegari E Hijos Ltda.</v>
          </cell>
          <cell r="C703" t="str">
            <v>Callegari</v>
          </cell>
          <cell r="D703" t="str">
            <v>Gcontreras</v>
          </cell>
          <cell r="E703">
            <v>24277275</v>
          </cell>
          <cell r="F703">
            <v>2291884976</v>
          </cell>
          <cell r="G703">
            <v>22918850</v>
          </cell>
        </row>
        <row r="704">
          <cell r="A704" t="str">
            <v>84.963.300-7</v>
          </cell>
          <cell r="B704" t="str">
            <v>Airline Services And Logistics Spa.</v>
          </cell>
          <cell r="C704" t="str">
            <v>Uasl</v>
          </cell>
          <cell r="D704" t="str">
            <v>Bsilva</v>
          </cell>
          <cell r="E704">
            <v>13562022</v>
          </cell>
          <cell r="F704">
            <v>1281560563</v>
          </cell>
          <cell r="G704">
            <v>12815606</v>
          </cell>
        </row>
        <row r="705">
          <cell r="A705" t="str">
            <v>85.075.900-6</v>
          </cell>
          <cell r="B705" t="str">
            <v>Transportes  Transcesur  Ltda.</v>
          </cell>
          <cell r="C705" t="str">
            <v>Emandisa</v>
          </cell>
          <cell r="D705" t="str">
            <v>Cosorio</v>
          </cell>
          <cell r="E705">
            <v>2851064</v>
          </cell>
          <cell r="F705">
            <v>1005316665</v>
          </cell>
          <cell r="G705">
            <v>10053167</v>
          </cell>
        </row>
        <row r="706">
          <cell r="A706" t="str">
            <v>85.176.000-8</v>
          </cell>
          <cell r="B706" t="str">
            <v>Importadora Trento Ltda.</v>
          </cell>
          <cell r="C706" t="str">
            <v>Callegari</v>
          </cell>
          <cell r="D706" t="str">
            <v>Gcontreras</v>
          </cell>
          <cell r="E706">
            <v>4156765</v>
          </cell>
          <cell r="F706">
            <v>417856032</v>
          </cell>
          <cell r="G706">
            <v>4178560</v>
          </cell>
        </row>
        <row r="707">
          <cell r="A707" t="str">
            <v>85.272.800-0</v>
          </cell>
          <cell r="B707" t="str">
            <v xml:space="preserve">Compañia Contractual Minera Candelaria </v>
          </cell>
          <cell r="C707" t="str">
            <v>Candelaria</v>
          </cell>
          <cell r="D707" t="str">
            <v>Jmolina</v>
          </cell>
          <cell r="E707">
            <v>531364632</v>
          </cell>
          <cell r="F707">
            <v>59266353254</v>
          </cell>
          <cell r="G707">
            <v>592663533</v>
          </cell>
        </row>
        <row r="708">
          <cell r="A708" t="str">
            <v>85.325.100-3</v>
          </cell>
          <cell r="B708" t="str">
            <v>Inversiones Y Tarjetas S.a.</v>
          </cell>
          <cell r="C708" t="str">
            <v>Hites</v>
          </cell>
          <cell r="D708" t="str">
            <v>Valarcon</v>
          </cell>
          <cell r="E708">
            <v>9000000</v>
          </cell>
          <cell r="F708">
            <v>951276420</v>
          </cell>
          <cell r="G708">
            <v>9512764</v>
          </cell>
        </row>
        <row r="709">
          <cell r="A709" t="str">
            <v>85.380.000-7</v>
          </cell>
          <cell r="B709" t="str">
            <v>Soc Inmob Ferias Unidas Osorno Ltda</v>
          </cell>
          <cell r="C709" t="str">
            <v>Fossa</v>
          </cell>
          <cell r="D709" t="str">
            <v>Cparada</v>
          </cell>
          <cell r="E709">
            <v>221196</v>
          </cell>
          <cell r="F709">
            <v>222180518</v>
          </cell>
          <cell r="G709">
            <v>2221805</v>
          </cell>
        </row>
        <row r="710">
          <cell r="A710" t="str">
            <v>85.747.000-1</v>
          </cell>
          <cell r="B710" t="str">
            <v>Echeverria Izquierdo IngenierÍa Y ConstrucciÓn S.a.</v>
          </cell>
          <cell r="C710" t="str">
            <v>Echeverria</v>
          </cell>
          <cell r="D710" t="str">
            <v>Valarcon</v>
          </cell>
          <cell r="E710">
            <v>2998646</v>
          </cell>
          <cell r="F710">
            <v>343859266</v>
          </cell>
          <cell r="G710">
            <v>3438593</v>
          </cell>
        </row>
        <row r="711">
          <cell r="A711" t="str">
            <v>85.751.000-3</v>
          </cell>
          <cell r="B711" t="str">
            <v>Servicio Forestales Y Comerciales S.a</v>
          </cell>
          <cell r="C711" t="str">
            <v>Serfocol</v>
          </cell>
          <cell r="D711" t="str">
            <v>Pmunoz</v>
          </cell>
          <cell r="E711">
            <v>137820974</v>
          </cell>
          <cell r="F711">
            <v>13600477305</v>
          </cell>
          <cell r="G711">
            <v>136004773</v>
          </cell>
        </row>
        <row r="712">
          <cell r="A712" t="str">
            <v>85.864.400-3</v>
          </cell>
          <cell r="B712" t="str">
            <v xml:space="preserve">Adecco Servicios Empresariales </v>
          </cell>
          <cell r="C712" t="str">
            <v>Adecco</v>
          </cell>
          <cell r="D712" t="str">
            <v>Bsilva</v>
          </cell>
          <cell r="E712">
            <v>2082353</v>
          </cell>
          <cell r="F712">
            <v>7499176479</v>
          </cell>
          <cell r="G712">
            <v>74991765</v>
          </cell>
        </row>
        <row r="713">
          <cell r="A713" t="str">
            <v>85.961.200-8</v>
          </cell>
          <cell r="B713" t="str">
            <v>Inversiones Puente Nuevo Ltda.</v>
          </cell>
          <cell r="C713" t="str">
            <v>Koslan</v>
          </cell>
          <cell r="D713" t="str">
            <v>Cosorio</v>
          </cell>
          <cell r="E713">
            <v>4386140</v>
          </cell>
          <cell r="F713">
            <v>426916559</v>
          </cell>
          <cell r="G713">
            <v>4269166</v>
          </cell>
        </row>
        <row r="714">
          <cell r="A714" t="str">
            <v>86.100.500-3</v>
          </cell>
          <cell r="B714" t="str">
            <v>Salmones Antártica S.a.</v>
          </cell>
          <cell r="C714" t="str">
            <v>Sasa</v>
          </cell>
          <cell r="D714" t="str">
            <v>Cparada</v>
          </cell>
          <cell r="E714">
            <v>277292977</v>
          </cell>
          <cell r="F714">
            <v>29944117570</v>
          </cell>
          <cell r="G714">
            <v>299441176</v>
          </cell>
        </row>
        <row r="715">
          <cell r="A715" t="str">
            <v>86.160.300-8</v>
          </cell>
          <cell r="B715" t="str">
            <v>Bhp Chile Inc</v>
          </cell>
          <cell r="C715" t="str">
            <v>Bhp</v>
          </cell>
          <cell r="D715" t="str">
            <v>Jmolina</v>
          </cell>
          <cell r="E715">
            <v>580694571</v>
          </cell>
          <cell r="F715">
            <v>60725905437</v>
          </cell>
          <cell r="G715">
            <v>607259054</v>
          </cell>
        </row>
        <row r="716">
          <cell r="A716" t="str">
            <v>86.341.100-9</v>
          </cell>
          <cell r="B716" t="str">
            <v>Automotriz Balmaceda Ltda.</v>
          </cell>
          <cell r="C716" t="str">
            <v>Callegari</v>
          </cell>
          <cell r="D716" t="str">
            <v>Gcontreras</v>
          </cell>
          <cell r="E716">
            <v>5538590</v>
          </cell>
          <cell r="F716">
            <v>557976456</v>
          </cell>
          <cell r="G716">
            <v>5579765</v>
          </cell>
        </row>
        <row r="717">
          <cell r="A717" t="str">
            <v>86.400.400-8</v>
          </cell>
          <cell r="B717" t="str">
            <v>Distribuidora De Alimentos S.a.</v>
          </cell>
          <cell r="C717" t="str">
            <v>Distribuidora De Alimentos S.A.</v>
          </cell>
          <cell r="D717" t="str">
            <v>Valarcon</v>
          </cell>
          <cell r="E717">
            <v>63436973</v>
          </cell>
          <cell r="F717">
            <v>5396630462</v>
          </cell>
          <cell r="G717">
            <v>53966305</v>
          </cell>
        </row>
        <row r="718">
          <cell r="A718" t="str">
            <v>86.542.100-1</v>
          </cell>
          <cell r="B718" t="str">
            <v>Minera Spence S.a.</v>
          </cell>
          <cell r="C718" t="str">
            <v>Bhp</v>
          </cell>
          <cell r="D718" t="str">
            <v>Jmolina</v>
          </cell>
          <cell r="E718">
            <v>642085938</v>
          </cell>
          <cell r="F718">
            <v>66135953307</v>
          </cell>
          <cell r="G718">
            <v>661359533</v>
          </cell>
        </row>
        <row r="719">
          <cell r="A719" t="str">
            <v>86.740.500-3</v>
          </cell>
          <cell r="B719" t="str">
            <v>Toyota Chile S.a</v>
          </cell>
          <cell r="C719" t="str">
            <v>Toyota Chile S.a</v>
          </cell>
          <cell r="D719" t="str">
            <v>Lbravo</v>
          </cell>
          <cell r="E719">
            <v>54907451</v>
          </cell>
          <cell r="F719">
            <v>5456141286</v>
          </cell>
          <cell r="G719">
            <v>54561413</v>
          </cell>
        </row>
        <row r="720">
          <cell r="A720" t="str">
            <v>86.743.300-7</v>
          </cell>
          <cell r="B720" t="str">
            <v>World Courier De Chile Ldta</v>
          </cell>
          <cell r="C720" t="str">
            <v>World Courier De Chile Ldta</v>
          </cell>
          <cell r="D720" t="str">
            <v>Lbravo</v>
          </cell>
          <cell r="E720">
            <v>4428571</v>
          </cell>
          <cell r="F720">
            <v>827510721</v>
          </cell>
          <cell r="G720">
            <v>8275107</v>
          </cell>
        </row>
        <row r="721">
          <cell r="A721" t="str">
            <v>86.838.400-k</v>
          </cell>
          <cell r="B721" t="str">
            <v>Decoracion Integral Sa</v>
          </cell>
          <cell r="C721" t="str">
            <v>Windsor</v>
          </cell>
          <cell r="D721" t="str">
            <v>Lbravo</v>
          </cell>
          <cell r="E721">
            <v>26000000</v>
          </cell>
          <cell r="F721">
            <v>2608853055</v>
          </cell>
          <cell r="G721">
            <v>26088531</v>
          </cell>
        </row>
        <row r="722">
          <cell r="A722" t="str">
            <v>86.856.700-7</v>
          </cell>
          <cell r="B722" t="str">
            <v>Constructora Novatec S.a</v>
          </cell>
          <cell r="C722" t="str">
            <v>Salfa</v>
          </cell>
          <cell r="D722" t="str">
            <v>Lbravo</v>
          </cell>
          <cell r="E722">
            <v>25000000</v>
          </cell>
          <cell r="F722">
            <v>9642884261</v>
          </cell>
          <cell r="G722">
            <v>96428843</v>
          </cell>
        </row>
        <row r="723">
          <cell r="A723" t="str">
            <v>86.881.400-4</v>
          </cell>
          <cell r="B723" t="str">
            <v>Envases Cmf Sociedad Anonima</v>
          </cell>
          <cell r="C723" t="str">
            <v>Cmf</v>
          </cell>
          <cell r="D723" t="str">
            <v>Cosorio</v>
          </cell>
          <cell r="E723">
            <v>76155043</v>
          </cell>
          <cell r="F723">
            <v>8008797594</v>
          </cell>
          <cell r="G723">
            <v>80087976</v>
          </cell>
        </row>
        <row r="724">
          <cell r="A724" t="str">
            <v>86.963.200-7</v>
          </cell>
          <cell r="B724" t="str">
            <v>Forus S.a.</v>
          </cell>
          <cell r="C724" t="str">
            <v>Forus</v>
          </cell>
          <cell r="D724" t="str">
            <v>Lbravo</v>
          </cell>
          <cell r="E724">
            <v>358216345</v>
          </cell>
          <cell r="F724">
            <v>35350252091</v>
          </cell>
          <cell r="G724">
            <v>353502521</v>
          </cell>
        </row>
        <row r="725">
          <cell r="A725" t="str">
            <v>86.968.900-9</v>
          </cell>
          <cell r="B725" t="str">
            <v>Nexxo S.a.</v>
          </cell>
          <cell r="C725" t="str">
            <v>Echeverria</v>
          </cell>
          <cell r="D725" t="str">
            <v>Valarcon</v>
          </cell>
          <cell r="E725">
            <v>549127078</v>
          </cell>
          <cell r="F725">
            <v>59454538233</v>
          </cell>
          <cell r="G725">
            <v>594545382</v>
          </cell>
        </row>
        <row r="726">
          <cell r="A726" t="str">
            <v>87.606.800-1</v>
          </cell>
          <cell r="B726" t="str">
            <v>Malbec S. A.</v>
          </cell>
          <cell r="C726" t="str">
            <v>Malbec</v>
          </cell>
          <cell r="D726" t="str">
            <v>Cosorio</v>
          </cell>
          <cell r="E726">
            <v>3000000</v>
          </cell>
          <cell r="F726">
            <v>1303770006</v>
          </cell>
          <cell r="G726">
            <v>13037700</v>
          </cell>
        </row>
        <row r="727">
          <cell r="A727" t="str">
            <v>87.674.400-7</v>
          </cell>
          <cell r="B727" t="str">
            <v>Laboratorio Pasteur S.a</v>
          </cell>
          <cell r="C727" t="str">
            <v>Laboratorio Pasteur S.a</v>
          </cell>
          <cell r="D727" t="str">
            <v>Pmunoz</v>
          </cell>
          <cell r="E727">
            <v>70442616</v>
          </cell>
          <cell r="F727">
            <v>7596180309</v>
          </cell>
          <cell r="G727">
            <v>75961803</v>
          </cell>
        </row>
        <row r="728">
          <cell r="A728" t="str">
            <v>87.690.900-6</v>
          </cell>
          <cell r="B728" t="str">
            <v>Distribuidora Portland S A</v>
          </cell>
          <cell r="C728" t="str">
            <v>Portland</v>
          </cell>
          <cell r="D728" t="str">
            <v>Lbravo</v>
          </cell>
          <cell r="E728">
            <v>26000001</v>
          </cell>
          <cell r="F728">
            <v>3023158060</v>
          </cell>
          <cell r="G728">
            <v>30231581</v>
          </cell>
        </row>
        <row r="729">
          <cell r="A729" t="str">
            <v>87.752.000-5</v>
          </cell>
          <cell r="B729" t="str">
            <v>Granja Marina Tornagaleones S.a</v>
          </cell>
          <cell r="C729" t="str">
            <v>Marine Farm</v>
          </cell>
          <cell r="D729" t="str">
            <v>Cparada</v>
          </cell>
          <cell r="E729">
            <v>137952172</v>
          </cell>
          <cell r="F729">
            <v>14143213638</v>
          </cell>
          <cell r="G729">
            <v>141432136</v>
          </cell>
        </row>
        <row r="730">
          <cell r="A730" t="str">
            <v>87.765.000-6</v>
          </cell>
          <cell r="B730" t="str">
            <v xml:space="preserve">Comercial Ruver Ltda </v>
          </cell>
          <cell r="C730" t="str">
            <v>Versluys</v>
          </cell>
          <cell r="D730" t="str">
            <v>Pmunoz</v>
          </cell>
          <cell r="E730">
            <v>18048392</v>
          </cell>
          <cell r="F730">
            <v>2049687354</v>
          </cell>
          <cell r="G730">
            <v>20496874</v>
          </cell>
        </row>
        <row r="731">
          <cell r="A731" t="str">
            <v>87.912.900-1</v>
          </cell>
          <cell r="B731" t="str">
            <v>Universidad De La Frontera</v>
          </cell>
          <cell r="C731" t="str">
            <v>Ufro</v>
          </cell>
          <cell r="D731" t="str">
            <v>Mmorales</v>
          </cell>
          <cell r="E731">
            <v>231000000</v>
          </cell>
          <cell r="F731">
            <v>51486344443</v>
          </cell>
          <cell r="G731">
            <v>514863444</v>
          </cell>
        </row>
        <row r="732">
          <cell r="A732" t="str">
            <v>88.279.700-7</v>
          </cell>
          <cell r="B732" t="str">
            <v>Imein S.a.</v>
          </cell>
          <cell r="C732" t="str">
            <v>Imein S.A.</v>
          </cell>
          <cell r="D732" t="str">
            <v>Bsilva</v>
          </cell>
          <cell r="E732">
            <v>7852130</v>
          </cell>
          <cell r="F732">
            <v>806019546</v>
          </cell>
          <cell r="G732">
            <v>8060195</v>
          </cell>
        </row>
        <row r="733">
          <cell r="A733" t="str">
            <v>88.689.100-8</v>
          </cell>
          <cell r="B733" t="str">
            <v>Equans Industrial Spa</v>
          </cell>
          <cell r="C733" t="str">
            <v>Equans</v>
          </cell>
          <cell r="D733" t="str">
            <v>Valarcon</v>
          </cell>
          <cell r="E733">
            <v>60000000</v>
          </cell>
          <cell r="F733">
            <v>38025976781</v>
          </cell>
          <cell r="G733">
            <v>380259768</v>
          </cell>
        </row>
        <row r="734">
          <cell r="A734" t="str">
            <v>88.770.500-3</v>
          </cell>
          <cell r="B734" t="str">
            <v>Soc. Centro De Terapia Del Comportamiento Ltda</v>
          </cell>
          <cell r="C734" t="str">
            <v>Terapia</v>
          </cell>
          <cell r="D734" t="str">
            <v>Cosorio</v>
          </cell>
          <cell r="E734">
            <v>8000000</v>
          </cell>
          <cell r="F734">
            <v>818034095</v>
          </cell>
          <cell r="G734">
            <v>8180341</v>
          </cell>
        </row>
        <row r="735">
          <cell r="A735" t="str">
            <v>88.792.300-0</v>
          </cell>
          <cell r="B735" t="str">
            <v>Agroindustrias Lomas Coloradas Ltda.</v>
          </cell>
          <cell r="C735" t="str">
            <v>Empresas Ft</v>
          </cell>
          <cell r="D735" t="str">
            <v>Mmorales</v>
          </cell>
          <cell r="E735">
            <v>6607367</v>
          </cell>
          <cell r="F735">
            <v>1563179294</v>
          </cell>
          <cell r="G735">
            <v>15631793</v>
          </cell>
        </row>
        <row r="736">
          <cell r="A736" t="str">
            <v>88.819.000-7</v>
          </cell>
          <cell r="B736" t="str">
            <v>Transportes Emandisa Ltda.</v>
          </cell>
          <cell r="C736" t="str">
            <v>Emandisa</v>
          </cell>
          <cell r="D736" t="str">
            <v>Cosorio</v>
          </cell>
          <cell r="E736">
            <v>3807660</v>
          </cell>
          <cell r="F736">
            <v>739683967</v>
          </cell>
          <cell r="G736">
            <v>7396840</v>
          </cell>
        </row>
        <row r="737">
          <cell r="A737" t="str">
            <v>88.910.400-7</v>
          </cell>
          <cell r="B737" t="str">
            <v>Confecciones Nazal Ltda</v>
          </cell>
          <cell r="C737" t="str">
            <v>Intime</v>
          </cell>
          <cell r="D737" t="str">
            <v>Valarcon</v>
          </cell>
          <cell r="E737">
            <v>35178089</v>
          </cell>
          <cell r="F737">
            <v>3588125670</v>
          </cell>
          <cell r="G737">
            <v>35881257</v>
          </cell>
        </row>
        <row r="738">
          <cell r="A738" t="str">
            <v>88.968.100-4</v>
          </cell>
          <cell r="B738" t="str">
            <v>Remates Feria Osorno Spa</v>
          </cell>
          <cell r="C738" t="str">
            <v>Fossa</v>
          </cell>
          <cell r="D738" t="str">
            <v>Cparada</v>
          </cell>
          <cell r="E738">
            <v>12817774</v>
          </cell>
          <cell r="F738">
            <v>1263790792</v>
          </cell>
          <cell r="G738">
            <v>12637908</v>
          </cell>
        </row>
        <row r="739">
          <cell r="A739" t="str">
            <v>89.010.200-k</v>
          </cell>
          <cell r="B739" t="str">
            <v>Importadora Alsacia Spa</v>
          </cell>
          <cell r="C739" t="str">
            <v>Importadora Alsacia Spa</v>
          </cell>
          <cell r="D739" t="str">
            <v>Valarcon</v>
          </cell>
          <cell r="E739">
            <v>28000000</v>
          </cell>
          <cell r="F739">
            <v>5194026199</v>
          </cell>
          <cell r="G739">
            <v>51940262</v>
          </cell>
        </row>
        <row r="740">
          <cell r="A740" t="str">
            <v>89.113.900-4</v>
          </cell>
          <cell r="B740" t="str">
            <v>Constructora Concreta Spa</v>
          </cell>
          <cell r="C740" t="str">
            <v>Concreta</v>
          </cell>
          <cell r="D740" t="str">
            <v>Cosorio</v>
          </cell>
          <cell r="E740">
            <v>92500000</v>
          </cell>
          <cell r="F740">
            <v>10187406192</v>
          </cell>
          <cell r="G740">
            <v>101874062</v>
          </cell>
        </row>
        <row r="741">
          <cell r="A741" t="str">
            <v>89.221.000-4</v>
          </cell>
          <cell r="B741" t="str">
            <v>Aguas Manquehue S.a.</v>
          </cell>
          <cell r="C741" t="str">
            <v>Aguas Andinas</v>
          </cell>
          <cell r="D741" t="str">
            <v>Lbravo</v>
          </cell>
          <cell r="E741">
            <v>1448206</v>
          </cell>
          <cell r="F741">
            <v>287446500</v>
          </cell>
          <cell r="G741">
            <v>2874465</v>
          </cell>
        </row>
        <row r="742">
          <cell r="A742" t="str">
            <v>89.255.800-0</v>
          </cell>
          <cell r="B742" t="str">
            <v>Agroindustrial Jaime Soler S.a</v>
          </cell>
          <cell r="C742" t="str">
            <v>Cecinas Soler</v>
          </cell>
          <cell r="D742" t="str">
            <v>Pmunoz</v>
          </cell>
          <cell r="E742">
            <v>3053053</v>
          </cell>
          <cell r="F742">
            <v>1066945764</v>
          </cell>
          <cell r="G742">
            <v>10669458</v>
          </cell>
        </row>
        <row r="743">
          <cell r="A743" t="str">
            <v>89.458.100-K</v>
          </cell>
          <cell r="B743" t="str">
            <v>Viñedos Familia Chadwick Spa</v>
          </cell>
          <cell r="C743" t="str">
            <v>Viñedos Chadwick (ex Viña Errazuriz)</v>
          </cell>
          <cell r="D743" t="str">
            <v>Bsilva</v>
          </cell>
          <cell r="E743">
            <v>14587218</v>
          </cell>
          <cell r="F743">
            <v>5243568574</v>
          </cell>
          <cell r="G743">
            <v>52435686</v>
          </cell>
        </row>
        <row r="744">
          <cell r="A744" t="str">
            <v>89.489.000-2</v>
          </cell>
          <cell r="B744" t="str">
            <v>Wesser S.a</v>
          </cell>
          <cell r="C744" t="str">
            <v>Wesser S.a</v>
          </cell>
          <cell r="D744" t="str">
            <v>Gcontreras</v>
          </cell>
          <cell r="E744">
            <v>3150538</v>
          </cell>
          <cell r="F744">
            <v>1485982353</v>
          </cell>
          <cell r="G744">
            <v>14859824</v>
          </cell>
        </row>
        <row r="745">
          <cell r="A745" t="str">
            <v>89.524.100-8</v>
          </cell>
          <cell r="B745" t="str">
            <v>Comercial Windsor Limitada</v>
          </cell>
          <cell r="C745" t="str">
            <v>Windsor</v>
          </cell>
          <cell r="D745" t="str">
            <v>Lbravo</v>
          </cell>
          <cell r="E745">
            <v>16000000</v>
          </cell>
          <cell r="F745">
            <v>1488195317</v>
          </cell>
          <cell r="G745">
            <v>14881953</v>
          </cell>
        </row>
        <row r="746">
          <cell r="A746" t="str">
            <v>89.524.800-2</v>
          </cell>
          <cell r="B746" t="str">
            <v>Chocolateria Entrelagos S.a.</v>
          </cell>
          <cell r="C746" t="str">
            <v>Chocolateria Entrelagos S.A.</v>
          </cell>
          <cell r="D746" t="str">
            <v>Cparada</v>
          </cell>
          <cell r="E746">
            <v>21000000</v>
          </cell>
          <cell r="F746">
            <v>2990492599</v>
          </cell>
          <cell r="G746">
            <v>29904926</v>
          </cell>
        </row>
        <row r="747">
          <cell r="A747" t="str">
            <v>89.529.500-0</v>
          </cell>
          <cell r="B747" t="str">
            <v>Constructora Ln S.a.</v>
          </cell>
          <cell r="C747" t="str">
            <v>Constructora Ln</v>
          </cell>
          <cell r="D747" t="str">
            <v>Cparada</v>
          </cell>
          <cell r="E747">
            <v>57224206</v>
          </cell>
          <cell r="F747">
            <v>5954580760</v>
          </cell>
          <cell r="G747">
            <v>59545808</v>
          </cell>
        </row>
        <row r="748">
          <cell r="A748" t="str">
            <v>89.800.100-8</v>
          </cell>
          <cell r="B748" t="str">
            <v>Koslan Ingenieria Ltda.</v>
          </cell>
          <cell r="C748" t="str">
            <v>Koslan</v>
          </cell>
          <cell r="D748" t="str">
            <v>Cosorio</v>
          </cell>
          <cell r="E748">
            <v>841996</v>
          </cell>
          <cell r="F748">
            <v>89987829</v>
          </cell>
          <cell r="G748">
            <v>899878</v>
          </cell>
        </row>
        <row r="749">
          <cell r="A749" t="str">
            <v>89.807.200-2</v>
          </cell>
          <cell r="B749" t="str">
            <v>Farmacias Cruz Verde Spa</v>
          </cell>
          <cell r="C749" t="str">
            <v>Cruz Verde</v>
          </cell>
          <cell r="D749" t="str">
            <v>Lbravo</v>
          </cell>
          <cell r="E749">
            <v>1198230058</v>
          </cell>
          <cell r="F749">
            <v>122109414770</v>
          </cell>
          <cell r="G749">
            <v>1221094148</v>
          </cell>
        </row>
        <row r="750">
          <cell r="A750" t="str">
            <v>90.249.000-0</v>
          </cell>
          <cell r="B750" t="str">
            <v>Bolsa De Comercio De Santiago</v>
          </cell>
          <cell r="C750" t="str">
            <v>Nuam</v>
          </cell>
          <cell r="D750" t="str">
            <v>Cosorio</v>
          </cell>
          <cell r="E750">
            <v>13919893</v>
          </cell>
          <cell r="F750">
            <v>1397906624</v>
          </cell>
          <cell r="G750">
            <v>13979066</v>
          </cell>
        </row>
        <row r="751">
          <cell r="A751" t="str">
            <v>90.727.000-9</v>
          </cell>
          <cell r="B751" t="str">
            <v>Empresas Demaria S.a.</v>
          </cell>
          <cell r="C751" t="str">
            <v>Demaria</v>
          </cell>
          <cell r="D751" t="str">
            <v>Valarcon</v>
          </cell>
          <cell r="E751">
            <v>76938480</v>
          </cell>
          <cell r="F751">
            <v>7857722058</v>
          </cell>
          <cell r="G751">
            <v>78577221</v>
          </cell>
        </row>
        <row r="752">
          <cell r="A752" t="str">
            <v>90.743.000-6</v>
          </cell>
          <cell r="B752" t="str">
            <v>Promotora Cmr Falabella S.a.</v>
          </cell>
          <cell r="C752" t="str">
            <v>Banco Falabella</v>
          </cell>
          <cell r="D752" t="str">
            <v>Lbravo</v>
          </cell>
          <cell r="E752">
            <v>53498030</v>
          </cell>
          <cell r="F752">
            <v>11988997424</v>
          </cell>
          <cell r="G752">
            <v>119889974</v>
          </cell>
        </row>
        <row r="753">
          <cell r="A753" t="str">
            <v>90.889.000-0</v>
          </cell>
          <cell r="B753" t="str">
            <v>Sociedad Industrial Kunstmann S.a.</v>
          </cell>
          <cell r="C753" t="str">
            <v>Molino Kunstmann</v>
          </cell>
          <cell r="D753" t="str">
            <v>Cparada</v>
          </cell>
          <cell r="E753">
            <v>32400000</v>
          </cell>
          <cell r="F753">
            <v>3284328470</v>
          </cell>
          <cell r="G753">
            <v>32843285</v>
          </cell>
        </row>
        <row r="754">
          <cell r="A754" t="str">
            <v>90.905.000-6</v>
          </cell>
          <cell r="B754" t="str">
            <v>Licores Mitjans S.a</v>
          </cell>
          <cell r="C754" t="str">
            <v>Grupo Valdivieso</v>
          </cell>
          <cell r="D754" t="str">
            <v>Valarcon</v>
          </cell>
          <cell r="E754">
            <v>13945280</v>
          </cell>
          <cell r="F754">
            <v>1557569499</v>
          </cell>
          <cell r="G754">
            <v>15575695</v>
          </cell>
        </row>
        <row r="755">
          <cell r="A755" t="str">
            <v>91.008.000-8</v>
          </cell>
          <cell r="B755" t="str">
            <v>Caffarena S.a</v>
          </cell>
          <cell r="C755" t="str">
            <v>Grupo Chiozza</v>
          </cell>
          <cell r="D755" t="str">
            <v>Bsilva</v>
          </cell>
          <cell r="E755">
            <v>37540244</v>
          </cell>
          <cell r="F755">
            <v>3540925683</v>
          </cell>
          <cell r="G755">
            <v>35409257</v>
          </cell>
        </row>
        <row r="756">
          <cell r="A756" t="str">
            <v>91.039.000-7</v>
          </cell>
          <cell r="B756" t="str">
            <v>Instituto Bioquimico Beta S.a</v>
          </cell>
          <cell r="C756" t="str">
            <v>Pharma</v>
          </cell>
          <cell r="D756" t="str">
            <v>Bsilva</v>
          </cell>
          <cell r="E756">
            <v>6000000</v>
          </cell>
          <cell r="F756">
            <v>2494799382</v>
          </cell>
          <cell r="G756">
            <v>24947994</v>
          </cell>
        </row>
        <row r="757">
          <cell r="A757" t="str">
            <v>91.081.000-6</v>
          </cell>
          <cell r="B757" t="str">
            <v>Enel Generacion Chile S.a.</v>
          </cell>
          <cell r="C757" t="str">
            <v>Enel</v>
          </cell>
          <cell r="D757" t="str">
            <v>Bsilva</v>
          </cell>
          <cell r="E757">
            <v>207618713</v>
          </cell>
          <cell r="F757">
            <v>21044373602</v>
          </cell>
          <cell r="G757">
            <v>210443736</v>
          </cell>
        </row>
        <row r="758">
          <cell r="A758" t="str">
            <v>91.125.000-4</v>
          </cell>
          <cell r="B758" t="str">
            <v>Vina Valdivieso S A</v>
          </cell>
          <cell r="C758" t="str">
            <v>Grupo Valdivieso</v>
          </cell>
          <cell r="D758" t="str">
            <v>Valarcon</v>
          </cell>
          <cell r="E758">
            <v>20968228</v>
          </cell>
          <cell r="F758">
            <v>2366547936</v>
          </cell>
          <cell r="G758">
            <v>23665479</v>
          </cell>
        </row>
        <row r="759">
          <cell r="A759" t="str">
            <v>91.216.000-9</v>
          </cell>
          <cell r="B759" t="str">
            <v>Vidrios Dellorto S.a</v>
          </cell>
          <cell r="C759" t="str">
            <v>Vidrios Dellorto S.a</v>
          </cell>
          <cell r="D759" t="str">
            <v>Bsilva</v>
          </cell>
          <cell r="E759">
            <v>23621052</v>
          </cell>
          <cell r="F759">
            <v>3435358505</v>
          </cell>
          <cell r="G759">
            <v>34353585</v>
          </cell>
        </row>
        <row r="760">
          <cell r="A760" t="str">
            <v>91.237.000-3</v>
          </cell>
          <cell r="B760" t="str">
            <v>Feria De Osorno S A</v>
          </cell>
          <cell r="C760" t="str">
            <v>Fossa</v>
          </cell>
          <cell r="D760" t="str">
            <v>Cparada</v>
          </cell>
          <cell r="E760">
            <v>5295842</v>
          </cell>
          <cell r="F760">
            <v>485736752</v>
          </cell>
          <cell r="G760">
            <v>4857368</v>
          </cell>
        </row>
        <row r="761">
          <cell r="A761" t="str">
            <v>91.476.000-3</v>
          </cell>
          <cell r="B761" t="str">
            <v>Importadora Y Manufacturera Von Der Heyde S.a.c.i</v>
          </cell>
          <cell r="C761" t="str">
            <v>Importadora Y Manufacturera Von Der Heyde S.a.c.i</v>
          </cell>
          <cell r="D761" t="str">
            <v>Bsilva</v>
          </cell>
          <cell r="E761">
            <v>20678176</v>
          </cell>
          <cell r="F761">
            <v>2085190606</v>
          </cell>
          <cell r="G761">
            <v>20851906</v>
          </cell>
        </row>
        <row r="762">
          <cell r="A762" t="str">
            <v>91.635.000-7</v>
          </cell>
          <cell r="B762" t="str">
            <v>Preunic S.a.</v>
          </cell>
          <cell r="C762" t="str">
            <v>Salcobrand</v>
          </cell>
          <cell r="D762" t="str">
            <v>Lbravo</v>
          </cell>
          <cell r="E762">
            <v>230000000</v>
          </cell>
          <cell r="F762">
            <v>25544407945</v>
          </cell>
          <cell r="G762">
            <v>255444079</v>
          </cell>
        </row>
        <row r="763">
          <cell r="A763" t="str">
            <v>91.650.000-9</v>
          </cell>
          <cell r="B763" t="str">
            <v>Laboratorio Saval S.a.</v>
          </cell>
          <cell r="C763" t="str">
            <v>Saval</v>
          </cell>
          <cell r="D763" t="str">
            <v>Lbravo</v>
          </cell>
          <cell r="E763">
            <v>160000000</v>
          </cell>
          <cell r="F763">
            <v>26636689827</v>
          </cell>
          <cell r="G763">
            <v>266366898</v>
          </cell>
        </row>
        <row r="764">
          <cell r="A764" t="str">
            <v>91.716.000-7</v>
          </cell>
          <cell r="B764" t="str">
            <v>Sociedad Educacional Francesa De Concepción S.a</v>
          </cell>
          <cell r="C764" t="str">
            <v>Sociedad Educacional Francesa De Concepción S.a</v>
          </cell>
          <cell r="D764" t="str">
            <v>Pmunoz</v>
          </cell>
          <cell r="E764">
            <v>22297021</v>
          </cell>
          <cell r="F764">
            <v>3369297350</v>
          </cell>
          <cell r="G764">
            <v>33692974</v>
          </cell>
        </row>
        <row r="765">
          <cell r="A765" t="str">
            <v>91.730.000-3</v>
          </cell>
          <cell r="B765" t="str">
            <v>Frigorífico Simunovic S.a.</v>
          </cell>
          <cell r="C765" t="str">
            <v>Frigorífico Simunovic S.A.</v>
          </cell>
          <cell r="D765" t="str">
            <v>Cparada</v>
          </cell>
          <cell r="E765">
            <v>10000000</v>
          </cell>
          <cell r="F765">
            <v>2648450841</v>
          </cell>
          <cell r="G765">
            <v>26484508</v>
          </cell>
        </row>
        <row r="766">
          <cell r="A766" t="str">
            <v>91.762.000-8</v>
          </cell>
          <cell r="B766" t="str">
            <v>Epiroc Chile S.a.c</v>
          </cell>
          <cell r="C766" t="str">
            <v>Epiroc</v>
          </cell>
          <cell r="D766" t="str">
            <v>Bsilva</v>
          </cell>
          <cell r="E766">
            <v>275294</v>
          </cell>
          <cell r="F766">
            <v>20953299757</v>
          </cell>
          <cell r="G766">
            <v>209532998</v>
          </cell>
        </row>
        <row r="767">
          <cell r="A767" t="str">
            <v>91.947.000-3</v>
          </cell>
          <cell r="B767" t="str">
            <v>Sika S.a. Chile</v>
          </cell>
          <cell r="C767" t="str">
            <v>Sika S.a. Chile</v>
          </cell>
          <cell r="D767" t="str">
            <v>Valarcon</v>
          </cell>
          <cell r="E767">
            <v>18487389</v>
          </cell>
          <cell r="F767">
            <v>8373389048</v>
          </cell>
          <cell r="G767">
            <v>83733890</v>
          </cell>
        </row>
        <row r="768">
          <cell r="A768" t="str">
            <v>92.117.000-9</v>
          </cell>
          <cell r="B768" t="str">
            <v>Proa S.a.</v>
          </cell>
          <cell r="C768" t="str">
            <v>Proa</v>
          </cell>
          <cell r="D768" t="str">
            <v>Bsilva</v>
          </cell>
          <cell r="E768">
            <v>72083600</v>
          </cell>
          <cell r="F768">
            <v>7507629845</v>
          </cell>
          <cell r="G768">
            <v>75076298</v>
          </cell>
        </row>
        <row r="769">
          <cell r="A769" t="str">
            <v>92.142.000-5</v>
          </cell>
          <cell r="B769" t="str">
            <v>Association Of Universities For Research In Astronomy,inc.</v>
          </cell>
          <cell r="C769" t="str">
            <v>Association Of Universities For Research In Astronomy,inc.</v>
          </cell>
          <cell r="D769" t="str">
            <v>Gcontreras</v>
          </cell>
          <cell r="E769">
            <v>4226896</v>
          </cell>
          <cell r="F769">
            <v>8752282100</v>
          </cell>
          <cell r="G769">
            <v>87522821</v>
          </cell>
        </row>
        <row r="770">
          <cell r="A770" t="str">
            <v>92.207.000-8</v>
          </cell>
          <cell r="B770" t="str">
            <v>Mathiesen S.a.c.</v>
          </cell>
          <cell r="C770" t="str">
            <v>Mathiesen</v>
          </cell>
          <cell r="D770" t="str">
            <v>Cosorio</v>
          </cell>
          <cell r="E770">
            <v>3000000</v>
          </cell>
          <cell r="F770">
            <v>3634438081</v>
          </cell>
          <cell r="G770">
            <v>36344381</v>
          </cell>
        </row>
        <row r="771">
          <cell r="A771" t="str">
            <v>92.475.000-6</v>
          </cell>
          <cell r="B771" t="str">
            <v>Kaufmann S.a.   Vehiculos Motorizados</v>
          </cell>
          <cell r="C771" t="str">
            <v>Kaufmann</v>
          </cell>
          <cell r="D771" t="str">
            <v>Valarcon</v>
          </cell>
          <cell r="E771">
            <v>428938232</v>
          </cell>
          <cell r="F771">
            <v>43719221373</v>
          </cell>
          <cell r="G771">
            <v>437192214</v>
          </cell>
        </row>
        <row r="772">
          <cell r="A772" t="str">
            <v>92.654.000-9</v>
          </cell>
          <cell r="B772" t="str">
            <v>Hunter Douglas Chile Spa</v>
          </cell>
          <cell r="C772" t="str">
            <v>Hunter</v>
          </cell>
          <cell r="D772" t="str">
            <v>Cosorio</v>
          </cell>
          <cell r="E772">
            <v>19065000</v>
          </cell>
          <cell r="F772">
            <v>4094617349</v>
          </cell>
          <cell r="G772">
            <v>40946173</v>
          </cell>
        </row>
        <row r="773">
          <cell r="A773" t="str">
            <v>92.845.000-7</v>
          </cell>
          <cell r="B773" t="str">
            <v>Carlos Cramer Productos Aromaticos S.a.c.i.</v>
          </cell>
          <cell r="C773" t="str">
            <v>Cramer</v>
          </cell>
          <cell r="D773" t="str">
            <v>Cosorio</v>
          </cell>
          <cell r="E773">
            <v>10000000</v>
          </cell>
          <cell r="F773">
            <v>10011751044</v>
          </cell>
          <cell r="G773">
            <v>100117510</v>
          </cell>
        </row>
        <row r="774">
          <cell r="A774" t="str">
            <v>92.956.000-0</v>
          </cell>
          <cell r="B774" t="str">
            <v>Miguel Maritano Industria De Jabones S.a</v>
          </cell>
          <cell r="C774" t="str">
            <v>Miguel Maritano Industria De Jabones S.a</v>
          </cell>
          <cell r="D774" t="str">
            <v>Pmunoz</v>
          </cell>
          <cell r="E774">
            <v>26785155</v>
          </cell>
          <cell r="F774">
            <v>2849977136</v>
          </cell>
          <cell r="G774">
            <v>28499771</v>
          </cell>
        </row>
        <row r="775">
          <cell r="A775" t="str">
            <v>92.986.000-4</v>
          </cell>
          <cell r="B775" t="str">
            <v>Comercial E Industrial Libesa Limitada</v>
          </cell>
          <cell r="C775" t="str">
            <v>Comercial E Industrial Libesa Limitada</v>
          </cell>
          <cell r="D775" t="str">
            <v>Lbravo</v>
          </cell>
          <cell r="E775">
            <v>3500000</v>
          </cell>
          <cell r="F775">
            <v>3642648341</v>
          </cell>
          <cell r="G775">
            <v>36426483</v>
          </cell>
        </row>
        <row r="776">
          <cell r="A776" t="str">
            <v>93.129.000-2</v>
          </cell>
          <cell r="B776" t="str">
            <v>Rosen S.a.</v>
          </cell>
          <cell r="C776" t="str">
            <v>Rosen</v>
          </cell>
          <cell r="D776" t="str">
            <v>Mmorales</v>
          </cell>
          <cell r="E776">
            <v>100000000</v>
          </cell>
          <cell r="F776">
            <v>38528864916</v>
          </cell>
          <cell r="G776">
            <v>385288649</v>
          </cell>
        </row>
        <row r="777">
          <cell r="A777" t="str">
            <v>93.178.000-K</v>
          </cell>
          <cell r="B777" t="str">
            <v>Icb S.a</v>
          </cell>
          <cell r="C777" t="str">
            <v>Icb</v>
          </cell>
          <cell r="D777" t="str">
            <v>Bsilva</v>
          </cell>
          <cell r="E777">
            <v>317875753</v>
          </cell>
          <cell r="F777">
            <v>33416913797</v>
          </cell>
          <cell r="G777">
            <v>334169138</v>
          </cell>
        </row>
        <row r="778">
          <cell r="A778" t="str">
            <v>93.565.000-3</v>
          </cell>
          <cell r="B778" t="str">
            <v>Ascensores Schindler S.a</v>
          </cell>
          <cell r="C778" t="str">
            <v>Ascensores Schindler S.a</v>
          </cell>
          <cell r="D778" t="str">
            <v>Bsilva</v>
          </cell>
          <cell r="E778">
            <v>56000000</v>
          </cell>
          <cell r="F778">
            <v>11210764830</v>
          </cell>
          <cell r="G778">
            <v>112107648</v>
          </cell>
        </row>
        <row r="779">
          <cell r="A779" t="str">
            <v>93.659.000-4</v>
          </cell>
          <cell r="B779" t="str">
            <v>Constructora Salfa S.a.</v>
          </cell>
          <cell r="C779" t="str">
            <v>Salfa</v>
          </cell>
          <cell r="D779" t="str">
            <v>Lbravo</v>
          </cell>
          <cell r="E779">
            <v>175000000</v>
          </cell>
          <cell r="F779">
            <v>34820022971</v>
          </cell>
          <cell r="G779">
            <v>348200230</v>
          </cell>
        </row>
        <row r="780">
          <cell r="A780" t="str">
            <v>94.271.000-3</v>
          </cell>
          <cell r="B780" t="str">
            <v>Enel Americas S.a.</v>
          </cell>
          <cell r="C780" t="str">
            <v>Enel</v>
          </cell>
          <cell r="D780" t="str">
            <v>Bsilva</v>
          </cell>
          <cell r="E780">
            <v>6302780</v>
          </cell>
          <cell r="F780">
            <v>647512867</v>
          </cell>
          <cell r="G780">
            <v>6475129</v>
          </cell>
        </row>
        <row r="781">
          <cell r="A781" t="str">
            <v>94.365.000-4</v>
          </cell>
          <cell r="B781" t="str">
            <v>La Península S.a.</v>
          </cell>
          <cell r="C781" t="str">
            <v>Invermar</v>
          </cell>
          <cell r="D781" t="str">
            <v>Cparada</v>
          </cell>
          <cell r="E781">
            <v>55779920</v>
          </cell>
          <cell r="F781">
            <v>4152863965</v>
          </cell>
          <cell r="G781">
            <v>41528640</v>
          </cell>
        </row>
        <row r="782">
          <cell r="A782" t="str">
            <v>94.621.000-5</v>
          </cell>
          <cell r="B782" t="str">
            <v>Cia. Minera Cerro Colorado Ltda</v>
          </cell>
          <cell r="C782" t="str">
            <v>Bhp</v>
          </cell>
          <cell r="D782" t="str">
            <v>Jmolina</v>
          </cell>
          <cell r="E782">
            <v>3297166</v>
          </cell>
          <cell r="F782">
            <v>335805351</v>
          </cell>
          <cell r="G782">
            <v>3358054</v>
          </cell>
        </row>
        <row r="783">
          <cell r="A783" t="str">
            <v>94.623.000-6</v>
          </cell>
          <cell r="B783" t="str">
            <v>Sodexo Chile Spa</v>
          </cell>
          <cell r="C783" t="str">
            <v>Sodexo</v>
          </cell>
          <cell r="D783" t="str">
            <v>Bsilva</v>
          </cell>
          <cell r="E783">
            <v>1754000000</v>
          </cell>
          <cell r="F783">
            <v>231422465416</v>
          </cell>
          <cell r="G783">
            <v>2314224654</v>
          </cell>
        </row>
        <row r="784">
          <cell r="A784" t="str">
            <v>94.879.000-9</v>
          </cell>
          <cell r="B784" t="str">
            <v>Sandvik Chile S.a.</v>
          </cell>
          <cell r="C784" t="str">
            <v>Sandvik</v>
          </cell>
          <cell r="D784" t="str">
            <v>Bsilva</v>
          </cell>
          <cell r="E784">
            <v>100000000</v>
          </cell>
          <cell r="F784">
            <v>20013815368</v>
          </cell>
          <cell r="G784">
            <v>200138154</v>
          </cell>
        </row>
        <row r="785">
          <cell r="A785" t="str">
            <v>95.432.000-6</v>
          </cell>
          <cell r="B785" t="str">
            <v>Centro Medico Antofagasta Sa</v>
          </cell>
          <cell r="C785" t="str">
            <v>Bupa</v>
          </cell>
          <cell r="D785" t="str">
            <v>Lbravo</v>
          </cell>
          <cell r="E785">
            <v>136204240</v>
          </cell>
          <cell r="F785">
            <v>13637474298</v>
          </cell>
          <cell r="G785">
            <v>136374743</v>
          </cell>
        </row>
        <row r="786">
          <cell r="A786" t="str">
            <v>95.632.000-3</v>
          </cell>
          <cell r="B786" t="str">
            <v>Pesquera La Portada S.a.</v>
          </cell>
          <cell r="C786" t="str">
            <v>Invermar</v>
          </cell>
          <cell r="D786" t="str">
            <v>Cparada</v>
          </cell>
          <cell r="E786">
            <v>44256068</v>
          </cell>
          <cell r="F786">
            <v>3837524023</v>
          </cell>
          <cell r="G786">
            <v>38375240</v>
          </cell>
        </row>
        <row r="787">
          <cell r="A787" t="str">
            <v>95.748.000-4</v>
          </cell>
          <cell r="B787" t="str">
            <v>Cauchos Industriales S.a.</v>
          </cell>
          <cell r="C787" t="str">
            <v>Tehmcorp S.a</v>
          </cell>
          <cell r="D787" t="str">
            <v>Bsilva</v>
          </cell>
          <cell r="E787">
            <v>71100000</v>
          </cell>
          <cell r="F787">
            <v>6644498012</v>
          </cell>
          <cell r="G787">
            <v>66444980</v>
          </cell>
        </row>
        <row r="788">
          <cell r="A788" t="str">
            <v>96.025.000-1</v>
          </cell>
          <cell r="B788" t="str">
            <v>Biotec Chile S.a.</v>
          </cell>
          <cell r="C788" t="str">
            <v>Tehmcorp S.a</v>
          </cell>
          <cell r="D788" t="str">
            <v>Bsilva</v>
          </cell>
          <cell r="E788">
            <v>21067477</v>
          </cell>
          <cell r="F788">
            <v>1740209395</v>
          </cell>
          <cell r="G788">
            <v>17402094</v>
          </cell>
        </row>
        <row r="789">
          <cell r="A789" t="str">
            <v>96.355.000-6</v>
          </cell>
          <cell r="B789" t="str">
            <v>Electrocom S.a.</v>
          </cell>
          <cell r="C789" t="str">
            <v>Inverluz</v>
          </cell>
          <cell r="D789" t="str">
            <v>Mmorales</v>
          </cell>
          <cell r="E789">
            <v>119264000</v>
          </cell>
          <cell r="F789">
            <v>14016266053</v>
          </cell>
          <cell r="G789">
            <v>140162661</v>
          </cell>
        </row>
        <row r="790">
          <cell r="A790" t="str">
            <v>96.500.060-7</v>
          </cell>
          <cell r="B790" t="str">
            <v>Ddb Chile Spa</v>
          </cell>
          <cell r="C790" t="str">
            <v>Omg</v>
          </cell>
          <cell r="D790" t="str">
            <v>Bsilva</v>
          </cell>
          <cell r="E790">
            <v>2500000</v>
          </cell>
          <cell r="F790">
            <v>852033660</v>
          </cell>
          <cell r="G790">
            <v>8520337</v>
          </cell>
        </row>
        <row r="791">
          <cell r="A791" t="str">
            <v>96.500.310-k</v>
          </cell>
          <cell r="B791" t="str">
            <v>Comercial Socoepa S.a.</v>
          </cell>
          <cell r="C791" t="str">
            <v>Socoepa</v>
          </cell>
          <cell r="D791" t="str">
            <v>Cparada</v>
          </cell>
          <cell r="E791">
            <v>8753169</v>
          </cell>
          <cell r="F791">
            <v>897495276</v>
          </cell>
          <cell r="G791">
            <v>8974953</v>
          </cell>
        </row>
        <row r="792">
          <cell r="A792" t="str">
            <v>96.500.950-7</v>
          </cell>
          <cell r="B792" t="str">
            <v>Sitrans Servicios Integrados De Transportes Ltda.</v>
          </cell>
          <cell r="C792" t="str">
            <v>Sitrans</v>
          </cell>
          <cell r="D792" t="str">
            <v>Lbravo</v>
          </cell>
          <cell r="E792">
            <v>116623000</v>
          </cell>
          <cell r="F792">
            <v>11672980529</v>
          </cell>
          <cell r="G792">
            <v>116729805</v>
          </cell>
        </row>
        <row r="793">
          <cell r="A793" t="str">
            <v>96.501.450-0</v>
          </cell>
          <cell r="B793" t="str">
            <v>Isapre Cruz Blanca S.a.</v>
          </cell>
          <cell r="C793" t="str">
            <v>Bupa</v>
          </cell>
          <cell r="D793" t="str">
            <v>Lbravo</v>
          </cell>
          <cell r="E793">
            <v>113687906</v>
          </cell>
          <cell r="F793">
            <v>18467495236</v>
          </cell>
          <cell r="G793">
            <v>184674952</v>
          </cell>
        </row>
        <row r="794">
          <cell r="A794" t="str">
            <v>96.502.320-8</v>
          </cell>
          <cell r="B794" t="str">
            <v>Empresas Coipsa Spa</v>
          </cell>
          <cell r="C794" t="str">
            <v>Coipsa</v>
          </cell>
          <cell r="D794" t="str">
            <v>Cosorio</v>
          </cell>
          <cell r="E794">
            <v>367213</v>
          </cell>
          <cell r="F794">
            <v>3073912899</v>
          </cell>
          <cell r="G794">
            <v>30739129</v>
          </cell>
        </row>
        <row r="795">
          <cell r="A795" t="str">
            <v>96.504.160-5</v>
          </cell>
          <cell r="B795" t="str">
            <v>Nueva Masvida S.a.</v>
          </cell>
          <cell r="C795" t="str">
            <v>Nueva Masvida</v>
          </cell>
          <cell r="D795" t="str">
            <v>Cosorio</v>
          </cell>
          <cell r="E795">
            <v>150000000</v>
          </cell>
          <cell r="F795">
            <v>27495178941</v>
          </cell>
          <cell r="G795">
            <v>274951789</v>
          </cell>
        </row>
        <row r="796">
          <cell r="A796" t="str">
            <v>96.509.660-4</v>
          </cell>
          <cell r="B796" t="str">
            <v>Banco Falabella</v>
          </cell>
          <cell r="C796" t="str">
            <v>Banco Falabella</v>
          </cell>
          <cell r="D796" t="str">
            <v>Lbravo</v>
          </cell>
          <cell r="E796">
            <v>486957760</v>
          </cell>
          <cell r="F796">
            <v>49884238879</v>
          </cell>
          <cell r="G796">
            <v>498842389</v>
          </cell>
        </row>
        <row r="797">
          <cell r="A797" t="str">
            <v>96.510.510-7</v>
          </cell>
          <cell r="B797" t="str">
            <v>Naviera Y Turismo Skorpios</v>
          </cell>
          <cell r="C797" t="str">
            <v>Skorpios</v>
          </cell>
          <cell r="D797" t="str">
            <v>Cparada</v>
          </cell>
          <cell r="E797">
            <v>15800000</v>
          </cell>
          <cell r="F797">
            <v>1607919809</v>
          </cell>
          <cell r="G797">
            <v>16079198</v>
          </cell>
        </row>
        <row r="798">
          <cell r="A798" t="str">
            <v>96.518.070-2</v>
          </cell>
          <cell r="B798" t="str">
            <v>Carnes Nuble S A</v>
          </cell>
          <cell r="C798" t="str">
            <v>Alimentos Ñuble</v>
          </cell>
          <cell r="D798" t="str">
            <v>Cosorio</v>
          </cell>
          <cell r="E798">
            <v>100862811</v>
          </cell>
          <cell r="F798">
            <v>11469393763</v>
          </cell>
          <cell r="G798">
            <v>114693938</v>
          </cell>
        </row>
        <row r="799">
          <cell r="A799" t="str">
            <v>96.518.090-7</v>
          </cell>
          <cell r="B799" t="str">
            <v>Frigorífico De Osorno S.a.</v>
          </cell>
          <cell r="C799" t="str">
            <v>Frigorífico De Osorno S.A.</v>
          </cell>
          <cell r="D799" t="str">
            <v>Cparada</v>
          </cell>
          <cell r="E799">
            <v>137361257</v>
          </cell>
          <cell r="F799">
            <v>13626154676</v>
          </cell>
          <cell r="G799">
            <v>136261547</v>
          </cell>
        </row>
        <row r="800">
          <cell r="A800" t="str">
            <v>96.518.970-k</v>
          </cell>
          <cell r="B800" t="str">
            <v>Ferias Araucania S.a.</v>
          </cell>
          <cell r="C800" t="str">
            <v>Ferias Araucania S.A.</v>
          </cell>
          <cell r="D800" t="str">
            <v>Mmorales</v>
          </cell>
          <cell r="E800">
            <v>8212453</v>
          </cell>
          <cell r="F800">
            <v>1971231962</v>
          </cell>
          <cell r="G800">
            <v>19712320</v>
          </cell>
        </row>
        <row r="801">
          <cell r="A801" t="str">
            <v>96.523.450-0</v>
          </cell>
          <cell r="B801" t="str">
            <v>Ganadera Del Mar Décima Región S.a</v>
          </cell>
          <cell r="C801" t="str">
            <v>Marine Farm</v>
          </cell>
          <cell r="D801" t="str">
            <v>Cparada</v>
          </cell>
          <cell r="E801">
            <v>87034480</v>
          </cell>
          <cell r="F801">
            <v>9060858820</v>
          </cell>
          <cell r="G801">
            <v>90608588</v>
          </cell>
        </row>
        <row r="802">
          <cell r="A802" t="str">
            <v>96.524.340-2</v>
          </cell>
          <cell r="B802" t="str">
            <v>Telecomunicaciones Y Electricidad S A Telecsa</v>
          </cell>
          <cell r="C802" t="str">
            <v>Creo</v>
          </cell>
          <cell r="D802" t="str">
            <v>Cparada</v>
          </cell>
          <cell r="E802">
            <v>38039705</v>
          </cell>
          <cell r="F802">
            <v>3885453832</v>
          </cell>
          <cell r="G802">
            <v>38854538</v>
          </cell>
        </row>
        <row r="803">
          <cell r="A803" t="str">
            <v>96.528.420-6</v>
          </cell>
          <cell r="B803" t="str">
            <v>Fpc Papeles Spa</v>
          </cell>
          <cell r="C803" t="str">
            <v>Fpc Papeles Spa</v>
          </cell>
          <cell r="D803" t="str">
            <v>Pmunoz</v>
          </cell>
          <cell r="E803">
            <v>5000000</v>
          </cell>
          <cell r="F803">
            <v>5041922107</v>
          </cell>
          <cell r="G803">
            <v>50419221</v>
          </cell>
        </row>
        <row r="804">
          <cell r="A804" t="str">
            <v>96.529.480-5</v>
          </cell>
          <cell r="B804" t="str">
            <v>Vsl Sistemas Especiales De Construcción S.a.</v>
          </cell>
          <cell r="C804" t="str">
            <v>Echeverria</v>
          </cell>
          <cell r="D804" t="str">
            <v>Valarcon</v>
          </cell>
          <cell r="E804">
            <v>750000</v>
          </cell>
          <cell r="F804">
            <v>1945567542</v>
          </cell>
          <cell r="G804">
            <v>19455675</v>
          </cell>
        </row>
        <row r="805">
          <cell r="A805" t="str">
            <v>96.530.820-2</v>
          </cell>
          <cell r="B805" t="str">
            <v>Arquitectura Y Construcción Tecno Textil S.a</v>
          </cell>
          <cell r="C805" t="str">
            <v>Tehmcorp S.a</v>
          </cell>
          <cell r="D805" t="str">
            <v>Bsilva</v>
          </cell>
          <cell r="E805">
            <v>7500000</v>
          </cell>
          <cell r="F805">
            <v>689606949</v>
          </cell>
          <cell r="G805">
            <v>6896069</v>
          </cell>
        </row>
        <row r="806">
          <cell r="A806" t="str">
            <v>96.540.700-6</v>
          </cell>
          <cell r="B806" t="str">
            <v>Importadora De Maquinarias Tecnicas S. A.</v>
          </cell>
          <cell r="C806" t="str">
            <v>Importadora De Maquinarias Tecnicas S. A.</v>
          </cell>
          <cell r="D806" t="str">
            <v>Bsilva</v>
          </cell>
          <cell r="E806">
            <v>9000000</v>
          </cell>
          <cell r="F806">
            <v>957868691</v>
          </cell>
          <cell r="G806">
            <v>9578687</v>
          </cell>
        </row>
        <row r="807">
          <cell r="A807" t="str">
            <v>96.543.670-7</v>
          </cell>
          <cell r="B807" t="str">
            <v>Equans Mantenimiento Y Montaje Electrico Spa</v>
          </cell>
          <cell r="C807" t="str">
            <v>Equans</v>
          </cell>
          <cell r="D807" t="str">
            <v>Valarcon</v>
          </cell>
          <cell r="E807">
            <v>60000000</v>
          </cell>
          <cell r="F807">
            <v>26455095415</v>
          </cell>
          <cell r="G807">
            <v>264550954</v>
          </cell>
        </row>
        <row r="808">
          <cell r="A808" t="str">
            <v>96.548.780-8</v>
          </cell>
          <cell r="B808" t="str">
            <v>Movilidad Urbana S.a</v>
          </cell>
          <cell r="C808" t="str">
            <v>Almasur</v>
          </cell>
          <cell r="D808" t="str">
            <v>Pmunoz</v>
          </cell>
          <cell r="E808">
            <v>3270818</v>
          </cell>
          <cell r="F808">
            <v>338960839</v>
          </cell>
          <cell r="G808">
            <v>3389608</v>
          </cell>
        </row>
        <row r="809">
          <cell r="A809" t="str">
            <v>96.550.920-8</v>
          </cell>
          <cell r="B809" t="str">
            <v>Cultivos Yadrán S.a.</v>
          </cell>
          <cell r="C809" t="str">
            <v>Sasa</v>
          </cell>
          <cell r="D809" t="str">
            <v>Cparada</v>
          </cell>
          <cell r="E809">
            <v>10500000</v>
          </cell>
          <cell r="F809">
            <v>6073574825</v>
          </cell>
          <cell r="G809">
            <v>60735748</v>
          </cell>
        </row>
        <row r="810">
          <cell r="A810" t="str">
            <v>96.550.960-7</v>
          </cell>
          <cell r="B810" t="str">
            <v>Sodexo Servicios S.a.</v>
          </cell>
          <cell r="C810" t="str">
            <v>Sodexo</v>
          </cell>
          <cell r="D810" t="str">
            <v>Bsilva</v>
          </cell>
          <cell r="E810">
            <v>139000000</v>
          </cell>
          <cell r="F810">
            <v>17842753165</v>
          </cell>
          <cell r="G810">
            <v>178427532</v>
          </cell>
        </row>
        <row r="811">
          <cell r="A811" t="str">
            <v>96.551.150-4</v>
          </cell>
          <cell r="B811" t="str">
            <v>Contenedores San Fernando Spa</v>
          </cell>
          <cell r="C811" t="str">
            <v>Contenedores San Fernando Spa</v>
          </cell>
          <cell r="D811" t="str">
            <v>Pmunoz</v>
          </cell>
          <cell r="E811">
            <v>109827928</v>
          </cell>
          <cell r="F811">
            <v>11388806166</v>
          </cell>
          <cell r="G811">
            <v>113888062</v>
          </cell>
        </row>
        <row r="812">
          <cell r="A812" t="str">
            <v>96.554.490-9</v>
          </cell>
          <cell r="B812" t="str">
            <v>Newrest Servicios Chile Spa</v>
          </cell>
          <cell r="C812" t="str">
            <v>Newrest</v>
          </cell>
          <cell r="D812" t="str">
            <v>Bsilva</v>
          </cell>
          <cell r="E812">
            <v>11087476</v>
          </cell>
          <cell r="F812">
            <v>1170387883</v>
          </cell>
          <cell r="G812">
            <v>11703879</v>
          </cell>
        </row>
        <row r="813">
          <cell r="A813" t="str">
            <v>96.557.400-k</v>
          </cell>
          <cell r="B813" t="str">
            <v>Geovita S.a</v>
          </cell>
          <cell r="C813" t="str">
            <v>Salfa</v>
          </cell>
          <cell r="D813" t="str">
            <v>Lbravo</v>
          </cell>
          <cell r="E813">
            <v>49000000</v>
          </cell>
          <cell r="F813">
            <v>34923746078</v>
          </cell>
          <cell r="G813">
            <v>349237461</v>
          </cell>
        </row>
        <row r="814">
          <cell r="A814" t="str">
            <v>96.562.520-8</v>
          </cell>
          <cell r="B814" t="str">
            <v>Sermob Ltda.</v>
          </cell>
          <cell r="C814" t="str">
            <v>Walmart</v>
          </cell>
          <cell r="D814" t="str">
            <v>Cosorio</v>
          </cell>
          <cell r="E814">
            <v>24800000</v>
          </cell>
          <cell r="F814">
            <v>3506050010</v>
          </cell>
          <cell r="G814">
            <v>35060500</v>
          </cell>
        </row>
        <row r="815">
          <cell r="A815" t="str">
            <v>96.563.570-k</v>
          </cell>
          <cell r="B815" t="str">
            <v>Entel Call Center S.a.</v>
          </cell>
          <cell r="C815" t="str">
            <v>Entel Call Center</v>
          </cell>
          <cell r="D815" t="str">
            <v>Bsilva</v>
          </cell>
          <cell r="E815">
            <v>270949055</v>
          </cell>
          <cell r="F815">
            <v>27006954606</v>
          </cell>
          <cell r="G815">
            <v>270069546</v>
          </cell>
        </row>
        <row r="816">
          <cell r="A816" t="str">
            <v>96.568.780-7</v>
          </cell>
          <cell r="B816" t="str">
            <v>Frigorifico Temuco S.a.</v>
          </cell>
          <cell r="C816" t="str">
            <v>Empresas Ft</v>
          </cell>
          <cell r="D816" t="str">
            <v>Mmorales</v>
          </cell>
          <cell r="E816">
            <v>3719228</v>
          </cell>
          <cell r="F816">
            <v>3817827579</v>
          </cell>
          <cell r="G816">
            <v>38178276</v>
          </cell>
        </row>
        <row r="817">
          <cell r="A817" t="str">
            <v>96.569.370-k</v>
          </cell>
          <cell r="B817" t="str">
            <v>Comafri S.a.</v>
          </cell>
          <cell r="C817" t="str">
            <v>Comafri S.A.</v>
          </cell>
          <cell r="D817" t="str">
            <v>Mmorales</v>
          </cell>
          <cell r="E817">
            <v>13935828</v>
          </cell>
          <cell r="F817">
            <v>4662647071</v>
          </cell>
          <cell r="G817">
            <v>46626471</v>
          </cell>
        </row>
        <row r="818">
          <cell r="A818" t="str">
            <v>96.572.360-9</v>
          </cell>
          <cell r="B818" t="str">
            <v>Comercial Kaufmann S.a.</v>
          </cell>
          <cell r="C818" t="str">
            <v>Kaufmann</v>
          </cell>
          <cell r="D818" t="str">
            <v>Valarcon</v>
          </cell>
          <cell r="E818">
            <v>230923859</v>
          </cell>
          <cell r="F818">
            <v>24020923282</v>
          </cell>
          <cell r="G818">
            <v>240209233</v>
          </cell>
        </row>
        <row r="819">
          <cell r="A819" t="str">
            <v>96.572.920-8</v>
          </cell>
          <cell r="B819" t="str">
            <v>Cclv, Contraparte Central S.a.</v>
          </cell>
          <cell r="C819" t="str">
            <v>Nuam</v>
          </cell>
          <cell r="D819" t="str">
            <v>Cosorio</v>
          </cell>
          <cell r="E819">
            <v>4238517</v>
          </cell>
          <cell r="F819">
            <v>429557226</v>
          </cell>
          <cell r="G819">
            <v>4295572</v>
          </cell>
        </row>
        <row r="820">
          <cell r="A820" t="str">
            <v>96.577.470-k</v>
          </cell>
          <cell r="B820" t="str">
            <v>Italmod S.a</v>
          </cell>
          <cell r="C820" t="str">
            <v>Italmod</v>
          </cell>
          <cell r="D820" t="str">
            <v>Valarcon</v>
          </cell>
          <cell r="E820">
            <v>104500000</v>
          </cell>
          <cell r="F820">
            <v>10528615815</v>
          </cell>
          <cell r="G820">
            <v>105286158</v>
          </cell>
        </row>
        <row r="821">
          <cell r="A821" t="str">
            <v>96.579.920-6</v>
          </cell>
          <cell r="B821" t="str">
            <v>Comercial E Importadora Audiomusica Spa</v>
          </cell>
          <cell r="C821" t="str">
            <v>Audiomusica</v>
          </cell>
          <cell r="D821" t="str">
            <v>Cosorio</v>
          </cell>
          <cell r="E821">
            <v>30000000</v>
          </cell>
          <cell r="F821">
            <v>4695262173</v>
          </cell>
          <cell r="G821">
            <v>46952622</v>
          </cell>
        </row>
        <row r="822">
          <cell r="A822" t="str">
            <v>96.584.160-1</v>
          </cell>
          <cell r="B822" t="str">
            <v>Forestal Neltume Carranco S.a</v>
          </cell>
          <cell r="C822" t="str">
            <v>Tehmcorp S.a</v>
          </cell>
          <cell r="D822" t="str">
            <v>Bsilva</v>
          </cell>
          <cell r="E822">
            <v>4300000</v>
          </cell>
          <cell r="F822">
            <v>432044022</v>
          </cell>
          <cell r="G822">
            <v>4320440</v>
          </cell>
        </row>
        <row r="823">
          <cell r="A823" t="str">
            <v>96.584.230-6</v>
          </cell>
          <cell r="B823" t="str">
            <v>Inmobiliaria Monte Aconcagua S.a.</v>
          </cell>
          <cell r="C823" t="str">
            <v>Salfa</v>
          </cell>
          <cell r="D823" t="str">
            <v>Lbravo</v>
          </cell>
          <cell r="E823">
            <v>500000</v>
          </cell>
          <cell r="F823">
            <v>224900150</v>
          </cell>
          <cell r="G823">
            <v>2249002</v>
          </cell>
        </row>
        <row r="824">
          <cell r="A824" t="str">
            <v>96.587.380-5</v>
          </cell>
          <cell r="B824" t="str">
            <v>Vigatec S.a</v>
          </cell>
          <cell r="C824" t="str">
            <v>Vigatec S.a</v>
          </cell>
          <cell r="D824" t="str">
            <v>Lbravo</v>
          </cell>
          <cell r="E824">
            <v>10000000</v>
          </cell>
          <cell r="F824">
            <v>6021290515</v>
          </cell>
          <cell r="G824">
            <v>60212905</v>
          </cell>
        </row>
        <row r="825">
          <cell r="A825" t="str">
            <v>96.588.400-9</v>
          </cell>
          <cell r="B825" t="str">
            <v>Recupac S.a</v>
          </cell>
          <cell r="C825" t="str">
            <v>Recupac</v>
          </cell>
          <cell r="D825" t="str">
            <v>Bsilva</v>
          </cell>
          <cell r="E825">
            <v>6600400</v>
          </cell>
          <cell r="F825">
            <v>2836657897</v>
          </cell>
          <cell r="G825">
            <v>28366579</v>
          </cell>
        </row>
        <row r="826">
          <cell r="A826" t="str">
            <v>96.588.560-9</v>
          </cell>
          <cell r="B826" t="str">
            <v>Pilotes Terratest Sa</v>
          </cell>
          <cell r="C826" t="str">
            <v>Echeverria</v>
          </cell>
          <cell r="D826" t="str">
            <v>Valarcon</v>
          </cell>
          <cell r="E826">
            <v>57000000</v>
          </cell>
          <cell r="F826">
            <v>12221083191</v>
          </cell>
          <cell r="G826">
            <v>122210832</v>
          </cell>
        </row>
        <row r="827">
          <cell r="A827" t="str">
            <v>96.591.840-k</v>
          </cell>
          <cell r="B827" t="str">
            <v xml:space="preserve">Sociedad De Comercialización  Y Exportación Agrícola  S.a </v>
          </cell>
          <cell r="C827" t="str">
            <v>Control Pisquero</v>
          </cell>
          <cell r="D827" t="str">
            <v>Gcontreras</v>
          </cell>
          <cell r="E827">
            <v>1501656</v>
          </cell>
          <cell r="F827">
            <v>167725936</v>
          </cell>
          <cell r="G827">
            <v>1677259</v>
          </cell>
        </row>
        <row r="828">
          <cell r="A828" t="str">
            <v>96.593.960-1</v>
          </cell>
          <cell r="B828" t="str">
            <v>Inmobiliaria E Inversiones Ando Ltda.</v>
          </cell>
          <cell r="C828" t="str">
            <v>Turbus</v>
          </cell>
          <cell r="D828" t="str">
            <v>Bsilva</v>
          </cell>
          <cell r="E828">
            <v>23600000</v>
          </cell>
          <cell r="F828">
            <v>2404897488</v>
          </cell>
          <cell r="G828">
            <v>24048975</v>
          </cell>
        </row>
        <row r="829">
          <cell r="A829" t="str">
            <v>96.594.200-9</v>
          </cell>
          <cell r="B829" t="str">
            <v>Piscicola Entre Rios Ltda.</v>
          </cell>
          <cell r="C829" t="str">
            <v>Piscicola Entre Rios Ltda.</v>
          </cell>
          <cell r="D829" t="str">
            <v>Cparada</v>
          </cell>
          <cell r="E829">
            <v>746667</v>
          </cell>
          <cell r="F829">
            <v>1902276969</v>
          </cell>
          <cell r="G829">
            <v>19022770</v>
          </cell>
        </row>
        <row r="830">
          <cell r="A830" t="str">
            <v>96.599.510-2</v>
          </cell>
          <cell r="B830" t="str">
            <v>Eurofarma Chile Spa</v>
          </cell>
          <cell r="C830" t="str">
            <v>Eurofarma</v>
          </cell>
          <cell r="D830" t="str">
            <v>Bsilva</v>
          </cell>
          <cell r="E830">
            <v>89573440</v>
          </cell>
          <cell r="F830">
            <v>8957343909</v>
          </cell>
          <cell r="G830">
            <v>89573439</v>
          </cell>
        </row>
        <row r="831">
          <cell r="A831" t="str">
            <v>96.601.750-3</v>
          </cell>
          <cell r="B831" t="str">
            <v>Editorial Bibliográfica Internacional Ltda.</v>
          </cell>
          <cell r="C831" t="str">
            <v>Editorial Bibliográfica Internacional Ltda.</v>
          </cell>
          <cell r="D831" t="str">
            <v>Bsilva</v>
          </cell>
          <cell r="E831">
            <v>102136</v>
          </cell>
          <cell r="F831">
            <v>10627634</v>
          </cell>
          <cell r="G831">
            <v>106276</v>
          </cell>
        </row>
        <row r="832">
          <cell r="A832" t="str">
            <v>96.610.790-1</v>
          </cell>
          <cell r="B832" t="str">
            <v>Inmobiliaria Salfa Austral Limitada</v>
          </cell>
          <cell r="C832" t="str">
            <v>Salfa</v>
          </cell>
          <cell r="D832" t="str">
            <v>Lbravo</v>
          </cell>
          <cell r="E832">
            <v>2500000</v>
          </cell>
          <cell r="F832">
            <v>692011710</v>
          </cell>
          <cell r="G832">
            <v>6920117</v>
          </cell>
        </row>
        <row r="833">
          <cell r="A833" t="str">
            <v>96.612.230-7</v>
          </cell>
          <cell r="B833" t="str">
            <v>Caimi S A C</v>
          </cell>
          <cell r="C833" t="str">
            <v>Caimi S A C</v>
          </cell>
          <cell r="D833" t="str">
            <v>Gcontreras</v>
          </cell>
          <cell r="E833">
            <v>11229726</v>
          </cell>
          <cell r="F833">
            <v>1460784618</v>
          </cell>
          <cell r="G833">
            <v>14607846</v>
          </cell>
        </row>
        <row r="834">
          <cell r="A834" t="str">
            <v>96.623.540-3</v>
          </cell>
          <cell r="B834" t="str">
            <v>Matic Kard S.a.</v>
          </cell>
          <cell r="C834" t="str">
            <v>Sbpay</v>
          </cell>
          <cell r="D834" t="str">
            <v>Lbravo</v>
          </cell>
          <cell r="E834">
            <v>40700000</v>
          </cell>
          <cell r="F834">
            <v>4160766594</v>
          </cell>
          <cell r="G834">
            <v>41607666</v>
          </cell>
        </row>
        <row r="835">
          <cell r="A835" t="str">
            <v>96.633.780-K</v>
          </cell>
          <cell r="B835" t="str">
            <v>Mowi Chile S.a.</v>
          </cell>
          <cell r="C835" t="str">
            <v>Mowi</v>
          </cell>
          <cell r="D835" t="str">
            <v>Cparada</v>
          </cell>
          <cell r="E835">
            <v>192868840</v>
          </cell>
          <cell r="F835">
            <v>22571513493</v>
          </cell>
          <cell r="G835">
            <v>225715135</v>
          </cell>
        </row>
        <row r="836">
          <cell r="A836" t="str">
            <v>96.648.580-9</v>
          </cell>
          <cell r="B836" t="str">
            <v>Alimentos Arauco Ltda.</v>
          </cell>
          <cell r="C836" t="str">
            <v>G Y N</v>
          </cell>
          <cell r="D836" t="str">
            <v>Bsilva</v>
          </cell>
          <cell r="E836">
            <v>8600000</v>
          </cell>
          <cell r="F836">
            <v>6729702961</v>
          </cell>
          <cell r="G836">
            <v>67297030</v>
          </cell>
        </row>
        <row r="837">
          <cell r="A837" t="str">
            <v>96.651.910-k</v>
          </cell>
          <cell r="B837" t="str">
            <v>Newrest Catering Chile Spa</v>
          </cell>
          <cell r="C837" t="str">
            <v>Newrest</v>
          </cell>
          <cell r="D837" t="str">
            <v>Bsilva</v>
          </cell>
          <cell r="E837">
            <v>881027037</v>
          </cell>
          <cell r="F837">
            <v>101045954530</v>
          </cell>
          <cell r="G837">
            <v>1010459545</v>
          </cell>
        </row>
        <row r="838">
          <cell r="A838" t="str">
            <v>96.653.150-9</v>
          </cell>
          <cell r="B838" t="str">
            <v>Yadrán Quellón S.a.</v>
          </cell>
          <cell r="C838" t="str">
            <v>Sasa</v>
          </cell>
          <cell r="D838" t="str">
            <v>Cparada</v>
          </cell>
          <cell r="E838">
            <v>63348138</v>
          </cell>
          <cell r="F838">
            <v>9956026422</v>
          </cell>
          <cell r="G838">
            <v>99560264</v>
          </cell>
        </row>
        <row r="839">
          <cell r="A839" t="str">
            <v>96.653.890-2</v>
          </cell>
          <cell r="B839" t="str">
            <v>Maersk Chile Spa</v>
          </cell>
          <cell r="C839" t="str">
            <v>Maersk</v>
          </cell>
          <cell r="D839" t="str">
            <v>Gcontreras</v>
          </cell>
          <cell r="E839">
            <v>89266543</v>
          </cell>
          <cell r="F839">
            <v>9190904851</v>
          </cell>
          <cell r="G839">
            <v>91909049</v>
          </cell>
        </row>
        <row r="840">
          <cell r="A840" t="str">
            <v>96.654.180-6</v>
          </cell>
          <cell r="B840" t="str">
            <v>Compañia De Seguros Generales Consorcio Nacional De Seguros S. A.</v>
          </cell>
          <cell r="C840" t="str">
            <v>Consorcio Vida</v>
          </cell>
          <cell r="D840" t="str">
            <v>Lbravo</v>
          </cell>
          <cell r="E840">
            <v>117661000</v>
          </cell>
          <cell r="F840">
            <v>10206888858</v>
          </cell>
          <cell r="G840">
            <v>102068889</v>
          </cell>
        </row>
        <row r="841">
          <cell r="A841" t="str">
            <v>96.656.410-5</v>
          </cell>
          <cell r="B841" t="str">
            <v>Bice Vida Compañia De Seguros S.a.</v>
          </cell>
          <cell r="C841" t="str">
            <v>Bice</v>
          </cell>
          <cell r="D841" t="str">
            <v>Lbravo</v>
          </cell>
          <cell r="E841">
            <v>277822312</v>
          </cell>
          <cell r="F841">
            <v>27945794768</v>
          </cell>
          <cell r="G841">
            <v>279457948</v>
          </cell>
        </row>
        <row r="842">
          <cell r="A842" t="str">
            <v>96.660.680-0</v>
          </cell>
          <cell r="B842" t="str">
            <v>Salfa Rentas Inmobiliarias S A</v>
          </cell>
          <cell r="C842" t="str">
            <v>Salfa</v>
          </cell>
          <cell r="D842" t="str">
            <v>Lbravo</v>
          </cell>
          <cell r="E842">
            <v>500000</v>
          </cell>
          <cell r="F842">
            <v>136384490</v>
          </cell>
          <cell r="G842">
            <v>1363845</v>
          </cell>
        </row>
        <row r="843">
          <cell r="A843" t="str">
            <v>96.662.540-6</v>
          </cell>
          <cell r="B843" t="str">
            <v>Maersk Logistics &amp; Services Chile Spa</v>
          </cell>
          <cell r="C843" t="str">
            <v>Maersk</v>
          </cell>
          <cell r="D843" t="str">
            <v>Gcontreras</v>
          </cell>
          <cell r="E843">
            <v>153679785</v>
          </cell>
          <cell r="F843">
            <v>16701718015</v>
          </cell>
          <cell r="G843">
            <v>167017180</v>
          </cell>
        </row>
        <row r="844">
          <cell r="A844" t="str">
            <v>96.666.140-2</v>
          </cell>
          <cell r="B844" t="str">
            <v>Deposito Central De Valores S.a.</v>
          </cell>
          <cell r="C844" t="str">
            <v>Dcv</v>
          </cell>
          <cell r="D844" t="str">
            <v>Lbravo</v>
          </cell>
          <cell r="E844">
            <v>49698095</v>
          </cell>
          <cell r="F844">
            <v>5578379864</v>
          </cell>
          <cell r="G844">
            <v>55783799</v>
          </cell>
        </row>
        <row r="845">
          <cell r="A845" t="str">
            <v>96.670.840-9</v>
          </cell>
          <cell r="B845" t="str">
            <v>Dimerc S.a.</v>
          </cell>
          <cell r="C845" t="str">
            <v>Dimerc</v>
          </cell>
          <cell r="D845" t="str">
            <v>Cosorio</v>
          </cell>
          <cell r="E845">
            <v>63778292</v>
          </cell>
          <cell r="F845">
            <v>6634686825</v>
          </cell>
          <cell r="G845">
            <v>66346868</v>
          </cell>
        </row>
        <row r="846">
          <cell r="A846" t="str">
            <v>96.675.100-2</v>
          </cell>
          <cell r="B846" t="str">
            <v>Fuchs, Gellona Y Silva S.a.</v>
          </cell>
          <cell r="C846" t="str">
            <v>Fgs</v>
          </cell>
          <cell r="D846" t="str">
            <v>Cosorio</v>
          </cell>
          <cell r="E846">
            <v>20000000</v>
          </cell>
          <cell r="F846">
            <v>5048421146</v>
          </cell>
          <cell r="G846">
            <v>50484211</v>
          </cell>
        </row>
        <row r="847">
          <cell r="A847" t="str">
            <v>96.676.150-4</v>
          </cell>
          <cell r="B847" t="str">
            <v>Empresas Gi Spa</v>
          </cell>
          <cell r="C847" t="str">
            <v>Indumotora</v>
          </cell>
          <cell r="D847" t="str">
            <v>Valarcon</v>
          </cell>
          <cell r="E847">
            <v>4000000</v>
          </cell>
          <cell r="F847">
            <v>67318217</v>
          </cell>
          <cell r="G847">
            <v>673182</v>
          </cell>
        </row>
        <row r="848">
          <cell r="A848" t="str">
            <v>96.685.460-k</v>
          </cell>
          <cell r="B848" t="str">
            <v>Distribuidora Koslan Spa</v>
          </cell>
          <cell r="C848" t="str">
            <v>Koslan</v>
          </cell>
          <cell r="D848" t="str">
            <v>Cosorio</v>
          </cell>
          <cell r="E848">
            <v>16000000</v>
          </cell>
          <cell r="F848">
            <v>2694374295</v>
          </cell>
          <cell r="G848">
            <v>26943743</v>
          </cell>
        </row>
        <row r="849">
          <cell r="A849" t="str">
            <v>96.686.050-2</v>
          </cell>
          <cell r="B849" t="str">
            <v>Inversiones Electroluz S.a.</v>
          </cell>
          <cell r="C849" t="str">
            <v>Inverluz</v>
          </cell>
          <cell r="D849" t="str">
            <v>Mmorales</v>
          </cell>
          <cell r="E849">
            <v>10296000</v>
          </cell>
          <cell r="F849">
            <v>1044434179</v>
          </cell>
          <cell r="G849">
            <v>10444342</v>
          </cell>
        </row>
        <row r="850">
          <cell r="A850" t="str">
            <v>96.687.870-3</v>
          </cell>
          <cell r="B850" t="str">
            <v>Conformadora De Metales Ltda.</v>
          </cell>
          <cell r="C850" t="str">
            <v>Tehmcorp S.a</v>
          </cell>
          <cell r="D850" t="str">
            <v>Bsilva</v>
          </cell>
          <cell r="E850">
            <v>10000000</v>
          </cell>
          <cell r="F850">
            <v>869890282</v>
          </cell>
          <cell r="G850">
            <v>8698903</v>
          </cell>
        </row>
        <row r="851">
          <cell r="A851" t="str">
            <v>96.687.900-9</v>
          </cell>
          <cell r="B851" t="str">
            <v xml:space="preserve">Ohio National Seguros De Vida S.a. </v>
          </cell>
          <cell r="C851" t="str">
            <v>Ohio</v>
          </cell>
          <cell r="D851" t="str">
            <v>Cosorio</v>
          </cell>
          <cell r="E851">
            <v>11335000</v>
          </cell>
          <cell r="F851">
            <v>2166895957</v>
          </cell>
          <cell r="G851">
            <v>21668960</v>
          </cell>
        </row>
        <row r="852">
          <cell r="A852" t="str">
            <v>96.689.710-4</v>
          </cell>
          <cell r="B852" t="str">
            <v>Casino De Juegos De Iquique S.a.</v>
          </cell>
          <cell r="C852" t="str">
            <v>Dreams</v>
          </cell>
          <cell r="D852" t="str">
            <v>Cparada</v>
          </cell>
          <cell r="E852">
            <v>17035856</v>
          </cell>
          <cell r="F852">
            <v>1762055245</v>
          </cell>
          <cell r="G852">
            <v>17620552</v>
          </cell>
        </row>
        <row r="853">
          <cell r="A853" t="str">
            <v>96.690.560-3</v>
          </cell>
          <cell r="B853" t="str">
            <v>Pronobel S.a</v>
          </cell>
          <cell r="C853" t="str">
            <v>Dimerc</v>
          </cell>
          <cell r="D853" t="str">
            <v>Cosorio</v>
          </cell>
          <cell r="E853">
            <v>10136860</v>
          </cell>
          <cell r="F853">
            <v>1042220116</v>
          </cell>
          <cell r="G853">
            <v>10422201</v>
          </cell>
        </row>
        <row r="854">
          <cell r="A854" t="str">
            <v>96.690.980-3</v>
          </cell>
          <cell r="B854" t="str">
            <v>Starbucks Coffee Chile S.a.</v>
          </cell>
          <cell r="C854" t="str">
            <v>Alsea</v>
          </cell>
          <cell r="D854" t="str">
            <v>Cosorio</v>
          </cell>
          <cell r="E854">
            <v>221268189</v>
          </cell>
          <cell r="F854">
            <v>22251657239</v>
          </cell>
          <cell r="G854">
            <v>222516572</v>
          </cell>
        </row>
        <row r="855">
          <cell r="A855" t="str">
            <v>96.691.330-4</v>
          </cell>
          <cell r="B855" t="str">
            <v>Dictuc S.a.</v>
          </cell>
          <cell r="C855" t="str">
            <v>Dictuc</v>
          </cell>
          <cell r="D855" t="str">
            <v>Cosorio</v>
          </cell>
          <cell r="E855">
            <v>47351242</v>
          </cell>
          <cell r="F855">
            <v>4936965113</v>
          </cell>
          <cell r="G855">
            <v>49369651</v>
          </cell>
        </row>
        <row r="856">
          <cell r="A856" t="str">
            <v>96.692.790-9</v>
          </cell>
          <cell r="B856" t="str">
            <v>Materiales Y Soluciones S.a.</v>
          </cell>
          <cell r="C856" t="str">
            <v>Materiales Y Soluciones S.A.</v>
          </cell>
          <cell r="D856" t="str">
            <v>Bsilva</v>
          </cell>
          <cell r="E856">
            <v>27000000</v>
          </cell>
          <cell r="F856">
            <v>5134071983</v>
          </cell>
          <cell r="G856">
            <v>51340720</v>
          </cell>
        </row>
        <row r="857">
          <cell r="A857" t="str">
            <v>96.706.320-7</v>
          </cell>
          <cell r="B857" t="str">
            <v>Farmacéutica Medcell Ltda.</v>
          </cell>
          <cell r="C857" t="str">
            <v>Salcobrand</v>
          </cell>
          <cell r="D857" t="str">
            <v>Lbravo</v>
          </cell>
          <cell r="E857">
            <v>30000000</v>
          </cell>
          <cell r="F857">
            <v>3125915074</v>
          </cell>
          <cell r="G857">
            <v>31259151</v>
          </cell>
        </row>
        <row r="858">
          <cell r="A858" t="str">
            <v>96.707.720-8</v>
          </cell>
          <cell r="B858" t="str">
            <v>Mediterranean Shipping Company Chile S.a</v>
          </cell>
          <cell r="C858" t="str">
            <v>Msc</v>
          </cell>
          <cell r="D858" t="str">
            <v>Bsilva</v>
          </cell>
          <cell r="E858">
            <v>84492935</v>
          </cell>
          <cell r="F858">
            <v>9214653094</v>
          </cell>
          <cell r="G858">
            <v>92146531</v>
          </cell>
        </row>
        <row r="859">
          <cell r="A859" t="str">
            <v>96.708.670-3</v>
          </cell>
          <cell r="B859" t="str">
            <v>Logistica S.a</v>
          </cell>
          <cell r="C859" t="str">
            <v>Logistica S.a</v>
          </cell>
          <cell r="D859" t="str">
            <v>Cosorio</v>
          </cell>
          <cell r="E859">
            <v>48279715</v>
          </cell>
          <cell r="F859">
            <v>13174256061</v>
          </cell>
          <cell r="G859">
            <v>131742561</v>
          </cell>
        </row>
        <row r="860">
          <cell r="A860" t="str">
            <v>96.712.290-4</v>
          </cell>
          <cell r="B860" t="str">
            <v>Fiso S.a.</v>
          </cell>
          <cell r="C860" t="str">
            <v>Socoepa</v>
          </cell>
          <cell r="D860" t="str">
            <v>Cparada</v>
          </cell>
          <cell r="E860">
            <v>2466251</v>
          </cell>
          <cell r="F860">
            <v>293388258</v>
          </cell>
          <cell r="G860">
            <v>2933883</v>
          </cell>
        </row>
        <row r="861">
          <cell r="A861" t="str">
            <v>96.712.570-9</v>
          </cell>
          <cell r="B861" t="str">
            <v>Ulog Soluciones Logisticas Integrales Limitada</v>
          </cell>
          <cell r="C861" t="str">
            <v>Agencia Maritima</v>
          </cell>
          <cell r="D861" t="str">
            <v>Gcontreras</v>
          </cell>
          <cell r="E861">
            <v>22492708</v>
          </cell>
          <cell r="F861">
            <v>2288855956</v>
          </cell>
          <cell r="G861">
            <v>22888560</v>
          </cell>
        </row>
        <row r="862">
          <cell r="A862" t="str">
            <v>96.721.350-0</v>
          </cell>
          <cell r="B862" t="str">
            <v>Terminal Mejillones Ltda</v>
          </cell>
          <cell r="C862" t="str">
            <v>Mejillones</v>
          </cell>
          <cell r="D862" t="str">
            <v>Jmolina</v>
          </cell>
          <cell r="E862">
            <v>2000000</v>
          </cell>
          <cell r="F862">
            <v>1345252479</v>
          </cell>
          <cell r="G862">
            <v>13452525</v>
          </cell>
        </row>
        <row r="863">
          <cell r="A863" t="str">
            <v>96.721.960-6</v>
          </cell>
          <cell r="B863" t="str">
            <v>Empresa Eléctrica Pulelfu S.a.</v>
          </cell>
          <cell r="C863" t="str">
            <v>Creo</v>
          </cell>
          <cell r="D863" t="str">
            <v>Cparada</v>
          </cell>
          <cell r="E863">
            <v>444400</v>
          </cell>
          <cell r="F863">
            <v>258737580</v>
          </cell>
          <cell r="G863">
            <v>2587376</v>
          </cell>
        </row>
        <row r="864">
          <cell r="A864" t="str">
            <v>96.722.400-6</v>
          </cell>
          <cell r="B864" t="str">
            <v>Pacifico Cable Spa</v>
          </cell>
          <cell r="C864" t="str">
            <v>Mundo Pacifico</v>
          </cell>
          <cell r="D864" t="str">
            <v>Pmunoz</v>
          </cell>
          <cell r="E864">
            <v>80000000</v>
          </cell>
          <cell r="F864">
            <v>22086685789</v>
          </cell>
          <cell r="G864">
            <v>220866858</v>
          </cell>
        </row>
        <row r="865">
          <cell r="A865" t="str">
            <v>96.723.650-0</v>
          </cell>
          <cell r="B865" t="str">
            <v>Sociedad Educacional De Pirque S.a.</v>
          </cell>
          <cell r="C865" t="str">
            <v>Colegio Almenar</v>
          </cell>
          <cell r="D865" t="str">
            <v>Valarcon</v>
          </cell>
          <cell r="E865">
            <v>3000000</v>
          </cell>
          <cell r="F865">
            <v>1107178770</v>
          </cell>
          <cell r="G865">
            <v>11071788</v>
          </cell>
        </row>
        <row r="866">
          <cell r="A866" t="str">
            <v>96.725.460-6</v>
          </cell>
          <cell r="B866" t="str">
            <v xml:space="preserve">Kuden S.a </v>
          </cell>
          <cell r="C866" t="str">
            <v>Enjoy</v>
          </cell>
          <cell r="D866" t="str">
            <v>Bsilva</v>
          </cell>
          <cell r="E866">
            <v>10954243</v>
          </cell>
          <cell r="F866">
            <v>2666881363</v>
          </cell>
          <cell r="G866">
            <v>26668814</v>
          </cell>
        </row>
        <row r="867">
          <cell r="A867" t="str">
            <v>96.752.520-0</v>
          </cell>
          <cell r="B867" t="str">
            <v>Colegio Almenar S.a.</v>
          </cell>
          <cell r="C867" t="str">
            <v>Colegio Almenar</v>
          </cell>
          <cell r="D867" t="str">
            <v>Valarcon</v>
          </cell>
          <cell r="E867">
            <v>6000000</v>
          </cell>
          <cell r="F867">
            <v>1705569216</v>
          </cell>
          <cell r="G867">
            <v>17055692</v>
          </cell>
        </row>
        <row r="868">
          <cell r="A868" t="str">
            <v>96.755.580-0</v>
          </cell>
          <cell r="B868" t="str">
            <v>Walmart Chile Alimentos Y Servicios Ltda.</v>
          </cell>
          <cell r="C868" t="str">
            <v>Walmart</v>
          </cell>
          <cell r="D868" t="str">
            <v>Cosorio</v>
          </cell>
          <cell r="E868">
            <v>120000000</v>
          </cell>
          <cell r="F868">
            <v>14064696059</v>
          </cell>
          <cell r="G868">
            <v>140646961</v>
          </cell>
        </row>
        <row r="869">
          <cell r="A869" t="str">
            <v>96.755.880-k</v>
          </cell>
          <cell r="B869" t="str">
            <v>Maestranza Y Fundicion Vespucio S.a.</v>
          </cell>
          <cell r="C869" t="str">
            <v>Tehmcorp S.a</v>
          </cell>
          <cell r="D869" t="str">
            <v>Bsilva</v>
          </cell>
          <cell r="E869">
            <v>25000000</v>
          </cell>
          <cell r="F869">
            <v>2553717434</v>
          </cell>
          <cell r="G869">
            <v>25537174</v>
          </cell>
        </row>
        <row r="870">
          <cell r="A870" t="str">
            <v>96.768.300-0</v>
          </cell>
          <cell r="B870" t="str">
            <v>Desert King Chile S.a.</v>
          </cell>
          <cell r="C870" t="str">
            <v>Desert King Chile S.A.</v>
          </cell>
          <cell r="D870" t="str">
            <v>Gcontreras</v>
          </cell>
          <cell r="E870">
            <v>18215584</v>
          </cell>
          <cell r="F870">
            <v>5440191810</v>
          </cell>
          <cell r="G870">
            <v>54401918</v>
          </cell>
        </row>
        <row r="871">
          <cell r="A871" t="str">
            <v>96.772.490-4</v>
          </cell>
          <cell r="B871" t="str">
            <v>Consorcio Corredores De Bolsa S.a.</v>
          </cell>
          <cell r="C871" t="str">
            <v>Consorcio Vida</v>
          </cell>
          <cell r="D871" t="str">
            <v>Lbravo</v>
          </cell>
          <cell r="E871">
            <v>7145000</v>
          </cell>
          <cell r="F871">
            <v>1700216082</v>
          </cell>
          <cell r="G871">
            <v>17002161</v>
          </cell>
        </row>
        <row r="872">
          <cell r="A872" t="str">
            <v>96.773.060-2</v>
          </cell>
          <cell r="B872" t="str">
            <v>Excavaciones Y Proyectos De Chile S.a.</v>
          </cell>
          <cell r="C872" t="str">
            <v>Epsa</v>
          </cell>
          <cell r="D872" t="str">
            <v>Bsilva</v>
          </cell>
          <cell r="E872">
            <v>80000000</v>
          </cell>
          <cell r="F872">
            <v>8285839091</v>
          </cell>
          <cell r="G872">
            <v>82858391</v>
          </cell>
        </row>
        <row r="873">
          <cell r="A873" t="str">
            <v>96.776.910-K</v>
          </cell>
          <cell r="B873" t="str">
            <v>Astillero Y Maestranza Skorpios</v>
          </cell>
          <cell r="C873" t="str">
            <v>Skorpios</v>
          </cell>
          <cell r="D873" t="str">
            <v>Cparada</v>
          </cell>
          <cell r="E873">
            <v>4700000</v>
          </cell>
          <cell r="F873">
            <v>467068658</v>
          </cell>
          <cell r="G873">
            <v>4670687</v>
          </cell>
        </row>
        <row r="874">
          <cell r="A874" t="str">
            <v>96.777.060-4</v>
          </cell>
          <cell r="B874" t="str">
            <v>Bice Hipotecaria Administradora De Mutuos Hipotecarios S.a.</v>
          </cell>
          <cell r="C874" t="str">
            <v>Bice</v>
          </cell>
          <cell r="D874" t="str">
            <v>Lbravo</v>
          </cell>
          <cell r="E874">
            <v>16833600</v>
          </cell>
          <cell r="F874">
            <v>1736500465</v>
          </cell>
          <cell r="G874">
            <v>17365005</v>
          </cell>
        </row>
        <row r="875">
          <cell r="A875" t="str">
            <v>96.781.350-8</v>
          </cell>
          <cell r="B875" t="str">
            <v>Edenred Chile S.a</v>
          </cell>
          <cell r="C875" t="str">
            <v>Edenred</v>
          </cell>
          <cell r="D875" t="str">
            <v>Valarcon</v>
          </cell>
          <cell r="E875">
            <v>23000000</v>
          </cell>
          <cell r="F875">
            <v>3407298266</v>
          </cell>
          <cell r="G875">
            <v>34072983</v>
          </cell>
        </row>
        <row r="876">
          <cell r="A876" t="str">
            <v>96.781.620-5</v>
          </cell>
          <cell r="B876" t="str">
            <v>Banco Estado Microempresas S.a.</v>
          </cell>
          <cell r="C876" t="str">
            <v>Beme</v>
          </cell>
          <cell r="D876" t="str">
            <v>Lbravo</v>
          </cell>
          <cell r="E876">
            <v>283816206</v>
          </cell>
          <cell r="F876">
            <v>38376365779</v>
          </cell>
          <cell r="G876">
            <v>383763658</v>
          </cell>
        </row>
        <row r="877">
          <cell r="A877" t="str">
            <v>96.785.290-2</v>
          </cell>
          <cell r="B877" t="str">
            <v>Chilean Trading Company S A</v>
          </cell>
          <cell r="C877" t="str">
            <v>Chilean Trading</v>
          </cell>
          <cell r="D877" t="str">
            <v>Cosorio</v>
          </cell>
          <cell r="E877">
            <v>14197825</v>
          </cell>
          <cell r="F877">
            <v>1291088014</v>
          </cell>
          <cell r="G877">
            <v>12910880</v>
          </cell>
        </row>
        <row r="878">
          <cell r="A878" t="str">
            <v>96.789.280-7</v>
          </cell>
          <cell r="B878" t="str">
            <v>Compañia Portuaria Mejillones S.a</v>
          </cell>
          <cell r="C878" t="str">
            <v>Mejillones</v>
          </cell>
          <cell r="D878" t="str">
            <v>Jmolina</v>
          </cell>
          <cell r="E878">
            <v>2000000</v>
          </cell>
          <cell r="F878">
            <v>3487032171</v>
          </cell>
          <cell r="G878">
            <v>34870322</v>
          </cell>
        </row>
        <row r="879">
          <cell r="A879" t="str">
            <v>96.789.520-2</v>
          </cell>
          <cell r="B879" t="str">
            <v>Ferosor Agricola S A</v>
          </cell>
          <cell r="C879" t="str">
            <v>Fossa</v>
          </cell>
          <cell r="D879" t="str">
            <v>Cparada</v>
          </cell>
          <cell r="E879">
            <v>36095013</v>
          </cell>
          <cell r="F879">
            <v>3771967322</v>
          </cell>
          <cell r="G879">
            <v>37719673</v>
          </cell>
        </row>
        <row r="880">
          <cell r="A880" t="str">
            <v>96.792.340-0</v>
          </cell>
          <cell r="B880" t="str">
            <v xml:space="preserve">Ultrapoly Sa </v>
          </cell>
          <cell r="C880" t="str">
            <v>Ultrapoly</v>
          </cell>
          <cell r="D880" t="str">
            <v>Cosorio</v>
          </cell>
          <cell r="E880">
            <v>32955840</v>
          </cell>
          <cell r="F880">
            <v>3386857394</v>
          </cell>
          <cell r="G880">
            <v>33868574</v>
          </cell>
        </row>
        <row r="881">
          <cell r="A881" t="str">
            <v>96.793.800-9</v>
          </cell>
          <cell r="B881" t="str">
            <v>Inmobiliaria Santa Barbara S.a</v>
          </cell>
          <cell r="C881" t="str">
            <v>Mantos De La Luna</v>
          </cell>
          <cell r="D881" t="str">
            <v>Jmolina</v>
          </cell>
          <cell r="E881">
            <v>126261</v>
          </cell>
          <cell r="F881">
            <v>1760735559</v>
          </cell>
          <cell r="G881">
            <v>17607356</v>
          </cell>
        </row>
        <row r="882">
          <cell r="A882" t="str">
            <v>96.794.750-4</v>
          </cell>
          <cell r="B882" t="str">
            <v>Starken Spa</v>
          </cell>
          <cell r="C882" t="str">
            <v>Turbus</v>
          </cell>
          <cell r="D882" t="str">
            <v>Bsilva</v>
          </cell>
          <cell r="E882">
            <v>97100000</v>
          </cell>
          <cell r="F882">
            <v>10200590821</v>
          </cell>
          <cell r="G882">
            <v>102005908</v>
          </cell>
        </row>
        <row r="883">
          <cell r="A883" t="str">
            <v>96.798.200-8</v>
          </cell>
          <cell r="B883" t="str">
            <v>Empresa Distribuidora De Energia Electrica Paillaco S.a</v>
          </cell>
          <cell r="C883" t="str">
            <v>Socoepa</v>
          </cell>
          <cell r="D883" t="str">
            <v>Cparada</v>
          </cell>
          <cell r="E883">
            <v>21492703</v>
          </cell>
          <cell r="F883">
            <v>2212627060</v>
          </cell>
          <cell r="G883">
            <v>22126271</v>
          </cell>
        </row>
        <row r="884">
          <cell r="A884" t="str">
            <v>96.800.570-7</v>
          </cell>
          <cell r="B884" t="str">
            <v>Enel Distribucion Chile S.a.</v>
          </cell>
          <cell r="C884" t="str">
            <v>Enel</v>
          </cell>
          <cell r="D884" t="str">
            <v>Bsilva</v>
          </cell>
          <cell r="E884">
            <v>195623773</v>
          </cell>
          <cell r="F884">
            <v>20271755947</v>
          </cell>
          <cell r="G884">
            <v>202717559</v>
          </cell>
        </row>
        <row r="885">
          <cell r="A885" t="str">
            <v>96.801.810-8</v>
          </cell>
          <cell r="B885" t="str">
            <v>Sgs Minerals S.a.</v>
          </cell>
          <cell r="C885" t="str">
            <v>Sgs</v>
          </cell>
          <cell r="D885" t="str">
            <v>Valarcon</v>
          </cell>
          <cell r="E885">
            <v>345544969</v>
          </cell>
          <cell r="F885">
            <v>37223472016</v>
          </cell>
          <cell r="G885">
            <v>372234720</v>
          </cell>
        </row>
        <row r="886">
          <cell r="A886" t="str">
            <v>96.803.690-4</v>
          </cell>
          <cell r="B886" t="str">
            <v>Empresas Dmg S.a</v>
          </cell>
          <cell r="C886" t="str">
            <v>Dimerc</v>
          </cell>
          <cell r="D886" t="str">
            <v>Cosorio</v>
          </cell>
          <cell r="E886">
            <v>19856211</v>
          </cell>
          <cell r="F886">
            <v>2035974174</v>
          </cell>
          <cell r="G886">
            <v>20359742</v>
          </cell>
        </row>
        <row r="887">
          <cell r="A887" t="str">
            <v>96.809.310-k</v>
          </cell>
          <cell r="B887" t="str">
            <v>Aguas Cordilleras S.a.</v>
          </cell>
          <cell r="C887" t="str">
            <v>Aguas Andinas</v>
          </cell>
          <cell r="D887" t="str">
            <v>Lbravo</v>
          </cell>
          <cell r="E887">
            <v>15057038</v>
          </cell>
          <cell r="F887">
            <v>2983285400</v>
          </cell>
          <cell r="G887">
            <v>29832854</v>
          </cell>
        </row>
        <row r="888">
          <cell r="A888" t="str">
            <v>96.811.070-5</v>
          </cell>
          <cell r="B888" t="str">
            <v>Prefabricados Andinos S.a.</v>
          </cell>
          <cell r="C888" t="str">
            <v>Unacem</v>
          </cell>
          <cell r="D888" t="str">
            <v>Bsilva</v>
          </cell>
          <cell r="E888">
            <v>14000000</v>
          </cell>
          <cell r="F888">
            <v>1829294062</v>
          </cell>
          <cell r="G888">
            <v>18292941</v>
          </cell>
        </row>
        <row r="889">
          <cell r="A889" t="str">
            <v>96.820.170-0</v>
          </cell>
          <cell r="B889" t="str">
            <v>Adecco Recursos Humanos S.a.</v>
          </cell>
          <cell r="C889" t="str">
            <v>Adecco</v>
          </cell>
          <cell r="D889" t="str">
            <v>Bsilva</v>
          </cell>
          <cell r="E889">
            <v>244442823</v>
          </cell>
          <cell r="F889">
            <v>71012971775</v>
          </cell>
          <cell r="G889">
            <v>710129718</v>
          </cell>
        </row>
        <row r="890">
          <cell r="A890" t="str">
            <v>96.823.180-4</v>
          </cell>
          <cell r="B890" t="str">
            <v>Constructora Novacasas S.a.</v>
          </cell>
          <cell r="C890" t="str">
            <v>Salfa</v>
          </cell>
          <cell r="D890" t="str">
            <v>Lbravo</v>
          </cell>
          <cell r="E890">
            <v>500000</v>
          </cell>
          <cell r="F890">
            <v>1885698591</v>
          </cell>
          <cell r="G890">
            <v>18856986</v>
          </cell>
        </row>
        <row r="891">
          <cell r="A891" t="str">
            <v>96.824.110-9</v>
          </cell>
          <cell r="B891" t="str">
            <v>Ambipar Environment Chile Limitada</v>
          </cell>
          <cell r="C891" t="str">
            <v>Ambipar</v>
          </cell>
          <cell r="D891" t="str">
            <v>Cosorio</v>
          </cell>
          <cell r="E891">
            <v>94500000</v>
          </cell>
          <cell r="F891">
            <v>8982216289</v>
          </cell>
          <cell r="G891">
            <v>89822163</v>
          </cell>
        </row>
        <row r="892">
          <cell r="A892" t="str">
            <v>96.828.120-8</v>
          </cell>
          <cell r="B892" t="str">
            <v>Hidrogística S.a.</v>
          </cell>
          <cell r="C892" t="str">
            <v>Aguas Andinas</v>
          </cell>
          <cell r="D892" t="str">
            <v>Lbravo</v>
          </cell>
          <cell r="E892">
            <v>7150463</v>
          </cell>
          <cell r="F892">
            <v>1555808000</v>
          </cell>
          <cell r="G892">
            <v>15558080</v>
          </cell>
        </row>
        <row r="893">
          <cell r="A893" t="str">
            <v>96.828.810-5</v>
          </cell>
          <cell r="B893" t="str">
            <v>Consorcio Santa Marta S A</v>
          </cell>
          <cell r="C893" t="str">
            <v>Consorcio Santa Marta S A</v>
          </cell>
          <cell r="D893" t="str">
            <v>Valarcon</v>
          </cell>
          <cell r="E893">
            <v>30000000</v>
          </cell>
          <cell r="F893">
            <v>7729365705</v>
          </cell>
          <cell r="G893">
            <v>77293657</v>
          </cell>
        </row>
        <row r="894">
          <cell r="A894" t="str">
            <v>96.829.610-8</v>
          </cell>
          <cell r="B894" t="str">
            <v>Inmobiliaria Choshuenco S.a.</v>
          </cell>
          <cell r="C894" t="str">
            <v>Socoepa</v>
          </cell>
          <cell r="D894" t="str">
            <v>Cparada</v>
          </cell>
          <cell r="E894">
            <v>391495</v>
          </cell>
          <cell r="F894">
            <v>69683110</v>
          </cell>
          <cell r="G894">
            <v>696831</v>
          </cell>
        </row>
        <row r="895">
          <cell r="A895" t="str">
            <v>96.836.310-7</v>
          </cell>
          <cell r="B895" t="str">
            <v>Servicios Helpbank S A</v>
          </cell>
          <cell r="C895" t="str">
            <v>Mimagen</v>
          </cell>
          <cell r="D895" t="str">
            <v>Cosorio</v>
          </cell>
          <cell r="E895">
            <v>15000000</v>
          </cell>
          <cell r="F895">
            <v>8143871132</v>
          </cell>
          <cell r="G895">
            <v>81438711</v>
          </cell>
        </row>
        <row r="896">
          <cell r="A896" t="str">
            <v>96.836.320-4</v>
          </cell>
          <cell r="B896" t="str">
            <v>Lubrisider Chile S.a</v>
          </cell>
          <cell r="C896" t="str">
            <v>Lubrisider Chile S.a</v>
          </cell>
          <cell r="D896" t="str">
            <v>Valarcon</v>
          </cell>
          <cell r="E896">
            <v>18363454</v>
          </cell>
          <cell r="F896">
            <v>2811898334</v>
          </cell>
          <cell r="G896">
            <v>28118983</v>
          </cell>
        </row>
        <row r="897">
          <cell r="A897" t="str">
            <v>96.838.520-8</v>
          </cell>
          <cell r="B897" t="str">
            <v>Inversiones Y Turismo S.a.</v>
          </cell>
          <cell r="C897" t="str">
            <v>Dreams</v>
          </cell>
          <cell r="D897" t="str">
            <v>Cparada</v>
          </cell>
          <cell r="E897">
            <v>46524628</v>
          </cell>
          <cell r="F897">
            <v>4739300828</v>
          </cell>
          <cell r="G897">
            <v>47393008</v>
          </cell>
        </row>
        <row r="898">
          <cell r="A898" t="str">
            <v>96.841.280-9</v>
          </cell>
          <cell r="B898" t="str">
            <v>Servicios Hoteleros Y TurÍsticos S.a.</v>
          </cell>
          <cell r="C898" t="str">
            <v>Dreams</v>
          </cell>
          <cell r="D898" t="str">
            <v>Cparada</v>
          </cell>
          <cell r="E898">
            <v>14894481</v>
          </cell>
          <cell r="F898">
            <v>1527627712</v>
          </cell>
          <cell r="G898">
            <v>15276277</v>
          </cell>
        </row>
        <row r="899">
          <cell r="A899" t="str">
            <v>96.842.410-6</v>
          </cell>
          <cell r="B899" t="str">
            <v>Mms Communications Chile S.a</v>
          </cell>
          <cell r="C899" t="str">
            <v>Mms Communications Chile S.a</v>
          </cell>
          <cell r="D899" t="str">
            <v>Cosorio</v>
          </cell>
          <cell r="E899">
            <v>17760041</v>
          </cell>
          <cell r="F899">
            <v>8256708049</v>
          </cell>
          <cell r="G899">
            <v>82567080</v>
          </cell>
        </row>
        <row r="900">
          <cell r="A900" t="str">
            <v>96.843.030-0</v>
          </cell>
          <cell r="B900" t="str">
            <v>Hoteles De Chile S.a.</v>
          </cell>
          <cell r="C900" t="str">
            <v>Hoteles De Chile S.A.</v>
          </cell>
          <cell r="D900" t="str">
            <v>Bsilva</v>
          </cell>
          <cell r="E900">
            <v>31827204</v>
          </cell>
          <cell r="F900">
            <v>3303217938</v>
          </cell>
          <cell r="G900">
            <v>33032179</v>
          </cell>
        </row>
        <row r="901">
          <cell r="A901" t="str">
            <v>96.853.530-7</v>
          </cell>
          <cell r="B901" t="str">
            <v>Medizintechnik S.a</v>
          </cell>
          <cell r="C901" t="str">
            <v>Medizintechnik S.a</v>
          </cell>
          <cell r="D901" t="str">
            <v>Cosorio</v>
          </cell>
          <cell r="E901">
            <v>2000000</v>
          </cell>
          <cell r="F901">
            <v>1007699800</v>
          </cell>
          <cell r="G901">
            <v>10076998</v>
          </cell>
        </row>
        <row r="902">
          <cell r="A902" t="str">
            <v>96.854.180-3</v>
          </cell>
          <cell r="B902" t="str">
            <v>Toralla S.a.</v>
          </cell>
          <cell r="C902" t="str">
            <v>Toralla</v>
          </cell>
          <cell r="D902" t="str">
            <v>Cparada</v>
          </cell>
          <cell r="E902">
            <v>38018038</v>
          </cell>
          <cell r="F902">
            <v>3749981867</v>
          </cell>
          <cell r="G902">
            <v>37499819</v>
          </cell>
        </row>
        <row r="903">
          <cell r="A903" t="str">
            <v>96.858.530-4</v>
          </cell>
          <cell r="B903" t="str">
            <v>Equans Servicios De Mantencion Spa</v>
          </cell>
          <cell r="C903" t="str">
            <v>Equans</v>
          </cell>
          <cell r="D903" t="str">
            <v>Valarcon</v>
          </cell>
          <cell r="E903">
            <v>20000000</v>
          </cell>
          <cell r="F903">
            <v>6017738947</v>
          </cell>
          <cell r="G903">
            <v>60177389</v>
          </cell>
        </row>
        <row r="904">
          <cell r="A904" t="str">
            <v>96.861.280-8</v>
          </cell>
          <cell r="B904" t="str">
            <v>Eurocapital S A</v>
          </cell>
          <cell r="C904" t="str">
            <v>Eurocapital</v>
          </cell>
          <cell r="D904" t="str">
            <v>Valarcon</v>
          </cell>
          <cell r="E904">
            <v>52000000</v>
          </cell>
          <cell r="F904">
            <v>5692300570</v>
          </cell>
          <cell r="G904">
            <v>56923006</v>
          </cell>
        </row>
        <row r="905">
          <cell r="A905" t="str">
            <v>96.861.330-8</v>
          </cell>
          <cell r="B905" t="str">
            <v>Eurocapital Servicios S A</v>
          </cell>
          <cell r="C905" t="str">
            <v>Eurocapital</v>
          </cell>
          <cell r="D905" t="str">
            <v>Valarcon</v>
          </cell>
          <cell r="E905">
            <v>1600000</v>
          </cell>
          <cell r="F905">
            <v>265243450</v>
          </cell>
          <cell r="G905">
            <v>2652435</v>
          </cell>
        </row>
        <row r="906">
          <cell r="A906" t="str">
            <v>96.866.160-4</v>
          </cell>
          <cell r="B906" t="str">
            <v>Estructuras Viales S.a.</v>
          </cell>
          <cell r="C906" t="str">
            <v>Unacem</v>
          </cell>
          <cell r="D906" t="str">
            <v>Bsilva</v>
          </cell>
          <cell r="E906">
            <v>6000000</v>
          </cell>
          <cell r="F906">
            <v>883235070</v>
          </cell>
          <cell r="G906">
            <v>8832351</v>
          </cell>
        </row>
        <row r="907">
          <cell r="A907" t="str">
            <v>96.866.830-7</v>
          </cell>
          <cell r="B907" t="str">
            <v>Integra Chile Spa</v>
          </cell>
          <cell r="C907" t="str">
            <v>Integra Chile</v>
          </cell>
          <cell r="D907" t="str">
            <v>Cparada</v>
          </cell>
          <cell r="E907">
            <v>8620194</v>
          </cell>
          <cell r="F907">
            <v>894623605</v>
          </cell>
          <cell r="G907">
            <v>8946236</v>
          </cell>
        </row>
        <row r="908">
          <cell r="A908" t="str">
            <v>96.870.780-9</v>
          </cell>
          <cell r="B908" t="str">
            <v>Echeverría Izquierdo Montajes Industrial Sa</v>
          </cell>
          <cell r="C908" t="str">
            <v>Echeverria</v>
          </cell>
          <cell r="D908" t="str">
            <v>Valarcon</v>
          </cell>
          <cell r="E908">
            <v>800000000</v>
          </cell>
          <cell r="F908">
            <v>85858929004</v>
          </cell>
          <cell r="G908">
            <v>858589290</v>
          </cell>
        </row>
        <row r="909">
          <cell r="A909" t="str">
            <v>96.871.870-3</v>
          </cell>
          <cell r="B909" t="str">
            <v>Dp World Logistics Chile Spa</v>
          </cell>
          <cell r="C909" t="str">
            <v>Dp World</v>
          </cell>
          <cell r="D909" t="str">
            <v>Gcontreras</v>
          </cell>
          <cell r="E909">
            <v>4894143</v>
          </cell>
          <cell r="F909">
            <v>518552065</v>
          </cell>
          <cell r="G909">
            <v>5185521</v>
          </cell>
        </row>
        <row r="910">
          <cell r="A910" t="str">
            <v>96.877.150-7</v>
          </cell>
          <cell r="B910" t="str">
            <v>Pena, Spoerer Y Cia S.a</v>
          </cell>
          <cell r="C910" t="str">
            <v>Pesco</v>
          </cell>
          <cell r="D910" t="str">
            <v>Bsilva</v>
          </cell>
          <cell r="E910">
            <v>54963075</v>
          </cell>
          <cell r="F910">
            <v>5561152971</v>
          </cell>
          <cell r="G910">
            <v>55611530</v>
          </cell>
        </row>
        <row r="911">
          <cell r="A911" t="str">
            <v>96.877.680-0</v>
          </cell>
          <cell r="B911" t="str">
            <v>Juan Bas Alimentos S.a.</v>
          </cell>
          <cell r="C911" t="str">
            <v>Icb</v>
          </cell>
          <cell r="D911" t="str">
            <v>Bsilva</v>
          </cell>
          <cell r="E911">
            <v>36147847</v>
          </cell>
          <cell r="F911">
            <v>3650357364</v>
          </cell>
          <cell r="G911">
            <v>36503574</v>
          </cell>
        </row>
        <row r="912">
          <cell r="A912" t="str">
            <v>96.880.020-5</v>
          </cell>
          <cell r="B912" t="str">
            <v>Ingenieria En Plasticos Membrantec S.a.</v>
          </cell>
          <cell r="C912" t="str">
            <v>Tehmcorp S.a</v>
          </cell>
          <cell r="D912" t="str">
            <v>Bsilva</v>
          </cell>
          <cell r="E912">
            <v>20000000</v>
          </cell>
          <cell r="F912">
            <v>4848482123</v>
          </cell>
          <cell r="G912">
            <v>48484821</v>
          </cell>
        </row>
        <row r="913">
          <cell r="A913" t="str">
            <v>96.881.880-5</v>
          </cell>
          <cell r="B913" t="str">
            <v>Empresas Jr S.a</v>
          </cell>
          <cell r="C913" t="str">
            <v>Empresas Jr S.a</v>
          </cell>
          <cell r="D913" t="str">
            <v>Valarcon</v>
          </cell>
          <cell r="E913">
            <v>27011765</v>
          </cell>
          <cell r="F913">
            <v>2752203137</v>
          </cell>
          <cell r="G913">
            <v>27522031</v>
          </cell>
        </row>
        <row r="914">
          <cell r="A914" t="str">
            <v>96.882.630-1</v>
          </cell>
          <cell r="B914" t="str">
            <v>Administradora Los Parques Ltda</v>
          </cell>
          <cell r="C914" t="str">
            <v>Parque Del Recuerdo</v>
          </cell>
          <cell r="D914" t="str">
            <v>Valarcon</v>
          </cell>
          <cell r="E914">
            <v>48132896</v>
          </cell>
          <cell r="F914">
            <v>5208823143</v>
          </cell>
          <cell r="G914">
            <v>52088231</v>
          </cell>
        </row>
        <row r="915">
          <cell r="A915" t="str">
            <v>96.885.880-7</v>
          </cell>
          <cell r="B915" t="str">
            <v>Salfacorp S.a</v>
          </cell>
          <cell r="C915" t="str">
            <v>Salfa</v>
          </cell>
          <cell r="D915" t="str">
            <v>Lbravo</v>
          </cell>
          <cell r="E915">
            <v>500000</v>
          </cell>
          <cell r="F915">
            <v>326010546</v>
          </cell>
          <cell r="G915">
            <v>3260105</v>
          </cell>
        </row>
        <row r="916">
          <cell r="A916" t="str">
            <v>96.886.470-k</v>
          </cell>
          <cell r="B916" t="str">
            <v>Ingenieria Y Maquinaras S.a</v>
          </cell>
          <cell r="C916" t="str">
            <v>Ingenieria Y Maquinaras S.a</v>
          </cell>
          <cell r="D916" t="str">
            <v>Valarcon</v>
          </cell>
          <cell r="E916">
            <v>2231712</v>
          </cell>
          <cell r="F916">
            <v>226007249</v>
          </cell>
          <cell r="G916">
            <v>2260072</v>
          </cell>
        </row>
        <row r="917">
          <cell r="A917" t="str">
            <v>96.888.200-7</v>
          </cell>
          <cell r="B917" t="str">
            <v>Depocargo Deposito Aduanero De Carga Spa</v>
          </cell>
          <cell r="C917" t="str">
            <v>Uasl</v>
          </cell>
          <cell r="D917" t="str">
            <v>Bsilva</v>
          </cell>
          <cell r="E917">
            <v>14929959</v>
          </cell>
          <cell r="F917">
            <v>1625172203</v>
          </cell>
          <cell r="G917">
            <v>16251722</v>
          </cell>
        </row>
        <row r="918">
          <cell r="A918" t="str">
            <v>96.889.500-1</v>
          </cell>
          <cell r="B918" t="str">
            <v>Gestora De Autopista Spa</v>
          </cell>
          <cell r="C918" t="str">
            <v>Viaschile</v>
          </cell>
          <cell r="D918" t="str">
            <v>Lbravo</v>
          </cell>
          <cell r="E918">
            <v>9042764</v>
          </cell>
          <cell r="F918">
            <v>922466506</v>
          </cell>
          <cell r="G918">
            <v>9224665</v>
          </cell>
        </row>
        <row r="919">
          <cell r="A919" t="str">
            <v>96.891.090-6</v>
          </cell>
          <cell r="B919" t="str">
            <v>Centro De Compensacion Automatizado S A</v>
          </cell>
          <cell r="C919" t="str">
            <v>Cca</v>
          </cell>
          <cell r="D919" t="str">
            <v>Cosorio</v>
          </cell>
          <cell r="E919">
            <v>2174091</v>
          </cell>
          <cell r="F919">
            <v>3151590080</v>
          </cell>
          <cell r="G919">
            <v>31515901</v>
          </cell>
        </row>
        <row r="920">
          <cell r="A920" t="str">
            <v>96.895.220-k</v>
          </cell>
          <cell r="B920" t="str">
            <v>Atento Chile S.a.</v>
          </cell>
          <cell r="C920" t="str">
            <v>Atento Chile S.A.</v>
          </cell>
          <cell r="D920" t="str">
            <v>Bsilva</v>
          </cell>
          <cell r="E920">
            <v>414600000</v>
          </cell>
          <cell r="F920">
            <v>41525291561</v>
          </cell>
          <cell r="G920">
            <v>415252916</v>
          </cell>
        </row>
        <row r="921">
          <cell r="A921" t="str">
            <v>96.896.130-6</v>
          </cell>
          <cell r="B921" t="str">
            <v>Netpag Consultores S.a</v>
          </cell>
          <cell r="C921" t="str">
            <v>Netpag</v>
          </cell>
          <cell r="D921" t="str">
            <v>Cosorio</v>
          </cell>
          <cell r="E921">
            <v>3143885</v>
          </cell>
          <cell r="F921">
            <v>999324249</v>
          </cell>
          <cell r="G921">
            <v>9993242</v>
          </cell>
        </row>
        <row r="922">
          <cell r="A922" t="str">
            <v>96.900.150-0</v>
          </cell>
          <cell r="B922" t="str">
            <v>Banco Estado Servicios De Cobranza S.a.</v>
          </cell>
          <cell r="C922" t="str">
            <v>Beco</v>
          </cell>
          <cell r="D922" t="str">
            <v>Lbravo</v>
          </cell>
          <cell r="E922">
            <v>168669483</v>
          </cell>
          <cell r="F922">
            <v>17748823197</v>
          </cell>
          <cell r="G922">
            <v>177488232</v>
          </cell>
        </row>
        <row r="923">
          <cell r="A923" t="str">
            <v>96.904.770-5</v>
          </cell>
          <cell r="B923" t="str">
            <v>Plaza Casino S. A.</v>
          </cell>
          <cell r="C923" t="str">
            <v>Dreams</v>
          </cell>
          <cell r="D923" t="str">
            <v>Cparada</v>
          </cell>
          <cell r="E923">
            <v>24695403</v>
          </cell>
          <cell r="F923">
            <v>2518757063</v>
          </cell>
          <cell r="G923">
            <v>25187571</v>
          </cell>
        </row>
        <row r="924">
          <cell r="A924" t="str">
            <v>96.910.210-2</v>
          </cell>
          <cell r="B924" t="str">
            <v>Huilo Huilo Des. Inmobiliario S.a.</v>
          </cell>
          <cell r="C924" t="str">
            <v>Tehmcorp S.a</v>
          </cell>
          <cell r="D924" t="str">
            <v>Bsilva</v>
          </cell>
          <cell r="E924">
            <v>27000000</v>
          </cell>
          <cell r="F924">
            <v>4123781156</v>
          </cell>
          <cell r="G924">
            <v>41237812</v>
          </cell>
        </row>
        <row r="925">
          <cell r="A925" t="str">
            <v>96.913.790-9</v>
          </cell>
          <cell r="B925" t="str">
            <v>Media Interactive S A</v>
          </cell>
          <cell r="C925" t="str">
            <v>Omg</v>
          </cell>
          <cell r="D925" t="str">
            <v>Bsilva</v>
          </cell>
          <cell r="E925">
            <v>5000000</v>
          </cell>
          <cell r="F925">
            <v>752039568</v>
          </cell>
          <cell r="G925">
            <v>7520396</v>
          </cell>
        </row>
        <row r="926">
          <cell r="A926" t="str">
            <v>96.918.400-1</v>
          </cell>
          <cell r="B926" t="str">
            <v>Tapel Willamette Inc S.a</v>
          </cell>
          <cell r="C926" t="str">
            <v>Tapel Willamette Inc S.a</v>
          </cell>
          <cell r="D926" t="str">
            <v>Pmunoz</v>
          </cell>
          <cell r="E926">
            <v>10300000</v>
          </cell>
          <cell r="F926">
            <v>1864856324</v>
          </cell>
          <cell r="G926">
            <v>18648563</v>
          </cell>
        </row>
        <row r="927">
          <cell r="A927" t="str">
            <v>96.924.170-6</v>
          </cell>
          <cell r="B927" t="str">
            <v>Computer Generated Solutions Chile S.a.</v>
          </cell>
          <cell r="C927" t="str">
            <v>Cgs</v>
          </cell>
          <cell r="D927" t="str">
            <v>Lbravo</v>
          </cell>
          <cell r="E927">
            <v>128600000</v>
          </cell>
          <cell r="F927">
            <v>13665090409</v>
          </cell>
          <cell r="G927">
            <v>136650904</v>
          </cell>
        </row>
        <row r="928">
          <cell r="A928" t="str">
            <v>96.926.970-8</v>
          </cell>
          <cell r="B928" t="str">
            <v>Cooke Aquaculture Chile Sa</v>
          </cell>
          <cell r="C928" t="str">
            <v>Cooke Aquaculture Chile Sa</v>
          </cell>
          <cell r="D928" t="str">
            <v>Cparada</v>
          </cell>
          <cell r="E928">
            <v>66683306</v>
          </cell>
          <cell r="F928">
            <v>8402062105</v>
          </cell>
          <cell r="G928">
            <v>84020621</v>
          </cell>
        </row>
        <row r="929">
          <cell r="A929" t="str">
            <v>96.931.250-6</v>
          </cell>
          <cell r="B929" t="str">
            <v>Translogic S.a</v>
          </cell>
          <cell r="C929" t="str">
            <v>Dimerc</v>
          </cell>
          <cell r="D929" t="str">
            <v>Cosorio</v>
          </cell>
          <cell r="E929">
            <v>38781049</v>
          </cell>
          <cell r="F929">
            <v>4031032246</v>
          </cell>
          <cell r="G929">
            <v>40310322</v>
          </cell>
        </row>
        <row r="930">
          <cell r="A930" t="str">
            <v>96.932.140-8</v>
          </cell>
          <cell r="B930" t="str">
            <v>Tehmcorp S.a.</v>
          </cell>
          <cell r="C930" t="str">
            <v>Tehmcorp S.a</v>
          </cell>
          <cell r="D930" t="str">
            <v>Bsilva</v>
          </cell>
          <cell r="E930">
            <v>16000000</v>
          </cell>
          <cell r="F930">
            <v>1178370033</v>
          </cell>
          <cell r="G930">
            <v>11783700</v>
          </cell>
        </row>
        <row r="931">
          <cell r="A931" t="str">
            <v>96.939.240-2</v>
          </cell>
          <cell r="B931" t="str">
            <v>Compañia Mantos De La Luna S.a</v>
          </cell>
          <cell r="C931" t="str">
            <v>Mantos De La Luna</v>
          </cell>
          <cell r="D931" t="str">
            <v>Jmolina</v>
          </cell>
          <cell r="E931">
            <v>3869934</v>
          </cell>
          <cell r="F931">
            <v>1568331133</v>
          </cell>
          <cell r="G931">
            <v>15683311</v>
          </cell>
        </row>
        <row r="932">
          <cell r="A932" t="str">
            <v>96.940.320-k</v>
          </cell>
          <cell r="B932" t="str">
            <v xml:space="preserve">Operaciones Integrales Coquimbo Ltda </v>
          </cell>
          <cell r="C932" t="str">
            <v>Enjoy</v>
          </cell>
          <cell r="D932" t="str">
            <v>Bsilva</v>
          </cell>
          <cell r="E932">
            <v>3450000</v>
          </cell>
          <cell r="F932">
            <v>2095349836</v>
          </cell>
          <cell r="G932">
            <v>20953498</v>
          </cell>
        </row>
        <row r="933">
          <cell r="A933" t="str">
            <v>96.942.440-1</v>
          </cell>
          <cell r="B933" t="str">
            <v>Gestion Vial S.a.</v>
          </cell>
          <cell r="C933" t="str">
            <v>Gesvial</v>
          </cell>
          <cell r="D933" t="str">
            <v>Valarcon</v>
          </cell>
          <cell r="E933">
            <v>5000000</v>
          </cell>
          <cell r="F933">
            <v>15732715113</v>
          </cell>
          <cell r="G933">
            <v>157327151</v>
          </cell>
        </row>
        <row r="934">
          <cell r="A934" t="str">
            <v>96.944.470-4</v>
          </cell>
          <cell r="B934" t="str">
            <v>Ecologica S.a.</v>
          </cell>
          <cell r="C934" t="str">
            <v>Ecologica</v>
          </cell>
          <cell r="D934" t="str">
            <v>Bsilva</v>
          </cell>
          <cell r="E934">
            <v>35258080</v>
          </cell>
          <cell r="F934">
            <v>4315539376</v>
          </cell>
          <cell r="G934">
            <v>43155394</v>
          </cell>
        </row>
        <row r="935">
          <cell r="A935" t="str">
            <v>96.945.210-3</v>
          </cell>
          <cell r="B935" t="str">
            <v>Ecoriles S.a.</v>
          </cell>
          <cell r="C935" t="str">
            <v>Aguas Andinas</v>
          </cell>
          <cell r="D935" t="str">
            <v>Lbravo</v>
          </cell>
          <cell r="E935">
            <v>23182118</v>
          </cell>
          <cell r="F935">
            <v>4843026900</v>
          </cell>
          <cell r="G935">
            <v>48430269</v>
          </cell>
        </row>
        <row r="936">
          <cell r="A936" t="str">
            <v>96.945.950-7</v>
          </cell>
          <cell r="B936" t="str">
            <v>Productos Alimenticios El Ruiseñor Ltda</v>
          </cell>
          <cell r="C936" t="str">
            <v>Cadaqués</v>
          </cell>
          <cell r="D936" t="str">
            <v>Lbravo</v>
          </cell>
          <cell r="E936">
            <v>6722681</v>
          </cell>
          <cell r="F936">
            <v>690519080</v>
          </cell>
          <cell r="G936">
            <v>6905191</v>
          </cell>
        </row>
        <row r="937">
          <cell r="A937" t="str">
            <v>96.947.020-9</v>
          </cell>
          <cell r="B937" t="str">
            <v>Empresas Hites S.a.</v>
          </cell>
          <cell r="C937" t="str">
            <v>Hites</v>
          </cell>
          <cell r="D937" t="str">
            <v>Valarcon</v>
          </cell>
          <cell r="E937">
            <v>37000000</v>
          </cell>
          <cell r="F937">
            <v>3828942369</v>
          </cell>
          <cell r="G937">
            <v>38289424</v>
          </cell>
        </row>
        <row r="938">
          <cell r="A938" t="str">
            <v>96.947.660-6</v>
          </cell>
          <cell r="B938" t="str">
            <v>Cultivos Toralla S.a.</v>
          </cell>
          <cell r="C938" t="str">
            <v>Toralla</v>
          </cell>
          <cell r="D938" t="str">
            <v>Cparada</v>
          </cell>
          <cell r="E938">
            <v>6168250</v>
          </cell>
          <cell r="F938">
            <v>629684690</v>
          </cell>
          <cell r="G938">
            <v>6296847</v>
          </cell>
        </row>
        <row r="939">
          <cell r="A939" t="str">
            <v>96.950.170-8</v>
          </cell>
          <cell r="B939" t="str">
            <v>Ecocert Chile S.a</v>
          </cell>
          <cell r="C939" t="str">
            <v>Ecocert</v>
          </cell>
          <cell r="D939" t="str">
            <v>Cosorio</v>
          </cell>
          <cell r="E939">
            <v>9000000</v>
          </cell>
          <cell r="F939">
            <v>829179705</v>
          </cell>
          <cell r="G939">
            <v>8291797</v>
          </cell>
        </row>
        <row r="940">
          <cell r="A940" t="str">
            <v>96.951.850-3</v>
          </cell>
          <cell r="B940" t="str">
            <v>Rentas Y Desarrollo Aconcagua S.a</v>
          </cell>
          <cell r="C940" t="str">
            <v>Salfa</v>
          </cell>
          <cell r="D940" t="str">
            <v>Lbravo</v>
          </cell>
          <cell r="E940">
            <v>1100000</v>
          </cell>
          <cell r="F940">
            <v>993509761</v>
          </cell>
          <cell r="G940">
            <v>9935098</v>
          </cell>
        </row>
        <row r="941">
          <cell r="A941" t="str">
            <v>96.953.050-3</v>
          </cell>
          <cell r="B941" t="str">
            <v>Adecco Est S A</v>
          </cell>
          <cell r="C941" t="str">
            <v>Adecco</v>
          </cell>
          <cell r="D941" t="str">
            <v>Bsilva</v>
          </cell>
          <cell r="E941">
            <v>224204706</v>
          </cell>
          <cell r="F941">
            <v>43998265912</v>
          </cell>
          <cell r="G941">
            <v>439982659</v>
          </cell>
        </row>
        <row r="942">
          <cell r="A942" t="str">
            <v>96.954.630-2</v>
          </cell>
          <cell r="B942" t="str">
            <v>Salfacorp Comercial S.a.</v>
          </cell>
          <cell r="C942" t="str">
            <v>Salfa</v>
          </cell>
          <cell r="D942" t="str">
            <v>Lbravo</v>
          </cell>
          <cell r="E942">
            <v>3000000</v>
          </cell>
          <cell r="F942">
            <v>424887108</v>
          </cell>
          <cell r="G942">
            <v>4248871</v>
          </cell>
        </row>
        <row r="943">
          <cell r="A943" t="str">
            <v>96.954.690-6</v>
          </cell>
          <cell r="B943" t="str">
            <v xml:space="preserve">Almar Water Servicios Latam S.a.    </v>
          </cell>
          <cell r="C943" t="str">
            <v>Almar</v>
          </cell>
          <cell r="D943" t="str">
            <v>Jmolina</v>
          </cell>
          <cell r="E943">
            <v>109214250</v>
          </cell>
          <cell r="F943">
            <v>12678746099</v>
          </cell>
          <cell r="G943">
            <v>126787461</v>
          </cell>
        </row>
        <row r="944">
          <cell r="A944" t="str">
            <v>96.959.030-1</v>
          </cell>
          <cell r="B944" t="str">
            <v>Dp World Lirquen S.a</v>
          </cell>
          <cell r="C944" t="str">
            <v>Dp World Lirquen S.a</v>
          </cell>
          <cell r="D944" t="str">
            <v>Pmunoz</v>
          </cell>
          <cell r="E944">
            <v>219154229</v>
          </cell>
          <cell r="F944">
            <v>21789346417</v>
          </cell>
          <cell r="G944">
            <v>217893464</v>
          </cell>
        </row>
        <row r="945">
          <cell r="A945" t="str">
            <v>96.962.050-2</v>
          </cell>
          <cell r="B945" t="str">
            <v>Gestion De Creditos Puente S.a.</v>
          </cell>
          <cell r="C945" t="str">
            <v>Hites</v>
          </cell>
          <cell r="D945" t="str">
            <v>Valarcon</v>
          </cell>
          <cell r="E945">
            <v>2000000</v>
          </cell>
          <cell r="F945">
            <v>231552162</v>
          </cell>
          <cell r="G945">
            <v>2315522</v>
          </cell>
        </row>
        <row r="946">
          <cell r="A946" t="str">
            <v>96.962.430-3</v>
          </cell>
          <cell r="B946" t="str">
            <v>Constructura Novatec Edificios S.a.</v>
          </cell>
          <cell r="C946" t="str">
            <v>Salfa</v>
          </cell>
          <cell r="D946" t="str">
            <v>Lbravo</v>
          </cell>
          <cell r="E946">
            <v>22000000</v>
          </cell>
          <cell r="F946">
            <v>2505320464</v>
          </cell>
          <cell r="G946">
            <v>25053205</v>
          </cell>
        </row>
        <row r="947">
          <cell r="A947" t="str">
            <v>96.964.310-3</v>
          </cell>
          <cell r="B947" t="str">
            <v>Dcv Registros S.a.</v>
          </cell>
          <cell r="C947" t="str">
            <v>Dcv</v>
          </cell>
          <cell r="D947" t="str">
            <v>Lbravo</v>
          </cell>
          <cell r="E947">
            <v>14280120</v>
          </cell>
          <cell r="F947">
            <v>1630539725</v>
          </cell>
          <cell r="G947">
            <v>16305397</v>
          </cell>
        </row>
        <row r="948">
          <cell r="A948" t="str">
            <v>96.967.010-0</v>
          </cell>
          <cell r="B948" t="str">
            <v>Maquinarias Y Equipos Maqsa S.a</v>
          </cell>
          <cell r="C948" t="str">
            <v>Salfa</v>
          </cell>
          <cell r="D948" t="str">
            <v>Lbravo</v>
          </cell>
          <cell r="E948">
            <v>19200000</v>
          </cell>
          <cell r="F948">
            <v>5920524479</v>
          </cell>
          <cell r="G948">
            <v>59205245</v>
          </cell>
        </row>
        <row r="949">
          <cell r="A949" t="str">
            <v>96.967.550-1</v>
          </cell>
          <cell r="B949" t="str">
            <v>Analisis Ambientales S.a</v>
          </cell>
          <cell r="C949" t="str">
            <v>Aguas Andinas</v>
          </cell>
          <cell r="D949" t="str">
            <v>Lbravo</v>
          </cell>
          <cell r="E949">
            <v>26902556</v>
          </cell>
          <cell r="F949">
            <v>5391557700</v>
          </cell>
          <cell r="G949">
            <v>53915577</v>
          </cell>
        </row>
        <row r="950">
          <cell r="A950" t="str">
            <v>96.971.680-1</v>
          </cell>
          <cell r="B950" t="str">
            <v>Astilleros Calbuco S.a.</v>
          </cell>
          <cell r="C950" t="str">
            <v>Invermar</v>
          </cell>
          <cell r="D950" t="str">
            <v>Cparada</v>
          </cell>
          <cell r="E950">
            <v>7711856</v>
          </cell>
          <cell r="F950">
            <v>642897597</v>
          </cell>
          <cell r="G950">
            <v>6428976</v>
          </cell>
        </row>
        <row r="951">
          <cell r="A951" t="str">
            <v>96.972.190-2</v>
          </cell>
          <cell r="B951" t="str">
            <v>Distribuidora Vergio Spa</v>
          </cell>
          <cell r="C951" t="str">
            <v>Giorgio</v>
          </cell>
          <cell r="D951" t="str">
            <v>Pmunoz</v>
          </cell>
          <cell r="E951">
            <v>605646</v>
          </cell>
          <cell r="F951">
            <v>47670034</v>
          </cell>
          <cell r="G951">
            <v>476700</v>
          </cell>
        </row>
        <row r="952">
          <cell r="A952" t="str">
            <v>96.973.670-5</v>
          </cell>
          <cell r="B952" t="str">
            <v>Paris Administradora Ltda.</v>
          </cell>
          <cell r="C952" t="str">
            <v>Cencosud</v>
          </cell>
          <cell r="D952" t="str">
            <v>Bsilva</v>
          </cell>
          <cell r="E952">
            <v>714766453</v>
          </cell>
          <cell r="F952">
            <v>74976916530</v>
          </cell>
          <cell r="G952">
            <v>749769165</v>
          </cell>
        </row>
        <row r="953">
          <cell r="A953" t="str">
            <v>96.974.000-1</v>
          </cell>
          <cell r="B953" t="str">
            <v xml:space="preserve">Ghd S.a </v>
          </cell>
          <cell r="C953" t="str">
            <v>Ghd S.a</v>
          </cell>
          <cell r="D953" t="str">
            <v>Valarcon</v>
          </cell>
          <cell r="E953">
            <v>20000000</v>
          </cell>
          <cell r="F953">
            <v>14089915385</v>
          </cell>
          <cell r="G953">
            <v>140899154</v>
          </cell>
        </row>
        <row r="954">
          <cell r="A954" t="str">
            <v>96.975.090-2</v>
          </cell>
          <cell r="B954" t="str">
            <v>Empresa Maritima S.a.</v>
          </cell>
          <cell r="C954" t="str">
            <v>Spl</v>
          </cell>
          <cell r="D954" t="str">
            <v>Valarcon</v>
          </cell>
          <cell r="E954">
            <v>12265825</v>
          </cell>
          <cell r="F954">
            <v>2175823961</v>
          </cell>
          <cell r="G954">
            <v>21758240</v>
          </cell>
        </row>
        <row r="955">
          <cell r="A955" t="str">
            <v>96.986.050-3</v>
          </cell>
          <cell r="B955" t="str">
            <v>Examenes De Laboratorio S.a.</v>
          </cell>
          <cell r="C955" t="str">
            <v>Bupa</v>
          </cell>
          <cell r="D955" t="str">
            <v>Lbravo</v>
          </cell>
          <cell r="E955">
            <v>62302890</v>
          </cell>
          <cell r="F955">
            <v>7336341808</v>
          </cell>
          <cell r="G955">
            <v>73363418</v>
          </cell>
        </row>
        <row r="956">
          <cell r="A956" t="str">
            <v>96.987.050-9</v>
          </cell>
          <cell r="B956" t="str">
            <v>Sociedad De Servicios De Alimentacion S.a</v>
          </cell>
          <cell r="C956" t="str">
            <v>Soser</v>
          </cell>
          <cell r="D956" t="str">
            <v>Bsilva</v>
          </cell>
          <cell r="E956">
            <v>905718891</v>
          </cell>
          <cell r="F956">
            <v>89797334982</v>
          </cell>
          <cell r="G956">
            <v>897973350</v>
          </cell>
        </row>
        <row r="957">
          <cell r="A957" t="str">
            <v>96.989.370-3</v>
          </cell>
          <cell r="B957" t="str">
            <v>Rio Dulce S.a</v>
          </cell>
          <cell r="C957" t="str">
            <v>Marine Farm</v>
          </cell>
          <cell r="D957" t="str">
            <v>Cparada</v>
          </cell>
          <cell r="E957">
            <v>73409466</v>
          </cell>
          <cell r="F957">
            <v>7575254526</v>
          </cell>
          <cell r="G957">
            <v>75752545</v>
          </cell>
        </row>
        <row r="958">
          <cell r="A958" t="str">
            <v>96.989.590-0</v>
          </cell>
          <cell r="B958" t="str">
            <v xml:space="preserve">Consorcio Servicios S.a. </v>
          </cell>
          <cell r="C958" t="str">
            <v>Consorcio Vida</v>
          </cell>
          <cell r="D958" t="str">
            <v>Lbravo</v>
          </cell>
          <cell r="E958">
            <v>9583500</v>
          </cell>
          <cell r="F958">
            <v>548369212</v>
          </cell>
          <cell r="G958">
            <v>5483692</v>
          </cell>
        </row>
        <row r="959">
          <cell r="A959" t="str">
            <v>96.990.040-8</v>
          </cell>
          <cell r="B959" t="str">
            <v xml:space="preserve">Pacific Hydro Chile </v>
          </cell>
          <cell r="C959" t="str">
            <v>Pacific Hydro Chile</v>
          </cell>
          <cell r="D959" t="str">
            <v>Valarcon</v>
          </cell>
          <cell r="E959">
            <v>944211</v>
          </cell>
          <cell r="F959">
            <v>0</v>
          </cell>
          <cell r="G959">
            <v>0</v>
          </cell>
        </row>
        <row r="960">
          <cell r="A960" t="str">
            <v>96.992.160-K</v>
          </cell>
          <cell r="B960" t="str">
            <v>Siges Chile Spa</v>
          </cell>
          <cell r="C960" t="str">
            <v>Sodexo</v>
          </cell>
          <cell r="D960" t="str">
            <v>Bsilva</v>
          </cell>
          <cell r="E960">
            <v>81000000</v>
          </cell>
          <cell r="F960">
            <v>9039136361</v>
          </cell>
          <cell r="G960">
            <v>90391364</v>
          </cell>
        </row>
        <row r="961">
          <cell r="A961" t="str">
            <v>96.993.610-0</v>
          </cell>
          <cell r="B961" t="str">
            <v>Maqsa Austral S.a</v>
          </cell>
          <cell r="C961" t="str">
            <v>Salfa</v>
          </cell>
          <cell r="D961" t="str">
            <v>Lbravo</v>
          </cell>
          <cell r="E961">
            <v>2600000</v>
          </cell>
          <cell r="F961">
            <v>635479209</v>
          </cell>
          <cell r="G961">
            <v>6354792</v>
          </cell>
        </row>
        <row r="962">
          <cell r="A962" t="str">
            <v>96.995.590-3</v>
          </cell>
          <cell r="B962" t="str">
            <v>Servicios Médicos Ambulatorios Atrys Health Chile Spa</v>
          </cell>
          <cell r="C962" t="str">
            <v>Itms</v>
          </cell>
          <cell r="D962" t="str">
            <v>Valarcon</v>
          </cell>
          <cell r="E962">
            <v>20693735</v>
          </cell>
          <cell r="F962">
            <v>2101728206</v>
          </cell>
          <cell r="G962">
            <v>21017282</v>
          </cell>
        </row>
        <row r="963">
          <cell r="A963" t="str">
            <v>97.018.000-1</v>
          </cell>
          <cell r="B963" t="str">
            <v>Scotiabank Chile</v>
          </cell>
          <cell r="C963" t="str">
            <v>Scotiabank</v>
          </cell>
          <cell r="D963" t="str">
            <v>Lbravo</v>
          </cell>
          <cell r="E963">
            <v>695000000</v>
          </cell>
          <cell r="F963">
            <v>158910786622</v>
          </cell>
          <cell r="G963">
            <v>1589107866</v>
          </cell>
        </row>
        <row r="964">
          <cell r="A964" t="str">
            <v>97.023.000-9</v>
          </cell>
          <cell r="B964" t="str">
            <v>Banco Itau Chile</v>
          </cell>
          <cell r="C964" t="str">
            <v>Itau</v>
          </cell>
          <cell r="D964" t="str">
            <v>Lbravo</v>
          </cell>
          <cell r="E964">
            <v>550000000</v>
          </cell>
          <cell r="F964">
            <v>135999286739</v>
          </cell>
          <cell r="G964">
            <v>1359992867</v>
          </cell>
        </row>
        <row r="965">
          <cell r="A965" t="str">
            <v>97.030.000-7</v>
          </cell>
          <cell r="B965" t="str">
            <v>Banco Del Estado De Chile</v>
          </cell>
          <cell r="C965" t="str">
            <v>Banco Estado</v>
          </cell>
          <cell r="D965" t="str">
            <v>Lbravo</v>
          </cell>
          <cell r="E965">
            <v>900000000</v>
          </cell>
          <cell r="F965">
            <v>318070619993</v>
          </cell>
          <cell r="G965">
            <v>3180706200</v>
          </cell>
        </row>
        <row r="966">
          <cell r="A966" t="str">
            <v>97.036.000-K</v>
          </cell>
          <cell r="B966" t="str">
            <v>Banco Santander Chile</v>
          </cell>
          <cell r="C966" t="str">
            <v>Santander</v>
          </cell>
          <cell r="D966" t="str">
            <v>Lbravo</v>
          </cell>
          <cell r="E966">
            <v>452830076</v>
          </cell>
          <cell r="F966">
            <v>229256612188</v>
          </cell>
          <cell r="G966">
            <v>2292566122</v>
          </cell>
        </row>
        <row r="967">
          <cell r="A967" t="str">
            <v>97.947.000-2</v>
          </cell>
          <cell r="B967" t="str">
            <v>Banco Ripley S.a.</v>
          </cell>
          <cell r="C967" t="str">
            <v>Ripley</v>
          </cell>
          <cell r="D967" t="str">
            <v>Lbravo</v>
          </cell>
          <cell r="E967">
            <v>137296420</v>
          </cell>
          <cell r="F967">
            <v>14193588522</v>
          </cell>
          <cell r="G967">
            <v>141935885</v>
          </cell>
        </row>
        <row r="968">
          <cell r="A968" t="str">
            <v>99.012.000-5</v>
          </cell>
          <cell r="B968" t="str">
            <v>Compañia De Seguros De Vida Consorcio Nacional De Seguros S.a.</v>
          </cell>
          <cell r="C968" t="str">
            <v>Consorcio Vida</v>
          </cell>
          <cell r="D968" t="str">
            <v>Lbravo</v>
          </cell>
          <cell r="E968">
            <v>227442000</v>
          </cell>
          <cell r="F968">
            <v>44070199795</v>
          </cell>
          <cell r="G968">
            <v>440701998</v>
          </cell>
        </row>
        <row r="969">
          <cell r="A969" t="str">
            <v>99.061.000-2</v>
          </cell>
          <cell r="B969" t="str">
            <v xml:space="preserve">Hdi Seguros S.a. </v>
          </cell>
          <cell r="C969" t="str">
            <v>Hdi</v>
          </cell>
          <cell r="D969" t="str">
            <v>Bsilva</v>
          </cell>
          <cell r="E969">
            <v>231170121</v>
          </cell>
          <cell r="F969">
            <v>31275462883</v>
          </cell>
          <cell r="G969">
            <v>312754629</v>
          </cell>
        </row>
        <row r="970">
          <cell r="A970" t="str">
            <v>99.289.000-2</v>
          </cell>
          <cell r="B970" t="str">
            <v>Metlife Chile Seguros De Vida S.a.</v>
          </cell>
          <cell r="C970" t="str">
            <v>Metlife</v>
          </cell>
          <cell r="D970" t="str">
            <v>Valarcon</v>
          </cell>
          <cell r="E970">
            <v>508178699</v>
          </cell>
          <cell r="F970">
            <v>57418183444</v>
          </cell>
          <cell r="G970">
            <v>574181834</v>
          </cell>
        </row>
        <row r="971">
          <cell r="A971" t="str">
            <v>99.500.410-0</v>
          </cell>
          <cell r="B971" t="str">
            <v>Banco Consorcio</v>
          </cell>
          <cell r="C971" t="str">
            <v>Consorcio Vida</v>
          </cell>
          <cell r="D971" t="str">
            <v>Lbravo</v>
          </cell>
          <cell r="E971">
            <v>166410000</v>
          </cell>
          <cell r="F971">
            <v>28387833473</v>
          </cell>
          <cell r="G971">
            <v>283878335</v>
          </cell>
        </row>
        <row r="972">
          <cell r="A972" t="str">
            <v>99.502.980-4</v>
          </cell>
          <cell r="B972" t="str">
            <v>Dulcinea Spa</v>
          </cell>
          <cell r="C972" t="str">
            <v>Grupo Mil Sabores</v>
          </cell>
          <cell r="D972" t="str">
            <v>Bsilva</v>
          </cell>
          <cell r="E972">
            <v>7420920</v>
          </cell>
          <cell r="F972">
            <v>772326384</v>
          </cell>
          <cell r="G972">
            <v>7723264</v>
          </cell>
        </row>
        <row r="973">
          <cell r="A973" t="str">
            <v>99.506.950-4</v>
          </cell>
          <cell r="B973" t="str">
            <v>Salfa Gestion S.a.</v>
          </cell>
          <cell r="C973" t="str">
            <v>Salfa</v>
          </cell>
          <cell r="D973" t="str">
            <v>Lbravo</v>
          </cell>
          <cell r="E973">
            <v>3100000</v>
          </cell>
          <cell r="F973">
            <v>4679257908</v>
          </cell>
          <cell r="G973">
            <v>46792579</v>
          </cell>
        </row>
        <row r="974">
          <cell r="A974" t="str">
            <v>99.514.870-6</v>
          </cell>
          <cell r="B974" t="str">
            <v>Metlife Chile Administradora De Mutuos Hipotecarios S A</v>
          </cell>
          <cell r="C974" t="str">
            <v>Metlife</v>
          </cell>
          <cell r="D974" t="str">
            <v>Valarcon</v>
          </cell>
          <cell r="E974">
            <v>46115758</v>
          </cell>
          <cell r="F974">
            <v>987483590</v>
          </cell>
          <cell r="G974">
            <v>9874836</v>
          </cell>
        </row>
        <row r="975">
          <cell r="A975" t="str">
            <v>99.515.370-K</v>
          </cell>
          <cell r="B975" t="str">
            <v>Resimin S.a.</v>
          </cell>
          <cell r="C975" t="str">
            <v>Ultrapoly</v>
          </cell>
          <cell r="D975" t="str">
            <v>Cosorio</v>
          </cell>
          <cell r="E975">
            <v>11258351</v>
          </cell>
          <cell r="F975">
            <v>1160548381</v>
          </cell>
          <cell r="G975">
            <v>11605484</v>
          </cell>
        </row>
        <row r="976">
          <cell r="A976" t="str">
            <v>99.516.750-6</v>
          </cell>
          <cell r="B976" t="str">
            <v>World Pack S.a.</v>
          </cell>
          <cell r="C976" t="str">
            <v>Chilean Trading</v>
          </cell>
          <cell r="D976" t="str">
            <v>Cosorio</v>
          </cell>
          <cell r="E976">
            <v>3214273</v>
          </cell>
          <cell r="F976">
            <v>345992256</v>
          </cell>
          <cell r="G976">
            <v>3459923</v>
          </cell>
        </row>
        <row r="977">
          <cell r="A977" t="str">
            <v>99.518.140-1</v>
          </cell>
          <cell r="B977" t="str">
            <v>Inmobiliaria, Administradora Y Comercial Mall Sport S.a</v>
          </cell>
          <cell r="C977" t="str">
            <v>Inmobiliaria, Administradora Y Comercial Mall Sport S.a</v>
          </cell>
          <cell r="D977" t="str">
            <v>Bsilva</v>
          </cell>
          <cell r="E977">
            <v>5230766</v>
          </cell>
          <cell r="F977">
            <v>525363570</v>
          </cell>
          <cell r="G977">
            <v>5253636</v>
          </cell>
        </row>
        <row r="978">
          <cell r="A978" t="str">
            <v>99.525.100-0</v>
          </cell>
          <cell r="B978" t="str">
            <v>Gama Leasing Operativo Spa</v>
          </cell>
          <cell r="C978" t="str">
            <v>Gama</v>
          </cell>
          <cell r="D978" t="str">
            <v>Cosorio</v>
          </cell>
          <cell r="E978">
            <v>10000000</v>
          </cell>
          <cell r="F978">
            <v>7044531620</v>
          </cell>
          <cell r="G978">
            <v>70445316</v>
          </cell>
        </row>
        <row r="979">
          <cell r="A979" t="str">
            <v>99.531.960-8</v>
          </cell>
          <cell r="B979" t="str">
            <v>Scm Minera Lumina Copper Chile</v>
          </cell>
          <cell r="C979" t="str">
            <v>Caserones</v>
          </cell>
          <cell r="D979" t="str">
            <v>Jmolina</v>
          </cell>
          <cell r="E979">
            <v>362633258</v>
          </cell>
          <cell r="F979">
            <v>35131709632</v>
          </cell>
          <cell r="G979">
            <v>351317096</v>
          </cell>
        </row>
        <row r="980">
          <cell r="A980" t="str">
            <v>99.532.600-0</v>
          </cell>
          <cell r="B980" t="str">
            <v>Geosupport S.a.</v>
          </cell>
          <cell r="C980" t="str">
            <v>Geosupport</v>
          </cell>
          <cell r="D980" t="str">
            <v>Valarcon</v>
          </cell>
          <cell r="E980">
            <v>14000000</v>
          </cell>
          <cell r="F980">
            <v>4865954062</v>
          </cell>
          <cell r="G980">
            <v>48659541</v>
          </cell>
        </row>
        <row r="981">
          <cell r="A981" t="str">
            <v>99.538.520-1</v>
          </cell>
          <cell r="B981" t="str">
            <v>Centro De Formacion Tecnica Ucevalpo</v>
          </cell>
          <cell r="C981" t="str">
            <v>Centro De Formacion Tecnica Ucevalpo</v>
          </cell>
          <cell r="D981" t="str">
            <v>Jmolina</v>
          </cell>
          <cell r="E981">
            <v>5113636</v>
          </cell>
          <cell r="F981">
            <v>3276587428</v>
          </cell>
          <cell r="G981">
            <v>32765874</v>
          </cell>
        </row>
        <row r="982">
          <cell r="A982" t="str">
            <v>99.539.050-7</v>
          </cell>
          <cell r="B982" t="str">
            <v>Productos Y Servicios Panaderos S.a.</v>
          </cell>
          <cell r="C982" t="str">
            <v>Prosepan</v>
          </cell>
          <cell r="D982" t="str">
            <v>Gcontreras</v>
          </cell>
          <cell r="E982">
            <v>108091394</v>
          </cell>
          <cell r="F982">
            <v>10962236039</v>
          </cell>
          <cell r="G982">
            <v>109622360</v>
          </cell>
        </row>
        <row r="983">
          <cell r="A983" t="str">
            <v>99.543.190-4</v>
          </cell>
          <cell r="B983" t="str">
            <v>Interpharma S.a</v>
          </cell>
          <cell r="C983" t="str">
            <v>Pharma</v>
          </cell>
          <cell r="D983" t="str">
            <v>Bsilva</v>
          </cell>
          <cell r="E983">
            <v>3000000</v>
          </cell>
          <cell r="F983">
            <v>884117383</v>
          </cell>
          <cell r="G983">
            <v>8841174</v>
          </cell>
        </row>
        <row r="984">
          <cell r="A984" t="str">
            <v>99.545.180-8</v>
          </cell>
          <cell r="B984" t="str">
            <v>Comercial Ge 2 Limitada</v>
          </cell>
          <cell r="C984" t="str">
            <v>Block</v>
          </cell>
          <cell r="D984" t="str">
            <v>Cosorio</v>
          </cell>
          <cell r="E984">
            <v>1268708</v>
          </cell>
          <cell r="F984">
            <v>2679881500</v>
          </cell>
          <cell r="G984">
            <v>26798815</v>
          </cell>
        </row>
        <row r="985">
          <cell r="A985" t="str">
            <v>99.545.960-4</v>
          </cell>
          <cell r="B985" t="str">
            <v>Ecofibras S.a.</v>
          </cell>
          <cell r="C985" t="str">
            <v>Ambipar</v>
          </cell>
          <cell r="D985" t="str">
            <v>Cosorio</v>
          </cell>
          <cell r="E985">
            <v>6000000</v>
          </cell>
          <cell r="F985">
            <v>572092485</v>
          </cell>
          <cell r="G985">
            <v>5720925</v>
          </cell>
        </row>
        <row r="986">
          <cell r="A986" t="str">
            <v>99.550.230-5</v>
          </cell>
          <cell r="B986" t="str">
            <v>Mediland Spa</v>
          </cell>
          <cell r="C986" t="str">
            <v>Surmedical</v>
          </cell>
          <cell r="D986" t="str">
            <v>Bsilva</v>
          </cell>
          <cell r="E986">
            <v>7000000</v>
          </cell>
          <cell r="F986">
            <v>1212153441</v>
          </cell>
          <cell r="G986">
            <v>12121534</v>
          </cell>
        </row>
        <row r="987">
          <cell r="A987" t="str">
            <v>99.551.740-k</v>
          </cell>
          <cell r="B987" t="str">
            <v>Esign S.a.</v>
          </cell>
          <cell r="C987" t="str">
            <v>Esign S.A.</v>
          </cell>
          <cell r="D987" t="str">
            <v>Valarcon</v>
          </cell>
          <cell r="E987">
            <v>5177419</v>
          </cell>
          <cell r="F987">
            <v>1537849384</v>
          </cell>
          <cell r="G987">
            <v>15378494</v>
          </cell>
        </row>
        <row r="988">
          <cell r="A988" t="str">
            <v>99.554.220-k</v>
          </cell>
          <cell r="B988" t="str">
            <v>Clinica Miguel Claro S.a.</v>
          </cell>
          <cell r="C988" t="str">
            <v>Clinica Miguel Claro S.A.</v>
          </cell>
          <cell r="D988" t="str">
            <v>Valarcon</v>
          </cell>
          <cell r="E988">
            <v>5000000</v>
          </cell>
          <cell r="F988">
            <v>1048217348</v>
          </cell>
          <cell r="G988">
            <v>10482173</v>
          </cell>
        </row>
        <row r="989">
          <cell r="A989" t="str">
            <v>99.554.390-7</v>
          </cell>
          <cell r="B989" t="str">
            <v>Saba Estacionamientos De Chile S.a</v>
          </cell>
          <cell r="C989" t="str">
            <v>Saba Estacionamientos De Chile S.a</v>
          </cell>
          <cell r="D989" t="str">
            <v>Valarcon</v>
          </cell>
          <cell r="E989">
            <v>58000000</v>
          </cell>
          <cell r="F989">
            <v>5088971268</v>
          </cell>
          <cell r="G989">
            <v>50889713</v>
          </cell>
        </row>
        <row r="990">
          <cell r="A990" t="str">
            <v>99.554.700-7</v>
          </cell>
          <cell r="B990" t="str">
            <v>Subus Chile S.a.</v>
          </cell>
          <cell r="C990" t="str">
            <v>Subus Chile S.A.</v>
          </cell>
          <cell r="D990" t="str">
            <v>Bsilva</v>
          </cell>
          <cell r="E990">
            <v>375100000</v>
          </cell>
          <cell r="F990">
            <v>41215129440</v>
          </cell>
          <cell r="G990">
            <v>412151294</v>
          </cell>
        </row>
        <row r="991">
          <cell r="A991" t="str">
            <v>99.555.710-k</v>
          </cell>
          <cell r="B991" t="str">
            <v>Mas Cerca Call Center Spa</v>
          </cell>
          <cell r="C991" t="str">
            <v>Cgs</v>
          </cell>
          <cell r="D991" t="str">
            <v>Lbravo</v>
          </cell>
          <cell r="E991">
            <v>12000000</v>
          </cell>
          <cell r="F991">
            <v>1504319529</v>
          </cell>
          <cell r="G991">
            <v>15043195</v>
          </cell>
        </row>
        <row r="992">
          <cell r="A992" t="str">
            <v>99.557.380-6</v>
          </cell>
          <cell r="B992" t="str">
            <v>Sociedad Concesionaria Centro De Justicia De Santiago S.a</v>
          </cell>
          <cell r="C992" t="str">
            <v>Sociedad Concesionaria Centro De Justicia De Santiago S.a</v>
          </cell>
          <cell r="D992" t="str">
            <v>Bsilva</v>
          </cell>
          <cell r="E992">
            <v>16000000</v>
          </cell>
          <cell r="F992">
            <v>3901322662</v>
          </cell>
          <cell r="G992">
            <v>39013227</v>
          </cell>
        </row>
        <row r="993">
          <cell r="A993" t="str">
            <v>99.560.450-7</v>
          </cell>
          <cell r="B993" t="str">
            <v>Massiva Chile S.a.</v>
          </cell>
          <cell r="C993" t="str">
            <v>Massiva</v>
          </cell>
          <cell r="D993" t="str">
            <v>Valarcon</v>
          </cell>
          <cell r="E993">
            <v>1212169</v>
          </cell>
          <cell r="F993">
            <v>312634552</v>
          </cell>
          <cell r="G993">
            <v>3126346</v>
          </cell>
        </row>
        <row r="994">
          <cell r="A994" t="str">
            <v>99.561.890-7</v>
          </cell>
          <cell r="B994" t="str">
            <v>Fleischmann Mineria Y Tecnologia Spa</v>
          </cell>
          <cell r="C994" t="str">
            <v>B Bosch</v>
          </cell>
          <cell r="D994" t="str">
            <v>Bsilva</v>
          </cell>
          <cell r="E994">
            <v>15000000</v>
          </cell>
          <cell r="F994">
            <v>5953456808</v>
          </cell>
          <cell r="G994">
            <v>59534568</v>
          </cell>
        </row>
        <row r="995">
          <cell r="A995" t="str">
            <v>99.565.400-8</v>
          </cell>
          <cell r="B995" t="str">
            <v>Grace S.a</v>
          </cell>
          <cell r="C995" t="str">
            <v>Mantos De La Luna</v>
          </cell>
          <cell r="D995" t="str">
            <v>Jmolina</v>
          </cell>
          <cell r="E995">
            <v>31826</v>
          </cell>
          <cell r="F995">
            <v>366923926</v>
          </cell>
          <cell r="G995">
            <v>3669239</v>
          </cell>
        </row>
        <row r="996">
          <cell r="A996" t="str">
            <v>99.566.760-6</v>
          </cell>
          <cell r="B996" t="str">
            <v>Electronet S.a.</v>
          </cell>
          <cell r="C996" t="str">
            <v>Inverluz</v>
          </cell>
          <cell r="D996" t="str">
            <v>Mmorales</v>
          </cell>
          <cell r="E996">
            <v>1837000</v>
          </cell>
          <cell r="F996">
            <v>187104738</v>
          </cell>
          <cell r="G996">
            <v>1871047</v>
          </cell>
        </row>
        <row r="997">
          <cell r="A997" t="str">
            <v>99.566.950-1</v>
          </cell>
          <cell r="B997" t="str">
            <v>Gestion De Proyectos Electricos S.a</v>
          </cell>
          <cell r="C997" t="str">
            <v>Gestion De Proyectos Electricos S.a</v>
          </cell>
          <cell r="D997" t="str">
            <v>Valarcon</v>
          </cell>
          <cell r="E997">
            <v>7108046</v>
          </cell>
          <cell r="F997">
            <v>780942753</v>
          </cell>
          <cell r="G997">
            <v>7809428</v>
          </cell>
        </row>
        <row r="998">
          <cell r="A998" t="str">
            <v>99.572.910-5</v>
          </cell>
          <cell r="B998" t="str">
            <v>Omd Chile Spa</v>
          </cell>
          <cell r="C998" t="str">
            <v>Omg</v>
          </cell>
          <cell r="D998" t="str">
            <v>Bsilva</v>
          </cell>
          <cell r="E998">
            <v>20000000</v>
          </cell>
          <cell r="F998">
            <v>2513646750</v>
          </cell>
          <cell r="G998">
            <v>25136468</v>
          </cell>
        </row>
        <row r="999">
          <cell r="A999" t="str">
            <v>99.573.490-7</v>
          </cell>
          <cell r="B999" t="str">
            <v>Uc Christus Servicios Clinicos Spa</v>
          </cell>
          <cell r="C999" t="str">
            <v>Red Uc</v>
          </cell>
          <cell r="D999" t="str">
            <v>Lbravo</v>
          </cell>
          <cell r="E999">
            <v>68055174</v>
          </cell>
          <cell r="F999">
            <v>84042688660</v>
          </cell>
          <cell r="G999">
            <v>840426887</v>
          </cell>
        </row>
        <row r="1000">
          <cell r="A1000" t="str">
            <v>99.574.860-6</v>
          </cell>
          <cell r="B1000" t="str">
            <v>Comercial Anwo S.a.</v>
          </cell>
          <cell r="C1000" t="str">
            <v>Anwo</v>
          </cell>
          <cell r="D1000" t="str">
            <v>Cosorio</v>
          </cell>
          <cell r="E1000">
            <v>48146393</v>
          </cell>
          <cell r="F1000">
            <v>4834641576</v>
          </cell>
          <cell r="G1000">
            <v>48346416</v>
          </cell>
        </row>
        <row r="1001">
          <cell r="A1001" t="str">
            <v>99.576.080-0</v>
          </cell>
          <cell r="B1001" t="str">
            <v>Olympus Corporation Chile Spa</v>
          </cell>
          <cell r="C1001" t="str">
            <v>Olympus Corporation Chile Spa</v>
          </cell>
          <cell r="D1001" t="str">
            <v>Bsilva</v>
          </cell>
          <cell r="E1001">
            <v>16815261</v>
          </cell>
          <cell r="F1001">
            <v>1703646735</v>
          </cell>
          <cell r="G1001">
            <v>17036467</v>
          </cell>
        </row>
        <row r="1002">
          <cell r="A1002" t="str">
            <v>99.577.060-1</v>
          </cell>
          <cell r="B1002" t="str">
            <v>Chile Bpo Solutions S.a.</v>
          </cell>
          <cell r="C1002" t="str">
            <v>Chile Bpo Solutions S.A.</v>
          </cell>
          <cell r="D1002" t="str">
            <v>Lbravo</v>
          </cell>
          <cell r="E1002">
            <v>207136</v>
          </cell>
          <cell r="F1002">
            <v>9896100000</v>
          </cell>
          <cell r="G1002">
            <v>98961000</v>
          </cell>
        </row>
        <row r="1003">
          <cell r="A1003" t="str">
            <v>99.577.330-9</v>
          </cell>
          <cell r="B1003" t="str">
            <v>Transdev Chile S.a.</v>
          </cell>
          <cell r="C1003" t="str">
            <v>Redbus</v>
          </cell>
          <cell r="D1003" t="str">
            <v>Bsilva</v>
          </cell>
          <cell r="E1003">
            <v>10716958</v>
          </cell>
          <cell r="F1003">
            <v>1148077400</v>
          </cell>
          <cell r="G1003">
            <v>11480774</v>
          </cell>
        </row>
        <row r="1004">
          <cell r="A1004" t="str">
            <v>99.579.730-5</v>
          </cell>
          <cell r="B1004" t="str">
            <v>Ripley Corp. S.a.</v>
          </cell>
          <cell r="C1004" t="str">
            <v>Ripley</v>
          </cell>
          <cell r="D1004" t="str">
            <v>Lbravo</v>
          </cell>
          <cell r="E1004">
            <v>2581836</v>
          </cell>
          <cell r="F1004">
            <v>265163275</v>
          </cell>
          <cell r="G1004">
            <v>2651633</v>
          </cell>
        </row>
        <row r="1005">
          <cell r="A1005" t="str">
            <v>99.581.830-2</v>
          </cell>
          <cell r="B1005" t="str">
            <v>Conosur Re Corredores De Reseguros Limitada</v>
          </cell>
          <cell r="C1005" t="str">
            <v>Cono Sur</v>
          </cell>
          <cell r="D1005" t="str">
            <v>Cosorio</v>
          </cell>
          <cell r="E1005">
            <v>2462933</v>
          </cell>
          <cell r="F1005">
            <v>407122611</v>
          </cell>
          <cell r="G1005">
            <v>4071226</v>
          </cell>
        </row>
        <row r="1006">
          <cell r="A1006" t="str">
            <v>99.581.960-0</v>
          </cell>
          <cell r="B1006" t="str">
            <v>Administradora Plaza S.a.</v>
          </cell>
          <cell r="C1006" t="str">
            <v>Hites</v>
          </cell>
          <cell r="D1006" t="str">
            <v>Valarcon</v>
          </cell>
          <cell r="E1006">
            <v>41000000</v>
          </cell>
          <cell r="F1006">
            <v>4152693564</v>
          </cell>
          <cell r="G1006">
            <v>41526936</v>
          </cell>
        </row>
        <row r="1007">
          <cell r="A1007" t="str">
            <v>99.586.230-1</v>
          </cell>
          <cell r="B1007" t="str">
            <v>Hotel Costanera S.a.</v>
          </cell>
          <cell r="C1007" t="str">
            <v>Hotel Costanera S.A.</v>
          </cell>
          <cell r="D1007" t="str">
            <v>Bsilva</v>
          </cell>
          <cell r="E1007">
            <v>20000000</v>
          </cell>
          <cell r="F1007">
            <v>2592309642</v>
          </cell>
          <cell r="G1007">
            <v>25923096</v>
          </cell>
        </row>
        <row r="1008">
          <cell r="A1008" t="str">
            <v>99.587.520-9</v>
          </cell>
          <cell r="B1008" t="str">
            <v>Unacem Chile S.a.</v>
          </cell>
          <cell r="C1008" t="str">
            <v>Unacem</v>
          </cell>
          <cell r="D1008" t="str">
            <v>Bsilva</v>
          </cell>
          <cell r="E1008">
            <v>27860792</v>
          </cell>
          <cell r="F1008">
            <v>2416601729</v>
          </cell>
          <cell r="G1008">
            <v>24166017</v>
          </cell>
        </row>
        <row r="1009">
          <cell r="A1009" t="str">
            <v>99.589.040-2</v>
          </cell>
          <cell r="B1009" t="str">
            <v xml:space="preserve">Compañia Minera Punta De Lobos Ltda </v>
          </cell>
          <cell r="C1009" t="str">
            <v>Spl</v>
          </cell>
          <cell r="D1009" t="str">
            <v>Valarcon</v>
          </cell>
          <cell r="E1009">
            <v>4684474</v>
          </cell>
          <cell r="F1009">
            <v>851611731</v>
          </cell>
          <cell r="G1009">
            <v>8516117</v>
          </cell>
        </row>
        <row r="1010">
          <cell r="A1010" t="str">
            <v>99.589.870-5</v>
          </cell>
          <cell r="B1010" t="str">
            <v>Blue Shell S.a.</v>
          </cell>
          <cell r="C1010" t="str">
            <v>Blue Shell S.A.</v>
          </cell>
          <cell r="D1010" t="str">
            <v>Cparada</v>
          </cell>
          <cell r="E1010">
            <v>41368506</v>
          </cell>
          <cell r="F1010">
            <v>4255144485</v>
          </cell>
          <cell r="G1010">
            <v>42551445</v>
          </cell>
        </row>
        <row r="1011">
          <cell r="A1011" t="str">
            <v>99.594.180-5</v>
          </cell>
          <cell r="B1011" t="str">
            <v>Puerto Terrestre Los Andes Soc. Concesionaria S.a</v>
          </cell>
          <cell r="C1011" t="str">
            <v>Puerto Terrestre Los Andes Soc. Concesionaria S.a</v>
          </cell>
          <cell r="D1011" t="str">
            <v>Gcontreras</v>
          </cell>
          <cell r="E1011">
            <v>31176830</v>
          </cell>
          <cell r="F1011">
            <v>3161326749</v>
          </cell>
          <cell r="G1011">
            <v>31613267</v>
          </cell>
        </row>
        <row r="1012">
          <cell r="A1012" t="str">
            <v>99.595.770-1</v>
          </cell>
          <cell r="B1012" t="str">
            <v>Inversiones Vista Norte S.a.</v>
          </cell>
          <cell r="C1012" t="str">
            <v>Enjoy</v>
          </cell>
          <cell r="D1012" t="str">
            <v>Bsilva</v>
          </cell>
          <cell r="E1012">
            <v>19117360</v>
          </cell>
          <cell r="F1012">
            <v>3343633124</v>
          </cell>
          <cell r="G1012">
            <v>33436331</v>
          </cell>
        </row>
        <row r="1013">
          <cell r="A1013" t="str">
            <v>99.597.250-6</v>
          </cell>
          <cell r="B1013" t="str">
            <v xml:space="preserve">Operaciones Integrales Isla Grande S.a. </v>
          </cell>
          <cell r="C1013" t="str">
            <v>Enjoy</v>
          </cell>
          <cell r="D1013" t="str">
            <v>Bsilva</v>
          </cell>
          <cell r="E1013">
            <v>2984663</v>
          </cell>
          <cell r="F1013">
            <v>1317897958</v>
          </cell>
          <cell r="G1013">
            <v>13178980</v>
          </cell>
        </row>
        <row r="1014">
          <cell r="A1014" t="str">
            <v>99.597.790-7</v>
          </cell>
          <cell r="B1014" t="str">
            <v>Casino De Juegos Valdivia S.a.</v>
          </cell>
          <cell r="C1014" t="str">
            <v>Dreams</v>
          </cell>
          <cell r="D1014" t="str">
            <v>Cparada</v>
          </cell>
          <cell r="E1014">
            <v>16758515</v>
          </cell>
          <cell r="F1014">
            <v>1715877041</v>
          </cell>
          <cell r="G1014">
            <v>17158770</v>
          </cell>
        </row>
        <row r="1015">
          <cell r="A1015" t="str">
            <v>99.597.880-6</v>
          </cell>
          <cell r="B1015" t="str">
            <v>Casino De Juegos Temuco S.a</v>
          </cell>
          <cell r="C1015" t="str">
            <v>Dreams</v>
          </cell>
          <cell r="D1015" t="str">
            <v>Cparada</v>
          </cell>
          <cell r="E1015">
            <v>22128452</v>
          </cell>
          <cell r="F1015">
            <v>2272186706</v>
          </cell>
          <cell r="G1015">
            <v>22721867</v>
          </cell>
        </row>
        <row r="1016">
          <cell r="A1016" t="str">
            <v>99.598.510-1</v>
          </cell>
          <cell r="B1016" t="str">
            <v xml:space="preserve">Rantrur S.a. </v>
          </cell>
          <cell r="C1016" t="str">
            <v>Enjoy</v>
          </cell>
          <cell r="D1016" t="str">
            <v>Bsilva</v>
          </cell>
          <cell r="E1016">
            <v>7710750</v>
          </cell>
          <cell r="F1016">
            <v>1161534991</v>
          </cell>
          <cell r="G1016">
            <v>11615350</v>
          </cell>
        </row>
        <row r="1017">
          <cell r="A1017" t="str">
            <v>99.598.900-k</v>
          </cell>
          <cell r="B1017" t="str">
            <v>Casino Rinconada S.a.</v>
          </cell>
          <cell r="C1017" t="str">
            <v>Enjoy</v>
          </cell>
          <cell r="D1017" t="str">
            <v>Bsilva</v>
          </cell>
          <cell r="E1017">
            <v>15939809</v>
          </cell>
          <cell r="F1017">
            <v>4906383555</v>
          </cell>
          <cell r="G1017">
            <v>49063836</v>
          </cell>
        </row>
        <row r="1018">
          <cell r="A1018" t="str">
            <v>99.599.010-5</v>
          </cell>
          <cell r="B1018" t="str">
            <v>Casino De Juegos Coyhaique S.a</v>
          </cell>
          <cell r="C1018" t="str">
            <v>Dreams</v>
          </cell>
          <cell r="D1018" t="str">
            <v>Cparada</v>
          </cell>
          <cell r="E1018">
            <v>10639250</v>
          </cell>
          <cell r="F1018">
            <v>1092315590</v>
          </cell>
          <cell r="G1018">
            <v>10923156</v>
          </cell>
        </row>
        <row r="1019">
          <cell r="A1019" t="str">
            <v>99.599.340-6</v>
          </cell>
          <cell r="B1019" t="str">
            <v>Casino Gran Los Angeles S.a</v>
          </cell>
          <cell r="C1019" t="str">
            <v>Enjoy</v>
          </cell>
          <cell r="D1019" t="str">
            <v>Bsilva</v>
          </cell>
          <cell r="E1019">
            <v>4099633</v>
          </cell>
          <cell r="F1019">
            <v>1649276945</v>
          </cell>
          <cell r="G1019">
            <v>16492769</v>
          </cell>
        </row>
        <row r="1020">
          <cell r="A1020" t="str">
            <v>99.599.450-K</v>
          </cell>
          <cell r="B1020" t="str">
            <v>Casino De Juegos Punta Arenas S.a.</v>
          </cell>
          <cell r="C1020" t="str">
            <v>Dreams</v>
          </cell>
          <cell r="D1020" t="str">
            <v>Cparada</v>
          </cell>
          <cell r="E1020">
            <v>20174592</v>
          </cell>
          <cell r="F1020">
            <v>2083926552</v>
          </cell>
          <cell r="G1020">
            <v>20839266</v>
          </cell>
        </row>
        <row r="1021">
          <cell r="A1021" t="str">
            <v>99.599.760-6</v>
          </cell>
          <cell r="B1021" t="str">
            <v>Casino De Juegos Pacifico S.a</v>
          </cell>
          <cell r="C1021" t="str">
            <v>Enjoy</v>
          </cell>
          <cell r="D1021" t="str">
            <v>Bsilva</v>
          </cell>
          <cell r="E1021">
            <v>6321320</v>
          </cell>
          <cell r="F1021">
            <v>1750303520</v>
          </cell>
          <cell r="G1021">
            <v>17503035</v>
          </cell>
        </row>
        <row r="1022">
          <cell r="A1022" t="str">
            <v>76.452.088-2</v>
          </cell>
          <cell r="B1022" t="str">
            <v>Transportes Paretti</v>
          </cell>
          <cell r="D1022" t="e">
            <v>#N/A</v>
          </cell>
          <cell r="F1022">
            <v>159378224</v>
          </cell>
        </row>
        <row r="1023">
          <cell r="A1023" t="str">
            <v>76.455.718-2</v>
          </cell>
          <cell r="B1023" t="str">
            <v>Instituto Roi Spa.</v>
          </cell>
          <cell r="D1023" t="e">
            <v>#N/A</v>
          </cell>
          <cell r="F1023">
            <v>87352518</v>
          </cell>
        </row>
        <row r="1024">
          <cell r="A1024" t="str">
            <v>78.757.340-1</v>
          </cell>
          <cell r="B1024" t="str">
            <v>Mas Consultores SA.</v>
          </cell>
          <cell r="D1024" t="e">
            <v>#N/A</v>
          </cell>
          <cell r="F1024">
            <v>429475782</v>
          </cell>
        </row>
        <row r="1025">
          <cell r="A1025" t="str">
            <v>76.595.200-k</v>
          </cell>
          <cell r="B1025" t="str">
            <v>Mas Capacitacion SA.</v>
          </cell>
          <cell r="D1025" t="e">
            <v>#N/A</v>
          </cell>
          <cell r="F1025">
            <v>747687534</v>
          </cell>
        </row>
        <row r="1026">
          <cell r="A1026" t="str">
            <v>84.786.900-3</v>
          </cell>
          <cell r="B1026" t="str">
            <v>Agricola Soler Cortina S.A.</v>
          </cell>
          <cell r="D1026" t="e">
            <v>#N/A</v>
          </cell>
          <cell r="F1026">
            <v>1075211951</v>
          </cell>
        </row>
        <row r="1027">
          <cell r="A1027" t="str">
            <v>78.814.470-9</v>
          </cell>
          <cell r="B1027" t="str">
            <v>Restaurante Kintaro Spa.</v>
          </cell>
          <cell r="D1027" t="e">
            <v>#N/A</v>
          </cell>
          <cell r="F1027">
            <v>373436741</v>
          </cell>
        </row>
        <row r="1028">
          <cell r="A1028" t="str">
            <v>77.290.526-2</v>
          </cell>
          <cell r="B1028" t="str">
            <v>Inversiones PSG Ltda.</v>
          </cell>
          <cell r="D1028" t="e">
            <v>#N/A</v>
          </cell>
          <cell r="F1028">
            <v>377645559</v>
          </cell>
        </row>
        <row r="1029">
          <cell r="A1029" t="str">
            <v>96.856.410-2</v>
          </cell>
          <cell r="B1029" t="str">
            <v>Sociedad Telecorps Chile S.A.</v>
          </cell>
          <cell r="D1029" t="str">
            <v>Cosorio</v>
          </cell>
          <cell r="F1029">
            <v>143435884</v>
          </cell>
        </row>
        <row r="1030">
          <cell r="A1030" t="str">
            <v>76.272.389-1</v>
          </cell>
          <cell r="B1030" t="str">
            <v>MIGPS S.A.</v>
          </cell>
          <cell r="D1030" t="e">
            <v>#N/A</v>
          </cell>
          <cell r="F1030">
            <v>199191599</v>
          </cell>
        </row>
        <row r="1031">
          <cell r="A1031" t="str">
            <v>76.156.521-4</v>
          </cell>
          <cell r="B1031" t="str">
            <v>Cobra Montajes, Servicios y Agua ltda.</v>
          </cell>
          <cell r="D1031" t="e">
            <v>#N/A</v>
          </cell>
          <cell r="F1031">
            <v>13858745137</v>
          </cell>
        </row>
        <row r="1032">
          <cell r="A1032" t="str">
            <v>76.297.385-5</v>
          </cell>
          <cell r="B1032" t="str">
            <v>Comercial Top Roller Spa.</v>
          </cell>
          <cell r="D1032" t="e">
            <v>#N/A</v>
          </cell>
          <cell r="F1032">
            <v>1398849073</v>
          </cell>
        </row>
        <row r="1033">
          <cell r="A1033" t="str">
            <v>96.754.800-6</v>
          </cell>
          <cell r="B1033" t="str">
            <v>Netpag SA</v>
          </cell>
          <cell r="F1033">
            <v>358021590</v>
          </cell>
        </row>
        <row r="1034">
          <cell r="A1034" t="str">
            <v>79.646.620-0</v>
          </cell>
          <cell r="B1034" t="str">
            <v>Masterline SA.</v>
          </cell>
          <cell r="F1034">
            <v>3045542570</v>
          </cell>
        </row>
        <row r="1035">
          <cell r="A1035" t="str">
            <v>96.863.790-8</v>
          </cell>
          <cell r="B1035" t="str">
            <v>Iberoamerican Radio Holdings Chile S.A.</v>
          </cell>
          <cell r="D1035" t="str">
            <v>Bsilva</v>
          </cell>
          <cell r="E1035"/>
          <cell r="F1035">
            <v>1293017275</v>
          </cell>
          <cell r="G1035">
            <v>12930173</v>
          </cell>
        </row>
        <row r="1036">
          <cell r="A1036" t="str">
            <v>76.106.518-1</v>
          </cell>
          <cell r="B1036" t="str">
            <v>Inversiones Hualpen Spa</v>
          </cell>
          <cell r="E1036"/>
          <cell r="F1036">
            <v>111751490</v>
          </cell>
          <cell r="G1036"/>
        </row>
      </sheetData>
      <sheetData sheetId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7CE2B-4BDB-4464-A881-BC33363F8112}">
  <sheetPr codeName="Hoja1">
    <tabColor theme="4"/>
  </sheetPr>
  <dimension ref="A2:O73"/>
  <sheetViews>
    <sheetView topLeftCell="A6" workbookViewId="0">
      <selection activeCell="C61" sqref="C61"/>
    </sheetView>
  </sheetViews>
  <sheetFormatPr baseColWidth="10" defaultRowHeight="15" x14ac:dyDescent="0.25"/>
  <cols>
    <col min="1" max="1" width="14" bestFit="1" customWidth="1"/>
    <col min="2" max="2" width="17.7109375" customWidth="1"/>
    <col min="3" max="3" width="10.7109375" customWidth="1"/>
    <col min="4" max="5" width="17.7109375" customWidth="1"/>
    <col min="6" max="6" width="10.7109375" customWidth="1"/>
    <col min="7" max="8" width="17.7109375" customWidth="1"/>
    <col min="9" max="9" width="10.7109375" customWidth="1"/>
    <col min="10" max="10" width="17.7109375" customWidth="1"/>
  </cols>
  <sheetData>
    <row r="2" spans="1:10" ht="15.75" x14ac:dyDescent="0.25">
      <c r="B2" s="171" t="s">
        <v>2566</v>
      </c>
      <c r="C2" s="171"/>
      <c r="D2" s="171"/>
      <c r="E2" s="171"/>
      <c r="F2" s="171"/>
      <c r="G2" s="171"/>
      <c r="H2" s="171"/>
      <c r="I2" s="171"/>
      <c r="J2" s="171"/>
    </row>
    <row r="4" spans="1:10" x14ac:dyDescent="0.25">
      <c r="A4" s="111"/>
      <c r="B4" s="167" t="s">
        <v>2567</v>
      </c>
      <c r="C4" s="167"/>
      <c r="D4" s="167"/>
      <c r="E4" s="168" t="s">
        <v>2571</v>
      </c>
      <c r="F4" s="168"/>
      <c r="G4" s="168"/>
      <c r="H4" s="169" t="s">
        <v>2572</v>
      </c>
      <c r="I4" s="169"/>
      <c r="J4" s="169"/>
    </row>
    <row r="5" spans="1:10" x14ac:dyDescent="0.25">
      <c r="B5" s="58" t="s">
        <v>2570</v>
      </c>
      <c r="C5" s="58" t="s">
        <v>2568</v>
      </c>
      <c r="D5" s="58" t="s">
        <v>2569</v>
      </c>
      <c r="E5" s="59" t="s">
        <v>2570</v>
      </c>
      <c r="F5" s="59" t="s">
        <v>2568</v>
      </c>
      <c r="G5" s="59" t="s">
        <v>2569</v>
      </c>
      <c r="H5" s="60" t="s">
        <v>2570</v>
      </c>
      <c r="I5" s="60" t="s">
        <v>2568</v>
      </c>
      <c r="J5" s="60" t="s">
        <v>2569</v>
      </c>
    </row>
    <row r="6" spans="1:10" x14ac:dyDescent="0.25">
      <c r="B6" s="62">
        <f>+'Comp 2024-2025'!B47</f>
        <v>49331708680</v>
      </c>
      <c r="C6" s="66">
        <f>+'Comp 2024-2025'!E47</f>
        <v>5.4839399635407071</v>
      </c>
      <c r="D6" s="62">
        <f>SUMIF('2024'!$Y$2:$Y$1048576,"&lt;&gt;Socio 2024 - Nuevo*",'2024'!$V$2:$V$1048576)</f>
        <v>2705321287</v>
      </c>
      <c r="E6" s="62">
        <f>+'Comp 2024-2025'!B31</f>
        <v>5581159969</v>
      </c>
      <c r="F6" s="66">
        <f>+'Comp 2024-2025'!E31</f>
        <v>6.3387958769328732</v>
      </c>
      <c r="G6" s="62">
        <f>SUMIF('2024'!$Y$2:$Y$1048576,"Socio 2024 - Nuevo*",'2024'!$V$2:$V$1048576)</f>
        <v>353778338</v>
      </c>
      <c r="H6" s="62">
        <f>+'Comp 2024-2025'!B15</f>
        <v>54912868649</v>
      </c>
      <c r="I6" s="66">
        <f>+'Comp 2024-2025'!E15</f>
        <v>5.5708246541509139</v>
      </c>
      <c r="J6" s="62">
        <f>+D6+G6</f>
        <v>3059099625</v>
      </c>
    </row>
    <row r="8" spans="1:10" ht="15.75" x14ac:dyDescent="0.25">
      <c r="B8" s="171" t="s">
        <v>2573</v>
      </c>
      <c r="C8" s="171"/>
      <c r="D8" s="171"/>
      <c r="E8" s="171"/>
      <c r="F8" s="171"/>
      <c r="G8" s="171"/>
      <c r="H8" s="171"/>
      <c r="I8" s="171"/>
      <c r="J8" s="171"/>
    </row>
    <row r="10" spans="1:10" x14ac:dyDescent="0.25">
      <c r="B10" s="167" t="s">
        <v>2567</v>
      </c>
      <c r="C10" s="167"/>
      <c r="D10" s="167"/>
      <c r="E10" s="168" t="s">
        <v>2571</v>
      </c>
      <c r="F10" s="168"/>
      <c r="G10" s="168"/>
      <c r="H10" s="169" t="s">
        <v>2572</v>
      </c>
      <c r="I10" s="169"/>
      <c r="J10" s="169"/>
    </row>
    <row r="11" spans="1:10" x14ac:dyDescent="0.25">
      <c r="B11" s="58" t="s">
        <v>2570</v>
      </c>
      <c r="C11" s="58" t="s">
        <v>2568</v>
      </c>
      <c r="D11" s="58" t="s">
        <v>2569</v>
      </c>
      <c r="E11" s="59" t="s">
        <v>2570</v>
      </c>
      <c r="F11" s="59" t="s">
        <v>2568</v>
      </c>
      <c r="G11" s="59" t="s">
        <v>2569</v>
      </c>
      <c r="H11" s="60" t="s">
        <v>2570</v>
      </c>
      <c r="I11" s="60" t="s">
        <v>2568</v>
      </c>
      <c r="J11" s="60" t="s">
        <v>2569</v>
      </c>
    </row>
    <row r="12" spans="1:10" x14ac:dyDescent="0.25">
      <c r="B12" s="62">
        <f>+'Comp 2024-2025'!C47</f>
        <v>58797279810</v>
      </c>
      <c r="C12" s="66">
        <f>+'Comp 2024-2025'!F47</f>
        <v>5.4455022585168127</v>
      </c>
      <c r="D12" s="62">
        <f>SUMIF('2025'!$Y$2:$Y$1048576,"&lt;&gt;Socio Nuevo 2025*",'2025'!$V$2:$V$1048576)</f>
        <v>3201807200</v>
      </c>
      <c r="E12" s="62">
        <f>+'Comp 2024-2025'!C31</f>
        <v>2825808424</v>
      </c>
      <c r="F12" s="66">
        <f>+'Comp 2024-2025'!F31</f>
        <v>6.2767911827840175</v>
      </c>
      <c r="G12" s="62">
        <f>SUMIF('2025'!$Y$2:$Y$1048576,"Socio Nuevo 2025*",'2025'!$V$2:$V$1048576)</f>
        <v>177370094</v>
      </c>
      <c r="H12" s="62">
        <f>+'Comp 2024-2025'!C15</f>
        <v>61623088234</v>
      </c>
      <c r="I12" s="66">
        <f>+'Comp 2024-2025'!F15</f>
        <v>5.4836221144391928</v>
      </c>
      <c r="J12" s="62">
        <f>+G12+D12</f>
        <v>3379177294</v>
      </c>
    </row>
    <row r="14" spans="1:10" ht="15.75" x14ac:dyDescent="0.25">
      <c r="B14" s="171" t="s">
        <v>2575</v>
      </c>
      <c r="C14" s="171"/>
      <c r="D14" s="171"/>
      <c r="E14" s="171"/>
      <c r="F14" s="171"/>
      <c r="G14" s="171"/>
      <c r="H14" s="171"/>
      <c r="I14" s="171"/>
      <c r="J14" s="171"/>
    </row>
    <row r="16" spans="1:10" x14ac:dyDescent="0.25">
      <c r="B16" s="167" t="s">
        <v>2567</v>
      </c>
      <c r="C16" s="167"/>
      <c r="D16" s="167"/>
      <c r="E16" s="168" t="s">
        <v>2571</v>
      </c>
      <c r="F16" s="168"/>
      <c r="G16" s="168"/>
      <c r="H16" s="169" t="s">
        <v>2572</v>
      </c>
      <c r="I16" s="169"/>
      <c r="J16" s="169"/>
    </row>
    <row r="17" spans="1:15" x14ac:dyDescent="0.25">
      <c r="B17" s="58" t="s">
        <v>2570</v>
      </c>
      <c r="C17" s="58" t="s">
        <v>2568</v>
      </c>
      <c r="D17" s="58" t="s">
        <v>2569</v>
      </c>
      <c r="E17" s="59" t="s">
        <v>2570</v>
      </c>
      <c r="F17" s="59" t="s">
        <v>2568</v>
      </c>
      <c r="G17" s="59" t="s">
        <v>2569</v>
      </c>
      <c r="H17" s="60" t="s">
        <v>2570</v>
      </c>
      <c r="I17" s="60" t="s">
        <v>2568</v>
      </c>
      <c r="J17" s="60" t="s">
        <v>2569</v>
      </c>
      <c r="L17" s="56"/>
      <c r="M17" s="60" t="s">
        <v>2579</v>
      </c>
      <c r="N17" s="60" t="s">
        <v>2580</v>
      </c>
      <c r="O17" s="60" t="s">
        <v>2581</v>
      </c>
    </row>
    <row r="18" spans="1:15" x14ac:dyDescent="0.25">
      <c r="A18" s="80" t="s">
        <v>2578</v>
      </c>
      <c r="B18" s="62">
        <v>67000000000</v>
      </c>
      <c r="C18" s="66">
        <v>5.8</v>
      </c>
      <c r="D18" s="62">
        <f>ROUND((B18*C18)/100,0)</f>
        <v>3886000000</v>
      </c>
      <c r="E18" s="62">
        <v>4000000000</v>
      </c>
      <c r="F18" s="66">
        <v>5.8</v>
      </c>
      <c r="G18" s="62">
        <f>ROUND((E18*F18)/100,0)</f>
        <v>232000000</v>
      </c>
      <c r="H18" s="62">
        <f>+E18+B18</f>
        <v>71000000000</v>
      </c>
      <c r="I18" s="66">
        <f>IF(D18&lt;&gt;0,((G18+D18)*100/H18),0)</f>
        <v>5.8</v>
      </c>
      <c r="J18" s="62">
        <f>+G18+D18</f>
        <v>4118000000</v>
      </c>
      <c r="L18" s="56" t="s">
        <v>2578</v>
      </c>
      <c r="M18" s="62">
        <f>ROUND(B18/1000000,0)</f>
        <v>67000</v>
      </c>
      <c r="N18" s="62">
        <f>ROUND(E18/1000000,0)</f>
        <v>4000</v>
      </c>
      <c r="O18" s="62">
        <f>ROUND(H18/1000000,0)</f>
        <v>71000</v>
      </c>
    </row>
    <row r="19" spans="1:15" x14ac:dyDescent="0.25">
      <c r="A19" s="81" t="str">
        <f>+G22</f>
        <v>JULIO 2026</v>
      </c>
      <c r="B19" s="62">
        <f>+B27</f>
        <v>22858251787</v>
      </c>
      <c r="C19" s="109">
        <f t="shared" ref="C19:I19" si="0">+C27</f>
        <v>4.6591195246422368</v>
      </c>
      <c r="D19" s="62">
        <f>+D27</f>
        <v>1064993261</v>
      </c>
      <c r="E19" s="62">
        <f t="shared" si="0"/>
        <v>878154882</v>
      </c>
      <c r="F19" s="109">
        <f t="shared" si="0"/>
        <v>3.7282317357771064</v>
      </c>
      <c r="G19" s="62">
        <f t="shared" si="0"/>
        <v>32739649</v>
      </c>
      <c r="H19" s="62">
        <f t="shared" si="0"/>
        <v>23736406669</v>
      </c>
      <c r="I19" s="109">
        <f t="shared" si="0"/>
        <v>4.6246802909458529</v>
      </c>
      <c r="J19" s="62">
        <f>+J27</f>
        <v>1097732910</v>
      </c>
      <c r="L19" s="82" t="str">
        <f>+G22</f>
        <v>JULIO 2026</v>
      </c>
      <c r="M19" s="62">
        <f>ROUND(B19/1000000,0)</f>
        <v>22858</v>
      </c>
      <c r="N19" s="62">
        <f>ROUND(E19/1000000,0)</f>
        <v>878</v>
      </c>
      <c r="O19" s="62">
        <f>ROUND(H19/1000000,0)</f>
        <v>23736</v>
      </c>
    </row>
    <row r="20" spans="1:15" x14ac:dyDescent="0.25">
      <c r="A20" s="84" t="s">
        <v>2582</v>
      </c>
      <c r="B20" s="110">
        <f>IF(B18&lt;&gt;0,(B19*100/B18),0)</f>
        <v>34.116793711940296</v>
      </c>
      <c r="C20" s="71">
        <f>+C19-C18</f>
        <v>-1.140880475357763</v>
      </c>
      <c r="D20" s="110">
        <f>IF(D18&lt;&gt;0,(D19*100/D18),0)</f>
        <v>27.405899665465775</v>
      </c>
      <c r="E20" s="110">
        <f>IF(E18&lt;&gt;0,(E19*100/E18),0)</f>
        <v>21.953872050000001</v>
      </c>
      <c r="F20" s="71">
        <f>+F19-F18</f>
        <v>-2.0717682642228934</v>
      </c>
      <c r="G20" s="110">
        <f>IF(G18&lt;&gt;0,(G19*100/G18),0)</f>
        <v>14.111917672413792</v>
      </c>
      <c r="H20" s="110">
        <f>IF(H18&lt;&gt;0,(H19*100/H18),0)</f>
        <v>33.431558688732395</v>
      </c>
      <c r="I20" s="71">
        <f>+I19-I18</f>
        <v>-1.175319709054147</v>
      </c>
      <c r="J20" s="110">
        <f>IF(J18&lt;&gt;0,(J19*100/J18),0)</f>
        <v>26.656942933462847</v>
      </c>
      <c r="L20" s="83"/>
    </row>
    <row r="22" spans="1:15" ht="15.75" x14ac:dyDescent="0.25">
      <c r="B22" s="170" t="s">
        <v>2574</v>
      </c>
      <c r="C22" s="170"/>
      <c r="D22" s="170"/>
      <c r="E22" s="170"/>
      <c r="F22" s="170"/>
      <c r="G22" s="61" t="str">
        <f>+'Comp PP 2025-2026'!B1</f>
        <v>JULIO 2026</v>
      </c>
    </row>
    <row r="24" spans="1:15" x14ac:dyDescent="0.25">
      <c r="B24" s="167" t="s">
        <v>2567</v>
      </c>
      <c r="C24" s="167"/>
      <c r="D24" s="167"/>
      <c r="E24" s="168" t="s">
        <v>2571</v>
      </c>
      <c r="F24" s="168"/>
      <c r="G24" s="168"/>
      <c r="H24" s="169" t="s">
        <v>2572</v>
      </c>
      <c r="I24" s="169"/>
      <c r="J24" s="169"/>
    </row>
    <row r="25" spans="1:15" x14ac:dyDescent="0.25">
      <c r="B25" s="58" t="s">
        <v>2570</v>
      </c>
      <c r="C25" s="58" t="s">
        <v>2568</v>
      </c>
      <c r="D25" s="58" t="s">
        <v>2569</v>
      </c>
      <c r="E25" s="59" t="s">
        <v>2570</v>
      </c>
      <c r="F25" s="59" t="s">
        <v>2568</v>
      </c>
      <c r="G25" s="59" t="s">
        <v>2569</v>
      </c>
      <c r="H25" s="60" t="s">
        <v>2570</v>
      </c>
      <c r="I25" s="60" t="s">
        <v>2568</v>
      </c>
      <c r="J25" s="60" t="s">
        <v>2569</v>
      </c>
    </row>
    <row r="26" spans="1:15" x14ac:dyDescent="0.25">
      <c r="A26" s="57">
        <v>2025</v>
      </c>
      <c r="B26" s="62">
        <f>+'Comp PP 2025-2026'!B48</f>
        <v>21067540773</v>
      </c>
      <c r="C26" s="66">
        <f>+'Comp PP 2025-2026'!F48</f>
        <v>4.8653462311730449</v>
      </c>
      <c r="D26" s="62">
        <f>SUMIF('Periodo Parcial 2025'!$Y$2:$Y$1048576,"&lt;&gt;Socio Nuevo 2025*",'Periodo Parcial 2025'!$V$2:$V$1048576)+9</f>
        <v>1025008810</v>
      </c>
      <c r="E26" s="62">
        <f>+'Comp PP 2025-2026'!B32</f>
        <v>531096126</v>
      </c>
      <c r="F26" s="66">
        <f>+'Comp PP 2025-2026'!F32</f>
        <v>6.3866283972856541</v>
      </c>
      <c r="G26" s="62">
        <f>SUMIF('Periodo Parcial 2025'!$Y$2:$Y$1048576,"Socio Nuevo 2025*",'Periodo Parcial 2025'!$V$2:$V$1048576)</f>
        <v>33919136</v>
      </c>
      <c r="H26" s="62">
        <f>+'Comp PP 2025-2026'!B16</f>
        <v>21598636899</v>
      </c>
      <c r="I26" s="66">
        <f>+'Comp PP 2025-2026'!F16</f>
        <v>4.9027535485307761</v>
      </c>
      <c r="J26" s="62">
        <f t="shared" ref="J26:J27" si="1">+G26+D26</f>
        <v>1058927946</v>
      </c>
    </row>
    <row r="27" spans="1:15" x14ac:dyDescent="0.25">
      <c r="A27" s="57">
        <v>2026</v>
      </c>
      <c r="B27" s="62">
        <f>+'Comp PP 2025-2026'!C48</f>
        <v>22858251787</v>
      </c>
      <c r="C27" s="66">
        <f>+'Comp PP 2025-2026'!G48</f>
        <v>4.6591195246422368</v>
      </c>
      <c r="D27" s="62">
        <f>SUMIF('Periodo Parcial 2026'!$Y$2:$Y$1048576,"&lt;&gt;Socio Nuevo 2026*",'Periodo Parcial 2026'!$V$2:$V$1048576)-11</f>
        <v>1064993261</v>
      </c>
      <c r="E27" s="62">
        <f>+'Comp PP 2025-2026'!C32</f>
        <v>878154882</v>
      </c>
      <c r="F27" s="66">
        <f>+'Comp PP 2025-2026'!G32</f>
        <v>3.7282317357771064</v>
      </c>
      <c r="G27" s="62">
        <f>SUMIF('Periodo Parcial 2026'!$Y$2:$Y$1048576,"Socio Nuevo 2026*",'Periodo Parcial 2026'!$V$2:$V$1048576)</f>
        <v>32739649</v>
      </c>
      <c r="H27" s="62">
        <f>+'Comp PP 2025-2026'!C16</f>
        <v>23736406669</v>
      </c>
      <c r="I27" s="66">
        <f>+'Comp PP 2025-2026'!G16</f>
        <v>4.6246802909458529</v>
      </c>
      <c r="J27" s="62">
        <f t="shared" si="1"/>
        <v>1097732910</v>
      </c>
    </row>
    <row r="28" spans="1:15" x14ac:dyDescent="0.25">
      <c r="A28" s="73" t="s">
        <v>2576</v>
      </c>
      <c r="B28" s="70">
        <f>+B27-B26</f>
        <v>1790711014</v>
      </c>
      <c r="C28" s="71">
        <f>+C27-C26</f>
        <v>-0.2062267065308081</v>
      </c>
      <c r="D28" s="70">
        <f>+D27-D26</f>
        <v>39984451</v>
      </c>
      <c r="E28" s="70">
        <f t="shared" ref="E28:J28" si="2">+E27-E26</f>
        <v>347058756</v>
      </c>
      <c r="F28" s="71">
        <f t="shared" si="2"/>
        <v>-2.6583966615085477</v>
      </c>
      <c r="G28" s="70">
        <f t="shared" si="2"/>
        <v>-1179487</v>
      </c>
      <c r="H28" s="70">
        <f t="shared" si="2"/>
        <v>2137769770</v>
      </c>
      <c r="I28" s="71">
        <f t="shared" si="2"/>
        <v>-0.27807325758492318</v>
      </c>
      <c r="J28" s="70">
        <f t="shared" si="2"/>
        <v>38804964</v>
      </c>
    </row>
    <row r="30" spans="1:15" ht="15.75" x14ac:dyDescent="0.25">
      <c r="B30" s="170" t="s">
        <v>2577</v>
      </c>
      <c r="C30" s="170"/>
      <c r="D30" s="170"/>
      <c r="E30" s="170"/>
      <c r="F30" s="170"/>
      <c r="G30" s="61" t="str">
        <f>+G22</f>
        <v>JULIO 2026</v>
      </c>
    </row>
    <row r="32" spans="1:15" x14ac:dyDescent="0.25">
      <c r="A32" s="57">
        <v>2025</v>
      </c>
      <c r="B32" s="167" t="s">
        <v>2567</v>
      </c>
      <c r="C32" s="167"/>
      <c r="D32" s="167"/>
      <c r="E32" s="168" t="s">
        <v>2571</v>
      </c>
      <c r="F32" s="168"/>
      <c r="G32" s="168"/>
      <c r="H32" s="169" t="s">
        <v>2572</v>
      </c>
      <c r="I32" s="169"/>
      <c r="J32" s="169"/>
    </row>
    <row r="33" spans="1:10" x14ac:dyDescent="0.25">
      <c r="A33" s="57" t="s">
        <v>10</v>
      </c>
      <c r="B33" s="58" t="s">
        <v>2570</v>
      </c>
      <c r="C33" s="58" t="s">
        <v>2568</v>
      </c>
      <c r="D33" s="58" t="s">
        <v>2569</v>
      </c>
      <c r="E33" s="59" t="s">
        <v>2570</v>
      </c>
      <c r="F33" s="59" t="s">
        <v>2568</v>
      </c>
      <c r="G33" s="59" t="s">
        <v>2569</v>
      </c>
      <c r="H33" s="60" t="s">
        <v>2570</v>
      </c>
      <c r="I33" s="60" t="s">
        <v>2568</v>
      </c>
      <c r="J33" s="60" t="s">
        <v>2569</v>
      </c>
    </row>
    <row r="34" spans="1:10" x14ac:dyDescent="0.25">
      <c r="A34" s="56" t="s">
        <v>0</v>
      </c>
      <c r="B34" s="62">
        <f>+'Comp PP 2025-2026'!B38</f>
        <v>0</v>
      </c>
      <c r="C34" s="66">
        <f>+'Comp PP 2025-2026'!F38</f>
        <v>0</v>
      </c>
      <c r="D34" s="62">
        <f>(SUMIFS('Periodo Parcial 2025'!$V$2:$V$1048576,'Periodo Parcial 2025'!$M$2:$M$1048576,A34,'Periodo Parcial 2025'!$Y$2:$Y$1048576,"&lt;&gt;Socio Nuevo 2025*"))</f>
        <v>0</v>
      </c>
      <c r="E34" s="62">
        <f>+'Comp PP 2025-2026'!B22</f>
        <v>30000000</v>
      </c>
      <c r="F34" s="66">
        <f>+'Comp PP 2025-2026'!F22</f>
        <v>1</v>
      </c>
      <c r="G34" s="62">
        <f>(SUMIFS('Periodo Parcial 2025'!$V$2:$V$1048576,'Periodo Parcial 2025'!$M$2:$M$1048576,A34,'Periodo Parcial 2025'!$Y$2:$Y$1048576,"Socio Nuevo 2025*"))</f>
        <v>300000</v>
      </c>
      <c r="H34" s="62">
        <f>+'Comp PP 2025-2026'!B6</f>
        <v>30000000</v>
      </c>
      <c r="I34" s="66">
        <f>+'Comp PP 2025-2026'!F6</f>
        <v>1</v>
      </c>
      <c r="J34" s="62">
        <f>+G34+D34</f>
        <v>300000</v>
      </c>
    </row>
    <row r="35" spans="1:10" x14ac:dyDescent="0.25">
      <c r="A35" s="56" t="s">
        <v>1</v>
      </c>
      <c r="B35" s="62">
        <f>+'Comp PP 2025-2026'!B39</f>
        <v>563373337</v>
      </c>
      <c r="C35" s="66">
        <f>+'Comp PP 2025-2026'!F39</f>
        <v>5.0469332026623759</v>
      </c>
      <c r="D35" s="62">
        <f>(SUMIFS('Periodo Parcial 2025'!$V$2:$V$1048576,'Periodo Parcial 2025'!$M$2:$M$1048576,A35,'Periodo Parcial 2025'!$Y$2:$Y$1048576,"&lt;&gt;Socio Nuevo 2025*"))</f>
        <v>28433076</v>
      </c>
      <c r="E35" s="62">
        <f>+'Comp PP 2025-2026'!B23</f>
        <v>885011</v>
      </c>
      <c r="F35" s="66">
        <f>+'Comp PP 2025-2026'!F23</f>
        <v>6.0891898518775474</v>
      </c>
      <c r="G35" s="62">
        <f>(SUMIFS('Periodo Parcial 2025'!$V$2:$V$1048576,'Periodo Parcial 2025'!$M$2:$M$1048576,A35,'Periodo Parcial 2025'!$Y$2:$Y$1048576,"Socio Nuevo 2025*"))</f>
        <v>53890</v>
      </c>
      <c r="H35" s="62">
        <f>+'Comp PP 2025-2026'!B7</f>
        <v>564258348</v>
      </c>
      <c r="I35" s="66">
        <f>+'Comp PP 2025-2026'!F7</f>
        <v>5.0485679300929016</v>
      </c>
      <c r="J35" s="62">
        <f t="shared" ref="J35:J43" si="3">+G35+D35</f>
        <v>28486966</v>
      </c>
    </row>
    <row r="36" spans="1:10" x14ac:dyDescent="0.25">
      <c r="A36" s="56" t="s">
        <v>2</v>
      </c>
      <c r="B36" s="62">
        <f>+'Comp PP 2025-2026'!B40</f>
        <v>222000000</v>
      </c>
      <c r="C36" s="66">
        <f>+'Comp PP 2025-2026'!F40</f>
        <v>3.7387387387387387</v>
      </c>
      <c r="D36" s="62">
        <f>(SUMIFS('Periodo Parcial 2025'!$V$2:$V$1048576,'Periodo Parcial 2025'!$M$2:$M$1048576,A36,'Periodo Parcial 2025'!$Y$2:$Y$1048576,"&lt;&gt;Socio Nuevo 2025*"))</f>
        <v>8300000</v>
      </c>
      <c r="E36" s="62">
        <f>+'Comp PP 2025-2026'!B24</f>
        <v>0</v>
      </c>
      <c r="F36" s="66">
        <f>+'Comp PP 2025-2026'!F24</f>
        <v>0</v>
      </c>
      <c r="G36" s="62">
        <f>(SUMIFS('Periodo Parcial 2025'!$V$2:$V$1048576,'Periodo Parcial 2025'!$M$2:$M$1048576,A36,'Periodo Parcial 2025'!$Y$2:$Y$1048576,"Socio Nuevo 2025*"))</f>
        <v>0</v>
      </c>
      <c r="H36" s="62">
        <f>+'Comp PP 2025-2026'!B8</f>
        <v>222000000</v>
      </c>
      <c r="I36" s="66">
        <f>+'Comp PP 2025-2026'!F8</f>
        <v>3.7387387387387387</v>
      </c>
      <c r="J36" s="62">
        <f t="shared" si="3"/>
        <v>8300000</v>
      </c>
    </row>
    <row r="37" spans="1:10" x14ac:dyDescent="0.25">
      <c r="A37" s="56" t="s">
        <v>3</v>
      </c>
      <c r="B37" s="62">
        <f>+'Comp PP 2025-2026'!B41</f>
        <v>69657887</v>
      </c>
      <c r="C37" s="66">
        <f>+'Comp PP 2025-2026'!F41</f>
        <v>12.17763898006266</v>
      </c>
      <c r="D37" s="62">
        <f>(SUMIFS('Periodo Parcial 2025'!$V$2:$V$1048576,'Periodo Parcial 2025'!$M$2:$M$1048576,A37,'Periodo Parcial 2025'!$Y$2:$Y$1048576,"&lt;&gt;Socio Nuevo 2025*"))</f>
        <v>8482686</v>
      </c>
      <c r="E37" s="62">
        <f>+'Comp PP 2025-2026'!B25</f>
        <v>42093486</v>
      </c>
      <c r="F37" s="66">
        <f>+'Comp PP 2025-2026'!F25</f>
        <v>4.9999992873006525</v>
      </c>
      <c r="G37" s="62">
        <f>(SUMIFS('Periodo Parcial 2025'!$V$2:$V$1048576,'Periodo Parcial 2025'!$M$2:$M$1048576,A37,'Periodo Parcial 2025'!$Y$2:$Y$1048576,"Socio Nuevo 2025*"))</f>
        <v>2104674</v>
      </c>
      <c r="H37" s="62">
        <f>+'Comp PP 2025-2026'!B9</f>
        <v>111751373</v>
      </c>
      <c r="I37" s="66">
        <f>+'Comp PP 2025-2026'!F9</f>
        <v>9.4740312497100145</v>
      </c>
      <c r="J37" s="62">
        <f t="shared" si="3"/>
        <v>10587360</v>
      </c>
    </row>
    <row r="38" spans="1:10" x14ac:dyDescent="0.25">
      <c r="A38" s="56" t="s">
        <v>4</v>
      </c>
      <c r="B38" s="62">
        <f>+'Comp PP 2025-2026'!B42</f>
        <v>256525214</v>
      </c>
      <c r="C38" s="66">
        <f>+'Comp PP 2025-2026'!F42</f>
        <v>5.4010211253541724</v>
      </c>
      <c r="D38" s="62">
        <f>(SUMIFS('Periodo Parcial 2025'!$V$2:$V$1048576,'Periodo Parcial 2025'!$M$2:$M$1048576,A38,'Periodo Parcial 2025'!$Y$2:$Y$1048576,"&lt;&gt;Socio Nuevo 2025*"))</f>
        <v>13854981</v>
      </c>
      <c r="E38" s="62">
        <f>+'Comp PP 2025-2026'!B26</f>
        <v>0</v>
      </c>
      <c r="F38" s="66">
        <f>+'Comp PP 2025-2026'!F26</f>
        <v>0</v>
      </c>
      <c r="G38" s="62">
        <f>(SUMIFS('Periodo Parcial 2025'!$V$2:$V$1048576,'Periodo Parcial 2025'!$M$2:$M$1048576,A38,'Periodo Parcial 2025'!$Y$2:$Y$1048576,"Socio Nuevo 2025*"))</f>
        <v>0</v>
      </c>
      <c r="H38" s="62">
        <f>+'Comp PP 2025-2026'!B10</f>
        <v>256525214</v>
      </c>
      <c r="I38" s="66">
        <f>+'Comp PP 2025-2026'!F10</f>
        <v>5.4010211253541724</v>
      </c>
      <c r="J38" s="62">
        <f t="shared" si="3"/>
        <v>13854981</v>
      </c>
    </row>
    <row r="39" spans="1:10" x14ac:dyDescent="0.25">
      <c r="A39" s="56" t="s">
        <v>5</v>
      </c>
      <c r="B39" s="62">
        <f>+'Comp PP 2025-2026'!B43</f>
        <v>18748136903</v>
      </c>
      <c r="C39" s="66">
        <f>+'Comp PP 2025-2026'!F43</f>
        <v>4.7178626632412959</v>
      </c>
      <c r="D39" s="62">
        <f>(SUMIFS('Periodo Parcial 2025'!$V$2:$V$1048576,'Periodo Parcial 2025'!$M$2:$M$1048576,A39,'Periodo Parcial 2025'!$Y$2:$Y$1048576,"&lt;&gt;Socio Nuevo 2025*"))</f>
        <v>884511351</v>
      </c>
      <c r="E39" s="62">
        <f>+'Comp PP 2025-2026'!B27</f>
        <v>115703528</v>
      </c>
      <c r="F39" s="66">
        <f>+'Comp PP 2025-2026'!F27</f>
        <v>5.8400155265792764</v>
      </c>
      <c r="G39" s="62">
        <f>(SUMIFS('Periodo Parcial 2025'!$V$2:$V$1048576,'Periodo Parcial 2025'!$M$2:$M$1048576,A39,'Periodo Parcial 2025'!$Y$2:$Y$1048576,"Socio Nuevo 2025*"))</f>
        <v>6757104</v>
      </c>
      <c r="H39" s="62">
        <f>+'Comp PP 2025-2026'!B11</f>
        <v>18863840431</v>
      </c>
      <c r="I39" s="66">
        <f>+'Comp PP 2025-2026'!F11</f>
        <v>4.724745516482046</v>
      </c>
      <c r="J39" s="62">
        <f t="shared" si="3"/>
        <v>891268455</v>
      </c>
    </row>
    <row r="40" spans="1:10" x14ac:dyDescent="0.25">
      <c r="A40" s="56" t="s">
        <v>6</v>
      </c>
      <c r="B40" s="62">
        <f>+'Comp PP 2025-2026'!B44</f>
        <v>3881493</v>
      </c>
      <c r="C40" s="66">
        <f>+'Comp PP 2025-2026'!F44</f>
        <v>5.3520900333969426</v>
      </c>
      <c r="D40" s="62">
        <f>(SUMIFS('Periodo Parcial 2025'!$V$2:$V$1048576,'Periodo Parcial 2025'!$M$2:$M$1048576,A40,'Periodo Parcial 2025'!$Y$2:$Y$1048576,"&lt;&gt;Socio Nuevo 2025*"))</f>
        <v>207741</v>
      </c>
      <c r="E40" s="62">
        <f>+'Comp PP 2025-2026'!B28</f>
        <v>76969440</v>
      </c>
      <c r="F40" s="66">
        <f>+'Comp PP 2025-2026'!F28</f>
        <v>6.999998960626451</v>
      </c>
      <c r="G40" s="62">
        <f>(SUMIFS('Periodo Parcial 2025'!$V$2:$V$1048576,'Periodo Parcial 2025'!$M$2:$M$1048576,A40,'Periodo Parcial 2025'!$Y$2:$Y$1048576,"Socio Nuevo 2025*"))</f>
        <v>5387860</v>
      </c>
      <c r="H40" s="62">
        <f>+'Comp PP 2025-2026'!B12</f>
        <v>80850933</v>
      </c>
      <c r="I40" s="66">
        <f>+'Comp PP 2025-2026'!F12</f>
        <v>6.9208861201391452</v>
      </c>
      <c r="J40" s="62">
        <f t="shared" si="3"/>
        <v>5595601</v>
      </c>
    </row>
    <row r="41" spans="1:10" x14ac:dyDescent="0.25">
      <c r="A41" s="56" t="s">
        <v>7</v>
      </c>
      <c r="B41" s="62">
        <f>+'Comp PP 2025-2026'!B45</f>
        <v>254202644</v>
      </c>
      <c r="C41" s="66">
        <f>+'Comp PP 2025-2026'!F45</f>
        <v>7.3651865713875111</v>
      </c>
      <c r="D41" s="62">
        <f>(SUMIFS('Periodo Parcial 2025'!$V$2:$V$1048576,'Periodo Parcial 2025'!$M$2:$M$1048576,A41,'Periodo Parcial 2025'!$Y$2:$Y$1048576,"&lt;&gt;Socio Nuevo 2025*"))</f>
        <v>18722499</v>
      </c>
      <c r="E41" s="62">
        <f>+'Comp PP 2025-2026'!B29</f>
        <v>40990583</v>
      </c>
      <c r="F41" s="66">
        <f>+'Comp PP 2025-2026'!F29</f>
        <v>6.9999980239363762</v>
      </c>
      <c r="G41" s="62">
        <f>(SUMIFS('Periodo Parcial 2025'!$V$2:$V$1048576,'Periodo Parcial 2025'!$M$2:$M$1048576,A41,'Periodo Parcial 2025'!$Y$2:$Y$1048576,"Socio Nuevo 2025*"))</f>
        <v>2869340</v>
      </c>
      <c r="H41" s="62">
        <f>+'Comp PP 2025-2026'!B13</f>
        <v>295193227</v>
      </c>
      <c r="I41" s="66">
        <f>+'Comp PP 2025-2026'!F13</f>
        <v>7.3144764259784321</v>
      </c>
      <c r="J41" s="62">
        <f t="shared" si="3"/>
        <v>21591839</v>
      </c>
    </row>
    <row r="42" spans="1:10" x14ac:dyDescent="0.25">
      <c r="A42" s="56" t="s">
        <v>8</v>
      </c>
      <c r="B42" s="62">
        <f>+'Comp PP 2025-2026'!B46</f>
        <v>288560444</v>
      </c>
      <c r="C42" s="66">
        <f>+'Comp PP 2025-2026'!F46</f>
        <v>5.2315722109160605</v>
      </c>
      <c r="D42" s="62">
        <f>(SUMIFS('Periodo Parcial 2025'!$V$2:$V$1048576,'Periodo Parcial 2025'!$M$2:$M$1048576,A42,'Periodo Parcial 2025'!$Y$2:$Y$1048576,"&lt;&gt;Socio Nuevo 2025*"))+9</f>
        <v>15096257</v>
      </c>
      <c r="E42" s="62">
        <f>+'Comp PP 2025-2026'!B30</f>
        <v>9283055</v>
      </c>
      <c r="F42" s="66">
        <f>+'Comp PP 2025-2026'!F30</f>
        <v>8.4647564837222227</v>
      </c>
      <c r="G42" s="62">
        <f>(SUMIFS('Periodo Parcial 2025'!$V$2:$V$1048576,'Periodo Parcial 2025'!$M$2:$M$1048576,A42,'Periodo Parcial 2025'!$Y$2:$Y$1048576,"Socio Nuevo 2025*"))</f>
        <v>785788</v>
      </c>
      <c r="H42" s="62">
        <f>+'Comp PP 2025-2026'!B14</f>
        <v>297843499</v>
      </c>
      <c r="I42" s="66">
        <f>+'Comp PP 2025-2026'!F14</f>
        <v>5.3323426743653721</v>
      </c>
      <c r="J42" s="62">
        <f t="shared" si="3"/>
        <v>15882045</v>
      </c>
    </row>
    <row r="43" spans="1:10" x14ac:dyDescent="0.25">
      <c r="A43" s="56" t="s">
        <v>9</v>
      </c>
      <c r="B43" s="62">
        <f>+'Comp PP 2025-2026'!B47</f>
        <v>661202851</v>
      </c>
      <c r="C43" s="66">
        <f>+'Comp PP 2025-2026'!F47</f>
        <v>7.1687862398524356</v>
      </c>
      <c r="D43" s="62">
        <f>(SUMIFS('Periodo Parcial 2025'!$V$2:$V$1048576,'Periodo Parcial 2025'!$M$2:$M$1048576,A43,'Periodo Parcial 2025'!$Y$2:$Y$1048576,"&lt;&gt;Socio Nuevo 2025*"))</f>
        <v>47400219</v>
      </c>
      <c r="E43" s="62">
        <f>+'Comp PP 2025-2026'!B31</f>
        <v>215171023</v>
      </c>
      <c r="F43" s="66">
        <f>+'Comp PP 2025-2026'!F31</f>
        <v>7.2781547355472673</v>
      </c>
      <c r="G43" s="62">
        <f>(SUMIFS('Periodo Parcial 2025'!$V$2:$V$1048576,'Periodo Parcial 2025'!$M$2:$M$1048576,A43,'Periodo Parcial 2025'!$Y$2:$Y$1048576,"Socio Nuevo 2025*"))</f>
        <v>15660480</v>
      </c>
      <c r="H43" s="62">
        <f>+'Comp PP 2025-2026'!B15</f>
        <v>876373874</v>
      </c>
      <c r="I43" s="66">
        <f>+'Comp PP 2025-2026'!F15</f>
        <v>7.1956388558429341</v>
      </c>
      <c r="J43" s="62">
        <f t="shared" si="3"/>
        <v>63060699</v>
      </c>
    </row>
    <row r="44" spans="1:10" x14ac:dyDescent="0.25">
      <c r="A44" s="72" t="s">
        <v>2550</v>
      </c>
      <c r="B44" s="74">
        <f>SUM(B34:B43)</f>
        <v>21067540773</v>
      </c>
      <c r="C44" s="75">
        <f>+D44*100/B44</f>
        <v>4.8653462738927908</v>
      </c>
      <c r="D44" s="74">
        <f>SUM(D34:D43)</f>
        <v>1025008810</v>
      </c>
      <c r="E44" s="74">
        <f>SUM(E34:E43)</f>
        <v>531096126</v>
      </c>
      <c r="F44" s="75">
        <f>+G44*100/E44</f>
        <v>6.3866283972856541</v>
      </c>
      <c r="G44" s="74">
        <f>SUM(G34:G43)</f>
        <v>33919136</v>
      </c>
      <c r="H44" s="74">
        <f>SUM(H34:H43)</f>
        <v>21598636899</v>
      </c>
      <c r="I44" s="75">
        <f>+J44*100/H44</f>
        <v>4.9027535902000716</v>
      </c>
      <c r="J44" s="74">
        <f>SUM(J34:J43)</f>
        <v>1058927946</v>
      </c>
    </row>
    <row r="47" spans="1:10" x14ac:dyDescent="0.25">
      <c r="A47" s="57">
        <v>2026</v>
      </c>
      <c r="B47" s="167" t="s">
        <v>2567</v>
      </c>
      <c r="C47" s="167"/>
      <c r="D47" s="167"/>
      <c r="E47" s="168" t="s">
        <v>2571</v>
      </c>
      <c r="F47" s="168"/>
      <c r="G47" s="168"/>
      <c r="H47" s="169" t="s">
        <v>2572</v>
      </c>
      <c r="I47" s="169"/>
      <c r="J47" s="169"/>
    </row>
    <row r="48" spans="1:10" x14ac:dyDescent="0.25">
      <c r="A48" s="57" t="s">
        <v>10</v>
      </c>
      <c r="B48" s="58" t="s">
        <v>2570</v>
      </c>
      <c r="C48" s="58" t="s">
        <v>2568</v>
      </c>
      <c r="D48" s="58" t="s">
        <v>2569</v>
      </c>
      <c r="E48" s="59" t="s">
        <v>2570</v>
      </c>
      <c r="F48" s="59" t="s">
        <v>2568</v>
      </c>
      <c r="G48" s="59" t="s">
        <v>2569</v>
      </c>
      <c r="H48" s="60" t="s">
        <v>2570</v>
      </c>
      <c r="I48" s="60" t="s">
        <v>2568</v>
      </c>
      <c r="J48" s="60" t="s">
        <v>2569</v>
      </c>
    </row>
    <row r="49" spans="1:10" x14ac:dyDescent="0.25">
      <c r="A49" s="56" t="s">
        <v>0</v>
      </c>
      <c r="B49" s="62">
        <f>+'Comp PP 2025-2026'!C38</f>
        <v>42000000</v>
      </c>
      <c r="C49" s="66">
        <f>+'Comp PP 2025-2026'!G38</f>
        <v>1.4285714285714286</v>
      </c>
      <c r="D49" s="62">
        <f>(SUMIFS('Periodo Parcial 2026'!$V$2:$V$1048576,'Periodo Parcial 2026'!$M$2:$M$1048576,A49,'Periodo Parcial 2026'!$Y$2:$Y$1048576,"&lt;&gt;Socio Nuevo 2026*"))</f>
        <v>600000</v>
      </c>
      <c r="E49" s="62">
        <f>+'Comp PP 2025-2026'!C22</f>
        <v>0</v>
      </c>
      <c r="F49" s="66">
        <f>+'Comp PP 2025-2026'!G22</f>
        <v>0</v>
      </c>
      <c r="G49" s="62">
        <f>(SUMIFS('Periodo Parcial 2026'!$V$2:$V$1048576,'Periodo Parcial 2026'!$M$2:$M$1048576,A49,'Periodo Parcial 2026'!$Y$2:$Y$1048576,"Socio Nuevo 2026*"))</f>
        <v>0</v>
      </c>
      <c r="H49" s="62">
        <f>+'Comp PP 2025-2026'!C6</f>
        <v>42000000</v>
      </c>
      <c r="I49" s="66">
        <f>+'Comp PP 2025-2026'!G6</f>
        <v>1.4285714285714286</v>
      </c>
      <c r="J49" s="62">
        <f>+G49+D49</f>
        <v>600000</v>
      </c>
    </row>
    <row r="50" spans="1:10" x14ac:dyDescent="0.25">
      <c r="A50" s="56" t="s">
        <v>1</v>
      </c>
      <c r="B50" s="62">
        <f>+'Comp PP 2025-2026'!C39</f>
        <v>351847770</v>
      </c>
      <c r="C50" s="66">
        <f>+'Comp PP 2025-2026'!G39</f>
        <v>7.4571212999303649</v>
      </c>
      <c r="D50" s="62">
        <f>(SUMIFS('Periodo Parcial 2026'!$V$2:$V$1048576,'Periodo Parcial 2026'!$M$2:$M$1048576,A50,'Periodo Parcial 2026'!$Y$2:$Y$1048576,"&lt;&gt;Socio Nuevo 2026*"))</f>
        <v>26237715</v>
      </c>
      <c r="E50" s="62">
        <f>+'Comp PP 2025-2026'!C23</f>
        <v>317000000</v>
      </c>
      <c r="F50" s="66">
        <f>+'Comp PP 2025-2026'!G23</f>
        <v>5.2681388012618298</v>
      </c>
      <c r="G50" s="62">
        <f>(SUMIFS('Periodo Parcial 2026'!$V$2:$V$1048576,'Periodo Parcial 2026'!$M$2:$M$1048576,A50,'Periodo Parcial 2026'!$Y$2:$Y$1048576,"Socio Nuevo 2026*"))</f>
        <v>16700000</v>
      </c>
      <c r="H50" s="62">
        <f>+'Comp PP 2025-2026'!C7</f>
        <v>668847770</v>
      </c>
      <c r="I50" s="66">
        <f>+'Comp PP 2025-2026'!G7</f>
        <v>6.4196543557288077</v>
      </c>
      <c r="J50" s="62">
        <f t="shared" ref="J50:J58" si="4">+G50+D50</f>
        <v>42937715</v>
      </c>
    </row>
    <row r="51" spans="1:10" x14ac:dyDescent="0.25">
      <c r="A51" s="56" t="s">
        <v>2</v>
      </c>
      <c r="B51" s="62">
        <f>+'Comp PP 2025-2026'!C40</f>
        <v>140438877</v>
      </c>
      <c r="C51" s="66">
        <f>+'Comp PP 2025-2026'!G40</f>
        <v>1.3708931893552523</v>
      </c>
      <c r="D51" s="62">
        <f>(SUMIFS('Periodo Parcial 2026'!$V$2:$V$1048576,'Periodo Parcial 2026'!$M$2:$M$1048576,A51,'Periodo Parcial 2026'!$Y$2:$Y$1048576,"&lt;&gt;Socio Nuevo 2026*"))</f>
        <v>1925267</v>
      </c>
      <c r="E51" s="62">
        <f>+'Comp PP 2025-2026'!C24</f>
        <v>0</v>
      </c>
      <c r="F51" s="66">
        <f>+'Comp PP 2025-2026'!G24</f>
        <v>0</v>
      </c>
      <c r="G51" s="62">
        <f>(SUMIFS('Periodo Parcial 2026'!$V$2:$V$1048576,'Periodo Parcial 2026'!$M$2:$M$1048576,A51,'Periodo Parcial 2026'!$Y$2:$Y$1048576,"Socio Nuevo 2026*"))</f>
        <v>0</v>
      </c>
      <c r="H51" s="62">
        <f>+'Comp PP 2025-2026'!C8</f>
        <v>140438877</v>
      </c>
      <c r="I51" s="66">
        <f>+'Comp PP 2025-2026'!G8</f>
        <v>1.3708931893552523</v>
      </c>
      <c r="J51" s="62">
        <f t="shared" si="4"/>
        <v>1925267</v>
      </c>
    </row>
    <row r="52" spans="1:10" x14ac:dyDescent="0.25">
      <c r="A52" s="56" t="s">
        <v>3</v>
      </c>
      <c r="B52" s="62">
        <f>+'Comp PP 2025-2026'!C41</f>
        <v>185730022</v>
      </c>
      <c r="C52" s="66">
        <f>+'Comp PP 2025-2026'!G41</f>
        <v>9.2700952784036179</v>
      </c>
      <c r="D52" s="62">
        <f>(SUMIFS('Periodo Parcial 2026'!$V$2:$V$1048576,'Periodo Parcial 2026'!$M$2:$M$1048576,A52,'Periodo Parcial 2026'!$Y$2:$Y$1048576,"&lt;&gt;Socio Nuevo 2026*"))</f>
        <v>17217350</v>
      </c>
      <c r="E52" s="62">
        <f>+'Comp PP 2025-2026'!C25</f>
        <v>500000</v>
      </c>
      <c r="F52" s="66">
        <f>+'Comp PP 2025-2026'!G25</f>
        <v>8</v>
      </c>
      <c r="G52" s="62">
        <f>(SUMIFS('Periodo Parcial 2026'!$V$2:$V$1048576,'Periodo Parcial 2026'!$M$2:$M$1048576,A52,'Periodo Parcial 2026'!$Y$2:$Y$1048576,"Socio Nuevo 2026*"))</f>
        <v>40000</v>
      </c>
      <c r="H52" s="62">
        <f>+'Comp PP 2025-2026'!C9</f>
        <v>186230022</v>
      </c>
      <c r="I52" s="66">
        <f>+'Comp PP 2025-2026'!G9</f>
        <v>9.2666852608759296</v>
      </c>
      <c r="J52" s="62">
        <f t="shared" si="4"/>
        <v>17257350</v>
      </c>
    </row>
    <row r="53" spans="1:10" x14ac:dyDescent="0.25">
      <c r="A53" s="56" t="s">
        <v>4</v>
      </c>
      <c r="B53" s="62">
        <f>+'Comp PP 2025-2026'!C42</f>
        <v>232284280</v>
      </c>
      <c r="C53" s="66">
        <f>+'Comp PP 2025-2026'!G42</f>
        <v>6.0960707285056053</v>
      </c>
      <c r="D53" s="62">
        <f>(SUMIFS('Periodo Parcial 2026'!$V$2:$V$1048576,'Periodo Parcial 2026'!$M$2:$M$1048576,A53,'Periodo Parcial 2026'!$Y$2:$Y$1048576,"&lt;&gt;Socio Nuevo 2026*"))</f>
        <v>14160214</v>
      </c>
      <c r="E53" s="62">
        <f>+'Comp PP 2025-2026'!C26</f>
        <v>717447</v>
      </c>
      <c r="F53" s="66">
        <f>+'Comp PP 2025-2026'!G26</f>
        <v>6.0000250889612756</v>
      </c>
      <c r="G53" s="62">
        <f>(SUMIFS('Periodo Parcial 2026'!$V$2:$V$1048576,'Periodo Parcial 2026'!$M$2:$M$1048576,A53,'Periodo Parcial 2026'!$Y$2:$Y$1048576,"Socio Nuevo 2026*"))</f>
        <v>43047</v>
      </c>
      <c r="H53" s="62">
        <f>+'Comp PP 2025-2026'!C10</f>
        <v>233001727</v>
      </c>
      <c r="I53" s="66">
        <f>+'Comp PP 2025-2026'!G10</f>
        <v>6.0957749896849478</v>
      </c>
      <c r="J53" s="62">
        <f t="shared" si="4"/>
        <v>14203261</v>
      </c>
    </row>
    <row r="54" spans="1:10" x14ac:dyDescent="0.25">
      <c r="A54" s="56" t="s">
        <v>5</v>
      </c>
      <c r="B54" s="62">
        <f>+'Comp PP 2025-2026'!C43</f>
        <v>20330535473</v>
      </c>
      <c r="C54" s="66">
        <f>+'Comp PP 2025-2026'!G43</f>
        <v>4.4249287097958181</v>
      </c>
      <c r="D54" s="62">
        <f>(SUMIFS('Periodo Parcial 2026'!$V$2:$V$1048576,'Periodo Parcial 2026'!$M$2:$M$1048576,A54,'Periodo Parcial 2026'!$Y$2:$Y$1048576,"&lt;&gt;Socio Nuevo 2026*"))</f>
        <v>899611701</v>
      </c>
      <c r="E54" s="62">
        <f>+'Comp PP 2025-2026'!C27</f>
        <v>318280913</v>
      </c>
      <c r="F54" s="66">
        <f>+'Comp PP 2025-2026'!G27</f>
        <v>4.9736190118318531</v>
      </c>
      <c r="G54" s="62">
        <f>(SUMIFS('Periodo Parcial 2026'!$V$2:$V$1048576,'Periodo Parcial 2026'!$M$2:$M$1048576,A54,'Periodo Parcial 2026'!$Y$2:$Y$1048576,"Socio Nuevo 2026*"))</f>
        <v>15830080</v>
      </c>
      <c r="H54" s="62">
        <f>+'Comp PP 2025-2026'!C11</f>
        <v>20648816386</v>
      </c>
      <c r="I54" s="66">
        <f>+'Comp PP 2025-2026'!G11</f>
        <v>4.4333862236320432</v>
      </c>
      <c r="J54" s="62">
        <f t="shared" si="4"/>
        <v>915441781</v>
      </c>
    </row>
    <row r="55" spans="1:10" x14ac:dyDescent="0.25">
      <c r="A55" s="56" t="s">
        <v>6</v>
      </c>
      <c r="B55" s="62">
        <f>+'Comp PP 2025-2026'!C44</f>
        <v>27359211</v>
      </c>
      <c r="C55" s="66">
        <f>+'Comp PP 2025-2026'!G44</f>
        <v>6.9920181543246986</v>
      </c>
      <c r="D55" s="62">
        <f>(SUMIFS('Periodo Parcial 2026'!$V$2:$V$1048576,'Periodo Parcial 2026'!$M$2:$M$1048576,A55,'Periodo Parcial 2026'!$Y$2:$Y$1048576,"&lt;&gt;Socio Nuevo 2026*"))</f>
        <v>1912961</v>
      </c>
      <c r="E55" s="62">
        <f>+'Comp PP 2025-2026'!C28</f>
        <v>240000000</v>
      </c>
      <c r="F55" s="66">
        <f>+'Comp PP 2025-2026'!G28</f>
        <v>0</v>
      </c>
      <c r="G55" s="62">
        <f>(SUMIFS('Periodo Parcial 2026'!$V$2:$V$1048576,'Periodo Parcial 2026'!$M$2:$M$1048576,A55,'Periodo Parcial 2026'!$Y$2:$Y$1048576,"Socio Nuevo 2026*"))</f>
        <v>0</v>
      </c>
      <c r="H55" s="62">
        <f>+'Comp PP 2025-2026'!C12</f>
        <v>267359211</v>
      </c>
      <c r="I55" s="66">
        <f>+'Comp PP 2025-2026'!G12</f>
        <v>0.71550218630769369</v>
      </c>
      <c r="J55" s="62">
        <f t="shared" si="4"/>
        <v>1912961</v>
      </c>
    </row>
    <row r="56" spans="1:10" x14ac:dyDescent="0.25">
      <c r="A56" s="56" t="s">
        <v>7</v>
      </c>
      <c r="B56" s="62">
        <f>+'Comp PP 2025-2026'!C45</f>
        <v>398517785</v>
      </c>
      <c r="C56" s="66">
        <f>+'Comp PP 2025-2026'!G45</f>
        <v>7.1422596610086044</v>
      </c>
      <c r="D56" s="62">
        <f>(SUMIFS('Periodo Parcial 2026'!$V$2:$V$1048576,'Periodo Parcial 2026'!$M$2:$M$1048576,A56,'Periodo Parcial 2026'!$Y$2:$Y$1048576,"&lt;&gt;Socio Nuevo 2026*"))</f>
        <v>28463175</v>
      </c>
      <c r="E56" s="62">
        <f>+'Comp PP 2025-2026'!C29</f>
        <v>1200000</v>
      </c>
      <c r="F56" s="66">
        <f>+'Comp PP 2025-2026'!G29</f>
        <v>7.5</v>
      </c>
      <c r="G56" s="62">
        <f>(SUMIFS('Periodo Parcial 2026'!$V$2:$V$1048576,'Periodo Parcial 2026'!$M$2:$M$1048576,A56,'Periodo Parcial 2026'!$Y$2:$Y$1048576,"Socio Nuevo 2026*"))</f>
        <v>90000</v>
      </c>
      <c r="H56" s="62">
        <f>+'Comp PP 2025-2026'!C13</f>
        <v>399717785</v>
      </c>
      <c r="I56" s="66">
        <f>+'Comp PP 2025-2026'!G13</f>
        <v>7.1433336397578611</v>
      </c>
      <c r="J56" s="62">
        <f t="shared" si="4"/>
        <v>28553175</v>
      </c>
    </row>
    <row r="57" spans="1:10" x14ac:dyDescent="0.25">
      <c r="A57" s="56" t="s">
        <v>8</v>
      </c>
      <c r="B57" s="62">
        <f>+'Comp PP 2025-2026'!C46</f>
        <v>231957683</v>
      </c>
      <c r="C57" s="66">
        <f>+'Comp PP 2025-2026'!G46</f>
        <v>4.8046423191768133</v>
      </c>
      <c r="D57" s="62">
        <f>(SUMIFS('Periodo Parcial 2026'!$V$2:$V$1048576,'Periodo Parcial 2026'!$M$2:$M$1048576,A57,'Periodo Parcial 2026'!$Y$2:$Y$1048576,"&lt;&gt;Socio Nuevo 2026*"))</f>
        <v>11144737</v>
      </c>
      <c r="E57" s="62">
        <f>+'Comp PP 2025-2026'!C30</f>
        <v>0</v>
      </c>
      <c r="F57" s="66">
        <f>+'Comp PP 2025-2026'!G30</f>
        <v>0</v>
      </c>
      <c r="G57" s="62">
        <f>(SUMIFS('Periodo Parcial 2026'!$V$2:$V$1048576,'Periodo Parcial 2026'!$M$2:$M$1048576,A57,'Periodo Parcial 2026'!$Y$2:$Y$1048576,"Socio Nuevo 2026*"))</f>
        <v>0</v>
      </c>
      <c r="H57" s="62">
        <f>+'Comp PP 2025-2026'!C14</f>
        <v>231957683</v>
      </c>
      <c r="I57" s="66">
        <f>+'Comp PP 2025-2026'!G14</f>
        <v>4.8046423191768133</v>
      </c>
      <c r="J57" s="62">
        <f t="shared" si="4"/>
        <v>11144737</v>
      </c>
    </row>
    <row r="58" spans="1:10" x14ac:dyDescent="0.25">
      <c r="A58" s="56" t="s">
        <v>9</v>
      </c>
      <c r="B58" s="62">
        <f>+'Comp PP 2025-2026'!C47</f>
        <v>917580686</v>
      </c>
      <c r="C58" s="66">
        <f>+'Comp PP 2025-2026'!G47</f>
        <v>6.9443649994176102</v>
      </c>
      <c r="D58" s="62">
        <f>(SUMIFS('Periodo Parcial 2026'!$V$2:$V$1048576,'Periodo Parcial 2026'!$M$2:$M$1048576,A58,'Periodo Parcial 2026'!$Y$2:$Y$1048576,"&lt;&gt;Socio Nuevo 2026*"))-11</f>
        <v>63720141</v>
      </c>
      <c r="E58" s="62">
        <f>+'Comp PP 2025-2026'!C31</f>
        <v>456522</v>
      </c>
      <c r="F58" s="66">
        <f>+'Comp PP 2025-2026'!G31</f>
        <v>8.0000525713985304</v>
      </c>
      <c r="G58" s="62">
        <f>(SUMIFS('Periodo Parcial 2026'!$V$2:$V$1048576,'Periodo Parcial 2026'!$M$2:$M$1048576,A58,'Periodo Parcial 2026'!$Y$2:$Y$1048576,"Socio Nuevo 2026*"))</f>
        <v>36522</v>
      </c>
      <c r="H58" s="62">
        <f>+'Comp PP 2025-2026'!C15</f>
        <v>918037208</v>
      </c>
      <c r="I58" s="66">
        <f>+'Comp PP 2025-2026'!G15</f>
        <v>6.9448899722591637</v>
      </c>
      <c r="J58" s="62">
        <f t="shared" si="4"/>
        <v>63756663</v>
      </c>
    </row>
    <row r="59" spans="1:10" x14ac:dyDescent="0.25">
      <c r="A59" s="72" t="s">
        <v>2550</v>
      </c>
      <c r="B59" s="74">
        <f>SUM(B49:B58)</f>
        <v>22858251787</v>
      </c>
      <c r="C59" s="75">
        <f>+D59*100/B59</f>
        <v>4.6591194765195718</v>
      </c>
      <c r="D59" s="74">
        <f>SUM(D49:D58)</f>
        <v>1064993261</v>
      </c>
      <c r="E59" s="74">
        <f>SUM(E49:E58)</f>
        <v>878154882</v>
      </c>
      <c r="F59" s="75">
        <f>+G59*100/E59</f>
        <v>3.7282317357771064</v>
      </c>
      <c r="G59" s="74">
        <f>SUM(G49:G58)</f>
        <v>32739649</v>
      </c>
      <c r="H59" s="74">
        <f>SUM(H49:H58)</f>
        <v>23736406669</v>
      </c>
      <c r="I59" s="75">
        <f>+J59*100/H59</f>
        <v>4.6246802446035389</v>
      </c>
      <c r="J59" s="74">
        <f>SUM(J49:J58)</f>
        <v>1097732910</v>
      </c>
    </row>
    <row r="61" spans="1:10" ht="15.75" thickBot="1" x14ac:dyDescent="0.3"/>
    <row r="62" spans="1:10" ht="15.75" thickBot="1" x14ac:dyDescent="0.3">
      <c r="A62" s="5" t="s">
        <v>10</v>
      </c>
      <c r="B62" s="8" t="s">
        <v>2584</v>
      </c>
      <c r="C62" s="8" t="s">
        <v>2583</v>
      </c>
      <c r="D62" s="97" t="s">
        <v>3061</v>
      </c>
      <c r="E62" s="118" t="s">
        <v>2646</v>
      </c>
    </row>
    <row r="63" spans="1:10" x14ac:dyDescent="0.25">
      <c r="A63" s="3" t="s">
        <v>0</v>
      </c>
      <c r="B63" s="15">
        <f>SUMIF('2025'!$M$2:$M$1048576,A63,'2025'!$H$2:$H$1048576)</f>
        <v>52460000</v>
      </c>
      <c r="C63" s="15">
        <f>SUMIF('Oportunidad Crecimiento'!$D$2:$D$1048576,A63,'Oportunidad Crecimiento'!$F$2:$F$1048576)</f>
        <v>305004259</v>
      </c>
      <c r="D63" s="99">
        <f>+C63-B63</f>
        <v>252544259</v>
      </c>
      <c r="E63" s="121">
        <v>4983530769</v>
      </c>
    </row>
    <row r="64" spans="1:10" x14ac:dyDescent="0.25">
      <c r="A64" s="1" t="s">
        <v>1</v>
      </c>
      <c r="B64" s="9">
        <f>SUMIF('2025'!$M$2:$M$1048576,A64,'2025'!$H$2:$H$1048576)</f>
        <v>4201869778</v>
      </c>
      <c r="C64" s="9">
        <f>SUMIF('Oportunidad Crecimiento'!$D$2:$D$1048576,A64,'Oportunidad Crecimiento'!$F$2:$F$1048576)</f>
        <v>5290915227</v>
      </c>
      <c r="D64" s="99">
        <f>+C64-B64</f>
        <v>1089045449</v>
      </c>
      <c r="E64" s="119">
        <v>14362366885</v>
      </c>
    </row>
    <row r="65" spans="1:5" x14ac:dyDescent="0.25">
      <c r="A65" s="1" t="s">
        <v>2</v>
      </c>
      <c r="B65" s="9">
        <f>SUMIF('2025'!$M$2:$M$1048576,A65,'2025'!$H$2:$H$1048576)</f>
        <v>1138346317</v>
      </c>
      <c r="C65" s="9">
        <f>SUMIF('Oportunidad Crecimiento'!$D$2:$D$1048576,A65,'Oportunidad Crecimiento'!$F$2:$F$1048576)</f>
        <v>1392783552</v>
      </c>
      <c r="D65" s="99">
        <f>+C65-B65</f>
        <v>254437235</v>
      </c>
      <c r="E65" s="119">
        <v>4249607630</v>
      </c>
    </row>
    <row r="66" spans="1:5" x14ac:dyDescent="0.25">
      <c r="A66" s="1" t="s">
        <v>3</v>
      </c>
      <c r="B66" s="9">
        <f>SUMIF('2025'!$M$2:$M$1048576,A66,'2025'!$H$2:$H$1048576)</f>
        <v>502067287</v>
      </c>
      <c r="C66" s="9">
        <f>SUMIF('Oportunidad Crecimiento'!$D$2:$D$1048576,A66,'Oportunidad Crecimiento'!$F$2:$F$1048576)</f>
        <v>713476411</v>
      </c>
      <c r="D66" s="99">
        <f>+C66-B66</f>
        <v>211409124</v>
      </c>
      <c r="E66" s="119">
        <v>4617963338</v>
      </c>
    </row>
    <row r="67" spans="1:5" x14ac:dyDescent="0.25">
      <c r="A67" s="1" t="s">
        <v>4</v>
      </c>
      <c r="B67" s="9">
        <f>SUMIF('2025'!$M$2:$M$1048576,A67,'2025'!$H$2:$H$1048576)</f>
        <v>1022852678</v>
      </c>
      <c r="C67" s="9">
        <f>SUMIF('Oportunidad Crecimiento'!$D$2:$D$1048576,A67,'Oportunidad Crecimiento'!$F$2:$F$1048576)</f>
        <v>1829106422</v>
      </c>
      <c r="D67" s="99">
        <f>+C67-B67</f>
        <v>806253744</v>
      </c>
      <c r="E67" s="119">
        <v>13137476279</v>
      </c>
    </row>
    <row r="68" spans="1:5" x14ac:dyDescent="0.25">
      <c r="A68" s="1" t="s">
        <v>5</v>
      </c>
      <c r="B68" s="9">
        <f>SUMIF('2025'!$M$2:$M$1048576,A68,'2025'!$H$2:$H$1048576)</f>
        <v>46512285286</v>
      </c>
      <c r="C68" s="9">
        <f>SUMIF('Oportunidad Crecimiento'!$D$2:$D$1048576,A68,'Oportunidad Crecimiento'!$F$2:$F$1048576)</f>
        <v>75337932449</v>
      </c>
      <c r="D68" s="99">
        <f>+C68-B68</f>
        <v>28825647163</v>
      </c>
      <c r="E68" s="119">
        <v>149039834935</v>
      </c>
    </row>
    <row r="69" spans="1:5" x14ac:dyDescent="0.25">
      <c r="A69" s="1" t="s">
        <v>6</v>
      </c>
      <c r="B69" s="9">
        <f>SUMIF('2025'!$M$2:$M$1048576,A69,'2025'!$H$2:$H$1048576)</f>
        <v>324111941</v>
      </c>
      <c r="C69" s="9">
        <f>SUMIF('Oportunidad Crecimiento'!$D$2:$D$1048576,A69,'Oportunidad Crecimiento'!$F$2:$F$1048576)</f>
        <v>375011898</v>
      </c>
      <c r="D69" s="99">
        <f>+C69-B69</f>
        <v>50899957</v>
      </c>
      <c r="E69" s="119">
        <v>5993824046</v>
      </c>
    </row>
    <row r="70" spans="1:5" x14ac:dyDescent="0.25">
      <c r="A70" s="1" t="s">
        <v>7</v>
      </c>
      <c r="B70" s="9">
        <f>SUMIF('2025'!$M$2:$M$1048576,A70,'2025'!$H$2:$H$1048576)</f>
        <v>2746486539</v>
      </c>
      <c r="C70" s="9">
        <f>SUMIF('Oportunidad Crecimiento'!$D$2:$D$1048576,A70,'Oportunidad Crecimiento'!$F$2:$F$1048576)</f>
        <v>3473141330</v>
      </c>
      <c r="D70" s="99">
        <f>+C70-B70</f>
        <v>726654791</v>
      </c>
      <c r="E70" s="119">
        <v>16006394690</v>
      </c>
    </row>
    <row r="71" spans="1:5" x14ac:dyDescent="0.25">
      <c r="A71" s="1" t="s">
        <v>8</v>
      </c>
      <c r="B71" s="9">
        <f>SUMIF('2025'!$M$2:$M$1048576,A71,'2025'!$H$2:$H$1048576)</f>
        <v>989786448</v>
      </c>
      <c r="C71" s="9">
        <f>SUMIF('Oportunidad Crecimiento'!$D$2:$D$1048576,A71,'Oportunidad Crecimiento'!$F$2:$F$1048576)</f>
        <v>1961800752</v>
      </c>
      <c r="D71" s="99">
        <f>+C71-B71</f>
        <v>972014304</v>
      </c>
      <c r="E71" s="119">
        <v>4851559890</v>
      </c>
    </row>
    <row r="72" spans="1:5" ht="15.75" thickBot="1" x14ac:dyDescent="0.3">
      <c r="A72" s="2" t="s">
        <v>9</v>
      </c>
      <c r="B72" s="14">
        <f>SUMIF('2025'!$M$2:$M$1048576,A72,'2025'!$H$2:$H$1048576)</f>
        <v>4132821960</v>
      </c>
      <c r="C72" s="14">
        <f>SUMIF('Oportunidad Crecimiento'!$D$2:$D$1048576,A72,'Oportunidad Crecimiento'!$F$2:$F$1048576)</f>
        <v>4891291339</v>
      </c>
      <c r="D72" s="99">
        <f>+C72-B72</f>
        <v>758469379</v>
      </c>
      <c r="E72" s="120">
        <v>14045440793</v>
      </c>
    </row>
    <row r="73" spans="1:5" ht="15.75" thickBot="1" x14ac:dyDescent="0.3">
      <c r="A73" s="4" t="s">
        <v>2550</v>
      </c>
      <c r="B73" s="13">
        <f>SUM(B63:B72)</f>
        <v>61623088234</v>
      </c>
      <c r="C73" s="16">
        <f>SUM(C63:C72)</f>
        <v>95570463639</v>
      </c>
      <c r="D73" s="98">
        <f>SUM(D63:D72)</f>
        <v>33947375405</v>
      </c>
      <c r="E73" s="122">
        <f>SUM(E63:E72)</f>
        <v>231287999255</v>
      </c>
    </row>
  </sheetData>
  <mergeCells count="23">
    <mergeCell ref="B2:J2"/>
    <mergeCell ref="B8:J8"/>
    <mergeCell ref="B22:F22"/>
    <mergeCell ref="B4:D4"/>
    <mergeCell ref="E4:G4"/>
    <mergeCell ref="H4:J4"/>
    <mergeCell ref="B10:D10"/>
    <mergeCell ref="E10:G10"/>
    <mergeCell ref="H10:J10"/>
    <mergeCell ref="B14:J14"/>
    <mergeCell ref="B47:D47"/>
    <mergeCell ref="E47:G47"/>
    <mergeCell ref="H47:J47"/>
    <mergeCell ref="B30:F30"/>
    <mergeCell ref="B16:D16"/>
    <mergeCell ref="E16:G16"/>
    <mergeCell ref="H16:J16"/>
    <mergeCell ref="B32:D32"/>
    <mergeCell ref="E32:G32"/>
    <mergeCell ref="H32:J32"/>
    <mergeCell ref="B24:D24"/>
    <mergeCell ref="E24:G24"/>
    <mergeCell ref="H24:J24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508E5-74F1-4EBB-8A62-594205754303}">
  <sheetPr codeName="Hoja2">
    <tabColor rgb="FF00B050"/>
  </sheetPr>
  <dimension ref="A2:F47"/>
  <sheetViews>
    <sheetView workbookViewId="0">
      <selection activeCell="A2" sqref="A2:D2"/>
    </sheetView>
  </sheetViews>
  <sheetFormatPr baseColWidth="10" defaultRowHeight="15" x14ac:dyDescent="0.25"/>
  <cols>
    <col min="1" max="1" width="18.7109375" customWidth="1"/>
    <col min="2" max="3" width="15.7109375" style="6" customWidth="1"/>
    <col min="4" max="4" width="9.5703125" style="11" customWidth="1"/>
    <col min="5" max="6" width="11.28515625" customWidth="1"/>
  </cols>
  <sheetData>
    <row r="2" spans="1:6" ht="18.75" x14ac:dyDescent="0.3">
      <c r="A2" s="172" t="s">
        <v>2079</v>
      </c>
      <c r="B2" s="172"/>
      <c r="C2" s="172"/>
      <c r="D2" s="172"/>
    </row>
    <row r="3" spans="1:6" ht="15.75" thickBot="1" x14ac:dyDescent="0.3"/>
    <row r="4" spans="1:6" ht="15.75" thickBot="1" x14ac:dyDescent="0.3">
      <c r="A4" s="5" t="s">
        <v>10</v>
      </c>
      <c r="B4" s="8" t="s">
        <v>11</v>
      </c>
      <c r="C4" s="8" t="s">
        <v>12</v>
      </c>
      <c r="D4" s="18" t="s">
        <v>13</v>
      </c>
      <c r="E4" s="36" t="s">
        <v>2557</v>
      </c>
      <c r="F4" s="32" t="s">
        <v>2556</v>
      </c>
    </row>
    <row r="5" spans="1:6" x14ac:dyDescent="0.25">
      <c r="A5" s="1" t="s">
        <v>0</v>
      </c>
      <c r="B5" s="9">
        <f>SUMIF('2024'!$M$2:$M$1048576,A5,'2024'!$H$2:$H$1048576)</f>
        <v>1000000</v>
      </c>
      <c r="C5" s="9">
        <f>SUMIF('2025'!$M$2:$M$1048576,A5,'2025'!$H$2:$H$1048576)</f>
        <v>52460000</v>
      </c>
      <c r="D5" s="11">
        <f t="shared" ref="D5:D14" si="0">IF(B5&lt;&gt;0,((C5-B5)*100)/B5,0)</f>
        <v>5146</v>
      </c>
      <c r="E5" s="39">
        <f>(SUMIF('2024'!$M$2:$M$1048576,A5,'2024'!$V$2:$V$1048576))*100/B5</f>
        <v>10</v>
      </c>
      <c r="F5" s="33">
        <f>(SUMIF('2025'!$M$2:$M$1048576,A5,'2025'!$V$2:$V$1048576))*100/C5</f>
        <v>1.4220358368280595</v>
      </c>
    </row>
    <row r="6" spans="1:6" x14ac:dyDescent="0.25">
      <c r="A6" s="1" t="s">
        <v>1</v>
      </c>
      <c r="B6" s="9">
        <f>SUMIF('2024'!$M$2:$M$1048576,A6,'2024'!$H$2:$H$1048576)</f>
        <v>3788171517</v>
      </c>
      <c r="C6" s="9">
        <f>SUMIF('2025'!$M$2:$M$1048576,A6,'2025'!$H$2:$H$1048576)</f>
        <v>4201869778</v>
      </c>
      <c r="D6" s="11">
        <f t="shared" si="0"/>
        <v>10.920790126409685</v>
      </c>
      <c r="E6" s="28">
        <f>(SUMIF('2024'!$M$2:$M$1048576,A6,'2024'!$V$2:$V$1048576))*100/B6</f>
        <v>4.1934791042884028</v>
      </c>
      <c r="F6" s="33">
        <f>(SUMIF('2025'!$M$2:$M$1048576,A6,'2025'!$V$2:$V$1048576))*100/C6</f>
        <v>4.4261934287864548</v>
      </c>
    </row>
    <row r="7" spans="1:6" x14ac:dyDescent="0.25">
      <c r="A7" s="1" t="s">
        <v>2</v>
      </c>
      <c r="B7" s="9">
        <f>SUMIF('2024'!$M$2:$M$1048576,A7,'2024'!$H$2:$H$1048576)</f>
        <v>1109516569</v>
      </c>
      <c r="C7" s="9">
        <f>SUMIF('2025'!$M$2:$M$1048576,A7,'2025'!$H$2:$H$1048576)</f>
        <v>1138346317</v>
      </c>
      <c r="D7" s="11">
        <f t="shared" si="0"/>
        <v>2.5984062613849979</v>
      </c>
      <c r="E7" s="28">
        <f>(SUMIF('2024'!$M$2:$M$1048576,A7,'2024'!$V$2:$V$1048576))*100/B7</f>
        <v>4.2815273180476501</v>
      </c>
      <c r="F7" s="33">
        <f>(SUMIF('2025'!$M$2:$M$1048576,A7,'2025'!$V$2:$V$1048576))*100/C7</f>
        <v>4.1259832178119131</v>
      </c>
    </row>
    <row r="8" spans="1:6" x14ac:dyDescent="0.25">
      <c r="A8" s="1" t="s">
        <v>3</v>
      </c>
      <c r="B8" s="9">
        <f>SUMIF('2024'!$M$2:$M$1048576,A8,'2024'!$H$2:$H$1048576)</f>
        <v>248875377</v>
      </c>
      <c r="C8" s="9">
        <f>SUMIF('2025'!$M$2:$M$1048576,A8,'2025'!$H$2:$H$1048576)</f>
        <v>502067287</v>
      </c>
      <c r="D8" s="11">
        <f t="shared" si="0"/>
        <v>101.73441545404469</v>
      </c>
      <c r="E8" s="28">
        <f>(SUMIF('2024'!$M$2:$M$1048576,A8,'2024'!$V$2:$V$1048576))*100/B8</f>
        <v>12.489961190495755</v>
      </c>
      <c r="F8" s="33">
        <f>(SUMIF('2025'!$M$2:$M$1048576,A8,'2025'!$V$2:$V$1048576))*100/C8</f>
        <v>9.6152974411973595</v>
      </c>
    </row>
    <row r="9" spans="1:6" x14ac:dyDescent="0.25">
      <c r="A9" s="1" t="s">
        <v>4</v>
      </c>
      <c r="B9" s="9">
        <f>SUMIF('2024'!$M$2:$M$1048576,A9,'2024'!$H$2:$H$1048576)</f>
        <v>1539108530</v>
      </c>
      <c r="C9" s="9">
        <f>SUMIF('2025'!$M$2:$M$1048576,A9,'2025'!$H$2:$H$1048576)</f>
        <v>1022852678</v>
      </c>
      <c r="D9" s="11">
        <f t="shared" si="0"/>
        <v>-33.542524255908063</v>
      </c>
      <c r="E9" s="28">
        <f>(SUMIF('2024'!$M$2:$M$1048576,A9,'2024'!$V$2:$V$1048576))*100/B9</f>
        <v>6.376342154376859</v>
      </c>
      <c r="F9" s="33">
        <f>(SUMIF('2025'!$M$2:$M$1048576,A9,'2025'!$V$2:$V$1048576))*100/C9</f>
        <v>6.1695483970762011</v>
      </c>
    </row>
    <row r="10" spans="1:6" x14ac:dyDescent="0.25">
      <c r="A10" s="1" t="s">
        <v>5</v>
      </c>
      <c r="B10" s="9">
        <f>SUMIF('2024'!$M$2:$M$1048576,A10,'2024'!$H$2:$H$1048576)</f>
        <v>41429965658</v>
      </c>
      <c r="C10" s="9">
        <f>SUMIF('2025'!$M$2:$M$1048576,A10,'2025'!$H$2:$H$1048576)</f>
        <v>46512285286</v>
      </c>
      <c r="D10" s="11">
        <f t="shared" si="0"/>
        <v>12.267255227663023</v>
      </c>
      <c r="E10" s="28">
        <f>(SUMIF('2024'!$M$2:$M$1048576,A10,'2024'!$V$2:$V$1048576))*100/B10</f>
        <v>5.1013411873101386</v>
      </c>
      <c r="F10" s="33">
        <f>(SUMIF('2025'!$M$2:$M$1048576,A10,'2025'!$V$2:$V$1048576))*100/C10</f>
        <v>5.1327977378883851</v>
      </c>
    </row>
    <row r="11" spans="1:6" x14ac:dyDescent="0.25">
      <c r="A11" s="1" t="s">
        <v>6</v>
      </c>
      <c r="B11" s="9">
        <f>SUMIF('2024'!$M$2:$M$1048576,A11,'2024'!$H$2:$H$1048576)</f>
        <v>112658009</v>
      </c>
      <c r="C11" s="9">
        <f>SUMIF('2025'!$M$2:$M$1048576,A11,'2025'!$H$2:$H$1048576)</f>
        <v>324111941</v>
      </c>
      <c r="D11" s="11">
        <f t="shared" si="0"/>
        <v>187.69542785014067</v>
      </c>
      <c r="E11" s="28">
        <f>(SUMIF('2024'!$M$2:$M$1048576,A11,'2024'!$V$2:$V$1048576))*100/B11</f>
        <v>14.088453311828012</v>
      </c>
      <c r="F11" s="33">
        <f>(SUMIF('2025'!$M$2:$M$1048576,A11,'2025'!$V$2:$V$1048576))*100/C11</f>
        <v>10.363660745223823</v>
      </c>
    </row>
    <row r="12" spans="1:6" x14ac:dyDescent="0.25">
      <c r="A12" s="1" t="s">
        <v>7</v>
      </c>
      <c r="B12" s="9">
        <f>SUMIF('2024'!$M$2:$M$1048576,A12,'2024'!$H$2:$H$1048576)</f>
        <v>2032992990</v>
      </c>
      <c r="C12" s="9">
        <f>SUMIF('2025'!$M$2:$M$1048576,A12,'2025'!$H$2:$H$1048576)</f>
        <v>2746486539</v>
      </c>
      <c r="D12" s="11">
        <f t="shared" si="0"/>
        <v>35.095721062963428</v>
      </c>
      <c r="E12" s="28">
        <f>(SUMIF('2024'!$M$2:$M$1048576,A12,'2024'!$V$2:$V$1048576))*100/B12</f>
        <v>9.7136358055027046</v>
      </c>
      <c r="F12" s="33">
        <f>(SUMIF('2025'!$M$2:$M$1048576,A12,'2025'!$V$2:$V$1048576))*100/C12</f>
        <v>7.4133426510123526</v>
      </c>
    </row>
    <row r="13" spans="1:6" x14ac:dyDescent="0.25">
      <c r="A13" s="1" t="s">
        <v>8</v>
      </c>
      <c r="B13" s="9">
        <f>SUMIF('2024'!$M$2:$M$1048576,A13,'2024'!$H$2:$H$1048576)</f>
        <v>877011512</v>
      </c>
      <c r="C13" s="9">
        <f>SUMIF('2025'!$M$2:$M$1048576,A13,'2025'!$H$2:$H$1048576)</f>
        <v>989786448</v>
      </c>
      <c r="D13" s="11">
        <f t="shared" si="0"/>
        <v>12.859002927204449</v>
      </c>
      <c r="E13" s="28">
        <f>(SUMIF('2024'!$M$2:$M$1048576,A13,'2024'!$V$2:$V$1048576))*100/B13</f>
        <v>6.3285956045694416</v>
      </c>
      <c r="F13" s="33">
        <f>(SUMIF('2025'!$M$2:$M$1048576,A13,'2025'!$V$2:$V$1048576))*100/C13</f>
        <v>6.1930787316659641</v>
      </c>
    </row>
    <row r="14" spans="1:6" ht="15.75" thickBot="1" x14ac:dyDescent="0.3">
      <c r="A14" s="2" t="s">
        <v>9</v>
      </c>
      <c r="B14" s="14">
        <f>SUMIF('2024'!$M$2:$M$1048576,A14,'2024'!$H$2:$H$1048576)</f>
        <v>3773568487</v>
      </c>
      <c r="C14" s="14">
        <f>SUMIF('2025'!$M$2:$M$1048576,A14,'2025'!$H$2:$H$1048576)</f>
        <v>4132821960</v>
      </c>
      <c r="D14" s="11">
        <f t="shared" si="0"/>
        <v>9.5202584566209314</v>
      </c>
      <c r="E14" s="37">
        <f>(SUMIF('2024'!$M$2:$M$1048576,A14,'2024'!$V$2:$V$1048576))*100/B14</f>
        <v>9.0386647592332405</v>
      </c>
      <c r="F14" s="34">
        <f>(SUMIF('2025'!$M$2:$M$1048576,A14,'2025'!$V$2:$V$1048576))*100/C14</f>
        <v>8.425808814662803</v>
      </c>
    </row>
    <row r="15" spans="1:6" ht="15.75" thickBot="1" x14ac:dyDescent="0.3">
      <c r="A15" s="4" t="s">
        <v>2550</v>
      </c>
      <c r="B15" s="10">
        <f>SUM(B5:B14)</f>
        <v>54912868649</v>
      </c>
      <c r="C15" s="10">
        <f>SUM(C5:C14)</f>
        <v>61623088234</v>
      </c>
      <c r="D15" s="19">
        <f t="shared" ref="D15" si="1">+(C15-B15)*100/B15</f>
        <v>12.219757863846723</v>
      </c>
      <c r="E15" s="38">
        <f>(SUM('2024'!V2:V1048576))*100/B15</f>
        <v>5.5708246541509139</v>
      </c>
      <c r="F15" s="35">
        <f>(SUM('2025'!V2:V1048576))*100/C15</f>
        <v>5.4836221144391928</v>
      </c>
    </row>
    <row r="18" spans="1:6" ht="18.75" x14ac:dyDescent="0.3">
      <c r="A18" s="172" t="s">
        <v>2080</v>
      </c>
      <c r="B18" s="172"/>
      <c r="C18" s="172"/>
      <c r="D18" s="172"/>
    </row>
    <row r="19" spans="1:6" ht="15.75" thickBot="1" x14ac:dyDescent="0.3"/>
    <row r="20" spans="1:6" ht="15.75" thickBot="1" x14ac:dyDescent="0.3">
      <c r="A20" s="5" t="s">
        <v>10</v>
      </c>
      <c r="B20" s="8" t="s">
        <v>11</v>
      </c>
      <c r="C20" s="8" t="s">
        <v>12</v>
      </c>
      <c r="D20" s="18" t="s">
        <v>13</v>
      </c>
      <c r="E20" s="36" t="s">
        <v>2557</v>
      </c>
      <c r="F20" s="32" t="s">
        <v>2556</v>
      </c>
    </row>
    <row r="21" spans="1:6" x14ac:dyDescent="0.25">
      <c r="A21" s="3" t="s">
        <v>0</v>
      </c>
      <c r="B21" s="15">
        <f>SUMIFS('2024'!$H$2:$H$1048576,'2024'!$M$2:$M$1048576,A21,'2024'!$Y$2:$Y$1048576,"Socio 2024 - Nuevo*")</f>
        <v>1000000</v>
      </c>
      <c r="C21" s="15">
        <f>SUMIFS('2025'!$H$2:$H$1048576,'2025'!$M$2:$M$1048576,$A21,'2025'!$Y$2:$Y$1048576,"Socio Nuevo 2025*")</f>
        <v>50000000</v>
      </c>
      <c r="D21" s="11">
        <f t="shared" ref="D21:D30" si="2">IF(B21&lt;&gt;0,((C21-B21)*100)/B21,0)</f>
        <v>4900</v>
      </c>
      <c r="E21" s="63">
        <f>IF(B21&lt;&gt;0,((SUMIFS('2024'!$V$2:$V$1048576,'2024'!$M$2:$M$1048576,A21,'2024'!$Y$2:$Y$1048576,"Socio 2024 - Nuevo*"))*100/B21),0)</f>
        <v>10</v>
      </c>
      <c r="F21" s="76">
        <f>IF(C21&lt;&gt;0,((SUMIFS('2025'!$V$2:$V$1048576,'2025'!$M$2:$M$1048576,A21,'2025'!$Y$2:$Y$1048576,"Socio Nuevo 2025*"))*100/C21),0)</f>
        <v>1</v>
      </c>
    </row>
    <row r="22" spans="1:6" x14ac:dyDescent="0.25">
      <c r="A22" s="1" t="s">
        <v>1</v>
      </c>
      <c r="B22" s="9">
        <f>SUMIFS('2024'!$H$2:$H$1048576,'2024'!$M$2:$M$1048576,A22,'2024'!$Y$2:$Y$1048576,"Socio 2024 - Nuevo*")</f>
        <v>107533207</v>
      </c>
      <c r="C22" s="9">
        <f>SUMIFS('2025'!$H$2:$H$1048576,'2025'!$M$2:$M$1048576,$A22,'2025'!$Y$2:$Y$1048576,"Socio Nuevo 2025*")</f>
        <v>147037575</v>
      </c>
      <c r="D22" s="11">
        <f t="shared" si="2"/>
        <v>36.736901188113919</v>
      </c>
      <c r="E22" s="64">
        <f>IF(B22&lt;&gt;0,((SUMIFS('2024'!$V$2:$V$1048576,'2024'!$M$2:$M$1048576,A22,'2024'!$Y$2:$Y$1048576,"Socio 2024 - Nuevo*"))*100/B22),0)</f>
        <v>8.6856128079580106</v>
      </c>
      <c r="F22" s="77">
        <f>IF(C22&lt;&gt;0,((SUMIFS('2025'!$V$2:$V$1048576,'2025'!$M$2:$M$1048576,A22,'2025'!$Y$2:$Y$1048576,"Socio Nuevo 2025*"))*100/C22),0)</f>
        <v>10.809345162282499</v>
      </c>
    </row>
    <row r="23" spans="1:6" x14ac:dyDescent="0.25">
      <c r="A23" s="1" t="s">
        <v>2</v>
      </c>
      <c r="B23" s="9">
        <f>SUMIFS('2024'!$H$2:$H$1048576,'2024'!$M$2:$M$1048576,A23,'2024'!$Y$2:$Y$1048576,"Socio 2024 - Nuevo*")</f>
        <v>0</v>
      </c>
      <c r="C23" s="9">
        <f>SUMIFS('2025'!$H$2:$H$1048576,'2025'!$M$2:$M$1048576,$A23,'2025'!$Y$2:$Y$1048576,"Socio Nuevo 2025*")</f>
        <v>0</v>
      </c>
      <c r="D23" s="11">
        <f t="shared" si="2"/>
        <v>0</v>
      </c>
      <c r="E23" s="64">
        <f>IF(B23&lt;&gt;0,((SUMIFS('2024'!$V$2:$V$1048576,'2024'!$M$2:$M$1048576,A23,'2024'!$Y$2:$Y$1048576,"Socio 2024 - Nuevo*"))*100/B23),0)</f>
        <v>0</v>
      </c>
      <c r="F23" s="77">
        <f>IF(C23&lt;&gt;0,((SUMIFS('2025'!$V$2:$V$1048576,'2025'!$M$2:$M$1048576,A23,'2025'!$Y$2:$Y$1048576,"Socio Nuevo 2025*"))*100/C23),0)</f>
        <v>0</v>
      </c>
    </row>
    <row r="24" spans="1:6" x14ac:dyDescent="0.25">
      <c r="A24" s="1" t="s">
        <v>3</v>
      </c>
      <c r="B24" s="9">
        <f>SUMIFS('2024'!$H$2:$H$1048576,'2024'!$M$2:$M$1048576,A24,'2024'!$Y$2:$Y$1048576,"Socio 2024 - Nuevo*")</f>
        <v>8500000</v>
      </c>
      <c r="C24" s="9">
        <f>SUMIFS('2025'!$H$2:$H$1048576,'2025'!$M$2:$M$1048576,$A24,'2025'!$Y$2:$Y$1048576,"Socio Nuevo 2025*")</f>
        <v>132323958</v>
      </c>
      <c r="D24" s="11">
        <f t="shared" si="2"/>
        <v>1456.7524470588235</v>
      </c>
      <c r="E24" s="64">
        <f>IF(B24&lt;&gt;0,((SUMIFS('2024'!$V$2:$V$1048576,'2024'!$M$2:$M$1048576,A24,'2024'!$Y$2:$Y$1048576,"Socio 2024 - Nuevo*"))*100/B24),0)</f>
        <v>10.588235294117647</v>
      </c>
      <c r="F24" s="77">
        <f>IF(C24&lt;&gt;0,((SUMIFS('2025'!$V$2:$V$1048576,'2025'!$M$2:$M$1048576,A24,'2025'!$Y$2:$Y$1048576,"Socio Nuevo 2025*"))*100/C24),0)</f>
        <v>5.2645024418027155</v>
      </c>
    </row>
    <row r="25" spans="1:6" x14ac:dyDescent="0.25">
      <c r="A25" s="1" t="s">
        <v>4</v>
      </c>
      <c r="B25" s="9">
        <f>SUMIFS('2024'!$H$2:$H$1048576,'2024'!$M$2:$M$1048576,A25,'2024'!$Y$2:$Y$1048576,"Socio 2024 - Nuevo*")</f>
        <v>542973433</v>
      </c>
      <c r="C25" s="9">
        <f>SUMIFS('2025'!$H$2:$H$1048576,'2025'!$M$2:$M$1048576,$A25,'2025'!$Y$2:$Y$1048576,"Socio Nuevo 2025*")</f>
        <v>10021223</v>
      </c>
      <c r="D25" s="11">
        <f t="shared" si="2"/>
        <v>-98.154380603000888</v>
      </c>
      <c r="E25" s="64">
        <f>IF(B25&lt;&gt;0,((SUMIFS('2024'!$V$2:$V$1048576,'2024'!$M$2:$M$1048576,A25,'2024'!$Y$2:$Y$1048576,"Socio 2024 - Nuevo*"))*100/B25),0)</f>
        <v>8.1294795135952818</v>
      </c>
      <c r="F25" s="77">
        <f>IF(C25&lt;&gt;0,((SUMIFS('2025'!$V$2:$V$1048576,'2025'!$M$2:$M$1048576,A25,'2025'!$Y$2:$Y$1048576,"Socio Nuevo 2025*"))*100/C25),0)</f>
        <v>9.1778019509195641</v>
      </c>
    </row>
    <row r="26" spans="1:6" x14ac:dyDescent="0.25">
      <c r="A26" s="1" t="s">
        <v>5</v>
      </c>
      <c r="B26" s="9">
        <f>SUMIFS('2024'!$H$2:$H$1048576,'2024'!$M$2:$M$1048576,A26,'2024'!$Y$2:$Y$1048576,"Socio 2024 - Nuevo*")</f>
        <v>3290572488</v>
      </c>
      <c r="C26" s="9">
        <f>SUMIFS('2025'!$H$2:$H$1048576,'2025'!$M$2:$M$1048576,$A26,'2025'!$Y$2:$Y$1048576,"Socio Nuevo 2025*")</f>
        <v>1269090483</v>
      </c>
      <c r="D26" s="11">
        <f t="shared" si="2"/>
        <v>-61.432532253032072</v>
      </c>
      <c r="E26" s="64">
        <f>IF(B26&lt;&gt;0,((SUMIFS('2024'!$V$2:$V$1048576,'2024'!$M$2:$M$1048576,A26,'2024'!$Y$2:$Y$1048576,"Socio 2024 - Nuevo*"))*100/B26),0)</f>
        <v>4.0314833508083474</v>
      </c>
      <c r="F26" s="77">
        <f>IF(C26&lt;&gt;0,((SUMIFS('2025'!$V$2:$V$1048576,'2025'!$M$2:$M$1048576,A26,'2025'!$Y$2:$Y$1048576,"Socio Nuevo 2025*"))*100/C26),0)</f>
        <v>6.0452450812366543</v>
      </c>
    </row>
    <row r="27" spans="1:6" x14ac:dyDescent="0.25">
      <c r="A27" s="1" t="s">
        <v>6</v>
      </c>
      <c r="B27" s="9">
        <f>SUMIFS('2024'!$H$2:$H$1048576,'2024'!$M$2:$M$1048576,A27,'2024'!$Y$2:$Y$1048576,"Socio 2024 - Nuevo*")</f>
        <v>81793644</v>
      </c>
      <c r="C27" s="9">
        <f>SUMIFS('2025'!$H$2:$H$1048576,'2025'!$M$2:$M$1048576,$A27,'2025'!$Y$2:$Y$1048576,"Socio Nuevo 2025*")</f>
        <v>186038885</v>
      </c>
      <c r="D27" s="11">
        <f t="shared" si="2"/>
        <v>127.44907293774563</v>
      </c>
      <c r="E27" s="64">
        <f>IF(B27&lt;&gt;0,((SUMIFS('2024'!$V$2:$V$1048576,'2024'!$M$2:$M$1048576,A27,'2024'!$Y$2:$Y$1048576,"Socio 2024 - Nuevo*"))*100/B27),0)</f>
        <v>14.29813421688365</v>
      </c>
      <c r="F27" s="77">
        <f>IF(C27&lt;&gt;0,((SUMIFS('2025'!$V$2:$V$1048576,'2025'!$M$2:$M$1048576,A27,'2025'!$Y$2:$Y$1048576,"Socio Nuevo 2025*"))*100/C27),0)</f>
        <v>8.3158534303191516</v>
      </c>
    </row>
    <row r="28" spans="1:6" x14ac:dyDescent="0.25">
      <c r="A28" s="1" t="s">
        <v>7</v>
      </c>
      <c r="B28" s="9">
        <f>SUMIFS('2024'!$H$2:$H$1048576,'2024'!$M$2:$M$1048576,A28,'2024'!$Y$2:$Y$1048576,"Socio 2024 - Nuevo*")</f>
        <v>192109527</v>
      </c>
      <c r="C28" s="9">
        <f>SUMIFS('2025'!$H$2:$H$1048576,'2025'!$M$2:$M$1048576,$A28,'2025'!$Y$2:$Y$1048576,"Socio Nuevo 2025*")</f>
        <v>502062029</v>
      </c>
      <c r="D28" s="11">
        <f t="shared" si="2"/>
        <v>161.34155699628576</v>
      </c>
      <c r="E28" s="64">
        <f>IF(B28&lt;&gt;0,((SUMIFS('2024'!$V$2:$V$1048576,'2024'!$M$2:$M$1048576,A28,'2024'!$Y$2:$Y$1048576,"Socio 2024 - Nuevo*"))*100/B28),0)</f>
        <v>7.3668033131953941</v>
      </c>
      <c r="F28" s="77">
        <f>IF(C28&lt;&gt;0,((SUMIFS('2025'!$V$2:$V$1048576,'2025'!$M$2:$M$1048576,A28,'2025'!$Y$2:$Y$1048576,"Socio Nuevo 2025*"))*100/C28),0)</f>
        <v>4.4143971700357367</v>
      </c>
    </row>
    <row r="29" spans="1:6" x14ac:dyDescent="0.25">
      <c r="A29" s="1" t="s">
        <v>8</v>
      </c>
      <c r="B29" s="9">
        <f>SUMIFS('2024'!$H$2:$H$1048576,'2024'!$M$2:$M$1048576,A29,'2024'!$Y$2:$Y$1048576,"Socio 2024 - Nuevo*")</f>
        <v>329965106</v>
      </c>
      <c r="C29" s="9">
        <f>SUMIFS('2025'!$H$2:$H$1048576,'2025'!$M$2:$M$1048576,$A29,'2025'!$Y$2:$Y$1048576,"Socio Nuevo 2025*")</f>
        <v>157386836</v>
      </c>
      <c r="D29" s="11">
        <f t="shared" si="2"/>
        <v>-52.301975833771948</v>
      </c>
      <c r="E29" s="64">
        <f>IF(B29&lt;&gt;0,((SUMIFS('2024'!$V$2:$V$1048576,'2024'!$M$2:$M$1048576,A29,'2024'!$Y$2:$Y$1048576,"Socio 2024 - Nuevo*"))*100/B29),0)</f>
        <v>3.6221487613905454</v>
      </c>
      <c r="F29" s="77">
        <f>IF(C29&lt;&gt;0,((SUMIFS('2025'!$V$2:$V$1048576,'2025'!$M$2:$M$1048576,A29,'2025'!$Y$2:$Y$1048576,"Socio Nuevo 2025*"))*100/C29),0)</f>
        <v>7.3593359485287575</v>
      </c>
    </row>
    <row r="30" spans="1:6" ht="15.75" thickBot="1" x14ac:dyDescent="0.3">
      <c r="A30" s="2" t="s">
        <v>9</v>
      </c>
      <c r="B30" s="14">
        <f>SUMIFS('2024'!$H$2:$H$1048576,'2024'!$M$2:$M$1048576,A30,'2024'!$Y$2:$Y$1048576,"Socio 2024 - Nuevo*")</f>
        <v>1026712564</v>
      </c>
      <c r="C30" s="14">
        <f>SUMIFS('2025'!$H$2:$H$1048576,'2025'!$M$2:$M$1048576,$A30,'2025'!$Y$2:$Y$1048576,"Socio Nuevo 2025*")</f>
        <v>371847435</v>
      </c>
      <c r="D30" s="11">
        <f t="shared" si="2"/>
        <v>-63.782713094372923</v>
      </c>
      <c r="E30" s="65">
        <f>IF(B30&lt;&gt;0,((SUMIFS('2024'!$V$2:$V$1048576,'2024'!$M$2:$M$1048576,A30,'2024'!$Y$2:$Y$1048576,"Socio 2024 - Nuevo*"))*100/B30),0)</f>
        <v>12.548741051541276</v>
      </c>
      <c r="F30" s="78">
        <f>IF(C30&lt;&gt;0,((SUMIFS('2025'!$V$2:$V$1048576,'2025'!$M$2:$M$1048576,A30,'2025'!$Y$2:$Y$1048576,"Socio Nuevo 2025*"))*100/C30),0)</f>
        <v>7.302559448877199</v>
      </c>
    </row>
    <row r="31" spans="1:6" ht="15.75" thickBot="1" x14ac:dyDescent="0.3">
      <c r="A31" s="4" t="s">
        <v>2550</v>
      </c>
      <c r="B31" s="13">
        <f>SUM(B21:B30)</f>
        <v>5581159969</v>
      </c>
      <c r="C31" s="16">
        <f>SUM(C21:C30)</f>
        <v>2825808424</v>
      </c>
      <c r="D31" s="19">
        <f t="shared" ref="D31" si="3">+(C31-B31)*100/B31</f>
        <v>-49.36879717306666</v>
      </c>
      <c r="E31" s="68">
        <f>(SUMIF('2024'!$Y$2:$Y$1048576,"Socio 2024 - Nuevo*",'2024'!$V$2:$V$1048576))*100/B31</f>
        <v>6.3387958769328732</v>
      </c>
      <c r="F31" s="31">
        <f>(SUMIF('2025'!$Y$2:$Y$1048576,"Socio Nuevo 2025*",'2025'!$V$2:$V$1048576))*100/C31</f>
        <v>6.2767911827840175</v>
      </c>
    </row>
    <row r="34" spans="1:6" ht="18.75" x14ac:dyDescent="0.3">
      <c r="A34" s="172" t="s">
        <v>2081</v>
      </c>
      <c r="B34" s="172"/>
      <c r="C34" s="172"/>
      <c r="D34" s="172"/>
    </row>
    <row r="35" spans="1:6" ht="15.75" thickBot="1" x14ac:dyDescent="0.3"/>
    <row r="36" spans="1:6" ht="15.75" thickBot="1" x14ac:dyDescent="0.3">
      <c r="A36" s="5" t="s">
        <v>10</v>
      </c>
      <c r="B36" s="8" t="s">
        <v>11</v>
      </c>
      <c r="C36" s="8" t="s">
        <v>12</v>
      </c>
      <c r="D36" s="18" t="s">
        <v>13</v>
      </c>
      <c r="E36" s="36" t="s">
        <v>2557</v>
      </c>
      <c r="F36" s="32" t="s">
        <v>2556</v>
      </c>
    </row>
    <row r="37" spans="1:6" x14ac:dyDescent="0.25">
      <c r="A37" s="3" t="s">
        <v>0</v>
      </c>
      <c r="B37" s="15">
        <f>SUMIFS('2024'!$H$2:$H$1048576,'2024'!$M$2:$M$1048576,A37,'2024'!$Y$2:$Y$1048576,"&lt;&gt;Socio 2024 - Nuevo*")</f>
        <v>0</v>
      </c>
      <c r="C37" s="15">
        <f>SUMIFS('2025'!$H$2:$H$1048576,'2025'!$M$2:$M$1048576,A37,'2025'!$Y$2:$Y$1048576,"&lt;&gt;Socio Nuevo 2025*")</f>
        <v>2460000</v>
      </c>
      <c r="D37" s="11">
        <f t="shared" ref="D37:D46" si="4">IF(B37&lt;&gt;0,((C37-B37)*100)/B37,0)</f>
        <v>0</v>
      </c>
      <c r="E37" s="39">
        <f>IF(B37&lt;&gt;0,(SUMIF('2024'!$M$2:$M$1048576,A37,'2024'!$V$2:$V$1048576)*100/B37),0)</f>
        <v>0</v>
      </c>
      <c r="F37" s="76">
        <f>(SUMIFS('2025'!$V$2:$V$1048576,'2025'!$M$2:$M$1048576,A37,'2025'!$Y$2:$Y$1048576,"&lt;&gt;Socio Nuevo 2025*"))*100/C37</f>
        <v>10</v>
      </c>
    </row>
    <row r="38" spans="1:6" x14ac:dyDescent="0.25">
      <c r="A38" s="1" t="s">
        <v>1</v>
      </c>
      <c r="B38" s="9">
        <f>SUMIFS('2024'!$H$2:$H$1048576,'2024'!$M$2:$M$1048576,A38,'2024'!$Y$2:$Y$1048576,"&lt;&gt;Socio 2024 - Nuevo*")</f>
        <v>3680638310</v>
      </c>
      <c r="C38" s="9">
        <f>SUMIFS('2025'!$H$2:$H$1048576,'2025'!$M$2:$M$1048576,A38,'2025'!$Y$2:$Y$1048576,"&lt;&gt;Socio Nuevo 2025*")</f>
        <v>4054832203</v>
      </c>
      <c r="D38" s="11">
        <f t="shared" si="4"/>
        <v>10.166548883201729</v>
      </c>
      <c r="E38" s="64">
        <f>(SUMIFS('2024'!$V$2:$V$1048576,'2024'!$M$2:$M$1048576,A38,'2024'!$Y$2:$Y$1048576,"&lt;&gt;Socio 2024 - Nuevo*"))*100/B38</f>
        <v>4.0622373188307108</v>
      </c>
      <c r="F38" s="77">
        <f>(SUMIFS('2025'!$V$2:$V$1048576,'2025'!$M$2:$M$1048576,A38,'2025'!$Y$2:$Y$1048576,"&lt;&gt;Socio Nuevo 2025*"))*100/C38</f>
        <v>4.194725613409064</v>
      </c>
    </row>
    <row r="39" spans="1:6" x14ac:dyDescent="0.25">
      <c r="A39" s="1" t="s">
        <v>2</v>
      </c>
      <c r="B39" s="9">
        <f>SUMIFS('2024'!$H$2:$H$1048576,'2024'!$M$2:$M$1048576,A39,'2024'!$Y$2:$Y$1048576,"&lt;&gt;Socio 2024 - Nuevo*")</f>
        <v>1109516569</v>
      </c>
      <c r="C39" s="9">
        <f>SUMIFS('2025'!$H$2:$H$1048576,'2025'!$M$2:$M$1048576,A39,'2025'!$Y$2:$Y$1048576,"&lt;&gt;Socio Nuevo 2025*")</f>
        <v>1138346317</v>
      </c>
      <c r="D39" s="11">
        <f t="shared" si="4"/>
        <v>2.5984062613849979</v>
      </c>
      <c r="E39" s="64">
        <f>(SUMIFS('2024'!$V$2:$V$1048576,'2024'!$M$2:$M$1048576,A39,'2024'!$Y$2:$Y$1048576,"&lt;&gt;Socio 2024 - Nuevo*"))*100/B39</f>
        <v>4.2815273180476501</v>
      </c>
      <c r="F39" s="77">
        <f>(SUMIFS('2025'!$V$2:$V$1048576,'2025'!$M$2:$M$1048576,A39,'2025'!$Y$2:$Y$1048576,"&lt;&gt;Socio Nuevo 2025*"))*100/C39</f>
        <v>4.1259832178119131</v>
      </c>
    </row>
    <row r="40" spans="1:6" x14ac:dyDescent="0.25">
      <c r="A40" s="1" t="s">
        <v>3</v>
      </c>
      <c r="B40" s="9">
        <f>SUMIFS('2024'!$H$2:$H$1048576,'2024'!$M$2:$M$1048576,A40,'2024'!$Y$2:$Y$1048576,"&lt;&gt;Socio 2024 - Nuevo*")</f>
        <v>240375377</v>
      </c>
      <c r="C40" s="9">
        <f>SUMIFS('2025'!$H$2:$H$1048576,'2025'!$M$2:$M$1048576,A40,'2025'!$Y$2:$Y$1048576,"&lt;&gt;Socio Nuevo 2025*")</f>
        <v>369743329</v>
      </c>
      <c r="D40" s="11">
        <f t="shared" si="4"/>
        <v>53.819136391827691</v>
      </c>
      <c r="E40" s="64">
        <f>(SUMIFS('2024'!$V$2:$V$1048576,'2024'!$M$2:$M$1048576,A40,'2024'!$Y$2:$Y$1048576,"&lt;&gt;Socio 2024 - Nuevo*"))*100/B40</f>
        <v>12.557208802630395</v>
      </c>
      <c r="F40" s="77">
        <f>(SUMIFS('2025'!$V$2:$V$1048576,'2025'!$M$2:$M$1048576,A40,'2025'!$Y$2:$Y$1048576,"&lt;&gt;Socio Nuevo 2025*"))*100/C40</f>
        <v>11.17236249041291</v>
      </c>
    </row>
    <row r="41" spans="1:6" x14ac:dyDescent="0.25">
      <c r="A41" s="1" t="s">
        <v>4</v>
      </c>
      <c r="B41" s="9">
        <f>SUMIFS('2024'!$H$2:$H$1048576,'2024'!$M$2:$M$1048576,A41,'2024'!$Y$2:$Y$1048576,"&lt;&gt;Socio 2024 - Nuevo*")</f>
        <v>996135097</v>
      </c>
      <c r="C41" s="9">
        <f>SUMIFS('2025'!$H$2:$H$1048576,'2025'!$M$2:$M$1048576,A41,'2025'!$Y$2:$Y$1048576,"&lt;&gt;Socio Nuevo 2025*")</f>
        <v>1012831455</v>
      </c>
      <c r="D41" s="11">
        <f t="shared" si="4"/>
        <v>1.6761138173209049</v>
      </c>
      <c r="E41" s="64">
        <f>(SUMIFS('2024'!$V$2:$V$1048576,'2024'!$M$2:$M$1048576,A41,'2024'!$Y$2:$Y$1048576,"&lt;&gt;Socio 2024 - Nuevo*"))*100/B41</f>
        <v>5.4207418414050723</v>
      </c>
      <c r="F41" s="77">
        <f>(SUMIFS('2025'!$V$2:$V$1048576,'2025'!$M$2:$M$1048576,A41,'2025'!$Y$2:$Y$1048576,"&lt;&gt;Socio Nuevo 2025*"))*100/C41</f>
        <v>6.1397839386810906</v>
      </c>
    </row>
    <row r="42" spans="1:6" x14ac:dyDescent="0.25">
      <c r="A42" s="1" t="s">
        <v>5</v>
      </c>
      <c r="B42" s="9">
        <f>SUMIFS('2024'!$H$2:$H$1048576,'2024'!$M$2:$M$1048576,A42,'2024'!$Y$2:$Y$1048576,"&lt;&gt;Socio 2024 - Nuevo*")</f>
        <v>38139393170</v>
      </c>
      <c r="C42" s="9">
        <f>SUMIFS('2025'!$H$2:$H$1048576,'2025'!$M$2:$M$1048576,A42,'2025'!$Y$2:$Y$1048576,"&lt;&gt;Socio Nuevo 2025*")</f>
        <v>45243194803</v>
      </c>
      <c r="D42" s="11">
        <f t="shared" si="4"/>
        <v>18.625890562379915</v>
      </c>
      <c r="E42" s="64">
        <f>(SUMIFS('2024'!$V$2:$V$1048576,'2024'!$M$2:$M$1048576,A42,'2024'!$Y$2:$Y$1048576,"&lt;&gt;Socio 2024 - Nuevo*"))*100/B42</f>
        <v>5.1936458746755667</v>
      </c>
      <c r="F42" s="77">
        <f>(SUMIFS('2025'!$V$2:$V$1048576,'2025'!$M$2:$M$1048576,A42,'2025'!$Y$2:$Y$1048576,"&lt;&gt;Socio Nuevo 2025*"))*100/C42</f>
        <v>5.1072032093692554</v>
      </c>
    </row>
    <row r="43" spans="1:6" x14ac:dyDescent="0.25">
      <c r="A43" s="1" t="s">
        <v>6</v>
      </c>
      <c r="B43" s="9">
        <f>SUMIFS('2024'!$H$2:$H$1048576,'2024'!$M$2:$M$1048576,A43,'2024'!$Y$2:$Y$1048576,"&lt;&gt;Socio 2024 - Nuevo*")</f>
        <v>30864365</v>
      </c>
      <c r="C43" s="9">
        <f>SUMIFS('2025'!$H$2:$H$1048576,'2025'!$M$2:$M$1048576,A43,'2025'!$Y$2:$Y$1048576,"&lt;&gt;Socio Nuevo 2025*")</f>
        <v>138073056</v>
      </c>
      <c r="D43" s="11">
        <f t="shared" si="4"/>
        <v>347.35427409570877</v>
      </c>
      <c r="E43" s="64">
        <f>(SUMIFS('2024'!$V$2:$V$1048576,'2024'!$M$2:$M$1048576,A43,'2024'!$Y$2:$Y$1048576,"&lt;&gt;Socio 2024 - Nuevo*"))*100/B43</f>
        <v>13.532778011146512</v>
      </c>
      <c r="F43" s="77">
        <f>(SUMIFS('2025'!$V$2:$V$1048576,'2025'!$M$2:$M$1048576,A43,'2025'!$Y$2:$Y$1048576,"&lt;&gt;Socio Nuevo 2025*"))*100/C43</f>
        <v>13.122865188121859</v>
      </c>
    </row>
    <row r="44" spans="1:6" x14ac:dyDescent="0.25">
      <c r="A44" s="1" t="s">
        <v>7</v>
      </c>
      <c r="B44" s="9">
        <f>SUMIFS('2024'!$H$2:$H$1048576,'2024'!$M$2:$M$1048576,A44,'2024'!$Y$2:$Y$1048576,"&lt;&gt;Socio 2024 - Nuevo*")</f>
        <v>1840883463</v>
      </c>
      <c r="C44" s="9">
        <f>SUMIFS('2025'!$H$2:$H$1048576,'2025'!$M$2:$M$1048576,A44,'2025'!$Y$2:$Y$1048576,"&lt;&gt;Socio Nuevo 2025*")</f>
        <v>2244424510</v>
      </c>
      <c r="D44" s="11">
        <f t="shared" si="4"/>
        <v>21.921053402390196</v>
      </c>
      <c r="E44" s="64">
        <f>(SUMIFS('2024'!$V$2:$V$1048576,'2024'!$M$2:$M$1048576,A44,'2024'!$Y$2:$Y$1048576,"&lt;&gt;Socio 2024 - Nuevo*"))*100/B44</f>
        <v>9.958544779431266</v>
      </c>
      <c r="F44" s="77">
        <f>(SUMIFS('2025'!$V$2:$V$1048576,'2025'!$M$2:$M$1048576,A44,'2025'!$Y$2:$Y$1048576,"&lt;&gt;Socio Nuevo 2025*"))*100/C44</f>
        <v>8.0841857318694128</v>
      </c>
    </row>
    <row r="45" spans="1:6" x14ac:dyDescent="0.25">
      <c r="A45" s="1" t="s">
        <v>8</v>
      </c>
      <c r="B45" s="9">
        <f>SUMIFS('2024'!$H$2:$H$1048576,'2024'!$M$2:$M$1048576,A45,'2024'!$Y$2:$Y$1048576,"&lt;&gt;Socio 2024 - Nuevo*")</f>
        <v>547046406</v>
      </c>
      <c r="C45" s="9">
        <f>SUMIFS('2025'!$H$2:$H$1048576,'2025'!$M$2:$M$1048576,A45,'2025'!$Y$2:$Y$1048576,"&lt;&gt;Socio Nuevo 2025*")</f>
        <v>832399612</v>
      </c>
      <c r="D45" s="11">
        <f t="shared" si="4"/>
        <v>52.16252275314281</v>
      </c>
      <c r="E45" s="64">
        <f>(SUMIFS('2024'!$V$2:$V$1048576,'2024'!$M$2:$M$1048576,A45,'2024'!$Y$2:$Y$1048576,"&lt;&gt;Socio 2024 - Nuevo*"))*100/B45</f>
        <v>7.9610586089838966</v>
      </c>
      <c r="F45" s="77">
        <f>(SUMIFS('2025'!$V$2:$V$1048576,'2025'!$M$2:$M$1048576,A45,'2025'!$Y$2:$Y$1048576,"&lt;&gt;Socio Nuevo 2025*"))*100/C45</f>
        <v>5.9725674163336828</v>
      </c>
    </row>
    <row r="46" spans="1:6" ht="15.75" thickBot="1" x14ac:dyDescent="0.3">
      <c r="A46" s="2" t="s">
        <v>9</v>
      </c>
      <c r="B46" s="14">
        <f>SUMIFS('2024'!$H$2:$H$1048576,'2024'!$M$2:$M$1048576,A46,'2024'!$Y$2:$Y$1048576,"&lt;&gt;Socio 2024 - Nuevo*")</f>
        <v>2746855923</v>
      </c>
      <c r="C46" s="14">
        <f>SUMIFS('2025'!$H$2:$H$1048576,'2025'!$M$2:$M$1048576,A46,'2025'!$Y$2:$Y$1048576,"&lt;&gt;Socio Nuevo 2025*")</f>
        <v>3760974525</v>
      </c>
      <c r="D46" s="11">
        <f t="shared" si="4"/>
        <v>36.919249877963111</v>
      </c>
      <c r="E46" s="65">
        <f>(SUMIFS('2024'!$V$2:$V$1048576,'2024'!$M$2:$M$1048576,A46,'2024'!$Y$2:$Y$1048576,"&lt;&gt;Socio 2024 - Nuevo*"))*100/B46</f>
        <v>7.7266776980497642</v>
      </c>
      <c r="F46" s="78">
        <f>(SUMIFS('2025'!$V$2:$V$1048576,'2025'!$M$2:$M$1048576,A46,'2025'!$Y$2:$Y$1048576,"&lt;&gt;Socio Nuevo 2025*"))*100/C46</f>
        <v>8.5368644447279252</v>
      </c>
    </row>
    <row r="47" spans="1:6" ht="15.75" thickBot="1" x14ac:dyDescent="0.3">
      <c r="A47" s="4" t="s">
        <v>2550</v>
      </c>
      <c r="B47" s="10">
        <f>SUM(B37:B46)</f>
        <v>49331708680</v>
      </c>
      <c r="C47" s="17">
        <f>SUM(C37:C46)</f>
        <v>58797279810</v>
      </c>
      <c r="D47" s="19">
        <f t="shared" ref="D47" si="5">+(C47-B47)*100/B47</f>
        <v>19.187600395924498</v>
      </c>
      <c r="E47" s="38">
        <f>(SUMIF('2024'!$Y$2:$Y$1048576,"&lt;&gt;Socio 2024 - Nuevo*",'2024'!$V$2:$V$1048576))*100/B47</f>
        <v>5.4839399635407071</v>
      </c>
      <c r="F47" s="31">
        <f>(SUMIF('2025'!$Y$2:$Y$1048576,"&lt;&gt;Socio Nuevo 2025*",'2025'!$V$2:$V$1048576))*100/C47</f>
        <v>5.4455022585168127</v>
      </c>
    </row>
  </sheetData>
  <mergeCells count="3">
    <mergeCell ref="A2:D2"/>
    <mergeCell ref="A18:D18"/>
    <mergeCell ref="A34:D3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3B92C-CF43-4458-B92C-0B9218432580}">
  <sheetPr codeName="Hoja3">
    <tabColor rgb="FF00B050"/>
  </sheetPr>
  <dimension ref="A2:F47"/>
  <sheetViews>
    <sheetView workbookViewId="0">
      <selection activeCell="B28" sqref="B28"/>
    </sheetView>
  </sheetViews>
  <sheetFormatPr baseColWidth="10" defaultRowHeight="15" x14ac:dyDescent="0.25"/>
  <cols>
    <col min="1" max="1" width="18.7109375" customWidth="1"/>
    <col min="2" max="3" width="15.7109375" style="6" customWidth="1"/>
    <col min="4" max="4" width="9.5703125" style="11" customWidth="1"/>
  </cols>
  <sheetData>
    <row r="2" spans="1:6" ht="18.75" x14ac:dyDescent="0.3">
      <c r="A2" s="172" t="s">
        <v>2079</v>
      </c>
      <c r="B2" s="172"/>
      <c r="C2" s="172"/>
      <c r="D2" s="172"/>
    </row>
    <row r="3" spans="1:6" ht="15.75" thickBot="1" x14ac:dyDescent="0.3"/>
    <row r="4" spans="1:6" ht="15.75" thickBot="1" x14ac:dyDescent="0.3">
      <c r="A4" s="5" t="s">
        <v>10</v>
      </c>
      <c r="B4" s="8" t="s">
        <v>12</v>
      </c>
      <c r="C4" s="8" t="s">
        <v>2551</v>
      </c>
      <c r="D4" s="12" t="s">
        <v>13</v>
      </c>
      <c r="E4" s="79" t="s">
        <v>2556</v>
      </c>
      <c r="F4" s="12" t="s">
        <v>2558</v>
      </c>
    </row>
    <row r="5" spans="1:6" x14ac:dyDescent="0.25">
      <c r="A5" s="1" t="s">
        <v>0</v>
      </c>
      <c r="B5" s="9">
        <f>SUMIF('2025'!$M$2:$M$1048576,A5,'2025'!$H$2:$H$1048576)</f>
        <v>52460000</v>
      </c>
      <c r="C5" s="9">
        <f>SUMIF('2026'!$M$2:$M$1048576,A5,'2026'!$H$2:$H$1048576)</f>
        <v>42000000</v>
      </c>
      <c r="D5" s="106">
        <f>IF(B5&lt;&gt;0,((C5-B5)*100)/B5,0)</f>
        <v>-19.939001143728554</v>
      </c>
      <c r="E5" s="102">
        <f>IF(B5&lt;&gt;0,((SUMIF('2025'!$M$2:$M$1048576,A5,'2025'!$V$2:$V$1048576))*100/B5),0)</f>
        <v>1.4220358368280595</v>
      </c>
      <c r="F5" s="67">
        <f>IF(C5&lt;&gt;0,((SUMIF('2026'!$M$2:$M$1048576,A5,'2026'!$V$2:$V$1048576))*100/C5),0)</f>
        <v>1.4285714285714286</v>
      </c>
    </row>
    <row r="6" spans="1:6" x14ac:dyDescent="0.25">
      <c r="A6" s="1" t="s">
        <v>1</v>
      </c>
      <c r="B6" s="9">
        <f>SUMIF('2025'!$M$2:$M$1048576,A6,'2025'!$H$2:$H$1048576)</f>
        <v>4201869778</v>
      </c>
      <c r="C6" s="9">
        <f>SUMIF('2026'!$M$2:$M$1048576,A6,'2026'!$H$2:$H$1048576)</f>
        <v>668847770</v>
      </c>
      <c r="D6" s="106">
        <f t="shared" ref="D6:D14" si="0">IF(B6&lt;&gt;0,((C6-B6)*100)/B6,0)</f>
        <v>-84.082139491758426</v>
      </c>
      <c r="E6" s="103">
        <f>IF(B6&lt;&gt;0,((SUMIF('2025'!$M$2:$M$1048576,A6,'2025'!$V$2:$V$1048576))*100/B6),0)</f>
        <v>4.4261934287864548</v>
      </c>
      <c r="F6" s="29">
        <f>IF(C6&lt;&gt;0,((SUMIF('2026'!$M$2:$M$1048576,A6,'2026'!$V$2:$V$1048576))*100/C6),0)</f>
        <v>6.4196543557288077</v>
      </c>
    </row>
    <row r="7" spans="1:6" x14ac:dyDescent="0.25">
      <c r="A7" s="1" t="s">
        <v>2</v>
      </c>
      <c r="B7" s="9">
        <f>SUMIF('2025'!$M$2:$M$1048576,A7,'2025'!$H$2:$H$1048576)</f>
        <v>1138346317</v>
      </c>
      <c r="C7" s="9">
        <f>SUMIF('2026'!$M$2:$M$1048576,A7,'2026'!$H$2:$H$1048576)</f>
        <v>140438877</v>
      </c>
      <c r="D7" s="106">
        <f t="shared" si="0"/>
        <v>-87.662904082642186</v>
      </c>
      <c r="E7" s="103">
        <f>IF(B7&lt;&gt;0,((SUMIF('2025'!$M$2:$M$1048576,A7,'2025'!$V$2:$V$1048576))*100/B7),0)</f>
        <v>4.1259832178119131</v>
      </c>
      <c r="F7" s="29">
        <f>IF(C7&lt;&gt;0,((SUMIF('2026'!$M$2:$M$1048576,A7,'2026'!$V$2:$V$1048576))*100/C7),0)</f>
        <v>1.3708931893552523</v>
      </c>
    </row>
    <row r="8" spans="1:6" x14ac:dyDescent="0.25">
      <c r="A8" s="1" t="s">
        <v>3</v>
      </c>
      <c r="B8" s="9">
        <f>SUMIF('2025'!$M$2:$M$1048576,A8,'2025'!$H$2:$H$1048576)</f>
        <v>502067287</v>
      </c>
      <c r="C8" s="9">
        <f>SUMIF('2026'!$M$2:$M$1048576,A8,'2026'!$H$2:$H$1048576)</f>
        <v>186230022</v>
      </c>
      <c r="D8" s="106">
        <f t="shared" si="0"/>
        <v>-62.907357873726596</v>
      </c>
      <c r="E8" s="103">
        <f>IF(B8&lt;&gt;0,((SUMIF('2025'!$M$2:$M$1048576,A8,'2025'!$V$2:$V$1048576))*100/B8),0)</f>
        <v>9.6152974411973595</v>
      </c>
      <c r="F8" s="29">
        <f>IF(C8&lt;&gt;0,((SUMIF('2026'!$M$2:$M$1048576,A8,'2026'!$V$2:$V$1048576))*100/C8),0)</f>
        <v>9.2666852608759296</v>
      </c>
    </row>
    <row r="9" spans="1:6" x14ac:dyDescent="0.25">
      <c r="A9" s="1" t="s">
        <v>4</v>
      </c>
      <c r="B9" s="9">
        <f>SUMIF('2025'!$M$2:$M$1048576,A9,'2025'!$H$2:$H$1048576)</f>
        <v>1022852678</v>
      </c>
      <c r="C9" s="9">
        <f>SUMIF('2026'!$M$2:$M$1048576,A9,'2026'!$H$2:$H$1048576)</f>
        <v>233001727</v>
      </c>
      <c r="D9" s="106">
        <f t="shared" si="0"/>
        <v>-77.220402115425657</v>
      </c>
      <c r="E9" s="103">
        <f>IF(B9&lt;&gt;0,((SUMIF('2025'!$M$2:$M$1048576,A9,'2025'!$V$2:$V$1048576))*100/B9),0)</f>
        <v>6.1695483970762011</v>
      </c>
      <c r="F9" s="29">
        <f>IF(C9&lt;&gt;0,((SUMIF('2026'!$M$2:$M$1048576,A9,'2026'!$V$2:$V$1048576))*100/C9),0)</f>
        <v>6.0957749896849478</v>
      </c>
    </row>
    <row r="10" spans="1:6" x14ac:dyDescent="0.25">
      <c r="A10" s="1" t="s">
        <v>5</v>
      </c>
      <c r="B10" s="9">
        <f>SUMIF('2025'!$M$2:$M$1048576,A10,'2025'!$H$2:$H$1048576)</f>
        <v>46512285286</v>
      </c>
      <c r="C10" s="9">
        <f>SUMIF('2026'!$M$2:$M$1048576,A10,'2026'!$H$2:$H$1048576)</f>
        <v>20648816386</v>
      </c>
      <c r="D10" s="106">
        <f t="shared" si="0"/>
        <v>-55.605672223946378</v>
      </c>
      <c r="E10" s="103">
        <f>IF(B10&lt;&gt;0,((SUMIF('2025'!$M$2:$M$1048576,A10,'2025'!$V$2:$V$1048576))*100/B10),0)</f>
        <v>5.1327977378883851</v>
      </c>
      <c r="F10" s="29">
        <f>IF(C10&lt;&gt;0,((SUMIF('2026'!$M$2:$M$1048576,A10,'2026'!$V$2:$V$1048576))*100/C10),0)</f>
        <v>4.4333862236320432</v>
      </c>
    </row>
    <row r="11" spans="1:6" x14ac:dyDescent="0.25">
      <c r="A11" s="1" t="s">
        <v>6</v>
      </c>
      <c r="B11" s="9">
        <f>SUMIF('2025'!$M$2:$M$1048576,A11,'2025'!$H$2:$H$1048576)</f>
        <v>324111941</v>
      </c>
      <c r="C11" s="9">
        <f>SUMIF('2026'!$M$2:$M$1048576,A11,'2026'!$H$2:$H$1048576)</f>
        <v>267359211</v>
      </c>
      <c r="D11" s="106">
        <f t="shared" si="0"/>
        <v>-17.510224962677324</v>
      </c>
      <c r="E11" s="103">
        <f>IF(B11&lt;&gt;0,((SUMIF('2025'!$M$2:$M$1048576,A11,'2025'!$V$2:$V$1048576))*100/B11),0)</f>
        <v>10.363660745223823</v>
      </c>
      <c r="F11" s="29">
        <f>IF(C11&lt;&gt;0,((SUMIF('2026'!$M$2:$M$1048576,A11,'2026'!$V$2:$V$1048576))*100/C11),0)</f>
        <v>0.71550218630769369</v>
      </c>
    </row>
    <row r="12" spans="1:6" x14ac:dyDescent="0.25">
      <c r="A12" s="1" t="s">
        <v>7</v>
      </c>
      <c r="B12" s="9">
        <f>SUMIF('2025'!$M$2:$M$1048576,A12,'2025'!$H$2:$H$1048576)</f>
        <v>2746486539</v>
      </c>
      <c r="C12" s="9">
        <f>SUMIF('2026'!$M$2:$M$1048576,A12,'2026'!$H$2:$H$1048576)</f>
        <v>399717785</v>
      </c>
      <c r="D12" s="106">
        <f t="shared" si="0"/>
        <v>-85.446213577819393</v>
      </c>
      <c r="E12" s="103">
        <f>IF(B12&lt;&gt;0,((SUMIF('2025'!$M$2:$M$1048576,A12,'2025'!$V$2:$V$1048576))*100/B12),0)</f>
        <v>7.4133426510123526</v>
      </c>
      <c r="F12" s="29">
        <f>IF(C12&lt;&gt;0,((SUMIF('2026'!$M$2:$M$1048576,A12,'2026'!$V$2:$V$1048576))*100/C12),0)</f>
        <v>7.1433336397578611</v>
      </c>
    </row>
    <row r="13" spans="1:6" x14ac:dyDescent="0.25">
      <c r="A13" s="1" t="s">
        <v>8</v>
      </c>
      <c r="B13" s="9">
        <f>SUMIF('2025'!$M$2:$M$1048576,A13,'2025'!$H$2:$H$1048576)</f>
        <v>989786448</v>
      </c>
      <c r="C13" s="9">
        <f>SUMIF('2026'!$M$2:$M$1048576,A13,'2026'!$H$2:$H$1048576)</f>
        <v>231957683</v>
      </c>
      <c r="D13" s="106">
        <f t="shared" si="0"/>
        <v>-76.564875840773283</v>
      </c>
      <c r="E13" s="103">
        <f>IF(B13&lt;&gt;0,((SUMIF('2025'!$M$2:$M$1048576,A13,'2025'!$V$2:$V$1048576))*100/B13),0)</f>
        <v>6.1930787316659641</v>
      </c>
      <c r="F13" s="29">
        <f>IF(C13&lt;&gt;0,((SUMIF('2026'!$M$2:$M$1048576,A13,'2026'!$V$2:$V$1048576))*100/C13),0)</f>
        <v>4.8046423191768133</v>
      </c>
    </row>
    <row r="14" spans="1:6" ht="15.75" thickBot="1" x14ac:dyDescent="0.3">
      <c r="A14" s="2" t="s">
        <v>9</v>
      </c>
      <c r="B14" s="9">
        <f>SUMIF('2025'!$M$2:$M$1048576,A14,'2025'!$H$2:$H$1048576)</f>
        <v>4132821960</v>
      </c>
      <c r="C14" s="9">
        <f>SUMIF('2026'!$M$2:$M$1048576,A14,'2026'!$H$2:$H$1048576)</f>
        <v>918037208</v>
      </c>
      <c r="D14" s="106">
        <f t="shared" si="0"/>
        <v>-77.786674168756107</v>
      </c>
      <c r="E14" s="104">
        <f>IF(B14&lt;&gt;0,((SUMIF('2025'!$M$2:$M$1048576,A14,'2025'!$V$2:$V$1048576))*100/B14),0)</f>
        <v>8.425808814662803</v>
      </c>
      <c r="F14" s="30">
        <f>IF(C14&lt;&gt;0,((SUMIF('2026'!$M$2:$M$1048576,A14,'2026'!$V$2:$V$1048576))*100/C14),0)</f>
        <v>6.9448899722591637</v>
      </c>
    </row>
    <row r="15" spans="1:6" ht="15.75" thickBot="1" x14ac:dyDescent="0.3">
      <c r="A15" s="4" t="s">
        <v>2550</v>
      </c>
      <c r="B15" s="10">
        <f>SUM(B5:B14)</f>
        <v>61623088234</v>
      </c>
      <c r="C15" s="10">
        <f>SUM(C5:C14)</f>
        <v>23736406669</v>
      </c>
      <c r="D15" s="107">
        <f t="shared" ref="D15" si="1">+(C15-B15)*100/B15</f>
        <v>-61.481309442223562</v>
      </c>
      <c r="E15" s="105">
        <f>(SUM('2025'!V2:V1048576))*100/B15</f>
        <v>5.4836221144391928</v>
      </c>
      <c r="F15" s="31">
        <f>(SUM('2026'!V2:V1048576))*100/C15</f>
        <v>4.6246802909458529</v>
      </c>
    </row>
    <row r="18" spans="1:6" ht="18.75" x14ac:dyDescent="0.3">
      <c r="A18" s="172" t="s">
        <v>2080</v>
      </c>
      <c r="B18" s="172"/>
      <c r="C18" s="172"/>
      <c r="D18" s="172"/>
    </row>
    <row r="19" spans="1:6" ht="15.75" thickBot="1" x14ac:dyDescent="0.3"/>
    <row r="20" spans="1:6" ht="15.75" thickBot="1" x14ac:dyDescent="0.3">
      <c r="A20" s="5" t="s">
        <v>10</v>
      </c>
      <c r="B20" s="8" t="s">
        <v>12</v>
      </c>
      <c r="C20" s="8" t="s">
        <v>2551</v>
      </c>
      <c r="D20" s="12" t="s">
        <v>13</v>
      </c>
      <c r="E20" s="79" t="s">
        <v>2556</v>
      </c>
      <c r="F20" s="12" t="s">
        <v>2558</v>
      </c>
    </row>
    <row r="21" spans="1:6" x14ac:dyDescent="0.25">
      <c r="A21" s="3" t="s">
        <v>0</v>
      </c>
      <c r="B21" s="15">
        <f>SUMIFS('2025'!$H$2:$H$1048576,'2025'!$M$2:$M$1048576,A21,'2025'!$Y$2:$Y$1048576,"Socio Nuevo 2025*")</f>
        <v>50000000</v>
      </c>
      <c r="C21" s="15">
        <f>SUMIFS('2026'!$H$2:$H$1048576,'2026'!$M$2:$M$1048576,$A21,'2026'!$Y$2:$Y$1048576,"Socio Nuevo 2026*")</f>
        <v>0</v>
      </c>
      <c r="D21" s="106">
        <f t="shared" ref="D21:D30" si="2">IF(B21&lt;&gt;0,((C21-B21)*100)/B21,0)</f>
        <v>-100</v>
      </c>
      <c r="E21" s="102">
        <f>IF(B21&lt;&gt;0,((SUMIFS('2025'!$V$2:$V$1048576,'2025'!$M$2:$M$1048576,A21,'2025'!$Y$2:$Y$1048576,"Socio Nuevo 2025*"))*100/B21),0)</f>
        <v>1</v>
      </c>
      <c r="F21" s="67">
        <f>IF(C21&lt;&gt;0,((SUMIFS('2026'!$V$2:$V$1048576,'2026'!$M$2:$M$1048576,A21,'2026'!$Y$2:$Y$1048576,"Socio Nuevo 2026*"))*100/C21),0)</f>
        <v>0</v>
      </c>
    </row>
    <row r="22" spans="1:6" x14ac:dyDescent="0.25">
      <c r="A22" s="1" t="s">
        <v>1</v>
      </c>
      <c r="B22" s="9">
        <f>SUMIFS('2025'!$H$2:$H$1048576,'2025'!$M$2:$M$1048576,A22,'2025'!$Y$2:$Y$1048576,"Socio Nuevo 2025*")</f>
        <v>147037575</v>
      </c>
      <c r="C22" s="9">
        <f>SUMIFS('2026'!$H$2:$H$1048576,'2026'!$M$2:$M$1048576,$A22,'2026'!$Y$2:$Y$1048576,"Socio Nuevo 2026*")</f>
        <v>317000000</v>
      </c>
      <c r="D22" s="106">
        <f t="shared" si="2"/>
        <v>115.5911507653741</v>
      </c>
      <c r="E22" s="103">
        <f>IF(B22&lt;&gt;0,((SUMIFS('2025'!$V$2:$V$1048576,'2025'!$M$2:$M$1048576,A22,'2025'!$Y$2:$Y$1048576,"Socio Nuevo 2025*"))*100/B22),0)</f>
        <v>10.809345162282499</v>
      </c>
      <c r="F22" s="29">
        <f>IF(C22&lt;&gt;0,((SUMIFS('2026'!$V$2:$V$1048576,'2026'!$M$2:$M$1048576,A22,'2026'!$Y$2:$Y$1048576,"Socio Nuevo 2026*"))*100/C22),0)</f>
        <v>5.2681388012618298</v>
      </c>
    </row>
    <row r="23" spans="1:6" x14ac:dyDescent="0.25">
      <c r="A23" s="1" t="s">
        <v>2</v>
      </c>
      <c r="B23" s="9">
        <f>SUMIFS('2025'!$H$2:$H$1048576,'2025'!$M$2:$M$1048576,A23,'2025'!$Y$2:$Y$1048576,"Socio Nuevo 2025*")</f>
        <v>0</v>
      </c>
      <c r="C23" s="9">
        <f>SUMIFS('2026'!$H$2:$H$1048576,'2026'!$M$2:$M$1048576,$A23,'2026'!$Y$2:$Y$1048576,"Socio Nuevo 2026*")</f>
        <v>0</v>
      </c>
      <c r="D23" s="106">
        <f t="shared" si="2"/>
        <v>0</v>
      </c>
      <c r="E23" s="103">
        <f>IF(B23&lt;&gt;0,((SUMIFS('2025'!$V$2:$V$1048576,'2025'!$M$2:$M$1048576,A23,'2025'!$Y$2:$Y$1048576,"Socio Nuevo 2025*"))*100/B23),0)</f>
        <v>0</v>
      </c>
      <c r="F23" s="29">
        <f>IF(C23&lt;&gt;0,((SUMIFS('2026'!$V$2:$V$1048576,'2026'!$M$2:$M$1048576,A23,'2026'!$Y$2:$Y$1048576,"Socio Nuevo 2026*"))*100/C23),0)</f>
        <v>0</v>
      </c>
    </row>
    <row r="24" spans="1:6" x14ac:dyDescent="0.25">
      <c r="A24" s="1" t="s">
        <v>3</v>
      </c>
      <c r="B24" s="9">
        <f>SUMIFS('2025'!$H$2:$H$1048576,'2025'!$M$2:$M$1048576,A24,'2025'!$Y$2:$Y$1048576,"Socio Nuevo 2025*")</f>
        <v>132323958</v>
      </c>
      <c r="C24" s="9">
        <f>SUMIFS('2026'!$H$2:$H$1048576,'2026'!$M$2:$M$1048576,$A24,'2026'!$Y$2:$Y$1048576,"Socio Nuevo 2026*")</f>
        <v>500000</v>
      </c>
      <c r="D24" s="106">
        <f t="shared" si="2"/>
        <v>-99.622139476813416</v>
      </c>
      <c r="E24" s="103">
        <f>IF(B24&lt;&gt;0,((SUMIFS('2025'!$V$2:$V$1048576,'2025'!$M$2:$M$1048576,A24,'2025'!$Y$2:$Y$1048576,"Socio Nuevo 2025*"))*100/B24),0)</f>
        <v>5.2645024418027155</v>
      </c>
      <c r="F24" s="29">
        <f>IF(C24&lt;&gt;0,((SUMIFS('2026'!$V$2:$V$1048576,'2026'!$M$2:$M$1048576,A24,'2026'!$Y$2:$Y$1048576,"Socio Nuevo 2026*"))*100/C24),0)</f>
        <v>8</v>
      </c>
    </row>
    <row r="25" spans="1:6" x14ac:dyDescent="0.25">
      <c r="A25" s="1" t="s">
        <v>4</v>
      </c>
      <c r="B25" s="9">
        <f>SUMIFS('2025'!$H$2:$H$1048576,'2025'!$M$2:$M$1048576,A25,'2025'!$Y$2:$Y$1048576,"Socio Nuevo 2025*")</f>
        <v>10021223</v>
      </c>
      <c r="C25" s="9">
        <f>SUMIFS('2026'!$H$2:$H$1048576,'2026'!$M$2:$M$1048576,$A25,'2026'!$Y$2:$Y$1048576,"Socio Nuevo 2026*")</f>
        <v>717447</v>
      </c>
      <c r="D25" s="106">
        <f t="shared" si="2"/>
        <v>-92.840724131176401</v>
      </c>
      <c r="E25" s="103">
        <f>IF(B25&lt;&gt;0,((SUMIFS('2025'!$V$2:$V$1048576,'2025'!$M$2:$M$1048576,A25,'2025'!$Y$2:$Y$1048576,"Socio Nuevo 2025*"))*100/B25),0)</f>
        <v>9.1778019509195641</v>
      </c>
      <c r="F25" s="29">
        <f>IF(C25&lt;&gt;0,((SUMIFS('2026'!$V$2:$V$1048576,'2026'!$M$2:$M$1048576,A25,'2026'!$Y$2:$Y$1048576,"Socio Nuevo 2026*"))*100/C25),0)</f>
        <v>6.0000250889612756</v>
      </c>
    </row>
    <row r="26" spans="1:6" x14ac:dyDescent="0.25">
      <c r="A26" s="1" t="s">
        <v>5</v>
      </c>
      <c r="B26" s="9">
        <f>SUMIFS('2025'!$H$2:$H$1048576,'2025'!$M$2:$M$1048576,A26,'2025'!$Y$2:$Y$1048576,"Socio Nuevo 2025*")</f>
        <v>1269090483</v>
      </c>
      <c r="C26" s="9">
        <f>SUMIFS('2026'!$H$2:$H$1048576,'2026'!$M$2:$M$1048576,$A26,'2026'!$Y$2:$Y$1048576,"Socio Nuevo 2026*")</f>
        <v>318280913</v>
      </c>
      <c r="D26" s="106">
        <f t="shared" si="2"/>
        <v>-74.920550010932516</v>
      </c>
      <c r="E26" s="103">
        <f>IF(B26&lt;&gt;0,((SUMIFS('2025'!$V$2:$V$1048576,'2025'!$M$2:$M$1048576,A26,'2025'!$Y$2:$Y$1048576,"Socio Nuevo 2025*"))*100/B26),0)</f>
        <v>6.0452450812366543</v>
      </c>
      <c r="F26" s="29">
        <f>IF(C26&lt;&gt;0,((SUMIFS('2026'!$V$2:$V$1048576,'2026'!$M$2:$M$1048576,A26,'2026'!$Y$2:$Y$1048576,"Socio Nuevo 2026*"))*100/C26),0)</f>
        <v>4.9736190118318531</v>
      </c>
    </row>
    <row r="27" spans="1:6" x14ac:dyDescent="0.25">
      <c r="A27" s="1" t="s">
        <v>6</v>
      </c>
      <c r="B27" s="9">
        <f>SUMIFS('2025'!$H$2:$H$1048576,'2025'!$M$2:$M$1048576,A27,'2025'!$Y$2:$Y$1048576,"Socio Nuevo 2025*")</f>
        <v>186038885</v>
      </c>
      <c r="C27" s="9">
        <f>SUMIFS('2026'!$H$2:$H$1048576,'2026'!$M$2:$M$1048576,$A27,'2026'!$Y$2:$Y$1048576,"Socio Nuevo 2026*")</f>
        <v>240000000</v>
      </c>
      <c r="D27" s="106">
        <f t="shared" si="2"/>
        <v>29.005288329910169</v>
      </c>
      <c r="E27" s="103">
        <f>IF(B27&lt;&gt;0,((SUMIFS('2025'!$V$2:$V$1048576,'2025'!$M$2:$M$1048576,A27,'2025'!$Y$2:$Y$1048576,"Socio Nuevo 2025*"))*100/B27),0)</f>
        <v>8.3158534303191516</v>
      </c>
      <c r="F27" s="29">
        <f>IF(C27&lt;&gt;0,((SUMIFS('2026'!$V$2:$V$1048576,'2026'!$M$2:$M$1048576,A27,'2026'!$Y$2:$Y$1048576,"Socio Nuevo 2026*"))*100/C27),0)</f>
        <v>0</v>
      </c>
    </row>
    <row r="28" spans="1:6" x14ac:dyDescent="0.25">
      <c r="A28" s="1" t="s">
        <v>7</v>
      </c>
      <c r="B28" s="9">
        <f>SUMIFS('2025'!$H$2:$H$1048576,'2025'!$M$2:$M$1048576,A28,'2025'!$Y$2:$Y$1048576,"Socio Nuevo 2025*")</f>
        <v>502062029</v>
      </c>
      <c r="C28" s="9">
        <f>SUMIFS('2026'!$H$2:$H$1048576,'2026'!$M$2:$M$1048576,$A28,'2026'!$Y$2:$Y$1048576,"Socio Nuevo 2026*")</f>
        <v>1200000</v>
      </c>
      <c r="D28" s="106">
        <f t="shared" si="2"/>
        <v>-99.760985708799737</v>
      </c>
      <c r="E28" s="103">
        <f>IF(B28&lt;&gt;0,((SUMIFS('2025'!$V$2:$V$1048576,'2025'!$M$2:$M$1048576,A28,'2025'!$Y$2:$Y$1048576,"Socio Nuevo 2025*"))*100/B28),0)</f>
        <v>4.4143971700357367</v>
      </c>
      <c r="F28" s="29">
        <f>IF(C28&lt;&gt;0,((SUMIFS('2026'!$V$2:$V$1048576,'2026'!$M$2:$M$1048576,A28,'2026'!$Y$2:$Y$1048576,"Socio Nuevo 2026*"))*100/C28),0)</f>
        <v>7.5</v>
      </c>
    </row>
    <row r="29" spans="1:6" x14ac:dyDescent="0.25">
      <c r="A29" s="1" t="s">
        <v>8</v>
      </c>
      <c r="B29" s="9">
        <f>SUMIFS('2025'!$H$2:$H$1048576,'2025'!$M$2:$M$1048576,A29,'2025'!$Y$2:$Y$1048576,"Socio Nuevo 2025*")</f>
        <v>157386836</v>
      </c>
      <c r="C29" s="9">
        <f>SUMIFS('2026'!$H$2:$H$1048576,'2026'!$M$2:$M$1048576,$A29,'2026'!$Y$2:$Y$1048576,"Socio Nuevo 2026*")</f>
        <v>0</v>
      </c>
      <c r="D29" s="106">
        <f t="shared" si="2"/>
        <v>-100</v>
      </c>
      <c r="E29" s="103">
        <f>IF(B29&lt;&gt;0,((SUMIFS('2025'!$V$2:$V$1048576,'2025'!$M$2:$M$1048576,A29,'2025'!$Y$2:$Y$1048576,"Socio Nuevo 2025*"))*100/B29),0)</f>
        <v>7.3593359485287575</v>
      </c>
      <c r="F29" s="29">
        <f>IF(C29&lt;&gt;0,((SUMIFS('2026'!$V$2:$V$1048576,'2026'!$M$2:$M$1048576,A29,'2026'!$Y$2:$Y$1048576,"Socio Nuevo 2026*"))*100/C29),0)</f>
        <v>0</v>
      </c>
    </row>
    <row r="30" spans="1:6" ht="15.75" thickBot="1" x14ac:dyDescent="0.3">
      <c r="A30" s="2" t="s">
        <v>9</v>
      </c>
      <c r="B30" s="14">
        <f>SUMIFS('2025'!$H$2:$H$1048576,'2025'!$M$2:$M$1048576,A30,'2025'!$Y$2:$Y$1048576,"Socio Nuevo 2025*")</f>
        <v>371847435</v>
      </c>
      <c r="C30" s="14">
        <f>SUMIFS('2026'!$H$2:$H$1048576,'2026'!$M$2:$M$1048576,$A30,'2026'!$Y$2:$Y$1048576,"Socio Nuevo 2026*")</f>
        <v>456522</v>
      </c>
      <c r="D30" s="106">
        <f t="shared" si="2"/>
        <v>-99.877228681165974</v>
      </c>
      <c r="E30" s="104">
        <f>IF(B30&lt;&gt;0,((SUMIFS('2025'!$V$2:$V$1048576,'2025'!$M$2:$M$1048576,A30,'2025'!$Y$2:$Y$1048576,"Socio Nuevo 2025*"))*100/B30),0)</f>
        <v>7.302559448877199</v>
      </c>
      <c r="F30" s="30">
        <f>IF(C30&lt;&gt;0,((SUMIFS('2026'!$V$2:$V$1048576,'2026'!$M$2:$M$1048576,A30,'2026'!$Y$2:$Y$1048576,"Socio Nuevo 2026*"))*100/C30),0)</f>
        <v>8.0000525713985304</v>
      </c>
    </row>
    <row r="31" spans="1:6" ht="15.75" thickBot="1" x14ac:dyDescent="0.3">
      <c r="A31" s="4" t="s">
        <v>2550</v>
      </c>
      <c r="B31" s="13">
        <f>SUM(B21:B30)</f>
        <v>2825808424</v>
      </c>
      <c r="C31" s="16">
        <f>SUM(C21:C30)</f>
        <v>878154882</v>
      </c>
      <c r="D31" s="107">
        <f t="shared" ref="D31" si="3">+(C31-B31)*100/B31</f>
        <v>-68.923764451202587</v>
      </c>
      <c r="E31" s="108">
        <f>(SUMIF('2025'!$Y$2:$Y$1048576,"Socio Nuevo 2025*",'2025'!$V$2:$V$1048576))*100/B31</f>
        <v>6.2767911827840175</v>
      </c>
      <c r="F31" s="69">
        <f>(SUMIF('2026'!$Y$2:$Y$1048576,"Socio Nuevo 2026*",'2026'!$V$2:$V$1048576))*100/C31</f>
        <v>3.7282317357771064</v>
      </c>
    </row>
    <row r="34" spans="1:6" ht="18.75" x14ac:dyDescent="0.3">
      <c r="A34" s="172" t="s">
        <v>2081</v>
      </c>
      <c r="B34" s="172"/>
      <c r="C34" s="172"/>
      <c r="D34" s="172"/>
    </row>
    <row r="35" spans="1:6" ht="15.75" thickBot="1" x14ac:dyDescent="0.3"/>
    <row r="36" spans="1:6" ht="15.75" thickBot="1" x14ac:dyDescent="0.3">
      <c r="A36" s="5" t="s">
        <v>10</v>
      </c>
      <c r="B36" s="8" t="s">
        <v>12</v>
      </c>
      <c r="C36" s="8" t="s">
        <v>2551</v>
      </c>
      <c r="D36" s="12" t="s">
        <v>13</v>
      </c>
      <c r="E36" s="79" t="s">
        <v>2556</v>
      </c>
      <c r="F36" s="12" t="s">
        <v>2558</v>
      </c>
    </row>
    <row r="37" spans="1:6" x14ac:dyDescent="0.25">
      <c r="A37" s="3" t="s">
        <v>0</v>
      </c>
      <c r="B37" s="15">
        <f>SUMIFS('2025'!$H$2:$H$1048576,'2025'!$M$2:$M$1048576,A37,'2025'!$Y$2:$Y$1048576,"&lt;&gt;Socio Nuevo 2025*")</f>
        <v>2460000</v>
      </c>
      <c r="C37" s="15">
        <f>SUMIFS('2026'!$H$2:$H$1048576,'2026'!$M$2:$M$1048576,A37,'2026'!$Y$2:$Y$1048576,"&lt;&gt;Socio Nuevo 2026*")</f>
        <v>42000000</v>
      </c>
      <c r="D37" s="106">
        <f t="shared" ref="D37:D46" si="4">IF(B37&lt;&gt;0,((C37-B37)*100)/B37,0)</f>
        <v>1607.3170731707316</v>
      </c>
      <c r="E37" s="102">
        <f>IF(B37&lt;&gt;0,((SUMIFS('2025'!$V$2:$V$1048576,'2025'!$M$2:$M$1048576,A37,'2025'!$Y$2:$Y$1048576,"&lt;&gt;Socio Nuevo 2025*"))*100/B37),0)</f>
        <v>10</v>
      </c>
      <c r="F37" s="67">
        <f>IF(C37&lt;&gt;0,((SUMIFS('2026'!$V$2:$V$1048576,'2026'!$M$2:$M$1048576,A37,'2026'!$Y$2:$Y$1048576,"&lt;&gt;Socio Nuevo 2026*"))*100/C37),0)</f>
        <v>1.4285714285714286</v>
      </c>
    </row>
    <row r="38" spans="1:6" x14ac:dyDescent="0.25">
      <c r="A38" s="1" t="s">
        <v>1</v>
      </c>
      <c r="B38" s="9">
        <f>SUMIFS('2025'!$H$2:$H$1048576,'2025'!$M$2:$M$1048576,A38,'2025'!$Y$2:$Y$1048576,"&lt;&gt;Socio Nuevo 2025*")</f>
        <v>4054832203</v>
      </c>
      <c r="C38" s="9">
        <f>SUMIFS('2026'!$H$2:$H$1048576,'2026'!$M$2:$M$1048576,A38,'2026'!$Y$2:$Y$1048576,"&lt;&gt;Socio Nuevo 2026*")</f>
        <v>351847770</v>
      </c>
      <c r="D38" s="106">
        <f t="shared" si="4"/>
        <v>-91.322753880180727</v>
      </c>
      <c r="E38" s="103">
        <f>IF(B38&lt;&gt;0,((SUMIFS('2025'!$V$2:$V$1048576,'2025'!$M$2:$M$1048576,A38,'2025'!$Y$2:$Y$1048576,"&lt;&gt;Socio Nuevo 2025*"))*100/B38),0)</f>
        <v>4.194725613409064</v>
      </c>
      <c r="F38" s="29">
        <f>IF(C38&lt;&gt;0,((SUMIFS('2026'!$V$2:$V$1048576,'2026'!$M$2:$M$1048576,A38,'2026'!$Y$2:$Y$1048576,"&lt;&gt;Socio Nuevo 2026*"))*100/C38),0)</f>
        <v>7.4571212999303649</v>
      </c>
    </row>
    <row r="39" spans="1:6" x14ac:dyDescent="0.25">
      <c r="A39" s="1" t="s">
        <v>2</v>
      </c>
      <c r="B39" s="9">
        <f>SUMIFS('2025'!$H$2:$H$1048576,'2025'!$M$2:$M$1048576,A39,'2025'!$Y$2:$Y$1048576,"&lt;&gt;Socio Nuevo 2025*")</f>
        <v>1138346317</v>
      </c>
      <c r="C39" s="9">
        <f>SUMIFS('2026'!$H$2:$H$1048576,'2026'!$M$2:$M$1048576,A39,'2026'!$Y$2:$Y$1048576,"&lt;&gt;Socio Nuevo 2026*")</f>
        <v>140438877</v>
      </c>
      <c r="D39" s="106">
        <f t="shared" si="4"/>
        <v>-87.662904082642186</v>
      </c>
      <c r="E39" s="103">
        <f>IF(B39&lt;&gt;0,((SUMIFS('2025'!$V$2:$V$1048576,'2025'!$M$2:$M$1048576,A39,'2025'!$Y$2:$Y$1048576,"&lt;&gt;Socio Nuevo 2025*"))*100/B39),0)</f>
        <v>4.1259832178119131</v>
      </c>
      <c r="F39" s="29">
        <f>IF(C39&lt;&gt;0,((SUMIFS('2026'!$V$2:$V$1048576,'2026'!$M$2:$M$1048576,A39,'2026'!$Y$2:$Y$1048576,"&lt;&gt;Socio Nuevo 2026*"))*100/C39),0)</f>
        <v>1.3708931893552523</v>
      </c>
    </row>
    <row r="40" spans="1:6" x14ac:dyDescent="0.25">
      <c r="A40" s="1" t="s">
        <v>3</v>
      </c>
      <c r="B40" s="9">
        <f>SUMIFS('2025'!$H$2:$H$1048576,'2025'!$M$2:$M$1048576,A40,'2025'!$Y$2:$Y$1048576,"&lt;&gt;Socio Nuevo 2025*")</f>
        <v>369743329</v>
      </c>
      <c r="C40" s="9">
        <f>SUMIFS('2026'!$H$2:$H$1048576,'2026'!$M$2:$M$1048576,A40,'2026'!$Y$2:$Y$1048576,"&lt;&gt;Socio Nuevo 2026*")</f>
        <v>185730022</v>
      </c>
      <c r="D40" s="106">
        <f t="shared" si="4"/>
        <v>-49.767850443083994</v>
      </c>
      <c r="E40" s="103">
        <f>IF(B40&lt;&gt;0,((SUMIFS('2025'!$V$2:$V$1048576,'2025'!$M$2:$M$1048576,A40,'2025'!$Y$2:$Y$1048576,"&lt;&gt;Socio Nuevo 2025*"))*100/B40),0)</f>
        <v>11.17236249041291</v>
      </c>
      <c r="F40" s="29">
        <f>IF(C40&lt;&gt;0,((SUMIFS('2026'!$V$2:$V$1048576,'2026'!$M$2:$M$1048576,A40,'2026'!$Y$2:$Y$1048576,"&lt;&gt;Socio Nuevo 2026*"))*100/C40),0)</f>
        <v>9.2700952784036179</v>
      </c>
    </row>
    <row r="41" spans="1:6" x14ac:dyDescent="0.25">
      <c r="A41" s="1" t="s">
        <v>4</v>
      </c>
      <c r="B41" s="9">
        <f>SUMIFS('2025'!$H$2:$H$1048576,'2025'!$M$2:$M$1048576,A41,'2025'!$Y$2:$Y$1048576,"&lt;&gt;Socio Nuevo 2025*")</f>
        <v>1012831455</v>
      </c>
      <c r="C41" s="9">
        <f>SUMIFS('2026'!$H$2:$H$1048576,'2026'!$M$2:$M$1048576,A41,'2026'!$Y$2:$Y$1048576,"&lt;&gt;Socio Nuevo 2026*")</f>
        <v>232284280</v>
      </c>
      <c r="D41" s="106">
        <f t="shared" si="4"/>
        <v>-77.065850507180386</v>
      </c>
      <c r="E41" s="103">
        <f>IF(B41&lt;&gt;0,((SUMIFS('2025'!$V$2:$V$1048576,'2025'!$M$2:$M$1048576,A41,'2025'!$Y$2:$Y$1048576,"&lt;&gt;Socio Nuevo 2025*"))*100/B41),0)</f>
        <v>6.1397839386810906</v>
      </c>
      <c r="F41" s="29">
        <f>IF(C41&lt;&gt;0,((SUMIFS('2026'!$V$2:$V$1048576,'2026'!$M$2:$M$1048576,A41,'2026'!$Y$2:$Y$1048576,"&lt;&gt;Socio Nuevo 2026*"))*100/C41),0)</f>
        <v>6.0960707285056053</v>
      </c>
    </row>
    <row r="42" spans="1:6" x14ac:dyDescent="0.25">
      <c r="A42" s="1" t="s">
        <v>5</v>
      </c>
      <c r="B42" s="9">
        <f>SUMIFS('2025'!$H$2:$H$1048576,'2025'!$M$2:$M$1048576,A42,'2025'!$Y$2:$Y$1048576,"&lt;&gt;Socio Nuevo 2025*")</f>
        <v>45243194803</v>
      </c>
      <c r="C42" s="9">
        <f>SUMIFS('2026'!$H$2:$H$1048576,'2026'!$M$2:$M$1048576,A42,'2026'!$Y$2:$Y$1048576,"&lt;&gt;Socio Nuevo 2026*")</f>
        <v>20330535473</v>
      </c>
      <c r="D42" s="106">
        <f t="shared" si="4"/>
        <v>-55.06388184670832</v>
      </c>
      <c r="E42" s="103">
        <f>IF(B42&lt;&gt;0,((SUMIFS('2025'!$V$2:$V$1048576,'2025'!$M$2:$M$1048576,A42,'2025'!$Y$2:$Y$1048576,"&lt;&gt;Socio Nuevo 2025*"))*100/B42),0)</f>
        <v>5.1072032093692554</v>
      </c>
      <c r="F42" s="29">
        <f>IF(C42&lt;&gt;0,((SUMIFS('2026'!$V$2:$V$1048576,'2026'!$M$2:$M$1048576,A42,'2026'!$Y$2:$Y$1048576,"&lt;&gt;Socio Nuevo 2026*"))*100/C42),0)</f>
        <v>4.4249287097958181</v>
      </c>
    </row>
    <row r="43" spans="1:6" x14ac:dyDescent="0.25">
      <c r="A43" s="1" t="s">
        <v>6</v>
      </c>
      <c r="B43" s="9">
        <f>SUMIFS('2025'!$H$2:$H$1048576,'2025'!$M$2:$M$1048576,A43,'2025'!$Y$2:$Y$1048576,"&lt;&gt;Socio Nuevo 2025*")</f>
        <v>138073056</v>
      </c>
      <c r="C43" s="9">
        <f>SUMIFS('2026'!$H$2:$H$1048576,'2026'!$M$2:$M$1048576,A43,'2026'!$Y$2:$Y$1048576,"&lt;&gt;Socio Nuevo 2026*")</f>
        <v>27359211</v>
      </c>
      <c r="D43" s="106">
        <f t="shared" si="4"/>
        <v>-80.184974684706049</v>
      </c>
      <c r="E43" s="103">
        <f>IF(B43&lt;&gt;0,((SUMIFS('2025'!$V$2:$V$1048576,'2025'!$M$2:$M$1048576,A43,'2025'!$Y$2:$Y$1048576,"&lt;&gt;Socio Nuevo 2025*"))*100/B43),0)</f>
        <v>13.122865188121859</v>
      </c>
      <c r="F43" s="29">
        <f>IF(C43&lt;&gt;0,((SUMIFS('2026'!$V$2:$V$1048576,'2026'!$M$2:$M$1048576,A43,'2026'!$Y$2:$Y$1048576,"&lt;&gt;Socio Nuevo 2026*"))*100/C43),0)</f>
        <v>6.9920181543246986</v>
      </c>
    </row>
    <row r="44" spans="1:6" x14ac:dyDescent="0.25">
      <c r="A44" s="1" t="s">
        <v>7</v>
      </c>
      <c r="B44" s="9">
        <f>SUMIFS('2025'!$H$2:$H$1048576,'2025'!$M$2:$M$1048576,A44,'2025'!$Y$2:$Y$1048576,"&lt;&gt;Socio Nuevo 2025*")</f>
        <v>2244424510</v>
      </c>
      <c r="C44" s="9">
        <f>SUMIFS('2026'!$H$2:$H$1048576,'2026'!$M$2:$M$1048576,A44,'2026'!$Y$2:$Y$1048576,"&lt;&gt;Socio Nuevo 2026*")</f>
        <v>398517785</v>
      </c>
      <c r="D44" s="106">
        <f t="shared" si="4"/>
        <v>-82.24409940167692</v>
      </c>
      <c r="E44" s="103">
        <f>IF(B44&lt;&gt;0,((SUMIFS('2025'!$V$2:$V$1048576,'2025'!$M$2:$M$1048576,A44,'2025'!$Y$2:$Y$1048576,"&lt;&gt;Socio Nuevo 2025*"))*100/B44),0)</f>
        <v>8.0841857318694128</v>
      </c>
      <c r="F44" s="29">
        <f>IF(C44&lt;&gt;0,((SUMIFS('2026'!$V$2:$V$1048576,'2026'!$M$2:$M$1048576,A44,'2026'!$Y$2:$Y$1048576,"&lt;&gt;Socio Nuevo 2026*"))*100/C44),0)</f>
        <v>7.1422596610086044</v>
      </c>
    </row>
    <row r="45" spans="1:6" x14ac:dyDescent="0.25">
      <c r="A45" s="1" t="s">
        <v>8</v>
      </c>
      <c r="B45" s="9">
        <f>SUMIFS('2025'!$H$2:$H$1048576,'2025'!$M$2:$M$1048576,A45,'2025'!$Y$2:$Y$1048576,"&lt;&gt;Socio Nuevo 2025*")</f>
        <v>832399612</v>
      </c>
      <c r="C45" s="9">
        <f>SUMIFS('2026'!$H$2:$H$1048576,'2026'!$M$2:$M$1048576,A45,'2026'!$Y$2:$Y$1048576,"&lt;&gt;Socio Nuevo 2026*")</f>
        <v>231957683</v>
      </c>
      <c r="D45" s="106">
        <f t="shared" si="4"/>
        <v>-72.133854983103959</v>
      </c>
      <c r="E45" s="103">
        <f>IF(B45&lt;&gt;0,((SUMIFS('2025'!$V$2:$V$1048576,'2025'!$M$2:$M$1048576,A45,'2025'!$Y$2:$Y$1048576,"&lt;&gt;Socio Nuevo 2025*"))*100/B45),0)</f>
        <v>5.9725674163336828</v>
      </c>
      <c r="F45" s="29">
        <f>IF(C45&lt;&gt;0,((SUMIFS('2026'!$V$2:$V$1048576,'2026'!$M$2:$M$1048576,A45,'2026'!$Y$2:$Y$1048576,"&lt;&gt;Socio Nuevo 2026*"))*100/C45),0)</f>
        <v>4.8046423191768133</v>
      </c>
    </row>
    <row r="46" spans="1:6" ht="15.75" thickBot="1" x14ac:dyDescent="0.3">
      <c r="A46" s="2" t="s">
        <v>9</v>
      </c>
      <c r="B46" s="14">
        <f>SUMIFS('2025'!$H$2:$H$1048576,'2025'!$M$2:$M$1048576,A46,'2025'!$Y$2:$Y$1048576,"&lt;&gt;Socio Nuevo 2025*")</f>
        <v>3760974525</v>
      </c>
      <c r="C46" s="14">
        <f>SUMIFS('2026'!$H$2:$H$1048576,'2026'!$M$2:$M$1048576,A46,'2026'!$Y$2:$Y$1048576,"&lt;&gt;Socio Nuevo 2026*")</f>
        <v>917580686</v>
      </c>
      <c r="D46" s="106">
        <f t="shared" si="4"/>
        <v>-75.602581727138926</v>
      </c>
      <c r="E46" s="104">
        <f>IF(B46&lt;&gt;0,((SUMIFS('2025'!$V$2:$V$1048576,'2025'!$M$2:$M$1048576,A46,'2025'!$Y$2:$Y$1048576,"&lt;&gt;Socio Nuevo 2025*"))*100/B46),0)</f>
        <v>8.5368644447279252</v>
      </c>
      <c r="F46" s="30">
        <f>IF(C46&lt;&gt;0,((SUMIFS('2026'!$V$2:$V$1048576,'2026'!$M$2:$M$1048576,A46,'2026'!$Y$2:$Y$1048576,"&lt;&gt;Socio Nuevo 2026*"))*100/C46),0)</f>
        <v>6.9443649994176102</v>
      </c>
    </row>
    <row r="47" spans="1:6" ht="15.75" thickBot="1" x14ac:dyDescent="0.3">
      <c r="A47" s="4" t="s">
        <v>2550</v>
      </c>
      <c r="B47" s="10">
        <f>SUM(B37:B46)</f>
        <v>58797279810</v>
      </c>
      <c r="C47" s="17">
        <f>SUM(C37:C46)</f>
        <v>22858251787</v>
      </c>
      <c r="D47" s="107">
        <f t="shared" ref="D47" si="5">+(C47-B47)*100/B47</f>
        <v>-61.12362364234346</v>
      </c>
      <c r="E47" s="108">
        <f>(SUMIF('2025'!$Y$2:$Y$1048576,"&lt;&gt;Socio Nuevo 2025*",'2025'!$V$2:$V$1048576))*100/B47</f>
        <v>5.4455022585168127</v>
      </c>
      <c r="F47" s="69">
        <f>(SUMIF('2026'!$Y$2:$Y$1048576,"&lt;&gt;Socio Nuevo 2026*",'2026'!$V$2:$V$1048576))*100/C47</f>
        <v>4.6591195246422368</v>
      </c>
    </row>
  </sheetData>
  <mergeCells count="3">
    <mergeCell ref="A2:D2"/>
    <mergeCell ref="A18:D18"/>
    <mergeCell ref="A34:D34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90680-4976-4F57-98B6-347B590F580B}">
  <sheetPr codeName="Hoja4">
    <tabColor rgb="FF00B050"/>
  </sheetPr>
  <dimension ref="A1:H63"/>
  <sheetViews>
    <sheetView zoomScale="115" zoomScaleNormal="115" workbookViewId="0">
      <selection activeCell="D4" sqref="D3:D4"/>
    </sheetView>
  </sheetViews>
  <sheetFormatPr baseColWidth="10" defaultRowHeight="15" x14ac:dyDescent="0.25"/>
  <cols>
    <col min="1" max="1" width="18.7109375" customWidth="1"/>
    <col min="2" max="3" width="15.7109375" style="6" customWidth="1"/>
    <col min="4" max="4" width="15.7109375" style="85" customWidth="1"/>
    <col min="5" max="5" width="9.5703125" style="11" customWidth="1"/>
    <col min="6" max="8" width="11.28515625" customWidth="1"/>
  </cols>
  <sheetData>
    <row r="1" spans="1:7" x14ac:dyDescent="0.25">
      <c r="A1" s="100" t="s">
        <v>2565</v>
      </c>
      <c r="B1" s="101" t="s">
        <v>3036</v>
      </c>
    </row>
    <row r="3" spans="1:7" ht="18.75" x14ac:dyDescent="0.3">
      <c r="A3" s="165" t="s">
        <v>2563</v>
      </c>
      <c r="B3" s="165"/>
      <c r="C3" s="55" t="str">
        <f>+B1</f>
        <v>JULIO 2026</v>
      </c>
      <c r="D3" s="114"/>
      <c r="E3" s="53"/>
    </row>
    <row r="4" spans="1:7" ht="15.75" thickBot="1" x14ac:dyDescent="0.3"/>
    <row r="5" spans="1:7" ht="15.75" thickBot="1" x14ac:dyDescent="0.3">
      <c r="A5" s="5" t="s">
        <v>10</v>
      </c>
      <c r="B5" s="8" t="s">
        <v>12</v>
      </c>
      <c r="C5" s="8" t="s">
        <v>2551</v>
      </c>
      <c r="D5" s="115" t="s">
        <v>2619</v>
      </c>
      <c r="E5" s="112" t="s">
        <v>13</v>
      </c>
      <c r="F5" s="36" t="s">
        <v>2556</v>
      </c>
      <c r="G5" s="12" t="s">
        <v>2558</v>
      </c>
    </row>
    <row r="6" spans="1:7" x14ac:dyDescent="0.25">
      <c r="A6" s="1" t="s">
        <v>0</v>
      </c>
      <c r="B6" s="9">
        <f>SUMIF('Periodo Parcial 2025'!$M$2:$M$1048576,A6,'Periodo Parcial 2025'!$H$2:$H$1048576)</f>
        <v>30000000</v>
      </c>
      <c r="C6" s="9">
        <f>SUMIF('Periodo Parcial 2026'!$M$2:$M$1048576,A6,'Periodo Parcial 2026'!$H$2:$H$1048576)</f>
        <v>42000000</v>
      </c>
      <c r="D6" s="93">
        <f>+C6-B6</f>
        <v>12000000</v>
      </c>
      <c r="E6" s="11">
        <f>IF(B6&lt;&gt;0,((C6-B6)*100)/B6,0)</f>
        <v>40</v>
      </c>
      <c r="F6" s="39">
        <f>IF(B6&lt;&gt;0,(SUMIF('Periodo Parcial 2025'!$M$2:$M$1048576,A6,'Periodo Parcial 2025'!$V$2:$V$1048576)*100/B6),0)</f>
        <v>1</v>
      </c>
      <c r="G6" s="67">
        <f>IF(C6&lt;&gt;0,(SUMIF('Periodo Parcial 2026'!$M$2:$M$1048576,A6,'Periodo Parcial 2026'!$V$2:$V$1048576)*100/C6),0)</f>
        <v>1.4285714285714286</v>
      </c>
    </row>
    <row r="7" spans="1:7" x14ac:dyDescent="0.25">
      <c r="A7" s="1" t="s">
        <v>1</v>
      </c>
      <c r="B7" s="9">
        <f>SUMIF('Periodo Parcial 2025'!$M$2:$M$1048576,A7,'Periodo Parcial 2025'!$H$2:$H$1048576)</f>
        <v>564258348</v>
      </c>
      <c r="C7" s="9">
        <f>SUMIF('Periodo Parcial 2026'!$M$2:$M$1048576,A7,'Periodo Parcial 2026'!$H$2:$H$1048576)</f>
        <v>668847770</v>
      </c>
      <c r="D7" s="93">
        <f>+C7-B7</f>
        <v>104589422</v>
      </c>
      <c r="E7" s="11">
        <f t="shared" ref="E7:E15" si="0">IF(B7&lt;&gt;0,((C7-B7)*100)/B7,0)</f>
        <v>18.535733209923198</v>
      </c>
      <c r="F7" s="28">
        <f>IF(B7&lt;&gt;0,(SUMIF('Periodo Parcial 2025'!$M$2:$M$1048576,A7,'Periodo Parcial 2025'!$V$2:$V$1048576)*100/B7),0)</f>
        <v>5.0485679300929016</v>
      </c>
      <c r="G7" s="29">
        <f>IF(C7&lt;&gt;0,(SUMIF('Periodo Parcial 2026'!$M$2:$M$1048576,A7,'Periodo Parcial 2026'!$V$2:$V$1048576)*100/C7),0)</f>
        <v>6.4196543557288077</v>
      </c>
    </row>
    <row r="8" spans="1:7" x14ac:dyDescent="0.25">
      <c r="A8" s="1" t="s">
        <v>2</v>
      </c>
      <c r="B8" s="9">
        <f>SUMIF('Periodo Parcial 2025'!$M$2:$M$1048576,A8,'Periodo Parcial 2025'!$H$2:$H$1048576)</f>
        <v>222000000</v>
      </c>
      <c r="C8" s="9">
        <f>SUMIF('Periodo Parcial 2026'!$M$2:$M$1048576,A8,'Periodo Parcial 2026'!$H$2:$H$1048576)</f>
        <v>140438877</v>
      </c>
      <c r="D8" s="93">
        <f t="shared" ref="D8:D15" si="1">+C8-B8</f>
        <v>-81561123</v>
      </c>
      <c r="E8" s="11">
        <f t="shared" si="0"/>
        <v>-36.739244594594595</v>
      </c>
      <c r="F8" s="28">
        <f>IF(B8&lt;&gt;0,(SUMIF('Periodo Parcial 2025'!$M$2:$M$1048576,A8,'Periodo Parcial 2025'!$V$2:$V$1048576)*100/B8),0)</f>
        <v>3.7387387387387387</v>
      </c>
      <c r="G8" s="29">
        <f>IF(C8&lt;&gt;0,(SUMIF('Periodo Parcial 2026'!$M$2:$M$1048576,A8,'Periodo Parcial 2026'!$V$2:$V$1048576)*100/C8),0)</f>
        <v>1.3708931893552523</v>
      </c>
    </row>
    <row r="9" spans="1:7" x14ac:dyDescent="0.25">
      <c r="A9" s="1" t="s">
        <v>3</v>
      </c>
      <c r="B9" s="9">
        <f>SUMIF('Periodo Parcial 2025'!$M$2:$M$1048576,A9,'Periodo Parcial 2025'!$H$2:$H$1048576)</f>
        <v>111751373</v>
      </c>
      <c r="C9" s="9">
        <f>SUMIF('Periodo Parcial 2026'!$M$2:$M$1048576,A9,'Periodo Parcial 2026'!$H$2:$H$1048576)</f>
        <v>186230022</v>
      </c>
      <c r="D9" s="93">
        <f t="shared" si="1"/>
        <v>74478649</v>
      </c>
      <c r="E9" s="11">
        <f t="shared" si="0"/>
        <v>66.646741780971226</v>
      </c>
      <c r="F9" s="28">
        <f>IF(B9&lt;&gt;0,(SUMIF('Periodo Parcial 2025'!$M$2:$M$1048576,A9,'Periodo Parcial 2025'!$V$2:$V$1048576)*100/B9),0)</f>
        <v>9.4740312497100145</v>
      </c>
      <c r="G9" s="29">
        <f>IF(C9&lt;&gt;0,(SUMIF('Periodo Parcial 2026'!$M$2:$M$1048576,A9,'Periodo Parcial 2026'!$V$2:$V$1048576)*100/C9),0)</f>
        <v>9.2666852608759296</v>
      </c>
    </row>
    <row r="10" spans="1:7" x14ac:dyDescent="0.25">
      <c r="A10" s="1" t="s">
        <v>4</v>
      </c>
      <c r="B10" s="9">
        <f>SUMIF('Periodo Parcial 2025'!$M$2:$M$1048576,A10,'Periodo Parcial 2025'!$H$2:$H$1048576)</f>
        <v>256525214</v>
      </c>
      <c r="C10" s="9">
        <f>SUMIF('Periodo Parcial 2026'!$M$2:$M$1048576,A10,'Periodo Parcial 2026'!$H$2:$H$1048576)</f>
        <v>233001727</v>
      </c>
      <c r="D10" s="93">
        <f t="shared" si="1"/>
        <v>-23523487</v>
      </c>
      <c r="E10" s="11">
        <f t="shared" si="0"/>
        <v>-9.1700486798931191</v>
      </c>
      <c r="F10" s="28">
        <f>IF(B10&lt;&gt;0,(SUMIF('Periodo Parcial 2025'!$M$2:$M$1048576,A10,'Periodo Parcial 2025'!$V$2:$V$1048576)*100/B10),0)</f>
        <v>5.4010211253541724</v>
      </c>
      <c r="G10" s="29">
        <f>IF(C10&lt;&gt;0,(SUMIF('Periodo Parcial 2026'!$M$2:$M$1048576,A10,'Periodo Parcial 2026'!$V$2:$V$1048576)*100/C10),0)</f>
        <v>6.0957749896849478</v>
      </c>
    </row>
    <row r="11" spans="1:7" x14ac:dyDescent="0.25">
      <c r="A11" s="1" t="s">
        <v>5</v>
      </c>
      <c r="B11" s="9">
        <f>SUMIF('Periodo Parcial 2025'!$M$2:$M$1048576,A11,'Periodo Parcial 2025'!$H$2:$H$1048576)</f>
        <v>18863840431</v>
      </c>
      <c r="C11" s="9">
        <f>SUMIF('Periodo Parcial 2026'!$M$2:$M$1048576,A11,'Periodo Parcial 2026'!$H$2:$H$1048576)</f>
        <v>20648816386</v>
      </c>
      <c r="D11" s="93">
        <f t="shared" si="1"/>
        <v>1784975955</v>
      </c>
      <c r="E11" s="11">
        <f t="shared" si="0"/>
        <v>9.4624207701982552</v>
      </c>
      <c r="F11" s="28">
        <f>IF(B11&lt;&gt;0,(SUMIF('Periodo Parcial 2025'!$M$2:$M$1048576,A11,'Periodo Parcial 2025'!$V$2:$V$1048576)*100/B11),0)</f>
        <v>4.724745516482046</v>
      </c>
      <c r="G11" s="29">
        <f>IF(C11&lt;&gt;0,(SUMIF('Periodo Parcial 2026'!$M$2:$M$1048576,A11,'Periodo Parcial 2026'!$V$2:$V$1048576)*100/C11),0)</f>
        <v>4.4333862236320432</v>
      </c>
    </row>
    <row r="12" spans="1:7" x14ac:dyDescent="0.25">
      <c r="A12" s="1" t="s">
        <v>6</v>
      </c>
      <c r="B12" s="9">
        <f>SUMIF('Periodo Parcial 2025'!$M$2:$M$1048576,A12,'Periodo Parcial 2025'!$H$2:$H$1048576)</f>
        <v>80850933</v>
      </c>
      <c r="C12" s="9">
        <f>SUMIF('Periodo Parcial 2026'!$M$2:$M$1048576,A12,'Periodo Parcial 2026'!$H$2:$H$1048576)</f>
        <v>267359211</v>
      </c>
      <c r="D12" s="93">
        <f t="shared" si="1"/>
        <v>186508278</v>
      </c>
      <c r="E12" s="11">
        <f t="shared" si="0"/>
        <v>230.68166448988288</v>
      </c>
      <c r="F12" s="28">
        <f>IF(B12&lt;&gt;0,(SUMIF('Periodo Parcial 2025'!$M$2:$M$1048576,A12,'Periodo Parcial 2025'!$V$2:$V$1048576)*100/B12),0)</f>
        <v>6.9208861201391452</v>
      </c>
      <c r="G12" s="29">
        <f>IF(C12&lt;&gt;0,(SUMIF('Periodo Parcial 2026'!$M$2:$M$1048576,A12,'Periodo Parcial 2026'!$V$2:$V$1048576)*100/C12),0)</f>
        <v>0.71550218630769369</v>
      </c>
    </row>
    <row r="13" spans="1:7" x14ac:dyDescent="0.25">
      <c r="A13" s="1" t="s">
        <v>7</v>
      </c>
      <c r="B13" s="9">
        <f>SUMIF('Periodo Parcial 2025'!$M$2:$M$1048576,A13,'Periodo Parcial 2025'!$H$2:$H$1048576)</f>
        <v>295193227</v>
      </c>
      <c r="C13" s="9">
        <f>SUMIF('Periodo Parcial 2026'!$M$2:$M$1048576,A13,'Periodo Parcial 2026'!$H$2:$H$1048576)</f>
        <v>399717785</v>
      </c>
      <c r="D13" s="93">
        <f t="shared" si="1"/>
        <v>104524558</v>
      </c>
      <c r="E13" s="11">
        <f t="shared" si="0"/>
        <v>35.408860515624227</v>
      </c>
      <c r="F13" s="28">
        <f>IF(B13&lt;&gt;0,(SUMIF('Periodo Parcial 2025'!$M$2:$M$1048576,A13,'Periodo Parcial 2025'!$V$2:$V$1048576)*100/B13),0)</f>
        <v>7.3144764259784321</v>
      </c>
      <c r="G13" s="29">
        <f>IF(C13&lt;&gt;0,(SUMIF('Periodo Parcial 2026'!$M$2:$M$1048576,A13,'Periodo Parcial 2026'!$V$2:$V$1048576)*100/C13),0)</f>
        <v>7.1433336397578611</v>
      </c>
    </row>
    <row r="14" spans="1:7" x14ac:dyDescent="0.25">
      <c r="A14" s="1" t="s">
        <v>8</v>
      </c>
      <c r="B14" s="9">
        <f>SUMIF('Periodo Parcial 2025'!$M$2:$M$1048576,A14,'Periodo Parcial 2025'!$H$2:$H$1048576)</f>
        <v>297843499</v>
      </c>
      <c r="C14" s="9">
        <f>SUMIF('Periodo Parcial 2026'!$M$2:$M$1048576,A14,'Periodo Parcial 2026'!$H$2:$H$1048576)</f>
        <v>231957683</v>
      </c>
      <c r="D14" s="93">
        <f t="shared" si="1"/>
        <v>-65885816</v>
      </c>
      <c r="E14" s="11">
        <f t="shared" si="0"/>
        <v>-22.120951513532951</v>
      </c>
      <c r="F14" s="28">
        <f>IF(B14&lt;&gt;0,(SUMIF('Periodo Parcial 2025'!$M$2:$M$1048576,A14,'Periodo Parcial 2025'!$V$2:$V$1048576)*100/B14),0)</f>
        <v>5.3323426743653721</v>
      </c>
      <c r="G14" s="29">
        <f>IF(C14&lt;&gt;0,(SUMIF('Periodo Parcial 2026'!$M$2:$M$1048576,A14,'Periodo Parcial 2026'!$V$2:$V$1048576)*100/C14),0)</f>
        <v>4.8046423191768133</v>
      </c>
    </row>
    <row r="15" spans="1:7" ht="15.75" thickBot="1" x14ac:dyDescent="0.3">
      <c r="A15" s="2" t="s">
        <v>9</v>
      </c>
      <c r="B15" s="9">
        <f>SUMIF('Periodo Parcial 2025'!$M$2:$M$1048576,A15,'Periodo Parcial 2025'!$H$2:$H$1048576)</f>
        <v>876373874</v>
      </c>
      <c r="C15" s="9">
        <f>SUMIF('Periodo Parcial 2026'!$M$2:$M$1048576,A15,'Periodo Parcial 2026'!$H$2:$H$1048576)</f>
        <v>918037208</v>
      </c>
      <c r="D15" s="93">
        <f t="shared" si="1"/>
        <v>41663334</v>
      </c>
      <c r="E15" s="11">
        <f t="shared" si="0"/>
        <v>4.7540593388341925</v>
      </c>
      <c r="F15" s="37">
        <f>IF(B15&lt;&gt;0,(SUMIF('Periodo Parcial 2025'!$M$2:$M$1048576,A15,'Periodo Parcial 2025'!$V$2:$V$1048576)*100/B15),0)</f>
        <v>7.1956388558429341</v>
      </c>
      <c r="G15" s="30">
        <f>IF(C15&lt;&gt;0,(SUMIF('Periodo Parcial 2026'!$M$2:$M$1048576,A15,'Periodo Parcial 2026'!$V$2:$V$1048576)*100/C15),0)</f>
        <v>6.9448899722591637</v>
      </c>
    </row>
    <row r="16" spans="1:7" ht="15.75" thickBot="1" x14ac:dyDescent="0.3">
      <c r="A16" s="4" t="s">
        <v>2550</v>
      </c>
      <c r="B16" s="10">
        <f>SUM(B6:B15)</f>
        <v>21598636899</v>
      </c>
      <c r="C16" s="10">
        <f>SUM(C6:C15)</f>
        <v>23736406669</v>
      </c>
      <c r="D16" s="116">
        <f>SUM(D6:D15)</f>
        <v>2137769770</v>
      </c>
      <c r="E16" s="113">
        <f>+(C16-B16)*100/B16</f>
        <v>9.8977068784325795</v>
      </c>
      <c r="F16" s="38">
        <f>(SUM('Periodo Parcial 2025'!V2:V1048576))*100/B16</f>
        <v>4.9027535485307761</v>
      </c>
      <c r="G16" s="31">
        <f>(SUM('Periodo Parcial 2026'!V2:V1048576))*100/C16</f>
        <v>4.6246802909458529</v>
      </c>
    </row>
    <row r="19" spans="1:7" ht="18.75" x14ac:dyDescent="0.3">
      <c r="A19" s="165" t="s">
        <v>2080</v>
      </c>
      <c r="B19" s="165"/>
      <c r="C19" s="55" t="str">
        <f>+B1</f>
        <v>JULIO 2026</v>
      </c>
      <c r="D19" s="114"/>
      <c r="E19" s="53"/>
    </row>
    <row r="20" spans="1:7" ht="15.75" thickBot="1" x14ac:dyDescent="0.3"/>
    <row r="21" spans="1:7" ht="15.75" thickBot="1" x14ac:dyDescent="0.3">
      <c r="A21" s="5" t="s">
        <v>10</v>
      </c>
      <c r="B21" s="8" t="s">
        <v>12</v>
      </c>
      <c r="C21" s="8" t="s">
        <v>2551</v>
      </c>
      <c r="D21" s="115" t="s">
        <v>2619</v>
      </c>
      <c r="E21" s="112" t="s">
        <v>13</v>
      </c>
      <c r="F21" s="36" t="s">
        <v>2556</v>
      </c>
      <c r="G21" s="12" t="s">
        <v>2558</v>
      </c>
    </row>
    <row r="22" spans="1:7" x14ac:dyDescent="0.25">
      <c r="A22" s="3" t="s">
        <v>0</v>
      </c>
      <c r="B22" s="15">
        <f>SUMIFS('Periodo Parcial 2025'!$H$2:$H$1048576,'Periodo Parcial 2025'!$M$2:$M$1048576,A22,'Periodo Parcial 2025'!$Y$2:$Y$1048576,"Socio Nuevo 2025*")</f>
        <v>30000000</v>
      </c>
      <c r="C22" s="15">
        <f>SUMIFS('Periodo Parcial 2026'!$H$2:$H$1048576,'Periodo Parcial 2026'!$M$2:$M$1048576,$A22,'Periodo Parcial 2026'!$Y$2:$Y$1048576,"Socio Nuevo 2026*")</f>
        <v>0</v>
      </c>
      <c r="D22" s="93">
        <f>+C22-B22</f>
        <v>-30000000</v>
      </c>
      <c r="E22" s="11">
        <f t="shared" ref="E22:E31" si="2">IF(B22&lt;&gt;0,((C22-B22)*100)/B22,0)</f>
        <v>-100</v>
      </c>
      <c r="F22" s="39">
        <f>IF(B22&lt;&gt;0,((SUMIFS('Periodo Parcial 2025'!$V$2:$V$1048576,'Periodo Parcial 2025'!$M$2:$M$1048576,A22,'Periodo Parcial 2025'!$Y$2:$Y$1048576,"Socio Nuevo 2025*"))*100/B22),0)</f>
        <v>1</v>
      </c>
      <c r="G22" s="67">
        <f>IF(C22&lt;&gt;0,((SUMIFS('Periodo Parcial 2026'!$V$2:$V$1048576,'Periodo Parcial 2026'!$M$2:$M$1048576,A22,'Periodo Parcial 2026'!$Y$2:$Y$1048576,"Socio Nuevo 2026*"))*100/C22),0)</f>
        <v>0</v>
      </c>
    </row>
    <row r="23" spans="1:7" x14ac:dyDescent="0.25">
      <c r="A23" s="1" t="s">
        <v>1</v>
      </c>
      <c r="B23" s="9">
        <f>SUMIFS('Periodo Parcial 2025'!$H$2:$H$1048576,'Periodo Parcial 2025'!$M$2:$M$1048576,A23,'Periodo Parcial 2025'!$Y$2:$Y$1048576,"Socio Nuevo 2025*")</f>
        <v>885011</v>
      </c>
      <c r="C23" s="9">
        <f>SUMIFS('Periodo Parcial 2026'!$H$2:$H$1048576,'Periodo Parcial 2026'!$M$2:$M$1048576,$A23,'Periodo Parcial 2026'!$Y$2:$Y$1048576,"Socio Nuevo 2026*")</f>
        <v>317000000</v>
      </c>
      <c r="D23" s="93">
        <f t="shared" ref="D23:D31" si="3">+C23-B23</f>
        <v>316114989</v>
      </c>
      <c r="E23" s="11">
        <f t="shared" si="2"/>
        <v>35718.763834573809</v>
      </c>
      <c r="F23" s="28">
        <f>IF(B23&lt;&gt;0,((SUMIFS('Periodo Parcial 2025'!$V$2:$V$1048576,'Periodo Parcial 2025'!$M$2:$M$1048576,A23,'Periodo Parcial 2025'!$Y$2:$Y$1048576,"Socio Nuevo 2025*"))*100/B23),0)</f>
        <v>6.0891898518775474</v>
      </c>
      <c r="G23" s="29">
        <f>IF(C23&lt;&gt;0,((SUMIFS('Periodo Parcial 2026'!$V$2:$V$1048576,'Periodo Parcial 2026'!$M$2:$M$1048576,A23,'Periodo Parcial 2026'!$Y$2:$Y$1048576,"Socio Nuevo 2026*"))*100/C23),0)</f>
        <v>5.2681388012618298</v>
      </c>
    </row>
    <row r="24" spans="1:7" x14ac:dyDescent="0.25">
      <c r="A24" s="1" t="s">
        <v>2</v>
      </c>
      <c r="B24" s="9">
        <f>SUMIFS('Periodo Parcial 2025'!$H$2:$H$1048576,'Periodo Parcial 2025'!$M$2:$M$1048576,A24,'Periodo Parcial 2025'!$Y$2:$Y$1048576,"Socio Nuevo 2025*")</f>
        <v>0</v>
      </c>
      <c r="C24" s="9">
        <f>SUMIFS('Periodo Parcial 2026'!$H$2:$H$1048576,'Periodo Parcial 2026'!$M$2:$M$1048576,$A24,'Periodo Parcial 2026'!$Y$2:$Y$1048576,"Socio Nuevo 2026*")</f>
        <v>0</v>
      </c>
      <c r="D24" s="93">
        <f t="shared" si="3"/>
        <v>0</v>
      </c>
      <c r="E24" s="11">
        <f t="shared" si="2"/>
        <v>0</v>
      </c>
      <c r="F24" s="28">
        <f>IF(B24&lt;&gt;0,((SUMIFS('Periodo Parcial 2025'!$V$2:$V$1048576,'Periodo Parcial 2025'!$M$2:$M$1048576,A24,'Periodo Parcial 2025'!$Y$2:$Y$1048576,"Socio Nuevo 2025*"))*100/B24),0)</f>
        <v>0</v>
      </c>
      <c r="G24" s="29">
        <f>IF(C24&lt;&gt;0,((SUMIFS('Periodo Parcial 2026'!$V$2:$V$1048576,'Periodo Parcial 2026'!$M$2:$M$1048576,A24,'Periodo Parcial 2026'!$Y$2:$Y$1048576,"Socio Nuevo 2026*"))*100/C24),0)</f>
        <v>0</v>
      </c>
    </row>
    <row r="25" spans="1:7" x14ac:dyDescent="0.25">
      <c r="A25" s="1" t="s">
        <v>3</v>
      </c>
      <c r="B25" s="9">
        <f>SUMIFS('Periodo Parcial 2025'!$H$2:$H$1048576,'Periodo Parcial 2025'!$M$2:$M$1048576,A25,'Periodo Parcial 2025'!$Y$2:$Y$1048576,"Socio Nuevo 2025*")</f>
        <v>42093486</v>
      </c>
      <c r="C25" s="9">
        <f>SUMIFS('Periodo Parcial 2026'!$H$2:$H$1048576,'Periodo Parcial 2026'!$M$2:$M$1048576,$A25,'Periodo Parcial 2026'!$Y$2:$Y$1048576,"Socio Nuevo 2026*")</f>
        <v>500000</v>
      </c>
      <c r="D25" s="93">
        <f t="shared" si="3"/>
        <v>-41593486</v>
      </c>
      <c r="E25" s="11">
        <f t="shared" si="2"/>
        <v>-98.812167754412172</v>
      </c>
      <c r="F25" s="28">
        <f>IF(B25&lt;&gt;0,((SUMIFS('Periodo Parcial 2025'!$V$2:$V$1048576,'Periodo Parcial 2025'!$M$2:$M$1048576,A25,'Periodo Parcial 2025'!$Y$2:$Y$1048576,"Socio Nuevo 2025*"))*100/B25),0)</f>
        <v>4.9999992873006525</v>
      </c>
      <c r="G25" s="29">
        <f>IF(C25&lt;&gt;0,((SUMIFS('Periodo Parcial 2026'!$V$2:$V$1048576,'Periodo Parcial 2026'!$M$2:$M$1048576,A25,'Periodo Parcial 2026'!$Y$2:$Y$1048576,"Socio Nuevo 2026*"))*100/C25),0)</f>
        <v>8</v>
      </c>
    </row>
    <row r="26" spans="1:7" x14ac:dyDescent="0.25">
      <c r="A26" s="1" t="s">
        <v>4</v>
      </c>
      <c r="B26" s="9">
        <f>SUMIFS('Periodo Parcial 2025'!$H$2:$H$1048576,'Periodo Parcial 2025'!$M$2:$M$1048576,A26,'Periodo Parcial 2025'!$Y$2:$Y$1048576,"Socio Nuevo 2025*")</f>
        <v>0</v>
      </c>
      <c r="C26" s="9">
        <f>SUMIFS('Periodo Parcial 2026'!$H$2:$H$1048576,'Periodo Parcial 2026'!$M$2:$M$1048576,$A26,'Periodo Parcial 2026'!$Y$2:$Y$1048576,"Socio Nuevo 2026*")</f>
        <v>717447</v>
      </c>
      <c r="D26" s="93">
        <f t="shared" si="3"/>
        <v>717447</v>
      </c>
      <c r="E26" s="11">
        <f t="shared" si="2"/>
        <v>0</v>
      </c>
      <c r="F26" s="28">
        <f>IF(B26&lt;&gt;0,((SUMIFS('Periodo Parcial 2025'!$V$2:$V$1048576,'Periodo Parcial 2025'!$M$2:$M$1048576,A26,'Periodo Parcial 2025'!$Y$2:$Y$1048576,"Socio Nuevo 2025*"))*100/B26),0)</f>
        <v>0</v>
      </c>
      <c r="G26" s="29">
        <f>IF(C26&lt;&gt;0,((SUMIFS('Periodo Parcial 2026'!$V$2:$V$1048576,'Periodo Parcial 2026'!$M$2:$M$1048576,A26,'Periodo Parcial 2026'!$Y$2:$Y$1048576,"Socio Nuevo 2026*"))*100/C26),0)</f>
        <v>6.0000250889612756</v>
      </c>
    </row>
    <row r="27" spans="1:7" x14ac:dyDescent="0.25">
      <c r="A27" s="1" t="s">
        <v>5</v>
      </c>
      <c r="B27" s="9">
        <f>SUMIFS('Periodo Parcial 2025'!$H$2:$H$1048576,'Periodo Parcial 2025'!$M$2:$M$1048576,A27,'Periodo Parcial 2025'!$Y$2:$Y$1048576,"Socio Nuevo 2025*")</f>
        <v>115703528</v>
      </c>
      <c r="C27" s="9">
        <f>SUMIFS('Periodo Parcial 2026'!$H$2:$H$1048576,'Periodo Parcial 2026'!$M$2:$M$1048576,$A27,'Periodo Parcial 2026'!$Y$2:$Y$1048576,"Socio Nuevo 2026*")</f>
        <v>318280913</v>
      </c>
      <c r="D27" s="93">
        <f t="shared" si="3"/>
        <v>202577385</v>
      </c>
      <c r="E27" s="11">
        <f>IF(B27&lt;&gt;0,((C27-B27)*100)/B27,0)</f>
        <v>175.08315303920551</v>
      </c>
      <c r="F27" s="28">
        <f>IF(B27&lt;&gt;0,((SUMIFS('Periodo Parcial 2025'!$V$2:$V$1048576,'Periodo Parcial 2025'!$M$2:$M$1048576,A27,'Periodo Parcial 2025'!$Y$2:$Y$1048576,"Socio Nuevo 2025*"))*100/B27),0)</f>
        <v>5.8400155265792764</v>
      </c>
      <c r="G27" s="29">
        <f>IF(C27&lt;&gt;0,((SUMIFS('Periodo Parcial 2026'!$V$2:$V$1048576,'Periodo Parcial 2026'!$M$2:$M$1048576,A27,'Periodo Parcial 2026'!$Y$2:$Y$1048576,"Socio Nuevo 2026*"))*100/C27),0)</f>
        <v>4.9736190118318531</v>
      </c>
    </row>
    <row r="28" spans="1:7" x14ac:dyDescent="0.25">
      <c r="A28" s="1" t="s">
        <v>6</v>
      </c>
      <c r="B28" s="9">
        <f>SUMIFS('Periodo Parcial 2025'!$H$2:$H$1048576,'Periodo Parcial 2025'!$M$2:$M$1048576,A28,'Periodo Parcial 2025'!$Y$2:$Y$1048576,"Socio Nuevo 2025*")</f>
        <v>76969440</v>
      </c>
      <c r="C28" s="9">
        <f>SUMIFS('Periodo Parcial 2026'!$H$2:$H$1048576,'Periodo Parcial 2026'!$M$2:$M$1048576,$A28,'Periodo Parcial 2026'!$Y$2:$Y$1048576,"Socio Nuevo 2026*")</f>
        <v>240000000</v>
      </c>
      <c r="D28" s="93">
        <f t="shared" si="3"/>
        <v>163030560</v>
      </c>
      <c r="E28" s="11">
        <f>IF(B28&lt;&gt;0,((C28-B28)*100)/B28,0)</f>
        <v>211.81206463240477</v>
      </c>
      <c r="F28" s="28">
        <f>IF(B28&lt;&gt;0,((SUMIFS('Periodo Parcial 2025'!$V$2:$V$1048576,'Periodo Parcial 2025'!$M$2:$M$1048576,A28,'Periodo Parcial 2025'!$Y$2:$Y$1048576,"Socio Nuevo 2025*"))*100/B28),0)</f>
        <v>6.999998960626451</v>
      </c>
      <c r="G28" s="29">
        <f>IF(C28&lt;&gt;0,((SUMIFS('Periodo Parcial 2026'!$V$2:$V$1048576,'Periodo Parcial 2026'!$M$2:$M$1048576,A28,'Periodo Parcial 2026'!$Y$2:$Y$1048576,"Socio Nuevo 2026*"))*100/C28),0)</f>
        <v>0</v>
      </c>
    </row>
    <row r="29" spans="1:7" x14ac:dyDescent="0.25">
      <c r="A29" s="1" t="s">
        <v>7</v>
      </c>
      <c r="B29" s="9">
        <f>SUMIFS('Periodo Parcial 2025'!$H$2:$H$1048576,'Periodo Parcial 2025'!$M$2:$M$1048576,A29,'Periodo Parcial 2025'!$Y$2:$Y$1048576,"Socio Nuevo 2025*")</f>
        <v>40990583</v>
      </c>
      <c r="C29" s="9">
        <f>SUMIFS('Periodo Parcial 2026'!$H$2:$H$1048576,'Periodo Parcial 2026'!$M$2:$M$1048576,$A29,'Periodo Parcial 2026'!$Y$2:$Y$1048576,"Socio Nuevo 2026*")</f>
        <v>1200000</v>
      </c>
      <c r="D29" s="93">
        <f t="shared" si="3"/>
        <v>-39790583</v>
      </c>
      <c r="E29" s="11">
        <f t="shared" si="2"/>
        <v>-97.072498334556499</v>
      </c>
      <c r="F29" s="28">
        <f>IF(B29&lt;&gt;0,((SUMIFS('Periodo Parcial 2025'!$V$2:$V$1048576,'Periodo Parcial 2025'!$M$2:$M$1048576,A29,'Periodo Parcial 2025'!$Y$2:$Y$1048576,"Socio Nuevo 2025*"))*100/B29),0)</f>
        <v>6.9999980239363762</v>
      </c>
      <c r="G29" s="29">
        <f>IF(C29&lt;&gt;0,((SUMIFS('Periodo Parcial 2026'!$V$2:$V$1048576,'Periodo Parcial 2026'!$M$2:$M$1048576,A29,'Periodo Parcial 2026'!$Y$2:$Y$1048576,"Socio Nuevo 2026*"))*100/C29),0)</f>
        <v>7.5</v>
      </c>
    </row>
    <row r="30" spans="1:7" x14ac:dyDescent="0.25">
      <c r="A30" s="1" t="s">
        <v>8</v>
      </c>
      <c r="B30" s="9">
        <f>SUMIFS('Periodo Parcial 2025'!$H$2:$H$1048576,'Periodo Parcial 2025'!$M$2:$M$1048576,A30,'Periodo Parcial 2025'!$Y$2:$Y$1048576,"Socio Nuevo 2025*")</f>
        <v>9283055</v>
      </c>
      <c r="C30" s="9">
        <f>SUMIFS('Periodo Parcial 2026'!$H$2:$H$1048576,'Periodo Parcial 2026'!$M$2:$M$1048576,$A30,'Periodo Parcial 2026'!$Y$2:$Y$1048576,"Socio Nuevo 2026*")</f>
        <v>0</v>
      </c>
      <c r="D30" s="93">
        <f t="shared" si="3"/>
        <v>-9283055</v>
      </c>
      <c r="E30" s="11">
        <f t="shared" si="2"/>
        <v>-100</v>
      </c>
      <c r="F30" s="28">
        <f>IF(B30&lt;&gt;0,((SUMIFS('Periodo Parcial 2025'!$V$2:$V$1048576,'Periodo Parcial 2025'!$M$2:$M$1048576,A30,'Periodo Parcial 2025'!$Y$2:$Y$1048576,"Socio Nuevo 2025*"))*100/B30),0)</f>
        <v>8.4647564837222227</v>
      </c>
      <c r="G30" s="29">
        <f>IF(C30&lt;&gt;0,((SUMIFS('Periodo Parcial 2026'!$V$2:$V$1048576,'Periodo Parcial 2026'!$M$2:$M$1048576,A30,'Periodo Parcial 2026'!$Y$2:$Y$1048576,"Socio Nuevo 2026*"))*100/C30),0)</f>
        <v>0</v>
      </c>
    </row>
    <row r="31" spans="1:7" ht="15.75" thickBot="1" x14ac:dyDescent="0.3">
      <c r="A31" s="2" t="s">
        <v>9</v>
      </c>
      <c r="B31" s="14">
        <f>SUMIFS('Periodo Parcial 2025'!$H$2:$H$1048576,'Periodo Parcial 2025'!$M$2:$M$1048576,A31,'Periodo Parcial 2025'!$Y$2:$Y$1048576,"Socio Nuevo 2025*")</f>
        <v>215171023</v>
      </c>
      <c r="C31" s="14">
        <f>SUMIFS('Periodo Parcial 2026'!$H$2:$H$1048576,'Periodo Parcial 2026'!$M$2:$M$1048576,$A31,'Periodo Parcial 2026'!$Y$2:$Y$1048576,"Socio Nuevo 2026*")</f>
        <v>456522</v>
      </c>
      <c r="D31" s="93">
        <f t="shared" si="3"/>
        <v>-214714501</v>
      </c>
      <c r="E31" s="11">
        <f t="shared" si="2"/>
        <v>-99.787832955555544</v>
      </c>
      <c r="F31" s="37">
        <f>IF(B31&lt;&gt;0,((SUMIFS('Periodo Parcial 2025'!$V$2:$V$1048576,'Periodo Parcial 2025'!$M$2:$M$1048576,A31,'Periodo Parcial 2025'!$Y$2:$Y$1048576,"Socio Nuevo 2025*"))*100/B31),0)</f>
        <v>7.2781547355472673</v>
      </c>
      <c r="G31" s="30">
        <f>IF(C31&lt;&gt;0,((SUMIFS('Periodo Parcial 2026'!$V$2:$V$1048576,'Periodo Parcial 2026'!$M$2:$M$1048576,A31,'Periodo Parcial 2026'!$Y$2:$Y$1048576,"Socio Nuevo 2026*"))*100/C31),0)</f>
        <v>8.0000525713985304</v>
      </c>
    </row>
    <row r="32" spans="1:7" ht="15.75" thickBot="1" x14ac:dyDescent="0.3">
      <c r="A32" s="4" t="s">
        <v>2550</v>
      </c>
      <c r="B32" s="13">
        <f>SUM(B22:B31)</f>
        <v>531096126</v>
      </c>
      <c r="C32" s="16">
        <f>SUM(C22:C31)</f>
        <v>878154882</v>
      </c>
      <c r="D32" s="116">
        <f>SUM(D22:D31)</f>
        <v>347058756</v>
      </c>
      <c r="E32" s="113">
        <f>+(C32-B32)*100/B32</f>
        <v>65.347634638931638</v>
      </c>
      <c r="F32" s="68">
        <f>(SUMIF('Periodo Parcial 2025'!$Y$2:$Y$1048576,"Socio Nuevo 2025*",'Periodo Parcial 2025'!$V$2:$V$1048576))*100/B32</f>
        <v>6.3866283972856541</v>
      </c>
      <c r="G32" s="69">
        <f>(SUMIF('Periodo Parcial 2026'!$Y$2:$Y$1048576,"Socio Nuevo 2026*",'Periodo Parcial 2026'!$V$2:$V$1048576))*100/C32</f>
        <v>3.7282317357771064</v>
      </c>
    </row>
    <row r="35" spans="1:7" ht="18.75" x14ac:dyDescent="0.3">
      <c r="A35" s="165" t="s">
        <v>2081</v>
      </c>
      <c r="B35" s="165"/>
      <c r="C35" s="55" t="str">
        <f>+B1</f>
        <v>JULIO 2026</v>
      </c>
      <c r="D35" s="114"/>
      <c r="E35" s="53"/>
    </row>
    <row r="36" spans="1:7" ht="15.75" thickBot="1" x14ac:dyDescent="0.3"/>
    <row r="37" spans="1:7" ht="15.75" thickBot="1" x14ac:dyDescent="0.3">
      <c r="A37" s="5" t="s">
        <v>10</v>
      </c>
      <c r="B37" s="8" t="s">
        <v>12</v>
      </c>
      <c r="C37" s="8" t="s">
        <v>2551</v>
      </c>
      <c r="D37" s="115" t="s">
        <v>2619</v>
      </c>
      <c r="E37" s="112" t="s">
        <v>13</v>
      </c>
      <c r="F37" s="36" t="s">
        <v>2556</v>
      </c>
      <c r="G37" s="12" t="s">
        <v>2558</v>
      </c>
    </row>
    <row r="38" spans="1:7" x14ac:dyDescent="0.25">
      <c r="A38" s="3" t="s">
        <v>0</v>
      </c>
      <c r="B38" s="9">
        <f>SUMIFS('Periodo Parcial 2025'!$H$2:$H$1048576,'Periodo Parcial 2025'!$M$2:$M$1048576,A38,'Periodo Parcial 2025'!$Y$2:$Y$1048576,"&lt;&gt;Socio Nuevo 2025*")</f>
        <v>0</v>
      </c>
      <c r="C38" s="15">
        <f>SUMIFS('Periodo Parcial 2026'!$H$2:$H$1048576,'Periodo Parcial 2026'!$M$2:$M$1048576,A38,'Periodo Parcial 2026'!$Y$2:$Y$1048576,"&lt;&gt;Socio Nuevo 2026*")</f>
        <v>42000000</v>
      </c>
      <c r="D38" s="93">
        <f>+C38-B38</f>
        <v>42000000</v>
      </c>
      <c r="E38" s="11">
        <f t="shared" ref="E38:E47" si="4">IF(B38&lt;&gt;0,((C38-B38)*100)/B38,0)</f>
        <v>0</v>
      </c>
      <c r="F38" s="39">
        <f>IF(B38&lt;&gt;0,((SUMIFS('Periodo Parcial 2025'!$V$2:$V$1048576,'Periodo Parcial 2025'!$M$2:$M$1048576,A38,'Periodo Parcial 2025'!$Y$2:$Y$1048576,"&lt;&gt;Socio Nuevo 2025*"))*100/B38),0)</f>
        <v>0</v>
      </c>
      <c r="G38" s="67">
        <f>IF(C38&lt;&gt;0,((SUMIFS('Periodo Parcial 2026'!$V$2:$V$1048576,'Periodo Parcial 2026'!$M$2:$M$1048576,A38,'Periodo Parcial 2026'!$Y$2:$Y$1048576,"&lt;&gt;Socio Nuevo 2026*"))*100/C38),0)</f>
        <v>1.4285714285714286</v>
      </c>
    </row>
    <row r="39" spans="1:7" x14ac:dyDescent="0.25">
      <c r="A39" s="1" t="s">
        <v>1</v>
      </c>
      <c r="B39" s="9">
        <f>SUMIFS('Periodo Parcial 2025'!$H$2:$H$1048576,'Periodo Parcial 2025'!$M$2:$M$1048576,A39,'Periodo Parcial 2025'!$Y$2:$Y$1048576,"&lt;&gt;Socio Nuevo 2025*")</f>
        <v>563373337</v>
      </c>
      <c r="C39" s="9">
        <f>SUMIFS('Periodo Parcial 2026'!$H$2:$H$1048576,'Periodo Parcial 2026'!$M$2:$M$1048576,A39,'Periodo Parcial 2026'!$Y$2:$Y$1048576,"&lt;&gt;Socio Nuevo 2026*")</f>
        <v>351847770</v>
      </c>
      <c r="D39" s="93">
        <f t="shared" ref="D39:D47" si="5">+C39-B39</f>
        <v>-211525567</v>
      </c>
      <c r="E39" s="11">
        <f t="shared" si="4"/>
        <v>-37.546250968565097</v>
      </c>
      <c r="F39" s="28">
        <f>IF(B39&lt;&gt;0,((SUMIFS('Periodo Parcial 2025'!$V$2:$V$1048576,'Periodo Parcial 2025'!$M$2:$M$1048576,A39,'Periodo Parcial 2025'!$Y$2:$Y$1048576,"&lt;&gt;Socio Nuevo 2025*"))*100/B39),0)</f>
        <v>5.0469332026623759</v>
      </c>
      <c r="G39" s="29">
        <f>IF(C39&lt;&gt;0,((SUMIFS('Periodo Parcial 2026'!$V$2:$V$1048576,'Periodo Parcial 2026'!$M$2:$M$1048576,A39,'Periodo Parcial 2026'!$Y$2:$Y$1048576,"&lt;&gt;Socio Nuevo 2026*"))*100/C39),0)</f>
        <v>7.4571212999303649</v>
      </c>
    </row>
    <row r="40" spans="1:7" x14ac:dyDescent="0.25">
      <c r="A40" s="1" t="s">
        <v>2</v>
      </c>
      <c r="B40" s="9">
        <f>SUMIFS('Periodo Parcial 2025'!$H$2:$H$1048576,'Periodo Parcial 2025'!$M$2:$M$1048576,A40,'Periodo Parcial 2025'!$Y$2:$Y$1048576,"&lt;&gt;Socio Nuevo 2025*")</f>
        <v>222000000</v>
      </c>
      <c r="C40" s="9">
        <f>SUMIFS('Periodo Parcial 2026'!$H$2:$H$1048576,'Periodo Parcial 2026'!$M$2:$M$1048576,A40,'Periodo Parcial 2026'!$Y$2:$Y$1048576,"&lt;&gt;Socio Nuevo 2026*")</f>
        <v>140438877</v>
      </c>
      <c r="D40" s="93">
        <f t="shared" si="5"/>
        <v>-81561123</v>
      </c>
      <c r="E40" s="11">
        <f t="shared" si="4"/>
        <v>-36.739244594594595</v>
      </c>
      <c r="F40" s="28">
        <f>IF(B40&lt;&gt;0,((SUMIFS('Periodo Parcial 2025'!$V$2:$V$1048576,'Periodo Parcial 2025'!$M$2:$M$1048576,A40,'Periodo Parcial 2025'!$Y$2:$Y$1048576,"&lt;&gt;Socio Nuevo 2025*"))*100/B40),0)</f>
        <v>3.7387387387387387</v>
      </c>
      <c r="G40" s="29">
        <f>IF(C40&lt;&gt;0,((SUMIFS('Periodo Parcial 2026'!$V$2:$V$1048576,'Periodo Parcial 2026'!$M$2:$M$1048576,A40,'Periodo Parcial 2026'!$Y$2:$Y$1048576,"&lt;&gt;Socio Nuevo 2026*"))*100/C40),0)</f>
        <v>1.3708931893552523</v>
      </c>
    </row>
    <row r="41" spans="1:7" x14ac:dyDescent="0.25">
      <c r="A41" s="1" t="s">
        <v>3</v>
      </c>
      <c r="B41" s="9">
        <f>SUMIFS('Periodo Parcial 2025'!$H$2:$H$1048576,'Periodo Parcial 2025'!$M$2:$M$1048576,A41,'Periodo Parcial 2025'!$Y$2:$Y$1048576,"&lt;&gt;Socio Nuevo 2025*")</f>
        <v>69657887</v>
      </c>
      <c r="C41" s="9">
        <f>SUMIFS('Periodo Parcial 2026'!$H$2:$H$1048576,'Periodo Parcial 2026'!$M$2:$M$1048576,A41,'Periodo Parcial 2026'!$Y$2:$Y$1048576,"&lt;&gt;Socio Nuevo 2026*")</f>
        <v>185730022</v>
      </c>
      <c r="D41" s="93">
        <f t="shared" si="5"/>
        <v>116072135</v>
      </c>
      <c r="E41" s="11">
        <f t="shared" si="4"/>
        <v>166.63171967877807</v>
      </c>
      <c r="F41" s="28">
        <f>IF(B41&lt;&gt;0,((SUMIFS('Periodo Parcial 2025'!$V$2:$V$1048576,'Periodo Parcial 2025'!$M$2:$M$1048576,A41,'Periodo Parcial 2025'!$Y$2:$Y$1048576,"&lt;&gt;Socio Nuevo 2025*"))*100/B41),0)</f>
        <v>12.17763898006266</v>
      </c>
      <c r="G41" s="29">
        <f>IF(C41&lt;&gt;0,((SUMIFS('Periodo Parcial 2026'!$V$2:$V$1048576,'Periodo Parcial 2026'!$M$2:$M$1048576,A41,'Periodo Parcial 2026'!$Y$2:$Y$1048576,"&lt;&gt;Socio Nuevo 2026*"))*100/C41),0)</f>
        <v>9.2700952784036179</v>
      </c>
    </row>
    <row r="42" spans="1:7" x14ac:dyDescent="0.25">
      <c r="A42" s="1" t="s">
        <v>4</v>
      </c>
      <c r="B42" s="9">
        <f>SUMIFS('Periodo Parcial 2025'!$H$2:$H$1048576,'Periodo Parcial 2025'!$M$2:$M$1048576,A42,'Periodo Parcial 2025'!$Y$2:$Y$1048576,"&lt;&gt;Socio Nuevo 2025*")</f>
        <v>256525214</v>
      </c>
      <c r="C42" s="9">
        <f>SUMIFS('Periodo Parcial 2026'!$H$2:$H$1048576,'Periodo Parcial 2026'!$M$2:$M$1048576,A42,'Periodo Parcial 2026'!$Y$2:$Y$1048576,"&lt;&gt;Socio Nuevo 2026*")</f>
        <v>232284280</v>
      </c>
      <c r="D42" s="93">
        <f t="shared" si="5"/>
        <v>-24240934</v>
      </c>
      <c r="E42" s="11">
        <f t="shared" si="4"/>
        <v>-9.4497276201473124</v>
      </c>
      <c r="F42" s="28">
        <f>IF(B42&lt;&gt;0,((SUMIFS('Periodo Parcial 2025'!$V$2:$V$1048576,'Periodo Parcial 2025'!$M$2:$M$1048576,A42,'Periodo Parcial 2025'!$Y$2:$Y$1048576,"&lt;&gt;Socio Nuevo 2025*"))*100/B42),0)</f>
        <v>5.4010211253541724</v>
      </c>
      <c r="G42" s="29">
        <f>IF(C42&lt;&gt;0,((SUMIFS('Periodo Parcial 2026'!$V$2:$V$1048576,'Periodo Parcial 2026'!$M$2:$M$1048576,A42,'Periodo Parcial 2026'!$Y$2:$Y$1048576,"&lt;&gt;Socio Nuevo 2026*"))*100/C42),0)</f>
        <v>6.0960707285056053</v>
      </c>
    </row>
    <row r="43" spans="1:7" x14ac:dyDescent="0.25">
      <c r="A43" s="1" t="s">
        <v>5</v>
      </c>
      <c r="B43" s="9">
        <f>SUMIFS('Periodo Parcial 2025'!$H$2:$H$1048576,'Periodo Parcial 2025'!$M$2:$M$1048576,A43,'Periodo Parcial 2025'!$Y$2:$Y$1048576,"&lt;&gt;Socio Nuevo 2025*")</f>
        <v>18748136903</v>
      </c>
      <c r="C43" s="9">
        <f>SUMIFS('Periodo Parcial 2026'!$H$2:$H$1048576,'Periodo Parcial 2026'!$M$2:$M$1048576,A43,'Periodo Parcial 2026'!$Y$2:$Y$1048576,"&lt;&gt;Socio Nuevo 2026*")</f>
        <v>20330535473</v>
      </c>
      <c r="D43" s="93">
        <f t="shared" si="5"/>
        <v>1582398570</v>
      </c>
      <c r="E43" s="11">
        <f t="shared" si="4"/>
        <v>8.440297711645103</v>
      </c>
      <c r="F43" s="28">
        <f>IF(B43&lt;&gt;0,((SUMIFS('Periodo Parcial 2025'!$V$2:$V$1048576,'Periodo Parcial 2025'!$M$2:$M$1048576,A43,'Periodo Parcial 2025'!$Y$2:$Y$1048576,"&lt;&gt;Socio Nuevo 2025*"))*100/B43),0)</f>
        <v>4.7178626632412959</v>
      </c>
      <c r="G43" s="29">
        <f>IF(C43&lt;&gt;0,((SUMIFS('Periodo Parcial 2026'!$V$2:$V$1048576,'Periodo Parcial 2026'!$M$2:$M$1048576,A43,'Periodo Parcial 2026'!$Y$2:$Y$1048576,"&lt;&gt;Socio Nuevo 2026*"))*100/C43),0)</f>
        <v>4.4249287097958181</v>
      </c>
    </row>
    <row r="44" spans="1:7" x14ac:dyDescent="0.25">
      <c r="A44" s="1" t="s">
        <v>6</v>
      </c>
      <c r="B44" s="9">
        <f>SUMIFS('Periodo Parcial 2025'!$H$2:$H$1048576,'Periodo Parcial 2025'!$M$2:$M$1048576,A44,'Periodo Parcial 2025'!$Y$2:$Y$1048576,"&lt;&gt;Socio Nuevo 2025*")</f>
        <v>3881493</v>
      </c>
      <c r="C44" s="9">
        <f>SUMIFS('Periodo Parcial 2026'!$H$2:$H$1048576,'Periodo Parcial 2026'!$M$2:$M$1048576,A44,'Periodo Parcial 2026'!$Y$2:$Y$1048576,"&lt;&gt;Socio Nuevo 2026*")</f>
        <v>27359211</v>
      </c>
      <c r="D44" s="93">
        <f t="shared" si="5"/>
        <v>23477718</v>
      </c>
      <c r="E44" s="11">
        <f t="shared" si="4"/>
        <v>604.86307717159355</v>
      </c>
      <c r="F44" s="28">
        <f>IF(B44&lt;&gt;0,((SUMIFS('Periodo Parcial 2025'!$V$2:$V$1048576,'Periodo Parcial 2025'!$M$2:$M$1048576,A44,'Periodo Parcial 2025'!$Y$2:$Y$1048576,"&lt;&gt;Socio Nuevo 2025*"))*100/B44),0)</f>
        <v>5.3520900333969426</v>
      </c>
      <c r="G44" s="29">
        <f>IF(C44&lt;&gt;0,((SUMIFS('Periodo Parcial 2026'!$V$2:$V$1048576,'Periodo Parcial 2026'!$M$2:$M$1048576,A44,'Periodo Parcial 2026'!$Y$2:$Y$1048576,"&lt;&gt;Socio Nuevo 2026*"))*100/C44),0)</f>
        <v>6.9920181543246986</v>
      </c>
    </row>
    <row r="45" spans="1:7" x14ac:dyDescent="0.25">
      <c r="A45" s="1" t="s">
        <v>7</v>
      </c>
      <c r="B45" s="9">
        <f>SUMIFS('Periodo Parcial 2025'!$H$2:$H$1048576,'Periodo Parcial 2025'!$M$2:$M$1048576,A45,'Periodo Parcial 2025'!$Y$2:$Y$1048576,"&lt;&gt;Socio Nuevo 2025*")</f>
        <v>254202644</v>
      </c>
      <c r="C45" s="9">
        <f>SUMIFS('Periodo Parcial 2026'!$H$2:$H$1048576,'Periodo Parcial 2026'!$M$2:$M$1048576,A45,'Periodo Parcial 2026'!$Y$2:$Y$1048576,"&lt;&gt;Socio Nuevo 2026*")</f>
        <v>398517785</v>
      </c>
      <c r="D45" s="93">
        <f t="shared" si="5"/>
        <v>144315141</v>
      </c>
      <c r="E45" s="11">
        <f t="shared" si="4"/>
        <v>56.771691564309613</v>
      </c>
      <c r="F45" s="28">
        <f>IF(B45&lt;&gt;0,((SUMIFS('Periodo Parcial 2025'!$V$2:$V$1048576,'Periodo Parcial 2025'!$M$2:$M$1048576,A45,'Periodo Parcial 2025'!$Y$2:$Y$1048576,"&lt;&gt;Socio Nuevo 2025*"))*100/B45),0)</f>
        <v>7.3651865713875111</v>
      </c>
      <c r="G45" s="29">
        <f>IF(C45&lt;&gt;0,((SUMIFS('Periodo Parcial 2026'!$V$2:$V$1048576,'Periodo Parcial 2026'!$M$2:$M$1048576,A45,'Periodo Parcial 2026'!$Y$2:$Y$1048576,"&lt;&gt;Socio Nuevo 2026*"))*100/C45),0)</f>
        <v>7.1422596610086044</v>
      </c>
    </row>
    <row r="46" spans="1:7" x14ac:dyDescent="0.25">
      <c r="A46" s="1" t="s">
        <v>8</v>
      </c>
      <c r="B46" s="9">
        <f>SUMIFS('Periodo Parcial 2025'!$H$2:$H$1048576,'Periodo Parcial 2025'!$M$2:$M$1048576,A46,'Periodo Parcial 2025'!$Y$2:$Y$1048576,"&lt;&gt;Socio Nuevo 2025*")</f>
        <v>288560444</v>
      </c>
      <c r="C46" s="9">
        <f>SUMIFS('Periodo Parcial 2026'!$H$2:$H$1048576,'Periodo Parcial 2026'!$M$2:$M$1048576,A46,'Periodo Parcial 2026'!$Y$2:$Y$1048576,"&lt;&gt;Socio Nuevo 2026*")</f>
        <v>231957683</v>
      </c>
      <c r="D46" s="93">
        <f t="shared" si="5"/>
        <v>-56602761</v>
      </c>
      <c r="E46" s="11">
        <f t="shared" si="4"/>
        <v>-19.61556484159</v>
      </c>
      <c r="F46" s="28">
        <f>IF(B46&lt;&gt;0,((SUMIFS('Periodo Parcial 2025'!$V$2:$V$1048576,'Periodo Parcial 2025'!$M$2:$M$1048576,A46,'Periodo Parcial 2025'!$Y$2:$Y$1048576,"&lt;&gt;Socio Nuevo 2025*"))*100/B46),0)</f>
        <v>5.2315722109160605</v>
      </c>
      <c r="G46" s="29">
        <f>IF(C46&lt;&gt;0,((SUMIFS('Periodo Parcial 2026'!$V$2:$V$1048576,'Periodo Parcial 2026'!$M$2:$M$1048576,A46,'Periodo Parcial 2026'!$Y$2:$Y$1048576,"&lt;&gt;Socio Nuevo 2026*"))*100/C46),0)</f>
        <v>4.8046423191768133</v>
      </c>
    </row>
    <row r="47" spans="1:7" ht="15.75" thickBot="1" x14ac:dyDescent="0.3">
      <c r="A47" s="2" t="s">
        <v>9</v>
      </c>
      <c r="B47" s="9">
        <f>SUMIFS('Periodo Parcial 2025'!$H$2:$H$1048576,'Periodo Parcial 2025'!$M$2:$M$1048576,A47,'Periodo Parcial 2025'!$Y$2:$Y$1048576,"&lt;&gt;Socio Nuevo 2025*")</f>
        <v>661202851</v>
      </c>
      <c r="C47" s="14">
        <f>SUMIFS('Periodo Parcial 2026'!$H$2:$H$1048576,'Periodo Parcial 2026'!$M$2:$M$1048576,A47,'Periodo Parcial 2026'!$Y$2:$Y$1048576,"&lt;&gt;Socio Nuevo 2026*")</f>
        <v>917580686</v>
      </c>
      <c r="D47" s="93">
        <f t="shared" si="5"/>
        <v>256377835</v>
      </c>
      <c r="E47" s="11">
        <f t="shared" si="4"/>
        <v>38.774460003046784</v>
      </c>
      <c r="F47" s="37">
        <f>IF(B47&lt;&gt;0,((SUMIFS('Periodo Parcial 2025'!$V$2:$V$1048576,'Periodo Parcial 2025'!$M$2:$M$1048576,A47,'Periodo Parcial 2025'!$Y$2:$Y$1048576,"&lt;&gt;Socio Nuevo 2025*"))*100/B47),0)</f>
        <v>7.1687862398524356</v>
      </c>
      <c r="G47" s="30">
        <f>IF(C47&lt;&gt;0,((SUMIFS('Periodo Parcial 2026'!$V$2:$V$1048576,'Periodo Parcial 2026'!$M$2:$M$1048576,A47,'Periodo Parcial 2026'!$Y$2:$Y$1048576,"&lt;&gt;Socio Nuevo 2026*"))*100/C47),0)</f>
        <v>6.9443649994176102</v>
      </c>
    </row>
    <row r="48" spans="1:7" ht="15.75" thickBot="1" x14ac:dyDescent="0.3">
      <c r="A48" s="4" t="s">
        <v>2550</v>
      </c>
      <c r="B48" s="10">
        <f>SUM(B38:B47)</f>
        <v>21067540773</v>
      </c>
      <c r="C48" s="17">
        <f>SUM(C38:C47)</f>
        <v>22858251787</v>
      </c>
      <c r="D48" s="116">
        <f>SUM(D38:D47)</f>
        <v>1790711014</v>
      </c>
      <c r="E48" s="113">
        <f>+(C48-B48)*100/B48</f>
        <v>8.4998578300840961</v>
      </c>
      <c r="F48" s="68">
        <f>(SUMIF('Periodo Parcial 2025'!$Y$2:$Y$1048576,"&lt;&gt;Socio Nuevo 2025*",'Periodo Parcial 2025'!$V$2:$V$1048576))*100/B48</f>
        <v>4.8653462311730449</v>
      </c>
      <c r="G48" s="69">
        <f>(SUMIF('Periodo Parcial 2026'!$Y$2:$Y$1048576,"&lt;&gt;Socio Nuevo 2026*",'Periodo Parcial 2026'!$V$2:$V$1048576))*100/C48</f>
        <v>4.6591195246422368</v>
      </c>
    </row>
    <row r="51" spans="1:8" x14ac:dyDescent="0.25">
      <c r="A51" s="166" t="s">
        <v>2564</v>
      </c>
      <c r="B51" s="166"/>
      <c r="C51" s="166"/>
      <c r="D51" s="117" t="str">
        <f>+B1</f>
        <v>JULIO 2026</v>
      </c>
    </row>
    <row r="52" spans="1:8" ht="15.75" thickBot="1" x14ac:dyDescent="0.3"/>
    <row r="53" spans="1:8" ht="30.75" thickBot="1" x14ac:dyDescent="0.3">
      <c r="A53" s="5" t="s">
        <v>2552</v>
      </c>
      <c r="B53" s="8" t="s">
        <v>12</v>
      </c>
      <c r="C53" s="8" t="s">
        <v>2551</v>
      </c>
      <c r="D53" s="115" t="s">
        <v>2619</v>
      </c>
      <c r="E53" s="112" t="s">
        <v>13</v>
      </c>
      <c r="F53" s="20" t="s">
        <v>2555</v>
      </c>
      <c r="G53" s="20" t="s">
        <v>2554</v>
      </c>
      <c r="H53" s="21" t="s">
        <v>2553</v>
      </c>
    </row>
    <row r="54" spans="1:8" x14ac:dyDescent="0.25">
      <c r="A54" s="3" t="s">
        <v>77</v>
      </c>
      <c r="B54" s="9">
        <f>SUMIFS('Periodo Parcial 2025'!$H$2:$H$1048576,'Periodo Parcial 2025'!$O$2:$O$1048576,A54,'Periodo Parcial 2025'!$Y$2:$Y$1048576,"&lt;&gt;Socio Nuevo 2025*")</f>
        <v>5832388343</v>
      </c>
      <c r="C54" s="15">
        <f>SUMIFS('Periodo Parcial 2026'!$H$2:$H$1048576,'Periodo Parcial 2026'!$O$2:$O$1048576,A54,'Periodo Parcial 2026'!$Y$2:$Y$1048576,"&lt;&gt;Socio Nuevo 2026*")</f>
        <v>5798575638</v>
      </c>
      <c r="D54" s="93">
        <f>+C54-B54</f>
        <v>-33812705</v>
      </c>
      <c r="E54" s="11">
        <f t="shared" ref="E54:E62" si="6">IF(B54&lt;&gt;0,((C54-B54)*100)/B54,0)</f>
        <v>-0.57974028839457892</v>
      </c>
      <c r="F54" s="22" cm="1">
        <f t="array" ref="F54">SUM(IF(FREQUENCY(IF('Periodo Parcial 2026'!$O$2:$O$1048576=A54,MATCH('Periodo Parcial 2026'!$F$2:$F$1048576,'Periodo Parcial 2026'!$F$2:$F$1048576,0)),ROW('Periodo Parcial 2026'!$F$2:$F$1048576)-ROW('Periodo Parcial 2026'!$F$2)+1),1))</f>
        <v>91</v>
      </c>
      <c r="G54" s="22" cm="1">
        <f t="array" ref="G54">SUM(IF(FREQUENCY(IF('Periodo Parcial 2025'!$O$2:$O$1048576=A54,MATCH('Periodo Parcial 2025'!$F$2:$F$1048576,'Periodo Parcial 2025'!$F$2:$F$1048576,0)),ROW('Periodo Parcial 2025'!$F$2:$F$1048576)-ROW('Periodo Parcial 2025'!$F$2)+1),1))</f>
        <v>102</v>
      </c>
      <c r="H54" s="23" cm="1">
        <f t="array" ref="H54">SUM(IF(FREQUENCY(IF('2025'!$O$2:$O$1048576=A54,MATCH('2025'!$F$2:$F$1048576,'2025'!$F$2:$F$1048576,0)),ROW('2025'!$F$2:$F$1048576)-ROW('2025'!$F$2)+1),1))</f>
        <v>235</v>
      </c>
    </row>
    <row r="55" spans="1:8" x14ac:dyDescent="0.25">
      <c r="A55" s="1" t="s">
        <v>57</v>
      </c>
      <c r="B55" s="9">
        <f>SUMIFS('Periodo Parcial 2025'!$H$2:$H$1048576,'Periodo Parcial 2025'!$O$2:$O$1048576,A55,'Periodo Parcial 2025'!$Y$2:$Y$1048576,"&lt;&gt;Socio Nuevo 2025*")</f>
        <v>4311720732</v>
      </c>
      <c r="C55" s="9">
        <f>SUMIFS('Periodo Parcial 2026'!$H$2:$H$1048576,'Periodo Parcial 2026'!$O$2:$O$1048576,A55,'Periodo Parcial 2026'!$Y$2:$Y$1048576,"&lt;&gt;Socio Nuevo 2026*")</f>
        <v>4793348973</v>
      </c>
      <c r="D55" s="93">
        <f t="shared" ref="D55:D62" si="7">+C55-B55</f>
        <v>481628241</v>
      </c>
      <c r="E55" s="11">
        <f t="shared" si="6"/>
        <v>11.170209550575319</v>
      </c>
      <c r="F55" s="22" cm="1">
        <f t="array" ref="F55">SUM(IF(FREQUENCY(IF('Periodo Parcial 2026'!$O$2:$O$1048576=A55,MATCH('Periodo Parcial 2026'!$F$2:$F$1048576,'Periodo Parcial 2026'!$F$2:$F$1048576,0)),ROW('Periodo Parcial 2026'!$F$2:$F$1048576)-ROW('Periodo Parcial 2026'!$F$2)+1),1))</f>
        <v>86</v>
      </c>
      <c r="G55" s="22" cm="1">
        <f t="array" ref="G55">SUM(IF(FREQUENCY(IF('Periodo Parcial 2025'!$O$2:$O$1048576=A55,MATCH('Periodo Parcial 2025'!$F$2:$F$1048576,'Periodo Parcial 2025'!$F$2:$F$1048576,0)),ROW('Periodo Parcial 2025'!$F$2:$F$1048576)-ROW('Periodo Parcial 2025'!$F$2)+1),1))</f>
        <v>92</v>
      </c>
      <c r="H55" s="23" cm="1">
        <f t="array" ref="H55">SUM(IF(FREQUENCY(IF('2025'!$O$2:$O$1048576=A55,MATCH('2025'!$F$2:$F$1048576,'2025'!$F$2:$F$1048576,0)),ROW('2025'!$F$2:$F$1048576)-ROW('2025'!$F$2)+1),1))</f>
        <v>154</v>
      </c>
    </row>
    <row r="56" spans="1:8" x14ac:dyDescent="0.25">
      <c r="A56" s="1" t="s">
        <v>42</v>
      </c>
      <c r="B56" s="9">
        <f>SUMIFS('Periodo Parcial 2025'!$H$2:$H$1048576,'Periodo Parcial 2025'!$O$2:$O$1048576,A56,'Periodo Parcial 2025'!$Y$2:$Y$1048576,"&lt;&gt;Socio Nuevo 2025*")</f>
        <v>661202851</v>
      </c>
      <c r="C56" s="9">
        <f>SUMIFS('Periodo Parcial 2026'!$H$2:$H$1048576,'Periodo Parcial 2026'!$O$2:$O$1048576,A56,'Periodo Parcial 2026'!$Y$2:$Y$1048576,"&lt;&gt;Socio Nuevo 2026*")</f>
        <v>917580686</v>
      </c>
      <c r="D56" s="93">
        <f t="shared" si="7"/>
        <v>256377835</v>
      </c>
      <c r="E56" s="11">
        <f t="shared" si="6"/>
        <v>38.774460003046784</v>
      </c>
      <c r="F56" s="22" cm="1">
        <f t="array" ref="F56">SUM(IF(FREQUENCY(IF('Periodo Parcial 2026'!$O$2:$O$1048576=A56,MATCH('Periodo Parcial 2026'!$F$2:$F$1048576,'Periodo Parcial 2026'!$F$2:$F$1048576,0)),ROW('Periodo Parcial 2026'!$F$2:$F$1048576)-ROW('Periodo Parcial 2026'!$F$2)+1),1))</f>
        <v>40</v>
      </c>
      <c r="G56" s="22" cm="1">
        <f t="array" ref="G56">SUM(IF(FREQUENCY(IF('Periodo Parcial 2025'!$O$2:$O$1048576=A56,MATCH('Periodo Parcial 2025'!$F$2:$F$1048576,'Periodo Parcial 2025'!$F$2:$F$1048576,0)),ROW('Periodo Parcial 2025'!$F$2:$F$1048576)-ROW('Periodo Parcial 2025'!$F$2)+1),1))</f>
        <v>45</v>
      </c>
      <c r="H56" s="23" cm="1">
        <f t="array" ref="H56">SUM(IF(FREQUENCY(IF('2025'!$O$2:$O$1048576=A56,MATCH('2025'!$F$2:$F$1048576,'2025'!$F$2:$F$1048576,0)),ROW('2025'!$F$2:$F$1048576)-ROW('2025'!$F$2)+1),1))</f>
        <v>113</v>
      </c>
    </row>
    <row r="57" spans="1:8" x14ac:dyDescent="0.25">
      <c r="A57" s="1" t="s">
        <v>51</v>
      </c>
      <c r="B57" s="9">
        <f>SUMIFS('Periodo Parcial 2025'!$H$2:$H$1048576,'Periodo Parcial 2025'!$O$2:$O$1048576,A57,'Periodo Parcial 2025'!$Y$2:$Y$1048576,"&lt;&gt;Socio Nuevo 2025*")</f>
        <v>326183101</v>
      </c>
      <c r="C57" s="9">
        <f>SUMIFS('Periodo Parcial 2026'!$H$2:$H$1048576,'Periodo Parcial 2026'!$O$2:$O$1048576,A57,'Periodo Parcial 2026'!$Y$2:$Y$1048576,"&lt;&gt;Socio Nuevo 2026*")</f>
        <v>418014302</v>
      </c>
      <c r="D57" s="93">
        <f t="shared" si="7"/>
        <v>91831201</v>
      </c>
      <c r="E57" s="11">
        <f t="shared" si="6"/>
        <v>28.153267510937056</v>
      </c>
      <c r="F57" s="22" cm="1">
        <f t="array" ref="F57">SUM(IF(FREQUENCY(IF('Periodo Parcial 2026'!$O$2:$O$1048576=A57,MATCH('Periodo Parcial 2026'!$F$2:$F$1048576,'Periodo Parcial 2026'!$F$2:$F$1048576,0)),ROW('Periodo Parcial 2026'!$F$2:$F$1048576)-ROW('Periodo Parcial 2026'!$F$2)+1),1))</f>
        <v>34</v>
      </c>
      <c r="G57" s="22" cm="1">
        <f t="array" ref="G57">SUM(IF(FREQUENCY(IF('Periodo Parcial 2025'!$O$2:$O$1048576=A57,MATCH('Periodo Parcial 2025'!$F$2:$F$1048576,'Periodo Parcial 2025'!$F$2:$F$1048576,0)),ROW('Periodo Parcial 2025'!$F$2:$F$1048576)-ROW('Periodo Parcial 2025'!$F$2)+1),1))</f>
        <v>30</v>
      </c>
      <c r="H57" s="23" cm="1">
        <f t="array" ref="H57">SUM(IF(FREQUENCY(IF('2025'!$O$2:$O$1048576=A57,MATCH('2025'!$F$2:$F$1048576,'2025'!$F$2:$F$1048576,0)),ROW('2025'!$F$2:$F$1048576)-ROW('2025'!$F$2)+1),1))</f>
        <v>63</v>
      </c>
    </row>
    <row r="58" spans="1:8" x14ac:dyDescent="0.25">
      <c r="A58" s="1" t="s">
        <v>87</v>
      </c>
      <c r="B58" s="9">
        <f>SUMIFS('Periodo Parcial 2025'!$H$2:$H$1048576,'Periodo Parcial 2025'!$O$2:$O$1048576,A58,'Periodo Parcial 2025'!$Y$2:$Y$1048576,"&lt;&gt;Socio Nuevo 2025*")</f>
        <v>785333880</v>
      </c>
      <c r="C58" s="9">
        <f>SUMIFS('Periodo Parcial 2026'!$H$2:$H$1048576,'Periodo Parcial 2026'!$O$2:$O$1048576,A58,'Periodo Parcial 2026'!$Y$2:$Y$1048576,"&lt;&gt;Socio Nuevo 2026*")</f>
        <v>534286647</v>
      </c>
      <c r="D58" s="93">
        <f t="shared" si="7"/>
        <v>-251047233</v>
      </c>
      <c r="E58" s="11">
        <f t="shared" si="6"/>
        <v>-31.966942900769798</v>
      </c>
      <c r="F58" s="22" cm="1">
        <f t="array" ref="F58">SUM(IF(FREQUENCY(IF('Periodo Parcial 2026'!$O$2:$O$1048576=A58,MATCH('Periodo Parcial 2026'!$F$2:$F$1048576,'Periodo Parcial 2026'!$F$2:$F$1048576,0)),ROW('Periodo Parcial 2026'!$F$2:$F$1048576)-ROW('Periodo Parcial 2026'!$F$2)+1),1))</f>
        <v>24</v>
      </c>
      <c r="G58" s="22" cm="1">
        <f t="array" ref="G58">SUM(IF(FREQUENCY(IF('Periodo Parcial 2025'!$O$2:$O$1048576=A58,MATCH('Periodo Parcial 2025'!$F$2:$F$1048576,'Periodo Parcial 2025'!$F$2:$F$1048576,0)),ROW('Periodo Parcial 2025'!$F$2:$F$1048576)-ROW('Periodo Parcial 2025'!$F$2)+1),1))</f>
        <v>21</v>
      </c>
      <c r="H58" s="23" cm="1">
        <f t="array" ref="H58">SUM(IF(FREQUENCY(IF('2025'!$O$2:$O$1048576=A58,MATCH('2025'!$F$2:$F$1048576,'2025'!$F$2:$F$1048576,0)),ROW('2025'!$F$2:$F$1048576)-ROW('2025'!$F$2)+1),1))</f>
        <v>37</v>
      </c>
    </row>
    <row r="59" spans="1:8" x14ac:dyDescent="0.25">
      <c r="A59" s="1" t="s">
        <v>54</v>
      </c>
      <c r="B59" s="9">
        <f>SUMIFS('Periodo Parcial 2025'!$H$2:$H$1048576,'Periodo Parcial 2025'!$O$2:$O$1048576,A59,'Periodo Parcial 2025'!$Y$2:$Y$1048576,"&lt;&gt;Socio Nuevo 2025*")</f>
        <v>4869762497</v>
      </c>
      <c r="C59" s="9">
        <f>SUMIFS('Periodo Parcial 2026'!$H$2:$H$1048576,'Periodo Parcial 2026'!$O$2:$O$1048576,A59,'Periodo Parcial 2026'!$Y$2:$Y$1048576,"&lt;&gt;Socio Nuevo 2026*")</f>
        <v>5690754889</v>
      </c>
      <c r="D59" s="93">
        <f t="shared" si="7"/>
        <v>820992392</v>
      </c>
      <c r="E59" s="11">
        <f t="shared" si="6"/>
        <v>16.858982188674897</v>
      </c>
      <c r="F59" s="22" cm="1">
        <f t="array" ref="F59">SUM(IF(FREQUENCY(IF('Periodo Parcial 2026'!$O$2:$O$1048576=A59,MATCH('Periodo Parcial 2026'!$F$2:$F$1048576,'Periodo Parcial 2026'!$F$2:$F$1048576,0)),ROW('Periodo Parcial 2026'!$F$2:$F$1048576)-ROW('Periodo Parcial 2026'!$F$2)+1),1))</f>
        <v>99</v>
      </c>
      <c r="G59" s="22" cm="1">
        <f t="array" ref="G59">SUM(IF(FREQUENCY(IF('Periodo Parcial 2025'!$O$2:$O$1048576=A59,MATCH('Periodo Parcial 2025'!$F$2:$F$1048576,'Periodo Parcial 2025'!$F$2:$F$1048576,0)),ROW('Periodo Parcial 2025'!$F$2:$F$1048576)-ROW('Periodo Parcial 2025'!$F$2)+1),1))</f>
        <v>92</v>
      </c>
      <c r="H59" s="23" cm="1">
        <f t="array" ref="H59">SUM(IF(FREQUENCY(IF('2025'!$O$2:$O$1048576=A59,MATCH('2025'!$F$2:$F$1048576,'2025'!$F$2:$F$1048576,0)),ROW('2025'!$F$2:$F$1048576)-ROW('2025'!$F$2)+1),1))</f>
        <v>151</v>
      </c>
    </row>
    <row r="60" spans="1:8" x14ac:dyDescent="0.25">
      <c r="A60" s="1" t="s">
        <v>347</v>
      </c>
      <c r="B60" s="9">
        <f>SUMIFS('Periodo Parcial 2025'!$H$2:$H$1048576,'Periodo Parcial 2025'!$O$2:$O$1048576,A60,'Periodo Parcial 2025'!$Y$2:$Y$1048576,"&lt;&gt;Socio Nuevo 2025*")</f>
        <v>288560444</v>
      </c>
      <c r="C60" s="9">
        <f>SUMIFS('Periodo Parcial 2026'!$H$2:$H$1048576,'Periodo Parcial 2026'!$O$2:$O$1048576,A60,'Periodo Parcial 2026'!$Y$2:$Y$1048576,"&lt;&gt;Socio Nuevo 2026*")</f>
        <v>231957683</v>
      </c>
      <c r="D60" s="93">
        <f t="shared" si="7"/>
        <v>-56602761</v>
      </c>
      <c r="E60" s="11">
        <f t="shared" si="6"/>
        <v>-19.61556484159</v>
      </c>
      <c r="F60" s="22" cm="1">
        <f t="array" ref="F60">SUM(IF(FREQUENCY(IF('Periodo Parcial 2026'!$O$2:$O$1048576=A60,MATCH('Periodo Parcial 2026'!$F$2:$F$1048576,'Periodo Parcial 2026'!$F$2:$F$1048576,0)),ROW('Periodo Parcial 2026'!$F$2:$F$1048576)-ROW('Periodo Parcial 2026'!$F$2)+1),1))</f>
        <v>15</v>
      </c>
      <c r="G60" s="22" cm="1">
        <f t="array" ref="G60">SUM(IF(FREQUENCY(IF('Periodo Parcial 2025'!$O$2:$O$1048576=A60,MATCH('Periodo Parcial 2025'!$F$2:$F$1048576,'Periodo Parcial 2025'!$F$2:$F$1048576,0)),ROW('Periodo Parcial 2025'!$F$2:$F$1048576)-ROW('Periodo Parcial 2025'!$F$2)+1),1))</f>
        <v>14</v>
      </c>
      <c r="H60" s="23" cm="1">
        <f t="array" ref="H60">SUM(IF(FREQUENCY(IF('2025'!$O$2:$O$1048576=A60,MATCH('2025'!$F$2:$F$1048576,'2025'!$F$2:$F$1048576,0)),ROW('2025'!$F$2:$F$1048576)-ROW('2025'!$F$2)+1),1))</f>
        <v>29</v>
      </c>
    </row>
    <row r="61" spans="1:8" x14ac:dyDescent="0.25">
      <c r="A61" s="1" t="s">
        <v>64</v>
      </c>
      <c r="B61" s="9">
        <f>SUMIFS('Periodo Parcial 2025'!$H$2:$H$1048576,'Periodo Parcial 2025'!$O$2:$O$1048576,A61,'Periodo Parcial 2025'!$Y$2:$Y$1048576,"&lt;&gt;Socio Nuevo 2025*")</f>
        <v>258084137</v>
      </c>
      <c r="C61" s="9">
        <f>SUMIFS('Periodo Parcial 2026'!$H$2:$H$1048576,'Periodo Parcial 2026'!$O$2:$O$1048576,A61,'Periodo Parcial 2026'!$Y$2:$Y$1048576,"&lt;&gt;Socio Nuevo 2026*")</f>
        <v>425876996</v>
      </c>
      <c r="D61" s="93">
        <f t="shared" si="7"/>
        <v>167792859</v>
      </c>
      <c r="E61" s="11">
        <f t="shared" si="6"/>
        <v>65.014789731148795</v>
      </c>
      <c r="F61" s="22" cm="1">
        <f t="array" ref="F61">SUM(IF(FREQUENCY(IF('Periodo Parcial 2026'!$O$2:$O$1048576=A61,MATCH('Periodo Parcial 2026'!$F$2:$F$1048576,'Periodo Parcial 2026'!$F$2:$F$1048576,0)),ROW('Periodo Parcial 2026'!$F$2:$F$1048576)-ROW('Periodo Parcial 2026'!$F$2)+1),1))</f>
        <v>25</v>
      </c>
      <c r="G61" s="22" cm="1">
        <f t="array" ref="G61">SUM(IF(FREQUENCY(IF('Periodo Parcial 2025'!$O$2:$O$1048576=A61,MATCH('Periodo Parcial 2025'!$F$2:$F$1048576,'Periodo Parcial 2025'!$F$2:$F$1048576,0)),ROW('Periodo Parcial 2025'!$F$2:$F$1048576)-ROW('Periodo Parcial 2025'!$F$2)+1),1))</f>
        <v>29</v>
      </c>
      <c r="H61" s="23" cm="1">
        <f t="array" ref="H61">SUM(IF(FREQUENCY(IF('2025'!$O$2:$O$1048576=A61,MATCH('2025'!$F$2:$F$1048576,'2025'!$F$2:$F$1048576,0)),ROW('2025'!$F$2:$F$1048576)-ROW('2025'!$F$2)+1),1))</f>
        <v>84</v>
      </c>
    </row>
    <row r="62" spans="1:8" ht="15.75" thickBot="1" x14ac:dyDescent="0.3">
      <c r="A62" s="2" t="s">
        <v>47</v>
      </c>
      <c r="B62" s="9">
        <f>SUMIFS('Periodo Parcial 2025'!$H$2:$H$1048576,'Periodo Parcial 2025'!$O$2:$O$1048576,A62,'Periodo Parcial 2025'!$Y$2:$Y$1048576,"&lt;&gt;Socio Nuevo 2025*")</f>
        <v>3734265331</v>
      </c>
      <c r="C62" s="14">
        <f>SUMIFS('Periodo Parcial 2026'!$H$2:$H$1048576,'Periodo Parcial 2026'!$O$2:$O$1048576,A62,'Periodo Parcial 2026'!$Y$2:$Y$1048576,"&lt;&gt;Socio Nuevo 2026*")</f>
        <v>4047855973</v>
      </c>
      <c r="D62" s="93">
        <f t="shared" si="7"/>
        <v>313590642</v>
      </c>
      <c r="E62" s="11">
        <f t="shared" si="6"/>
        <v>8.3976529304633925</v>
      </c>
      <c r="F62" s="24" cm="1">
        <f t="array" ref="F62">SUM(IF(FREQUENCY(IF('Periodo Parcial 2026'!$O$2:$O$1048576=A62,MATCH('Periodo Parcial 2026'!$F$2:$F$1048576,'Periodo Parcial 2026'!$F$2:$F$1048576,0)),ROW('Periodo Parcial 2026'!$F$2:$F$1048576)-ROW('Periodo Parcial 2026'!$F$2)+1),1))</f>
        <v>93</v>
      </c>
      <c r="G62" s="24" cm="1">
        <f t="array" ref="G62">SUM(IF(FREQUENCY(IF('Periodo Parcial 2025'!$O$2:$O$1048576=A62,MATCH('Periodo Parcial 2025'!$F$2:$F$1048576,'Periodo Parcial 2025'!$F$2:$F$1048576,0)),ROW('Periodo Parcial 2025'!$F$2:$F$1048576)-ROW('Periodo Parcial 2025'!$F$2)+1),1))</f>
        <v>91</v>
      </c>
      <c r="H62" s="25" cm="1">
        <f t="array" ref="H62">SUM(IF(FREQUENCY(IF('2025'!$O$2:$O$1048576=A62,MATCH('2025'!$F$2:$F$1048576,'2025'!$F$2:$F$1048576,0)),ROW('2025'!$F$2:$F$1048576)-ROW('2025'!$F$2)+1),1))</f>
        <v>154</v>
      </c>
    </row>
    <row r="63" spans="1:8" ht="15.75" thickBot="1" x14ac:dyDescent="0.3">
      <c r="A63" s="4" t="s">
        <v>2550</v>
      </c>
      <c r="B63" s="10">
        <f>SUM(B54:B62)</f>
        <v>21067501316</v>
      </c>
      <c r="C63" s="17">
        <f>SUM(C54:C62)</f>
        <v>22858251787</v>
      </c>
      <c r="D63" s="116">
        <f>SUM(D54:D62)</f>
        <v>1790750471</v>
      </c>
      <c r="E63" s="113">
        <f>+(C63-B63)*100/B63</f>
        <v>8.5000610378032366</v>
      </c>
      <c r="F63" s="26">
        <f>SUM(F54:F62)</f>
        <v>507</v>
      </c>
      <c r="G63" s="26">
        <f>SUM(G54:G62)</f>
        <v>516</v>
      </c>
      <c r="H63" s="27">
        <f>SUM(H54:H62)</f>
        <v>1020</v>
      </c>
    </row>
  </sheetData>
  <mergeCells count="4">
    <mergeCell ref="A3:B3"/>
    <mergeCell ref="A19:B19"/>
    <mergeCell ref="A35:B35"/>
    <mergeCell ref="A51:C51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1D85C-6B0E-4E0F-AC6D-47BE247DEF5D}">
  <sheetPr codeName="Hoja5">
    <tabColor rgb="FF00B050"/>
  </sheetPr>
  <dimension ref="A1:H1104"/>
  <sheetViews>
    <sheetView zoomScale="145" zoomScaleNormal="145" workbookViewId="0">
      <selection activeCell="F8" sqref="F8"/>
    </sheetView>
  </sheetViews>
  <sheetFormatPr baseColWidth="10" defaultRowHeight="15" x14ac:dyDescent="0.25"/>
  <cols>
    <col min="1" max="1" width="15.7109375" customWidth="1"/>
    <col min="2" max="2" width="56.42578125" customWidth="1"/>
    <col min="3" max="3" width="16" customWidth="1"/>
    <col min="4" max="4" width="15.5703125" customWidth="1"/>
    <col min="5" max="8" width="15.7109375" style="44" customWidth="1"/>
  </cols>
  <sheetData>
    <row r="1" spans="1:8" x14ac:dyDescent="0.25">
      <c r="A1" s="54" t="str">
        <f>+'Comp PP 2025-2026'!B1</f>
        <v>JULIO 2026</v>
      </c>
      <c r="G1" s="44">
        <f>SUM(G4:G1103)-'Comp PP 2025-2026'!C16</f>
        <v>0</v>
      </c>
    </row>
    <row r="2" spans="1:8" ht="15.75" thickBot="1" x14ac:dyDescent="0.3"/>
    <row r="3" spans="1:8" ht="30.75" thickBot="1" x14ac:dyDescent="0.3">
      <c r="A3" s="42" t="s">
        <v>18</v>
      </c>
      <c r="B3" s="43" t="s">
        <v>48</v>
      </c>
      <c r="C3" s="43" t="s">
        <v>2652</v>
      </c>
      <c r="D3" s="43" t="s">
        <v>2552</v>
      </c>
      <c r="E3" s="45" t="s">
        <v>2559</v>
      </c>
      <c r="F3" s="45" t="s">
        <v>2560</v>
      </c>
      <c r="G3" s="45" t="s">
        <v>2561</v>
      </c>
      <c r="H3" s="46" t="s">
        <v>2562</v>
      </c>
    </row>
    <row r="4" spans="1:8" x14ac:dyDescent="0.25">
      <c r="A4" s="40" t="s">
        <v>1068</v>
      </c>
      <c r="B4" s="22" t="s">
        <v>1069</v>
      </c>
      <c r="C4" s="22" t="s">
        <v>2656</v>
      </c>
      <c r="D4" s="22" t="s">
        <v>77</v>
      </c>
      <c r="E4" s="47">
        <f>SUMIF('2025'!$E$2:$E$13728,A4,'2025'!$H$2:$H$13728)</f>
        <v>375100000</v>
      </c>
      <c r="F4" s="47">
        <f>SUMIF('Periodo Parcial 2025'!$E$2:$E$1048576,A4,'Periodo Parcial 2025'!$H$2:$H$1048576)</f>
        <v>313600000</v>
      </c>
      <c r="G4" s="47">
        <f>SUMIF('Periodo Parcial 2026'!$E$2:$E$1048576,A4,'Periodo Parcial 2026'!$H$2:$H$1048576)</f>
        <v>0</v>
      </c>
      <c r="H4" s="48">
        <f>+G4-F4</f>
        <v>-313600000</v>
      </c>
    </row>
    <row r="5" spans="1:8" x14ac:dyDescent="0.25">
      <c r="A5" s="40" t="s">
        <v>1123</v>
      </c>
      <c r="B5" s="22" t="s">
        <v>1124</v>
      </c>
      <c r="C5" s="22" t="s">
        <v>2654</v>
      </c>
      <c r="D5" s="22" t="s">
        <v>77</v>
      </c>
      <c r="E5" s="47">
        <f>SUMIF('2025'!$E$2:$E$13728,A5,'2025'!$H$2:$H$13728)</f>
        <v>714766453</v>
      </c>
      <c r="F5" s="47">
        <f>SUMIF('Periodo Parcial 2025'!$E$2:$E$1048576,A5,'Periodo Parcial 2025'!$H$2:$H$1048576)</f>
        <v>714766453</v>
      </c>
      <c r="G5" s="47">
        <f>SUMIF('Periodo Parcial 2026'!$E$2:$E$1048576,A5,'Periodo Parcial 2026'!$H$2:$H$1048576)</f>
        <v>403267602</v>
      </c>
      <c r="H5" s="48">
        <f>+G5-F5</f>
        <v>-311498851</v>
      </c>
    </row>
    <row r="6" spans="1:8" x14ac:dyDescent="0.25">
      <c r="A6" s="40" t="s">
        <v>1719</v>
      </c>
      <c r="B6" s="22" t="s">
        <v>1720</v>
      </c>
      <c r="C6" s="22" t="s">
        <v>1720</v>
      </c>
      <c r="D6" s="22" t="s">
        <v>54</v>
      </c>
      <c r="E6" s="47">
        <f>SUMIF('2025'!$E$2:$E$13728,A6,'2025'!$H$2:$H$13728)</f>
        <v>486957760</v>
      </c>
      <c r="F6" s="47">
        <f>SUMIF('Periodo Parcial 2025'!$E$2:$E$1048576,A6,'Periodo Parcial 2025'!$H$2:$H$1048576)</f>
        <v>243478880</v>
      </c>
      <c r="G6" s="47">
        <f>SUMIF('Periodo Parcial 2026'!$E$2:$E$1048576,A6,'Periodo Parcial 2026'!$H$2:$H$1048576)</f>
        <v>0</v>
      </c>
      <c r="H6" s="48">
        <f>+G6-F6</f>
        <v>-243478880</v>
      </c>
    </row>
    <row r="7" spans="1:8" x14ac:dyDescent="0.25">
      <c r="A7" s="40" t="s">
        <v>980</v>
      </c>
      <c r="B7" s="22" t="s">
        <v>981</v>
      </c>
      <c r="C7" s="22" t="s">
        <v>2658</v>
      </c>
      <c r="D7" s="22" t="s">
        <v>87</v>
      </c>
      <c r="E7" s="47">
        <f>SUMIF('2025'!$E$2:$E$13728,A7,'2025'!$H$2:$H$13728)</f>
        <v>294995579</v>
      </c>
      <c r="F7" s="47">
        <f>SUMIF('Periodo Parcial 2025'!$E$2:$E$1048576,A7,'Periodo Parcial 2025'!$H$2:$H$1048576)</f>
        <v>220803905</v>
      </c>
      <c r="G7" s="47">
        <f>SUMIF('Periodo Parcial 2026'!$E$2:$E$1048576,A7,'Periodo Parcial 2026'!$H$2:$H$1048576)</f>
        <v>0</v>
      </c>
      <c r="H7" s="48">
        <f>+G7-F7</f>
        <v>-220803905</v>
      </c>
    </row>
    <row r="8" spans="1:8" x14ac:dyDescent="0.25">
      <c r="A8" s="40" t="s">
        <v>1182</v>
      </c>
      <c r="B8" s="22" t="s">
        <v>1183</v>
      </c>
      <c r="C8" s="22" t="s">
        <v>2653</v>
      </c>
      <c r="D8" s="22" t="s">
        <v>57</v>
      </c>
      <c r="E8" s="47">
        <f>SUMIF('2025'!$E$2:$E$13728,A8,'2025'!$H$2:$H$13728)</f>
        <v>720000000</v>
      </c>
      <c r="F8" s="47">
        <f>SUMIF('Periodo Parcial 2025'!$E$2:$E$1048576,A8,'Periodo Parcial 2025'!$H$2:$H$1048576)</f>
        <v>700000000</v>
      </c>
      <c r="G8" s="47">
        <f>SUMIF('Periodo Parcial 2026'!$E$2:$E$1048576,A8,'Periodo Parcial 2026'!$H$2:$H$1048576)</f>
        <v>500000000</v>
      </c>
      <c r="H8" s="48">
        <f>+G8-F8</f>
        <v>-200000000</v>
      </c>
    </row>
    <row r="9" spans="1:8" x14ac:dyDescent="0.25">
      <c r="A9" s="40" t="s">
        <v>1640</v>
      </c>
      <c r="B9" s="22" t="s">
        <v>1641</v>
      </c>
      <c r="C9" s="22" t="s">
        <v>2657</v>
      </c>
      <c r="D9" s="22" t="s">
        <v>77</v>
      </c>
      <c r="E9" s="47">
        <f>SUMIF('2025'!$E$2:$E$13728,A9,'2025'!$H$2:$H$13728)</f>
        <v>280000000</v>
      </c>
      <c r="F9" s="47">
        <f>SUMIF('Periodo Parcial 2025'!$E$2:$E$1048576,A9,'Periodo Parcial 2025'!$H$2:$H$1048576)</f>
        <v>180000000</v>
      </c>
      <c r="G9" s="47">
        <f>SUMIF('Periodo Parcial 2026'!$E$2:$E$1048576,A9,'Periodo Parcial 2026'!$H$2:$H$1048576)</f>
        <v>0</v>
      </c>
      <c r="H9" s="48">
        <f>+G9-F9</f>
        <v>-180000000</v>
      </c>
    </row>
    <row r="10" spans="1:8" x14ac:dyDescent="0.25">
      <c r="A10" s="40" t="s">
        <v>1137</v>
      </c>
      <c r="B10" s="22" t="s">
        <v>1138</v>
      </c>
      <c r="C10" s="22" t="s">
        <v>2659</v>
      </c>
      <c r="D10" s="22" t="s">
        <v>54</v>
      </c>
      <c r="E10" s="47">
        <f>SUMIF('2025'!$E$2:$E$13728,A10,'2025'!$H$2:$H$13728)</f>
        <v>277822312</v>
      </c>
      <c r="F10" s="47">
        <f>SUMIF('Periodo Parcial 2025'!$E$2:$E$1048576,A10,'Periodo Parcial 2025'!$H$2:$H$1048576)</f>
        <v>168742467</v>
      </c>
      <c r="G10" s="47">
        <f>SUMIF('Periodo Parcial 2026'!$E$2:$E$1048576,A10,'Periodo Parcial 2026'!$H$2:$H$1048576)</f>
        <v>0</v>
      </c>
      <c r="H10" s="48">
        <f>+G10-F10</f>
        <v>-168742467</v>
      </c>
    </row>
    <row r="11" spans="1:8" x14ac:dyDescent="0.25">
      <c r="A11" s="40" t="s">
        <v>1064</v>
      </c>
      <c r="B11" s="22" t="s">
        <v>1065</v>
      </c>
      <c r="C11" s="22" t="s">
        <v>2660</v>
      </c>
      <c r="D11" s="22" t="s">
        <v>54</v>
      </c>
      <c r="E11" s="47">
        <f>SUMIF('2025'!$E$2:$E$13728,A11,'2025'!$H$2:$H$13728)</f>
        <v>166410000</v>
      </c>
      <c r="F11" s="47">
        <f>SUMIF('Periodo Parcial 2025'!$E$2:$E$1048576,A11,'Periodo Parcial 2025'!$H$2:$H$1048576)</f>
        <v>166410000</v>
      </c>
      <c r="G11" s="47">
        <f>SUMIF('Periodo Parcial 2026'!$E$2:$E$1048576,A11,'Periodo Parcial 2026'!$H$2:$H$1048576)</f>
        <v>0</v>
      </c>
      <c r="H11" s="48">
        <f>+G11-F11</f>
        <v>-166410000</v>
      </c>
    </row>
    <row r="12" spans="1:8" x14ac:dyDescent="0.25">
      <c r="A12" s="40" t="s">
        <v>1832</v>
      </c>
      <c r="B12" s="22" t="s">
        <v>1833</v>
      </c>
      <c r="C12" s="22" t="s">
        <v>2662</v>
      </c>
      <c r="D12" s="22" t="s">
        <v>87</v>
      </c>
      <c r="E12" s="47">
        <f>SUMIF('2025'!$E$2:$E$13728,A12,'2025'!$H$2:$H$13728)</f>
        <v>142000000</v>
      </c>
      <c r="F12" s="47">
        <f>SUMIF('Periodo Parcial 2025'!$E$2:$E$1048576,A12,'Periodo Parcial 2025'!$H$2:$H$1048576)</f>
        <v>142000000</v>
      </c>
      <c r="G12" s="47">
        <f>SUMIF('Periodo Parcial 2026'!$E$2:$E$1048576,A12,'Periodo Parcial 2026'!$H$2:$H$1048576)</f>
        <v>0</v>
      </c>
      <c r="H12" s="48">
        <f>+G12-F12</f>
        <v>-142000000</v>
      </c>
    </row>
    <row r="13" spans="1:8" x14ac:dyDescent="0.25">
      <c r="A13" s="40" t="s">
        <v>1252</v>
      </c>
      <c r="B13" s="22" t="s">
        <v>1253</v>
      </c>
      <c r="C13" s="22" t="s">
        <v>2660</v>
      </c>
      <c r="D13" s="22" t="s">
        <v>54</v>
      </c>
      <c r="E13" s="47">
        <f>SUMIF('2025'!$E$2:$E$13728,A13,'2025'!$H$2:$H$13728)</f>
        <v>227442000</v>
      </c>
      <c r="F13" s="47">
        <f>SUMIF('Periodo Parcial 2025'!$E$2:$E$1048576,A13,'Periodo Parcial 2025'!$H$2:$H$1048576)</f>
        <v>127442000</v>
      </c>
      <c r="G13" s="47">
        <f>SUMIF('Periodo Parcial 2026'!$E$2:$E$1048576,A13,'Periodo Parcial 2026'!$H$2:$H$1048576)</f>
        <v>0</v>
      </c>
      <c r="H13" s="48">
        <f>+G13-F13</f>
        <v>-127442000</v>
      </c>
    </row>
    <row r="14" spans="1:8" x14ac:dyDescent="0.25">
      <c r="A14" s="40" t="s">
        <v>806</v>
      </c>
      <c r="B14" s="22" t="s">
        <v>807</v>
      </c>
      <c r="C14" s="22" t="s">
        <v>2655</v>
      </c>
      <c r="D14" s="22" t="s">
        <v>54</v>
      </c>
      <c r="E14" s="47">
        <f>SUMIF('2025'!$E$2:$E$13728,A14,'2025'!$H$2:$H$13728)</f>
        <v>900000000</v>
      </c>
      <c r="F14" s="47">
        <f>SUMIF('Periodo Parcial 2025'!$E$2:$E$1048576,A14,'Periodo Parcial 2025'!$H$2:$H$1048576)</f>
        <v>300000000</v>
      </c>
      <c r="G14" s="47">
        <f>SUMIF('Periodo Parcial 2026'!$E$2:$E$1048576,A14,'Periodo Parcial 2026'!$H$2:$H$1048576)</f>
        <v>180000000</v>
      </c>
      <c r="H14" s="48">
        <f>+G14-F14</f>
        <v>-120000000</v>
      </c>
    </row>
    <row r="15" spans="1:8" x14ac:dyDescent="0.25">
      <c r="A15" s="40" t="s">
        <v>514</v>
      </c>
      <c r="B15" s="22" t="s">
        <v>515</v>
      </c>
      <c r="C15" s="22" t="s">
        <v>2661</v>
      </c>
      <c r="D15" s="22" t="s">
        <v>77</v>
      </c>
      <c r="E15" s="47">
        <f>SUMIF('2025'!$E$2:$E$13728,A15,'2025'!$H$2:$H$13728)</f>
        <v>414600000</v>
      </c>
      <c r="F15" s="47">
        <f>SUMIF('Periodo Parcial 2025'!$E$2:$E$1048576,A15,'Periodo Parcial 2025'!$H$2:$H$1048576)</f>
        <v>259500000</v>
      </c>
      <c r="G15" s="47">
        <f>SUMIF('Periodo Parcial 2026'!$E$2:$E$1048576,A15,'Periodo Parcial 2026'!$H$2:$H$1048576)</f>
        <v>155000000</v>
      </c>
      <c r="H15" s="48">
        <f>+G15-F15</f>
        <v>-104500000</v>
      </c>
    </row>
    <row r="16" spans="1:8" x14ac:dyDescent="0.25">
      <c r="A16" s="40" t="s">
        <v>516</v>
      </c>
      <c r="B16" s="22" t="s">
        <v>517</v>
      </c>
      <c r="C16" s="22" t="s">
        <v>2692</v>
      </c>
      <c r="D16" s="22" t="s">
        <v>47</v>
      </c>
      <c r="E16" s="47">
        <f>SUMIF('2025'!$E$2:$E$13728,A16,'2025'!$H$2:$H$13728)</f>
        <v>800000000</v>
      </c>
      <c r="F16" s="47">
        <f>SUMIF('Periodo Parcial 2025'!$E$2:$E$1048576,A16,'Periodo Parcial 2025'!$H$2:$H$1048576)</f>
        <v>100000000</v>
      </c>
      <c r="G16" s="47">
        <f>SUMIF('Periodo Parcial 2026'!$E$2:$E$1048576,A16,'Periodo Parcial 2026'!$H$2:$H$1048576)</f>
        <v>0</v>
      </c>
      <c r="H16" s="48">
        <f>+G16-F16</f>
        <v>-100000000</v>
      </c>
    </row>
    <row r="17" spans="1:8" x14ac:dyDescent="0.25">
      <c r="A17" s="40" t="s">
        <v>1479</v>
      </c>
      <c r="B17" s="22" t="s">
        <v>1480</v>
      </c>
      <c r="C17" s="22" t="s">
        <v>1480</v>
      </c>
      <c r="D17" s="22" t="s">
        <v>57</v>
      </c>
      <c r="E17" s="47">
        <f>SUMIF('2025'!$E$2:$E$13728,A17,'2025'!$H$2:$H$13728)</f>
        <v>79676617</v>
      </c>
      <c r="F17" s="47">
        <f>SUMIF('Periodo Parcial 2025'!$E$2:$E$1048576,A17,'Periodo Parcial 2025'!$H$2:$H$1048576)</f>
        <v>73377117</v>
      </c>
      <c r="G17" s="47">
        <f>SUMIF('Periodo Parcial 2026'!$E$2:$E$1048576,A17,'Periodo Parcial 2026'!$H$2:$H$1048576)</f>
        <v>1351372</v>
      </c>
      <c r="H17" s="48">
        <f>+G17-F17</f>
        <v>-72025745</v>
      </c>
    </row>
    <row r="18" spans="1:8" x14ac:dyDescent="0.25">
      <c r="A18" s="40" t="s">
        <v>2443</v>
      </c>
      <c r="B18" s="22" t="s">
        <v>2444</v>
      </c>
      <c r="C18" s="22" t="s">
        <v>2668</v>
      </c>
      <c r="D18" s="22" t="s">
        <v>57</v>
      </c>
      <c r="E18" s="47">
        <f>SUMIF('2025'!$E$2:$E$13728,A18,'2025'!$H$2:$H$13728)</f>
        <v>70000000</v>
      </c>
      <c r="F18" s="47">
        <f>SUMIF('Periodo Parcial 2025'!$E$2:$E$1048576,A18,'Periodo Parcial 2025'!$H$2:$H$1048576)</f>
        <v>70000000</v>
      </c>
      <c r="G18" s="47">
        <f>SUMIF('Periodo Parcial 2026'!$E$2:$E$1048576,A18,'Periodo Parcial 2026'!$H$2:$H$1048576)</f>
        <v>0</v>
      </c>
      <c r="H18" s="48">
        <f>+G18-F18</f>
        <v>-70000000</v>
      </c>
    </row>
    <row r="19" spans="1:8" x14ac:dyDescent="0.25">
      <c r="A19" s="40" t="s">
        <v>1678</v>
      </c>
      <c r="B19" s="22" t="s">
        <v>1679</v>
      </c>
      <c r="C19" s="22" t="s">
        <v>2663</v>
      </c>
      <c r="D19" s="22" t="s">
        <v>77</v>
      </c>
      <c r="E19" s="47">
        <f>SUMIF('2025'!$E$2:$E$13728,A19,'2025'!$H$2:$H$13728)</f>
        <v>89573440</v>
      </c>
      <c r="F19" s="47">
        <f>SUMIF('Periodo Parcial 2025'!$E$2:$E$1048576,A19,'Periodo Parcial 2025'!$H$2:$H$1048576)</f>
        <v>89573440</v>
      </c>
      <c r="G19" s="47">
        <f>SUMIF('Periodo Parcial 2026'!$E$2:$E$1048576,A19,'Periodo Parcial 2026'!$H$2:$H$1048576)</f>
        <v>22393360</v>
      </c>
      <c r="H19" s="48">
        <f>+G19-F19</f>
        <v>-67180080</v>
      </c>
    </row>
    <row r="20" spans="1:8" x14ac:dyDescent="0.25">
      <c r="A20" s="40" t="s">
        <v>1274</v>
      </c>
      <c r="B20" s="22" t="s">
        <v>1275</v>
      </c>
      <c r="C20" s="22" t="s">
        <v>2664</v>
      </c>
      <c r="D20" s="22" t="s">
        <v>54</v>
      </c>
      <c r="E20" s="47">
        <f>SUMIF('2025'!$E$2:$E$13728,A20,'2025'!$H$2:$H$13728)</f>
        <v>283816206</v>
      </c>
      <c r="F20" s="47">
        <f>SUMIF('Periodo Parcial 2025'!$E$2:$E$1048576,A20,'Periodo Parcial 2025'!$H$2:$H$1048576)</f>
        <v>139502112</v>
      </c>
      <c r="G20" s="47">
        <f>SUMIF('Periodo Parcial 2026'!$E$2:$E$1048576,A20,'Periodo Parcial 2026'!$H$2:$H$1048576)</f>
        <v>74402143</v>
      </c>
      <c r="H20" s="48">
        <f>+G20-F20</f>
        <v>-65099969</v>
      </c>
    </row>
    <row r="21" spans="1:8" x14ac:dyDescent="0.25">
      <c r="A21" s="40" t="s">
        <v>2401</v>
      </c>
      <c r="B21" s="22" t="s">
        <v>2402</v>
      </c>
      <c r="C21" s="22" t="s">
        <v>2666</v>
      </c>
      <c r="D21" s="22" t="s">
        <v>42</v>
      </c>
      <c r="E21" s="47">
        <f>SUMIF('2025'!$E$2:$E$13728,A21,'2025'!$H$2:$H$13728)</f>
        <v>204759433</v>
      </c>
      <c r="F21" s="47">
        <f>SUMIF('Periodo Parcial 2025'!$E$2:$E$1048576,A21,'Periodo Parcial 2025'!$H$2:$H$1048576)</f>
        <v>171937578</v>
      </c>
      <c r="G21" s="47">
        <f>SUMIF('Periodo Parcial 2026'!$E$2:$E$1048576,A21,'Periodo Parcial 2026'!$H$2:$H$1048576)</f>
        <v>108522498</v>
      </c>
      <c r="H21" s="48">
        <f>+G21-F21</f>
        <v>-63415080</v>
      </c>
    </row>
    <row r="22" spans="1:8" x14ac:dyDescent="0.25">
      <c r="A22" s="40" t="s">
        <v>922</v>
      </c>
      <c r="B22" s="22" t="s">
        <v>923</v>
      </c>
      <c r="C22" s="22" t="s">
        <v>3012</v>
      </c>
      <c r="D22" s="22" t="s">
        <v>54</v>
      </c>
      <c r="E22" s="47">
        <f>SUMIF('2025'!$E$2:$E$13728,A22,'2025'!$H$2:$H$13728)</f>
        <v>168669483</v>
      </c>
      <c r="F22" s="47">
        <f>SUMIF('Periodo Parcial 2025'!$E$2:$E$1048576,A22,'Periodo Parcial 2025'!$H$2:$H$1048576)</f>
        <v>147799135</v>
      </c>
      <c r="G22" s="47">
        <f>SUMIF('Periodo Parcial 2026'!$E$2:$E$1048576,A22,'Periodo Parcial 2026'!$H$2:$H$1048576)</f>
        <v>87437852</v>
      </c>
      <c r="H22" s="48">
        <f>+G22-F22</f>
        <v>-60361283</v>
      </c>
    </row>
    <row r="23" spans="1:8" x14ac:dyDescent="0.25">
      <c r="A23" s="40" t="s">
        <v>1230</v>
      </c>
      <c r="B23" s="22" t="s">
        <v>1231</v>
      </c>
      <c r="C23" s="22" t="s">
        <v>2975</v>
      </c>
      <c r="D23" s="22" t="s">
        <v>54</v>
      </c>
      <c r="E23" s="47">
        <f>SUMIF('2025'!$E$2:$E$13728,A23,'2025'!$H$2:$H$13728)</f>
        <v>353502521</v>
      </c>
      <c r="F23" s="47">
        <f>SUMIF('Periodo Parcial 2025'!$E$2:$E$1048576,A23,'Periodo Parcial 2025'!$H$2:$H$1048576)</f>
        <v>177784669</v>
      </c>
      <c r="G23" s="47">
        <f>SUMIF('Periodo Parcial 2026'!$E$2:$E$1048576,A23,'Periodo Parcial 2026'!$H$2:$H$1048576)</f>
        <v>121075664</v>
      </c>
      <c r="H23" s="48">
        <f>+G23-F23</f>
        <v>-56709005</v>
      </c>
    </row>
    <row r="24" spans="1:8" x14ac:dyDescent="0.25">
      <c r="A24" s="40" t="s">
        <v>1786</v>
      </c>
      <c r="B24" s="22" t="s">
        <v>1787</v>
      </c>
      <c r="C24" s="22" t="s">
        <v>2737</v>
      </c>
      <c r="D24" s="22" t="s">
        <v>54</v>
      </c>
      <c r="E24" s="47">
        <f>SUMIF('2025'!$E$2:$E$13728,A24,'2025'!$H$2:$H$13728)</f>
        <v>128600000</v>
      </c>
      <c r="F24" s="47">
        <f>SUMIF('Periodo Parcial 2025'!$E$2:$E$1048576,A24,'Periodo Parcial 2025'!$H$2:$H$1048576)</f>
        <v>108600000</v>
      </c>
      <c r="G24" s="47">
        <f>SUMIF('Periodo Parcial 2026'!$E$2:$E$1048576,A24,'Periodo Parcial 2026'!$H$2:$H$1048576)</f>
        <v>55000000</v>
      </c>
      <c r="H24" s="48">
        <f>+G24-F24</f>
        <v>-53600000</v>
      </c>
    </row>
    <row r="25" spans="1:8" x14ac:dyDescent="0.25">
      <c r="A25" s="40" t="s">
        <v>642</v>
      </c>
      <c r="B25" s="22" t="s">
        <v>643</v>
      </c>
      <c r="C25" s="22" t="s">
        <v>2674</v>
      </c>
      <c r="D25" s="22" t="s">
        <v>77</v>
      </c>
      <c r="E25" s="47">
        <f>SUMIF('2025'!$E$2:$E$13728,A25,'2025'!$H$2:$H$13728)</f>
        <v>108671601</v>
      </c>
      <c r="F25" s="47">
        <f>SUMIF('Periodo Parcial 2025'!$E$2:$E$1048576,A25,'Periodo Parcial 2025'!$H$2:$H$1048576)</f>
        <v>74125395</v>
      </c>
      <c r="G25" s="47">
        <f>SUMIF('Periodo Parcial 2026'!$E$2:$E$1048576,A25,'Periodo Parcial 2026'!$H$2:$H$1048576)</f>
        <v>22669442</v>
      </c>
      <c r="H25" s="48">
        <f>+G25-F25</f>
        <v>-51455953</v>
      </c>
    </row>
    <row r="26" spans="1:8" x14ac:dyDescent="0.25">
      <c r="A26" s="40" t="s">
        <v>1698</v>
      </c>
      <c r="B26" s="22" t="s">
        <v>1699</v>
      </c>
      <c r="C26" s="22" t="s">
        <v>1720</v>
      </c>
      <c r="D26" s="22" t="s">
        <v>54</v>
      </c>
      <c r="E26" s="47">
        <f>SUMIF('2025'!$E$2:$E$13728,A26,'2025'!$H$2:$H$13728)</f>
        <v>102467996</v>
      </c>
      <c r="F26" s="47">
        <f>SUMIF('Periodo Parcial 2025'!$E$2:$E$1048576,A26,'Periodo Parcial 2025'!$H$2:$H$1048576)</f>
        <v>51233998</v>
      </c>
      <c r="G26" s="47">
        <f>SUMIF('Periodo Parcial 2026'!$E$2:$E$1048576,A26,'Periodo Parcial 2026'!$H$2:$H$1048576)</f>
        <v>0</v>
      </c>
      <c r="H26" s="48">
        <f>+G26-F26</f>
        <v>-51233998</v>
      </c>
    </row>
    <row r="27" spans="1:8" x14ac:dyDescent="0.25">
      <c r="A27" s="40" t="s">
        <v>1944</v>
      </c>
      <c r="B27" s="22" t="s">
        <v>1945</v>
      </c>
      <c r="C27" s="22" t="s">
        <v>2958</v>
      </c>
      <c r="D27" s="22" t="s">
        <v>77</v>
      </c>
      <c r="E27" s="47">
        <f>SUMIF('2025'!$E$2:$E$13728,A27,'2025'!$H$2:$H$13728)</f>
        <v>224204706</v>
      </c>
      <c r="F27" s="47">
        <f>SUMIF('Periodo Parcial 2025'!$E$2:$E$1048576,A27,'Periodo Parcial 2025'!$H$2:$H$1048576)</f>
        <v>53674788</v>
      </c>
      <c r="G27" s="47">
        <f>SUMIF('Periodo Parcial 2026'!$E$2:$E$1048576,A27,'Periodo Parcial 2026'!$H$2:$H$1048576)</f>
        <v>3043529</v>
      </c>
      <c r="H27" s="48">
        <f>+G27-F27</f>
        <v>-50631259</v>
      </c>
    </row>
    <row r="28" spans="1:8" x14ac:dyDescent="0.25">
      <c r="A28" s="40" t="s">
        <v>405</v>
      </c>
      <c r="B28" s="22" t="s">
        <v>406</v>
      </c>
      <c r="C28" s="22" t="s">
        <v>2669</v>
      </c>
      <c r="D28" s="22" t="s">
        <v>54</v>
      </c>
      <c r="E28" s="47">
        <f>SUMIF('2025'!$E$2:$E$13728,A28,'2025'!$H$2:$H$13728)</f>
        <v>160000000</v>
      </c>
      <c r="F28" s="47">
        <f>SUMIF('Periodo Parcial 2025'!$E$2:$E$1048576,A28,'Periodo Parcial 2025'!$H$2:$H$1048576)</f>
        <v>50000000</v>
      </c>
      <c r="G28" s="47">
        <f>SUMIF('Periodo Parcial 2026'!$E$2:$E$1048576,A28,'Periodo Parcial 2026'!$H$2:$H$1048576)</f>
        <v>0</v>
      </c>
      <c r="H28" s="48">
        <f>+G28-F28</f>
        <v>-50000000</v>
      </c>
    </row>
    <row r="29" spans="1:8" x14ac:dyDescent="0.25">
      <c r="A29" s="40" t="s">
        <v>1380</v>
      </c>
      <c r="B29" s="22" t="s">
        <v>1381</v>
      </c>
      <c r="C29" s="22" t="s">
        <v>2677</v>
      </c>
      <c r="D29" s="22" t="s">
        <v>87</v>
      </c>
      <c r="E29" s="47">
        <f>SUMIF('2025'!$E$2:$E$13728,A29,'2025'!$H$2:$H$13728)</f>
        <v>106000000</v>
      </c>
      <c r="F29" s="47">
        <f>SUMIF('Periodo Parcial 2025'!$E$2:$E$1048576,A29,'Periodo Parcial 2025'!$H$2:$H$1048576)</f>
        <v>50000000</v>
      </c>
      <c r="G29" s="47">
        <f>SUMIF('Periodo Parcial 2026'!$E$2:$E$1048576,A29,'Periodo Parcial 2026'!$H$2:$H$1048576)</f>
        <v>0</v>
      </c>
      <c r="H29" s="48">
        <f>+G29-F29</f>
        <v>-50000000</v>
      </c>
    </row>
    <row r="30" spans="1:8" x14ac:dyDescent="0.25">
      <c r="A30" s="40" t="s">
        <v>2093</v>
      </c>
      <c r="B30" s="22" t="s">
        <v>2094</v>
      </c>
      <c r="C30" s="22" t="s">
        <v>2094</v>
      </c>
      <c r="D30" s="22" t="s">
        <v>64</v>
      </c>
      <c r="E30" s="47">
        <f>SUMIF('2025'!$E$2:$E$13728,A30,'2025'!$H$2:$H$13728)</f>
        <v>153938885</v>
      </c>
      <c r="F30" s="47">
        <f>SUMIF('Periodo Parcial 2025'!$E$2:$E$1048576,A30,'Periodo Parcial 2025'!$H$2:$H$1048576)</f>
        <v>76969440</v>
      </c>
      <c r="G30" s="47">
        <f>SUMIF('Periodo Parcial 2026'!$E$2:$E$1048576,A30,'Periodo Parcial 2026'!$H$2:$H$1048576)</f>
        <v>27250000</v>
      </c>
      <c r="H30" s="48">
        <f>+G30-F30</f>
        <v>-49719440</v>
      </c>
    </row>
    <row r="31" spans="1:8" x14ac:dyDescent="0.25">
      <c r="A31" s="40" t="s">
        <v>199</v>
      </c>
      <c r="B31" s="22" t="s">
        <v>200</v>
      </c>
      <c r="C31" s="22" t="s">
        <v>2672</v>
      </c>
      <c r="D31" s="22" t="s">
        <v>77</v>
      </c>
      <c r="E31" s="47">
        <f>SUMIF('2025'!$E$2:$E$13728,A31,'2025'!$H$2:$H$13728)</f>
        <v>234238235</v>
      </c>
      <c r="F31" s="47">
        <f>SUMIF('Periodo Parcial 2025'!$E$2:$E$1048576,A31,'Periodo Parcial 2025'!$H$2:$H$1048576)</f>
        <v>139375020</v>
      </c>
      <c r="G31" s="47">
        <f>SUMIF('Periodo Parcial 2026'!$E$2:$E$1048576,A31,'Periodo Parcial 2026'!$H$2:$H$1048576)</f>
        <v>93186218</v>
      </c>
      <c r="H31" s="48">
        <f>+G31-F31</f>
        <v>-46188802</v>
      </c>
    </row>
    <row r="32" spans="1:8" x14ac:dyDescent="0.25">
      <c r="A32" s="40" t="s">
        <v>1733</v>
      </c>
      <c r="B32" s="22" t="s">
        <v>1734</v>
      </c>
      <c r="C32" s="22" t="s">
        <v>2670</v>
      </c>
      <c r="D32" s="22" t="s">
        <v>77</v>
      </c>
      <c r="E32" s="47">
        <f>SUMIF('2025'!$E$2:$E$13728,A32,'2025'!$H$2:$H$13728)</f>
        <v>135000000</v>
      </c>
      <c r="F32" s="47">
        <f>SUMIF('Periodo Parcial 2025'!$E$2:$E$1048576,A32,'Periodo Parcial 2025'!$H$2:$H$1048576)</f>
        <v>45000000</v>
      </c>
      <c r="G32" s="47">
        <f>SUMIF('Periodo Parcial 2026'!$E$2:$E$1048576,A32,'Periodo Parcial 2026'!$H$2:$H$1048576)</f>
        <v>0</v>
      </c>
      <c r="H32" s="48">
        <f>+G32-F32</f>
        <v>-45000000</v>
      </c>
    </row>
    <row r="33" spans="1:8" x14ac:dyDescent="0.25">
      <c r="A33" s="40" t="s">
        <v>920</v>
      </c>
      <c r="B33" s="22" t="s">
        <v>921</v>
      </c>
      <c r="C33" s="22" t="s">
        <v>921</v>
      </c>
      <c r="D33" s="22" t="s">
        <v>47</v>
      </c>
      <c r="E33" s="47">
        <f>SUMIF('2025'!$E$2:$E$13728,A33,'2025'!$H$2:$H$13728)</f>
        <v>54819570</v>
      </c>
      <c r="F33" s="47">
        <f>SUMIF('Periodo Parcial 2025'!$E$2:$E$1048576,A33,'Periodo Parcial 2025'!$H$2:$H$1048576)</f>
        <v>50000000</v>
      </c>
      <c r="G33" s="47">
        <f>SUMIF('Periodo Parcial 2026'!$E$2:$E$1048576,A33,'Periodo Parcial 2026'!$H$2:$H$1048576)</f>
        <v>6021505</v>
      </c>
      <c r="H33" s="48">
        <f>+G33-F33</f>
        <v>-43978495</v>
      </c>
    </row>
    <row r="34" spans="1:8" x14ac:dyDescent="0.25">
      <c r="A34" s="40" t="s">
        <v>551</v>
      </c>
      <c r="B34" s="22" t="s">
        <v>552</v>
      </c>
      <c r="C34" s="22" t="s">
        <v>2673</v>
      </c>
      <c r="D34" s="22" t="s">
        <v>347</v>
      </c>
      <c r="E34" s="47">
        <f>SUMIF('2025'!$E$2:$E$13728,A34,'2025'!$H$2:$H$13728)</f>
        <v>100000000</v>
      </c>
      <c r="F34" s="47">
        <f>SUMIF('Periodo Parcial 2025'!$E$2:$E$1048576,A34,'Periodo Parcial 2025'!$H$2:$H$1048576)</f>
        <v>80000000</v>
      </c>
      <c r="G34" s="47">
        <f>SUMIF('Periodo Parcial 2026'!$E$2:$E$1048576,A34,'Periodo Parcial 2026'!$H$2:$H$1048576)</f>
        <v>40000000</v>
      </c>
      <c r="H34" s="48">
        <f>+G34-F34</f>
        <v>-40000000</v>
      </c>
    </row>
    <row r="35" spans="1:8" x14ac:dyDescent="0.25">
      <c r="A35" s="40" t="s">
        <v>1105</v>
      </c>
      <c r="B35" s="22" t="s">
        <v>1106</v>
      </c>
      <c r="C35" s="22" t="s">
        <v>2654</v>
      </c>
      <c r="D35" s="22" t="s">
        <v>77</v>
      </c>
      <c r="E35" s="47">
        <f>SUMIF('2025'!$E$2:$E$13728,A35,'2025'!$H$2:$H$13728)</f>
        <v>84691609</v>
      </c>
      <c r="F35" s="47">
        <f>SUMIF('Periodo Parcial 2025'!$E$2:$E$1048576,A35,'Periodo Parcial 2025'!$H$2:$H$1048576)</f>
        <v>82054172</v>
      </c>
      <c r="G35" s="47">
        <f>SUMIF('Periodo Parcial 2026'!$E$2:$E$1048576,A35,'Periodo Parcial 2026'!$H$2:$H$1048576)</f>
        <v>43500271</v>
      </c>
      <c r="H35" s="48">
        <f>+G35-F35</f>
        <v>-38553901</v>
      </c>
    </row>
    <row r="36" spans="1:8" x14ac:dyDescent="0.25">
      <c r="A36" s="40" t="s">
        <v>1264</v>
      </c>
      <c r="B36" s="22" t="s">
        <v>1265</v>
      </c>
      <c r="C36" s="22" t="s">
        <v>2660</v>
      </c>
      <c r="D36" s="22" t="s">
        <v>54</v>
      </c>
      <c r="E36" s="47">
        <f>SUMIF('2025'!$E$2:$E$13728,A36,'2025'!$H$2:$H$13728)</f>
        <v>102068889</v>
      </c>
      <c r="F36" s="47">
        <f>SUMIF('Periodo Parcial 2025'!$E$2:$E$1048576,A36,'Periodo Parcial 2025'!$H$2:$H$1048576)</f>
        <v>37661000</v>
      </c>
      <c r="G36" s="47">
        <f>SUMIF('Periodo Parcial 2026'!$E$2:$E$1048576,A36,'Periodo Parcial 2026'!$H$2:$H$1048576)</f>
        <v>0</v>
      </c>
      <c r="H36" s="48">
        <f>+G36-F36</f>
        <v>-37661000</v>
      </c>
    </row>
    <row r="37" spans="1:8" x14ac:dyDescent="0.25">
      <c r="A37" s="40" t="s">
        <v>520</v>
      </c>
      <c r="B37" s="22" t="s">
        <v>521</v>
      </c>
      <c r="C37" s="22" t="s">
        <v>2676</v>
      </c>
      <c r="D37" s="22" t="s">
        <v>57</v>
      </c>
      <c r="E37" s="47">
        <f>SUMIF('2025'!$E$2:$E$13728,A37,'2025'!$H$2:$H$13728)</f>
        <v>89822162</v>
      </c>
      <c r="F37" s="47">
        <f>SUMIF('Periodo Parcial 2025'!$E$2:$E$1048576,A37,'Periodo Parcial 2025'!$H$2:$H$1048576)</f>
        <v>31500000</v>
      </c>
      <c r="G37" s="47">
        <f>SUMIF('Periodo Parcial 2026'!$E$2:$E$1048576,A37,'Periodo Parcial 2026'!$H$2:$H$1048576)</f>
        <v>0</v>
      </c>
      <c r="H37" s="48">
        <f>+G37-F37</f>
        <v>-31500000</v>
      </c>
    </row>
    <row r="38" spans="1:8" x14ac:dyDescent="0.25">
      <c r="A38" s="40" t="s">
        <v>1692</v>
      </c>
      <c r="B38" s="22" t="s">
        <v>1693</v>
      </c>
      <c r="C38" s="22" t="s">
        <v>2671</v>
      </c>
      <c r="D38" s="22" t="s">
        <v>54</v>
      </c>
      <c r="E38" s="47">
        <f>SUMIF('2025'!$E$2:$E$13728,A38,'2025'!$H$2:$H$13728)</f>
        <v>62302890</v>
      </c>
      <c r="F38" s="47">
        <f>SUMIF('Periodo Parcial 2025'!$E$2:$E$1048576,A38,'Periodo Parcial 2025'!$H$2:$H$1048576)</f>
        <v>31151445</v>
      </c>
      <c r="G38" s="47">
        <f>SUMIF('Periodo Parcial 2026'!$E$2:$E$1048576,A38,'Periodo Parcial 2026'!$H$2:$H$1048576)</f>
        <v>0</v>
      </c>
      <c r="H38" s="48">
        <f>+G38-F38</f>
        <v>-31151445</v>
      </c>
    </row>
    <row r="39" spans="1:8" x14ac:dyDescent="0.25">
      <c r="A39" s="40" t="s">
        <v>1962</v>
      </c>
      <c r="B39" s="22" t="s">
        <v>1963</v>
      </c>
      <c r="C39" s="22" t="s">
        <v>1963</v>
      </c>
      <c r="D39" s="22" t="s">
        <v>77</v>
      </c>
      <c r="E39" s="47">
        <f>SUMIF('2025'!$E$2:$E$13728,A39,'2025'!$H$2:$H$13728)</f>
        <v>56000000</v>
      </c>
      <c r="F39" s="47">
        <f>SUMIF('Periodo Parcial 2025'!$E$2:$E$1048576,A39,'Periodo Parcial 2025'!$H$2:$H$1048576)</f>
        <v>31000000</v>
      </c>
      <c r="G39" s="47">
        <f>SUMIF('Periodo Parcial 2026'!$E$2:$E$1048576,A39,'Periodo Parcial 2026'!$H$2:$H$1048576)</f>
        <v>0</v>
      </c>
      <c r="H39" s="48">
        <f>+G39-F39</f>
        <v>-31000000</v>
      </c>
    </row>
    <row r="40" spans="1:8" x14ac:dyDescent="0.25">
      <c r="A40" s="40" t="s">
        <v>1361</v>
      </c>
      <c r="B40" s="22" t="s">
        <v>1362</v>
      </c>
      <c r="C40" s="22" t="s">
        <v>2679</v>
      </c>
      <c r="D40" s="22" t="s">
        <v>47</v>
      </c>
      <c r="E40" s="47">
        <f>SUMIF('2025'!$E$2:$E$13728,A40,'2025'!$H$2:$H$13728)</f>
        <v>76409255</v>
      </c>
      <c r="F40" s="47">
        <f>SUMIF('Periodo Parcial 2025'!$E$2:$E$1048576,A40,'Periodo Parcial 2025'!$H$2:$H$1048576)</f>
        <v>68056485</v>
      </c>
      <c r="G40" s="47">
        <f>SUMIF('Periodo Parcial 2026'!$E$2:$E$1048576,A40,'Periodo Parcial 2026'!$H$2:$H$1048576)</f>
        <v>37595622</v>
      </c>
      <c r="H40" s="48">
        <f>+G40-F40</f>
        <v>-30460863</v>
      </c>
    </row>
    <row r="41" spans="1:8" x14ac:dyDescent="0.25">
      <c r="A41" s="40" t="s">
        <v>1115</v>
      </c>
      <c r="B41" s="22" t="s">
        <v>1116</v>
      </c>
      <c r="C41" s="22" t="s">
        <v>2654</v>
      </c>
      <c r="D41" s="22" t="s">
        <v>77</v>
      </c>
      <c r="E41" s="47">
        <f>SUMIF('2025'!$E$2:$E$13728,A41,'2025'!$H$2:$H$13728)</f>
        <v>67041649</v>
      </c>
      <c r="F41" s="47">
        <f>SUMIF('Periodo Parcial 2025'!$E$2:$E$1048576,A41,'Periodo Parcial 2025'!$H$2:$H$1048576)</f>
        <v>64647956</v>
      </c>
      <c r="G41" s="47">
        <f>SUMIF('Periodo Parcial 2026'!$E$2:$E$1048576,A41,'Periodo Parcial 2026'!$H$2:$H$1048576)</f>
        <v>34451787</v>
      </c>
      <c r="H41" s="48">
        <f>+G41-F41</f>
        <v>-30196169</v>
      </c>
    </row>
    <row r="42" spans="1:8" x14ac:dyDescent="0.25">
      <c r="A42" s="40" t="s">
        <v>549</v>
      </c>
      <c r="B42" s="22" t="s">
        <v>550</v>
      </c>
      <c r="C42" s="22" t="s">
        <v>2678</v>
      </c>
      <c r="D42" s="22" t="s">
        <v>54</v>
      </c>
      <c r="E42" s="47">
        <f>SUMIF('2025'!$E$2:$E$13728,A42,'2025'!$H$2:$H$13728)</f>
        <v>116623000</v>
      </c>
      <c r="F42" s="47">
        <f>SUMIF('Periodo Parcial 2025'!$E$2:$E$1048576,A42,'Periodo Parcial 2025'!$H$2:$H$1048576)</f>
        <v>30000000</v>
      </c>
      <c r="G42" s="47">
        <f>SUMIF('Periodo Parcial 2026'!$E$2:$E$1048576,A42,'Periodo Parcial 2026'!$H$2:$H$1048576)</f>
        <v>0</v>
      </c>
      <c r="H42" s="48">
        <f>+G42-F42</f>
        <v>-30000000</v>
      </c>
    </row>
    <row r="43" spans="1:8" x14ac:dyDescent="0.25">
      <c r="A43" s="40" t="s">
        <v>1109</v>
      </c>
      <c r="B43" s="22" t="s">
        <v>1110</v>
      </c>
      <c r="C43" s="22" t="s">
        <v>2654</v>
      </c>
      <c r="D43" s="22" t="s">
        <v>77</v>
      </c>
      <c r="E43" s="47">
        <f>SUMIF('2025'!$E$2:$E$13728,A43,'2025'!$H$2:$H$13728)</f>
        <v>67095480</v>
      </c>
      <c r="F43" s="47">
        <f>SUMIF('Periodo Parcial 2025'!$E$2:$E$1048576,A43,'Periodo Parcial 2025'!$H$2:$H$1048576)</f>
        <v>65715057</v>
      </c>
      <c r="G43" s="47">
        <f>SUMIF('Periodo Parcial 2026'!$E$2:$E$1048576,A43,'Periodo Parcial 2026'!$H$2:$H$1048576)</f>
        <v>35977824</v>
      </c>
      <c r="H43" s="48">
        <f>+G43-F43</f>
        <v>-29737233</v>
      </c>
    </row>
    <row r="44" spans="1:8" x14ac:dyDescent="0.25">
      <c r="A44" s="40" t="s">
        <v>580</v>
      </c>
      <c r="B44" s="22" t="s">
        <v>581</v>
      </c>
      <c r="C44" s="22" t="s">
        <v>2667</v>
      </c>
      <c r="D44" s="22" t="s">
        <v>51</v>
      </c>
      <c r="E44" s="47">
        <f>SUMIF('2025'!$E$2:$E$13728,A44,'2025'!$H$2:$H$13728)</f>
        <v>64512918</v>
      </c>
      <c r="F44" s="47">
        <f>SUMIF('Periodo Parcial 2025'!$E$2:$E$1048576,A44,'Periodo Parcial 2025'!$H$2:$H$1048576)</f>
        <v>59226253</v>
      </c>
      <c r="G44" s="47">
        <f>SUMIF('Periodo Parcial 2026'!$E$2:$E$1048576,A44,'Periodo Parcial 2026'!$H$2:$H$1048576)</f>
        <v>30651042</v>
      </c>
      <c r="H44" s="48">
        <f>+G44-F44</f>
        <v>-28575211</v>
      </c>
    </row>
    <row r="45" spans="1:8" x14ac:dyDescent="0.25">
      <c r="A45" s="40" t="s">
        <v>2438</v>
      </c>
      <c r="B45" s="22" t="s">
        <v>2439</v>
      </c>
      <c r="C45" s="22" t="s">
        <v>2692</v>
      </c>
      <c r="D45" s="22" t="s">
        <v>47</v>
      </c>
      <c r="E45" s="47">
        <f>SUMIF('2025'!$E$2:$E$13728,A45,'2025'!$H$2:$H$13728)</f>
        <v>52516614</v>
      </c>
      <c r="F45" s="47">
        <f>SUMIF('Periodo Parcial 2025'!$E$2:$E$1048576,A45,'Periodo Parcial 2025'!$H$2:$H$1048576)</f>
        <v>52516614</v>
      </c>
      <c r="G45" s="47">
        <f>SUMIF('Periodo Parcial 2026'!$E$2:$E$1048576,A45,'Periodo Parcial 2026'!$H$2:$H$1048576)</f>
        <v>24000000</v>
      </c>
      <c r="H45" s="48">
        <f>+G45-F45</f>
        <v>-28516614</v>
      </c>
    </row>
    <row r="46" spans="1:8" x14ac:dyDescent="0.25">
      <c r="A46" s="40" t="s">
        <v>1414</v>
      </c>
      <c r="B46" s="22" t="s">
        <v>1415</v>
      </c>
      <c r="C46" s="22" t="s">
        <v>2665</v>
      </c>
      <c r="D46" s="22" t="s">
        <v>42</v>
      </c>
      <c r="E46" s="47">
        <f>SUMIF('2025'!$E$2:$E$13728,A46,'2025'!$H$2:$H$13728)</f>
        <v>63348138</v>
      </c>
      <c r="F46" s="47">
        <f>SUMIF('Periodo Parcial 2025'!$E$2:$E$1048576,A46,'Periodo Parcial 2025'!$H$2:$H$1048576)</f>
        <v>63348138</v>
      </c>
      <c r="G46" s="47">
        <f>SUMIF('Periodo Parcial 2026'!$E$2:$E$1048576,A46,'Periodo Parcial 2026'!$H$2:$H$1048576)</f>
        <v>35390931</v>
      </c>
      <c r="H46" s="48">
        <f>+G46-F46</f>
        <v>-27957207</v>
      </c>
    </row>
    <row r="47" spans="1:8" x14ac:dyDescent="0.25">
      <c r="A47" s="40" t="s">
        <v>1357</v>
      </c>
      <c r="B47" s="22" t="s">
        <v>1358</v>
      </c>
      <c r="C47" s="22" t="s">
        <v>2679</v>
      </c>
      <c r="D47" s="22" t="s">
        <v>47</v>
      </c>
      <c r="E47" s="47">
        <f>SUMIF('2025'!$E$2:$E$13728,A47,'2025'!$H$2:$H$13728)</f>
        <v>345544969</v>
      </c>
      <c r="F47" s="47">
        <f>SUMIF('Periodo Parcial 2025'!$E$2:$E$1048576,A47,'Periodo Parcial 2025'!$H$2:$H$1048576)</f>
        <v>209733839</v>
      </c>
      <c r="G47" s="47">
        <f>SUMIF('Periodo Parcial 2026'!$E$2:$E$1048576,A47,'Periodo Parcial 2026'!$H$2:$H$1048576)</f>
        <v>182325990</v>
      </c>
      <c r="H47" s="48">
        <f>+G47-F47</f>
        <v>-27407849</v>
      </c>
    </row>
    <row r="48" spans="1:8" x14ac:dyDescent="0.25">
      <c r="A48" s="40" t="s">
        <v>1418</v>
      </c>
      <c r="B48" s="22" t="s">
        <v>1419</v>
      </c>
      <c r="C48" s="22" t="s">
        <v>2680</v>
      </c>
      <c r="D48" s="22" t="s">
        <v>54</v>
      </c>
      <c r="E48" s="47">
        <f>SUMIF('2025'!$E$2:$E$13728,A48,'2025'!$H$2:$H$13728)</f>
        <v>26000001</v>
      </c>
      <c r="F48" s="47">
        <f>SUMIF('Periodo Parcial 2025'!$E$2:$E$1048576,A48,'Periodo Parcial 2025'!$H$2:$H$1048576)</f>
        <v>26000001</v>
      </c>
      <c r="G48" s="47">
        <f>SUMIF('Periodo Parcial 2026'!$E$2:$E$1048576,A48,'Periodo Parcial 2026'!$H$2:$H$1048576)</f>
        <v>0</v>
      </c>
      <c r="H48" s="48">
        <f>+G48-F48</f>
        <v>-26000001</v>
      </c>
    </row>
    <row r="49" spans="1:8" x14ac:dyDescent="0.25">
      <c r="A49" s="40" t="s">
        <v>1712</v>
      </c>
      <c r="B49" s="22" t="s">
        <v>1713</v>
      </c>
      <c r="C49" s="22" t="s">
        <v>2848</v>
      </c>
      <c r="D49" s="22" t="s">
        <v>47</v>
      </c>
      <c r="E49" s="47">
        <f>SUMIF('2025'!$E$2:$E$13728,A49,'2025'!$H$2:$H$13728)</f>
        <v>26000000</v>
      </c>
      <c r="F49" s="47">
        <f>SUMIF('Periodo Parcial 2025'!$E$2:$E$1048576,A49,'Periodo Parcial 2025'!$H$2:$H$1048576)</f>
        <v>26000000</v>
      </c>
      <c r="G49" s="47">
        <f>SUMIF('Periodo Parcial 2026'!$E$2:$E$1048576,A49,'Periodo Parcial 2026'!$H$2:$H$1048576)</f>
        <v>0</v>
      </c>
      <c r="H49" s="48">
        <f>+G49-F49</f>
        <v>-26000000</v>
      </c>
    </row>
    <row r="50" spans="1:8" x14ac:dyDescent="0.25">
      <c r="A50" s="40" t="s">
        <v>1564</v>
      </c>
      <c r="B50" s="22" t="s">
        <v>1565</v>
      </c>
      <c r="C50" s="22" t="s">
        <v>1565</v>
      </c>
      <c r="D50" s="22" t="s">
        <v>347</v>
      </c>
      <c r="E50" s="47">
        <f>SUMIF('2025'!$E$2:$E$13728,A50,'2025'!$H$2:$H$13728)</f>
        <v>69386161</v>
      </c>
      <c r="F50" s="47">
        <f>SUMIF('Periodo Parcial 2025'!$E$2:$E$1048576,A50,'Periodo Parcial 2025'!$H$2:$H$1048576)</f>
        <v>42638906</v>
      </c>
      <c r="G50" s="47">
        <f>SUMIF('Periodo Parcial 2026'!$E$2:$E$1048576,A50,'Periodo Parcial 2026'!$H$2:$H$1048576)</f>
        <v>18502945</v>
      </c>
      <c r="H50" s="48">
        <f>+G50-F50</f>
        <v>-24135961</v>
      </c>
    </row>
    <row r="51" spans="1:8" x14ac:dyDescent="0.25">
      <c r="A51" s="40" t="s">
        <v>70</v>
      </c>
      <c r="B51" s="22" t="s">
        <v>71</v>
      </c>
      <c r="C51" s="22" t="s">
        <v>2687</v>
      </c>
      <c r="D51" s="22" t="s">
        <v>51</v>
      </c>
      <c r="E51" s="47">
        <f>SUMIF('2025'!$E$2:$E$13728,A51,'2025'!$H$2:$H$13728)</f>
        <v>50672240</v>
      </c>
      <c r="F51" s="47">
        <f>SUMIF('Periodo Parcial 2025'!$E$2:$E$1048576,A51,'Periodo Parcial 2025'!$H$2:$H$1048576)</f>
        <v>24081788</v>
      </c>
      <c r="G51" s="47">
        <f>SUMIF('Periodo Parcial 2026'!$E$2:$E$1048576,A51,'Periodo Parcial 2026'!$H$2:$H$1048576)</f>
        <v>20211</v>
      </c>
      <c r="H51" s="48">
        <f>+G51-F51</f>
        <v>-24061577</v>
      </c>
    </row>
    <row r="52" spans="1:8" x14ac:dyDescent="0.25">
      <c r="A52" s="40" t="s">
        <v>624</v>
      </c>
      <c r="B52" s="22" t="s">
        <v>625</v>
      </c>
      <c r="C52" s="22" t="s">
        <v>2676</v>
      </c>
      <c r="D52" s="22" t="s">
        <v>57</v>
      </c>
      <c r="E52" s="47">
        <f>SUMIF('2025'!$E$2:$E$13728,A52,'2025'!$H$2:$H$13728)</f>
        <v>77202102</v>
      </c>
      <c r="F52" s="47">
        <f>SUMIF('Periodo Parcial 2025'!$E$2:$E$1048576,A52,'Periodo Parcial 2025'!$H$2:$H$1048576)</f>
        <v>24000000</v>
      </c>
      <c r="G52" s="47">
        <f>SUMIF('Periodo Parcial 2026'!$E$2:$E$1048576,A52,'Periodo Parcial 2026'!$H$2:$H$1048576)</f>
        <v>0</v>
      </c>
      <c r="H52" s="48">
        <f>+G52-F52</f>
        <v>-24000000</v>
      </c>
    </row>
    <row r="53" spans="1:8" x14ac:dyDescent="0.25">
      <c r="A53" s="40" t="s">
        <v>1702</v>
      </c>
      <c r="B53" s="22" t="s">
        <v>1703</v>
      </c>
      <c r="C53" s="22" t="s">
        <v>2686</v>
      </c>
      <c r="D53" s="22" t="s">
        <v>47</v>
      </c>
      <c r="E53" s="47">
        <f>SUMIF('2025'!$E$2:$E$13728,A53,'2025'!$H$2:$H$13728)</f>
        <v>68600731</v>
      </c>
      <c r="F53" s="47">
        <f>SUMIF('Periodo Parcial 2025'!$E$2:$E$1048576,A53,'Periodo Parcial 2025'!$H$2:$H$1048576)</f>
        <v>68600731</v>
      </c>
      <c r="G53" s="47">
        <f>SUMIF('Periodo Parcial 2026'!$E$2:$E$1048576,A53,'Periodo Parcial 2026'!$H$2:$H$1048576)</f>
        <v>48000000</v>
      </c>
      <c r="H53" s="48">
        <f>+G53-F53</f>
        <v>-20600731</v>
      </c>
    </row>
    <row r="54" spans="1:8" x14ac:dyDescent="0.25">
      <c r="A54" s="40" t="s">
        <v>1510</v>
      </c>
      <c r="B54" s="22" t="s">
        <v>1511</v>
      </c>
      <c r="C54" s="22" t="s">
        <v>1511</v>
      </c>
      <c r="D54" s="22" t="s">
        <v>57</v>
      </c>
      <c r="E54" s="47">
        <f>SUMIF('2025'!$E$2:$E$13728,A54,'2025'!$H$2:$H$13728)</f>
        <v>29895935</v>
      </c>
      <c r="F54" s="47">
        <f>SUMIF('Periodo Parcial 2025'!$E$2:$E$1048576,A54,'Periodo Parcial 2025'!$H$2:$H$1048576)</f>
        <v>20315935</v>
      </c>
      <c r="G54" s="47">
        <f>SUMIF('Periodo Parcial 2026'!$E$2:$E$1048576,A54,'Periodo Parcial 2026'!$H$2:$H$1048576)</f>
        <v>0</v>
      </c>
      <c r="H54" s="48">
        <f>+G54-F54</f>
        <v>-20315935</v>
      </c>
    </row>
    <row r="55" spans="1:8" x14ac:dyDescent="0.25">
      <c r="A55" s="40" t="s">
        <v>2445</v>
      </c>
      <c r="B55" s="22" t="s">
        <v>2446</v>
      </c>
      <c r="C55" s="22" t="s">
        <v>2686</v>
      </c>
      <c r="D55" s="22" t="s">
        <v>47</v>
      </c>
      <c r="E55" s="47">
        <f>SUMIF('2025'!$E$2:$E$13728,A55,'2025'!$H$2:$H$13728)</f>
        <v>70223647</v>
      </c>
      <c r="F55" s="47">
        <f>SUMIF('Periodo Parcial 2025'!$E$2:$E$1048576,A55,'Periodo Parcial 2025'!$H$2:$H$1048576)</f>
        <v>70223647</v>
      </c>
      <c r="G55" s="47">
        <f>SUMIF('Periodo Parcial 2026'!$E$2:$E$1048576,A55,'Periodo Parcial 2026'!$H$2:$H$1048576)</f>
        <v>50000000</v>
      </c>
      <c r="H55" s="48">
        <f>+G55-F55</f>
        <v>-20223647</v>
      </c>
    </row>
    <row r="56" spans="1:8" x14ac:dyDescent="0.25">
      <c r="A56" s="40" t="s">
        <v>378</v>
      </c>
      <c r="B56" s="22" t="s">
        <v>379</v>
      </c>
      <c r="C56" s="22" t="s">
        <v>2682</v>
      </c>
      <c r="D56" s="22" t="s">
        <v>77</v>
      </c>
      <c r="E56" s="47">
        <f>SUMIF('2025'!$E$2:$E$13728,A56,'2025'!$H$2:$H$13728)</f>
        <v>160000000</v>
      </c>
      <c r="F56" s="47">
        <f>SUMIF('Periodo Parcial 2025'!$E$2:$E$1048576,A56,'Periodo Parcial 2025'!$H$2:$H$1048576)</f>
        <v>110000000</v>
      </c>
      <c r="G56" s="47">
        <f>SUMIF('Periodo Parcial 2026'!$E$2:$E$1048576,A56,'Periodo Parcial 2026'!$H$2:$H$1048576)</f>
        <v>90000000</v>
      </c>
      <c r="H56" s="48">
        <f>+G56-F56</f>
        <v>-20000000</v>
      </c>
    </row>
    <row r="57" spans="1:8" x14ac:dyDescent="0.25">
      <c r="A57" s="40" t="s">
        <v>2497</v>
      </c>
      <c r="B57" s="22" t="s">
        <v>2498</v>
      </c>
      <c r="C57" s="22" t="s">
        <v>2683</v>
      </c>
      <c r="D57" s="22" t="s">
        <v>42</v>
      </c>
      <c r="E57" s="47">
        <f>SUMIF('2025'!$E$2:$E$13728,A57,'2025'!$H$2:$H$13728)</f>
        <v>20000000</v>
      </c>
      <c r="F57" s="47">
        <f>SUMIF('Periodo Parcial 2025'!$E$2:$E$1048576,A57,'Periodo Parcial 2025'!$H$2:$H$1048576)</f>
        <v>20000000</v>
      </c>
      <c r="G57" s="47">
        <f>SUMIF('Periodo Parcial 2026'!$E$2:$E$1048576,A57,'Periodo Parcial 2026'!$H$2:$H$1048576)</f>
        <v>0</v>
      </c>
      <c r="H57" s="48">
        <f>+G57-F57</f>
        <v>-20000000</v>
      </c>
    </row>
    <row r="58" spans="1:8" x14ac:dyDescent="0.25">
      <c r="A58" s="40" t="s">
        <v>1812</v>
      </c>
      <c r="B58" s="22" t="s">
        <v>1813</v>
      </c>
      <c r="C58" s="22" t="s">
        <v>2685</v>
      </c>
      <c r="D58" s="22" t="s">
        <v>54</v>
      </c>
      <c r="E58" s="47">
        <f>SUMIF('2025'!$E$2:$E$13728,A58,'2025'!$H$2:$H$13728)</f>
        <v>20000000</v>
      </c>
      <c r="F58" s="47">
        <f>SUMIF('Periodo Parcial 2025'!$E$2:$E$1048576,A58,'Periodo Parcial 2025'!$H$2:$H$1048576)</f>
        <v>20000000</v>
      </c>
      <c r="G58" s="47">
        <f>SUMIF('Periodo Parcial 2026'!$E$2:$E$1048576,A58,'Periodo Parcial 2026'!$H$2:$H$1048576)</f>
        <v>0</v>
      </c>
      <c r="H58" s="48">
        <f>+G58-F58</f>
        <v>-20000000</v>
      </c>
    </row>
    <row r="59" spans="1:8" x14ac:dyDescent="0.25">
      <c r="A59" s="40" t="s">
        <v>1636</v>
      </c>
      <c r="B59" s="22" t="s">
        <v>1637</v>
      </c>
      <c r="C59" s="22" t="s">
        <v>1637</v>
      </c>
      <c r="D59" s="22" t="s">
        <v>47</v>
      </c>
      <c r="E59" s="47">
        <f>SUMIF('2025'!$E$2:$E$13728,A59,'2025'!$H$2:$H$13728)</f>
        <v>43000000</v>
      </c>
      <c r="F59" s="47">
        <f>SUMIF('Periodo Parcial 2025'!$E$2:$E$1048576,A59,'Periodo Parcial 2025'!$H$2:$H$1048576)</f>
        <v>40000000</v>
      </c>
      <c r="G59" s="47">
        <f>SUMIF('Periodo Parcial 2026'!$E$2:$E$1048576,A59,'Periodo Parcial 2026'!$H$2:$H$1048576)</f>
        <v>20000000</v>
      </c>
      <c r="H59" s="48">
        <f>+G59-F59</f>
        <v>-20000000</v>
      </c>
    </row>
    <row r="60" spans="1:8" x14ac:dyDescent="0.25">
      <c r="A60" s="40" t="s">
        <v>1878</v>
      </c>
      <c r="B60" s="22" t="s">
        <v>1879</v>
      </c>
      <c r="C60" s="22" t="s">
        <v>2793</v>
      </c>
      <c r="D60" s="22" t="s">
        <v>47</v>
      </c>
      <c r="E60" s="47">
        <f>SUMIF('2025'!$E$2:$E$13728,A60,'2025'!$H$2:$H$13728)</f>
        <v>19898361</v>
      </c>
      <c r="F60" s="47">
        <f>SUMIF('Periodo Parcial 2025'!$E$2:$E$1048576,A60,'Periodo Parcial 2025'!$H$2:$H$1048576)</f>
        <v>19898361</v>
      </c>
      <c r="G60" s="47">
        <f>SUMIF('Periodo Parcial 2026'!$E$2:$E$1048576,A60,'Periodo Parcial 2026'!$H$2:$H$1048576)</f>
        <v>0</v>
      </c>
      <c r="H60" s="48">
        <f>+G60-F60</f>
        <v>-19898361</v>
      </c>
    </row>
    <row r="61" spans="1:8" x14ac:dyDescent="0.25">
      <c r="A61" s="40" t="s">
        <v>2481</v>
      </c>
      <c r="B61" s="22" t="s">
        <v>2482</v>
      </c>
      <c r="C61" s="22" t="s">
        <v>2688</v>
      </c>
      <c r="D61" s="22" t="s">
        <v>57</v>
      </c>
      <c r="E61" s="47">
        <f>SUMIF('2025'!$E$2:$E$13728,A61,'2025'!$H$2:$H$13728)</f>
        <v>19065000</v>
      </c>
      <c r="F61" s="47">
        <f>SUMIF('Periodo Parcial 2025'!$E$2:$E$1048576,A61,'Periodo Parcial 2025'!$H$2:$H$1048576)</f>
        <v>19065000</v>
      </c>
      <c r="G61" s="47">
        <f>SUMIF('Periodo Parcial 2026'!$E$2:$E$1048576,A61,'Periodo Parcial 2026'!$H$2:$H$1048576)</f>
        <v>0</v>
      </c>
      <c r="H61" s="48">
        <f>+G61-F61</f>
        <v>-19065000</v>
      </c>
    </row>
    <row r="62" spans="1:8" x14ac:dyDescent="0.25">
      <c r="A62" s="40" t="s">
        <v>1757</v>
      </c>
      <c r="B62" s="22" t="s">
        <v>1758</v>
      </c>
      <c r="C62" s="22" t="s">
        <v>1758</v>
      </c>
      <c r="D62" s="22" t="s">
        <v>64</v>
      </c>
      <c r="E62" s="47">
        <f>SUMIF('2025'!$E$2:$E$13728,A62,'2025'!$H$2:$H$13728)</f>
        <v>26785155</v>
      </c>
      <c r="F62" s="47">
        <f>SUMIF('Periodo Parcial 2025'!$E$2:$E$1048576,A62,'Periodo Parcial 2025'!$H$2:$H$1048576)</f>
        <v>17856770</v>
      </c>
      <c r="G62" s="47">
        <f>SUMIF('Periodo Parcial 2026'!$E$2:$E$1048576,A62,'Periodo Parcial 2026'!$H$2:$H$1048576)</f>
        <v>0</v>
      </c>
      <c r="H62" s="48">
        <f>+G62-F62</f>
        <v>-17856770</v>
      </c>
    </row>
    <row r="63" spans="1:8" x14ac:dyDescent="0.25">
      <c r="A63" s="40" t="s">
        <v>1710</v>
      </c>
      <c r="B63" s="22" t="s">
        <v>1711</v>
      </c>
      <c r="C63" s="22" t="s">
        <v>2960</v>
      </c>
      <c r="D63" s="22" t="s">
        <v>77</v>
      </c>
      <c r="E63" s="47">
        <f>SUMIF('2025'!$E$2:$E$13728,A63,'2025'!$H$2:$H$13728)</f>
        <v>24540000</v>
      </c>
      <c r="F63" s="47">
        <f>SUMIF('Periodo Parcial 2025'!$E$2:$E$1048576,A63,'Periodo Parcial 2025'!$H$2:$H$1048576)</f>
        <v>19040000</v>
      </c>
      <c r="G63" s="47">
        <f>SUMIF('Periodo Parcial 2026'!$E$2:$E$1048576,A63,'Periodo Parcial 2026'!$H$2:$H$1048576)</f>
        <v>1519140</v>
      </c>
      <c r="H63" s="48">
        <f>+G63-F63</f>
        <v>-17520860</v>
      </c>
    </row>
    <row r="64" spans="1:8" x14ac:dyDescent="0.25">
      <c r="A64" s="40" t="s">
        <v>1538</v>
      </c>
      <c r="B64" s="22" t="s">
        <v>1539</v>
      </c>
      <c r="C64" s="22" t="s">
        <v>2854</v>
      </c>
      <c r="D64" s="22" t="s">
        <v>77</v>
      </c>
      <c r="E64" s="47">
        <f>SUMIF('2025'!$E$2:$E$13728,A64,'2025'!$H$2:$H$13728)</f>
        <v>38673066</v>
      </c>
      <c r="F64" s="47">
        <f>SUMIF('Periodo Parcial 2025'!$E$2:$E$1048576,A64,'Periodo Parcial 2025'!$H$2:$H$1048576)</f>
        <v>17377669</v>
      </c>
      <c r="G64" s="47">
        <f>SUMIF('Periodo Parcial 2026'!$E$2:$E$1048576,A64,'Periodo Parcial 2026'!$H$2:$H$1048576)</f>
        <v>0</v>
      </c>
      <c r="H64" s="48">
        <f>+G64-F64</f>
        <v>-17377669</v>
      </c>
    </row>
    <row r="65" spans="1:8" x14ac:dyDescent="0.25">
      <c r="A65" s="40" t="s">
        <v>1876</v>
      </c>
      <c r="B65" s="22" t="s">
        <v>1877</v>
      </c>
      <c r="C65" s="22" t="s">
        <v>2793</v>
      </c>
      <c r="D65" s="22" t="s">
        <v>47</v>
      </c>
      <c r="E65" s="47">
        <f>SUMIF('2025'!$E$2:$E$13728,A65,'2025'!$H$2:$H$13728)</f>
        <v>16788496</v>
      </c>
      <c r="F65" s="47">
        <f>SUMIF('Periodo Parcial 2025'!$E$2:$E$1048576,A65,'Periodo Parcial 2025'!$H$2:$H$1048576)</f>
        <v>16788496</v>
      </c>
      <c r="G65" s="47">
        <f>SUMIF('Periodo Parcial 2026'!$E$2:$E$1048576,A65,'Periodo Parcial 2026'!$H$2:$H$1048576)</f>
        <v>0</v>
      </c>
      <c r="H65" s="48">
        <f>+G65-F65</f>
        <v>-16788496</v>
      </c>
    </row>
    <row r="66" spans="1:8" x14ac:dyDescent="0.25">
      <c r="A66" s="40" t="s">
        <v>1384</v>
      </c>
      <c r="B66" s="22" t="s">
        <v>1385</v>
      </c>
      <c r="C66" s="22" t="s">
        <v>2839</v>
      </c>
      <c r="D66" s="22" t="s">
        <v>77</v>
      </c>
      <c r="E66" s="47">
        <f>SUMIF('2025'!$E$2:$E$13728,A66,'2025'!$H$2:$H$13728)</f>
        <v>24800000</v>
      </c>
      <c r="F66" s="47">
        <f>SUMIF('Periodo Parcial 2025'!$E$2:$E$1048576,A66,'Periodo Parcial 2025'!$H$2:$H$1048576)</f>
        <v>16300000</v>
      </c>
      <c r="G66" s="47">
        <f>SUMIF('Periodo Parcial 2026'!$E$2:$E$1048576,A66,'Periodo Parcial 2026'!$H$2:$H$1048576)</f>
        <v>0</v>
      </c>
      <c r="H66" s="48">
        <f>+G66-F66</f>
        <v>-16300000</v>
      </c>
    </row>
    <row r="67" spans="1:8" x14ac:dyDescent="0.25">
      <c r="A67" s="40" t="s">
        <v>1596</v>
      </c>
      <c r="B67" s="22" t="s">
        <v>1597</v>
      </c>
      <c r="C67" s="22" t="s">
        <v>2703</v>
      </c>
      <c r="D67" s="22" t="s">
        <v>57</v>
      </c>
      <c r="E67" s="47">
        <f>SUMIF('2025'!$E$2:$E$13728,A67,'2025'!$H$2:$H$13728)</f>
        <v>24470000</v>
      </c>
      <c r="F67" s="47">
        <f>SUMIF('Periodo Parcial 2025'!$E$2:$E$1048576,A67,'Periodo Parcial 2025'!$H$2:$H$1048576)</f>
        <v>16270000</v>
      </c>
      <c r="G67" s="47">
        <f>SUMIF('Periodo Parcial 2026'!$E$2:$E$1048576,A67,'Periodo Parcial 2026'!$H$2:$H$1048576)</f>
        <v>0</v>
      </c>
      <c r="H67" s="48">
        <f>+G67-F67</f>
        <v>-16270000</v>
      </c>
    </row>
    <row r="68" spans="1:8" x14ac:dyDescent="0.25">
      <c r="A68" s="40" t="s">
        <v>565</v>
      </c>
      <c r="B68" s="22" t="s">
        <v>566</v>
      </c>
      <c r="C68" s="22" t="s">
        <v>2690</v>
      </c>
      <c r="D68" s="22" t="s">
        <v>347</v>
      </c>
      <c r="E68" s="47">
        <f>SUMIF('2025'!$E$2:$E$13728,A68,'2025'!$H$2:$H$13728)</f>
        <v>231000000</v>
      </c>
      <c r="F68" s="47">
        <f>SUMIF('Periodo Parcial 2025'!$E$2:$E$1048576,A68,'Periodo Parcial 2025'!$H$2:$H$1048576)</f>
        <v>131000000</v>
      </c>
      <c r="G68" s="47">
        <f>SUMIF('Periodo Parcial 2026'!$E$2:$E$1048576,A68,'Periodo Parcial 2026'!$H$2:$H$1048576)</f>
        <v>114999999</v>
      </c>
      <c r="H68" s="48">
        <f>+G68-F68</f>
        <v>-16000001</v>
      </c>
    </row>
    <row r="69" spans="1:8" x14ac:dyDescent="0.25">
      <c r="A69" s="40" t="s">
        <v>1386</v>
      </c>
      <c r="B69" s="22" t="s">
        <v>1387</v>
      </c>
      <c r="C69" s="22" t="s">
        <v>2839</v>
      </c>
      <c r="D69" s="22" t="s">
        <v>77</v>
      </c>
      <c r="E69" s="47">
        <f>SUMIF('2025'!$E$2:$E$13728,A69,'2025'!$H$2:$H$13728)</f>
        <v>17240846</v>
      </c>
      <c r="F69" s="47">
        <f>SUMIF('Periodo Parcial 2025'!$E$2:$E$1048576,A69,'Periodo Parcial 2025'!$H$2:$H$1048576)</f>
        <v>16000000</v>
      </c>
      <c r="G69" s="47">
        <f>SUMIF('Periodo Parcial 2026'!$E$2:$E$1048576,A69,'Periodo Parcial 2026'!$H$2:$H$1048576)</f>
        <v>0</v>
      </c>
      <c r="H69" s="48">
        <f>+G69-F69</f>
        <v>-16000000</v>
      </c>
    </row>
    <row r="70" spans="1:8" x14ac:dyDescent="0.25">
      <c r="A70" s="40" t="s">
        <v>2449</v>
      </c>
      <c r="B70" s="22" t="s">
        <v>2450</v>
      </c>
      <c r="C70" s="22" t="s">
        <v>2450</v>
      </c>
      <c r="D70" s="22" t="s">
        <v>77</v>
      </c>
      <c r="E70" s="47">
        <f>SUMIF('2025'!$E$2:$E$13728,A70,'2025'!$H$2:$H$13728)</f>
        <v>15061727</v>
      </c>
      <c r="F70" s="47">
        <f>SUMIF('Periodo Parcial 2025'!$E$2:$E$1048576,A70,'Periodo Parcial 2025'!$H$2:$H$1048576)</f>
        <v>15061727</v>
      </c>
      <c r="G70" s="47">
        <f>SUMIF('Periodo Parcial 2026'!$E$2:$E$1048576,A70,'Periodo Parcial 2026'!$H$2:$H$1048576)</f>
        <v>0</v>
      </c>
      <c r="H70" s="48">
        <f>+G70-F70</f>
        <v>-15061727</v>
      </c>
    </row>
    <row r="71" spans="1:8" x14ac:dyDescent="0.25">
      <c r="A71" s="40" t="s">
        <v>584</v>
      </c>
      <c r="B71" s="22" t="s">
        <v>585</v>
      </c>
      <c r="C71" s="22" t="s">
        <v>2678</v>
      </c>
      <c r="D71" s="22" t="s">
        <v>54</v>
      </c>
      <c r="E71" s="47">
        <f>SUMIF('2025'!$E$2:$E$13728,A71,'2025'!$H$2:$H$13728)</f>
        <v>54091000</v>
      </c>
      <c r="F71" s="47">
        <f>SUMIF('Periodo Parcial 2025'!$E$2:$E$1048576,A71,'Periodo Parcial 2025'!$H$2:$H$1048576)</f>
        <v>15000000</v>
      </c>
      <c r="G71" s="47">
        <f>SUMIF('Periodo Parcial 2026'!$E$2:$E$1048576,A71,'Periodo Parcial 2026'!$H$2:$H$1048576)</f>
        <v>0</v>
      </c>
      <c r="H71" s="48">
        <f>+G71-F71</f>
        <v>-15000000</v>
      </c>
    </row>
    <row r="72" spans="1:8" x14ac:dyDescent="0.25">
      <c r="A72" s="40" t="s">
        <v>1125</v>
      </c>
      <c r="B72" s="22" t="s">
        <v>1126</v>
      </c>
      <c r="C72" s="22" t="s">
        <v>2695</v>
      </c>
      <c r="D72" s="22" t="s">
        <v>77</v>
      </c>
      <c r="E72" s="47">
        <f>SUMIF('2025'!$E$2:$E$13728,A72,'2025'!$H$2:$H$13728)</f>
        <v>24166017</v>
      </c>
      <c r="F72" s="47">
        <f>SUMIF('Periodo Parcial 2025'!$E$2:$E$1048576,A72,'Periodo Parcial 2025'!$H$2:$H$1048576)</f>
        <v>18860792</v>
      </c>
      <c r="G72" s="47">
        <f>SUMIF('Periodo Parcial 2026'!$E$2:$E$1048576,A72,'Periodo Parcial 2026'!$H$2:$H$1048576)</f>
        <v>4002219</v>
      </c>
      <c r="H72" s="48">
        <f>+G72-F72</f>
        <v>-14858573</v>
      </c>
    </row>
    <row r="73" spans="1:8" x14ac:dyDescent="0.25">
      <c r="A73" s="40" t="s">
        <v>1099</v>
      </c>
      <c r="B73" s="22" t="s">
        <v>1100</v>
      </c>
      <c r="C73" s="22" t="s">
        <v>2654</v>
      </c>
      <c r="D73" s="22" t="s">
        <v>77</v>
      </c>
      <c r="E73" s="47">
        <f>SUMIF('2025'!$E$2:$E$13728,A73,'2025'!$H$2:$H$13728)</f>
        <v>31005174</v>
      </c>
      <c r="F73" s="47">
        <f>SUMIF('Periodo Parcial 2025'!$E$2:$E$1048576,A73,'Periodo Parcial 2025'!$H$2:$H$1048576)</f>
        <v>29874605</v>
      </c>
      <c r="G73" s="47">
        <f>SUMIF('Periodo Parcial 2026'!$E$2:$E$1048576,A73,'Periodo Parcial 2026'!$H$2:$H$1048576)</f>
        <v>15461766</v>
      </c>
      <c r="H73" s="48">
        <f>+G73-F73</f>
        <v>-14412839</v>
      </c>
    </row>
    <row r="74" spans="1:8" x14ac:dyDescent="0.25">
      <c r="A74" s="40" t="s">
        <v>640</v>
      </c>
      <c r="B74" s="22" t="s">
        <v>641</v>
      </c>
      <c r="C74" s="22" t="s">
        <v>2667</v>
      </c>
      <c r="D74" s="22" t="s">
        <v>51</v>
      </c>
      <c r="E74" s="47">
        <f>SUMIF('2025'!$E$2:$E$13728,A74,'2025'!$H$2:$H$13728)</f>
        <v>18668542</v>
      </c>
      <c r="F74" s="47">
        <f>SUMIF('Periodo Parcial 2025'!$E$2:$E$1048576,A74,'Periodo Parcial 2025'!$H$2:$H$1048576)</f>
        <v>18668542</v>
      </c>
      <c r="G74" s="47">
        <f>SUMIF('Periodo Parcial 2026'!$E$2:$E$1048576,A74,'Periodo Parcial 2026'!$H$2:$H$1048576)</f>
        <v>4269501</v>
      </c>
      <c r="H74" s="48">
        <f>+G74-F74</f>
        <v>-14399041</v>
      </c>
    </row>
    <row r="75" spans="1:8" x14ac:dyDescent="0.25">
      <c r="A75" s="40" t="s">
        <v>1044</v>
      </c>
      <c r="B75" s="22" t="s">
        <v>1045</v>
      </c>
      <c r="C75" s="22" t="s">
        <v>2701</v>
      </c>
      <c r="D75" s="22" t="s">
        <v>42</v>
      </c>
      <c r="E75" s="47">
        <f>SUMIF('2025'!$E$2:$E$13728,A75,'2025'!$H$2:$H$13728)</f>
        <v>19271800</v>
      </c>
      <c r="F75" s="47">
        <f>SUMIF('Periodo Parcial 2025'!$E$2:$E$1048576,A75,'Periodo Parcial 2025'!$H$2:$H$1048576)</f>
        <v>13490260</v>
      </c>
      <c r="G75" s="47">
        <f>SUMIF('Periodo Parcial 2026'!$E$2:$E$1048576,A75,'Periodo Parcial 2026'!$H$2:$H$1048576)</f>
        <v>0</v>
      </c>
      <c r="H75" s="48">
        <f>+G75-F75</f>
        <v>-13490260</v>
      </c>
    </row>
    <row r="76" spans="1:8" x14ac:dyDescent="0.25">
      <c r="A76" s="40" t="s">
        <v>2200</v>
      </c>
      <c r="B76" s="22" t="s">
        <v>2201</v>
      </c>
      <c r="C76" s="22" t="s">
        <v>2691</v>
      </c>
      <c r="D76" s="22" t="s">
        <v>87</v>
      </c>
      <c r="E76" s="47">
        <f>SUMIF('2025'!$E$2:$E$13728,A76,'2025'!$H$2:$H$13728)</f>
        <v>105982583</v>
      </c>
      <c r="F76" s="47">
        <f>SUMIF('Periodo Parcial 2025'!$E$2:$E$1048576,A76,'Periodo Parcial 2025'!$H$2:$H$1048576)</f>
        <v>12784073</v>
      </c>
      <c r="G76" s="47">
        <f>SUMIF('Periodo Parcial 2026'!$E$2:$E$1048576,A76,'Periodo Parcial 2026'!$H$2:$H$1048576)</f>
        <v>0</v>
      </c>
      <c r="H76" s="48">
        <f>+G76-F76</f>
        <v>-12784073</v>
      </c>
    </row>
    <row r="77" spans="1:8" x14ac:dyDescent="0.25">
      <c r="A77" s="40" t="s">
        <v>1540</v>
      </c>
      <c r="B77" s="22" t="s">
        <v>1541</v>
      </c>
      <c r="C77" s="22" t="s">
        <v>2854</v>
      </c>
      <c r="D77" s="22" t="s">
        <v>77</v>
      </c>
      <c r="E77" s="47">
        <f>SUMIF('2025'!$E$2:$E$13728,A77,'2025'!$H$2:$H$13728)</f>
        <v>25305440</v>
      </c>
      <c r="F77" s="47">
        <f>SUMIF('Periodo Parcial 2025'!$E$2:$E$1048576,A77,'Periodo Parcial 2025'!$H$2:$H$1048576)</f>
        <v>12018124</v>
      </c>
      <c r="G77" s="47">
        <f>SUMIF('Periodo Parcial 2026'!$E$2:$E$1048576,A77,'Periodo Parcial 2026'!$H$2:$H$1048576)</f>
        <v>0</v>
      </c>
      <c r="H77" s="48">
        <f>+G77-F77</f>
        <v>-12018124</v>
      </c>
    </row>
    <row r="78" spans="1:8" x14ac:dyDescent="0.25">
      <c r="A78" s="40" t="s">
        <v>1107</v>
      </c>
      <c r="B78" s="22" t="s">
        <v>1108</v>
      </c>
      <c r="C78" s="22" t="s">
        <v>2693</v>
      </c>
      <c r="D78" s="22" t="s">
        <v>87</v>
      </c>
      <c r="E78" s="47">
        <f>SUMIF('2025'!$E$2:$E$13728,A78,'2025'!$H$2:$H$13728)</f>
        <v>88000000</v>
      </c>
      <c r="F78" s="47">
        <f>SUMIF('Periodo Parcial 2025'!$E$2:$E$1048576,A78,'Periodo Parcial 2025'!$H$2:$H$1048576)</f>
        <v>12000000</v>
      </c>
      <c r="G78" s="47">
        <f>SUMIF('Periodo Parcial 2026'!$E$2:$E$1048576,A78,'Periodo Parcial 2026'!$H$2:$H$1048576)</f>
        <v>0</v>
      </c>
      <c r="H78" s="48">
        <f>+G78-F78</f>
        <v>-12000000</v>
      </c>
    </row>
    <row r="79" spans="1:8" x14ac:dyDescent="0.25">
      <c r="A79" s="40" t="s">
        <v>1842</v>
      </c>
      <c r="B79" s="22" t="s">
        <v>1843</v>
      </c>
      <c r="C79" s="22" t="s">
        <v>2699</v>
      </c>
      <c r="D79" s="22" t="s">
        <v>54</v>
      </c>
      <c r="E79" s="47">
        <f>SUMIF('2025'!$E$2:$E$13728,A79,'2025'!$H$2:$H$13728)</f>
        <v>37000000</v>
      </c>
      <c r="F79" s="47">
        <f>SUMIF('Periodo Parcial 2025'!$E$2:$E$1048576,A79,'Periodo Parcial 2025'!$H$2:$H$1048576)</f>
        <v>17000000</v>
      </c>
      <c r="G79" s="47">
        <f>SUMIF('Periodo Parcial 2026'!$E$2:$E$1048576,A79,'Periodo Parcial 2026'!$H$2:$H$1048576)</f>
        <v>5000000</v>
      </c>
      <c r="H79" s="48">
        <f>+G79-F79</f>
        <v>-12000000</v>
      </c>
    </row>
    <row r="80" spans="1:8" x14ac:dyDescent="0.25">
      <c r="A80" s="40" t="s">
        <v>1056</v>
      </c>
      <c r="B80" s="22" t="s">
        <v>1057</v>
      </c>
      <c r="C80" s="22" t="s">
        <v>2702</v>
      </c>
      <c r="D80" s="22" t="s">
        <v>57</v>
      </c>
      <c r="E80" s="47">
        <f>SUMIF('2025'!$E$2:$E$13728,A80,'2025'!$H$2:$H$13728)</f>
        <v>221268189</v>
      </c>
      <c r="F80" s="47">
        <f>SUMIF('Periodo Parcial 2025'!$E$2:$E$1048576,A80,'Periodo Parcial 2025'!$H$2:$H$1048576)</f>
        <v>87289156</v>
      </c>
      <c r="G80" s="47">
        <f>SUMIF('Periodo Parcial 2026'!$E$2:$E$1048576,A80,'Periodo Parcial 2026'!$H$2:$H$1048576)</f>
        <v>75338638</v>
      </c>
      <c r="H80" s="48">
        <f>+G80-F80</f>
        <v>-11950518</v>
      </c>
    </row>
    <row r="81" spans="1:8" x14ac:dyDescent="0.25">
      <c r="A81" s="40" t="s">
        <v>2381</v>
      </c>
      <c r="B81" s="22" t="s">
        <v>2382</v>
      </c>
      <c r="C81" s="22" t="s">
        <v>2382</v>
      </c>
      <c r="D81" s="22" t="s">
        <v>77</v>
      </c>
      <c r="E81" s="47">
        <f>SUMIF('2025'!$E$2:$E$13728,A81,'2025'!$H$2:$H$13728)</f>
        <v>26939978</v>
      </c>
      <c r="F81" s="47">
        <f>SUMIF('Periodo Parcial 2025'!$E$2:$E$1048576,A81,'Periodo Parcial 2025'!$H$2:$H$1048576)</f>
        <v>11939978</v>
      </c>
      <c r="G81" s="47">
        <f>SUMIF('Periodo Parcial 2026'!$E$2:$E$1048576,A81,'Periodo Parcial 2026'!$H$2:$H$1048576)</f>
        <v>0</v>
      </c>
      <c r="H81" s="48">
        <f>+G81-F81</f>
        <v>-11939978</v>
      </c>
    </row>
    <row r="82" spans="1:8" x14ac:dyDescent="0.25">
      <c r="A82" s="40" t="s">
        <v>2065</v>
      </c>
      <c r="B82" s="22" t="s">
        <v>2066</v>
      </c>
      <c r="C82" s="22" t="s">
        <v>2696</v>
      </c>
      <c r="D82" s="22" t="s">
        <v>57</v>
      </c>
      <c r="E82" s="47">
        <f>SUMIF('2025'!$E$2:$E$13728,A82,'2025'!$H$2:$H$13728)</f>
        <v>11335000</v>
      </c>
      <c r="F82" s="47">
        <f>SUMIF('Periodo Parcial 2025'!$E$2:$E$1048576,A82,'Periodo Parcial 2025'!$H$2:$H$1048576)</f>
        <v>11335000</v>
      </c>
      <c r="G82" s="47">
        <f>SUMIF('Periodo Parcial 2026'!$E$2:$E$1048576,A82,'Periodo Parcial 2026'!$H$2:$H$1048576)</f>
        <v>0</v>
      </c>
      <c r="H82" s="48">
        <f>+G82-F82</f>
        <v>-11335000</v>
      </c>
    </row>
    <row r="83" spans="1:8" x14ac:dyDescent="0.25">
      <c r="A83" s="40" t="s">
        <v>1761</v>
      </c>
      <c r="B83" s="22" t="s">
        <v>1762</v>
      </c>
      <c r="C83" s="22" t="s">
        <v>2694</v>
      </c>
      <c r="D83" s="22" t="s">
        <v>77</v>
      </c>
      <c r="E83" s="47">
        <f>SUMIF('2025'!$E$2:$E$13728,A83,'2025'!$H$2:$H$13728)</f>
        <v>10954243</v>
      </c>
      <c r="F83" s="47">
        <f>SUMIF('Periodo Parcial 2025'!$E$2:$E$1048576,A83,'Periodo Parcial 2025'!$H$2:$H$1048576)</f>
        <v>10954243</v>
      </c>
      <c r="G83" s="47">
        <f>SUMIF('Periodo Parcial 2026'!$E$2:$E$1048576,A83,'Periodo Parcial 2026'!$H$2:$H$1048576)</f>
        <v>0</v>
      </c>
      <c r="H83" s="48">
        <f>+G83-F83</f>
        <v>-10954243</v>
      </c>
    </row>
    <row r="84" spans="1:8" x14ac:dyDescent="0.25">
      <c r="A84" s="40" t="s">
        <v>999</v>
      </c>
      <c r="B84" s="22" t="s">
        <v>1000</v>
      </c>
      <c r="C84" s="22" t="s">
        <v>2694</v>
      </c>
      <c r="D84" s="22" t="s">
        <v>77</v>
      </c>
      <c r="E84" s="47">
        <f>SUMIF('2025'!$E$2:$E$13728,A84,'2025'!$H$2:$H$13728)</f>
        <v>32144616</v>
      </c>
      <c r="F84" s="47">
        <f>SUMIF('Periodo Parcial 2025'!$E$2:$E$1048576,A84,'Periodo Parcial 2025'!$H$2:$H$1048576)</f>
        <v>10714872</v>
      </c>
      <c r="G84" s="47">
        <f>SUMIF('Periodo Parcial 2026'!$E$2:$E$1048576,A84,'Periodo Parcial 2026'!$H$2:$H$1048576)</f>
        <v>0</v>
      </c>
      <c r="H84" s="48">
        <f>+G84-F84</f>
        <v>-10714872</v>
      </c>
    </row>
    <row r="85" spans="1:8" x14ac:dyDescent="0.25">
      <c r="A85" s="40" t="s">
        <v>498</v>
      </c>
      <c r="B85" s="22" t="s">
        <v>499</v>
      </c>
      <c r="C85" s="22" t="s">
        <v>2675</v>
      </c>
      <c r="D85" s="22" t="s">
        <v>77</v>
      </c>
      <c r="E85" s="47">
        <f>SUMIF('2025'!$E$2:$E$13728,A85,'2025'!$H$2:$H$13728)</f>
        <v>231170121</v>
      </c>
      <c r="F85" s="47">
        <f>SUMIF('Periodo Parcial 2025'!$E$2:$E$1048576,A85,'Periodo Parcial 2025'!$H$2:$H$1048576)</f>
        <v>133057589</v>
      </c>
      <c r="G85" s="47">
        <f>SUMIF('Periodo Parcial 2026'!$E$2:$E$1048576,A85,'Periodo Parcial 2026'!$H$2:$H$1048576)</f>
        <v>122475110</v>
      </c>
      <c r="H85" s="48">
        <f>+G85-F85</f>
        <v>-10582479</v>
      </c>
    </row>
    <row r="86" spans="1:8" x14ac:dyDescent="0.25">
      <c r="A86" s="40" t="s">
        <v>2457</v>
      </c>
      <c r="B86" s="22" t="s">
        <v>2458</v>
      </c>
      <c r="C86" s="22" t="s">
        <v>2698</v>
      </c>
      <c r="D86" s="22" t="s">
        <v>54</v>
      </c>
      <c r="E86" s="47">
        <f>SUMIF('2025'!$E$2:$E$13728,A86,'2025'!$H$2:$H$13728)</f>
        <v>10555125</v>
      </c>
      <c r="F86" s="47">
        <f>SUMIF('Periodo Parcial 2025'!$E$2:$E$1048576,A86,'Periodo Parcial 2025'!$H$2:$H$1048576)</f>
        <v>10555125</v>
      </c>
      <c r="G86" s="47">
        <f>SUMIF('Periodo Parcial 2026'!$E$2:$E$1048576,A86,'Periodo Parcial 2026'!$H$2:$H$1048576)</f>
        <v>0</v>
      </c>
      <c r="H86" s="48">
        <f>+G86-F86</f>
        <v>-10555125</v>
      </c>
    </row>
    <row r="87" spans="1:8" x14ac:dyDescent="0.25">
      <c r="A87" s="40" t="s">
        <v>2483</v>
      </c>
      <c r="B87" s="22" t="s">
        <v>2484</v>
      </c>
      <c r="C87" s="22" t="s">
        <v>2694</v>
      </c>
      <c r="D87" s="22" t="s">
        <v>77</v>
      </c>
      <c r="E87" s="47">
        <f>SUMIF('2025'!$E$2:$E$13728,A87,'2025'!$H$2:$H$13728)</f>
        <v>10277547</v>
      </c>
      <c r="F87" s="47">
        <f>SUMIF('Periodo Parcial 2025'!$E$2:$E$1048576,A87,'Periodo Parcial 2025'!$H$2:$H$1048576)</f>
        <v>10277547</v>
      </c>
      <c r="G87" s="47">
        <f>SUMIF('Periodo Parcial 2026'!$E$2:$E$1048576,A87,'Periodo Parcial 2026'!$H$2:$H$1048576)</f>
        <v>0</v>
      </c>
      <c r="H87" s="48">
        <f>+G87-F87</f>
        <v>-10277547</v>
      </c>
    </row>
    <row r="88" spans="1:8" x14ac:dyDescent="0.25">
      <c r="A88" s="40" t="s">
        <v>1113</v>
      </c>
      <c r="B88" s="22" t="s">
        <v>1114</v>
      </c>
      <c r="C88" s="22" t="s">
        <v>2695</v>
      </c>
      <c r="D88" s="22" t="s">
        <v>77</v>
      </c>
      <c r="E88" s="47">
        <f>SUMIF('2025'!$E$2:$E$13728,A88,'2025'!$H$2:$H$13728)</f>
        <v>74451180</v>
      </c>
      <c r="F88" s="47">
        <f>SUMIF('Periodo Parcial 2025'!$E$2:$E$1048576,A88,'Periodo Parcial 2025'!$H$2:$H$1048576)</f>
        <v>14265417</v>
      </c>
      <c r="G88" s="47">
        <f>SUMIF('Periodo Parcial 2026'!$E$2:$E$1048576,A88,'Periodo Parcial 2026'!$H$2:$H$1048576)</f>
        <v>4000000</v>
      </c>
      <c r="H88" s="48">
        <f>+G88-F88</f>
        <v>-10265417</v>
      </c>
    </row>
    <row r="89" spans="1:8" x14ac:dyDescent="0.25">
      <c r="A89" s="40" t="s">
        <v>1642</v>
      </c>
      <c r="B89" s="22" t="s">
        <v>1643</v>
      </c>
      <c r="C89" s="22" t="s">
        <v>2697</v>
      </c>
      <c r="D89" s="22" t="s">
        <v>47</v>
      </c>
      <c r="E89" s="47">
        <f>SUMIF('2025'!$E$2:$E$13728,A89,'2025'!$H$2:$H$13728)</f>
        <v>71129108</v>
      </c>
      <c r="F89" s="47">
        <f>SUMIF('Periodo Parcial 2025'!$E$2:$E$1048576,A89,'Periodo Parcial 2025'!$H$2:$H$1048576)</f>
        <v>60881965</v>
      </c>
      <c r="G89" s="47">
        <f>SUMIF('Periodo Parcial 2026'!$E$2:$E$1048576,A89,'Periodo Parcial 2026'!$H$2:$H$1048576)</f>
        <v>50626714</v>
      </c>
      <c r="H89" s="48">
        <f>+G89-F89</f>
        <v>-10255251</v>
      </c>
    </row>
    <row r="90" spans="1:8" x14ac:dyDescent="0.25">
      <c r="A90" s="40" t="s">
        <v>892</v>
      </c>
      <c r="B90" s="22" t="s">
        <v>893</v>
      </c>
      <c r="C90" s="22" t="s">
        <v>2699</v>
      </c>
      <c r="D90" s="22" t="s">
        <v>54</v>
      </c>
      <c r="E90" s="47">
        <f>SUMIF('2025'!$E$2:$E$13728,A90,'2025'!$H$2:$H$13728)</f>
        <v>16000000</v>
      </c>
      <c r="F90" s="47">
        <f>SUMIF('Periodo Parcial 2025'!$E$2:$E$1048576,A90,'Periodo Parcial 2025'!$H$2:$H$1048576)</f>
        <v>10000000</v>
      </c>
      <c r="G90" s="47">
        <f>SUMIF('Periodo Parcial 2026'!$E$2:$E$1048576,A90,'Periodo Parcial 2026'!$H$2:$H$1048576)</f>
        <v>0</v>
      </c>
      <c r="H90" s="48">
        <f>+G90-F90</f>
        <v>-10000000</v>
      </c>
    </row>
    <row r="91" spans="1:8" x14ac:dyDescent="0.25">
      <c r="A91" s="40" t="s">
        <v>2509</v>
      </c>
      <c r="B91" s="22" t="s">
        <v>2510</v>
      </c>
      <c r="C91" s="22" t="s">
        <v>2700</v>
      </c>
      <c r="D91" s="22" t="s">
        <v>42</v>
      </c>
      <c r="E91" s="47">
        <f>SUMIF('2025'!$E$2:$E$13728,A91,'2025'!$H$2:$H$13728)</f>
        <v>10000000</v>
      </c>
      <c r="F91" s="47">
        <f>SUMIF('Periodo Parcial 2025'!$E$2:$E$1048576,A91,'Periodo Parcial 2025'!$H$2:$H$1048576)</f>
        <v>10000000</v>
      </c>
      <c r="G91" s="47">
        <f>SUMIF('Periodo Parcial 2026'!$E$2:$E$1048576,A91,'Periodo Parcial 2026'!$H$2:$H$1048576)</f>
        <v>0</v>
      </c>
      <c r="H91" s="48">
        <f>+G91-F91</f>
        <v>-10000000</v>
      </c>
    </row>
    <row r="92" spans="1:8" x14ac:dyDescent="0.25">
      <c r="A92" s="40" t="s">
        <v>614</v>
      </c>
      <c r="B92" s="22" t="s">
        <v>615</v>
      </c>
      <c r="C92" s="22" t="s">
        <v>2678</v>
      </c>
      <c r="D92" s="22" t="s">
        <v>54</v>
      </c>
      <c r="E92" s="47">
        <f>SUMIF('2025'!$E$2:$E$13728,A92,'2025'!$H$2:$H$13728)</f>
        <v>46616000</v>
      </c>
      <c r="F92" s="47">
        <f>SUMIF('Periodo Parcial 2025'!$E$2:$E$1048576,A92,'Periodo Parcial 2025'!$H$2:$H$1048576)</f>
        <v>10000000</v>
      </c>
      <c r="G92" s="47">
        <f>SUMIF('Periodo Parcial 2026'!$E$2:$E$1048576,A92,'Periodo Parcial 2026'!$H$2:$H$1048576)</f>
        <v>0</v>
      </c>
      <c r="H92" s="48">
        <f>+G92-F92</f>
        <v>-10000000</v>
      </c>
    </row>
    <row r="93" spans="1:8" x14ac:dyDescent="0.25">
      <c r="A93" s="40" t="s">
        <v>1131</v>
      </c>
      <c r="B93" s="22" t="s">
        <v>1132</v>
      </c>
      <c r="C93" s="22" t="s">
        <v>2844</v>
      </c>
      <c r="D93" s="22" t="s">
        <v>47</v>
      </c>
      <c r="E93" s="47">
        <f>SUMIF('2025'!$E$2:$E$13728,A93,'2025'!$H$2:$H$13728)</f>
        <v>23000000</v>
      </c>
      <c r="F93" s="47">
        <f>SUMIF('Periodo Parcial 2025'!$E$2:$E$1048576,A93,'Periodo Parcial 2025'!$H$2:$H$1048576)</f>
        <v>10000000</v>
      </c>
      <c r="G93" s="47">
        <f>SUMIF('Periodo Parcial 2026'!$E$2:$E$1048576,A93,'Periodo Parcial 2026'!$H$2:$H$1048576)</f>
        <v>0</v>
      </c>
      <c r="H93" s="48">
        <f>+G93-F93</f>
        <v>-10000000</v>
      </c>
    </row>
    <row r="94" spans="1:8" x14ac:dyDescent="0.25">
      <c r="A94" s="40" t="s">
        <v>1688</v>
      </c>
      <c r="B94" s="22" t="s">
        <v>1689</v>
      </c>
      <c r="C94" s="22" t="s">
        <v>1689</v>
      </c>
      <c r="D94" s="22" t="s">
        <v>77</v>
      </c>
      <c r="E94" s="47">
        <f>SUMIF('2025'!$E$2:$E$13728,A94,'2025'!$H$2:$H$13728)</f>
        <v>16000000</v>
      </c>
      <c r="F94" s="47">
        <f>SUMIF('Periodo Parcial 2025'!$E$2:$E$1048576,A94,'Periodo Parcial 2025'!$H$2:$H$1048576)</f>
        <v>10000000</v>
      </c>
      <c r="G94" s="47">
        <f>SUMIF('Periodo Parcial 2026'!$E$2:$E$1048576,A94,'Periodo Parcial 2026'!$H$2:$H$1048576)</f>
        <v>0</v>
      </c>
      <c r="H94" s="48">
        <f>+G94-F94</f>
        <v>-10000000</v>
      </c>
    </row>
    <row r="95" spans="1:8" x14ac:dyDescent="0.25">
      <c r="A95" s="40" t="s">
        <v>1133</v>
      </c>
      <c r="B95" s="22" t="s">
        <v>1134</v>
      </c>
      <c r="C95" s="22" t="s">
        <v>2659</v>
      </c>
      <c r="D95" s="22" t="s">
        <v>54</v>
      </c>
      <c r="E95" s="47">
        <f>SUMIF('2025'!$E$2:$E$13728,A95,'2025'!$H$2:$H$13728)</f>
        <v>16833600</v>
      </c>
      <c r="F95" s="47">
        <f>SUMIF('Periodo Parcial 2025'!$E$2:$E$1048576,A95,'Periodo Parcial 2025'!$H$2:$H$1048576)</f>
        <v>9752049</v>
      </c>
      <c r="G95" s="47">
        <f>SUMIF('Periodo Parcial 2026'!$E$2:$E$1048576,A95,'Periodo Parcial 2026'!$H$2:$H$1048576)</f>
        <v>0</v>
      </c>
      <c r="H95" s="48">
        <f>+G95-F95</f>
        <v>-9752049</v>
      </c>
    </row>
    <row r="96" spans="1:8" x14ac:dyDescent="0.25">
      <c r="A96" s="40" t="s">
        <v>1121</v>
      </c>
      <c r="B96" s="22" t="s">
        <v>1122</v>
      </c>
      <c r="C96" s="22" t="s">
        <v>2654</v>
      </c>
      <c r="D96" s="22" t="s">
        <v>77</v>
      </c>
      <c r="E96" s="47">
        <f>SUMIF('2025'!$E$2:$E$13728,A96,'2025'!$H$2:$H$13728)</f>
        <v>23842440</v>
      </c>
      <c r="F96" s="47">
        <f>SUMIF('Periodo Parcial 2025'!$E$2:$E$1048576,A96,'Periodo Parcial 2025'!$H$2:$H$1048576)</f>
        <v>22565458</v>
      </c>
      <c r="G96" s="47">
        <f>SUMIF('Periodo Parcial 2026'!$E$2:$E$1048576,A96,'Periodo Parcial 2026'!$H$2:$H$1048576)</f>
        <v>13254179</v>
      </c>
      <c r="H96" s="48">
        <f>+G96-F96</f>
        <v>-9311279</v>
      </c>
    </row>
    <row r="97" spans="1:8" x14ac:dyDescent="0.25">
      <c r="A97" s="40" t="s">
        <v>1037</v>
      </c>
      <c r="B97" s="22" t="s">
        <v>1038</v>
      </c>
      <c r="C97" s="22" t="s">
        <v>2702</v>
      </c>
      <c r="D97" s="22" t="s">
        <v>57</v>
      </c>
      <c r="E97" s="47">
        <f>SUMIF('2025'!$E$2:$E$13728,A97,'2025'!$H$2:$H$13728)</f>
        <v>21230111</v>
      </c>
      <c r="F97" s="47">
        <f>SUMIF('Periodo Parcial 2025'!$E$2:$E$1048576,A97,'Periodo Parcial 2025'!$H$2:$H$1048576)</f>
        <v>8540961</v>
      </c>
      <c r="G97" s="47">
        <f>SUMIF('Periodo Parcial 2026'!$E$2:$E$1048576,A97,'Periodo Parcial 2026'!$H$2:$H$1048576)</f>
        <v>0</v>
      </c>
      <c r="H97" s="48">
        <f>+G97-F97</f>
        <v>-8540961</v>
      </c>
    </row>
    <row r="98" spans="1:8" x14ac:dyDescent="0.25">
      <c r="A98" s="40" t="s">
        <v>1469</v>
      </c>
      <c r="B98" s="22" t="s">
        <v>1470</v>
      </c>
      <c r="C98" s="22" t="s">
        <v>2716</v>
      </c>
      <c r="D98" s="22" t="s">
        <v>64</v>
      </c>
      <c r="E98" s="47">
        <f>SUMIF('2025'!$E$2:$E$13728,A98,'2025'!$H$2:$H$13728)</f>
        <v>8833596</v>
      </c>
      <c r="F98" s="47">
        <f>SUMIF('Periodo Parcial 2025'!$E$2:$E$1048576,A98,'Periodo Parcial 2025'!$H$2:$H$1048576)</f>
        <v>8473596</v>
      </c>
      <c r="G98" s="47">
        <f>SUMIF('Periodo Parcial 2026'!$E$2:$E$1048576,A98,'Periodo Parcial 2026'!$H$2:$H$1048576)</f>
        <v>0</v>
      </c>
      <c r="H98" s="48">
        <f>+G98-F98</f>
        <v>-8473596</v>
      </c>
    </row>
    <row r="99" spans="1:8" x14ac:dyDescent="0.25">
      <c r="A99" s="40" t="s">
        <v>1449</v>
      </c>
      <c r="B99" s="22" t="s">
        <v>1450</v>
      </c>
      <c r="C99" s="22" t="s">
        <v>2689</v>
      </c>
      <c r="D99" s="22" t="s">
        <v>47</v>
      </c>
      <c r="E99" s="47">
        <f>SUMIF('2025'!$E$2:$E$13728,A99,'2025'!$H$2:$H$13728)</f>
        <v>53966305</v>
      </c>
      <c r="F99" s="47">
        <f>SUMIF('Periodo Parcial 2025'!$E$2:$E$1048576,A99,'Periodo Parcial 2025'!$H$2:$H$1048576)</f>
        <v>31436973</v>
      </c>
      <c r="G99" s="47">
        <f>SUMIF('Periodo Parcial 2026'!$E$2:$E$1048576,A99,'Periodo Parcial 2026'!$H$2:$H$1048576)</f>
        <v>23000000</v>
      </c>
      <c r="H99" s="48">
        <f>+G99-F99</f>
        <v>-8436973</v>
      </c>
    </row>
    <row r="100" spans="1:8" x14ac:dyDescent="0.25">
      <c r="A100" s="40" t="s">
        <v>1459</v>
      </c>
      <c r="B100" s="22" t="s">
        <v>1460</v>
      </c>
      <c r="C100" s="22" t="s">
        <v>2671</v>
      </c>
      <c r="D100" s="22" t="s">
        <v>54</v>
      </c>
      <c r="E100" s="47">
        <f>SUMIF('2025'!$E$2:$E$13728,A100,'2025'!$H$2:$H$13728)</f>
        <v>50189107</v>
      </c>
      <c r="F100" s="47">
        <f>SUMIF('Periodo Parcial 2025'!$E$2:$E$1048576,A100,'Periodo Parcial 2025'!$H$2:$H$1048576)</f>
        <v>32800000</v>
      </c>
      <c r="G100" s="47">
        <f>SUMIF('Periodo Parcial 2026'!$E$2:$E$1048576,A100,'Periodo Parcial 2026'!$H$2:$H$1048576)</f>
        <v>25000000</v>
      </c>
      <c r="H100" s="48">
        <f>+G100-F100</f>
        <v>-7800000</v>
      </c>
    </row>
    <row r="101" spans="1:8" x14ac:dyDescent="0.25">
      <c r="A101" s="40" t="s">
        <v>2467</v>
      </c>
      <c r="B101" s="22" t="s">
        <v>2468</v>
      </c>
      <c r="C101" s="22" t="s">
        <v>2694</v>
      </c>
      <c r="D101" s="22" t="s">
        <v>77</v>
      </c>
      <c r="E101" s="47">
        <f>SUMIF('2025'!$E$2:$E$13728,A101,'2025'!$H$2:$H$13728)</f>
        <v>7710750</v>
      </c>
      <c r="F101" s="47">
        <f>SUMIF('Periodo Parcial 2025'!$E$2:$E$1048576,A101,'Periodo Parcial 2025'!$H$2:$H$1048576)</f>
        <v>7710750</v>
      </c>
      <c r="G101" s="47">
        <f>SUMIF('Periodo Parcial 2026'!$E$2:$E$1048576,A101,'Periodo Parcial 2026'!$H$2:$H$1048576)</f>
        <v>0</v>
      </c>
      <c r="H101" s="48">
        <f>+G101-F101</f>
        <v>-7710750</v>
      </c>
    </row>
    <row r="102" spans="1:8" x14ac:dyDescent="0.25">
      <c r="A102" s="40" t="s">
        <v>1317</v>
      </c>
      <c r="B102" s="22" t="s">
        <v>1318</v>
      </c>
      <c r="C102" s="22" t="s">
        <v>2710</v>
      </c>
      <c r="D102" s="22" t="s">
        <v>54</v>
      </c>
      <c r="E102" s="47">
        <f>SUMIF('2025'!$E$2:$E$13728,A102,'2025'!$H$2:$H$13728)</f>
        <v>28700000</v>
      </c>
      <c r="F102" s="47">
        <f>SUMIF('Periodo Parcial 2025'!$E$2:$E$1048576,A102,'Periodo Parcial 2025'!$H$2:$H$1048576)</f>
        <v>18700000</v>
      </c>
      <c r="G102" s="47">
        <f>SUMIF('Periodo Parcial 2026'!$E$2:$E$1048576,A102,'Periodo Parcial 2026'!$H$2:$H$1048576)</f>
        <v>11000000</v>
      </c>
      <c r="H102" s="48">
        <f>+G102-F102</f>
        <v>-7700000</v>
      </c>
    </row>
    <row r="103" spans="1:8" x14ac:dyDescent="0.25">
      <c r="A103" s="40" t="s">
        <v>1590</v>
      </c>
      <c r="B103" s="22" t="s">
        <v>1591</v>
      </c>
      <c r="C103" s="22" t="s">
        <v>2705</v>
      </c>
      <c r="D103" s="22" t="s">
        <v>57</v>
      </c>
      <c r="E103" s="47">
        <f>SUMIF('2025'!$E$2:$E$13728,A103,'2025'!$H$2:$H$13728)</f>
        <v>16862526</v>
      </c>
      <c r="F103" s="47">
        <f>SUMIF('Periodo Parcial 2025'!$E$2:$E$1048576,A103,'Periodo Parcial 2025'!$H$2:$H$1048576)</f>
        <v>7500000</v>
      </c>
      <c r="G103" s="47">
        <f>SUMIF('Periodo Parcial 2026'!$E$2:$E$1048576,A103,'Periodo Parcial 2026'!$H$2:$H$1048576)</f>
        <v>0</v>
      </c>
      <c r="H103" s="48">
        <f>+G103-F103</f>
        <v>-7500000</v>
      </c>
    </row>
    <row r="104" spans="1:8" x14ac:dyDescent="0.25">
      <c r="A104" s="40" t="s">
        <v>814</v>
      </c>
      <c r="B104" s="22" t="s">
        <v>815</v>
      </c>
      <c r="C104" s="22" t="s">
        <v>2671</v>
      </c>
      <c r="D104" s="22" t="s">
        <v>54</v>
      </c>
      <c r="E104" s="47">
        <f>SUMIF('2025'!$E$2:$E$13728,A104,'2025'!$H$2:$H$13728)</f>
        <v>136204240</v>
      </c>
      <c r="F104" s="47">
        <f>SUMIF('Periodo Parcial 2025'!$E$2:$E$1048576,A104,'Periodo Parcial 2025'!$H$2:$H$1048576)</f>
        <v>68102120</v>
      </c>
      <c r="G104" s="47">
        <f>SUMIF('Periodo Parcial 2026'!$E$2:$E$1048576,A104,'Periodo Parcial 2026'!$H$2:$H$1048576)</f>
        <v>60610996</v>
      </c>
      <c r="H104" s="48">
        <f>+G104-F104</f>
        <v>-7491124</v>
      </c>
    </row>
    <row r="105" spans="1:8" x14ac:dyDescent="0.25">
      <c r="A105" s="40" t="s">
        <v>787</v>
      </c>
      <c r="B105" s="22" t="s">
        <v>788</v>
      </c>
      <c r="C105" s="22" t="s">
        <v>2660</v>
      </c>
      <c r="D105" s="22" t="s">
        <v>54</v>
      </c>
      <c r="E105" s="47">
        <f>SUMIF('2025'!$E$2:$E$13728,A105,'2025'!$H$2:$H$13728)</f>
        <v>7145000</v>
      </c>
      <c r="F105" s="47">
        <f>SUMIF('Periodo Parcial 2025'!$E$2:$E$1048576,A105,'Periodo Parcial 2025'!$H$2:$H$1048576)</f>
        <v>7145000</v>
      </c>
      <c r="G105" s="47">
        <f>SUMIF('Periodo Parcial 2026'!$E$2:$E$1048576,A105,'Periodo Parcial 2026'!$H$2:$H$1048576)</f>
        <v>0</v>
      </c>
      <c r="H105" s="48">
        <f>+G105-F105</f>
        <v>-7145000</v>
      </c>
    </row>
    <row r="106" spans="1:8" x14ac:dyDescent="0.25">
      <c r="A106" s="40" t="s">
        <v>1700</v>
      </c>
      <c r="B106" s="22" t="s">
        <v>1701</v>
      </c>
      <c r="C106" s="22" t="s">
        <v>2686</v>
      </c>
      <c r="D106" s="22" t="s">
        <v>47</v>
      </c>
      <c r="E106" s="47">
        <f>SUMIF('2025'!$E$2:$E$13728,A106,'2025'!$H$2:$H$13728)</f>
        <v>13086842</v>
      </c>
      <c r="F106" s="47">
        <f>SUMIF('Periodo Parcial 2025'!$E$2:$E$1048576,A106,'Periodo Parcial 2025'!$H$2:$H$1048576)</f>
        <v>13086842</v>
      </c>
      <c r="G106" s="47">
        <f>SUMIF('Periodo Parcial 2026'!$E$2:$E$1048576,A106,'Periodo Parcial 2026'!$H$2:$H$1048576)</f>
        <v>6000000</v>
      </c>
      <c r="H106" s="48">
        <f>+G106-F106</f>
        <v>-7086842</v>
      </c>
    </row>
    <row r="107" spans="1:8" x14ac:dyDescent="0.25">
      <c r="A107" s="40" t="s">
        <v>1790</v>
      </c>
      <c r="B107" s="22" t="s">
        <v>1791</v>
      </c>
      <c r="C107" s="22" t="s">
        <v>2737</v>
      </c>
      <c r="D107" s="22" t="s">
        <v>54</v>
      </c>
      <c r="E107" s="47">
        <f>SUMIF('2025'!$E$2:$E$13728,A107,'2025'!$H$2:$H$13728)</f>
        <v>12000000</v>
      </c>
      <c r="F107" s="47">
        <f>SUMIF('Periodo Parcial 2025'!$E$2:$E$1048576,A107,'Periodo Parcial 2025'!$H$2:$H$1048576)</f>
        <v>12000000</v>
      </c>
      <c r="G107" s="47">
        <f>SUMIF('Periodo Parcial 2026'!$E$2:$E$1048576,A107,'Periodo Parcial 2026'!$H$2:$H$1048576)</f>
        <v>5000000</v>
      </c>
      <c r="H107" s="48">
        <f>+G107-F107</f>
        <v>-7000000</v>
      </c>
    </row>
    <row r="108" spans="1:8" x14ac:dyDescent="0.25">
      <c r="A108" s="40" t="s">
        <v>1436</v>
      </c>
      <c r="B108" s="22" t="s">
        <v>1437</v>
      </c>
      <c r="C108" s="22" t="s">
        <v>2704</v>
      </c>
      <c r="D108" s="22" t="s">
        <v>77</v>
      </c>
      <c r="E108" s="47">
        <f>SUMIF('2025'!$E$2:$E$13728,A108,'2025'!$H$2:$H$13728)</f>
        <v>14587218</v>
      </c>
      <c r="F108" s="47">
        <f>SUMIF('Periodo Parcial 2025'!$E$2:$E$1048576,A108,'Periodo Parcial 2025'!$H$2:$H$1048576)</f>
        <v>9776348</v>
      </c>
      <c r="G108" s="47">
        <f>SUMIF('Periodo Parcial 2026'!$E$2:$E$1048576,A108,'Periodo Parcial 2026'!$H$2:$H$1048576)</f>
        <v>2841304</v>
      </c>
      <c r="H108" s="48">
        <f>+G108-F108</f>
        <v>-6935044</v>
      </c>
    </row>
    <row r="109" spans="1:8" x14ac:dyDescent="0.25">
      <c r="A109" s="40" t="s">
        <v>1566</v>
      </c>
      <c r="B109" s="22" t="s">
        <v>1567</v>
      </c>
      <c r="C109" s="22" t="s">
        <v>2706</v>
      </c>
      <c r="D109" s="22" t="s">
        <v>42</v>
      </c>
      <c r="E109" s="47">
        <f>SUMIF('2025'!$E$2:$E$13728,A109,'2025'!$H$2:$H$13728)</f>
        <v>9221667</v>
      </c>
      <c r="F109" s="47">
        <f>SUMIF('Periodo Parcial 2025'!$E$2:$E$1048576,A109,'Periodo Parcial 2025'!$H$2:$H$1048576)</f>
        <v>6710000</v>
      </c>
      <c r="G109" s="47">
        <f>SUMIF('Periodo Parcial 2026'!$E$2:$E$1048576,A109,'Periodo Parcial 2026'!$H$2:$H$1048576)</f>
        <v>0</v>
      </c>
      <c r="H109" s="48">
        <f>+G109-F109</f>
        <v>-6710000</v>
      </c>
    </row>
    <row r="110" spans="1:8" x14ac:dyDescent="0.25">
      <c r="A110" s="40" t="s">
        <v>1725</v>
      </c>
      <c r="B110" s="22" t="s">
        <v>1726</v>
      </c>
      <c r="C110" s="22" t="s">
        <v>2707</v>
      </c>
      <c r="D110" s="22" t="s">
        <v>77</v>
      </c>
      <c r="E110" s="47">
        <f>SUMIF('2025'!$E$2:$E$13728,A110,'2025'!$H$2:$H$13728)</f>
        <v>32951808</v>
      </c>
      <c r="F110" s="47">
        <f>SUMIF('Periodo Parcial 2025'!$E$2:$E$1048576,A110,'Periodo Parcial 2025'!$H$2:$H$1048576)</f>
        <v>32951808</v>
      </c>
      <c r="G110" s="47">
        <f>SUMIF('Periodo Parcial 2026'!$E$2:$E$1048576,A110,'Periodo Parcial 2026'!$H$2:$H$1048576)</f>
        <v>26482708</v>
      </c>
      <c r="H110" s="48">
        <f>+G110-F110</f>
        <v>-6469100</v>
      </c>
    </row>
    <row r="111" spans="1:8" x14ac:dyDescent="0.25">
      <c r="A111" s="40" t="s">
        <v>267</v>
      </c>
      <c r="B111" s="22" t="s">
        <v>268</v>
      </c>
      <c r="C111" s="22" t="s">
        <v>268</v>
      </c>
      <c r="D111" s="22" t="s">
        <v>57</v>
      </c>
      <c r="E111" s="47">
        <f>SUMIF('2025'!$E$2:$E$13728,A111,'2025'!$H$2:$H$13728)</f>
        <v>15237391</v>
      </c>
      <c r="F111" s="47">
        <f>SUMIF('Periodo Parcial 2025'!$E$2:$E$1048576,A111,'Periodo Parcial 2025'!$H$2:$H$1048576)</f>
        <v>6377609</v>
      </c>
      <c r="G111" s="47">
        <f>SUMIF('Periodo Parcial 2026'!$E$2:$E$1048576,A111,'Periodo Parcial 2026'!$H$2:$H$1048576)</f>
        <v>0</v>
      </c>
      <c r="H111" s="48">
        <f>+G111-F111</f>
        <v>-6377609</v>
      </c>
    </row>
    <row r="112" spans="1:8" x14ac:dyDescent="0.25">
      <c r="A112" s="40" t="s">
        <v>2507</v>
      </c>
      <c r="B112" s="22" t="s">
        <v>2508</v>
      </c>
      <c r="C112" s="22" t="s">
        <v>2709</v>
      </c>
      <c r="D112" s="22" t="s">
        <v>77</v>
      </c>
      <c r="E112" s="47">
        <f>SUMIF('2025'!$E$2:$E$13728,A112,'2025'!$H$2:$H$13728)</f>
        <v>8000000</v>
      </c>
      <c r="F112" s="47">
        <f>SUMIF('Periodo Parcial 2025'!$E$2:$E$1048576,A112,'Periodo Parcial 2025'!$H$2:$H$1048576)</f>
        <v>8000000</v>
      </c>
      <c r="G112" s="47">
        <f>SUMIF('Periodo Parcial 2026'!$E$2:$E$1048576,A112,'Periodo Parcial 2026'!$H$2:$H$1048576)</f>
        <v>2000000</v>
      </c>
      <c r="H112" s="48">
        <f>+G112-F112</f>
        <v>-6000000</v>
      </c>
    </row>
    <row r="113" spans="1:8" x14ac:dyDescent="0.25">
      <c r="A113" s="40" t="s">
        <v>403</v>
      </c>
      <c r="B113" s="22" t="s">
        <v>404</v>
      </c>
      <c r="C113" s="22" t="s">
        <v>2719</v>
      </c>
      <c r="D113" s="22" t="s">
        <v>47</v>
      </c>
      <c r="E113" s="47">
        <f>SUMIF('2025'!$E$2:$E$13728,A113,'2025'!$H$2:$H$13728)</f>
        <v>20968228</v>
      </c>
      <c r="F113" s="47">
        <f>SUMIF('Periodo Parcial 2025'!$E$2:$E$1048576,A113,'Periodo Parcial 2025'!$H$2:$H$1048576)</f>
        <v>12207518</v>
      </c>
      <c r="G113" s="47">
        <f>SUMIF('Periodo Parcial 2026'!$E$2:$E$1048576,A113,'Periodo Parcial 2026'!$H$2:$H$1048576)</f>
        <v>6298832</v>
      </c>
      <c r="H113" s="48">
        <f>+G113-F113</f>
        <v>-5908686</v>
      </c>
    </row>
    <row r="114" spans="1:8" x14ac:dyDescent="0.25">
      <c r="A114" s="40" t="s">
        <v>1091</v>
      </c>
      <c r="B114" s="22" t="s">
        <v>1092</v>
      </c>
      <c r="C114" s="22" t="s">
        <v>2654</v>
      </c>
      <c r="D114" s="22" t="s">
        <v>77</v>
      </c>
      <c r="E114" s="47">
        <f>SUMIF('2025'!$E$2:$E$13728,A114,'2025'!$H$2:$H$13728)</f>
        <v>12586581</v>
      </c>
      <c r="F114" s="47">
        <f>SUMIF('Periodo Parcial 2025'!$E$2:$E$1048576,A114,'Periodo Parcial 2025'!$H$2:$H$1048576)</f>
        <v>12586581</v>
      </c>
      <c r="G114" s="47">
        <f>SUMIF('Periodo Parcial 2026'!$E$2:$E$1048576,A114,'Periodo Parcial 2026'!$H$2:$H$1048576)</f>
        <v>6721177</v>
      </c>
      <c r="H114" s="48">
        <f>+G114-F114</f>
        <v>-5865404</v>
      </c>
    </row>
    <row r="115" spans="1:8" x14ac:dyDescent="0.25">
      <c r="A115" s="40" t="s">
        <v>1376</v>
      </c>
      <c r="B115" s="22" t="s">
        <v>1377</v>
      </c>
      <c r="C115" s="22" t="s">
        <v>2708</v>
      </c>
      <c r="D115" s="22" t="s">
        <v>77</v>
      </c>
      <c r="E115" s="47">
        <f>SUMIF('2025'!$E$2:$E$13728,A115,'2025'!$H$2:$H$13728)</f>
        <v>72930740</v>
      </c>
      <c r="F115" s="47">
        <f>SUMIF('Periodo Parcial 2025'!$E$2:$E$1048576,A115,'Periodo Parcial 2025'!$H$2:$H$1048576)</f>
        <v>44511967</v>
      </c>
      <c r="G115" s="47">
        <f>SUMIF('Periodo Parcial 2026'!$E$2:$E$1048576,A115,'Periodo Parcial 2026'!$H$2:$H$1048576)</f>
        <v>38695087</v>
      </c>
      <c r="H115" s="48">
        <f>+G115-F115</f>
        <v>-5816880</v>
      </c>
    </row>
    <row r="116" spans="1:8" x14ac:dyDescent="0.25">
      <c r="A116" s="40" t="s">
        <v>1139</v>
      </c>
      <c r="B116" s="22" t="s">
        <v>1140</v>
      </c>
      <c r="C116" s="22" t="s">
        <v>2660</v>
      </c>
      <c r="D116" s="22" t="s">
        <v>54</v>
      </c>
      <c r="E116" s="47">
        <f>SUMIF('2025'!$E$2:$E$13728,A116,'2025'!$H$2:$H$13728)</f>
        <v>5483692</v>
      </c>
      <c r="F116" s="47">
        <f>SUMIF('Periodo Parcial 2025'!$E$2:$E$1048576,A116,'Periodo Parcial 2025'!$H$2:$H$1048576)</f>
        <v>5483692</v>
      </c>
      <c r="G116" s="47">
        <f>SUMIF('Periodo Parcial 2026'!$E$2:$E$1048576,A116,'Periodo Parcial 2026'!$H$2:$H$1048576)</f>
        <v>0</v>
      </c>
      <c r="H116" s="48">
        <f>+G116-F116</f>
        <v>-5483692</v>
      </c>
    </row>
    <row r="117" spans="1:8" x14ac:dyDescent="0.25">
      <c r="A117" s="40" t="s">
        <v>1029</v>
      </c>
      <c r="B117" s="22" t="s">
        <v>1030</v>
      </c>
      <c r="C117" s="22" t="s">
        <v>2702</v>
      </c>
      <c r="D117" s="22" t="s">
        <v>57</v>
      </c>
      <c r="E117" s="47">
        <f>SUMIF('2025'!$E$2:$E$13728,A117,'2025'!$H$2:$H$13728)</f>
        <v>12121174</v>
      </c>
      <c r="F117" s="47">
        <f>SUMIF('Periodo Parcial 2025'!$E$2:$E$1048576,A117,'Periodo Parcial 2025'!$H$2:$H$1048576)</f>
        <v>5116000</v>
      </c>
      <c r="G117" s="47">
        <f>SUMIF('Periodo Parcial 2026'!$E$2:$E$1048576,A117,'Periodo Parcial 2026'!$H$2:$H$1048576)</f>
        <v>0</v>
      </c>
      <c r="H117" s="48">
        <f>+G117-F117</f>
        <v>-5116000</v>
      </c>
    </row>
    <row r="118" spans="1:8" x14ac:dyDescent="0.25">
      <c r="A118" s="40" t="s">
        <v>423</v>
      </c>
      <c r="B118" s="22" t="s">
        <v>424</v>
      </c>
      <c r="C118" s="22" t="s">
        <v>2712</v>
      </c>
      <c r="D118" s="22" t="s">
        <v>77</v>
      </c>
      <c r="E118" s="47">
        <f>SUMIF('2025'!$E$2:$E$13728,A118,'2025'!$H$2:$H$13728)</f>
        <v>139000000</v>
      </c>
      <c r="F118" s="47">
        <f>SUMIF('Periodo Parcial 2025'!$E$2:$E$1048576,A118,'Periodo Parcial 2025'!$H$2:$H$1048576)</f>
        <v>20000000</v>
      </c>
      <c r="G118" s="47">
        <f>SUMIF('Periodo Parcial 2026'!$E$2:$E$1048576,A118,'Periodo Parcial 2026'!$H$2:$H$1048576)</f>
        <v>15000000</v>
      </c>
      <c r="H118" s="48">
        <f>+G118-F118</f>
        <v>-5000000</v>
      </c>
    </row>
    <row r="119" spans="1:8" x14ac:dyDescent="0.25">
      <c r="A119" s="40" t="s">
        <v>1372</v>
      </c>
      <c r="B119" s="22" t="s">
        <v>1373</v>
      </c>
      <c r="C119" s="22" t="s">
        <v>2803</v>
      </c>
      <c r="D119" s="22" t="s">
        <v>51</v>
      </c>
      <c r="E119" s="47">
        <f>SUMIF('2025'!$E$2:$E$13728,A119,'2025'!$H$2:$H$13728)</f>
        <v>221889384</v>
      </c>
      <c r="F119" s="47">
        <f>SUMIF('Periodo Parcial 2025'!$E$2:$E$1048576,A119,'Periodo Parcial 2025'!$H$2:$H$1048576)</f>
        <v>88229750</v>
      </c>
      <c r="G119" s="47">
        <f>SUMIF('Periodo Parcial 2026'!$E$2:$E$1048576,A119,'Periodo Parcial 2026'!$H$2:$H$1048576)</f>
        <v>83325159</v>
      </c>
      <c r="H119" s="48">
        <f>+G119-F119</f>
        <v>-4904591</v>
      </c>
    </row>
    <row r="120" spans="1:8" x14ac:dyDescent="0.25">
      <c r="A120" s="40" t="s">
        <v>2377</v>
      </c>
      <c r="B120" s="22" t="s">
        <v>2378</v>
      </c>
      <c r="C120" s="22" t="s">
        <v>2713</v>
      </c>
      <c r="D120" s="22" t="s">
        <v>51</v>
      </c>
      <c r="E120" s="47">
        <f>SUMIF('2025'!$E$2:$E$13728,A120,'2025'!$H$2:$H$13728)</f>
        <v>18215584</v>
      </c>
      <c r="F120" s="47">
        <f>SUMIF('Periodo Parcial 2025'!$E$2:$E$1048576,A120,'Periodo Parcial 2025'!$H$2:$H$1048576)</f>
        <v>15627932</v>
      </c>
      <c r="G120" s="47">
        <f>SUMIF('Periodo Parcial 2026'!$E$2:$E$1048576,A120,'Periodo Parcial 2026'!$H$2:$H$1048576)</f>
        <v>10899041</v>
      </c>
      <c r="H120" s="48">
        <f>+G120-F120</f>
        <v>-4728891</v>
      </c>
    </row>
    <row r="121" spans="1:8" x14ac:dyDescent="0.25">
      <c r="A121" s="40" t="s">
        <v>2477</v>
      </c>
      <c r="B121" s="22" t="s">
        <v>2478</v>
      </c>
      <c r="C121" s="22" t="s">
        <v>2688</v>
      </c>
      <c r="D121" s="22" t="s">
        <v>57</v>
      </c>
      <c r="E121" s="47">
        <f>SUMIF('2025'!$E$2:$E$13728,A121,'2025'!$H$2:$H$13728)</f>
        <v>4705800</v>
      </c>
      <c r="F121" s="47">
        <f>SUMIF('Periodo Parcial 2025'!$E$2:$E$1048576,A121,'Periodo Parcial 2025'!$H$2:$H$1048576)</f>
        <v>4705800</v>
      </c>
      <c r="G121" s="47">
        <f>SUMIF('Periodo Parcial 2026'!$E$2:$E$1048576,A121,'Periodo Parcial 2026'!$H$2:$H$1048576)</f>
        <v>0</v>
      </c>
      <c r="H121" s="48">
        <f>+G121-F121</f>
        <v>-4705800</v>
      </c>
    </row>
    <row r="122" spans="1:8" x14ac:dyDescent="0.25">
      <c r="A122" s="40" t="s">
        <v>1408</v>
      </c>
      <c r="B122" s="22" t="s">
        <v>1409</v>
      </c>
      <c r="C122" s="22" t="s">
        <v>2714</v>
      </c>
      <c r="D122" s="22" t="s">
        <v>47</v>
      </c>
      <c r="E122" s="47">
        <f>SUMIF('2025'!$E$2:$E$13728,A122,'2025'!$H$2:$H$13728)</f>
        <v>5177419</v>
      </c>
      <c r="F122" s="47">
        <f>SUMIF('Periodo Parcial 2025'!$E$2:$E$1048576,A122,'Periodo Parcial 2025'!$H$2:$H$1048576)</f>
        <v>4645161</v>
      </c>
      <c r="G122" s="47">
        <f>SUMIF('Periodo Parcial 2026'!$E$2:$E$1048576,A122,'Periodo Parcial 2026'!$H$2:$H$1048576)</f>
        <v>0</v>
      </c>
      <c r="H122" s="48">
        <f>+G122-F122</f>
        <v>-4645161</v>
      </c>
    </row>
    <row r="123" spans="1:8" x14ac:dyDescent="0.25">
      <c r="A123" s="40" t="s">
        <v>590</v>
      </c>
      <c r="B123" s="22" t="s">
        <v>591</v>
      </c>
      <c r="C123" s="22" t="s">
        <v>2676</v>
      </c>
      <c r="D123" s="22" t="s">
        <v>57</v>
      </c>
      <c r="E123" s="47">
        <f>SUMIF('2025'!$E$2:$E$13728,A123,'2025'!$H$2:$H$13728)</f>
        <v>4638089</v>
      </c>
      <c r="F123" s="47">
        <f>SUMIF('Periodo Parcial 2025'!$E$2:$E$1048576,A123,'Periodo Parcial 2025'!$H$2:$H$1048576)</f>
        <v>4638089</v>
      </c>
      <c r="G123" s="47">
        <f>SUMIF('Periodo Parcial 2026'!$E$2:$E$1048576,A123,'Periodo Parcial 2026'!$H$2:$H$1048576)</f>
        <v>0</v>
      </c>
      <c r="H123" s="48">
        <f>+G123-F123</f>
        <v>-4638089</v>
      </c>
    </row>
    <row r="124" spans="1:8" x14ac:dyDescent="0.25">
      <c r="A124" s="40" t="s">
        <v>2232</v>
      </c>
      <c r="B124" s="22" t="s">
        <v>2233</v>
      </c>
      <c r="C124" s="22" t="s">
        <v>2717</v>
      </c>
      <c r="D124" s="22" t="s">
        <v>51</v>
      </c>
      <c r="E124" s="47">
        <f>SUMIF('2025'!$E$2:$E$13728,A124,'2025'!$H$2:$H$13728)</f>
        <v>34160965</v>
      </c>
      <c r="F124" s="47">
        <f>SUMIF('Periodo Parcial 2025'!$E$2:$E$1048576,A124,'Periodo Parcial 2025'!$H$2:$H$1048576)</f>
        <v>4450000</v>
      </c>
      <c r="G124" s="47">
        <f>SUMIF('Periodo Parcial 2026'!$E$2:$E$1048576,A124,'Periodo Parcial 2026'!$H$2:$H$1048576)</f>
        <v>0</v>
      </c>
      <c r="H124" s="48">
        <f>+G124-F124</f>
        <v>-4450000</v>
      </c>
    </row>
    <row r="125" spans="1:8" x14ac:dyDescent="0.25">
      <c r="A125" s="40" t="s">
        <v>1369</v>
      </c>
      <c r="B125" s="22" t="s">
        <v>1370</v>
      </c>
      <c r="C125" s="22" t="s">
        <v>2708</v>
      </c>
      <c r="D125" s="22" t="s">
        <v>77</v>
      </c>
      <c r="E125" s="47">
        <f>SUMIF('2025'!$E$2:$E$13728,A125,'2025'!$H$2:$H$13728)</f>
        <v>35055369</v>
      </c>
      <c r="F125" s="47">
        <f>SUMIF('Periodo Parcial 2025'!$E$2:$E$1048576,A125,'Periodo Parcial 2025'!$H$2:$H$1048576)</f>
        <v>22336691</v>
      </c>
      <c r="G125" s="47">
        <f>SUMIF('Periodo Parcial 2026'!$E$2:$E$1048576,A125,'Periodo Parcial 2026'!$H$2:$H$1048576)</f>
        <v>17966392</v>
      </c>
      <c r="H125" s="48">
        <f>+G125-F125</f>
        <v>-4370299</v>
      </c>
    </row>
    <row r="126" spans="1:8" x14ac:dyDescent="0.25">
      <c r="A126" s="40" t="s">
        <v>401</v>
      </c>
      <c r="B126" s="22" t="s">
        <v>402</v>
      </c>
      <c r="C126" s="22" t="s">
        <v>2719</v>
      </c>
      <c r="D126" s="22" t="s">
        <v>47</v>
      </c>
      <c r="E126" s="47">
        <f>SUMIF('2025'!$E$2:$E$13728,A126,'2025'!$H$2:$H$13728)</f>
        <v>13945280</v>
      </c>
      <c r="F126" s="47">
        <f>SUMIF('Periodo Parcial 2025'!$E$2:$E$1048576,A126,'Periodo Parcial 2025'!$H$2:$H$1048576)</f>
        <v>7874414</v>
      </c>
      <c r="G126" s="47">
        <f>SUMIF('Periodo Parcial 2026'!$E$2:$E$1048576,A126,'Periodo Parcial 2026'!$H$2:$H$1048576)</f>
        <v>3636882</v>
      </c>
      <c r="H126" s="48">
        <f>+G126-F126</f>
        <v>-4237532</v>
      </c>
    </row>
    <row r="127" spans="1:8" x14ac:dyDescent="0.25">
      <c r="A127" s="40" t="s">
        <v>1870</v>
      </c>
      <c r="B127" s="22" t="s">
        <v>1871</v>
      </c>
      <c r="C127" s="22" t="s">
        <v>2665</v>
      </c>
      <c r="D127" s="22" t="s">
        <v>42</v>
      </c>
      <c r="E127" s="47">
        <f>SUMIF('2025'!$E$2:$E$13728,A127,'2025'!$H$2:$H$13728)</f>
        <v>4139656</v>
      </c>
      <c r="F127" s="47">
        <f>SUMIF('Periodo Parcial 2025'!$E$2:$E$1048576,A127,'Periodo Parcial 2025'!$H$2:$H$1048576)</f>
        <v>4139656</v>
      </c>
      <c r="G127" s="47">
        <f>SUMIF('Periodo Parcial 2026'!$E$2:$E$1048576,A127,'Periodo Parcial 2026'!$H$2:$H$1048576)</f>
        <v>0</v>
      </c>
      <c r="H127" s="48">
        <f>+G127-F127</f>
        <v>-4139656</v>
      </c>
    </row>
    <row r="128" spans="1:8" x14ac:dyDescent="0.25">
      <c r="A128" s="40" t="s">
        <v>1526</v>
      </c>
      <c r="B128" s="22" t="s">
        <v>1527</v>
      </c>
      <c r="C128" s="22" t="s">
        <v>2720</v>
      </c>
      <c r="D128" s="22" t="s">
        <v>77</v>
      </c>
      <c r="E128" s="47">
        <f>SUMIF('2025'!$E$2:$E$13728,A128,'2025'!$H$2:$H$13728)</f>
        <v>6600400</v>
      </c>
      <c r="F128" s="47">
        <f>SUMIF('Periodo Parcial 2025'!$E$2:$E$1048576,A128,'Periodo Parcial 2025'!$H$2:$H$1048576)</f>
        <v>4100400</v>
      </c>
      <c r="G128" s="47">
        <f>SUMIF('Periodo Parcial 2026'!$E$2:$E$1048576,A128,'Periodo Parcial 2026'!$H$2:$H$1048576)</f>
        <v>0</v>
      </c>
      <c r="H128" s="48">
        <f>+G128-F128</f>
        <v>-4100400</v>
      </c>
    </row>
    <row r="129" spans="1:8" x14ac:dyDescent="0.25">
      <c r="A129" s="40" t="s">
        <v>1498</v>
      </c>
      <c r="B129" s="22" t="s">
        <v>1499</v>
      </c>
      <c r="C129" s="22" t="s">
        <v>2711</v>
      </c>
      <c r="D129" s="22" t="s">
        <v>57</v>
      </c>
      <c r="E129" s="47">
        <f>SUMIF('2025'!$E$2:$E$13728,A129,'2025'!$H$2:$H$13728)</f>
        <v>8000000</v>
      </c>
      <c r="F129" s="47">
        <f>SUMIF('Periodo Parcial 2025'!$E$2:$E$1048576,A129,'Periodo Parcial 2025'!$H$2:$H$1048576)</f>
        <v>8000000</v>
      </c>
      <c r="G129" s="47">
        <f>SUMIF('Periodo Parcial 2026'!$E$2:$E$1048576,A129,'Periodo Parcial 2026'!$H$2:$H$1048576)</f>
        <v>3920000</v>
      </c>
      <c r="H129" s="48">
        <f>+G129-F129</f>
        <v>-4080000</v>
      </c>
    </row>
    <row r="130" spans="1:8" x14ac:dyDescent="0.25">
      <c r="A130" s="40" t="s">
        <v>1834</v>
      </c>
      <c r="B130" s="22" t="s">
        <v>1835</v>
      </c>
      <c r="C130" s="22" t="s">
        <v>2718</v>
      </c>
      <c r="D130" s="22" t="s">
        <v>57</v>
      </c>
      <c r="E130" s="47">
        <f>SUMIF('2025'!$E$2:$E$13728,A130,'2025'!$H$2:$H$13728)</f>
        <v>8007821</v>
      </c>
      <c r="F130" s="47">
        <f>SUMIF('Periodo Parcial 2025'!$E$2:$E$1048576,A130,'Periodo Parcial 2025'!$H$2:$H$1048576)</f>
        <v>4309333</v>
      </c>
      <c r="G130" s="47">
        <f>SUMIF('Periodo Parcial 2026'!$E$2:$E$1048576,A130,'Periodo Parcial 2026'!$H$2:$H$1048576)</f>
        <v>234667</v>
      </c>
      <c r="H130" s="48">
        <f>+G130-F130</f>
        <v>-4074666</v>
      </c>
    </row>
    <row r="131" spans="1:8" x14ac:dyDescent="0.25">
      <c r="A131" s="40" t="s">
        <v>1512</v>
      </c>
      <c r="B131" s="22" t="s">
        <v>1513</v>
      </c>
      <c r="C131" s="22" t="s">
        <v>2721</v>
      </c>
      <c r="D131" s="22" t="s">
        <v>64</v>
      </c>
      <c r="E131" s="47">
        <f>SUMIF('2025'!$E$2:$E$13728,A131,'2025'!$H$2:$H$13728)</f>
        <v>4000000</v>
      </c>
      <c r="F131" s="47">
        <f>SUMIF('Periodo Parcial 2025'!$E$2:$E$1048576,A131,'Periodo Parcial 2025'!$H$2:$H$1048576)</f>
        <v>4000000</v>
      </c>
      <c r="G131" s="47">
        <f>SUMIF('Periodo Parcial 2026'!$E$2:$E$1048576,A131,'Periodo Parcial 2026'!$H$2:$H$1048576)</f>
        <v>0</v>
      </c>
      <c r="H131" s="48">
        <f>+G131-F131</f>
        <v>-4000000</v>
      </c>
    </row>
    <row r="132" spans="1:8" x14ac:dyDescent="0.25">
      <c r="A132" s="40" t="s">
        <v>1522</v>
      </c>
      <c r="B132" s="22" t="s">
        <v>1523</v>
      </c>
      <c r="C132" s="22" t="s">
        <v>2721</v>
      </c>
      <c r="D132" s="22" t="s">
        <v>64</v>
      </c>
      <c r="E132" s="47">
        <f>SUMIF('2025'!$E$2:$E$13728,A132,'2025'!$H$2:$H$13728)</f>
        <v>4000000</v>
      </c>
      <c r="F132" s="47">
        <f>SUMIF('Periodo Parcial 2025'!$E$2:$E$1048576,A132,'Periodo Parcial 2025'!$H$2:$H$1048576)</f>
        <v>4000000</v>
      </c>
      <c r="G132" s="47">
        <f>SUMIF('Periodo Parcial 2026'!$E$2:$E$1048576,A132,'Periodo Parcial 2026'!$H$2:$H$1048576)</f>
        <v>0</v>
      </c>
      <c r="H132" s="48">
        <f>+G132-F132</f>
        <v>-4000000</v>
      </c>
    </row>
    <row r="133" spans="1:8" x14ac:dyDescent="0.25">
      <c r="A133" s="40" t="s">
        <v>1769</v>
      </c>
      <c r="B133" s="22" t="s">
        <v>1770</v>
      </c>
      <c r="C133" s="22" t="s">
        <v>1770</v>
      </c>
      <c r="D133" s="22" t="s">
        <v>77</v>
      </c>
      <c r="E133" s="47">
        <f>SUMIF('2025'!$E$2:$E$13728,A133,'2025'!$H$2:$H$13728)</f>
        <v>9000000</v>
      </c>
      <c r="F133" s="47">
        <f>SUMIF('Periodo Parcial 2025'!$E$2:$E$1048576,A133,'Periodo Parcial 2025'!$H$2:$H$1048576)</f>
        <v>4000000</v>
      </c>
      <c r="G133" s="47">
        <f>SUMIF('Periodo Parcial 2026'!$E$2:$E$1048576,A133,'Periodo Parcial 2026'!$H$2:$H$1048576)</f>
        <v>0</v>
      </c>
      <c r="H133" s="48">
        <f>+G133-F133</f>
        <v>-4000000</v>
      </c>
    </row>
    <row r="134" spans="1:8" x14ac:dyDescent="0.25">
      <c r="A134" s="40" t="s">
        <v>1042</v>
      </c>
      <c r="B134" s="22" t="s">
        <v>1043</v>
      </c>
      <c r="C134" s="22" t="s">
        <v>2702</v>
      </c>
      <c r="D134" s="22" t="s">
        <v>57</v>
      </c>
      <c r="E134" s="47">
        <f>SUMIF('2025'!$E$2:$E$13728,A134,'2025'!$H$2:$H$13728)</f>
        <v>143582810</v>
      </c>
      <c r="F134" s="47">
        <f>SUMIF('Periodo Parcial 2025'!$E$2:$E$1048576,A134,'Periodo Parcial 2025'!$H$2:$H$1048576)</f>
        <v>57303287</v>
      </c>
      <c r="G134" s="47">
        <f>SUMIF('Periodo Parcial 2026'!$E$2:$E$1048576,A134,'Periodo Parcial 2026'!$H$2:$H$1048576)</f>
        <v>53315983</v>
      </c>
      <c r="H134" s="48">
        <f>+G134-F134</f>
        <v>-3987304</v>
      </c>
    </row>
    <row r="135" spans="1:8" x14ac:dyDescent="0.25">
      <c r="A135" s="40" t="s">
        <v>1644</v>
      </c>
      <c r="B135" s="22" t="s">
        <v>1645</v>
      </c>
      <c r="C135" s="22" t="s">
        <v>2681</v>
      </c>
      <c r="D135" s="22" t="s">
        <v>54</v>
      </c>
      <c r="E135" s="47">
        <f>SUMIF('2025'!$E$2:$E$13728,A135,'2025'!$H$2:$H$13728)</f>
        <v>268536607</v>
      </c>
      <c r="F135" s="47">
        <f>SUMIF('Periodo Parcial 2025'!$E$2:$E$1048576,A135,'Periodo Parcial 2025'!$H$2:$H$1048576)</f>
        <v>137974000</v>
      </c>
      <c r="G135" s="47">
        <f>SUMIF('Periodo Parcial 2026'!$E$2:$E$1048576,A135,'Periodo Parcial 2026'!$H$2:$H$1048576)</f>
        <v>134006618</v>
      </c>
      <c r="H135" s="48">
        <f>+G135-F135</f>
        <v>-3967382</v>
      </c>
    </row>
    <row r="136" spans="1:8" x14ac:dyDescent="0.25">
      <c r="A136" s="40" t="s">
        <v>1978</v>
      </c>
      <c r="B136" s="22" t="s">
        <v>1979</v>
      </c>
      <c r="C136" s="22" t="s">
        <v>2722</v>
      </c>
      <c r="D136" s="22" t="s">
        <v>347</v>
      </c>
      <c r="E136" s="47">
        <f>SUMIF('2025'!$E$2:$E$13728,A136,'2025'!$H$2:$H$13728)</f>
        <v>6871556</v>
      </c>
      <c r="F136" s="47">
        <f>SUMIF('Periodo Parcial 2025'!$E$2:$E$1048576,A136,'Periodo Parcial 2025'!$H$2:$H$1048576)</f>
        <v>6711556</v>
      </c>
      <c r="G136" s="47">
        <f>SUMIF('Periodo Parcial 2026'!$E$2:$E$1048576,A136,'Periodo Parcial 2026'!$H$2:$H$1048576)</f>
        <v>2881176</v>
      </c>
      <c r="H136" s="48">
        <f>+G136-F136</f>
        <v>-3830380</v>
      </c>
    </row>
    <row r="137" spans="1:8" x14ac:dyDescent="0.25">
      <c r="A137" s="40" t="s">
        <v>2012</v>
      </c>
      <c r="B137" s="22" t="s">
        <v>2013</v>
      </c>
      <c r="C137" s="22" t="s">
        <v>2723</v>
      </c>
      <c r="D137" s="22" t="s">
        <v>51</v>
      </c>
      <c r="E137" s="47">
        <f>SUMIF('2025'!$E$2:$E$13728,A137,'2025'!$H$2:$H$13728)</f>
        <v>9714769</v>
      </c>
      <c r="F137" s="47">
        <f>SUMIF('Periodo Parcial 2025'!$E$2:$E$1048576,A137,'Periodo Parcial 2025'!$H$2:$H$1048576)</f>
        <v>3714769</v>
      </c>
      <c r="G137" s="47">
        <f>SUMIF('Periodo Parcial 2026'!$E$2:$E$1048576,A137,'Periodo Parcial 2026'!$H$2:$H$1048576)</f>
        <v>0</v>
      </c>
      <c r="H137" s="48">
        <f>+G137-F137</f>
        <v>-3714769</v>
      </c>
    </row>
    <row r="138" spans="1:8" x14ac:dyDescent="0.25">
      <c r="A138" s="40" t="s">
        <v>2451</v>
      </c>
      <c r="B138" s="22" t="s">
        <v>2452</v>
      </c>
      <c r="C138" s="22" t="s">
        <v>2725</v>
      </c>
      <c r="D138" s="22" t="s">
        <v>54</v>
      </c>
      <c r="E138" s="47">
        <f>SUMIF('2025'!$E$2:$E$13728,A138,'2025'!$H$2:$H$13728)</f>
        <v>4292925</v>
      </c>
      <c r="F138" s="47">
        <f>SUMIF('Periodo Parcial 2025'!$E$2:$E$1048576,A138,'Periodo Parcial 2025'!$H$2:$H$1048576)</f>
        <v>4292925</v>
      </c>
      <c r="G138" s="47">
        <f>SUMIF('Periodo Parcial 2026'!$E$2:$E$1048576,A138,'Periodo Parcial 2026'!$H$2:$H$1048576)</f>
        <v>675979</v>
      </c>
      <c r="H138" s="48">
        <f>+G138-F138</f>
        <v>-3616946</v>
      </c>
    </row>
    <row r="139" spans="1:8" x14ac:dyDescent="0.25">
      <c r="A139" s="40" t="s">
        <v>1530</v>
      </c>
      <c r="B139" s="22" t="s">
        <v>1531</v>
      </c>
      <c r="C139" s="22" t="s">
        <v>2671</v>
      </c>
      <c r="D139" s="22" t="s">
        <v>54</v>
      </c>
      <c r="E139" s="47">
        <f>SUMIF('2025'!$E$2:$E$13728,A139,'2025'!$H$2:$H$13728)</f>
        <v>248385650</v>
      </c>
      <c r="F139" s="47">
        <f>SUMIF('Periodo Parcial 2025'!$E$2:$E$1048576,A139,'Periodo Parcial 2025'!$H$2:$H$1048576)</f>
        <v>124192825</v>
      </c>
      <c r="G139" s="47">
        <f>SUMIF('Periodo Parcial 2026'!$E$2:$E$1048576,A139,'Periodo Parcial 2026'!$H$2:$H$1048576)</f>
        <v>120581343</v>
      </c>
      <c r="H139" s="48">
        <f>+G139-F139</f>
        <v>-3611482</v>
      </c>
    </row>
    <row r="140" spans="1:8" x14ac:dyDescent="0.25">
      <c r="A140" s="40" t="s">
        <v>1544</v>
      </c>
      <c r="B140" s="22" t="s">
        <v>1545</v>
      </c>
      <c r="C140" s="22" t="s">
        <v>2854</v>
      </c>
      <c r="D140" s="22" t="s">
        <v>77</v>
      </c>
      <c r="E140" s="47">
        <f>SUMIF('2025'!$E$2:$E$13728,A140,'2025'!$H$2:$H$13728)</f>
        <v>6379206</v>
      </c>
      <c r="F140" s="47">
        <f>SUMIF('Periodo Parcial 2025'!$E$2:$E$1048576,A140,'Periodo Parcial 2025'!$H$2:$H$1048576)</f>
        <v>3558731</v>
      </c>
      <c r="G140" s="47">
        <f>SUMIF('Periodo Parcial 2026'!$E$2:$E$1048576,A140,'Periodo Parcial 2026'!$H$2:$H$1048576)</f>
        <v>0</v>
      </c>
      <c r="H140" s="48">
        <f>+G140-F140</f>
        <v>-3558731</v>
      </c>
    </row>
    <row r="141" spans="1:8" x14ac:dyDescent="0.25">
      <c r="A141" s="40" t="s">
        <v>1648</v>
      </c>
      <c r="B141" s="22" t="s">
        <v>1649</v>
      </c>
      <c r="C141" s="22" t="s">
        <v>2681</v>
      </c>
      <c r="D141" s="22" t="s">
        <v>54</v>
      </c>
      <c r="E141" s="47">
        <f>SUMIF('2025'!$E$2:$E$13728,A141,'2025'!$H$2:$H$13728)</f>
        <v>27719142</v>
      </c>
      <c r="F141" s="47">
        <f>SUMIF('Periodo Parcial 2025'!$E$2:$E$1048576,A141,'Periodo Parcial 2025'!$H$2:$H$1048576)</f>
        <v>15737082</v>
      </c>
      <c r="G141" s="47">
        <f>SUMIF('Periodo Parcial 2026'!$E$2:$E$1048576,A141,'Periodo Parcial 2026'!$H$2:$H$1048576)</f>
        <v>12214451</v>
      </c>
      <c r="H141" s="48">
        <f>+G141-F141</f>
        <v>-3522631</v>
      </c>
    </row>
    <row r="142" spans="1:8" x14ac:dyDescent="0.25">
      <c r="A142" s="40" t="s">
        <v>1898</v>
      </c>
      <c r="B142" s="22" t="s">
        <v>1899</v>
      </c>
      <c r="C142" s="22" t="s">
        <v>2726</v>
      </c>
      <c r="D142" s="22" t="s">
        <v>47</v>
      </c>
      <c r="E142" s="47">
        <f>SUMIF('2025'!$E$2:$E$13728,A142,'2025'!$H$2:$H$13728)</f>
        <v>22686812</v>
      </c>
      <c r="F142" s="47">
        <f>SUMIF('Periodo Parcial 2025'!$E$2:$E$1048576,A142,'Periodo Parcial 2025'!$H$2:$H$1048576)</f>
        <v>3517582</v>
      </c>
      <c r="G142" s="47">
        <f>SUMIF('Periodo Parcial 2026'!$E$2:$E$1048576,A142,'Periodo Parcial 2026'!$H$2:$H$1048576)</f>
        <v>0</v>
      </c>
      <c r="H142" s="48">
        <f>+G142-F142</f>
        <v>-3517582</v>
      </c>
    </row>
    <row r="143" spans="1:8" x14ac:dyDescent="0.25">
      <c r="A143" s="40" t="s">
        <v>822</v>
      </c>
      <c r="B143" s="22" t="s">
        <v>823</v>
      </c>
      <c r="C143" s="22" t="s">
        <v>2728</v>
      </c>
      <c r="D143" s="22" t="s">
        <v>57</v>
      </c>
      <c r="E143" s="47">
        <f>SUMIF('2025'!$E$2:$E$13728,A143,'2025'!$H$2:$H$13728)</f>
        <v>3500000</v>
      </c>
      <c r="F143" s="47">
        <f>SUMIF('Periodo Parcial 2025'!$E$2:$E$1048576,A143,'Periodo Parcial 2025'!$H$2:$H$1048576)</f>
        <v>3500000</v>
      </c>
      <c r="G143" s="47">
        <f>SUMIF('Periodo Parcial 2026'!$E$2:$E$1048576,A143,'Periodo Parcial 2026'!$H$2:$H$1048576)</f>
        <v>0</v>
      </c>
      <c r="H143" s="48">
        <f>+G143-F143</f>
        <v>-3500000</v>
      </c>
    </row>
    <row r="144" spans="1:8" x14ac:dyDescent="0.25">
      <c r="A144" s="40" t="s">
        <v>842</v>
      </c>
      <c r="B144" s="22" t="s">
        <v>843</v>
      </c>
      <c r="C144" s="22" t="s">
        <v>843</v>
      </c>
      <c r="D144" s="22" t="s">
        <v>77</v>
      </c>
      <c r="E144" s="47">
        <f>SUMIF('2025'!$E$2:$E$13728,A144,'2025'!$H$2:$H$13728)</f>
        <v>5500000</v>
      </c>
      <c r="F144" s="47">
        <f>SUMIF('Periodo Parcial 2025'!$E$2:$E$1048576,A144,'Periodo Parcial 2025'!$H$2:$H$1048576)</f>
        <v>3500000</v>
      </c>
      <c r="G144" s="47">
        <f>SUMIF('Periodo Parcial 2026'!$E$2:$E$1048576,A144,'Periodo Parcial 2026'!$H$2:$H$1048576)</f>
        <v>0</v>
      </c>
      <c r="H144" s="48">
        <f>+G144-F144</f>
        <v>-3500000</v>
      </c>
    </row>
    <row r="145" spans="1:8" x14ac:dyDescent="0.25">
      <c r="A145" s="40" t="s">
        <v>2424</v>
      </c>
      <c r="B145" s="22" t="s">
        <v>2425</v>
      </c>
      <c r="C145" s="22" t="s">
        <v>2679</v>
      </c>
      <c r="D145" s="22" t="s">
        <v>47</v>
      </c>
      <c r="E145" s="47">
        <f>SUMIF('2025'!$E$2:$E$13728,A145,'2025'!$H$2:$H$13728)</f>
        <v>11063545</v>
      </c>
      <c r="F145" s="47">
        <f>SUMIF('Periodo Parcial 2025'!$E$2:$E$1048576,A145,'Periodo Parcial 2025'!$H$2:$H$1048576)</f>
        <v>9117005</v>
      </c>
      <c r="G145" s="47">
        <f>SUMIF('Periodo Parcial 2026'!$E$2:$E$1048576,A145,'Periodo Parcial 2026'!$H$2:$H$1048576)</f>
        <v>5617170</v>
      </c>
      <c r="H145" s="48">
        <f>+G145-F145</f>
        <v>-3499835</v>
      </c>
    </row>
    <row r="146" spans="1:8" x14ac:dyDescent="0.25">
      <c r="A146" s="40" t="s">
        <v>407</v>
      </c>
      <c r="B146" s="22" t="s">
        <v>408</v>
      </c>
      <c r="C146" s="22" t="s">
        <v>408</v>
      </c>
      <c r="D146" s="22" t="s">
        <v>64</v>
      </c>
      <c r="E146" s="47">
        <f>SUMIF('2025'!$E$2:$E$13728,A146,'2025'!$H$2:$H$13728)</f>
        <v>22297021</v>
      </c>
      <c r="F146" s="47">
        <f>SUMIF('Periodo Parcial 2025'!$E$2:$E$1048576,A146,'Periodo Parcial 2025'!$H$2:$H$1048576)</f>
        <v>17861586</v>
      </c>
      <c r="G146" s="47">
        <f>SUMIF('Periodo Parcial 2026'!$E$2:$E$1048576,A146,'Periodo Parcial 2026'!$H$2:$H$1048576)</f>
        <v>14423261</v>
      </c>
      <c r="H146" s="48">
        <f>+G146-F146</f>
        <v>-3438325</v>
      </c>
    </row>
    <row r="147" spans="1:8" x14ac:dyDescent="0.25">
      <c r="A147" s="40" t="s">
        <v>2455</v>
      </c>
      <c r="B147" s="22" t="s">
        <v>2456</v>
      </c>
      <c r="C147" s="22" t="s">
        <v>2730</v>
      </c>
      <c r="D147" s="22" t="s">
        <v>47</v>
      </c>
      <c r="E147" s="47">
        <f>SUMIF('2025'!$E$2:$E$13728,A147,'2025'!$H$2:$H$13728)</f>
        <v>3216898</v>
      </c>
      <c r="F147" s="47">
        <f>SUMIF('Periodo Parcial 2025'!$E$2:$E$1048576,A147,'Periodo Parcial 2025'!$H$2:$H$1048576)</f>
        <v>3216898</v>
      </c>
      <c r="G147" s="47">
        <f>SUMIF('Periodo Parcial 2026'!$E$2:$E$1048576,A147,'Periodo Parcial 2026'!$H$2:$H$1048576)</f>
        <v>0</v>
      </c>
      <c r="H147" s="48">
        <f>+G147-F147</f>
        <v>-3216898</v>
      </c>
    </row>
    <row r="148" spans="1:8" x14ac:dyDescent="0.25">
      <c r="A148" s="40" t="s">
        <v>1382</v>
      </c>
      <c r="B148" s="22" t="s">
        <v>1383</v>
      </c>
      <c r="C148" s="22" t="s">
        <v>2839</v>
      </c>
      <c r="D148" s="22" t="s">
        <v>77</v>
      </c>
      <c r="E148" s="47">
        <f>SUMIF('2025'!$E$2:$E$13728,A148,'2025'!$H$2:$H$13728)</f>
        <v>4407977</v>
      </c>
      <c r="F148" s="47">
        <f>SUMIF('Periodo Parcial 2025'!$E$2:$E$1048576,A148,'Periodo Parcial 2025'!$H$2:$H$1048576)</f>
        <v>3200000</v>
      </c>
      <c r="G148" s="47">
        <f>SUMIF('Periodo Parcial 2026'!$E$2:$E$1048576,A148,'Periodo Parcial 2026'!$H$2:$H$1048576)</f>
        <v>0</v>
      </c>
      <c r="H148" s="48">
        <f>+G148-F148</f>
        <v>-3200000</v>
      </c>
    </row>
    <row r="149" spans="1:8" x14ac:dyDescent="0.25">
      <c r="A149" s="40" t="s">
        <v>500</v>
      </c>
      <c r="B149" s="22" t="s">
        <v>501</v>
      </c>
      <c r="C149" s="22" t="s">
        <v>2676</v>
      </c>
      <c r="D149" s="22" t="s">
        <v>57</v>
      </c>
      <c r="E149" s="47">
        <f>SUMIF('2025'!$E$2:$E$13728,A149,'2025'!$H$2:$H$13728)</f>
        <v>5720924</v>
      </c>
      <c r="F149" s="47">
        <f>SUMIF('Periodo Parcial 2025'!$E$2:$E$1048576,A149,'Periodo Parcial 2025'!$H$2:$H$1048576)</f>
        <v>3000000</v>
      </c>
      <c r="G149" s="47">
        <f>SUMIF('Periodo Parcial 2026'!$E$2:$E$1048576,A149,'Periodo Parcial 2026'!$H$2:$H$1048576)</f>
        <v>0</v>
      </c>
      <c r="H149" s="48">
        <f>+G149-F149</f>
        <v>-3000000</v>
      </c>
    </row>
    <row r="150" spans="1:8" x14ac:dyDescent="0.25">
      <c r="A150" s="40" t="s">
        <v>596</v>
      </c>
      <c r="B150" s="22" t="s">
        <v>597</v>
      </c>
      <c r="C150" s="22" t="s">
        <v>2678</v>
      </c>
      <c r="D150" s="22" t="s">
        <v>54</v>
      </c>
      <c r="E150" s="47">
        <f>SUMIF('2025'!$E$2:$E$13728,A150,'2025'!$H$2:$H$13728)</f>
        <v>13821000</v>
      </c>
      <c r="F150" s="47">
        <f>SUMIF('Periodo Parcial 2025'!$E$2:$E$1048576,A150,'Periodo Parcial 2025'!$H$2:$H$1048576)</f>
        <v>3000000</v>
      </c>
      <c r="G150" s="47">
        <f>SUMIF('Periodo Parcial 2026'!$E$2:$E$1048576,A150,'Periodo Parcial 2026'!$H$2:$H$1048576)</f>
        <v>0</v>
      </c>
      <c r="H150" s="48">
        <f>+G150-F150</f>
        <v>-3000000</v>
      </c>
    </row>
    <row r="151" spans="1:8" x14ac:dyDescent="0.25">
      <c r="A151" s="40" t="s">
        <v>1915</v>
      </c>
      <c r="B151" s="22" t="s">
        <v>1916</v>
      </c>
      <c r="C151" s="22" t="s">
        <v>1916</v>
      </c>
      <c r="D151" s="22" t="s">
        <v>54</v>
      </c>
      <c r="E151" s="47">
        <f>SUMIF('2025'!$E$2:$E$13728,A151,'2025'!$H$2:$H$13728)</f>
        <v>4428571</v>
      </c>
      <c r="F151" s="47">
        <f>SUMIF('Periodo Parcial 2025'!$E$2:$E$1048576,A151,'Periodo Parcial 2025'!$H$2:$H$1048576)</f>
        <v>3000000</v>
      </c>
      <c r="G151" s="47">
        <f>SUMIF('Periodo Parcial 2026'!$E$2:$E$1048576,A151,'Periodo Parcial 2026'!$H$2:$H$1048576)</f>
        <v>0</v>
      </c>
      <c r="H151" s="48">
        <f>+G151-F151</f>
        <v>-3000000</v>
      </c>
    </row>
    <row r="152" spans="1:8" x14ac:dyDescent="0.25">
      <c r="A152" s="40" t="s">
        <v>1620</v>
      </c>
      <c r="B152" s="22" t="s">
        <v>1621</v>
      </c>
      <c r="C152" s="22" t="s">
        <v>2699</v>
      </c>
      <c r="D152" s="22" t="s">
        <v>54</v>
      </c>
      <c r="E152" s="47">
        <f>SUMIF('2025'!$E$2:$E$13728,A152,'2025'!$H$2:$H$13728)</f>
        <v>3000000</v>
      </c>
      <c r="F152" s="47">
        <f>SUMIF('Periodo Parcial 2025'!$E$2:$E$1048576,A152,'Periodo Parcial 2025'!$H$2:$H$1048576)</f>
        <v>3000000</v>
      </c>
      <c r="G152" s="47">
        <f>SUMIF('Periodo Parcial 2026'!$E$2:$E$1048576,A152,'Periodo Parcial 2026'!$H$2:$H$1048576)</f>
        <v>0</v>
      </c>
      <c r="H152" s="48">
        <f>+G152-F152</f>
        <v>-3000000</v>
      </c>
    </row>
    <row r="153" spans="1:8" x14ac:dyDescent="0.25">
      <c r="A153" s="40" t="s">
        <v>1402</v>
      </c>
      <c r="B153" s="22" t="s">
        <v>1403</v>
      </c>
      <c r="C153" s="22" t="s">
        <v>2839</v>
      </c>
      <c r="D153" s="22" t="s">
        <v>77</v>
      </c>
      <c r="E153" s="47">
        <f>SUMIF('2025'!$E$2:$E$13728,A153,'2025'!$H$2:$H$13728)</f>
        <v>5000000</v>
      </c>
      <c r="F153" s="47">
        <f>SUMIF('Periodo Parcial 2025'!$E$2:$E$1048576,A153,'Periodo Parcial 2025'!$H$2:$H$1048576)</f>
        <v>3000000</v>
      </c>
      <c r="G153" s="47">
        <f>SUMIF('Periodo Parcial 2026'!$E$2:$E$1048576,A153,'Periodo Parcial 2026'!$H$2:$H$1048576)</f>
        <v>0</v>
      </c>
      <c r="H153" s="48">
        <f>+G153-F153</f>
        <v>-3000000</v>
      </c>
    </row>
    <row r="154" spans="1:8" x14ac:dyDescent="0.25">
      <c r="A154" s="40" t="s">
        <v>1808</v>
      </c>
      <c r="B154" s="22" t="s">
        <v>1809</v>
      </c>
      <c r="C154" s="22" t="s">
        <v>2684</v>
      </c>
      <c r="D154" s="22" t="s">
        <v>47</v>
      </c>
      <c r="E154" s="47">
        <f>SUMIF('2025'!$E$2:$E$13728,A154,'2025'!$H$2:$H$13728)</f>
        <v>53906468</v>
      </c>
      <c r="F154" s="47">
        <f>SUMIF('Periodo Parcial 2025'!$E$2:$E$1048576,A154,'Periodo Parcial 2025'!$H$2:$H$1048576)</f>
        <v>39000000</v>
      </c>
      <c r="G154" s="47">
        <f>SUMIF('Periodo Parcial 2026'!$E$2:$E$1048576,A154,'Periodo Parcial 2026'!$H$2:$H$1048576)</f>
        <v>36000000</v>
      </c>
      <c r="H154" s="48">
        <f>+G154-F154</f>
        <v>-3000000</v>
      </c>
    </row>
    <row r="155" spans="1:8" x14ac:dyDescent="0.25">
      <c r="A155" s="40" t="s">
        <v>2505</v>
      </c>
      <c r="B155" s="22" t="s">
        <v>2506</v>
      </c>
      <c r="C155" s="22" t="s">
        <v>2718</v>
      </c>
      <c r="D155" s="22" t="s">
        <v>57</v>
      </c>
      <c r="E155" s="47">
        <f>SUMIF('2025'!$E$2:$E$13728,A155,'2025'!$H$2:$H$13728)</f>
        <v>2998667</v>
      </c>
      <c r="F155" s="47">
        <f>SUMIF('Periodo Parcial 2025'!$E$2:$E$1048576,A155,'Periodo Parcial 2025'!$H$2:$H$1048576)</f>
        <v>2998667</v>
      </c>
      <c r="G155" s="47">
        <f>SUMIF('Periodo Parcial 2026'!$E$2:$E$1048576,A155,'Periodo Parcial 2026'!$H$2:$H$1048576)</f>
        <v>0</v>
      </c>
      <c r="H155" s="48">
        <f>+G155-F155</f>
        <v>-2998667</v>
      </c>
    </row>
    <row r="156" spans="1:8" x14ac:dyDescent="0.25">
      <c r="A156" s="40" t="s">
        <v>1562</v>
      </c>
      <c r="B156" s="22" t="s">
        <v>1563</v>
      </c>
      <c r="C156" s="22" t="s">
        <v>2734</v>
      </c>
      <c r="D156" s="22" t="s">
        <v>42</v>
      </c>
      <c r="E156" s="47">
        <f>SUMIF('2025'!$E$2:$E$13728,A156,'2025'!$H$2:$H$13728)</f>
        <v>25163083</v>
      </c>
      <c r="F156" s="47">
        <f>SUMIF('Periodo Parcial 2025'!$E$2:$E$1048576,A156,'Periodo Parcial 2025'!$H$2:$H$1048576)</f>
        <v>3480000</v>
      </c>
      <c r="G156" s="47">
        <f>SUMIF('Periodo Parcial 2026'!$E$2:$E$1048576,A156,'Periodo Parcial 2026'!$H$2:$H$1048576)</f>
        <v>500000</v>
      </c>
      <c r="H156" s="48">
        <f>+G156-F156</f>
        <v>-2980000</v>
      </c>
    </row>
    <row r="157" spans="1:8" x14ac:dyDescent="0.25">
      <c r="A157" s="40" t="s">
        <v>2303</v>
      </c>
      <c r="B157" s="22" t="s">
        <v>2304</v>
      </c>
      <c r="C157" s="22" t="s">
        <v>2732</v>
      </c>
      <c r="D157" s="22" t="s">
        <v>57</v>
      </c>
      <c r="E157" s="47">
        <f>SUMIF('2025'!$E$2:$E$13728,A157,'2025'!$H$2:$H$13728)</f>
        <v>7900000</v>
      </c>
      <c r="F157" s="47">
        <f>SUMIF('Periodo Parcial 2025'!$E$2:$E$1048576,A157,'Periodo Parcial 2025'!$H$2:$H$1048576)</f>
        <v>2976471</v>
      </c>
      <c r="G157" s="47">
        <f>SUMIF('Periodo Parcial 2026'!$E$2:$E$1048576,A157,'Periodo Parcial 2026'!$H$2:$H$1048576)</f>
        <v>0</v>
      </c>
      <c r="H157" s="48">
        <f>+G157-F157</f>
        <v>-2976471</v>
      </c>
    </row>
    <row r="158" spans="1:8" x14ac:dyDescent="0.25">
      <c r="A158" s="40" t="s">
        <v>1033</v>
      </c>
      <c r="B158" s="22" t="s">
        <v>1034</v>
      </c>
      <c r="C158" s="22" t="s">
        <v>1034</v>
      </c>
      <c r="D158" s="22" t="s">
        <v>64</v>
      </c>
      <c r="E158" s="47">
        <f>SUMIF('2025'!$E$2:$E$13728,A158,'2025'!$H$2:$H$13728)</f>
        <v>32855697</v>
      </c>
      <c r="F158" s="47">
        <f>SUMIF('Periodo Parcial 2025'!$E$2:$E$1048576,A158,'Periodo Parcial 2025'!$H$2:$H$1048576)</f>
        <v>7343400</v>
      </c>
      <c r="G158" s="47">
        <f>SUMIF('Periodo Parcial 2026'!$E$2:$E$1048576,A158,'Periodo Parcial 2026'!$H$2:$H$1048576)</f>
        <v>4476278</v>
      </c>
      <c r="H158" s="48">
        <f>+G158-F158</f>
        <v>-2867122</v>
      </c>
    </row>
    <row r="159" spans="1:8" x14ac:dyDescent="0.25">
      <c r="A159" s="40" t="s">
        <v>1301</v>
      </c>
      <c r="B159" s="22" t="s">
        <v>1302</v>
      </c>
      <c r="C159" s="22" t="s">
        <v>1302</v>
      </c>
      <c r="D159" s="22" t="s">
        <v>347</v>
      </c>
      <c r="E159" s="47">
        <f>SUMIF('2025'!$E$2:$E$13728,A159,'2025'!$H$2:$H$13728)</f>
        <v>5786667</v>
      </c>
      <c r="F159" s="47">
        <f>SUMIF('Periodo Parcial 2025'!$E$2:$E$1048576,A159,'Periodo Parcial 2025'!$H$2:$H$1048576)</f>
        <v>2800000</v>
      </c>
      <c r="G159" s="47">
        <f>SUMIF('Periodo Parcial 2026'!$E$2:$E$1048576,A159,'Periodo Parcial 2026'!$H$2:$H$1048576)</f>
        <v>0</v>
      </c>
      <c r="H159" s="48">
        <f>+G159-F159</f>
        <v>-2800000</v>
      </c>
    </row>
    <row r="160" spans="1:8" x14ac:dyDescent="0.25">
      <c r="A160" s="40" t="s">
        <v>1727</v>
      </c>
      <c r="B160" s="22" t="s">
        <v>1728</v>
      </c>
      <c r="C160" s="22" t="s">
        <v>2707</v>
      </c>
      <c r="D160" s="22" t="s">
        <v>77</v>
      </c>
      <c r="E160" s="47">
        <f>SUMIF('2025'!$E$2:$E$13728,A160,'2025'!$H$2:$H$13728)</f>
        <v>14501886</v>
      </c>
      <c r="F160" s="47">
        <f>SUMIF('Periodo Parcial 2025'!$E$2:$E$1048576,A160,'Periodo Parcial 2025'!$H$2:$H$1048576)</f>
        <v>14501886</v>
      </c>
      <c r="G160" s="47">
        <f>SUMIF('Periodo Parcial 2026'!$E$2:$E$1048576,A160,'Periodo Parcial 2026'!$H$2:$H$1048576)</f>
        <v>11853782</v>
      </c>
      <c r="H160" s="48">
        <f>+G160-F160</f>
        <v>-2648104</v>
      </c>
    </row>
    <row r="161" spans="1:8" x14ac:dyDescent="0.25">
      <c r="A161" s="40" t="s">
        <v>1177</v>
      </c>
      <c r="B161" s="22" t="s">
        <v>1178</v>
      </c>
      <c r="C161" s="22" t="s">
        <v>2711</v>
      </c>
      <c r="D161" s="22" t="s">
        <v>57</v>
      </c>
      <c r="E161" s="47">
        <f>SUMIF('2025'!$E$2:$E$13728,A161,'2025'!$H$2:$H$13728)</f>
        <v>57410828</v>
      </c>
      <c r="F161" s="47">
        <f>SUMIF('Periodo Parcial 2025'!$E$2:$E$1048576,A161,'Periodo Parcial 2025'!$H$2:$H$1048576)</f>
        <v>31910828</v>
      </c>
      <c r="G161" s="47">
        <f>SUMIF('Periodo Parcial 2026'!$E$2:$E$1048576,A161,'Periodo Parcial 2026'!$H$2:$H$1048576)</f>
        <v>29300000</v>
      </c>
      <c r="H161" s="48">
        <f>+G161-F161</f>
        <v>-2610828</v>
      </c>
    </row>
    <row r="162" spans="1:8" x14ac:dyDescent="0.25">
      <c r="A162" s="40" t="s">
        <v>2329</v>
      </c>
      <c r="B162" s="22" t="s">
        <v>2330</v>
      </c>
      <c r="C162" s="22" t="s">
        <v>2727</v>
      </c>
      <c r="D162" s="22" t="s">
        <v>57</v>
      </c>
      <c r="E162" s="47">
        <f>SUMIF('2025'!$E$2:$E$13728,A162,'2025'!$H$2:$H$13728)</f>
        <v>4565265</v>
      </c>
      <c r="F162" s="47">
        <f>SUMIF('Periodo Parcial 2025'!$E$2:$E$1048576,A162,'Periodo Parcial 2025'!$H$2:$H$1048576)</f>
        <v>3500000</v>
      </c>
      <c r="G162" s="47">
        <f>SUMIF('Periodo Parcial 2026'!$E$2:$E$1048576,A162,'Periodo Parcial 2026'!$H$2:$H$1048576)</f>
        <v>1000000</v>
      </c>
      <c r="H162" s="48">
        <f>+G162-F162</f>
        <v>-2500000</v>
      </c>
    </row>
    <row r="163" spans="1:8" x14ac:dyDescent="0.25">
      <c r="A163" s="40" t="s">
        <v>1398</v>
      </c>
      <c r="B163" s="22" t="s">
        <v>1399</v>
      </c>
      <c r="C163" s="22" t="s">
        <v>2839</v>
      </c>
      <c r="D163" s="22" t="s">
        <v>77</v>
      </c>
      <c r="E163" s="47">
        <f>SUMIF('2025'!$E$2:$E$13728,A163,'2025'!$H$2:$H$13728)</f>
        <v>2500000</v>
      </c>
      <c r="F163" s="47">
        <f>SUMIF('Periodo Parcial 2025'!$E$2:$E$1048576,A163,'Periodo Parcial 2025'!$H$2:$H$1048576)</f>
        <v>2500000</v>
      </c>
      <c r="G163" s="47">
        <f>SUMIF('Periodo Parcial 2026'!$E$2:$E$1048576,A163,'Periodo Parcial 2026'!$H$2:$H$1048576)</f>
        <v>0</v>
      </c>
      <c r="H163" s="48">
        <f>+G163-F163</f>
        <v>-2500000</v>
      </c>
    </row>
    <row r="164" spans="1:8" x14ac:dyDescent="0.25">
      <c r="A164" s="40" t="s">
        <v>1524</v>
      </c>
      <c r="B164" s="22" t="s">
        <v>1525</v>
      </c>
      <c r="C164" s="22" t="s">
        <v>1525</v>
      </c>
      <c r="D164" s="22" t="s">
        <v>347</v>
      </c>
      <c r="E164" s="47">
        <f>SUMIF('2025'!$E$2:$E$13728,A164,'2025'!$H$2:$H$13728)</f>
        <v>18153022</v>
      </c>
      <c r="F164" s="47">
        <f>SUMIF('Periodo Parcial 2025'!$E$2:$E$1048576,A164,'Periodo Parcial 2025'!$H$2:$H$1048576)</f>
        <v>3000000</v>
      </c>
      <c r="G164" s="47">
        <f>SUMIF('Periodo Parcial 2026'!$E$2:$E$1048576,A164,'Periodo Parcial 2026'!$H$2:$H$1048576)</f>
        <v>519022</v>
      </c>
      <c r="H164" s="48">
        <f>+G164-F164</f>
        <v>-2480978</v>
      </c>
    </row>
    <row r="165" spans="1:8" x14ac:dyDescent="0.25">
      <c r="A165" s="40" t="s">
        <v>1461</v>
      </c>
      <c r="B165" s="22" t="s">
        <v>1462</v>
      </c>
      <c r="C165" s="22" t="s">
        <v>2741</v>
      </c>
      <c r="D165" s="22" t="s">
        <v>347</v>
      </c>
      <c r="E165" s="47">
        <f>SUMIF('2025'!$E$2:$E$13728,A165,'2025'!$H$2:$H$13728)</f>
        <v>3200000</v>
      </c>
      <c r="F165" s="47">
        <f>SUMIF('Periodo Parcial 2025'!$E$2:$E$1048576,A165,'Periodo Parcial 2025'!$H$2:$H$1048576)</f>
        <v>2400000</v>
      </c>
      <c r="G165" s="47">
        <f>SUMIF('Periodo Parcial 2026'!$E$2:$E$1048576,A165,'Periodo Parcial 2026'!$H$2:$H$1048576)</f>
        <v>0</v>
      </c>
      <c r="H165" s="48">
        <f>+G165-F165</f>
        <v>-2400000</v>
      </c>
    </row>
    <row r="166" spans="1:8" x14ac:dyDescent="0.25">
      <c r="A166" s="40" t="s">
        <v>2501</v>
      </c>
      <c r="B166" s="22" t="s">
        <v>2502</v>
      </c>
      <c r="C166" s="22" t="s">
        <v>2698</v>
      </c>
      <c r="D166" s="22" t="s">
        <v>54</v>
      </c>
      <c r="E166" s="47">
        <f>SUMIF('2025'!$E$2:$E$13728,A166,'2025'!$H$2:$H$13728)</f>
        <v>2340967</v>
      </c>
      <c r="F166" s="47">
        <f>SUMIF('Periodo Parcial 2025'!$E$2:$E$1048576,A166,'Periodo Parcial 2025'!$H$2:$H$1048576)</f>
        <v>2340967</v>
      </c>
      <c r="G166" s="47">
        <f>SUMIF('Periodo Parcial 2026'!$E$2:$E$1048576,A166,'Periodo Parcial 2026'!$H$2:$H$1048576)</f>
        <v>0</v>
      </c>
      <c r="H166" s="48">
        <f>+G166-F166</f>
        <v>-2340967</v>
      </c>
    </row>
    <row r="167" spans="1:8" x14ac:dyDescent="0.25">
      <c r="A167" s="40" t="s">
        <v>362</v>
      </c>
      <c r="B167" s="22" t="s">
        <v>363</v>
      </c>
      <c r="C167" s="22" t="s">
        <v>2719</v>
      </c>
      <c r="D167" s="22" t="s">
        <v>47</v>
      </c>
      <c r="E167" s="47">
        <f>SUMIF('2025'!$E$2:$E$13728,A167,'2025'!$H$2:$H$13728)</f>
        <v>8267466</v>
      </c>
      <c r="F167" s="47">
        <f>SUMIF('Periodo Parcial 2025'!$E$2:$E$1048576,A167,'Periodo Parcial 2025'!$H$2:$H$1048576)</f>
        <v>4711372</v>
      </c>
      <c r="G167" s="47">
        <f>SUMIF('Periodo Parcial 2026'!$E$2:$E$1048576,A167,'Periodo Parcial 2026'!$H$2:$H$1048576)</f>
        <v>2373969</v>
      </c>
      <c r="H167" s="48">
        <f>+G167-F167</f>
        <v>-2337403</v>
      </c>
    </row>
    <row r="168" spans="1:8" x14ac:dyDescent="0.25">
      <c r="A168" s="40" t="s">
        <v>2319</v>
      </c>
      <c r="B168" s="22" t="s">
        <v>2320</v>
      </c>
      <c r="C168" s="22" t="s">
        <v>2755</v>
      </c>
      <c r="D168" s="22" t="s">
        <v>64</v>
      </c>
      <c r="E168" s="47">
        <f>SUMIF('2025'!$E$2:$E$13728,A168,'2025'!$H$2:$H$13728)</f>
        <v>3053053</v>
      </c>
      <c r="F168" s="47">
        <f>SUMIF('Periodo Parcial 2025'!$E$2:$E$1048576,A168,'Periodo Parcial 2025'!$H$2:$H$1048576)</f>
        <v>2328421</v>
      </c>
      <c r="G168" s="47">
        <f>SUMIF('Periodo Parcial 2026'!$E$2:$E$1048576,A168,'Periodo Parcial 2026'!$H$2:$H$1048576)</f>
        <v>0</v>
      </c>
      <c r="H168" s="48">
        <f>+G168-F168</f>
        <v>-2328421</v>
      </c>
    </row>
    <row r="169" spans="1:8" x14ac:dyDescent="0.25">
      <c r="A169" s="40" t="s">
        <v>368</v>
      </c>
      <c r="B169" s="22" t="s">
        <v>369</v>
      </c>
      <c r="C169" s="22" t="s">
        <v>2729</v>
      </c>
      <c r="D169" s="22" t="s">
        <v>51</v>
      </c>
      <c r="E169" s="47">
        <f>SUMIF('2025'!$E$2:$E$13728,A169,'2025'!$H$2:$H$13728)</f>
        <v>4088674</v>
      </c>
      <c r="F169" s="47">
        <f>SUMIF('Periodo Parcial 2025'!$E$2:$E$1048576,A169,'Periodo Parcial 2025'!$H$2:$H$1048576)</f>
        <v>3317447</v>
      </c>
      <c r="G169" s="47">
        <f>SUMIF('Periodo Parcial 2026'!$E$2:$E$1048576,A169,'Periodo Parcial 2026'!$H$2:$H$1048576)</f>
        <v>1000000</v>
      </c>
      <c r="H169" s="48">
        <f>+G169-F169</f>
        <v>-2317447</v>
      </c>
    </row>
    <row r="170" spans="1:8" x14ac:dyDescent="0.25">
      <c r="A170" s="40" t="s">
        <v>1894</v>
      </c>
      <c r="B170" s="22" t="s">
        <v>1895</v>
      </c>
      <c r="C170" s="22" t="s">
        <v>1895</v>
      </c>
      <c r="D170" s="22" t="s">
        <v>47</v>
      </c>
      <c r="E170" s="47">
        <f>SUMIF('2025'!$E$2:$E$13728,A170,'2025'!$H$2:$H$13728)</f>
        <v>2313409</v>
      </c>
      <c r="F170" s="47">
        <f>SUMIF('Periodo Parcial 2025'!$E$2:$E$1048576,A170,'Periodo Parcial 2025'!$H$2:$H$1048576)</f>
        <v>2313409</v>
      </c>
      <c r="G170" s="47">
        <f>SUMIF('Periodo Parcial 2026'!$E$2:$E$1048576,A170,'Periodo Parcial 2026'!$H$2:$H$1048576)</f>
        <v>0</v>
      </c>
      <c r="H170" s="48">
        <f>+G170-F170</f>
        <v>-2313409</v>
      </c>
    </row>
    <row r="171" spans="1:8" x14ac:dyDescent="0.25">
      <c r="A171" s="40" t="s">
        <v>1097</v>
      </c>
      <c r="B171" s="22" t="s">
        <v>1098</v>
      </c>
      <c r="C171" s="22" t="s">
        <v>2654</v>
      </c>
      <c r="D171" s="22" t="s">
        <v>77</v>
      </c>
      <c r="E171" s="47">
        <f>SUMIF('2025'!$E$2:$E$13728,A171,'2025'!$H$2:$H$13728)</f>
        <v>5372388</v>
      </c>
      <c r="F171" s="47">
        <f>SUMIF('Periodo Parcial 2025'!$E$2:$E$1048576,A171,'Periodo Parcial 2025'!$H$2:$H$1048576)</f>
        <v>5372388</v>
      </c>
      <c r="G171" s="47">
        <f>SUMIF('Periodo Parcial 2026'!$E$2:$E$1048576,A171,'Periodo Parcial 2026'!$H$2:$H$1048576)</f>
        <v>3066564</v>
      </c>
      <c r="H171" s="48">
        <f>+G171-F171</f>
        <v>-2305824</v>
      </c>
    </row>
    <row r="172" spans="1:8" x14ac:dyDescent="0.25">
      <c r="A172" s="40" t="s">
        <v>1240</v>
      </c>
      <c r="B172" s="22" t="s">
        <v>1241</v>
      </c>
      <c r="C172" s="22" t="s">
        <v>1241</v>
      </c>
      <c r="D172" s="22" t="s">
        <v>87</v>
      </c>
      <c r="E172" s="47">
        <f>SUMIF('2025'!$E$2:$E$13728,A172,'2025'!$H$2:$H$13728)</f>
        <v>63368493</v>
      </c>
      <c r="F172" s="47">
        <f>SUMIF('Periodo Parcial 2025'!$E$2:$E$1048576,A172,'Periodo Parcial 2025'!$H$2:$H$1048576)</f>
        <v>42402974</v>
      </c>
      <c r="G172" s="47">
        <f>SUMIF('Periodo Parcial 2026'!$E$2:$E$1048576,A172,'Periodo Parcial 2026'!$H$2:$H$1048576)</f>
        <v>40180050</v>
      </c>
      <c r="H172" s="48">
        <f>+G172-F172</f>
        <v>-2222924</v>
      </c>
    </row>
    <row r="173" spans="1:8" x14ac:dyDescent="0.25">
      <c r="A173" s="40" t="s">
        <v>1323</v>
      </c>
      <c r="B173" s="22" t="s">
        <v>1324</v>
      </c>
      <c r="C173" s="22" t="s">
        <v>2735</v>
      </c>
      <c r="D173" s="22" t="s">
        <v>47</v>
      </c>
      <c r="E173" s="47">
        <f>SUMIF('2025'!$E$2:$E$13728,A173,'2025'!$H$2:$H$13728)</f>
        <v>16677561</v>
      </c>
      <c r="F173" s="47">
        <f>SUMIF('Periodo Parcial 2025'!$E$2:$E$1048576,A173,'Periodo Parcial 2025'!$H$2:$H$1048576)</f>
        <v>2173117</v>
      </c>
      <c r="G173" s="47">
        <f>SUMIF('Periodo Parcial 2026'!$E$2:$E$1048576,A173,'Periodo Parcial 2026'!$H$2:$H$1048576)</f>
        <v>0</v>
      </c>
      <c r="H173" s="48">
        <f>+G173-F173</f>
        <v>-2173117</v>
      </c>
    </row>
    <row r="174" spans="1:8" x14ac:dyDescent="0.25">
      <c r="A174" s="40" t="s">
        <v>1085</v>
      </c>
      <c r="B174" s="22" t="s">
        <v>1086</v>
      </c>
      <c r="C174" s="22" t="s">
        <v>2731</v>
      </c>
      <c r="D174" s="22" t="s">
        <v>47</v>
      </c>
      <c r="E174" s="47">
        <f>SUMIF('2025'!$E$2:$E$13728,A174,'2025'!$H$2:$H$13728)</f>
        <v>12163830</v>
      </c>
      <c r="F174" s="47">
        <f>SUMIF('Periodo Parcial 2025'!$E$2:$E$1048576,A174,'Periodo Parcial 2025'!$H$2:$H$1048576)</f>
        <v>5834043</v>
      </c>
      <c r="G174" s="47">
        <f>SUMIF('Periodo Parcial 2026'!$E$2:$E$1048576,A174,'Periodo Parcial 2026'!$H$2:$H$1048576)</f>
        <v>3746809</v>
      </c>
      <c r="H174" s="48">
        <f>+G174-F174</f>
        <v>-2087234</v>
      </c>
    </row>
    <row r="175" spans="1:8" x14ac:dyDescent="0.25">
      <c r="A175" s="40" t="s">
        <v>1007</v>
      </c>
      <c r="B175" s="22" t="s">
        <v>1008</v>
      </c>
      <c r="C175" s="22" t="s">
        <v>2724</v>
      </c>
      <c r="D175" s="22" t="s">
        <v>57</v>
      </c>
      <c r="E175" s="47">
        <f>SUMIF('2025'!$E$2:$E$13728,A175,'2025'!$H$2:$H$13728)</f>
        <v>28461238</v>
      </c>
      <c r="F175" s="47">
        <f>SUMIF('Periodo Parcial 2025'!$E$2:$E$1048576,A175,'Periodo Parcial 2025'!$H$2:$H$1048576)</f>
        <v>17682086</v>
      </c>
      <c r="G175" s="47">
        <f>SUMIF('Periodo Parcial 2026'!$E$2:$E$1048576,A175,'Periodo Parcial 2026'!$H$2:$H$1048576)</f>
        <v>15623123</v>
      </c>
      <c r="H175" s="48">
        <f>+G175-F175</f>
        <v>-2058963</v>
      </c>
    </row>
    <row r="176" spans="1:8" x14ac:dyDescent="0.25">
      <c r="A176" s="40" t="s">
        <v>1731</v>
      </c>
      <c r="B176" s="22" t="s">
        <v>1732</v>
      </c>
      <c r="C176" s="22" t="s">
        <v>2707</v>
      </c>
      <c r="D176" s="22" t="s">
        <v>77</v>
      </c>
      <c r="E176" s="47">
        <f>SUMIF('2025'!$E$2:$E$13728,A176,'2025'!$H$2:$H$13728)</f>
        <v>12815606</v>
      </c>
      <c r="F176" s="47">
        <f>SUMIF('Periodo Parcial 2025'!$E$2:$E$1048576,A176,'Periodo Parcial 2025'!$H$2:$H$1048576)</f>
        <v>12815606</v>
      </c>
      <c r="G176" s="47">
        <f>SUMIF('Periodo Parcial 2026'!$E$2:$E$1048576,A176,'Periodo Parcial 2026'!$H$2:$H$1048576)</f>
        <v>10813382</v>
      </c>
      <c r="H176" s="48">
        <f>+G176-F176</f>
        <v>-2002224</v>
      </c>
    </row>
    <row r="177" spans="1:8" x14ac:dyDescent="0.25">
      <c r="A177" s="40" t="s">
        <v>1806</v>
      </c>
      <c r="B177" s="22" t="s">
        <v>1807</v>
      </c>
      <c r="C177" s="22" t="s">
        <v>2684</v>
      </c>
      <c r="D177" s="22" t="s">
        <v>47</v>
      </c>
      <c r="E177" s="47">
        <f>SUMIF('2025'!$E$2:$E$13728,A177,'2025'!$H$2:$H$13728)</f>
        <v>22000000</v>
      </c>
      <c r="F177" s="47">
        <f>SUMIF('Periodo Parcial 2025'!$E$2:$E$1048576,A177,'Periodo Parcial 2025'!$H$2:$H$1048576)</f>
        <v>12000000</v>
      </c>
      <c r="G177" s="47">
        <f>SUMIF('Periodo Parcial 2026'!$E$2:$E$1048576,A177,'Periodo Parcial 2026'!$H$2:$H$1048576)</f>
        <v>10000000</v>
      </c>
      <c r="H177" s="48">
        <f>+G177-F177</f>
        <v>-2000000</v>
      </c>
    </row>
    <row r="178" spans="1:8" x14ac:dyDescent="0.25">
      <c r="A178" s="40" t="s">
        <v>1455</v>
      </c>
      <c r="B178" s="22" t="s">
        <v>1456</v>
      </c>
      <c r="C178" s="22" t="s">
        <v>1456</v>
      </c>
      <c r="D178" s="22" t="s">
        <v>47</v>
      </c>
      <c r="E178" s="47">
        <f>SUMIF('2025'!$E$2:$E$13728,A178,'2025'!$H$2:$H$13728)</f>
        <v>30000000</v>
      </c>
      <c r="F178" s="47">
        <f>SUMIF('Periodo Parcial 2025'!$E$2:$E$1048576,A178,'Periodo Parcial 2025'!$H$2:$H$1048576)</f>
        <v>10000000</v>
      </c>
      <c r="G178" s="47">
        <f>SUMIF('Periodo Parcial 2026'!$E$2:$E$1048576,A178,'Periodo Parcial 2026'!$H$2:$H$1048576)</f>
        <v>8000000</v>
      </c>
      <c r="H178" s="48">
        <f>+G178-F178</f>
        <v>-2000000</v>
      </c>
    </row>
    <row r="179" spans="1:8" x14ac:dyDescent="0.25">
      <c r="A179" s="40" t="s">
        <v>1759</v>
      </c>
      <c r="B179" s="22" t="s">
        <v>1760</v>
      </c>
      <c r="C179" s="22" t="s">
        <v>1760</v>
      </c>
      <c r="D179" s="22" t="s">
        <v>64</v>
      </c>
      <c r="E179" s="47">
        <f>SUMIF('2025'!$E$2:$E$13728,A179,'2025'!$H$2:$H$13728)</f>
        <v>10300000</v>
      </c>
      <c r="F179" s="47">
        <f>SUMIF('Periodo Parcial 2025'!$E$2:$E$1048576,A179,'Periodo Parcial 2025'!$H$2:$H$1048576)</f>
        <v>4000000</v>
      </c>
      <c r="G179" s="47">
        <f>SUMIF('Periodo Parcial 2026'!$E$2:$E$1048576,A179,'Periodo Parcial 2026'!$H$2:$H$1048576)</f>
        <v>2000000</v>
      </c>
      <c r="H179" s="48">
        <f>+G179-F179</f>
        <v>-2000000</v>
      </c>
    </row>
    <row r="180" spans="1:8" x14ac:dyDescent="0.25">
      <c r="A180" s="40" t="s">
        <v>525</v>
      </c>
      <c r="B180" s="22" t="s">
        <v>526</v>
      </c>
      <c r="C180" s="22" t="s">
        <v>2821</v>
      </c>
      <c r="D180" s="22" t="s">
        <v>87</v>
      </c>
      <c r="E180" s="47">
        <f>SUMIF('2025'!$E$2:$E$13728,A180,'2025'!$H$2:$H$13728)</f>
        <v>2000000</v>
      </c>
      <c r="F180" s="47">
        <f>SUMIF('Periodo Parcial 2025'!$E$2:$E$1048576,A180,'Periodo Parcial 2025'!$H$2:$H$1048576)</f>
        <v>2000000</v>
      </c>
      <c r="G180" s="47">
        <f>SUMIF('Periodo Parcial 2026'!$E$2:$E$1048576,A180,'Periodo Parcial 2026'!$H$2:$H$1048576)</f>
        <v>0</v>
      </c>
      <c r="H180" s="48">
        <f>+G180-F180</f>
        <v>-2000000</v>
      </c>
    </row>
    <row r="181" spans="1:8" x14ac:dyDescent="0.25">
      <c r="A181" s="40" t="s">
        <v>1927</v>
      </c>
      <c r="B181" s="22" t="s">
        <v>1928</v>
      </c>
      <c r="C181" s="22" t="s">
        <v>2667</v>
      </c>
      <c r="D181" s="22" t="s">
        <v>51</v>
      </c>
      <c r="E181" s="47">
        <f>SUMIF('2025'!$E$2:$E$13728,A181,'2025'!$H$2:$H$13728)</f>
        <v>3128125</v>
      </c>
      <c r="F181" s="47">
        <f>SUMIF('Periodo Parcial 2025'!$E$2:$E$1048576,A181,'Periodo Parcial 2025'!$H$2:$H$1048576)</f>
        <v>3128125</v>
      </c>
      <c r="G181" s="47">
        <f>SUMIF('Periodo Parcial 2026'!$E$2:$E$1048576,A181,'Periodo Parcial 2026'!$H$2:$H$1048576)</f>
        <v>1240250</v>
      </c>
      <c r="H181" s="48">
        <f>+G181-F181</f>
        <v>-1887875</v>
      </c>
    </row>
    <row r="182" spans="1:8" x14ac:dyDescent="0.25">
      <c r="A182" s="40" t="s">
        <v>1729</v>
      </c>
      <c r="B182" s="22" t="s">
        <v>1730</v>
      </c>
      <c r="C182" s="22" t="s">
        <v>2739</v>
      </c>
      <c r="D182" s="22" t="s">
        <v>42</v>
      </c>
      <c r="E182" s="47">
        <f>SUMIF('2025'!$E$2:$E$13728,A182,'2025'!$H$2:$H$13728)</f>
        <v>1882353</v>
      </c>
      <c r="F182" s="47">
        <f>SUMIF('Periodo Parcial 2025'!$E$2:$E$1048576,A182,'Periodo Parcial 2025'!$H$2:$H$1048576)</f>
        <v>1882353</v>
      </c>
      <c r="G182" s="47">
        <f>SUMIF('Periodo Parcial 2026'!$E$2:$E$1048576,A182,'Periodo Parcial 2026'!$H$2:$H$1048576)</f>
        <v>0</v>
      </c>
      <c r="H182" s="48">
        <f>+G182-F182</f>
        <v>-1882353</v>
      </c>
    </row>
    <row r="183" spans="1:8" x14ac:dyDescent="0.25">
      <c r="A183" s="40" t="s">
        <v>1477</v>
      </c>
      <c r="B183" s="22" t="s">
        <v>1478</v>
      </c>
      <c r="C183" s="22" t="s">
        <v>1478</v>
      </c>
      <c r="D183" s="22" t="s">
        <v>47</v>
      </c>
      <c r="E183" s="47">
        <f>SUMIF('2025'!$E$2:$E$13728,A183,'2025'!$H$2:$H$13728)</f>
        <v>4787143</v>
      </c>
      <c r="F183" s="47">
        <f>SUMIF('Periodo Parcial 2025'!$E$2:$E$1048576,A183,'Periodo Parcial 2025'!$H$2:$H$1048576)</f>
        <v>3377143</v>
      </c>
      <c r="G183" s="47">
        <f>SUMIF('Periodo Parcial 2026'!$E$2:$E$1048576,A183,'Periodo Parcial 2026'!$H$2:$H$1048576)</f>
        <v>1500000</v>
      </c>
      <c r="H183" s="48">
        <f>+G183-F183</f>
        <v>-1877143</v>
      </c>
    </row>
    <row r="184" spans="1:8" x14ac:dyDescent="0.25">
      <c r="A184" s="40" t="s">
        <v>1652</v>
      </c>
      <c r="B184" s="22" t="s">
        <v>1653</v>
      </c>
      <c r="C184" s="22" t="s">
        <v>2697</v>
      </c>
      <c r="D184" s="22" t="s">
        <v>47</v>
      </c>
      <c r="E184" s="47">
        <f>SUMIF('2025'!$E$2:$E$13728,A184,'2025'!$H$2:$H$13728)</f>
        <v>12265825</v>
      </c>
      <c r="F184" s="47">
        <f>SUMIF('Periodo Parcial 2025'!$E$2:$E$1048576,A184,'Periodo Parcial 2025'!$H$2:$H$1048576)</f>
        <v>10554855</v>
      </c>
      <c r="G184" s="47">
        <f>SUMIF('Periodo Parcial 2026'!$E$2:$E$1048576,A184,'Periodo Parcial 2026'!$H$2:$H$1048576)</f>
        <v>8696343</v>
      </c>
      <c r="H184" s="48">
        <f>+G184-F184</f>
        <v>-1858512</v>
      </c>
    </row>
    <row r="185" spans="1:8" x14ac:dyDescent="0.25">
      <c r="A185" s="40" t="s">
        <v>1204</v>
      </c>
      <c r="B185" s="22" t="s">
        <v>1205</v>
      </c>
      <c r="C185" s="22" t="s">
        <v>2659</v>
      </c>
      <c r="D185" s="22" t="s">
        <v>54</v>
      </c>
      <c r="E185" s="47">
        <f>SUMIF('2025'!$E$2:$E$13728,A185,'2025'!$H$2:$H$13728)</f>
        <v>2958562</v>
      </c>
      <c r="F185" s="47">
        <f>SUMIF('Periodo Parcial 2025'!$E$2:$E$1048576,A185,'Periodo Parcial 2025'!$H$2:$H$1048576)</f>
        <v>1820815</v>
      </c>
      <c r="G185" s="47">
        <f>SUMIF('Periodo Parcial 2026'!$E$2:$E$1048576,A185,'Periodo Parcial 2026'!$H$2:$H$1048576)</f>
        <v>0</v>
      </c>
      <c r="H185" s="48">
        <f>+G185-F185</f>
        <v>-1820815</v>
      </c>
    </row>
    <row r="186" spans="1:8" x14ac:dyDescent="0.25">
      <c r="A186" s="40" t="s">
        <v>1723</v>
      </c>
      <c r="B186" s="22" t="s">
        <v>1724</v>
      </c>
      <c r="C186" s="22" t="s">
        <v>2707</v>
      </c>
      <c r="D186" s="22" t="s">
        <v>77</v>
      </c>
      <c r="E186" s="47">
        <f>SUMIF('2025'!$E$2:$E$13728,A186,'2025'!$H$2:$H$13728)</f>
        <v>14929959</v>
      </c>
      <c r="F186" s="47">
        <f>SUMIF('Periodo Parcial 2025'!$E$2:$E$1048576,A186,'Periodo Parcial 2025'!$H$2:$H$1048576)</f>
        <v>14929959</v>
      </c>
      <c r="G186" s="47">
        <f>SUMIF('Periodo Parcial 2026'!$E$2:$E$1048576,A186,'Periodo Parcial 2026'!$H$2:$H$1048576)</f>
        <v>13149774</v>
      </c>
      <c r="H186" s="48">
        <f>+G186-F186</f>
        <v>-1780185</v>
      </c>
    </row>
    <row r="187" spans="1:8" x14ac:dyDescent="0.25">
      <c r="A187" s="40" t="s">
        <v>1430</v>
      </c>
      <c r="B187" s="22" t="s">
        <v>1431</v>
      </c>
      <c r="C187" s="22" t="s">
        <v>2665</v>
      </c>
      <c r="D187" s="22" t="s">
        <v>42</v>
      </c>
      <c r="E187" s="47">
        <f>SUMIF('2025'!$E$2:$E$13728,A187,'2025'!$H$2:$H$13728)</f>
        <v>9800000</v>
      </c>
      <c r="F187" s="47">
        <f>SUMIF('Periodo Parcial 2025'!$E$2:$E$1048576,A187,'Periodo Parcial 2025'!$H$2:$H$1048576)</f>
        <v>9800000</v>
      </c>
      <c r="G187" s="47">
        <f>SUMIF('Periodo Parcial 2026'!$E$2:$E$1048576,A187,'Periodo Parcial 2026'!$H$2:$H$1048576)</f>
        <v>8027357</v>
      </c>
      <c r="H187" s="48">
        <f>+G187-F187</f>
        <v>-1772643</v>
      </c>
    </row>
    <row r="188" spans="1:8" x14ac:dyDescent="0.25">
      <c r="A188" s="40" t="s">
        <v>1931</v>
      </c>
      <c r="B188" s="22" t="s">
        <v>1932</v>
      </c>
      <c r="C188" s="22" t="s">
        <v>1932</v>
      </c>
      <c r="D188" s="22" t="s">
        <v>77</v>
      </c>
      <c r="E188" s="47">
        <f>SUMIF('2025'!$E$2:$E$13728,A188,'2025'!$H$2:$H$13728)</f>
        <v>4066089</v>
      </c>
      <c r="F188" s="47">
        <f>SUMIF('Periodo Parcial 2025'!$E$2:$E$1048576,A188,'Periodo Parcial 2025'!$H$2:$H$1048576)</f>
        <v>3440267</v>
      </c>
      <c r="G188" s="47">
        <f>SUMIF('Periodo Parcial 2026'!$E$2:$E$1048576,A188,'Periodo Parcial 2026'!$H$2:$H$1048576)</f>
        <v>1683556</v>
      </c>
      <c r="H188" s="48">
        <f>+G188-F188</f>
        <v>-1756711</v>
      </c>
    </row>
    <row r="189" spans="1:8" x14ac:dyDescent="0.25">
      <c r="A189" s="40" t="s">
        <v>2343</v>
      </c>
      <c r="B189" s="22" t="s">
        <v>2344</v>
      </c>
      <c r="C189" s="22" t="s">
        <v>2694</v>
      </c>
      <c r="D189" s="22" t="s">
        <v>77</v>
      </c>
      <c r="E189" s="47">
        <f>SUMIF('2025'!$E$2:$E$13728,A189,'2025'!$H$2:$H$13728)</f>
        <v>6321320</v>
      </c>
      <c r="F189" s="47">
        <f>SUMIF('Periodo Parcial 2025'!$E$2:$E$1048576,A189,'Periodo Parcial 2025'!$H$2:$H$1048576)</f>
        <v>1600000</v>
      </c>
      <c r="G189" s="47">
        <f>SUMIF('Periodo Parcial 2026'!$E$2:$E$1048576,A189,'Periodo Parcial 2026'!$H$2:$H$1048576)</f>
        <v>0</v>
      </c>
      <c r="H189" s="48">
        <f>+G189-F189</f>
        <v>-1600000</v>
      </c>
    </row>
    <row r="190" spans="1:8" x14ac:dyDescent="0.25">
      <c r="A190" s="40" t="s">
        <v>1089</v>
      </c>
      <c r="B190" s="22" t="s">
        <v>1090</v>
      </c>
      <c r="C190" s="22" t="s">
        <v>2740</v>
      </c>
      <c r="D190" s="22" t="s">
        <v>47</v>
      </c>
      <c r="E190" s="47">
        <f>SUMIF('2025'!$E$2:$E$13728,A190,'2025'!$H$2:$H$13728)</f>
        <v>1786538</v>
      </c>
      <c r="F190" s="47">
        <f>SUMIF('Periodo Parcial 2025'!$E$2:$E$1048576,A190,'Periodo Parcial 2025'!$H$2:$H$1048576)</f>
        <v>1537778</v>
      </c>
      <c r="G190" s="47">
        <f>SUMIF('Periodo Parcial 2026'!$E$2:$E$1048576,A190,'Periodo Parcial 2026'!$H$2:$H$1048576)</f>
        <v>0</v>
      </c>
      <c r="H190" s="48">
        <f>+G190-F190</f>
        <v>-1537778</v>
      </c>
    </row>
    <row r="191" spans="1:8" x14ac:dyDescent="0.25">
      <c r="A191" s="40" t="s">
        <v>172</v>
      </c>
      <c r="B191" s="22" t="s">
        <v>173</v>
      </c>
      <c r="C191" s="22" t="s">
        <v>2746</v>
      </c>
      <c r="D191" s="22" t="s">
        <v>57</v>
      </c>
      <c r="E191" s="47">
        <f>SUMIF('2025'!$E$2:$E$13728,A191,'2025'!$H$2:$H$13728)</f>
        <v>1989423</v>
      </c>
      <c r="F191" s="47">
        <f>SUMIF('Periodo Parcial 2025'!$E$2:$E$1048576,A191,'Periodo Parcial 2025'!$H$2:$H$1048576)</f>
        <v>1484225</v>
      </c>
      <c r="G191" s="47">
        <f>SUMIF('Periodo Parcial 2026'!$E$2:$E$1048576,A191,'Periodo Parcial 2026'!$H$2:$H$1048576)</f>
        <v>0</v>
      </c>
      <c r="H191" s="48">
        <f>+G191-F191</f>
        <v>-1484225</v>
      </c>
    </row>
    <row r="192" spans="1:8" x14ac:dyDescent="0.25">
      <c r="A192" s="40" t="s">
        <v>176</v>
      </c>
      <c r="B192" s="22" t="s">
        <v>177</v>
      </c>
      <c r="C192" s="22" t="s">
        <v>2746</v>
      </c>
      <c r="D192" s="22" t="s">
        <v>57</v>
      </c>
      <c r="E192" s="47">
        <f>SUMIF('2025'!$E$2:$E$13728,A192,'2025'!$H$2:$H$13728)</f>
        <v>1962849</v>
      </c>
      <c r="F192" s="47">
        <f>SUMIF('Periodo Parcial 2025'!$E$2:$E$1048576,A192,'Periodo Parcial 2025'!$H$2:$H$1048576)</f>
        <v>1470544</v>
      </c>
      <c r="G192" s="47">
        <f>SUMIF('Periodo Parcial 2026'!$E$2:$E$1048576,A192,'Periodo Parcial 2026'!$H$2:$H$1048576)</f>
        <v>0</v>
      </c>
      <c r="H192" s="48">
        <f>+G192-F192</f>
        <v>-1470544</v>
      </c>
    </row>
    <row r="193" spans="1:8" x14ac:dyDescent="0.25">
      <c r="A193" s="40" t="s">
        <v>1950</v>
      </c>
      <c r="B193" s="22" t="s">
        <v>1951</v>
      </c>
      <c r="C193" s="22" t="s">
        <v>2701</v>
      </c>
      <c r="D193" s="22" t="s">
        <v>42</v>
      </c>
      <c r="E193" s="47">
        <f>SUMIF('2025'!$E$2:$E$13728,A193,'2025'!$H$2:$H$13728)</f>
        <v>1399528</v>
      </c>
      <c r="F193" s="47">
        <f>SUMIF('Periodo Parcial 2025'!$E$2:$E$1048576,A193,'Periodo Parcial 2025'!$H$2:$H$1048576)</f>
        <v>1399528</v>
      </c>
      <c r="G193" s="47">
        <f>SUMIF('Periodo Parcial 2026'!$E$2:$E$1048576,A193,'Periodo Parcial 2026'!$H$2:$H$1048576)</f>
        <v>0</v>
      </c>
      <c r="H193" s="48">
        <f>+G193-F193</f>
        <v>-1399528</v>
      </c>
    </row>
    <row r="194" spans="1:8" x14ac:dyDescent="0.25">
      <c r="A194" s="40" t="s">
        <v>2420</v>
      </c>
      <c r="B194" s="22" t="s">
        <v>2421</v>
      </c>
      <c r="C194" s="22" t="s">
        <v>2792</v>
      </c>
      <c r="D194" s="22" t="s">
        <v>77</v>
      </c>
      <c r="E194" s="47">
        <f>SUMIF('2025'!$E$2:$E$13728,A194,'2025'!$H$2:$H$13728)</f>
        <v>1764444</v>
      </c>
      <c r="F194" s="47">
        <f>SUMIF('Periodo Parcial 2025'!$E$2:$E$1048576,A194,'Periodo Parcial 2025'!$H$2:$H$1048576)</f>
        <v>1324444</v>
      </c>
      <c r="G194" s="47">
        <f>SUMIF('Periodo Parcial 2026'!$E$2:$E$1048576,A194,'Periodo Parcial 2026'!$H$2:$H$1048576)</f>
        <v>0</v>
      </c>
      <c r="H194" s="48">
        <f>+G194-F194</f>
        <v>-1324444</v>
      </c>
    </row>
    <row r="195" spans="1:8" x14ac:dyDescent="0.25">
      <c r="A195" s="40" t="s">
        <v>1863</v>
      </c>
      <c r="B195" s="22" t="s">
        <v>1864</v>
      </c>
      <c r="C195" s="22" t="s">
        <v>2742</v>
      </c>
      <c r="D195" s="22" t="s">
        <v>54</v>
      </c>
      <c r="E195" s="47">
        <f>SUMIF('2025'!$E$2:$E$13728,A195,'2025'!$H$2:$H$13728)</f>
        <v>1298824</v>
      </c>
      <c r="F195" s="47">
        <f>SUMIF('Periodo Parcial 2025'!$E$2:$E$1048576,A195,'Periodo Parcial 2025'!$H$2:$H$1048576)</f>
        <v>1298824</v>
      </c>
      <c r="G195" s="47">
        <f>SUMIF('Periodo Parcial 2026'!$E$2:$E$1048576,A195,'Periodo Parcial 2026'!$H$2:$H$1048576)</f>
        <v>0</v>
      </c>
      <c r="H195" s="48">
        <f>+G195-F195</f>
        <v>-1298824</v>
      </c>
    </row>
    <row r="196" spans="1:8" x14ac:dyDescent="0.25">
      <c r="A196" s="40" t="s">
        <v>1210</v>
      </c>
      <c r="B196" s="22" t="s">
        <v>1211</v>
      </c>
      <c r="C196" s="22" t="s">
        <v>2738</v>
      </c>
      <c r="D196" s="22" t="s">
        <v>57</v>
      </c>
      <c r="E196" s="47">
        <f>SUMIF('2025'!$E$2:$E$13728,A196,'2025'!$H$2:$H$13728)</f>
        <v>36906138</v>
      </c>
      <c r="F196" s="47">
        <f>SUMIF('Periodo Parcial 2025'!$E$2:$E$1048576,A196,'Periodo Parcial 2025'!$H$2:$H$1048576)</f>
        <v>22085017</v>
      </c>
      <c r="G196" s="47">
        <f>SUMIF('Periodo Parcial 2026'!$E$2:$E$1048576,A196,'Periodo Parcial 2026'!$H$2:$H$1048576)</f>
        <v>20801567</v>
      </c>
      <c r="H196" s="48">
        <f>+G196-F196</f>
        <v>-1283450</v>
      </c>
    </row>
    <row r="197" spans="1:8" x14ac:dyDescent="0.25">
      <c r="A197" s="40" t="s">
        <v>1502</v>
      </c>
      <c r="B197" s="22" t="s">
        <v>1503</v>
      </c>
      <c r="C197" s="22" t="s">
        <v>2749</v>
      </c>
      <c r="D197" s="22" t="s">
        <v>57</v>
      </c>
      <c r="E197" s="47">
        <f>SUMIF('2025'!$E$2:$E$13728,A197,'2025'!$H$2:$H$13728)</f>
        <v>2174091</v>
      </c>
      <c r="F197" s="47">
        <f>SUMIF('Periodo Parcial 2025'!$E$2:$E$1048576,A197,'Periodo Parcial 2025'!$H$2:$H$1048576)</f>
        <v>1253566</v>
      </c>
      <c r="G197" s="47">
        <f>SUMIF('Periodo Parcial 2026'!$E$2:$E$1048576,A197,'Periodo Parcial 2026'!$H$2:$H$1048576)</f>
        <v>0</v>
      </c>
      <c r="H197" s="48">
        <f>+G197-F197</f>
        <v>-1253566</v>
      </c>
    </row>
    <row r="198" spans="1:8" x14ac:dyDescent="0.25">
      <c r="A198" s="40" t="s">
        <v>2387</v>
      </c>
      <c r="B198" s="22" t="s">
        <v>2388</v>
      </c>
      <c r="C198" s="22" t="s">
        <v>2388</v>
      </c>
      <c r="D198" s="22" t="s">
        <v>57</v>
      </c>
      <c r="E198" s="47">
        <f>SUMIF('2025'!$E$2:$E$13728,A198,'2025'!$H$2:$H$13728)</f>
        <v>9320659</v>
      </c>
      <c r="F198" s="47">
        <f>SUMIF('Periodo Parcial 2025'!$E$2:$E$1048576,A198,'Periodo Parcial 2025'!$H$2:$H$1048576)</f>
        <v>4665330</v>
      </c>
      <c r="G198" s="47">
        <f>SUMIF('Periodo Parcial 2026'!$E$2:$E$1048576,A198,'Periodo Parcial 2026'!$H$2:$H$1048576)</f>
        <v>3498239</v>
      </c>
      <c r="H198" s="48">
        <f>+G198-F198</f>
        <v>-1167091</v>
      </c>
    </row>
    <row r="199" spans="1:8" x14ac:dyDescent="0.25">
      <c r="A199" s="40" t="s">
        <v>1101</v>
      </c>
      <c r="B199" s="22" t="s">
        <v>1102</v>
      </c>
      <c r="C199" s="22" t="s">
        <v>2659</v>
      </c>
      <c r="D199" s="22" t="s">
        <v>54</v>
      </c>
      <c r="E199" s="47">
        <f>SUMIF('2025'!$E$2:$E$13728,A199,'2025'!$H$2:$H$13728)</f>
        <v>2086294</v>
      </c>
      <c r="F199" s="47">
        <f>SUMIF('Periodo Parcial 2025'!$E$2:$E$1048576,A199,'Periodo Parcial 2025'!$H$2:$H$1048576)</f>
        <v>1132235</v>
      </c>
      <c r="G199" s="47">
        <f>SUMIF('Periodo Parcial 2026'!$E$2:$E$1048576,A199,'Periodo Parcial 2026'!$H$2:$H$1048576)</f>
        <v>0</v>
      </c>
      <c r="H199" s="48">
        <f>+G199-F199</f>
        <v>-1132235</v>
      </c>
    </row>
    <row r="200" spans="1:8" x14ac:dyDescent="0.25">
      <c r="A200" s="40" t="s">
        <v>191</v>
      </c>
      <c r="B200" s="22" t="s">
        <v>192</v>
      </c>
      <c r="C200" s="22" t="s">
        <v>2746</v>
      </c>
      <c r="D200" s="22" t="s">
        <v>57</v>
      </c>
      <c r="E200" s="47">
        <f>SUMIF('2025'!$E$2:$E$13728,A200,'2025'!$H$2:$H$13728)</f>
        <v>1528544</v>
      </c>
      <c r="F200" s="47">
        <f>SUMIF('Periodo Parcial 2025'!$E$2:$E$1048576,A200,'Periodo Parcial 2025'!$H$2:$H$1048576)</f>
        <v>1130410</v>
      </c>
      <c r="G200" s="47">
        <f>SUMIF('Periodo Parcial 2026'!$E$2:$E$1048576,A200,'Periodo Parcial 2026'!$H$2:$H$1048576)</f>
        <v>0</v>
      </c>
      <c r="H200" s="48">
        <f>+G200-F200</f>
        <v>-1130410</v>
      </c>
    </row>
    <row r="201" spans="1:8" x14ac:dyDescent="0.25">
      <c r="A201" s="40" t="s">
        <v>168</v>
      </c>
      <c r="B201" s="22" t="s">
        <v>169</v>
      </c>
      <c r="C201" s="22" t="s">
        <v>2746</v>
      </c>
      <c r="D201" s="22" t="s">
        <v>57</v>
      </c>
      <c r="E201" s="47">
        <f>SUMIF('2025'!$E$2:$E$13728,A201,'2025'!$H$2:$H$13728)</f>
        <v>1503210</v>
      </c>
      <c r="F201" s="47">
        <f>SUMIF('Periodo Parcial 2025'!$E$2:$E$1048576,A201,'Periodo Parcial 2025'!$H$2:$H$1048576)</f>
        <v>1126357</v>
      </c>
      <c r="G201" s="47">
        <f>SUMIF('Periodo Parcial 2026'!$E$2:$E$1048576,A201,'Periodo Parcial 2026'!$H$2:$H$1048576)</f>
        <v>0</v>
      </c>
      <c r="H201" s="48">
        <f>+G201-F201</f>
        <v>-1126357</v>
      </c>
    </row>
    <row r="202" spans="1:8" x14ac:dyDescent="0.25">
      <c r="A202" s="40" t="s">
        <v>181</v>
      </c>
      <c r="B202" s="22" t="s">
        <v>182</v>
      </c>
      <c r="C202" s="22" t="s">
        <v>2750</v>
      </c>
      <c r="D202" s="22" t="s">
        <v>51</v>
      </c>
      <c r="E202" s="47">
        <f>SUMIF('2025'!$E$2:$E$13728,A202,'2025'!$H$2:$H$13728)</f>
        <v>14774569</v>
      </c>
      <c r="F202" s="47">
        <f>SUMIF('Periodo Parcial 2025'!$E$2:$E$1048576,A202,'Periodo Parcial 2025'!$H$2:$H$1048576)</f>
        <v>6910706</v>
      </c>
      <c r="G202" s="47">
        <f>SUMIF('Periodo Parcial 2026'!$E$2:$E$1048576,A202,'Periodo Parcial 2026'!$H$2:$H$1048576)</f>
        <v>5825890</v>
      </c>
      <c r="H202" s="48">
        <f>+G202-F202</f>
        <v>-1084816</v>
      </c>
    </row>
    <row r="203" spans="1:8" x14ac:dyDescent="0.25">
      <c r="A203" s="40" t="s">
        <v>1052</v>
      </c>
      <c r="B203" s="22" t="s">
        <v>1053</v>
      </c>
      <c r="C203" s="22" t="s">
        <v>2744</v>
      </c>
      <c r="D203" s="22" t="s">
        <v>42</v>
      </c>
      <c r="E203" s="47">
        <f>SUMIF('2025'!$E$2:$E$13728,A203,'2025'!$H$2:$H$13728)</f>
        <v>2534310</v>
      </c>
      <c r="F203" s="47">
        <f>SUMIF('Periodo Parcial 2025'!$E$2:$E$1048576,A203,'Periodo Parcial 2025'!$H$2:$H$1048576)</f>
        <v>1049958</v>
      </c>
      <c r="G203" s="47">
        <f>SUMIF('Periodo Parcial 2026'!$E$2:$E$1048576,A203,'Periodo Parcial 2026'!$H$2:$H$1048576)</f>
        <v>0</v>
      </c>
      <c r="H203" s="48">
        <f>+G203-F203</f>
        <v>-1049958</v>
      </c>
    </row>
    <row r="204" spans="1:8" x14ac:dyDescent="0.25">
      <c r="A204" s="40" t="s">
        <v>1773</v>
      </c>
      <c r="B204" s="22" t="s">
        <v>1774</v>
      </c>
      <c r="C204" s="22" t="s">
        <v>2745</v>
      </c>
      <c r="D204" s="22" t="s">
        <v>57</v>
      </c>
      <c r="E204" s="47">
        <f>SUMIF('2025'!$E$2:$E$13728,A204,'2025'!$H$2:$H$13728)</f>
        <v>1019255</v>
      </c>
      <c r="F204" s="47">
        <f>SUMIF('Periodo Parcial 2025'!$E$2:$E$1048576,A204,'Periodo Parcial 2025'!$H$2:$H$1048576)</f>
        <v>1019255</v>
      </c>
      <c r="G204" s="47">
        <f>SUMIF('Periodo Parcial 2026'!$E$2:$E$1048576,A204,'Periodo Parcial 2026'!$H$2:$H$1048576)</f>
        <v>0</v>
      </c>
      <c r="H204" s="48">
        <f>+G204-F204</f>
        <v>-1019255</v>
      </c>
    </row>
    <row r="205" spans="1:8" x14ac:dyDescent="0.25">
      <c r="A205" s="40" t="s">
        <v>1784</v>
      </c>
      <c r="B205" s="22" t="s">
        <v>1785</v>
      </c>
      <c r="C205" s="22" t="s">
        <v>2727</v>
      </c>
      <c r="D205" s="22" t="s">
        <v>57</v>
      </c>
      <c r="E205" s="47">
        <f>SUMIF('2025'!$E$2:$E$13728,A205,'2025'!$H$2:$H$13728)</f>
        <v>92500000</v>
      </c>
      <c r="F205" s="47">
        <f>SUMIF('Periodo Parcial 2025'!$E$2:$E$1048576,A205,'Periodo Parcial 2025'!$H$2:$H$1048576)</f>
        <v>1000000</v>
      </c>
      <c r="G205" s="47">
        <f>SUMIF('Periodo Parcial 2026'!$E$2:$E$1048576,A205,'Periodo Parcial 2026'!$H$2:$H$1048576)</f>
        <v>0</v>
      </c>
      <c r="H205" s="48">
        <f>+G205-F205</f>
        <v>-1000000</v>
      </c>
    </row>
    <row r="206" spans="1:8" x14ac:dyDescent="0.25">
      <c r="A206" s="40" t="s">
        <v>2057</v>
      </c>
      <c r="B206" s="22" t="s">
        <v>2058</v>
      </c>
      <c r="C206" s="22" t="s">
        <v>2699</v>
      </c>
      <c r="D206" s="22" t="s">
        <v>54</v>
      </c>
      <c r="E206" s="47">
        <f>SUMIF('2025'!$E$2:$E$13728,A206,'2025'!$H$2:$H$13728)</f>
        <v>2500000</v>
      </c>
      <c r="F206" s="47">
        <f>SUMIF('Periodo Parcial 2025'!$E$2:$E$1048576,A206,'Periodo Parcial 2025'!$H$2:$H$1048576)</f>
        <v>1000000</v>
      </c>
      <c r="G206" s="47">
        <f>SUMIF('Periodo Parcial 2026'!$E$2:$E$1048576,A206,'Periodo Parcial 2026'!$H$2:$H$1048576)</f>
        <v>0</v>
      </c>
      <c r="H206" s="48">
        <f>+G206-F206</f>
        <v>-1000000</v>
      </c>
    </row>
    <row r="207" spans="1:8" x14ac:dyDescent="0.25">
      <c r="A207" s="40" t="s">
        <v>2279</v>
      </c>
      <c r="B207" s="22" t="s">
        <v>2280</v>
      </c>
      <c r="C207" s="22" t="s">
        <v>2699</v>
      </c>
      <c r="D207" s="22" t="s">
        <v>54</v>
      </c>
      <c r="E207" s="47">
        <f>SUMIF('2025'!$E$2:$E$13728,A207,'2025'!$H$2:$H$13728)</f>
        <v>2600000</v>
      </c>
      <c r="F207" s="47">
        <f>SUMIF('Periodo Parcial 2025'!$E$2:$E$1048576,A207,'Periodo Parcial 2025'!$H$2:$H$1048576)</f>
        <v>1000000</v>
      </c>
      <c r="G207" s="47">
        <f>SUMIF('Periodo Parcial 2026'!$E$2:$E$1048576,A207,'Periodo Parcial 2026'!$H$2:$H$1048576)</f>
        <v>0</v>
      </c>
      <c r="H207" s="48">
        <f>+G207-F207</f>
        <v>-1000000</v>
      </c>
    </row>
    <row r="208" spans="1:8" x14ac:dyDescent="0.25">
      <c r="A208" s="40" t="s">
        <v>1715</v>
      </c>
      <c r="B208" s="22" t="s">
        <v>1716</v>
      </c>
      <c r="C208" s="22" t="s">
        <v>1716</v>
      </c>
      <c r="D208" s="22" t="s">
        <v>77</v>
      </c>
      <c r="E208" s="47">
        <f>SUMIF('2025'!$E$2:$E$13728,A208,'2025'!$H$2:$H$13728)</f>
        <v>11000000</v>
      </c>
      <c r="F208" s="47">
        <f>SUMIF('Periodo Parcial 2025'!$E$2:$E$1048576,A208,'Periodo Parcial 2025'!$H$2:$H$1048576)</f>
        <v>5000000</v>
      </c>
      <c r="G208" s="47">
        <f>SUMIF('Periodo Parcial 2026'!$E$2:$E$1048576,A208,'Periodo Parcial 2026'!$H$2:$H$1048576)</f>
        <v>4000000</v>
      </c>
      <c r="H208" s="48">
        <f>+G208-F208</f>
        <v>-1000000</v>
      </c>
    </row>
    <row r="209" spans="1:8" x14ac:dyDescent="0.25">
      <c r="A209" s="40" t="s">
        <v>1686</v>
      </c>
      <c r="B209" s="22" t="s">
        <v>1687</v>
      </c>
      <c r="C209" s="22" t="s">
        <v>2682</v>
      </c>
      <c r="D209" s="22" t="s">
        <v>77</v>
      </c>
      <c r="E209" s="47">
        <f>SUMIF('2025'!$E$2:$E$13728,A209,'2025'!$H$2:$H$13728)</f>
        <v>1000000</v>
      </c>
      <c r="F209" s="47">
        <f>SUMIF('Periodo Parcial 2025'!$E$2:$E$1048576,A209,'Periodo Parcial 2025'!$H$2:$H$1048576)</f>
        <v>1000000</v>
      </c>
      <c r="G209" s="47">
        <f>SUMIF('Periodo Parcial 2026'!$E$2:$E$1048576,A209,'Periodo Parcial 2026'!$H$2:$H$1048576)</f>
        <v>0</v>
      </c>
      <c r="H209" s="48">
        <f>+G209-F209</f>
        <v>-1000000</v>
      </c>
    </row>
    <row r="210" spans="1:8" x14ac:dyDescent="0.25">
      <c r="A210" s="40" t="s">
        <v>858</v>
      </c>
      <c r="B210" s="22" t="s">
        <v>859</v>
      </c>
      <c r="C210" s="22" t="s">
        <v>859</v>
      </c>
      <c r="D210" s="22" t="s">
        <v>51</v>
      </c>
      <c r="E210" s="47">
        <f>SUMIF('2025'!$E$2:$E$13728,A210,'2025'!$H$2:$H$13728)</f>
        <v>8000000</v>
      </c>
      <c r="F210" s="47">
        <f>SUMIF('Periodo Parcial 2025'!$E$2:$E$1048576,A210,'Periodo Parcial 2025'!$H$2:$H$1048576)</f>
        <v>1000000</v>
      </c>
      <c r="G210" s="47">
        <f>SUMIF('Periodo Parcial 2026'!$E$2:$E$1048576,A210,'Periodo Parcial 2026'!$H$2:$H$1048576)</f>
        <v>0</v>
      </c>
      <c r="H210" s="48">
        <f>+G210-F210</f>
        <v>-1000000</v>
      </c>
    </row>
    <row r="211" spans="1:8" x14ac:dyDescent="0.25">
      <c r="A211" s="40" t="s">
        <v>2014</v>
      </c>
      <c r="B211" s="22" t="s">
        <v>2015</v>
      </c>
      <c r="C211" s="22" t="s">
        <v>2793</v>
      </c>
      <c r="D211" s="22" t="s">
        <v>47</v>
      </c>
      <c r="E211" s="47">
        <f>SUMIF('2025'!$E$2:$E$13728,A211,'2025'!$H$2:$H$13728)</f>
        <v>998775</v>
      </c>
      <c r="F211" s="47">
        <f>SUMIF('Periodo Parcial 2025'!$E$2:$E$1048576,A211,'Periodo Parcial 2025'!$H$2:$H$1048576)</f>
        <v>998775</v>
      </c>
      <c r="G211" s="47">
        <f>SUMIF('Periodo Parcial 2026'!$E$2:$E$1048576,A211,'Periodo Parcial 2026'!$H$2:$H$1048576)</f>
        <v>0</v>
      </c>
      <c r="H211" s="48">
        <f>+G211-F211</f>
        <v>-998775</v>
      </c>
    </row>
    <row r="212" spans="1:8" x14ac:dyDescent="0.25">
      <c r="A212" s="40" t="s">
        <v>844</v>
      </c>
      <c r="B212" s="22" t="s">
        <v>845</v>
      </c>
      <c r="C212" s="22" t="s">
        <v>2695</v>
      </c>
      <c r="D212" s="22" t="s">
        <v>77</v>
      </c>
      <c r="E212" s="47">
        <f>SUMIF('2025'!$E$2:$E$13728,A212,'2025'!$H$2:$H$13728)</f>
        <v>1444035</v>
      </c>
      <c r="F212" s="47">
        <f>SUMIF('Periodo Parcial 2025'!$E$2:$E$1048576,A212,'Periodo Parcial 2025'!$H$2:$H$1048576)</f>
        <v>964035</v>
      </c>
      <c r="G212" s="47">
        <f>SUMIF('Periodo Parcial 2026'!$E$2:$E$1048576,A212,'Periodo Parcial 2026'!$H$2:$H$1048576)</f>
        <v>0</v>
      </c>
      <c r="H212" s="48">
        <f>+G212-F212</f>
        <v>-964035</v>
      </c>
    </row>
    <row r="213" spans="1:8" x14ac:dyDescent="0.25">
      <c r="A213" s="40" t="s">
        <v>170</v>
      </c>
      <c r="B213" s="22" t="s">
        <v>171</v>
      </c>
      <c r="C213" s="22" t="s">
        <v>2746</v>
      </c>
      <c r="D213" s="22" t="s">
        <v>57</v>
      </c>
      <c r="E213" s="47">
        <f>SUMIF('2025'!$E$2:$E$13728,A213,'2025'!$H$2:$H$13728)</f>
        <v>1280650</v>
      </c>
      <c r="F213" s="47">
        <f>SUMIF('Periodo Parcial 2025'!$E$2:$E$1048576,A213,'Periodo Parcial 2025'!$H$2:$H$1048576)</f>
        <v>954307</v>
      </c>
      <c r="G213" s="47">
        <f>SUMIF('Periodo Parcial 2026'!$E$2:$E$1048576,A213,'Periodo Parcial 2026'!$H$2:$H$1048576)</f>
        <v>0</v>
      </c>
      <c r="H213" s="48">
        <f>+G213-F213</f>
        <v>-954307</v>
      </c>
    </row>
    <row r="214" spans="1:8" x14ac:dyDescent="0.25">
      <c r="A214" s="40" t="s">
        <v>197</v>
      </c>
      <c r="B214" s="22" t="s">
        <v>198</v>
      </c>
      <c r="C214" s="22" t="s">
        <v>2748</v>
      </c>
      <c r="D214" s="22" t="s">
        <v>47</v>
      </c>
      <c r="E214" s="47">
        <f>SUMIF('2025'!$E$2:$E$13728,A214,'2025'!$H$2:$H$13728)</f>
        <v>7013408</v>
      </c>
      <c r="F214" s="47">
        <f>SUMIF('Periodo Parcial 2025'!$E$2:$E$1048576,A214,'Periodo Parcial 2025'!$H$2:$H$1048576)</f>
        <v>3828078</v>
      </c>
      <c r="G214" s="47">
        <f>SUMIF('Periodo Parcial 2026'!$E$2:$E$1048576,A214,'Periodo Parcial 2026'!$H$2:$H$1048576)</f>
        <v>2875657</v>
      </c>
      <c r="H214" s="48">
        <f>+G214-F214</f>
        <v>-952421</v>
      </c>
    </row>
    <row r="215" spans="1:8" x14ac:dyDescent="0.25">
      <c r="A215" s="40" t="s">
        <v>904</v>
      </c>
      <c r="B215" s="22" t="s">
        <v>905</v>
      </c>
      <c r="C215" s="22" t="s">
        <v>2973</v>
      </c>
      <c r="D215" s="22" t="s">
        <v>47</v>
      </c>
      <c r="E215" s="47">
        <f>SUMIF('2025'!$E$2:$E$13728,A215,'2025'!$H$2:$H$13728)</f>
        <v>9451326</v>
      </c>
      <c r="F215" s="47">
        <f>SUMIF('Periodo Parcial 2025'!$E$2:$E$1048576,A215,'Periodo Parcial 2025'!$H$2:$H$1048576)</f>
        <v>4860975</v>
      </c>
      <c r="G215" s="47">
        <f>SUMIF('Periodo Parcial 2026'!$E$2:$E$1048576,A215,'Periodo Parcial 2026'!$H$2:$H$1048576)</f>
        <v>3911369</v>
      </c>
      <c r="H215" s="48">
        <f>+G215-F215</f>
        <v>-949606</v>
      </c>
    </row>
    <row r="216" spans="1:8" x14ac:dyDescent="0.25">
      <c r="A216" s="40" t="s">
        <v>2355</v>
      </c>
      <c r="B216" s="22" t="s">
        <v>2356</v>
      </c>
      <c r="C216" s="22" t="s">
        <v>2877</v>
      </c>
      <c r="D216" s="22" t="s">
        <v>51</v>
      </c>
      <c r="E216" s="47">
        <f>SUMIF('2025'!$E$2:$E$13728,A216,'2025'!$H$2:$H$13728)</f>
        <v>1350260</v>
      </c>
      <c r="F216" s="47">
        <f>SUMIF('Periodo Parcial 2025'!$E$2:$E$1048576,A216,'Periodo Parcial 2025'!$H$2:$H$1048576)</f>
        <v>892856</v>
      </c>
      <c r="G216" s="47">
        <f>SUMIF('Periodo Parcial 2026'!$E$2:$E$1048576,A216,'Periodo Parcial 2026'!$H$2:$H$1048576)</f>
        <v>0</v>
      </c>
      <c r="H216" s="48">
        <f>+G216-F216</f>
        <v>-892856</v>
      </c>
    </row>
    <row r="217" spans="1:8" x14ac:dyDescent="0.25">
      <c r="A217" s="40" t="s">
        <v>1473</v>
      </c>
      <c r="B217" s="22" t="s">
        <v>1474</v>
      </c>
      <c r="C217" s="22" t="s">
        <v>2755</v>
      </c>
      <c r="D217" s="22" t="s">
        <v>64</v>
      </c>
      <c r="E217" s="47">
        <f>SUMIF('2025'!$E$2:$E$13728,A217,'2025'!$H$2:$H$13728)</f>
        <v>1574110</v>
      </c>
      <c r="F217" s="47">
        <f>SUMIF('Periodo Parcial 2025'!$E$2:$E$1048576,A217,'Periodo Parcial 2025'!$H$2:$H$1048576)</f>
        <v>833255</v>
      </c>
      <c r="G217" s="47">
        <f>SUMIF('Periodo Parcial 2026'!$E$2:$E$1048576,A217,'Periodo Parcial 2026'!$H$2:$H$1048576)</f>
        <v>0</v>
      </c>
      <c r="H217" s="48">
        <f>+G217-F217</f>
        <v>-833255</v>
      </c>
    </row>
    <row r="218" spans="1:8" x14ac:dyDescent="0.25">
      <c r="A218" s="40" t="s">
        <v>2193</v>
      </c>
      <c r="B218" s="22" t="s">
        <v>2194</v>
      </c>
      <c r="C218" s="22" t="s">
        <v>2942</v>
      </c>
      <c r="D218" s="22" t="s">
        <v>57</v>
      </c>
      <c r="E218" s="47">
        <f>SUMIF('2025'!$E$2:$E$13728,A218,'2025'!$H$2:$H$13728)</f>
        <v>16559396</v>
      </c>
      <c r="F218" s="47">
        <f>SUMIF('Periodo Parcial 2025'!$E$2:$E$1048576,A218,'Periodo Parcial 2025'!$H$2:$H$1048576)</f>
        <v>7158000</v>
      </c>
      <c r="G218" s="47">
        <f>SUMIF('Periodo Parcial 2026'!$E$2:$E$1048576,A218,'Periodo Parcial 2026'!$H$2:$H$1048576)</f>
        <v>6352650</v>
      </c>
      <c r="H218" s="48">
        <f>+G218-F218</f>
        <v>-805350</v>
      </c>
    </row>
    <row r="219" spans="1:8" x14ac:dyDescent="0.25">
      <c r="A219" s="40" t="s">
        <v>832</v>
      </c>
      <c r="B219" s="22" t="s">
        <v>833</v>
      </c>
      <c r="C219" s="22" t="s">
        <v>833</v>
      </c>
      <c r="D219" s="22" t="s">
        <v>77</v>
      </c>
      <c r="E219" s="47">
        <f>SUMIF('2025'!$E$2:$E$13728,A219,'2025'!$H$2:$H$13728)</f>
        <v>1046993</v>
      </c>
      <c r="F219" s="47">
        <f>SUMIF('Periodo Parcial 2025'!$E$2:$E$1048576,A219,'Periodo Parcial 2025'!$H$2:$H$1048576)</f>
        <v>786546</v>
      </c>
      <c r="G219" s="47">
        <f>SUMIF('Periodo Parcial 2026'!$E$2:$E$1048576,A219,'Periodo Parcial 2026'!$H$2:$H$1048576)</f>
        <v>0</v>
      </c>
      <c r="H219" s="48">
        <f>+G219-F219</f>
        <v>-786546</v>
      </c>
    </row>
    <row r="220" spans="1:8" x14ac:dyDescent="0.25">
      <c r="A220" s="40" t="s">
        <v>1974</v>
      </c>
      <c r="B220" s="22" t="s">
        <v>1975</v>
      </c>
      <c r="C220" s="22" t="s">
        <v>2752</v>
      </c>
      <c r="D220" s="22" t="s">
        <v>57</v>
      </c>
      <c r="E220" s="47">
        <f>SUMIF('2025'!$E$2:$E$13728,A220,'2025'!$H$2:$H$13728)</f>
        <v>1605377</v>
      </c>
      <c r="F220" s="47">
        <f>SUMIF('Periodo Parcial 2025'!$E$2:$E$1048576,A220,'Periodo Parcial 2025'!$H$2:$H$1048576)</f>
        <v>746667</v>
      </c>
      <c r="G220" s="47">
        <f>SUMIF('Periodo Parcial 2026'!$E$2:$E$1048576,A220,'Periodo Parcial 2026'!$H$2:$H$1048576)</f>
        <v>0</v>
      </c>
      <c r="H220" s="48">
        <f>+G220-F220</f>
        <v>-746667</v>
      </c>
    </row>
    <row r="221" spans="1:8" x14ac:dyDescent="0.25">
      <c r="A221" s="40" t="s">
        <v>1278</v>
      </c>
      <c r="B221" s="22" t="s">
        <v>1279</v>
      </c>
      <c r="C221" s="22" t="s">
        <v>2751</v>
      </c>
      <c r="D221" s="22" t="s">
        <v>42</v>
      </c>
      <c r="E221" s="47">
        <f>SUMIF('2025'!$E$2:$E$13728,A221,'2025'!$H$2:$H$13728)</f>
        <v>14894481</v>
      </c>
      <c r="F221" s="47">
        <f>SUMIF('Periodo Parcial 2025'!$E$2:$E$1048576,A221,'Periodo Parcial 2025'!$H$2:$H$1048576)</f>
        <v>7358842</v>
      </c>
      <c r="G221" s="47">
        <f>SUMIF('Periodo Parcial 2026'!$E$2:$E$1048576,A221,'Periodo Parcial 2026'!$H$2:$H$1048576)</f>
        <v>6615696</v>
      </c>
      <c r="H221" s="48">
        <f>+G221-F221</f>
        <v>-743146</v>
      </c>
    </row>
    <row r="222" spans="1:8" x14ac:dyDescent="0.25">
      <c r="A222" s="40" t="s">
        <v>331</v>
      </c>
      <c r="B222" s="22" t="s">
        <v>332</v>
      </c>
      <c r="C222" s="22" t="s">
        <v>2719</v>
      </c>
      <c r="D222" s="22" t="s">
        <v>47</v>
      </c>
      <c r="E222" s="47">
        <f>SUMIF('2025'!$E$2:$E$13728,A222,'2025'!$H$2:$H$13728)</f>
        <v>1376439</v>
      </c>
      <c r="F222" s="47">
        <f>SUMIF('Periodo Parcial 2025'!$E$2:$E$1048576,A222,'Periodo Parcial 2025'!$H$2:$H$1048576)</f>
        <v>987009</v>
      </c>
      <c r="G222" s="47">
        <f>SUMIF('Periodo Parcial 2026'!$E$2:$E$1048576,A222,'Periodo Parcial 2026'!$H$2:$H$1048576)</f>
        <v>251377</v>
      </c>
      <c r="H222" s="48">
        <f>+G222-F222</f>
        <v>-735632</v>
      </c>
    </row>
    <row r="223" spans="1:8" x14ac:dyDescent="0.25">
      <c r="A223" s="40" t="s">
        <v>213</v>
      </c>
      <c r="B223" s="22" t="s">
        <v>214</v>
      </c>
      <c r="C223" s="22" t="s">
        <v>2753</v>
      </c>
      <c r="D223" s="22" t="s">
        <v>54</v>
      </c>
      <c r="E223" s="47">
        <f>SUMIF('2025'!$E$2:$E$13728,A223,'2025'!$H$2:$H$13728)</f>
        <v>1269276</v>
      </c>
      <c r="F223" s="47">
        <f>SUMIF('Periodo Parcial 2025'!$E$2:$E$1048576,A223,'Periodo Parcial 2025'!$H$2:$H$1048576)</f>
        <v>1150000</v>
      </c>
      <c r="G223" s="47">
        <f>SUMIF('Periodo Parcial 2026'!$E$2:$E$1048576,A223,'Periodo Parcial 2026'!$H$2:$H$1048576)</f>
        <v>414783</v>
      </c>
      <c r="H223" s="48">
        <f>+G223-F223</f>
        <v>-735217</v>
      </c>
    </row>
    <row r="224" spans="1:8" x14ac:dyDescent="0.25">
      <c r="A224" s="40" t="s">
        <v>2299</v>
      </c>
      <c r="B224" s="22" t="s">
        <v>2300</v>
      </c>
      <c r="C224" s="22" t="s">
        <v>2807</v>
      </c>
      <c r="D224" s="22" t="s">
        <v>42</v>
      </c>
      <c r="E224" s="47">
        <f>SUMIF('2025'!$E$2:$E$13728,A224,'2025'!$H$2:$H$13728)</f>
        <v>2950769</v>
      </c>
      <c r="F224" s="47">
        <f>SUMIF('Periodo Parcial 2025'!$E$2:$E$1048576,A224,'Periodo Parcial 2025'!$H$2:$H$1048576)</f>
        <v>697200</v>
      </c>
      <c r="G224" s="47">
        <f>SUMIF('Periodo Parcial 2026'!$E$2:$E$1048576,A224,'Periodo Parcial 2026'!$H$2:$H$1048576)</f>
        <v>0</v>
      </c>
      <c r="H224" s="48">
        <f>+G224-F224</f>
        <v>-697200</v>
      </c>
    </row>
    <row r="225" spans="1:8" x14ac:dyDescent="0.25">
      <c r="A225" s="40" t="s">
        <v>2491</v>
      </c>
      <c r="B225" s="22" t="s">
        <v>2492</v>
      </c>
      <c r="C225" s="22" t="s">
        <v>2686</v>
      </c>
      <c r="D225" s="22" t="s">
        <v>47</v>
      </c>
      <c r="E225" s="47">
        <f>SUMIF('2025'!$E$2:$E$13728,A225,'2025'!$H$2:$H$13728)</f>
        <v>673182</v>
      </c>
      <c r="F225" s="47">
        <f>SUMIF('Periodo Parcial 2025'!$E$2:$E$1048576,A225,'Periodo Parcial 2025'!$H$2:$H$1048576)</f>
        <v>673182</v>
      </c>
      <c r="G225" s="47">
        <f>SUMIF('Periodo Parcial 2026'!$E$2:$E$1048576,A225,'Periodo Parcial 2026'!$H$2:$H$1048576)</f>
        <v>0</v>
      </c>
      <c r="H225" s="48">
        <f>+G225-F225</f>
        <v>-673182</v>
      </c>
    </row>
    <row r="226" spans="1:8" x14ac:dyDescent="0.25">
      <c r="A226" s="40" t="s">
        <v>2503</v>
      </c>
      <c r="B226" s="22" t="s">
        <v>2504</v>
      </c>
      <c r="C226" s="22" t="s">
        <v>2742</v>
      </c>
      <c r="D226" s="22" t="s">
        <v>54</v>
      </c>
      <c r="E226" s="47">
        <f>SUMIF('2025'!$E$2:$E$13728,A226,'2025'!$H$2:$H$13728)</f>
        <v>649412</v>
      </c>
      <c r="F226" s="47">
        <f>SUMIF('Periodo Parcial 2025'!$E$2:$E$1048576,A226,'Periodo Parcial 2025'!$H$2:$H$1048576)</f>
        <v>649412</v>
      </c>
      <c r="G226" s="47">
        <f>SUMIF('Periodo Parcial 2026'!$E$2:$E$1048576,A226,'Periodo Parcial 2026'!$H$2:$H$1048576)</f>
        <v>0</v>
      </c>
      <c r="H226" s="48">
        <f>+G226-F226</f>
        <v>-649412</v>
      </c>
    </row>
    <row r="227" spans="1:8" x14ac:dyDescent="0.25">
      <c r="A227" s="40" t="s">
        <v>1632</v>
      </c>
      <c r="B227" s="22" t="s">
        <v>1633</v>
      </c>
      <c r="C227" s="22" t="s">
        <v>1633</v>
      </c>
      <c r="D227" s="22" t="s">
        <v>47</v>
      </c>
      <c r="E227" s="47">
        <f>SUMIF('2025'!$E$2:$E$13728,A227,'2025'!$H$2:$H$13728)</f>
        <v>18487389</v>
      </c>
      <c r="F227" s="47">
        <f>SUMIF('Periodo Parcial 2025'!$E$2:$E$1048576,A227,'Periodo Parcial 2025'!$H$2:$H$1048576)</f>
        <v>648522</v>
      </c>
      <c r="G227" s="47">
        <f>SUMIF('Periodo Parcial 2026'!$E$2:$E$1048576,A227,'Periodo Parcial 2026'!$H$2:$H$1048576)</f>
        <v>0</v>
      </c>
      <c r="H227" s="48">
        <f>+G227-F227</f>
        <v>-648522</v>
      </c>
    </row>
    <row r="228" spans="1:8" x14ac:dyDescent="0.25">
      <c r="A228" s="40" t="s">
        <v>78</v>
      </c>
      <c r="B228" s="22" t="s">
        <v>79</v>
      </c>
      <c r="C228" s="22" t="s">
        <v>2746</v>
      </c>
      <c r="D228" s="22" t="s">
        <v>57</v>
      </c>
      <c r="E228" s="47">
        <f>SUMIF('2025'!$E$2:$E$13728,A228,'2025'!$H$2:$H$13728)</f>
        <v>625878</v>
      </c>
      <c r="F228" s="47">
        <f>SUMIF('Periodo Parcial 2025'!$E$2:$E$1048576,A228,'Periodo Parcial 2025'!$H$2:$H$1048576)</f>
        <v>625878</v>
      </c>
      <c r="G228" s="47">
        <f>SUMIF('Periodo Parcial 2026'!$E$2:$E$1048576,A228,'Periodo Parcial 2026'!$H$2:$H$1048576)</f>
        <v>0</v>
      </c>
      <c r="H228" s="48">
        <f>+G228-F228</f>
        <v>-625878</v>
      </c>
    </row>
    <row r="229" spans="1:8" x14ac:dyDescent="0.25">
      <c r="A229" s="40" t="s">
        <v>964</v>
      </c>
      <c r="B229" s="22" t="s">
        <v>965</v>
      </c>
      <c r="C229" s="22" t="s">
        <v>2755</v>
      </c>
      <c r="D229" s="22" t="s">
        <v>64</v>
      </c>
      <c r="E229" s="47">
        <f>SUMIF('2025'!$E$2:$E$13728,A229,'2025'!$H$2:$H$13728)</f>
        <v>7298947</v>
      </c>
      <c r="F229" s="47">
        <f>SUMIF('Periodo Parcial 2025'!$E$2:$E$1048576,A229,'Periodo Parcial 2025'!$H$2:$H$1048576)</f>
        <v>583158</v>
      </c>
      <c r="G229" s="47">
        <f>SUMIF('Periodo Parcial 2026'!$E$2:$E$1048576,A229,'Periodo Parcial 2026'!$H$2:$H$1048576)</f>
        <v>0</v>
      </c>
      <c r="H229" s="48">
        <f>+G229-F229</f>
        <v>-583158</v>
      </c>
    </row>
    <row r="230" spans="1:8" x14ac:dyDescent="0.25">
      <c r="A230" s="40" t="s">
        <v>1929</v>
      </c>
      <c r="B230" s="22" t="s">
        <v>1930</v>
      </c>
      <c r="C230" s="22" t="s">
        <v>2769</v>
      </c>
      <c r="D230" s="22" t="s">
        <v>57</v>
      </c>
      <c r="E230" s="47">
        <f>SUMIF('2025'!$E$2:$E$13728,A230,'2025'!$H$2:$H$13728)</f>
        <v>11724734</v>
      </c>
      <c r="F230" s="47">
        <f>SUMIF('Periodo Parcial 2025'!$E$2:$E$1048576,A230,'Periodo Parcial 2025'!$H$2:$H$1048576)</f>
        <v>569956</v>
      </c>
      <c r="G230" s="47">
        <f>SUMIF('Periodo Parcial 2026'!$E$2:$E$1048576,A230,'Periodo Parcial 2026'!$H$2:$H$1048576)</f>
        <v>0</v>
      </c>
      <c r="H230" s="48">
        <f>+G230-F230</f>
        <v>-569956</v>
      </c>
    </row>
    <row r="231" spans="1:8" x14ac:dyDescent="0.25">
      <c r="A231" s="40" t="s">
        <v>1486</v>
      </c>
      <c r="B231" s="22" t="s">
        <v>1487</v>
      </c>
      <c r="C231" s="22" t="s">
        <v>2715</v>
      </c>
      <c r="D231" s="22" t="s">
        <v>47</v>
      </c>
      <c r="E231" s="47">
        <f>SUMIF('2025'!$E$2:$E$13728,A231,'2025'!$H$2:$H$13728)</f>
        <v>18488204</v>
      </c>
      <c r="F231" s="47">
        <f>SUMIF('Periodo Parcial 2025'!$E$2:$E$1048576,A231,'Periodo Parcial 2025'!$H$2:$H$1048576)</f>
        <v>12754768</v>
      </c>
      <c r="G231" s="47">
        <f>SUMIF('Periodo Parcial 2026'!$E$2:$E$1048576,A231,'Periodo Parcial 2026'!$H$2:$H$1048576)</f>
        <v>12186132</v>
      </c>
      <c r="H231" s="48">
        <f>+G231-F231</f>
        <v>-568636</v>
      </c>
    </row>
    <row r="232" spans="1:8" x14ac:dyDescent="0.25">
      <c r="A232" s="40" t="s">
        <v>2375</v>
      </c>
      <c r="B232" s="22" t="s">
        <v>2376</v>
      </c>
      <c r="C232" s="22" t="s">
        <v>2754</v>
      </c>
      <c r="D232" s="22" t="s">
        <v>42</v>
      </c>
      <c r="E232" s="47">
        <f>SUMIF('2025'!$E$2:$E$13728,A232,'2025'!$H$2:$H$13728)</f>
        <v>1176666</v>
      </c>
      <c r="F232" s="47">
        <f>SUMIF('Periodo Parcial 2025'!$E$2:$E$1048576,A232,'Periodo Parcial 2025'!$H$2:$H$1048576)</f>
        <v>560000</v>
      </c>
      <c r="G232" s="47">
        <f>SUMIF('Periodo Parcial 2026'!$E$2:$E$1048576,A232,'Periodo Parcial 2026'!$H$2:$H$1048576)</f>
        <v>0</v>
      </c>
      <c r="H232" s="48">
        <f>+G232-F232</f>
        <v>-560000</v>
      </c>
    </row>
    <row r="233" spans="1:8" x14ac:dyDescent="0.25">
      <c r="A233" s="40" t="s">
        <v>2469</v>
      </c>
      <c r="B233" s="22" t="s">
        <v>2470</v>
      </c>
      <c r="C233" s="22" t="s">
        <v>2470</v>
      </c>
      <c r="D233" s="22" t="s">
        <v>57</v>
      </c>
      <c r="E233" s="47">
        <f>SUMIF('2025'!$E$2:$E$13728,A233,'2025'!$H$2:$H$13728)</f>
        <v>548234</v>
      </c>
      <c r="F233" s="47">
        <f>SUMIF('Periodo Parcial 2025'!$E$2:$E$1048576,A233,'Periodo Parcial 2025'!$H$2:$H$1048576)</f>
        <v>548234</v>
      </c>
      <c r="G233" s="47">
        <f>SUMIF('Periodo Parcial 2026'!$E$2:$E$1048576,A233,'Periodo Parcial 2026'!$H$2:$H$1048576)</f>
        <v>0</v>
      </c>
      <c r="H233" s="48">
        <f>+G233-F233</f>
        <v>-548234</v>
      </c>
    </row>
    <row r="234" spans="1:8" x14ac:dyDescent="0.25">
      <c r="A234" s="40" t="s">
        <v>1868</v>
      </c>
      <c r="B234" s="22" t="s">
        <v>1869</v>
      </c>
      <c r="C234" s="22" t="s">
        <v>2654</v>
      </c>
      <c r="D234" s="22" t="s">
        <v>77</v>
      </c>
      <c r="E234" s="47">
        <f>SUMIF('2025'!$E$2:$E$13728,A234,'2025'!$H$2:$H$13728)</f>
        <v>1244732</v>
      </c>
      <c r="F234" s="47">
        <f>SUMIF('Periodo Parcial 2025'!$E$2:$E$1048576,A234,'Periodo Parcial 2025'!$H$2:$H$1048576)</f>
        <v>1244732</v>
      </c>
      <c r="G234" s="47">
        <f>SUMIF('Periodo Parcial 2026'!$E$2:$E$1048576,A234,'Periodo Parcial 2026'!$H$2:$H$1048576)</f>
        <v>713225</v>
      </c>
      <c r="H234" s="48">
        <f>+G234-F234</f>
        <v>-531507</v>
      </c>
    </row>
    <row r="235" spans="1:8" x14ac:dyDescent="0.25">
      <c r="A235" s="40" t="s">
        <v>2269</v>
      </c>
      <c r="B235" s="22" t="s">
        <v>2270</v>
      </c>
      <c r="C235" s="22" t="s">
        <v>2681</v>
      </c>
      <c r="D235" s="22" t="s">
        <v>54</v>
      </c>
      <c r="E235" s="47">
        <f>SUMIF('2025'!$E$2:$E$13728,A235,'2025'!$H$2:$H$13728)</f>
        <v>2648559</v>
      </c>
      <c r="F235" s="47">
        <f>SUMIF('Periodo Parcial 2025'!$E$2:$E$1048576,A235,'Periodo Parcial 2025'!$H$2:$H$1048576)</f>
        <v>1250032</v>
      </c>
      <c r="G235" s="47">
        <f>SUMIF('Periodo Parcial 2026'!$E$2:$E$1048576,A235,'Periodo Parcial 2026'!$H$2:$H$1048576)</f>
        <v>732611</v>
      </c>
      <c r="H235" s="48">
        <f>+G235-F235</f>
        <v>-517421</v>
      </c>
    </row>
    <row r="236" spans="1:8" x14ac:dyDescent="0.25">
      <c r="A236" s="40" t="s">
        <v>1776</v>
      </c>
      <c r="B236" s="22" t="s">
        <v>1777</v>
      </c>
      <c r="C236" s="22" t="s">
        <v>2745</v>
      </c>
      <c r="D236" s="22" t="s">
        <v>57</v>
      </c>
      <c r="E236" s="47">
        <f>SUMIF('2025'!$E$2:$E$13728,A236,'2025'!$H$2:$H$13728)</f>
        <v>505553</v>
      </c>
      <c r="F236" s="47">
        <f>SUMIF('Periodo Parcial 2025'!$E$2:$E$1048576,A236,'Periodo Parcial 2025'!$H$2:$H$1048576)</f>
        <v>505553</v>
      </c>
      <c r="G236" s="47">
        <f>SUMIF('Periodo Parcial 2026'!$E$2:$E$1048576,A236,'Periodo Parcial 2026'!$H$2:$H$1048576)</f>
        <v>0</v>
      </c>
      <c r="H236" s="48">
        <f>+G236-F236</f>
        <v>-505553</v>
      </c>
    </row>
    <row r="237" spans="1:8" x14ac:dyDescent="0.25">
      <c r="A237" s="40" t="s">
        <v>88</v>
      </c>
      <c r="B237" s="22" t="s">
        <v>89</v>
      </c>
      <c r="C237" s="22" t="s">
        <v>2746</v>
      </c>
      <c r="D237" s="22" t="s">
        <v>57</v>
      </c>
      <c r="E237" s="47">
        <f>SUMIF('2025'!$E$2:$E$13728,A237,'2025'!$H$2:$H$13728)</f>
        <v>675751</v>
      </c>
      <c r="F237" s="47">
        <f>SUMIF('Periodo Parcial 2025'!$E$2:$E$1048576,A237,'Periodo Parcial 2025'!$H$2:$H$1048576)</f>
        <v>499616</v>
      </c>
      <c r="G237" s="47">
        <f>SUMIF('Periodo Parcial 2026'!$E$2:$E$1048576,A237,'Periodo Parcial 2026'!$H$2:$H$1048576)</f>
        <v>0</v>
      </c>
      <c r="H237" s="48">
        <f>+G237-F237</f>
        <v>-499616</v>
      </c>
    </row>
    <row r="238" spans="1:8" x14ac:dyDescent="0.25">
      <c r="A238" s="40" t="s">
        <v>1127</v>
      </c>
      <c r="B238" s="22" t="s">
        <v>1128</v>
      </c>
      <c r="C238" s="22" t="s">
        <v>2756</v>
      </c>
      <c r="D238" s="22" t="s">
        <v>42</v>
      </c>
      <c r="E238" s="47">
        <f>SUMIF('2025'!$E$2:$E$13728,A238,'2025'!$H$2:$H$13728)</f>
        <v>36095013</v>
      </c>
      <c r="F238" s="47">
        <f>SUMIF('Periodo Parcial 2025'!$E$2:$E$1048576,A238,'Periodo Parcial 2025'!$H$2:$H$1048576)</f>
        <v>20987705</v>
      </c>
      <c r="G238" s="47">
        <f>SUMIF('Periodo Parcial 2026'!$E$2:$E$1048576,A238,'Periodo Parcial 2026'!$H$2:$H$1048576)</f>
        <v>20533180</v>
      </c>
      <c r="H238" s="48">
        <f>+G238-F238</f>
        <v>-454525</v>
      </c>
    </row>
    <row r="239" spans="1:8" x14ac:dyDescent="0.25">
      <c r="A239" s="40" t="s">
        <v>588</v>
      </c>
      <c r="B239" s="22" t="s">
        <v>589</v>
      </c>
      <c r="C239" s="22" t="s">
        <v>2764</v>
      </c>
      <c r="D239" s="22" t="s">
        <v>47</v>
      </c>
      <c r="E239" s="47">
        <f>SUMIF('2025'!$E$2:$E$13728,A239,'2025'!$H$2:$H$13728)</f>
        <v>2384880</v>
      </c>
      <c r="F239" s="47">
        <f>SUMIF('Periodo Parcial 2025'!$E$2:$E$1048576,A239,'Periodo Parcial 2025'!$H$2:$H$1048576)</f>
        <v>781451</v>
      </c>
      <c r="G239" s="47">
        <f>SUMIF('Periodo Parcial 2026'!$E$2:$E$1048576,A239,'Periodo Parcial 2026'!$H$2:$H$1048576)</f>
        <v>341572</v>
      </c>
      <c r="H239" s="48">
        <f>+G239-F239</f>
        <v>-439879</v>
      </c>
    </row>
    <row r="240" spans="1:8" x14ac:dyDescent="0.25">
      <c r="A240" s="40" t="s">
        <v>327</v>
      </c>
      <c r="B240" s="22" t="s">
        <v>328</v>
      </c>
      <c r="C240" s="22" t="s">
        <v>2719</v>
      </c>
      <c r="D240" s="22" t="s">
        <v>47</v>
      </c>
      <c r="E240" s="47">
        <f>SUMIF('2025'!$E$2:$E$13728,A240,'2025'!$H$2:$H$13728)</f>
        <v>1799252</v>
      </c>
      <c r="F240" s="47">
        <f>SUMIF('Periodo Parcial 2025'!$E$2:$E$1048576,A240,'Periodo Parcial 2025'!$H$2:$H$1048576)</f>
        <v>966308</v>
      </c>
      <c r="G240" s="47">
        <f>SUMIF('Periodo Parcial 2026'!$E$2:$E$1048576,A240,'Periodo Parcial 2026'!$H$2:$H$1048576)</f>
        <v>539618</v>
      </c>
      <c r="H240" s="48">
        <f>+G240-F240</f>
        <v>-426690</v>
      </c>
    </row>
    <row r="241" spans="1:8" x14ac:dyDescent="0.25">
      <c r="A241" s="40" t="s">
        <v>1854</v>
      </c>
      <c r="B241" s="22" t="s">
        <v>1855</v>
      </c>
      <c r="C241" s="22" t="s">
        <v>2757</v>
      </c>
      <c r="D241" s="22" t="s">
        <v>47</v>
      </c>
      <c r="E241" s="47">
        <f>SUMIF('2025'!$E$2:$E$13728,A241,'2025'!$H$2:$H$13728)</f>
        <v>1600000</v>
      </c>
      <c r="F241" s="47">
        <f>SUMIF('Periodo Parcial 2025'!$E$2:$E$1048576,A241,'Periodo Parcial 2025'!$H$2:$H$1048576)</f>
        <v>400000</v>
      </c>
      <c r="G241" s="47">
        <f>SUMIF('Periodo Parcial 2026'!$E$2:$E$1048576,A241,'Periodo Parcial 2026'!$H$2:$H$1048576)</f>
        <v>0</v>
      </c>
      <c r="H241" s="48">
        <f>+G241-F241</f>
        <v>-400000</v>
      </c>
    </row>
    <row r="242" spans="1:8" x14ac:dyDescent="0.25">
      <c r="A242" s="40" t="s">
        <v>329</v>
      </c>
      <c r="B242" s="22" t="s">
        <v>330</v>
      </c>
      <c r="C242" s="22" t="s">
        <v>2719</v>
      </c>
      <c r="D242" s="22" t="s">
        <v>47</v>
      </c>
      <c r="E242" s="47">
        <f>SUMIF('2025'!$E$2:$E$13728,A242,'2025'!$H$2:$H$13728)</f>
        <v>704291</v>
      </c>
      <c r="F242" s="47">
        <f>SUMIF('Periodo Parcial 2025'!$E$2:$E$1048576,A242,'Periodo Parcial 2025'!$H$2:$H$1048576)</f>
        <v>507287</v>
      </c>
      <c r="G242" s="47">
        <f>SUMIF('Periodo Parcial 2026'!$E$2:$E$1048576,A242,'Periodo Parcial 2026'!$H$2:$H$1048576)</f>
        <v>111670</v>
      </c>
      <c r="H242" s="48">
        <f>+G242-F242</f>
        <v>-395617</v>
      </c>
    </row>
    <row r="243" spans="1:8" x14ac:dyDescent="0.25">
      <c r="A243" s="40" t="s">
        <v>1612</v>
      </c>
      <c r="B243" s="22" t="s">
        <v>1613</v>
      </c>
      <c r="C243" s="22" t="s">
        <v>2758</v>
      </c>
      <c r="D243" s="22" t="s">
        <v>54</v>
      </c>
      <c r="E243" s="47">
        <f>SUMIF('2025'!$E$2:$E$13728,A243,'2025'!$H$2:$H$13728)</f>
        <v>363637</v>
      </c>
      <c r="F243" s="47">
        <f>SUMIF('Periodo Parcial 2025'!$E$2:$E$1048576,A243,'Periodo Parcial 2025'!$H$2:$H$1048576)</f>
        <v>363637</v>
      </c>
      <c r="G243" s="47">
        <f>SUMIF('Periodo Parcial 2026'!$E$2:$E$1048576,A243,'Periodo Parcial 2026'!$H$2:$H$1048576)</f>
        <v>0</v>
      </c>
      <c r="H243" s="48">
        <f>+G243-F243</f>
        <v>-363637</v>
      </c>
    </row>
    <row r="244" spans="1:8" x14ac:dyDescent="0.25">
      <c r="A244" s="40" t="s">
        <v>1329</v>
      </c>
      <c r="B244" s="22" t="s">
        <v>1330</v>
      </c>
      <c r="C244" s="22" t="s">
        <v>2759</v>
      </c>
      <c r="D244" s="22" t="s">
        <v>42</v>
      </c>
      <c r="E244" s="47">
        <f>SUMIF('2025'!$E$2:$E$13728,A244,'2025'!$H$2:$H$13728)</f>
        <v>2496891</v>
      </c>
      <c r="F244" s="47">
        <f>SUMIF('Periodo Parcial 2025'!$E$2:$E$1048576,A244,'Periodo Parcial 2025'!$H$2:$H$1048576)</f>
        <v>571598</v>
      </c>
      <c r="G244" s="47">
        <f>SUMIF('Periodo Parcial 2026'!$E$2:$E$1048576,A244,'Periodo Parcial 2026'!$H$2:$H$1048576)</f>
        <v>210207</v>
      </c>
      <c r="H244" s="48">
        <f>+G244-F244</f>
        <v>-361391</v>
      </c>
    </row>
    <row r="245" spans="1:8" x14ac:dyDescent="0.25">
      <c r="A245" s="40" t="s">
        <v>2453</v>
      </c>
      <c r="B245" s="22" t="s">
        <v>2454</v>
      </c>
      <c r="C245" s="22" t="s">
        <v>2760</v>
      </c>
      <c r="D245" s="22" t="s">
        <v>57</v>
      </c>
      <c r="E245" s="47">
        <f>SUMIF('2025'!$E$2:$E$13728,A245,'2025'!$H$2:$H$13728)</f>
        <v>326118</v>
      </c>
      <c r="F245" s="47">
        <f>SUMIF('Periodo Parcial 2025'!$E$2:$E$1048576,A245,'Periodo Parcial 2025'!$H$2:$H$1048576)</f>
        <v>326118</v>
      </c>
      <c r="G245" s="47">
        <f>SUMIF('Periodo Parcial 2026'!$E$2:$E$1048576,A245,'Periodo Parcial 2026'!$H$2:$H$1048576)</f>
        <v>0</v>
      </c>
      <c r="H245" s="48">
        <f>+G245-F245</f>
        <v>-326118</v>
      </c>
    </row>
    <row r="246" spans="1:8" x14ac:dyDescent="0.25">
      <c r="A246" s="40" t="s">
        <v>1954</v>
      </c>
      <c r="B246" s="22" t="s">
        <v>1955</v>
      </c>
      <c r="C246" s="22" t="s">
        <v>2762</v>
      </c>
      <c r="D246" s="22" t="s">
        <v>54</v>
      </c>
      <c r="E246" s="47">
        <f>SUMIF('2025'!$E$2:$E$13728,A246,'2025'!$H$2:$H$13728)</f>
        <v>305031</v>
      </c>
      <c r="F246" s="47">
        <f>SUMIF('Periodo Parcial 2025'!$E$2:$E$1048576,A246,'Periodo Parcial 2025'!$H$2:$H$1048576)</f>
        <v>305031</v>
      </c>
      <c r="G246" s="47">
        <f>SUMIF('Periodo Parcial 2026'!$E$2:$E$1048576,A246,'Periodo Parcial 2026'!$H$2:$H$1048576)</f>
        <v>0</v>
      </c>
      <c r="H246" s="48">
        <f>+G246-F246</f>
        <v>-305031</v>
      </c>
    </row>
    <row r="247" spans="1:8" x14ac:dyDescent="0.25">
      <c r="A247" s="40" t="s">
        <v>1610</v>
      </c>
      <c r="B247" s="22" t="s">
        <v>1611</v>
      </c>
      <c r="C247" s="22" t="s">
        <v>2703</v>
      </c>
      <c r="D247" s="22" t="s">
        <v>57</v>
      </c>
      <c r="E247" s="47">
        <f>SUMIF('2025'!$E$2:$E$13728,A247,'2025'!$H$2:$H$13728)</f>
        <v>2300000</v>
      </c>
      <c r="F247" s="47">
        <f>SUMIF('Periodo Parcial 2025'!$E$2:$E$1048576,A247,'Periodo Parcial 2025'!$H$2:$H$1048576)</f>
        <v>300000</v>
      </c>
      <c r="G247" s="47">
        <f>SUMIF('Periodo Parcial 2026'!$E$2:$E$1048576,A247,'Periodo Parcial 2026'!$H$2:$H$1048576)</f>
        <v>0</v>
      </c>
      <c r="H247" s="48">
        <f>+G247-F247</f>
        <v>-300000</v>
      </c>
    </row>
    <row r="248" spans="1:8" x14ac:dyDescent="0.25">
      <c r="A248" s="40" t="s">
        <v>2463</v>
      </c>
      <c r="B248" s="22" t="s">
        <v>2464</v>
      </c>
      <c r="C248" s="22" t="s">
        <v>2692</v>
      </c>
      <c r="D248" s="22" t="s">
        <v>47</v>
      </c>
      <c r="E248" s="47">
        <f>SUMIF('2025'!$E$2:$E$13728,A248,'2025'!$H$2:$H$13728)</f>
        <v>280000</v>
      </c>
      <c r="F248" s="47">
        <f>SUMIF('Periodo Parcial 2025'!$E$2:$E$1048576,A248,'Periodo Parcial 2025'!$H$2:$H$1048576)</f>
        <v>280000</v>
      </c>
      <c r="G248" s="47">
        <f>SUMIF('Periodo Parcial 2026'!$E$2:$E$1048576,A248,'Periodo Parcial 2026'!$H$2:$H$1048576)</f>
        <v>0</v>
      </c>
      <c r="H248" s="48">
        <f>+G248-F248</f>
        <v>-280000</v>
      </c>
    </row>
    <row r="249" spans="1:8" x14ac:dyDescent="0.25">
      <c r="A249" s="40" t="s">
        <v>2489</v>
      </c>
      <c r="B249" s="22" t="s">
        <v>2490</v>
      </c>
      <c r="C249" s="22" t="s">
        <v>2763</v>
      </c>
      <c r="D249" s="22" t="s">
        <v>77</v>
      </c>
      <c r="E249" s="47">
        <f>SUMIF('2025'!$E$2:$E$13728,A249,'2025'!$H$2:$H$13728)</f>
        <v>275294</v>
      </c>
      <c r="F249" s="47">
        <f>SUMIF('Periodo Parcial 2025'!$E$2:$E$1048576,A249,'Periodo Parcial 2025'!$H$2:$H$1048576)</f>
        <v>275294</v>
      </c>
      <c r="G249" s="47">
        <f>SUMIF('Periodo Parcial 2026'!$E$2:$E$1048576,A249,'Periodo Parcial 2026'!$H$2:$H$1048576)</f>
        <v>0</v>
      </c>
      <c r="H249" s="48">
        <f>+G249-F249</f>
        <v>-275294</v>
      </c>
    </row>
    <row r="250" spans="1:8" x14ac:dyDescent="0.25">
      <c r="A250" s="40" t="s">
        <v>1988</v>
      </c>
      <c r="B250" s="22" t="s">
        <v>1989</v>
      </c>
      <c r="C250" s="22" t="s">
        <v>1989</v>
      </c>
      <c r="D250" s="22" t="s">
        <v>57</v>
      </c>
      <c r="E250" s="47">
        <f>SUMIF('2025'!$E$2:$E$13728,A250,'2025'!$H$2:$H$13728)</f>
        <v>265294</v>
      </c>
      <c r="F250" s="47">
        <f>SUMIF('Periodo Parcial 2025'!$E$2:$E$1048576,A250,'Periodo Parcial 2025'!$H$2:$H$1048576)</f>
        <v>265294</v>
      </c>
      <c r="G250" s="47">
        <f>SUMIF('Periodo Parcial 2026'!$E$2:$E$1048576,A250,'Periodo Parcial 2026'!$H$2:$H$1048576)</f>
        <v>0</v>
      </c>
      <c r="H250" s="48">
        <f>+G250-F250</f>
        <v>-265294</v>
      </c>
    </row>
    <row r="251" spans="1:8" x14ac:dyDescent="0.25">
      <c r="A251" s="40" t="s">
        <v>105</v>
      </c>
      <c r="B251" s="22" t="s">
        <v>106</v>
      </c>
      <c r="C251" s="22" t="s">
        <v>2746</v>
      </c>
      <c r="D251" s="22" t="s">
        <v>57</v>
      </c>
      <c r="E251" s="47">
        <f>SUMIF('2025'!$E$2:$E$13728,A251,'2025'!$H$2:$H$13728)</f>
        <v>258446</v>
      </c>
      <c r="F251" s="47">
        <f>SUMIF('Periodo Parcial 2025'!$E$2:$E$1048576,A251,'Periodo Parcial 2025'!$H$2:$H$1048576)</f>
        <v>258446</v>
      </c>
      <c r="G251" s="47">
        <f>SUMIF('Periodo Parcial 2026'!$E$2:$E$1048576,A251,'Periodo Parcial 2026'!$H$2:$H$1048576)</f>
        <v>0</v>
      </c>
      <c r="H251" s="48">
        <f>+G251-F251</f>
        <v>-258446</v>
      </c>
    </row>
    <row r="252" spans="1:8" x14ac:dyDescent="0.25">
      <c r="A252" s="40" t="s">
        <v>2267</v>
      </c>
      <c r="B252" s="22" t="s">
        <v>2268</v>
      </c>
      <c r="C252" s="22" t="s">
        <v>2681</v>
      </c>
      <c r="D252" s="22" t="s">
        <v>54</v>
      </c>
      <c r="E252" s="47">
        <f>SUMIF('2025'!$E$2:$E$13728,A252,'2025'!$H$2:$H$13728)</f>
        <v>2481633</v>
      </c>
      <c r="F252" s="47">
        <f>SUMIF('Periodo Parcial 2025'!$E$2:$E$1048576,A252,'Periodo Parcial 2025'!$H$2:$H$1048576)</f>
        <v>1515642</v>
      </c>
      <c r="G252" s="47">
        <f>SUMIF('Periodo Parcial 2026'!$E$2:$E$1048576,A252,'Periodo Parcial 2026'!$H$2:$H$1048576)</f>
        <v>1259780</v>
      </c>
      <c r="H252" s="48">
        <f>+G252-F252</f>
        <v>-255862</v>
      </c>
    </row>
    <row r="253" spans="1:8" x14ac:dyDescent="0.25">
      <c r="A253" s="40" t="s">
        <v>1465</v>
      </c>
      <c r="B253" s="22" t="s">
        <v>1466</v>
      </c>
      <c r="C253" s="22" t="s">
        <v>2765</v>
      </c>
      <c r="D253" s="22" t="s">
        <v>347</v>
      </c>
      <c r="E253" s="47">
        <f>SUMIF('2025'!$E$2:$E$13728,A253,'2025'!$H$2:$H$13728)</f>
        <v>6607367</v>
      </c>
      <c r="F253" s="47">
        <f>SUMIF('Periodo Parcial 2025'!$E$2:$E$1048576,A253,'Periodo Parcial 2025'!$H$2:$H$1048576)</f>
        <v>242105</v>
      </c>
      <c r="G253" s="47">
        <f>SUMIF('Periodo Parcial 2026'!$E$2:$E$1048576,A253,'Periodo Parcial 2026'!$H$2:$H$1048576)</f>
        <v>0</v>
      </c>
      <c r="H253" s="48">
        <f>+G253-F253</f>
        <v>-242105</v>
      </c>
    </row>
    <row r="254" spans="1:8" x14ac:dyDescent="0.25">
      <c r="A254" s="40" t="s">
        <v>2441</v>
      </c>
      <c r="B254" s="22" t="s">
        <v>2442</v>
      </c>
      <c r="C254" s="22" t="s">
        <v>2756</v>
      </c>
      <c r="D254" s="22" t="s">
        <v>42</v>
      </c>
      <c r="E254" s="47">
        <f>SUMIF('2025'!$E$2:$E$13728,A254,'2025'!$H$2:$H$13728)</f>
        <v>221196</v>
      </c>
      <c r="F254" s="47">
        <f>SUMIF('Periodo Parcial 2025'!$E$2:$E$1048576,A254,'Periodo Parcial 2025'!$H$2:$H$1048576)</f>
        <v>221196</v>
      </c>
      <c r="G254" s="47">
        <f>SUMIF('Periodo Parcial 2026'!$E$2:$E$1048576,A254,'Periodo Parcial 2026'!$H$2:$H$1048576)</f>
        <v>0</v>
      </c>
      <c r="H254" s="48">
        <f>+G254-F254</f>
        <v>-221196</v>
      </c>
    </row>
    <row r="255" spans="1:8" x14ac:dyDescent="0.25">
      <c r="A255" s="40" t="s">
        <v>1638</v>
      </c>
      <c r="B255" s="22" t="s">
        <v>1639</v>
      </c>
      <c r="C255" s="22" t="s">
        <v>2697</v>
      </c>
      <c r="D255" s="22" t="s">
        <v>47</v>
      </c>
      <c r="E255" s="47">
        <f>SUMIF('2025'!$E$2:$E$13728,A255,'2025'!$H$2:$H$13728)</f>
        <v>2218087</v>
      </c>
      <c r="F255" s="47">
        <f>SUMIF('Periodo Parcial 2025'!$E$2:$E$1048576,A255,'Periodo Parcial 2025'!$H$2:$H$1048576)</f>
        <v>1927298</v>
      </c>
      <c r="G255" s="47">
        <f>SUMIF('Periodo Parcial 2026'!$E$2:$E$1048576,A255,'Periodo Parcial 2026'!$H$2:$H$1048576)</f>
        <v>1708168</v>
      </c>
      <c r="H255" s="48">
        <f>+G255-F255</f>
        <v>-219130</v>
      </c>
    </row>
    <row r="256" spans="1:8" x14ac:dyDescent="0.25">
      <c r="A256" s="40" t="s">
        <v>1482</v>
      </c>
      <c r="B256" s="22" t="s">
        <v>1483</v>
      </c>
      <c r="C256" s="22" t="s">
        <v>1483</v>
      </c>
      <c r="D256" s="22" t="s">
        <v>77</v>
      </c>
      <c r="E256" s="47">
        <f>SUMIF('2025'!$E$2:$E$13728,A256,'2025'!$H$2:$H$13728)</f>
        <v>204255</v>
      </c>
      <c r="F256" s="47">
        <f>SUMIF('Periodo Parcial 2025'!$E$2:$E$1048576,A256,'Periodo Parcial 2025'!$H$2:$H$1048576)</f>
        <v>204255</v>
      </c>
      <c r="G256" s="47">
        <f>SUMIF('Periodo Parcial 2026'!$E$2:$E$1048576,A256,'Periodo Parcial 2026'!$H$2:$H$1048576)</f>
        <v>0</v>
      </c>
      <c r="H256" s="48">
        <f>+G256-F256</f>
        <v>-204255</v>
      </c>
    </row>
    <row r="257" spans="1:8" x14ac:dyDescent="0.25">
      <c r="A257" s="40" t="s">
        <v>1396</v>
      </c>
      <c r="B257" s="22" t="s">
        <v>1397</v>
      </c>
      <c r="C257" s="22" t="s">
        <v>2766</v>
      </c>
      <c r="D257" s="22" t="s">
        <v>87</v>
      </c>
      <c r="E257" s="47">
        <f>SUMIF('2025'!$E$2:$E$13728,A257,'2025'!$H$2:$H$13728)</f>
        <v>1178570</v>
      </c>
      <c r="F257" s="47">
        <f>SUMIF('Periodo Parcial 2025'!$E$2:$E$1048576,A257,'Periodo Parcial 2025'!$H$2:$H$1048576)</f>
        <v>224000</v>
      </c>
      <c r="G257" s="47">
        <f>SUMIF('Periodo Parcial 2026'!$E$2:$E$1048576,A257,'Periodo Parcial 2026'!$H$2:$H$1048576)</f>
        <v>47201</v>
      </c>
      <c r="H257" s="48">
        <f>+G257-F257</f>
        <v>-176799</v>
      </c>
    </row>
    <row r="258" spans="1:8" x14ac:dyDescent="0.25">
      <c r="A258" s="40" t="s">
        <v>2212</v>
      </c>
      <c r="B258" s="22" t="s">
        <v>2213</v>
      </c>
      <c r="C258" s="22" t="s">
        <v>2942</v>
      </c>
      <c r="D258" s="22" t="s">
        <v>57</v>
      </c>
      <c r="E258" s="47">
        <f>SUMIF('2025'!$E$2:$E$13728,A258,'2025'!$H$2:$H$13728)</f>
        <v>63778292</v>
      </c>
      <c r="F258" s="47">
        <f>SUMIF('Periodo Parcial 2025'!$E$2:$E$1048576,A258,'Periodo Parcial 2025'!$H$2:$H$1048576)</f>
        <v>27870000</v>
      </c>
      <c r="G258" s="47">
        <f>SUMIF('Periodo Parcial 2026'!$E$2:$E$1048576,A258,'Periodo Parcial 2026'!$H$2:$H$1048576)</f>
        <v>27701691</v>
      </c>
      <c r="H258" s="48">
        <f>+G258-F258</f>
        <v>-168309</v>
      </c>
    </row>
    <row r="259" spans="1:8" x14ac:dyDescent="0.25">
      <c r="A259" s="40" t="s">
        <v>1574</v>
      </c>
      <c r="B259" s="22" t="s">
        <v>1575</v>
      </c>
      <c r="C259" s="22" t="s">
        <v>2792</v>
      </c>
      <c r="D259" s="22" t="s">
        <v>77</v>
      </c>
      <c r="E259" s="47">
        <f>SUMIF('2025'!$E$2:$E$13728,A259,'2025'!$H$2:$H$13728)</f>
        <v>2505882</v>
      </c>
      <c r="F259" s="47">
        <f>SUMIF('Periodo Parcial 2025'!$E$2:$E$1048576,A259,'Periodo Parcial 2025'!$H$2:$H$1048576)</f>
        <v>2040000</v>
      </c>
      <c r="G259" s="47">
        <f>SUMIF('Periodo Parcial 2026'!$E$2:$E$1048576,A259,'Periodo Parcial 2026'!$H$2:$H$1048576)</f>
        <v>1874117</v>
      </c>
      <c r="H259" s="48">
        <f>+G259-F259</f>
        <v>-165883</v>
      </c>
    </row>
    <row r="260" spans="1:8" x14ac:dyDescent="0.25">
      <c r="A260" s="40" t="s">
        <v>1634</v>
      </c>
      <c r="B260" s="22" t="s">
        <v>1635</v>
      </c>
      <c r="C260" s="22" t="s">
        <v>1635</v>
      </c>
      <c r="D260" s="22" t="s">
        <v>64</v>
      </c>
      <c r="E260" s="47">
        <f>SUMIF('2025'!$E$2:$E$13728,A260,'2025'!$H$2:$H$13728)</f>
        <v>156034</v>
      </c>
      <c r="F260" s="47">
        <f>SUMIF('Periodo Parcial 2025'!$E$2:$E$1048576,A260,'Periodo Parcial 2025'!$H$2:$H$1048576)</f>
        <v>156034</v>
      </c>
      <c r="G260" s="47">
        <f>SUMIF('Periodo Parcial 2026'!$E$2:$E$1048576,A260,'Periodo Parcial 2026'!$H$2:$H$1048576)</f>
        <v>0</v>
      </c>
      <c r="H260" s="48">
        <f>+G260-F260</f>
        <v>-156034</v>
      </c>
    </row>
    <row r="261" spans="1:8" x14ac:dyDescent="0.25">
      <c r="A261" s="40" t="s">
        <v>2004</v>
      </c>
      <c r="B261" s="22" t="s">
        <v>2005</v>
      </c>
      <c r="C261" s="22" t="s">
        <v>2767</v>
      </c>
      <c r="D261" s="22" t="s">
        <v>54</v>
      </c>
      <c r="E261" s="47">
        <f>SUMIF('2025'!$E$2:$E$13728,A261,'2025'!$H$2:$H$13728)</f>
        <v>15057038</v>
      </c>
      <c r="F261" s="47">
        <f>SUMIF('Periodo Parcial 2025'!$E$2:$E$1048576,A261,'Periodo Parcial 2025'!$H$2:$H$1048576)</f>
        <v>15057038</v>
      </c>
      <c r="G261" s="47">
        <f>SUMIF('Periodo Parcial 2026'!$E$2:$E$1048576,A261,'Periodo Parcial 2026'!$H$2:$H$1048576)</f>
        <v>14916427</v>
      </c>
      <c r="H261" s="48">
        <f>+G261-F261</f>
        <v>-140611</v>
      </c>
    </row>
    <row r="262" spans="1:8" x14ac:dyDescent="0.25">
      <c r="A262" s="40" t="s">
        <v>2447</v>
      </c>
      <c r="B262" s="22" t="s">
        <v>2448</v>
      </c>
      <c r="C262" s="22" t="s">
        <v>2931</v>
      </c>
      <c r="D262" s="22" t="s">
        <v>64</v>
      </c>
      <c r="E262" s="47">
        <f>SUMIF('2025'!$E$2:$E$13728,A262,'2025'!$H$2:$H$13728)</f>
        <v>136659</v>
      </c>
      <c r="F262" s="47">
        <f>SUMIF('Periodo Parcial 2025'!$E$2:$E$1048576,A262,'Periodo Parcial 2025'!$H$2:$H$1048576)</f>
        <v>136659</v>
      </c>
      <c r="G262" s="47">
        <f>SUMIF('Periodo Parcial 2026'!$E$2:$E$1048576,A262,'Periodo Parcial 2026'!$H$2:$H$1048576)</f>
        <v>0</v>
      </c>
      <c r="H262" s="48">
        <f>+G262-F262</f>
        <v>-136659</v>
      </c>
    </row>
    <row r="263" spans="1:8" x14ac:dyDescent="0.25">
      <c r="A263" s="40" t="s">
        <v>997</v>
      </c>
      <c r="B263" s="22" t="s">
        <v>998</v>
      </c>
      <c r="C263" s="22" t="s">
        <v>998</v>
      </c>
      <c r="D263" s="22" t="s">
        <v>77</v>
      </c>
      <c r="E263" s="47">
        <f>SUMIF('2025'!$E$2:$E$13728,A263,'2025'!$H$2:$H$13728)</f>
        <v>431001</v>
      </c>
      <c r="F263" s="47">
        <f>SUMIF('Periodo Parcial 2025'!$E$2:$E$1048576,A263,'Periodo Parcial 2025'!$H$2:$H$1048576)</f>
        <v>131001</v>
      </c>
      <c r="G263" s="47">
        <f>SUMIF('Periodo Parcial 2026'!$E$2:$E$1048576,A263,'Periodo Parcial 2026'!$H$2:$H$1048576)</f>
        <v>0</v>
      </c>
      <c r="H263" s="48">
        <f>+G263-F263</f>
        <v>-131001</v>
      </c>
    </row>
    <row r="264" spans="1:8" x14ac:dyDescent="0.25">
      <c r="A264" s="40" t="s">
        <v>1650</v>
      </c>
      <c r="B264" s="22" t="s">
        <v>1651</v>
      </c>
      <c r="C264" s="22" t="s">
        <v>2697</v>
      </c>
      <c r="D264" s="22" t="s">
        <v>47</v>
      </c>
      <c r="E264" s="47">
        <f>SUMIF('2025'!$E$2:$E$13728,A264,'2025'!$H$2:$H$13728)</f>
        <v>4684474</v>
      </c>
      <c r="F264" s="47">
        <f>SUMIF('Periodo Parcial 2025'!$E$2:$E$1048576,A264,'Periodo Parcial 2025'!$H$2:$H$1048576)</f>
        <v>4020622</v>
      </c>
      <c r="G264" s="47">
        <f>SUMIF('Periodo Parcial 2026'!$E$2:$E$1048576,A264,'Periodo Parcial 2026'!$H$2:$H$1048576)</f>
        <v>3889748</v>
      </c>
      <c r="H264" s="48">
        <f>+G264-F264</f>
        <v>-130874</v>
      </c>
    </row>
    <row r="265" spans="1:8" x14ac:dyDescent="0.25">
      <c r="A265" s="40" t="s">
        <v>1696</v>
      </c>
      <c r="B265" s="22" t="s">
        <v>1697</v>
      </c>
      <c r="C265" s="22" t="s">
        <v>1697</v>
      </c>
      <c r="D265" s="22" t="s">
        <v>51</v>
      </c>
      <c r="E265" s="47">
        <f>SUMIF('2025'!$E$2:$E$13728,A265,'2025'!$H$2:$H$13728)</f>
        <v>4226896</v>
      </c>
      <c r="F265" s="47">
        <f>SUMIF('Periodo Parcial 2025'!$E$2:$E$1048576,A265,'Periodo Parcial 2025'!$H$2:$H$1048576)</f>
        <v>113793</v>
      </c>
      <c r="G265" s="47">
        <f>SUMIF('Periodo Parcial 2026'!$E$2:$E$1048576,A265,'Periodo Parcial 2026'!$H$2:$H$1048576)</f>
        <v>0</v>
      </c>
      <c r="H265" s="48">
        <f>+G265-F265</f>
        <v>-113793</v>
      </c>
    </row>
    <row r="266" spans="1:8" x14ac:dyDescent="0.25">
      <c r="A266" s="40" t="s">
        <v>1345</v>
      </c>
      <c r="B266" s="22" t="s">
        <v>1346</v>
      </c>
      <c r="C266" s="22" t="s">
        <v>2756</v>
      </c>
      <c r="D266" s="22" t="s">
        <v>42</v>
      </c>
      <c r="E266" s="47">
        <f>SUMIF('2025'!$E$2:$E$13728,A266,'2025'!$H$2:$H$13728)</f>
        <v>4857368</v>
      </c>
      <c r="F266" s="47">
        <f>SUMIF('Periodo Parcial 2025'!$E$2:$E$1048576,A266,'Periodo Parcial 2025'!$H$2:$H$1048576)</f>
        <v>3597190</v>
      </c>
      <c r="G266" s="47">
        <f>SUMIF('Periodo Parcial 2026'!$E$2:$E$1048576,A266,'Periodo Parcial 2026'!$H$2:$H$1048576)</f>
        <v>3492873</v>
      </c>
      <c r="H266" s="48">
        <f>+G266-F266</f>
        <v>-104317</v>
      </c>
    </row>
    <row r="267" spans="1:8" x14ac:dyDescent="0.25">
      <c r="A267" s="40" t="s">
        <v>271</v>
      </c>
      <c r="B267" s="22" t="s">
        <v>272</v>
      </c>
      <c r="C267" s="22" t="s">
        <v>2768</v>
      </c>
      <c r="D267" s="22" t="s">
        <v>47</v>
      </c>
      <c r="E267" s="47">
        <f>SUMIF('2025'!$E$2:$E$13728,A267,'2025'!$H$2:$H$13728)</f>
        <v>5943783</v>
      </c>
      <c r="F267" s="47">
        <f>SUMIF('Periodo Parcial 2025'!$E$2:$E$1048576,A267,'Periodo Parcial 2025'!$H$2:$H$1048576)</f>
        <v>1610068</v>
      </c>
      <c r="G267" s="47">
        <f>SUMIF('Periodo Parcial 2026'!$E$2:$E$1048576,A267,'Periodo Parcial 2026'!$H$2:$H$1048576)</f>
        <v>1508567</v>
      </c>
      <c r="H267" s="48">
        <f>+G267-F267</f>
        <v>-101501</v>
      </c>
    </row>
    <row r="268" spans="1:8" x14ac:dyDescent="0.25">
      <c r="A268" s="40" t="s">
        <v>2471</v>
      </c>
      <c r="B268" s="22" t="s">
        <v>2472</v>
      </c>
      <c r="C268" s="22" t="s">
        <v>2753</v>
      </c>
      <c r="D268" s="22" t="s">
        <v>54</v>
      </c>
      <c r="E268" s="47">
        <f>SUMIF('2025'!$E$2:$E$13728,A268,'2025'!$H$2:$H$13728)</f>
        <v>1200000</v>
      </c>
      <c r="F268" s="47">
        <f>SUMIF('Periodo Parcial 2025'!$E$2:$E$1048576,A268,'Periodo Parcial 2025'!$H$2:$H$1048576)</f>
        <v>1200000</v>
      </c>
      <c r="G268" s="47">
        <f>SUMIF('Periodo Parcial 2026'!$E$2:$E$1048576,A268,'Periodo Parcial 2026'!$H$2:$H$1048576)</f>
        <v>1100000</v>
      </c>
      <c r="H268" s="48">
        <f>+G268-F268</f>
        <v>-100000</v>
      </c>
    </row>
    <row r="269" spans="1:8" x14ac:dyDescent="0.25">
      <c r="A269" s="40" t="s">
        <v>926</v>
      </c>
      <c r="B269" s="22" t="s">
        <v>927</v>
      </c>
      <c r="C269" s="22" t="s">
        <v>2699</v>
      </c>
      <c r="D269" s="22" t="s">
        <v>54</v>
      </c>
      <c r="E269" s="47">
        <f>SUMIF('2025'!$E$2:$E$13728,A269,'2025'!$H$2:$H$13728)</f>
        <v>1100000</v>
      </c>
      <c r="F269" s="47">
        <f>SUMIF('Periodo Parcial 2025'!$E$2:$E$1048576,A269,'Periodo Parcial 2025'!$H$2:$H$1048576)</f>
        <v>100000</v>
      </c>
      <c r="G269" s="47">
        <f>SUMIF('Periodo Parcial 2026'!$E$2:$E$1048576,A269,'Periodo Parcial 2026'!$H$2:$H$1048576)</f>
        <v>0</v>
      </c>
      <c r="H269" s="48">
        <f>+G269-F269</f>
        <v>-100000</v>
      </c>
    </row>
    <row r="270" spans="1:8" x14ac:dyDescent="0.25">
      <c r="A270" s="40" t="s">
        <v>2020</v>
      </c>
      <c r="B270" s="22" t="s">
        <v>2021</v>
      </c>
      <c r="C270" s="22" t="s">
        <v>2679</v>
      </c>
      <c r="D270" s="22" t="s">
        <v>47</v>
      </c>
      <c r="E270" s="47">
        <f>SUMIF('2025'!$E$2:$E$13728,A270,'2025'!$H$2:$H$13728)</f>
        <v>2479794</v>
      </c>
      <c r="F270" s="47">
        <f>SUMIF('Periodo Parcial 2025'!$E$2:$E$1048576,A270,'Periodo Parcial 2025'!$H$2:$H$1048576)</f>
        <v>2479794</v>
      </c>
      <c r="G270" s="47">
        <f>SUMIF('Periodo Parcial 2026'!$E$2:$E$1048576,A270,'Periodo Parcial 2026'!$H$2:$H$1048576)</f>
        <v>2390844</v>
      </c>
      <c r="H270" s="48">
        <f>+G270-F270</f>
        <v>-88950</v>
      </c>
    </row>
    <row r="271" spans="1:8" x14ac:dyDescent="0.25">
      <c r="A271" s="40" t="s">
        <v>1848</v>
      </c>
      <c r="B271" s="22" t="s">
        <v>1849</v>
      </c>
      <c r="C271" s="22" t="s">
        <v>2679</v>
      </c>
      <c r="D271" s="22" t="s">
        <v>47</v>
      </c>
      <c r="E271" s="47">
        <f>SUMIF('2025'!$E$2:$E$13728,A271,'2025'!$H$2:$H$13728)</f>
        <v>210746173</v>
      </c>
      <c r="F271" s="47">
        <f>SUMIF('Periodo Parcial 2025'!$E$2:$E$1048576,A271,'Periodo Parcial 2025'!$H$2:$H$1048576)</f>
        <v>112922068</v>
      </c>
      <c r="G271" s="47">
        <f>SUMIF('Periodo Parcial 2026'!$E$2:$E$1048576,A271,'Periodo Parcial 2026'!$H$2:$H$1048576)</f>
        <v>112838772</v>
      </c>
      <c r="H271" s="48">
        <f>+G271-F271</f>
        <v>-83296</v>
      </c>
    </row>
    <row r="272" spans="1:8" x14ac:dyDescent="0.25">
      <c r="A272" s="40" t="s">
        <v>2461</v>
      </c>
      <c r="B272" s="22" t="s">
        <v>2462</v>
      </c>
      <c r="C272" s="22" t="s">
        <v>2761</v>
      </c>
      <c r="D272" s="22" t="s">
        <v>57</v>
      </c>
      <c r="E272" s="47">
        <f>SUMIF('2025'!$E$2:$E$13728,A272,'2025'!$H$2:$H$13728)</f>
        <v>318200</v>
      </c>
      <c r="F272" s="47">
        <f>SUMIF('Periodo Parcial 2025'!$E$2:$E$1048576,A272,'Periodo Parcial 2025'!$H$2:$H$1048576)</f>
        <v>318200</v>
      </c>
      <c r="G272" s="47">
        <f>SUMIF('Periodo Parcial 2026'!$E$2:$E$1048576,A272,'Periodo Parcial 2026'!$H$2:$H$1048576)</f>
        <v>241583</v>
      </c>
      <c r="H272" s="48">
        <f>+G272-F272</f>
        <v>-76617</v>
      </c>
    </row>
    <row r="273" spans="1:8" x14ac:dyDescent="0.25">
      <c r="A273" s="40" t="s">
        <v>1335</v>
      </c>
      <c r="B273" s="22" t="s">
        <v>1336</v>
      </c>
      <c r="C273" s="22" t="s">
        <v>2770</v>
      </c>
      <c r="D273" s="22" t="s">
        <v>47</v>
      </c>
      <c r="E273" s="47">
        <f>SUMIF('2025'!$E$2:$E$13728,A273,'2025'!$H$2:$H$13728)</f>
        <v>1126238</v>
      </c>
      <c r="F273" s="47">
        <f>SUMIF('Periodo Parcial 2025'!$E$2:$E$1048576,A273,'Periodo Parcial 2025'!$H$2:$H$1048576)</f>
        <v>400486</v>
      </c>
      <c r="G273" s="47">
        <f>SUMIF('Periodo Parcial 2026'!$E$2:$E$1048576,A273,'Periodo Parcial 2026'!$H$2:$H$1048576)</f>
        <v>327112</v>
      </c>
      <c r="H273" s="48">
        <f>+G273-F273</f>
        <v>-73374</v>
      </c>
    </row>
    <row r="274" spans="1:8" x14ac:dyDescent="0.25">
      <c r="A274" s="40" t="s">
        <v>2293</v>
      </c>
      <c r="B274" s="22" t="s">
        <v>2294</v>
      </c>
      <c r="C274" s="22" t="s">
        <v>2766</v>
      </c>
      <c r="D274" s="22" t="s">
        <v>87</v>
      </c>
      <c r="E274" s="47">
        <f>SUMIF('2025'!$E$2:$E$13728,A274,'2025'!$H$2:$H$13728)</f>
        <v>137671</v>
      </c>
      <c r="F274" s="47">
        <f>SUMIF('Periodo Parcial 2025'!$E$2:$E$1048576,A274,'Periodo Parcial 2025'!$H$2:$H$1048576)</f>
        <v>39457</v>
      </c>
      <c r="G274" s="47">
        <f>SUMIF('Periodo Parcial 2026'!$E$2:$E$1048576,A274,'Periodo Parcial 2026'!$H$2:$H$1048576)</f>
        <v>0</v>
      </c>
      <c r="H274" s="48">
        <f>+G274-F274</f>
        <v>-39457</v>
      </c>
    </row>
    <row r="275" spans="1:8" x14ac:dyDescent="0.25">
      <c r="A275" s="40" t="s">
        <v>1980</v>
      </c>
      <c r="B275" s="22" t="s">
        <v>1981</v>
      </c>
      <c r="C275" s="22" t="s">
        <v>2766</v>
      </c>
      <c r="D275" s="22" t="s">
        <v>87</v>
      </c>
      <c r="E275" s="47">
        <f>SUMIF('2025'!$E$2:$E$13728,A275,'2025'!$H$2:$H$13728)</f>
        <v>39457</v>
      </c>
      <c r="F275" s="47">
        <f>SUMIF('Periodo Parcial 2025'!$E$2:$E$1048576,A275,'Periodo Parcial 2025'!$H$2:$H$1048576)</f>
        <v>39457</v>
      </c>
      <c r="G275" s="47">
        <f>SUMIF('Periodo Parcial 2026'!$E$2:$E$1048576,A275,'Periodo Parcial 2026'!$H$2:$H$1048576)</f>
        <v>0</v>
      </c>
      <c r="H275" s="48">
        <f>+G275-F275</f>
        <v>-39457</v>
      </c>
    </row>
    <row r="276" spans="1:8" x14ac:dyDescent="0.25">
      <c r="A276" s="40" t="s">
        <v>2485</v>
      </c>
      <c r="B276" s="22" t="s">
        <v>2486</v>
      </c>
      <c r="C276" s="22" t="s">
        <v>2766</v>
      </c>
      <c r="D276" s="22" t="s">
        <v>87</v>
      </c>
      <c r="E276" s="47">
        <f>SUMIF('2025'!$E$2:$E$13728,A276,'2025'!$H$2:$H$13728)</f>
        <v>31826</v>
      </c>
      <c r="F276" s="47">
        <f>SUMIF('Periodo Parcial 2025'!$E$2:$E$1048576,A276,'Periodo Parcial 2025'!$H$2:$H$1048576)</f>
        <v>31826</v>
      </c>
      <c r="G276" s="47">
        <f>SUMIF('Periodo Parcial 2026'!$E$2:$E$1048576,A276,'Periodo Parcial 2026'!$H$2:$H$1048576)</f>
        <v>0</v>
      </c>
      <c r="H276" s="48">
        <f>+G276-F276</f>
        <v>-31826</v>
      </c>
    </row>
    <row r="277" spans="1:8" x14ac:dyDescent="0.25">
      <c r="A277" s="40" t="s">
        <v>1315</v>
      </c>
      <c r="B277" s="22" t="s">
        <v>1316</v>
      </c>
      <c r="C277" s="22" t="s">
        <v>2770</v>
      </c>
      <c r="D277" s="22" t="s">
        <v>47</v>
      </c>
      <c r="E277" s="47">
        <f>SUMIF('2025'!$E$2:$E$13728,A277,'2025'!$H$2:$H$13728)</f>
        <v>1395026</v>
      </c>
      <c r="F277" s="47">
        <f>SUMIF('Periodo Parcial 2025'!$E$2:$E$1048576,A277,'Periodo Parcial 2025'!$H$2:$H$1048576)</f>
        <v>442674</v>
      </c>
      <c r="G277" s="47">
        <f>SUMIF('Periodo Parcial 2026'!$E$2:$E$1048576,A277,'Periodo Parcial 2026'!$H$2:$H$1048576)</f>
        <v>414173</v>
      </c>
      <c r="H277" s="48">
        <f>+G277-F277</f>
        <v>-28501</v>
      </c>
    </row>
    <row r="278" spans="1:8" x14ac:dyDescent="0.25">
      <c r="A278" s="40" t="s">
        <v>2002</v>
      </c>
      <c r="B278" s="22" t="s">
        <v>2003</v>
      </c>
      <c r="C278" s="22" t="s">
        <v>2767</v>
      </c>
      <c r="D278" s="22" t="s">
        <v>54</v>
      </c>
      <c r="E278" s="47">
        <f>SUMIF('2025'!$E$2:$E$13728,A278,'2025'!$H$2:$H$13728)</f>
        <v>1448206</v>
      </c>
      <c r="F278" s="47">
        <f>SUMIF('Periodo Parcial 2025'!$E$2:$E$1048576,A278,'Periodo Parcial 2025'!$H$2:$H$1048576)</f>
        <v>1448206</v>
      </c>
      <c r="G278" s="47">
        <f>SUMIF('Periodo Parcial 2026'!$E$2:$E$1048576,A278,'Periodo Parcial 2026'!$H$2:$H$1048576)</f>
        <v>1437233</v>
      </c>
      <c r="H278" s="48">
        <f>+G278-F278</f>
        <v>-10973</v>
      </c>
    </row>
    <row r="279" spans="1:8" x14ac:dyDescent="0.25">
      <c r="A279" s="40" t="s">
        <v>1175</v>
      </c>
      <c r="B279" s="22" t="s">
        <v>1176</v>
      </c>
      <c r="C279" s="22" t="s">
        <v>2751</v>
      </c>
      <c r="D279" s="22" t="s">
        <v>42</v>
      </c>
      <c r="E279" s="47">
        <f>SUMIF('2025'!$E$2:$E$13728,A279,'2025'!$H$2:$H$13728)</f>
        <v>2000303</v>
      </c>
      <c r="F279" s="47">
        <f>SUMIF('Periodo Parcial 2025'!$E$2:$E$1048576,A279,'Periodo Parcial 2025'!$H$2:$H$1048576)</f>
        <v>1066780</v>
      </c>
      <c r="G279" s="47">
        <f>SUMIF('Periodo Parcial 2026'!$E$2:$E$1048576,A279,'Periodo Parcial 2026'!$H$2:$H$1048576)</f>
        <v>1057974</v>
      </c>
      <c r="H279" s="48">
        <f>+G279-F279</f>
        <v>-8806</v>
      </c>
    </row>
    <row r="280" spans="1:8" x14ac:dyDescent="0.25">
      <c r="A280" s="40" t="s">
        <v>1180</v>
      </c>
      <c r="B280" s="22" t="s">
        <v>1181</v>
      </c>
      <c r="C280" s="22" t="s">
        <v>2653</v>
      </c>
      <c r="D280" s="22" t="s">
        <v>57</v>
      </c>
      <c r="E280" s="47">
        <f>SUMIF('2025'!$E$2:$E$13728,A280,'2025'!$H$2:$H$13728)</f>
        <v>1710000000</v>
      </c>
      <c r="F280" s="47">
        <f>SUMIF('Periodo Parcial 2025'!$E$2:$E$1048576,A280,'Periodo Parcial 2025'!$H$2:$H$1048576)</f>
        <v>1600000000</v>
      </c>
      <c r="G280" s="47">
        <f>SUMIF('Periodo Parcial 2026'!$E$2:$E$1048576,A280,'Periodo Parcial 2026'!$H$2:$H$1048576)</f>
        <v>1600000000</v>
      </c>
      <c r="H280" s="48">
        <f>+G280-F280</f>
        <v>0</v>
      </c>
    </row>
    <row r="281" spans="1:8" x14ac:dyDescent="0.25">
      <c r="A281" s="40" t="s">
        <v>995</v>
      </c>
      <c r="B281" s="22" t="s">
        <v>996</v>
      </c>
      <c r="C281" s="22" t="s">
        <v>2731</v>
      </c>
      <c r="D281" s="22" t="s">
        <v>47</v>
      </c>
      <c r="E281" s="47">
        <f>SUMIF('2025'!$E$2:$E$13728,A281,'2025'!$H$2:$H$13728)</f>
        <v>42226339</v>
      </c>
      <c r="F281" s="47">
        <f>SUMIF('Periodo Parcial 2025'!$E$2:$E$1048576,A281,'Periodo Parcial 2025'!$H$2:$H$1048576)</f>
        <v>26000000</v>
      </c>
      <c r="G281" s="47">
        <f>SUMIF('Periodo Parcial 2026'!$E$2:$E$1048576,A281,'Periodo Parcial 2026'!$H$2:$H$1048576)</f>
        <v>26000000</v>
      </c>
      <c r="H281" s="48">
        <f>+G281-F281</f>
        <v>0</v>
      </c>
    </row>
    <row r="282" spans="1:8" x14ac:dyDescent="0.25">
      <c r="A282" s="40" t="s">
        <v>305</v>
      </c>
      <c r="B282" s="22" t="s">
        <v>306</v>
      </c>
      <c r="C282" s="22" t="s">
        <v>2771</v>
      </c>
      <c r="D282" s="22" t="s">
        <v>77</v>
      </c>
      <c r="E282" s="47">
        <f>SUMIF('2025'!$E$2:$E$13728,A282,'2025'!$H$2:$H$13728)</f>
        <v>92384060</v>
      </c>
      <c r="F282" s="47">
        <f>SUMIF('Periodo Parcial 2025'!$E$2:$E$1048576,A282,'Periodo Parcial 2025'!$H$2:$H$1048576)</f>
        <v>0</v>
      </c>
      <c r="G282" s="47">
        <f>SUMIF('Periodo Parcial 2026'!$E$2:$E$1048576,A282,'Periodo Parcial 2026'!$H$2:$H$1048576)</f>
        <v>0</v>
      </c>
      <c r="H282" s="48">
        <f>+G282-F282</f>
        <v>0</v>
      </c>
    </row>
    <row r="283" spans="1:8" x14ac:dyDescent="0.25">
      <c r="A283" s="40" t="s">
        <v>1904</v>
      </c>
      <c r="B283" s="22" t="s">
        <v>1905</v>
      </c>
      <c r="C283" s="22" t="s">
        <v>2699</v>
      </c>
      <c r="D283" s="22" t="s">
        <v>54</v>
      </c>
      <c r="E283" s="47">
        <f>SUMIF('2025'!$E$2:$E$13728,A283,'2025'!$H$2:$H$13728)</f>
        <v>3000000</v>
      </c>
      <c r="F283" s="47">
        <f>SUMIF('Periodo Parcial 2025'!$E$2:$E$1048576,A283,'Periodo Parcial 2025'!$H$2:$H$1048576)</f>
        <v>0</v>
      </c>
      <c r="G283" s="47">
        <f>SUMIF('Periodo Parcial 2026'!$E$2:$E$1048576,A283,'Periodo Parcial 2026'!$H$2:$H$1048576)</f>
        <v>0</v>
      </c>
      <c r="H283" s="48">
        <f>+G283-F283</f>
        <v>0</v>
      </c>
    </row>
    <row r="284" spans="1:8" x14ac:dyDescent="0.25">
      <c r="A284" s="40" t="s">
        <v>598</v>
      </c>
      <c r="B284" s="22" t="s">
        <v>599</v>
      </c>
      <c r="C284" s="22" t="s">
        <v>2772</v>
      </c>
      <c r="D284" s="22" t="s">
        <v>77</v>
      </c>
      <c r="E284" s="47">
        <f>SUMIF('2025'!$E$2:$E$13728,A284,'2025'!$H$2:$H$13728)</f>
        <v>34144000</v>
      </c>
      <c r="F284" s="47">
        <f>SUMIF('Periodo Parcial 2025'!$E$2:$E$1048576,A284,'Periodo Parcial 2025'!$H$2:$H$1048576)</f>
        <v>0</v>
      </c>
      <c r="G284" s="47">
        <f>SUMIF('Periodo Parcial 2026'!$E$2:$E$1048576,A284,'Periodo Parcial 2026'!$H$2:$H$1048576)</f>
        <v>0</v>
      </c>
      <c r="H284" s="48">
        <f>+G284-F284</f>
        <v>0</v>
      </c>
    </row>
    <row r="285" spans="1:8" x14ac:dyDescent="0.25">
      <c r="A285" s="40" t="s">
        <v>493</v>
      </c>
      <c r="B285" s="22" t="s">
        <v>494</v>
      </c>
      <c r="C285" s="22" t="s">
        <v>2773</v>
      </c>
      <c r="D285" s="22" t="s">
        <v>47</v>
      </c>
      <c r="E285" s="47">
        <f>SUMIF('2025'!$E$2:$E$13728,A285,'2025'!$H$2:$H$13728)</f>
        <v>41000000</v>
      </c>
      <c r="F285" s="47">
        <f>SUMIF('Periodo Parcial 2025'!$E$2:$E$1048576,A285,'Periodo Parcial 2025'!$H$2:$H$1048576)</f>
        <v>0</v>
      </c>
      <c r="G285" s="47">
        <f>SUMIF('Periodo Parcial 2026'!$E$2:$E$1048576,A285,'Periodo Parcial 2026'!$H$2:$H$1048576)</f>
        <v>0</v>
      </c>
      <c r="H285" s="48">
        <f>+G285-F285</f>
        <v>0</v>
      </c>
    </row>
    <row r="286" spans="1:8" x14ac:dyDescent="0.25">
      <c r="A286" s="40" t="s">
        <v>333</v>
      </c>
      <c r="B286" s="22" t="s">
        <v>334</v>
      </c>
      <c r="C286" s="22" t="s">
        <v>2774</v>
      </c>
      <c r="D286" s="22" t="s">
        <v>77</v>
      </c>
      <c r="E286" s="47">
        <f>SUMIF('2025'!$E$2:$E$13728,A286,'2025'!$H$2:$H$13728)</f>
        <v>75426498</v>
      </c>
      <c r="F286" s="47">
        <f>SUMIF('Periodo Parcial 2025'!$E$2:$E$1048576,A286,'Periodo Parcial 2025'!$H$2:$H$1048576)</f>
        <v>0</v>
      </c>
      <c r="G286" s="47">
        <f>SUMIF('Periodo Parcial 2026'!$E$2:$E$1048576,A286,'Periodo Parcial 2026'!$H$2:$H$1048576)</f>
        <v>0</v>
      </c>
      <c r="H286" s="48">
        <f>+G286-F286</f>
        <v>0</v>
      </c>
    </row>
    <row r="287" spans="1:8" x14ac:dyDescent="0.25">
      <c r="A287" s="40" t="s">
        <v>737</v>
      </c>
      <c r="B287" s="22" t="s">
        <v>738</v>
      </c>
      <c r="C287" s="22" t="s">
        <v>2775</v>
      </c>
      <c r="D287" s="22" t="s">
        <v>64</v>
      </c>
      <c r="E287" s="47">
        <f>SUMIF('2025'!$E$2:$E$13728,A287,'2025'!$H$2:$H$13728)</f>
        <v>7300966</v>
      </c>
      <c r="F287" s="47">
        <f>SUMIF('Periodo Parcial 2025'!$E$2:$E$1048576,A287,'Periodo Parcial 2025'!$H$2:$H$1048576)</f>
        <v>0</v>
      </c>
      <c r="G287" s="47">
        <f>SUMIF('Periodo Parcial 2026'!$E$2:$E$1048576,A287,'Periodo Parcial 2026'!$H$2:$H$1048576)</f>
        <v>0</v>
      </c>
      <c r="H287" s="48">
        <f>+G287-F287</f>
        <v>0</v>
      </c>
    </row>
    <row r="288" spans="1:8" x14ac:dyDescent="0.25">
      <c r="A288" s="40" t="s">
        <v>2228</v>
      </c>
      <c r="B288" s="22" t="s">
        <v>2229</v>
      </c>
      <c r="C288" s="22" t="s">
        <v>2733</v>
      </c>
      <c r="D288" s="22" t="s">
        <v>347</v>
      </c>
      <c r="E288" s="47">
        <f>SUMIF('2025'!$E$2:$E$13728,A288,'2025'!$H$2:$H$13728)</f>
        <v>10000</v>
      </c>
      <c r="F288" s="47">
        <f>SUMIF('Periodo Parcial 2025'!$E$2:$E$1048576,A288,'Periodo Parcial 2025'!$H$2:$H$1048576)</f>
        <v>0</v>
      </c>
      <c r="G288" s="47">
        <f>SUMIF('Periodo Parcial 2026'!$E$2:$E$1048576,A288,'Periodo Parcial 2026'!$H$2:$H$1048576)</f>
        <v>0</v>
      </c>
      <c r="H288" s="48">
        <f>+G288-F288</f>
        <v>0</v>
      </c>
    </row>
    <row r="289" spans="1:8" x14ac:dyDescent="0.25">
      <c r="A289" s="40" t="s">
        <v>1214</v>
      </c>
      <c r="B289" s="22" t="s">
        <v>1215</v>
      </c>
      <c r="C289" s="22" t="s">
        <v>2776</v>
      </c>
      <c r="D289" s="22" t="s">
        <v>77</v>
      </c>
      <c r="E289" s="47">
        <f>SUMIF('2025'!$E$2:$E$13728,A289,'2025'!$H$2:$H$13728)</f>
        <v>2442907</v>
      </c>
      <c r="F289" s="47">
        <f>SUMIF('Periodo Parcial 2025'!$E$2:$E$1048576,A289,'Periodo Parcial 2025'!$H$2:$H$1048576)</f>
        <v>0</v>
      </c>
      <c r="G289" s="47">
        <f>SUMIF('Periodo Parcial 2026'!$E$2:$E$1048576,A289,'Periodo Parcial 2026'!$H$2:$H$1048576)</f>
        <v>0</v>
      </c>
      <c r="H289" s="48">
        <f>+G289-F289</f>
        <v>0</v>
      </c>
    </row>
    <row r="290" spans="1:8" x14ac:dyDescent="0.25">
      <c r="A290" s="40" t="s">
        <v>1200</v>
      </c>
      <c r="B290" s="22" t="s">
        <v>1201</v>
      </c>
      <c r="C290" s="22" t="s">
        <v>2776</v>
      </c>
      <c r="D290" s="22" t="s">
        <v>77</v>
      </c>
      <c r="E290" s="47">
        <f>SUMIF('2025'!$E$2:$E$13728,A290,'2025'!$H$2:$H$13728)</f>
        <v>1964039</v>
      </c>
      <c r="F290" s="47">
        <f>SUMIF('Periodo Parcial 2025'!$E$2:$E$1048576,A290,'Periodo Parcial 2025'!$H$2:$H$1048576)</f>
        <v>0</v>
      </c>
      <c r="G290" s="47">
        <f>SUMIF('Periodo Parcial 2026'!$E$2:$E$1048576,A290,'Periodo Parcial 2026'!$H$2:$H$1048576)</f>
        <v>0</v>
      </c>
      <c r="H290" s="48">
        <f>+G290-F290</f>
        <v>0</v>
      </c>
    </row>
    <row r="291" spans="1:8" x14ac:dyDescent="0.25">
      <c r="A291" s="40" t="s">
        <v>325</v>
      </c>
      <c r="B291" s="22" t="s">
        <v>326</v>
      </c>
      <c r="C291" s="22" t="s">
        <v>2777</v>
      </c>
      <c r="D291" s="22" t="s">
        <v>57</v>
      </c>
      <c r="E291" s="47">
        <f>SUMIF('2025'!$E$2:$E$13728,A291,'2025'!$H$2:$H$13728)</f>
        <v>7940994</v>
      </c>
      <c r="F291" s="47">
        <f>SUMIF('Periodo Parcial 2025'!$E$2:$E$1048576,A291,'Periodo Parcial 2025'!$H$2:$H$1048576)</f>
        <v>0</v>
      </c>
      <c r="G291" s="47">
        <f>SUMIF('Periodo Parcial 2026'!$E$2:$E$1048576,A291,'Periodo Parcial 2026'!$H$2:$H$1048576)</f>
        <v>0</v>
      </c>
      <c r="H291" s="48">
        <f>+G291-F291</f>
        <v>0</v>
      </c>
    </row>
    <row r="292" spans="1:8" x14ac:dyDescent="0.25">
      <c r="A292" s="40" t="s">
        <v>856</v>
      </c>
      <c r="B292" s="22" t="s">
        <v>857</v>
      </c>
      <c r="C292" s="22" t="s">
        <v>2778</v>
      </c>
      <c r="D292" s="22" t="s">
        <v>54</v>
      </c>
      <c r="E292" s="47">
        <f>SUMIF('2025'!$E$2:$E$13728,A292,'2025'!$H$2:$H$13728)</f>
        <v>48923772</v>
      </c>
      <c r="F292" s="47">
        <f>SUMIF('Periodo Parcial 2025'!$E$2:$E$1048576,A292,'Periodo Parcial 2025'!$H$2:$H$1048576)</f>
        <v>0</v>
      </c>
      <c r="G292" s="47">
        <f>SUMIF('Periodo Parcial 2026'!$E$2:$E$1048576,A292,'Periodo Parcial 2026'!$H$2:$H$1048576)</f>
        <v>0</v>
      </c>
      <c r="H292" s="48">
        <f>+G292-F292</f>
        <v>0</v>
      </c>
    </row>
    <row r="293" spans="1:8" x14ac:dyDescent="0.25">
      <c r="A293" s="40" t="s">
        <v>537</v>
      </c>
      <c r="B293" s="22" t="s">
        <v>538</v>
      </c>
      <c r="C293" s="22" t="s">
        <v>2772</v>
      </c>
      <c r="D293" s="22" t="s">
        <v>77</v>
      </c>
      <c r="E293" s="47">
        <f>SUMIF('2025'!$E$2:$E$13728,A293,'2025'!$H$2:$H$13728)</f>
        <v>8600000</v>
      </c>
      <c r="F293" s="47">
        <f>SUMIF('Periodo Parcial 2025'!$E$2:$E$1048576,A293,'Periodo Parcial 2025'!$H$2:$H$1048576)</f>
        <v>0</v>
      </c>
      <c r="G293" s="47">
        <f>SUMIF('Periodo Parcial 2026'!$E$2:$E$1048576,A293,'Periodo Parcial 2026'!$H$2:$H$1048576)</f>
        <v>0</v>
      </c>
      <c r="H293" s="48">
        <f>+G293-F293</f>
        <v>0</v>
      </c>
    </row>
    <row r="294" spans="1:8" x14ac:dyDescent="0.25">
      <c r="A294" s="40" t="s">
        <v>667</v>
      </c>
      <c r="B294" s="22" t="s">
        <v>668</v>
      </c>
      <c r="C294" s="22" t="s">
        <v>2772</v>
      </c>
      <c r="D294" s="22" t="s">
        <v>77</v>
      </c>
      <c r="E294" s="47">
        <f>SUMIF('2025'!$E$2:$E$13728,A294,'2025'!$H$2:$H$13728)</f>
        <v>288000</v>
      </c>
      <c r="F294" s="47">
        <f>SUMIF('Periodo Parcial 2025'!$E$2:$E$1048576,A294,'Periodo Parcial 2025'!$H$2:$H$1048576)</f>
        <v>0</v>
      </c>
      <c r="G294" s="47">
        <f>SUMIF('Periodo Parcial 2026'!$E$2:$E$1048576,A294,'Periodo Parcial 2026'!$H$2:$H$1048576)</f>
        <v>0</v>
      </c>
      <c r="H294" s="48">
        <f>+G294-F294</f>
        <v>0</v>
      </c>
    </row>
    <row r="295" spans="1:8" x14ac:dyDescent="0.25">
      <c r="A295" s="40" t="s">
        <v>681</v>
      </c>
      <c r="B295" s="22" t="s">
        <v>682</v>
      </c>
      <c r="C295" s="22" t="s">
        <v>2772</v>
      </c>
      <c r="D295" s="22" t="s">
        <v>77</v>
      </c>
      <c r="E295" s="47">
        <f>SUMIF('2025'!$E$2:$E$13728,A295,'2025'!$H$2:$H$13728)</f>
        <v>792000</v>
      </c>
      <c r="F295" s="47">
        <f>SUMIF('Periodo Parcial 2025'!$E$2:$E$1048576,A295,'Periodo Parcial 2025'!$H$2:$H$1048576)</f>
        <v>0</v>
      </c>
      <c r="G295" s="47">
        <f>SUMIF('Periodo Parcial 2026'!$E$2:$E$1048576,A295,'Periodo Parcial 2026'!$H$2:$H$1048576)</f>
        <v>0</v>
      </c>
      <c r="H295" s="48">
        <f>+G295-F295</f>
        <v>0</v>
      </c>
    </row>
    <row r="296" spans="1:8" x14ac:dyDescent="0.25">
      <c r="A296" s="40" t="s">
        <v>644</v>
      </c>
      <c r="B296" s="22" t="s">
        <v>645</v>
      </c>
      <c r="C296" s="22" t="s">
        <v>2772</v>
      </c>
      <c r="D296" s="22" t="s">
        <v>77</v>
      </c>
      <c r="E296" s="47">
        <f>SUMIF('2025'!$E$2:$E$13728,A296,'2025'!$H$2:$H$13728)</f>
        <v>360000</v>
      </c>
      <c r="F296" s="47">
        <f>SUMIF('Periodo Parcial 2025'!$E$2:$E$1048576,A296,'Periodo Parcial 2025'!$H$2:$H$1048576)</f>
        <v>0</v>
      </c>
      <c r="G296" s="47">
        <f>SUMIF('Periodo Parcial 2026'!$E$2:$E$1048576,A296,'Periodo Parcial 2026'!$H$2:$H$1048576)</f>
        <v>0</v>
      </c>
      <c r="H296" s="48">
        <f>+G296-F296</f>
        <v>0</v>
      </c>
    </row>
    <row r="297" spans="1:8" x14ac:dyDescent="0.25">
      <c r="A297" s="40" t="s">
        <v>703</v>
      </c>
      <c r="B297" s="22" t="s">
        <v>704</v>
      </c>
      <c r="C297" s="22" t="s">
        <v>2772</v>
      </c>
      <c r="D297" s="22" t="s">
        <v>77</v>
      </c>
      <c r="E297" s="47">
        <f>SUMIF('2025'!$E$2:$E$13728,A297,'2025'!$H$2:$H$13728)</f>
        <v>7088000</v>
      </c>
      <c r="F297" s="47">
        <f>SUMIF('Periodo Parcial 2025'!$E$2:$E$1048576,A297,'Periodo Parcial 2025'!$H$2:$H$1048576)</f>
        <v>0</v>
      </c>
      <c r="G297" s="47">
        <f>SUMIF('Periodo Parcial 2026'!$E$2:$E$1048576,A297,'Periodo Parcial 2026'!$H$2:$H$1048576)</f>
        <v>0</v>
      </c>
      <c r="H297" s="48">
        <f>+G297-F297</f>
        <v>0</v>
      </c>
    </row>
    <row r="298" spans="1:8" x14ac:dyDescent="0.25">
      <c r="A298" s="40" t="s">
        <v>671</v>
      </c>
      <c r="B298" s="22" t="s">
        <v>672</v>
      </c>
      <c r="C298" s="22" t="s">
        <v>2772</v>
      </c>
      <c r="D298" s="22" t="s">
        <v>77</v>
      </c>
      <c r="E298" s="47">
        <f>SUMIF('2025'!$E$2:$E$13728,A298,'2025'!$H$2:$H$13728)</f>
        <v>648000</v>
      </c>
      <c r="F298" s="47">
        <f>SUMIF('Periodo Parcial 2025'!$E$2:$E$1048576,A298,'Periodo Parcial 2025'!$H$2:$H$1048576)</f>
        <v>0</v>
      </c>
      <c r="G298" s="47">
        <f>SUMIF('Periodo Parcial 2026'!$E$2:$E$1048576,A298,'Periodo Parcial 2026'!$H$2:$H$1048576)</f>
        <v>0</v>
      </c>
      <c r="H298" s="48">
        <f>+G298-F298</f>
        <v>0</v>
      </c>
    </row>
    <row r="299" spans="1:8" x14ac:dyDescent="0.25">
      <c r="A299" s="40" t="s">
        <v>695</v>
      </c>
      <c r="B299" s="22" t="s">
        <v>696</v>
      </c>
      <c r="C299" s="22" t="s">
        <v>2772</v>
      </c>
      <c r="D299" s="22" t="s">
        <v>77</v>
      </c>
      <c r="E299" s="47">
        <f>SUMIF('2025'!$E$2:$E$13728,A299,'2025'!$H$2:$H$13728)</f>
        <v>360000</v>
      </c>
      <c r="F299" s="47">
        <f>SUMIF('Periodo Parcial 2025'!$E$2:$E$1048576,A299,'Periodo Parcial 2025'!$H$2:$H$1048576)</f>
        <v>0</v>
      </c>
      <c r="G299" s="47">
        <f>SUMIF('Periodo Parcial 2026'!$E$2:$E$1048576,A299,'Periodo Parcial 2026'!$H$2:$H$1048576)</f>
        <v>0</v>
      </c>
      <c r="H299" s="48">
        <f>+G299-F299</f>
        <v>0</v>
      </c>
    </row>
    <row r="300" spans="1:8" x14ac:dyDescent="0.25">
      <c r="A300" s="40" t="s">
        <v>626</v>
      </c>
      <c r="B300" s="22" t="s">
        <v>627</v>
      </c>
      <c r="C300" s="22" t="s">
        <v>2772</v>
      </c>
      <c r="D300" s="22" t="s">
        <v>77</v>
      </c>
      <c r="E300" s="47">
        <f>SUMIF('2025'!$E$2:$E$13728,A300,'2025'!$H$2:$H$13728)</f>
        <v>432000</v>
      </c>
      <c r="F300" s="47">
        <f>SUMIF('Periodo Parcial 2025'!$E$2:$E$1048576,A300,'Periodo Parcial 2025'!$H$2:$H$1048576)</f>
        <v>0</v>
      </c>
      <c r="G300" s="47">
        <f>SUMIF('Periodo Parcial 2026'!$E$2:$E$1048576,A300,'Periodo Parcial 2026'!$H$2:$H$1048576)</f>
        <v>0</v>
      </c>
      <c r="H300" s="48">
        <f>+G300-F300</f>
        <v>0</v>
      </c>
    </row>
    <row r="301" spans="1:8" x14ac:dyDescent="0.25">
      <c r="A301" s="40" t="s">
        <v>663</v>
      </c>
      <c r="B301" s="22" t="s">
        <v>664</v>
      </c>
      <c r="C301" s="22" t="s">
        <v>2772</v>
      </c>
      <c r="D301" s="22" t="s">
        <v>77</v>
      </c>
      <c r="E301" s="47">
        <f>SUMIF('2025'!$E$2:$E$13728,A301,'2025'!$H$2:$H$13728)</f>
        <v>288000</v>
      </c>
      <c r="F301" s="47">
        <f>SUMIF('Periodo Parcial 2025'!$E$2:$E$1048576,A301,'Periodo Parcial 2025'!$H$2:$H$1048576)</f>
        <v>0</v>
      </c>
      <c r="G301" s="47">
        <f>SUMIF('Periodo Parcial 2026'!$E$2:$E$1048576,A301,'Periodo Parcial 2026'!$H$2:$H$1048576)</f>
        <v>0</v>
      </c>
      <c r="H301" s="48">
        <f>+G301-F301</f>
        <v>0</v>
      </c>
    </row>
    <row r="302" spans="1:8" x14ac:dyDescent="0.25">
      <c r="A302" s="40" t="s">
        <v>234</v>
      </c>
      <c r="B302" s="22" t="s">
        <v>235</v>
      </c>
      <c r="C302" s="22" t="s">
        <v>2779</v>
      </c>
      <c r="D302" s="22" t="s">
        <v>51</v>
      </c>
      <c r="E302" s="47">
        <f>SUMIF('2025'!$E$2:$E$13728,A302,'2025'!$H$2:$H$13728)</f>
        <v>7811772</v>
      </c>
      <c r="F302" s="47">
        <f>SUMIF('Periodo Parcial 2025'!$E$2:$E$1048576,A302,'Periodo Parcial 2025'!$H$2:$H$1048576)</f>
        <v>0</v>
      </c>
      <c r="G302" s="47">
        <f>SUMIF('Periodo Parcial 2026'!$E$2:$E$1048576,A302,'Periodo Parcial 2026'!$H$2:$H$1048576)</f>
        <v>0</v>
      </c>
      <c r="H302" s="48">
        <f>+G302-F302</f>
        <v>0</v>
      </c>
    </row>
    <row r="303" spans="1:8" x14ac:dyDescent="0.25">
      <c r="A303" s="40" t="s">
        <v>1015</v>
      </c>
      <c r="B303" s="22" t="s">
        <v>1016</v>
      </c>
      <c r="C303" s="22" t="s">
        <v>2780</v>
      </c>
      <c r="D303" s="22" t="s">
        <v>57</v>
      </c>
      <c r="E303" s="47">
        <f>SUMIF('2025'!$E$2:$E$13728,A303,'2025'!$H$2:$H$13728)</f>
        <v>23743198</v>
      </c>
      <c r="F303" s="47">
        <f>SUMIF('Periodo Parcial 2025'!$E$2:$E$1048576,A303,'Periodo Parcial 2025'!$H$2:$H$1048576)</f>
        <v>0</v>
      </c>
      <c r="G303" s="47">
        <f>SUMIF('Periodo Parcial 2026'!$E$2:$E$1048576,A303,'Periodo Parcial 2026'!$H$2:$H$1048576)</f>
        <v>0</v>
      </c>
      <c r="H303" s="48">
        <f>+G303-F303</f>
        <v>0</v>
      </c>
    </row>
    <row r="304" spans="1:8" x14ac:dyDescent="0.25">
      <c r="A304" s="40" t="s">
        <v>1046</v>
      </c>
      <c r="B304" s="22" t="s">
        <v>1047</v>
      </c>
      <c r="C304" s="22" t="s">
        <v>2780</v>
      </c>
      <c r="D304" s="22" t="s">
        <v>57</v>
      </c>
      <c r="E304" s="47">
        <f>SUMIF('2025'!$E$2:$E$13728,A304,'2025'!$H$2:$H$13728)</f>
        <v>13472887</v>
      </c>
      <c r="F304" s="47">
        <f>SUMIF('Periodo Parcial 2025'!$E$2:$E$1048576,A304,'Periodo Parcial 2025'!$H$2:$H$1048576)</f>
        <v>0</v>
      </c>
      <c r="G304" s="47">
        <f>SUMIF('Periodo Parcial 2026'!$E$2:$E$1048576,A304,'Periodo Parcial 2026'!$H$2:$H$1048576)</f>
        <v>0</v>
      </c>
      <c r="H304" s="48">
        <f>+G304-F304</f>
        <v>0</v>
      </c>
    </row>
    <row r="305" spans="1:8" x14ac:dyDescent="0.25">
      <c r="A305" s="40" t="s">
        <v>125</v>
      </c>
      <c r="B305" s="22" t="s">
        <v>126</v>
      </c>
      <c r="C305" s="22" t="s">
        <v>2771</v>
      </c>
      <c r="D305" s="22" t="s">
        <v>77</v>
      </c>
      <c r="E305" s="47">
        <f>SUMIF('2025'!$E$2:$E$13728,A305,'2025'!$H$2:$H$13728)</f>
        <v>1453321</v>
      </c>
      <c r="F305" s="47">
        <f>SUMIF('Periodo Parcial 2025'!$E$2:$E$1048576,A305,'Periodo Parcial 2025'!$H$2:$H$1048576)</f>
        <v>0</v>
      </c>
      <c r="G305" s="47">
        <f>SUMIF('Periodo Parcial 2026'!$E$2:$E$1048576,A305,'Periodo Parcial 2026'!$H$2:$H$1048576)</f>
        <v>0</v>
      </c>
      <c r="H305" s="48">
        <f>+G305-F305</f>
        <v>0</v>
      </c>
    </row>
    <row r="306" spans="1:8" x14ac:dyDescent="0.25">
      <c r="A306" s="40" t="s">
        <v>421</v>
      </c>
      <c r="B306" s="22" t="s">
        <v>422</v>
      </c>
      <c r="C306" s="22" t="s">
        <v>2781</v>
      </c>
      <c r="D306" s="22" t="s">
        <v>77</v>
      </c>
      <c r="E306" s="47">
        <f>SUMIF('2025'!$E$2:$E$13728,A306,'2025'!$H$2:$H$13728)</f>
        <v>6896070</v>
      </c>
      <c r="F306" s="47">
        <f>SUMIF('Periodo Parcial 2025'!$E$2:$E$1048576,A306,'Periodo Parcial 2025'!$H$2:$H$1048576)</f>
        <v>0</v>
      </c>
      <c r="G306" s="47">
        <f>SUMIF('Periodo Parcial 2026'!$E$2:$E$1048576,A306,'Periodo Parcial 2026'!$H$2:$H$1048576)</f>
        <v>0</v>
      </c>
      <c r="H306" s="48">
        <f>+G306-F306</f>
        <v>0</v>
      </c>
    </row>
    <row r="307" spans="1:8" x14ac:dyDescent="0.25">
      <c r="A307" s="40" t="s">
        <v>195</v>
      </c>
      <c r="B307" s="22" t="s">
        <v>196</v>
      </c>
      <c r="C307" s="22" t="s">
        <v>2782</v>
      </c>
      <c r="D307" s="22" t="s">
        <v>64</v>
      </c>
      <c r="E307" s="47">
        <f>SUMIF('2025'!$E$2:$E$13728,A307,'2025'!$H$2:$H$13728)</f>
        <v>7320366</v>
      </c>
      <c r="F307" s="47">
        <f>SUMIF('Periodo Parcial 2025'!$E$2:$E$1048576,A307,'Periodo Parcial 2025'!$H$2:$H$1048576)</f>
        <v>0</v>
      </c>
      <c r="G307" s="47">
        <f>SUMIF('Periodo Parcial 2026'!$E$2:$E$1048576,A307,'Periodo Parcial 2026'!$H$2:$H$1048576)</f>
        <v>0</v>
      </c>
      <c r="H307" s="48">
        <f>+G307-F307</f>
        <v>0</v>
      </c>
    </row>
    <row r="308" spans="1:8" x14ac:dyDescent="0.25">
      <c r="A308" s="40" t="s">
        <v>1658</v>
      </c>
      <c r="B308" s="22" t="s">
        <v>1659</v>
      </c>
      <c r="C308" s="22" t="s">
        <v>1659</v>
      </c>
      <c r="D308" s="22" t="s">
        <v>57</v>
      </c>
      <c r="E308" s="47">
        <f>SUMIF('2025'!$E$2:$E$13728,A308,'2025'!$H$2:$H$13728)</f>
        <v>5056182</v>
      </c>
      <c r="F308" s="47">
        <f>SUMIF('Periodo Parcial 2025'!$E$2:$E$1048576,A308,'Periodo Parcial 2025'!$H$2:$H$1048576)</f>
        <v>0</v>
      </c>
      <c r="G308" s="47">
        <f>SUMIF('Periodo Parcial 2026'!$E$2:$E$1048576,A308,'Periodo Parcial 2026'!$H$2:$H$1048576)</f>
        <v>0</v>
      </c>
      <c r="H308" s="48">
        <f>+G308-F308</f>
        <v>0</v>
      </c>
    </row>
    <row r="309" spans="1:8" x14ac:dyDescent="0.25">
      <c r="A309" s="40" t="s">
        <v>2393</v>
      </c>
      <c r="B309" s="22" t="s">
        <v>2394</v>
      </c>
      <c r="C309" s="22" t="s">
        <v>2394</v>
      </c>
      <c r="D309" s="22" t="s">
        <v>51</v>
      </c>
      <c r="E309" s="47">
        <f>SUMIF('2025'!$E$2:$E$13728,A309,'2025'!$H$2:$H$13728)</f>
        <v>500000</v>
      </c>
      <c r="F309" s="47">
        <f>SUMIF('Periodo Parcial 2025'!$E$2:$E$1048576,A309,'Periodo Parcial 2025'!$H$2:$H$1048576)</f>
        <v>0</v>
      </c>
      <c r="G309" s="47">
        <f>SUMIF('Periodo Parcial 2026'!$E$2:$E$1048576,A309,'Periodo Parcial 2026'!$H$2:$H$1048576)</f>
        <v>0</v>
      </c>
      <c r="H309" s="48">
        <f>+G309-F309</f>
        <v>0</v>
      </c>
    </row>
    <row r="310" spans="1:8" x14ac:dyDescent="0.25">
      <c r="A310" s="40" t="s">
        <v>529</v>
      </c>
      <c r="B310" s="22" t="s">
        <v>530</v>
      </c>
      <c r="C310" s="22" t="s">
        <v>2783</v>
      </c>
      <c r="D310" s="22" t="s">
        <v>42</v>
      </c>
      <c r="E310" s="47">
        <f>SUMIF('2025'!$E$2:$E$13728,A310,'2025'!$H$2:$H$13728)</f>
        <v>4670687</v>
      </c>
      <c r="F310" s="47">
        <f>SUMIF('Periodo Parcial 2025'!$E$2:$E$1048576,A310,'Periodo Parcial 2025'!$H$2:$H$1048576)</f>
        <v>0</v>
      </c>
      <c r="G310" s="47">
        <f>SUMIF('Periodo Parcial 2026'!$E$2:$E$1048576,A310,'Periodo Parcial 2026'!$H$2:$H$1048576)</f>
        <v>0</v>
      </c>
      <c r="H310" s="48">
        <f>+G310-F310</f>
        <v>0</v>
      </c>
    </row>
    <row r="311" spans="1:8" x14ac:dyDescent="0.25">
      <c r="A311" s="40" t="s">
        <v>1228</v>
      </c>
      <c r="B311" s="22" t="s">
        <v>1229</v>
      </c>
      <c r="C311" s="22" t="s">
        <v>2784</v>
      </c>
      <c r="D311" s="22" t="s">
        <v>47</v>
      </c>
      <c r="E311" s="47">
        <f>SUMIF('2025'!$E$2:$E$13728,A311,'2025'!$H$2:$H$13728)</f>
        <v>94474959</v>
      </c>
      <c r="F311" s="47">
        <f>SUMIF('Periodo Parcial 2025'!$E$2:$E$1048576,A311,'Periodo Parcial 2025'!$H$2:$H$1048576)</f>
        <v>0</v>
      </c>
      <c r="G311" s="47">
        <f>SUMIF('Periodo Parcial 2026'!$E$2:$E$1048576,A311,'Periodo Parcial 2026'!$H$2:$H$1048576)</f>
        <v>0</v>
      </c>
      <c r="H311" s="48">
        <f>+G311-F311</f>
        <v>0</v>
      </c>
    </row>
    <row r="312" spans="1:8" x14ac:dyDescent="0.25">
      <c r="A312" s="40" t="s">
        <v>211</v>
      </c>
      <c r="B312" s="22" t="s">
        <v>212</v>
      </c>
      <c r="C312" s="22" t="s">
        <v>2785</v>
      </c>
      <c r="D312" s="22" t="s">
        <v>77</v>
      </c>
      <c r="E312" s="47">
        <f>SUMIF('2025'!$E$2:$E$13728,A312,'2025'!$H$2:$H$13728)</f>
        <v>115245019</v>
      </c>
      <c r="F312" s="47">
        <f>SUMIF('Periodo Parcial 2025'!$E$2:$E$1048576,A312,'Periodo Parcial 2025'!$H$2:$H$1048576)</f>
        <v>0</v>
      </c>
      <c r="G312" s="47">
        <f>SUMIF('Periodo Parcial 2026'!$E$2:$E$1048576,A312,'Periodo Parcial 2026'!$H$2:$H$1048576)</f>
        <v>0</v>
      </c>
      <c r="H312" s="48">
        <f>+G312-F312</f>
        <v>0</v>
      </c>
    </row>
    <row r="313" spans="1:8" x14ac:dyDescent="0.25">
      <c r="A313" s="40" t="s">
        <v>1171</v>
      </c>
      <c r="B313" s="22" t="s">
        <v>1172</v>
      </c>
      <c r="C313" s="22" t="s">
        <v>2776</v>
      </c>
      <c r="D313" s="22" t="s">
        <v>77</v>
      </c>
      <c r="E313" s="47">
        <f>SUMIF('2025'!$E$2:$E$13728,A313,'2025'!$H$2:$H$13728)</f>
        <v>20832460</v>
      </c>
      <c r="F313" s="47">
        <f>SUMIF('Periodo Parcial 2025'!$E$2:$E$1048576,A313,'Periodo Parcial 2025'!$H$2:$H$1048576)</f>
        <v>0</v>
      </c>
      <c r="G313" s="47">
        <f>SUMIF('Periodo Parcial 2026'!$E$2:$E$1048576,A313,'Periodo Parcial 2026'!$H$2:$H$1048576)</f>
        <v>0</v>
      </c>
      <c r="H313" s="48">
        <f>+G313-F313</f>
        <v>0</v>
      </c>
    </row>
    <row r="314" spans="1:8" x14ac:dyDescent="0.25">
      <c r="A314" s="40" t="s">
        <v>1208</v>
      </c>
      <c r="B314" s="22" t="s">
        <v>1209</v>
      </c>
      <c r="C314" s="22" t="s">
        <v>2776</v>
      </c>
      <c r="D314" s="22" t="s">
        <v>77</v>
      </c>
      <c r="E314" s="47">
        <f>SUMIF('2025'!$E$2:$E$13728,A314,'2025'!$H$2:$H$13728)</f>
        <v>17199391</v>
      </c>
      <c r="F314" s="47">
        <f>SUMIF('Periodo Parcial 2025'!$E$2:$E$1048576,A314,'Periodo Parcial 2025'!$H$2:$H$1048576)</f>
        <v>0</v>
      </c>
      <c r="G314" s="47">
        <f>SUMIF('Periodo Parcial 2026'!$E$2:$E$1048576,A314,'Periodo Parcial 2026'!$H$2:$H$1048576)</f>
        <v>0</v>
      </c>
      <c r="H314" s="48">
        <f>+G314-F314</f>
        <v>0</v>
      </c>
    </row>
    <row r="315" spans="1:8" x14ac:dyDescent="0.25">
      <c r="A315" s="40" t="s">
        <v>2206</v>
      </c>
      <c r="B315" s="22" t="s">
        <v>2207</v>
      </c>
      <c r="C315" s="22" t="s">
        <v>2786</v>
      </c>
      <c r="D315" s="22" t="s">
        <v>51</v>
      </c>
      <c r="E315" s="47">
        <f>SUMIF('2025'!$E$2:$E$13728,A315,'2025'!$H$2:$H$13728)</f>
        <v>2265092</v>
      </c>
      <c r="F315" s="47">
        <f>SUMIF('Periodo Parcial 2025'!$E$2:$E$1048576,A315,'Periodo Parcial 2025'!$H$2:$H$1048576)</f>
        <v>0</v>
      </c>
      <c r="G315" s="47">
        <f>SUMIF('Periodo Parcial 2026'!$E$2:$E$1048576,A315,'Periodo Parcial 2026'!$H$2:$H$1048576)</f>
        <v>0</v>
      </c>
      <c r="H315" s="48">
        <f>+G315-F315</f>
        <v>0</v>
      </c>
    </row>
    <row r="316" spans="1:8" x14ac:dyDescent="0.25">
      <c r="A316" s="40" t="s">
        <v>1426</v>
      </c>
      <c r="B316" s="22" t="s">
        <v>1427</v>
      </c>
      <c r="C316" s="22" t="s">
        <v>2787</v>
      </c>
      <c r="D316" s="22" t="s">
        <v>57</v>
      </c>
      <c r="E316" s="47">
        <f>SUMIF('2025'!$E$2:$E$13728,A316,'2025'!$H$2:$H$13728)</f>
        <v>5000000</v>
      </c>
      <c r="F316" s="47">
        <f>SUMIF('Periodo Parcial 2025'!$E$2:$E$1048576,A316,'Periodo Parcial 2025'!$H$2:$H$1048576)</f>
        <v>0</v>
      </c>
      <c r="G316" s="47">
        <f>SUMIF('Periodo Parcial 2026'!$E$2:$E$1048576,A316,'Periodo Parcial 2026'!$H$2:$H$1048576)</f>
        <v>0</v>
      </c>
      <c r="H316" s="48">
        <f>+G316-F316</f>
        <v>0</v>
      </c>
    </row>
    <row r="317" spans="1:8" x14ac:dyDescent="0.25">
      <c r="A317" s="40" t="s">
        <v>477</v>
      </c>
      <c r="B317" s="22" t="s">
        <v>478</v>
      </c>
      <c r="C317" s="22" t="s">
        <v>2788</v>
      </c>
      <c r="D317" s="22" t="s">
        <v>54</v>
      </c>
      <c r="E317" s="47">
        <f>SUMIF('2025'!$E$2:$E$13728,A317,'2025'!$H$2:$H$13728)</f>
        <v>137296420</v>
      </c>
      <c r="F317" s="47">
        <f>SUMIF('Periodo Parcial 2025'!$E$2:$E$1048576,A317,'Periodo Parcial 2025'!$H$2:$H$1048576)</f>
        <v>0</v>
      </c>
      <c r="G317" s="47">
        <f>SUMIF('Periodo Parcial 2026'!$E$2:$E$1048576,A317,'Periodo Parcial 2026'!$H$2:$H$1048576)</f>
        <v>0</v>
      </c>
      <c r="H317" s="48">
        <f>+G317-F317</f>
        <v>0</v>
      </c>
    </row>
    <row r="318" spans="1:8" x14ac:dyDescent="0.25">
      <c r="A318" s="40" t="s">
        <v>2155</v>
      </c>
      <c r="B318" s="22" t="s">
        <v>2156</v>
      </c>
      <c r="C318" s="22" t="s">
        <v>2789</v>
      </c>
      <c r="D318" s="22" t="s">
        <v>47</v>
      </c>
      <c r="E318" s="47">
        <f>SUMIF('2025'!$E$2:$E$13728,A318,'2025'!$H$2:$H$13728)</f>
        <v>7000000</v>
      </c>
      <c r="F318" s="47">
        <f>SUMIF('Periodo Parcial 2025'!$E$2:$E$1048576,A318,'Periodo Parcial 2025'!$H$2:$H$1048576)</f>
        <v>0</v>
      </c>
      <c r="G318" s="47">
        <f>SUMIF('Periodo Parcial 2026'!$E$2:$E$1048576,A318,'Periodo Parcial 2026'!$H$2:$H$1048576)</f>
        <v>0</v>
      </c>
      <c r="H318" s="48">
        <f>+G318-F318</f>
        <v>0</v>
      </c>
    </row>
    <row r="319" spans="1:8" x14ac:dyDescent="0.25">
      <c r="A319" s="40" t="s">
        <v>1628</v>
      </c>
      <c r="B319" s="22" t="s">
        <v>1629</v>
      </c>
      <c r="C319" s="22" t="s">
        <v>1629</v>
      </c>
      <c r="D319" s="22" t="s">
        <v>47</v>
      </c>
      <c r="E319" s="47">
        <f>SUMIF('2025'!$E$2:$E$13728,A319,'2025'!$H$2:$H$13728)</f>
        <v>22659892</v>
      </c>
      <c r="F319" s="47">
        <f>SUMIF('Periodo Parcial 2025'!$E$2:$E$1048576,A319,'Periodo Parcial 2025'!$H$2:$H$1048576)</f>
        <v>0</v>
      </c>
      <c r="G319" s="47">
        <f>SUMIF('Periodo Parcial 2026'!$E$2:$E$1048576,A319,'Periodo Parcial 2026'!$H$2:$H$1048576)</f>
        <v>0</v>
      </c>
      <c r="H319" s="48">
        <f>+G319-F319</f>
        <v>0</v>
      </c>
    </row>
    <row r="320" spans="1:8" x14ac:dyDescent="0.25">
      <c r="A320" s="40" t="s">
        <v>824</v>
      </c>
      <c r="B320" s="22" t="s">
        <v>825</v>
      </c>
      <c r="C320" s="22" t="s">
        <v>2691</v>
      </c>
      <c r="D320" s="22" t="s">
        <v>87</v>
      </c>
      <c r="E320" s="47">
        <f>SUMIF('2025'!$E$2:$E$13728,A320,'2025'!$H$2:$H$13728)</f>
        <v>580694571</v>
      </c>
      <c r="F320" s="47">
        <f>SUMIF('Periodo Parcial 2025'!$E$2:$E$1048576,A320,'Periodo Parcial 2025'!$H$2:$H$1048576)</f>
        <v>0</v>
      </c>
      <c r="G320" s="47">
        <f>SUMIF('Periodo Parcial 2026'!$E$2:$E$1048576,A320,'Periodo Parcial 2026'!$H$2:$H$1048576)</f>
        <v>0</v>
      </c>
      <c r="H320" s="48">
        <f>+G320-F320</f>
        <v>0</v>
      </c>
    </row>
    <row r="321" spans="1:8" x14ac:dyDescent="0.25">
      <c r="A321" s="40" t="s">
        <v>2239</v>
      </c>
      <c r="B321" s="22" t="s">
        <v>2240</v>
      </c>
      <c r="C321" s="22" t="s">
        <v>2790</v>
      </c>
      <c r="D321" s="22" t="s">
        <v>57</v>
      </c>
      <c r="E321" s="47">
        <f>SUMIF('2025'!$E$2:$E$13728,A321,'2025'!$H$2:$H$13728)</f>
        <v>5007988</v>
      </c>
      <c r="F321" s="47">
        <f>SUMIF('Periodo Parcial 2025'!$E$2:$E$1048576,A321,'Periodo Parcial 2025'!$H$2:$H$1048576)</f>
        <v>0</v>
      </c>
      <c r="G321" s="47">
        <f>SUMIF('Periodo Parcial 2026'!$E$2:$E$1048576,A321,'Periodo Parcial 2026'!$H$2:$H$1048576)</f>
        <v>0</v>
      </c>
      <c r="H321" s="48">
        <f>+G321-F321</f>
        <v>0</v>
      </c>
    </row>
    <row r="322" spans="1:8" x14ac:dyDescent="0.25">
      <c r="A322" s="40" t="s">
        <v>547</v>
      </c>
      <c r="B322" s="22" t="s">
        <v>548</v>
      </c>
      <c r="C322" s="22" t="s">
        <v>2781</v>
      </c>
      <c r="D322" s="22" t="s">
        <v>77</v>
      </c>
      <c r="E322" s="47">
        <f>SUMIF('2025'!$E$2:$E$13728,A322,'2025'!$H$2:$H$13728)</f>
        <v>17402094</v>
      </c>
      <c r="F322" s="47">
        <f>SUMIF('Periodo Parcial 2025'!$E$2:$E$1048576,A322,'Periodo Parcial 2025'!$H$2:$H$1048576)</f>
        <v>0</v>
      </c>
      <c r="G322" s="47">
        <f>SUMIF('Periodo Parcial 2026'!$E$2:$E$1048576,A322,'Periodo Parcial 2026'!$H$2:$H$1048576)</f>
        <v>0</v>
      </c>
      <c r="H322" s="48">
        <f>+G322-F322</f>
        <v>0</v>
      </c>
    </row>
    <row r="323" spans="1:8" x14ac:dyDescent="0.25">
      <c r="A323" s="40" t="s">
        <v>485</v>
      </c>
      <c r="B323" s="22" t="s">
        <v>486</v>
      </c>
      <c r="C323" s="22" t="s">
        <v>2791</v>
      </c>
      <c r="D323" s="22" t="s">
        <v>42</v>
      </c>
      <c r="E323" s="47">
        <f>SUMIF('2025'!$E$2:$E$13728,A323,'2025'!$H$2:$H$13728)</f>
        <v>41368506</v>
      </c>
      <c r="F323" s="47">
        <f>SUMIF('Periodo Parcial 2025'!$E$2:$E$1048576,A323,'Periodo Parcial 2025'!$H$2:$H$1048576)</f>
        <v>0</v>
      </c>
      <c r="G323" s="47">
        <f>SUMIF('Periodo Parcial 2026'!$E$2:$E$1048576,A323,'Periodo Parcial 2026'!$H$2:$H$1048576)</f>
        <v>0</v>
      </c>
      <c r="H323" s="48">
        <f>+G323-F323</f>
        <v>0</v>
      </c>
    </row>
    <row r="324" spans="1:8" x14ac:dyDescent="0.25">
      <c r="A324" s="40" t="s">
        <v>2136</v>
      </c>
      <c r="B324" s="22" t="s">
        <v>2137</v>
      </c>
      <c r="C324" s="22" t="s">
        <v>2137</v>
      </c>
      <c r="D324" s="22" t="s">
        <v>77</v>
      </c>
      <c r="E324" s="47">
        <f>SUMIF('2025'!$E$2:$E$13728,A324,'2025'!$H$2:$H$13728)</f>
        <v>40000000</v>
      </c>
      <c r="F324" s="47">
        <f>SUMIF('Periodo Parcial 2025'!$E$2:$E$1048576,A324,'Periodo Parcial 2025'!$H$2:$H$1048576)</f>
        <v>0</v>
      </c>
      <c r="G324" s="47">
        <f>SUMIF('Periodo Parcial 2026'!$E$2:$E$1048576,A324,'Periodo Parcial 2026'!$H$2:$H$1048576)</f>
        <v>0</v>
      </c>
      <c r="H324" s="48">
        <f>+G324-F324</f>
        <v>0</v>
      </c>
    </row>
    <row r="325" spans="1:8" x14ac:dyDescent="0.25">
      <c r="A325" s="40" t="s">
        <v>1874</v>
      </c>
      <c r="B325" s="22" t="s">
        <v>1875</v>
      </c>
      <c r="C325" s="22" t="s">
        <v>2671</v>
      </c>
      <c r="D325" s="22" t="s">
        <v>54</v>
      </c>
      <c r="E325" s="47">
        <f>SUMIF('2025'!$E$2:$E$13728,A325,'2025'!$H$2:$H$13728)</f>
        <v>13450000</v>
      </c>
      <c r="F325" s="47">
        <f>SUMIF('Periodo Parcial 2025'!$E$2:$E$1048576,A325,'Periodo Parcial 2025'!$H$2:$H$1048576)</f>
        <v>0</v>
      </c>
      <c r="G325" s="47">
        <f>SUMIF('Periodo Parcial 2026'!$E$2:$E$1048576,A325,'Periodo Parcial 2026'!$H$2:$H$1048576)</f>
        <v>0</v>
      </c>
      <c r="H325" s="48">
        <f>+G325-F325</f>
        <v>0</v>
      </c>
    </row>
    <row r="326" spans="1:8" x14ac:dyDescent="0.25">
      <c r="A326" s="40" t="s">
        <v>174</v>
      </c>
      <c r="B326" s="22" t="s">
        <v>175</v>
      </c>
      <c r="C326" s="22" t="s">
        <v>2794</v>
      </c>
      <c r="D326" s="22" t="s">
        <v>64</v>
      </c>
      <c r="E326" s="47">
        <f>SUMIF('2025'!$E$2:$E$13728,A326,'2025'!$H$2:$H$13728)</f>
        <v>7763353</v>
      </c>
      <c r="F326" s="47">
        <f>SUMIF('Periodo Parcial 2025'!$E$2:$E$1048576,A326,'Periodo Parcial 2025'!$H$2:$H$1048576)</f>
        <v>0</v>
      </c>
      <c r="G326" s="47">
        <f>SUMIF('Periodo Parcial 2026'!$E$2:$E$1048576,A326,'Periodo Parcial 2026'!$H$2:$H$1048576)</f>
        <v>0</v>
      </c>
      <c r="H326" s="48">
        <f>+G326-F326</f>
        <v>0</v>
      </c>
    </row>
    <row r="327" spans="1:8" x14ac:dyDescent="0.25">
      <c r="A327" s="40" t="s">
        <v>2173</v>
      </c>
      <c r="B327" s="22" t="s">
        <v>2174</v>
      </c>
      <c r="C327" s="22" t="s">
        <v>2795</v>
      </c>
      <c r="D327" s="22" t="s">
        <v>47</v>
      </c>
      <c r="E327" s="47">
        <f>SUMIF('2025'!$E$2:$E$13728,A327,'2025'!$H$2:$H$13728)</f>
        <v>14024463</v>
      </c>
      <c r="F327" s="47">
        <f>SUMIF('Periodo Parcial 2025'!$E$2:$E$1048576,A327,'Periodo Parcial 2025'!$H$2:$H$1048576)</f>
        <v>0</v>
      </c>
      <c r="G327" s="47">
        <f>SUMIF('Periodo Parcial 2026'!$E$2:$E$1048576,A327,'Periodo Parcial 2026'!$H$2:$H$1048576)</f>
        <v>0</v>
      </c>
      <c r="H327" s="48">
        <f>+G327-F327</f>
        <v>0</v>
      </c>
    </row>
    <row r="328" spans="1:8" x14ac:dyDescent="0.25">
      <c r="A328" s="40" t="s">
        <v>1484</v>
      </c>
      <c r="B328" s="22" t="s">
        <v>1485</v>
      </c>
      <c r="C328" s="22" t="s">
        <v>2796</v>
      </c>
      <c r="D328" s="22" t="s">
        <v>47</v>
      </c>
      <c r="E328" s="47">
        <f>SUMIF('2025'!$E$2:$E$13728,A328,'2025'!$H$2:$H$13728)</f>
        <v>4000000</v>
      </c>
      <c r="F328" s="47">
        <f>SUMIF('Periodo Parcial 2025'!$E$2:$E$1048576,A328,'Periodo Parcial 2025'!$H$2:$H$1048576)</f>
        <v>0</v>
      </c>
      <c r="G328" s="47">
        <f>SUMIF('Periodo Parcial 2026'!$E$2:$E$1048576,A328,'Periodo Parcial 2026'!$H$2:$H$1048576)</f>
        <v>0</v>
      </c>
      <c r="H328" s="48">
        <f>+G328-F328</f>
        <v>0</v>
      </c>
    </row>
    <row r="329" spans="1:8" x14ac:dyDescent="0.25">
      <c r="A329" s="40" t="s">
        <v>950</v>
      </c>
      <c r="B329" s="22" t="s">
        <v>951</v>
      </c>
      <c r="C329" s="22" t="s">
        <v>2797</v>
      </c>
      <c r="D329" s="22" t="s">
        <v>77</v>
      </c>
      <c r="E329" s="47">
        <f>SUMIF('2025'!$E$2:$E$13728,A329,'2025'!$H$2:$H$13728)</f>
        <v>35409260</v>
      </c>
      <c r="F329" s="47">
        <f>SUMIF('Periodo Parcial 2025'!$E$2:$E$1048576,A329,'Periodo Parcial 2025'!$H$2:$H$1048576)</f>
        <v>0</v>
      </c>
      <c r="G329" s="47">
        <f>SUMIF('Periodo Parcial 2026'!$E$2:$E$1048576,A329,'Periodo Parcial 2026'!$H$2:$H$1048576)</f>
        <v>0</v>
      </c>
      <c r="H329" s="48">
        <f>+G329-F329</f>
        <v>0</v>
      </c>
    </row>
    <row r="330" spans="1:8" x14ac:dyDescent="0.25">
      <c r="A330" s="40" t="s">
        <v>90</v>
      </c>
      <c r="B330" s="22" t="s">
        <v>91</v>
      </c>
      <c r="C330" s="22" t="s">
        <v>2798</v>
      </c>
      <c r="D330" s="22" t="s">
        <v>51</v>
      </c>
      <c r="E330" s="47">
        <f>SUMIF('2025'!$E$2:$E$13728,A330,'2025'!$H$2:$H$13728)</f>
        <v>11066000</v>
      </c>
      <c r="F330" s="47">
        <f>SUMIF('Periodo Parcial 2025'!$E$2:$E$1048576,A330,'Periodo Parcial 2025'!$H$2:$H$1048576)</f>
        <v>0</v>
      </c>
      <c r="G330" s="47">
        <f>SUMIF('Periodo Parcial 2026'!$E$2:$E$1048576,A330,'Periodo Parcial 2026'!$H$2:$H$1048576)</f>
        <v>0</v>
      </c>
      <c r="H330" s="48">
        <f>+G330-F330</f>
        <v>0</v>
      </c>
    </row>
    <row r="331" spans="1:8" x14ac:dyDescent="0.25">
      <c r="A331" s="40" t="s">
        <v>372</v>
      </c>
      <c r="B331" s="22" t="s">
        <v>373</v>
      </c>
      <c r="C331" s="22" t="s">
        <v>2788</v>
      </c>
      <c r="D331" s="22" t="s">
        <v>54</v>
      </c>
      <c r="E331" s="47">
        <f>SUMIF('2025'!$E$2:$E$13728,A331,'2025'!$H$2:$H$13728)</f>
        <v>225279192</v>
      </c>
      <c r="F331" s="47">
        <f>SUMIF('Periodo Parcial 2025'!$E$2:$E$1048576,A331,'Periodo Parcial 2025'!$H$2:$H$1048576)</f>
        <v>0</v>
      </c>
      <c r="G331" s="47">
        <f>SUMIF('Periodo Parcial 2026'!$E$2:$E$1048576,A331,'Periodo Parcial 2026'!$H$2:$H$1048576)</f>
        <v>0</v>
      </c>
      <c r="H331" s="48">
        <f>+G331-F331</f>
        <v>0</v>
      </c>
    </row>
    <row r="332" spans="1:8" x14ac:dyDescent="0.25">
      <c r="A332" s="40" t="s">
        <v>293</v>
      </c>
      <c r="B332" s="22" t="s">
        <v>294</v>
      </c>
      <c r="C332" s="22" t="s">
        <v>2785</v>
      </c>
      <c r="D332" s="22" t="s">
        <v>77</v>
      </c>
      <c r="E332" s="47">
        <f>SUMIF('2025'!$E$2:$E$13728,A332,'2025'!$H$2:$H$13728)</f>
        <v>73491454</v>
      </c>
      <c r="F332" s="47">
        <f>SUMIF('Periodo Parcial 2025'!$E$2:$E$1048576,A332,'Periodo Parcial 2025'!$H$2:$H$1048576)</f>
        <v>0</v>
      </c>
      <c r="G332" s="47">
        <f>SUMIF('Periodo Parcial 2026'!$E$2:$E$1048576,A332,'Periodo Parcial 2026'!$H$2:$H$1048576)</f>
        <v>0</v>
      </c>
      <c r="H332" s="48">
        <f>+G332-F332</f>
        <v>0</v>
      </c>
    </row>
    <row r="333" spans="1:8" x14ac:dyDescent="0.25">
      <c r="A333" s="40" t="s">
        <v>1976</v>
      </c>
      <c r="B333" s="22" t="s">
        <v>1977</v>
      </c>
      <c r="C333" s="22" t="s">
        <v>2799</v>
      </c>
      <c r="D333" s="22" t="s">
        <v>57</v>
      </c>
      <c r="E333" s="47">
        <f>SUMIF('2025'!$E$2:$E$13728,A333,'2025'!$H$2:$H$13728)</f>
        <v>10000000</v>
      </c>
      <c r="F333" s="47">
        <f>SUMIF('Periodo Parcial 2025'!$E$2:$E$1048576,A333,'Periodo Parcial 2025'!$H$2:$H$1048576)</f>
        <v>10000000</v>
      </c>
      <c r="G333" s="47">
        <f>SUMIF('Periodo Parcial 2026'!$E$2:$E$1048576,A333,'Periodo Parcial 2026'!$H$2:$H$1048576)</f>
        <v>10000000</v>
      </c>
      <c r="H333" s="48">
        <f>+G333-F333</f>
        <v>0</v>
      </c>
    </row>
    <row r="334" spans="1:8" x14ac:dyDescent="0.25">
      <c r="A334" s="40" t="s">
        <v>415</v>
      </c>
      <c r="B334" s="22" t="s">
        <v>416</v>
      </c>
      <c r="C334" s="22" t="s">
        <v>2781</v>
      </c>
      <c r="D334" s="22" t="s">
        <v>77</v>
      </c>
      <c r="E334" s="47">
        <f>SUMIF('2025'!$E$2:$E$13728,A334,'2025'!$H$2:$H$13728)</f>
        <v>66444980</v>
      </c>
      <c r="F334" s="47">
        <f>SUMIF('Periodo Parcial 2025'!$E$2:$E$1048576,A334,'Periodo Parcial 2025'!$H$2:$H$1048576)</f>
        <v>0</v>
      </c>
      <c r="G334" s="47">
        <f>SUMIF('Periodo Parcial 2026'!$E$2:$E$1048576,A334,'Periodo Parcial 2026'!$H$2:$H$1048576)</f>
        <v>0</v>
      </c>
      <c r="H334" s="48">
        <f>+G334-F334</f>
        <v>0</v>
      </c>
    </row>
    <row r="335" spans="1:8" x14ac:dyDescent="0.25">
      <c r="A335" s="40" t="s">
        <v>2532</v>
      </c>
      <c r="B335" s="22" t="s">
        <v>2533</v>
      </c>
      <c r="C335" s="22" t="s">
        <v>2654</v>
      </c>
      <c r="D335" s="22" t="s">
        <v>77</v>
      </c>
      <c r="E335" s="47">
        <f>SUMIF('2025'!$E$2:$E$13728,A335,'2025'!$H$2:$H$13728)</f>
        <v>0</v>
      </c>
      <c r="F335" s="47">
        <f>SUMIF('Periodo Parcial 2025'!$E$2:$E$1048576,A335,'Periodo Parcial 2025'!$H$2:$H$1048576)</f>
        <v>0</v>
      </c>
      <c r="G335" s="47">
        <f>SUMIF('Periodo Parcial 2026'!$E$2:$E$1048576,A335,'Periodo Parcial 2026'!$H$2:$H$1048576)</f>
        <v>0</v>
      </c>
      <c r="H335" s="48">
        <f>+G335-F335</f>
        <v>0</v>
      </c>
    </row>
    <row r="336" spans="1:8" x14ac:dyDescent="0.25">
      <c r="A336" s="40" t="s">
        <v>896</v>
      </c>
      <c r="B336" s="22" t="s">
        <v>897</v>
      </c>
      <c r="C336" s="22" t="s">
        <v>2800</v>
      </c>
      <c r="D336" s="22" t="s">
        <v>42</v>
      </c>
      <c r="E336" s="47">
        <f>SUMIF('2025'!$E$2:$E$13728,A336,'2025'!$H$2:$H$13728)</f>
        <v>166000</v>
      </c>
      <c r="F336" s="47">
        <f>SUMIF('Periodo Parcial 2025'!$E$2:$E$1048576,A336,'Periodo Parcial 2025'!$H$2:$H$1048576)</f>
        <v>0</v>
      </c>
      <c r="G336" s="47">
        <f>SUMIF('Periodo Parcial 2026'!$E$2:$E$1048576,A336,'Periodo Parcial 2026'!$H$2:$H$1048576)</f>
        <v>0</v>
      </c>
      <c r="H336" s="48">
        <f>+G336-F336</f>
        <v>0</v>
      </c>
    </row>
    <row r="337" spans="1:8" x14ac:dyDescent="0.25">
      <c r="A337" s="40" t="s">
        <v>269</v>
      </c>
      <c r="B337" s="22" t="s">
        <v>270</v>
      </c>
      <c r="C337" s="22" t="s">
        <v>2794</v>
      </c>
      <c r="D337" s="22" t="s">
        <v>64</v>
      </c>
      <c r="E337" s="47">
        <f>SUMIF('2025'!$E$2:$E$13728,A337,'2025'!$H$2:$H$13728)</f>
        <v>1117515</v>
      </c>
      <c r="F337" s="47">
        <f>SUMIF('Periodo Parcial 2025'!$E$2:$E$1048576,A337,'Periodo Parcial 2025'!$H$2:$H$1048576)</f>
        <v>0</v>
      </c>
      <c r="G337" s="47">
        <f>SUMIF('Periodo Parcial 2026'!$E$2:$E$1048576,A337,'Periodo Parcial 2026'!$H$2:$H$1048576)</f>
        <v>0</v>
      </c>
      <c r="H337" s="48">
        <f>+G337-F337</f>
        <v>0</v>
      </c>
    </row>
    <row r="338" spans="1:8" x14ac:dyDescent="0.25">
      <c r="A338" s="40" t="s">
        <v>769</v>
      </c>
      <c r="B338" s="22" t="s">
        <v>770</v>
      </c>
      <c r="C338" s="22" t="s">
        <v>2785</v>
      </c>
      <c r="D338" s="22" t="s">
        <v>77</v>
      </c>
      <c r="E338" s="47">
        <f>SUMIF('2025'!$E$2:$E$13728,A338,'2025'!$H$2:$H$13728)</f>
        <v>2151155</v>
      </c>
      <c r="F338" s="47">
        <f>SUMIF('Periodo Parcial 2025'!$E$2:$E$1048576,A338,'Periodo Parcial 2025'!$H$2:$H$1048576)</f>
        <v>0</v>
      </c>
      <c r="G338" s="47">
        <f>SUMIF('Periodo Parcial 2026'!$E$2:$E$1048576,A338,'Periodo Parcial 2026'!$H$2:$H$1048576)</f>
        <v>0</v>
      </c>
      <c r="H338" s="48">
        <f>+G338-F338</f>
        <v>0</v>
      </c>
    </row>
    <row r="339" spans="1:8" x14ac:dyDescent="0.25">
      <c r="A339" s="40" t="s">
        <v>867</v>
      </c>
      <c r="B339" s="22" t="s">
        <v>868</v>
      </c>
      <c r="C339" s="22" t="s">
        <v>868</v>
      </c>
      <c r="D339" s="22" t="s">
        <v>47</v>
      </c>
      <c r="E339" s="47">
        <f>SUMIF('2025'!$E$2:$E$13728,A339,'2025'!$H$2:$H$13728)</f>
        <v>850000</v>
      </c>
      <c r="F339" s="47">
        <f>SUMIF('Periodo Parcial 2025'!$E$2:$E$1048576,A339,'Periodo Parcial 2025'!$H$2:$H$1048576)</f>
        <v>0</v>
      </c>
      <c r="G339" s="47">
        <f>SUMIF('Periodo Parcial 2026'!$E$2:$E$1048576,A339,'Periodo Parcial 2026'!$H$2:$H$1048576)</f>
        <v>0</v>
      </c>
      <c r="H339" s="48">
        <f>+G339-F339</f>
        <v>0</v>
      </c>
    </row>
    <row r="340" spans="1:8" x14ac:dyDescent="0.25">
      <c r="A340" s="40" t="s">
        <v>638</v>
      </c>
      <c r="B340" s="22" t="s">
        <v>639</v>
      </c>
      <c r="C340" s="22" t="s">
        <v>2801</v>
      </c>
      <c r="D340" s="22" t="s">
        <v>64</v>
      </c>
      <c r="E340" s="47">
        <f>SUMIF('2025'!$E$2:$E$13728,A340,'2025'!$H$2:$H$13728)</f>
        <v>983943</v>
      </c>
      <c r="F340" s="47">
        <f>SUMIF('Periodo Parcial 2025'!$E$2:$E$1048576,A340,'Periodo Parcial 2025'!$H$2:$H$1048576)</f>
        <v>0</v>
      </c>
      <c r="G340" s="47">
        <f>SUMIF('Periodo Parcial 2026'!$E$2:$E$1048576,A340,'Periodo Parcial 2026'!$H$2:$H$1048576)</f>
        <v>0</v>
      </c>
      <c r="H340" s="48">
        <f>+G340-F340</f>
        <v>0</v>
      </c>
    </row>
    <row r="341" spans="1:8" x14ac:dyDescent="0.25">
      <c r="A341" s="40" t="s">
        <v>151</v>
      </c>
      <c r="B341" s="22" t="s">
        <v>152</v>
      </c>
      <c r="C341" s="22" t="s">
        <v>2771</v>
      </c>
      <c r="D341" s="22" t="s">
        <v>77</v>
      </c>
      <c r="E341" s="47">
        <f>SUMIF('2025'!$E$2:$E$13728,A341,'2025'!$H$2:$H$13728)</f>
        <v>10174782</v>
      </c>
      <c r="F341" s="47">
        <f>SUMIF('Periodo Parcial 2025'!$E$2:$E$1048576,A341,'Periodo Parcial 2025'!$H$2:$H$1048576)</f>
        <v>0</v>
      </c>
      <c r="G341" s="47">
        <f>SUMIF('Periodo Parcial 2026'!$E$2:$E$1048576,A341,'Periodo Parcial 2026'!$H$2:$H$1048576)</f>
        <v>0</v>
      </c>
      <c r="H341" s="48">
        <f>+G341-F341</f>
        <v>0</v>
      </c>
    </row>
    <row r="342" spans="1:8" x14ac:dyDescent="0.25">
      <c r="A342" s="40" t="s">
        <v>2422</v>
      </c>
      <c r="B342" s="22" t="s">
        <v>2423</v>
      </c>
      <c r="C342" s="22" t="s">
        <v>2802</v>
      </c>
      <c r="D342" s="22" t="s">
        <v>54</v>
      </c>
      <c r="E342" s="47">
        <f>SUMIF('2025'!$E$2:$E$13728,A342,'2025'!$H$2:$H$13728)</f>
        <v>207136</v>
      </c>
      <c r="F342" s="47">
        <f>SUMIF('Periodo Parcial 2025'!$E$2:$E$1048576,A342,'Periodo Parcial 2025'!$H$2:$H$1048576)</f>
        <v>0</v>
      </c>
      <c r="G342" s="47">
        <f>SUMIF('Periodo Parcial 2026'!$E$2:$E$1048576,A342,'Periodo Parcial 2026'!$H$2:$H$1048576)</f>
        <v>0</v>
      </c>
      <c r="H342" s="48">
        <f>+G342-F342</f>
        <v>0</v>
      </c>
    </row>
    <row r="343" spans="1:8" x14ac:dyDescent="0.25">
      <c r="A343" s="40" t="s">
        <v>1303</v>
      </c>
      <c r="B343" s="22" t="s">
        <v>1304</v>
      </c>
      <c r="C343" s="22" t="s">
        <v>2803</v>
      </c>
      <c r="D343" s="22" t="s">
        <v>51</v>
      </c>
      <c r="E343" s="47">
        <f>SUMIF('2025'!$E$2:$E$13728,A343,'2025'!$H$2:$H$13728)</f>
        <v>10075397</v>
      </c>
      <c r="F343" s="47">
        <f>SUMIF('Periodo Parcial 2025'!$E$2:$E$1048576,A343,'Periodo Parcial 2025'!$H$2:$H$1048576)</f>
        <v>0</v>
      </c>
      <c r="G343" s="47">
        <f>SUMIF('Periodo Parcial 2026'!$E$2:$E$1048576,A343,'Periodo Parcial 2026'!$H$2:$H$1048576)</f>
        <v>0</v>
      </c>
      <c r="H343" s="48">
        <f>+G343-F343</f>
        <v>0</v>
      </c>
    </row>
    <row r="344" spans="1:8" x14ac:dyDescent="0.25">
      <c r="A344" s="40" t="s">
        <v>2321</v>
      </c>
      <c r="B344" s="22" t="s">
        <v>2322</v>
      </c>
      <c r="C344" s="22" t="s">
        <v>2803</v>
      </c>
      <c r="D344" s="22" t="s">
        <v>51</v>
      </c>
      <c r="E344" s="47">
        <f>SUMIF('2025'!$E$2:$E$13728,A344,'2025'!$H$2:$H$13728)</f>
        <v>2142495</v>
      </c>
      <c r="F344" s="47">
        <f>SUMIF('Periodo Parcial 2025'!$E$2:$E$1048576,A344,'Periodo Parcial 2025'!$H$2:$H$1048576)</f>
        <v>0</v>
      </c>
      <c r="G344" s="47">
        <f>SUMIF('Periodo Parcial 2026'!$E$2:$E$1048576,A344,'Periodo Parcial 2026'!$H$2:$H$1048576)</f>
        <v>0</v>
      </c>
      <c r="H344" s="48">
        <f>+G344-F344</f>
        <v>0</v>
      </c>
    </row>
    <row r="345" spans="1:8" x14ac:dyDescent="0.25">
      <c r="A345" s="40" t="s">
        <v>2243</v>
      </c>
      <c r="B345" s="22" t="s">
        <v>2244</v>
      </c>
      <c r="C345" s="22" t="s">
        <v>2804</v>
      </c>
      <c r="D345" s="22" t="s">
        <v>57</v>
      </c>
      <c r="E345" s="47">
        <f>SUMIF('2025'!$E$2:$E$13728,A345,'2025'!$H$2:$H$13728)</f>
        <v>23000000</v>
      </c>
      <c r="F345" s="47">
        <f>SUMIF('Periodo Parcial 2025'!$E$2:$E$1048576,A345,'Periodo Parcial 2025'!$H$2:$H$1048576)</f>
        <v>0</v>
      </c>
      <c r="G345" s="47">
        <f>SUMIF('Periodo Parcial 2026'!$E$2:$E$1048576,A345,'Periodo Parcial 2026'!$H$2:$H$1048576)</f>
        <v>0</v>
      </c>
      <c r="H345" s="48">
        <f>+G345-F345</f>
        <v>0</v>
      </c>
    </row>
    <row r="346" spans="1:8" x14ac:dyDescent="0.25">
      <c r="A346" s="40" t="s">
        <v>789</v>
      </c>
      <c r="B346" s="22" t="s">
        <v>790</v>
      </c>
      <c r="C346" s="22" t="s">
        <v>2805</v>
      </c>
      <c r="D346" s="22" t="s">
        <v>57</v>
      </c>
      <c r="E346" s="47">
        <f>SUMIF('2025'!$E$2:$E$13728,A346,'2025'!$H$2:$H$13728)</f>
        <v>12632822</v>
      </c>
      <c r="F346" s="47">
        <f>SUMIF('Periodo Parcial 2025'!$E$2:$E$1048576,A346,'Periodo Parcial 2025'!$H$2:$H$1048576)</f>
        <v>0</v>
      </c>
      <c r="G346" s="47">
        <f>SUMIF('Periodo Parcial 2026'!$E$2:$E$1048576,A346,'Periodo Parcial 2026'!$H$2:$H$1048576)</f>
        <v>0</v>
      </c>
      <c r="H346" s="48">
        <f>+G346-F346</f>
        <v>0</v>
      </c>
    </row>
    <row r="347" spans="1:8" x14ac:dyDescent="0.25">
      <c r="A347" s="40" t="s">
        <v>395</v>
      </c>
      <c r="B347" s="22" t="s">
        <v>396</v>
      </c>
      <c r="C347" s="22" t="s">
        <v>2806</v>
      </c>
      <c r="D347" s="22" t="s">
        <v>42</v>
      </c>
      <c r="E347" s="47">
        <f>SUMIF('2025'!$E$2:$E$13728,A347,'2025'!$H$2:$H$13728)</f>
        <v>21000000</v>
      </c>
      <c r="F347" s="47">
        <f>SUMIF('Periodo Parcial 2025'!$E$2:$E$1048576,A347,'Periodo Parcial 2025'!$H$2:$H$1048576)</f>
        <v>0</v>
      </c>
      <c r="G347" s="47">
        <f>SUMIF('Periodo Parcial 2026'!$E$2:$E$1048576,A347,'Periodo Parcial 2026'!$H$2:$H$1048576)</f>
        <v>0</v>
      </c>
      <c r="H347" s="48">
        <f>+G347-F347</f>
        <v>0</v>
      </c>
    </row>
    <row r="348" spans="1:8" x14ac:dyDescent="0.25">
      <c r="A348" s="40" t="s">
        <v>816</v>
      </c>
      <c r="B348" s="22" t="s">
        <v>817</v>
      </c>
      <c r="C348" s="22" t="s">
        <v>2691</v>
      </c>
      <c r="D348" s="22" t="s">
        <v>87</v>
      </c>
      <c r="E348" s="47">
        <f>SUMIF('2025'!$E$2:$E$13728,A348,'2025'!$H$2:$H$13728)</f>
        <v>3297166</v>
      </c>
      <c r="F348" s="47">
        <f>SUMIF('Periodo Parcial 2025'!$E$2:$E$1048576,A348,'Periodo Parcial 2025'!$H$2:$H$1048576)</f>
        <v>0</v>
      </c>
      <c r="G348" s="47">
        <f>SUMIF('Periodo Parcial 2026'!$E$2:$E$1048576,A348,'Periodo Parcial 2026'!$H$2:$H$1048576)</f>
        <v>0</v>
      </c>
      <c r="H348" s="48">
        <f>+G348-F348</f>
        <v>0</v>
      </c>
    </row>
    <row r="349" spans="1:8" x14ac:dyDescent="0.25">
      <c r="A349" s="40" t="s">
        <v>440</v>
      </c>
      <c r="B349" s="22" t="s">
        <v>441</v>
      </c>
      <c r="C349" s="22" t="s">
        <v>2808</v>
      </c>
      <c r="D349" s="22" t="s">
        <v>47</v>
      </c>
      <c r="E349" s="47">
        <f>SUMIF('2025'!$E$2:$E$13728,A349,'2025'!$H$2:$H$13728)</f>
        <v>6000000</v>
      </c>
      <c r="F349" s="47">
        <f>SUMIF('Periodo Parcial 2025'!$E$2:$E$1048576,A349,'Periodo Parcial 2025'!$H$2:$H$1048576)</f>
        <v>0</v>
      </c>
      <c r="G349" s="47">
        <f>SUMIF('Periodo Parcial 2026'!$E$2:$E$1048576,A349,'Periodo Parcial 2026'!$H$2:$H$1048576)</f>
        <v>0</v>
      </c>
      <c r="H349" s="48">
        <f>+G349-F349</f>
        <v>0</v>
      </c>
    </row>
    <row r="350" spans="1:8" x14ac:dyDescent="0.25">
      <c r="A350" s="40" t="s">
        <v>489</v>
      </c>
      <c r="B350" s="22" t="s">
        <v>490</v>
      </c>
      <c r="C350" s="22" t="s">
        <v>2809</v>
      </c>
      <c r="D350" s="22" t="s">
        <v>57</v>
      </c>
      <c r="E350" s="47">
        <f>SUMIF('2025'!$E$2:$E$13728,A350,'2025'!$H$2:$H$13728)</f>
        <v>48146393</v>
      </c>
      <c r="F350" s="47">
        <f>SUMIF('Periodo Parcial 2025'!$E$2:$E$1048576,A350,'Periodo Parcial 2025'!$H$2:$H$1048576)</f>
        <v>0</v>
      </c>
      <c r="G350" s="47">
        <f>SUMIF('Periodo Parcial 2026'!$E$2:$E$1048576,A350,'Periodo Parcial 2026'!$H$2:$H$1048576)</f>
        <v>0</v>
      </c>
      <c r="H350" s="48">
        <f>+G350-F350</f>
        <v>0</v>
      </c>
    </row>
    <row r="351" spans="1:8" x14ac:dyDescent="0.25">
      <c r="A351" s="40" t="s">
        <v>129</v>
      </c>
      <c r="B351" s="22" t="s">
        <v>130</v>
      </c>
      <c r="C351" s="22" t="s">
        <v>2810</v>
      </c>
      <c r="D351" s="22" t="s">
        <v>51</v>
      </c>
      <c r="E351" s="47">
        <f>SUMIF('2025'!$E$2:$E$13728,A351,'2025'!$H$2:$H$13728)</f>
        <v>5000000</v>
      </c>
      <c r="F351" s="47">
        <f>SUMIF('Periodo Parcial 2025'!$E$2:$E$1048576,A351,'Periodo Parcial 2025'!$H$2:$H$1048576)</f>
        <v>0</v>
      </c>
      <c r="G351" s="47">
        <f>SUMIF('Periodo Parcial 2026'!$E$2:$E$1048576,A351,'Periodo Parcial 2026'!$H$2:$H$1048576)</f>
        <v>0</v>
      </c>
      <c r="H351" s="48">
        <f>+G351-F351</f>
        <v>0</v>
      </c>
    </row>
    <row r="352" spans="1:8" x14ac:dyDescent="0.25">
      <c r="A352" s="40" t="s">
        <v>1958</v>
      </c>
      <c r="B352" s="22" t="s">
        <v>1959</v>
      </c>
      <c r="C352" s="22" t="s">
        <v>2811</v>
      </c>
      <c r="D352" s="22" t="s">
        <v>77</v>
      </c>
      <c r="E352" s="47">
        <f>SUMIF('2025'!$E$2:$E$13728,A352,'2025'!$H$2:$H$13728)</f>
        <v>20000000</v>
      </c>
      <c r="F352" s="47">
        <f>SUMIF('Periodo Parcial 2025'!$E$2:$E$1048576,A352,'Periodo Parcial 2025'!$H$2:$H$1048576)</f>
        <v>0</v>
      </c>
      <c r="G352" s="47">
        <f>SUMIF('Periodo Parcial 2026'!$E$2:$E$1048576,A352,'Periodo Parcial 2026'!$H$2:$H$1048576)</f>
        <v>0</v>
      </c>
      <c r="H352" s="48">
        <f>+G352-F352</f>
        <v>0</v>
      </c>
    </row>
    <row r="353" spans="1:8" x14ac:dyDescent="0.25">
      <c r="A353" s="40" t="s">
        <v>1536</v>
      </c>
      <c r="B353" s="22" t="s">
        <v>1537</v>
      </c>
      <c r="C353" s="22" t="s">
        <v>2812</v>
      </c>
      <c r="D353" s="22" t="s">
        <v>57</v>
      </c>
      <c r="E353" s="47">
        <f>SUMIF('2025'!$E$2:$E$13728,A353,'2025'!$H$2:$H$13728)</f>
        <v>30000000</v>
      </c>
      <c r="F353" s="47">
        <f>SUMIF('Periodo Parcial 2025'!$E$2:$E$1048576,A353,'Periodo Parcial 2025'!$H$2:$H$1048576)</f>
        <v>15000000</v>
      </c>
      <c r="G353" s="47">
        <f>SUMIF('Periodo Parcial 2026'!$E$2:$E$1048576,A353,'Periodo Parcial 2026'!$H$2:$H$1048576)</f>
        <v>15000000</v>
      </c>
      <c r="H353" s="48">
        <f>+G353-F353</f>
        <v>0</v>
      </c>
    </row>
    <row r="354" spans="1:8" x14ac:dyDescent="0.25">
      <c r="A354" s="40" t="s">
        <v>960</v>
      </c>
      <c r="B354" s="22" t="s">
        <v>961</v>
      </c>
      <c r="C354" s="22" t="s">
        <v>2788</v>
      </c>
      <c r="D354" s="22" t="s">
        <v>54</v>
      </c>
      <c r="E354" s="47">
        <f>SUMIF('2025'!$E$2:$E$13728,A354,'2025'!$H$2:$H$13728)</f>
        <v>1159103894</v>
      </c>
      <c r="F354" s="47">
        <f>SUMIF('Periodo Parcial 2025'!$E$2:$E$1048576,A354,'Periodo Parcial 2025'!$H$2:$H$1048576)</f>
        <v>0</v>
      </c>
      <c r="G354" s="47">
        <f>SUMIF('Periodo Parcial 2026'!$E$2:$E$1048576,A354,'Periodo Parcial 2026'!$H$2:$H$1048576)</f>
        <v>0</v>
      </c>
      <c r="H354" s="48">
        <f>+G354-F354</f>
        <v>0</v>
      </c>
    </row>
    <row r="355" spans="1:8" x14ac:dyDescent="0.25">
      <c r="A355" s="40" t="s">
        <v>962</v>
      </c>
      <c r="B355" s="22" t="s">
        <v>963</v>
      </c>
      <c r="C355" s="22" t="s">
        <v>2797</v>
      </c>
      <c r="D355" s="22" t="s">
        <v>77</v>
      </c>
      <c r="E355" s="47">
        <f>SUMIF('2025'!$E$2:$E$13728,A355,'2025'!$H$2:$H$13728)</f>
        <v>20694025</v>
      </c>
      <c r="F355" s="47">
        <f>SUMIF('Periodo Parcial 2025'!$E$2:$E$1048576,A355,'Periodo Parcial 2025'!$H$2:$H$1048576)</f>
        <v>0</v>
      </c>
      <c r="G355" s="47">
        <f>SUMIF('Periodo Parcial 2026'!$E$2:$E$1048576,A355,'Periodo Parcial 2026'!$H$2:$H$1048576)</f>
        <v>0</v>
      </c>
      <c r="H355" s="48">
        <f>+G355-F355</f>
        <v>0</v>
      </c>
    </row>
    <row r="356" spans="1:8" x14ac:dyDescent="0.25">
      <c r="A356" s="40" t="s">
        <v>1586</v>
      </c>
      <c r="B356" s="22" t="s">
        <v>1587</v>
      </c>
      <c r="C356" s="22" t="s">
        <v>2709</v>
      </c>
      <c r="D356" s="22" t="s">
        <v>77</v>
      </c>
      <c r="E356" s="47">
        <f>SUMIF('2025'!$E$2:$E$13728,A356,'2025'!$H$2:$H$13728)</f>
        <v>200000000</v>
      </c>
      <c r="F356" s="47">
        <f>SUMIF('Periodo Parcial 2025'!$E$2:$E$1048576,A356,'Periodo Parcial 2025'!$H$2:$H$1048576)</f>
        <v>200000000</v>
      </c>
      <c r="G356" s="47">
        <f>SUMIF('Periodo Parcial 2026'!$E$2:$E$1048576,A356,'Periodo Parcial 2026'!$H$2:$H$1048576)</f>
        <v>200000000</v>
      </c>
      <c r="H356" s="48">
        <f>+G356-F356</f>
        <v>0</v>
      </c>
    </row>
    <row r="357" spans="1:8" x14ac:dyDescent="0.25">
      <c r="A357" s="40" t="s">
        <v>800</v>
      </c>
      <c r="B357" s="22" t="s">
        <v>801</v>
      </c>
      <c r="C357" s="22" t="s">
        <v>2813</v>
      </c>
      <c r="D357" s="22" t="s">
        <v>57</v>
      </c>
      <c r="E357" s="47">
        <f>SUMIF('2025'!$E$2:$E$13728,A357,'2025'!$H$2:$H$13728)</f>
        <v>1268708</v>
      </c>
      <c r="F357" s="47">
        <f>SUMIF('Periodo Parcial 2025'!$E$2:$E$1048576,A357,'Periodo Parcial 2025'!$H$2:$H$1048576)</f>
        <v>0</v>
      </c>
      <c r="G357" s="47">
        <f>SUMIF('Periodo Parcial 2026'!$E$2:$E$1048576,A357,'Periodo Parcial 2026'!$H$2:$H$1048576)</f>
        <v>0</v>
      </c>
      <c r="H357" s="48">
        <f>+G357-F357</f>
        <v>0</v>
      </c>
    </row>
    <row r="358" spans="1:8" x14ac:dyDescent="0.25">
      <c r="A358" s="40" t="s">
        <v>1339</v>
      </c>
      <c r="B358" s="22" t="s">
        <v>1340</v>
      </c>
      <c r="C358" s="22" t="s">
        <v>2814</v>
      </c>
      <c r="D358" s="22" t="s">
        <v>54</v>
      </c>
      <c r="E358" s="47">
        <f>SUMIF('2025'!$E$2:$E$13728,A358,'2025'!$H$2:$H$13728)</f>
        <v>903913</v>
      </c>
      <c r="F358" s="47">
        <f>SUMIF('Periodo Parcial 2025'!$E$2:$E$1048576,A358,'Periodo Parcial 2025'!$H$2:$H$1048576)</f>
        <v>0</v>
      </c>
      <c r="G358" s="47">
        <f>SUMIF('Periodo Parcial 2026'!$E$2:$E$1048576,A358,'Periodo Parcial 2026'!$H$2:$H$1048576)</f>
        <v>0</v>
      </c>
      <c r="H358" s="48">
        <f>+G358-F358</f>
        <v>0</v>
      </c>
    </row>
    <row r="359" spans="1:8" x14ac:dyDescent="0.25">
      <c r="A359" s="40" t="s">
        <v>693</v>
      </c>
      <c r="B359" s="22" t="s">
        <v>694</v>
      </c>
      <c r="C359" s="22" t="s">
        <v>694</v>
      </c>
      <c r="D359" s="22" t="s">
        <v>51</v>
      </c>
      <c r="E359" s="47">
        <f>SUMIF('2025'!$E$2:$E$13728,A359,'2025'!$H$2:$H$13728)</f>
        <v>5000000</v>
      </c>
      <c r="F359" s="47">
        <f>SUMIF('Periodo Parcial 2025'!$E$2:$E$1048576,A359,'Periodo Parcial 2025'!$H$2:$H$1048576)</f>
        <v>0</v>
      </c>
      <c r="G359" s="47">
        <f>SUMIF('Periodo Parcial 2026'!$E$2:$E$1048576,A359,'Periodo Parcial 2026'!$H$2:$H$1048576)</f>
        <v>0</v>
      </c>
      <c r="H359" s="48">
        <f>+G359-F359</f>
        <v>0</v>
      </c>
    </row>
    <row r="360" spans="1:8" x14ac:dyDescent="0.25">
      <c r="A360" s="40" t="s">
        <v>1072</v>
      </c>
      <c r="B360" s="22" t="s">
        <v>1073</v>
      </c>
      <c r="C360" s="22" t="s">
        <v>2800</v>
      </c>
      <c r="D360" s="22" t="s">
        <v>42</v>
      </c>
      <c r="E360" s="47">
        <f>SUMIF('2025'!$E$2:$E$13728,A360,'2025'!$H$2:$H$13728)</f>
        <v>4932000</v>
      </c>
      <c r="F360" s="47">
        <f>SUMIF('Periodo Parcial 2025'!$E$2:$E$1048576,A360,'Periodo Parcial 2025'!$H$2:$H$1048576)</f>
        <v>0</v>
      </c>
      <c r="G360" s="47">
        <f>SUMIF('Periodo Parcial 2026'!$E$2:$E$1048576,A360,'Periodo Parcial 2026'!$H$2:$H$1048576)</f>
        <v>0</v>
      </c>
      <c r="H360" s="48">
        <f>+G360-F360</f>
        <v>0</v>
      </c>
    </row>
    <row r="361" spans="1:8" x14ac:dyDescent="0.25">
      <c r="A361" s="40" t="s">
        <v>413</v>
      </c>
      <c r="B361" s="22" t="s">
        <v>414</v>
      </c>
      <c r="C361" s="22" t="s">
        <v>2815</v>
      </c>
      <c r="D361" s="22" t="s">
        <v>42</v>
      </c>
      <c r="E361" s="47">
        <f>SUMIF('2025'!$E$2:$E$13728,A361,'2025'!$H$2:$H$13728)</f>
        <v>8753169</v>
      </c>
      <c r="F361" s="47">
        <f>SUMIF('Periodo Parcial 2025'!$E$2:$E$1048576,A361,'Periodo Parcial 2025'!$H$2:$H$1048576)</f>
        <v>0</v>
      </c>
      <c r="G361" s="47">
        <f>SUMIF('Periodo Parcial 2026'!$E$2:$E$1048576,A361,'Periodo Parcial 2026'!$H$2:$H$1048576)</f>
        <v>0</v>
      </c>
      <c r="H361" s="48">
        <f>+G361-F361</f>
        <v>0</v>
      </c>
    </row>
    <row r="362" spans="1:8" x14ac:dyDescent="0.25">
      <c r="A362" s="40" t="s">
        <v>1293</v>
      </c>
      <c r="B362" s="22" t="s">
        <v>1294</v>
      </c>
      <c r="C362" s="22" t="s">
        <v>2816</v>
      </c>
      <c r="D362" s="22" t="s">
        <v>54</v>
      </c>
      <c r="E362" s="47">
        <f>SUMIF('2025'!$E$2:$E$13728,A362,'2025'!$H$2:$H$13728)</f>
        <v>14881953</v>
      </c>
      <c r="F362" s="47">
        <f>SUMIF('Periodo Parcial 2025'!$E$2:$E$1048576,A362,'Periodo Parcial 2025'!$H$2:$H$1048576)</f>
        <v>0</v>
      </c>
      <c r="G362" s="47">
        <f>SUMIF('Periodo Parcial 2026'!$E$2:$E$1048576,A362,'Periodo Parcial 2026'!$H$2:$H$1048576)</f>
        <v>0</v>
      </c>
      <c r="H362" s="48">
        <f>+G362-F362</f>
        <v>0</v>
      </c>
    </row>
    <row r="363" spans="1:8" x14ac:dyDescent="0.25">
      <c r="A363" s="40" t="s">
        <v>299</v>
      </c>
      <c r="B363" s="22" t="s">
        <v>300</v>
      </c>
      <c r="C363" s="22" t="s">
        <v>2771</v>
      </c>
      <c r="D363" s="22" t="s">
        <v>77</v>
      </c>
      <c r="E363" s="47">
        <f>SUMIF('2025'!$E$2:$E$13728,A363,'2025'!$H$2:$H$13728)</f>
        <v>28088527</v>
      </c>
      <c r="F363" s="47">
        <f>SUMIF('Periodo Parcial 2025'!$E$2:$E$1048576,A363,'Periodo Parcial 2025'!$H$2:$H$1048576)</f>
        <v>0</v>
      </c>
      <c r="G363" s="47">
        <f>SUMIF('Periodo Parcial 2026'!$E$2:$E$1048576,A363,'Periodo Parcial 2026'!$H$2:$H$1048576)</f>
        <v>0</v>
      </c>
      <c r="H363" s="48">
        <f>+G363-F363</f>
        <v>0</v>
      </c>
    </row>
    <row r="364" spans="1:8" x14ac:dyDescent="0.25">
      <c r="A364" s="40" t="s">
        <v>1600</v>
      </c>
      <c r="B364" s="22" t="s">
        <v>1601</v>
      </c>
      <c r="C364" s="22" t="s">
        <v>2814</v>
      </c>
      <c r="D364" s="22" t="s">
        <v>54</v>
      </c>
      <c r="E364" s="47">
        <f>SUMIF('2025'!$E$2:$E$13728,A364,'2025'!$H$2:$H$13728)</f>
        <v>472174</v>
      </c>
      <c r="F364" s="47">
        <f>SUMIF('Periodo Parcial 2025'!$E$2:$E$1048576,A364,'Periodo Parcial 2025'!$H$2:$H$1048576)</f>
        <v>0</v>
      </c>
      <c r="G364" s="47">
        <f>SUMIF('Periodo Parcial 2026'!$E$2:$E$1048576,A364,'Periodo Parcial 2026'!$H$2:$H$1048576)</f>
        <v>0</v>
      </c>
      <c r="H364" s="48">
        <f>+G364-F364</f>
        <v>0</v>
      </c>
    </row>
    <row r="365" spans="1:8" x14ac:dyDescent="0.25">
      <c r="A365" s="40" t="s">
        <v>2327</v>
      </c>
      <c r="B365" s="22" t="s">
        <v>2328</v>
      </c>
      <c r="C365" s="22" t="s">
        <v>2817</v>
      </c>
      <c r="D365" s="22" t="s">
        <v>57</v>
      </c>
      <c r="E365" s="47">
        <f>SUMIF('2025'!$E$2:$E$13728,A365,'2025'!$H$2:$H$13728)</f>
        <v>3370549</v>
      </c>
      <c r="F365" s="47">
        <f>SUMIF('Periodo Parcial 2025'!$E$2:$E$1048576,A365,'Periodo Parcial 2025'!$H$2:$H$1048576)</f>
        <v>0</v>
      </c>
      <c r="G365" s="47">
        <f>SUMIF('Periodo Parcial 2026'!$E$2:$E$1048576,A365,'Periodo Parcial 2026'!$H$2:$H$1048576)</f>
        <v>0</v>
      </c>
      <c r="H365" s="48">
        <f>+G365-F365</f>
        <v>0</v>
      </c>
    </row>
    <row r="366" spans="1:8" x14ac:dyDescent="0.25">
      <c r="A366" s="40" t="s">
        <v>1031</v>
      </c>
      <c r="B366" s="22" t="s">
        <v>1032</v>
      </c>
      <c r="C366" s="22" t="s">
        <v>2818</v>
      </c>
      <c r="D366" s="22" t="s">
        <v>57</v>
      </c>
      <c r="E366" s="47">
        <f>SUMIF('2025'!$E$2:$E$13728,A366,'2025'!$H$2:$H$13728)</f>
        <v>1700000</v>
      </c>
      <c r="F366" s="47">
        <f>SUMIF('Periodo Parcial 2025'!$E$2:$E$1048576,A366,'Periodo Parcial 2025'!$H$2:$H$1048576)</f>
        <v>0</v>
      </c>
      <c r="G366" s="47">
        <f>SUMIF('Periodo Parcial 2026'!$E$2:$E$1048576,A366,'Periodo Parcial 2026'!$H$2:$H$1048576)</f>
        <v>0</v>
      </c>
      <c r="H366" s="48">
        <f>+G366-F366</f>
        <v>0</v>
      </c>
    </row>
    <row r="367" spans="1:8" x14ac:dyDescent="0.25">
      <c r="A367" s="40" t="s">
        <v>388</v>
      </c>
      <c r="B367" s="22" t="s">
        <v>389</v>
      </c>
      <c r="C367" s="22" t="s">
        <v>2819</v>
      </c>
      <c r="D367" s="22" t="s">
        <v>87</v>
      </c>
      <c r="E367" s="47">
        <f>SUMIF('2025'!$E$2:$E$13728,A367,'2025'!$H$2:$H$13728)</f>
        <v>531364632</v>
      </c>
      <c r="F367" s="47">
        <f>SUMIF('Periodo Parcial 2025'!$E$2:$E$1048576,A367,'Periodo Parcial 2025'!$H$2:$H$1048576)</f>
        <v>0</v>
      </c>
      <c r="G367" s="47">
        <f>SUMIF('Periodo Parcial 2026'!$E$2:$E$1048576,A367,'Periodo Parcial 2026'!$H$2:$H$1048576)</f>
        <v>0</v>
      </c>
      <c r="H367" s="48">
        <f>+G367-F367</f>
        <v>0</v>
      </c>
    </row>
    <row r="368" spans="1:8" x14ac:dyDescent="0.25">
      <c r="A368" s="40" t="s">
        <v>225</v>
      </c>
      <c r="B368" s="22" t="s">
        <v>226</v>
      </c>
      <c r="C368" s="22" t="s">
        <v>2785</v>
      </c>
      <c r="D368" s="22" t="s">
        <v>77</v>
      </c>
      <c r="E368" s="47">
        <f>SUMIF('2025'!$E$2:$E$13728,A368,'2025'!$H$2:$H$13728)</f>
        <v>119900000</v>
      </c>
      <c r="F368" s="47">
        <f>SUMIF('Periodo Parcial 2025'!$E$2:$E$1048576,A368,'Periodo Parcial 2025'!$H$2:$H$1048576)</f>
        <v>0</v>
      </c>
      <c r="G368" s="47">
        <f>SUMIF('Periodo Parcial 2026'!$E$2:$E$1048576,A368,'Periodo Parcial 2026'!$H$2:$H$1048576)</f>
        <v>0</v>
      </c>
      <c r="H368" s="48">
        <f>+G368-F368</f>
        <v>0</v>
      </c>
    </row>
    <row r="369" spans="1:8" x14ac:dyDescent="0.25">
      <c r="A369" s="40" t="s">
        <v>908</v>
      </c>
      <c r="B369" s="22" t="s">
        <v>909</v>
      </c>
      <c r="C369" s="22" t="s">
        <v>2820</v>
      </c>
      <c r="D369" s="22" t="s">
        <v>347</v>
      </c>
      <c r="E369" s="47">
        <f>SUMIF('2025'!$E$2:$E$13728,A369,'2025'!$H$2:$H$13728)</f>
        <v>18740000</v>
      </c>
      <c r="F369" s="47">
        <f>SUMIF('Periodo Parcial 2025'!$E$2:$E$1048576,A369,'Periodo Parcial 2025'!$H$2:$H$1048576)</f>
        <v>0</v>
      </c>
      <c r="G369" s="47">
        <f>SUMIF('Periodo Parcial 2026'!$E$2:$E$1048576,A369,'Periodo Parcial 2026'!$H$2:$H$1048576)</f>
        <v>0</v>
      </c>
      <c r="H369" s="48">
        <f>+G369-F369</f>
        <v>0</v>
      </c>
    </row>
    <row r="370" spans="1:8" x14ac:dyDescent="0.25">
      <c r="A370" s="40" t="s">
        <v>773</v>
      </c>
      <c r="B370" s="22" t="s">
        <v>774</v>
      </c>
      <c r="C370" s="22" t="s">
        <v>2785</v>
      </c>
      <c r="D370" s="22" t="s">
        <v>77</v>
      </c>
      <c r="E370" s="47">
        <f>SUMIF('2025'!$E$2:$E$13728,A370,'2025'!$H$2:$H$13728)</f>
        <v>50150000</v>
      </c>
      <c r="F370" s="47">
        <f>SUMIF('Periodo Parcial 2025'!$E$2:$E$1048576,A370,'Periodo Parcial 2025'!$H$2:$H$1048576)</f>
        <v>0</v>
      </c>
      <c r="G370" s="47">
        <f>SUMIF('Periodo Parcial 2026'!$E$2:$E$1048576,A370,'Periodo Parcial 2026'!$H$2:$H$1048576)</f>
        <v>0</v>
      </c>
      <c r="H370" s="48">
        <f>+G370-F370</f>
        <v>0</v>
      </c>
    </row>
    <row r="371" spans="1:8" x14ac:dyDescent="0.25">
      <c r="A371" s="40" t="s">
        <v>2161</v>
      </c>
      <c r="B371" s="22" t="s">
        <v>2162</v>
      </c>
      <c r="C371" s="22" t="s">
        <v>2794</v>
      </c>
      <c r="D371" s="22" t="s">
        <v>64</v>
      </c>
      <c r="E371" s="47">
        <f>SUMIF('2025'!$E$2:$E$13728,A371,'2025'!$H$2:$H$13728)</f>
        <v>85413050</v>
      </c>
      <c r="F371" s="47">
        <f>SUMIF('Periodo Parcial 2025'!$E$2:$E$1048576,A371,'Periodo Parcial 2025'!$H$2:$H$1048576)</f>
        <v>0</v>
      </c>
      <c r="G371" s="47">
        <f>SUMIF('Periodo Parcial 2026'!$E$2:$E$1048576,A371,'Periodo Parcial 2026'!$H$2:$H$1048576)</f>
        <v>0</v>
      </c>
      <c r="H371" s="48">
        <f>+G371-F371</f>
        <v>0</v>
      </c>
    </row>
    <row r="372" spans="1:8" x14ac:dyDescent="0.25">
      <c r="A372" s="40" t="s">
        <v>2163</v>
      </c>
      <c r="B372" s="22" t="s">
        <v>2164</v>
      </c>
      <c r="C372" s="22" t="s">
        <v>2794</v>
      </c>
      <c r="D372" s="22" t="s">
        <v>64</v>
      </c>
      <c r="E372" s="47">
        <f>SUMIF('2025'!$E$2:$E$13728,A372,'2025'!$H$2:$H$13728)</f>
        <v>33175062</v>
      </c>
      <c r="F372" s="47">
        <f>SUMIF('Periodo Parcial 2025'!$E$2:$E$1048576,A372,'Periodo Parcial 2025'!$H$2:$H$1048576)</f>
        <v>0</v>
      </c>
      <c r="G372" s="47">
        <f>SUMIF('Periodo Parcial 2026'!$E$2:$E$1048576,A372,'Periodo Parcial 2026'!$H$2:$H$1048576)</f>
        <v>0</v>
      </c>
      <c r="H372" s="48">
        <f>+G372-F372</f>
        <v>0</v>
      </c>
    </row>
    <row r="373" spans="1:8" x14ac:dyDescent="0.25">
      <c r="A373" s="40" t="s">
        <v>2436</v>
      </c>
      <c r="B373" s="22" t="s">
        <v>2437</v>
      </c>
      <c r="C373" s="22" t="s">
        <v>2822</v>
      </c>
      <c r="D373" s="22" t="s">
        <v>47</v>
      </c>
      <c r="E373" s="47">
        <f>SUMIF('2025'!$E$2:$E$13728,A373,'2025'!$H$2:$H$13728)</f>
        <v>32078329</v>
      </c>
      <c r="F373" s="47">
        <f>SUMIF('Periodo Parcial 2025'!$E$2:$E$1048576,A373,'Periodo Parcial 2025'!$H$2:$H$1048576)</f>
        <v>0</v>
      </c>
      <c r="G373" s="47">
        <f>SUMIF('Periodo Parcial 2026'!$E$2:$E$1048576,A373,'Periodo Parcial 2026'!$H$2:$H$1048576)</f>
        <v>0</v>
      </c>
      <c r="H373" s="48">
        <f>+G373-F373</f>
        <v>0</v>
      </c>
    </row>
    <row r="374" spans="1:8" x14ac:dyDescent="0.25">
      <c r="A374" s="40" t="s">
        <v>433</v>
      </c>
      <c r="B374" s="22" t="s">
        <v>434</v>
      </c>
      <c r="C374" s="22" t="s">
        <v>2781</v>
      </c>
      <c r="D374" s="22" t="s">
        <v>77</v>
      </c>
      <c r="E374" s="47">
        <f>SUMIF('2025'!$E$2:$E$13728,A374,'2025'!$H$2:$H$13728)</f>
        <v>8698903</v>
      </c>
      <c r="F374" s="47">
        <f>SUMIF('Periodo Parcial 2025'!$E$2:$E$1048576,A374,'Periodo Parcial 2025'!$H$2:$H$1048576)</f>
        <v>0</v>
      </c>
      <c r="G374" s="47">
        <f>SUMIF('Periodo Parcial 2026'!$E$2:$E$1048576,A374,'Periodo Parcial 2026'!$H$2:$H$1048576)</f>
        <v>0</v>
      </c>
      <c r="H374" s="48">
        <f>+G374-F374</f>
        <v>0</v>
      </c>
    </row>
    <row r="375" spans="1:8" x14ac:dyDescent="0.25">
      <c r="A375" s="40" t="s">
        <v>161</v>
      </c>
      <c r="B375" s="22" t="s">
        <v>2620</v>
      </c>
      <c r="C375" s="22" t="s">
        <v>2620</v>
      </c>
      <c r="D375" s="22" t="s">
        <v>42</v>
      </c>
      <c r="E375" s="47">
        <f>SUMIF('2025'!$E$2:$E$13728,A375,'2025'!$H$2:$H$13728)</f>
        <v>70000000</v>
      </c>
      <c r="F375" s="47">
        <f>SUMIF('Periodo Parcial 2025'!$E$2:$E$1048576,A375,'Periodo Parcial 2025'!$H$2:$H$1048576)</f>
        <v>0</v>
      </c>
      <c r="G375" s="47">
        <f>SUMIF('Periodo Parcial 2026'!$E$2:$E$1048576,A375,'Periodo Parcial 2026'!$H$2:$H$1048576)</f>
        <v>0</v>
      </c>
      <c r="H375" s="48">
        <f>+G375-F375</f>
        <v>0</v>
      </c>
    </row>
    <row r="376" spans="1:8" x14ac:dyDescent="0.25">
      <c r="A376" s="40" t="s">
        <v>2165</v>
      </c>
      <c r="B376" s="22" t="s">
        <v>2166</v>
      </c>
      <c r="C376" s="22" t="s">
        <v>2823</v>
      </c>
      <c r="D376" s="22" t="s">
        <v>87</v>
      </c>
      <c r="E376" s="47">
        <f>SUMIF('2025'!$E$2:$E$13728,A376,'2025'!$H$2:$H$13728)</f>
        <v>95208796</v>
      </c>
      <c r="F376" s="47">
        <f>SUMIF('Periodo Parcial 2025'!$E$2:$E$1048576,A376,'Periodo Parcial 2025'!$H$2:$H$1048576)</f>
        <v>0</v>
      </c>
      <c r="G376" s="47">
        <f>SUMIF('Periodo Parcial 2026'!$E$2:$E$1048576,A376,'Periodo Parcial 2026'!$H$2:$H$1048576)</f>
        <v>0</v>
      </c>
      <c r="H376" s="48">
        <f>+G376-F376</f>
        <v>0</v>
      </c>
    </row>
    <row r="377" spans="1:8" x14ac:dyDescent="0.25">
      <c r="A377" s="40" t="s">
        <v>882</v>
      </c>
      <c r="B377" s="22" t="s">
        <v>883</v>
      </c>
      <c r="C377" s="22" t="s">
        <v>2800</v>
      </c>
      <c r="D377" s="22" t="s">
        <v>42</v>
      </c>
      <c r="E377" s="47">
        <f>SUMIF('2025'!$E$2:$E$13728,A377,'2025'!$H$2:$H$13728)</f>
        <v>7124000</v>
      </c>
      <c r="F377" s="47">
        <f>SUMIF('Periodo Parcial 2025'!$E$2:$E$1048576,A377,'Periodo Parcial 2025'!$H$2:$H$1048576)</f>
        <v>0</v>
      </c>
      <c r="G377" s="47">
        <f>SUMIF('Periodo Parcial 2026'!$E$2:$E$1048576,A377,'Periodo Parcial 2026'!$H$2:$H$1048576)</f>
        <v>0</v>
      </c>
      <c r="H377" s="48">
        <f>+G377-F377</f>
        <v>0</v>
      </c>
    </row>
    <row r="378" spans="1:8" x14ac:dyDescent="0.25">
      <c r="A378" s="40" t="s">
        <v>888</v>
      </c>
      <c r="B378" s="22" t="s">
        <v>889</v>
      </c>
      <c r="C378" s="22" t="s">
        <v>2824</v>
      </c>
      <c r="D378" s="22" t="s">
        <v>77</v>
      </c>
      <c r="E378" s="47">
        <f>SUMIF('2025'!$E$2:$E$13728,A378,'2025'!$H$2:$H$13728)</f>
        <v>35000000</v>
      </c>
      <c r="F378" s="47">
        <f>SUMIF('Periodo Parcial 2025'!$E$2:$E$1048576,A378,'Periodo Parcial 2025'!$H$2:$H$1048576)</f>
        <v>0</v>
      </c>
      <c r="G378" s="47">
        <f>SUMIF('Periodo Parcial 2026'!$E$2:$E$1048576,A378,'Periodo Parcial 2026'!$H$2:$H$1048576)</f>
        <v>0</v>
      </c>
      <c r="H378" s="48">
        <f>+G378-F378</f>
        <v>0</v>
      </c>
    </row>
    <row r="379" spans="1:8" x14ac:dyDescent="0.25">
      <c r="A379" s="40" t="s">
        <v>910</v>
      </c>
      <c r="B379" s="22" t="s">
        <v>911</v>
      </c>
      <c r="C379" s="22" t="s">
        <v>2825</v>
      </c>
      <c r="D379" s="22" t="s">
        <v>347</v>
      </c>
      <c r="E379" s="47">
        <f>SUMIF('2025'!$E$2:$E$13728,A379,'2025'!$H$2:$H$13728)</f>
        <v>149000000</v>
      </c>
      <c r="F379" s="47">
        <f>SUMIF('Periodo Parcial 2025'!$E$2:$E$1048576,A379,'Periodo Parcial 2025'!$H$2:$H$1048576)</f>
        <v>0</v>
      </c>
      <c r="G379" s="47">
        <f>SUMIF('Periodo Parcial 2026'!$E$2:$E$1048576,A379,'Periodo Parcial 2026'!$H$2:$H$1048576)</f>
        <v>0</v>
      </c>
      <c r="H379" s="48">
        <f>+G379-F379</f>
        <v>0</v>
      </c>
    </row>
    <row r="380" spans="1:8" x14ac:dyDescent="0.25">
      <c r="A380" s="40" t="s">
        <v>397</v>
      </c>
      <c r="B380" s="22" t="s">
        <v>398</v>
      </c>
      <c r="C380" s="22" t="s">
        <v>2826</v>
      </c>
      <c r="D380" s="22" t="s">
        <v>42</v>
      </c>
      <c r="E380" s="47">
        <f>SUMIF('2025'!$E$2:$E$13728,A380,'2025'!$H$2:$H$13728)</f>
        <v>57224206</v>
      </c>
      <c r="F380" s="47">
        <f>SUMIF('Periodo Parcial 2025'!$E$2:$E$1048576,A380,'Periodo Parcial 2025'!$H$2:$H$1048576)</f>
        <v>0</v>
      </c>
      <c r="G380" s="47">
        <f>SUMIF('Periodo Parcial 2026'!$E$2:$E$1048576,A380,'Periodo Parcial 2026'!$H$2:$H$1048576)</f>
        <v>0</v>
      </c>
      <c r="H380" s="48">
        <f>+G380-F380</f>
        <v>0</v>
      </c>
    </row>
    <row r="381" spans="1:8" x14ac:dyDescent="0.25">
      <c r="A381" s="40" t="s">
        <v>2289</v>
      </c>
      <c r="B381" s="22" t="s">
        <v>2290</v>
      </c>
      <c r="C381" s="22" t="s">
        <v>2699</v>
      </c>
      <c r="D381" s="22" t="s">
        <v>54</v>
      </c>
      <c r="E381" s="47">
        <f>SUMIF('2025'!$E$2:$E$13728,A381,'2025'!$H$2:$H$13728)</f>
        <v>500000</v>
      </c>
      <c r="F381" s="47">
        <f>SUMIF('Periodo Parcial 2025'!$E$2:$E$1048576,A381,'Periodo Parcial 2025'!$H$2:$H$1048576)</f>
        <v>0</v>
      </c>
      <c r="G381" s="47">
        <f>SUMIF('Periodo Parcial 2026'!$E$2:$E$1048576,A381,'Periodo Parcial 2026'!$H$2:$H$1048576)</f>
        <v>0</v>
      </c>
      <c r="H381" s="48">
        <f>+G381-F381</f>
        <v>0</v>
      </c>
    </row>
    <row r="382" spans="1:8" x14ac:dyDescent="0.25">
      <c r="A382" s="40" t="s">
        <v>1023</v>
      </c>
      <c r="B382" s="22" t="s">
        <v>1024</v>
      </c>
      <c r="C382" s="22" t="s">
        <v>2827</v>
      </c>
      <c r="D382" s="22" t="s">
        <v>347</v>
      </c>
      <c r="E382" s="47">
        <f>SUMIF('2025'!$E$2:$E$13728,A382,'2025'!$H$2:$H$13728)</f>
        <v>28960250</v>
      </c>
      <c r="F382" s="47">
        <f>SUMIF('Periodo Parcial 2025'!$E$2:$E$1048576,A382,'Periodo Parcial 2025'!$H$2:$H$1048576)</f>
        <v>0</v>
      </c>
      <c r="G382" s="47">
        <f>SUMIF('Periodo Parcial 2026'!$E$2:$E$1048576,A382,'Periodo Parcial 2026'!$H$2:$H$1048576)</f>
        <v>0</v>
      </c>
      <c r="H382" s="48">
        <f>+G382-F382</f>
        <v>0</v>
      </c>
    </row>
    <row r="383" spans="1:8" x14ac:dyDescent="0.25">
      <c r="A383" s="40" t="s">
        <v>1616</v>
      </c>
      <c r="B383" s="22" t="s">
        <v>1617</v>
      </c>
      <c r="C383" s="22" t="s">
        <v>2699</v>
      </c>
      <c r="D383" s="22" t="s">
        <v>54</v>
      </c>
      <c r="E383" s="47">
        <f>SUMIF('2025'!$E$2:$E$13728,A383,'2025'!$H$2:$H$13728)</f>
        <v>175000000</v>
      </c>
      <c r="F383" s="47">
        <f>SUMIF('Periodo Parcial 2025'!$E$2:$E$1048576,A383,'Periodo Parcial 2025'!$H$2:$H$1048576)</f>
        <v>0</v>
      </c>
      <c r="G383" s="47">
        <f>SUMIF('Periodo Parcial 2026'!$E$2:$E$1048576,A383,'Periodo Parcial 2026'!$H$2:$H$1048576)</f>
        <v>0</v>
      </c>
      <c r="H383" s="48">
        <f>+G383-F383</f>
        <v>0</v>
      </c>
    </row>
    <row r="384" spans="1:8" x14ac:dyDescent="0.25">
      <c r="A384" s="40" t="s">
        <v>924</v>
      </c>
      <c r="B384" s="22" t="s">
        <v>925</v>
      </c>
      <c r="C384" s="22" t="s">
        <v>2699</v>
      </c>
      <c r="D384" s="22" t="s">
        <v>54</v>
      </c>
      <c r="E384" s="47">
        <f>SUMIF('2025'!$E$2:$E$13728,A384,'2025'!$H$2:$H$13728)</f>
        <v>22000000</v>
      </c>
      <c r="F384" s="47">
        <f>SUMIF('Periodo Parcial 2025'!$E$2:$E$1048576,A384,'Periodo Parcial 2025'!$H$2:$H$1048576)</f>
        <v>0</v>
      </c>
      <c r="G384" s="47">
        <f>SUMIF('Periodo Parcial 2026'!$E$2:$E$1048576,A384,'Periodo Parcial 2026'!$H$2:$H$1048576)</f>
        <v>0</v>
      </c>
      <c r="H384" s="48">
        <f>+G384-F384</f>
        <v>0</v>
      </c>
    </row>
    <row r="385" spans="1:8" x14ac:dyDescent="0.25">
      <c r="A385" s="40" t="s">
        <v>303</v>
      </c>
      <c r="B385" s="22" t="s">
        <v>304</v>
      </c>
      <c r="C385" s="22" t="s">
        <v>2828</v>
      </c>
      <c r="D385" s="22" t="s">
        <v>42</v>
      </c>
      <c r="E385" s="47">
        <f>SUMIF('2025'!$E$2:$E$13728,A385,'2025'!$H$2:$H$13728)</f>
        <v>10000000</v>
      </c>
      <c r="F385" s="47">
        <f>SUMIF('Periodo Parcial 2025'!$E$2:$E$1048576,A385,'Periodo Parcial 2025'!$H$2:$H$1048576)</f>
        <v>0</v>
      </c>
      <c r="G385" s="47">
        <f>SUMIF('Periodo Parcial 2026'!$E$2:$E$1048576,A385,'Periodo Parcial 2026'!$H$2:$H$1048576)</f>
        <v>0</v>
      </c>
      <c r="H385" s="48">
        <f>+G385-F385</f>
        <v>0</v>
      </c>
    </row>
    <row r="386" spans="1:8" x14ac:dyDescent="0.25">
      <c r="A386" s="40" t="s">
        <v>956</v>
      </c>
      <c r="B386" s="22" t="s">
        <v>957</v>
      </c>
      <c r="C386" s="22" t="s">
        <v>957</v>
      </c>
      <c r="D386" s="22" t="s">
        <v>64</v>
      </c>
      <c r="E386" s="47">
        <f>SUMIF('2025'!$E$2:$E$13728,A386,'2025'!$H$2:$H$13728)</f>
        <v>109827928</v>
      </c>
      <c r="F386" s="47">
        <f>SUMIF('Periodo Parcial 2025'!$E$2:$E$1048576,A386,'Periodo Parcial 2025'!$H$2:$H$1048576)</f>
        <v>0</v>
      </c>
      <c r="G386" s="47">
        <f>SUMIF('Periodo Parcial 2026'!$E$2:$E$1048576,A386,'Periodo Parcial 2026'!$H$2:$H$1048576)</f>
        <v>0</v>
      </c>
      <c r="H386" s="48">
        <f>+G386-F386</f>
        <v>0</v>
      </c>
    </row>
    <row r="387" spans="1:8" x14ac:dyDescent="0.25">
      <c r="A387" s="40" t="s">
        <v>890</v>
      </c>
      <c r="B387" s="22" t="s">
        <v>891</v>
      </c>
      <c r="C387" s="22" t="s">
        <v>2829</v>
      </c>
      <c r="D387" s="22" t="s">
        <v>51</v>
      </c>
      <c r="E387" s="47">
        <f>SUMIF('2025'!$E$2:$E$13728,A387,'2025'!$H$2:$H$13728)</f>
        <v>10347778</v>
      </c>
      <c r="F387" s="47">
        <f>SUMIF('Periodo Parcial 2025'!$E$2:$E$1048576,A387,'Periodo Parcial 2025'!$H$2:$H$1048576)</f>
        <v>0</v>
      </c>
      <c r="G387" s="47">
        <f>SUMIF('Periodo Parcial 2026'!$E$2:$E$1048576,A387,'Periodo Parcial 2026'!$H$2:$H$1048576)</f>
        <v>0</v>
      </c>
      <c r="H387" s="48">
        <f>+G387-F387</f>
        <v>0</v>
      </c>
    </row>
    <row r="388" spans="1:8" x14ac:dyDescent="0.25">
      <c r="A388" s="40" t="s">
        <v>1311</v>
      </c>
      <c r="B388" s="22" t="s">
        <v>1312</v>
      </c>
      <c r="C388" s="22" t="s">
        <v>1312</v>
      </c>
      <c r="D388" s="22" t="s">
        <v>77</v>
      </c>
      <c r="E388" s="47">
        <f>SUMIF('2025'!$E$2:$E$13728,A388,'2025'!$H$2:$H$13728)</f>
        <v>14000000</v>
      </c>
      <c r="F388" s="47">
        <f>SUMIF('Periodo Parcial 2025'!$E$2:$E$1048576,A388,'Periodo Parcial 2025'!$H$2:$H$1048576)</f>
        <v>0</v>
      </c>
      <c r="G388" s="47">
        <f>SUMIF('Periodo Parcial 2026'!$E$2:$E$1048576,A388,'Periodo Parcial 2026'!$H$2:$H$1048576)</f>
        <v>0</v>
      </c>
      <c r="H388" s="48">
        <f>+G388-F388</f>
        <v>0</v>
      </c>
    </row>
    <row r="389" spans="1:8" x14ac:dyDescent="0.25">
      <c r="A389" s="40" t="s">
        <v>55</v>
      </c>
      <c r="B389" s="22" t="s">
        <v>56</v>
      </c>
      <c r="C389" s="22" t="s">
        <v>2830</v>
      </c>
      <c r="D389" s="22" t="s">
        <v>57</v>
      </c>
      <c r="E389" s="47">
        <f>SUMIF('2025'!$E$2:$E$13728,A389,'2025'!$H$2:$H$13728)</f>
        <v>56827295</v>
      </c>
      <c r="F389" s="47">
        <f>SUMIF('Periodo Parcial 2025'!$E$2:$E$1048576,A389,'Periodo Parcial 2025'!$H$2:$H$1048576)</f>
        <v>0</v>
      </c>
      <c r="G389" s="47">
        <f>SUMIF('Periodo Parcial 2026'!$E$2:$E$1048576,A389,'Periodo Parcial 2026'!$H$2:$H$1048576)</f>
        <v>0</v>
      </c>
      <c r="H389" s="48">
        <f>+G389-F389</f>
        <v>0</v>
      </c>
    </row>
    <row r="390" spans="1:8" x14ac:dyDescent="0.25">
      <c r="A390" s="40" t="s">
        <v>2138</v>
      </c>
      <c r="B390" s="22" t="s">
        <v>2139</v>
      </c>
      <c r="C390" s="22" t="s">
        <v>2139</v>
      </c>
      <c r="D390" s="22" t="s">
        <v>64</v>
      </c>
      <c r="E390" s="47">
        <f>SUMIF('2025'!$E$2:$E$13728,A390,'2025'!$H$2:$H$13728)</f>
        <v>1200000</v>
      </c>
      <c r="F390" s="47">
        <f>SUMIF('Periodo Parcial 2025'!$E$2:$E$1048576,A390,'Periodo Parcial 2025'!$H$2:$H$1048576)</f>
        <v>0</v>
      </c>
      <c r="G390" s="47">
        <f>SUMIF('Periodo Parcial 2026'!$E$2:$E$1048576,A390,'Periodo Parcial 2026'!$H$2:$H$1048576)</f>
        <v>0</v>
      </c>
      <c r="H390" s="48">
        <f>+G390-F390</f>
        <v>0</v>
      </c>
    </row>
    <row r="391" spans="1:8" x14ac:dyDescent="0.25">
      <c r="A391" s="40" t="s">
        <v>1374</v>
      </c>
      <c r="B391" s="22" t="s">
        <v>1375</v>
      </c>
      <c r="C391" s="22" t="s">
        <v>2831</v>
      </c>
      <c r="D391" s="22" t="s">
        <v>57</v>
      </c>
      <c r="E391" s="47">
        <f>SUMIF('2025'!$E$2:$E$13728,A391,'2025'!$H$2:$H$13728)</f>
        <v>600000</v>
      </c>
      <c r="F391" s="47">
        <f>SUMIF('Periodo Parcial 2025'!$E$2:$E$1048576,A391,'Periodo Parcial 2025'!$H$2:$H$1048576)</f>
        <v>0</v>
      </c>
      <c r="G391" s="47">
        <f>SUMIF('Periodo Parcial 2026'!$E$2:$E$1048576,A391,'Periodo Parcial 2026'!$H$2:$H$1048576)</f>
        <v>0</v>
      </c>
      <c r="H391" s="48">
        <f>+G391-F391</f>
        <v>0</v>
      </c>
    </row>
    <row r="392" spans="1:8" x14ac:dyDescent="0.25">
      <c r="A392" s="40" t="s">
        <v>364</v>
      </c>
      <c r="B392" s="22" t="s">
        <v>365</v>
      </c>
      <c r="C392" s="22" t="s">
        <v>2815</v>
      </c>
      <c r="D392" s="22" t="s">
        <v>42</v>
      </c>
      <c r="E392" s="47">
        <f>SUMIF('2025'!$E$2:$E$13728,A392,'2025'!$H$2:$H$13728)</f>
        <v>4706671</v>
      </c>
      <c r="F392" s="47">
        <f>SUMIF('Periodo Parcial 2025'!$E$2:$E$1048576,A392,'Periodo Parcial 2025'!$H$2:$H$1048576)</f>
        <v>0</v>
      </c>
      <c r="G392" s="47">
        <f>SUMIF('Periodo Parcial 2026'!$E$2:$E$1048576,A392,'Periodo Parcial 2026'!$H$2:$H$1048576)</f>
        <v>0</v>
      </c>
      <c r="H392" s="48">
        <f>+G392-F392</f>
        <v>0</v>
      </c>
    </row>
    <row r="393" spans="1:8" x14ac:dyDescent="0.25">
      <c r="A393" s="40" t="s">
        <v>2091</v>
      </c>
      <c r="B393" s="22" t="s">
        <v>2092</v>
      </c>
      <c r="C393" s="22" t="s">
        <v>2832</v>
      </c>
      <c r="D393" s="22" t="s">
        <v>57</v>
      </c>
      <c r="E393" s="47">
        <f>SUMIF('2025'!$E$2:$E$13728,A393,'2025'!$H$2:$H$13728)</f>
        <v>69542000</v>
      </c>
      <c r="F393" s="47">
        <f>SUMIF('Periodo Parcial 2025'!$E$2:$E$1048576,A393,'Periodo Parcial 2025'!$H$2:$H$1048576)</f>
        <v>0</v>
      </c>
      <c r="G393" s="47">
        <f>SUMIF('Periodo Parcial 2026'!$E$2:$E$1048576,A393,'Periodo Parcial 2026'!$H$2:$H$1048576)</f>
        <v>0</v>
      </c>
      <c r="H393" s="48">
        <f>+G393-F393</f>
        <v>0</v>
      </c>
    </row>
    <row r="394" spans="1:8" x14ac:dyDescent="0.25">
      <c r="A394" s="40" t="s">
        <v>68</v>
      </c>
      <c r="B394" s="22" t="s">
        <v>69</v>
      </c>
      <c r="C394" s="22" t="s">
        <v>2833</v>
      </c>
      <c r="D394" s="22" t="s">
        <v>64</v>
      </c>
      <c r="E394" s="47">
        <f>SUMIF('2025'!$E$2:$E$13728,A394,'2025'!$H$2:$H$13728)</f>
        <v>40000000</v>
      </c>
      <c r="F394" s="47">
        <f>SUMIF('Periodo Parcial 2025'!$E$2:$E$1048576,A394,'Periodo Parcial 2025'!$H$2:$H$1048576)</f>
        <v>0</v>
      </c>
      <c r="G394" s="47">
        <f>SUMIF('Periodo Parcial 2026'!$E$2:$E$1048576,A394,'Periodo Parcial 2026'!$H$2:$H$1048576)</f>
        <v>0</v>
      </c>
      <c r="H394" s="48">
        <f>+G394-F394</f>
        <v>0</v>
      </c>
    </row>
    <row r="395" spans="1:8" x14ac:dyDescent="0.25">
      <c r="A395" s="40" t="s">
        <v>1325</v>
      </c>
      <c r="B395" s="22" t="s">
        <v>1326</v>
      </c>
      <c r="C395" s="22" t="s">
        <v>2834</v>
      </c>
      <c r="D395" s="22" t="s">
        <v>47</v>
      </c>
      <c r="E395" s="47">
        <f>SUMIF('2025'!$E$2:$E$13728,A395,'2025'!$H$2:$H$13728)</f>
        <v>37847176</v>
      </c>
      <c r="F395" s="47">
        <f>SUMIF('Periodo Parcial 2025'!$E$2:$E$1048576,A395,'Periodo Parcial 2025'!$H$2:$H$1048576)</f>
        <v>0</v>
      </c>
      <c r="G395" s="47">
        <f>SUMIF('Periodo Parcial 2026'!$E$2:$E$1048576,A395,'Periodo Parcial 2026'!$H$2:$H$1048576)</f>
        <v>0</v>
      </c>
      <c r="H395" s="48">
        <f>+G395-F395</f>
        <v>0</v>
      </c>
    </row>
    <row r="396" spans="1:8" x14ac:dyDescent="0.25">
      <c r="A396" s="40" t="s">
        <v>2089</v>
      </c>
      <c r="B396" s="22" t="s">
        <v>2090</v>
      </c>
      <c r="C396" s="22" t="s">
        <v>2090</v>
      </c>
      <c r="D396" s="22" t="s">
        <v>77</v>
      </c>
      <c r="E396" s="47">
        <f>SUMIF('2025'!$E$2:$E$13728,A396,'2025'!$H$2:$H$13728)</f>
        <v>800000</v>
      </c>
      <c r="F396" s="47">
        <f>SUMIF('Periodo Parcial 2025'!$E$2:$E$1048576,A396,'Periodo Parcial 2025'!$H$2:$H$1048576)</f>
        <v>0</v>
      </c>
      <c r="G396" s="47">
        <f>SUMIF('Periodo Parcial 2026'!$E$2:$E$1048576,A396,'Periodo Parcial 2026'!$H$2:$H$1048576)</f>
        <v>0</v>
      </c>
      <c r="H396" s="48">
        <f>+G396-F396</f>
        <v>0</v>
      </c>
    </row>
    <row r="397" spans="1:8" x14ac:dyDescent="0.25">
      <c r="A397" s="40" t="s">
        <v>2189</v>
      </c>
      <c r="B397" s="22" t="s">
        <v>2190</v>
      </c>
      <c r="C397" s="22" t="s">
        <v>2190</v>
      </c>
      <c r="D397" s="22" t="s">
        <v>57</v>
      </c>
      <c r="E397" s="47">
        <f>SUMIF('2025'!$E$2:$E$13728,A397,'2025'!$H$2:$H$13728)</f>
        <v>12702621</v>
      </c>
      <c r="F397" s="47">
        <f>SUMIF('Periodo Parcial 2025'!$E$2:$E$1048576,A397,'Periodo Parcial 2025'!$H$2:$H$1048576)</f>
        <v>0</v>
      </c>
      <c r="G397" s="47">
        <f>SUMIF('Periodo Parcial 2026'!$E$2:$E$1048576,A397,'Periodo Parcial 2026'!$H$2:$H$1048576)</f>
        <v>0</v>
      </c>
      <c r="H397" s="48">
        <f>+G397-F397</f>
        <v>0</v>
      </c>
    </row>
    <row r="398" spans="1:8" x14ac:dyDescent="0.25">
      <c r="A398" s="40" t="s">
        <v>49</v>
      </c>
      <c r="B398" s="22" t="s">
        <v>50</v>
      </c>
      <c r="C398" s="22" t="s">
        <v>50</v>
      </c>
      <c r="D398" s="22" t="s">
        <v>51</v>
      </c>
      <c r="E398" s="47">
        <f>SUMIF('2025'!$E$2:$E$13728,A398,'2025'!$H$2:$H$13728)</f>
        <v>6000000</v>
      </c>
      <c r="F398" s="47">
        <f>SUMIF('Periodo Parcial 2025'!$E$2:$E$1048576,A398,'Periodo Parcial 2025'!$H$2:$H$1048576)</f>
        <v>0</v>
      </c>
      <c r="G398" s="47">
        <f>SUMIF('Periodo Parcial 2026'!$E$2:$E$1048576,A398,'Periodo Parcial 2026'!$H$2:$H$1048576)</f>
        <v>0</v>
      </c>
      <c r="H398" s="48">
        <f>+G398-F398</f>
        <v>0</v>
      </c>
    </row>
    <row r="399" spans="1:8" x14ac:dyDescent="0.25">
      <c r="A399" s="40" t="s">
        <v>725</v>
      </c>
      <c r="B399" s="22" t="s">
        <v>726</v>
      </c>
      <c r="C399" s="22" t="s">
        <v>726</v>
      </c>
      <c r="D399" s="22" t="s">
        <v>77</v>
      </c>
      <c r="E399" s="47">
        <f>SUMIF('2025'!$E$2:$E$13728,A399,'2025'!$H$2:$H$13728)</f>
        <v>9000000</v>
      </c>
      <c r="F399" s="47">
        <f>SUMIF('Periodo Parcial 2025'!$E$2:$E$1048576,A399,'Periodo Parcial 2025'!$H$2:$H$1048576)</f>
        <v>0</v>
      </c>
      <c r="G399" s="47">
        <f>SUMIF('Periodo Parcial 2026'!$E$2:$E$1048576,A399,'Periodo Parcial 2026'!$H$2:$H$1048576)</f>
        <v>0</v>
      </c>
      <c r="H399" s="48">
        <f>+G399-F399</f>
        <v>0</v>
      </c>
    </row>
    <row r="400" spans="1:8" x14ac:dyDescent="0.25">
      <c r="A400" s="40" t="s">
        <v>65</v>
      </c>
      <c r="B400" s="22" t="s">
        <v>66</v>
      </c>
      <c r="C400" s="22" t="s">
        <v>2835</v>
      </c>
      <c r="D400" s="22" t="s">
        <v>42</v>
      </c>
      <c r="E400" s="47">
        <f>SUMIF('2025'!$E$2:$E$13728,A400,'2025'!$H$2:$H$13728)</f>
        <v>12720402</v>
      </c>
      <c r="F400" s="47">
        <f>SUMIF('Periodo Parcial 2025'!$E$2:$E$1048576,A400,'Periodo Parcial 2025'!$H$2:$H$1048576)</f>
        <v>0</v>
      </c>
      <c r="G400" s="47">
        <f>SUMIF('Periodo Parcial 2026'!$E$2:$E$1048576,A400,'Periodo Parcial 2026'!$H$2:$H$1048576)</f>
        <v>0</v>
      </c>
      <c r="H400" s="48">
        <f>+G400-F400</f>
        <v>0</v>
      </c>
    </row>
    <row r="401" spans="1:8" x14ac:dyDescent="0.25">
      <c r="A401" s="40" t="s">
        <v>1542</v>
      </c>
      <c r="B401" s="22" t="s">
        <v>1543</v>
      </c>
      <c r="C401" s="22" t="s">
        <v>1543</v>
      </c>
      <c r="D401" s="22" t="s">
        <v>42</v>
      </c>
      <c r="E401" s="47">
        <f>SUMIF('2025'!$E$2:$E$13728,A401,'2025'!$H$2:$H$13728)</f>
        <v>103500000</v>
      </c>
      <c r="F401" s="47">
        <f>SUMIF('Periodo Parcial 2025'!$E$2:$E$1048576,A401,'Periodo Parcial 2025'!$H$2:$H$1048576)</f>
        <v>0</v>
      </c>
      <c r="G401" s="47">
        <f>SUMIF('Periodo Parcial 2026'!$E$2:$E$1048576,A401,'Periodo Parcial 2026'!$H$2:$H$1048576)</f>
        <v>0</v>
      </c>
      <c r="H401" s="48">
        <f>+G401-F401</f>
        <v>0</v>
      </c>
    </row>
    <row r="402" spans="1:8" x14ac:dyDescent="0.25">
      <c r="A402" s="40" t="s">
        <v>301</v>
      </c>
      <c r="B402" s="22" t="s">
        <v>302</v>
      </c>
      <c r="C402" s="22" t="s">
        <v>2788</v>
      </c>
      <c r="D402" s="22" t="s">
        <v>54</v>
      </c>
      <c r="E402" s="47">
        <f>SUMIF('2025'!$E$2:$E$13728,A402,'2025'!$H$2:$H$13728)</f>
        <v>19022692</v>
      </c>
      <c r="F402" s="47">
        <f>SUMIF('Periodo Parcial 2025'!$E$2:$E$1048576,A402,'Periodo Parcial 2025'!$H$2:$H$1048576)</f>
        <v>0</v>
      </c>
      <c r="G402" s="47">
        <f>SUMIF('Periodo Parcial 2026'!$E$2:$E$1048576,A402,'Periodo Parcial 2026'!$H$2:$H$1048576)</f>
        <v>0</v>
      </c>
      <c r="H402" s="48">
        <f>+G402-F402</f>
        <v>0</v>
      </c>
    </row>
    <row r="403" spans="1:8" x14ac:dyDescent="0.25">
      <c r="A403" s="40" t="s">
        <v>1333</v>
      </c>
      <c r="B403" s="22" t="s">
        <v>1334</v>
      </c>
      <c r="C403" s="22" t="s">
        <v>2836</v>
      </c>
      <c r="D403" s="22" t="s">
        <v>54</v>
      </c>
      <c r="E403" s="47">
        <f>SUMIF('2025'!$E$2:$E$13728,A403,'2025'!$H$2:$H$13728)</f>
        <v>9800000</v>
      </c>
      <c r="F403" s="47">
        <f>SUMIF('Periodo Parcial 2025'!$E$2:$E$1048576,A403,'Periodo Parcial 2025'!$H$2:$H$1048576)</f>
        <v>0</v>
      </c>
      <c r="G403" s="47">
        <f>SUMIF('Periodo Parcial 2026'!$E$2:$E$1048576,A403,'Periodo Parcial 2026'!$H$2:$H$1048576)</f>
        <v>0</v>
      </c>
      <c r="H403" s="48">
        <f>+G403-F403</f>
        <v>0</v>
      </c>
    </row>
    <row r="404" spans="1:8" x14ac:dyDescent="0.25">
      <c r="A404" s="40" t="s">
        <v>1070</v>
      </c>
      <c r="B404" s="22" t="s">
        <v>1071</v>
      </c>
      <c r="C404" s="22" t="s">
        <v>2837</v>
      </c>
      <c r="D404" s="22" t="s">
        <v>42</v>
      </c>
      <c r="E404" s="47">
        <f>SUMIF('2025'!$E$2:$E$13728,A404,'2025'!$H$2:$H$13728)</f>
        <v>6168250</v>
      </c>
      <c r="F404" s="47">
        <f>SUMIF('Periodo Parcial 2025'!$E$2:$E$1048576,A404,'Periodo Parcial 2025'!$H$2:$H$1048576)</f>
        <v>0</v>
      </c>
      <c r="G404" s="47">
        <f>SUMIF('Periodo Parcial 2026'!$E$2:$E$1048576,A404,'Periodo Parcial 2026'!$H$2:$H$1048576)</f>
        <v>0</v>
      </c>
      <c r="H404" s="48">
        <f>+G404-F404</f>
        <v>0</v>
      </c>
    </row>
    <row r="405" spans="1:8" x14ac:dyDescent="0.25">
      <c r="A405" s="40" t="s">
        <v>2391</v>
      </c>
      <c r="B405" s="22" t="s">
        <v>2392</v>
      </c>
      <c r="C405" s="22" t="s">
        <v>2392</v>
      </c>
      <c r="D405" s="22" t="s">
        <v>51</v>
      </c>
      <c r="E405" s="47">
        <f>SUMIF('2025'!$E$2:$E$13728,A405,'2025'!$H$2:$H$13728)</f>
        <v>3000000</v>
      </c>
      <c r="F405" s="47">
        <f>SUMIF('Periodo Parcial 2025'!$E$2:$E$1048576,A405,'Periodo Parcial 2025'!$H$2:$H$1048576)</f>
        <v>0</v>
      </c>
      <c r="G405" s="47">
        <f>SUMIF('Periodo Parcial 2026'!$E$2:$E$1048576,A405,'Periodo Parcial 2026'!$H$2:$H$1048576)</f>
        <v>0</v>
      </c>
      <c r="H405" s="48">
        <f>+G405-F405</f>
        <v>0</v>
      </c>
    </row>
    <row r="406" spans="1:8" x14ac:dyDescent="0.25">
      <c r="A406" s="40" t="s">
        <v>2301</v>
      </c>
      <c r="B406" s="22" t="s">
        <v>2302</v>
      </c>
      <c r="C406" s="22" t="s">
        <v>2838</v>
      </c>
      <c r="D406" s="22" t="s">
        <v>64</v>
      </c>
      <c r="E406" s="47">
        <f>SUMIF('2025'!$E$2:$E$13728,A406,'2025'!$H$2:$H$13728)</f>
        <v>40000000</v>
      </c>
      <c r="F406" s="47">
        <f>SUMIF('Periodo Parcial 2025'!$E$2:$E$1048576,A406,'Periodo Parcial 2025'!$H$2:$H$1048576)</f>
        <v>0</v>
      </c>
      <c r="G406" s="47">
        <f>SUMIF('Periodo Parcial 2026'!$E$2:$E$1048576,A406,'Periodo Parcial 2026'!$H$2:$H$1048576)</f>
        <v>0</v>
      </c>
      <c r="H406" s="48">
        <f>+G406-F406</f>
        <v>0</v>
      </c>
    </row>
    <row r="407" spans="1:8" x14ac:dyDescent="0.25">
      <c r="A407" s="40" t="s">
        <v>1297</v>
      </c>
      <c r="B407" s="22" t="s">
        <v>1298</v>
      </c>
      <c r="C407" s="22" t="s">
        <v>2816</v>
      </c>
      <c r="D407" s="22" t="s">
        <v>54</v>
      </c>
      <c r="E407" s="47">
        <f>SUMIF('2025'!$E$2:$E$13728,A407,'2025'!$H$2:$H$13728)</f>
        <v>26000000</v>
      </c>
      <c r="F407" s="47">
        <f>SUMIF('Periodo Parcial 2025'!$E$2:$E$1048576,A407,'Periodo Parcial 2025'!$H$2:$H$1048576)</f>
        <v>0</v>
      </c>
      <c r="G407" s="47">
        <f>SUMIF('Periodo Parcial 2026'!$E$2:$E$1048576,A407,'Periodo Parcial 2026'!$H$2:$H$1048576)</f>
        <v>0</v>
      </c>
      <c r="H407" s="48">
        <f>+G407-F407</f>
        <v>0</v>
      </c>
    </row>
    <row r="408" spans="1:8" x14ac:dyDescent="0.25">
      <c r="A408" s="40" t="s">
        <v>2237</v>
      </c>
      <c r="B408" s="22" t="s">
        <v>2238</v>
      </c>
      <c r="C408" s="22" t="s">
        <v>2840</v>
      </c>
      <c r="D408" s="22" t="s">
        <v>77</v>
      </c>
      <c r="E408" s="47">
        <f>SUMIF('2025'!$E$2:$E$13728,A408,'2025'!$H$2:$H$13728)</f>
        <v>16283334</v>
      </c>
      <c r="F408" s="47">
        <f>SUMIF('Periodo Parcial 2025'!$E$2:$E$1048576,A408,'Periodo Parcial 2025'!$H$2:$H$1048576)</f>
        <v>0</v>
      </c>
      <c r="G408" s="47">
        <f>SUMIF('Periodo Parcial 2026'!$E$2:$E$1048576,A408,'Periodo Parcial 2026'!$H$2:$H$1048576)</f>
        <v>0</v>
      </c>
      <c r="H408" s="48">
        <f>+G408-F408</f>
        <v>0</v>
      </c>
    </row>
    <row r="409" spans="1:8" x14ac:dyDescent="0.25">
      <c r="A409" s="40" t="s">
        <v>628</v>
      </c>
      <c r="B409" s="22" t="s">
        <v>629</v>
      </c>
      <c r="C409" s="22" t="s">
        <v>2801</v>
      </c>
      <c r="D409" s="22" t="s">
        <v>64</v>
      </c>
      <c r="E409" s="47">
        <f>SUMIF('2025'!$E$2:$E$13728,A409,'2025'!$H$2:$H$13728)</f>
        <v>11473035</v>
      </c>
      <c r="F409" s="47">
        <f>SUMIF('Periodo Parcial 2025'!$E$2:$E$1048576,A409,'Periodo Parcial 2025'!$H$2:$H$1048576)</f>
        <v>0</v>
      </c>
      <c r="G409" s="47">
        <f>SUMIF('Periodo Parcial 2026'!$E$2:$E$1048576,A409,'Periodo Parcial 2026'!$H$2:$H$1048576)</f>
        <v>0</v>
      </c>
      <c r="H409" s="48">
        <f>+G409-F409</f>
        <v>0</v>
      </c>
    </row>
    <row r="410" spans="1:8" x14ac:dyDescent="0.25">
      <c r="A410" s="40" t="s">
        <v>749</v>
      </c>
      <c r="B410" s="22" t="s">
        <v>750</v>
      </c>
      <c r="C410" s="22" t="s">
        <v>2801</v>
      </c>
      <c r="D410" s="22" t="s">
        <v>64</v>
      </c>
      <c r="E410" s="47">
        <f>SUMIF('2025'!$E$2:$E$13728,A410,'2025'!$H$2:$H$13728)</f>
        <v>909688</v>
      </c>
      <c r="F410" s="47">
        <f>SUMIF('Periodo Parcial 2025'!$E$2:$E$1048576,A410,'Periodo Parcial 2025'!$H$2:$H$1048576)</f>
        <v>0</v>
      </c>
      <c r="G410" s="47">
        <f>SUMIF('Periodo Parcial 2026'!$E$2:$E$1048576,A410,'Periodo Parcial 2026'!$H$2:$H$1048576)</f>
        <v>0</v>
      </c>
      <c r="H410" s="48">
        <f>+G410-F410</f>
        <v>0</v>
      </c>
    </row>
    <row r="411" spans="1:8" x14ac:dyDescent="0.25">
      <c r="A411" s="40" t="s">
        <v>2273</v>
      </c>
      <c r="B411" s="22" t="s">
        <v>2274</v>
      </c>
      <c r="C411" s="22" t="s">
        <v>2699</v>
      </c>
      <c r="D411" s="22" t="s">
        <v>54</v>
      </c>
      <c r="E411" s="47">
        <f>SUMIF('2025'!$E$2:$E$13728,A411,'2025'!$H$2:$H$13728)</f>
        <v>500000</v>
      </c>
      <c r="F411" s="47">
        <f>SUMIF('Periodo Parcial 2025'!$E$2:$E$1048576,A411,'Periodo Parcial 2025'!$H$2:$H$1048576)</f>
        <v>0</v>
      </c>
      <c r="G411" s="47">
        <f>SUMIF('Periodo Parcial 2026'!$E$2:$E$1048576,A411,'Periodo Parcial 2026'!$H$2:$H$1048576)</f>
        <v>0</v>
      </c>
      <c r="H411" s="48">
        <f>+G411-F411</f>
        <v>0</v>
      </c>
    </row>
    <row r="412" spans="1:8" x14ac:dyDescent="0.25">
      <c r="A412" s="40" t="s">
        <v>205</v>
      </c>
      <c r="B412" s="22" t="s">
        <v>206</v>
      </c>
      <c r="C412" s="22" t="s">
        <v>2841</v>
      </c>
      <c r="D412" s="22" t="s">
        <v>42</v>
      </c>
      <c r="E412" s="47">
        <f>SUMIF('2025'!$E$2:$E$13728,A412,'2025'!$H$2:$H$13728)</f>
        <v>430130</v>
      </c>
      <c r="F412" s="47">
        <f>SUMIF('Periodo Parcial 2025'!$E$2:$E$1048576,A412,'Periodo Parcial 2025'!$H$2:$H$1048576)</f>
        <v>0</v>
      </c>
      <c r="G412" s="47">
        <f>SUMIF('Periodo Parcial 2026'!$E$2:$E$1048576,A412,'Periodo Parcial 2026'!$H$2:$H$1048576)</f>
        <v>0</v>
      </c>
      <c r="H412" s="48">
        <f>+G412-F412</f>
        <v>0</v>
      </c>
    </row>
    <row r="413" spans="1:8" x14ac:dyDescent="0.25">
      <c r="A413" s="40" t="s">
        <v>2245</v>
      </c>
      <c r="B413" s="22" t="s">
        <v>2246</v>
      </c>
      <c r="C413" s="22" t="s">
        <v>2771</v>
      </c>
      <c r="D413" s="22" t="s">
        <v>77</v>
      </c>
      <c r="E413" s="47">
        <f>SUMIF('2025'!$E$2:$E$13728,A413,'2025'!$H$2:$H$13728)</f>
        <v>12838874</v>
      </c>
      <c r="F413" s="47">
        <f>SUMIF('Periodo Parcial 2025'!$E$2:$E$1048576,A413,'Periodo Parcial 2025'!$H$2:$H$1048576)</f>
        <v>0</v>
      </c>
      <c r="G413" s="47">
        <f>SUMIF('Periodo Parcial 2026'!$E$2:$E$1048576,A413,'Periodo Parcial 2026'!$H$2:$H$1048576)</f>
        <v>0</v>
      </c>
      <c r="H413" s="48">
        <f>+G413-F413</f>
        <v>0</v>
      </c>
    </row>
    <row r="414" spans="1:8" x14ac:dyDescent="0.25">
      <c r="A414" s="40" t="s">
        <v>431</v>
      </c>
      <c r="B414" s="22" t="s">
        <v>432</v>
      </c>
      <c r="C414" s="22" t="s">
        <v>2842</v>
      </c>
      <c r="D414" s="22" t="s">
        <v>57</v>
      </c>
      <c r="E414" s="47">
        <f>SUMIF('2025'!$E$2:$E$13728,A414,'2025'!$H$2:$H$13728)</f>
        <v>16000000</v>
      </c>
      <c r="F414" s="47">
        <f>SUMIF('Periodo Parcial 2025'!$E$2:$E$1048576,A414,'Periodo Parcial 2025'!$H$2:$H$1048576)</f>
        <v>0</v>
      </c>
      <c r="G414" s="47">
        <f>SUMIF('Periodo Parcial 2026'!$E$2:$E$1048576,A414,'Periodo Parcial 2026'!$H$2:$H$1048576)</f>
        <v>0</v>
      </c>
      <c r="H414" s="48">
        <f>+G414-F414</f>
        <v>0</v>
      </c>
    </row>
    <row r="415" spans="1:8" x14ac:dyDescent="0.25">
      <c r="A415" s="40" t="s">
        <v>793</v>
      </c>
      <c r="B415" s="22" t="s">
        <v>794</v>
      </c>
      <c r="C415" s="22" t="s">
        <v>2782</v>
      </c>
      <c r="D415" s="22" t="s">
        <v>64</v>
      </c>
      <c r="E415" s="47">
        <f>SUMIF('2025'!$E$2:$E$13728,A415,'2025'!$H$2:$H$13728)</f>
        <v>605646</v>
      </c>
      <c r="F415" s="47">
        <f>SUMIF('Periodo Parcial 2025'!$E$2:$E$1048576,A415,'Periodo Parcial 2025'!$H$2:$H$1048576)</f>
        <v>0</v>
      </c>
      <c r="G415" s="47">
        <f>SUMIF('Periodo Parcial 2026'!$E$2:$E$1048576,A415,'Periodo Parcial 2026'!$H$2:$H$1048576)</f>
        <v>0</v>
      </c>
      <c r="H415" s="48">
        <f>+G415-F415</f>
        <v>0</v>
      </c>
    </row>
    <row r="416" spans="1:8" x14ac:dyDescent="0.25">
      <c r="A416" s="40" t="s">
        <v>771</v>
      </c>
      <c r="B416" s="22" t="s">
        <v>772</v>
      </c>
      <c r="C416" s="22" t="s">
        <v>2800</v>
      </c>
      <c r="D416" s="22" t="s">
        <v>42</v>
      </c>
      <c r="E416" s="47">
        <f>SUMIF('2025'!$E$2:$E$13728,A416,'2025'!$H$2:$H$13728)</f>
        <v>170130000</v>
      </c>
      <c r="F416" s="47">
        <f>SUMIF('Periodo Parcial 2025'!$E$2:$E$1048576,A416,'Periodo Parcial 2025'!$H$2:$H$1048576)</f>
        <v>0</v>
      </c>
      <c r="G416" s="47">
        <f>SUMIF('Periodo Parcial 2026'!$E$2:$E$1048576,A416,'Periodo Parcial 2026'!$H$2:$H$1048576)</f>
        <v>0</v>
      </c>
      <c r="H416" s="48">
        <f>+G416-F416</f>
        <v>0</v>
      </c>
    </row>
    <row r="417" spans="1:8" x14ac:dyDescent="0.25">
      <c r="A417" s="40" t="s">
        <v>2110</v>
      </c>
      <c r="B417" s="22" t="s">
        <v>2111</v>
      </c>
      <c r="C417" s="22" t="s">
        <v>2111</v>
      </c>
      <c r="D417" s="22" t="s">
        <v>64</v>
      </c>
      <c r="E417" s="47">
        <f>SUMIF('2025'!$E$2:$E$13728,A417,'2025'!$H$2:$H$13728)</f>
        <v>2628901</v>
      </c>
      <c r="F417" s="47">
        <f>SUMIF('Periodo Parcial 2025'!$E$2:$E$1048576,A417,'Periodo Parcial 2025'!$H$2:$H$1048576)</f>
        <v>0</v>
      </c>
      <c r="G417" s="47">
        <f>SUMIF('Periodo Parcial 2026'!$E$2:$E$1048576,A417,'Periodo Parcial 2026'!$H$2:$H$1048576)</f>
        <v>0</v>
      </c>
      <c r="H417" s="48">
        <f>+G417-F417</f>
        <v>0</v>
      </c>
    </row>
    <row r="418" spans="1:8" x14ac:dyDescent="0.25">
      <c r="A418" s="40" t="s">
        <v>1347</v>
      </c>
      <c r="B418" s="22" t="s">
        <v>1348</v>
      </c>
      <c r="C418" s="22" t="s">
        <v>2803</v>
      </c>
      <c r="D418" s="22" t="s">
        <v>51</v>
      </c>
      <c r="E418" s="47">
        <f>SUMIF('2025'!$E$2:$E$13728,A418,'2025'!$H$2:$H$13728)</f>
        <v>4894143</v>
      </c>
      <c r="F418" s="47">
        <f>SUMIF('Periodo Parcial 2025'!$E$2:$E$1048576,A418,'Periodo Parcial 2025'!$H$2:$H$1048576)</f>
        <v>0</v>
      </c>
      <c r="G418" s="47">
        <f>SUMIF('Periodo Parcial 2026'!$E$2:$E$1048576,A418,'Periodo Parcial 2026'!$H$2:$H$1048576)</f>
        <v>0</v>
      </c>
      <c r="H418" s="48">
        <f>+G418-F418</f>
        <v>0</v>
      </c>
    </row>
    <row r="419" spans="1:8" x14ac:dyDescent="0.25">
      <c r="A419" s="40" t="s">
        <v>479</v>
      </c>
      <c r="B419" s="22" t="s">
        <v>480</v>
      </c>
      <c r="C419" s="22" t="s">
        <v>2771</v>
      </c>
      <c r="D419" s="22" t="s">
        <v>77</v>
      </c>
      <c r="E419" s="47">
        <f>SUMIF('2025'!$E$2:$E$13728,A419,'2025'!$H$2:$H$13728)</f>
        <v>7420920</v>
      </c>
      <c r="F419" s="47">
        <f>SUMIF('Periodo Parcial 2025'!$E$2:$E$1048576,A419,'Periodo Parcial 2025'!$H$2:$H$1048576)</f>
        <v>0</v>
      </c>
      <c r="G419" s="47">
        <f>SUMIF('Periodo Parcial 2026'!$E$2:$E$1048576,A419,'Periodo Parcial 2026'!$H$2:$H$1048576)</f>
        <v>0</v>
      </c>
      <c r="H419" s="48">
        <f>+G419-F419</f>
        <v>0</v>
      </c>
    </row>
    <row r="420" spans="1:8" x14ac:dyDescent="0.25">
      <c r="A420" s="40" t="s">
        <v>1186</v>
      </c>
      <c r="B420" s="22" t="s">
        <v>1187</v>
      </c>
      <c r="C420" s="22" t="s">
        <v>2730</v>
      </c>
      <c r="D420" s="22" t="s">
        <v>47</v>
      </c>
      <c r="E420" s="47">
        <f>SUMIF('2025'!$E$2:$E$13728,A420,'2025'!$H$2:$H$13728)</f>
        <v>9470650</v>
      </c>
      <c r="F420" s="47">
        <f>SUMIF('Periodo Parcial 2025'!$E$2:$E$1048576,A420,'Periodo Parcial 2025'!$H$2:$H$1048576)</f>
        <v>0</v>
      </c>
      <c r="G420" s="47">
        <f>SUMIF('Periodo Parcial 2026'!$E$2:$E$1048576,A420,'Periodo Parcial 2026'!$H$2:$H$1048576)</f>
        <v>0</v>
      </c>
      <c r="H420" s="48">
        <f>+G420-F420</f>
        <v>0</v>
      </c>
    </row>
    <row r="421" spans="1:8" x14ac:dyDescent="0.25">
      <c r="A421" s="40" t="s">
        <v>679</v>
      </c>
      <c r="B421" s="22" t="s">
        <v>680</v>
      </c>
      <c r="C421" s="22" t="s">
        <v>2692</v>
      </c>
      <c r="D421" s="22" t="s">
        <v>47</v>
      </c>
      <c r="E421" s="47">
        <f>SUMIF('2025'!$E$2:$E$13728,A421,'2025'!$H$2:$H$13728)</f>
        <v>82409474</v>
      </c>
      <c r="F421" s="47">
        <f>SUMIF('Periodo Parcial 2025'!$E$2:$E$1048576,A421,'Periodo Parcial 2025'!$H$2:$H$1048576)</f>
        <v>0</v>
      </c>
      <c r="G421" s="47">
        <f>SUMIF('Periodo Parcial 2026'!$E$2:$E$1048576,A421,'Periodo Parcial 2026'!$H$2:$H$1048576)</f>
        <v>0</v>
      </c>
      <c r="H421" s="48">
        <f>+G421-F421</f>
        <v>0</v>
      </c>
    </row>
    <row r="422" spans="1:8" x14ac:dyDescent="0.25">
      <c r="A422" s="40" t="s">
        <v>2315</v>
      </c>
      <c r="B422" s="22" t="s">
        <v>2316</v>
      </c>
      <c r="C422" s="22" t="s">
        <v>2692</v>
      </c>
      <c r="D422" s="22" t="s">
        <v>47</v>
      </c>
      <c r="E422" s="47">
        <f>SUMIF('2025'!$E$2:$E$13728,A422,'2025'!$H$2:$H$13728)</f>
        <v>2998646</v>
      </c>
      <c r="F422" s="47">
        <f>SUMIF('Periodo Parcial 2025'!$E$2:$E$1048576,A422,'Periodo Parcial 2025'!$H$2:$H$1048576)</f>
        <v>0</v>
      </c>
      <c r="G422" s="47">
        <f>SUMIF('Periodo Parcial 2026'!$E$2:$E$1048576,A422,'Periodo Parcial 2026'!$H$2:$H$1048576)</f>
        <v>0</v>
      </c>
      <c r="H422" s="48">
        <f>+G422-F422</f>
        <v>0</v>
      </c>
    </row>
    <row r="423" spans="1:8" x14ac:dyDescent="0.25">
      <c r="A423" s="40" t="s">
        <v>2351</v>
      </c>
      <c r="B423" s="22" t="s">
        <v>2352</v>
      </c>
      <c r="C423" s="22" t="s">
        <v>2692</v>
      </c>
      <c r="D423" s="22" t="s">
        <v>47</v>
      </c>
      <c r="E423" s="47">
        <f>SUMIF('2025'!$E$2:$E$13728,A423,'2025'!$H$2:$H$13728)</f>
        <v>2603296</v>
      </c>
      <c r="F423" s="47">
        <f>SUMIF('Periodo Parcial 2025'!$E$2:$E$1048576,A423,'Periodo Parcial 2025'!$H$2:$H$1048576)</f>
        <v>0</v>
      </c>
      <c r="G423" s="47">
        <f>SUMIF('Periodo Parcial 2026'!$E$2:$E$1048576,A423,'Periodo Parcial 2026'!$H$2:$H$1048576)</f>
        <v>0</v>
      </c>
      <c r="H423" s="48">
        <f>+G423-F423</f>
        <v>0</v>
      </c>
    </row>
    <row r="424" spans="1:8" x14ac:dyDescent="0.25">
      <c r="A424" s="40" t="s">
        <v>510</v>
      </c>
      <c r="B424" s="22" t="s">
        <v>511</v>
      </c>
      <c r="C424" s="22" t="s">
        <v>2843</v>
      </c>
      <c r="D424" s="22" t="s">
        <v>57</v>
      </c>
      <c r="E424" s="47">
        <f>SUMIF('2025'!$E$2:$E$13728,A424,'2025'!$H$2:$H$13728)</f>
        <v>8291797</v>
      </c>
      <c r="F424" s="47">
        <f>SUMIF('Periodo Parcial 2025'!$E$2:$E$1048576,A424,'Periodo Parcial 2025'!$H$2:$H$1048576)</f>
        <v>0</v>
      </c>
      <c r="G424" s="47">
        <f>SUMIF('Periodo Parcial 2026'!$E$2:$E$1048576,A424,'Periodo Parcial 2026'!$H$2:$H$1048576)</f>
        <v>0</v>
      </c>
      <c r="H424" s="48">
        <f>+G424-F424</f>
        <v>0</v>
      </c>
    </row>
    <row r="425" spans="1:8" x14ac:dyDescent="0.25">
      <c r="A425" s="40" t="s">
        <v>244</v>
      </c>
      <c r="B425" s="22" t="s">
        <v>245</v>
      </c>
      <c r="C425" s="22" t="s">
        <v>2845</v>
      </c>
      <c r="D425" s="22" t="s">
        <v>57</v>
      </c>
      <c r="E425" s="47">
        <f>SUMIF('2025'!$E$2:$E$13728,A425,'2025'!$H$2:$H$13728)</f>
        <v>1000000</v>
      </c>
      <c r="F425" s="47">
        <f>SUMIF('Periodo Parcial 2025'!$E$2:$E$1048576,A425,'Periodo Parcial 2025'!$H$2:$H$1048576)</f>
        <v>0</v>
      </c>
      <c r="G425" s="47">
        <f>SUMIF('Periodo Parcial 2026'!$E$2:$E$1048576,A425,'Periodo Parcial 2026'!$H$2:$H$1048576)</f>
        <v>0</v>
      </c>
      <c r="H425" s="48">
        <f>+G425-F425</f>
        <v>0</v>
      </c>
    </row>
    <row r="426" spans="1:8" x14ac:dyDescent="0.25">
      <c r="A426" s="40" t="s">
        <v>533</v>
      </c>
      <c r="B426" s="22" t="s">
        <v>534</v>
      </c>
      <c r="C426" s="22" t="s">
        <v>534</v>
      </c>
      <c r="D426" s="22" t="s">
        <v>77</v>
      </c>
      <c r="E426" s="47">
        <f>SUMIF('2025'!$E$2:$E$13728,A426,'2025'!$H$2:$H$13728)</f>
        <v>102136</v>
      </c>
      <c r="F426" s="47">
        <f>SUMIF('Periodo Parcial 2025'!$E$2:$E$1048576,A426,'Periodo Parcial 2025'!$H$2:$H$1048576)</f>
        <v>0</v>
      </c>
      <c r="G426" s="47">
        <f>SUMIF('Periodo Parcial 2026'!$E$2:$E$1048576,A426,'Periodo Parcial 2026'!$H$2:$H$1048576)</f>
        <v>0</v>
      </c>
      <c r="H426" s="48">
        <f>+G426-F426</f>
        <v>0</v>
      </c>
    </row>
    <row r="427" spans="1:8" x14ac:dyDescent="0.25">
      <c r="A427" s="40" t="s">
        <v>1299</v>
      </c>
      <c r="B427" s="22" t="s">
        <v>1300</v>
      </c>
      <c r="C427" s="22" t="s">
        <v>2816</v>
      </c>
      <c r="D427" s="22" t="s">
        <v>54</v>
      </c>
      <c r="E427" s="47">
        <f>SUMIF('2025'!$E$2:$E$13728,A427,'2025'!$H$2:$H$13728)</f>
        <v>4000000</v>
      </c>
      <c r="F427" s="47">
        <f>SUMIF('Periodo Parcial 2025'!$E$2:$E$1048576,A427,'Periodo Parcial 2025'!$H$2:$H$1048576)</f>
        <v>0</v>
      </c>
      <c r="G427" s="47">
        <f>SUMIF('Periodo Parcial 2026'!$E$2:$E$1048576,A427,'Periodo Parcial 2026'!$H$2:$H$1048576)</f>
        <v>0</v>
      </c>
      <c r="H427" s="48">
        <f>+G427-F427</f>
        <v>0</v>
      </c>
    </row>
    <row r="428" spans="1:8" x14ac:dyDescent="0.25">
      <c r="A428" s="40" t="s">
        <v>95</v>
      </c>
      <c r="B428" s="22" t="s">
        <v>96</v>
      </c>
      <c r="C428" s="22" t="s">
        <v>2771</v>
      </c>
      <c r="D428" s="22" t="s">
        <v>77</v>
      </c>
      <c r="E428" s="47">
        <f>SUMIF('2025'!$E$2:$E$13728,A428,'2025'!$H$2:$H$13728)</f>
        <v>44354693</v>
      </c>
      <c r="F428" s="47">
        <f>SUMIF('Periodo Parcial 2025'!$E$2:$E$1048576,A428,'Periodo Parcial 2025'!$H$2:$H$1048576)</f>
        <v>0</v>
      </c>
      <c r="G428" s="47">
        <f>SUMIF('Periodo Parcial 2026'!$E$2:$E$1048576,A428,'Periodo Parcial 2026'!$H$2:$H$1048576)</f>
        <v>0</v>
      </c>
      <c r="H428" s="48">
        <f>+G428-F428</f>
        <v>0</v>
      </c>
    </row>
    <row r="429" spans="1:8" x14ac:dyDescent="0.25">
      <c r="A429" s="40" t="s">
        <v>902</v>
      </c>
      <c r="B429" s="22" t="s">
        <v>903</v>
      </c>
      <c r="C429" s="22" t="s">
        <v>2800</v>
      </c>
      <c r="D429" s="22" t="s">
        <v>42</v>
      </c>
      <c r="E429" s="47">
        <f>SUMIF('2025'!$E$2:$E$13728,A429,'2025'!$H$2:$H$13728)</f>
        <v>7367000</v>
      </c>
      <c r="F429" s="47">
        <f>SUMIF('Periodo Parcial 2025'!$E$2:$E$1048576,A429,'Periodo Parcial 2025'!$H$2:$H$1048576)</f>
        <v>0</v>
      </c>
      <c r="G429" s="47">
        <f>SUMIF('Periodo Parcial 2026'!$E$2:$E$1048576,A429,'Periodo Parcial 2026'!$H$2:$H$1048576)</f>
        <v>0</v>
      </c>
      <c r="H429" s="48">
        <f>+G429-F429</f>
        <v>0</v>
      </c>
    </row>
    <row r="430" spans="1:8" x14ac:dyDescent="0.25">
      <c r="A430" s="40" t="s">
        <v>2152</v>
      </c>
      <c r="B430" s="22" t="s">
        <v>2153</v>
      </c>
      <c r="C430" s="22" t="s">
        <v>2820</v>
      </c>
      <c r="D430" s="22" t="s">
        <v>347</v>
      </c>
      <c r="E430" s="47">
        <f>SUMIF('2025'!$E$2:$E$13728,A430,'2025'!$H$2:$H$13728)</f>
        <v>119264000</v>
      </c>
      <c r="F430" s="47">
        <f>SUMIF('Periodo Parcial 2025'!$E$2:$E$1048576,A430,'Periodo Parcial 2025'!$H$2:$H$1048576)</f>
        <v>0</v>
      </c>
      <c r="G430" s="47">
        <f>SUMIF('Periodo Parcial 2026'!$E$2:$E$1048576,A430,'Periodo Parcial 2026'!$H$2:$H$1048576)</f>
        <v>0</v>
      </c>
      <c r="H430" s="48">
        <f>+G430-F430</f>
        <v>0</v>
      </c>
    </row>
    <row r="431" spans="1:8" x14ac:dyDescent="0.25">
      <c r="A431" s="40" t="s">
        <v>918</v>
      </c>
      <c r="B431" s="22" t="s">
        <v>919</v>
      </c>
      <c r="C431" s="22" t="s">
        <v>2820</v>
      </c>
      <c r="D431" s="22" t="s">
        <v>347</v>
      </c>
      <c r="E431" s="47">
        <f>SUMIF('2025'!$E$2:$E$13728,A431,'2025'!$H$2:$H$13728)</f>
        <v>1837000</v>
      </c>
      <c r="F431" s="47">
        <f>SUMIF('Periodo Parcial 2025'!$E$2:$E$1048576,A431,'Periodo Parcial 2025'!$H$2:$H$1048576)</f>
        <v>0</v>
      </c>
      <c r="G431" s="47">
        <f>SUMIF('Periodo Parcial 2026'!$E$2:$E$1048576,A431,'Periodo Parcial 2026'!$H$2:$H$1048576)</f>
        <v>0</v>
      </c>
      <c r="H431" s="48">
        <f>+G431-F431</f>
        <v>0</v>
      </c>
    </row>
    <row r="432" spans="1:8" x14ac:dyDescent="0.25">
      <c r="A432" s="40" t="s">
        <v>2185</v>
      </c>
      <c r="B432" s="22" t="s">
        <v>2186</v>
      </c>
      <c r="C432" s="22" t="s">
        <v>2186</v>
      </c>
      <c r="D432" s="22" t="s">
        <v>51</v>
      </c>
      <c r="E432" s="47">
        <f>SUMIF('2025'!$E$2:$E$13728,A432,'2025'!$H$2:$H$13728)</f>
        <v>10000000</v>
      </c>
      <c r="F432" s="47">
        <f>SUMIF('Periodo Parcial 2025'!$E$2:$E$1048576,A432,'Periodo Parcial 2025'!$H$2:$H$1048576)</f>
        <v>0</v>
      </c>
      <c r="G432" s="47">
        <f>SUMIF('Periodo Parcial 2026'!$E$2:$E$1048576,A432,'Periodo Parcial 2026'!$H$2:$H$1048576)</f>
        <v>0</v>
      </c>
      <c r="H432" s="48">
        <f>+G432-F432</f>
        <v>0</v>
      </c>
    </row>
    <row r="433" spans="1:8" x14ac:dyDescent="0.25">
      <c r="A433" s="40" t="s">
        <v>242</v>
      </c>
      <c r="B433" s="22" t="s">
        <v>243</v>
      </c>
      <c r="C433" s="22" t="s">
        <v>2828</v>
      </c>
      <c r="D433" s="22" t="s">
        <v>42</v>
      </c>
      <c r="E433" s="47">
        <f>SUMIF('2025'!$E$2:$E$13728,A433,'2025'!$H$2:$H$13728)</f>
        <v>30000000</v>
      </c>
      <c r="F433" s="47">
        <f>SUMIF('Periodo Parcial 2025'!$E$2:$E$1048576,A433,'Periodo Parcial 2025'!$H$2:$H$1048576)</f>
        <v>0</v>
      </c>
      <c r="G433" s="47">
        <f>SUMIF('Periodo Parcial 2026'!$E$2:$E$1048576,A433,'Periodo Parcial 2026'!$H$2:$H$1048576)</f>
        <v>0</v>
      </c>
      <c r="H433" s="48">
        <f>+G433-F433</f>
        <v>0</v>
      </c>
    </row>
    <row r="434" spans="1:8" x14ac:dyDescent="0.25">
      <c r="A434" s="40" t="s">
        <v>356</v>
      </c>
      <c r="B434" s="22" t="s">
        <v>357</v>
      </c>
      <c r="C434" s="22" t="s">
        <v>2785</v>
      </c>
      <c r="D434" s="22" t="s">
        <v>77</v>
      </c>
      <c r="E434" s="47">
        <f>SUMIF('2025'!$E$2:$E$13728,A434,'2025'!$H$2:$H$13728)</f>
        <v>375328605</v>
      </c>
      <c r="F434" s="47">
        <f>SUMIF('Periodo Parcial 2025'!$E$2:$E$1048576,A434,'Periodo Parcial 2025'!$H$2:$H$1048576)</f>
        <v>0</v>
      </c>
      <c r="G434" s="47">
        <f>SUMIF('Periodo Parcial 2026'!$E$2:$E$1048576,A434,'Periodo Parcial 2026'!$H$2:$H$1048576)</f>
        <v>0</v>
      </c>
      <c r="H434" s="48">
        <f>+G434-F434</f>
        <v>0</v>
      </c>
    </row>
    <row r="435" spans="1:8" x14ac:dyDescent="0.25">
      <c r="A435" s="40" t="s">
        <v>451</v>
      </c>
      <c r="B435" s="22" t="s">
        <v>452</v>
      </c>
      <c r="C435" s="22" t="s">
        <v>2815</v>
      </c>
      <c r="D435" s="22" t="s">
        <v>42</v>
      </c>
      <c r="E435" s="47">
        <f>SUMIF('2025'!$E$2:$E$13728,A435,'2025'!$H$2:$H$13728)</f>
        <v>21492703</v>
      </c>
      <c r="F435" s="47">
        <f>SUMIF('Periodo Parcial 2025'!$E$2:$E$1048576,A435,'Periodo Parcial 2025'!$H$2:$H$1048576)</f>
        <v>0</v>
      </c>
      <c r="G435" s="47">
        <f>SUMIF('Periodo Parcial 2026'!$E$2:$E$1048576,A435,'Periodo Parcial 2026'!$H$2:$H$1048576)</f>
        <v>0</v>
      </c>
      <c r="H435" s="48">
        <f>+G435-F435</f>
        <v>0</v>
      </c>
    </row>
    <row r="436" spans="1:8" x14ac:dyDescent="0.25">
      <c r="A436" s="40" t="s">
        <v>1919</v>
      </c>
      <c r="B436" s="22" t="s">
        <v>1920</v>
      </c>
      <c r="C436" s="22" t="s">
        <v>2846</v>
      </c>
      <c r="D436" s="22" t="s">
        <v>57</v>
      </c>
      <c r="E436" s="47">
        <f>SUMIF('2025'!$E$2:$E$13728,A436,'2025'!$H$2:$H$13728)</f>
        <v>367213</v>
      </c>
      <c r="F436" s="47">
        <f>SUMIF('Periodo Parcial 2025'!$E$2:$E$1048576,A436,'Periodo Parcial 2025'!$H$2:$H$1048576)</f>
        <v>0</v>
      </c>
      <c r="G436" s="47">
        <f>SUMIF('Periodo Parcial 2026'!$E$2:$E$1048576,A436,'Periodo Parcial 2026'!$H$2:$H$1048576)</f>
        <v>0</v>
      </c>
      <c r="H436" s="48">
        <f>+G436-F436</f>
        <v>0</v>
      </c>
    </row>
    <row r="437" spans="1:8" x14ac:dyDescent="0.25">
      <c r="A437" s="40" t="s">
        <v>380</v>
      </c>
      <c r="B437" s="22" t="s">
        <v>381</v>
      </c>
      <c r="C437" s="22" t="s">
        <v>2794</v>
      </c>
      <c r="D437" s="22" t="s">
        <v>64</v>
      </c>
      <c r="E437" s="47">
        <f>SUMIF('2025'!$E$2:$E$13728,A437,'2025'!$H$2:$H$13728)</f>
        <v>423617623</v>
      </c>
      <c r="F437" s="47">
        <f>SUMIF('Periodo Parcial 2025'!$E$2:$E$1048576,A437,'Periodo Parcial 2025'!$H$2:$H$1048576)</f>
        <v>0</v>
      </c>
      <c r="G437" s="47">
        <f>SUMIF('Periodo Parcial 2026'!$E$2:$E$1048576,A437,'Periodo Parcial 2026'!$H$2:$H$1048576)</f>
        <v>0</v>
      </c>
      <c r="H437" s="48">
        <f>+G437-F437</f>
        <v>0</v>
      </c>
    </row>
    <row r="438" spans="1:8" x14ac:dyDescent="0.25">
      <c r="A438" s="40" t="s">
        <v>952</v>
      </c>
      <c r="B438" s="22" t="s">
        <v>953</v>
      </c>
      <c r="C438" s="22" t="s">
        <v>2847</v>
      </c>
      <c r="D438" s="22" t="s">
        <v>47</v>
      </c>
      <c r="E438" s="47">
        <f>SUMIF('2025'!$E$2:$E$13728,A438,'2025'!$H$2:$H$13728)</f>
        <v>76938480</v>
      </c>
      <c r="F438" s="47">
        <f>SUMIF('Periodo Parcial 2025'!$E$2:$E$1048576,A438,'Periodo Parcial 2025'!$H$2:$H$1048576)</f>
        <v>0</v>
      </c>
      <c r="G438" s="47">
        <f>SUMIF('Periodo Parcial 2026'!$E$2:$E$1048576,A438,'Periodo Parcial 2026'!$H$2:$H$1048576)</f>
        <v>0</v>
      </c>
      <c r="H438" s="48">
        <f>+G438-F438</f>
        <v>0</v>
      </c>
    </row>
    <row r="439" spans="1:8" x14ac:dyDescent="0.25">
      <c r="A439" s="40" t="s">
        <v>2367</v>
      </c>
      <c r="B439" s="22" t="s">
        <v>2368</v>
      </c>
      <c r="C439" s="22" t="s">
        <v>2765</v>
      </c>
      <c r="D439" s="22" t="s">
        <v>347</v>
      </c>
      <c r="E439" s="47">
        <f>SUMIF('2025'!$E$2:$E$13728,A439,'2025'!$H$2:$H$13728)</f>
        <v>312632</v>
      </c>
      <c r="F439" s="47">
        <f>SUMIF('Periodo Parcial 2025'!$E$2:$E$1048576,A439,'Periodo Parcial 2025'!$H$2:$H$1048576)</f>
        <v>0</v>
      </c>
      <c r="G439" s="47">
        <f>SUMIF('Periodo Parcial 2026'!$E$2:$E$1048576,A439,'Periodo Parcial 2026'!$H$2:$H$1048576)</f>
        <v>0</v>
      </c>
      <c r="H439" s="48">
        <f>+G439-F439</f>
        <v>0</v>
      </c>
    </row>
    <row r="440" spans="1:8" x14ac:dyDescent="0.25">
      <c r="A440" s="40" t="s">
        <v>508</v>
      </c>
      <c r="B440" s="22" t="s">
        <v>509</v>
      </c>
      <c r="C440" s="22" t="s">
        <v>2773</v>
      </c>
      <c r="D440" s="22" t="s">
        <v>47</v>
      </c>
      <c r="E440" s="47">
        <f>SUMIF('2025'!$E$2:$E$13728,A440,'2025'!$H$2:$H$13728)</f>
        <v>37000000</v>
      </c>
      <c r="F440" s="47">
        <f>SUMIF('Periodo Parcial 2025'!$E$2:$E$1048576,A440,'Periodo Parcial 2025'!$H$2:$H$1048576)</f>
        <v>0</v>
      </c>
      <c r="G440" s="47">
        <f>SUMIF('Periodo Parcial 2026'!$E$2:$E$1048576,A440,'Periodo Parcial 2026'!$H$2:$H$1048576)</f>
        <v>0</v>
      </c>
      <c r="H440" s="48">
        <f>+G440-F440</f>
        <v>0</v>
      </c>
    </row>
    <row r="441" spans="1:8" x14ac:dyDescent="0.25">
      <c r="A441" s="40" t="s">
        <v>512</v>
      </c>
      <c r="B441" s="22" t="s">
        <v>513</v>
      </c>
      <c r="C441" s="22" t="s">
        <v>513</v>
      </c>
      <c r="D441" s="22" t="s">
        <v>47</v>
      </c>
      <c r="E441" s="47">
        <f>SUMIF('2025'!$E$2:$E$13728,A441,'2025'!$H$2:$H$13728)</f>
        <v>27011765</v>
      </c>
      <c r="F441" s="47">
        <f>SUMIF('Periodo Parcial 2025'!$E$2:$E$1048576,A441,'Periodo Parcial 2025'!$H$2:$H$1048576)</f>
        <v>0</v>
      </c>
      <c r="G441" s="47">
        <f>SUMIF('Periodo Parcial 2026'!$E$2:$E$1048576,A441,'Periodo Parcial 2026'!$H$2:$H$1048576)</f>
        <v>0</v>
      </c>
      <c r="H441" s="48">
        <f>+G441-F441</f>
        <v>0</v>
      </c>
    </row>
    <row r="442" spans="1:8" x14ac:dyDescent="0.25">
      <c r="A442" s="40" t="s">
        <v>219</v>
      </c>
      <c r="B442" s="22" t="s">
        <v>220</v>
      </c>
      <c r="C442" s="22" t="s">
        <v>2826</v>
      </c>
      <c r="D442" s="22" t="s">
        <v>42</v>
      </c>
      <c r="E442" s="47">
        <f>SUMIF('2025'!$E$2:$E$13728,A442,'2025'!$H$2:$H$13728)</f>
        <v>7397072</v>
      </c>
      <c r="F442" s="47">
        <f>SUMIF('Periodo Parcial 2025'!$E$2:$E$1048576,A442,'Periodo Parcial 2025'!$H$2:$H$1048576)</f>
        <v>0</v>
      </c>
      <c r="G442" s="47">
        <f>SUMIF('Periodo Parcial 2026'!$E$2:$E$1048576,A442,'Periodo Parcial 2026'!$H$2:$H$1048576)</f>
        <v>0</v>
      </c>
      <c r="H442" s="48">
        <f>+G442-F442</f>
        <v>0</v>
      </c>
    </row>
    <row r="443" spans="1:8" x14ac:dyDescent="0.25">
      <c r="A443" s="40" t="s">
        <v>1280</v>
      </c>
      <c r="B443" s="22" t="s">
        <v>1281</v>
      </c>
      <c r="C443" s="22" t="s">
        <v>2849</v>
      </c>
      <c r="D443" s="22" t="s">
        <v>77</v>
      </c>
      <c r="E443" s="47">
        <f>SUMIF('2025'!$E$2:$E$13728,A443,'2025'!$H$2:$H$13728)</f>
        <v>6302780</v>
      </c>
      <c r="F443" s="47">
        <f>SUMIF('Periodo Parcial 2025'!$E$2:$E$1048576,A443,'Periodo Parcial 2025'!$H$2:$H$1048576)</f>
        <v>0</v>
      </c>
      <c r="G443" s="47">
        <f>SUMIF('Periodo Parcial 2026'!$E$2:$E$1048576,A443,'Periodo Parcial 2026'!$H$2:$H$1048576)</f>
        <v>0</v>
      </c>
      <c r="H443" s="48">
        <f>+G443-F443</f>
        <v>0</v>
      </c>
    </row>
    <row r="444" spans="1:8" x14ac:dyDescent="0.25">
      <c r="A444" s="40" t="s">
        <v>522</v>
      </c>
      <c r="B444" s="22" t="s">
        <v>523</v>
      </c>
      <c r="C444" s="22" t="s">
        <v>2849</v>
      </c>
      <c r="D444" s="22" t="s">
        <v>77</v>
      </c>
      <c r="E444" s="47">
        <f>SUMIF('2025'!$E$2:$E$13728,A444,'2025'!$H$2:$H$13728)</f>
        <v>195623773</v>
      </c>
      <c r="F444" s="47">
        <f>SUMIF('Periodo Parcial 2025'!$E$2:$E$1048576,A444,'Periodo Parcial 2025'!$H$2:$H$1048576)</f>
        <v>0</v>
      </c>
      <c r="G444" s="47">
        <f>SUMIF('Periodo Parcial 2026'!$E$2:$E$1048576,A444,'Periodo Parcial 2026'!$H$2:$H$1048576)</f>
        <v>0</v>
      </c>
      <c r="H444" s="48">
        <f>+G444-F444</f>
        <v>0</v>
      </c>
    </row>
    <row r="445" spans="1:8" x14ac:dyDescent="0.25">
      <c r="A445" s="40" t="s">
        <v>557</v>
      </c>
      <c r="B445" s="22" t="s">
        <v>558</v>
      </c>
      <c r="C445" s="22" t="s">
        <v>2849</v>
      </c>
      <c r="D445" s="22" t="s">
        <v>77</v>
      </c>
      <c r="E445" s="47">
        <f>SUMIF('2025'!$E$2:$E$13728,A445,'2025'!$H$2:$H$13728)</f>
        <v>207618713</v>
      </c>
      <c r="F445" s="47">
        <f>SUMIF('Periodo Parcial 2025'!$E$2:$E$1048576,A445,'Periodo Parcial 2025'!$H$2:$H$1048576)</f>
        <v>0</v>
      </c>
      <c r="G445" s="47">
        <f>SUMIF('Periodo Parcial 2026'!$E$2:$E$1048576,A445,'Periodo Parcial 2026'!$H$2:$H$1048576)</f>
        <v>0</v>
      </c>
      <c r="H445" s="48">
        <f>+G445-F445</f>
        <v>0</v>
      </c>
    </row>
    <row r="446" spans="1:8" x14ac:dyDescent="0.25">
      <c r="A446" s="40" t="s">
        <v>661</v>
      </c>
      <c r="B446" s="22" t="s">
        <v>662</v>
      </c>
      <c r="C446" s="22" t="s">
        <v>2849</v>
      </c>
      <c r="D446" s="22" t="s">
        <v>77</v>
      </c>
      <c r="E446" s="47">
        <f>SUMIF('2025'!$E$2:$E$13728,A446,'2025'!$H$2:$H$13728)</f>
        <v>101788935</v>
      </c>
      <c r="F446" s="47">
        <f>SUMIF('Periodo Parcial 2025'!$E$2:$E$1048576,A446,'Periodo Parcial 2025'!$H$2:$H$1048576)</f>
        <v>0</v>
      </c>
      <c r="G446" s="47">
        <f>SUMIF('Periodo Parcial 2026'!$E$2:$E$1048576,A446,'Periodo Parcial 2026'!$H$2:$H$1048576)</f>
        <v>0</v>
      </c>
      <c r="H446" s="48">
        <f>+G446-F446</f>
        <v>0</v>
      </c>
    </row>
    <row r="447" spans="1:8" x14ac:dyDescent="0.25">
      <c r="A447" s="40" t="s">
        <v>683</v>
      </c>
      <c r="B447" s="22" t="s">
        <v>684</v>
      </c>
      <c r="C447" s="22" t="s">
        <v>2805</v>
      </c>
      <c r="D447" s="22" t="s">
        <v>57</v>
      </c>
      <c r="E447" s="47">
        <f>SUMIF('2025'!$E$2:$E$13728,A447,'2025'!$H$2:$H$13728)</f>
        <v>1017277</v>
      </c>
      <c r="F447" s="47">
        <f>SUMIF('Periodo Parcial 2025'!$E$2:$E$1048576,A447,'Periodo Parcial 2025'!$H$2:$H$1048576)</f>
        <v>0</v>
      </c>
      <c r="G447" s="47">
        <f>SUMIF('Periodo Parcial 2026'!$E$2:$E$1048576,A447,'Periodo Parcial 2026'!$H$2:$H$1048576)</f>
        <v>0</v>
      </c>
      <c r="H447" s="48">
        <f>+G447-F447</f>
        <v>0</v>
      </c>
    </row>
    <row r="448" spans="1:8" x14ac:dyDescent="0.25">
      <c r="A448" s="40" t="s">
        <v>518</v>
      </c>
      <c r="B448" s="22" t="s">
        <v>519</v>
      </c>
      <c r="C448" s="22" t="s">
        <v>2684</v>
      </c>
      <c r="D448" s="22" t="s">
        <v>47</v>
      </c>
      <c r="E448" s="47">
        <f>SUMIF('2025'!$E$2:$E$13728,A448,'2025'!$H$2:$H$13728)</f>
        <v>20000000</v>
      </c>
      <c r="F448" s="47">
        <f>SUMIF('Periodo Parcial 2025'!$E$2:$E$1048576,A448,'Periodo Parcial 2025'!$H$2:$H$1048576)</f>
        <v>0</v>
      </c>
      <c r="G448" s="47">
        <f>SUMIF('Periodo Parcial 2026'!$E$2:$E$1048576,A448,'Periodo Parcial 2026'!$H$2:$H$1048576)</f>
        <v>0</v>
      </c>
      <c r="H448" s="48">
        <f>+G448-F448</f>
        <v>0</v>
      </c>
    </row>
    <row r="449" spans="1:8" x14ac:dyDescent="0.25">
      <c r="A449" s="40" t="s">
        <v>1810</v>
      </c>
      <c r="B449" s="22" t="s">
        <v>1811</v>
      </c>
      <c r="C449" s="22" t="s">
        <v>2684</v>
      </c>
      <c r="D449" s="22" t="s">
        <v>47</v>
      </c>
      <c r="E449" s="47">
        <f>SUMIF('2025'!$E$2:$E$13728,A449,'2025'!$H$2:$H$13728)</f>
        <v>5000000</v>
      </c>
      <c r="F449" s="47">
        <f>SUMIF('Periodo Parcial 2025'!$E$2:$E$1048576,A449,'Periodo Parcial 2025'!$H$2:$H$1048576)</f>
        <v>0</v>
      </c>
      <c r="G449" s="47">
        <f>SUMIF('Periodo Parcial 2026'!$E$2:$E$1048576,A449,'Periodo Parcial 2026'!$H$2:$H$1048576)</f>
        <v>0</v>
      </c>
      <c r="H449" s="48">
        <f>+G449-F449</f>
        <v>0</v>
      </c>
    </row>
    <row r="450" spans="1:8" x14ac:dyDescent="0.25">
      <c r="A450" s="40" t="s">
        <v>608</v>
      </c>
      <c r="B450" s="22" t="s">
        <v>609</v>
      </c>
      <c r="C450" s="22" t="s">
        <v>2782</v>
      </c>
      <c r="D450" s="22" t="s">
        <v>64</v>
      </c>
      <c r="E450" s="47">
        <f>SUMIF('2025'!$E$2:$E$13728,A450,'2025'!$H$2:$H$13728)</f>
        <v>605646</v>
      </c>
      <c r="F450" s="47">
        <f>SUMIF('Periodo Parcial 2025'!$E$2:$E$1048576,A450,'Periodo Parcial 2025'!$H$2:$H$1048576)</f>
        <v>0</v>
      </c>
      <c r="G450" s="47">
        <f>SUMIF('Periodo Parcial 2026'!$E$2:$E$1048576,A450,'Periodo Parcial 2026'!$H$2:$H$1048576)</f>
        <v>0</v>
      </c>
      <c r="H450" s="48">
        <f>+G450-F450</f>
        <v>0</v>
      </c>
    </row>
    <row r="451" spans="1:8" x14ac:dyDescent="0.25">
      <c r="A451" s="40" t="s">
        <v>2373</v>
      </c>
      <c r="B451" s="22" t="s">
        <v>2374</v>
      </c>
      <c r="C451" s="22" t="s">
        <v>2695</v>
      </c>
      <c r="D451" s="22" t="s">
        <v>77</v>
      </c>
      <c r="E451" s="47">
        <f>SUMIF('2025'!$E$2:$E$13728,A451,'2025'!$H$2:$H$13728)</f>
        <v>6000000</v>
      </c>
      <c r="F451" s="47">
        <f>SUMIF('Periodo Parcial 2025'!$E$2:$E$1048576,A451,'Periodo Parcial 2025'!$H$2:$H$1048576)</f>
        <v>0</v>
      </c>
      <c r="G451" s="47">
        <f>SUMIF('Periodo Parcial 2026'!$E$2:$E$1048576,A451,'Periodo Parcial 2026'!$H$2:$H$1048576)</f>
        <v>0</v>
      </c>
      <c r="H451" s="48">
        <f>+G451-F451</f>
        <v>0</v>
      </c>
    </row>
    <row r="452" spans="1:8" x14ac:dyDescent="0.25">
      <c r="A452" s="40" t="s">
        <v>938</v>
      </c>
      <c r="B452" s="22" t="s">
        <v>939</v>
      </c>
      <c r="C452" s="22" t="s">
        <v>2824</v>
      </c>
      <c r="D452" s="22" t="s">
        <v>77</v>
      </c>
      <c r="E452" s="47">
        <f>SUMIF('2025'!$E$2:$E$13728,A452,'2025'!$H$2:$H$13728)</f>
        <v>80000000</v>
      </c>
      <c r="F452" s="47">
        <f>SUMIF('Periodo Parcial 2025'!$E$2:$E$1048576,A452,'Periodo Parcial 2025'!$H$2:$H$1048576)</f>
        <v>0</v>
      </c>
      <c r="G452" s="47">
        <f>SUMIF('Periodo Parcial 2026'!$E$2:$E$1048576,A452,'Periodo Parcial 2026'!$H$2:$H$1048576)</f>
        <v>0</v>
      </c>
      <c r="H452" s="48">
        <f>+G452-F452</f>
        <v>0</v>
      </c>
    </row>
    <row r="453" spans="1:8" x14ac:dyDescent="0.25">
      <c r="A453" s="40" t="s">
        <v>2426</v>
      </c>
      <c r="B453" s="22" t="s">
        <v>2427</v>
      </c>
      <c r="C453" s="22" t="s">
        <v>2427</v>
      </c>
      <c r="D453" s="22" t="s">
        <v>64</v>
      </c>
      <c r="E453" s="47">
        <f>SUMIF('2025'!$E$2:$E$13728,A453,'2025'!$H$2:$H$13728)</f>
        <v>550667</v>
      </c>
      <c r="F453" s="47">
        <f>SUMIF('Periodo Parcial 2025'!$E$2:$E$1048576,A453,'Periodo Parcial 2025'!$H$2:$H$1048576)</f>
        <v>0</v>
      </c>
      <c r="G453" s="47">
        <f>SUMIF('Periodo Parcial 2026'!$E$2:$E$1048576,A453,'Periodo Parcial 2026'!$H$2:$H$1048576)</f>
        <v>0</v>
      </c>
      <c r="H453" s="48">
        <f>+G453-F453</f>
        <v>0</v>
      </c>
    </row>
    <row r="454" spans="1:8" x14ac:dyDescent="0.25">
      <c r="A454" s="40" t="s">
        <v>107</v>
      </c>
      <c r="B454" s="22" t="s">
        <v>108</v>
      </c>
      <c r="C454" s="22" t="s">
        <v>108</v>
      </c>
      <c r="D454" s="22" t="s">
        <v>77</v>
      </c>
      <c r="E454" s="47">
        <f>SUMIF('2025'!$E$2:$E$13728,A454,'2025'!$H$2:$H$13728)</f>
        <v>4000000</v>
      </c>
      <c r="F454" s="47">
        <f>SUMIF('Periodo Parcial 2025'!$E$2:$E$1048576,A454,'Periodo Parcial 2025'!$H$2:$H$1048576)</f>
        <v>0</v>
      </c>
      <c r="G454" s="47">
        <f>SUMIF('Periodo Parcial 2026'!$E$2:$E$1048576,A454,'Periodo Parcial 2026'!$H$2:$H$1048576)</f>
        <v>0</v>
      </c>
      <c r="H454" s="48">
        <f>+G454-F454</f>
        <v>0</v>
      </c>
    </row>
    <row r="455" spans="1:8" x14ac:dyDescent="0.25">
      <c r="A455" s="40" t="s">
        <v>1952</v>
      </c>
      <c r="B455" s="22" t="s">
        <v>1953</v>
      </c>
      <c r="C455" s="22" t="s">
        <v>1720</v>
      </c>
      <c r="D455" s="22" t="s">
        <v>54</v>
      </c>
      <c r="E455" s="47">
        <f>SUMIF('2025'!$E$2:$E$13728,A455,'2025'!$H$2:$H$13728)</f>
        <v>180000000</v>
      </c>
      <c r="F455" s="47">
        <f>SUMIF('Periodo Parcial 2025'!$E$2:$E$1048576,A455,'Periodo Parcial 2025'!$H$2:$H$1048576)</f>
        <v>0</v>
      </c>
      <c r="G455" s="47">
        <f>SUMIF('Periodo Parcial 2026'!$E$2:$E$1048576,A455,'Periodo Parcial 2026'!$H$2:$H$1048576)</f>
        <v>0</v>
      </c>
      <c r="H455" s="48">
        <f>+G455-F455</f>
        <v>0</v>
      </c>
    </row>
    <row r="456" spans="1:8" x14ac:dyDescent="0.25">
      <c r="A456" s="40" t="s">
        <v>934</v>
      </c>
      <c r="B456" s="22" t="s">
        <v>935</v>
      </c>
      <c r="C456" s="22" t="s">
        <v>2850</v>
      </c>
      <c r="D456" s="22" t="s">
        <v>54</v>
      </c>
      <c r="E456" s="47">
        <f>SUMIF('2025'!$E$2:$E$13728,A456,'2025'!$H$2:$H$13728)</f>
        <v>30000000</v>
      </c>
      <c r="F456" s="47">
        <f>SUMIF('Periodo Parcial 2025'!$E$2:$E$1048576,A456,'Periodo Parcial 2025'!$H$2:$H$1048576)</f>
        <v>30000000</v>
      </c>
      <c r="G456" s="47">
        <f>SUMIF('Periodo Parcial 2026'!$E$2:$E$1048576,A456,'Periodo Parcial 2026'!$H$2:$H$1048576)</f>
        <v>30000000</v>
      </c>
      <c r="H456" s="48">
        <f>+G456-F456</f>
        <v>0</v>
      </c>
    </row>
    <row r="457" spans="1:8" x14ac:dyDescent="0.25">
      <c r="A457" s="40" t="s">
        <v>2414</v>
      </c>
      <c r="B457" s="22" t="s">
        <v>2415</v>
      </c>
      <c r="C457" s="22" t="s">
        <v>2851</v>
      </c>
      <c r="D457" s="22" t="s">
        <v>57</v>
      </c>
      <c r="E457" s="47">
        <f>SUMIF('2025'!$E$2:$E$13728,A457,'2025'!$H$2:$H$13728)</f>
        <v>936760</v>
      </c>
      <c r="F457" s="47">
        <f>SUMIF('Periodo Parcial 2025'!$E$2:$E$1048576,A457,'Periodo Parcial 2025'!$H$2:$H$1048576)</f>
        <v>0</v>
      </c>
      <c r="G457" s="47">
        <f>SUMIF('Periodo Parcial 2026'!$E$2:$E$1048576,A457,'Periodo Parcial 2026'!$H$2:$H$1048576)</f>
        <v>0</v>
      </c>
      <c r="H457" s="48">
        <f>+G457-F457</f>
        <v>0</v>
      </c>
    </row>
    <row r="458" spans="1:8" x14ac:dyDescent="0.25">
      <c r="A458" s="40" t="s">
        <v>1198</v>
      </c>
      <c r="B458" s="22" t="s">
        <v>1199</v>
      </c>
      <c r="C458" s="22" t="s">
        <v>2851</v>
      </c>
      <c r="D458" s="22" t="s">
        <v>57</v>
      </c>
      <c r="E458" s="47">
        <f>SUMIF('2025'!$E$2:$E$13728,A458,'2025'!$H$2:$H$13728)</f>
        <v>3000000</v>
      </c>
      <c r="F458" s="47">
        <f>SUMIF('Periodo Parcial 2025'!$E$2:$E$1048576,A458,'Periodo Parcial 2025'!$H$2:$H$1048576)</f>
        <v>0</v>
      </c>
      <c r="G458" s="47">
        <f>SUMIF('Periodo Parcial 2026'!$E$2:$E$1048576,A458,'Periodo Parcial 2026'!$H$2:$H$1048576)</f>
        <v>0</v>
      </c>
      <c r="H458" s="48">
        <f>+G458-F458</f>
        <v>0</v>
      </c>
    </row>
    <row r="459" spans="1:8" x14ac:dyDescent="0.25">
      <c r="A459" s="40" t="s">
        <v>438</v>
      </c>
      <c r="B459" s="22" t="s">
        <v>439</v>
      </c>
      <c r="C459" s="22" t="s">
        <v>2815</v>
      </c>
      <c r="D459" s="22" t="s">
        <v>42</v>
      </c>
      <c r="E459" s="47">
        <f>SUMIF('2025'!$E$2:$E$13728,A459,'2025'!$H$2:$H$13728)</f>
        <v>2466251</v>
      </c>
      <c r="F459" s="47">
        <f>SUMIF('Periodo Parcial 2025'!$E$2:$E$1048576,A459,'Periodo Parcial 2025'!$H$2:$H$1048576)</f>
        <v>0</v>
      </c>
      <c r="G459" s="47">
        <f>SUMIF('Periodo Parcial 2026'!$E$2:$E$1048576,A459,'Periodo Parcial 2026'!$H$2:$H$1048576)</f>
        <v>0</v>
      </c>
      <c r="H459" s="48">
        <f>+G459-F459</f>
        <v>0</v>
      </c>
    </row>
    <row r="460" spans="1:8" x14ac:dyDescent="0.25">
      <c r="A460" s="40" t="s">
        <v>317</v>
      </c>
      <c r="B460" s="22" t="s">
        <v>318</v>
      </c>
      <c r="C460" s="22" t="s">
        <v>2777</v>
      </c>
      <c r="D460" s="22" t="s">
        <v>57</v>
      </c>
      <c r="E460" s="47">
        <f>SUMIF('2025'!$E$2:$E$13728,A460,'2025'!$H$2:$H$13728)</f>
        <v>3426660</v>
      </c>
      <c r="F460" s="47">
        <f>SUMIF('Periodo Parcial 2025'!$E$2:$E$1048576,A460,'Periodo Parcial 2025'!$H$2:$H$1048576)</f>
        <v>0</v>
      </c>
      <c r="G460" s="47">
        <f>SUMIF('Periodo Parcial 2026'!$E$2:$E$1048576,A460,'Periodo Parcial 2026'!$H$2:$H$1048576)</f>
        <v>0</v>
      </c>
      <c r="H460" s="48">
        <f>+G460-F460</f>
        <v>0</v>
      </c>
    </row>
    <row r="461" spans="1:8" x14ac:dyDescent="0.25">
      <c r="A461" s="40" t="s">
        <v>248</v>
      </c>
      <c r="B461" s="22" t="s">
        <v>249</v>
      </c>
      <c r="C461" s="22" t="s">
        <v>2794</v>
      </c>
      <c r="D461" s="22" t="s">
        <v>64</v>
      </c>
      <c r="E461" s="47">
        <f>SUMIF('2025'!$E$2:$E$13728,A461,'2025'!$H$2:$H$13728)</f>
        <v>1032882</v>
      </c>
      <c r="F461" s="47">
        <f>SUMIF('Periodo Parcial 2025'!$E$2:$E$1048576,A461,'Periodo Parcial 2025'!$H$2:$H$1048576)</f>
        <v>0</v>
      </c>
      <c r="G461" s="47">
        <f>SUMIF('Periodo Parcial 2026'!$E$2:$E$1048576,A461,'Periodo Parcial 2026'!$H$2:$H$1048576)</f>
        <v>0</v>
      </c>
      <c r="H461" s="48">
        <f>+G461-F461</f>
        <v>0</v>
      </c>
    </row>
    <row r="462" spans="1:8" x14ac:dyDescent="0.25">
      <c r="A462" s="40" t="s">
        <v>425</v>
      </c>
      <c r="B462" s="22" t="s">
        <v>426</v>
      </c>
      <c r="C462" s="22" t="s">
        <v>2781</v>
      </c>
      <c r="D462" s="22" t="s">
        <v>77</v>
      </c>
      <c r="E462" s="47">
        <f>SUMIF('2025'!$E$2:$E$13728,A462,'2025'!$H$2:$H$13728)</f>
        <v>4300000</v>
      </c>
      <c r="F462" s="47">
        <f>SUMIF('Periodo Parcial 2025'!$E$2:$E$1048576,A462,'Periodo Parcial 2025'!$H$2:$H$1048576)</f>
        <v>0</v>
      </c>
      <c r="G462" s="47">
        <f>SUMIF('Periodo Parcial 2026'!$E$2:$E$1048576,A462,'Periodo Parcial 2026'!$H$2:$H$1048576)</f>
        <v>0</v>
      </c>
      <c r="H462" s="48">
        <f>+G462-F462</f>
        <v>0</v>
      </c>
    </row>
    <row r="463" spans="1:8" x14ac:dyDescent="0.25">
      <c r="A463" s="40" t="s">
        <v>1749</v>
      </c>
      <c r="B463" s="22" t="s">
        <v>1750</v>
      </c>
      <c r="C463" s="22" t="s">
        <v>1750</v>
      </c>
      <c r="D463" s="22" t="s">
        <v>64</v>
      </c>
      <c r="E463" s="47">
        <f>SUMIF('2025'!$E$2:$E$13728,A463,'2025'!$H$2:$H$13728)</f>
        <v>5000000</v>
      </c>
      <c r="F463" s="47">
        <f>SUMIF('Periodo Parcial 2025'!$E$2:$E$1048576,A463,'Periodo Parcial 2025'!$H$2:$H$1048576)</f>
        <v>0</v>
      </c>
      <c r="G463" s="47">
        <f>SUMIF('Periodo Parcial 2026'!$E$2:$E$1048576,A463,'Periodo Parcial 2026'!$H$2:$H$1048576)</f>
        <v>0</v>
      </c>
      <c r="H463" s="48">
        <f>+G463-F463</f>
        <v>0</v>
      </c>
    </row>
    <row r="464" spans="1:8" x14ac:dyDescent="0.25">
      <c r="A464" s="40" t="s">
        <v>1266</v>
      </c>
      <c r="B464" s="22" t="s">
        <v>1267</v>
      </c>
      <c r="C464" s="22" t="s">
        <v>2851</v>
      </c>
      <c r="D464" s="22" t="s">
        <v>57</v>
      </c>
      <c r="E464" s="47">
        <f>SUMIF('2025'!$E$2:$E$13728,A464,'2025'!$H$2:$H$13728)</f>
        <v>20000000</v>
      </c>
      <c r="F464" s="47">
        <f>SUMIF('Periodo Parcial 2025'!$E$2:$E$1048576,A464,'Periodo Parcial 2025'!$H$2:$H$1048576)</f>
        <v>0</v>
      </c>
      <c r="G464" s="47">
        <f>SUMIF('Periodo Parcial 2026'!$E$2:$E$1048576,A464,'Periodo Parcial 2026'!$H$2:$H$1048576)</f>
        <v>0</v>
      </c>
      <c r="H464" s="48">
        <f>+G464-F464</f>
        <v>0</v>
      </c>
    </row>
    <row r="465" spans="1:8" x14ac:dyDescent="0.25">
      <c r="A465" s="40" t="s">
        <v>1321</v>
      </c>
      <c r="B465" s="22" t="s">
        <v>1322</v>
      </c>
      <c r="C465" s="22" t="s">
        <v>2834</v>
      </c>
      <c r="D465" s="22" t="s">
        <v>47</v>
      </c>
      <c r="E465" s="47">
        <f>SUMIF('2025'!$E$2:$E$13728,A465,'2025'!$H$2:$H$13728)</f>
        <v>144599996</v>
      </c>
      <c r="F465" s="47">
        <f>SUMIF('Periodo Parcial 2025'!$E$2:$E$1048576,A465,'Periodo Parcial 2025'!$H$2:$H$1048576)</f>
        <v>0</v>
      </c>
      <c r="G465" s="47">
        <f>SUMIF('Periodo Parcial 2026'!$E$2:$E$1048576,A465,'Periodo Parcial 2026'!$H$2:$H$1048576)</f>
        <v>0</v>
      </c>
      <c r="H465" s="48">
        <f>+G465-F465</f>
        <v>0</v>
      </c>
    </row>
    <row r="466" spans="1:8" x14ac:dyDescent="0.25">
      <c r="A466" s="40" t="s">
        <v>713</v>
      </c>
      <c r="B466" s="22" t="s">
        <v>714</v>
      </c>
      <c r="C466" s="22" t="s">
        <v>714</v>
      </c>
      <c r="D466" s="22" t="s">
        <v>51</v>
      </c>
      <c r="E466" s="47">
        <f>SUMIF('2025'!$E$2:$E$13728,A466,'2025'!$H$2:$H$13728)</f>
        <v>15000000</v>
      </c>
      <c r="F466" s="47">
        <f>SUMIF('Periodo Parcial 2025'!$E$2:$E$1048576,A466,'Periodo Parcial 2025'!$H$2:$H$1048576)</f>
        <v>0</v>
      </c>
      <c r="G466" s="47">
        <f>SUMIF('Periodo Parcial 2026'!$E$2:$E$1048576,A466,'Periodo Parcial 2026'!$H$2:$H$1048576)</f>
        <v>0</v>
      </c>
      <c r="H466" s="48">
        <f>+G466-F466</f>
        <v>0</v>
      </c>
    </row>
    <row r="467" spans="1:8" x14ac:dyDescent="0.25">
      <c r="A467" s="40" t="s">
        <v>2030</v>
      </c>
      <c r="B467" s="22" t="s">
        <v>2031</v>
      </c>
      <c r="C467" s="22" t="s">
        <v>2852</v>
      </c>
      <c r="D467" s="22" t="s">
        <v>47</v>
      </c>
      <c r="E467" s="47">
        <f>SUMIF('2025'!$E$2:$E$13728,A467,'2025'!$H$2:$H$13728)</f>
        <v>250000000</v>
      </c>
      <c r="F467" s="47">
        <f>SUMIF('Periodo Parcial 2025'!$E$2:$E$1048576,A467,'Periodo Parcial 2025'!$H$2:$H$1048576)</f>
        <v>250000000</v>
      </c>
      <c r="G467" s="47">
        <f>SUMIF('Periodo Parcial 2026'!$E$2:$E$1048576,A467,'Periodo Parcial 2026'!$H$2:$H$1048576)</f>
        <v>250000000</v>
      </c>
      <c r="H467" s="48">
        <f>+G467-F467</f>
        <v>0</v>
      </c>
    </row>
    <row r="468" spans="1:8" x14ac:dyDescent="0.25">
      <c r="A468" s="40" t="s">
        <v>543</v>
      </c>
      <c r="B468" s="22" t="s">
        <v>544</v>
      </c>
      <c r="C468" s="22" t="s">
        <v>2853</v>
      </c>
      <c r="D468" s="22" t="s">
        <v>42</v>
      </c>
      <c r="E468" s="47">
        <f>SUMIF('2025'!$E$2:$E$13728,A468,'2025'!$H$2:$H$13728)</f>
        <v>87034480</v>
      </c>
      <c r="F468" s="47">
        <f>SUMIF('Periodo Parcial 2025'!$E$2:$E$1048576,A468,'Periodo Parcial 2025'!$H$2:$H$1048576)</f>
        <v>0</v>
      </c>
      <c r="G468" s="47">
        <f>SUMIF('Periodo Parcial 2026'!$E$2:$E$1048576,A468,'Periodo Parcial 2026'!$H$2:$H$1048576)</f>
        <v>0</v>
      </c>
      <c r="H468" s="48">
        <f>+G468-F468</f>
        <v>0</v>
      </c>
    </row>
    <row r="469" spans="1:8" x14ac:dyDescent="0.25">
      <c r="A469" s="40" t="s">
        <v>113</v>
      </c>
      <c r="B469" s="22" t="s">
        <v>114</v>
      </c>
      <c r="C469" s="22" t="s">
        <v>2841</v>
      </c>
      <c r="D469" s="22" t="s">
        <v>42</v>
      </c>
      <c r="E469" s="47">
        <f>SUMIF('2025'!$E$2:$E$13728,A469,'2025'!$H$2:$H$13728)</f>
        <v>980000</v>
      </c>
      <c r="F469" s="47">
        <f>SUMIF('Periodo Parcial 2025'!$E$2:$E$1048576,A469,'Periodo Parcial 2025'!$H$2:$H$1048576)</f>
        <v>0</v>
      </c>
      <c r="G469" s="47">
        <f>SUMIF('Periodo Parcial 2026'!$E$2:$E$1048576,A469,'Periodo Parcial 2026'!$H$2:$H$1048576)</f>
        <v>0</v>
      </c>
      <c r="H469" s="48">
        <f>+G469-F469</f>
        <v>0</v>
      </c>
    </row>
    <row r="470" spans="1:8" x14ac:dyDescent="0.25">
      <c r="A470" s="40" t="s">
        <v>2385</v>
      </c>
      <c r="B470" s="22" t="s">
        <v>2386</v>
      </c>
      <c r="C470" s="22" t="s">
        <v>2386</v>
      </c>
      <c r="D470" s="22" t="s">
        <v>77</v>
      </c>
      <c r="E470" s="47">
        <f>SUMIF('2025'!$E$2:$E$13728,A470,'2025'!$H$2:$H$13728)</f>
        <v>2200000</v>
      </c>
      <c r="F470" s="47">
        <f>SUMIF('Periodo Parcial 2025'!$E$2:$E$1048576,A470,'Periodo Parcial 2025'!$H$2:$H$1048576)</f>
        <v>0</v>
      </c>
      <c r="G470" s="47">
        <f>SUMIF('Periodo Parcial 2026'!$E$2:$E$1048576,A470,'Periodo Parcial 2026'!$H$2:$H$1048576)</f>
        <v>0</v>
      </c>
      <c r="H470" s="48">
        <f>+G470-F470</f>
        <v>0</v>
      </c>
    </row>
    <row r="471" spans="1:8" x14ac:dyDescent="0.25">
      <c r="A471" s="40" t="s">
        <v>1062</v>
      </c>
      <c r="B471" s="22" t="s">
        <v>1063</v>
      </c>
      <c r="C471" s="22" t="s">
        <v>2855</v>
      </c>
      <c r="D471" s="22" t="s">
        <v>47</v>
      </c>
      <c r="E471" s="47">
        <f>SUMIF('2025'!$E$2:$E$13728,A471,'2025'!$H$2:$H$13728)</f>
        <v>14000000</v>
      </c>
      <c r="F471" s="47">
        <f>SUMIF('Periodo Parcial 2025'!$E$2:$E$1048576,A471,'Periodo Parcial 2025'!$H$2:$H$1048576)</f>
        <v>0</v>
      </c>
      <c r="G471" s="47">
        <f>SUMIF('Periodo Parcial 2026'!$E$2:$E$1048576,A471,'Periodo Parcial 2026'!$H$2:$H$1048576)</f>
        <v>0</v>
      </c>
      <c r="H471" s="48">
        <f>+G471-F471</f>
        <v>0</v>
      </c>
    </row>
    <row r="472" spans="1:8" x14ac:dyDescent="0.25">
      <c r="A472" s="40" t="s">
        <v>506</v>
      </c>
      <c r="B472" s="22" t="s">
        <v>507</v>
      </c>
      <c r="C472" s="22" t="s">
        <v>2773</v>
      </c>
      <c r="D472" s="22" t="s">
        <v>47</v>
      </c>
      <c r="E472" s="47">
        <f>SUMIF('2025'!$E$2:$E$13728,A472,'2025'!$H$2:$H$13728)</f>
        <v>2000000</v>
      </c>
      <c r="F472" s="47">
        <f>SUMIF('Periodo Parcial 2025'!$E$2:$E$1048576,A472,'Periodo Parcial 2025'!$H$2:$H$1048576)</f>
        <v>0</v>
      </c>
      <c r="G472" s="47">
        <f>SUMIF('Periodo Parcial 2026'!$E$2:$E$1048576,A472,'Periodo Parcial 2026'!$H$2:$H$1048576)</f>
        <v>0</v>
      </c>
      <c r="H472" s="48">
        <f>+G472-F472</f>
        <v>0</v>
      </c>
    </row>
    <row r="473" spans="1:8" x14ac:dyDescent="0.25">
      <c r="A473" s="40" t="s">
        <v>1520</v>
      </c>
      <c r="B473" s="22" t="s">
        <v>1521</v>
      </c>
      <c r="C473" s="22" t="s">
        <v>2856</v>
      </c>
      <c r="D473" s="22" t="s">
        <v>47</v>
      </c>
      <c r="E473" s="47">
        <f>SUMIF('2025'!$E$2:$E$13728,A473,'2025'!$H$2:$H$13728)</f>
        <v>5000000</v>
      </c>
      <c r="F473" s="47">
        <f>SUMIF('Periodo Parcial 2025'!$E$2:$E$1048576,A473,'Periodo Parcial 2025'!$H$2:$H$1048576)</f>
        <v>0</v>
      </c>
      <c r="G473" s="47">
        <f>SUMIF('Periodo Parcial 2026'!$E$2:$E$1048576,A473,'Periodo Parcial 2026'!$H$2:$H$1048576)</f>
        <v>0</v>
      </c>
      <c r="H473" s="48">
        <f>+G473-F473</f>
        <v>0</v>
      </c>
    </row>
    <row r="474" spans="1:8" x14ac:dyDescent="0.25">
      <c r="A474" s="40" t="s">
        <v>760</v>
      </c>
      <c r="B474" s="22" t="s">
        <v>761</v>
      </c>
      <c r="C474" s="22" t="s">
        <v>2692</v>
      </c>
      <c r="D474" s="22" t="s">
        <v>47</v>
      </c>
      <c r="E474" s="47">
        <f>SUMIF('2025'!$E$2:$E$13728,A474,'2025'!$H$2:$H$13728)</f>
        <v>24387863</v>
      </c>
      <c r="F474" s="47">
        <f>SUMIF('Periodo Parcial 2025'!$E$2:$E$1048576,A474,'Periodo Parcial 2025'!$H$2:$H$1048576)</f>
        <v>0</v>
      </c>
      <c r="G474" s="47">
        <f>SUMIF('Periodo Parcial 2026'!$E$2:$E$1048576,A474,'Periodo Parcial 2026'!$H$2:$H$1048576)</f>
        <v>0</v>
      </c>
      <c r="H474" s="48">
        <f>+G474-F474</f>
        <v>0</v>
      </c>
    </row>
    <row r="475" spans="1:8" x14ac:dyDescent="0.25">
      <c r="A475" s="40" t="s">
        <v>2317</v>
      </c>
      <c r="B475" s="22" t="s">
        <v>2318</v>
      </c>
      <c r="C475" s="22" t="s">
        <v>2857</v>
      </c>
      <c r="D475" s="22" t="s">
        <v>54</v>
      </c>
      <c r="E475" s="47">
        <f>SUMIF('2025'!$E$2:$E$13728,A475,'2025'!$H$2:$H$13728)</f>
        <v>9042764</v>
      </c>
      <c r="F475" s="47">
        <f>SUMIF('Periodo Parcial 2025'!$E$2:$E$1048576,A475,'Periodo Parcial 2025'!$H$2:$H$1048576)</f>
        <v>0</v>
      </c>
      <c r="G475" s="47">
        <f>SUMIF('Periodo Parcial 2026'!$E$2:$E$1048576,A475,'Periodo Parcial 2026'!$H$2:$H$1048576)</f>
        <v>0</v>
      </c>
      <c r="H475" s="48">
        <f>+G475-F475</f>
        <v>0</v>
      </c>
    </row>
    <row r="476" spans="1:8" x14ac:dyDescent="0.25">
      <c r="A476" s="40" t="s">
        <v>2183</v>
      </c>
      <c r="B476" s="22" t="s">
        <v>2184</v>
      </c>
      <c r="C476" s="22" t="s">
        <v>2795</v>
      </c>
      <c r="D476" s="22" t="s">
        <v>47</v>
      </c>
      <c r="E476" s="47">
        <f>SUMIF('2025'!$E$2:$E$13728,A476,'2025'!$H$2:$H$13728)</f>
        <v>246722742</v>
      </c>
      <c r="F476" s="47">
        <f>SUMIF('Periodo Parcial 2025'!$E$2:$E$1048576,A476,'Periodo Parcial 2025'!$H$2:$H$1048576)</f>
        <v>0</v>
      </c>
      <c r="G476" s="47">
        <f>SUMIF('Periodo Parcial 2026'!$E$2:$E$1048576,A476,'Periodo Parcial 2026'!$H$2:$H$1048576)</f>
        <v>0</v>
      </c>
      <c r="H476" s="48">
        <f>+G476-F476</f>
        <v>0</v>
      </c>
    </row>
    <row r="477" spans="1:8" x14ac:dyDescent="0.25">
      <c r="A477" s="40" t="s">
        <v>1066</v>
      </c>
      <c r="B477" s="22" t="s">
        <v>1067</v>
      </c>
      <c r="C477" s="22" t="s">
        <v>2858</v>
      </c>
      <c r="D477" s="22" t="s">
        <v>47</v>
      </c>
      <c r="E477" s="47">
        <f>SUMIF('2025'!$E$2:$E$13728,A477,'2025'!$H$2:$H$13728)</f>
        <v>20000000</v>
      </c>
      <c r="F477" s="47">
        <f>SUMIF('Periodo Parcial 2025'!$E$2:$E$1048576,A477,'Periodo Parcial 2025'!$H$2:$H$1048576)</f>
        <v>0</v>
      </c>
      <c r="G477" s="47">
        <f>SUMIF('Periodo Parcial 2026'!$E$2:$E$1048576,A477,'Periodo Parcial 2026'!$H$2:$H$1048576)</f>
        <v>0</v>
      </c>
      <c r="H477" s="48">
        <f>+G477-F477</f>
        <v>0</v>
      </c>
    </row>
    <row r="478" spans="1:8" x14ac:dyDescent="0.25">
      <c r="A478" s="40" t="s">
        <v>84</v>
      </c>
      <c r="B478" s="22" t="s">
        <v>85</v>
      </c>
      <c r="C478" s="22" t="s">
        <v>2859</v>
      </c>
      <c r="D478" s="22" t="s">
        <v>87</v>
      </c>
      <c r="E478" s="47">
        <f>SUMIF('2025'!$E$2:$E$13728,A478,'2025'!$H$2:$H$13728)</f>
        <v>5000000</v>
      </c>
      <c r="F478" s="47">
        <f>SUMIF('Periodo Parcial 2025'!$E$2:$E$1048576,A478,'Periodo Parcial 2025'!$H$2:$H$1048576)</f>
        <v>0</v>
      </c>
      <c r="G478" s="47">
        <f>SUMIF('Periodo Parcial 2026'!$E$2:$E$1048576,A478,'Periodo Parcial 2026'!$H$2:$H$1048576)</f>
        <v>0</v>
      </c>
      <c r="H478" s="48">
        <f>+G478-F478</f>
        <v>0</v>
      </c>
    </row>
    <row r="479" spans="1:8" x14ac:dyDescent="0.25">
      <c r="A479" s="40" t="s">
        <v>2169</v>
      </c>
      <c r="B479" s="22" t="s">
        <v>2170</v>
      </c>
      <c r="C479" s="22" t="s">
        <v>2795</v>
      </c>
      <c r="D479" s="22" t="s">
        <v>47</v>
      </c>
      <c r="E479" s="47">
        <f>SUMIF('2025'!$E$2:$E$13728,A479,'2025'!$H$2:$H$13728)</f>
        <v>154252089</v>
      </c>
      <c r="F479" s="47">
        <f>SUMIF('Periodo Parcial 2025'!$E$2:$E$1048576,A479,'Periodo Parcial 2025'!$H$2:$H$1048576)</f>
        <v>0</v>
      </c>
      <c r="G479" s="47">
        <f>SUMIF('Periodo Parcial 2026'!$E$2:$E$1048576,A479,'Periodo Parcial 2026'!$H$2:$H$1048576)</f>
        <v>0</v>
      </c>
      <c r="H479" s="48">
        <f>+G479-F479</f>
        <v>0</v>
      </c>
    </row>
    <row r="480" spans="1:8" x14ac:dyDescent="0.25">
      <c r="A480" s="40" t="s">
        <v>2389</v>
      </c>
      <c r="B480" s="22" t="s">
        <v>2390</v>
      </c>
      <c r="C480" s="22" t="s">
        <v>2860</v>
      </c>
      <c r="D480" s="22" t="s">
        <v>54</v>
      </c>
      <c r="E480" s="47">
        <f>SUMIF('2025'!$E$2:$E$13728,A480,'2025'!$H$2:$H$13728)</f>
        <v>30000000</v>
      </c>
      <c r="F480" s="47">
        <f>SUMIF('Periodo Parcial 2025'!$E$2:$E$1048576,A480,'Periodo Parcial 2025'!$H$2:$H$1048576)</f>
        <v>0</v>
      </c>
      <c r="G480" s="47">
        <f>SUMIF('Periodo Parcial 2026'!$E$2:$E$1048576,A480,'Periodo Parcial 2026'!$H$2:$H$1048576)</f>
        <v>0</v>
      </c>
      <c r="H480" s="48">
        <f>+G480-F480</f>
        <v>0</v>
      </c>
    </row>
    <row r="481" spans="1:8" x14ac:dyDescent="0.25">
      <c r="A481" s="40" t="s">
        <v>277</v>
      </c>
      <c r="B481" s="22" t="s">
        <v>278</v>
      </c>
      <c r="C481" s="22" t="s">
        <v>2785</v>
      </c>
      <c r="D481" s="22" t="s">
        <v>77</v>
      </c>
      <c r="E481" s="47">
        <f>SUMIF('2025'!$E$2:$E$13728,A481,'2025'!$H$2:$H$13728)</f>
        <v>21200000</v>
      </c>
      <c r="F481" s="47">
        <f>SUMIF('Periodo Parcial 2025'!$E$2:$E$1048576,A481,'Periodo Parcial 2025'!$H$2:$H$1048576)</f>
        <v>0</v>
      </c>
      <c r="G481" s="47">
        <f>SUMIF('Periodo Parcial 2026'!$E$2:$E$1048576,A481,'Periodo Parcial 2026'!$H$2:$H$1048576)</f>
        <v>0</v>
      </c>
      <c r="H481" s="48">
        <f>+G481-F481</f>
        <v>0</v>
      </c>
    </row>
    <row r="482" spans="1:8" x14ac:dyDescent="0.25">
      <c r="A482" s="40" t="s">
        <v>563</v>
      </c>
      <c r="B482" s="22" t="s">
        <v>564</v>
      </c>
      <c r="C482" s="22" t="s">
        <v>2853</v>
      </c>
      <c r="D482" s="22" t="s">
        <v>42</v>
      </c>
      <c r="E482" s="47">
        <f>SUMIF('2025'!$E$2:$E$13728,A482,'2025'!$H$2:$H$13728)</f>
        <v>137952172</v>
      </c>
      <c r="F482" s="47">
        <f>SUMIF('Periodo Parcial 2025'!$E$2:$E$1048576,A482,'Periodo Parcial 2025'!$H$2:$H$1048576)</f>
        <v>0</v>
      </c>
      <c r="G482" s="47">
        <f>SUMIF('Periodo Parcial 2026'!$E$2:$E$1048576,A482,'Periodo Parcial 2026'!$H$2:$H$1048576)</f>
        <v>0</v>
      </c>
      <c r="H482" s="48">
        <f>+G482-F482</f>
        <v>0</v>
      </c>
    </row>
    <row r="483" spans="1:8" x14ac:dyDescent="0.25">
      <c r="A483" s="40" t="s">
        <v>2295</v>
      </c>
      <c r="B483" s="22" t="s">
        <v>2296</v>
      </c>
      <c r="C483" s="22" t="s">
        <v>2296</v>
      </c>
      <c r="D483" s="22" t="s">
        <v>54</v>
      </c>
      <c r="E483" s="47">
        <f>SUMIF('2025'!$E$2:$E$13728,A483,'2025'!$H$2:$H$13728)</f>
        <v>1000000</v>
      </c>
      <c r="F483" s="47">
        <f>SUMIF('Periodo Parcial 2025'!$E$2:$E$1048576,A483,'Periodo Parcial 2025'!$H$2:$H$1048576)</f>
        <v>0</v>
      </c>
      <c r="G483" s="47">
        <f>SUMIF('Periodo Parcial 2026'!$E$2:$E$1048576,A483,'Periodo Parcial 2026'!$H$2:$H$1048576)</f>
        <v>0</v>
      </c>
      <c r="H483" s="48">
        <f>+G483-F483</f>
        <v>0</v>
      </c>
    </row>
    <row r="484" spans="1:8" x14ac:dyDescent="0.25">
      <c r="A484" s="40" t="s">
        <v>153</v>
      </c>
      <c r="B484" s="22" t="s">
        <v>154</v>
      </c>
      <c r="C484" s="22" t="s">
        <v>2861</v>
      </c>
      <c r="D484" s="22" t="s">
        <v>77</v>
      </c>
      <c r="E484" s="47">
        <f>SUMIF('2025'!$E$2:$E$13728,A484,'2025'!$H$2:$H$13728)</f>
        <v>2407897</v>
      </c>
      <c r="F484" s="47">
        <f>SUMIF('Periodo Parcial 2025'!$E$2:$E$1048576,A484,'Periodo Parcial 2025'!$H$2:$H$1048576)</f>
        <v>0</v>
      </c>
      <c r="G484" s="47">
        <f>SUMIF('Periodo Parcial 2026'!$E$2:$E$1048576,A484,'Periodo Parcial 2026'!$H$2:$H$1048576)</f>
        <v>0</v>
      </c>
      <c r="H484" s="48">
        <f>+G484-F484</f>
        <v>0</v>
      </c>
    </row>
    <row r="485" spans="1:8" x14ac:dyDescent="0.25">
      <c r="A485" s="40" t="s">
        <v>1017</v>
      </c>
      <c r="B485" s="22" t="s">
        <v>1018</v>
      </c>
      <c r="C485" s="22" t="s">
        <v>2824</v>
      </c>
      <c r="D485" s="22" t="s">
        <v>77</v>
      </c>
      <c r="E485" s="47">
        <f>SUMIF('2025'!$E$2:$E$13728,A485,'2025'!$H$2:$H$13728)</f>
        <v>16500000</v>
      </c>
      <c r="F485" s="47">
        <f>SUMIF('Periodo Parcial 2025'!$E$2:$E$1048576,A485,'Periodo Parcial 2025'!$H$2:$H$1048576)</f>
        <v>0</v>
      </c>
      <c r="G485" s="47">
        <f>SUMIF('Periodo Parcial 2026'!$E$2:$E$1048576,A485,'Periodo Parcial 2026'!$H$2:$H$1048576)</f>
        <v>0</v>
      </c>
      <c r="H485" s="48">
        <f>+G485-F485</f>
        <v>0</v>
      </c>
    </row>
    <row r="486" spans="1:8" x14ac:dyDescent="0.25">
      <c r="A486" s="40" t="s">
        <v>1534</v>
      </c>
      <c r="B486" s="22" t="s">
        <v>1535</v>
      </c>
      <c r="C486" s="22" t="s">
        <v>2862</v>
      </c>
      <c r="D486" s="22" t="s">
        <v>47</v>
      </c>
      <c r="E486" s="47">
        <f>SUMIF('2025'!$E$2:$E$13728,A486,'2025'!$H$2:$H$13728)</f>
        <v>5000000</v>
      </c>
      <c r="F486" s="47">
        <f>SUMIF('Periodo Parcial 2025'!$E$2:$E$1048576,A486,'Periodo Parcial 2025'!$H$2:$H$1048576)</f>
        <v>0</v>
      </c>
      <c r="G486" s="47">
        <f>SUMIF('Periodo Parcial 2026'!$E$2:$E$1048576,A486,'Periodo Parcial 2026'!$H$2:$H$1048576)</f>
        <v>0</v>
      </c>
      <c r="H486" s="48">
        <f>+G486-F486</f>
        <v>0</v>
      </c>
    </row>
    <row r="487" spans="1:8" x14ac:dyDescent="0.25">
      <c r="A487" s="40" t="s">
        <v>576</v>
      </c>
      <c r="B487" s="22" t="s">
        <v>577</v>
      </c>
      <c r="C487" s="22" t="s">
        <v>2773</v>
      </c>
      <c r="D487" s="22" t="s">
        <v>47</v>
      </c>
      <c r="E487" s="47">
        <f>SUMIF('2025'!$E$2:$E$13728,A487,'2025'!$H$2:$H$13728)</f>
        <v>261000000</v>
      </c>
      <c r="F487" s="47">
        <f>SUMIF('Periodo Parcial 2025'!$E$2:$E$1048576,A487,'Periodo Parcial 2025'!$H$2:$H$1048576)</f>
        <v>0</v>
      </c>
      <c r="G487" s="47">
        <f>SUMIF('Periodo Parcial 2026'!$E$2:$E$1048576,A487,'Periodo Parcial 2026'!$H$2:$H$1048576)</f>
        <v>0</v>
      </c>
      <c r="H487" s="48">
        <f>+G487-F487</f>
        <v>0</v>
      </c>
    </row>
    <row r="488" spans="1:8" x14ac:dyDescent="0.25">
      <c r="A488" s="40" t="s">
        <v>2112</v>
      </c>
      <c r="B488" s="22" t="s">
        <v>2113</v>
      </c>
      <c r="C488" s="22" t="s">
        <v>2113</v>
      </c>
      <c r="D488" s="22" t="s">
        <v>57</v>
      </c>
      <c r="E488" s="47">
        <f>SUMIF('2025'!$E$2:$E$13728,A488,'2025'!$H$2:$H$13728)</f>
        <v>21108104</v>
      </c>
      <c r="F488" s="47">
        <f>SUMIF('Periodo Parcial 2025'!$E$2:$E$1048576,A488,'Periodo Parcial 2025'!$H$2:$H$1048576)</f>
        <v>0</v>
      </c>
      <c r="G488" s="47">
        <f>SUMIF('Periodo Parcial 2026'!$E$2:$E$1048576,A488,'Periodo Parcial 2026'!$H$2:$H$1048576)</f>
        <v>0</v>
      </c>
      <c r="H488" s="48">
        <f>+G488-F488</f>
        <v>0</v>
      </c>
    </row>
    <row r="489" spans="1:8" x14ac:dyDescent="0.25">
      <c r="A489" s="40" t="s">
        <v>227</v>
      </c>
      <c r="B489" s="22" t="s">
        <v>228</v>
      </c>
      <c r="C489" s="22" t="s">
        <v>2863</v>
      </c>
      <c r="D489" s="22" t="s">
        <v>77</v>
      </c>
      <c r="E489" s="47">
        <f>SUMIF('2025'!$E$2:$E$13728,A489,'2025'!$H$2:$H$13728)</f>
        <v>30000000</v>
      </c>
      <c r="F489" s="47">
        <f>SUMIF('Periodo Parcial 2025'!$E$2:$E$1048576,A489,'Periodo Parcial 2025'!$H$2:$H$1048576)</f>
        <v>0</v>
      </c>
      <c r="G489" s="47">
        <f>SUMIF('Periodo Parcial 2026'!$E$2:$E$1048576,A489,'Periodo Parcial 2026'!$H$2:$H$1048576)</f>
        <v>0</v>
      </c>
      <c r="H489" s="48">
        <f>+G489-F489</f>
        <v>0</v>
      </c>
    </row>
    <row r="490" spans="1:8" x14ac:dyDescent="0.25">
      <c r="A490" s="40" t="s">
        <v>496</v>
      </c>
      <c r="B490" s="22" t="s">
        <v>497</v>
      </c>
      <c r="C490" s="22" t="s">
        <v>2864</v>
      </c>
      <c r="D490" s="22" t="s">
        <v>77</v>
      </c>
      <c r="E490" s="47">
        <f>SUMIF('2025'!$E$2:$E$13728,A490,'2025'!$H$2:$H$13728)</f>
        <v>20000000</v>
      </c>
      <c r="F490" s="47">
        <f>SUMIF('Periodo Parcial 2025'!$E$2:$E$1048576,A490,'Periodo Parcial 2025'!$H$2:$H$1048576)</f>
        <v>0</v>
      </c>
      <c r="G490" s="47">
        <f>SUMIF('Periodo Parcial 2026'!$E$2:$E$1048576,A490,'Periodo Parcial 2026'!$H$2:$H$1048576)</f>
        <v>0</v>
      </c>
      <c r="H490" s="48">
        <f>+G490-F490</f>
        <v>0</v>
      </c>
    </row>
    <row r="491" spans="1:8" x14ac:dyDescent="0.25">
      <c r="A491" s="40" t="s">
        <v>467</v>
      </c>
      <c r="B491" s="22" t="s">
        <v>468</v>
      </c>
      <c r="C491" s="22" t="s">
        <v>2781</v>
      </c>
      <c r="D491" s="22" t="s">
        <v>77</v>
      </c>
      <c r="E491" s="47">
        <f>SUMIF('2025'!$E$2:$E$13728,A491,'2025'!$H$2:$H$13728)</f>
        <v>27000000</v>
      </c>
      <c r="F491" s="47">
        <f>SUMIF('Periodo Parcial 2025'!$E$2:$E$1048576,A491,'Periodo Parcial 2025'!$H$2:$H$1048576)</f>
        <v>0</v>
      </c>
      <c r="G491" s="47">
        <f>SUMIF('Periodo Parcial 2026'!$E$2:$E$1048576,A491,'Periodo Parcial 2026'!$H$2:$H$1048576)</f>
        <v>0</v>
      </c>
      <c r="H491" s="48">
        <f>+G491-F491</f>
        <v>0</v>
      </c>
    </row>
    <row r="492" spans="1:8" x14ac:dyDescent="0.25">
      <c r="A492" s="40" t="s">
        <v>808</v>
      </c>
      <c r="B492" s="22" t="s">
        <v>809</v>
      </c>
      <c r="C492" s="22" t="s">
        <v>2865</v>
      </c>
      <c r="D492" s="22" t="s">
        <v>77</v>
      </c>
      <c r="E492" s="47">
        <f>SUMIF('2025'!$E$2:$E$13728,A492,'2025'!$H$2:$H$13728)</f>
        <v>12000000</v>
      </c>
      <c r="F492" s="47">
        <f>SUMIF('Periodo Parcial 2025'!$E$2:$E$1048576,A492,'Periodo Parcial 2025'!$H$2:$H$1048576)</f>
        <v>0</v>
      </c>
      <c r="G492" s="47">
        <f>SUMIF('Periodo Parcial 2026'!$E$2:$E$1048576,A492,'Periodo Parcial 2026'!$H$2:$H$1048576)</f>
        <v>0</v>
      </c>
      <c r="H492" s="48">
        <f>+G492-F492</f>
        <v>0</v>
      </c>
    </row>
    <row r="493" spans="1:8" x14ac:dyDescent="0.25">
      <c r="A493" s="40" t="s">
        <v>2108</v>
      </c>
      <c r="B493" s="22" t="s">
        <v>2109</v>
      </c>
      <c r="C493" s="22" t="s">
        <v>2777</v>
      </c>
      <c r="D493" s="22" t="s">
        <v>57</v>
      </c>
      <c r="E493" s="47">
        <f>SUMIF('2025'!$E$2:$E$13728,A493,'2025'!$H$2:$H$13728)</f>
        <v>580501</v>
      </c>
      <c r="F493" s="47">
        <f>SUMIF('Periodo Parcial 2025'!$E$2:$E$1048576,A493,'Periodo Parcial 2025'!$H$2:$H$1048576)</f>
        <v>0</v>
      </c>
      <c r="G493" s="47">
        <f>SUMIF('Periodo Parcial 2026'!$E$2:$E$1048576,A493,'Periodo Parcial 2026'!$H$2:$H$1048576)</f>
        <v>0</v>
      </c>
      <c r="H493" s="48">
        <f>+G493-F493</f>
        <v>0</v>
      </c>
    </row>
    <row r="494" spans="1:8" x14ac:dyDescent="0.25">
      <c r="A494" s="40" t="s">
        <v>1936</v>
      </c>
      <c r="B494" s="22" t="s">
        <v>1937</v>
      </c>
      <c r="C494" s="22" t="s">
        <v>1937</v>
      </c>
      <c r="D494" s="22" t="s">
        <v>54</v>
      </c>
      <c r="E494" s="47">
        <f>SUMIF('2025'!$E$2:$E$13728,A494,'2025'!$H$2:$H$13728)</f>
        <v>2302224</v>
      </c>
      <c r="F494" s="47">
        <f>SUMIF('Periodo Parcial 2025'!$E$2:$E$1048576,A494,'Periodo Parcial 2025'!$H$2:$H$1048576)</f>
        <v>0</v>
      </c>
      <c r="G494" s="47">
        <f>SUMIF('Periodo Parcial 2026'!$E$2:$E$1048576,A494,'Periodo Parcial 2026'!$H$2:$H$1048576)</f>
        <v>0</v>
      </c>
      <c r="H494" s="48">
        <f>+G494-F494</f>
        <v>0</v>
      </c>
    </row>
    <row r="495" spans="1:8" x14ac:dyDescent="0.25">
      <c r="A495" s="40" t="s">
        <v>561</v>
      </c>
      <c r="B495" s="22" t="s">
        <v>562</v>
      </c>
      <c r="C495" s="22" t="s">
        <v>2866</v>
      </c>
      <c r="D495" s="22" t="s">
        <v>77</v>
      </c>
      <c r="E495" s="47">
        <f>SUMIF('2025'!$E$2:$E$13728,A495,'2025'!$H$2:$H$13728)</f>
        <v>7852130</v>
      </c>
      <c r="F495" s="47">
        <f>SUMIF('Periodo Parcial 2025'!$E$2:$E$1048576,A495,'Periodo Parcial 2025'!$H$2:$H$1048576)</f>
        <v>0</v>
      </c>
      <c r="G495" s="47">
        <f>SUMIF('Periodo Parcial 2026'!$E$2:$E$1048576,A495,'Periodo Parcial 2026'!$H$2:$H$1048576)</f>
        <v>0</v>
      </c>
      <c r="H495" s="48">
        <f>+G495-F495</f>
        <v>0</v>
      </c>
    </row>
    <row r="496" spans="1:8" x14ac:dyDescent="0.25">
      <c r="A496" s="40" t="s">
        <v>2006</v>
      </c>
      <c r="B496" s="22" t="s">
        <v>2007</v>
      </c>
      <c r="C496" s="22" t="s">
        <v>2007</v>
      </c>
      <c r="D496" s="22" t="s">
        <v>47</v>
      </c>
      <c r="E496" s="47">
        <f>SUMIF('2025'!$E$2:$E$13728,A496,'2025'!$H$2:$H$13728)</f>
        <v>125333</v>
      </c>
      <c r="F496" s="47">
        <f>SUMIF('Periodo Parcial 2025'!$E$2:$E$1048576,A496,'Periodo Parcial 2025'!$H$2:$H$1048576)</f>
        <v>0</v>
      </c>
      <c r="G496" s="47">
        <f>SUMIF('Periodo Parcial 2026'!$E$2:$E$1048576,A496,'Periodo Parcial 2026'!$H$2:$H$1048576)</f>
        <v>0</v>
      </c>
      <c r="H496" s="48">
        <f>+G496-F496</f>
        <v>0</v>
      </c>
    </row>
    <row r="497" spans="1:8" x14ac:dyDescent="0.25">
      <c r="A497" s="40" t="s">
        <v>1451</v>
      </c>
      <c r="B497" s="22" t="s">
        <v>1452</v>
      </c>
      <c r="C497" s="22" t="s">
        <v>2867</v>
      </c>
      <c r="D497" s="22" t="s">
        <v>42</v>
      </c>
      <c r="E497" s="47">
        <f>SUMIF('2025'!$E$2:$E$13728,A497,'2025'!$H$2:$H$13728)</f>
        <v>177058</v>
      </c>
      <c r="F497" s="47">
        <f>SUMIF('Periodo Parcial 2025'!$E$2:$E$1048576,A497,'Periodo Parcial 2025'!$H$2:$H$1048576)</f>
        <v>0</v>
      </c>
      <c r="G497" s="47">
        <f>SUMIF('Periodo Parcial 2026'!$E$2:$E$1048576,A497,'Periodo Parcial 2026'!$H$2:$H$1048576)</f>
        <v>0</v>
      </c>
      <c r="H497" s="48">
        <f>+G497-F497</f>
        <v>0</v>
      </c>
    </row>
    <row r="498" spans="1:8" x14ac:dyDescent="0.25">
      <c r="A498" s="40" t="s">
        <v>1960</v>
      </c>
      <c r="B498" s="22" t="s">
        <v>1961</v>
      </c>
      <c r="C498" s="22" t="s">
        <v>1961</v>
      </c>
      <c r="D498" s="22" t="s">
        <v>77</v>
      </c>
      <c r="E498" s="47">
        <f>SUMIF('2025'!$E$2:$E$13728,A498,'2025'!$H$2:$H$13728)</f>
        <v>8300000</v>
      </c>
      <c r="F498" s="47">
        <f>SUMIF('Periodo Parcial 2025'!$E$2:$E$1048576,A498,'Periodo Parcial 2025'!$H$2:$H$1048576)</f>
        <v>0</v>
      </c>
      <c r="G498" s="47">
        <f>SUMIF('Periodo Parcial 2026'!$E$2:$E$1048576,A498,'Periodo Parcial 2026'!$H$2:$H$1048576)</f>
        <v>0</v>
      </c>
      <c r="H498" s="48">
        <f>+G498-F498</f>
        <v>0</v>
      </c>
    </row>
    <row r="499" spans="1:8" x14ac:dyDescent="0.25">
      <c r="A499" s="40" t="s">
        <v>117</v>
      </c>
      <c r="B499" s="22" t="s">
        <v>118</v>
      </c>
      <c r="C499" s="22" t="s">
        <v>2868</v>
      </c>
      <c r="D499" s="22" t="s">
        <v>64</v>
      </c>
      <c r="E499" s="47">
        <f>SUMIF('2025'!$E$2:$E$13728,A499,'2025'!$H$2:$H$13728)</f>
        <v>1900000</v>
      </c>
      <c r="F499" s="47">
        <f>SUMIF('Periodo Parcial 2025'!$E$2:$E$1048576,A499,'Periodo Parcial 2025'!$H$2:$H$1048576)</f>
        <v>0</v>
      </c>
      <c r="G499" s="47">
        <f>SUMIF('Periodo Parcial 2026'!$E$2:$E$1048576,A499,'Periodo Parcial 2026'!$H$2:$H$1048576)</f>
        <v>0</v>
      </c>
      <c r="H499" s="48">
        <f>+G499-F499</f>
        <v>0</v>
      </c>
    </row>
    <row r="500" spans="1:8" x14ac:dyDescent="0.25">
      <c r="A500" s="40" t="s">
        <v>149</v>
      </c>
      <c r="B500" s="22" t="s">
        <v>150</v>
      </c>
      <c r="C500" s="22" t="s">
        <v>2782</v>
      </c>
      <c r="D500" s="22" t="s">
        <v>64</v>
      </c>
      <c r="E500" s="47">
        <f>SUMIF('2025'!$E$2:$E$13728,A500,'2025'!$H$2:$H$13728)</f>
        <v>868038</v>
      </c>
      <c r="F500" s="47">
        <f>SUMIF('Periodo Parcial 2025'!$E$2:$E$1048576,A500,'Periodo Parcial 2025'!$H$2:$H$1048576)</f>
        <v>0</v>
      </c>
      <c r="G500" s="47">
        <f>SUMIF('Periodo Parcial 2026'!$E$2:$E$1048576,A500,'Periodo Parcial 2026'!$H$2:$H$1048576)</f>
        <v>0</v>
      </c>
      <c r="H500" s="48">
        <f>+G500-F500</f>
        <v>0</v>
      </c>
    </row>
    <row r="501" spans="1:8" x14ac:dyDescent="0.25">
      <c r="A501" s="40" t="s">
        <v>1284</v>
      </c>
      <c r="B501" s="22" t="s">
        <v>1285</v>
      </c>
      <c r="C501" s="22" t="s">
        <v>1285</v>
      </c>
      <c r="D501" s="22" t="s">
        <v>77</v>
      </c>
      <c r="E501" s="47">
        <f>SUMIF('2025'!$E$2:$E$13728,A501,'2025'!$H$2:$H$13728)</f>
        <v>20678176</v>
      </c>
      <c r="F501" s="47">
        <f>SUMIF('Periodo Parcial 2025'!$E$2:$E$1048576,A501,'Periodo Parcial 2025'!$H$2:$H$1048576)</f>
        <v>0</v>
      </c>
      <c r="G501" s="47">
        <f>SUMIF('Periodo Parcial 2026'!$E$2:$E$1048576,A501,'Periodo Parcial 2026'!$H$2:$H$1048576)</f>
        <v>0</v>
      </c>
      <c r="H501" s="48">
        <f>+G501-F501</f>
        <v>0</v>
      </c>
    </row>
    <row r="502" spans="1:8" x14ac:dyDescent="0.25">
      <c r="A502" s="40" t="s">
        <v>382</v>
      </c>
      <c r="B502" s="22" t="s">
        <v>383</v>
      </c>
      <c r="C502" s="22" t="s">
        <v>2781</v>
      </c>
      <c r="D502" s="22" t="s">
        <v>77</v>
      </c>
      <c r="E502" s="47">
        <f>SUMIF('2025'!$E$2:$E$13728,A502,'2025'!$H$2:$H$13728)</f>
        <v>34371357</v>
      </c>
      <c r="F502" s="47">
        <f>SUMIF('Periodo Parcial 2025'!$E$2:$E$1048576,A502,'Periodo Parcial 2025'!$H$2:$H$1048576)</f>
        <v>0</v>
      </c>
      <c r="G502" s="47">
        <f>SUMIF('Periodo Parcial 2026'!$E$2:$E$1048576,A502,'Periodo Parcial 2026'!$H$2:$H$1048576)</f>
        <v>0</v>
      </c>
      <c r="H502" s="48">
        <f>+G502-F502</f>
        <v>0</v>
      </c>
    </row>
    <row r="503" spans="1:8" x14ac:dyDescent="0.25">
      <c r="A503" s="40" t="s">
        <v>1248</v>
      </c>
      <c r="B503" s="22" t="s">
        <v>1249</v>
      </c>
      <c r="C503" s="22" t="s">
        <v>2781</v>
      </c>
      <c r="D503" s="22" t="s">
        <v>77</v>
      </c>
      <c r="E503" s="47">
        <f>SUMIF('2025'!$E$2:$E$13728,A503,'2025'!$H$2:$H$13728)</f>
        <v>20000000</v>
      </c>
      <c r="F503" s="47">
        <f>SUMIF('Periodo Parcial 2025'!$E$2:$E$1048576,A503,'Periodo Parcial 2025'!$H$2:$H$1048576)</f>
        <v>0</v>
      </c>
      <c r="G503" s="47">
        <f>SUMIF('Periodo Parcial 2026'!$E$2:$E$1048576,A503,'Periodo Parcial 2026'!$H$2:$H$1048576)</f>
        <v>0</v>
      </c>
      <c r="H503" s="48">
        <f>+G503-F503</f>
        <v>0</v>
      </c>
    </row>
    <row r="504" spans="1:8" x14ac:dyDescent="0.25">
      <c r="A504" s="40" t="s">
        <v>2146</v>
      </c>
      <c r="B504" s="22" t="s">
        <v>2147</v>
      </c>
      <c r="C504" s="22" t="s">
        <v>2147</v>
      </c>
      <c r="D504" s="22" t="s">
        <v>47</v>
      </c>
      <c r="E504" s="47">
        <f>SUMIF('2025'!$E$2:$E$13728,A504,'2025'!$H$2:$H$13728)</f>
        <v>2231712</v>
      </c>
      <c r="F504" s="47">
        <f>SUMIF('Periodo Parcial 2025'!$E$2:$E$1048576,A504,'Periodo Parcial 2025'!$H$2:$H$1048576)</f>
        <v>0</v>
      </c>
      <c r="G504" s="47">
        <f>SUMIF('Periodo Parcial 2026'!$E$2:$E$1048576,A504,'Periodo Parcial 2026'!$H$2:$H$1048576)</f>
        <v>0</v>
      </c>
      <c r="H504" s="48">
        <f>+G504-F504</f>
        <v>0</v>
      </c>
    </row>
    <row r="505" spans="1:8" x14ac:dyDescent="0.25">
      <c r="A505" s="40" t="s">
        <v>159</v>
      </c>
      <c r="B505" s="22" t="s">
        <v>160</v>
      </c>
      <c r="C505" s="22" t="s">
        <v>160</v>
      </c>
      <c r="D505" s="22" t="s">
        <v>47</v>
      </c>
      <c r="E505" s="47">
        <f>SUMIF('2025'!$E$2:$E$13728,A505,'2025'!$H$2:$H$13728)</f>
        <v>1500000</v>
      </c>
      <c r="F505" s="47">
        <f>SUMIF('Periodo Parcial 2025'!$E$2:$E$1048576,A505,'Periodo Parcial 2025'!$H$2:$H$1048576)</f>
        <v>0</v>
      </c>
      <c r="G505" s="47">
        <f>SUMIF('Periodo Parcial 2026'!$E$2:$E$1048576,A505,'Periodo Parcial 2026'!$H$2:$H$1048576)</f>
        <v>0</v>
      </c>
      <c r="H505" s="48">
        <f>+G505-F505</f>
        <v>0</v>
      </c>
    </row>
    <row r="506" spans="1:8" x14ac:dyDescent="0.25">
      <c r="A506" s="40" t="s">
        <v>781</v>
      </c>
      <c r="B506" s="22" t="s">
        <v>782</v>
      </c>
      <c r="C506" s="22" t="s">
        <v>2785</v>
      </c>
      <c r="D506" s="22" t="s">
        <v>77</v>
      </c>
      <c r="E506" s="47">
        <f>SUMIF('2025'!$E$2:$E$13728,A506,'2025'!$H$2:$H$13728)</f>
        <v>23600000</v>
      </c>
      <c r="F506" s="47">
        <f>SUMIF('Periodo Parcial 2025'!$E$2:$E$1048576,A506,'Periodo Parcial 2025'!$H$2:$H$1048576)</f>
        <v>0</v>
      </c>
      <c r="G506" s="47">
        <f>SUMIF('Periodo Parcial 2026'!$E$2:$E$1048576,A506,'Periodo Parcial 2026'!$H$2:$H$1048576)</f>
        <v>0</v>
      </c>
      <c r="H506" s="48">
        <f>+G506-F506</f>
        <v>0</v>
      </c>
    </row>
    <row r="507" spans="1:8" x14ac:dyDescent="0.25">
      <c r="A507" s="40" t="s">
        <v>455</v>
      </c>
      <c r="B507" s="22" t="s">
        <v>456</v>
      </c>
      <c r="C507" s="22" t="s">
        <v>2815</v>
      </c>
      <c r="D507" s="22" t="s">
        <v>42</v>
      </c>
      <c r="E507" s="47">
        <f>SUMIF('2025'!$E$2:$E$13728,A507,'2025'!$H$2:$H$13728)</f>
        <v>391495</v>
      </c>
      <c r="F507" s="47">
        <f>SUMIF('Periodo Parcial 2025'!$E$2:$E$1048576,A507,'Periodo Parcial 2025'!$H$2:$H$1048576)</f>
        <v>0</v>
      </c>
      <c r="G507" s="47">
        <f>SUMIF('Periodo Parcial 2026'!$E$2:$E$1048576,A507,'Periodo Parcial 2026'!$H$2:$H$1048576)</f>
        <v>0</v>
      </c>
      <c r="H507" s="48">
        <f>+G507-F507</f>
        <v>0</v>
      </c>
    </row>
    <row r="508" spans="1:8" x14ac:dyDescent="0.25">
      <c r="A508" s="40" t="s">
        <v>259</v>
      </c>
      <c r="B508" s="22" t="s">
        <v>260</v>
      </c>
      <c r="C508" s="22" t="s">
        <v>2826</v>
      </c>
      <c r="D508" s="22" t="s">
        <v>42</v>
      </c>
      <c r="E508" s="47">
        <f>SUMIF('2025'!$E$2:$E$13728,A508,'2025'!$H$2:$H$13728)</f>
        <v>1769826</v>
      </c>
      <c r="F508" s="47">
        <f>SUMIF('Periodo Parcial 2025'!$E$2:$E$1048576,A508,'Periodo Parcial 2025'!$H$2:$H$1048576)</f>
        <v>0</v>
      </c>
      <c r="G508" s="47">
        <f>SUMIF('Periodo Parcial 2026'!$E$2:$E$1048576,A508,'Periodo Parcial 2026'!$H$2:$H$1048576)</f>
        <v>0</v>
      </c>
      <c r="H508" s="48">
        <f>+G508-F508</f>
        <v>0</v>
      </c>
    </row>
    <row r="509" spans="1:8" x14ac:dyDescent="0.25">
      <c r="A509" s="40" t="s">
        <v>2275</v>
      </c>
      <c r="B509" s="22" t="s">
        <v>2276</v>
      </c>
      <c r="C509" s="22" t="s">
        <v>2699</v>
      </c>
      <c r="D509" s="22" t="s">
        <v>54</v>
      </c>
      <c r="E509" s="47">
        <f>SUMIF('2025'!$E$2:$E$13728,A509,'2025'!$H$2:$H$13728)</f>
        <v>500000</v>
      </c>
      <c r="F509" s="47">
        <f>SUMIF('Periodo Parcial 2025'!$E$2:$E$1048576,A509,'Periodo Parcial 2025'!$H$2:$H$1048576)</f>
        <v>0</v>
      </c>
      <c r="G509" s="47">
        <f>SUMIF('Periodo Parcial 2026'!$E$2:$E$1048576,A509,'Periodo Parcial 2026'!$H$2:$H$1048576)</f>
        <v>0</v>
      </c>
      <c r="H509" s="48">
        <f>+G509-F509</f>
        <v>0</v>
      </c>
    </row>
    <row r="510" spans="1:8" x14ac:dyDescent="0.25">
      <c r="A510" s="40" t="s">
        <v>1457</v>
      </c>
      <c r="B510" s="22" t="s">
        <v>1458</v>
      </c>
      <c r="C510" s="22" t="s">
        <v>1458</v>
      </c>
      <c r="D510" s="22" t="s">
        <v>77</v>
      </c>
      <c r="E510" s="47">
        <f>SUMIF('2025'!$E$2:$E$13728,A510,'2025'!$H$2:$H$13728)</f>
        <v>5230766</v>
      </c>
      <c r="F510" s="47">
        <f>SUMIF('Periodo Parcial 2025'!$E$2:$E$1048576,A510,'Periodo Parcial 2025'!$H$2:$H$1048576)</f>
        <v>0</v>
      </c>
      <c r="G510" s="47">
        <f>SUMIF('Periodo Parcial 2026'!$E$2:$E$1048576,A510,'Periodo Parcial 2026'!$H$2:$H$1048576)</f>
        <v>0</v>
      </c>
      <c r="H510" s="48">
        <f>+G510-F510</f>
        <v>0</v>
      </c>
    </row>
    <row r="511" spans="1:8" x14ac:dyDescent="0.25">
      <c r="A511" s="40" t="s">
        <v>2104</v>
      </c>
      <c r="B511" s="22" t="s">
        <v>2105</v>
      </c>
      <c r="C511" s="22" t="s">
        <v>2869</v>
      </c>
      <c r="D511" s="22" t="s">
        <v>77</v>
      </c>
      <c r="E511" s="47">
        <f>SUMIF('2025'!$E$2:$E$13728,A511,'2025'!$H$2:$H$13728)</f>
        <v>1700000</v>
      </c>
      <c r="F511" s="47">
        <f>SUMIF('Periodo Parcial 2025'!$E$2:$E$1048576,A511,'Periodo Parcial 2025'!$H$2:$H$1048576)</f>
        <v>0</v>
      </c>
      <c r="G511" s="47">
        <f>SUMIF('Periodo Parcial 2026'!$E$2:$E$1048576,A511,'Periodo Parcial 2026'!$H$2:$H$1048576)</f>
        <v>0</v>
      </c>
      <c r="H511" s="48">
        <f>+G511-F511</f>
        <v>0</v>
      </c>
    </row>
    <row r="512" spans="1:8" x14ac:dyDescent="0.25">
      <c r="A512" s="40" t="s">
        <v>2102</v>
      </c>
      <c r="B512" s="22" t="s">
        <v>2103</v>
      </c>
      <c r="C512" s="22" t="s">
        <v>2869</v>
      </c>
      <c r="D512" s="22" t="s">
        <v>77</v>
      </c>
      <c r="E512" s="47">
        <f>SUMIF('2025'!$E$2:$E$13728,A512,'2025'!$H$2:$H$13728)</f>
        <v>2300000</v>
      </c>
      <c r="F512" s="47">
        <f>SUMIF('Periodo Parcial 2025'!$E$2:$E$1048576,A512,'Periodo Parcial 2025'!$H$2:$H$1048576)</f>
        <v>0</v>
      </c>
      <c r="G512" s="47">
        <f>SUMIF('Periodo Parcial 2026'!$E$2:$E$1048576,A512,'Periodo Parcial 2026'!$H$2:$H$1048576)</f>
        <v>0</v>
      </c>
      <c r="H512" s="48">
        <f>+G512-F512</f>
        <v>0</v>
      </c>
    </row>
    <row r="513" spans="1:8" x14ac:dyDescent="0.25">
      <c r="A513" s="40" t="s">
        <v>1077</v>
      </c>
      <c r="B513" s="22" t="s">
        <v>1078</v>
      </c>
      <c r="C513" s="22" t="s">
        <v>2870</v>
      </c>
      <c r="D513" s="22" t="s">
        <v>42</v>
      </c>
      <c r="E513" s="47">
        <f>SUMIF('2025'!$E$2:$E$13728,A513,'2025'!$H$2:$H$13728)</f>
        <v>34311078</v>
      </c>
      <c r="F513" s="47">
        <f>SUMIF('Periodo Parcial 2025'!$E$2:$E$1048576,A513,'Periodo Parcial 2025'!$H$2:$H$1048576)</f>
        <v>0</v>
      </c>
      <c r="G513" s="47">
        <f>SUMIF('Periodo Parcial 2026'!$E$2:$E$1048576,A513,'Periodo Parcial 2026'!$H$2:$H$1048576)</f>
        <v>0</v>
      </c>
      <c r="H513" s="48">
        <f>+G513-F513</f>
        <v>0</v>
      </c>
    </row>
    <row r="514" spans="1:8" x14ac:dyDescent="0.25">
      <c r="A514" s="40" t="s">
        <v>1058</v>
      </c>
      <c r="B514" s="22" t="s">
        <v>1059</v>
      </c>
      <c r="C514" s="22" t="s">
        <v>2870</v>
      </c>
      <c r="D514" s="22" t="s">
        <v>42</v>
      </c>
      <c r="E514" s="47">
        <f>SUMIF('2025'!$E$2:$E$13728,A514,'2025'!$H$2:$H$13728)</f>
        <v>8620194</v>
      </c>
      <c r="F514" s="47">
        <f>SUMIF('Periodo Parcial 2025'!$E$2:$E$1048576,A514,'Periodo Parcial 2025'!$H$2:$H$1048576)</f>
        <v>0</v>
      </c>
      <c r="G514" s="47">
        <f>SUMIF('Periodo Parcial 2026'!$E$2:$E$1048576,A514,'Periodo Parcial 2026'!$H$2:$H$1048576)</f>
        <v>0</v>
      </c>
      <c r="H514" s="48">
        <f>+G514-F514</f>
        <v>0</v>
      </c>
    </row>
    <row r="515" spans="1:8" x14ac:dyDescent="0.25">
      <c r="A515" s="40" t="s">
        <v>762</v>
      </c>
      <c r="B515" s="22" t="s">
        <v>763</v>
      </c>
      <c r="C515" s="22" t="s">
        <v>2801</v>
      </c>
      <c r="D515" s="22" t="s">
        <v>64</v>
      </c>
      <c r="E515" s="47">
        <f>SUMIF('2025'!$E$2:$E$13728,A515,'2025'!$H$2:$H$13728)</f>
        <v>4213073</v>
      </c>
      <c r="F515" s="47">
        <f>SUMIF('Periodo Parcial 2025'!$E$2:$E$1048576,A515,'Periodo Parcial 2025'!$H$2:$H$1048576)</f>
        <v>0</v>
      </c>
      <c r="G515" s="47">
        <f>SUMIF('Periodo Parcial 2026'!$E$2:$E$1048576,A515,'Periodo Parcial 2026'!$H$2:$H$1048576)</f>
        <v>0</v>
      </c>
      <c r="H515" s="48">
        <f>+G515-F515</f>
        <v>0</v>
      </c>
    </row>
    <row r="516" spans="1:8" x14ac:dyDescent="0.25">
      <c r="A516" s="40" t="s">
        <v>993</v>
      </c>
      <c r="B516" s="22" t="s">
        <v>994</v>
      </c>
      <c r="C516" s="22" t="s">
        <v>2744</v>
      </c>
      <c r="D516" s="22" t="s">
        <v>42</v>
      </c>
      <c r="E516" s="47">
        <f>SUMIF('2025'!$E$2:$E$13728,A516,'2025'!$H$2:$H$13728)</f>
        <v>4489499</v>
      </c>
      <c r="F516" s="47">
        <f>SUMIF('Periodo Parcial 2025'!$E$2:$E$1048576,A516,'Periodo Parcial 2025'!$H$2:$H$1048576)</f>
        <v>0</v>
      </c>
      <c r="G516" s="47">
        <f>SUMIF('Periodo Parcial 2026'!$E$2:$E$1048576,A516,'Periodo Parcial 2026'!$H$2:$H$1048576)</f>
        <v>0</v>
      </c>
      <c r="H516" s="48">
        <f>+G516-F516</f>
        <v>0</v>
      </c>
    </row>
    <row r="517" spans="1:8" x14ac:dyDescent="0.25">
      <c r="A517" s="40" t="s">
        <v>2150</v>
      </c>
      <c r="B517" s="22" t="s">
        <v>2151</v>
      </c>
      <c r="C517" s="22" t="s">
        <v>2820</v>
      </c>
      <c r="D517" s="22" t="s">
        <v>347</v>
      </c>
      <c r="E517" s="47">
        <f>SUMIF('2025'!$E$2:$E$13728,A517,'2025'!$H$2:$H$13728)</f>
        <v>10296000</v>
      </c>
      <c r="F517" s="47">
        <f>SUMIF('Periodo Parcial 2025'!$E$2:$E$1048576,A517,'Periodo Parcial 2025'!$H$2:$H$1048576)</f>
        <v>0</v>
      </c>
      <c r="G517" s="47">
        <f>SUMIF('Periodo Parcial 2026'!$E$2:$E$1048576,A517,'Periodo Parcial 2026'!$H$2:$H$1048576)</f>
        <v>0</v>
      </c>
      <c r="H517" s="48">
        <f>+G517-F517</f>
        <v>0</v>
      </c>
    </row>
    <row r="518" spans="1:8" x14ac:dyDescent="0.25">
      <c r="A518" s="40" t="s">
        <v>2175</v>
      </c>
      <c r="B518" s="22" t="s">
        <v>2176</v>
      </c>
      <c r="C518" s="22" t="s">
        <v>2801</v>
      </c>
      <c r="D518" s="22" t="s">
        <v>64</v>
      </c>
      <c r="E518" s="47">
        <f>SUMIF('2025'!$E$2:$E$13728,A518,'2025'!$H$2:$H$13728)</f>
        <v>306170</v>
      </c>
      <c r="F518" s="47">
        <f>SUMIF('Periodo Parcial 2025'!$E$2:$E$1048576,A518,'Periodo Parcial 2025'!$H$2:$H$1048576)</f>
        <v>0</v>
      </c>
      <c r="G518" s="47">
        <f>SUMIF('Periodo Parcial 2026'!$E$2:$E$1048576,A518,'Periodo Parcial 2026'!$H$2:$H$1048576)</f>
        <v>0</v>
      </c>
      <c r="H518" s="48">
        <f>+G518-F518</f>
        <v>0</v>
      </c>
    </row>
    <row r="519" spans="1:8" x14ac:dyDescent="0.25">
      <c r="A519" s="40" t="s">
        <v>183</v>
      </c>
      <c r="B519" s="22" t="s">
        <v>184</v>
      </c>
      <c r="C519" s="22" t="s">
        <v>2771</v>
      </c>
      <c r="D519" s="22" t="s">
        <v>77</v>
      </c>
      <c r="E519" s="47">
        <f>SUMIF('2025'!$E$2:$E$13728,A519,'2025'!$H$2:$H$13728)</f>
        <v>3146274</v>
      </c>
      <c r="F519" s="47">
        <f>SUMIF('Periodo Parcial 2025'!$E$2:$E$1048576,A519,'Periodo Parcial 2025'!$H$2:$H$1048576)</f>
        <v>0</v>
      </c>
      <c r="G519" s="47">
        <f>SUMIF('Periodo Parcial 2026'!$E$2:$E$1048576,A519,'Periodo Parcial 2026'!$H$2:$H$1048576)</f>
        <v>0</v>
      </c>
      <c r="H519" s="48">
        <f>+G519-F519</f>
        <v>0</v>
      </c>
    </row>
    <row r="520" spans="1:8" x14ac:dyDescent="0.25">
      <c r="A520" s="40" t="s">
        <v>729</v>
      </c>
      <c r="B520" s="22" t="s">
        <v>730</v>
      </c>
      <c r="C520" s="22" t="s">
        <v>2801</v>
      </c>
      <c r="D520" s="22" t="s">
        <v>64</v>
      </c>
      <c r="E520" s="47">
        <f>SUMIF('2025'!$E$2:$E$13728,A520,'2025'!$H$2:$H$13728)</f>
        <v>11942218</v>
      </c>
      <c r="F520" s="47">
        <f>SUMIF('Periodo Parcial 2025'!$E$2:$E$1048576,A520,'Periodo Parcial 2025'!$H$2:$H$1048576)</f>
        <v>0</v>
      </c>
      <c r="G520" s="47">
        <f>SUMIF('Periodo Parcial 2026'!$E$2:$E$1048576,A520,'Periodo Parcial 2026'!$H$2:$H$1048576)</f>
        <v>0</v>
      </c>
      <c r="H520" s="48">
        <f>+G520-F520</f>
        <v>0</v>
      </c>
    </row>
    <row r="521" spans="1:8" x14ac:dyDescent="0.25">
      <c r="A521" s="40" t="s">
        <v>1309</v>
      </c>
      <c r="B521" s="22" t="s">
        <v>1310</v>
      </c>
      <c r="C521" s="22" t="s">
        <v>2816</v>
      </c>
      <c r="D521" s="22" t="s">
        <v>54</v>
      </c>
      <c r="E521" s="47">
        <f>SUMIF('2025'!$E$2:$E$13728,A521,'2025'!$H$2:$H$13728)</f>
        <v>12000000</v>
      </c>
      <c r="F521" s="47">
        <f>SUMIF('Periodo Parcial 2025'!$E$2:$E$1048576,A521,'Periodo Parcial 2025'!$H$2:$H$1048576)</f>
        <v>0</v>
      </c>
      <c r="G521" s="47">
        <f>SUMIF('Periodo Parcial 2026'!$E$2:$E$1048576,A521,'Periodo Parcial 2026'!$H$2:$H$1048576)</f>
        <v>0</v>
      </c>
      <c r="H521" s="48">
        <f>+G521-F521</f>
        <v>0</v>
      </c>
    </row>
    <row r="522" spans="1:8" x14ac:dyDescent="0.25">
      <c r="A522" s="40" t="s">
        <v>2140</v>
      </c>
      <c r="B522" s="22" t="s">
        <v>2141</v>
      </c>
      <c r="C522" s="22" t="s">
        <v>2842</v>
      </c>
      <c r="D522" s="22" t="s">
        <v>57</v>
      </c>
      <c r="E522" s="47">
        <f>SUMIF('2025'!$E$2:$E$13728,A522,'2025'!$H$2:$H$13728)</f>
        <v>4269165</v>
      </c>
      <c r="F522" s="47">
        <f>SUMIF('Periodo Parcial 2025'!$E$2:$E$1048576,A522,'Periodo Parcial 2025'!$H$2:$H$1048576)</f>
        <v>0</v>
      </c>
      <c r="G522" s="47">
        <f>SUMIF('Periodo Parcial 2026'!$E$2:$E$1048576,A522,'Periodo Parcial 2026'!$H$2:$H$1048576)</f>
        <v>0</v>
      </c>
      <c r="H522" s="48">
        <f>+G522-F522</f>
        <v>0</v>
      </c>
    </row>
    <row r="523" spans="1:8" x14ac:dyDescent="0.25">
      <c r="A523" s="40" t="s">
        <v>2397</v>
      </c>
      <c r="B523" s="22" t="s">
        <v>2398</v>
      </c>
      <c r="C523" s="22" t="s">
        <v>2871</v>
      </c>
      <c r="D523" s="22" t="s">
        <v>42</v>
      </c>
      <c r="E523" s="47">
        <f>SUMIF('2025'!$E$2:$E$13728,A523,'2025'!$H$2:$H$13728)</f>
        <v>1500000</v>
      </c>
      <c r="F523" s="47">
        <f>SUMIF('Periodo Parcial 2025'!$E$2:$E$1048576,A523,'Periodo Parcial 2025'!$H$2:$H$1048576)</f>
        <v>0</v>
      </c>
      <c r="G523" s="47">
        <f>SUMIF('Periodo Parcial 2026'!$E$2:$E$1048576,A523,'Periodo Parcial 2026'!$H$2:$H$1048576)</f>
        <v>0</v>
      </c>
      <c r="H523" s="48">
        <f>+G523-F523</f>
        <v>0</v>
      </c>
    </row>
    <row r="524" spans="1:8" x14ac:dyDescent="0.25">
      <c r="A524" s="40" t="s">
        <v>2339</v>
      </c>
      <c r="B524" s="22" t="s">
        <v>2340</v>
      </c>
      <c r="C524" s="22" t="s">
        <v>2340</v>
      </c>
      <c r="D524" s="22" t="s">
        <v>57</v>
      </c>
      <c r="E524" s="47">
        <f>SUMIF('2025'!$E$2:$E$13728,A524,'2025'!$H$2:$H$13728)</f>
        <v>1433590</v>
      </c>
      <c r="F524" s="47">
        <f>SUMIF('Periodo Parcial 2025'!$E$2:$E$1048576,A524,'Periodo Parcial 2025'!$H$2:$H$1048576)</f>
        <v>0</v>
      </c>
      <c r="G524" s="47">
        <f>SUMIF('Periodo Parcial 2026'!$E$2:$E$1048576,A524,'Periodo Parcial 2026'!$H$2:$H$1048576)</f>
        <v>0</v>
      </c>
      <c r="H524" s="48">
        <f>+G524-F524</f>
        <v>0</v>
      </c>
    </row>
    <row r="525" spans="1:8" x14ac:dyDescent="0.25">
      <c r="A525" s="40" t="s">
        <v>2325</v>
      </c>
      <c r="B525" s="22" t="s">
        <v>2326</v>
      </c>
      <c r="C525" s="22" t="s">
        <v>2872</v>
      </c>
      <c r="D525" s="22" t="s">
        <v>57</v>
      </c>
      <c r="E525" s="47">
        <f>SUMIF('2025'!$E$2:$E$13728,A525,'2025'!$H$2:$H$13728)</f>
        <v>7000000</v>
      </c>
      <c r="F525" s="47">
        <f>SUMIF('Periodo Parcial 2025'!$E$2:$E$1048576,A525,'Periodo Parcial 2025'!$H$2:$H$1048576)</f>
        <v>0</v>
      </c>
      <c r="G525" s="47">
        <f>SUMIF('Periodo Parcial 2026'!$E$2:$E$1048576,A525,'Periodo Parcial 2026'!$H$2:$H$1048576)</f>
        <v>0</v>
      </c>
      <c r="H525" s="48">
        <f>+G525-F525</f>
        <v>0</v>
      </c>
    </row>
    <row r="526" spans="1:8" x14ac:dyDescent="0.25">
      <c r="A526" s="40" t="s">
        <v>570</v>
      </c>
      <c r="B526" s="22" t="s">
        <v>571</v>
      </c>
      <c r="C526" s="22" t="s">
        <v>2773</v>
      </c>
      <c r="D526" s="22" t="s">
        <v>47</v>
      </c>
      <c r="E526" s="47">
        <f>SUMIF('2025'!$E$2:$E$13728,A526,'2025'!$H$2:$H$13728)</f>
        <v>9000000</v>
      </c>
      <c r="F526" s="47">
        <f>SUMIF('Periodo Parcial 2025'!$E$2:$E$1048576,A526,'Periodo Parcial 2025'!$H$2:$H$1048576)</f>
        <v>0</v>
      </c>
      <c r="G526" s="47">
        <f>SUMIF('Periodo Parcial 2026'!$E$2:$E$1048576,A526,'Periodo Parcial 2026'!$H$2:$H$1048576)</f>
        <v>0</v>
      </c>
      <c r="H526" s="48">
        <f>+G526-F526</f>
        <v>0</v>
      </c>
    </row>
    <row r="527" spans="1:8" x14ac:dyDescent="0.25">
      <c r="A527" s="40" t="s">
        <v>238</v>
      </c>
      <c r="B527" s="22" t="s">
        <v>239</v>
      </c>
      <c r="C527" s="22" t="s">
        <v>2873</v>
      </c>
      <c r="D527" s="22" t="s">
        <v>57</v>
      </c>
      <c r="E527" s="47">
        <f>SUMIF('2025'!$E$2:$E$13728,A527,'2025'!$H$2:$H$13728)</f>
        <v>9705015</v>
      </c>
      <c r="F527" s="47">
        <f>SUMIF('Periodo Parcial 2025'!$E$2:$E$1048576,A527,'Periodo Parcial 2025'!$H$2:$H$1048576)</f>
        <v>0</v>
      </c>
      <c r="G527" s="47">
        <f>SUMIF('Periodo Parcial 2026'!$E$2:$E$1048576,A527,'Periodo Parcial 2026'!$H$2:$H$1048576)</f>
        <v>0</v>
      </c>
      <c r="H527" s="48">
        <f>+G527-F527</f>
        <v>0</v>
      </c>
    </row>
    <row r="528" spans="1:8" x14ac:dyDescent="0.25">
      <c r="A528" s="40" t="s">
        <v>1289</v>
      </c>
      <c r="B528" s="22" t="s">
        <v>1290</v>
      </c>
      <c r="C528" s="22" t="s">
        <v>2874</v>
      </c>
      <c r="D528" s="22" t="s">
        <v>47</v>
      </c>
      <c r="E528" s="47">
        <f>SUMIF('2025'!$E$2:$E$13728,A528,'2025'!$H$2:$H$13728)</f>
        <v>104500000</v>
      </c>
      <c r="F528" s="47">
        <f>SUMIF('Periodo Parcial 2025'!$E$2:$E$1048576,A528,'Periodo Parcial 2025'!$H$2:$H$1048576)</f>
        <v>0</v>
      </c>
      <c r="G528" s="47">
        <f>SUMIF('Periodo Parcial 2026'!$E$2:$E$1048576,A528,'Periodo Parcial 2026'!$H$2:$H$1048576)</f>
        <v>0</v>
      </c>
      <c r="H528" s="48">
        <f>+G528-F528</f>
        <v>0</v>
      </c>
    </row>
    <row r="529" spans="1:8" x14ac:dyDescent="0.25">
      <c r="A529" s="40" t="s">
        <v>767</v>
      </c>
      <c r="B529" s="22" t="s">
        <v>768</v>
      </c>
      <c r="C529" s="22" t="s">
        <v>2785</v>
      </c>
      <c r="D529" s="22" t="s">
        <v>77</v>
      </c>
      <c r="E529" s="47">
        <f>SUMIF('2025'!$E$2:$E$13728,A529,'2025'!$H$2:$H$13728)</f>
        <v>17900000</v>
      </c>
      <c r="F529" s="47">
        <f>SUMIF('Periodo Parcial 2025'!$E$2:$E$1048576,A529,'Periodo Parcial 2025'!$H$2:$H$1048576)</f>
        <v>0</v>
      </c>
      <c r="G529" s="47">
        <f>SUMIF('Periodo Parcial 2026'!$E$2:$E$1048576,A529,'Periodo Parcial 2026'!$H$2:$H$1048576)</f>
        <v>0</v>
      </c>
      <c r="H529" s="48">
        <f>+G529-F529</f>
        <v>0</v>
      </c>
    </row>
    <row r="530" spans="1:8" x14ac:dyDescent="0.25">
      <c r="A530" s="40" t="s">
        <v>232</v>
      </c>
      <c r="B530" s="22" t="s">
        <v>233</v>
      </c>
      <c r="C530" s="22" t="s">
        <v>2771</v>
      </c>
      <c r="D530" s="22" t="s">
        <v>77</v>
      </c>
      <c r="E530" s="47">
        <f>SUMIF('2025'!$E$2:$E$13728,A530,'2025'!$H$2:$H$13728)</f>
        <v>8787498</v>
      </c>
      <c r="F530" s="47">
        <f>SUMIF('Periodo Parcial 2025'!$E$2:$E$1048576,A530,'Periodo Parcial 2025'!$H$2:$H$1048576)</f>
        <v>0</v>
      </c>
      <c r="G530" s="47">
        <f>SUMIF('Periodo Parcial 2026'!$E$2:$E$1048576,A530,'Periodo Parcial 2026'!$H$2:$H$1048576)</f>
        <v>0</v>
      </c>
      <c r="H530" s="48">
        <f>+G530-F530</f>
        <v>0</v>
      </c>
    </row>
    <row r="531" spans="1:8" x14ac:dyDescent="0.25">
      <c r="A531" s="40" t="s">
        <v>1093</v>
      </c>
      <c r="B531" s="22" t="s">
        <v>1094</v>
      </c>
      <c r="C531" s="22" t="s">
        <v>2785</v>
      </c>
      <c r="D531" s="22" t="s">
        <v>77</v>
      </c>
      <c r="E531" s="47">
        <f>SUMIF('2025'!$E$2:$E$13728,A531,'2025'!$H$2:$H$13728)</f>
        <v>6800000</v>
      </c>
      <c r="F531" s="47">
        <f>SUMIF('Periodo Parcial 2025'!$E$2:$E$1048576,A531,'Periodo Parcial 2025'!$H$2:$H$1048576)</f>
        <v>0</v>
      </c>
      <c r="G531" s="47">
        <f>SUMIF('Periodo Parcial 2026'!$E$2:$E$1048576,A531,'Periodo Parcial 2026'!$H$2:$H$1048576)</f>
        <v>0</v>
      </c>
      <c r="H531" s="48">
        <f>+G531-F531</f>
        <v>0</v>
      </c>
    </row>
    <row r="532" spans="1:8" x14ac:dyDescent="0.25">
      <c r="A532" s="40" t="s">
        <v>2230</v>
      </c>
      <c r="B532" s="22" t="s">
        <v>2231</v>
      </c>
      <c r="C532" s="22" t="s">
        <v>2231</v>
      </c>
      <c r="D532" s="22" t="s">
        <v>77</v>
      </c>
      <c r="E532" s="47">
        <f>SUMIF('2025'!$E$2:$E$13728,A532,'2025'!$H$2:$H$13728)</f>
        <v>5000000</v>
      </c>
      <c r="F532" s="47">
        <f>SUMIF('Periodo Parcial 2025'!$E$2:$E$1048576,A532,'Periodo Parcial 2025'!$H$2:$H$1048576)</f>
        <v>0</v>
      </c>
      <c r="G532" s="47">
        <f>SUMIF('Periodo Parcial 2026'!$E$2:$E$1048576,A532,'Periodo Parcial 2026'!$H$2:$H$1048576)</f>
        <v>0</v>
      </c>
      <c r="H532" s="48">
        <f>+G532-F532</f>
        <v>0</v>
      </c>
    </row>
    <row r="533" spans="1:8" x14ac:dyDescent="0.25">
      <c r="A533" s="40" t="s">
        <v>1982</v>
      </c>
      <c r="B533" s="22" t="s">
        <v>1983</v>
      </c>
      <c r="C533" s="22" t="s">
        <v>2842</v>
      </c>
      <c r="D533" s="22" t="s">
        <v>57</v>
      </c>
      <c r="E533" s="47">
        <f>SUMIF('2025'!$E$2:$E$13728,A533,'2025'!$H$2:$H$13728)</f>
        <v>841996</v>
      </c>
      <c r="F533" s="47">
        <f>SUMIF('Periodo Parcial 2025'!$E$2:$E$1048576,A533,'Periodo Parcial 2025'!$H$2:$H$1048576)</f>
        <v>0</v>
      </c>
      <c r="G533" s="47">
        <f>SUMIF('Periodo Parcial 2026'!$E$2:$E$1048576,A533,'Periodo Parcial 2026'!$H$2:$H$1048576)</f>
        <v>0</v>
      </c>
      <c r="H533" s="48">
        <f>+G533-F533</f>
        <v>0</v>
      </c>
    </row>
    <row r="534" spans="1:8" x14ac:dyDescent="0.25">
      <c r="A534" s="40" t="s">
        <v>1143</v>
      </c>
      <c r="B534" s="22" t="s">
        <v>1144</v>
      </c>
      <c r="C534" s="22" t="s">
        <v>1144</v>
      </c>
      <c r="D534" s="22" t="s">
        <v>64</v>
      </c>
      <c r="E534" s="47">
        <f>SUMIF('2025'!$E$2:$E$13728,A534,'2025'!$H$2:$H$13728)</f>
        <v>70442616</v>
      </c>
      <c r="F534" s="47">
        <f>SUMIF('Periodo Parcial 2025'!$E$2:$E$1048576,A534,'Periodo Parcial 2025'!$H$2:$H$1048576)</f>
        <v>0</v>
      </c>
      <c r="G534" s="47">
        <f>SUMIF('Periodo Parcial 2026'!$E$2:$E$1048576,A534,'Periodo Parcial 2026'!$H$2:$H$1048576)</f>
        <v>0</v>
      </c>
      <c r="H534" s="48">
        <f>+G534-F534</f>
        <v>0</v>
      </c>
    </row>
    <row r="535" spans="1:8" x14ac:dyDescent="0.25">
      <c r="A535" s="40" t="s">
        <v>309</v>
      </c>
      <c r="B535" s="22" t="s">
        <v>310</v>
      </c>
      <c r="C535" s="22" t="s">
        <v>310</v>
      </c>
      <c r="D535" s="22" t="s">
        <v>77</v>
      </c>
      <c r="E535" s="47">
        <f>SUMIF('2025'!$E$2:$E$13728,A535,'2025'!$H$2:$H$13728)</f>
        <v>1304348</v>
      </c>
      <c r="F535" s="47">
        <f>SUMIF('Periodo Parcial 2025'!$E$2:$E$1048576,A535,'Periodo Parcial 2025'!$H$2:$H$1048576)</f>
        <v>0</v>
      </c>
      <c r="G535" s="47">
        <f>SUMIF('Periodo Parcial 2026'!$E$2:$E$1048576,A535,'Periodo Parcial 2026'!$H$2:$H$1048576)</f>
        <v>0</v>
      </c>
      <c r="H535" s="48">
        <f>+G535-F535</f>
        <v>0</v>
      </c>
    </row>
    <row r="536" spans="1:8" x14ac:dyDescent="0.25">
      <c r="A536" s="40" t="s">
        <v>616</v>
      </c>
      <c r="B536" s="22" t="s">
        <v>617</v>
      </c>
      <c r="C536" s="22" t="s">
        <v>2875</v>
      </c>
      <c r="D536" s="22" t="s">
        <v>77</v>
      </c>
      <c r="E536" s="47">
        <f>SUMIF('2025'!$E$2:$E$13728,A536,'2025'!$H$2:$H$13728)</f>
        <v>2088454</v>
      </c>
      <c r="F536" s="47">
        <f>SUMIF('Periodo Parcial 2025'!$E$2:$E$1048576,A536,'Periodo Parcial 2025'!$H$2:$H$1048576)</f>
        <v>0</v>
      </c>
      <c r="G536" s="47">
        <f>SUMIF('Periodo Parcial 2026'!$E$2:$E$1048576,A536,'Periodo Parcial 2026'!$H$2:$H$1048576)</f>
        <v>0</v>
      </c>
      <c r="H536" s="48">
        <f>+G536-F536</f>
        <v>0</v>
      </c>
    </row>
    <row r="537" spans="1:8" x14ac:dyDescent="0.25">
      <c r="A537" s="40" t="s">
        <v>699</v>
      </c>
      <c r="B537" s="22" t="s">
        <v>700</v>
      </c>
      <c r="C537" s="22" t="s">
        <v>2875</v>
      </c>
      <c r="D537" s="22" t="s">
        <v>77</v>
      </c>
      <c r="E537" s="47">
        <f>SUMIF('2025'!$E$2:$E$13728,A537,'2025'!$H$2:$H$13728)</f>
        <v>16548807</v>
      </c>
      <c r="F537" s="47">
        <f>SUMIF('Periodo Parcial 2025'!$E$2:$E$1048576,A537,'Periodo Parcial 2025'!$H$2:$H$1048576)</f>
        <v>0</v>
      </c>
      <c r="G537" s="47">
        <f>SUMIF('Periodo Parcial 2026'!$E$2:$E$1048576,A537,'Periodo Parcial 2026'!$H$2:$H$1048576)</f>
        <v>0</v>
      </c>
      <c r="H537" s="48">
        <f>+G537-F537</f>
        <v>0</v>
      </c>
    </row>
    <row r="538" spans="1:8" x14ac:dyDescent="0.25">
      <c r="A538" s="40" t="s">
        <v>758</v>
      </c>
      <c r="B538" s="22" t="s">
        <v>759</v>
      </c>
      <c r="C538" s="22" t="s">
        <v>2782</v>
      </c>
      <c r="D538" s="22" t="s">
        <v>64</v>
      </c>
      <c r="E538" s="47">
        <f>SUMIF('2025'!$E$2:$E$13728,A538,'2025'!$H$2:$H$13728)</f>
        <v>605646</v>
      </c>
      <c r="F538" s="47">
        <f>SUMIF('Periodo Parcial 2025'!$E$2:$E$1048576,A538,'Periodo Parcial 2025'!$H$2:$H$1048576)</f>
        <v>0</v>
      </c>
      <c r="G538" s="47">
        <f>SUMIF('Periodo Parcial 2026'!$E$2:$E$1048576,A538,'Periodo Parcial 2026'!$H$2:$H$1048576)</f>
        <v>0</v>
      </c>
      <c r="H538" s="48">
        <f>+G538-F538</f>
        <v>0</v>
      </c>
    </row>
    <row r="539" spans="1:8" x14ac:dyDescent="0.25">
      <c r="A539" s="40" t="s">
        <v>739</v>
      </c>
      <c r="B539" s="22" t="s">
        <v>740</v>
      </c>
      <c r="C539" s="22" t="s">
        <v>2782</v>
      </c>
      <c r="D539" s="22" t="s">
        <v>64</v>
      </c>
      <c r="E539" s="47">
        <f>SUMIF('2025'!$E$2:$E$13728,A539,'2025'!$H$2:$H$13728)</f>
        <v>605646</v>
      </c>
      <c r="F539" s="47">
        <f>SUMIF('Periodo Parcial 2025'!$E$2:$E$1048576,A539,'Periodo Parcial 2025'!$H$2:$H$1048576)</f>
        <v>0</v>
      </c>
      <c r="G539" s="47">
        <f>SUMIF('Periodo Parcial 2026'!$E$2:$E$1048576,A539,'Periodo Parcial 2026'!$H$2:$H$1048576)</f>
        <v>0</v>
      </c>
      <c r="H539" s="48">
        <f>+G539-F539</f>
        <v>0</v>
      </c>
    </row>
    <row r="540" spans="1:8" x14ac:dyDescent="0.25">
      <c r="A540" s="40" t="s">
        <v>753</v>
      </c>
      <c r="B540" s="22" t="s">
        <v>754</v>
      </c>
      <c r="C540" s="22" t="s">
        <v>2782</v>
      </c>
      <c r="D540" s="22" t="s">
        <v>64</v>
      </c>
      <c r="E540" s="47">
        <f>SUMIF('2025'!$E$2:$E$13728,A540,'2025'!$H$2:$H$13728)</f>
        <v>605646</v>
      </c>
      <c r="F540" s="47">
        <f>SUMIF('Periodo Parcial 2025'!$E$2:$E$1048576,A540,'Periodo Parcial 2025'!$H$2:$H$1048576)</f>
        <v>0</v>
      </c>
      <c r="G540" s="47">
        <f>SUMIF('Periodo Parcial 2026'!$E$2:$E$1048576,A540,'Periodo Parcial 2026'!$H$2:$H$1048576)</f>
        <v>0</v>
      </c>
      <c r="H540" s="48">
        <f>+G540-F540</f>
        <v>0</v>
      </c>
    </row>
    <row r="541" spans="1:8" x14ac:dyDescent="0.25">
      <c r="A541" s="40" t="s">
        <v>612</v>
      </c>
      <c r="B541" s="22" t="s">
        <v>613</v>
      </c>
      <c r="C541" s="22" t="s">
        <v>2782</v>
      </c>
      <c r="D541" s="22" t="s">
        <v>64</v>
      </c>
      <c r="E541" s="47">
        <f>SUMIF('2025'!$E$2:$E$13728,A541,'2025'!$H$2:$H$13728)</f>
        <v>605646</v>
      </c>
      <c r="F541" s="47">
        <f>SUMIF('Periodo Parcial 2025'!$E$2:$E$1048576,A541,'Periodo Parcial 2025'!$H$2:$H$1048576)</f>
        <v>0</v>
      </c>
      <c r="G541" s="47">
        <f>SUMIF('Periodo Parcial 2026'!$E$2:$E$1048576,A541,'Periodo Parcial 2026'!$H$2:$H$1048576)</f>
        <v>0</v>
      </c>
      <c r="H541" s="48">
        <f>+G541-F541</f>
        <v>0</v>
      </c>
    </row>
    <row r="542" spans="1:8" x14ac:dyDescent="0.25">
      <c r="A542" s="40" t="s">
        <v>618</v>
      </c>
      <c r="B542" s="22" t="s">
        <v>619</v>
      </c>
      <c r="C542" s="22" t="s">
        <v>2782</v>
      </c>
      <c r="D542" s="22" t="s">
        <v>64</v>
      </c>
      <c r="E542" s="47">
        <f>SUMIF('2025'!$E$2:$E$13728,A542,'2025'!$H$2:$H$13728)</f>
        <v>605646</v>
      </c>
      <c r="F542" s="47">
        <f>SUMIF('Periodo Parcial 2025'!$E$2:$E$1048576,A542,'Periodo Parcial 2025'!$H$2:$H$1048576)</f>
        <v>0</v>
      </c>
      <c r="G542" s="47">
        <f>SUMIF('Periodo Parcial 2026'!$E$2:$E$1048576,A542,'Periodo Parcial 2026'!$H$2:$H$1048576)</f>
        <v>0</v>
      </c>
      <c r="H542" s="48">
        <f>+G542-F542</f>
        <v>0</v>
      </c>
    </row>
    <row r="543" spans="1:8" x14ac:dyDescent="0.25">
      <c r="A543" s="40" t="s">
        <v>610</v>
      </c>
      <c r="B543" s="22" t="s">
        <v>611</v>
      </c>
      <c r="C543" s="22" t="s">
        <v>2782</v>
      </c>
      <c r="D543" s="22" t="s">
        <v>64</v>
      </c>
      <c r="E543" s="47">
        <f>SUMIF('2025'!$E$2:$E$13728,A543,'2025'!$H$2:$H$13728)</f>
        <v>605646</v>
      </c>
      <c r="F543" s="47">
        <f>SUMIF('Periodo Parcial 2025'!$E$2:$E$1048576,A543,'Periodo Parcial 2025'!$H$2:$H$1048576)</f>
        <v>0</v>
      </c>
      <c r="G543" s="47">
        <f>SUMIF('Periodo Parcial 2026'!$E$2:$E$1048576,A543,'Periodo Parcial 2026'!$H$2:$H$1048576)</f>
        <v>0</v>
      </c>
      <c r="H543" s="48">
        <f>+G543-F543</f>
        <v>0</v>
      </c>
    </row>
    <row r="544" spans="1:8" x14ac:dyDescent="0.25">
      <c r="A544" s="40" t="s">
        <v>751</v>
      </c>
      <c r="B544" s="22" t="s">
        <v>752</v>
      </c>
      <c r="C544" s="22" t="s">
        <v>2782</v>
      </c>
      <c r="D544" s="22" t="s">
        <v>64</v>
      </c>
      <c r="E544" s="47">
        <f>SUMIF('2025'!$E$2:$E$13728,A544,'2025'!$H$2:$H$13728)</f>
        <v>605646</v>
      </c>
      <c r="F544" s="47">
        <f>SUMIF('Periodo Parcial 2025'!$E$2:$E$1048576,A544,'Periodo Parcial 2025'!$H$2:$H$1048576)</f>
        <v>0</v>
      </c>
      <c r="G544" s="47">
        <f>SUMIF('Periodo Parcial 2026'!$E$2:$E$1048576,A544,'Periodo Parcial 2026'!$H$2:$H$1048576)</f>
        <v>0</v>
      </c>
      <c r="H544" s="48">
        <f>+G544-F544</f>
        <v>0</v>
      </c>
    </row>
    <row r="545" spans="1:8" x14ac:dyDescent="0.25">
      <c r="A545" s="40" t="s">
        <v>140</v>
      </c>
      <c r="B545" s="22" t="s">
        <v>141</v>
      </c>
      <c r="C545" s="22" t="s">
        <v>2819</v>
      </c>
      <c r="D545" s="22" t="s">
        <v>87</v>
      </c>
      <c r="E545" s="47">
        <f>SUMIF('2025'!$E$2:$E$13728,A545,'2025'!$H$2:$H$13728)</f>
        <v>33664589</v>
      </c>
      <c r="F545" s="47">
        <f>SUMIF('Periodo Parcial 2025'!$E$2:$E$1048576,A545,'Periodo Parcial 2025'!$H$2:$H$1048576)</f>
        <v>0</v>
      </c>
      <c r="G545" s="47">
        <f>SUMIF('Periodo Parcial 2026'!$E$2:$E$1048576,A545,'Periodo Parcial 2026'!$H$2:$H$1048576)</f>
        <v>0</v>
      </c>
      <c r="H545" s="48">
        <f>+G545-F545</f>
        <v>0</v>
      </c>
    </row>
    <row r="546" spans="1:8" x14ac:dyDescent="0.25">
      <c r="A546" s="40" t="s">
        <v>251</v>
      </c>
      <c r="B546" s="22" t="s">
        <v>252</v>
      </c>
      <c r="C546" s="22" t="s">
        <v>2794</v>
      </c>
      <c r="D546" s="22" t="s">
        <v>64</v>
      </c>
      <c r="E546" s="47">
        <f>SUMIF('2025'!$E$2:$E$13728,A546,'2025'!$H$2:$H$13728)</f>
        <v>289613915</v>
      </c>
      <c r="F546" s="47">
        <f>SUMIF('Periodo Parcial 2025'!$E$2:$E$1048576,A546,'Periodo Parcial 2025'!$H$2:$H$1048576)</f>
        <v>0</v>
      </c>
      <c r="G546" s="47">
        <f>SUMIF('Periodo Parcial 2026'!$E$2:$E$1048576,A546,'Periodo Parcial 2026'!$H$2:$H$1048576)</f>
        <v>0</v>
      </c>
      <c r="H546" s="48">
        <f>+G546-F546</f>
        <v>0</v>
      </c>
    </row>
    <row r="547" spans="1:8" x14ac:dyDescent="0.25">
      <c r="A547" s="40" t="s">
        <v>2365</v>
      </c>
      <c r="B547" s="22" t="s">
        <v>2366</v>
      </c>
      <c r="C547" s="22" t="s">
        <v>2366</v>
      </c>
      <c r="D547" s="22" t="s">
        <v>47</v>
      </c>
      <c r="E547" s="47">
        <f>SUMIF('2025'!$E$2:$E$13728,A547,'2025'!$H$2:$H$13728)</f>
        <v>3500000</v>
      </c>
      <c r="F547" s="47">
        <f>SUMIF('Periodo Parcial 2025'!$E$2:$E$1048576,A547,'Periodo Parcial 2025'!$H$2:$H$1048576)</f>
        <v>0</v>
      </c>
      <c r="G547" s="47">
        <f>SUMIF('Periodo Parcial 2026'!$E$2:$E$1048576,A547,'Periodo Parcial 2026'!$H$2:$H$1048576)</f>
        <v>0</v>
      </c>
      <c r="H547" s="48">
        <f>+G547-F547</f>
        <v>0</v>
      </c>
    </row>
    <row r="548" spans="1:8" x14ac:dyDescent="0.25">
      <c r="A548" s="40" t="s">
        <v>828</v>
      </c>
      <c r="B548" s="22" t="s">
        <v>829</v>
      </c>
      <c r="C548" s="22" t="s">
        <v>2876</v>
      </c>
      <c r="D548" s="22" t="s">
        <v>47</v>
      </c>
      <c r="E548" s="47">
        <f>SUMIF('2025'!$E$2:$E$13728,A548,'2025'!$H$2:$H$13728)</f>
        <v>30582927</v>
      </c>
      <c r="F548" s="47">
        <f>SUMIF('Periodo Parcial 2025'!$E$2:$E$1048576,A548,'Periodo Parcial 2025'!$H$2:$H$1048576)</f>
        <v>0</v>
      </c>
      <c r="G548" s="47">
        <f>SUMIF('Periodo Parcial 2026'!$E$2:$E$1048576,A548,'Periodo Parcial 2026'!$H$2:$H$1048576)</f>
        <v>0</v>
      </c>
      <c r="H548" s="48">
        <f>+G548-F548</f>
        <v>0</v>
      </c>
    </row>
    <row r="549" spans="1:8" x14ac:dyDescent="0.25">
      <c r="A549" s="40" t="s">
        <v>1556</v>
      </c>
      <c r="B549" s="22" t="s">
        <v>1557</v>
      </c>
      <c r="C549" s="22" t="s">
        <v>2829</v>
      </c>
      <c r="D549" s="22" t="s">
        <v>51</v>
      </c>
      <c r="E549" s="47">
        <f>SUMIF('2025'!$E$2:$E$13728,A549,'2025'!$H$2:$H$13728)</f>
        <v>89266543</v>
      </c>
      <c r="F549" s="47">
        <f>SUMIF('Periodo Parcial 2025'!$E$2:$E$1048576,A549,'Periodo Parcial 2025'!$H$2:$H$1048576)</f>
        <v>0</v>
      </c>
      <c r="G549" s="47">
        <f>SUMIF('Periodo Parcial 2026'!$E$2:$E$1048576,A549,'Periodo Parcial 2026'!$H$2:$H$1048576)</f>
        <v>0</v>
      </c>
      <c r="H549" s="48">
        <f>+G549-F549</f>
        <v>0</v>
      </c>
    </row>
    <row r="550" spans="1:8" x14ac:dyDescent="0.25">
      <c r="A550" s="40" t="s">
        <v>1262</v>
      </c>
      <c r="B550" s="22" t="s">
        <v>1263</v>
      </c>
      <c r="C550" s="22" t="s">
        <v>2829</v>
      </c>
      <c r="D550" s="22" t="s">
        <v>51</v>
      </c>
      <c r="E550" s="47">
        <f>SUMIF('2025'!$E$2:$E$13728,A550,'2025'!$H$2:$H$13728)</f>
        <v>153679785</v>
      </c>
      <c r="F550" s="47">
        <f>SUMIF('Periodo Parcial 2025'!$E$2:$E$1048576,A550,'Periodo Parcial 2025'!$H$2:$H$1048576)</f>
        <v>0</v>
      </c>
      <c r="G550" s="47">
        <f>SUMIF('Periodo Parcial 2026'!$E$2:$E$1048576,A550,'Periodo Parcial 2026'!$H$2:$H$1048576)</f>
        <v>0</v>
      </c>
      <c r="H550" s="48">
        <f>+G550-F550</f>
        <v>0</v>
      </c>
    </row>
    <row r="551" spans="1:8" x14ac:dyDescent="0.25">
      <c r="A551" s="40" t="s">
        <v>447</v>
      </c>
      <c r="B551" s="22" t="s">
        <v>448</v>
      </c>
      <c r="C551" s="22" t="s">
        <v>2781</v>
      </c>
      <c r="D551" s="22" t="s">
        <v>77</v>
      </c>
      <c r="E551" s="47">
        <f>SUMIF('2025'!$E$2:$E$13728,A551,'2025'!$H$2:$H$13728)</f>
        <v>25000000</v>
      </c>
      <c r="F551" s="47">
        <f>SUMIF('Periodo Parcial 2025'!$E$2:$E$1048576,A551,'Periodo Parcial 2025'!$H$2:$H$1048576)</f>
        <v>0</v>
      </c>
      <c r="G551" s="47">
        <f>SUMIF('Periodo Parcial 2026'!$E$2:$E$1048576,A551,'Periodo Parcial 2026'!$H$2:$H$1048576)</f>
        <v>0</v>
      </c>
      <c r="H551" s="48">
        <f>+G551-F551</f>
        <v>0</v>
      </c>
    </row>
    <row r="552" spans="1:8" x14ac:dyDescent="0.25">
      <c r="A552" s="40" t="s">
        <v>1494</v>
      </c>
      <c r="B552" s="22" t="s">
        <v>1495</v>
      </c>
      <c r="C552" s="22" t="s">
        <v>2877</v>
      </c>
      <c r="D552" s="22" t="s">
        <v>51</v>
      </c>
      <c r="E552" s="47">
        <f>SUMIF('2025'!$E$2:$E$13728,A552,'2025'!$H$2:$H$13728)</f>
        <v>8244444</v>
      </c>
      <c r="F552" s="47">
        <f>SUMIF('Periodo Parcial 2025'!$E$2:$E$1048576,A552,'Periodo Parcial 2025'!$H$2:$H$1048576)</f>
        <v>0</v>
      </c>
      <c r="G552" s="47">
        <f>SUMIF('Periodo Parcial 2026'!$E$2:$E$1048576,A552,'Periodo Parcial 2026'!$H$2:$H$1048576)</f>
        <v>0</v>
      </c>
      <c r="H552" s="48">
        <f>+G552-F552</f>
        <v>0</v>
      </c>
    </row>
    <row r="553" spans="1:8" x14ac:dyDescent="0.25">
      <c r="A553" s="40" t="s">
        <v>1367</v>
      </c>
      <c r="B553" s="22" t="s">
        <v>1368</v>
      </c>
      <c r="C553" s="22" t="s">
        <v>2878</v>
      </c>
      <c r="D553" s="22" t="s">
        <v>57</v>
      </c>
      <c r="E553" s="47">
        <f>SUMIF('2025'!$E$2:$E$13728,A553,'2025'!$H$2:$H$13728)</f>
        <v>3000000</v>
      </c>
      <c r="F553" s="47">
        <f>SUMIF('Periodo Parcial 2025'!$E$2:$E$1048576,A553,'Periodo Parcial 2025'!$H$2:$H$1048576)</f>
        <v>0</v>
      </c>
      <c r="G553" s="47">
        <f>SUMIF('Periodo Parcial 2026'!$E$2:$E$1048576,A553,'Periodo Parcial 2026'!$H$2:$H$1048576)</f>
        <v>0</v>
      </c>
      <c r="H553" s="48">
        <f>+G553-F553</f>
        <v>0</v>
      </c>
    </row>
    <row r="554" spans="1:8" x14ac:dyDescent="0.25">
      <c r="A554" s="40" t="s">
        <v>2177</v>
      </c>
      <c r="B554" s="22" t="s">
        <v>2178</v>
      </c>
      <c r="C554" s="22" t="s">
        <v>2795</v>
      </c>
      <c r="D554" s="22" t="s">
        <v>47</v>
      </c>
      <c r="E554" s="47">
        <f>SUMIF('2025'!$E$2:$E$13728,A554,'2025'!$H$2:$H$13728)</f>
        <v>151954552</v>
      </c>
      <c r="F554" s="47">
        <f>SUMIF('Periodo Parcial 2025'!$E$2:$E$1048576,A554,'Periodo Parcial 2025'!$H$2:$H$1048576)</f>
        <v>0</v>
      </c>
      <c r="G554" s="47">
        <f>SUMIF('Periodo Parcial 2026'!$E$2:$E$1048576,A554,'Periodo Parcial 2026'!$H$2:$H$1048576)</f>
        <v>0</v>
      </c>
      <c r="H554" s="48">
        <f>+G554-F554</f>
        <v>0</v>
      </c>
    </row>
    <row r="555" spans="1:8" x14ac:dyDescent="0.25">
      <c r="A555" s="40" t="s">
        <v>257</v>
      </c>
      <c r="B555" s="22" t="s">
        <v>258</v>
      </c>
      <c r="C555" s="22" t="s">
        <v>2826</v>
      </c>
      <c r="D555" s="22" t="s">
        <v>42</v>
      </c>
      <c r="E555" s="47">
        <f>SUMIF('2025'!$E$2:$E$13728,A555,'2025'!$H$2:$H$13728)</f>
        <v>7563125</v>
      </c>
      <c r="F555" s="47">
        <f>SUMIF('Periodo Parcial 2025'!$E$2:$E$1048576,A555,'Periodo Parcial 2025'!$H$2:$H$1048576)</f>
        <v>0</v>
      </c>
      <c r="G555" s="47">
        <f>SUMIF('Periodo Parcial 2026'!$E$2:$E$1048576,A555,'Periodo Parcial 2026'!$H$2:$H$1048576)</f>
        <v>0</v>
      </c>
      <c r="H555" s="48">
        <f>+G555-F555</f>
        <v>0</v>
      </c>
    </row>
    <row r="556" spans="1:8" x14ac:dyDescent="0.25">
      <c r="A556" s="40" t="s">
        <v>337</v>
      </c>
      <c r="B556" s="22" t="s">
        <v>338</v>
      </c>
      <c r="C556" s="22" t="s">
        <v>2879</v>
      </c>
      <c r="D556" s="22" t="s">
        <v>54</v>
      </c>
      <c r="E556" s="47">
        <f>SUMIF('2025'!$E$2:$E$13728,A556,'2025'!$H$2:$H$13728)</f>
        <v>20300000</v>
      </c>
      <c r="F556" s="47">
        <f>SUMIF('Periodo Parcial 2025'!$E$2:$E$1048576,A556,'Periodo Parcial 2025'!$H$2:$H$1048576)</f>
        <v>0</v>
      </c>
      <c r="G556" s="47">
        <f>SUMIF('Periodo Parcial 2026'!$E$2:$E$1048576,A556,'Periodo Parcial 2026'!$H$2:$H$1048576)</f>
        <v>0</v>
      </c>
      <c r="H556" s="48">
        <f>+G556-F556</f>
        <v>0</v>
      </c>
    </row>
    <row r="557" spans="1:8" x14ac:dyDescent="0.25">
      <c r="A557" s="40" t="s">
        <v>481</v>
      </c>
      <c r="B557" s="22" t="s">
        <v>482</v>
      </c>
      <c r="C557" s="22" t="s">
        <v>2880</v>
      </c>
      <c r="D557" s="22" t="s">
        <v>47</v>
      </c>
      <c r="E557" s="47">
        <f>SUMIF('2025'!$E$2:$E$13728,A557,'2025'!$H$2:$H$13728)</f>
        <v>1212169</v>
      </c>
      <c r="F557" s="47">
        <f>SUMIF('Periodo Parcial 2025'!$E$2:$E$1048576,A557,'Periodo Parcial 2025'!$H$2:$H$1048576)</f>
        <v>0</v>
      </c>
      <c r="G557" s="47">
        <f>SUMIF('Periodo Parcial 2026'!$E$2:$E$1048576,A557,'Periodo Parcial 2026'!$H$2:$H$1048576)</f>
        <v>0</v>
      </c>
      <c r="H557" s="48">
        <f>+G557-F557</f>
        <v>0</v>
      </c>
    </row>
    <row r="558" spans="1:8" x14ac:dyDescent="0.25">
      <c r="A558" s="40" t="s">
        <v>1580</v>
      </c>
      <c r="B558" s="22" t="s">
        <v>1581</v>
      </c>
      <c r="C558" s="22" t="s">
        <v>2752</v>
      </c>
      <c r="D558" s="22" t="s">
        <v>57</v>
      </c>
      <c r="E558" s="47">
        <f>SUMIF('2025'!$E$2:$E$13728,A558,'2025'!$H$2:$H$13728)</f>
        <v>3000000</v>
      </c>
      <c r="F558" s="47">
        <f>SUMIF('Periodo Parcial 2025'!$E$2:$E$1048576,A558,'Periodo Parcial 2025'!$H$2:$H$1048576)</f>
        <v>0</v>
      </c>
      <c r="G558" s="47">
        <f>SUMIF('Periodo Parcial 2026'!$E$2:$E$1048576,A558,'Periodo Parcial 2026'!$H$2:$H$1048576)</f>
        <v>0</v>
      </c>
      <c r="H558" s="48">
        <f>+G558-F558</f>
        <v>0</v>
      </c>
    </row>
    <row r="559" spans="1:8" x14ac:dyDescent="0.25">
      <c r="A559" s="40" t="s">
        <v>1349</v>
      </c>
      <c r="B559" s="22" t="s">
        <v>1350</v>
      </c>
      <c r="C559" s="22" t="s">
        <v>2881</v>
      </c>
      <c r="D559" s="22" t="s">
        <v>54</v>
      </c>
      <c r="E559" s="47">
        <f>SUMIF('2025'!$E$2:$E$13728,A559,'2025'!$H$2:$H$13728)</f>
        <v>40700000</v>
      </c>
      <c r="F559" s="47">
        <f>SUMIF('Periodo Parcial 2025'!$E$2:$E$1048576,A559,'Periodo Parcial 2025'!$H$2:$H$1048576)</f>
        <v>30000000</v>
      </c>
      <c r="G559" s="47">
        <f>SUMIF('Periodo Parcial 2026'!$E$2:$E$1048576,A559,'Periodo Parcial 2026'!$H$2:$H$1048576)</f>
        <v>30000000</v>
      </c>
      <c r="H559" s="48">
        <f>+G559-F559</f>
        <v>0</v>
      </c>
    </row>
    <row r="560" spans="1:8" x14ac:dyDescent="0.25">
      <c r="A560" s="40" t="s">
        <v>991</v>
      </c>
      <c r="B560" s="22" t="s">
        <v>992</v>
      </c>
      <c r="C560" s="22" t="s">
        <v>2827</v>
      </c>
      <c r="D560" s="22" t="s">
        <v>347</v>
      </c>
      <c r="E560" s="47">
        <f>SUMIF('2025'!$E$2:$E$13728,A560,'2025'!$H$2:$H$13728)</f>
        <v>6450817</v>
      </c>
      <c r="F560" s="47">
        <f>SUMIF('Periodo Parcial 2025'!$E$2:$E$1048576,A560,'Periodo Parcial 2025'!$H$2:$H$1048576)</f>
        <v>0</v>
      </c>
      <c r="G560" s="47">
        <f>SUMIF('Periodo Parcial 2026'!$E$2:$E$1048576,A560,'Periodo Parcial 2026'!$H$2:$H$1048576)</f>
        <v>0</v>
      </c>
      <c r="H560" s="48">
        <f>+G560-F560</f>
        <v>0</v>
      </c>
    </row>
    <row r="561" spans="1:8" x14ac:dyDescent="0.25">
      <c r="A561" s="40" t="s">
        <v>273</v>
      </c>
      <c r="B561" s="22" t="s">
        <v>274</v>
      </c>
      <c r="C561" s="22" t="s">
        <v>2882</v>
      </c>
      <c r="D561" s="22" t="s">
        <v>64</v>
      </c>
      <c r="E561" s="47">
        <f>SUMIF('2025'!$E$2:$E$13728,A561,'2025'!$H$2:$H$13728)</f>
        <v>43566948</v>
      </c>
      <c r="F561" s="47">
        <f>SUMIF('Periodo Parcial 2025'!$E$2:$E$1048576,A561,'Periodo Parcial 2025'!$H$2:$H$1048576)</f>
        <v>0</v>
      </c>
      <c r="G561" s="47">
        <f>SUMIF('Periodo Parcial 2026'!$E$2:$E$1048576,A561,'Periodo Parcial 2026'!$H$2:$H$1048576)</f>
        <v>0</v>
      </c>
      <c r="H561" s="48">
        <f>+G561-F561</f>
        <v>0</v>
      </c>
    </row>
    <row r="562" spans="1:8" x14ac:dyDescent="0.25">
      <c r="A562" s="40" t="s">
        <v>1865</v>
      </c>
      <c r="B562" s="22" t="s">
        <v>1866</v>
      </c>
      <c r="C562" s="22" t="s">
        <v>2883</v>
      </c>
      <c r="D562" s="22" t="s">
        <v>77</v>
      </c>
      <c r="E562" s="47">
        <f>SUMIF('2025'!$E$2:$E$13728,A562,'2025'!$H$2:$H$13728)</f>
        <v>7000000</v>
      </c>
      <c r="F562" s="47">
        <f>SUMIF('Periodo Parcial 2025'!$E$2:$E$1048576,A562,'Periodo Parcial 2025'!$H$2:$H$1048576)</f>
        <v>0</v>
      </c>
      <c r="G562" s="47">
        <f>SUMIF('Periodo Parcial 2026'!$E$2:$E$1048576,A562,'Periodo Parcial 2026'!$H$2:$H$1048576)</f>
        <v>0</v>
      </c>
      <c r="H562" s="48">
        <f>+G562-F562</f>
        <v>0</v>
      </c>
    </row>
    <row r="563" spans="1:8" x14ac:dyDescent="0.25">
      <c r="A563" s="40" t="s">
        <v>914</v>
      </c>
      <c r="B563" s="22" t="s">
        <v>915</v>
      </c>
      <c r="C563" s="22" t="s">
        <v>2884</v>
      </c>
      <c r="D563" s="22" t="s">
        <v>77</v>
      </c>
      <c r="E563" s="47">
        <f>SUMIF('2025'!$E$2:$E$13728,A563,'2025'!$H$2:$H$13728)</f>
        <v>84492935</v>
      </c>
      <c r="F563" s="47">
        <f>SUMIF('Periodo Parcial 2025'!$E$2:$E$1048576,A563,'Periodo Parcial 2025'!$H$2:$H$1048576)</f>
        <v>0</v>
      </c>
      <c r="G563" s="47">
        <f>SUMIF('Periodo Parcial 2026'!$E$2:$E$1048576,A563,'Periodo Parcial 2026'!$H$2:$H$1048576)</f>
        <v>0</v>
      </c>
      <c r="H563" s="48">
        <f>+G563-F563</f>
        <v>0</v>
      </c>
    </row>
    <row r="564" spans="1:8" x14ac:dyDescent="0.25">
      <c r="A564" s="40" t="s">
        <v>646</v>
      </c>
      <c r="B564" s="22" t="s">
        <v>647</v>
      </c>
      <c r="C564" s="22" t="s">
        <v>647</v>
      </c>
      <c r="D564" s="22" t="s">
        <v>47</v>
      </c>
      <c r="E564" s="47">
        <f>SUMIF('2025'!$E$2:$E$13728,A564,'2025'!$H$2:$H$13728)</f>
        <v>37794627</v>
      </c>
      <c r="F564" s="47">
        <f>SUMIF('Periodo Parcial 2025'!$E$2:$E$1048576,A564,'Periodo Parcial 2025'!$H$2:$H$1048576)</f>
        <v>0</v>
      </c>
      <c r="G564" s="47">
        <f>SUMIF('Periodo Parcial 2026'!$E$2:$E$1048576,A564,'Periodo Parcial 2026'!$H$2:$H$1048576)</f>
        <v>0</v>
      </c>
      <c r="H564" s="48">
        <f>+G564-F564</f>
        <v>0</v>
      </c>
    </row>
    <row r="565" spans="1:8" x14ac:dyDescent="0.25">
      <c r="A565" s="40" t="s">
        <v>123</v>
      </c>
      <c r="B565" s="22" t="s">
        <v>124</v>
      </c>
      <c r="C565" s="22" t="s">
        <v>2771</v>
      </c>
      <c r="D565" s="22" t="s">
        <v>77</v>
      </c>
      <c r="E565" s="47">
        <f>SUMIF('2025'!$E$2:$E$13728,A565,'2025'!$H$2:$H$13728)</f>
        <v>15031921</v>
      </c>
      <c r="F565" s="47">
        <f>SUMIF('Periodo Parcial 2025'!$E$2:$E$1048576,A565,'Periodo Parcial 2025'!$H$2:$H$1048576)</f>
        <v>0</v>
      </c>
      <c r="G565" s="47">
        <f>SUMIF('Periodo Parcial 2026'!$E$2:$E$1048576,A565,'Periodo Parcial 2026'!$H$2:$H$1048576)</f>
        <v>0</v>
      </c>
      <c r="H565" s="48">
        <f>+G565-F565</f>
        <v>0</v>
      </c>
    </row>
    <row r="566" spans="1:8" x14ac:dyDescent="0.25">
      <c r="A566" s="40" t="s">
        <v>2053</v>
      </c>
      <c r="B566" s="22" t="s">
        <v>2054</v>
      </c>
      <c r="C566" s="22" t="s">
        <v>2885</v>
      </c>
      <c r="D566" s="22" t="s">
        <v>47</v>
      </c>
      <c r="E566" s="47">
        <f>SUMIF('2025'!$E$2:$E$13728,A566,'2025'!$H$2:$H$13728)</f>
        <v>9874836</v>
      </c>
      <c r="F566" s="47">
        <f>SUMIF('Periodo Parcial 2025'!$E$2:$E$1048576,A566,'Periodo Parcial 2025'!$H$2:$H$1048576)</f>
        <v>9874836</v>
      </c>
      <c r="G566" s="47">
        <f>SUMIF('Periodo Parcial 2026'!$E$2:$E$1048576,A566,'Periodo Parcial 2026'!$H$2:$H$1048576)</f>
        <v>9874836</v>
      </c>
      <c r="H566" s="48">
        <f>+G566-F566</f>
        <v>0</v>
      </c>
    </row>
    <row r="567" spans="1:8" x14ac:dyDescent="0.25">
      <c r="A567" s="40" t="s">
        <v>131</v>
      </c>
      <c r="B567" s="22" t="s">
        <v>132</v>
      </c>
      <c r="C567" s="22" t="s">
        <v>2771</v>
      </c>
      <c r="D567" s="22" t="s">
        <v>77</v>
      </c>
      <c r="E567" s="47">
        <f>SUMIF('2025'!$E$2:$E$13728,A567,'2025'!$H$2:$H$13728)</f>
        <v>7121401</v>
      </c>
      <c r="F567" s="47">
        <f>SUMIF('Periodo Parcial 2025'!$E$2:$E$1048576,A567,'Periodo Parcial 2025'!$H$2:$H$1048576)</f>
        <v>0</v>
      </c>
      <c r="G567" s="47">
        <f>SUMIF('Periodo Parcial 2026'!$E$2:$E$1048576,A567,'Periodo Parcial 2026'!$H$2:$H$1048576)</f>
        <v>0</v>
      </c>
      <c r="H567" s="48">
        <f>+G567-F567</f>
        <v>0</v>
      </c>
    </row>
    <row r="568" spans="1:8" x14ac:dyDescent="0.25">
      <c r="A568" s="40" t="s">
        <v>1291</v>
      </c>
      <c r="B568" s="22" t="s">
        <v>1292</v>
      </c>
      <c r="C568" s="22" t="s">
        <v>2691</v>
      </c>
      <c r="D568" s="22" t="s">
        <v>87</v>
      </c>
      <c r="E568" s="47">
        <f>SUMIF('2025'!$E$2:$E$13728,A568,'2025'!$H$2:$H$13728)</f>
        <v>1583424656</v>
      </c>
      <c r="F568" s="47">
        <f>SUMIF('Periodo Parcial 2025'!$E$2:$E$1048576,A568,'Periodo Parcial 2025'!$H$2:$H$1048576)</f>
        <v>0</v>
      </c>
      <c r="G568" s="47">
        <f>SUMIF('Periodo Parcial 2026'!$E$2:$E$1048576,A568,'Periodo Parcial 2026'!$H$2:$H$1048576)</f>
        <v>0</v>
      </c>
      <c r="H568" s="48">
        <f>+G568-F568</f>
        <v>0</v>
      </c>
    </row>
    <row r="569" spans="1:8" x14ac:dyDescent="0.25">
      <c r="A569" s="40" t="s">
        <v>1295</v>
      </c>
      <c r="B569" s="22" t="s">
        <v>1296</v>
      </c>
      <c r="C569" s="22" t="s">
        <v>2691</v>
      </c>
      <c r="D569" s="22" t="s">
        <v>87</v>
      </c>
      <c r="E569" s="47">
        <f>SUMIF('2025'!$E$2:$E$13728,A569,'2025'!$H$2:$H$13728)</f>
        <v>642085938</v>
      </c>
      <c r="F569" s="47">
        <f>SUMIF('Periodo Parcial 2025'!$E$2:$E$1048576,A569,'Periodo Parcial 2025'!$H$2:$H$1048576)</f>
        <v>0</v>
      </c>
      <c r="G569" s="47">
        <f>SUMIF('Periodo Parcial 2026'!$E$2:$E$1048576,A569,'Periodo Parcial 2026'!$H$2:$H$1048576)</f>
        <v>0</v>
      </c>
      <c r="H569" s="48">
        <f>+G569-F569</f>
        <v>0</v>
      </c>
    </row>
    <row r="570" spans="1:8" x14ac:dyDescent="0.25">
      <c r="A570" s="40" t="s">
        <v>2134</v>
      </c>
      <c r="B570" s="22" t="s">
        <v>2135</v>
      </c>
      <c r="C570" s="22" t="s">
        <v>2882</v>
      </c>
      <c r="D570" s="22" t="s">
        <v>64</v>
      </c>
      <c r="E570" s="47">
        <f>SUMIF('2025'!$E$2:$E$13728,A570,'2025'!$H$2:$H$13728)</f>
        <v>6244082</v>
      </c>
      <c r="F570" s="47">
        <f>SUMIF('Periodo Parcial 2025'!$E$2:$E$1048576,A570,'Periodo Parcial 2025'!$H$2:$H$1048576)</f>
        <v>0</v>
      </c>
      <c r="G570" s="47">
        <f>SUMIF('Periodo Parcial 2026'!$E$2:$E$1048576,A570,'Periodo Parcial 2026'!$H$2:$H$1048576)</f>
        <v>0</v>
      </c>
      <c r="H570" s="48">
        <f>+G570-F570</f>
        <v>0</v>
      </c>
    </row>
    <row r="571" spans="1:8" x14ac:dyDescent="0.25">
      <c r="A571" s="40" t="s">
        <v>1363</v>
      </c>
      <c r="B571" s="22" t="s">
        <v>1364</v>
      </c>
      <c r="C571" s="22" t="s">
        <v>2759</v>
      </c>
      <c r="D571" s="22" t="s">
        <v>42</v>
      </c>
      <c r="E571" s="47">
        <f>SUMIF('2025'!$E$2:$E$13728,A571,'2025'!$H$2:$H$13728)</f>
        <v>3683332</v>
      </c>
      <c r="F571" s="47">
        <f>SUMIF('Periodo Parcial 2025'!$E$2:$E$1048576,A571,'Periodo Parcial 2025'!$H$2:$H$1048576)</f>
        <v>0</v>
      </c>
      <c r="G571" s="47">
        <f>SUMIF('Periodo Parcial 2026'!$E$2:$E$1048576,A571,'Periodo Parcial 2026'!$H$2:$H$1048576)</f>
        <v>0</v>
      </c>
      <c r="H571" s="48">
        <f>+G571-F571</f>
        <v>0</v>
      </c>
    </row>
    <row r="572" spans="1:8" x14ac:dyDescent="0.25">
      <c r="A572" s="40" t="s">
        <v>779</v>
      </c>
      <c r="B572" s="22" t="s">
        <v>780</v>
      </c>
      <c r="C572" s="22" t="s">
        <v>2801</v>
      </c>
      <c r="D572" s="22" t="s">
        <v>64</v>
      </c>
      <c r="E572" s="47">
        <f>SUMIF('2025'!$E$2:$E$13728,A572,'2025'!$H$2:$H$13728)</f>
        <v>3270818</v>
      </c>
      <c r="F572" s="47">
        <f>SUMIF('Periodo Parcial 2025'!$E$2:$E$1048576,A572,'Periodo Parcial 2025'!$H$2:$H$1048576)</f>
        <v>0</v>
      </c>
      <c r="G572" s="47">
        <f>SUMIF('Periodo Parcial 2026'!$E$2:$E$1048576,A572,'Periodo Parcial 2026'!$H$2:$H$1048576)</f>
        <v>0</v>
      </c>
      <c r="H572" s="48">
        <f>+G572-F572</f>
        <v>0</v>
      </c>
    </row>
    <row r="573" spans="1:8" x14ac:dyDescent="0.25">
      <c r="A573" s="40" t="s">
        <v>2028</v>
      </c>
      <c r="B573" s="22" t="s">
        <v>2029</v>
      </c>
      <c r="C573" s="22" t="s">
        <v>2886</v>
      </c>
      <c r="D573" s="22" t="s">
        <v>77</v>
      </c>
      <c r="E573" s="47">
        <f>SUMIF('2025'!$E$2:$E$13728,A573,'2025'!$H$2:$H$13728)</f>
        <v>365217</v>
      </c>
      <c r="F573" s="47">
        <f>SUMIF('Periodo Parcial 2025'!$E$2:$E$1048576,A573,'Periodo Parcial 2025'!$H$2:$H$1048576)</f>
        <v>0</v>
      </c>
      <c r="G573" s="47">
        <f>SUMIF('Periodo Parcial 2026'!$E$2:$E$1048576,A573,'Periodo Parcial 2026'!$H$2:$H$1048576)</f>
        <v>0</v>
      </c>
      <c r="H573" s="48">
        <f>+G573-F573</f>
        <v>0</v>
      </c>
    </row>
    <row r="574" spans="1:8" x14ac:dyDescent="0.25">
      <c r="A574" s="40" t="s">
        <v>2116</v>
      </c>
      <c r="B574" s="22" t="s">
        <v>2117</v>
      </c>
      <c r="C574" s="22" t="s">
        <v>2117</v>
      </c>
      <c r="D574" s="22" t="s">
        <v>42</v>
      </c>
      <c r="E574" s="47">
        <f>SUMIF('2025'!$E$2:$E$13728,A574,'2025'!$H$2:$H$13728)</f>
        <v>12341393</v>
      </c>
      <c r="F574" s="47">
        <f>SUMIF('Periodo Parcial 2025'!$E$2:$E$1048576,A574,'Periodo Parcial 2025'!$H$2:$H$1048576)</f>
        <v>0</v>
      </c>
      <c r="G574" s="47">
        <f>SUMIF('Periodo Parcial 2026'!$E$2:$E$1048576,A574,'Periodo Parcial 2026'!$H$2:$H$1048576)</f>
        <v>0</v>
      </c>
      <c r="H574" s="48">
        <f>+G574-F574</f>
        <v>0</v>
      </c>
    </row>
    <row r="575" spans="1:8" x14ac:dyDescent="0.25">
      <c r="A575" s="40" t="s">
        <v>604</v>
      </c>
      <c r="B575" s="22" t="s">
        <v>605</v>
      </c>
      <c r="C575" s="22" t="s">
        <v>2783</v>
      </c>
      <c r="D575" s="22" t="s">
        <v>42</v>
      </c>
      <c r="E575" s="47">
        <f>SUMIF('2025'!$E$2:$E$13728,A575,'2025'!$H$2:$H$13728)</f>
        <v>5750000</v>
      </c>
      <c r="F575" s="47">
        <f>SUMIF('Periodo Parcial 2025'!$E$2:$E$1048576,A575,'Periodo Parcial 2025'!$H$2:$H$1048576)</f>
        <v>0</v>
      </c>
      <c r="G575" s="47">
        <f>SUMIF('Periodo Parcial 2026'!$E$2:$E$1048576,A575,'Periodo Parcial 2026'!$H$2:$H$1048576)</f>
        <v>0</v>
      </c>
      <c r="H575" s="48">
        <f>+G575-F575</f>
        <v>0</v>
      </c>
    </row>
    <row r="576" spans="1:8" x14ac:dyDescent="0.25">
      <c r="A576" s="40" t="s">
        <v>545</v>
      </c>
      <c r="B576" s="22" t="s">
        <v>546</v>
      </c>
      <c r="C576" s="22" t="s">
        <v>2783</v>
      </c>
      <c r="D576" s="22" t="s">
        <v>42</v>
      </c>
      <c r="E576" s="47">
        <f>SUMIF('2025'!$E$2:$E$13728,A576,'2025'!$H$2:$H$13728)</f>
        <v>15800000</v>
      </c>
      <c r="F576" s="47">
        <f>SUMIF('Periodo Parcial 2025'!$E$2:$E$1048576,A576,'Periodo Parcial 2025'!$H$2:$H$1048576)</f>
        <v>0</v>
      </c>
      <c r="G576" s="47">
        <f>SUMIF('Periodo Parcial 2026'!$E$2:$E$1048576,A576,'Periodo Parcial 2026'!$H$2:$H$1048576)</f>
        <v>0</v>
      </c>
      <c r="H576" s="48">
        <f>+G576-F576</f>
        <v>0</v>
      </c>
    </row>
    <row r="577" spans="1:8" x14ac:dyDescent="0.25">
      <c r="A577" s="40" t="s">
        <v>465</v>
      </c>
      <c r="B577" s="22" t="s">
        <v>466</v>
      </c>
      <c r="C577" s="22" t="s">
        <v>2887</v>
      </c>
      <c r="D577" s="22" t="s">
        <v>57</v>
      </c>
      <c r="E577" s="47">
        <f>SUMIF('2025'!$E$2:$E$13728,A577,'2025'!$H$2:$H$13728)</f>
        <v>3143885</v>
      </c>
      <c r="F577" s="47">
        <f>SUMIF('Periodo Parcial 2025'!$E$2:$E$1048576,A577,'Periodo Parcial 2025'!$H$2:$H$1048576)</f>
        <v>0</v>
      </c>
      <c r="G577" s="47">
        <f>SUMIF('Periodo Parcial 2026'!$E$2:$E$1048576,A577,'Periodo Parcial 2026'!$H$2:$H$1048576)</f>
        <v>0</v>
      </c>
      <c r="H577" s="48">
        <f>+G577-F577</f>
        <v>0</v>
      </c>
    </row>
    <row r="578" spans="1:8" x14ac:dyDescent="0.25">
      <c r="A578" s="40" t="s">
        <v>417</v>
      </c>
      <c r="B578" s="22" t="s">
        <v>418</v>
      </c>
      <c r="C578" s="22" t="s">
        <v>2888</v>
      </c>
      <c r="D578" s="22" t="s">
        <v>57</v>
      </c>
      <c r="E578" s="47">
        <f>SUMIF('2025'!$E$2:$E$13728,A578,'2025'!$H$2:$H$13728)</f>
        <v>150000000</v>
      </c>
      <c r="F578" s="47">
        <f>SUMIF('Periodo Parcial 2025'!$E$2:$E$1048576,A578,'Periodo Parcial 2025'!$H$2:$H$1048576)</f>
        <v>50000000</v>
      </c>
      <c r="G578" s="47">
        <f>SUMIF('Periodo Parcial 2026'!$E$2:$E$1048576,A578,'Periodo Parcial 2026'!$H$2:$H$1048576)</f>
        <v>50000000</v>
      </c>
      <c r="H578" s="48">
        <f>+G578-F578</f>
        <v>0</v>
      </c>
    </row>
    <row r="579" spans="1:8" x14ac:dyDescent="0.25">
      <c r="A579" s="40" t="s">
        <v>854</v>
      </c>
      <c r="B579" s="22" t="s">
        <v>855</v>
      </c>
      <c r="C579" s="22" t="s">
        <v>2889</v>
      </c>
      <c r="D579" s="22" t="s">
        <v>64</v>
      </c>
      <c r="E579" s="47">
        <f>SUMIF('2025'!$E$2:$E$13728,A579,'2025'!$H$2:$H$13728)</f>
        <v>32693876</v>
      </c>
      <c r="F579" s="47">
        <f>SUMIF('Periodo Parcial 2025'!$E$2:$E$1048576,A579,'Periodo Parcial 2025'!$H$2:$H$1048576)</f>
        <v>0</v>
      </c>
      <c r="G579" s="47">
        <f>SUMIF('Periodo Parcial 2026'!$E$2:$E$1048576,A579,'Periodo Parcial 2026'!$H$2:$H$1048576)</f>
        <v>0</v>
      </c>
      <c r="H579" s="48">
        <f>+G579-F579</f>
        <v>0</v>
      </c>
    </row>
    <row r="580" spans="1:8" x14ac:dyDescent="0.25">
      <c r="A580" s="40" t="s">
        <v>483</v>
      </c>
      <c r="B580" s="22" t="s">
        <v>484</v>
      </c>
      <c r="C580" s="22" t="s">
        <v>484</v>
      </c>
      <c r="D580" s="22" t="s">
        <v>77</v>
      </c>
      <c r="E580" s="47">
        <f>SUMIF('2025'!$E$2:$E$13728,A580,'2025'!$H$2:$H$13728)</f>
        <v>16815261</v>
      </c>
      <c r="F580" s="47">
        <f>SUMIF('Periodo Parcial 2025'!$E$2:$E$1048576,A580,'Periodo Parcial 2025'!$H$2:$H$1048576)</f>
        <v>0</v>
      </c>
      <c r="G580" s="47">
        <f>SUMIF('Periodo Parcial 2026'!$E$2:$E$1048576,A580,'Periodo Parcial 2026'!$H$2:$H$1048576)</f>
        <v>0</v>
      </c>
      <c r="H580" s="48">
        <f>+G580-F580</f>
        <v>0</v>
      </c>
    </row>
    <row r="581" spans="1:8" x14ac:dyDescent="0.25">
      <c r="A581" s="40" t="s">
        <v>1313</v>
      </c>
      <c r="B581" s="22" t="s">
        <v>1314</v>
      </c>
      <c r="C581" s="22" t="s">
        <v>2785</v>
      </c>
      <c r="D581" s="22" t="s">
        <v>77</v>
      </c>
      <c r="E581" s="47">
        <f>SUMIF('2025'!$E$2:$E$13728,A581,'2025'!$H$2:$H$13728)</f>
        <v>13700000</v>
      </c>
      <c r="F581" s="47">
        <f>SUMIF('Periodo Parcial 2025'!$E$2:$E$1048576,A581,'Periodo Parcial 2025'!$H$2:$H$1048576)</f>
        <v>0</v>
      </c>
      <c r="G581" s="47">
        <f>SUMIF('Periodo Parcial 2026'!$E$2:$E$1048576,A581,'Periodo Parcial 2026'!$H$2:$H$1048576)</f>
        <v>0</v>
      </c>
      <c r="H581" s="48">
        <f>+G581-F581</f>
        <v>0</v>
      </c>
    </row>
    <row r="582" spans="1:8" x14ac:dyDescent="0.25">
      <c r="A582" s="40" t="s">
        <v>1917</v>
      </c>
      <c r="B582" s="22" t="s">
        <v>1918</v>
      </c>
      <c r="C582" s="22" t="s">
        <v>1918</v>
      </c>
      <c r="D582" s="22" t="s">
        <v>47</v>
      </c>
      <c r="E582" s="47">
        <f>SUMIF('2025'!$E$2:$E$13728,A582,'2025'!$H$2:$H$13728)</f>
        <v>1981862</v>
      </c>
      <c r="F582" s="47">
        <f>SUMIF('Periodo Parcial 2025'!$E$2:$E$1048576,A582,'Periodo Parcial 2025'!$H$2:$H$1048576)</f>
        <v>0</v>
      </c>
      <c r="G582" s="47">
        <f>SUMIF('Periodo Parcial 2026'!$E$2:$E$1048576,A582,'Periodo Parcial 2026'!$H$2:$H$1048576)</f>
        <v>0</v>
      </c>
      <c r="H582" s="48">
        <f>+G582-F582</f>
        <v>0</v>
      </c>
    </row>
    <row r="583" spans="1:8" x14ac:dyDescent="0.25">
      <c r="A583" s="40" t="s">
        <v>2285</v>
      </c>
      <c r="B583" s="22" t="s">
        <v>2286</v>
      </c>
      <c r="C583" s="22" t="s">
        <v>2694</v>
      </c>
      <c r="D583" s="22" t="s">
        <v>77</v>
      </c>
      <c r="E583" s="47">
        <f>SUMIF('2025'!$E$2:$E$13728,A583,'2025'!$H$2:$H$13728)</f>
        <v>3450000</v>
      </c>
      <c r="F583" s="47">
        <f>SUMIF('Periodo Parcial 2025'!$E$2:$E$1048576,A583,'Periodo Parcial 2025'!$H$2:$H$1048576)</f>
        <v>0</v>
      </c>
      <c r="G583" s="47">
        <f>SUMIF('Periodo Parcial 2026'!$E$2:$E$1048576,A583,'Periodo Parcial 2026'!$H$2:$H$1048576)</f>
        <v>0</v>
      </c>
      <c r="H583" s="48">
        <f>+G583-F583</f>
        <v>0</v>
      </c>
    </row>
    <row r="584" spans="1:8" x14ac:dyDescent="0.25">
      <c r="A584" s="40" t="s">
        <v>2399</v>
      </c>
      <c r="B584" s="22" t="s">
        <v>2400</v>
      </c>
      <c r="C584" s="22" t="s">
        <v>2694</v>
      </c>
      <c r="D584" s="22" t="s">
        <v>77</v>
      </c>
      <c r="E584" s="47">
        <f>SUMIF('2025'!$E$2:$E$13728,A584,'2025'!$H$2:$H$13728)</f>
        <v>2984663</v>
      </c>
      <c r="F584" s="47">
        <f>SUMIF('Periodo Parcial 2025'!$E$2:$E$1048576,A584,'Periodo Parcial 2025'!$H$2:$H$1048576)</f>
        <v>0</v>
      </c>
      <c r="G584" s="47">
        <f>SUMIF('Periodo Parcial 2026'!$E$2:$E$1048576,A584,'Periodo Parcial 2026'!$H$2:$H$1048576)</f>
        <v>0</v>
      </c>
      <c r="H584" s="48">
        <f>+G584-F584</f>
        <v>0</v>
      </c>
    </row>
    <row r="585" spans="1:8" x14ac:dyDescent="0.25">
      <c r="A585" s="40" t="s">
        <v>745</v>
      </c>
      <c r="B585" s="22" t="s">
        <v>746</v>
      </c>
      <c r="C585" s="22" t="s">
        <v>2890</v>
      </c>
      <c r="D585" s="22" t="s">
        <v>47</v>
      </c>
      <c r="E585" s="47">
        <f>SUMIF('2025'!$E$2:$E$13728,A585,'2025'!$H$2:$H$13728)</f>
        <v>125073508</v>
      </c>
      <c r="F585" s="47">
        <f>SUMIF('Periodo Parcial 2025'!$E$2:$E$1048576,A585,'Periodo Parcial 2025'!$H$2:$H$1048576)</f>
        <v>0</v>
      </c>
      <c r="G585" s="47">
        <f>SUMIF('Periodo Parcial 2026'!$E$2:$E$1048576,A585,'Periodo Parcial 2026'!$H$2:$H$1048576)</f>
        <v>0</v>
      </c>
      <c r="H585" s="48">
        <f>+G585-F585</f>
        <v>0</v>
      </c>
    </row>
    <row r="586" spans="1:8" x14ac:dyDescent="0.25">
      <c r="A586" s="40" t="s">
        <v>1606</v>
      </c>
      <c r="B586" s="22" t="s">
        <v>1607</v>
      </c>
      <c r="C586" s="22" t="s">
        <v>2857</v>
      </c>
      <c r="D586" s="22" t="s">
        <v>54</v>
      </c>
      <c r="E586" s="47">
        <f>SUMIF('2025'!$E$2:$E$13728,A586,'2025'!$H$2:$H$13728)</f>
        <v>33610876</v>
      </c>
      <c r="F586" s="47">
        <f>SUMIF('Periodo Parcial 2025'!$E$2:$E$1048576,A586,'Periodo Parcial 2025'!$H$2:$H$1048576)</f>
        <v>0</v>
      </c>
      <c r="G586" s="47">
        <f>SUMIF('Periodo Parcial 2026'!$E$2:$E$1048576,A586,'Periodo Parcial 2026'!$H$2:$H$1048576)</f>
        <v>0</v>
      </c>
      <c r="H586" s="48">
        <f>+G586-F586</f>
        <v>0</v>
      </c>
    </row>
    <row r="587" spans="1:8" x14ac:dyDescent="0.25">
      <c r="A587" s="40" t="s">
        <v>2124</v>
      </c>
      <c r="B587" s="22" t="s">
        <v>2125</v>
      </c>
      <c r="C587" s="22" t="s">
        <v>2125</v>
      </c>
      <c r="D587" s="22" t="s">
        <v>77</v>
      </c>
      <c r="E587" s="47">
        <f>SUMIF('2025'!$E$2:$E$13728,A587,'2025'!$H$2:$H$13728)</f>
        <v>625878</v>
      </c>
      <c r="F587" s="47">
        <f>SUMIF('Periodo Parcial 2025'!$E$2:$E$1048576,A587,'Periodo Parcial 2025'!$H$2:$H$1048576)</f>
        <v>0</v>
      </c>
      <c r="G587" s="47">
        <f>SUMIF('Periodo Parcial 2026'!$E$2:$E$1048576,A587,'Periodo Parcial 2026'!$H$2:$H$1048576)</f>
        <v>0</v>
      </c>
      <c r="H587" s="48">
        <f>+G587-F587</f>
        <v>0</v>
      </c>
    </row>
    <row r="588" spans="1:8" x14ac:dyDescent="0.25">
      <c r="A588" s="40" t="s">
        <v>930</v>
      </c>
      <c r="B588" s="22" t="s">
        <v>931</v>
      </c>
      <c r="C588" s="22" t="s">
        <v>2891</v>
      </c>
      <c r="D588" s="22" t="s">
        <v>47</v>
      </c>
      <c r="E588" s="47">
        <f>SUMIF('2025'!$E$2:$E$13728,A588,'2025'!$H$2:$H$13728)</f>
        <v>944211</v>
      </c>
      <c r="F588" s="47">
        <f>SUMIF('Periodo Parcial 2025'!$E$2:$E$1048576,A588,'Periodo Parcial 2025'!$H$2:$H$1048576)</f>
        <v>0</v>
      </c>
      <c r="G588" s="47">
        <f>SUMIF('Periodo Parcial 2026'!$E$2:$E$1048576,A588,'Periodo Parcial 2026'!$H$2:$H$1048576)</f>
        <v>0</v>
      </c>
      <c r="H588" s="48">
        <f>+G588-F588</f>
        <v>0</v>
      </c>
    </row>
    <row r="589" spans="1:8" x14ac:dyDescent="0.25">
      <c r="A589" s="40" t="s">
        <v>2305</v>
      </c>
      <c r="B589" s="22" t="s">
        <v>2306</v>
      </c>
      <c r="C589" s="22" t="s">
        <v>2892</v>
      </c>
      <c r="D589" s="22" t="s">
        <v>64</v>
      </c>
      <c r="E589" s="47">
        <f>SUMIF('2025'!$E$2:$E$13728,A589,'2025'!$H$2:$H$13728)</f>
        <v>80000000</v>
      </c>
      <c r="F589" s="47">
        <f>SUMIF('Periodo Parcial 2025'!$E$2:$E$1048576,A589,'Periodo Parcial 2025'!$H$2:$H$1048576)</f>
        <v>0</v>
      </c>
      <c r="G589" s="47">
        <f>SUMIF('Periodo Parcial 2026'!$E$2:$E$1048576,A589,'Periodo Parcial 2026'!$H$2:$H$1048576)</f>
        <v>0</v>
      </c>
      <c r="H589" s="48">
        <f>+G589-F589</f>
        <v>0</v>
      </c>
    </row>
    <row r="590" spans="1:8" x14ac:dyDescent="0.25">
      <c r="A590" s="40" t="s">
        <v>727</v>
      </c>
      <c r="B590" s="22" t="s">
        <v>728</v>
      </c>
      <c r="C590" s="22" t="s">
        <v>2893</v>
      </c>
      <c r="D590" s="22" t="s">
        <v>77</v>
      </c>
      <c r="E590" s="47">
        <f>SUMIF('2025'!$E$2:$E$13728,A590,'2025'!$H$2:$H$13728)</f>
        <v>2900000</v>
      </c>
      <c r="F590" s="47">
        <f>SUMIF('Periodo Parcial 2025'!$E$2:$E$1048576,A590,'Periodo Parcial 2025'!$H$2:$H$1048576)</f>
        <v>0</v>
      </c>
      <c r="G590" s="47">
        <f>SUMIF('Periodo Parcial 2026'!$E$2:$E$1048576,A590,'Periodo Parcial 2026'!$H$2:$H$1048576)</f>
        <v>0</v>
      </c>
      <c r="H590" s="48">
        <f>+G590-F590</f>
        <v>0</v>
      </c>
    </row>
    <row r="591" spans="1:8" x14ac:dyDescent="0.25">
      <c r="A591" s="40" t="s">
        <v>875</v>
      </c>
      <c r="B591" s="22" t="s">
        <v>876</v>
      </c>
      <c r="C591" s="22" t="s">
        <v>2867</v>
      </c>
      <c r="D591" s="22" t="s">
        <v>42</v>
      </c>
      <c r="E591" s="47">
        <f>SUMIF('2025'!$E$2:$E$13728,A591,'2025'!$H$2:$H$13728)</f>
        <v>2552106</v>
      </c>
      <c r="F591" s="47">
        <f>SUMIF('Periodo Parcial 2025'!$E$2:$E$1048576,A591,'Periodo Parcial 2025'!$H$2:$H$1048576)</f>
        <v>0</v>
      </c>
      <c r="G591" s="47">
        <f>SUMIF('Periodo Parcial 2026'!$E$2:$E$1048576,A591,'Periodo Parcial 2026'!$H$2:$H$1048576)</f>
        <v>0</v>
      </c>
      <c r="H591" s="48">
        <f>+G591-F591</f>
        <v>0</v>
      </c>
    </row>
    <row r="592" spans="1:8" x14ac:dyDescent="0.25">
      <c r="A592" s="40" t="s">
        <v>463</v>
      </c>
      <c r="B592" s="22" t="s">
        <v>464</v>
      </c>
      <c r="C592" s="22" t="s">
        <v>2894</v>
      </c>
      <c r="D592" s="22" t="s">
        <v>77</v>
      </c>
      <c r="E592" s="47">
        <f>SUMIF('2025'!$E$2:$E$13728,A592,'2025'!$H$2:$H$13728)</f>
        <v>54963075</v>
      </c>
      <c r="F592" s="47">
        <f>SUMIF('Periodo Parcial 2025'!$E$2:$E$1048576,A592,'Periodo Parcial 2025'!$H$2:$H$1048576)</f>
        <v>0</v>
      </c>
      <c r="G592" s="47">
        <f>SUMIF('Periodo Parcial 2026'!$E$2:$E$1048576,A592,'Periodo Parcial 2026'!$H$2:$H$1048576)</f>
        <v>0</v>
      </c>
      <c r="H592" s="48">
        <f>+G592-F592</f>
        <v>0</v>
      </c>
    </row>
    <row r="593" spans="1:8" x14ac:dyDescent="0.25">
      <c r="A593" s="40" t="s">
        <v>600</v>
      </c>
      <c r="B593" s="22" t="s">
        <v>601</v>
      </c>
      <c r="C593" s="22" t="s">
        <v>2894</v>
      </c>
      <c r="D593" s="22" t="s">
        <v>77</v>
      </c>
      <c r="E593" s="47">
        <f>SUMIF('2025'!$E$2:$E$13728,A593,'2025'!$H$2:$H$13728)</f>
        <v>2629352</v>
      </c>
      <c r="F593" s="47">
        <f>SUMIF('Periodo Parcial 2025'!$E$2:$E$1048576,A593,'Periodo Parcial 2025'!$H$2:$H$1048576)</f>
        <v>0</v>
      </c>
      <c r="G593" s="47">
        <f>SUMIF('Periodo Parcial 2026'!$E$2:$E$1048576,A593,'Periodo Parcial 2026'!$H$2:$H$1048576)</f>
        <v>0</v>
      </c>
      <c r="H593" s="48">
        <f>+G593-F593</f>
        <v>0</v>
      </c>
    </row>
    <row r="594" spans="1:8" x14ac:dyDescent="0.25">
      <c r="A594" s="40" t="s">
        <v>691</v>
      </c>
      <c r="B594" s="22" t="s">
        <v>692</v>
      </c>
      <c r="C594" s="22" t="s">
        <v>2894</v>
      </c>
      <c r="D594" s="22" t="s">
        <v>77</v>
      </c>
      <c r="E594" s="47">
        <f>SUMIF('2025'!$E$2:$E$13728,A594,'2025'!$H$2:$H$13728)</f>
        <v>1666748</v>
      </c>
      <c r="F594" s="47">
        <f>SUMIF('Periodo Parcial 2025'!$E$2:$E$1048576,A594,'Periodo Parcial 2025'!$H$2:$H$1048576)</f>
        <v>0</v>
      </c>
      <c r="G594" s="47">
        <f>SUMIF('Periodo Parcial 2026'!$E$2:$E$1048576,A594,'Periodo Parcial 2026'!$H$2:$H$1048576)</f>
        <v>0</v>
      </c>
      <c r="H594" s="48">
        <f>+G594-F594</f>
        <v>0</v>
      </c>
    </row>
    <row r="595" spans="1:8" x14ac:dyDescent="0.25">
      <c r="A595" s="40" t="s">
        <v>697</v>
      </c>
      <c r="B595" s="22" t="s">
        <v>698</v>
      </c>
      <c r="C595" s="22" t="s">
        <v>2894</v>
      </c>
      <c r="D595" s="22" t="s">
        <v>77</v>
      </c>
      <c r="E595" s="47">
        <f>SUMIF('2025'!$E$2:$E$13728,A595,'2025'!$H$2:$H$13728)</f>
        <v>9629690</v>
      </c>
      <c r="F595" s="47">
        <f>SUMIF('Periodo Parcial 2025'!$E$2:$E$1048576,A595,'Periodo Parcial 2025'!$H$2:$H$1048576)</f>
        <v>0</v>
      </c>
      <c r="G595" s="47">
        <f>SUMIF('Periodo Parcial 2026'!$E$2:$E$1048576,A595,'Periodo Parcial 2026'!$H$2:$H$1048576)</f>
        <v>0</v>
      </c>
      <c r="H595" s="48">
        <f>+G595-F595</f>
        <v>0</v>
      </c>
    </row>
    <row r="596" spans="1:8" x14ac:dyDescent="0.25">
      <c r="A596" s="40" t="s">
        <v>685</v>
      </c>
      <c r="B596" s="22" t="s">
        <v>686</v>
      </c>
      <c r="C596" s="22" t="s">
        <v>2894</v>
      </c>
      <c r="D596" s="22" t="s">
        <v>77</v>
      </c>
      <c r="E596" s="47">
        <f>SUMIF('2025'!$E$2:$E$13728,A596,'2025'!$H$2:$H$13728)</f>
        <v>10453742</v>
      </c>
      <c r="F596" s="47">
        <f>SUMIF('Periodo Parcial 2025'!$E$2:$E$1048576,A596,'Periodo Parcial 2025'!$H$2:$H$1048576)</f>
        <v>0</v>
      </c>
      <c r="G596" s="47">
        <f>SUMIF('Periodo Parcial 2026'!$E$2:$E$1048576,A596,'Periodo Parcial 2026'!$H$2:$H$1048576)</f>
        <v>0</v>
      </c>
      <c r="H596" s="48">
        <f>+G596-F596</f>
        <v>0</v>
      </c>
    </row>
    <row r="597" spans="1:8" x14ac:dyDescent="0.25">
      <c r="A597" s="40" t="s">
        <v>783</v>
      </c>
      <c r="B597" s="22" t="s">
        <v>784</v>
      </c>
      <c r="C597" s="22" t="s">
        <v>2692</v>
      </c>
      <c r="D597" s="22" t="s">
        <v>47</v>
      </c>
      <c r="E597" s="47">
        <f>SUMIF('2025'!$E$2:$E$13728,A597,'2025'!$H$2:$H$13728)</f>
        <v>57000000</v>
      </c>
      <c r="F597" s="47">
        <f>SUMIF('Periodo Parcial 2025'!$E$2:$E$1048576,A597,'Periodo Parcial 2025'!$H$2:$H$1048576)</f>
        <v>0</v>
      </c>
      <c r="G597" s="47">
        <f>SUMIF('Periodo Parcial 2026'!$E$2:$E$1048576,A597,'Periodo Parcial 2026'!$H$2:$H$1048576)</f>
        <v>0</v>
      </c>
      <c r="H597" s="48">
        <f>+G597-F597</f>
        <v>0</v>
      </c>
    </row>
    <row r="598" spans="1:8" x14ac:dyDescent="0.25">
      <c r="A598" s="40" t="s">
        <v>1911</v>
      </c>
      <c r="B598" s="22" t="s">
        <v>1912</v>
      </c>
      <c r="C598" s="22" t="s">
        <v>1912</v>
      </c>
      <c r="D598" s="22" t="s">
        <v>42</v>
      </c>
      <c r="E598" s="47">
        <f>SUMIF('2025'!$E$2:$E$13728,A598,'2025'!$H$2:$H$13728)</f>
        <v>746667</v>
      </c>
      <c r="F598" s="47">
        <f>SUMIF('Periodo Parcial 2025'!$E$2:$E$1048576,A598,'Periodo Parcial 2025'!$H$2:$H$1048576)</f>
        <v>0</v>
      </c>
      <c r="G598" s="47">
        <f>SUMIF('Periodo Parcial 2026'!$E$2:$E$1048576,A598,'Periodo Parcial 2026'!$H$2:$H$1048576)</f>
        <v>0</v>
      </c>
      <c r="H598" s="48">
        <f>+G598-F598</f>
        <v>0</v>
      </c>
    </row>
    <row r="599" spans="1:8" x14ac:dyDescent="0.25">
      <c r="A599" s="40" t="s">
        <v>677</v>
      </c>
      <c r="B599" s="22" t="s">
        <v>678</v>
      </c>
      <c r="C599" s="22" t="s">
        <v>678</v>
      </c>
      <c r="D599" s="22" t="s">
        <v>87</v>
      </c>
      <c r="E599" s="47">
        <f>SUMIF('2025'!$E$2:$E$13728,A599,'2025'!$H$2:$H$13728)</f>
        <v>29695893</v>
      </c>
      <c r="F599" s="47">
        <f>SUMIF('Periodo Parcial 2025'!$E$2:$E$1048576,A599,'Periodo Parcial 2025'!$H$2:$H$1048576)</f>
        <v>0</v>
      </c>
      <c r="G599" s="47">
        <f>SUMIF('Periodo Parcial 2026'!$E$2:$E$1048576,A599,'Periodo Parcial 2026'!$H$2:$H$1048576)</f>
        <v>0</v>
      </c>
      <c r="H599" s="48">
        <f>+G599-F599</f>
        <v>0</v>
      </c>
    </row>
    <row r="600" spans="1:8" x14ac:dyDescent="0.25">
      <c r="A600" s="40" t="s">
        <v>880</v>
      </c>
      <c r="B600" s="22" t="s">
        <v>881</v>
      </c>
      <c r="C600" s="22" t="s">
        <v>881</v>
      </c>
      <c r="D600" s="22" t="s">
        <v>77</v>
      </c>
      <c r="E600" s="47">
        <f>SUMIF('2025'!$E$2:$E$13728,A600,'2025'!$H$2:$H$13728)</f>
        <v>2460381</v>
      </c>
      <c r="F600" s="47">
        <f>SUMIF('Periodo Parcial 2025'!$E$2:$E$1048576,A600,'Periodo Parcial 2025'!$H$2:$H$1048576)</f>
        <v>0</v>
      </c>
      <c r="G600" s="47">
        <f>SUMIF('Periodo Parcial 2026'!$E$2:$E$1048576,A600,'Periodo Parcial 2026'!$H$2:$H$1048576)</f>
        <v>0</v>
      </c>
      <c r="H600" s="48">
        <f>+G600-F600</f>
        <v>0</v>
      </c>
    </row>
    <row r="601" spans="1:8" x14ac:dyDescent="0.25">
      <c r="A601" s="40" t="s">
        <v>366</v>
      </c>
      <c r="B601" s="22" t="s">
        <v>367</v>
      </c>
      <c r="C601" s="22" t="s">
        <v>2895</v>
      </c>
      <c r="D601" s="22" t="s">
        <v>47</v>
      </c>
      <c r="E601" s="47">
        <f>SUMIF('2025'!$E$2:$E$13728,A601,'2025'!$H$2:$H$13728)</f>
        <v>300000000</v>
      </c>
      <c r="F601" s="47">
        <f>SUMIF('Periodo Parcial 2025'!$E$2:$E$1048576,A601,'Periodo Parcial 2025'!$H$2:$H$1048576)</f>
        <v>0</v>
      </c>
      <c r="G601" s="47">
        <f>SUMIF('Periodo Parcial 2026'!$E$2:$E$1048576,A601,'Periodo Parcial 2026'!$H$2:$H$1048576)</f>
        <v>0</v>
      </c>
      <c r="H601" s="48">
        <f>+G601-F601</f>
        <v>0</v>
      </c>
    </row>
    <row r="602" spans="1:8" x14ac:dyDescent="0.25">
      <c r="A602" s="40" t="s">
        <v>1244</v>
      </c>
      <c r="B602" s="22" t="s">
        <v>1245</v>
      </c>
      <c r="C602" s="22" t="s">
        <v>2776</v>
      </c>
      <c r="D602" s="22" t="s">
        <v>77</v>
      </c>
      <c r="E602" s="47">
        <f>SUMIF('2025'!$E$2:$E$13728,A602,'2025'!$H$2:$H$13728)</f>
        <v>4671114</v>
      </c>
      <c r="F602" s="47">
        <f>SUMIF('Periodo Parcial 2025'!$E$2:$E$1048576,A602,'Periodo Parcial 2025'!$H$2:$H$1048576)</f>
        <v>0</v>
      </c>
      <c r="G602" s="47">
        <f>SUMIF('Periodo Parcial 2026'!$E$2:$E$1048576,A602,'Periodo Parcial 2026'!$H$2:$H$1048576)</f>
        <v>0</v>
      </c>
      <c r="H602" s="48">
        <f>+G602-F602</f>
        <v>0</v>
      </c>
    </row>
    <row r="603" spans="1:8" x14ac:dyDescent="0.25">
      <c r="A603" s="40" t="s">
        <v>2106</v>
      </c>
      <c r="B603" s="22" t="s">
        <v>2107</v>
      </c>
      <c r="C603" s="22" t="s">
        <v>2107</v>
      </c>
      <c r="D603" s="22" t="s">
        <v>77</v>
      </c>
      <c r="E603" s="47">
        <f>SUMIF('2025'!$E$2:$E$13728,A603,'2025'!$H$2:$H$13728)</f>
        <v>6087715</v>
      </c>
      <c r="F603" s="47">
        <f>SUMIF('Periodo Parcial 2025'!$E$2:$E$1048576,A603,'Periodo Parcial 2025'!$H$2:$H$1048576)</f>
        <v>0</v>
      </c>
      <c r="G603" s="47">
        <f>SUMIF('Periodo Parcial 2026'!$E$2:$E$1048576,A603,'Periodo Parcial 2026'!$H$2:$H$1048576)</f>
        <v>0</v>
      </c>
      <c r="H603" s="48">
        <f>+G603-F603</f>
        <v>0</v>
      </c>
    </row>
    <row r="604" spans="1:8" x14ac:dyDescent="0.25">
      <c r="A604" s="40" t="s">
        <v>281</v>
      </c>
      <c r="B604" s="22" t="s">
        <v>282</v>
      </c>
      <c r="C604" s="22" t="s">
        <v>2896</v>
      </c>
      <c r="D604" s="22" t="s">
        <v>64</v>
      </c>
      <c r="E604" s="47">
        <f>SUMIF('2025'!$E$2:$E$13728,A604,'2025'!$H$2:$H$13728)</f>
        <v>1910761</v>
      </c>
      <c r="F604" s="47">
        <f>SUMIF('Periodo Parcial 2025'!$E$2:$E$1048576,A604,'Periodo Parcial 2025'!$H$2:$H$1048576)</f>
        <v>0</v>
      </c>
      <c r="G604" s="47">
        <f>SUMIF('Periodo Parcial 2026'!$E$2:$E$1048576,A604,'Periodo Parcial 2026'!$H$2:$H$1048576)</f>
        <v>0</v>
      </c>
      <c r="H604" s="48">
        <f>+G604-F604</f>
        <v>0</v>
      </c>
    </row>
    <row r="605" spans="1:8" x14ac:dyDescent="0.25">
      <c r="A605" s="40" t="s">
        <v>1282</v>
      </c>
      <c r="B605" s="22" t="s">
        <v>1283</v>
      </c>
      <c r="C605" s="22" t="s">
        <v>2776</v>
      </c>
      <c r="D605" s="22" t="s">
        <v>77</v>
      </c>
      <c r="E605" s="47">
        <f>SUMIF('2025'!$E$2:$E$13728,A605,'2025'!$H$2:$H$13728)</f>
        <v>72083600</v>
      </c>
      <c r="F605" s="47">
        <f>SUMIF('Periodo Parcial 2025'!$E$2:$E$1048576,A605,'Periodo Parcial 2025'!$H$2:$H$1048576)</f>
        <v>0</v>
      </c>
      <c r="G605" s="47">
        <f>SUMIF('Periodo Parcial 2026'!$E$2:$E$1048576,A605,'Periodo Parcial 2026'!$H$2:$H$1048576)</f>
        <v>0</v>
      </c>
      <c r="H605" s="48">
        <f>+G605-F605</f>
        <v>0</v>
      </c>
    </row>
    <row r="606" spans="1:8" x14ac:dyDescent="0.25">
      <c r="A606" s="40" t="s">
        <v>665</v>
      </c>
      <c r="B606" s="22" t="s">
        <v>666</v>
      </c>
      <c r="C606" s="22" t="s">
        <v>2867</v>
      </c>
      <c r="D606" s="22" t="s">
        <v>42</v>
      </c>
      <c r="E606" s="47">
        <f>SUMIF('2025'!$E$2:$E$13728,A606,'2025'!$H$2:$H$13728)</f>
        <v>96870619</v>
      </c>
      <c r="F606" s="47">
        <f>SUMIF('Periodo Parcial 2025'!$E$2:$E$1048576,A606,'Periodo Parcial 2025'!$H$2:$H$1048576)</f>
        <v>0</v>
      </c>
      <c r="G606" s="47">
        <f>SUMIF('Periodo Parcial 2026'!$E$2:$E$1048576,A606,'Periodo Parcial 2026'!$H$2:$H$1048576)</f>
        <v>0</v>
      </c>
      <c r="H606" s="48">
        <f>+G606-F606</f>
        <v>0</v>
      </c>
    </row>
    <row r="607" spans="1:8" x14ac:dyDescent="0.25">
      <c r="A607" s="40" t="s">
        <v>352</v>
      </c>
      <c r="B607" s="22" t="s">
        <v>353</v>
      </c>
      <c r="C607" s="22" t="s">
        <v>2897</v>
      </c>
      <c r="D607" s="22" t="s">
        <v>47</v>
      </c>
      <c r="E607" s="47">
        <f>SUMIF('2025'!$E$2:$E$13728,A607,'2025'!$H$2:$H$13728)</f>
        <v>11765</v>
      </c>
      <c r="F607" s="47">
        <f>SUMIF('Periodo Parcial 2025'!$E$2:$E$1048576,A607,'Periodo Parcial 2025'!$H$2:$H$1048576)</f>
        <v>0</v>
      </c>
      <c r="G607" s="47">
        <f>SUMIF('Periodo Parcial 2026'!$E$2:$E$1048576,A607,'Periodo Parcial 2026'!$H$2:$H$1048576)</f>
        <v>0</v>
      </c>
      <c r="H607" s="48">
        <f>+G607-F607</f>
        <v>0</v>
      </c>
    </row>
    <row r="608" spans="1:8" x14ac:dyDescent="0.25">
      <c r="A608" s="40" t="s">
        <v>804</v>
      </c>
      <c r="B608" s="22" t="s">
        <v>805</v>
      </c>
      <c r="C608" s="22" t="s">
        <v>2786</v>
      </c>
      <c r="D608" s="22" t="s">
        <v>51</v>
      </c>
      <c r="E608" s="47">
        <f>SUMIF('2025'!$E$2:$E$13728,A608,'2025'!$H$2:$H$13728)</f>
        <v>108091394</v>
      </c>
      <c r="F608" s="47">
        <f>SUMIF('Periodo Parcial 2025'!$E$2:$E$1048576,A608,'Periodo Parcial 2025'!$H$2:$H$1048576)</f>
        <v>0</v>
      </c>
      <c r="G608" s="47">
        <f>SUMIF('Periodo Parcial 2026'!$E$2:$E$1048576,A608,'Periodo Parcial 2026'!$H$2:$H$1048576)</f>
        <v>0</v>
      </c>
      <c r="H608" s="48">
        <f>+G608-F608</f>
        <v>0</v>
      </c>
    </row>
    <row r="609" spans="1:8" x14ac:dyDescent="0.25">
      <c r="A609" s="40" t="s">
        <v>185</v>
      </c>
      <c r="B609" s="22" t="s">
        <v>186</v>
      </c>
      <c r="C609" s="22" t="s">
        <v>186</v>
      </c>
      <c r="D609" s="22" t="s">
        <v>77</v>
      </c>
      <c r="E609" s="47">
        <f>SUMIF('2025'!$E$2:$E$13728,A609,'2025'!$H$2:$H$13728)</f>
        <v>40000000</v>
      </c>
      <c r="F609" s="47">
        <f>SUMIF('Periodo Parcial 2025'!$E$2:$E$1048576,A609,'Periodo Parcial 2025'!$H$2:$H$1048576)</f>
        <v>0</v>
      </c>
      <c r="G609" s="47">
        <f>SUMIF('Periodo Parcial 2026'!$E$2:$E$1048576,A609,'Periodo Parcial 2026'!$H$2:$H$1048576)</f>
        <v>0</v>
      </c>
      <c r="H609" s="48">
        <f>+G609-F609</f>
        <v>0</v>
      </c>
    </row>
    <row r="610" spans="1:8" x14ac:dyDescent="0.25">
      <c r="A610" s="40" t="s">
        <v>2098</v>
      </c>
      <c r="B610" s="22" t="s">
        <v>2099</v>
      </c>
      <c r="C610" s="22" t="s">
        <v>2099</v>
      </c>
      <c r="D610" s="22" t="s">
        <v>47</v>
      </c>
      <c r="E610" s="47">
        <f>SUMIF('2025'!$E$2:$E$13728,A610,'2025'!$H$2:$H$13728)</f>
        <v>2153533</v>
      </c>
      <c r="F610" s="47">
        <f>SUMIF('Periodo Parcial 2025'!$E$2:$E$1048576,A610,'Periodo Parcial 2025'!$H$2:$H$1048576)</f>
        <v>0</v>
      </c>
      <c r="G610" s="47">
        <f>SUMIF('Periodo Parcial 2026'!$E$2:$E$1048576,A610,'Periodo Parcial 2026'!$H$2:$H$1048576)</f>
        <v>0</v>
      </c>
      <c r="H610" s="48">
        <f>+G610-F610</f>
        <v>0</v>
      </c>
    </row>
    <row r="611" spans="1:8" x14ac:dyDescent="0.25">
      <c r="A611" s="40" t="s">
        <v>240</v>
      </c>
      <c r="B611" s="22" t="s">
        <v>241</v>
      </c>
      <c r="C611" s="22" t="s">
        <v>2676</v>
      </c>
      <c r="D611" s="22" t="s">
        <v>57</v>
      </c>
      <c r="E611" s="47">
        <f>SUMIF('2025'!$E$2:$E$13728,A611,'2025'!$H$2:$H$13728)</f>
        <v>1800000</v>
      </c>
      <c r="F611" s="47">
        <f>SUMIF('Periodo Parcial 2025'!$E$2:$E$1048576,A611,'Periodo Parcial 2025'!$H$2:$H$1048576)</f>
        <v>1800000</v>
      </c>
      <c r="G611" s="47">
        <f>SUMIF('Periodo Parcial 2026'!$E$2:$E$1048576,A611,'Periodo Parcial 2026'!$H$2:$H$1048576)</f>
        <v>1800000</v>
      </c>
      <c r="H611" s="48">
        <f>+G611-F611</f>
        <v>0</v>
      </c>
    </row>
    <row r="612" spans="1:8" x14ac:dyDescent="0.25">
      <c r="A612" s="40" t="s">
        <v>376</v>
      </c>
      <c r="B612" s="22" t="s">
        <v>377</v>
      </c>
      <c r="C612" s="22" t="s">
        <v>2781</v>
      </c>
      <c r="D612" s="22" t="s">
        <v>77</v>
      </c>
      <c r="E612" s="47">
        <f>SUMIF('2025'!$E$2:$E$13728,A612,'2025'!$H$2:$H$13728)</f>
        <v>2500000</v>
      </c>
      <c r="F612" s="47">
        <f>SUMIF('Periodo Parcial 2025'!$E$2:$E$1048576,A612,'Periodo Parcial 2025'!$H$2:$H$1048576)</f>
        <v>0</v>
      </c>
      <c r="G612" s="47">
        <f>SUMIF('Periodo Parcial 2026'!$E$2:$E$1048576,A612,'Periodo Parcial 2026'!$H$2:$H$1048576)</f>
        <v>0</v>
      </c>
      <c r="H612" s="48">
        <f>+G612-F612</f>
        <v>0</v>
      </c>
    </row>
    <row r="613" spans="1:8" x14ac:dyDescent="0.25">
      <c r="A613" s="40" t="s">
        <v>2132</v>
      </c>
      <c r="B613" s="22" t="s">
        <v>2133</v>
      </c>
      <c r="C613" s="22" t="s">
        <v>2777</v>
      </c>
      <c r="D613" s="22" t="s">
        <v>57</v>
      </c>
      <c r="E613" s="47">
        <f>SUMIF('2025'!$E$2:$E$13728,A613,'2025'!$H$2:$H$13728)</f>
        <v>413003</v>
      </c>
      <c r="F613" s="47">
        <f>SUMIF('Periodo Parcial 2025'!$E$2:$E$1048576,A613,'Periodo Parcial 2025'!$H$2:$H$1048576)</f>
        <v>0</v>
      </c>
      <c r="G613" s="47">
        <f>SUMIF('Periodo Parcial 2026'!$E$2:$E$1048576,A613,'Periodo Parcial 2026'!$H$2:$H$1048576)</f>
        <v>0</v>
      </c>
      <c r="H613" s="48">
        <f>+G613-F613</f>
        <v>0</v>
      </c>
    </row>
    <row r="614" spans="1:8" x14ac:dyDescent="0.25">
      <c r="A614" s="40" t="s">
        <v>1492</v>
      </c>
      <c r="B614" s="22" t="s">
        <v>1493</v>
      </c>
      <c r="C614" s="22" t="s">
        <v>2877</v>
      </c>
      <c r="D614" s="22" t="s">
        <v>51</v>
      </c>
      <c r="E614" s="47">
        <f>SUMIF('2025'!$E$2:$E$13728,A614,'2025'!$H$2:$H$13728)</f>
        <v>32088890</v>
      </c>
      <c r="F614" s="47">
        <f>SUMIF('Periodo Parcial 2025'!$E$2:$E$1048576,A614,'Periodo Parcial 2025'!$H$2:$H$1048576)</f>
        <v>0</v>
      </c>
      <c r="G614" s="47">
        <f>SUMIF('Periodo Parcial 2026'!$E$2:$E$1048576,A614,'Periodo Parcial 2026'!$H$2:$H$1048576)</f>
        <v>0</v>
      </c>
      <c r="H614" s="48">
        <f>+G614-F614</f>
        <v>0</v>
      </c>
    </row>
    <row r="615" spans="1:8" x14ac:dyDescent="0.25">
      <c r="A615" s="40" t="s">
        <v>1234</v>
      </c>
      <c r="B615" s="22" t="s">
        <v>1235</v>
      </c>
      <c r="C615" s="22" t="s">
        <v>2898</v>
      </c>
      <c r="D615" s="22" t="s">
        <v>57</v>
      </c>
      <c r="E615" s="47">
        <f>SUMIF('2025'!$E$2:$E$13728,A615,'2025'!$H$2:$H$13728)</f>
        <v>124476416</v>
      </c>
      <c r="F615" s="47">
        <f>SUMIF('Periodo Parcial 2025'!$E$2:$E$1048576,A615,'Periodo Parcial 2025'!$H$2:$H$1048576)</f>
        <v>0</v>
      </c>
      <c r="G615" s="47">
        <f>SUMIF('Periodo Parcial 2026'!$E$2:$E$1048576,A615,'Periodo Parcial 2026'!$H$2:$H$1048576)</f>
        <v>0</v>
      </c>
      <c r="H615" s="48">
        <f>+G615-F615</f>
        <v>0</v>
      </c>
    </row>
    <row r="616" spans="1:8" x14ac:dyDescent="0.25">
      <c r="A616" s="40" t="s">
        <v>2148</v>
      </c>
      <c r="B616" s="22" t="s">
        <v>2149</v>
      </c>
      <c r="C616" s="22" t="s">
        <v>2899</v>
      </c>
      <c r="D616" s="22" t="s">
        <v>57</v>
      </c>
      <c r="E616" s="47">
        <f>SUMIF('2025'!$E$2:$E$13728,A616,'2025'!$H$2:$H$13728)</f>
        <v>11258351</v>
      </c>
      <c r="F616" s="47">
        <f>SUMIF('Periodo Parcial 2025'!$E$2:$E$1048576,A616,'Periodo Parcial 2025'!$H$2:$H$1048576)</f>
        <v>0</v>
      </c>
      <c r="G616" s="47">
        <f>SUMIF('Periodo Parcial 2026'!$E$2:$E$1048576,A616,'Periodo Parcial 2026'!$H$2:$H$1048576)</f>
        <v>0</v>
      </c>
      <c r="H616" s="48">
        <f>+G616-F616</f>
        <v>0</v>
      </c>
    </row>
    <row r="617" spans="1:8" x14ac:dyDescent="0.25">
      <c r="A617" s="40" t="s">
        <v>2265</v>
      </c>
      <c r="B617" s="22" t="s">
        <v>2266</v>
      </c>
      <c r="C617" s="22" t="s">
        <v>2853</v>
      </c>
      <c r="D617" s="22" t="s">
        <v>42</v>
      </c>
      <c r="E617" s="47">
        <f>SUMIF('2025'!$E$2:$E$13728,A617,'2025'!$H$2:$H$13728)</f>
        <v>16218603</v>
      </c>
      <c r="F617" s="47">
        <f>SUMIF('Periodo Parcial 2025'!$E$2:$E$1048576,A617,'Periodo Parcial 2025'!$H$2:$H$1048576)</f>
        <v>0</v>
      </c>
      <c r="G617" s="47">
        <f>SUMIF('Periodo Parcial 2026'!$E$2:$E$1048576,A617,'Periodo Parcial 2026'!$H$2:$H$1048576)</f>
        <v>0</v>
      </c>
      <c r="H617" s="48">
        <f>+G617-F617</f>
        <v>0</v>
      </c>
    </row>
    <row r="618" spans="1:8" x14ac:dyDescent="0.25">
      <c r="A618" s="40" t="s">
        <v>504</v>
      </c>
      <c r="B618" s="22" t="s">
        <v>505</v>
      </c>
      <c r="C618" s="22" t="s">
        <v>2853</v>
      </c>
      <c r="D618" s="22" t="s">
        <v>42</v>
      </c>
      <c r="E618" s="47">
        <f>SUMIF('2025'!$E$2:$E$13728,A618,'2025'!$H$2:$H$13728)</f>
        <v>73409466</v>
      </c>
      <c r="F618" s="47">
        <f>SUMIF('Periodo Parcial 2025'!$E$2:$E$1048576,A618,'Periodo Parcial 2025'!$H$2:$H$1048576)</f>
        <v>0</v>
      </c>
      <c r="G618" s="47">
        <f>SUMIF('Periodo Parcial 2026'!$E$2:$E$1048576,A618,'Periodo Parcial 2026'!$H$2:$H$1048576)</f>
        <v>0</v>
      </c>
      <c r="H618" s="48">
        <f>+G618-F618</f>
        <v>0</v>
      </c>
    </row>
    <row r="619" spans="1:8" x14ac:dyDescent="0.25">
      <c r="A619" s="40" t="s">
        <v>928</v>
      </c>
      <c r="B619" s="22" t="s">
        <v>929</v>
      </c>
      <c r="C619" s="22" t="s">
        <v>2788</v>
      </c>
      <c r="D619" s="22" t="s">
        <v>54</v>
      </c>
      <c r="E619" s="47">
        <f>SUMIF('2025'!$E$2:$E$13728,A619,'2025'!$H$2:$H$13728)</f>
        <v>2581836</v>
      </c>
      <c r="F619" s="47">
        <f>SUMIF('Periodo Parcial 2025'!$E$2:$E$1048576,A619,'Periodo Parcial 2025'!$H$2:$H$1048576)</f>
        <v>0</v>
      </c>
      <c r="G619" s="47">
        <f>SUMIF('Periodo Parcial 2026'!$E$2:$E$1048576,A619,'Periodo Parcial 2026'!$H$2:$H$1048576)</f>
        <v>0</v>
      </c>
      <c r="H619" s="48">
        <f>+G619-F619</f>
        <v>0</v>
      </c>
    </row>
    <row r="620" spans="1:8" x14ac:dyDescent="0.25">
      <c r="A620" s="40" t="s">
        <v>982</v>
      </c>
      <c r="B620" s="22" t="s">
        <v>983</v>
      </c>
      <c r="C620" s="22" t="s">
        <v>2788</v>
      </c>
      <c r="D620" s="22" t="s">
        <v>54</v>
      </c>
      <c r="E620" s="47">
        <f>SUMIF('2025'!$E$2:$E$13728,A620,'2025'!$H$2:$H$13728)</f>
        <v>99538676</v>
      </c>
      <c r="F620" s="47">
        <f>SUMIF('Periodo Parcial 2025'!$E$2:$E$1048576,A620,'Periodo Parcial 2025'!$H$2:$H$1048576)</f>
        <v>0</v>
      </c>
      <c r="G620" s="47">
        <f>SUMIF('Periodo Parcial 2026'!$E$2:$E$1048576,A620,'Periodo Parcial 2026'!$H$2:$H$1048576)</f>
        <v>0</v>
      </c>
      <c r="H620" s="48">
        <f>+G620-F620</f>
        <v>0</v>
      </c>
    </row>
    <row r="621" spans="1:8" x14ac:dyDescent="0.25">
      <c r="A621" s="40" t="s">
        <v>138</v>
      </c>
      <c r="B621" s="22" t="s">
        <v>139</v>
      </c>
      <c r="C621" s="22" t="s">
        <v>2879</v>
      </c>
      <c r="D621" s="22" t="s">
        <v>54</v>
      </c>
      <c r="E621" s="47">
        <f>SUMIF('2025'!$E$2:$E$13728,A621,'2025'!$H$2:$H$13728)</f>
        <v>14700000</v>
      </c>
      <c r="F621" s="47">
        <f>SUMIF('Periodo Parcial 2025'!$E$2:$E$1048576,A621,'Periodo Parcial 2025'!$H$2:$H$1048576)</f>
        <v>0</v>
      </c>
      <c r="G621" s="47">
        <f>SUMIF('Periodo Parcial 2026'!$E$2:$E$1048576,A621,'Periodo Parcial 2026'!$H$2:$H$1048576)</f>
        <v>0</v>
      </c>
      <c r="H621" s="48">
        <f>+G621-F621</f>
        <v>0</v>
      </c>
    </row>
    <row r="622" spans="1:8" x14ac:dyDescent="0.25">
      <c r="A622" s="40" t="s">
        <v>2395</v>
      </c>
      <c r="B622" s="22" t="s">
        <v>2396</v>
      </c>
      <c r="C622" s="22" t="s">
        <v>2871</v>
      </c>
      <c r="D622" s="22" t="s">
        <v>42</v>
      </c>
      <c r="E622" s="47">
        <f>SUMIF('2025'!$E$2:$E$13728,A622,'2025'!$H$2:$H$13728)</f>
        <v>1500000</v>
      </c>
      <c r="F622" s="47">
        <f>SUMIF('Periodo Parcial 2025'!$E$2:$E$1048576,A622,'Periodo Parcial 2025'!$H$2:$H$1048576)</f>
        <v>0</v>
      </c>
      <c r="G622" s="47">
        <f>SUMIF('Periodo Parcial 2026'!$E$2:$E$1048576,A622,'Periodo Parcial 2026'!$H$2:$H$1048576)</f>
        <v>0</v>
      </c>
      <c r="H622" s="48">
        <f>+G622-F622</f>
        <v>0</v>
      </c>
    </row>
    <row r="623" spans="1:8" x14ac:dyDescent="0.25">
      <c r="A623" s="40" t="s">
        <v>2159</v>
      </c>
      <c r="B623" s="22" t="s">
        <v>2160</v>
      </c>
      <c r="C623" s="22" t="s">
        <v>2789</v>
      </c>
      <c r="D623" s="22" t="s">
        <v>47</v>
      </c>
      <c r="E623" s="47">
        <f>SUMIF('2025'!$E$2:$E$13728,A623,'2025'!$H$2:$H$13728)</f>
        <v>1500000</v>
      </c>
      <c r="F623" s="47">
        <f>SUMIF('Periodo Parcial 2025'!$E$2:$E$1048576,A623,'Periodo Parcial 2025'!$H$2:$H$1048576)</f>
        <v>0</v>
      </c>
      <c r="G623" s="47">
        <f>SUMIF('Periodo Parcial 2026'!$E$2:$E$1048576,A623,'Periodo Parcial 2026'!$H$2:$H$1048576)</f>
        <v>0</v>
      </c>
      <c r="H623" s="48">
        <f>+G623-F623</f>
        <v>0</v>
      </c>
    </row>
    <row r="624" spans="1:8" x14ac:dyDescent="0.25">
      <c r="A624" s="40" t="s">
        <v>147</v>
      </c>
      <c r="B624" s="22" t="s">
        <v>148</v>
      </c>
      <c r="C624" s="22" t="s">
        <v>148</v>
      </c>
      <c r="D624" s="22" t="s">
        <v>77</v>
      </c>
      <c r="E624" s="47">
        <f>SUMIF('2025'!$E$2:$E$13728,A624,'2025'!$H$2:$H$13728)</f>
        <v>179616000</v>
      </c>
      <c r="F624" s="47">
        <f>SUMIF('Periodo Parcial 2025'!$E$2:$E$1048576,A624,'Periodo Parcial 2025'!$H$2:$H$1048576)</f>
        <v>0</v>
      </c>
      <c r="G624" s="47">
        <f>SUMIF('Periodo Parcial 2026'!$E$2:$E$1048576,A624,'Periodo Parcial 2026'!$H$2:$H$1048576)</f>
        <v>0</v>
      </c>
      <c r="H624" s="48">
        <f>+G624-F624</f>
        <v>0</v>
      </c>
    </row>
    <row r="625" spans="1:8" x14ac:dyDescent="0.25">
      <c r="A625" s="40" t="s">
        <v>2287</v>
      </c>
      <c r="B625" s="22" t="s">
        <v>2288</v>
      </c>
      <c r="C625" s="22" t="s">
        <v>2699</v>
      </c>
      <c r="D625" s="22" t="s">
        <v>54</v>
      </c>
      <c r="E625" s="47">
        <f>SUMIF('2025'!$E$2:$E$13728,A625,'2025'!$H$2:$H$13728)</f>
        <v>500000</v>
      </c>
      <c r="F625" s="47">
        <f>SUMIF('Periodo Parcial 2025'!$E$2:$E$1048576,A625,'Periodo Parcial 2025'!$H$2:$H$1048576)</f>
        <v>0</v>
      </c>
      <c r="G625" s="47">
        <f>SUMIF('Periodo Parcial 2026'!$E$2:$E$1048576,A625,'Periodo Parcial 2026'!$H$2:$H$1048576)</f>
        <v>0</v>
      </c>
      <c r="H625" s="48">
        <f>+G625-F625</f>
        <v>0</v>
      </c>
    </row>
    <row r="626" spans="1:8" x14ac:dyDescent="0.25">
      <c r="A626" s="40" t="s">
        <v>2283</v>
      </c>
      <c r="B626" s="22" t="s">
        <v>2284</v>
      </c>
      <c r="C626" s="22" t="s">
        <v>2699</v>
      </c>
      <c r="D626" s="22" t="s">
        <v>54</v>
      </c>
      <c r="E626" s="47">
        <f>SUMIF('2025'!$E$2:$E$13728,A626,'2025'!$H$2:$H$13728)</f>
        <v>500000</v>
      </c>
      <c r="F626" s="47">
        <f>SUMIF('Periodo Parcial 2025'!$E$2:$E$1048576,A626,'Periodo Parcial 2025'!$H$2:$H$1048576)</f>
        <v>0</v>
      </c>
      <c r="G626" s="47">
        <f>SUMIF('Periodo Parcial 2026'!$E$2:$E$1048576,A626,'Periodo Parcial 2026'!$H$2:$H$1048576)</f>
        <v>0</v>
      </c>
      <c r="H626" s="48">
        <f>+G626-F626</f>
        <v>0</v>
      </c>
    </row>
    <row r="627" spans="1:8" x14ac:dyDescent="0.25">
      <c r="A627" s="40" t="s">
        <v>1048</v>
      </c>
      <c r="B627" s="22" t="s">
        <v>1049</v>
      </c>
      <c r="C627" s="22" t="s">
        <v>2818</v>
      </c>
      <c r="D627" s="22" t="s">
        <v>57</v>
      </c>
      <c r="E627" s="47">
        <f>SUMIF('2025'!$E$2:$E$13728,A627,'2025'!$H$2:$H$13728)</f>
        <v>450000</v>
      </c>
      <c r="F627" s="47">
        <f>SUMIF('Periodo Parcial 2025'!$E$2:$E$1048576,A627,'Periodo Parcial 2025'!$H$2:$H$1048576)</f>
        <v>0</v>
      </c>
      <c r="G627" s="47">
        <f>SUMIF('Periodo Parcial 2026'!$E$2:$E$1048576,A627,'Periodo Parcial 2026'!$H$2:$H$1048576)</f>
        <v>0</v>
      </c>
      <c r="H627" s="48">
        <f>+G627-F627</f>
        <v>0</v>
      </c>
    </row>
    <row r="628" spans="1:8" x14ac:dyDescent="0.25">
      <c r="A628" s="40" t="s">
        <v>223</v>
      </c>
      <c r="B628" s="22" t="s">
        <v>224</v>
      </c>
      <c r="C628" s="22" t="s">
        <v>2785</v>
      </c>
      <c r="D628" s="22" t="s">
        <v>77</v>
      </c>
      <c r="E628" s="47">
        <f>SUMIF('2025'!$E$2:$E$13728,A628,'2025'!$H$2:$H$13728)</f>
        <v>49000000</v>
      </c>
      <c r="F628" s="47">
        <f>SUMIF('Periodo Parcial 2025'!$E$2:$E$1048576,A628,'Periodo Parcial 2025'!$H$2:$H$1048576)</f>
        <v>0</v>
      </c>
      <c r="G628" s="47">
        <f>SUMIF('Periodo Parcial 2026'!$E$2:$E$1048576,A628,'Periodo Parcial 2026'!$H$2:$H$1048576)</f>
        <v>0</v>
      </c>
      <c r="H628" s="48">
        <f>+G628-F628</f>
        <v>0</v>
      </c>
    </row>
    <row r="629" spans="1:8" x14ac:dyDescent="0.25">
      <c r="A629" s="40" t="s">
        <v>1946</v>
      </c>
      <c r="B629" s="22" t="s">
        <v>1947</v>
      </c>
      <c r="C629" s="22" t="s">
        <v>2694</v>
      </c>
      <c r="D629" s="22" t="s">
        <v>77</v>
      </c>
      <c r="E629" s="47">
        <f>SUMIF('2025'!$E$2:$E$13728,A629,'2025'!$H$2:$H$13728)</f>
        <v>1570435</v>
      </c>
      <c r="F629" s="47">
        <f>SUMIF('Periodo Parcial 2025'!$E$2:$E$1048576,A629,'Periodo Parcial 2025'!$H$2:$H$1048576)</f>
        <v>0</v>
      </c>
      <c r="G629" s="47">
        <f>SUMIF('Periodo Parcial 2026'!$E$2:$E$1048576,A629,'Periodo Parcial 2026'!$H$2:$H$1048576)</f>
        <v>0</v>
      </c>
      <c r="H629" s="48">
        <f>+G629-F629</f>
        <v>0</v>
      </c>
    </row>
    <row r="630" spans="1:8" x14ac:dyDescent="0.25">
      <c r="A630" s="40" t="s">
        <v>411</v>
      </c>
      <c r="B630" s="22" t="s">
        <v>412</v>
      </c>
      <c r="C630" s="22" t="s">
        <v>2900</v>
      </c>
      <c r="D630" s="22" t="s">
        <v>77</v>
      </c>
      <c r="E630" s="47">
        <f>SUMIF('2025'!$E$2:$E$13728,A630,'2025'!$H$2:$H$13728)</f>
        <v>100000000</v>
      </c>
      <c r="F630" s="47">
        <f>SUMIF('Periodo Parcial 2025'!$E$2:$E$1048576,A630,'Periodo Parcial 2025'!$H$2:$H$1048576)</f>
        <v>0</v>
      </c>
      <c r="G630" s="47">
        <f>SUMIF('Periodo Parcial 2026'!$E$2:$E$1048576,A630,'Periodo Parcial 2026'!$H$2:$H$1048576)</f>
        <v>0</v>
      </c>
      <c r="H630" s="48">
        <f>+G630-F630</f>
        <v>0</v>
      </c>
    </row>
    <row r="631" spans="1:8" x14ac:dyDescent="0.25">
      <c r="A631" s="40" t="s">
        <v>2515</v>
      </c>
      <c r="B631" s="22" t="s">
        <v>2516</v>
      </c>
      <c r="C631" s="22" t="s">
        <v>2900</v>
      </c>
      <c r="D631" s="22" t="s">
        <v>77</v>
      </c>
      <c r="E631" s="47">
        <f>SUMIF('2025'!$E$2:$E$13728,A631,'2025'!$H$2:$H$13728)</f>
        <v>0</v>
      </c>
      <c r="F631" s="47">
        <f>SUMIF('Periodo Parcial 2025'!$E$2:$E$1048576,A631,'Periodo Parcial 2025'!$H$2:$H$1048576)</f>
        <v>0</v>
      </c>
      <c r="G631" s="47">
        <f>SUMIF('Periodo Parcial 2026'!$E$2:$E$1048576,A631,'Periodo Parcial 2026'!$H$2:$H$1048576)</f>
        <v>0</v>
      </c>
      <c r="H631" s="48">
        <f>+G631-F631</f>
        <v>0</v>
      </c>
    </row>
    <row r="632" spans="1:8" x14ac:dyDescent="0.25">
      <c r="A632" s="40" t="s">
        <v>733</v>
      </c>
      <c r="B632" s="22" t="s">
        <v>734</v>
      </c>
      <c r="C632" s="22" t="s">
        <v>2801</v>
      </c>
      <c r="D632" s="22" t="s">
        <v>64</v>
      </c>
      <c r="E632" s="47">
        <f>SUMIF('2025'!$E$2:$E$13728,A632,'2025'!$H$2:$H$13728)</f>
        <v>6974803</v>
      </c>
      <c r="F632" s="47">
        <f>SUMIF('Periodo Parcial 2025'!$E$2:$E$1048576,A632,'Periodo Parcial 2025'!$H$2:$H$1048576)</f>
        <v>0</v>
      </c>
      <c r="G632" s="47">
        <f>SUMIF('Periodo Parcial 2026'!$E$2:$E$1048576,A632,'Periodo Parcial 2026'!$H$2:$H$1048576)</f>
        <v>0</v>
      </c>
      <c r="H632" s="48">
        <f>+G632-F632</f>
        <v>0</v>
      </c>
    </row>
    <row r="633" spans="1:8" x14ac:dyDescent="0.25">
      <c r="A633" s="40" t="s">
        <v>2179</v>
      </c>
      <c r="B633" s="22" t="s">
        <v>2647</v>
      </c>
      <c r="C633" s="22" t="s">
        <v>2901</v>
      </c>
      <c r="D633" s="22" t="s">
        <v>87</v>
      </c>
      <c r="E633" s="47">
        <f>SUMIF('2025'!$E$2:$E$13728,A633,'2025'!$H$2:$H$13728)</f>
        <v>50000000</v>
      </c>
      <c r="F633" s="47">
        <f>SUMIF('Periodo Parcial 2025'!$E$2:$E$1048576,A633,'Periodo Parcial 2025'!$H$2:$H$1048576)</f>
        <v>0</v>
      </c>
      <c r="G633" s="47">
        <f>SUMIF('Periodo Parcial 2026'!$E$2:$E$1048576,A633,'Periodo Parcial 2026'!$H$2:$H$1048576)</f>
        <v>0</v>
      </c>
      <c r="H633" s="48">
        <f>+G633-F633</f>
        <v>0</v>
      </c>
    </row>
    <row r="634" spans="1:8" x14ac:dyDescent="0.25">
      <c r="A634" s="40" t="s">
        <v>1528</v>
      </c>
      <c r="B634" s="22" t="s">
        <v>1529</v>
      </c>
      <c r="C634" s="22" t="s">
        <v>2902</v>
      </c>
      <c r="D634" s="22" t="s">
        <v>54</v>
      </c>
      <c r="E634" s="47">
        <f>SUMIF('2025'!$E$2:$E$13728,A634,'2025'!$H$2:$H$13728)</f>
        <v>695000000</v>
      </c>
      <c r="F634" s="47">
        <f>SUMIF('Periodo Parcial 2025'!$E$2:$E$1048576,A634,'Periodo Parcial 2025'!$H$2:$H$1048576)</f>
        <v>0</v>
      </c>
      <c r="G634" s="47">
        <f>SUMIF('Periodo Parcial 2026'!$E$2:$E$1048576,A634,'Periodo Parcial 2026'!$H$2:$H$1048576)</f>
        <v>0</v>
      </c>
      <c r="H634" s="48">
        <f>+G634-F634</f>
        <v>0</v>
      </c>
    </row>
    <row r="635" spans="1:8" x14ac:dyDescent="0.25">
      <c r="A635" s="40" t="s">
        <v>988</v>
      </c>
      <c r="B635" s="22" t="s">
        <v>989</v>
      </c>
      <c r="C635" s="22" t="s">
        <v>989</v>
      </c>
      <c r="D635" s="22" t="s">
        <v>57</v>
      </c>
      <c r="E635" s="47">
        <f>SUMIF('2025'!$E$2:$E$13728,A635,'2025'!$H$2:$H$13728)</f>
        <v>10143987</v>
      </c>
      <c r="F635" s="47">
        <f>SUMIF('Periodo Parcial 2025'!$E$2:$E$1048576,A635,'Periodo Parcial 2025'!$H$2:$H$1048576)</f>
        <v>0</v>
      </c>
      <c r="G635" s="47">
        <f>SUMIF('Periodo Parcial 2026'!$E$2:$E$1048576,A635,'Periodo Parcial 2026'!$H$2:$H$1048576)</f>
        <v>0</v>
      </c>
      <c r="H635" s="48">
        <f>+G635-F635</f>
        <v>0</v>
      </c>
    </row>
    <row r="636" spans="1:8" x14ac:dyDescent="0.25">
      <c r="A636" s="40" t="s">
        <v>1025</v>
      </c>
      <c r="B636" s="22" t="s">
        <v>1026</v>
      </c>
      <c r="C636" s="22" t="s">
        <v>1026</v>
      </c>
      <c r="D636" s="22" t="s">
        <v>51</v>
      </c>
      <c r="E636" s="47">
        <f>SUMIF('2025'!$E$2:$E$13728,A636,'2025'!$H$2:$H$13728)</f>
        <v>5000000</v>
      </c>
      <c r="F636" s="47">
        <f>SUMIF('Periodo Parcial 2025'!$E$2:$E$1048576,A636,'Periodo Parcial 2025'!$H$2:$H$1048576)</f>
        <v>0</v>
      </c>
      <c r="G636" s="47">
        <f>SUMIF('Periodo Parcial 2026'!$E$2:$E$1048576,A636,'Periodo Parcial 2026'!$H$2:$H$1048576)</f>
        <v>0</v>
      </c>
      <c r="H636" s="48">
        <f>+G636-F636</f>
        <v>0</v>
      </c>
    </row>
    <row r="637" spans="1:8" x14ac:dyDescent="0.25">
      <c r="A637" s="40" t="s">
        <v>101</v>
      </c>
      <c r="B637" s="22" t="s">
        <v>102</v>
      </c>
      <c r="C637" s="22" t="s">
        <v>102</v>
      </c>
      <c r="D637" s="22" t="s">
        <v>42</v>
      </c>
      <c r="E637" s="47">
        <f>SUMIF('2025'!$E$2:$E$13728,A637,'2025'!$H$2:$H$13728)</f>
        <v>112030990</v>
      </c>
      <c r="F637" s="47">
        <f>SUMIF('Periodo Parcial 2025'!$E$2:$E$1048576,A637,'Periodo Parcial 2025'!$H$2:$H$1048576)</f>
        <v>0</v>
      </c>
      <c r="G637" s="47">
        <f>SUMIF('Periodo Parcial 2026'!$E$2:$E$1048576,A637,'Periodo Parcial 2026'!$H$2:$H$1048576)</f>
        <v>0</v>
      </c>
      <c r="H637" s="48">
        <f>+G637-F637</f>
        <v>0</v>
      </c>
    </row>
    <row r="638" spans="1:8" x14ac:dyDescent="0.25">
      <c r="A638" s="40" t="s">
        <v>1660</v>
      </c>
      <c r="B638" s="22" t="s">
        <v>1661</v>
      </c>
      <c r="C638" s="22" t="s">
        <v>2903</v>
      </c>
      <c r="D638" s="22" t="s">
        <v>51</v>
      </c>
      <c r="E638" s="47">
        <f>SUMIF('2025'!$E$2:$E$13728,A638,'2025'!$H$2:$H$13728)</f>
        <v>2004091</v>
      </c>
      <c r="F638" s="47">
        <f>SUMIF('Periodo Parcial 2025'!$E$2:$E$1048576,A638,'Periodo Parcial 2025'!$H$2:$H$1048576)</f>
        <v>0</v>
      </c>
      <c r="G638" s="47">
        <f>SUMIF('Periodo Parcial 2026'!$E$2:$E$1048576,A638,'Periodo Parcial 2026'!$H$2:$H$1048576)</f>
        <v>0</v>
      </c>
      <c r="H638" s="48">
        <f>+G638-F638</f>
        <v>0</v>
      </c>
    </row>
    <row r="639" spans="1:8" x14ac:dyDescent="0.25">
      <c r="A639" s="40" t="s">
        <v>2022</v>
      </c>
      <c r="B639" s="22" t="s">
        <v>2023</v>
      </c>
      <c r="C639" s="22" t="s">
        <v>2904</v>
      </c>
      <c r="D639" s="22" t="s">
        <v>47</v>
      </c>
      <c r="E639" s="47">
        <f>SUMIF('2025'!$E$2:$E$13728,A639,'2025'!$H$2:$H$13728)</f>
        <v>10000000</v>
      </c>
      <c r="F639" s="47">
        <f>SUMIF('Periodo Parcial 2025'!$E$2:$E$1048576,A639,'Periodo Parcial 2025'!$H$2:$H$1048576)</f>
        <v>0</v>
      </c>
      <c r="G639" s="47">
        <f>SUMIF('Periodo Parcial 2026'!$E$2:$E$1048576,A639,'Periodo Parcial 2026'!$H$2:$H$1048576)</f>
        <v>0</v>
      </c>
      <c r="H639" s="48">
        <f>+G639-F639</f>
        <v>0</v>
      </c>
    </row>
    <row r="640" spans="1:8" x14ac:dyDescent="0.25">
      <c r="A640" s="40" t="s">
        <v>1081</v>
      </c>
      <c r="B640" s="22" t="s">
        <v>1082</v>
      </c>
      <c r="C640" s="22" t="s">
        <v>2800</v>
      </c>
      <c r="D640" s="22" t="s">
        <v>42</v>
      </c>
      <c r="E640" s="47">
        <f>SUMIF('2025'!$E$2:$E$13728,A640,'2025'!$H$2:$H$13728)</f>
        <v>8131000</v>
      </c>
      <c r="F640" s="47">
        <f>SUMIF('Periodo Parcial 2025'!$E$2:$E$1048576,A640,'Periodo Parcial 2025'!$H$2:$H$1048576)</f>
        <v>0</v>
      </c>
      <c r="G640" s="47">
        <f>SUMIF('Periodo Parcial 2026'!$E$2:$E$1048576,A640,'Periodo Parcial 2026'!$H$2:$H$1048576)</f>
        <v>0</v>
      </c>
      <c r="H640" s="48">
        <f>+G640-F640</f>
        <v>0</v>
      </c>
    </row>
    <row r="641" spans="1:8" x14ac:dyDescent="0.25">
      <c r="A641" s="40" t="s">
        <v>810</v>
      </c>
      <c r="B641" s="22" t="s">
        <v>811</v>
      </c>
      <c r="C641" s="22" t="s">
        <v>2905</v>
      </c>
      <c r="D641" s="22" t="s">
        <v>57</v>
      </c>
      <c r="E641" s="47">
        <f>SUMIF('2025'!$E$2:$E$13728,A641,'2025'!$H$2:$H$13728)</f>
        <v>15000000</v>
      </c>
      <c r="F641" s="47">
        <f>SUMIF('Periodo Parcial 2025'!$E$2:$E$1048576,A641,'Periodo Parcial 2025'!$H$2:$H$1048576)</f>
        <v>0</v>
      </c>
      <c r="G641" s="47">
        <f>SUMIF('Periodo Parcial 2026'!$E$2:$E$1048576,A641,'Periodo Parcial 2026'!$H$2:$H$1048576)</f>
        <v>0</v>
      </c>
      <c r="H641" s="48">
        <f>+G641-F641</f>
        <v>0</v>
      </c>
    </row>
    <row r="642" spans="1:8" x14ac:dyDescent="0.25">
      <c r="A642" s="40" t="s">
        <v>846</v>
      </c>
      <c r="B642" s="22" t="s">
        <v>847</v>
      </c>
      <c r="C642" s="22" t="s">
        <v>2905</v>
      </c>
      <c r="D642" s="22" t="s">
        <v>57</v>
      </c>
      <c r="E642" s="47">
        <f>SUMIF('2025'!$E$2:$E$13728,A642,'2025'!$H$2:$H$13728)</f>
        <v>8000000</v>
      </c>
      <c r="F642" s="47">
        <f>SUMIF('Periodo Parcial 2025'!$E$2:$E$1048576,A642,'Periodo Parcial 2025'!$H$2:$H$1048576)</f>
        <v>0</v>
      </c>
      <c r="G642" s="47">
        <f>SUMIF('Periodo Parcial 2026'!$E$2:$E$1048576,A642,'Periodo Parcial 2026'!$H$2:$H$1048576)</f>
        <v>0</v>
      </c>
      <c r="H642" s="48">
        <f>+G642-F642</f>
        <v>0</v>
      </c>
    </row>
    <row r="643" spans="1:8" x14ac:dyDescent="0.25">
      <c r="A643" s="40" t="s">
        <v>1079</v>
      </c>
      <c r="B643" s="22" t="s">
        <v>1080</v>
      </c>
      <c r="C643" s="22" t="s">
        <v>2800</v>
      </c>
      <c r="D643" s="22" t="s">
        <v>42</v>
      </c>
      <c r="E643" s="47">
        <f>SUMIF('2025'!$E$2:$E$13728,A643,'2025'!$H$2:$H$13728)</f>
        <v>7056000</v>
      </c>
      <c r="F643" s="47">
        <f>SUMIF('Periodo Parcial 2025'!$E$2:$E$1048576,A643,'Periodo Parcial 2025'!$H$2:$H$1048576)</f>
        <v>0</v>
      </c>
      <c r="G643" s="47">
        <f>SUMIF('Periodo Parcial 2026'!$E$2:$E$1048576,A643,'Periodo Parcial 2026'!$H$2:$H$1048576)</f>
        <v>0</v>
      </c>
      <c r="H643" s="48">
        <f>+G643-F643</f>
        <v>0</v>
      </c>
    </row>
    <row r="644" spans="1:8" x14ac:dyDescent="0.25">
      <c r="A644" s="40" t="s">
        <v>261</v>
      </c>
      <c r="B644" s="22" t="s">
        <v>262</v>
      </c>
      <c r="C644" s="22" t="s">
        <v>262</v>
      </c>
      <c r="D644" s="22" t="s">
        <v>51</v>
      </c>
      <c r="E644" s="47">
        <f>SUMIF('2025'!$E$2:$E$13728,A644,'2025'!$H$2:$H$13728)</f>
        <v>15000000</v>
      </c>
      <c r="F644" s="47">
        <f>SUMIF('Periodo Parcial 2025'!$E$2:$E$1048576,A644,'Periodo Parcial 2025'!$H$2:$H$1048576)</f>
        <v>0</v>
      </c>
      <c r="G644" s="47">
        <f>SUMIF('Periodo Parcial 2026'!$E$2:$E$1048576,A644,'Periodo Parcial 2026'!$H$2:$H$1048576)</f>
        <v>0</v>
      </c>
      <c r="H644" s="48">
        <f>+G644-F644</f>
        <v>0</v>
      </c>
    </row>
    <row r="645" spans="1:8" x14ac:dyDescent="0.25">
      <c r="A645" s="40" t="s">
        <v>1514</v>
      </c>
      <c r="B645" s="22" t="s">
        <v>1515</v>
      </c>
      <c r="C645" s="22" t="s">
        <v>2906</v>
      </c>
      <c r="D645" s="22" t="s">
        <v>64</v>
      </c>
      <c r="E645" s="47">
        <f>SUMIF('2025'!$E$2:$E$13728,A645,'2025'!$H$2:$H$13728)</f>
        <v>2052787</v>
      </c>
      <c r="F645" s="47">
        <f>SUMIF('Periodo Parcial 2025'!$E$2:$E$1048576,A645,'Periodo Parcial 2025'!$H$2:$H$1048576)</f>
        <v>0</v>
      </c>
      <c r="G645" s="47">
        <f>SUMIF('Periodo Parcial 2026'!$E$2:$E$1048576,A645,'Periodo Parcial 2026'!$H$2:$H$1048576)</f>
        <v>0</v>
      </c>
      <c r="H645" s="48">
        <f>+G645-F645</f>
        <v>0</v>
      </c>
    </row>
    <row r="646" spans="1:8" x14ac:dyDescent="0.25">
      <c r="A646" s="40" t="s">
        <v>1019</v>
      </c>
      <c r="B646" s="22" t="s">
        <v>1020</v>
      </c>
      <c r="C646" s="22" t="s">
        <v>2907</v>
      </c>
      <c r="D646" s="22" t="s">
        <v>54</v>
      </c>
      <c r="E646" s="47">
        <f>SUMIF('2025'!$E$2:$E$13728,A646,'2025'!$H$2:$H$13728)</f>
        <v>157799055</v>
      </c>
      <c r="F646" s="47">
        <f>SUMIF('Periodo Parcial 2025'!$E$2:$E$1048576,A646,'Periodo Parcial 2025'!$H$2:$H$1048576)</f>
        <v>0</v>
      </c>
      <c r="G646" s="47">
        <f>SUMIF('Periodo Parcial 2026'!$E$2:$E$1048576,A646,'Periodo Parcial 2026'!$H$2:$H$1048576)</f>
        <v>0</v>
      </c>
      <c r="H646" s="48">
        <f>+G646-F646</f>
        <v>0</v>
      </c>
    </row>
    <row r="647" spans="1:8" x14ac:dyDescent="0.25">
      <c r="A647" s="40" t="s">
        <v>797</v>
      </c>
      <c r="B647" s="22" t="s">
        <v>798</v>
      </c>
      <c r="C647" s="22" t="s">
        <v>2908</v>
      </c>
      <c r="D647" s="22" t="s">
        <v>47</v>
      </c>
      <c r="E647" s="47">
        <f>SUMIF('2025'!$E$2:$E$13728,A647,'2025'!$H$2:$H$13728)</f>
        <v>20693735</v>
      </c>
      <c r="F647" s="47">
        <f>SUMIF('Periodo Parcial 2025'!$E$2:$E$1048576,A647,'Periodo Parcial 2025'!$H$2:$H$1048576)</f>
        <v>0</v>
      </c>
      <c r="G647" s="47">
        <f>SUMIF('Periodo Parcial 2026'!$E$2:$E$1048576,A647,'Periodo Parcial 2026'!$H$2:$H$1048576)</f>
        <v>0</v>
      </c>
      <c r="H647" s="48">
        <f>+G647-F647</f>
        <v>0</v>
      </c>
    </row>
    <row r="648" spans="1:8" x14ac:dyDescent="0.25">
      <c r="A648" s="40" t="s">
        <v>187</v>
      </c>
      <c r="B648" s="22" t="s">
        <v>188</v>
      </c>
      <c r="C648" s="22" t="s">
        <v>2815</v>
      </c>
      <c r="D648" s="22" t="s">
        <v>42</v>
      </c>
      <c r="E648" s="47">
        <f>SUMIF('2025'!$E$2:$E$13728,A648,'2025'!$H$2:$H$13728)</f>
        <v>7189711</v>
      </c>
      <c r="F648" s="47">
        <f>SUMIF('Periodo Parcial 2025'!$E$2:$E$1048576,A648,'Periodo Parcial 2025'!$H$2:$H$1048576)</f>
        <v>0</v>
      </c>
      <c r="G648" s="47">
        <f>SUMIF('Periodo Parcial 2026'!$E$2:$E$1048576,A648,'Periodo Parcial 2026'!$H$2:$H$1048576)</f>
        <v>0</v>
      </c>
      <c r="H648" s="48">
        <f>+G648-F648</f>
        <v>0</v>
      </c>
    </row>
    <row r="649" spans="1:8" x14ac:dyDescent="0.25">
      <c r="A649" s="40" t="s">
        <v>1307</v>
      </c>
      <c r="B649" s="22" t="s">
        <v>1308</v>
      </c>
      <c r="C649" s="22" t="s">
        <v>2816</v>
      </c>
      <c r="D649" s="22" t="s">
        <v>54</v>
      </c>
      <c r="E649" s="47">
        <f>SUMIF('2025'!$E$2:$E$13728,A649,'2025'!$H$2:$H$13728)</f>
        <v>13000000</v>
      </c>
      <c r="F649" s="47">
        <f>SUMIF('Periodo Parcial 2025'!$E$2:$E$1048576,A649,'Periodo Parcial 2025'!$H$2:$H$1048576)</f>
        <v>0</v>
      </c>
      <c r="G649" s="47">
        <f>SUMIF('Periodo Parcial 2026'!$E$2:$E$1048576,A649,'Periodo Parcial 2026'!$H$2:$H$1048576)</f>
        <v>0</v>
      </c>
      <c r="H649" s="48">
        <f>+G649-F649</f>
        <v>0</v>
      </c>
    </row>
    <row r="650" spans="1:8" x14ac:dyDescent="0.25">
      <c r="A650" s="40" t="s">
        <v>157</v>
      </c>
      <c r="B650" s="22" t="s">
        <v>158</v>
      </c>
      <c r="C650" s="22" t="s">
        <v>2909</v>
      </c>
      <c r="D650" s="22" t="s">
        <v>42</v>
      </c>
      <c r="E650" s="47">
        <f>SUMIF('2025'!$E$2:$E$13728,A650,'2025'!$H$2:$H$13728)</f>
        <v>625878</v>
      </c>
      <c r="F650" s="47">
        <f>SUMIF('Periodo Parcial 2025'!$E$2:$E$1048576,A650,'Periodo Parcial 2025'!$H$2:$H$1048576)</f>
        <v>0</v>
      </c>
      <c r="G650" s="47">
        <f>SUMIF('Periodo Parcial 2026'!$E$2:$E$1048576,A650,'Periodo Parcial 2026'!$H$2:$H$1048576)</f>
        <v>0</v>
      </c>
      <c r="H650" s="48">
        <f>+G650-F650</f>
        <v>0</v>
      </c>
    </row>
    <row r="651" spans="1:8" x14ac:dyDescent="0.25">
      <c r="A651" s="40" t="s">
        <v>884</v>
      </c>
      <c r="B651" s="22" t="s">
        <v>885</v>
      </c>
      <c r="C651" s="22" t="s">
        <v>2820</v>
      </c>
      <c r="D651" s="22" t="s">
        <v>347</v>
      </c>
      <c r="E651" s="47">
        <f>SUMIF('2025'!$E$2:$E$13728,A651,'2025'!$H$2:$H$13728)</f>
        <v>1532000</v>
      </c>
      <c r="F651" s="47">
        <f>SUMIF('Periodo Parcial 2025'!$E$2:$E$1048576,A651,'Periodo Parcial 2025'!$H$2:$H$1048576)</f>
        <v>0</v>
      </c>
      <c r="G651" s="47">
        <f>SUMIF('Periodo Parcial 2026'!$E$2:$E$1048576,A651,'Periodo Parcial 2026'!$H$2:$H$1048576)</f>
        <v>0</v>
      </c>
      <c r="H651" s="48">
        <f>+G651-F651</f>
        <v>0</v>
      </c>
    </row>
    <row r="652" spans="1:8" x14ac:dyDescent="0.25">
      <c r="A652" s="40" t="s">
        <v>1970</v>
      </c>
      <c r="B652" s="22" t="s">
        <v>1971</v>
      </c>
      <c r="C652" s="22" t="s">
        <v>2747</v>
      </c>
      <c r="D652" s="22" t="s">
        <v>77</v>
      </c>
      <c r="E652" s="47">
        <f>SUMIF('2025'!$E$2:$E$13728,A652,'2025'!$H$2:$H$13728)</f>
        <v>767407</v>
      </c>
      <c r="F652" s="47">
        <f>SUMIF('Periodo Parcial 2025'!$E$2:$E$1048576,A652,'Periodo Parcial 2025'!$H$2:$H$1048576)</f>
        <v>767407</v>
      </c>
      <c r="G652" s="47">
        <f>SUMIF('Periodo Parcial 2026'!$E$2:$E$1048576,A652,'Periodo Parcial 2026'!$H$2:$H$1048576)</f>
        <v>767407</v>
      </c>
      <c r="H652" s="48">
        <f>+G652-F652</f>
        <v>0</v>
      </c>
    </row>
    <row r="653" spans="1:8" x14ac:dyDescent="0.25">
      <c r="A653" s="40" t="s">
        <v>2416</v>
      </c>
      <c r="B653" s="22" t="s">
        <v>2417</v>
      </c>
      <c r="C653" s="22" t="s">
        <v>2910</v>
      </c>
      <c r="D653" s="22" t="s">
        <v>57</v>
      </c>
      <c r="E653" s="47">
        <f>SUMIF('2025'!$E$2:$E$13728,A653,'2025'!$H$2:$H$13728)</f>
        <v>1572766</v>
      </c>
      <c r="F653" s="47">
        <f>SUMIF('Periodo Parcial 2025'!$E$2:$E$1048576,A653,'Periodo Parcial 2025'!$H$2:$H$1048576)</f>
        <v>0</v>
      </c>
      <c r="G653" s="47">
        <f>SUMIF('Periodo Parcial 2026'!$E$2:$E$1048576,A653,'Periodo Parcial 2026'!$H$2:$H$1048576)</f>
        <v>0</v>
      </c>
      <c r="H653" s="48">
        <f>+G653-F653</f>
        <v>0</v>
      </c>
    </row>
    <row r="654" spans="1:8" x14ac:dyDescent="0.25">
      <c r="A654" s="40" t="s">
        <v>1745</v>
      </c>
      <c r="B654" s="22" t="s">
        <v>1746</v>
      </c>
      <c r="C654" s="22" t="s">
        <v>2712</v>
      </c>
      <c r="D654" s="22" t="s">
        <v>77</v>
      </c>
      <c r="E654" s="47">
        <f>SUMIF('2025'!$E$2:$E$13728,A654,'2025'!$H$2:$H$13728)</f>
        <v>81000000</v>
      </c>
      <c r="F654" s="47">
        <f>SUMIF('Periodo Parcial 2025'!$E$2:$E$1048576,A654,'Periodo Parcial 2025'!$H$2:$H$1048576)</f>
        <v>33000000</v>
      </c>
      <c r="G654" s="47">
        <f>SUMIF('Periodo Parcial 2026'!$E$2:$E$1048576,A654,'Periodo Parcial 2026'!$H$2:$H$1048576)</f>
        <v>33000000</v>
      </c>
      <c r="H654" s="48">
        <f>+G654-F654</f>
        <v>0</v>
      </c>
    </row>
    <row r="655" spans="1:8" x14ac:dyDescent="0.25">
      <c r="A655" s="40" t="s">
        <v>968</v>
      </c>
      <c r="B655" s="22" t="s">
        <v>969</v>
      </c>
      <c r="C655" s="22" t="s">
        <v>2818</v>
      </c>
      <c r="D655" s="22" t="s">
        <v>57</v>
      </c>
      <c r="E655" s="47">
        <f>SUMIF('2025'!$E$2:$E$13728,A655,'2025'!$H$2:$H$13728)</f>
        <v>8000000</v>
      </c>
      <c r="F655" s="47">
        <f>SUMIF('Periodo Parcial 2025'!$E$2:$E$1048576,A655,'Periodo Parcial 2025'!$H$2:$H$1048576)</f>
        <v>0</v>
      </c>
      <c r="G655" s="47">
        <f>SUMIF('Periodo Parcial 2026'!$E$2:$E$1048576,A655,'Periodo Parcial 2026'!$H$2:$H$1048576)</f>
        <v>0</v>
      </c>
      <c r="H655" s="48">
        <f>+G655-F655</f>
        <v>0</v>
      </c>
    </row>
    <row r="656" spans="1:8" x14ac:dyDescent="0.25">
      <c r="A656" s="40" t="s">
        <v>1662</v>
      </c>
      <c r="B656" s="22" t="s">
        <v>1663</v>
      </c>
      <c r="C656" s="22" t="s">
        <v>2903</v>
      </c>
      <c r="D656" s="22" t="s">
        <v>51</v>
      </c>
      <c r="E656" s="47">
        <f>SUMIF('2025'!$E$2:$E$13728,A656,'2025'!$H$2:$H$13728)</f>
        <v>3496405</v>
      </c>
      <c r="F656" s="47">
        <f>SUMIF('Periodo Parcial 2025'!$E$2:$E$1048576,A656,'Periodo Parcial 2025'!$H$2:$H$1048576)</f>
        <v>0</v>
      </c>
      <c r="G656" s="47">
        <f>SUMIF('Periodo Parcial 2026'!$E$2:$E$1048576,A656,'Periodo Parcial 2026'!$H$2:$H$1048576)</f>
        <v>0</v>
      </c>
      <c r="H656" s="48">
        <f>+G656-F656</f>
        <v>0</v>
      </c>
    </row>
    <row r="657" spans="1:8" x14ac:dyDescent="0.25">
      <c r="A657" s="40" t="s">
        <v>791</v>
      </c>
      <c r="B657" s="22" t="s">
        <v>792</v>
      </c>
      <c r="C657" s="22" t="s">
        <v>2805</v>
      </c>
      <c r="D657" s="22" t="s">
        <v>57</v>
      </c>
      <c r="E657" s="47">
        <f>SUMIF('2025'!$E$2:$E$13728,A657,'2025'!$H$2:$H$13728)</f>
        <v>1565003</v>
      </c>
      <c r="F657" s="47">
        <f>SUMIF('Periodo Parcial 2025'!$E$2:$E$1048576,A657,'Periodo Parcial 2025'!$H$2:$H$1048576)</f>
        <v>0</v>
      </c>
      <c r="G657" s="47">
        <f>SUMIF('Periodo Parcial 2026'!$E$2:$E$1048576,A657,'Periodo Parcial 2026'!$H$2:$H$1048576)</f>
        <v>0</v>
      </c>
      <c r="H657" s="48">
        <f>+G657-F657</f>
        <v>0</v>
      </c>
    </row>
    <row r="658" spans="1:8" x14ac:dyDescent="0.25">
      <c r="A658" s="40" t="s">
        <v>345</v>
      </c>
      <c r="B658" s="22" t="s">
        <v>346</v>
      </c>
      <c r="C658" s="22" t="s">
        <v>346</v>
      </c>
      <c r="D658" s="22" t="s">
        <v>347</v>
      </c>
      <c r="E658" s="47">
        <f>SUMIF('2025'!$E$2:$E$13728,A658,'2025'!$H$2:$H$13728)</f>
        <v>7200000</v>
      </c>
      <c r="F658" s="47">
        <f>SUMIF('Periodo Parcial 2025'!$E$2:$E$1048576,A658,'Periodo Parcial 2025'!$H$2:$H$1048576)</f>
        <v>0</v>
      </c>
      <c r="G658" s="47">
        <f>SUMIF('Periodo Parcial 2026'!$E$2:$E$1048576,A658,'Periodo Parcial 2026'!$H$2:$H$1048576)</f>
        <v>0</v>
      </c>
      <c r="H658" s="48">
        <f>+G658-F658</f>
        <v>0</v>
      </c>
    </row>
    <row r="659" spans="1:8" x14ac:dyDescent="0.25">
      <c r="A659" s="40" t="s">
        <v>311</v>
      </c>
      <c r="B659" s="22" t="s">
        <v>312</v>
      </c>
      <c r="C659" s="22" t="s">
        <v>2810</v>
      </c>
      <c r="D659" s="22" t="s">
        <v>51</v>
      </c>
      <c r="E659" s="47">
        <f>SUMIF('2025'!$E$2:$E$13728,A659,'2025'!$H$2:$H$13728)</f>
        <v>12000000</v>
      </c>
      <c r="F659" s="47">
        <f>SUMIF('Periodo Parcial 2025'!$E$2:$E$1048576,A659,'Periodo Parcial 2025'!$H$2:$H$1048576)</f>
        <v>0</v>
      </c>
      <c r="G659" s="47">
        <f>SUMIF('Periodo Parcial 2026'!$E$2:$E$1048576,A659,'Periodo Parcial 2026'!$H$2:$H$1048576)</f>
        <v>0</v>
      </c>
      <c r="H659" s="48">
        <f>+G659-F659</f>
        <v>0</v>
      </c>
    </row>
    <row r="660" spans="1:8" x14ac:dyDescent="0.25">
      <c r="A660" s="40" t="s">
        <v>343</v>
      </c>
      <c r="B660" s="22" t="s">
        <v>344</v>
      </c>
      <c r="C660" s="22" t="s">
        <v>2841</v>
      </c>
      <c r="D660" s="22" t="s">
        <v>42</v>
      </c>
      <c r="E660" s="47">
        <f>SUMIF('2025'!$E$2:$E$13728,A660,'2025'!$H$2:$H$13728)</f>
        <v>3167736</v>
      </c>
      <c r="F660" s="47">
        <f>SUMIF('Periodo Parcial 2025'!$E$2:$E$1048576,A660,'Periodo Parcial 2025'!$H$2:$H$1048576)</f>
        <v>0</v>
      </c>
      <c r="G660" s="47">
        <f>SUMIF('Periodo Parcial 2026'!$E$2:$E$1048576,A660,'Periodo Parcial 2026'!$H$2:$H$1048576)</f>
        <v>0</v>
      </c>
      <c r="H660" s="48">
        <f>+G660-F660</f>
        <v>0</v>
      </c>
    </row>
    <row r="661" spans="1:8" x14ac:dyDescent="0.25">
      <c r="A661" s="40" t="s">
        <v>319</v>
      </c>
      <c r="B661" s="22" t="s">
        <v>320</v>
      </c>
      <c r="C661" s="22" t="s">
        <v>2841</v>
      </c>
      <c r="D661" s="22" t="s">
        <v>42</v>
      </c>
      <c r="E661" s="47">
        <f>SUMIF('2025'!$E$2:$E$13728,A661,'2025'!$H$2:$H$13728)</f>
        <v>547205</v>
      </c>
      <c r="F661" s="47">
        <f>SUMIF('Periodo Parcial 2025'!$E$2:$E$1048576,A661,'Periodo Parcial 2025'!$H$2:$H$1048576)</f>
        <v>0</v>
      </c>
      <c r="G661" s="47">
        <f>SUMIF('Periodo Parcial 2026'!$E$2:$E$1048576,A661,'Periodo Parcial 2026'!$H$2:$H$1048576)</f>
        <v>0</v>
      </c>
      <c r="H661" s="48">
        <f>+G661-F661</f>
        <v>0</v>
      </c>
    </row>
    <row r="662" spans="1:8" x14ac:dyDescent="0.25">
      <c r="A662" s="40" t="s">
        <v>97</v>
      </c>
      <c r="B662" s="22" t="s">
        <v>98</v>
      </c>
      <c r="C662" s="22" t="s">
        <v>2771</v>
      </c>
      <c r="D662" s="22" t="s">
        <v>77</v>
      </c>
      <c r="E662" s="47">
        <f>SUMIF('2025'!$E$2:$E$13728,A662,'2025'!$H$2:$H$13728)</f>
        <v>6677870</v>
      </c>
      <c r="F662" s="47">
        <f>SUMIF('Periodo Parcial 2025'!$E$2:$E$1048576,A662,'Periodo Parcial 2025'!$H$2:$H$1048576)</f>
        <v>0</v>
      </c>
      <c r="G662" s="47">
        <f>SUMIF('Periodo Parcial 2026'!$E$2:$E$1048576,A662,'Periodo Parcial 2026'!$H$2:$H$1048576)</f>
        <v>0</v>
      </c>
      <c r="H662" s="48">
        <f>+G662-F662</f>
        <v>0</v>
      </c>
    </row>
    <row r="663" spans="1:8" x14ac:dyDescent="0.25">
      <c r="A663" s="40" t="s">
        <v>731</v>
      </c>
      <c r="B663" s="22" t="s">
        <v>732</v>
      </c>
      <c r="C663" s="22" t="s">
        <v>2893</v>
      </c>
      <c r="D663" s="22" t="s">
        <v>77</v>
      </c>
      <c r="E663" s="47">
        <f>SUMIF('2025'!$E$2:$E$13728,A663,'2025'!$H$2:$H$13728)</f>
        <v>8658824</v>
      </c>
      <c r="F663" s="47">
        <f>SUMIF('Periodo Parcial 2025'!$E$2:$E$1048576,A663,'Periodo Parcial 2025'!$H$2:$H$1048576)</f>
        <v>0</v>
      </c>
      <c r="G663" s="47">
        <f>SUMIF('Periodo Parcial 2026'!$E$2:$E$1048576,A663,'Periodo Parcial 2026'!$H$2:$H$1048576)</f>
        <v>0</v>
      </c>
      <c r="H663" s="48">
        <f>+G663-F663</f>
        <v>0</v>
      </c>
    </row>
    <row r="664" spans="1:8" x14ac:dyDescent="0.25">
      <c r="A664" s="40" t="s">
        <v>2126</v>
      </c>
      <c r="B664" s="22" t="s">
        <v>2127</v>
      </c>
      <c r="C664" s="22" t="s">
        <v>2909</v>
      </c>
      <c r="D664" s="22" t="s">
        <v>42</v>
      </c>
      <c r="E664" s="47">
        <f>SUMIF('2025'!$E$2:$E$13728,A664,'2025'!$H$2:$H$13728)</f>
        <v>625875</v>
      </c>
      <c r="F664" s="47">
        <f>SUMIF('Periodo Parcial 2025'!$E$2:$E$1048576,A664,'Periodo Parcial 2025'!$H$2:$H$1048576)</f>
        <v>0</v>
      </c>
      <c r="G664" s="47">
        <f>SUMIF('Periodo Parcial 2026'!$E$2:$E$1048576,A664,'Periodo Parcial 2026'!$H$2:$H$1048576)</f>
        <v>0</v>
      </c>
      <c r="H664" s="48">
        <f>+G664-F664</f>
        <v>0</v>
      </c>
    </row>
    <row r="665" spans="1:8" x14ac:dyDescent="0.25">
      <c r="A665" s="40" t="s">
        <v>2118</v>
      </c>
      <c r="B665" s="22" t="s">
        <v>2119</v>
      </c>
      <c r="C665" s="22" t="s">
        <v>2911</v>
      </c>
      <c r="D665" s="22" t="s">
        <v>57</v>
      </c>
      <c r="E665" s="47">
        <f>SUMIF('2025'!$E$2:$E$13728,A665,'2025'!$H$2:$H$13728)</f>
        <v>27000000</v>
      </c>
      <c r="F665" s="47">
        <f>SUMIF('Periodo Parcial 2025'!$E$2:$E$1048576,A665,'Periodo Parcial 2025'!$H$2:$H$1048576)</f>
        <v>0</v>
      </c>
      <c r="G665" s="47">
        <f>SUMIF('Periodo Parcial 2026'!$E$2:$E$1048576,A665,'Periodo Parcial 2026'!$H$2:$H$1048576)</f>
        <v>0</v>
      </c>
      <c r="H665" s="48">
        <f>+G665-F665</f>
        <v>0</v>
      </c>
    </row>
    <row r="666" spans="1:8" x14ac:dyDescent="0.25">
      <c r="A666" s="40" t="s">
        <v>1737</v>
      </c>
      <c r="B666" s="22" t="s">
        <v>1738</v>
      </c>
      <c r="C666" s="22" t="s">
        <v>2712</v>
      </c>
      <c r="D666" s="22" t="s">
        <v>77</v>
      </c>
      <c r="E666" s="47">
        <f>SUMIF('2025'!$E$2:$E$13728,A666,'2025'!$H$2:$H$13728)</f>
        <v>68000000</v>
      </c>
      <c r="F666" s="47">
        <f>SUMIF('Periodo Parcial 2025'!$E$2:$E$1048576,A666,'Periodo Parcial 2025'!$H$2:$H$1048576)</f>
        <v>20000000</v>
      </c>
      <c r="G666" s="47">
        <f>SUMIF('Periodo Parcial 2026'!$E$2:$E$1048576,A666,'Periodo Parcial 2026'!$H$2:$H$1048576)</f>
        <v>20000000</v>
      </c>
      <c r="H666" s="48">
        <f>+G666-F666</f>
        <v>0</v>
      </c>
    </row>
    <row r="667" spans="1:8" x14ac:dyDescent="0.25">
      <c r="A667" s="40" t="s">
        <v>1103</v>
      </c>
      <c r="B667" s="22" t="s">
        <v>1104</v>
      </c>
      <c r="C667" s="22" t="s">
        <v>2912</v>
      </c>
      <c r="D667" s="22" t="s">
        <v>51</v>
      </c>
      <c r="E667" s="47">
        <f>SUMIF('2025'!$E$2:$E$13728,A667,'2025'!$H$2:$H$13728)</f>
        <v>9962061</v>
      </c>
      <c r="F667" s="47">
        <f>SUMIF('Periodo Parcial 2025'!$E$2:$E$1048576,A667,'Periodo Parcial 2025'!$H$2:$H$1048576)</f>
        <v>0</v>
      </c>
      <c r="G667" s="47">
        <f>SUMIF('Periodo Parcial 2026'!$E$2:$E$1048576,A667,'Periodo Parcial 2026'!$H$2:$H$1048576)</f>
        <v>0</v>
      </c>
      <c r="H667" s="48">
        <f>+G667-F667</f>
        <v>0</v>
      </c>
    </row>
    <row r="668" spans="1:8" x14ac:dyDescent="0.25">
      <c r="A668" s="40" t="s">
        <v>673</v>
      </c>
      <c r="B668" s="22" t="s">
        <v>674</v>
      </c>
      <c r="C668" s="22" t="s">
        <v>2913</v>
      </c>
      <c r="D668" s="22" t="s">
        <v>54</v>
      </c>
      <c r="E668" s="47">
        <f>SUMIF('2025'!$E$2:$E$13728,A668,'2025'!$H$2:$H$13728)</f>
        <v>25000000</v>
      </c>
      <c r="F668" s="47">
        <f>SUMIF('Periodo Parcial 2025'!$E$2:$E$1048576,A668,'Periodo Parcial 2025'!$H$2:$H$1048576)</f>
        <v>0</v>
      </c>
      <c r="G668" s="47">
        <f>SUMIF('Periodo Parcial 2026'!$E$2:$E$1048576,A668,'Periodo Parcial 2026'!$H$2:$H$1048576)</f>
        <v>0</v>
      </c>
      <c r="H668" s="48">
        <f>+G668-F668</f>
        <v>0</v>
      </c>
    </row>
    <row r="669" spans="1:8" x14ac:dyDescent="0.25">
      <c r="A669" s="40" t="s">
        <v>1155</v>
      </c>
      <c r="B669" s="22" t="s">
        <v>1156</v>
      </c>
      <c r="C669" s="22" t="s">
        <v>2914</v>
      </c>
      <c r="D669" s="22" t="s">
        <v>77</v>
      </c>
      <c r="E669" s="47">
        <f>SUMIF('2025'!$E$2:$E$13728,A669,'2025'!$H$2:$H$13728)</f>
        <v>334172</v>
      </c>
      <c r="F669" s="47">
        <f>SUMIF('Periodo Parcial 2025'!$E$2:$E$1048576,A669,'Periodo Parcial 2025'!$H$2:$H$1048576)</f>
        <v>0</v>
      </c>
      <c r="G669" s="47">
        <f>SUMIF('Periodo Parcial 2026'!$E$2:$E$1048576,A669,'Periodo Parcial 2026'!$H$2:$H$1048576)</f>
        <v>0</v>
      </c>
      <c r="H669" s="48">
        <f>+G669-F669</f>
        <v>0</v>
      </c>
    </row>
    <row r="670" spans="1:8" x14ac:dyDescent="0.25">
      <c r="A670" s="40" t="s">
        <v>295</v>
      </c>
      <c r="B670" s="22" t="s">
        <v>296</v>
      </c>
      <c r="C670" s="22" t="s">
        <v>2788</v>
      </c>
      <c r="D670" s="22" t="s">
        <v>54</v>
      </c>
      <c r="E670" s="47">
        <f>SUMIF('2025'!$E$2:$E$13728,A670,'2025'!$H$2:$H$13728)</f>
        <v>58696671</v>
      </c>
      <c r="F670" s="47">
        <f>SUMIF('Periodo Parcial 2025'!$E$2:$E$1048576,A670,'Periodo Parcial 2025'!$H$2:$H$1048576)</f>
        <v>0</v>
      </c>
      <c r="G670" s="47">
        <f>SUMIF('Periodo Parcial 2026'!$E$2:$E$1048576,A670,'Periodo Parcial 2026'!$H$2:$H$1048576)</f>
        <v>0</v>
      </c>
      <c r="H670" s="48">
        <f>+G670-F670</f>
        <v>0</v>
      </c>
    </row>
    <row r="671" spans="1:8" x14ac:dyDescent="0.25">
      <c r="A671" s="40" t="s">
        <v>701</v>
      </c>
      <c r="B671" s="22" t="s">
        <v>702</v>
      </c>
      <c r="C671" s="22" t="s">
        <v>2783</v>
      </c>
      <c r="D671" s="22" t="s">
        <v>42</v>
      </c>
      <c r="E671" s="47">
        <f>SUMIF('2025'!$E$2:$E$13728,A671,'2025'!$H$2:$H$13728)</f>
        <v>2100000</v>
      </c>
      <c r="F671" s="47">
        <f>SUMIF('Periodo Parcial 2025'!$E$2:$E$1048576,A671,'Periodo Parcial 2025'!$H$2:$H$1048576)</f>
        <v>0</v>
      </c>
      <c r="G671" s="47">
        <f>SUMIF('Periodo Parcial 2026'!$E$2:$E$1048576,A671,'Periodo Parcial 2026'!$H$2:$H$1048576)</f>
        <v>0</v>
      </c>
      <c r="H671" s="48">
        <f>+G671-F671</f>
        <v>0</v>
      </c>
    </row>
    <row r="672" spans="1:8" x14ac:dyDescent="0.25">
      <c r="A672" s="40" t="s">
        <v>502</v>
      </c>
      <c r="B672" s="22" t="s">
        <v>503</v>
      </c>
      <c r="C672" s="22" t="s">
        <v>2914</v>
      </c>
      <c r="D672" s="22" t="s">
        <v>77</v>
      </c>
      <c r="E672" s="47">
        <f>SUMIF('2025'!$E$2:$E$13728,A672,'2025'!$H$2:$H$13728)</f>
        <v>897973350</v>
      </c>
      <c r="F672" s="47">
        <f>SUMIF('Periodo Parcial 2025'!$E$2:$E$1048576,A672,'Periodo Parcial 2025'!$H$2:$H$1048576)</f>
        <v>0</v>
      </c>
      <c r="G672" s="47">
        <f>SUMIF('Periodo Parcial 2026'!$E$2:$E$1048576,A672,'Periodo Parcial 2026'!$H$2:$H$1048576)</f>
        <v>0</v>
      </c>
      <c r="H672" s="48">
        <f>+G672-F672</f>
        <v>0</v>
      </c>
    </row>
    <row r="673" spans="1:8" x14ac:dyDescent="0.25">
      <c r="A673" s="40" t="s">
        <v>602</v>
      </c>
      <c r="B673" s="22" t="s">
        <v>603</v>
      </c>
      <c r="C673" s="22" t="s">
        <v>2783</v>
      </c>
      <c r="D673" s="22" t="s">
        <v>42</v>
      </c>
      <c r="E673" s="47">
        <f>SUMIF('2025'!$E$2:$E$13728,A673,'2025'!$H$2:$H$13728)</f>
        <v>163043565</v>
      </c>
      <c r="F673" s="47">
        <f>SUMIF('Periodo Parcial 2025'!$E$2:$E$1048576,A673,'Periodo Parcial 2025'!$H$2:$H$1048576)</f>
        <v>0</v>
      </c>
      <c r="G673" s="47">
        <f>SUMIF('Periodo Parcial 2026'!$E$2:$E$1048576,A673,'Periodo Parcial 2026'!$H$2:$H$1048576)</f>
        <v>0</v>
      </c>
      <c r="H673" s="48">
        <f>+G673-F673</f>
        <v>0</v>
      </c>
    </row>
    <row r="674" spans="1:8" x14ac:dyDescent="0.25">
      <c r="A674" s="40" t="s">
        <v>2130</v>
      </c>
      <c r="B674" s="22" t="s">
        <v>2131</v>
      </c>
      <c r="C674" s="22" t="s">
        <v>2915</v>
      </c>
      <c r="D674" s="22" t="s">
        <v>57</v>
      </c>
      <c r="E674" s="47">
        <f>SUMIF('2025'!$E$2:$E$13728,A674,'2025'!$H$2:$H$13728)</f>
        <v>4662849</v>
      </c>
      <c r="F674" s="47">
        <f>SUMIF('Periodo Parcial 2025'!$E$2:$E$1048576,A674,'Periodo Parcial 2025'!$H$2:$H$1048576)</f>
        <v>0</v>
      </c>
      <c r="G674" s="47">
        <f>SUMIF('Periodo Parcial 2026'!$E$2:$E$1048576,A674,'Periodo Parcial 2026'!$H$2:$H$1048576)</f>
        <v>0</v>
      </c>
      <c r="H674" s="48">
        <f>+G674-F674</f>
        <v>0</v>
      </c>
    </row>
    <row r="675" spans="1:8" x14ac:dyDescent="0.25">
      <c r="A675" s="40" t="s">
        <v>217</v>
      </c>
      <c r="B675" s="22" t="s">
        <v>218</v>
      </c>
      <c r="C675" s="22" t="s">
        <v>218</v>
      </c>
      <c r="D675" s="22" t="s">
        <v>64</v>
      </c>
      <c r="E675" s="47">
        <f>SUMIF('2025'!$E$2:$E$13728,A675,'2025'!$H$2:$H$13728)</f>
        <v>12250</v>
      </c>
      <c r="F675" s="47">
        <f>SUMIF('Periodo Parcial 2025'!$E$2:$E$1048576,A675,'Periodo Parcial 2025'!$H$2:$H$1048576)</f>
        <v>0</v>
      </c>
      <c r="G675" s="47">
        <f>SUMIF('Periodo Parcial 2026'!$E$2:$E$1048576,A675,'Periodo Parcial 2026'!$H$2:$H$1048576)</f>
        <v>0</v>
      </c>
      <c r="H675" s="48">
        <f>+G675-F675</f>
        <v>0</v>
      </c>
    </row>
    <row r="676" spans="1:8" x14ac:dyDescent="0.25">
      <c r="A676" s="40" t="s">
        <v>265</v>
      </c>
      <c r="B676" s="22" t="s">
        <v>266</v>
      </c>
      <c r="C676" s="22" t="s">
        <v>2810</v>
      </c>
      <c r="D676" s="22" t="s">
        <v>51</v>
      </c>
      <c r="E676" s="47">
        <f>SUMIF('2025'!$E$2:$E$13728,A676,'2025'!$H$2:$H$13728)</f>
        <v>3000000</v>
      </c>
      <c r="F676" s="47">
        <f>SUMIF('Periodo Parcial 2025'!$E$2:$E$1048576,A676,'Periodo Parcial 2025'!$H$2:$H$1048576)</f>
        <v>0</v>
      </c>
      <c r="G676" s="47">
        <f>SUMIF('Periodo Parcial 2026'!$E$2:$E$1048576,A676,'Periodo Parcial 2026'!$H$2:$H$1048576)</f>
        <v>0</v>
      </c>
      <c r="H676" s="48">
        <f>+G676-F676</f>
        <v>0</v>
      </c>
    </row>
    <row r="677" spans="1:8" x14ac:dyDescent="0.25">
      <c r="A677" s="40" t="s">
        <v>445</v>
      </c>
      <c r="B677" s="22" t="s">
        <v>446</v>
      </c>
      <c r="C677" s="22" t="s">
        <v>2808</v>
      </c>
      <c r="D677" s="22" t="s">
        <v>47</v>
      </c>
      <c r="E677" s="47">
        <f>SUMIF('2025'!$E$2:$E$13728,A677,'2025'!$H$2:$H$13728)</f>
        <v>3000000</v>
      </c>
      <c r="F677" s="47">
        <f>SUMIF('Periodo Parcial 2025'!$E$2:$E$1048576,A677,'Periodo Parcial 2025'!$H$2:$H$1048576)</f>
        <v>0</v>
      </c>
      <c r="G677" s="47">
        <f>SUMIF('Periodo Parcial 2026'!$E$2:$E$1048576,A677,'Periodo Parcial 2026'!$H$2:$H$1048576)</f>
        <v>0</v>
      </c>
      <c r="H677" s="48">
        <f>+G677-F677</f>
        <v>0</v>
      </c>
    </row>
    <row r="678" spans="1:8" x14ac:dyDescent="0.25">
      <c r="A678" s="40" t="s">
        <v>399</v>
      </c>
      <c r="B678" s="22" t="s">
        <v>400</v>
      </c>
      <c r="C678" s="22" t="s">
        <v>2916</v>
      </c>
      <c r="D678" s="22" t="s">
        <v>42</v>
      </c>
      <c r="E678" s="47">
        <f>SUMIF('2025'!$E$2:$E$13728,A678,'2025'!$H$2:$H$13728)</f>
        <v>32400000</v>
      </c>
      <c r="F678" s="47">
        <f>SUMIF('Periodo Parcial 2025'!$E$2:$E$1048576,A678,'Periodo Parcial 2025'!$H$2:$H$1048576)</f>
        <v>0</v>
      </c>
      <c r="G678" s="47">
        <f>SUMIF('Periodo Parcial 2026'!$E$2:$E$1048576,A678,'Periodo Parcial 2026'!$H$2:$H$1048576)</f>
        <v>0</v>
      </c>
      <c r="H678" s="48">
        <f>+G678-F678</f>
        <v>0</v>
      </c>
    </row>
    <row r="679" spans="1:8" x14ac:dyDescent="0.25">
      <c r="A679" s="40" t="s">
        <v>360</v>
      </c>
      <c r="B679" s="22" t="s">
        <v>361</v>
      </c>
      <c r="C679" s="22" t="s">
        <v>361</v>
      </c>
      <c r="D679" s="22" t="s">
        <v>77</v>
      </c>
      <c r="E679" s="47">
        <f>SUMIF('2025'!$E$2:$E$13728,A679,'2025'!$H$2:$H$13728)</f>
        <v>6957788</v>
      </c>
      <c r="F679" s="47">
        <f>SUMIF('Periodo Parcial 2025'!$E$2:$E$1048576,A679,'Periodo Parcial 2025'!$H$2:$H$1048576)</f>
        <v>0</v>
      </c>
      <c r="G679" s="47">
        <f>SUMIF('Periodo Parcial 2026'!$E$2:$E$1048576,A679,'Periodo Parcial 2026'!$H$2:$H$1048576)</f>
        <v>0</v>
      </c>
      <c r="H679" s="48">
        <f>+G679-F679</f>
        <v>0</v>
      </c>
    </row>
    <row r="680" spans="1:8" x14ac:dyDescent="0.25">
      <c r="A680" s="40" t="s">
        <v>2100</v>
      </c>
      <c r="B680" s="22" t="s">
        <v>2101</v>
      </c>
      <c r="C680" s="22" t="s">
        <v>2101</v>
      </c>
      <c r="D680" s="22" t="s">
        <v>51</v>
      </c>
      <c r="E680" s="47">
        <f>SUMIF('2025'!$E$2:$E$13728,A680,'2025'!$H$2:$H$13728)</f>
        <v>8500000</v>
      </c>
      <c r="F680" s="47">
        <f>SUMIF('Periodo Parcial 2025'!$E$2:$E$1048576,A680,'Periodo Parcial 2025'!$H$2:$H$1048576)</f>
        <v>0</v>
      </c>
      <c r="G680" s="47">
        <f>SUMIF('Periodo Parcial 2026'!$E$2:$E$1048576,A680,'Periodo Parcial 2026'!$H$2:$H$1048576)</f>
        <v>0</v>
      </c>
      <c r="H680" s="48">
        <f>+G680-F680</f>
        <v>0</v>
      </c>
    </row>
    <row r="681" spans="1:8" x14ac:dyDescent="0.25">
      <c r="A681" s="40" t="s">
        <v>2171</v>
      </c>
      <c r="B681" s="22" t="s">
        <v>2172</v>
      </c>
      <c r="C681" s="22" t="s">
        <v>2867</v>
      </c>
      <c r="D681" s="22" t="s">
        <v>42</v>
      </c>
      <c r="E681" s="47">
        <f>SUMIF('2025'!$E$2:$E$13728,A681,'2025'!$H$2:$H$13728)</f>
        <v>546657</v>
      </c>
      <c r="F681" s="47">
        <f>SUMIF('Periodo Parcial 2025'!$E$2:$E$1048576,A681,'Periodo Parcial 2025'!$H$2:$H$1048576)</f>
        <v>0</v>
      </c>
      <c r="G681" s="47">
        <f>SUMIF('Periodo Parcial 2026'!$E$2:$E$1048576,A681,'Periodo Parcial 2026'!$H$2:$H$1048576)</f>
        <v>0</v>
      </c>
      <c r="H681" s="48">
        <f>+G681-F681</f>
        <v>0</v>
      </c>
    </row>
    <row r="682" spans="1:8" x14ac:dyDescent="0.25">
      <c r="A682" s="40" t="s">
        <v>707</v>
      </c>
      <c r="B682" s="22" t="s">
        <v>708</v>
      </c>
      <c r="C682" s="22" t="s">
        <v>2913</v>
      </c>
      <c r="D682" s="22" t="s">
        <v>54</v>
      </c>
      <c r="E682" s="47">
        <f>SUMIF('2025'!$E$2:$E$13728,A682,'2025'!$H$2:$H$13728)</f>
        <v>350000000</v>
      </c>
      <c r="F682" s="47">
        <f>SUMIF('Periodo Parcial 2025'!$E$2:$E$1048576,A682,'Periodo Parcial 2025'!$H$2:$H$1048576)</f>
        <v>0</v>
      </c>
      <c r="G682" s="47">
        <f>SUMIF('Periodo Parcial 2026'!$E$2:$E$1048576,A682,'Periodo Parcial 2026'!$H$2:$H$1048576)</f>
        <v>0</v>
      </c>
      <c r="H682" s="48">
        <f>+G682-F682</f>
        <v>0</v>
      </c>
    </row>
    <row r="683" spans="1:8" x14ac:dyDescent="0.25">
      <c r="A683" s="40" t="s">
        <v>121</v>
      </c>
      <c r="B683" s="22" t="s">
        <v>122</v>
      </c>
      <c r="C683" s="22" t="s">
        <v>122</v>
      </c>
      <c r="D683" s="22" t="s">
        <v>64</v>
      </c>
      <c r="E683" s="47">
        <f>SUMIF('2025'!$E$2:$E$13728,A683,'2025'!$H$2:$H$13728)</f>
        <v>5588593</v>
      </c>
      <c r="F683" s="47">
        <f>SUMIF('Periodo Parcial 2025'!$E$2:$E$1048576,A683,'Periodo Parcial 2025'!$H$2:$H$1048576)</f>
        <v>0</v>
      </c>
      <c r="G683" s="47">
        <f>SUMIF('Periodo Parcial 2026'!$E$2:$E$1048576,A683,'Periodo Parcial 2026'!$H$2:$H$1048576)</f>
        <v>0</v>
      </c>
      <c r="H683" s="48">
        <f>+G683-F683</f>
        <v>0</v>
      </c>
    </row>
    <row r="684" spans="1:8" x14ac:dyDescent="0.25">
      <c r="A684" s="40" t="s">
        <v>659</v>
      </c>
      <c r="B684" s="22" t="s">
        <v>660</v>
      </c>
      <c r="C684" s="22" t="s">
        <v>2782</v>
      </c>
      <c r="D684" s="22" t="s">
        <v>64</v>
      </c>
      <c r="E684" s="47">
        <f>SUMIF('2025'!$E$2:$E$13728,A684,'2025'!$H$2:$H$13728)</f>
        <v>1220093</v>
      </c>
      <c r="F684" s="47">
        <f>SUMIF('Periodo Parcial 2025'!$E$2:$E$1048576,A684,'Periodo Parcial 2025'!$H$2:$H$1048576)</f>
        <v>0</v>
      </c>
      <c r="G684" s="47">
        <f>SUMIF('Periodo Parcial 2026'!$E$2:$E$1048576,A684,'Periodo Parcial 2026'!$H$2:$H$1048576)</f>
        <v>0</v>
      </c>
      <c r="H684" s="48">
        <f>+G684-F684</f>
        <v>0</v>
      </c>
    </row>
    <row r="685" spans="1:8" x14ac:dyDescent="0.25">
      <c r="A685" s="40" t="s">
        <v>449</v>
      </c>
      <c r="B685" s="22" t="s">
        <v>450</v>
      </c>
      <c r="C685" s="22" t="s">
        <v>2785</v>
      </c>
      <c r="D685" s="22" t="s">
        <v>77</v>
      </c>
      <c r="E685" s="47">
        <f>SUMIF('2025'!$E$2:$E$13728,A685,'2025'!$H$2:$H$13728)</f>
        <v>97100000</v>
      </c>
      <c r="F685" s="47">
        <f>SUMIF('Periodo Parcial 2025'!$E$2:$E$1048576,A685,'Periodo Parcial 2025'!$H$2:$H$1048576)</f>
        <v>0</v>
      </c>
      <c r="G685" s="47">
        <f>SUMIF('Periodo Parcial 2026'!$E$2:$E$1048576,A685,'Periodo Parcial 2026'!$H$2:$H$1048576)</f>
        <v>0</v>
      </c>
      <c r="H685" s="48">
        <f>+G685-F685</f>
        <v>0</v>
      </c>
    </row>
    <row r="686" spans="1:8" x14ac:dyDescent="0.25">
      <c r="A686" s="40" t="s">
        <v>2307</v>
      </c>
      <c r="B686" s="22" t="s">
        <v>2308</v>
      </c>
      <c r="C686" s="22" t="s">
        <v>2308</v>
      </c>
      <c r="D686" s="22" t="s">
        <v>42</v>
      </c>
      <c r="E686" s="47">
        <f>SUMIF('2025'!$E$2:$E$13728,A686,'2025'!$H$2:$H$13728)</f>
        <v>3258222</v>
      </c>
      <c r="F686" s="47">
        <f>SUMIF('Periodo Parcial 2025'!$E$2:$E$1048576,A686,'Periodo Parcial 2025'!$H$2:$H$1048576)</f>
        <v>0</v>
      </c>
      <c r="G686" s="47">
        <f>SUMIF('Periodo Parcial 2026'!$E$2:$E$1048576,A686,'Periodo Parcial 2026'!$H$2:$H$1048576)</f>
        <v>0</v>
      </c>
      <c r="H686" s="48">
        <f>+G686-F686</f>
        <v>0</v>
      </c>
    </row>
    <row r="687" spans="1:8" x14ac:dyDescent="0.25">
      <c r="A687" s="40" t="s">
        <v>339</v>
      </c>
      <c r="B687" s="22" t="s">
        <v>340</v>
      </c>
      <c r="C687" s="22" t="s">
        <v>2861</v>
      </c>
      <c r="D687" s="22" t="s">
        <v>77</v>
      </c>
      <c r="E687" s="47">
        <f>SUMIF('2025'!$E$2:$E$13728,A687,'2025'!$H$2:$H$13728)</f>
        <v>15078333</v>
      </c>
      <c r="F687" s="47">
        <f>SUMIF('Periodo Parcial 2025'!$E$2:$E$1048576,A687,'Periodo Parcial 2025'!$H$2:$H$1048576)</f>
        <v>0</v>
      </c>
      <c r="G687" s="47">
        <f>SUMIF('Periodo Parcial 2026'!$E$2:$E$1048576,A687,'Periodo Parcial 2026'!$H$2:$H$1048576)</f>
        <v>0</v>
      </c>
      <c r="H687" s="48">
        <f>+G687-F687</f>
        <v>0</v>
      </c>
    </row>
    <row r="688" spans="1:8" x14ac:dyDescent="0.25">
      <c r="A688" s="40" t="s">
        <v>103</v>
      </c>
      <c r="B688" s="22" t="s">
        <v>104</v>
      </c>
      <c r="C688" s="22" t="s">
        <v>2771</v>
      </c>
      <c r="D688" s="22" t="s">
        <v>77</v>
      </c>
      <c r="E688" s="47">
        <f>SUMIF('2025'!$E$2:$E$13728,A688,'2025'!$H$2:$H$13728)</f>
        <v>36017971</v>
      </c>
      <c r="F688" s="47">
        <f>SUMIF('Periodo Parcial 2025'!$E$2:$E$1048576,A688,'Periodo Parcial 2025'!$H$2:$H$1048576)</f>
        <v>0</v>
      </c>
      <c r="G688" s="47">
        <f>SUMIF('Periodo Parcial 2026'!$E$2:$E$1048576,A688,'Periodo Parcial 2026'!$H$2:$H$1048576)</f>
        <v>0</v>
      </c>
      <c r="H688" s="48">
        <f>+G688-F688</f>
        <v>0</v>
      </c>
    </row>
    <row r="689" spans="1:8" x14ac:dyDescent="0.25">
      <c r="A689" s="40" t="s">
        <v>2404</v>
      </c>
      <c r="B689" s="22" t="s">
        <v>2405</v>
      </c>
      <c r="C689" s="22" t="s">
        <v>2405</v>
      </c>
      <c r="D689" s="22" t="s">
        <v>77</v>
      </c>
      <c r="E689" s="47">
        <f>SUMIF('2025'!$E$2:$E$13728,A689,'2025'!$H$2:$H$13728)</f>
        <v>25000000</v>
      </c>
      <c r="F689" s="47">
        <f>SUMIF('Periodo Parcial 2025'!$E$2:$E$1048576,A689,'Periodo Parcial 2025'!$H$2:$H$1048576)</f>
        <v>0</v>
      </c>
      <c r="G689" s="47">
        <f>SUMIF('Periodo Parcial 2026'!$E$2:$E$1048576,A689,'Periodo Parcial 2026'!$H$2:$H$1048576)</f>
        <v>0</v>
      </c>
      <c r="H689" s="48">
        <f>+G689-F689</f>
        <v>0</v>
      </c>
    </row>
    <row r="690" spans="1:8" x14ac:dyDescent="0.25">
      <c r="A690" s="40" t="s">
        <v>287</v>
      </c>
      <c r="B690" s="22" t="s">
        <v>288</v>
      </c>
      <c r="C690" s="22" t="s">
        <v>2781</v>
      </c>
      <c r="D690" s="22" t="s">
        <v>77</v>
      </c>
      <c r="E690" s="47">
        <f>SUMIF('2025'!$E$2:$E$13728,A690,'2025'!$H$2:$H$13728)</f>
        <v>2400000</v>
      </c>
      <c r="F690" s="47">
        <f>SUMIF('Periodo Parcial 2025'!$E$2:$E$1048576,A690,'Periodo Parcial 2025'!$H$2:$H$1048576)</f>
        <v>0</v>
      </c>
      <c r="G690" s="47">
        <f>SUMIF('Periodo Parcial 2026'!$E$2:$E$1048576,A690,'Periodo Parcial 2026'!$H$2:$H$1048576)</f>
        <v>0</v>
      </c>
      <c r="H690" s="48">
        <f>+G690-F690</f>
        <v>0</v>
      </c>
    </row>
    <row r="691" spans="1:8" x14ac:dyDescent="0.25">
      <c r="A691" s="40" t="s">
        <v>285</v>
      </c>
      <c r="B691" s="22" t="s">
        <v>286</v>
      </c>
      <c r="C691" s="22" t="s">
        <v>2781</v>
      </c>
      <c r="D691" s="22" t="s">
        <v>77</v>
      </c>
      <c r="E691" s="47">
        <f>SUMIF('2025'!$E$2:$E$13728,A691,'2025'!$H$2:$H$13728)</f>
        <v>5786263</v>
      </c>
      <c r="F691" s="47">
        <f>SUMIF('Periodo Parcial 2025'!$E$2:$E$1048576,A691,'Periodo Parcial 2025'!$H$2:$H$1048576)</f>
        <v>0</v>
      </c>
      <c r="G691" s="47">
        <f>SUMIF('Periodo Parcial 2026'!$E$2:$E$1048576,A691,'Periodo Parcial 2026'!$H$2:$H$1048576)</f>
        <v>0</v>
      </c>
      <c r="H691" s="48">
        <f>+G691-F691</f>
        <v>0</v>
      </c>
    </row>
    <row r="692" spans="1:8" x14ac:dyDescent="0.25">
      <c r="A692" s="40" t="s">
        <v>471</v>
      </c>
      <c r="B692" s="22" t="s">
        <v>472</v>
      </c>
      <c r="C692" s="22" t="s">
        <v>2781</v>
      </c>
      <c r="D692" s="22" t="s">
        <v>77</v>
      </c>
      <c r="E692" s="47">
        <f>SUMIF('2025'!$E$2:$E$13728,A692,'2025'!$H$2:$H$13728)</f>
        <v>11783700</v>
      </c>
      <c r="F692" s="47">
        <f>SUMIF('Periodo Parcial 2025'!$E$2:$E$1048576,A692,'Periodo Parcial 2025'!$H$2:$H$1048576)</f>
        <v>0</v>
      </c>
      <c r="G692" s="47">
        <f>SUMIF('Periodo Parcial 2026'!$E$2:$E$1048576,A692,'Periodo Parcial 2026'!$H$2:$H$1048576)</f>
        <v>0</v>
      </c>
      <c r="H692" s="48">
        <f>+G692-F692</f>
        <v>0</v>
      </c>
    </row>
    <row r="693" spans="1:8" x14ac:dyDescent="0.25">
      <c r="A693" s="40" t="s">
        <v>419</v>
      </c>
      <c r="B693" s="22" t="s">
        <v>420</v>
      </c>
      <c r="C693" s="22" t="s">
        <v>2917</v>
      </c>
      <c r="D693" s="22" t="s">
        <v>42</v>
      </c>
      <c r="E693" s="47">
        <f>SUMIF('2025'!$E$2:$E$13728,A693,'2025'!$H$2:$H$13728)</f>
        <v>38039705</v>
      </c>
      <c r="F693" s="47">
        <f>SUMIF('Periodo Parcial 2025'!$E$2:$E$1048576,A693,'Periodo Parcial 2025'!$H$2:$H$1048576)</f>
        <v>0</v>
      </c>
      <c r="G693" s="47">
        <f>SUMIF('Periodo Parcial 2026'!$E$2:$E$1048576,A693,'Periodo Parcial 2026'!$H$2:$H$1048576)</f>
        <v>0</v>
      </c>
      <c r="H693" s="48">
        <f>+G693-F693</f>
        <v>0</v>
      </c>
    </row>
    <row r="694" spans="1:8" x14ac:dyDescent="0.25">
      <c r="A694" s="40" t="s">
        <v>1005</v>
      </c>
      <c r="B694" s="22" t="s">
        <v>1006</v>
      </c>
      <c r="C694" s="22" t="s">
        <v>2824</v>
      </c>
      <c r="D694" s="22" t="s">
        <v>77</v>
      </c>
      <c r="E694" s="47">
        <f>SUMIF('2025'!$E$2:$E$13728,A694,'2025'!$H$2:$H$13728)</f>
        <v>590000000</v>
      </c>
      <c r="F694" s="47">
        <f>SUMIF('Periodo Parcial 2025'!$E$2:$E$1048576,A694,'Periodo Parcial 2025'!$H$2:$H$1048576)</f>
        <v>0</v>
      </c>
      <c r="G694" s="47">
        <f>SUMIF('Periodo Parcial 2026'!$E$2:$E$1048576,A694,'Periodo Parcial 2026'!$H$2:$H$1048576)</f>
        <v>0</v>
      </c>
      <c r="H694" s="48">
        <f>+G694-F694</f>
        <v>0</v>
      </c>
    </row>
    <row r="695" spans="1:8" x14ac:dyDescent="0.25">
      <c r="A695" s="40" t="s">
        <v>1804</v>
      </c>
      <c r="B695" s="22" t="s">
        <v>1805</v>
      </c>
      <c r="C695" s="22" t="s">
        <v>1805</v>
      </c>
      <c r="D695" s="22" t="s">
        <v>57</v>
      </c>
      <c r="E695" s="47">
        <f>SUMIF('2025'!$E$2:$E$13728,A695,'2025'!$H$2:$H$13728)</f>
        <v>327111</v>
      </c>
      <c r="F695" s="47">
        <f>SUMIF('Periodo Parcial 2025'!$E$2:$E$1048576,A695,'Periodo Parcial 2025'!$H$2:$H$1048576)</f>
        <v>0</v>
      </c>
      <c r="G695" s="47">
        <f>SUMIF('Periodo Parcial 2026'!$E$2:$E$1048576,A695,'Periodo Parcial 2026'!$H$2:$H$1048576)</f>
        <v>0</v>
      </c>
      <c r="H695" s="48">
        <f>+G695-F695</f>
        <v>0</v>
      </c>
    </row>
    <row r="696" spans="1:8" x14ac:dyDescent="0.25">
      <c r="A696" s="40" t="s">
        <v>1060</v>
      </c>
      <c r="B696" s="22" t="s">
        <v>1061</v>
      </c>
      <c r="C696" s="22" t="s">
        <v>2837</v>
      </c>
      <c r="D696" s="22" t="s">
        <v>42</v>
      </c>
      <c r="E696" s="47">
        <f>SUMIF('2025'!$E$2:$E$13728,A696,'2025'!$H$2:$H$13728)</f>
        <v>37499819</v>
      </c>
      <c r="F696" s="47">
        <f>SUMIF('Periodo Parcial 2025'!$E$2:$E$1048576,A696,'Periodo Parcial 2025'!$H$2:$H$1048576)</f>
        <v>0</v>
      </c>
      <c r="G696" s="47">
        <f>SUMIF('Periodo Parcial 2026'!$E$2:$E$1048576,A696,'Periodo Parcial 2026'!$H$2:$H$1048576)</f>
        <v>0</v>
      </c>
      <c r="H696" s="48">
        <f>+G696-F696</f>
        <v>0</v>
      </c>
    </row>
    <row r="697" spans="1:8" x14ac:dyDescent="0.25">
      <c r="A697" s="40" t="s">
        <v>568</v>
      </c>
      <c r="B697" s="22" t="s">
        <v>569</v>
      </c>
      <c r="C697" s="22" t="s">
        <v>569</v>
      </c>
      <c r="D697" s="22" t="s">
        <v>54</v>
      </c>
      <c r="E697" s="47">
        <f>SUMIF('2025'!$E$2:$E$13728,A697,'2025'!$H$2:$H$13728)</f>
        <v>54561413</v>
      </c>
      <c r="F697" s="47">
        <f>SUMIF('Periodo Parcial 2025'!$E$2:$E$1048576,A697,'Periodo Parcial 2025'!$H$2:$H$1048576)</f>
        <v>0</v>
      </c>
      <c r="G697" s="47">
        <f>SUMIF('Periodo Parcial 2026'!$E$2:$E$1048576,A697,'Periodo Parcial 2026'!$H$2:$H$1048576)</f>
        <v>0</v>
      </c>
      <c r="H697" s="48">
        <f>+G697-F697</f>
        <v>0</v>
      </c>
    </row>
    <row r="698" spans="1:8" x14ac:dyDescent="0.25">
      <c r="A698" s="40" t="s">
        <v>246</v>
      </c>
      <c r="B698" s="22" t="s">
        <v>247</v>
      </c>
      <c r="C698" s="22" t="s">
        <v>2913</v>
      </c>
      <c r="D698" s="22" t="s">
        <v>54</v>
      </c>
      <c r="E698" s="47">
        <f>SUMIF('2025'!$E$2:$E$13728,A698,'2025'!$H$2:$H$13728)</f>
        <v>10000000</v>
      </c>
      <c r="F698" s="47">
        <f>SUMIF('Periodo Parcial 2025'!$E$2:$E$1048576,A698,'Periodo Parcial 2025'!$H$2:$H$1048576)</f>
        <v>0</v>
      </c>
      <c r="G698" s="47">
        <f>SUMIF('Periodo Parcial 2026'!$E$2:$E$1048576,A698,'Periodo Parcial 2026'!$H$2:$H$1048576)</f>
        <v>0</v>
      </c>
      <c r="H698" s="48">
        <f>+G698-F698</f>
        <v>0</v>
      </c>
    </row>
    <row r="699" spans="1:8" x14ac:dyDescent="0.25">
      <c r="A699" s="40" t="s">
        <v>669</v>
      </c>
      <c r="B699" s="22" t="s">
        <v>670</v>
      </c>
      <c r="C699" s="22" t="s">
        <v>670</v>
      </c>
      <c r="D699" s="22" t="s">
        <v>42</v>
      </c>
      <c r="E699" s="47">
        <f>SUMIF('2025'!$E$2:$E$13728,A699,'2025'!$H$2:$H$13728)</f>
        <v>75207768</v>
      </c>
      <c r="F699" s="47">
        <f>SUMIF('Periodo Parcial 2025'!$E$2:$E$1048576,A699,'Periodo Parcial 2025'!$H$2:$H$1048576)</f>
        <v>0</v>
      </c>
      <c r="G699" s="47">
        <f>SUMIF('Periodo Parcial 2026'!$E$2:$E$1048576,A699,'Periodo Parcial 2026'!$H$2:$H$1048576)</f>
        <v>0</v>
      </c>
      <c r="H699" s="48">
        <f>+G699-F699</f>
        <v>0</v>
      </c>
    </row>
    <row r="700" spans="1:8" x14ac:dyDescent="0.25">
      <c r="A700" s="40" t="s">
        <v>2345</v>
      </c>
      <c r="B700" s="22" t="s">
        <v>2346</v>
      </c>
      <c r="C700" s="22" t="s">
        <v>2910</v>
      </c>
      <c r="D700" s="22" t="s">
        <v>57</v>
      </c>
      <c r="E700" s="47">
        <f>SUMIF('2025'!$E$2:$E$13728,A700,'2025'!$H$2:$H$13728)</f>
        <v>2851064</v>
      </c>
      <c r="F700" s="47">
        <f>SUMIF('Periodo Parcial 2025'!$E$2:$E$1048576,A700,'Periodo Parcial 2025'!$H$2:$H$1048576)</f>
        <v>0</v>
      </c>
      <c r="G700" s="47">
        <f>SUMIF('Periodo Parcial 2026'!$E$2:$E$1048576,A700,'Periodo Parcial 2026'!$H$2:$H$1048576)</f>
        <v>0</v>
      </c>
      <c r="H700" s="48">
        <f>+G700-F700</f>
        <v>0</v>
      </c>
    </row>
    <row r="701" spans="1:8" x14ac:dyDescent="0.25">
      <c r="A701" s="40" t="s">
        <v>2241</v>
      </c>
      <c r="B701" s="22" t="s">
        <v>2242</v>
      </c>
      <c r="C701" s="22" t="s">
        <v>2918</v>
      </c>
      <c r="D701" s="22" t="s">
        <v>77</v>
      </c>
      <c r="E701" s="47">
        <f>SUMIF('2025'!$E$2:$E$13728,A701,'2025'!$H$2:$H$13728)</f>
        <v>38738824</v>
      </c>
      <c r="F701" s="47">
        <f>SUMIF('Periodo Parcial 2025'!$E$2:$E$1048576,A701,'Periodo Parcial 2025'!$H$2:$H$1048576)</f>
        <v>0</v>
      </c>
      <c r="G701" s="47">
        <f>SUMIF('Periodo Parcial 2026'!$E$2:$E$1048576,A701,'Periodo Parcial 2026'!$H$2:$H$1048576)</f>
        <v>0</v>
      </c>
      <c r="H701" s="48">
        <f>+G701-F701</f>
        <v>0</v>
      </c>
    </row>
    <row r="702" spans="1:8" x14ac:dyDescent="0.25">
      <c r="A702" s="40" t="s">
        <v>2349</v>
      </c>
      <c r="B702" s="22" t="s">
        <v>2350</v>
      </c>
      <c r="C702" s="22" t="s">
        <v>2910</v>
      </c>
      <c r="D702" s="22" t="s">
        <v>57</v>
      </c>
      <c r="E702" s="47">
        <f>SUMIF('2025'!$E$2:$E$13728,A702,'2025'!$H$2:$H$13728)</f>
        <v>3807660</v>
      </c>
      <c r="F702" s="47">
        <f>SUMIF('Periodo Parcial 2025'!$E$2:$E$1048576,A702,'Periodo Parcial 2025'!$H$2:$H$1048576)</f>
        <v>0</v>
      </c>
      <c r="G702" s="47">
        <f>SUMIF('Periodo Parcial 2026'!$E$2:$E$1048576,A702,'Periodo Parcial 2026'!$H$2:$H$1048576)</f>
        <v>0</v>
      </c>
      <c r="H702" s="48">
        <f>+G702-F702</f>
        <v>0</v>
      </c>
    </row>
    <row r="703" spans="1:8" x14ac:dyDescent="0.25">
      <c r="A703" s="40" t="s">
        <v>632</v>
      </c>
      <c r="B703" s="22" t="s">
        <v>633</v>
      </c>
      <c r="C703" s="22" t="s">
        <v>2782</v>
      </c>
      <c r="D703" s="22" t="s">
        <v>64</v>
      </c>
      <c r="E703" s="47">
        <f>SUMIF('2025'!$E$2:$E$13728,A703,'2025'!$H$2:$H$13728)</f>
        <v>343254</v>
      </c>
      <c r="F703" s="47">
        <f>SUMIF('Periodo Parcial 2025'!$E$2:$E$1048576,A703,'Periodo Parcial 2025'!$H$2:$H$1048576)</f>
        <v>0</v>
      </c>
      <c r="G703" s="47">
        <f>SUMIF('Periodo Parcial 2026'!$E$2:$E$1048576,A703,'Periodo Parcial 2026'!$H$2:$H$1048576)</f>
        <v>0</v>
      </c>
      <c r="H703" s="48">
        <f>+G703-F703</f>
        <v>0</v>
      </c>
    </row>
    <row r="704" spans="1:8" x14ac:dyDescent="0.25">
      <c r="A704" s="40" t="s">
        <v>655</v>
      </c>
      <c r="B704" s="22" t="s">
        <v>656</v>
      </c>
      <c r="C704" s="22" t="s">
        <v>2809</v>
      </c>
      <c r="D704" s="22" t="s">
        <v>57</v>
      </c>
      <c r="E704" s="47">
        <f>SUMIF('2025'!$E$2:$E$13728,A704,'2025'!$H$2:$H$13728)</f>
        <v>1586142</v>
      </c>
      <c r="F704" s="47">
        <f>SUMIF('Periodo Parcial 2025'!$E$2:$E$1048576,A704,'Periodo Parcial 2025'!$H$2:$H$1048576)</f>
        <v>0</v>
      </c>
      <c r="G704" s="47">
        <f>SUMIF('Periodo Parcial 2026'!$E$2:$E$1048576,A704,'Periodo Parcial 2026'!$H$2:$H$1048576)</f>
        <v>0</v>
      </c>
      <c r="H704" s="48">
        <f>+G704-F704</f>
        <v>0</v>
      </c>
    </row>
    <row r="705" spans="1:8" x14ac:dyDescent="0.25">
      <c r="A705" s="40" t="s">
        <v>2122</v>
      </c>
      <c r="B705" s="22" t="s">
        <v>2123</v>
      </c>
      <c r="C705" s="22" t="s">
        <v>2919</v>
      </c>
      <c r="D705" s="22" t="s">
        <v>64</v>
      </c>
      <c r="E705" s="47">
        <f>SUMIF('2025'!$E$2:$E$13728,A705,'2025'!$H$2:$H$13728)</f>
        <v>2900000</v>
      </c>
      <c r="F705" s="47">
        <f>SUMIF('Periodo Parcial 2025'!$E$2:$E$1048576,A705,'Periodo Parcial 2025'!$H$2:$H$1048576)</f>
        <v>0</v>
      </c>
      <c r="G705" s="47">
        <f>SUMIF('Periodo Parcial 2026'!$E$2:$E$1048576,A705,'Periodo Parcial 2026'!$H$2:$H$1048576)</f>
        <v>0</v>
      </c>
      <c r="H705" s="48">
        <f>+G705-F705</f>
        <v>0</v>
      </c>
    </row>
    <row r="706" spans="1:8" x14ac:dyDescent="0.25">
      <c r="A706" s="40" t="s">
        <v>2096</v>
      </c>
      <c r="B706" s="22" t="s">
        <v>2097</v>
      </c>
      <c r="C706" s="22" t="s">
        <v>2919</v>
      </c>
      <c r="D706" s="22" t="s">
        <v>64</v>
      </c>
      <c r="E706" s="47">
        <f>SUMIF('2025'!$E$2:$E$13728,A706,'2025'!$H$2:$H$13728)</f>
        <v>28000000</v>
      </c>
      <c r="F706" s="47">
        <f>SUMIF('Periodo Parcial 2025'!$E$2:$E$1048576,A706,'Periodo Parcial 2025'!$H$2:$H$1048576)</f>
        <v>0</v>
      </c>
      <c r="G706" s="47">
        <f>SUMIF('Periodo Parcial 2026'!$E$2:$E$1048576,A706,'Periodo Parcial 2026'!$H$2:$H$1048576)</f>
        <v>0</v>
      </c>
      <c r="H706" s="48">
        <f>+G706-F706</f>
        <v>0</v>
      </c>
    </row>
    <row r="707" spans="1:8" x14ac:dyDescent="0.25">
      <c r="A707" s="40" t="s">
        <v>1075</v>
      </c>
      <c r="B707" s="22" t="s">
        <v>1076</v>
      </c>
      <c r="C707" s="22" t="s">
        <v>2800</v>
      </c>
      <c r="D707" s="22" t="s">
        <v>42</v>
      </c>
      <c r="E707" s="47">
        <f>SUMIF('2025'!$E$2:$E$13728,A707,'2025'!$H$2:$H$13728)</f>
        <v>3730000</v>
      </c>
      <c r="F707" s="47">
        <f>SUMIF('Periodo Parcial 2025'!$E$2:$E$1048576,A707,'Periodo Parcial 2025'!$H$2:$H$1048576)</f>
        <v>0</v>
      </c>
      <c r="G707" s="47">
        <f>SUMIF('Periodo Parcial 2026'!$E$2:$E$1048576,A707,'Periodo Parcial 2026'!$H$2:$H$1048576)</f>
        <v>0</v>
      </c>
      <c r="H707" s="48">
        <f>+G707-F707</f>
        <v>0</v>
      </c>
    </row>
    <row r="708" spans="1:8" x14ac:dyDescent="0.25">
      <c r="A708" s="40" t="s">
        <v>705</v>
      </c>
      <c r="B708" s="22" t="s">
        <v>706</v>
      </c>
      <c r="C708" s="22" t="s">
        <v>2789</v>
      </c>
      <c r="D708" s="22" t="s">
        <v>47</v>
      </c>
      <c r="E708" s="47">
        <f>SUMIF('2025'!$E$2:$E$13728,A708,'2025'!$H$2:$H$13728)</f>
        <v>5000000</v>
      </c>
      <c r="F708" s="47">
        <f>SUMIF('Periodo Parcial 2025'!$E$2:$E$1048576,A708,'Periodo Parcial 2025'!$H$2:$H$1048576)</f>
        <v>0</v>
      </c>
      <c r="G708" s="47">
        <f>SUMIF('Periodo Parcial 2026'!$E$2:$E$1048576,A708,'Periodo Parcial 2026'!$H$2:$H$1048576)</f>
        <v>0</v>
      </c>
      <c r="H708" s="48">
        <f>+G708-F708</f>
        <v>0</v>
      </c>
    </row>
    <row r="709" spans="1:8" x14ac:dyDescent="0.25">
      <c r="A709" s="40" t="s">
        <v>869</v>
      </c>
      <c r="B709" s="22" t="s">
        <v>870</v>
      </c>
      <c r="C709" s="22" t="s">
        <v>2920</v>
      </c>
      <c r="D709" s="22" t="s">
        <v>42</v>
      </c>
      <c r="E709" s="47">
        <f>SUMIF('2025'!$E$2:$E$13728,A709,'2025'!$H$2:$H$13728)</f>
        <v>19140418</v>
      </c>
      <c r="F709" s="47">
        <f>SUMIF('Periodo Parcial 2025'!$E$2:$E$1048576,A709,'Periodo Parcial 2025'!$H$2:$H$1048576)</f>
        <v>0</v>
      </c>
      <c r="G709" s="47">
        <f>SUMIF('Periodo Parcial 2026'!$E$2:$E$1048576,A709,'Periodo Parcial 2026'!$H$2:$H$1048576)</f>
        <v>0</v>
      </c>
      <c r="H709" s="48">
        <f>+G709-F709</f>
        <v>0</v>
      </c>
    </row>
    <row r="710" spans="1:8" x14ac:dyDescent="0.25">
      <c r="A710" s="40" t="s">
        <v>1009</v>
      </c>
      <c r="B710" s="22" t="s">
        <v>1010</v>
      </c>
      <c r="C710" s="22" t="s">
        <v>2824</v>
      </c>
      <c r="D710" s="22" t="s">
        <v>77</v>
      </c>
      <c r="E710" s="47">
        <f>SUMIF('2025'!$E$2:$E$13728,A710,'2025'!$H$2:$H$13728)</f>
        <v>98000000</v>
      </c>
      <c r="F710" s="47">
        <f>SUMIF('Periodo Parcial 2025'!$E$2:$E$1048576,A710,'Periodo Parcial 2025'!$H$2:$H$1048576)</f>
        <v>0</v>
      </c>
      <c r="G710" s="47">
        <f>SUMIF('Periodo Parcial 2026'!$E$2:$E$1048576,A710,'Periodo Parcial 2026'!$H$2:$H$1048576)</f>
        <v>0</v>
      </c>
      <c r="H710" s="48">
        <f>+G710-F710</f>
        <v>0</v>
      </c>
    </row>
    <row r="711" spans="1:8" x14ac:dyDescent="0.25">
      <c r="A711" s="40" t="s">
        <v>2208</v>
      </c>
      <c r="B711" s="22" t="s">
        <v>2209</v>
      </c>
      <c r="C711" s="22" t="s">
        <v>2726</v>
      </c>
      <c r="D711" s="22" t="s">
        <v>47</v>
      </c>
      <c r="E711" s="47">
        <f>SUMIF('2025'!$E$2:$E$13728,A711,'2025'!$H$2:$H$13728)</f>
        <v>3626374</v>
      </c>
      <c r="F711" s="47">
        <f>SUMIF('Periodo Parcial 2025'!$E$2:$E$1048576,A711,'Periodo Parcial 2025'!$H$2:$H$1048576)</f>
        <v>0</v>
      </c>
      <c r="G711" s="47">
        <f>SUMIF('Periodo Parcial 2026'!$E$2:$E$1048576,A711,'Periodo Parcial 2026'!$H$2:$H$1048576)</f>
        <v>0</v>
      </c>
      <c r="H711" s="48">
        <f>+G711-F711</f>
        <v>0</v>
      </c>
    </row>
    <row r="712" spans="1:8" x14ac:dyDescent="0.25">
      <c r="A712" s="40" t="s">
        <v>453</v>
      </c>
      <c r="B712" s="22" t="s">
        <v>454</v>
      </c>
      <c r="C712" s="22" t="s">
        <v>2899</v>
      </c>
      <c r="D712" s="22" t="s">
        <v>57</v>
      </c>
      <c r="E712" s="47">
        <f>SUMIF('2025'!$E$2:$E$13728,A712,'2025'!$H$2:$H$13728)</f>
        <v>32955840</v>
      </c>
      <c r="F712" s="47">
        <f>SUMIF('Periodo Parcial 2025'!$E$2:$E$1048576,A712,'Periodo Parcial 2025'!$H$2:$H$1048576)</f>
        <v>0</v>
      </c>
      <c r="G712" s="47">
        <f>SUMIF('Periodo Parcial 2026'!$E$2:$E$1048576,A712,'Periodo Parcial 2026'!$H$2:$H$1048576)</f>
        <v>0</v>
      </c>
      <c r="H712" s="48">
        <f>+G712-F712</f>
        <v>0</v>
      </c>
    </row>
    <row r="713" spans="1:8" x14ac:dyDescent="0.25">
      <c r="A713" s="40" t="s">
        <v>592</v>
      </c>
      <c r="B713" s="22" t="s">
        <v>593</v>
      </c>
      <c r="C713" s="22" t="s">
        <v>2921</v>
      </c>
      <c r="D713" s="22" t="s">
        <v>87</v>
      </c>
      <c r="E713" s="47">
        <f>SUMIF('2025'!$E$2:$E$13728,A713,'2025'!$H$2:$H$13728)</f>
        <v>225000000</v>
      </c>
      <c r="F713" s="47">
        <f>SUMIF('Periodo Parcial 2025'!$E$2:$E$1048576,A713,'Periodo Parcial 2025'!$H$2:$H$1048576)</f>
        <v>0</v>
      </c>
      <c r="G713" s="47">
        <f>SUMIF('Periodo Parcial 2026'!$E$2:$E$1048576,A713,'Periodo Parcial 2026'!$H$2:$H$1048576)</f>
        <v>0</v>
      </c>
      <c r="H713" s="48">
        <f>+G713-F713</f>
        <v>0</v>
      </c>
    </row>
    <row r="714" spans="1:8" x14ac:dyDescent="0.25">
      <c r="A714" s="40" t="s">
        <v>358</v>
      </c>
      <c r="B714" s="22" t="s">
        <v>359</v>
      </c>
      <c r="C714" s="22" t="s">
        <v>2922</v>
      </c>
      <c r="D714" s="22" t="s">
        <v>42</v>
      </c>
      <c r="E714" s="47">
        <f>SUMIF('2025'!$E$2:$E$13728,A714,'2025'!$H$2:$H$13728)</f>
        <v>530082740</v>
      </c>
      <c r="F714" s="47">
        <f>SUMIF('Periodo Parcial 2025'!$E$2:$E$1048576,A714,'Periodo Parcial 2025'!$H$2:$H$1048576)</f>
        <v>0</v>
      </c>
      <c r="G714" s="47">
        <f>SUMIF('Periodo Parcial 2026'!$E$2:$E$1048576,A714,'Periodo Parcial 2026'!$H$2:$H$1048576)</f>
        <v>0</v>
      </c>
      <c r="H714" s="48">
        <f>+G714-F714</f>
        <v>0</v>
      </c>
    </row>
    <row r="715" spans="1:8" x14ac:dyDescent="0.25">
      <c r="A715" s="40" t="s">
        <v>709</v>
      </c>
      <c r="B715" s="22" t="s">
        <v>710</v>
      </c>
      <c r="C715" s="22" t="s">
        <v>2923</v>
      </c>
      <c r="D715" s="22" t="s">
        <v>64</v>
      </c>
      <c r="E715" s="47">
        <f>SUMIF('2025'!$E$2:$E$13728,A715,'2025'!$H$2:$H$13728)</f>
        <v>277979815</v>
      </c>
      <c r="F715" s="47">
        <f>SUMIF('Periodo Parcial 2025'!$E$2:$E$1048576,A715,'Periodo Parcial 2025'!$H$2:$H$1048576)</f>
        <v>0</v>
      </c>
      <c r="G715" s="47">
        <f>SUMIF('Periodo Parcial 2026'!$E$2:$E$1048576,A715,'Periodo Parcial 2026'!$H$2:$H$1048576)</f>
        <v>0</v>
      </c>
      <c r="H715" s="48">
        <f>+G715-F715</f>
        <v>0</v>
      </c>
    </row>
    <row r="716" spans="1:8" x14ac:dyDescent="0.25">
      <c r="A716" s="40" t="s">
        <v>1027</v>
      </c>
      <c r="B716" s="22" t="s">
        <v>1028</v>
      </c>
      <c r="C716" s="22" t="s">
        <v>2924</v>
      </c>
      <c r="D716" s="22" t="s">
        <v>347</v>
      </c>
      <c r="E716" s="47">
        <f>SUMIF('2025'!$E$2:$E$13728,A716,'2025'!$H$2:$H$13728)</f>
        <v>135000000</v>
      </c>
      <c r="F716" s="47">
        <f>SUMIF('Periodo Parcial 2025'!$E$2:$E$1048576,A716,'Periodo Parcial 2025'!$H$2:$H$1048576)</f>
        <v>0</v>
      </c>
      <c r="G716" s="47">
        <f>SUMIF('Periodo Parcial 2026'!$E$2:$E$1048576,A716,'Periodo Parcial 2026'!$H$2:$H$1048576)</f>
        <v>0</v>
      </c>
      <c r="H716" s="48">
        <f>+G716-F716</f>
        <v>0</v>
      </c>
    </row>
    <row r="717" spans="1:8" x14ac:dyDescent="0.25">
      <c r="A717" s="40" t="s">
        <v>711</v>
      </c>
      <c r="B717" s="22" t="s">
        <v>712</v>
      </c>
      <c r="C717" s="22" t="s">
        <v>2925</v>
      </c>
      <c r="D717" s="22" t="s">
        <v>64</v>
      </c>
      <c r="E717" s="47">
        <f>SUMIF('2025'!$E$2:$E$13728,A717,'2025'!$H$2:$H$13728)</f>
        <v>354025087</v>
      </c>
      <c r="F717" s="47">
        <f>SUMIF('Periodo Parcial 2025'!$E$2:$E$1048576,A717,'Periodo Parcial 2025'!$H$2:$H$1048576)</f>
        <v>0</v>
      </c>
      <c r="G717" s="47">
        <f>SUMIF('Periodo Parcial 2026'!$E$2:$E$1048576,A717,'Periodo Parcial 2026'!$H$2:$H$1048576)</f>
        <v>0</v>
      </c>
      <c r="H717" s="48">
        <f>+G717-F717</f>
        <v>0</v>
      </c>
    </row>
    <row r="718" spans="1:8" x14ac:dyDescent="0.25">
      <c r="A718" s="40" t="s">
        <v>721</v>
      </c>
      <c r="B718" s="22" t="s">
        <v>722</v>
      </c>
      <c r="C718" s="22" t="s">
        <v>2926</v>
      </c>
      <c r="D718" s="22" t="s">
        <v>87</v>
      </c>
      <c r="E718" s="47">
        <f>SUMIF('2025'!$E$2:$E$13728,A718,'2025'!$H$2:$H$13728)</f>
        <v>258167747</v>
      </c>
      <c r="F718" s="47">
        <f>SUMIF('Periodo Parcial 2025'!$E$2:$E$1048576,A718,'Periodo Parcial 2025'!$H$2:$H$1048576)</f>
        <v>0</v>
      </c>
      <c r="G718" s="47">
        <f>SUMIF('Periodo Parcial 2026'!$E$2:$E$1048576,A718,'Periodo Parcial 2026'!$H$2:$H$1048576)</f>
        <v>0</v>
      </c>
      <c r="H718" s="48">
        <f>+G718-F718</f>
        <v>0</v>
      </c>
    </row>
    <row r="719" spans="1:8" x14ac:dyDescent="0.25">
      <c r="A719" s="40" t="s">
        <v>717</v>
      </c>
      <c r="B719" s="22" t="s">
        <v>718</v>
      </c>
      <c r="C719" s="22" t="s">
        <v>718</v>
      </c>
      <c r="D719" s="22" t="s">
        <v>51</v>
      </c>
      <c r="E719" s="47">
        <f>SUMIF('2025'!$E$2:$E$13728,A719,'2025'!$H$2:$H$13728)</f>
        <v>58836715</v>
      </c>
      <c r="F719" s="47">
        <f>SUMIF('Periodo Parcial 2025'!$E$2:$E$1048576,A719,'Periodo Parcial 2025'!$H$2:$H$1048576)</f>
        <v>0</v>
      </c>
      <c r="G719" s="47">
        <f>SUMIF('Periodo Parcial 2026'!$E$2:$E$1048576,A719,'Periodo Parcial 2026'!$H$2:$H$1048576)</f>
        <v>0</v>
      </c>
      <c r="H719" s="48">
        <f>+G719-F719</f>
        <v>0</v>
      </c>
    </row>
    <row r="720" spans="1:8" x14ac:dyDescent="0.25">
      <c r="A720" s="40" t="s">
        <v>2087</v>
      </c>
      <c r="B720" s="22" t="s">
        <v>2088</v>
      </c>
      <c r="C720" s="22" t="s">
        <v>2088</v>
      </c>
      <c r="D720" s="22" t="s">
        <v>42</v>
      </c>
      <c r="E720" s="47">
        <f>SUMIF('2025'!$E$2:$E$13728,A720,'2025'!$H$2:$H$13728)</f>
        <v>30000000</v>
      </c>
      <c r="F720" s="47">
        <f>SUMIF('Periodo Parcial 2025'!$E$2:$E$1048576,A720,'Periodo Parcial 2025'!$H$2:$H$1048576)</f>
        <v>0</v>
      </c>
      <c r="G720" s="47">
        <f>SUMIF('Periodo Parcial 2026'!$E$2:$E$1048576,A720,'Periodo Parcial 2026'!$H$2:$H$1048576)</f>
        <v>0</v>
      </c>
      <c r="H720" s="48">
        <f>+G720-F720</f>
        <v>0</v>
      </c>
    </row>
    <row r="721" spans="1:8" x14ac:dyDescent="0.25">
      <c r="A721" s="40" t="s">
        <v>715</v>
      </c>
      <c r="B721" s="22" t="s">
        <v>716</v>
      </c>
      <c r="C721" s="22" t="s">
        <v>2927</v>
      </c>
      <c r="D721" s="22" t="s">
        <v>47</v>
      </c>
      <c r="E721" s="47">
        <f>SUMIF('2025'!$E$2:$E$13728,A721,'2025'!$H$2:$H$13728)</f>
        <v>377574892</v>
      </c>
      <c r="F721" s="47">
        <f>SUMIF('Periodo Parcial 2025'!$E$2:$E$1048576,A721,'Periodo Parcial 2025'!$H$2:$H$1048576)</f>
        <v>0</v>
      </c>
      <c r="G721" s="47">
        <f>SUMIF('Periodo Parcial 2026'!$E$2:$E$1048576,A721,'Periodo Parcial 2026'!$H$2:$H$1048576)</f>
        <v>0</v>
      </c>
      <c r="H721" s="48">
        <f>+G721-F721</f>
        <v>0</v>
      </c>
    </row>
    <row r="722" spans="1:8" x14ac:dyDescent="0.25">
      <c r="A722" s="40" t="s">
        <v>864</v>
      </c>
      <c r="B722" s="22" t="s">
        <v>865</v>
      </c>
      <c r="C722" s="22" t="s">
        <v>2928</v>
      </c>
      <c r="D722" s="22" t="s">
        <v>42</v>
      </c>
      <c r="E722" s="47">
        <f>SUMIF('2025'!$E$2:$E$13728,A722,'2025'!$H$2:$H$13728)</f>
        <v>238410872</v>
      </c>
      <c r="F722" s="47">
        <f>SUMIF('Periodo Parcial 2025'!$E$2:$E$1048576,A722,'Periodo Parcial 2025'!$H$2:$H$1048576)</f>
        <v>0</v>
      </c>
      <c r="G722" s="47">
        <f>SUMIF('Periodo Parcial 2026'!$E$2:$E$1048576,A722,'Periodo Parcial 2026'!$H$2:$H$1048576)</f>
        <v>0</v>
      </c>
      <c r="H722" s="48">
        <f>+G722-F722</f>
        <v>0</v>
      </c>
    </row>
    <row r="723" spans="1:8" x14ac:dyDescent="0.25">
      <c r="A723" s="40" t="s">
        <v>2083</v>
      </c>
      <c r="B723" s="22" t="s">
        <v>2084</v>
      </c>
      <c r="C723" s="22" t="s">
        <v>2084</v>
      </c>
      <c r="D723" s="22" t="s">
        <v>64</v>
      </c>
      <c r="E723" s="47">
        <f>SUMIF('2025'!$E$2:$E$13728,A723,'2025'!$H$2:$H$13728)</f>
        <v>180000000</v>
      </c>
      <c r="F723" s="47">
        <f>SUMIF('Periodo Parcial 2025'!$E$2:$E$1048576,A723,'Periodo Parcial 2025'!$H$2:$H$1048576)</f>
        <v>0</v>
      </c>
      <c r="G723" s="47">
        <f>SUMIF('Periodo Parcial 2026'!$E$2:$E$1048576,A723,'Periodo Parcial 2026'!$H$2:$H$1048576)</f>
        <v>0</v>
      </c>
      <c r="H723" s="48">
        <f>+G723-F723</f>
        <v>0</v>
      </c>
    </row>
    <row r="724" spans="1:8" x14ac:dyDescent="0.25">
      <c r="A724" s="40" t="s">
        <v>99</v>
      </c>
      <c r="B724" s="22" t="s">
        <v>100</v>
      </c>
      <c r="C724" s="22" t="s">
        <v>2771</v>
      </c>
      <c r="D724" s="22" t="s">
        <v>77</v>
      </c>
      <c r="E724" s="47">
        <f>SUMIF('2025'!$E$2:$E$13728,A724,'2025'!$H$2:$H$13728)</f>
        <v>16719242</v>
      </c>
      <c r="F724" s="47">
        <f>SUMIF('Periodo Parcial 2025'!$E$2:$E$1048576,A724,'Periodo Parcial 2025'!$H$2:$H$1048576)</f>
        <v>0</v>
      </c>
      <c r="G724" s="47">
        <f>SUMIF('Periodo Parcial 2026'!$E$2:$E$1048576,A724,'Periodo Parcial 2026'!$H$2:$H$1048576)</f>
        <v>0</v>
      </c>
      <c r="H724" s="48">
        <f>+G724-F724</f>
        <v>0</v>
      </c>
    </row>
    <row r="725" spans="1:8" x14ac:dyDescent="0.25">
      <c r="A725" s="40" t="s">
        <v>2261</v>
      </c>
      <c r="B725" s="22" t="s">
        <v>2262</v>
      </c>
      <c r="C725" s="22" t="s">
        <v>2771</v>
      </c>
      <c r="D725" s="22" t="s">
        <v>77</v>
      </c>
      <c r="E725" s="47">
        <f>SUMIF('2025'!$E$2:$E$13728,A725,'2025'!$H$2:$H$13728)</f>
        <v>14935488</v>
      </c>
      <c r="F725" s="47">
        <f>SUMIF('Periodo Parcial 2025'!$E$2:$E$1048576,A725,'Periodo Parcial 2025'!$H$2:$H$1048576)</f>
        <v>0</v>
      </c>
      <c r="G725" s="47">
        <f>SUMIF('Periodo Parcial 2026'!$E$2:$E$1048576,A725,'Periodo Parcial 2026'!$H$2:$H$1048576)</f>
        <v>0</v>
      </c>
      <c r="H725" s="48">
        <f>+G725-F725</f>
        <v>0</v>
      </c>
    </row>
    <row r="726" spans="1:8" x14ac:dyDescent="0.25">
      <c r="A726" s="40" t="s">
        <v>2226</v>
      </c>
      <c r="B726" s="22" t="s">
        <v>2227</v>
      </c>
      <c r="C726" s="22" t="s">
        <v>2929</v>
      </c>
      <c r="D726" s="22" t="s">
        <v>57</v>
      </c>
      <c r="E726" s="47">
        <f>SUMIF('2025'!$E$2:$E$13728,A726,'2025'!$H$2:$H$13728)</f>
        <v>2512079</v>
      </c>
      <c r="F726" s="47">
        <f>SUMIF('Periodo Parcial 2025'!$E$2:$E$1048576,A726,'Periodo Parcial 2025'!$H$2:$H$1048576)</f>
        <v>0</v>
      </c>
      <c r="G726" s="47">
        <f>SUMIF('Periodo Parcial 2026'!$E$2:$E$1048576,A726,'Periodo Parcial 2026'!$H$2:$H$1048576)</f>
        <v>0</v>
      </c>
      <c r="H726" s="48">
        <f>+G726-F726</f>
        <v>0</v>
      </c>
    </row>
    <row r="727" spans="1:8" x14ac:dyDescent="0.25">
      <c r="A727" s="40" t="s">
        <v>1246</v>
      </c>
      <c r="B727" s="22" t="s">
        <v>1247</v>
      </c>
      <c r="C727" s="22" t="s">
        <v>2930</v>
      </c>
      <c r="D727" s="22" t="s">
        <v>57</v>
      </c>
      <c r="E727" s="47">
        <f>SUMIF('2025'!$E$2:$E$13728,A727,'2025'!$H$2:$H$13728)</f>
        <v>59880079</v>
      </c>
      <c r="F727" s="47">
        <f>SUMIF('Periodo Parcial 2025'!$E$2:$E$1048576,A727,'Periodo Parcial 2025'!$H$2:$H$1048576)</f>
        <v>0</v>
      </c>
      <c r="G727" s="47">
        <f>SUMIF('Periodo Parcial 2026'!$E$2:$E$1048576,A727,'Periodo Parcial 2026'!$H$2:$H$1048576)</f>
        <v>0</v>
      </c>
      <c r="H727" s="48">
        <f>+G727-F727</f>
        <v>0</v>
      </c>
    </row>
    <row r="728" spans="1:8" x14ac:dyDescent="0.25">
      <c r="A728" s="40" t="s">
        <v>2363</v>
      </c>
      <c r="B728" s="22" t="s">
        <v>2364</v>
      </c>
      <c r="C728" s="22" t="s">
        <v>2364</v>
      </c>
      <c r="D728" s="22" t="s">
        <v>77</v>
      </c>
      <c r="E728" s="47">
        <f>SUMIF('2025'!$E$2:$E$13728,A728,'2025'!$H$2:$H$13728)</f>
        <v>212890</v>
      </c>
      <c r="F728" s="47">
        <f>SUMIF('Periodo Parcial 2025'!$E$2:$E$1048576,A728,'Periodo Parcial 2025'!$H$2:$H$1048576)</f>
        <v>0</v>
      </c>
      <c r="G728" s="47">
        <f>SUMIF('Periodo Parcial 2026'!$E$2:$E$1048576,A728,'Periodo Parcial 2026'!$H$2:$H$1048576)</f>
        <v>0</v>
      </c>
      <c r="H728" s="48">
        <f>+G728-F728</f>
        <v>0</v>
      </c>
    </row>
    <row r="729" spans="1:8" x14ac:dyDescent="0.25">
      <c r="A729" s="40" t="s">
        <v>2120</v>
      </c>
      <c r="B729" s="22" t="s">
        <v>2121</v>
      </c>
      <c r="C729" s="22" t="s">
        <v>2121</v>
      </c>
      <c r="D729" s="22" t="s">
        <v>42</v>
      </c>
      <c r="E729" s="47">
        <f>SUMIF('2025'!$E$2:$E$13728,A729,'2025'!$H$2:$H$13728)</f>
        <v>4266725</v>
      </c>
      <c r="F729" s="47">
        <f>SUMIF('Periodo Parcial 2025'!$E$2:$E$1048576,A729,'Periodo Parcial 2025'!$H$2:$H$1048576)</f>
        <v>0</v>
      </c>
      <c r="G729" s="47">
        <f>SUMIF('Periodo Parcial 2026'!$E$2:$E$1048576,A729,'Periodo Parcial 2026'!$H$2:$H$1048576)</f>
        <v>0</v>
      </c>
      <c r="H729" s="48">
        <f>+G729-F729</f>
        <v>0</v>
      </c>
    </row>
    <row r="730" spans="1:8" x14ac:dyDescent="0.25">
      <c r="A730" s="40" t="s">
        <v>2222</v>
      </c>
      <c r="B730" s="22" t="s">
        <v>2223</v>
      </c>
      <c r="C730" s="22" t="s">
        <v>2223</v>
      </c>
      <c r="D730" s="22" t="s">
        <v>77</v>
      </c>
      <c r="E730" s="47">
        <f>SUMIF('2025'!$E$2:$E$13728,A730,'2025'!$H$2:$H$13728)</f>
        <v>23621052</v>
      </c>
      <c r="F730" s="47">
        <f>SUMIF('Periodo Parcial 2025'!$E$2:$E$1048576,A730,'Periodo Parcial 2025'!$H$2:$H$1048576)</f>
        <v>0</v>
      </c>
      <c r="G730" s="47">
        <f>SUMIF('Periodo Parcial 2026'!$E$2:$E$1048576,A730,'Periodo Parcial 2026'!$H$2:$H$1048576)</f>
        <v>0</v>
      </c>
      <c r="H730" s="48">
        <f>+G730-F730</f>
        <v>0</v>
      </c>
    </row>
    <row r="731" spans="1:8" x14ac:dyDescent="0.25">
      <c r="A731" s="40" t="s">
        <v>2144</v>
      </c>
      <c r="B731" s="22" t="s">
        <v>2145</v>
      </c>
      <c r="C731" s="22" t="s">
        <v>2145</v>
      </c>
      <c r="D731" s="22" t="s">
        <v>54</v>
      </c>
      <c r="E731" s="47">
        <f>SUMIF('2025'!$E$2:$E$13728,A731,'2025'!$H$2:$H$13728)</f>
        <v>10000000</v>
      </c>
      <c r="F731" s="47">
        <f>SUMIF('Periodo Parcial 2025'!$E$2:$E$1048576,A731,'Periodo Parcial 2025'!$H$2:$H$1048576)</f>
        <v>0</v>
      </c>
      <c r="G731" s="47">
        <f>SUMIF('Periodo Parcial 2026'!$E$2:$E$1048576,A731,'Periodo Parcial 2026'!$H$2:$H$1048576)</f>
        <v>0</v>
      </c>
      <c r="H731" s="48">
        <f>+G731-F731</f>
        <v>0</v>
      </c>
    </row>
    <row r="732" spans="1:8" x14ac:dyDescent="0.25">
      <c r="A732" s="40" t="s">
        <v>2513</v>
      </c>
      <c r="B732" s="22" t="s">
        <v>2514</v>
      </c>
      <c r="C732" s="22" t="s">
        <v>2931</v>
      </c>
      <c r="D732" s="22" t="s">
        <v>64</v>
      </c>
      <c r="E732" s="47">
        <f>SUMIF('2025'!$E$2:$E$13728,A732,'2025'!$H$2:$H$13728)</f>
        <v>0</v>
      </c>
      <c r="F732" s="47">
        <f>SUMIF('Periodo Parcial 2025'!$E$2:$E$1048576,A732,'Periodo Parcial 2025'!$H$2:$H$1048576)</f>
        <v>0</v>
      </c>
      <c r="G732" s="47">
        <f>SUMIF('Periodo Parcial 2026'!$E$2:$E$1048576,A732,'Periodo Parcial 2026'!$H$2:$H$1048576)</f>
        <v>0</v>
      </c>
      <c r="H732" s="48">
        <f>+G732-F732</f>
        <v>0</v>
      </c>
    </row>
    <row r="733" spans="1:8" x14ac:dyDescent="0.25">
      <c r="A733" s="40" t="s">
        <v>2128</v>
      </c>
      <c r="B733" s="22" t="s">
        <v>2129</v>
      </c>
      <c r="C733" s="22" t="s">
        <v>2704</v>
      </c>
      <c r="D733" s="22" t="s">
        <v>77</v>
      </c>
      <c r="E733" s="47">
        <f>SUMIF('2025'!$E$2:$E$13728,A733,'2025'!$H$2:$H$13728)</f>
        <v>973913</v>
      </c>
      <c r="F733" s="47">
        <f>SUMIF('Periodo Parcial 2025'!$E$2:$E$1048576,A733,'Periodo Parcial 2025'!$H$2:$H$1048576)</f>
        <v>0</v>
      </c>
      <c r="G733" s="47">
        <f>SUMIF('Periodo Parcial 2026'!$E$2:$E$1048576,A733,'Periodo Parcial 2026'!$H$2:$H$1048576)</f>
        <v>0</v>
      </c>
      <c r="H733" s="48">
        <f>+G733-F733</f>
        <v>0</v>
      </c>
    </row>
    <row r="734" spans="1:8" x14ac:dyDescent="0.25">
      <c r="A734" s="40" t="s">
        <v>2142</v>
      </c>
      <c r="B734" s="22" t="s">
        <v>2143</v>
      </c>
      <c r="C734" s="22" t="s">
        <v>2692</v>
      </c>
      <c r="D734" s="22" t="s">
        <v>47</v>
      </c>
      <c r="E734" s="47">
        <f>SUMIF('2025'!$E$2:$E$13728,A734,'2025'!$H$2:$H$13728)</f>
        <v>750000</v>
      </c>
      <c r="F734" s="47">
        <f>SUMIF('Periodo Parcial 2025'!$E$2:$E$1048576,A734,'Periodo Parcial 2025'!$H$2:$H$1048576)</f>
        <v>0</v>
      </c>
      <c r="G734" s="47">
        <f>SUMIF('Periodo Parcial 2026'!$E$2:$E$1048576,A734,'Periodo Parcial 2026'!$H$2:$H$1048576)</f>
        <v>0</v>
      </c>
      <c r="H734" s="48">
        <f>+G734-F734</f>
        <v>0</v>
      </c>
    </row>
    <row r="735" spans="1:8" x14ac:dyDescent="0.25">
      <c r="A735" s="40" t="s">
        <v>2511</v>
      </c>
      <c r="B735" s="22" t="s">
        <v>2512</v>
      </c>
      <c r="C735" s="22" t="s">
        <v>2931</v>
      </c>
      <c r="D735" s="22" t="s">
        <v>64</v>
      </c>
      <c r="E735" s="47">
        <f>SUMIF('2025'!$E$2:$E$13728,A735,'2025'!$H$2:$H$13728)</f>
        <v>0</v>
      </c>
      <c r="F735" s="47">
        <f>SUMIF('Periodo Parcial 2025'!$E$2:$E$1048576,A735,'Periodo Parcial 2025'!$H$2:$H$1048576)</f>
        <v>0</v>
      </c>
      <c r="G735" s="47">
        <f>SUMIF('Periodo Parcial 2026'!$E$2:$E$1048576,A735,'Periodo Parcial 2026'!$H$2:$H$1048576)</f>
        <v>0</v>
      </c>
      <c r="H735" s="48">
        <f>+G735-F735</f>
        <v>0</v>
      </c>
    </row>
    <row r="736" spans="1:8" x14ac:dyDescent="0.25">
      <c r="A736" s="40" t="s">
        <v>852</v>
      </c>
      <c r="B736" s="22" t="s">
        <v>853</v>
      </c>
      <c r="C736" s="22" t="s">
        <v>2932</v>
      </c>
      <c r="D736" s="22" t="s">
        <v>47</v>
      </c>
      <c r="E736" s="47">
        <f>SUMIF('2025'!$E$2:$E$13728,A736,'2025'!$H$2:$H$13728)</f>
        <v>12000000</v>
      </c>
      <c r="F736" s="47">
        <f>SUMIF('Periodo Parcial 2025'!$E$2:$E$1048576,A736,'Periodo Parcial 2025'!$H$2:$H$1048576)</f>
        <v>0</v>
      </c>
      <c r="G736" s="47">
        <f>SUMIF('Periodo Parcial 2026'!$E$2:$E$1048576,A736,'Periodo Parcial 2026'!$H$2:$H$1048576)</f>
        <v>0</v>
      </c>
      <c r="H736" s="48">
        <f>+G736-F736</f>
        <v>0</v>
      </c>
    </row>
    <row r="737" spans="1:8" x14ac:dyDescent="0.25">
      <c r="A737" s="40" t="s">
        <v>802</v>
      </c>
      <c r="B737" s="22" t="s">
        <v>803</v>
      </c>
      <c r="C737" s="22" t="s">
        <v>2805</v>
      </c>
      <c r="D737" s="22" t="s">
        <v>57</v>
      </c>
      <c r="E737" s="47">
        <f>SUMIF('2025'!$E$2:$E$13728,A737,'2025'!$H$2:$H$13728)</f>
        <v>3214273</v>
      </c>
      <c r="F737" s="47">
        <f>SUMIF('Periodo Parcial 2025'!$E$2:$E$1048576,A737,'Periodo Parcial 2025'!$H$2:$H$1048576)</f>
        <v>0</v>
      </c>
      <c r="G737" s="47">
        <f>SUMIF('Periodo Parcial 2026'!$E$2:$E$1048576,A737,'Periodo Parcial 2026'!$H$2:$H$1048576)</f>
        <v>0</v>
      </c>
      <c r="H737" s="48">
        <f>+G737-F737</f>
        <v>0</v>
      </c>
    </row>
    <row r="738" spans="1:8" x14ac:dyDescent="0.25">
      <c r="A738" s="40" t="s">
        <v>1117</v>
      </c>
      <c r="B738" s="22" t="s">
        <v>1118</v>
      </c>
      <c r="C738" s="22" t="s">
        <v>2967</v>
      </c>
      <c r="D738" s="22" t="s">
        <v>77</v>
      </c>
      <c r="E738" s="47">
        <f>SUMIF('2025'!$E$2:$E$13728,A738,'2025'!$H$2:$H$13728)</f>
        <v>8845195</v>
      </c>
      <c r="F738" s="47">
        <f>SUMIF('Periodo Parcial 2025'!$E$2:$E$1048576,A738,'Periodo Parcial 2025'!$H$2:$H$1048576)</f>
        <v>8845195</v>
      </c>
      <c r="G738" s="47">
        <f>SUMIF('Periodo Parcial 2026'!$E$2:$E$1048576,A738,'Periodo Parcial 2026'!$H$2:$H$1048576)</f>
        <v>8845195</v>
      </c>
      <c r="H738" s="48">
        <f>+G738-F738</f>
        <v>0</v>
      </c>
    </row>
    <row r="739" spans="1:8" x14ac:dyDescent="0.25">
      <c r="A739" s="40" t="s">
        <v>1676</v>
      </c>
      <c r="B739" s="22" t="s">
        <v>1677</v>
      </c>
      <c r="C739" s="22" t="s">
        <v>2990</v>
      </c>
      <c r="D739" s="22" t="s">
        <v>57</v>
      </c>
      <c r="E739" s="47">
        <f>SUMIF('2025'!$E$2:$E$13728,A739,'2025'!$H$2:$H$13728)</f>
        <v>10000000</v>
      </c>
      <c r="F739" s="47">
        <f>SUMIF('Periodo Parcial 2025'!$E$2:$E$1048576,A739,'Periodo Parcial 2025'!$H$2:$H$1048576)</f>
        <v>10000000</v>
      </c>
      <c r="G739" s="47">
        <f>SUMIF('Periodo Parcial 2026'!$E$2:$E$1048576,A739,'Periodo Parcial 2026'!$H$2:$H$1048576)</f>
        <v>10000000</v>
      </c>
      <c r="H739" s="48">
        <f>+G739-F739</f>
        <v>0</v>
      </c>
    </row>
    <row r="740" spans="1:8" x14ac:dyDescent="0.25">
      <c r="A740" s="40" t="s">
        <v>2632</v>
      </c>
      <c r="B740" s="22" t="s">
        <v>2633</v>
      </c>
      <c r="C740" s="22" t="s">
        <v>2991</v>
      </c>
      <c r="D740" s="22" t="s">
        <v>77</v>
      </c>
      <c r="E740" s="47">
        <f>SUMIF('2025'!$E$2:$E$13728,A740,'2025'!$H$2:$H$13728)</f>
        <v>0</v>
      </c>
      <c r="F740" s="47">
        <f>SUMIF('Periodo Parcial 2025'!$E$2:$E$1048576,A740,'Periodo Parcial 2025'!$H$2:$H$1048576)</f>
        <v>0</v>
      </c>
      <c r="G740" s="47">
        <f>SUMIF('Periodo Parcial 2026'!$E$2:$E$1048576,A740,'Periodo Parcial 2026'!$H$2:$H$1048576)</f>
        <v>0</v>
      </c>
      <c r="H740" s="48">
        <f>+G740-F740</f>
        <v>0</v>
      </c>
    </row>
    <row r="741" spans="1:8" x14ac:dyDescent="0.25">
      <c r="A741" s="40" t="s">
        <v>1438</v>
      </c>
      <c r="B741" s="22" t="s">
        <v>1439</v>
      </c>
      <c r="C741" s="22" t="s">
        <v>3010</v>
      </c>
      <c r="D741" s="22" t="s">
        <v>47</v>
      </c>
      <c r="E741" s="47">
        <f>SUMIF('2025'!$E$2:$E$13728,A741,'2025'!$H$2:$H$13728)</f>
        <v>400000000</v>
      </c>
      <c r="F741" s="47">
        <f>SUMIF('Periodo Parcial 2025'!$E$2:$E$1048576,A741,'Periodo Parcial 2025'!$H$2:$H$1048576)</f>
        <v>177777780</v>
      </c>
      <c r="G741" s="47">
        <f>SUMIF('Periodo Parcial 2026'!$E$2:$E$1048576,A741,'Periodo Parcial 2026'!$H$2:$H$1048576)</f>
        <v>177777780</v>
      </c>
      <c r="H741" s="48">
        <f>+G741-F741</f>
        <v>0</v>
      </c>
    </row>
    <row r="742" spans="1:8" x14ac:dyDescent="0.25">
      <c r="A742" s="40" t="s">
        <v>1925</v>
      </c>
      <c r="B742" s="22" t="s">
        <v>1926</v>
      </c>
      <c r="C742" s="22" t="s">
        <v>1926</v>
      </c>
      <c r="D742" s="22" t="s">
        <v>87</v>
      </c>
      <c r="E742" s="47">
        <f>SUMIF('2025'!$E$2:$E$13728,A742,'2025'!$H$2:$H$13728)</f>
        <v>80000000</v>
      </c>
      <c r="F742" s="47">
        <f>SUMIF('Periodo Parcial 2025'!$E$2:$E$1048576,A742,'Periodo Parcial 2025'!$H$2:$H$1048576)</f>
        <v>80000000</v>
      </c>
      <c r="G742" s="47">
        <f>SUMIF('Periodo Parcial 2026'!$E$2:$E$1048576,A742,'Periodo Parcial 2026'!$H$2:$H$1048576)</f>
        <v>80000000</v>
      </c>
      <c r="H742" s="48">
        <f>+G742-F742</f>
        <v>0</v>
      </c>
    </row>
    <row r="743" spans="1:8" x14ac:dyDescent="0.25">
      <c r="A743" s="40" t="s">
        <v>2259</v>
      </c>
      <c r="B743" s="22" t="s">
        <v>2260</v>
      </c>
      <c r="C743" s="22" t="s">
        <v>2751</v>
      </c>
      <c r="D743" s="22" t="s">
        <v>42</v>
      </c>
      <c r="E743" s="47">
        <f>SUMIF('2025'!$E$2:$E$13728,A743,'2025'!$H$2:$H$13728)</f>
        <v>245154</v>
      </c>
      <c r="F743" s="47">
        <f>SUMIF('Periodo Parcial 2025'!$E$2:$E$1048576,A743,'Periodo Parcial 2025'!$H$2:$H$1048576)</f>
        <v>74488</v>
      </c>
      <c r="G743" s="47">
        <f>SUMIF('Periodo Parcial 2026'!$E$2:$E$1048576,A743,'Periodo Parcial 2026'!$H$2:$H$1048576)</f>
        <v>77170</v>
      </c>
      <c r="H743" s="48">
        <f>+G743-F743</f>
        <v>2682</v>
      </c>
    </row>
    <row r="744" spans="1:8" x14ac:dyDescent="0.25">
      <c r="A744" s="40" t="s">
        <v>1434</v>
      </c>
      <c r="B744" s="22" t="s">
        <v>1435</v>
      </c>
      <c r="C744" s="22" t="s">
        <v>1435</v>
      </c>
      <c r="D744" s="22" t="s">
        <v>54</v>
      </c>
      <c r="E744" s="47">
        <f>SUMIF('2025'!$E$2:$E$13728,A744,'2025'!$H$2:$H$13728)</f>
        <v>0</v>
      </c>
      <c r="F744" s="47">
        <f>SUMIF('Periodo Parcial 2025'!$E$2:$E$1048576,A744,'Periodo Parcial 2025'!$H$2:$H$1048576)</f>
        <v>0</v>
      </c>
      <c r="G744" s="47">
        <f>SUMIF('Periodo Parcial 2026'!$E$2:$E$1048576,A744,'Periodo Parcial 2026'!$H$2:$H$1048576)</f>
        <v>5000</v>
      </c>
      <c r="H744" s="48">
        <f>+G744-F744</f>
        <v>5000</v>
      </c>
    </row>
    <row r="745" spans="1:8" x14ac:dyDescent="0.25">
      <c r="A745" s="40" t="s">
        <v>1165</v>
      </c>
      <c r="B745" s="22" t="s">
        <v>1166</v>
      </c>
      <c r="C745" s="22" t="s">
        <v>2743</v>
      </c>
      <c r="D745" s="22" t="s">
        <v>54</v>
      </c>
      <c r="E745" s="47">
        <f>SUMIF('2025'!$E$2:$E$13728,A745,'2025'!$H$2:$H$13728)</f>
        <v>3821262</v>
      </c>
      <c r="F745" s="47">
        <f>SUMIF('Periodo Parcial 2025'!$E$2:$E$1048576,A745,'Periodo Parcial 2025'!$H$2:$H$1048576)</f>
        <v>2574244</v>
      </c>
      <c r="G745" s="47">
        <f>SUMIF('Periodo Parcial 2026'!$E$2:$E$1048576,A745,'Periodo Parcial 2026'!$H$2:$H$1048576)</f>
        <v>2589700</v>
      </c>
      <c r="H745" s="48">
        <f>+G745-F745</f>
        <v>15456</v>
      </c>
    </row>
    <row r="746" spans="1:8" x14ac:dyDescent="0.25">
      <c r="A746" s="40" t="s">
        <v>2218</v>
      </c>
      <c r="B746" s="22" t="s">
        <v>2219</v>
      </c>
      <c r="C746" s="22" t="s">
        <v>2942</v>
      </c>
      <c r="D746" s="22" t="s">
        <v>57</v>
      </c>
      <c r="E746" s="47">
        <f>SUMIF('2025'!$E$2:$E$13728,A746,'2025'!$H$2:$H$13728)</f>
        <v>38781049</v>
      </c>
      <c r="F746" s="47">
        <f>SUMIF('Periodo Parcial 2025'!$E$2:$E$1048576,A746,'Periodo Parcial 2025'!$H$2:$H$1048576)</f>
        <v>17124000</v>
      </c>
      <c r="G746" s="47">
        <f>SUMIF('Periodo Parcial 2026'!$E$2:$E$1048576,A746,'Periodo Parcial 2026'!$H$2:$H$1048576)</f>
        <v>17139757</v>
      </c>
      <c r="H746" s="48">
        <f>+G746-F746</f>
        <v>15757</v>
      </c>
    </row>
    <row r="747" spans="1:8" x14ac:dyDescent="0.25">
      <c r="A747" s="40" t="s">
        <v>275</v>
      </c>
      <c r="B747" s="22" t="s">
        <v>276</v>
      </c>
      <c r="C747" s="22" t="s">
        <v>276</v>
      </c>
      <c r="D747" s="22" t="s">
        <v>51</v>
      </c>
      <c r="E747" s="47">
        <f>SUMIF('2025'!$E$2:$E$13728,A747,'2025'!$H$2:$H$13728)</f>
        <v>10683077</v>
      </c>
      <c r="F747" s="47">
        <f>SUMIF('Periodo Parcial 2025'!$E$2:$E$1048576,A747,'Periodo Parcial 2025'!$H$2:$H$1048576)</f>
        <v>3083077</v>
      </c>
      <c r="G747" s="47">
        <f>SUMIF('Periodo Parcial 2026'!$E$2:$E$1048576,A747,'Periodo Parcial 2026'!$H$2:$H$1048576)</f>
        <v>3098901</v>
      </c>
      <c r="H747" s="48">
        <f>+G747-F747</f>
        <v>15824</v>
      </c>
    </row>
    <row r="748" spans="1:8" x14ac:dyDescent="0.25">
      <c r="A748" s="40" t="s">
        <v>2167</v>
      </c>
      <c r="B748" s="22" t="s">
        <v>2168</v>
      </c>
      <c r="C748" s="22" t="s">
        <v>2768</v>
      </c>
      <c r="D748" s="22" t="s">
        <v>47</v>
      </c>
      <c r="E748" s="47">
        <f>SUMIF('2025'!$E$2:$E$13728,A748,'2025'!$H$2:$H$13728)</f>
        <v>1285222</v>
      </c>
      <c r="F748" s="47">
        <f>SUMIF('Periodo Parcial 2025'!$E$2:$E$1048576,A748,'Periodo Parcial 2025'!$H$2:$H$1048576)</f>
        <v>347551</v>
      </c>
      <c r="G748" s="47">
        <f>SUMIF('Periodo Parcial 2026'!$E$2:$E$1048576,A748,'Periodo Parcial 2026'!$H$2:$H$1048576)</f>
        <v>371050</v>
      </c>
      <c r="H748" s="48">
        <f>+G748-F748</f>
        <v>23499</v>
      </c>
    </row>
    <row r="749" spans="1:8" x14ac:dyDescent="0.25">
      <c r="A749" s="40" t="s">
        <v>1145</v>
      </c>
      <c r="B749" s="22" t="s">
        <v>1146</v>
      </c>
      <c r="C749" s="22" t="s">
        <v>2743</v>
      </c>
      <c r="D749" s="22" t="s">
        <v>54</v>
      </c>
      <c r="E749" s="47">
        <f>SUMIF('2025'!$E$2:$E$13728,A749,'2025'!$H$2:$H$13728)</f>
        <v>1972588</v>
      </c>
      <c r="F749" s="47">
        <f>SUMIF('Periodo Parcial 2025'!$E$2:$E$1048576,A749,'Periodo Parcial 2025'!$H$2:$H$1048576)</f>
        <v>1314535</v>
      </c>
      <c r="G749" s="47">
        <f>SUMIF('Periodo Parcial 2026'!$E$2:$E$1048576,A749,'Periodo Parcial 2026'!$H$2:$H$1048576)</f>
        <v>1342636</v>
      </c>
      <c r="H749" s="48">
        <f>+G749-F749</f>
        <v>28101</v>
      </c>
    </row>
    <row r="750" spans="1:8" x14ac:dyDescent="0.25">
      <c r="A750" s="40" t="s">
        <v>2418</v>
      </c>
      <c r="B750" s="22" t="s">
        <v>2419</v>
      </c>
      <c r="C750" s="22" t="s">
        <v>2933</v>
      </c>
      <c r="D750" s="22" t="s">
        <v>87</v>
      </c>
      <c r="E750" s="47">
        <f>SUMIF('2025'!$E$2:$E$13728,A750,'2025'!$H$2:$H$13728)</f>
        <v>1691108</v>
      </c>
      <c r="F750" s="47">
        <f>SUMIF('Periodo Parcial 2025'!$E$2:$E$1048576,A750,'Periodo Parcial 2025'!$H$2:$H$1048576)</f>
        <v>845554</v>
      </c>
      <c r="G750" s="47">
        <f>SUMIF('Periodo Parcial 2026'!$E$2:$E$1048576,A750,'Periodo Parcial 2026'!$H$2:$H$1048576)</f>
        <v>880673</v>
      </c>
      <c r="H750" s="48">
        <f>+G750-F750</f>
        <v>35119</v>
      </c>
    </row>
    <row r="751" spans="1:8" x14ac:dyDescent="0.25">
      <c r="A751" s="40" t="s">
        <v>1149</v>
      </c>
      <c r="B751" s="22" t="s">
        <v>1150</v>
      </c>
      <c r="C751" s="22" t="s">
        <v>2743</v>
      </c>
      <c r="D751" s="22" t="s">
        <v>54</v>
      </c>
      <c r="E751" s="47">
        <f>SUMIF('2025'!$E$2:$E$13728,A751,'2025'!$H$2:$H$13728)</f>
        <v>2116584</v>
      </c>
      <c r="F751" s="47">
        <f>SUMIF('Periodo Parcial 2025'!$E$2:$E$1048576,A751,'Periodo Parcial 2025'!$H$2:$H$1048576)</f>
        <v>1391549</v>
      </c>
      <c r="G751" s="47">
        <f>SUMIF('Periodo Parcial 2026'!$E$2:$E$1048576,A751,'Periodo Parcial 2026'!$H$2:$H$1048576)</f>
        <v>1431622</v>
      </c>
      <c r="H751" s="48">
        <f>+G751-F751</f>
        <v>40073</v>
      </c>
    </row>
    <row r="752" spans="1:8" x14ac:dyDescent="0.25">
      <c r="A752" s="40" t="s">
        <v>1343</v>
      </c>
      <c r="B752" s="22" t="s">
        <v>1344</v>
      </c>
      <c r="C752" s="22" t="s">
        <v>2756</v>
      </c>
      <c r="D752" s="22" t="s">
        <v>42</v>
      </c>
      <c r="E752" s="47">
        <f>SUMIF('2025'!$E$2:$E$13728,A752,'2025'!$H$2:$H$13728)</f>
        <v>12637908</v>
      </c>
      <c r="F752" s="47">
        <f>SUMIF('Periodo Parcial 2025'!$E$2:$E$1048576,A752,'Periodo Parcial 2025'!$H$2:$H$1048576)</f>
        <v>7707885</v>
      </c>
      <c r="G752" s="47">
        <f>SUMIF('Periodo Parcial 2026'!$E$2:$E$1048576,A752,'Periodo Parcial 2026'!$H$2:$H$1048576)</f>
        <v>7749458</v>
      </c>
      <c r="H752" s="48">
        <f>+G752-F752</f>
        <v>41573</v>
      </c>
    </row>
    <row r="753" spans="1:8" x14ac:dyDescent="0.25">
      <c r="A753" s="40" t="s">
        <v>898</v>
      </c>
      <c r="B753" s="22" t="s">
        <v>899</v>
      </c>
      <c r="C753" s="22" t="s">
        <v>2973</v>
      </c>
      <c r="D753" s="22" t="s">
        <v>47</v>
      </c>
      <c r="E753" s="47">
        <f>SUMIF('2025'!$E$2:$E$13728,A753,'2025'!$H$2:$H$13728)</f>
        <v>28046046</v>
      </c>
      <c r="F753" s="47">
        <f>SUMIF('Periodo Parcial 2025'!$E$2:$E$1048576,A753,'Periodo Parcial 2025'!$H$2:$H$1048576)</f>
        <v>13962919</v>
      </c>
      <c r="G753" s="47">
        <f>SUMIF('Periodo Parcial 2026'!$E$2:$E$1048576,A753,'Periodo Parcial 2026'!$H$2:$H$1048576)</f>
        <v>14013668</v>
      </c>
      <c r="H753" s="48">
        <f>+G753-F753</f>
        <v>50749</v>
      </c>
    </row>
    <row r="754" spans="1:8" x14ac:dyDescent="0.25">
      <c r="A754" s="40" t="s">
        <v>1548</v>
      </c>
      <c r="B754" s="22" t="s">
        <v>1549</v>
      </c>
      <c r="C754" s="22" t="s">
        <v>2955</v>
      </c>
      <c r="D754" s="22" t="s">
        <v>64</v>
      </c>
      <c r="E754" s="47">
        <f>SUMIF('2025'!$E$2:$E$13728,A754,'2025'!$H$2:$H$13728)</f>
        <v>1520000</v>
      </c>
      <c r="F754" s="47">
        <f>SUMIF('Periodo Parcial 2025'!$E$2:$E$1048576,A754,'Periodo Parcial 2025'!$H$2:$H$1048576)</f>
        <v>1380000</v>
      </c>
      <c r="G754" s="47">
        <f>SUMIF('Periodo Parcial 2026'!$E$2:$E$1048576,A754,'Periodo Parcial 2026'!$H$2:$H$1048576)</f>
        <v>1431111</v>
      </c>
      <c r="H754" s="48">
        <f>+G754-F754</f>
        <v>51111</v>
      </c>
    </row>
    <row r="755" spans="1:8" x14ac:dyDescent="0.25">
      <c r="A755" s="40" t="s">
        <v>2039</v>
      </c>
      <c r="B755" s="22" t="s">
        <v>2040</v>
      </c>
      <c r="C755" s="22" t="s">
        <v>2767</v>
      </c>
      <c r="D755" s="22" t="s">
        <v>54</v>
      </c>
      <c r="E755" s="47">
        <f>SUMIF('2025'!$E$2:$E$13728,A755,'2025'!$H$2:$H$13728)</f>
        <v>26902556</v>
      </c>
      <c r="F755" s="47">
        <f>SUMIF('Periodo Parcial 2025'!$E$2:$E$1048576,A755,'Periodo Parcial 2025'!$H$2:$H$1048576)</f>
        <v>26902556</v>
      </c>
      <c r="G755" s="47">
        <f>SUMIF('Periodo Parcial 2026'!$E$2:$E$1048576,A755,'Periodo Parcial 2026'!$H$2:$H$1048576)</f>
        <v>26957789</v>
      </c>
      <c r="H755" s="48">
        <f>+G755-F755</f>
        <v>55233</v>
      </c>
    </row>
    <row r="756" spans="1:8" x14ac:dyDescent="0.25">
      <c r="A756" s="40" t="s">
        <v>427</v>
      </c>
      <c r="B756" s="22" t="s">
        <v>428</v>
      </c>
      <c r="C756" s="22" t="s">
        <v>2729</v>
      </c>
      <c r="D756" s="22" t="s">
        <v>51</v>
      </c>
      <c r="E756" s="47">
        <f>SUMIF('2025'!$E$2:$E$13728,A756,'2025'!$H$2:$H$13728)</f>
        <v>1501656</v>
      </c>
      <c r="F756" s="47">
        <f>SUMIF('Periodo Parcial 2025'!$E$2:$E$1048576,A756,'Periodo Parcial 2025'!$H$2:$H$1048576)</f>
        <v>742147</v>
      </c>
      <c r="G756" s="47">
        <f>SUMIF('Periodo Parcial 2026'!$E$2:$E$1048576,A756,'Periodo Parcial 2026'!$H$2:$H$1048576)</f>
        <v>800000</v>
      </c>
      <c r="H756" s="48">
        <f>+G756-F756</f>
        <v>57853</v>
      </c>
    </row>
    <row r="757" spans="1:8" x14ac:dyDescent="0.25">
      <c r="A757" s="40" t="s">
        <v>1159</v>
      </c>
      <c r="B757" s="22" t="s">
        <v>1160</v>
      </c>
      <c r="C757" s="22" t="s">
        <v>2743</v>
      </c>
      <c r="D757" s="22" t="s">
        <v>54</v>
      </c>
      <c r="E757" s="47">
        <f>SUMIF('2025'!$E$2:$E$13728,A757,'2025'!$H$2:$H$13728)</f>
        <v>11526917</v>
      </c>
      <c r="F757" s="47">
        <f>SUMIF('Periodo Parcial 2025'!$E$2:$E$1048576,A757,'Periodo Parcial 2025'!$H$2:$H$1048576)</f>
        <v>7804232</v>
      </c>
      <c r="G757" s="47">
        <f>SUMIF('Periodo Parcial 2026'!$E$2:$E$1048576,A757,'Periodo Parcial 2026'!$H$2:$H$1048576)</f>
        <v>7867550</v>
      </c>
      <c r="H757" s="48">
        <f>+G757-F757</f>
        <v>63318</v>
      </c>
    </row>
    <row r="758" spans="1:8" x14ac:dyDescent="0.25">
      <c r="A758" s="40" t="s">
        <v>2626</v>
      </c>
      <c r="B758" s="22" t="s">
        <v>2627</v>
      </c>
      <c r="C758" s="22" t="s">
        <v>2751</v>
      </c>
      <c r="D758" s="22" t="s">
        <v>42</v>
      </c>
      <c r="E758" s="47">
        <f>SUMIF('2025'!$E$2:$E$13728,A758,'2025'!$H$2:$H$13728)</f>
        <v>0</v>
      </c>
      <c r="F758" s="47">
        <f>SUMIF('Periodo Parcial 2025'!$E$2:$E$1048576,A758,'Periodo Parcial 2025'!$H$2:$H$1048576)</f>
        <v>0</v>
      </c>
      <c r="G758" s="47">
        <f>SUMIF('Periodo Parcial 2026'!$E$2:$E$1048576,A758,'Periodo Parcial 2026'!$H$2:$H$1048576)</f>
        <v>75892</v>
      </c>
      <c r="H758" s="48">
        <f>+G758-F758</f>
        <v>75892</v>
      </c>
    </row>
    <row r="759" spans="1:8" x14ac:dyDescent="0.25">
      <c r="A759" s="40" t="s">
        <v>1400</v>
      </c>
      <c r="B759" s="22" t="s">
        <v>1401</v>
      </c>
      <c r="C759" s="22" t="s">
        <v>2766</v>
      </c>
      <c r="D759" s="22" t="s">
        <v>87</v>
      </c>
      <c r="E759" s="47">
        <f>SUMIF('2025'!$E$2:$E$13728,A759,'2025'!$H$2:$H$13728)</f>
        <v>126261</v>
      </c>
      <c r="F759" s="47">
        <f>SUMIF('Periodo Parcial 2025'!$E$2:$E$1048576,A759,'Periodo Parcial 2025'!$H$2:$H$1048576)</f>
        <v>126261</v>
      </c>
      <c r="G759" s="47">
        <f>SUMIF('Periodo Parcial 2026'!$E$2:$E$1048576,A759,'Periodo Parcial 2026'!$H$2:$H$1048576)</f>
        <v>204678</v>
      </c>
      <c r="H759" s="48">
        <f>+G759-F759</f>
        <v>78417</v>
      </c>
    </row>
    <row r="760" spans="1:8" x14ac:dyDescent="0.25">
      <c r="A760" s="40" t="s">
        <v>1222</v>
      </c>
      <c r="B760" s="22" t="s">
        <v>1223</v>
      </c>
      <c r="C760" s="22" t="s">
        <v>2765</v>
      </c>
      <c r="D760" s="22" t="s">
        <v>347</v>
      </c>
      <c r="E760" s="47">
        <f>SUMIF('2025'!$E$2:$E$13728,A760,'2025'!$H$2:$H$13728)</f>
        <v>1069474</v>
      </c>
      <c r="F760" s="47">
        <f>SUMIF('Periodo Parcial 2025'!$E$2:$E$1048576,A760,'Periodo Parcial 2025'!$H$2:$H$1048576)</f>
        <v>0</v>
      </c>
      <c r="G760" s="47">
        <f>SUMIF('Periodo Parcial 2026'!$E$2:$E$1048576,A760,'Periodo Parcial 2026'!$H$2:$H$1048576)</f>
        <v>83368</v>
      </c>
      <c r="H760" s="48">
        <f>+G760-F760</f>
        <v>83368</v>
      </c>
    </row>
    <row r="761" spans="1:8" x14ac:dyDescent="0.25">
      <c r="A761" s="40" t="s">
        <v>1161</v>
      </c>
      <c r="B761" s="22" t="s">
        <v>1162</v>
      </c>
      <c r="C761" s="22" t="s">
        <v>2743</v>
      </c>
      <c r="D761" s="22" t="s">
        <v>54</v>
      </c>
      <c r="E761" s="47">
        <f>SUMIF('2025'!$E$2:$E$13728,A761,'2025'!$H$2:$H$13728)</f>
        <v>5442983</v>
      </c>
      <c r="F761" s="47">
        <f>SUMIF('Periodo Parcial 2025'!$E$2:$E$1048576,A761,'Periodo Parcial 2025'!$H$2:$H$1048576)</f>
        <v>3615720</v>
      </c>
      <c r="G761" s="47">
        <f>SUMIF('Periodo Parcial 2026'!$E$2:$E$1048576,A761,'Periodo Parcial 2026'!$H$2:$H$1048576)</f>
        <v>3717708</v>
      </c>
      <c r="H761" s="48">
        <f>+G761-F761</f>
        <v>101988</v>
      </c>
    </row>
    <row r="762" spans="1:8" x14ac:dyDescent="0.25">
      <c r="A762" s="40" t="s">
        <v>2487</v>
      </c>
      <c r="B762" s="22" t="s">
        <v>2488</v>
      </c>
      <c r="C762" s="22" t="s">
        <v>2667</v>
      </c>
      <c r="D762" s="22" t="s">
        <v>51</v>
      </c>
      <c r="E762" s="47">
        <f>SUMIF('2025'!$E$2:$E$13728,A762,'2025'!$H$2:$H$13728)</f>
        <v>1042708</v>
      </c>
      <c r="F762" s="47">
        <f>SUMIF('Periodo Parcial 2025'!$E$2:$E$1048576,A762,'Periodo Parcial 2025'!$H$2:$H$1048576)</f>
        <v>1042708</v>
      </c>
      <c r="G762" s="47">
        <f>SUMIF('Periodo Parcial 2026'!$E$2:$E$1048576,A762,'Periodo Parcial 2026'!$H$2:$H$1048576)</f>
        <v>1145833</v>
      </c>
      <c r="H762" s="48">
        <f>+G762-F762</f>
        <v>103125</v>
      </c>
    </row>
    <row r="763" spans="1:8" x14ac:dyDescent="0.25">
      <c r="A763" s="40" t="s">
        <v>119</v>
      </c>
      <c r="B763" s="22" t="s">
        <v>120</v>
      </c>
      <c r="C763" s="22" t="s">
        <v>2768</v>
      </c>
      <c r="D763" s="22" t="s">
        <v>47</v>
      </c>
      <c r="E763" s="47">
        <f>SUMIF('2025'!$E$2:$E$13728,A763,'2025'!$H$2:$H$13728)</f>
        <v>3362163</v>
      </c>
      <c r="F763" s="47">
        <f>SUMIF('Periodo Parcial 2025'!$E$2:$E$1048576,A763,'Periodo Parcial 2025'!$H$2:$H$1048576)</f>
        <v>804920</v>
      </c>
      <c r="G763" s="47">
        <f>SUMIF('Periodo Parcial 2026'!$E$2:$E$1048576,A763,'Periodo Parcial 2026'!$H$2:$H$1048576)</f>
        <v>909868</v>
      </c>
      <c r="H763" s="48">
        <f>+G763-F763</f>
        <v>104948</v>
      </c>
    </row>
    <row r="764" spans="1:8" x14ac:dyDescent="0.25">
      <c r="A764" s="40" t="s">
        <v>984</v>
      </c>
      <c r="B764" s="22" t="s">
        <v>985</v>
      </c>
      <c r="C764" s="22" t="s">
        <v>2970</v>
      </c>
      <c r="D764" s="22" t="s">
        <v>47</v>
      </c>
      <c r="E764" s="47">
        <f>SUMIF('2025'!$E$2:$E$13728,A764,'2025'!$H$2:$H$13728)</f>
        <v>17090404</v>
      </c>
      <c r="F764" s="47">
        <f>SUMIF('Periodo Parcial 2025'!$E$2:$E$1048576,A764,'Periodo Parcial 2025'!$H$2:$H$1048576)</f>
        <v>9655781</v>
      </c>
      <c r="G764" s="47">
        <f>SUMIF('Periodo Parcial 2026'!$E$2:$E$1048576,A764,'Periodo Parcial 2026'!$H$2:$H$1048576)</f>
        <v>9763200</v>
      </c>
      <c r="H764" s="48">
        <f>+G764-F764</f>
        <v>107419</v>
      </c>
    </row>
    <row r="765" spans="1:8" x14ac:dyDescent="0.25">
      <c r="A765" s="40" t="s">
        <v>572</v>
      </c>
      <c r="B765" s="22" t="s">
        <v>573</v>
      </c>
      <c r="C765" s="22" t="s">
        <v>573</v>
      </c>
      <c r="D765" s="22" t="s">
        <v>64</v>
      </c>
      <c r="E765" s="47">
        <f>SUMIF('2025'!$E$2:$E$13728,A765,'2025'!$H$2:$H$13728)</f>
        <v>8881393</v>
      </c>
      <c r="F765" s="47">
        <f>SUMIF('Periodo Parcial 2025'!$E$2:$E$1048576,A765,'Periodo Parcial 2025'!$H$2:$H$1048576)</f>
        <v>0</v>
      </c>
      <c r="G765" s="47">
        <f>SUMIF('Periodo Parcial 2026'!$E$2:$E$1048576,A765,'Periodo Parcial 2026'!$H$2:$H$1048576)</f>
        <v>109211</v>
      </c>
      <c r="H765" s="48">
        <f>+G765-F765</f>
        <v>109211</v>
      </c>
    </row>
    <row r="766" spans="1:8" x14ac:dyDescent="0.25">
      <c r="A766" s="40" t="s">
        <v>2204</v>
      </c>
      <c r="B766" s="22" t="s">
        <v>2205</v>
      </c>
      <c r="C766" s="22" t="s">
        <v>2942</v>
      </c>
      <c r="D766" s="22" t="s">
        <v>57</v>
      </c>
      <c r="E766" s="47">
        <f>SUMIF('2025'!$E$2:$E$13728,A766,'2025'!$H$2:$H$13728)</f>
        <v>3381572</v>
      </c>
      <c r="F766" s="47">
        <f>SUMIF('Periodo Parcial 2025'!$E$2:$E$1048576,A766,'Periodo Parcial 2025'!$H$2:$H$1048576)</f>
        <v>1500000</v>
      </c>
      <c r="G766" s="47">
        <f>SUMIF('Periodo Parcial 2026'!$E$2:$E$1048576,A766,'Periodo Parcial 2026'!$H$2:$H$1048576)</f>
        <v>1625400</v>
      </c>
      <c r="H766" s="48">
        <f>+G766-F766</f>
        <v>125400</v>
      </c>
    </row>
    <row r="767" spans="1:8" x14ac:dyDescent="0.25">
      <c r="A767" s="40" t="s">
        <v>1147</v>
      </c>
      <c r="B767" s="22" t="s">
        <v>1148</v>
      </c>
      <c r="C767" s="22" t="s">
        <v>2743</v>
      </c>
      <c r="D767" s="22" t="s">
        <v>54</v>
      </c>
      <c r="E767" s="47">
        <f>SUMIF('2025'!$E$2:$E$13728,A767,'2025'!$H$2:$H$13728)</f>
        <v>15072852</v>
      </c>
      <c r="F767" s="47">
        <f>SUMIF('Periodo Parcial 2025'!$E$2:$E$1048576,A767,'Periodo Parcial 2025'!$H$2:$H$1048576)</f>
        <v>10581091</v>
      </c>
      <c r="G767" s="47">
        <f>SUMIF('Periodo Parcial 2026'!$E$2:$E$1048576,A767,'Periodo Parcial 2026'!$H$2:$H$1048576)</f>
        <v>10722732</v>
      </c>
      <c r="H767" s="48">
        <f>+G767-F767</f>
        <v>141641</v>
      </c>
    </row>
    <row r="768" spans="1:8" x14ac:dyDescent="0.25">
      <c r="A768" s="40" t="s">
        <v>1506</v>
      </c>
      <c r="B768" s="22" t="s">
        <v>1507</v>
      </c>
      <c r="C768" s="22" t="s">
        <v>2934</v>
      </c>
      <c r="D768" s="22" t="s">
        <v>64</v>
      </c>
      <c r="E768" s="47">
        <f>SUMIF('2025'!$E$2:$E$13728,A768,'2025'!$H$2:$H$13728)</f>
        <v>2275775</v>
      </c>
      <c r="F768" s="47">
        <f>SUMIF('Periodo Parcial 2025'!$E$2:$E$1048576,A768,'Periodo Parcial 2025'!$H$2:$H$1048576)</f>
        <v>1248865</v>
      </c>
      <c r="G768" s="47">
        <f>SUMIF('Periodo Parcial 2026'!$E$2:$E$1048576,A768,'Periodo Parcial 2026'!$H$2:$H$1048576)</f>
        <v>1392023</v>
      </c>
      <c r="H768" s="48">
        <f>+G768-F768</f>
        <v>143158</v>
      </c>
    </row>
    <row r="769" spans="1:8" x14ac:dyDescent="0.25">
      <c r="A769" s="40" t="s">
        <v>972</v>
      </c>
      <c r="B769" s="22" t="s">
        <v>2623</v>
      </c>
      <c r="C769" s="22" t="s">
        <v>2934</v>
      </c>
      <c r="D769" s="22" t="s">
        <v>64</v>
      </c>
      <c r="E769" s="47">
        <f>SUMIF('2025'!$E$2:$E$13728,A769,'2025'!$H$2:$H$13728)</f>
        <v>11287016</v>
      </c>
      <c r="F769" s="47">
        <f>SUMIF('Periodo Parcial 2025'!$E$2:$E$1048576,A769,'Periodo Parcial 2025'!$H$2:$H$1048576)</f>
        <v>6580278</v>
      </c>
      <c r="G769" s="47">
        <f>SUMIF('Periodo Parcial 2026'!$E$2:$E$1048576,A769,'Periodo Parcial 2026'!$H$2:$H$1048576)</f>
        <v>6724741</v>
      </c>
      <c r="H769" s="48">
        <f>+G769-F769</f>
        <v>144463</v>
      </c>
    </row>
    <row r="770" spans="1:8" x14ac:dyDescent="0.25">
      <c r="A770" s="40" t="s">
        <v>1190</v>
      </c>
      <c r="B770" s="22" t="s">
        <v>1191</v>
      </c>
      <c r="C770" s="22" t="s">
        <v>2751</v>
      </c>
      <c r="D770" s="22" t="s">
        <v>42</v>
      </c>
      <c r="E770" s="47">
        <f>SUMIF('2025'!$E$2:$E$13728,A770,'2025'!$H$2:$H$13728)</f>
        <v>3215308</v>
      </c>
      <c r="F770" s="47">
        <f>SUMIF('Periodo Parcial 2025'!$E$2:$E$1048576,A770,'Periodo Parcial 2025'!$H$2:$H$1048576)</f>
        <v>1501975</v>
      </c>
      <c r="G770" s="47">
        <f>SUMIF('Periodo Parcial 2026'!$E$2:$E$1048576,A770,'Periodo Parcial 2026'!$H$2:$H$1048576)</f>
        <v>1646566</v>
      </c>
      <c r="H770" s="48">
        <f>+G770-F770</f>
        <v>144591</v>
      </c>
    </row>
    <row r="771" spans="1:8" x14ac:dyDescent="0.25">
      <c r="A771" s="40" t="s">
        <v>2640</v>
      </c>
      <c r="B771" s="22" t="s">
        <v>2641</v>
      </c>
      <c r="C771" s="22" t="s">
        <v>2856</v>
      </c>
      <c r="D771" s="22" t="s">
        <v>47</v>
      </c>
      <c r="E771" s="47">
        <f>SUMIF('2025'!$E$2:$E$13728,A771,'2025'!$H$2:$H$13728)</f>
        <v>0</v>
      </c>
      <c r="F771" s="47">
        <f>SUMIF('Periodo Parcial 2025'!$E$2:$E$1048576,A771,'Periodo Parcial 2025'!$H$2:$H$1048576)</f>
        <v>0</v>
      </c>
      <c r="G771" s="47">
        <f>SUMIF('Periodo Parcial 2026'!$E$2:$E$1048576,A771,'Periodo Parcial 2026'!$H$2:$H$1048576)</f>
        <v>149333</v>
      </c>
      <c r="H771" s="48">
        <f>+G771-F771</f>
        <v>149333</v>
      </c>
    </row>
    <row r="772" spans="1:8" x14ac:dyDescent="0.25">
      <c r="A772" s="40" t="s">
        <v>386</v>
      </c>
      <c r="B772" s="22" t="s">
        <v>387</v>
      </c>
      <c r="C772" s="22" t="s">
        <v>2750</v>
      </c>
      <c r="D772" s="22" t="s">
        <v>51</v>
      </c>
      <c r="E772" s="47">
        <f>SUMIF('2025'!$E$2:$E$13728,A772,'2025'!$H$2:$H$13728)</f>
        <v>4156765</v>
      </c>
      <c r="F772" s="47">
        <f>SUMIF('Periodo Parcial 2025'!$E$2:$E$1048576,A772,'Periodo Parcial 2025'!$H$2:$H$1048576)</f>
        <v>1947350</v>
      </c>
      <c r="G772" s="47">
        <f>SUMIF('Periodo Parcial 2026'!$E$2:$E$1048576,A772,'Periodo Parcial 2026'!$H$2:$H$1048576)</f>
        <v>2103922</v>
      </c>
      <c r="H772" s="48">
        <f>+G772-F772</f>
        <v>156572</v>
      </c>
    </row>
    <row r="773" spans="1:8" x14ac:dyDescent="0.25">
      <c r="A773" s="40" t="s">
        <v>1763</v>
      </c>
      <c r="B773" s="22" t="s">
        <v>1764</v>
      </c>
      <c r="C773" s="22" t="s">
        <v>2769</v>
      </c>
      <c r="D773" s="22" t="s">
        <v>57</v>
      </c>
      <c r="E773" s="47">
        <f>SUMIF('2025'!$E$2:$E$13728,A773,'2025'!$H$2:$H$13728)</f>
        <v>2462933</v>
      </c>
      <c r="F773" s="47">
        <f>SUMIF('Periodo Parcial 2025'!$E$2:$E$1048576,A773,'Periodo Parcial 2025'!$H$2:$H$1048576)</f>
        <v>0</v>
      </c>
      <c r="G773" s="47">
        <f>SUMIF('Periodo Parcial 2026'!$E$2:$E$1048576,A773,'Periodo Parcial 2026'!$H$2:$H$1048576)</f>
        <v>164267</v>
      </c>
      <c r="H773" s="48">
        <f>+G773-F773</f>
        <v>164267</v>
      </c>
    </row>
    <row r="774" spans="1:8" x14ac:dyDescent="0.25">
      <c r="A774" s="40" t="s">
        <v>2636</v>
      </c>
      <c r="B774" s="22" t="s">
        <v>2637</v>
      </c>
      <c r="C774" s="22" t="s">
        <v>2752</v>
      </c>
      <c r="D774" s="22" t="s">
        <v>57</v>
      </c>
      <c r="E774" s="47">
        <f>SUMIF('2025'!$E$2:$E$13728,A774,'2025'!$H$2:$H$13728)</f>
        <v>0</v>
      </c>
      <c r="F774" s="47">
        <f>SUMIF('Periodo Parcial 2025'!$E$2:$E$1048576,A774,'Periodo Parcial 2025'!$H$2:$H$1048576)</f>
        <v>0</v>
      </c>
      <c r="G774" s="47">
        <f>SUMIF('Periodo Parcial 2026'!$E$2:$E$1048576,A774,'Periodo Parcial 2026'!$H$2:$H$1048576)</f>
        <v>170323</v>
      </c>
      <c r="H774" s="48">
        <f>+G774-F774</f>
        <v>170323</v>
      </c>
    </row>
    <row r="775" spans="1:8" x14ac:dyDescent="0.25">
      <c r="A775" s="40" t="s">
        <v>1735</v>
      </c>
      <c r="B775" s="22" t="s">
        <v>1736</v>
      </c>
      <c r="C775" s="22" t="s">
        <v>2935</v>
      </c>
      <c r="D775" s="22" t="s">
        <v>57</v>
      </c>
      <c r="E775" s="47">
        <f>SUMIF('2025'!$E$2:$E$13728,A775,'2025'!$H$2:$H$13728)</f>
        <v>0</v>
      </c>
      <c r="F775" s="47">
        <f>SUMIF('Periodo Parcial 2025'!$E$2:$E$1048576,A775,'Periodo Parcial 2025'!$H$2:$H$1048576)</f>
        <v>0</v>
      </c>
      <c r="G775" s="47">
        <f>SUMIF('Periodo Parcial 2026'!$E$2:$E$1048576,A775,'Periodo Parcial 2026'!$H$2:$H$1048576)</f>
        <v>177778</v>
      </c>
      <c r="H775" s="48">
        <f>+G775-F775</f>
        <v>177778</v>
      </c>
    </row>
    <row r="776" spans="1:8" x14ac:dyDescent="0.25">
      <c r="A776" s="40" t="s">
        <v>2432</v>
      </c>
      <c r="B776" s="22" t="s">
        <v>2433</v>
      </c>
      <c r="C776" s="22" t="s">
        <v>2694</v>
      </c>
      <c r="D776" s="22" t="s">
        <v>77</v>
      </c>
      <c r="E776" s="47">
        <f>SUMIF('2025'!$E$2:$E$13728,A776,'2025'!$H$2:$H$13728)</f>
        <v>4099633</v>
      </c>
      <c r="F776" s="47">
        <f>SUMIF('Periodo Parcial 2025'!$E$2:$E$1048576,A776,'Periodo Parcial 2025'!$H$2:$H$1048576)</f>
        <v>0</v>
      </c>
      <c r="G776" s="47">
        <f>SUMIF('Periodo Parcial 2026'!$E$2:$E$1048576,A776,'Periodo Parcial 2026'!$H$2:$H$1048576)</f>
        <v>200000</v>
      </c>
      <c r="H776" s="48">
        <f>+G776-F776</f>
        <v>200000</v>
      </c>
    </row>
    <row r="777" spans="1:8" x14ac:dyDescent="0.25">
      <c r="A777" s="40" t="s">
        <v>3029</v>
      </c>
      <c r="B777" s="22" t="s">
        <v>3030</v>
      </c>
      <c r="C777" s="22" t="s">
        <v>3030</v>
      </c>
      <c r="D777" s="22" t="s">
        <v>64</v>
      </c>
      <c r="E777" s="47">
        <f>SUMIF('2025'!$E$2:$E$13728,A777,'2025'!$H$2:$H$13728)</f>
        <v>0</v>
      </c>
      <c r="F777" s="47">
        <f>SUMIF('Periodo Parcial 2025'!$E$2:$E$1048576,A777,'Periodo Parcial 2025'!$H$2:$H$1048576)</f>
        <v>0</v>
      </c>
      <c r="G777" s="47">
        <f>SUMIF('Periodo Parcial 2026'!$E$2:$E$1048576,A777,'Periodo Parcial 2026'!$H$2:$H$1048576)</f>
        <v>200000</v>
      </c>
      <c r="H777" s="48">
        <f>+G777-F777</f>
        <v>200000</v>
      </c>
    </row>
    <row r="778" spans="1:8" x14ac:dyDescent="0.25">
      <c r="A778" s="40" t="s">
        <v>2333</v>
      </c>
      <c r="B778" s="22" t="s">
        <v>2334</v>
      </c>
      <c r="C778" s="22" t="s">
        <v>2936</v>
      </c>
      <c r="D778" s="22" t="s">
        <v>64</v>
      </c>
      <c r="E778" s="47">
        <f>SUMIF('2025'!$E$2:$E$13728,A778,'2025'!$H$2:$H$13728)</f>
        <v>18048392</v>
      </c>
      <c r="F778" s="47">
        <f>SUMIF('Periodo Parcial 2025'!$E$2:$E$1048576,A778,'Periodo Parcial 2025'!$H$2:$H$1048576)</f>
        <v>9805638</v>
      </c>
      <c r="G778" s="47">
        <f>SUMIF('Periodo Parcial 2026'!$E$2:$E$1048576,A778,'Periodo Parcial 2026'!$H$2:$H$1048576)</f>
        <v>10006026</v>
      </c>
      <c r="H778" s="48">
        <f>+G778-F778</f>
        <v>200388</v>
      </c>
    </row>
    <row r="779" spans="1:8" x14ac:dyDescent="0.25">
      <c r="A779" s="40" t="s">
        <v>1560</v>
      </c>
      <c r="B779" s="22" t="s">
        <v>1561</v>
      </c>
      <c r="C779" s="22" t="s">
        <v>2938</v>
      </c>
      <c r="D779" s="22" t="s">
        <v>57</v>
      </c>
      <c r="E779" s="47">
        <f>SUMIF('2025'!$E$2:$E$13728,A779,'2025'!$H$2:$H$13728)</f>
        <v>100000</v>
      </c>
      <c r="F779" s="47">
        <f>SUMIF('Periodo Parcial 2025'!$E$2:$E$1048576,A779,'Periodo Parcial 2025'!$H$2:$H$1048576)</f>
        <v>100000</v>
      </c>
      <c r="G779" s="47">
        <f>SUMIF('Periodo Parcial 2026'!$E$2:$E$1048576,A779,'Periodo Parcial 2026'!$H$2:$H$1048576)</f>
        <v>323402</v>
      </c>
      <c r="H779" s="48">
        <f>+G779-F779</f>
        <v>223402</v>
      </c>
    </row>
    <row r="780" spans="1:8" x14ac:dyDescent="0.25">
      <c r="A780" s="40" t="s">
        <v>2248</v>
      </c>
      <c r="B780" s="22" t="s">
        <v>2249</v>
      </c>
      <c r="C780" s="22" t="s">
        <v>2939</v>
      </c>
      <c r="D780" s="22" t="s">
        <v>51</v>
      </c>
      <c r="E780" s="47">
        <f>SUMIF('2025'!$E$2:$E$13728,A780,'2025'!$H$2:$H$13728)</f>
        <v>1364812</v>
      </c>
      <c r="F780" s="47">
        <f>SUMIF('Periodo Parcial 2025'!$E$2:$E$1048576,A780,'Periodo Parcial 2025'!$H$2:$H$1048576)</f>
        <v>409976</v>
      </c>
      <c r="G780" s="47">
        <f>SUMIF('Periodo Parcial 2026'!$E$2:$E$1048576,A780,'Periodo Parcial 2026'!$H$2:$H$1048576)</f>
        <v>643068</v>
      </c>
      <c r="H780" s="48">
        <f>+G780-F780</f>
        <v>233092</v>
      </c>
    </row>
    <row r="781" spans="1:8" x14ac:dyDescent="0.25">
      <c r="A781" s="40" t="s">
        <v>313</v>
      </c>
      <c r="B781" s="22" t="s">
        <v>314</v>
      </c>
      <c r="C781" s="22" t="s">
        <v>2750</v>
      </c>
      <c r="D781" s="22" t="s">
        <v>51</v>
      </c>
      <c r="E781" s="47">
        <f>SUMIF('2025'!$E$2:$E$13728,A781,'2025'!$H$2:$H$13728)</f>
        <v>19510741</v>
      </c>
      <c r="F781" s="47">
        <f>SUMIF('Periodo Parcial 2025'!$E$2:$E$1048576,A781,'Periodo Parcial 2025'!$H$2:$H$1048576)</f>
        <v>9638092</v>
      </c>
      <c r="G781" s="47">
        <f>SUMIF('Periodo Parcial 2026'!$E$2:$E$1048576,A781,'Periodo Parcial 2026'!$H$2:$H$1048576)</f>
        <v>9874763</v>
      </c>
      <c r="H781" s="48">
        <f>+G781-F781</f>
        <v>236671</v>
      </c>
    </row>
    <row r="782" spans="1:8" x14ac:dyDescent="0.25">
      <c r="A782" s="40" t="s">
        <v>1986</v>
      </c>
      <c r="B782" s="22" t="s">
        <v>1987</v>
      </c>
      <c r="C782" s="22" t="s">
        <v>2940</v>
      </c>
      <c r="D782" s="22" t="s">
        <v>57</v>
      </c>
      <c r="E782" s="47">
        <f>SUMIF('2025'!$E$2:$E$13728,A782,'2025'!$H$2:$H$13728)</f>
        <v>1505647</v>
      </c>
      <c r="F782" s="47">
        <f>SUMIF('Periodo Parcial 2025'!$E$2:$E$1048576,A782,'Periodo Parcial 2025'!$H$2:$H$1048576)</f>
        <v>0</v>
      </c>
      <c r="G782" s="47">
        <f>SUMIF('Periodo Parcial 2026'!$E$2:$E$1048576,A782,'Periodo Parcial 2026'!$H$2:$H$1048576)</f>
        <v>249035</v>
      </c>
      <c r="H782" s="48">
        <f>+G782-F782</f>
        <v>249035</v>
      </c>
    </row>
    <row r="783" spans="1:8" x14ac:dyDescent="0.25">
      <c r="A783" s="40" t="s">
        <v>2041</v>
      </c>
      <c r="B783" s="22" t="s">
        <v>2042</v>
      </c>
      <c r="C783" s="22" t="s">
        <v>2941</v>
      </c>
      <c r="D783" s="22" t="s">
        <v>47</v>
      </c>
      <c r="E783" s="47">
        <f>SUMIF('2025'!$E$2:$E$13728,A783,'2025'!$H$2:$H$13728)</f>
        <v>0</v>
      </c>
      <c r="F783" s="47">
        <f>SUMIF('Periodo Parcial 2025'!$E$2:$E$1048576,A783,'Periodo Parcial 2025'!$H$2:$H$1048576)</f>
        <v>0</v>
      </c>
      <c r="G783" s="47">
        <f>SUMIF('Periodo Parcial 2026'!$E$2:$E$1048576,A783,'Periodo Parcial 2026'!$H$2:$H$1048576)</f>
        <v>250000</v>
      </c>
      <c r="H783" s="48">
        <f>+G783-F783</f>
        <v>250000</v>
      </c>
    </row>
    <row r="784" spans="1:8" x14ac:dyDescent="0.25">
      <c r="A784" s="40" t="s">
        <v>1453</v>
      </c>
      <c r="B784" s="22" t="s">
        <v>1454</v>
      </c>
      <c r="C784" s="22" t="s">
        <v>2765</v>
      </c>
      <c r="D784" s="22" t="s">
        <v>347</v>
      </c>
      <c r="E784" s="47">
        <f>SUMIF('2025'!$E$2:$E$13728,A784,'2025'!$H$2:$H$13728)</f>
        <v>3719228</v>
      </c>
      <c r="F784" s="47">
        <f>SUMIF('Periodo Parcial 2025'!$E$2:$E$1048576,A784,'Periodo Parcial 2025'!$H$2:$H$1048576)</f>
        <v>1861333</v>
      </c>
      <c r="G784" s="47">
        <f>SUMIF('Periodo Parcial 2026'!$E$2:$E$1048576,A784,'Periodo Parcial 2026'!$H$2:$H$1048576)</f>
        <v>2139158</v>
      </c>
      <c r="H784" s="48">
        <f>+G784-F784</f>
        <v>277825</v>
      </c>
    </row>
    <row r="785" spans="1:8" x14ac:dyDescent="0.25">
      <c r="A785" s="40" t="s">
        <v>1169</v>
      </c>
      <c r="B785" s="22" t="s">
        <v>1170</v>
      </c>
      <c r="C785" s="22" t="s">
        <v>2743</v>
      </c>
      <c r="D785" s="22" t="s">
        <v>54</v>
      </c>
      <c r="E785" s="47">
        <f>SUMIF('2025'!$E$2:$E$13728,A785,'2025'!$H$2:$H$13728)</f>
        <v>11966434</v>
      </c>
      <c r="F785" s="47">
        <f>SUMIF('Periodo Parcial 2025'!$E$2:$E$1048576,A785,'Periodo Parcial 2025'!$H$2:$H$1048576)</f>
        <v>7835588</v>
      </c>
      <c r="G785" s="47">
        <f>SUMIF('Periodo Parcial 2026'!$E$2:$E$1048576,A785,'Periodo Parcial 2026'!$H$2:$H$1048576)</f>
        <v>8135822</v>
      </c>
      <c r="H785" s="48">
        <f>+G785-F785</f>
        <v>300234</v>
      </c>
    </row>
    <row r="786" spans="1:8" x14ac:dyDescent="0.25">
      <c r="A786" s="40" t="s">
        <v>906</v>
      </c>
      <c r="B786" s="22" t="s">
        <v>907</v>
      </c>
      <c r="C786" s="22" t="s">
        <v>2973</v>
      </c>
      <c r="D786" s="22" t="s">
        <v>47</v>
      </c>
      <c r="E786" s="47">
        <f>SUMIF('2025'!$E$2:$E$13728,A786,'2025'!$H$2:$H$13728)</f>
        <v>10476223</v>
      </c>
      <c r="F786" s="47">
        <f>SUMIF('Periodo Parcial 2025'!$E$2:$E$1048576,A786,'Periodo Parcial 2025'!$H$2:$H$1048576)</f>
        <v>5095717</v>
      </c>
      <c r="G786" s="47">
        <f>SUMIF('Periodo Parcial 2026'!$E$2:$E$1048576,A786,'Periodo Parcial 2026'!$H$2:$H$1048576)</f>
        <v>5397736</v>
      </c>
      <c r="H786" s="48">
        <f>+G786-F786</f>
        <v>302019</v>
      </c>
    </row>
    <row r="787" spans="1:8" x14ac:dyDescent="0.25">
      <c r="A787" s="40" t="s">
        <v>1188</v>
      </c>
      <c r="B787" s="22" t="s">
        <v>1189</v>
      </c>
      <c r="C787" s="22" t="s">
        <v>2751</v>
      </c>
      <c r="D787" s="22" t="s">
        <v>42</v>
      </c>
      <c r="E787" s="47">
        <f>SUMIF('2025'!$E$2:$E$13728,A787,'2025'!$H$2:$H$13728)</f>
        <v>16659530</v>
      </c>
      <c r="F787" s="47">
        <f>SUMIF('Periodo Parcial 2025'!$E$2:$E$1048576,A787,'Periodo Parcial 2025'!$H$2:$H$1048576)</f>
        <v>7996628</v>
      </c>
      <c r="G787" s="47">
        <f>SUMIF('Periodo Parcial 2026'!$E$2:$E$1048576,A787,'Periodo Parcial 2026'!$H$2:$H$1048576)</f>
        <v>8319131</v>
      </c>
      <c r="H787" s="48">
        <f>+G787-F787</f>
        <v>322503</v>
      </c>
    </row>
    <row r="788" spans="1:8" x14ac:dyDescent="0.25">
      <c r="A788" s="40" t="s">
        <v>541</v>
      </c>
      <c r="B788" s="22" t="s">
        <v>542</v>
      </c>
      <c r="C788" s="22" t="s">
        <v>2937</v>
      </c>
      <c r="D788" s="22" t="s">
        <v>57</v>
      </c>
      <c r="E788" s="47">
        <f>SUMIF('2025'!$E$2:$E$13728,A788,'2025'!$H$2:$H$13728)</f>
        <v>4238517</v>
      </c>
      <c r="F788" s="47">
        <f>SUMIF('Periodo Parcial 2025'!$E$2:$E$1048576,A788,'Periodo Parcial 2025'!$H$2:$H$1048576)</f>
        <v>2032045</v>
      </c>
      <c r="G788" s="47">
        <f>SUMIF('Periodo Parcial 2026'!$E$2:$E$1048576,A788,'Periodo Parcial 2026'!$H$2:$H$1048576)</f>
        <v>2356804</v>
      </c>
      <c r="H788" s="48">
        <f>+G788-F788</f>
        <v>324759</v>
      </c>
    </row>
    <row r="789" spans="1:8" x14ac:dyDescent="0.25">
      <c r="A789" s="40" t="s">
        <v>1394</v>
      </c>
      <c r="B789" s="22" t="s">
        <v>1395</v>
      </c>
      <c r="C789" s="22" t="s">
        <v>2766</v>
      </c>
      <c r="D789" s="22" t="s">
        <v>87</v>
      </c>
      <c r="E789" s="47">
        <f>SUMIF('2025'!$E$2:$E$13728,A789,'2025'!$H$2:$H$13728)</f>
        <v>82500</v>
      </c>
      <c r="F789" s="47">
        <f>SUMIF('Periodo Parcial 2025'!$E$2:$E$1048576,A789,'Periodo Parcial 2025'!$H$2:$H$1048576)</f>
        <v>82500</v>
      </c>
      <c r="G789" s="47">
        <f>SUMIF('Periodo Parcial 2026'!$E$2:$E$1048576,A789,'Periodo Parcial 2026'!$H$2:$H$1048576)</f>
        <v>414294</v>
      </c>
      <c r="H789" s="48">
        <f>+G789-F789</f>
        <v>331794</v>
      </c>
    </row>
    <row r="790" spans="1:8" x14ac:dyDescent="0.25">
      <c r="A790" s="40" t="s">
        <v>862</v>
      </c>
      <c r="B790" s="22" t="s">
        <v>863</v>
      </c>
      <c r="C790" s="22" t="s">
        <v>2778</v>
      </c>
      <c r="D790" s="22" t="s">
        <v>54</v>
      </c>
      <c r="E790" s="47">
        <f>SUMIF('2025'!$E$2:$E$13728,A790,'2025'!$H$2:$H$13728)</f>
        <v>12590875</v>
      </c>
      <c r="F790" s="47">
        <f>SUMIF('Periodo Parcial 2025'!$E$2:$E$1048576,A790,'Periodo Parcial 2025'!$H$2:$H$1048576)</f>
        <v>0</v>
      </c>
      <c r="G790" s="47">
        <f>SUMIF('Periodo Parcial 2026'!$E$2:$E$1048576,A790,'Periodo Parcial 2026'!$H$2:$H$1048576)</f>
        <v>350000</v>
      </c>
      <c r="H790" s="48">
        <f>+G790-F790</f>
        <v>350000</v>
      </c>
    </row>
    <row r="791" spans="1:8" x14ac:dyDescent="0.25">
      <c r="A791" s="40" t="s">
        <v>2493</v>
      </c>
      <c r="B791" s="22" t="s">
        <v>2494</v>
      </c>
      <c r="C791" s="22" t="s">
        <v>2686</v>
      </c>
      <c r="D791" s="22" t="s">
        <v>47</v>
      </c>
      <c r="E791" s="47">
        <f>SUMIF('2025'!$E$2:$E$13728,A791,'2025'!$H$2:$H$13728)</f>
        <v>1624213</v>
      </c>
      <c r="F791" s="47">
        <f>SUMIF('Periodo Parcial 2025'!$E$2:$E$1048576,A791,'Periodo Parcial 2025'!$H$2:$H$1048576)</f>
        <v>1624213</v>
      </c>
      <c r="G791" s="47">
        <f>SUMIF('Periodo Parcial 2026'!$E$2:$E$1048576,A791,'Periodo Parcial 2026'!$H$2:$H$1048576)</f>
        <v>2000000</v>
      </c>
      <c r="H791" s="48">
        <f>+G791-F791</f>
        <v>375787</v>
      </c>
    </row>
    <row r="792" spans="1:8" x14ac:dyDescent="0.25">
      <c r="A792" s="40" t="s">
        <v>384</v>
      </c>
      <c r="B792" s="22" t="s">
        <v>385</v>
      </c>
      <c r="C792" s="22" t="s">
        <v>2750</v>
      </c>
      <c r="D792" s="22" t="s">
        <v>51</v>
      </c>
      <c r="E792" s="47">
        <f>SUMIF('2025'!$E$2:$E$13728,A792,'2025'!$H$2:$H$13728)</f>
        <v>24277275</v>
      </c>
      <c r="F792" s="47">
        <f>SUMIF('Periodo Parcial 2025'!$E$2:$E$1048576,A792,'Periodo Parcial 2025'!$H$2:$H$1048576)</f>
        <v>11175955</v>
      </c>
      <c r="G792" s="47">
        <f>SUMIF('Periodo Parcial 2026'!$E$2:$E$1048576,A792,'Periodo Parcial 2026'!$H$2:$H$1048576)</f>
        <v>11555980</v>
      </c>
      <c r="H792" s="48">
        <f>+G792-F792</f>
        <v>380025</v>
      </c>
    </row>
    <row r="793" spans="1:8" x14ac:dyDescent="0.25">
      <c r="A793" s="40" t="s">
        <v>2235</v>
      </c>
      <c r="B793" s="22" t="s">
        <v>2236</v>
      </c>
      <c r="C793" s="22" t="s">
        <v>2840</v>
      </c>
      <c r="D793" s="22" t="s">
        <v>77</v>
      </c>
      <c r="E793" s="47">
        <f>SUMIF('2025'!$E$2:$E$13728,A793,'2025'!$H$2:$H$13728)</f>
        <v>13831666</v>
      </c>
      <c r="F793" s="47">
        <f>SUMIF('Periodo Parcial 2025'!$E$2:$E$1048576,A793,'Periodo Parcial 2025'!$H$2:$H$1048576)</f>
        <v>0</v>
      </c>
      <c r="G793" s="47">
        <f>SUMIF('Periodo Parcial 2026'!$E$2:$E$1048576,A793,'Periodo Parcial 2026'!$H$2:$H$1048576)</f>
        <v>383334</v>
      </c>
      <c r="H793" s="48">
        <f>+G793-F793</f>
        <v>383334</v>
      </c>
    </row>
    <row r="794" spans="1:8" x14ac:dyDescent="0.25">
      <c r="A794" s="40" t="s">
        <v>2257</v>
      </c>
      <c r="B794" s="22" t="s">
        <v>2258</v>
      </c>
      <c r="C794" s="22" t="s">
        <v>2258</v>
      </c>
      <c r="D794" s="22" t="s">
        <v>51</v>
      </c>
      <c r="E794" s="47">
        <f>SUMIF('2025'!$E$2:$E$13728,A794,'2025'!$H$2:$H$13728)</f>
        <v>119323958</v>
      </c>
      <c r="F794" s="47">
        <f>SUMIF('Periodo Parcial 2025'!$E$2:$E$1048576,A794,'Periodo Parcial 2025'!$H$2:$H$1048576)</f>
        <v>42093486</v>
      </c>
      <c r="G794" s="47">
        <f>SUMIF('Periodo Parcial 2026'!$E$2:$E$1048576,A794,'Periodo Parcial 2026'!$H$2:$H$1048576)</f>
        <v>42485516</v>
      </c>
      <c r="H794" s="48">
        <f>+G794-F794</f>
        <v>392030</v>
      </c>
    </row>
    <row r="795" spans="1:8" x14ac:dyDescent="0.25">
      <c r="A795" s="40" t="s">
        <v>1816</v>
      </c>
      <c r="B795" s="22" t="s">
        <v>1817</v>
      </c>
      <c r="C795" s="22" t="s">
        <v>2778</v>
      </c>
      <c r="D795" s="22" t="s">
        <v>54</v>
      </c>
      <c r="E795" s="47">
        <f>SUMIF('2025'!$E$2:$E$13728,A795,'2025'!$H$2:$H$13728)</f>
        <v>301407</v>
      </c>
      <c r="F795" s="47">
        <f>SUMIF('Periodo Parcial 2025'!$E$2:$E$1048576,A795,'Periodo Parcial 2025'!$H$2:$H$1048576)</f>
        <v>0</v>
      </c>
      <c r="G795" s="47">
        <f>SUMIF('Periodo Parcial 2026'!$E$2:$E$1048576,A795,'Periodo Parcial 2026'!$H$2:$H$1048576)</f>
        <v>400000</v>
      </c>
      <c r="H795" s="48">
        <f>+G795-F795</f>
        <v>400000</v>
      </c>
    </row>
    <row r="796" spans="1:8" x14ac:dyDescent="0.25">
      <c r="A796" s="40" t="s">
        <v>1475</v>
      </c>
      <c r="B796" s="22" t="s">
        <v>1476</v>
      </c>
      <c r="C796" s="22" t="s">
        <v>2715</v>
      </c>
      <c r="D796" s="22" t="s">
        <v>47</v>
      </c>
      <c r="E796" s="47">
        <f>SUMIF('2025'!$E$2:$E$13728,A796,'2025'!$H$2:$H$13728)</f>
        <v>1976217</v>
      </c>
      <c r="F796" s="47">
        <f>SUMIF('Periodo Parcial 2025'!$E$2:$E$1048576,A796,'Periodo Parcial 2025'!$H$2:$H$1048576)</f>
        <v>1307235</v>
      </c>
      <c r="G796" s="47">
        <f>SUMIF('Periodo Parcial 2026'!$E$2:$E$1048576,A796,'Periodo Parcial 2026'!$H$2:$H$1048576)</f>
        <v>1711989</v>
      </c>
      <c r="H796" s="48">
        <f>+G796-F796</f>
        <v>404754</v>
      </c>
    </row>
    <row r="797" spans="1:8" x14ac:dyDescent="0.25">
      <c r="A797" s="40" t="s">
        <v>127</v>
      </c>
      <c r="B797" s="22" t="s">
        <v>128</v>
      </c>
      <c r="C797" s="22" t="s">
        <v>2667</v>
      </c>
      <c r="D797" s="22" t="s">
        <v>51</v>
      </c>
      <c r="E797" s="47">
        <f>SUMIF('2025'!$E$2:$E$13728,A797,'2025'!$H$2:$H$13728)</f>
        <v>2467708</v>
      </c>
      <c r="F797" s="47">
        <f>SUMIF('Periodo Parcial 2025'!$E$2:$E$1048576,A797,'Periodo Parcial 2025'!$H$2:$H$1048576)</f>
        <v>1042708</v>
      </c>
      <c r="G797" s="47">
        <f>SUMIF('Periodo Parcial 2026'!$E$2:$E$1048576,A797,'Periodo Parcial 2026'!$H$2:$H$1048576)</f>
        <v>1460925</v>
      </c>
      <c r="H797" s="48">
        <f>+G797-F797</f>
        <v>418217</v>
      </c>
    </row>
    <row r="798" spans="1:8" x14ac:dyDescent="0.25">
      <c r="A798" s="40" t="s">
        <v>1410</v>
      </c>
      <c r="B798" s="22" t="s">
        <v>1411</v>
      </c>
      <c r="C798" s="22" t="s">
        <v>2943</v>
      </c>
      <c r="D798" s="22" t="s">
        <v>77</v>
      </c>
      <c r="E798" s="47">
        <f>SUMIF('2025'!$E$2:$E$13728,A798,'2025'!$H$2:$H$13728)</f>
        <v>31827204</v>
      </c>
      <c r="F798" s="47">
        <f>SUMIF('Periodo Parcial 2025'!$E$2:$E$1048576,A798,'Periodo Parcial 2025'!$H$2:$H$1048576)</f>
        <v>18312364</v>
      </c>
      <c r="G798" s="47">
        <f>SUMIF('Periodo Parcial 2026'!$E$2:$E$1048576,A798,'Periodo Parcial 2026'!$H$2:$H$1048576)</f>
        <v>18741644</v>
      </c>
      <c r="H798" s="48">
        <f>+G798-F798</f>
        <v>429280</v>
      </c>
    </row>
    <row r="799" spans="1:8" x14ac:dyDescent="0.25">
      <c r="A799" s="40" t="s">
        <v>1163</v>
      </c>
      <c r="B799" s="22" t="s">
        <v>1164</v>
      </c>
      <c r="C799" s="22" t="s">
        <v>2743</v>
      </c>
      <c r="D799" s="22" t="s">
        <v>54</v>
      </c>
      <c r="E799" s="47">
        <f>SUMIF('2025'!$E$2:$E$13728,A799,'2025'!$H$2:$H$13728)</f>
        <v>4786606</v>
      </c>
      <c r="F799" s="47">
        <f>SUMIF('Periodo Parcial 2025'!$E$2:$E$1048576,A799,'Periodo Parcial 2025'!$H$2:$H$1048576)</f>
        <v>2872289</v>
      </c>
      <c r="G799" s="47">
        <f>SUMIF('Periodo Parcial 2026'!$E$2:$E$1048576,A799,'Periodo Parcial 2026'!$H$2:$H$1048576)</f>
        <v>3304996</v>
      </c>
      <c r="H799" s="48">
        <f>+G799-F799</f>
        <v>432707</v>
      </c>
    </row>
    <row r="800" spans="1:8" x14ac:dyDescent="0.25">
      <c r="A800" s="40" t="s">
        <v>2638</v>
      </c>
      <c r="B800" s="22" t="s">
        <v>2639</v>
      </c>
      <c r="C800" s="22" t="s">
        <v>2920</v>
      </c>
      <c r="D800" s="22" t="s">
        <v>42</v>
      </c>
      <c r="E800" s="47">
        <f>SUMIF('2025'!$E$2:$E$13728,A800,'2025'!$H$2:$H$13728)</f>
        <v>0</v>
      </c>
      <c r="F800" s="47">
        <f>SUMIF('Periodo Parcial 2025'!$E$2:$E$1048576,A800,'Periodo Parcial 2025'!$H$2:$H$1048576)</f>
        <v>0</v>
      </c>
      <c r="G800" s="47">
        <f>SUMIF('Periodo Parcial 2026'!$E$2:$E$1048576,A800,'Periodo Parcial 2026'!$H$2:$H$1048576)</f>
        <v>456522</v>
      </c>
      <c r="H800" s="48">
        <f>+G800-F800</f>
        <v>456522</v>
      </c>
    </row>
    <row r="801" spans="1:8" x14ac:dyDescent="0.25">
      <c r="A801" s="40" t="s">
        <v>1913</v>
      </c>
      <c r="B801" s="22" t="s">
        <v>1914</v>
      </c>
      <c r="C801" s="22" t="s">
        <v>2986</v>
      </c>
      <c r="D801" s="22" t="s">
        <v>64</v>
      </c>
      <c r="E801" s="47">
        <f>SUMIF('2025'!$E$2:$E$13728,A801,'2025'!$H$2:$H$13728)</f>
        <v>7702625</v>
      </c>
      <c r="F801" s="47">
        <f>SUMIF('Periodo Parcial 2025'!$E$2:$E$1048576,A801,'Periodo Parcial 2025'!$H$2:$H$1048576)</f>
        <v>7232077</v>
      </c>
      <c r="G801" s="47">
        <f>SUMIF('Periodo Parcial 2026'!$E$2:$E$1048576,A801,'Periodo Parcial 2026'!$H$2:$H$1048576)</f>
        <v>7702625</v>
      </c>
      <c r="H801" s="48">
        <f>+G801-F801</f>
        <v>470548</v>
      </c>
    </row>
    <row r="802" spans="1:8" x14ac:dyDescent="0.25">
      <c r="A802" s="40" t="s">
        <v>2410</v>
      </c>
      <c r="B802" s="22" t="s">
        <v>2411</v>
      </c>
      <c r="C802" s="22" t="s">
        <v>2917</v>
      </c>
      <c r="D802" s="22" t="s">
        <v>42</v>
      </c>
      <c r="E802" s="47">
        <f>SUMIF('2025'!$E$2:$E$13728,A802,'2025'!$H$2:$H$13728)</f>
        <v>444400</v>
      </c>
      <c r="F802" s="47">
        <f>SUMIF('Periodo Parcial 2025'!$E$2:$E$1048576,A802,'Periodo Parcial 2025'!$H$2:$H$1048576)</f>
        <v>0</v>
      </c>
      <c r="G802" s="47">
        <f>SUMIF('Periodo Parcial 2026'!$E$2:$E$1048576,A802,'Periodo Parcial 2026'!$H$2:$H$1048576)</f>
        <v>488030</v>
      </c>
      <c r="H802" s="48">
        <f>+G802-F802</f>
        <v>488030</v>
      </c>
    </row>
    <row r="803" spans="1:8" x14ac:dyDescent="0.25">
      <c r="A803" s="40" t="s">
        <v>2603</v>
      </c>
      <c r="B803" s="22" t="s">
        <v>2604</v>
      </c>
      <c r="C803" s="22" t="s">
        <v>2604</v>
      </c>
      <c r="D803" s="22" t="s">
        <v>51</v>
      </c>
      <c r="E803" s="47">
        <f>SUMIF('2025'!$E$2:$E$13728,A803,'2025'!$H$2:$H$13728)</f>
        <v>0</v>
      </c>
      <c r="F803" s="47">
        <f>SUMIF('Periodo Parcial 2025'!$E$2:$E$1048576,A803,'Periodo Parcial 2025'!$H$2:$H$1048576)</f>
        <v>0</v>
      </c>
      <c r="G803" s="47">
        <f>SUMIF('Periodo Parcial 2026'!$E$2:$E$1048576,A803,'Periodo Parcial 2026'!$H$2:$H$1048576)</f>
        <v>500000</v>
      </c>
      <c r="H803" s="48">
        <f>+G803-F803</f>
        <v>500000</v>
      </c>
    </row>
    <row r="804" spans="1:8" x14ac:dyDescent="0.25">
      <c r="A804" s="40" t="s">
        <v>1224</v>
      </c>
      <c r="B804" s="22" t="s">
        <v>1225</v>
      </c>
      <c r="C804" s="22" t="s">
        <v>2944</v>
      </c>
      <c r="D804" s="22" t="s">
        <v>64</v>
      </c>
      <c r="E804" s="47">
        <f>SUMIF('2025'!$E$2:$E$13728,A804,'2025'!$H$2:$H$13728)</f>
        <v>25000000</v>
      </c>
      <c r="F804" s="47">
        <f>SUMIF('Periodo Parcial 2025'!$E$2:$E$1048576,A804,'Periodo Parcial 2025'!$H$2:$H$1048576)</f>
        <v>0</v>
      </c>
      <c r="G804" s="47">
        <f>SUMIF('Periodo Parcial 2026'!$E$2:$E$1048576,A804,'Periodo Parcial 2026'!$H$2:$H$1048576)</f>
        <v>500000</v>
      </c>
      <c r="H804" s="48">
        <f>+G804-F804</f>
        <v>500000</v>
      </c>
    </row>
    <row r="805" spans="1:8" x14ac:dyDescent="0.25">
      <c r="A805" s="40" t="s">
        <v>1319</v>
      </c>
      <c r="B805" s="22" t="s">
        <v>1320</v>
      </c>
      <c r="C805" s="22" t="s">
        <v>2881</v>
      </c>
      <c r="D805" s="22" t="s">
        <v>54</v>
      </c>
      <c r="E805" s="47">
        <f>SUMIF('2025'!$E$2:$E$13728,A805,'2025'!$H$2:$H$13728)</f>
        <v>2200000</v>
      </c>
      <c r="F805" s="47">
        <f>SUMIF('Periodo Parcial 2025'!$E$2:$E$1048576,A805,'Periodo Parcial 2025'!$H$2:$H$1048576)</f>
        <v>2000000</v>
      </c>
      <c r="G805" s="47">
        <f>SUMIF('Periodo Parcial 2026'!$E$2:$E$1048576,A805,'Periodo Parcial 2026'!$H$2:$H$1048576)</f>
        <v>2500000</v>
      </c>
      <c r="H805" s="48">
        <f>+G805-F805</f>
        <v>500000</v>
      </c>
    </row>
    <row r="806" spans="1:8" x14ac:dyDescent="0.25">
      <c r="A806" s="40" t="s">
        <v>1518</v>
      </c>
      <c r="B806" s="22" t="s">
        <v>1519</v>
      </c>
      <c r="C806" s="22" t="s">
        <v>2721</v>
      </c>
      <c r="D806" s="22" t="s">
        <v>64</v>
      </c>
      <c r="E806" s="47">
        <f>SUMIF('2025'!$E$2:$E$13728,A806,'2025'!$H$2:$H$13728)</f>
        <v>3000000</v>
      </c>
      <c r="F806" s="47">
        <f>SUMIF('Periodo Parcial 2025'!$E$2:$E$1048576,A806,'Periodo Parcial 2025'!$H$2:$H$1048576)</f>
        <v>3000000</v>
      </c>
      <c r="G806" s="47">
        <f>SUMIF('Periodo Parcial 2026'!$E$2:$E$1048576,A806,'Periodo Parcial 2026'!$H$2:$H$1048576)</f>
        <v>3500000</v>
      </c>
      <c r="H806" s="48">
        <f>+G806-F806</f>
        <v>500000</v>
      </c>
    </row>
    <row r="807" spans="1:8" x14ac:dyDescent="0.25">
      <c r="A807" s="40" t="s">
        <v>2224</v>
      </c>
      <c r="B807" s="22" t="s">
        <v>2225</v>
      </c>
      <c r="C807" s="22" t="s">
        <v>2666</v>
      </c>
      <c r="D807" s="22" t="s">
        <v>42</v>
      </c>
      <c r="E807" s="47">
        <f>SUMIF('2025'!$E$2:$E$13728,A807,'2025'!$H$2:$H$13728)</f>
        <v>41528640</v>
      </c>
      <c r="F807" s="47">
        <f>SUMIF('Periodo Parcial 2025'!$E$2:$E$1048576,A807,'Periodo Parcial 2025'!$H$2:$H$1048576)</f>
        <v>10472789</v>
      </c>
      <c r="G807" s="47">
        <f>SUMIF('Periodo Parcial 2026'!$E$2:$E$1048576,A807,'Periodo Parcial 2026'!$H$2:$H$1048576)</f>
        <v>11005089</v>
      </c>
      <c r="H807" s="48">
        <f>+G807-F807</f>
        <v>532300</v>
      </c>
    </row>
    <row r="808" spans="1:8" x14ac:dyDescent="0.25">
      <c r="A808" s="40" t="s">
        <v>3033</v>
      </c>
      <c r="B808" s="22" t="s">
        <v>3034</v>
      </c>
      <c r="C808" s="22" t="s">
        <v>3037</v>
      </c>
      <c r="D808" s="22" t="s">
        <v>57</v>
      </c>
      <c r="E808" s="47">
        <f>SUMIF('2025'!$E$2:$E$13728,A808,'2025'!$H$2:$H$13728)</f>
        <v>0</v>
      </c>
      <c r="F808" s="47">
        <f>SUMIF('Periodo Parcial 2025'!$E$2:$E$1048576,A808,'Periodo Parcial 2025'!$H$2:$H$1048576)</f>
        <v>0</v>
      </c>
      <c r="G808" s="47">
        <f>SUMIF('Periodo Parcial 2026'!$E$2:$E$1048576,A808,'Periodo Parcial 2026'!$H$2:$H$1048576)</f>
        <v>556818</v>
      </c>
      <c r="H808" s="48">
        <f>+G808-F808</f>
        <v>556818</v>
      </c>
    </row>
    <row r="809" spans="1:8" x14ac:dyDescent="0.25">
      <c r="A809" s="40" t="s">
        <v>848</v>
      </c>
      <c r="B809" s="22" t="s">
        <v>849</v>
      </c>
      <c r="C809" s="22" t="s">
        <v>2764</v>
      </c>
      <c r="D809" s="22" t="s">
        <v>47</v>
      </c>
      <c r="E809" s="47">
        <f>SUMIF('2025'!$E$2:$E$13728,A809,'2025'!$H$2:$H$13728)</f>
        <v>5239287</v>
      </c>
      <c r="F809" s="47">
        <f>SUMIF('Periodo Parcial 2025'!$E$2:$E$1048576,A809,'Periodo Parcial 2025'!$H$2:$H$1048576)</f>
        <v>1553024</v>
      </c>
      <c r="G809" s="47">
        <f>SUMIF('Periodo Parcial 2026'!$E$2:$E$1048576,A809,'Periodo Parcial 2026'!$H$2:$H$1048576)</f>
        <v>2116288</v>
      </c>
      <c r="H809" s="48">
        <f>+G809-F809</f>
        <v>563264</v>
      </c>
    </row>
    <row r="810" spans="1:8" x14ac:dyDescent="0.25">
      <c r="A810" s="40" t="s">
        <v>1390</v>
      </c>
      <c r="B810" s="22" t="s">
        <v>1391</v>
      </c>
      <c r="C810" s="22" t="s">
        <v>2766</v>
      </c>
      <c r="D810" s="22" t="s">
        <v>87</v>
      </c>
      <c r="E810" s="47">
        <f>SUMIF('2025'!$E$2:$E$13728,A810,'2025'!$H$2:$H$13728)</f>
        <v>251692</v>
      </c>
      <c r="F810" s="47">
        <f>SUMIF('Periodo Parcial 2025'!$E$2:$E$1048576,A810,'Periodo Parcial 2025'!$H$2:$H$1048576)</f>
        <v>153478</v>
      </c>
      <c r="G810" s="47">
        <f>SUMIF('Periodo Parcial 2026'!$E$2:$E$1048576,A810,'Periodo Parcial 2026'!$H$2:$H$1048576)</f>
        <v>730373</v>
      </c>
      <c r="H810" s="48">
        <f>+G810-F810</f>
        <v>576895</v>
      </c>
    </row>
    <row r="811" spans="1:8" x14ac:dyDescent="0.25">
      <c r="A811" s="40" t="s">
        <v>1258</v>
      </c>
      <c r="B811" s="22" t="s">
        <v>1259</v>
      </c>
      <c r="C811" s="22" t="s">
        <v>2751</v>
      </c>
      <c r="D811" s="22" t="s">
        <v>42</v>
      </c>
      <c r="E811" s="47">
        <f>SUMIF('2025'!$E$2:$E$13728,A811,'2025'!$H$2:$H$13728)</f>
        <v>10639250</v>
      </c>
      <c r="F811" s="47">
        <f>SUMIF('Periodo Parcial 2025'!$E$2:$E$1048576,A811,'Periodo Parcial 2025'!$H$2:$H$1048576)</f>
        <v>5230679</v>
      </c>
      <c r="G811" s="47">
        <f>SUMIF('Periodo Parcial 2026'!$E$2:$E$1048576,A811,'Periodo Parcial 2026'!$H$2:$H$1048576)</f>
        <v>5824406</v>
      </c>
      <c r="H811" s="48">
        <f>+G811-F811</f>
        <v>593727</v>
      </c>
    </row>
    <row r="812" spans="1:8" x14ac:dyDescent="0.25">
      <c r="A812" s="40" t="s">
        <v>1463</v>
      </c>
      <c r="B812" s="22" t="s">
        <v>1464</v>
      </c>
      <c r="C812" s="22" t="s">
        <v>2671</v>
      </c>
      <c r="D812" s="22" t="s">
        <v>54</v>
      </c>
      <c r="E812" s="47">
        <f>SUMIF('2025'!$E$2:$E$13728,A812,'2025'!$H$2:$H$13728)</f>
        <v>124485012</v>
      </c>
      <c r="F812" s="47">
        <f>SUMIF('Periodo Parcial 2025'!$E$2:$E$1048576,A812,'Periodo Parcial 2025'!$H$2:$H$1048576)</f>
        <v>68554365</v>
      </c>
      <c r="G812" s="47">
        <f>SUMIF('Periodo Parcial 2026'!$E$2:$E$1048576,A812,'Periodo Parcial 2026'!$H$2:$H$1048576)</f>
        <v>69158340</v>
      </c>
      <c r="H812" s="48">
        <f>+G812-F812</f>
        <v>603975</v>
      </c>
    </row>
    <row r="813" spans="1:8" x14ac:dyDescent="0.25">
      <c r="A813" s="40" t="s">
        <v>723</v>
      </c>
      <c r="B813" s="22" t="s">
        <v>724</v>
      </c>
      <c r="C813" s="22" t="s">
        <v>2946</v>
      </c>
      <c r="D813" s="22" t="s">
        <v>47</v>
      </c>
      <c r="E813" s="47">
        <f>SUMIF('2025'!$E$2:$E$13728,A813,'2025'!$H$2:$H$13728)</f>
        <v>2043791</v>
      </c>
      <c r="F813" s="47">
        <f>SUMIF('Periodo Parcial 2025'!$E$2:$E$1048576,A813,'Periodo Parcial 2025'!$H$2:$H$1048576)</f>
        <v>0</v>
      </c>
      <c r="G813" s="47">
        <f>SUMIF('Periodo Parcial 2026'!$E$2:$E$1048576,A813,'Periodo Parcial 2026'!$H$2:$H$1048576)</f>
        <v>605000</v>
      </c>
      <c r="H813" s="48">
        <f>+G813-F813</f>
        <v>605000</v>
      </c>
    </row>
    <row r="814" spans="1:8" x14ac:dyDescent="0.25">
      <c r="A814" s="40" t="s">
        <v>1890</v>
      </c>
      <c r="B814" s="22" t="s">
        <v>1891</v>
      </c>
      <c r="C814" s="22" t="s">
        <v>2967</v>
      </c>
      <c r="D814" s="22" t="s">
        <v>77</v>
      </c>
      <c r="E814" s="47">
        <f>SUMIF('2025'!$E$2:$E$13728,A814,'2025'!$H$2:$H$13728)</f>
        <v>11087476</v>
      </c>
      <c r="F814" s="47">
        <f>SUMIF('Periodo Parcial 2025'!$E$2:$E$1048576,A814,'Periodo Parcial 2025'!$H$2:$H$1048576)</f>
        <v>11087476</v>
      </c>
      <c r="G814" s="47">
        <f>SUMIF('Periodo Parcial 2026'!$E$2:$E$1048576,A814,'Periodo Parcial 2026'!$H$2:$H$1048576)</f>
        <v>11703878</v>
      </c>
      <c r="H814" s="48">
        <f>+G814-F814</f>
        <v>616402</v>
      </c>
    </row>
    <row r="815" spans="1:8" x14ac:dyDescent="0.25">
      <c r="A815" s="40" t="s">
        <v>1254</v>
      </c>
      <c r="B815" s="22" t="s">
        <v>1255</v>
      </c>
      <c r="C815" s="22" t="s">
        <v>2751</v>
      </c>
      <c r="D815" s="22" t="s">
        <v>42</v>
      </c>
      <c r="E815" s="47">
        <f>SUMIF('2025'!$E$2:$E$13728,A815,'2025'!$H$2:$H$13728)</f>
        <v>16758515</v>
      </c>
      <c r="F815" s="47">
        <f>SUMIF('Periodo Parcial 2025'!$E$2:$E$1048576,A815,'Periodo Parcial 2025'!$H$2:$H$1048576)</f>
        <v>8174925</v>
      </c>
      <c r="G815" s="47">
        <f>SUMIF('Periodo Parcial 2026'!$E$2:$E$1048576,A815,'Periodo Parcial 2026'!$H$2:$H$1048576)</f>
        <v>8799954</v>
      </c>
      <c r="H815" s="48">
        <f>+G815-F815</f>
        <v>625029</v>
      </c>
    </row>
    <row r="816" spans="1:8" x14ac:dyDescent="0.25">
      <c r="A816" s="40" t="s">
        <v>2035</v>
      </c>
      <c r="B816" s="22" t="s">
        <v>2036</v>
      </c>
      <c r="C816" s="22" t="s">
        <v>2767</v>
      </c>
      <c r="D816" s="22" t="s">
        <v>54</v>
      </c>
      <c r="E816" s="47">
        <f>SUMIF('2025'!$E$2:$E$13728,A816,'2025'!$H$2:$H$13728)</f>
        <v>7150463</v>
      </c>
      <c r="F816" s="47">
        <f>SUMIF('Periodo Parcial 2025'!$E$2:$E$1048576,A816,'Periodo Parcial 2025'!$H$2:$H$1048576)</f>
        <v>7150463</v>
      </c>
      <c r="G816" s="47">
        <f>SUMIF('Periodo Parcial 2026'!$E$2:$E$1048576,A816,'Periodo Parcial 2026'!$H$2:$H$1048576)</f>
        <v>7779040</v>
      </c>
      <c r="H816" s="48">
        <f>+G816-F816</f>
        <v>628577</v>
      </c>
    </row>
    <row r="817" spans="1:8" x14ac:dyDescent="0.25">
      <c r="A817" s="40" t="s">
        <v>2650</v>
      </c>
      <c r="B817" s="22" t="s">
        <v>2651</v>
      </c>
      <c r="C817" s="22" t="s">
        <v>2651</v>
      </c>
      <c r="D817" s="22" t="s">
        <v>51</v>
      </c>
      <c r="E817" s="47">
        <f>SUMIF('2025'!$E$2:$E$13728,A817,'2025'!$H$2:$H$13728)</f>
        <v>0</v>
      </c>
      <c r="F817" s="47">
        <f>SUMIF('Periodo Parcial 2025'!$E$2:$E$1048576,A817,'Periodo Parcial 2025'!$H$2:$H$1048576)</f>
        <v>0</v>
      </c>
      <c r="G817" s="47">
        <f>SUMIF('Periodo Parcial 2026'!$E$2:$E$1048576,A817,'Periodo Parcial 2026'!$H$2:$H$1048576)</f>
        <v>717447</v>
      </c>
      <c r="H817" s="48">
        <f>+G817-F817</f>
        <v>717447</v>
      </c>
    </row>
    <row r="818" spans="1:8" x14ac:dyDescent="0.25">
      <c r="A818" s="40" t="s">
        <v>2045</v>
      </c>
      <c r="B818" s="22" t="s">
        <v>2046</v>
      </c>
      <c r="C818" s="22" t="s">
        <v>2947</v>
      </c>
      <c r="D818" s="22" t="s">
        <v>57</v>
      </c>
      <c r="E818" s="47">
        <f>SUMIF('2025'!$E$2:$E$13728,A818,'2025'!$H$2:$H$13728)</f>
        <v>7861732</v>
      </c>
      <c r="F818" s="47">
        <f>SUMIF('Periodo Parcial 2025'!$E$2:$E$1048576,A818,'Periodo Parcial 2025'!$H$2:$H$1048576)</f>
        <v>7861732</v>
      </c>
      <c r="G818" s="47">
        <f>SUMIF('Periodo Parcial 2026'!$E$2:$E$1048576,A818,'Periodo Parcial 2026'!$H$2:$H$1048576)</f>
        <v>8581108</v>
      </c>
      <c r="H818" s="48">
        <f>+G818-F818</f>
        <v>719376</v>
      </c>
    </row>
    <row r="819" spans="1:8" x14ac:dyDescent="0.25">
      <c r="A819" s="40" t="s">
        <v>2250</v>
      </c>
      <c r="B819" s="22" t="s">
        <v>2251</v>
      </c>
      <c r="C819" s="22" t="s">
        <v>2939</v>
      </c>
      <c r="D819" s="22" t="s">
        <v>51</v>
      </c>
      <c r="E819" s="47">
        <f>SUMIF('2025'!$E$2:$E$13728,A819,'2025'!$H$2:$H$13728)</f>
        <v>892037</v>
      </c>
      <c r="F819" s="47">
        <f>SUMIF('Periodo Parcial 2025'!$E$2:$E$1048576,A819,'Periodo Parcial 2025'!$H$2:$H$1048576)</f>
        <v>0</v>
      </c>
      <c r="G819" s="47">
        <f>SUMIF('Periodo Parcial 2026'!$E$2:$E$1048576,A819,'Periodo Parcial 2026'!$H$2:$H$1048576)</f>
        <v>725969</v>
      </c>
      <c r="H819" s="48">
        <f>+G819-F819</f>
        <v>725969</v>
      </c>
    </row>
    <row r="820" spans="1:8" x14ac:dyDescent="0.25">
      <c r="A820" s="40" t="s">
        <v>1850</v>
      </c>
      <c r="B820" s="22" t="s">
        <v>1851</v>
      </c>
      <c r="C820" s="22" t="s">
        <v>2948</v>
      </c>
      <c r="D820" s="22" t="s">
        <v>57</v>
      </c>
      <c r="E820" s="47">
        <f>SUMIF('2025'!$E$2:$E$13728,A820,'2025'!$H$2:$H$13728)</f>
        <v>0</v>
      </c>
      <c r="F820" s="47">
        <f>SUMIF('Periodo Parcial 2025'!$E$2:$E$1048576,A820,'Periodo Parcial 2025'!$H$2:$H$1048576)</f>
        <v>0</v>
      </c>
      <c r="G820" s="47">
        <f>SUMIF('Periodo Parcial 2026'!$E$2:$E$1048576,A820,'Periodo Parcial 2026'!$H$2:$H$1048576)</f>
        <v>730435</v>
      </c>
      <c r="H820" s="48">
        <f>+G820-F820</f>
        <v>730435</v>
      </c>
    </row>
    <row r="821" spans="1:8" x14ac:dyDescent="0.25">
      <c r="A821" s="40" t="s">
        <v>1256</v>
      </c>
      <c r="B821" s="22" t="s">
        <v>1257</v>
      </c>
      <c r="C821" s="22" t="s">
        <v>2751</v>
      </c>
      <c r="D821" s="22" t="s">
        <v>42</v>
      </c>
      <c r="E821" s="47">
        <f>SUMIF('2025'!$E$2:$E$13728,A821,'2025'!$H$2:$H$13728)</f>
        <v>22128452</v>
      </c>
      <c r="F821" s="47">
        <f>SUMIF('Periodo Parcial 2025'!$E$2:$E$1048576,A821,'Periodo Parcial 2025'!$H$2:$H$1048576)</f>
        <v>10742636</v>
      </c>
      <c r="G821" s="47">
        <f>SUMIF('Periodo Parcial 2026'!$E$2:$E$1048576,A821,'Periodo Parcial 2026'!$H$2:$H$1048576)</f>
        <v>11483629</v>
      </c>
      <c r="H821" s="48">
        <f>+G821-F821</f>
        <v>740993</v>
      </c>
    </row>
    <row r="822" spans="1:8" x14ac:dyDescent="0.25">
      <c r="A822" s="40" t="s">
        <v>2353</v>
      </c>
      <c r="B822" s="22" t="s">
        <v>2354</v>
      </c>
      <c r="C822" s="22" t="s">
        <v>2743</v>
      </c>
      <c r="D822" s="22" t="s">
        <v>54</v>
      </c>
      <c r="E822" s="47">
        <f>SUMIF('2025'!$E$2:$E$13728,A822,'2025'!$H$2:$H$13728)</f>
        <v>3478877</v>
      </c>
      <c r="F822" s="47">
        <f>SUMIF('Periodo Parcial 2025'!$E$2:$E$1048576,A822,'Periodo Parcial 2025'!$H$2:$H$1048576)</f>
        <v>1651467</v>
      </c>
      <c r="G822" s="47">
        <f>SUMIF('Periodo Parcial 2026'!$E$2:$E$1048576,A822,'Periodo Parcial 2026'!$H$2:$H$1048576)</f>
        <v>2398362</v>
      </c>
      <c r="H822" s="48">
        <f>+G822-F822</f>
        <v>746895</v>
      </c>
    </row>
    <row r="823" spans="1:8" x14ac:dyDescent="0.25">
      <c r="A823" s="40" t="s">
        <v>2546</v>
      </c>
      <c r="B823" s="22" t="s">
        <v>2547</v>
      </c>
      <c r="C823" s="22" t="s">
        <v>2547</v>
      </c>
      <c r="D823" s="22" t="s">
        <v>77</v>
      </c>
      <c r="E823" s="47">
        <f>SUMIF('2025'!$E$2:$E$13728,A823,'2025'!$H$2:$H$13728)</f>
        <v>0</v>
      </c>
      <c r="F823" s="47">
        <f>SUMIF('Periodo Parcial 2025'!$E$2:$E$1048576,A823,'Periodo Parcial 2025'!$H$2:$H$1048576)</f>
        <v>0</v>
      </c>
      <c r="G823" s="47">
        <f>SUMIF('Periodo Parcial 2026'!$E$2:$E$1048576,A823,'Periodo Parcial 2026'!$H$2:$H$1048576)</f>
        <v>750000</v>
      </c>
      <c r="H823" s="48">
        <f>+G823-F823</f>
        <v>750000</v>
      </c>
    </row>
    <row r="824" spans="1:8" x14ac:dyDescent="0.25">
      <c r="A824" s="40" t="s">
        <v>487</v>
      </c>
      <c r="B824" s="22" t="s">
        <v>488</v>
      </c>
      <c r="C824" s="22" t="s">
        <v>488</v>
      </c>
      <c r="D824" s="22" t="s">
        <v>51</v>
      </c>
      <c r="E824" s="47">
        <f>SUMIF('2025'!$E$2:$E$13728,A824,'2025'!$H$2:$H$13728)</f>
        <v>31176830</v>
      </c>
      <c r="F824" s="47">
        <f>SUMIF('Periodo Parcial 2025'!$E$2:$E$1048576,A824,'Periodo Parcial 2025'!$H$2:$H$1048576)</f>
        <v>15130924</v>
      </c>
      <c r="G824" s="47">
        <f>SUMIF('Periodo Parcial 2026'!$E$2:$E$1048576,A824,'Periodo Parcial 2026'!$H$2:$H$1048576)</f>
        <v>15889116</v>
      </c>
      <c r="H824" s="48">
        <f>+G824-F824</f>
        <v>758192</v>
      </c>
    </row>
    <row r="825" spans="1:8" x14ac:dyDescent="0.25">
      <c r="A825" s="40" t="s">
        <v>2114</v>
      </c>
      <c r="B825" s="22" t="s">
        <v>2115</v>
      </c>
      <c r="C825" s="22" t="s">
        <v>2746</v>
      </c>
      <c r="D825" s="22" t="s">
        <v>57</v>
      </c>
      <c r="E825" s="47">
        <f>SUMIF('2025'!$E$2:$E$13728,A825,'2025'!$H$2:$H$13728)</f>
        <v>1866745</v>
      </c>
      <c r="F825" s="47">
        <f>SUMIF('Periodo Parcial 2025'!$E$2:$E$1048576,A825,'Periodo Parcial 2025'!$H$2:$H$1048576)</f>
        <v>437315</v>
      </c>
      <c r="G825" s="47">
        <f>SUMIF('Periodo Parcial 2026'!$E$2:$E$1048576,A825,'Periodo Parcial 2026'!$H$2:$H$1048576)</f>
        <v>1201647</v>
      </c>
      <c r="H825" s="48">
        <f>+G825-F825</f>
        <v>764332</v>
      </c>
    </row>
    <row r="826" spans="1:8" x14ac:dyDescent="0.25">
      <c r="A826" s="40" t="s">
        <v>1504</v>
      </c>
      <c r="B826" s="22" t="s">
        <v>1505</v>
      </c>
      <c r="C826" s="22" t="s">
        <v>2694</v>
      </c>
      <c r="D826" s="22" t="s">
        <v>77</v>
      </c>
      <c r="E826" s="47">
        <f>SUMIF('2025'!$E$2:$E$13728,A826,'2025'!$H$2:$H$13728)</f>
        <v>19117360</v>
      </c>
      <c r="F826" s="47">
        <f>SUMIF('Periodo Parcial 2025'!$E$2:$E$1048576,A826,'Periodo Parcial 2025'!$H$2:$H$1048576)</f>
        <v>9176333</v>
      </c>
      <c r="G826" s="47">
        <f>SUMIF('Periodo Parcial 2026'!$E$2:$E$1048576,A826,'Periodo Parcial 2026'!$H$2:$H$1048576)</f>
        <v>9941027</v>
      </c>
      <c r="H826" s="48">
        <f>+G826-F826</f>
        <v>764694</v>
      </c>
    </row>
    <row r="827" spans="1:8" x14ac:dyDescent="0.25">
      <c r="A827" s="40" t="s">
        <v>622</v>
      </c>
      <c r="B827" s="22" t="s">
        <v>623</v>
      </c>
      <c r="C827" s="22" t="s">
        <v>2736</v>
      </c>
      <c r="D827" s="22" t="s">
        <v>47</v>
      </c>
      <c r="E827" s="47">
        <f>SUMIF('2025'!$E$2:$E$13728,A827,'2025'!$H$2:$H$13728)</f>
        <v>112332486</v>
      </c>
      <c r="F827" s="47">
        <f>SUMIF('Periodo Parcial 2025'!$E$2:$E$1048576,A827,'Periodo Parcial 2025'!$H$2:$H$1048576)</f>
        <v>54800000</v>
      </c>
      <c r="G827" s="47">
        <f>SUMIF('Periodo Parcial 2026'!$E$2:$E$1048576,A827,'Periodo Parcial 2026'!$H$2:$H$1048576)</f>
        <v>55600000</v>
      </c>
      <c r="H827" s="48">
        <f>+G827-F827</f>
        <v>800000</v>
      </c>
    </row>
    <row r="828" spans="1:8" x14ac:dyDescent="0.25">
      <c r="A828" s="40" t="s">
        <v>2499</v>
      </c>
      <c r="B828" s="22" t="s">
        <v>2500</v>
      </c>
      <c r="C828" s="22" t="s">
        <v>2500</v>
      </c>
      <c r="D828" s="22" t="s">
        <v>57</v>
      </c>
      <c r="E828" s="47">
        <f>SUMIF('2025'!$E$2:$E$13728,A828,'2025'!$H$2:$H$13728)</f>
        <v>6591398</v>
      </c>
      <c r="F828" s="47">
        <f>SUMIF('Periodo Parcial 2025'!$E$2:$E$1048576,A828,'Periodo Parcial 2025'!$H$2:$H$1048576)</f>
        <v>6591398</v>
      </c>
      <c r="G828" s="47">
        <f>SUMIF('Periodo Parcial 2026'!$E$2:$E$1048576,A828,'Periodo Parcial 2026'!$H$2:$H$1048576)</f>
        <v>7394931</v>
      </c>
      <c r="H828" s="48">
        <f>+G828-F828</f>
        <v>803533</v>
      </c>
    </row>
    <row r="829" spans="1:8" x14ac:dyDescent="0.25">
      <c r="A829" s="40" t="s">
        <v>3023</v>
      </c>
      <c r="B829" s="22" t="s">
        <v>3024</v>
      </c>
      <c r="C829" s="22" t="s">
        <v>2760</v>
      </c>
      <c r="D829" s="22" t="s">
        <v>57</v>
      </c>
      <c r="E829" s="47">
        <f>SUMIF('2025'!$E$2:$E$13728,A829,'2025'!$H$2:$H$13728)</f>
        <v>0</v>
      </c>
      <c r="F829" s="47">
        <f>SUMIF('Periodo Parcial 2025'!$E$2:$E$1048576,A829,'Periodo Parcial 2025'!$H$2:$H$1048576)</f>
        <v>0</v>
      </c>
      <c r="G829" s="47">
        <f>SUMIF('Periodo Parcial 2026'!$E$2:$E$1048576,A829,'Periodo Parcial 2026'!$H$2:$H$1048576)</f>
        <v>807529</v>
      </c>
      <c r="H829" s="48">
        <f>+G829-F829</f>
        <v>807529</v>
      </c>
    </row>
    <row r="830" spans="1:8" x14ac:dyDescent="0.25">
      <c r="A830" s="40" t="s">
        <v>1327</v>
      </c>
      <c r="B830" s="22" t="s">
        <v>1328</v>
      </c>
      <c r="C830" s="22" t="s">
        <v>2733</v>
      </c>
      <c r="D830" s="22" t="s">
        <v>347</v>
      </c>
      <c r="E830" s="47">
        <f>SUMIF('2025'!$E$2:$E$13728,A830,'2025'!$H$2:$H$13728)</f>
        <v>1552483</v>
      </c>
      <c r="F830" s="47">
        <f>SUMIF('Periodo Parcial 2025'!$E$2:$E$1048576,A830,'Periodo Parcial 2025'!$H$2:$H$1048576)</f>
        <v>0</v>
      </c>
      <c r="G830" s="47">
        <f>SUMIF('Periodo Parcial 2026'!$E$2:$E$1048576,A830,'Periodo Parcial 2026'!$H$2:$H$1048576)</f>
        <v>861194</v>
      </c>
      <c r="H830" s="48">
        <f>+G830-F830</f>
        <v>861194</v>
      </c>
    </row>
    <row r="831" spans="1:8" x14ac:dyDescent="0.25">
      <c r="A831" s="40" t="s">
        <v>2369</v>
      </c>
      <c r="B831" s="22" t="s">
        <v>2370</v>
      </c>
      <c r="C831" s="22" t="s">
        <v>2761</v>
      </c>
      <c r="D831" s="22" t="s">
        <v>57</v>
      </c>
      <c r="E831" s="47">
        <f>SUMIF('2025'!$E$2:$E$13728,A831,'2025'!$H$2:$H$13728)</f>
        <v>1015218</v>
      </c>
      <c r="F831" s="47">
        <f>SUMIF('Periodo Parcial 2025'!$E$2:$E$1048576,A831,'Periodo Parcial 2025'!$H$2:$H$1048576)</f>
        <v>468720</v>
      </c>
      <c r="G831" s="47">
        <f>SUMIF('Periodo Parcial 2026'!$E$2:$E$1048576,A831,'Periodo Parcial 2026'!$H$2:$H$1048576)</f>
        <v>1339131</v>
      </c>
      <c r="H831" s="48">
        <f>+G831-F831</f>
        <v>870411</v>
      </c>
    </row>
    <row r="832" spans="1:8" x14ac:dyDescent="0.25">
      <c r="A832" s="40" t="s">
        <v>2214</v>
      </c>
      <c r="B832" s="22" t="s">
        <v>2215</v>
      </c>
      <c r="C832" s="22" t="s">
        <v>2942</v>
      </c>
      <c r="D832" s="22" t="s">
        <v>57</v>
      </c>
      <c r="E832" s="47">
        <f>SUMIF('2025'!$E$2:$E$13728,A832,'2025'!$H$2:$H$13728)</f>
        <v>10136860</v>
      </c>
      <c r="F832" s="47">
        <f>SUMIF('Periodo Parcial 2025'!$E$2:$E$1048576,A832,'Periodo Parcial 2025'!$H$2:$H$1048576)</f>
        <v>3960000</v>
      </c>
      <c r="G832" s="47">
        <f>SUMIF('Periodo Parcial 2026'!$E$2:$E$1048576,A832,'Periodo Parcial 2026'!$H$2:$H$1048576)</f>
        <v>4889928</v>
      </c>
      <c r="H832" s="48">
        <f>+G832-F832</f>
        <v>929928</v>
      </c>
    </row>
    <row r="833" spans="1:8" x14ac:dyDescent="0.25">
      <c r="A833" s="40" t="s">
        <v>1882</v>
      </c>
      <c r="B833" s="22" t="s">
        <v>1883</v>
      </c>
      <c r="C833" s="22" t="s">
        <v>2747</v>
      </c>
      <c r="D833" s="22" t="s">
        <v>77</v>
      </c>
      <c r="E833" s="47">
        <f>SUMIF('2025'!$E$2:$E$13728,A833,'2025'!$H$2:$H$13728)</f>
        <v>6517060</v>
      </c>
      <c r="F833" s="47">
        <f>SUMIF('Periodo Parcial 2025'!$E$2:$E$1048576,A833,'Periodo Parcial 2025'!$H$2:$H$1048576)</f>
        <v>6517060</v>
      </c>
      <c r="G833" s="47">
        <f>SUMIF('Periodo Parcial 2026'!$E$2:$E$1048576,A833,'Periodo Parcial 2026'!$H$2:$H$1048576)</f>
        <v>7465598</v>
      </c>
      <c r="H833" s="48">
        <f>+G833-F833</f>
        <v>948538</v>
      </c>
    </row>
    <row r="834" spans="1:8" x14ac:dyDescent="0.25">
      <c r="A834" s="40" t="s">
        <v>1260</v>
      </c>
      <c r="B834" s="22" t="s">
        <v>1261</v>
      </c>
      <c r="C834" s="22" t="s">
        <v>2751</v>
      </c>
      <c r="D834" s="22" t="s">
        <v>42</v>
      </c>
      <c r="E834" s="47">
        <f>SUMIF('2025'!$E$2:$E$13728,A834,'2025'!$H$2:$H$13728)</f>
        <v>20174592</v>
      </c>
      <c r="F834" s="47">
        <f>SUMIF('Periodo Parcial 2025'!$E$2:$E$1048576,A834,'Periodo Parcial 2025'!$H$2:$H$1048576)</f>
        <v>9845428</v>
      </c>
      <c r="G834" s="47">
        <f>SUMIF('Periodo Parcial 2026'!$E$2:$E$1048576,A834,'Periodo Parcial 2026'!$H$2:$H$1048576)</f>
        <v>10802396</v>
      </c>
      <c r="H834" s="48">
        <f>+G834-F834</f>
        <v>956968</v>
      </c>
    </row>
    <row r="835" spans="1:8" x14ac:dyDescent="0.25">
      <c r="A835" s="40" t="s">
        <v>2475</v>
      </c>
      <c r="B835" s="22" t="s">
        <v>2476</v>
      </c>
      <c r="C835" s="22" t="s">
        <v>2686</v>
      </c>
      <c r="D835" s="22" t="s">
        <v>47</v>
      </c>
      <c r="E835" s="47">
        <f>SUMIF('2025'!$E$2:$E$13728,A835,'2025'!$H$2:$H$13728)</f>
        <v>2029065</v>
      </c>
      <c r="F835" s="47">
        <f>SUMIF('Periodo Parcial 2025'!$E$2:$E$1048576,A835,'Periodo Parcial 2025'!$H$2:$H$1048576)</f>
        <v>2029065</v>
      </c>
      <c r="G835" s="47">
        <f>SUMIF('Periodo Parcial 2026'!$E$2:$E$1048576,A835,'Periodo Parcial 2026'!$H$2:$H$1048576)</f>
        <v>3000000</v>
      </c>
      <c r="H835" s="48">
        <f>+G835-F835</f>
        <v>970935</v>
      </c>
    </row>
    <row r="836" spans="1:8" x14ac:dyDescent="0.25">
      <c r="A836" s="40" t="s">
        <v>1488</v>
      </c>
      <c r="B836" s="22" t="s">
        <v>1489</v>
      </c>
      <c r="C836" s="22" t="s">
        <v>2684</v>
      </c>
      <c r="D836" s="22" t="s">
        <v>47</v>
      </c>
      <c r="E836" s="47">
        <f>SUMIF('2025'!$E$2:$E$13728,A836,'2025'!$H$2:$H$13728)</f>
        <v>60000000</v>
      </c>
      <c r="F836" s="47">
        <f>SUMIF('Periodo Parcial 2025'!$E$2:$E$1048576,A836,'Periodo Parcial 2025'!$H$2:$H$1048576)</f>
        <v>15000000</v>
      </c>
      <c r="G836" s="47">
        <f>SUMIF('Periodo Parcial 2026'!$E$2:$E$1048576,A836,'Periodo Parcial 2026'!$H$2:$H$1048576)</f>
        <v>16000000</v>
      </c>
      <c r="H836" s="48">
        <f>+G836-F836</f>
        <v>1000000</v>
      </c>
    </row>
    <row r="837" spans="1:8" x14ac:dyDescent="0.25">
      <c r="A837" s="40" t="s">
        <v>2634</v>
      </c>
      <c r="B837" s="22" t="s">
        <v>2635</v>
      </c>
      <c r="C837" s="22" t="s">
        <v>2635</v>
      </c>
      <c r="D837" s="22" t="s">
        <v>64</v>
      </c>
      <c r="E837" s="47">
        <f>SUMIF('2025'!$E$2:$E$13728,A837,'2025'!$H$2:$H$13728)</f>
        <v>0</v>
      </c>
      <c r="F837" s="47">
        <f>SUMIF('Periodo Parcial 2025'!$E$2:$E$1048576,A837,'Periodo Parcial 2025'!$H$2:$H$1048576)</f>
        <v>0</v>
      </c>
      <c r="G837" s="47">
        <f>SUMIF('Periodo Parcial 2026'!$E$2:$E$1048576,A837,'Periodo Parcial 2026'!$H$2:$H$1048576)</f>
        <v>1000000</v>
      </c>
      <c r="H837" s="48">
        <f>+G837-F837</f>
        <v>1000000</v>
      </c>
    </row>
    <row r="838" spans="1:8" x14ac:dyDescent="0.25">
      <c r="A838" s="40" t="s">
        <v>2544</v>
      </c>
      <c r="B838" s="22" t="s">
        <v>2545</v>
      </c>
      <c r="C838" s="22" t="s">
        <v>2950</v>
      </c>
      <c r="D838" s="22" t="s">
        <v>77</v>
      </c>
      <c r="E838" s="47">
        <f>SUMIF('2025'!$E$2:$E$13728,A838,'2025'!$H$2:$H$13728)</f>
        <v>0</v>
      </c>
      <c r="F838" s="47">
        <f>SUMIF('Periodo Parcial 2025'!$E$2:$E$1048576,A838,'Periodo Parcial 2025'!$H$2:$H$1048576)</f>
        <v>0</v>
      </c>
      <c r="G838" s="47">
        <f>SUMIF('Periodo Parcial 2026'!$E$2:$E$1048576,A838,'Periodo Parcial 2026'!$H$2:$H$1048576)</f>
        <v>1000000</v>
      </c>
      <c r="H838" s="48">
        <f>+G838-F838</f>
        <v>1000000</v>
      </c>
    </row>
    <row r="839" spans="1:8" x14ac:dyDescent="0.25">
      <c r="A839" s="40" t="s">
        <v>435</v>
      </c>
      <c r="B839" s="22" t="s">
        <v>436</v>
      </c>
      <c r="C839" s="22" t="s">
        <v>2984</v>
      </c>
      <c r="D839" s="22" t="s">
        <v>77</v>
      </c>
      <c r="E839" s="47">
        <f>SUMIF('2025'!$E$2:$E$13728,A839,'2025'!$H$2:$H$13728)</f>
        <v>27000000</v>
      </c>
      <c r="F839" s="47">
        <f>SUMIF('Periodo Parcial 2025'!$E$2:$E$1048576,A839,'Periodo Parcial 2025'!$H$2:$H$1048576)</f>
        <v>6000000</v>
      </c>
      <c r="G839" s="47">
        <f>SUMIF('Periodo Parcial 2026'!$E$2:$E$1048576,A839,'Periodo Parcial 2026'!$H$2:$H$1048576)</f>
        <v>7000000</v>
      </c>
      <c r="H839" s="48">
        <f>+G839-F839</f>
        <v>1000000</v>
      </c>
    </row>
    <row r="840" spans="1:8" x14ac:dyDescent="0.25">
      <c r="A840" s="40" t="s">
        <v>2037</v>
      </c>
      <c r="B840" s="22" t="s">
        <v>2038</v>
      </c>
      <c r="C840" s="22" t="s">
        <v>2767</v>
      </c>
      <c r="D840" s="22" t="s">
        <v>54</v>
      </c>
      <c r="E840" s="47">
        <f>SUMIF('2025'!$E$2:$E$13728,A840,'2025'!$H$2:$H$13728)</f>
        <v>23182118</v>
      </c>
      <c r="F840" s="47">
        <f>SUMIF('Periodo Parcial 2025'!$E$2:$E$1048576,A840,'Periodo Parcial 2025'!$H$2:$H$1048576)</f>
        <v>23182118</v>
      </c>
      <c r="G840" s="47">
        <f>SUMIF('Periodo Parcial 2026'!$E$2:$E$1048576,A840,'Periodo Parcial 2026'!$H$2:$H$1048576)</f>
        <v>24215135</v>
      </c>
      <c r="H840" s="48">
        <f>+G840-F840</f>
        <v>1033017</v>
      </c>
    </row>
    <row r="841" spans="1:8" x14ac:dyDescent="0.25">
      <c r="A841" s="40" t="s">
        <v>3025</v>
      </c>
      <c r="B841" s="22" t="s">
        <v>3026</v>
      </c>
      <c r="C841" s="22" t="s">
        <v>2761</v>
      </c>
      <c r="D841" s="22" t="s">
        <v>57</v>
      </c>
      <c r="E841" s="47">
        <f>SUMIF('2025'!$E$2:$E$13728,A841,'2025'!$H$2:$H$13728)</f>
        <v>0</v>
      </c>
      <c r="F841" s="47">
        <f>SUMIF('Periodo Parcial 2025'!$E$2:$E$1048576,A841,'Periodo Parcial 2025'!$H$2:$H$1048576)</f>
        <v>0</v>
      </c>
      <c r="G841" s="47">
        <f>SUMIF('Periodo Parcial 2026'!$E$2:$E$1048576,A841,'Periodo Parcial 2026'!$H$2:$H$1048576)</f>
        <v>1043478</v>
      </c>
      <c r="H841" s="48">
        <f>+G841-F841</f>
        <v>1043478</v>
      </c>
    </row>
    <row r="842" spans="1:8" x14ac:dyDescent="0.25">
      <c r="A842" s="40" t="s">
        <v>578</v>
      </c>
      <c r="B842" s="22" t="s">
        <v>579</v>
      </c>
      <c r="C842" s="22" t="s">
        <v>2966</v>
      </c>
      <c r="D842" s="22" t="s">
        <v>42</v>
      </c>
      <c r="E842" s="47">
        <f>SUMIF('2025'!$E$2:$E$13728,A842,'2025'!$H$2:$H$13728)</f>
        <v>3923704</v>
      </c>
      <c r="F842" s="47">
        <f>SUMIF('Periodo Parcial 2025'!$E$2:$E$1048576,A842,'Periodo Parcial 2025'!$H$2:$H$1048576)</f>
        <v>3223704</v>
      </c>
      <c r="G842" s="47">
        <f>SUMIF('Periodo Parcial 2026'!$E$2:$E$1048576,A842,'Periodo Parcial 2026'!$H$2:$H$1048576)</f>
        <v>4350000</v>
      </c>
      <c r="H842" s="48">
        <f>+G842-F842</f>
        <v>1126296</v>
      </c>
    </row>
    <row r="843" spans="1:8" x14ac:dyDescent="0.25">
      <c r="A843" s="40" t="s">
        <v>1035</v>
      </c>
      <c r="B843" s="22" t="s">
        <v>1036</v>
      </c>
      <c r="C843" s="22" t="s">
        <v>2951</v>
      </c>
      <c r="D843" s="22" t="s">
        <v>47</v>
      </c>
      <c r="E843" s="47">
        <f>SUMIF('2025'!$E$2:$E$13728,A843,'2025'!$H$2:$H$13728)</f>
        <v>71605500</v>
      </c>
      <c r="F843" s="47">
        <f>SUMIF('Periodo Parcial 2025'!$E$2:$E$1048576,A843,'Periodo Parcial 2025'!$H$2:$H$1048576)</f>
        <v>62507000</v>
      </c>
      <c r="G843" s="47">
        <f>SUMIF('Periodo Parcial 2026'!$E$2:$E$1048576,A843,'Periodo Parcial 2026'!$H$2:$H$1048576)</f>
        <v>63638500</v>
      </c>
      <c r="H843" s="48">
        <f>+G843-F843</f>
        <v>1131500</v>
      </c>
    </row>
    <row r="844" spans="1:8" x14ac:dyDescent="0.25">
      <c r="A844" s="40" t="s">
        <v>1378</v>
      </c>
      <c r="B844" s="22" t="s">
        <v>1379</v>
      </c>
      <c r="C844" s="22" t="s">
        <v>2803</v>
      </c>
      <c r="D844" s="22" t="s">
        <v>51</v>
      </c>
      <c r="E844" s="47">
        <f>SUMIF('2025'!$E$2:$E$13728,A844,'2025'!$H$2:$H$13728)</f>
        <v>79858826</v>
      </c>
      <c r="F844" s="47">
        <f>SUMIF('Periodo Parcial 2025'!$E$2:$E$1048576,A844,'Periodo Parcial 2025'!$H$2:$H$1048576)</f>
        <v>32297279</v>
      </c>
      <c r="G844" s="47">
        <f>SUMIF('Periodo Parcial 2026'!$E$2:$E$1048576,A844,'Periodo Parcial 2026'!$H$2:$H$1048576)</f>
        <v>33447692</v>
      </c>
      <c r="H844" s="48">
        <f>+G844-F844</f>
        <v>1150413</v>
      </c>
    </row>
    <row r="845" spans="1:8" x14ac:dyDescent="0.25">
      <c r="A845" s="40" t="s">
        <v>634</v>
      </c>
      <c r="B845" s="22" t="s">
        <v>635</v>
      </c>
      <c r="C845" s="22" t="s">
        <v>2764</v>
      </c>
      <c r="D845" s="22" t="s">
        <v>47</v>
      </c>
      <c r="E845" s="47">
        <f>SUMIF('2025'!$E$2:$E$13728,A845,'2025'!$H$2:$H$13728)</f>
        <v>8418303</v>
      </c>
      <c r="F845" s="47">
        <f>SUMIF('Periodo Parcial 2025'!$E$2:$E$1048576,A845,'Periodo Parcial 2025'!$H$2:$H$1048576)</f>
        <v>3476733</v>
      </c>
      <c r="G845" s="47">
        <f>SUMIF('Periodo Parcial 2026'!$E$2:$E$1048576,A845,'Periodo Parcial 2026'!$H$2:$H$1048576)</f>
        <v>4655077</v>
      </c>
      <c r="H845" s="48">
        <f>+G845-F845</f>
        <v>1178344</v>
      </c>
    </row>
    <row r="846" spans="1:8" x14ac:dyDescent="0.25">
      <c r="A846" s="40" t="s">
        <v>2591</v>
      </c>
      <c r="B846" s="22" t="s">
        <v>2592</v>
      </c>
      <c r="C846" s="22" t="s">
        <v>2954</v>
      </c>
      <c r="D846" s="22" t="s">
        <v>57</v>
      </c>
      <c r="E846" s="47">
        <f>SUMIF('2025'!$E$2:$E$13728,A846,'2025'!$H$2:$H$13728)</f>
        <v>0</v>
      </c>
      <c r="F846" s="47">
        <f>SUMIF('Periodo Parcial 2025'!$E$2:$E$1048576,A846,'Periodo Parcial 2025'!$H$2:$H$1048576)</f>
        <v>0</v>
      </c>
      <c r="G846" s="47">
        <f>SUMIF('Periodo Parcial 2026'!$E$2:$E$1048576,A846,'Periodo Parcial 2026'!$H$2:$H$1048576)</f>
        <v>1190280</v>
      </c>
      <c r="H846" s="48">
        <f>+G846-F846</f>
        <v>1190280</v>
      </c>
    </row>
    <row r="847" spans="1:8" x14ac:dyDescent="0.25">
      <c r="A847" s="40" t="s">
        <v>1792</v>
      </c>
      <c r="B847" s="22" t="s">
        <v>1793</v>
      </c>
      <c r="C847" s="22" t="s">
        <v>2953</v>
      </c>
      <c r="D847" s="22" t="s">
        <v>54</v>
      </c>
      <c r="E847" s="47">
        <f>SUMIF('2025'!$E$2:$E$13728,A847,'2025'!$H$2:$H$13728)</f>
        <v>14280120</v>
      </c>
      <c r="F847" s="47">
        <f>SUMIF('Periodo Parcial 2025'!$E$2:$E$1048576,A847,'Periodo Parcial 2025'!$H$2:$H$1048576)</f>
        <v>7814616</v>
      </c>
      <c r="G847" s="47">
        <f>SUMIF('Periodo Parcial 2026'!$E$2:$E$1048576,A847,'Periodo Parcial 2026'!$H$2:$H$1048576)</f>
        <v>9007697</v>
      </c>
      <c r="H847" s="48">
        <f>+G847-F847</f>
        <v>1193081</v>
      </c>
    </row>
    <row r="848" spans="1:8" x14ac:dyDescent="0.25">
      <c r="A848" s="40" t="s">
        <v>1050</v>
      </c>
      <c r="B848" s="22" t="s">
        <v>1051</v>
      </c>
      <c r="C848" s="22" t="s">
        <v>2955</v>
      </c>
      <c r="D848" s="22" t="s">
        <v>64</v>
      </c>
      <c r="E848" s="47">
        <f>SUMIF('2025'!$E$2:$E$13728,A848,'2025'!$H$2:$H$13728)</f>
        <v>782222</v>
      </c>
      <c r="F848" s="47">
        <f>SUMIF('Periodo Parcial 2025'!$E$2:$E$1048576,A848,'Periodo Parcial 2025'!$H$2:$H$1048576)</f>
        <v>782222</v>
      </c>
      <c r="G848" s="47">
        <f>SUMIF('Periodo Parcial 2026'!$E$2:$E$1048576,A848,'Periodo Parcial 2026'!$H$2:$H$1048576)</f>
        <v>1982666</v>
      </c>
      <c r="H848" s="48">
        <f>+G848-F848</f>
        <v>1200444</v>
      </c>
    </row>
    <row r="849" spans="1:8" x14ac:dyDescent="0.25">
      <c r="A849" s="40" t="s">
        <v>236</v>
      </c>
      <c r="B849" s="22" t="s">
        <v>237</v>
      </c>
      <c r="C849" s="22" t="s">
        <v>2868</v>
      </c>
      <c r="D849" s="22" t="s">
        <v>64</v>
      </c>
      <c r="E849" s="47">
        <f>SUMIF('2025'!$E$2:$E$13728,A849,'2025'!$H$2:$H$13728)</f>
        <v>1713333</v>
      </c>
      <c r="F849" s="47">
        <f>SUMIF('Periodo Parcial 2025'!$E$2:$E$1048576,A849,'Periodo Parcial 2025'!$H$2:$H$1048576)</f>
        <v>0</v>
      </c>
      <c r="G849" s="47">
        <f>SUMIF('Periodo Parcial 2026'!$E$2:$E$1048576,A849,'Periodo Parcial 2026'!$H$2:$H$1048576)</f>
        <v>1222222</v>
      </c>
      <c r="H849" s="48">
        <f>+G849-F849</f>
        <v>1222222</v>
      </c>
    </row>
    <row r="850" spans="1:8" x14ac:dyDescent="0.25">
      <c r="A850" s="40" t="s">
        <v>2337</v>
      </c>
      <c r="B850" s="22" t="s">
        <v>2338</v>
      </c>
      <c r="C850" s="22" t="s">
        <v>2936</v>
      </c>
      <c r="D850" s="22" t="s">
        <v>64</v>
      </c>
      <c r="E850" s="47">
        <f>SUMIF('2025'!$E$2:$E$13728,A850,'2025'!$H$2:$H$13728)</f>
        <v>23032282</v>
      </c>
      <c r="F850" s="47">
        <f>SUMIF('Periodo Parcial 2025'!$E$2:$E$1048576,A850,'Periodo Parcial 2025'!$H$2:$H$1048576)</f>
        <v>12357695</v>
      </c>
      <c r="G850" s="47">
        <f>SUMIF('Periodo Parcial 2026'!$E$2:$E$1048576,A850,'Periodo Parcial 2026'!$H$2:$H$1048576)</f>
        <v>13588087</v>
      </c>
      <c r="H850" s="48">
        <f>+G850-F850</f>
        <v>1230392</v>
      </c>
    </row>
    <row r="851" spans="1:8" x14ac:dyDescent="0.25">
      <c r="A851" s="40" t="s">
        <v>391</v>
      </c>
      <c r="B851" s="22" t="s">
        <v>392</v>
      </c>
      <c r="C851" s="22" t="s">
        <v>2750</v>
      </c>
      <c r="D851" s="22" t="s">
        <v>51</v>
      </c>
      <c r="E851" s="47">
        <f>SUMIF('2025'!$E$2:$E$13728,A851,'2025'!$H$2:$H$13728)</f>
        <v>5538590</v>
      </c>
      <c r="F851" s="47">
        <f>SUMIF('Periodo Parcial 2025'!$E$2:$E$1048576,A851,'Periodo Parcial 2025'!$H$2:$H$1048576)</f>
        <v>2627878</v>
      </c>
      <c r="G851" s="47">
        <f>SUMIF('Periodo Parcial 2026'!$E$2:$E$1048576,A851,'Periodo Parcial 2026'!$H$2:$H$1048576)</f>
        <v>3878548</v>
      </c>
      <c r="H851" s="48">
        <f>+G851-F851</f>
        <v>1250670</v>
      </c>
    </row>
    <row r="852" spans="1:8" x14ac:dyDescent="0.25">
      <c r="A852" s="40" t="s">
        <v>1250</v>
      </c>
      <c r="B852" s="22" t="s">
        <v>1251</v>
      </c>
      <c r="C852" s="22" t="s">
        <v>2751</v>
      </c>
      <c r="D852" s="22" t="s">
        <v>42</v>
      </c>
      <c r="E852" s="47">
        <f>SUMIF('2025'!$E$2:$E$13728,A852,'2025'!$H$2:$H$13728)</f>
        <v>24695403</v>
      </c>
      <c r="F852" s="47">
        <f>SUMIF('Periodo Parcial 2025'!$E$2:$E$1048576,A852,'Periodo Parcial 2025'!$H$2:$H$1048576)</f>
        <v>11777139</v>
      </c>
      <c r="G852" s="47">
        <f>SUMIF('Periodo Parcial 2026'!$E$2:$E$1048576,A852,'Periodo Parcial 2026'!$H$2:$H$1048576)</f>
        <v>13029791</v>
      </c>
      <c r="H852" s="48">
        <f>+G852-F852</f>
        <v>1252652</v>
      </c>
    </row>
    <row r="853" spans="1:8" x14ac:dyDescent="0.25">
      <c r="A853" s="40" t="s">
        <v>1272</v>
      </c>
      <c r="B853" s="22" t="s">
        <v>1273</v>
      </c>
      <c r="C853" s="22" t="s">
        <v>2751</v>
      </c>
      <c r="D853" s="22" t="s">
        <v>42</v>
      </c>
      <c r="E853" s="47">
        <f>SUMIF('2025'!$E$2:$E$13728,A853,'2025'!$H$2:$H$13728)</f>
        <v>17035856</v>
      </c>
      <c r="F853" s="47">
        <f>SUMIF('Periodo Parcial 2025'!$E$2:$E$1048576,A853,'Periodo Parcial 2025'!$H$2:$H$1048576)</f>
        <v>8246301</v>
      </c>
      <c r="G853" s="47">
        <f>SUMIF('Periodo Parcial 2026'!$E$2:$E$1048576,A853,'Periodo Parcial 2026'!$H$2:$H$1048576)</f>
        <v>9514177</v>
      </c>
      <c r="H853" s="48">
        <f>+G853-F853</f>
        <v>1267876</v>
      </c>
    </row>
    <row r="854" spans="1:8" x14ac:dyDescent="0.25">
      <c r="A854" s="40" t="s">
        <v>2323</v>
      </c>
      <c r="B854" s="22" t="s">
        <v>2324</v>
      </c>
      <c r="C854" s="22" t="s">
        <v>2942</v>
      </c>
      <c r="D854" s="22" t="s">
        <v>57</v>
      </c>
      <c r="E854" s="47">
        <f>SUMIF('2025'!$E$2:$E$13728,A854,'2025'!$H$2:$H$13728)</f>
        <v>2061103</v>
      </c>
      <c r="F854" s="47">
        <f>SUMIF('Periodo Parcial 2025'!$E$2:$E$1048576,A854,'Periodo Parcial 2025'!$H$2:$H$1048576)</f>
        <v>0</v>
      </c>
      <c r="G854" s="47">
        <f>SUMIF('Periodo Parcial 2026'!$E$2:$E$1048576,A854,'Periodo Parcial 2026'!$H$2:$H$1048576)</f>
        <v>1285281</v>
      </c>
      <c r="H854" s="48">
        <f>+G854-F854</f>
        <v>1285281</v>
      </c>
    </row>
    <row r="855" spans="1:8" x14ac:dyDescent="0.25">
      <c r="A855" s="40" t="s">
        <v>555</v>
      </c>
      <c r="B855" s="22" t="s">
        <v>556</v>
      </c>
      <c r="C855" s="22" t="s">
        <v>2937</v>
      </c>
      <c r="D855" s="22" t="s">
        <v>57</v>
      </c>
      <c r="E855" s="47">
        <f>SUMIF('2025'!$E$2:$E$13728,A855,'2025'!$H$2:$H$13728)</f>
        <v>13919893</v>
      </c>
      <c r="F855" s="47">
        <f>SUMIF('Periodo Parcial 2025'!$E$2:$E$1048576,A855,'Periodo Parcial 2025'!$H$2:$H$1048576)</f>
        <v>6807079</v>
      </c>
      <c r="G855" s="47">
        <f>SUMIF('Periodo Parcial 2026'!$E$2:$E$1048576,A855,'Periodo Parcial 2026'!$H$2:$H$1048576)</f>
        <v>8096842</v>
      </c>
      <c r="H855" s="48">
        <f>+G855-F855</f>
        <v>1289763</v>
      </c>
    </row>
    <row r="856" spans="1:8" x14ac:dyDescent="0.25">
      <c r="A856" s="40" t="s">
        <v>3027</v>
      </c>
      <c r="B856" s="22" t="s">
        <v>3028</v>
      </c>
      <c r="C856" s="22" t="s">
        <v>2761</v>
      </c>
      <c r="D856" s="22" t="s">
        <v>57</v>
      </c>
      <c r="E856" s="47">
        <f>SUMIF('2025'!$E$2:$E$13728,A856,'2025'!$H$2:$H$13728)</f>
        <v>0</v>
      </c>
      <c r="F856" s="47">
        <f>SUMIF('Periodo Parcial 2025'!$E$2:$E$1048576,A856,'Periodo Parcial 2025'!$H$2:$H$1048576)</f>
        <v>0</v>
      </c>
      <c r="G856" s="47">
        <f>SUMIF('Periodo Parcial 2026'!$E$2:$E$1048576,A856,'Periodo Parcial 2026'!$H$2:$H$1048576)</f>
        <v>1304348</v>
      </c>
      <c r="H856" s="48">
        <f>+G856-F856</f>
        <v>1304348</v>
      </c>
    </row>
    <row r="857" spans="1:8" x14ac:dyDescent="0.25">
      <c r="A857" s="40" t="s">
        <v>2379</v>
      </c>
      <c r="B857" s="22" t="s">
        <v>2380</v>
      </c>
      <c r="C857" s="22" t="s">
        <v>2380</v>
      </c>
      <c r="D857" s="22" t="s">
        <v>47</v>
      </c>
      <c r="E857" s="47">
        <f>SUMIF('2025'!$E$2:$E$13728,A857,'2025'!$H$2:$H$13728)</f>
        <v>1145455</v>
      </c>
      <c r="F857" s="47">
        <f>SUMIF('Periodo Parcial 2025'!$E$2:$E$1048576,A857,'Periodo Parcial 2025'!$H$2:$H$1048576)</f>
        <v>0</v>
      </c>
      <c r="G857" s="47">
        <f>SUMIF('Periodo Parcial 2026'!$E$2:$E$1048576,A857,'Periodo Parcial 2026'!$H$2:$H$1048576)</f>
        <v>1342545</v>
      </c>
      <c r="H857" s="48">
        <f>+G857-F857</f>
        <v>1342545</v>
      </c>
    </row>
    <row r="858" spans="1:8" x14ac:dyDescent="0.25">
      <c r="A858" s="40" t="s">
        <v>1331</v>
      </c>
      <c r="B858" s="22" t="s">
        <v>1332</v>
      </c>
      <c r="C858" s="22" t="s">
        <v>2756</v>
      </c>
      <c r="D858" s="22" t="s">
        <v>42</v>
      </c>
      <c r="E858" s="47">
        <f>SUMIF('2025'!$E$2:$E$13728,A858,'2025'!$H$2:$H$13728)</f>
        <v>17570283</v>
      </c>
      <c r="F858" s="47">
        <f>SUMIF('Periodo Parcial 2025'!$E$2:$E$1048576,A858,'Periodo Parcial 2025'!$H$2:$H$1048576)</f>
        <v>9833072</v>
      </c>
      <c r="G858" s="47">
        <f>SUMIF('Periodo Parcial 2026'!$E$2:$E$1048576,A858,'Periodo Parcial 2026'!$H$2:$H$1048576)</f>
        <v>11198381</v>
      </c>
      <c r="H858" s="48">
        <f>+G858-F858</f>
        <v>1365309</v>
      </c>
    </row>
    <row r="859" spans="1:8" x14ac:dyDescent="0.25">
      <c r="A859" s="40" t="s">
        <v>1646</v>
      </c>
      <c r="B859" s="22" t="s">
        <v>1647</v>
      </c>
      <c r="C859" s="22" t="s">
        <v>2681</v>
      </c>
      <c r="D859" s="22" t="s">
        <v>54</v>
      </c>
      <c r="E859" s="47">
        <f>SUMIF('2025'!$E$2:$E$13728,A859,'2025'!$H$2:$H$13728)</f>
        <v>10963760</v>
      </c>
      <c r="F859" s="47">
        <f>SUMIF('Periodo Parcial 2025'!$E$2:$E$1048576,A859,'Periodo Parcial 2025'!$H$2:$H$1048576)</f>
        <v>3250440</v>
      </c>
      <c r="G859" s="47">
        <f>SUMIF('Periodo Parcial 2026'!$E$2:$E$1048576,A859,'Periodo Parcial 2026'!$H$2:$H$1048576)</f>
        <v>4618149</v>
      </c>
      <c r="H859" s="48">
        <f>+G859-F859</f>
        <v>1367709</v>
      </c>
    </row>
    <row r="860" spans="1:8" x14ac:dyDescent="0.25">
      <c r="A860" s="40" t="s">
        <v>2271</v>
      </c>
      <c r="B860" s="22" t="s">
        <v>2272</v>
      </c>
      <c r="C860" s="22" t="s">
        <v>2681</v>
      </c>
      <c r="D860" s="22" t="s">
        <v>54</v>
      </c>
      <c r="E860" s="47">
        <f>SUMIF('2025'!$E$2:$E$13728,A860,'2025'!$H$2:$H$13728)</f>
        <v>7921530</v>
      </c>
      <c r="F860" s="47">
        <f>SUMIF('Periodo Parcial 2025'!$E$2:$E$1048576,A860,'Periodo Parcial 2025'!$H$2:$H$1048576)</f>
        <v>3392190</v>
      </c>
      <c r="G860" s="47">
        <f>SUMIF('Periodo Parcial 2026'!$E$2:$E$1048576,A860,'Periodo Parcial 2026'!$H$2:$H$1048576)</f>
        <v>4771726</v>
      </c>
      <c r="H860" s="48">
        <f>+G860-F860</f>
        <v>1379536</v>
      </c>
    </row>
    <row r="861" spans="1:8" x14ac:dyDescent="0.25">
      <c r="A861" s="40" t="s">
        <v>2434</v>
      </c>
      <c r="B861" s="22" t="s">
        <v>2435</v>
      </c>
      <c r="C861" s="22" t="s">
        <v>2722</v>
      </c>
      <c r="D861" s="22" t="s">
        <v>347</v>
      </c>
      <c r="E861" s="47">
        <f>SUMIF('2025'!$E$2:$E$13728,A861,'2025'!$H$2:$H$13728)</f>
        <v>996111</v>
      </c>
      <c r="F861" s="47">
        <f>SUMIF('Periodo Parcial 2025'!$E$2:$E$1048576,A861,'Periodo Parcial 2025'!$H$2:$H$1048576)</f>
        <v>537778</v>
      </c>
      <c r="G861" s="47">
        <f>SUMIF('Periodo Parcial 2026'!$E$2:$E$1048576,A861,'Periodo Parcial 2026'!$H$2:$H$1048576)</f>
        <v>1947073</v>
      </c>
      <c r="H861" s="48">
        <f>+G861-F861</f>
        <v>1409295</v>
      </c>
    </row>
    <row r="862" spans="1:8" x14ac:dyDescent="0.25">
      <c r="A862" s="40" t="s">
        <v>531</v>
      </c>
      <c r="B862" s="22" t="s">
        <v>532</v>
      </c>
      <c r="C862" s="22" t="s">
        <v>2667</v>
      </c>
      <c r="D862" s="22" t="s">
        <v>51</v>
      </c>
      <c r="E862" s="47">
        <f>SUMIF('2025'!$E$2:$E$13728,A862,'2025'!$H$2:$H$13728)</f>
        <v>22492708</v>
      </c>
      <c r="F862" s="47">
        <f>SUMIF('Periodo Parcial 2025'!$E$2:$E$1048576,A862,'Periodo Parcial 2025'!$H$2:$H$1048576)</f>
        <v>14597916</v>
      </c>
      <c r="G862" s="47">
        <f>SUMIF('Periodo Parcial 2026'!$E$2:$E$1048576,A862,'Periodo Parcial 2026'!$H$2:$H$1048576)</f>
        <v>16009375</v>
      </c>
      <c r="H862" s="48">
        <f>+G862-F862</f>
        <v>1411459</v>
      </c>
    </row>
    <row r="863" spans="1:8" x14ac:dyDescent="0.25">
      <c r="A863" s="40" t="s">
        <v>2517</v>
      </c>
      <c r="B863" s="22" t="s">
        <v>2518</v>
      </c>
      <c r="C863" s="22" t="s">
        <v>2957</v>
      </c>
      <c r="D863" s="22" t="s">
        <v>47</v>
      </c>
      <c r="E863" s="47">
        <f>SUMIF('2025'!$E$2:$E$13728,A863,'2025'!$H$2:$H$13728)</f>
        <v>0</v>
      </c>
      <c r="F863" s="47">
        <f>SUMIF('Periodo Parcial 2025'!$E$2:$E$1048576,A863,'Periodo Parcial 2025'!$H$2:$H$1048576)</f>
        <v>0</v>
      </c>
      <c r="G863" s="47">
        <f>SUMIF('Periodo Parcial 2026'!$E$2:$E$1048576,A863,'Periodo Parcial 2026'!$H$2:$H$1048576)</f>
        <v>1419818</v>
      </c>
      <c r="H863" s="48">
        <f>+G863-F863</f>
        <v>1419818</v>
      </c>
    </row>
    <row r="864" spans="1:8" x14ac:dyDescent="0.25">
      <c r="A864" s="40" t="s">
        <v>2357</v>
      </c>
      <c r="B864" s="22" t="s">
        <v>2358</v>
      </c>
      <c r="C864" s="22" t="s">
        <v>2743</v>
      </c>
      <c r="D864" s="22" t="s">
        <v>54</v>
      </c>
      <c r="E864" s="47">
        <f>SUMIF('2025'!$E$2:$E$13728,A864,'2025'!$H$2:$H$13728)</f>
        <v>6722681</v>
      </c>
      <c r="F864" s="47">
        <f>SUMIF('Periodo Parcial 2025'!$E$2:$E$1048576,A864,'Periodo Parcial 2025'!$H$2:$H$1048576)</f>
        <v>3177173</v>
      </c>
      <c r="G864" s="47">
        <f>SUMIF('Periodo Parcial 2026'!$E$2:$E$1048576,A864,'Periodo Parcial 2026'!$H$2:$H$1048576)</f>
        <v>4603460</v>
      </c>
      <c r="H864" s="48">
        <f>+G864-F864</f>
        <v>1426287</v>
      </c>
    </row>
    <row r="865" spans="1:8" x14ac:dyDescent="0.25">
      <c r="A865" s="40" t="s">
        <v>2595</v>
      </c>
      <c r="B865" s="22" t="s">
        <v>2596</v>
      </c>
      <c r="C865" s="22" t="s">
        <v>2954</v>
      </c>
      <c r="D865" s="22" t="s">
        <v>57</v>
      </c>
      <c r="E865" s="47">
        <f>SUMIF('2025'!$E$2:$E$13728,A865,'2025'!$H$2:$H$13728)</f>
        <v>0</v>
      </c>
      <c r="F865" s="47">
        <f>SUMIF('Periodo Parcial 2025'!$E$2:$E$1048576,A865,'Periodo Parcial 2025'!$H$2:$H$1048576)</f>
        <v>0</v>
      </c>
      <c r="G865" s="47">
        <f>SUMIF('Periodo Parcial 2026'!$E$2:$E$1048576,A865,'Periodo Parcial 2026'!$H$2:$H$1048576)</f>
        <v>1431108</v>
      </c>
      <c r="H865" s="48">
        <f>+G865-F865</f>
        <v>1431108</v>
      </c>
    </row>
    <row r="866" spans="1:8" x14ac:dyDescent="0.25">
      <c r="A866" s="40" t="s">
        <v>651</v>
      </c>
      <c r="B866" s="22" t="s">
        <v>652</v>
      </c>
      <c r="C866" s="22" t="s">
        <v>2959</v>
      </c>
      <c r="D866" s="22" t="s">
        <v>57</v>
      </c>
      <c r="E866" s="47">
        <f>SUMIF('2025'!$E$2:$E$13728,A866,'2025'!$H$2:$H$13728)</f>
        <v>0</v>
      </c>
      <c r="F866" s="47">
        <f>SUMIF('Periodo Parcial 2025'!$E$2:$E$1048576,A866,'Periodo Parcial 2025'!$H$2:$H$1048576)</f>
        <v>0</v>
      </c>
      <c r="G866" s="47">
        <f>SUMIF('Periodo Parcial 2026'!$E$2:$E$1048576,A866,'Periodo Parcial 2026'!$H$2:$H$1048576)</f>
        <v>1487083</v>
      </c>
      <c r="H866" s="48">
        <f>+G866-F866</f>
        <v>1487083</v>
      </c>
    </row>
    <row r="867" spans="1:8" x14ac:dyDescent="0.25">
      <c r="A867" s="40" t="s">
        <v>1706</v>
      </c>
      <c r="B867" s="22" t="s">
        <v>1707</v>
      </c>
      <c r="C867" s="22" t="s">
        <v>1707</v>
      </c>
      <c r="D867" s="22" t="s">
        <v>347</v>
      </c>
      <c r="E867" s="47">
        <f>SUMIF('2025'!$E$2:$E$13728,A867,'2025'!$H$2:$H$13728)</f>
        <v>0</v>
      </c>
      <c r="F867" s="47">
        <f>SUMIF('Periodo Parcial 2025'!$E$2:$E$1048576,A867,'Periodo Parcial 2025'!$H$2:$H$1048576)</f>
        <v>0</v>
      </c>
      <c r="G867" s="47">
        <f>SUMIF('Periodo Parcial 2026'!$E$2:$E$1048576,A867,'Periodo Parcial 2026'!$H$2:$H$1048576)</f>
        <v>1493333</v>
      </c>
      <c r="H867" s="48">
        <f>+G867-F867</f>
        <v>1493333</v>
      </c>
    </row>
    <row r="868" spans="1:8" x14ac:dyDescent="0.25">
      <c r="A868" s="40" t="s">
        <v>986</v>
      </c>
      <c r="B868" s="22" t="s">
        <v>987</v>
      </c>
      <c r="C868" s="22" t="s">
        <v>2850</v>
      </c>
      <c r="D868" s="22" t="s">
        <v>54</v>
      </c>
      <c r="E868" s="47">
        <f>SUMIF('2025'!$E$2:$E$13728,A868,'2025'!$H$2:$H$13728)</f>
        <v>0</v>
      </c>
      <c r="F868" s="47">
        <f>SUMIF('Periodo Parcial 2025'!$E$2:$E$1048576,A868,'Periodo Parcial 2025'!$H$2:$H$1048576)</f>
        <v>0</v>
      </c>
      <c r="G868" s="47">
        <f>SUMIF('Periodo Parcial 2026'!$E$2:$E$1048576,A868,'Periodo Parcial 2026'!$H$2:$H$1048576)</f>
        <v>1500000</v>
      </c>
      <c r="H868" s="48">
        <f>+G868-F868</f>
        <v>1500000</v>
      </c>
    </row>
    <row r="869" spans="1:8" x14ac:dyDescent="0.25">
      <c r="A869" s="40" t="s">
        <v>133</v>
      </c>
      <c r="B869" s="22" t="s">
        <v>134</v>
      </c>
      <c r="C869" s="22" t="s">
        <v>2961</v>
      </c>
      <c r="D869" s="22" t="s">
        <v>87</v>
      </c>
      <c r="E869" s="47">
        <f>SUMIF('2025'!$E$2:$E$13728,A869,'2025'!$H$2:$H$13728)</f>
        <v>4375381</v>
      </c>
      <c r="F869" s="47">
        <f>SUMIF('Periodo Parcial 2025'!$E$2:$E$1048576,A869,'Periodo Parcial 2025'!$H$2:$H$1048576)</f>
        <v>4375381</v>
      </c>
      <c r="G869" s="47">
        <f>SUMIF('Periodo Parcial 2026'!$E$2:$E$1048576,A869,'Periodo Parcial 2026'!$H$2:$H$1048576)</f>
        <v>5921861</v>
      </c>
      <c r="H869" s="48">
        <f>+G869-F869</f>
        <v>1546480</v>
      </c>
    </row>
    <row r="870" spans="1:8" x14ac:dyDescent="0.25">
      <c r="A870" s="40" t="s">
        <v>2335</v>
      </c>
      <c r="B870" s="22" t="s">
        <v>2336</v>
      </c>
      <c r="C870" s="22" t="s">
        <v>2936</v>
      </c>
      <c r="D870" s="22" t="s">
        <v>64</v>
      </c>
      <c r="E870" s="47">
        <f>SUMIF('2025'!$E$2:$E$13728,A870,'2025'!$H$2:$H$13728)</f>
        <v>35842991</v>
      </c>
      <c r="F870" s="47">
        <f>SUMIF('Periodo Parcial 2025'!$E$2:$E$1048576,A870,'Periodo Parcial 2025'!$H$2:$H$1048576)</f>
        <v>18827250</v>
      </c>
      <c r="G870" s="47">
        <f>SUMIF('Periodo Parcial 2026'!$E$2:$E$1048576,A870,'Periodo Parcial 2026'!$H$2:$H$1048576)</f>
        <v>20399361</v>
      </c>
      <c r="H870" s="48">
        <f>+G870-F870</f>
        <v>1572111</v>
      </c>
    </row>
    <row r="871" spans="1:8" x14ac:dyDescent="0.25">
      <c r="A871" s="40" t="s">
        <v>834</v>
      </c>
      <c r="B871" s="22" t="s">
        <v>835</v>
      </c>
      <c r="C871" s="22" t="s">
        <v>2956</v>
      </c>
      <c r="D871" s="22" t="s">
        <v>57</v>
      </c>
      <c r="E871" s="47">
        <f>SUMIF('2025'!$E$2:$E$13728,A871,'2025'!$H$2:$H$13728)</f>
        <v>49494518</v>
      </c>
      <c r="F871" s="47">
        <f>SUMIF('Periodo Parcial 2025'!$E$2:$E$1048576,A871,'Periodo Parcial 2025'!$H$2:$H$1048576)</f>
        <v>24446495</v>
      </c>
      <c r="G871" s="47">
        <f>SUMIF('Periodo Parcial 2026'!$E$2:$E$1048576,A871,'Periodo Parcial 2026'!$H$2:$H$1048576)</f>
        <v>26043433</v>
      </c>
      <c r="H871" s="48">
        <f>+G871-F871</f>
        <v>1596938</v>
      </c>
    </row>
    <row r="872" spans="1:8" x14ac:dyDescent="0.25">
      <c r="A872" s="40" t="s">
        <v>1604</v>
      </c>
      <c r="B872" s="22" t="s">
        <v>1605</v>
      </c>
      <c r="C872" s="22" t="s">
        <v>1605</v>
      </c>
      <c r="D872" s="22" t="s">
        <v>77</v>
      </c>
      <c r="E872" s="47">
        <f>SUMIF('2025'!$E$2:$E$13728,A872,'2025'!$H$2:$H$13728)</f>
        <v>545067</v>
      </c>
      <c r="F872" s="47">
        <f>SUMIF('Periodo Parcial 2025'!$E$2:$E$1048576,A872,'Periodo Parcial 2025'!$H$2:$H$1048576)</f>
        <v>0</v>
      </c>
      <c r="G872" s="47">
        <f>SUMIF('Periodo Parcial 2026'!$E$2:$E$1048576,A872,'Periodo Parcial 2026'!$H$2:$H$1048576)</f>
        <v>1634000</v>
      </c>
      <c r="H872" s="48">
        <f>+G872-F872</f>
        <v>1634000</v>
      </c>
    </row>
    <row r="873" spans="1:8" x14ac:dyDescent="0.25">
      <c r="A873" s="40" t="s">
        <v>830</v>
      </c>
      <c r="B873" s="22" t="s">
        <v>831</v>
      </c>
      <c r="C873" s="22" t="s">
        <v>831</v>
      </c>
      <c r="D873" s="22" t="s">
        <v>77</v>
      </c>
      <c r="E873" s="47">
        <f>SUMIF('2025'!$E$2:$E$13728,A873,'2025'!$H$2:$H$13728)</f>
        <v>18273330</v>
      </c>
      <c r="F873" s="47">
        <f>SUMIF('Periodo Parcial 2025'!$E$2:$E$1048576,A873,'Periodo Parcial 2025'!$H$2:$H$1048576)</f>
        <v>7706522</v>
      </c>
      <c r="G873" s="47">
        <f>SUMIF('Periodo Parcial 2026'!$E$2:$E$1048576,A873,'Periodo Parcial 2026'!$H$2:$H$1048576)</f>
        <v>9350000</v>
      </c>
      <c r="H873" s="48">
        <f>+G873-F873</f>
        <v>1643478</v>
      </c>
    </row>
    <row r="874" spans="1:8" x14ac:dyDescent="0.25">
      <c r="A874" s="40" t="s">
        <v>2313</v>
      </c>
      <c r="B874" s="22" t="s">
        <v>2314</v>
      </c>
      <c r="C874" s="22" t="s">
        <v>2827</v>
      </c>
      <c r="D874" s="22" t="s">
        <v>347</v>
      </c>
      <c r="E874" s="47">
        <f>SUMIF('2025'!$E$2:$E$13728,A874,'2025'!$H$2:$H$13728)</f>
        <v>3350810</v>
      </c>
      <c r="F874" s="47">
        <f>SUMIF('Periodo Parcial 2025'!$E$2:$E$1048576,A874,'Periodo Parcial 2025'!$H$2:$H$1048576)</f>
        <v>3297193</v>
      </c>
      <c r="G874" s="47">
        <f>SUMIF('Periodo Parcial 2026'!$E$2:$E$1048576,A874,'Periodo Parcial 2026'!$H$2:$H$1048576)</f>
        <v>4942828</v>
      </c>
      <c r="H874" s="48">
        <f>+G874-F874</f>
        <v>1645635</v>
      </c>
    </row>
    <row r="875" spans="1:8" x14ac:dyDescent="0.25">
      <c r="A875" s="40" t="s">
        <v>1404</v>
      </c>
      <c r="B875" s="22" t="s">
        <v>1405</v>
      </c>
      <c r="C875" s="22" t="s">
        <v>2766</v>
      </c>
      <c r="D875" s="22" t="s">
        <v>87</v>
      </c>
      <c r="E875" s="47">
        <f>SUMIF('2025'!$E$2:$E$13728,A875,'2025'!$H$2:$H$13728)</f>
        <v>3869934</v>
      </c>
      <c r="F875" s="47">
        <f>SUMIF('Periodo Parcial 2025'!$E$2:$E$1048576,A875,'Periodo Parcial 2025'!$H$2:$H$1048576)</f>
        <v>180152</v>
      </c>
      <c r="G875" s="47">
        <f>SUMIF('Periodo Parcial 2026'!$E$2:$E$1048576,A875,'Periodo Parcial 2026'!$H$2:$H$1048576)</f>
        <v>1850462</v>
      </c>
      <c r="H875" s="48">
        <f>+G875-F875</f>
        <v>1670310</v>
      </c>
    </row>
    <row r="876" spans="1:8" x14ac:dyDescent="0.25">
      <c r="A876" s="40" t="s">
        <v>2479</v>
      </c>
      <c r="B876" s="22" t="s">
        <v>2480</v>
      </c>
      <c r="C876" s="22" t="s">
        <v>2686</v>
      </c>
      <c r="D876" s="22" t="s">
        <v>47</v>
      </c>
      <c r="E876" s="47">
        <f>SUMIF('2025'!$E$2:$E$13728,A876,'2025'!$H$2:$H$13728)</f>
        <v>313991</v>
      </c>
      <c r="F876" s="47">
        <f>SUMIF('Periodo Parcial 2025'!$E$2:$E$1048576,A876,'Periodo Parcial 2025'!$H$2:$H$1048576)</f>
        <v>313991</v>
      </c>
      <c r="G876" s="47">
        <f>SUMIF('Periodo Parcial 2026'!$E$2:$E$1048576,A876,'Periodo Parcial 2026'!$H$2:$H$1048576)</f>
        <v>2000000</v>
      </c>
      <c r="H876" s="48">
        <f>+G876-F876</f>
        <v>1686009</v>
      </c>
    </row>
    <row r="877" spans="1:8" x14ac:dyDescent="0.25">
      <c r="A877" s="40" t="s">
        <v>978</v>
      </c>
      <c r="B877" s="22" t="s">
        <v>979</v>
      </c>
      <c r="C877" s="22" t="s">
        <v>2934</v>
      </c>
      <c r="D877" s="22" t="s">
        <v>64</v>
      </c>
      <c r="E877" s="47">
        <f>SUMIF('2025'!$E$2:$E$13728,A877,'2025'!$H$2:$H$13728)</f>
        <v>34919411</v>
      </c>
      <c r="F877" s="47">
        <f>SUMIF('Periodo Parcial 2025'!$E$2:$E$1048576,A877,'Periodo Parcial 2025'!$H$2:$H$1048576)</f>
        <v>19724626</v>
      </c>
      <c r="G877" s="47">
        <f>SUMIF('Periodo Parcial 2026'!$E$2:$E$1048576,A877,'Periodo Parcial 2026'!$H$2:$H$1048576)</f>
        <v>21441564</v>
      </c>
      <c r="H877" s="48">
        <f>+G877-F877</f>
        <v>1716938</v>
      </c>
    </row>
    <row r="878" spans="1:8" x14ac:dyDescent="0.25">
      <c r="A878" s="40" t="s">
        <v>1216</v>
      </c>
      <c r="B878" s="22" t="s">
        <v>1217</v>
      </c>
      <c r="C878" s="22" t="s">
        <v>2751</v>
      </c>
      <c r="D878" s="22" t="s">
        <v>42</v>
      </c>
      <c r="E878" s="47">
        <f>SUMIF('2025'!$E$2:$E$13728,A878,'2025'!$H$2:$H$13728)</f>
        <v>17751570</v>
      </c>
      <c r="F878" s="47">
        <f>SUMIF('Periodo Parcial 2025'!$E$2:$E$1048576,A878,'Periodo Parcial 2025'!$H$2:$H$1048576)</f>
        <v>8447344</v>
      </c>
      <c r="G878" s="47">
        <f>SUMIF('Periodo Parcial 2026'!$E$2:$E$1048576,A878,'Periodo Parcial 2026'!$H$2:$H$1048576)</f>
        <v>10171797</v>
      </c>
      <c r="H878" s="48">
        <f>+G878-F878</f>
        <v>1724453</v>
      </c>
    </row>
    <row r="879" spans="1:8" x14ac:dyDescent="0.25">
      <c r="A879" s="40" t="s">
        <v>795</v>
      </c>
      <c r="B879" s="22" t="s">
        <v>796</v>
      </c>
      <c r="C879" s="22" t="s">
        <v>796</v>
      </c>
      <c r="D879" s="22" t="s">
        <v>64</v>
      </c>
      <c r="E879" s="47">
        <f>SUMIF('2025'!$E$2:$E$13728,A879,'2025'!$H$2:$H$13728)</f>
        <v>217893464</v>
      </c>
      <c r="F879" s="47">
        <f>SUMIF('Periodo Parcial 2025'!$E$2:$E$1048576,A879,'Periodo Parcial 2025'!$H$2:$H$1048576)</f>
        <v>100029338</v>
      </c>
      <c r="G879" s="47">
        <f>SUMIF('Periodo Parcial 2026'!$E$2:$E$1048576,A879,'Periodo Parcial 2026'!$H$2:$H$1048576)</f>
        <v>101778252</v>
      </c>
      <c r="H879" s="48">
        <f>+G879-F879</f>
        <v>1748914</v>
      </c>
    </row>
    <row r="880" spans="1:8" x14ac:dyDescent="0.25">
      <c r="A880" s="40" t="s">
        <v>2220</v>
      </c>
      <c r="B880" s="22" t="s">
        <v>2221</v>
      </c>
      <c r="C880" s="22" t="s">
        <v>2666</v>
      </c>
      <c r="D880" s="22" t="s">
        <v>42</v>
      </c>
      <c r="E880" s="47">
        <f>SUMIF('2025'!$E$2:$E$13728,A880,'2025'!$H$2:$H$13728)</f>
        <v>6428976</v>
      </c>
      <c r="F880" s="47">
        <f>SUMIF('Periodo Parcial 2025'!$E$2:$E$1048576,A880,'Periodo Parcial 2025'!$H$2:$H$1048576)</f>
        <v>1622151</v>
      </c>
      <c r="G880" s="47">
        <f>SUMIF('Periodo Parcial 2026'!$E$2:$E$1048576,A880,'Periodo Parcial 2026'!$H$2:$H$1048576)</f>
        <v>3407356</v>
      </c>
      <c r="H880" s="48">
        <f>+G880-F880</f>
        <v>1785205</v>
      </c>
    </row>
    <row r="881" spans="1:8" x14ac:dyDescent="0.25">
      <c r="A881" s="40" t="s">
        <v>2495</v>
      </c>
      <c r="B881" s="22" t="s">
        <v>2496</v>
      </c>
      <c r="C881" s="22" t="s">
        <v>2653</v>
      </c>
      <c r="D881" s="22" t="s">
        <v>57</v>
      </c>
      <c r="E881" s="47">
        <f>SUMIF('2025'!$E$2:$E$13728,A881,'2025'!$H$2:$H$13728)</f>
        <v>1200000</v>
      </c>
      <c r="F881" s="47">
        <f>SUMIF('Periodo Parcial 2025'!$E$2:$E$1048576,A881,'Periodo Parcial 2025'!$H$2:$H$1048576)</f>
        <v>1200000</v>
      </c>
      <c r="G881" s="47">
        <f>SUMIF('Periodo Parcial 2026'!$E$2:$E$1048576,A881,'Periodo Parcial 2026'!$H$2:$H$1048576)</f>
        <v>3000000</v>
      </c>
      <c r="H881" s="48">
        <f>+G881-F881</f>
        <v>1800000</v>
      </c>
    </row>
    <row r="882" spans="1:8" x14ac:dyDescent="0.25">
      <c r="A882" s="40" t="s">
        <v>2311</v>
      </c>
      <c r="B882" s="22" t="s">
        <v>2312</v>
      </c>
      <c r="C882" s="22" t="s">
        <v>2827</v>
      </c>
      <c r="D882" s="22" t="s">
        <v>347</v>
      </c>
      <c r="E882" s="47">
        <f>SUMIF('2025'!$E$2:$E$13728,A882,'2025'!$H$2:$H$13728)</f>
        <v>2005113</v>
      </c>
      <c r="F882" s="47">
        <f>SUMIF('Periodo Parcial 2025'!$E$2:$E$1048576,A882,'Periodo Parcial 2025'!$H$2:$H$1048576)</f>
        <v>1235325</v>
      </c>
      <c r="G882" s="47">
        <f>SUMIF('Periodo Parcial 2026'!$E$2:$E$1048576,A882,'Periodo Parcial 2026'!$H$2:$H$1048576)</f>
        <v>3067778</v>
      </c>
      <c r="H882" s="48">
        <f>+G882-F882</f>
        <v>1832453</v>
      </c>
    </row>
    <row r="883" spans="1:8" x14ac:dyDescent="0.25">
      <c r="A883" s="40" t="s">
        <v>1351</v>
      </c>
      <c r="B883" s="22" t="s">
        <v>1352</v>
      </c>
      <c r="C883" s="22" t="s">
        <v>2770</v>
      </c>
      <c r="D883" s="22" t="s">
        <v>47</v>
      </c>
      <c r="E883" s="47">
        <f>SUMIF('2025'!$E$2:$E$13728,A883,'2025'!$H$2:$H$13728)</f>
        <v>48132896</v>
      </c>
      <c r="F883" s="47">
        <f>SUMIF('Periodo Parcial 2025'!$E$2:$E$1048576,A883,'Periodo Parcial 2025'!$H$2:$H$1048576)</f>
        <v>15384666</v>
      </c>
      <c r="G883" s="47">
        <f>SUMIF('Periodo Parcial 2026'!$E$2:$E$1048576,A883,'Periodo Parcial 2026'!$H$2:$H$1048576)</f>
        <v>17239418</v>
      </c>
      <c r="H883" s="48">
        <f>+G883-F883</f>
        <v>1854752</v>
      </c>
    </row>
    <row r="884" spans="1:8" x14ac:dyDescent="0.25">
      <c r="A884" s="40" t="s">
        <v>2263</v>
      </c>
      <c r="B884" s="22" t="s">
        <v>2264</v>
      </c>
      <c r="C884" s="22" t="s">
        <v>2264</v>
      </c>
      <c r="D884" s="22" t="s">
        <v>42</v>
      </c>
      <c r="E884" s="47">
        <f>SUMIF('2025'!$E$2:$E$13728,A884,'2025'!$H$2:$H$13728)</f>
        <v>4044444</v>
      </c>
      <c r="F884" s="47">
        <f>SUMIF('Periodo Parcial 2025'!$E$2:$E$1048576,A884,'Periodo Parcial 2025'!$H$2:$H$1048576)</f>
        <v>0</v>
      </c>
      <c r="G884" s="47">
        <f>SUMIF('Periodo Parcial 2026'!$E$2:$E$1048576,A884,'Periodo Parcial 2026'!$H$2:$H$1048576)</f>
        <v>1866667</v>
      </c>
      <c r="H884" s="48">
        <f>+G884-F884</f>
        <v>1866667</v>
      </c>
    </row>
    <row r="885" spans="1:8" x14ac:dyDescent="0.25">
      <c r="A885" s="40" t="s">
        <v>2043</v>
      </c>
      <c r="B885" s="22" t="s">
        <v>2044</v>
      </c>
      <c r="C885" s="22" t="s">
        <v>2941</v>
      </c>
      <c r="D885" s="22" t="s">
        <v>47</v>
      </c>
      <c r="E885" s="47">
        <f>SUMIF('2025'!$E$2:$E$13728,A885,'2025'!$H$2:$H$13728)</f>
        <v>0</v>
      </c>
      <c r="F885" s="47">
        <f>SUMIF('Periodo Parcial 2025'!$E$2:$E$1048576,A885,'Periodo Parcial 2025'!$H$2:$H$1048576)</f>
        <v>0</v>
      </c>
      <c r="G885" s="47">
        <f>SUMIF('Periodo Parcial 2026'!$E$2:$E$1048576,A885,'Periodo Parcial 2026'!$H$2:$H$1048576)</f>
        <v>1947965</v>
      </c>
      <c r="H885" s="48">
        <f>+G885-F885</f>
        <v>1947965</v>
      </c>
    </row>
    <row r="886" spans="1:8" x14ac:dyDescent="0.25">
      <c r="A886" s="40" t="s">
        <v>2628</v>
      </c>
      <c r="B886" s="22" t="s">
        <v>2629</v>
      </c>
      <c r="C886" s="22" t="s">
        <v>2629</v>
      </c>
      <c r="D886" s="22" t="s">
        <v>57</v>
      </c>
      <c r="E886" s="47">
        <f>SUMIF('2025'!$E$2:$E$13728,A886,'2025'!$H$2:$H$13728)</f>
        <v>0</v>
      </c>
      <c r="F886" s="47">
        <f>SUMIF('Periodo Parcial 2025'!$E$2:$E$1048576,A886,'Periodo Parcial 2025'!$H$2:$H$1048576)</f>
        <v>0</v>
      </c>
      <c r="G886" s="47">
        <f>SUMIF('Periodo Parcial 2026'!$E$2:$E$1048576,A886,'Periodo Parcial 2026'!$H$2:$H$1048576)</f>
        <v>1980000</v>
      </c>
      <c r="H886" s="48">
        <f>+G886-F886</f>
        <v>1980000</v>
      </c>
    </row>
    <row r="887" spans="1:8" x14ac:dyDescent="0.25">
      <c r="A887" s="40" t="s">
        <v>1822</v>
      </c>
      <c r="B887" s="22" t="s">
        <v>1823</v>
      </c>
      <c r="C887" s="22" t="s">
        <v>2778</v>
      </c>
      <c r="D887" s="22" t="s">
        <v>54</v>
      </c>
      <c r="E887" s="47">
        <f>SUMIF('2025'!$E$2:$E$13728,A887,'2025'!$H$2:$H$13728)</f>
        <v>2628398</v>
      </c>
      <c r="F887" s="47">
        <f>SUMIF('Periodo Parcial 2025'!$E$2:$E$1048576,A887,'Periodo Parcial 2025'!$H$2:$H$1048576)</f>
        <v>0</v>
      </c>
      <c r="G887" s="47">
        <f>SUMIF('Periodo Parcial 2026'!$E$2:$E$1048576,A887,'Periodo Parcial 2026'!$H$2:$H$1048576)</f>
        <v>2000000</v>
      </c>
      <c r="H887" s="48">
        <f>+G887-F887</f>
        <v>2000000</v>
      </c>
    </row>
    <row r="888" spans="1:8" x14ac:dyDescent="0.25">
      <c r="A888" s="40" t="s">
        <v>1576</v>
      </c>
      <c r="B888" s="22" t="s">
        <v>1577</v>
      </c>
      <c r="C888" s="22" t="s">
        <v>1577</v>
      </c>
      <c r="D888" s="22" t="s">
        <v>87</v>
      </c>
      <c r="E888" s="47">
        <f>SUMIF('2025'!$E$2:$E$13728,A888,'2025'!$H$2:$H$13728)</f>
        <v>2460000</v>
      </c>
      <c r="F888" s="47">
        <f>SUMIF('Periodo Parcial 2025'!$E$2:$E$1048576,A888,'Periodo Parcial 2025'!$H$2:$H$1048576)</f>
        <v>0</v>
      </c>
      <c r="G888" s="47">
        <f>SUMIF('Periodo Parcial 2026'!$E$2:$E$1048576,A888,'Periodo Parcial 2026'!$H$2:$H$1048576)</f>
        <v>2000000</v>
      </c>
      <c r="H888" s="48">
        <f>+G888-F888</f>
        <v>2000000</v>
      </c>
    </row>
    <row r="889" spans="1:8" x14ac:dyDescent="0.25">
      <c r="A889" s="40" t="s">
        <v>1428</v>
      </c>
      <c r="B889" s="22" t="s">
        <v>1429</v>
      </c>
      <c r="C889" s="22" t="s">
        <v>2699</v>
      </c>
      <c r="D889" s="22" t="s">
        <v>54</v>
      </c>
      <c r="E889" s="47">
        <f>SUMIF('2025'!$E$2:$E$13728,A889,'2025'!$H$2:$H$13728)</f>
        <v>0</v>
      </c>
      <c r="F889" s="47">
        <f>SUMIF('Periodo Parcial 2025'!$E$2:$E$1048576,A889,'Periodo Parcial 2025'!$H$2:$H$1048576)</f>
        <v>0</v>
      </c>
      <c r="G889" s="47">
        <f>SUMIF('Periodo Parcial 2026'!$E$2:$E$1048576,A889,'Periodo Parcial 2026'!$H$2:$H$1048576)</f>
        <v>2000000</v>
      </c>
      <c r="H889" s="48">
        <f>+G889-F889</f>
        <v>2000000</v>
      </c>
    </row>
    <row r="890" spans="1:8" x14ac:dyDescent="0.25">
      <c r="A890" s="40" t="s">
        <v>2534</v>
      </c>
      <c r="B890" s="22" t="s">
        <v>2616</v>
      </c>
      <c r="C890" s="22" t="s">
        <v>2963</v>
      </c>
      <c r="D890" s="22" t="s">
        <v>54</v>
      </c>
      <c r="E890" s="47">
        <f>SUMIF('2025'!$E$2:$E$13728,A890,'2025'!$H$2:$H$13728)</f>
        <v>0</v>
      </c>
      <c r="F890" s="47">
        <f>SUMIF('Periodo Parcial 2025'!$E$2:$E$1048576,A890,'Periodo Parcial 2025'!$H$2:$H$1048576)</f>
        <v>0</v>
      </c>
      <c r="G890" s="47">
        <f>SUMIF('Periodo Parcial 2026'!$E$2:$E$1048576,A890,'Periodo Parcial 2026'!$H$2:$H$1048576)</f>
        <v>2000000</v>
      </c>
      <c r="H890" s="48">
        <f>+G890-F890</f>
        <v>2000000</v>
      </c>
    </row>
    <row r="891" spans="1:8" x14ac:dyDescent="0.25">
      <c r="A891" s="40" t="s">
        <v>2644</v>
      </c>
      <c r="B891" s="22" t="s">
        <v>2645</v>
      </c>
      <c r="C891" s="22" t="s">
        <v>2821</v>
      </c>
      <c r="D891" s="22" t="s">
        <v>144</v>
      </c>
      <c r="E891" s="47">
        <f>SUMIF('2025'!$E$2:$E$13728,A891,'2025'!$H$2:$H$13728)</f>
        <v>0</v>
      </c>
      <c r="F891" s="47">
        <f>SUMIF('Periodo Parcial 2025'!$E$2:$E$1048576,A891,'Periodo Parcial 2025'!$H$2:$H$1048576)</f>
        <v>0</v>
      </c>
      <c r="G891" s="47">
        <f>SUMIF('Periodo Parcial 2026'!$E$2:$E$1048576,A891,'Periodo Parcial 2026'!$H$2:$H$1048576)</f>
        <v>2000000</v>
      </c>
      <c r="H891" s="48">
        <f>+G891-F891</f>
        <v>2000000</v>
      </c>
    </row>
    <row r="892" spans="1:8" x14ac:dyDescent="0.25">
      <c r="A892" s="40" t="s">
        <v>2473</v>
      </c>
      <c r="B892" s="22" t="s">
        <v>2474</v>
      </c>
      <c r="C892" s="22" t="s">
        <v>2753</v>
      </c>
      <c r="D892" s="22" t="s">
        <v>54</v>
      </c>
      <c r="E892" s="47">
        <f>SUMIF('2025'!$E$2:$E$13728,A892,'2025'!$H$2:$H$13728)</f>
        <v>1650000</v>
      </c>
      <c r="F892" s="47">
        <f>SUMIF('Periodo Parcial 2025'!$E$2:$E$1048576,A892,'Periodo Parcial 2025'!$H$2:$H$1048576)</f>
        <v>1650000</v>
      </c>
      <c r="G892" s="47">
        <f>SUMIF('Periodo Parcial 2026'!$E$2:$E$1048576,A892,'Periodo Parcial 2026'!$H$2:$H$1048576)</f>
        <v>3661739</v>
      </c>
      <c r="H892" s="48">
        <f>+G892-F892</f>
        <v>2011739</v>
      </c>
    </row>
    <row r="893" spans="1:8" x14ac:dyDescent="0.25">
      <c r="A893" s="40" t="s">
        <v>1196</v>
      </c>
      <c r="B893" s="22" t="s">
        <v>1197</v>
      </c>
      <c r="C893" s="22" t="s">
        <v>2751</v>
      </c>
      <c r="D893" s="22" t="s">
        <v>42</v>
      </c>
      <c r="E893" s="47">
        <f>SUMIF('2025'!$E$2:$E$13728,A893,'2025'!$H$2:$H$13728)</f>
        <v>77023942</v>
      </c>
      <c r="F893" s="47">
        <f>SUMIF('Periodo Parcial 2025'!$E$2:$E$1048576,A893,'Periodo Parcial 2025'!$H$2:$H$1048576)</f>
        <v>37160560</v>
      </c>
      <c r="G893" s="47">
        <f>SUMIF('Periodo Parcial 2026'!$E$2:$E$1048576,A893,'Periodo Parcial 2026'!$H$2:$H$1048576)</f>
        <v>39206819</v>
      </c>
      <c r="H893" s="48">
        <f>+G893-F893</f>
        <v>2046259</v>
      </c>
    </row>
    <row r="894" spans="1:8" x14ac:dyDescent="0.25">
      <c r="A894" s="40" t="s">
        <v>2412</v>
      </c>
      <c r="B894" s="22" t="s">
        <v>2413</v>
      </c>
      <c r="C894" s="22" t="s">
        <v>2965</v>
      </c>
      <c r="D894" s="22" t="s">
        <v>47</v>
      </c>
      <c r="E894" s="47">
        <f>SUMIF('2025'!$E$2:$E$13728,A894,'2025'!$H$2:$H$13728)</f>
        <v>6753191</v>
      </c>
      <c r="F894" s="47">
        <f>SUMIF('Periodo Parcial 2025'!$E$2:$E$1048576,A894,'Periodo Parcial 2025'!$H$2:$H$1048576)</f>
        <v>0</v>
      </c>
      <c r="G894" s="47">
        <f>SUMIF('Periodo Parcial 2026'!$E$2:$E$1048576,A894,'Periodo Parcial 2026'!$H$2:$H$1048576)</f>
        <v>2058522</v>
      </c>
      <c r="H894" s="48">
        <f>+G894-F894</f>
        <v>2058522</v>
      </c>
    </row>
    <row r="895" spans="1:8" x14ac:dyDescent="0.25">
      <c r="A895" s="40" t="s">
        <v>2642</v>
      </c>
      <c r="B895" s="22" t="s">
        <v>2643</v>
      </c>
      <c r="C895" s="22" t="s">
        <v>2643</v>
      </c>
      <c r="D895" s="22" t="s">
        <v>57</v>
      </c>
      <c r="E895" s="47">
        <f>SUMIF('2025'!$E$2:$E$13728,A895,'2025'!$H$2:$H$13728)</f>
        <v>0</v>
      </c>
      <c r="F895" s="47">
        <f>SUMIF('Periodo Parcial 2025'!$E$2:$E$1048576,A895,'Periodo Parcial 2025'!$H$2:$H$1048576)</f>
        <v>0</v>
      </c>
      <c r="G895" s="47">
        <f>SUMIF('Periodo Parcial 2026'!$E$2:$E$1048576,A895,'Periodo Parcial 2026'!$H$2:$H$1048576)</f>
        <v>2088791</v>
      </c>
      <c r="H895" s="48">
        <f>+G895-F895</f>
        <v>2088791</v>
      </c>
    </row>
    <row r="896" spans="1:8" x14ac:dyDescent="0.25">
      <c r="A896" s="40" t="s">
        <v>894</v>
      </c>
      <c r="B896" s="22" t="s">
        <v>895</v>
      </c>
      <c r="C896" s="22" t="s">
        <v>2973</v>
      </c>
      <c r="D896" s="22" t="s">
        <v>47</v>
      </c>
      <c r="E896" s="47">
        <f>SUMIF('2025'!$E$2:$E$13728,A896,'2025'!$H$2:$H$13728)</f>
        <v>5892538</v>
      </c>
      <c r="F896" s="47">
        <f>SUMIF('Periodo Parcial 2025'!$E$2:$E$1048576,A896,'Periodo Parcial 2025'!$H$2:$H$1048576)</f>
        <v>2902962</v>
      </c>
      <c r="G896" s="47">
        <f>SUMIF('Periodo Parcial 2026'!$E$2:$E$1048576,A896,'Periodo Parcial 2026'!$H$2:$H$1048576)</f>
        <v>5057602</v>
      </c>
      <c r="H896" s="48">
        <f>+G896-F896</f>
        <v>2154640</v>
      </c>
    </row>
    <row r="897" spans="1:8" x14ac:dyDescent="0.25">
      <c r="A897" s="40" t="s">
        <v>2210</v>
      </c>
      <c r="B897" s="22" t="s">
        <v>2211</v>
      </c>
      <c r="C897" s="22" t="s">
        <v>2972</v>
      </c>
      <c r="D897" s="22" t="s">
        <v>347</v>
      </c>
      <c r="E897" s="47">
        <f>SUMIF('2025'!$E$2:$E$13728,A897,'2025'!$H$2:$H$13728)</f>
        <v>13935828</v>
      </c>
      <c r="F897" s="47">
        <f>SUMIF('Periodo Parcial 2025'!$E$2:$E$1048576,A897,'Periodo Parcial 2025'!$H$2:$H$1048576)</f>
        <v>4750537</v>
      </c>
      <c r="G897" s="47">
        <f>SUMIF('Periodo Parcial 2026'!$E$2:$E$1048576,A897,'Periodo Parcial 2026'!$H$2:$H$1048576)</f>
        <v>6942932</v>
      </c>
      <c r="H897" s="48">
        <f>+G897-F897</f>
        <v>2192395</v>
      </c>
    </row>
    <row r="898" spans="1:8" x14ac:dyDescent="0.25">
      <c r="A898" s="40" t="s">
        <v>2254</v>
      </c>
      <c r="B898" s="22" t="s">
        <v>2255</v>
      </c>
      <c r="C898" s="22" t="s">
        <v>2939</v>
      </c>
      <c r="D898" s="22" t="s">
        <v>51</v>
      </c>
      <c r="E898" s="47">
        <f>SUMIF('2025'!$E$2:$E$13728,A898,'2025'!$H$2:$H$13728)</f>
        <v>3789696</v>
      </c>
      <c r="F898" s="47">
        <f>SUMIF('Periodo Parcial 2025'!$E$2:$E$1048576,A898,'Periodo Parcial 2025'!$H$2:$H$1048576)</f>
        <v>372706</v>
      </c>
      <c r="G898" s="47">
        <f>SUMIF('Periodo Parcial 2026'!$E$2:$E$1048576,A898,'Periodo Parcial 2026'!$H$2:$H$1048576)</f>
        <v>2653297</v>
      </c>
      <c r="H898" s="48">
        <f>+G898-F898</f>
        <v>2280591</v>
      </c>
    </row>
    <row r="899" spans="1:8" x14ac:dyDescent="0.25">
      <c r="A899" s="40" t="s">
        <v>2599</v>
      </c>
      <c r="B899" s="22" t="s">
        <v>2600</v>
      </c>
      <c r="C899" s="22" t="s">
        <v>2954</v>
      </c>
      <c r="D899" s="22" t="s">
        <v>57</v>
      </c>
      <c r="E899" s="47">
        <f>SUMIF('2025'!$E$2:$E$13728,A899,'2025'!$H$2:$H$13728)</f>
        <v>0</v>
      </c>
      <c r="F899" s="47">
        <f>SUMIF('Periodo Parcial 2025'!$E$2:$E$1048576,A899,'Periodo Parcial 2025'!$H$2:$H$1048576)</f>
        <v>0</v>
      </c>
      <c r="G899" s="47">
        <f>SUMIF('Periodo Parcial 2026'!$E$2:$E$1048576,A899,'Periodo Parcial 2026'!$H$2:$H$1048576)</f>
        <v>2387964</v>
      </c>
      <c r="H899" s="48">
        <f>+G899-F899</f>
        <v>2387964</v>
      </c>
    </row>
    <row r="900" spans="1:8" x14ac:dyDescent="0.25">
      <c r="A900" s="40" t="s">
        <v>2033</v>
      </c>
      <c r="B900" s="22" t="s">
        <v>2034</v>
      </c>
      <c r="C900" s="22" t="s">
        <v>2947</v>
      </c>
      <c r="D900" s="22" t="s">
        <v>57</v>
      </c>
      <c r="E900" s="47">
        <f>SUMIF('2025'!$E$2:$E$13728,A900,'2025'!$H$2:$H$13728)</f>
        <v>21044051</v>
      </c>
      <c r="F900" s="47">
        <f>SUMIF('Periodo Parcial 2025'!$E$2:$E$1048576,A900,'Periodo Parcial 2025'!$H$2:$H$1048576)</f>
        <v>21044051</v>
      </c>
      <c r="G900" s="47">
        <f>SUMIF('Periodo Parcial 2026'!$E$2:$E$1048576,A900,'Periodo Parcial 2026'!$H$2:$H$1048576)</f>
        <v>23445146</v>
      </c>
      <c r="H900" s="48">
        <f>+G900-F900</f>
        <v>2401095</v>
      </c>
    </row>
    <row r="901" spans="1:8" x14ac:dyDescent="0.25">
      <c r="A901" s="40" t="s">
        <v>393</v>
      </c>
      <c r="B901" s="22" t="s">
        <v>2586</v>
      </c>
      <c r="C901" s="22" t="s">
        <v>2962</v>
      </c>
      <c r="D901" s="22" t="s">
        <v>57</v>
      </c>
      <c r="E901" s="47">
        <f>SUMIF('2025'!$E$2:$E$13728,A901,'2025'!$H$2:$H$13728)</f>
        <v>76155043</v>
      </c>
      <c r="F901" s="47">
        <f>SUMIF('Periodo Parcial 2025'!$E$2:$E$1048576,A901,'Periodo Parcial 2025'!$H$2:$H$1048576)</f>
        <v>43361462</v>
      </c>
      <c r="G901" s="47">
        <f>SUMIF('Periodo Parcial 2026'!$E$2:$E$1048576,A901,'Periodo Parcial 2026'!$H$2:$H$1048576)</f>
        <v>45778330</v>
      </c>
      <c r="H901" s="48">
        <f>+G901-F901</f>
        <v>2416868</v>
      </c>
    </row>
    <row r="902" spans="1:8" x14ac:dyDescent="0.25">
      <c r="A902" s="40" t="s">
        <v>1276</v>
      </c>
      <c r="B902" s="22" t="s">
        <v>1277</v>
      </c>
      <c r="C902" s="22" t="s">
        <v>2751</v>
      </c>
      <c r="D902" s="22" t="s">
        <v>42</v>
      </c>
      <c r="E902" s="47">
        <f>SUMIF('2025'!$E$2:$E$13728,A902,'2025'!$H$2:$H$13728)</f>
        <v>46524628</v>
      </c>
      <c r="F902" s="47">
        <f>SUMIF('Periodo Parcial 2025'!$E$2:$E$1048576,A902,'Periodo Parcial 2025'!$H$2:$H$1048576)</f>
        <v>22601525</v>
      </c>
      <c r="G902" s="47">
        <f>SUMIF('Periodo Parcial 2026'!$E$2:$E$1048576,A902,'Periodo Parcial 2026'!$H$2:$H$1048576)</f>
        <v>25053737</v>
      </c>
      <c r="H902" s="48">
        <f>+G902-F902</f>
        <v>2452212</v>
      </c>
    </row>
    <row r="903" spans="1:8" x14ac:dyDescent="0.25">
      <c r="A903" s="40" t="s">
        <v>335</v>
      </c>
      <c r="B903" s="22" t="s">
        <v>336</v>
      </c>
      <c r="C903" s="22" t="s">
        <v>2748</v>
      </c>
      <c r="D903" s="22" t="s">
        <v>47</v>
      </c>
      <c r="E903" s="47">
        <f>SUMIF('2025'!$E$2:$E$13728,A903,'2025'!$H$2:$H$13728)</f>
        <v>38139846</v>
      </c>
      <c r="F903" s="47">
        <f>SUMIF('Periodo Parcial 2025'!$E$2:$E$1048576,A903,'Periodo Parcial 2025'!$H$2:$H$1048576)</f>
        <v>18320678</v>
      </c>
      <c r="G903" s="47">
        <f>SUMIF('Periodo Parcial 2026'!$E$2:$E$1048576,A903,'Periodo Parcial 2026'!$H$2:$H$1048576)</f>
        <v>20852440</v>
      </c>
      <c r="H903" s="48">
        <f>+G903-F903</f>
        <v>2531762</v>
      </c>
    </row>
    <row r="904" spans="1:8" x14ac:dyDescent="0.25">
      <c r="A904" s="40" t="s">
        <v>818</v>
      </c>
      <c r="B904" s="22" t="s">
        <v>819</v>
      </c>
      <c r="C904" s="22" t="s">
        <v>819</v>
      </c>
      <c r="D904" s="22" t="s">
        <v>51</v>
      </c>
      <c r="E904" s="47">
        <f>SUMIF('2025'!$E$2:$E$13728,A904,'2025'!$H$2:$H$13728)</f>
        <v>0</v>
      </c>
      <c r="F904" s="47">
        <f>SUMIF('Periodo Parcial 2025'!$E$2:$E$1048576,A904,'Periodo Parcial 2025'!$H$2:$H$1048576)</f>
        <v>0</v>
      </c>
      <c r="G904" s="47">
        <f>SUMIF('Periodo Parcial 2026'!$E$2:$E$1048576,A904,'Periodo Parcial 2026'!$H$2:$H$1048576)</f>
        <v>2557500</v>
      </c>
      <c r="H904" s="48">
        <f>+G904-F904</f>
        <v>2557500</v>
      </c>
    </row>
    <row r="905" spans="1:8" x14ac:dyDescent="0.25">
      <c r="A905" s="40" t="s">
        <v>2605</v>
      </c>
      <c r="B905" s="22" t="s">
        <v>2606</v>
      </c>
      <c r="C905" s="22" t="s">
        <v>2606</v>
      </c>
      <c r="D905" s="22" t="s">
        <v>47</v>
      </c>
      <c r="E905" s="47">
        <f>SUMIF('2025'!$E$2:$E$13728,A905,'2025'!$H$2:$H$13728)</f>
        <v>0</v>
      </c>
      <c r="F905" s="47">
        <f>SUMIF('Periodo Parcial 2025'!$E$2:$E$1048576,A905,'Periodo Parcial 2025'!$H$2:$H$1048576)</f>
        <v>0</v>
      </c>
      <c r="G905" s="47">
        <f>SUMIF('Periodo Parcial 2026'!$E$2:$E$1048576,A905,'Periodo Parcial 2026'!$H$2:$H$1048576)</f>
        <v>2597647</v>
      </c>
      <c r="H905" s="48">
        <f>+G905-F905</f>
        <v>2597647</v>
      </c>
    </row>
    <row r="906" spans="1:8" x14ac:dyDescent="0.25">
      <c r="A906" s="40" t="s">
        <v>1582</v>
      </c>
      <c r="B906" s="22" t="s">
        <v>1583</v>
      </c>
      <c r="C906" s="22" t="s">
        <v>2709</v>
      </c>
      <c r="D906" s="22" t="s">
        <v>77</v>
      </c>
      <c r="E906" s="47">
        <f>SUMIF('2025'!$E$2:$E$13728,A906,'2025'!$H$2:$H$13728)</f>
        <v>0</v>
      </c>
      <c r="F906" s="47">
        <f>SUMIF('Periodo Parcial 2025'!$E$2:$E$1048576,A906,'Periodo Parcial 2025'!$H$2:$H$1048576)</f>
        <v>0</v>
      </c>
      <c r="G906" s="47">
        <f>SUMIF('Periodo Parcial 2026'!$E$2:$E$1048576,A906,'Periodo Parcial 2026'!$H$2:$H$1048576)</f>
        <v>2620000</v>
      </c>
      <c r="H906" s="48">
        <f>+G906-F906</f>
        <v>2620000</v>
      </c>
    </row>
    <row r="907" spans="1:8" x14ac:dyDescent="0.25">
      <c r="A907" s="40" t="s">
        <v>1422</v>
      </c>
      <c r="B907" s="22" t="s">
        <v>1423</v>
      </c>
      <c r="C907" s="22" t="s">
        <v>2968</v>
      </c>
      <c r="D907" s="22" t="s">
        <v>47</v>
      </c>
      <c r="E907" s="47">
        <f>SUMIF('2025'!$E$2:$E$13728,A907,'2025'!$H$2:$H$13728)</f>
        <v>35326672</v>
      </c>
      <c r="F907" s="47">
        <f>SUMIF('Periodo Parcial 2025'!$E$2:$E$1048576,A907,'Periodo Parcial 2025'!$H$2:$H$1048576)</f>
        <v>20221003</v>
      </c>
      <c r="G907" s="47">
        <f>SUMIF('Periodo Parcial 2026'!$E$2:$E$1048576,A907,'Periodo Parcial 2026'!$H$2:$H$1048576)</f>
        <v>22907244</v>
      </c>
      <c r="H907" s="48">
        <f>+G907-F907</f>
        <v>2686241</v>
      </c>
    </row>
    <row r="908" spans="1:8" x14ac:dyDescent="0.25">
      <c r="A908" s="40" t="s">
        <v>2459</v>
      </c>
      <c r="B908" s="22" t="s">
        <v>2460</v>
      </c>
      <c r="C908" s="22" t="s">
        <v>2694</v>
      </c>
      <c r="D908" s="22" t="s">
        <v>77</v>
      </c>
      <c r="E908" s="47">
        <f>SUMIF('2025'!$E$2:$E$13728,A908,'2025'!$H$2:$H$13728)</f>
        <v>15939809</v>
      </c>
      <c r="F908" s="47">
        <f>SUMIF('Periodo Parcial 2025'!$E$2:$E$1048576,A908,'Periodo Parcial 2025'!$H$2:$H$1048576)</f>
        <v>15939809</v>
      </c>
      <c r="G908" s="47">
        <f>SUMIF('Periodo Parcial 2026'!$E$2:$E$1048576,A908,'Periodo Parcial 2026'!$H$2:$H$1048576)</f>
        <v>18678977</v>
      </c>
      <c r="H908" s="48">
        <f>+G908-F908</f>
        <v>2739168</v>
      </c>
    </row>
    <row r="909" spans="1:8" x14ac:dyDescent="0.25">
      <c r="A909" s="40" t="s">
        <v>1355</v>
      </c>
      <c r="B909" s="22" t="s">
        <v>1356</v>
      </c>
      <c r="C909" s="22" t="s">
        <v>2969</v>
      </c>
      <c r="D909" s="22" t="s">
        <v>57</v>
      </c>
      <c r="E909" s="47">
        <f>SUMIF('2025'!$E$2:$E$13728,A909,'2025'!$H$2:$H$13728)</f>
        <v>47351242</v>
      </c>
      <c r="F909" s="47">
        <f>SUMIF('Periodo Parcial 2025'!$E$2:$E$1048576,A909,'Periodo Parcial 2025'!$H$2:$H$1048576)</f>
        <v>26822902</v>
      </c>
      <c r="G909" s="47">
        <f>SUMIF('Periodo Parcial 2026'!$E$2:$E$1048576,A909,'Periodo Parcial 2026'!$H$2:$H$1048576)</f>
        <v>29667500</v>
      </c>
      <c r="H909" s="48">
        <f>+G909-F909</f>
        <v>2844598</v>
      </c>
    </row>
    <row r="910" spans="1:8" x14ac:dyDescent="0.25">
      <c r="A910" s="40" t="s">
        <v>110</v>
      </c>
      <c r="B910" s="22" t="s">
        <v>111</v>
      </c>
      <c r="C910" s="22" t="s">
        <v>2979</v>
      </c>
      <c r="D910" s="22" t="s">
        <v>47</v>
      </c>
      <c r="E910" s="47">
        <f>SUMIF('2025'!$E$2:$E$13728,A910,'2025'!$H$2:$H$13728)</f>
        <v>46318140</v>
      </c>
      <c r="F910" s="47">
        <f>SUMIF('Periodo Parcial 2025'!$E$2:$E$1048576,A910,'Periodo Parcial 2025'!$H$2:$H$1048576)</f>
        <v>27018915</v>
      </c>
      <c r="G910" s="47">
        <f>SUMIF('Periodo Parcial 2026'!$E$2:$E$1048576,A910,'Periodo Parcial 2026'!$H$2:$H$1048576)</f>
        <v>30006683</v>
      </c>
      <c r="H910" s="48">
        <f>+G910-F910</f>
        <v>2987768</v>
      </c>
    </row>
    <row r="911" spans="1:8" x14ac:dyDescent="0.25">
      <c r="A911" s="40" t="s">
        <v>2430</v>
      </c>
      <c r="B911" s="22" t="s">
        <v>2431</v>
      </c>
      <c r="C911" s="22" t="s">
        <v>2964</v>
      </c>
      <c r="D911" s="22" t="s">
        <v>77</v>
      </c>
      <c r="E911" s="47">
        <f>SUMIF('2025'!$E$2:$E$13728,A911,'2025'!$H$2:$H$13728)</f>
        <v>3000000</v>
      </c>
      <c r="F911" s="47">
        <f>SUMIF('Periodo Parcial 2025'!$E$2:$E$1048576,A911,'Periodo Parcial 2025'!$H$2:$H$1048576)</f>
        <v>2000000</v>
      </c>
      <c r="G911" s="47">
        <f>SUMIF('Periodo Parcial 2026'!$E$2:$E$1048576,A911,'Periodo Parcial 2026'!$H$2:$H$1048576)</f>
        <v>5000000</v>
      </c>
      <c r="H911" s="48">
        <f>+G911-F911</f>
        <v>3000000</v>
      </c>
    </row>
    <row r="912" spans="1:8" x14ac:dyDescent="0.25">
      <c r="A912" s="40" t="s">
        <v>2542</v>
      </c>
      <c r="B912" s="22" t="s">
        <v>2543</v>
      </c>
      <c r="C912" s="22" t="s">
        <v>2709</v>
      </c>
      <c r="D912" s="22" t="s">
        <v>77</v>
      </c>
      <c r="E912" s="47">
        <f>SUMIF('2025'!$E$2:$E$13728,A912,'2025'!$H$2:$H$13728)</f>
        <v>0</v>
      </c>
      <c r="F912" s="47">
        <f>SUMIF('Periodo Parcial 2025'!$E$2:$E$1048576,A912,'Periodo Parcial 2025'!$H$2:$H$1048576)</f>
        <v>0</v>
      </c>
      <c r="G912" s="47">
        <f>SUMIF('Periodo Parcial 2026'!$E$2:$E$1048576,A912,'Periodo Parcial 2026'!$H$2:$H$1048576)</f>
        <v>3000000</v>
      </c>
      <c r="H912" s="48">
        <f>+G912-F912</f>
        <v>3000000</v>
      </c>
    </row>
    <row r="913" spans="1:8" x14ac:dyDescent="0.25">
      <c r="A913" s="40" t="s">
        <v>2361</v>
      </c>
      <c r="B913" s="22" t="s">
        <v>2362</v>
      </c>
      <c r="C913" s="22" t="s">
        <v>2362</v>
      </c>
      <c r="D913" s="22" t="s">
        <v>57</v>
      </c>
      <c r="E913" s="47">
        <f>SUMIF('2025'!$E$2:$E$13728,A913,'2025'!$H$2:$H$13728)</f>
        <v>2000000</v>
      </c>
      <c r="F913" s="47">
        <f>SUMIF('Periodo Parcial 2025'!$E$2:$E$1048576,A913,'Periodo Parcial 2025'!$H$2:$H$1048576)</f>
        <v>0</v>
      </c>
      <c r="G913" s="47">
        <f>SUMIF('Periodo Parcial 2026'!$E$2:$E$1048576,A913,'Periodo Parcial 2026'!$H$2:$H$1048576)</f>
        <v>3000000</v>
      </c>
      <c r="H913" s="48">
        <f>+G913-F913</f>
        <v>3000000</v>
      </c>
    </row>
    <row r="914" spans="1:8" x14ac:dyDescent="0.25">
      <c r="A914" s="40" t="s">
        <v>1940</v>
      </c>
      <c r="B914" s="22" t="s">
        <v>1941</v>
      </c>
      <c r="C914" s="22" t="s">
        <v>2821</v>
      </c>
      <c r="D914" s="22" t="s">
        <v>87</v>
      </c>
      <c r="E914" s="47">
        <f>SUMIF('2025'!$E$2:$E$13728,A914,'2025'!$H$2:$H$13728)</f>
        <v>2000000</v>
      </c>
      <c r="F914" s="47">
        <f>SUMIF('Periodo Parcial 2025'!$E$2:$E$1048576,A914,'Periodo Parcial 2025'!$H$2:$H$1048576)</f>
        <v>2000000</v>
      </c>
      <c r="G914" s="47">
        <f>SUMIF('Periodo Parcial 2026'!$E$2:$E$1048576,A914,'Periodo Parcial 2026'!$H$2:$H$1048576)</f>
        <v>5000000</v>
      </c>
      <c r="H914" s="48">
        <f>+G914-F914</f>
        <v>3000000</v>
      </c>
    </row>
    <row r="915" spans="1:8" x14ac:dyDescent="0.25">
      <c r="A915" s="40" t="s">
        <v>1782</v>
      </c>
      <c r="B915" s="22" t="s">
        <v>1783</v>
      </c>
      <c r="C915" s="22" t="s">
        <v>1783</v>
      </c>
      <c r="D915" s="22" t="s">
        <v>87</v>
      </c>
      <c r="E915" s="47">
        <f>SUMIF('2025'!$E$2:$E$13728,A915,'2025'!$H$2:$H$13728)</f>
        <v>0</v>
      </c>
      <c r="F915" s="47">
        <f>SUMIF('Periodo Parcial 2025'!$E$2:$E$1048576,A915,'Periodo Parcial 2025'!$H$2:$H$1048576)</f>
        <v>0</v>
      </c>
      <c r="G915" s="47">
        <f>SUMIF('Periodo Parcial 2026'!$E$2:$E$1048576,A915,'Periodo Parcial 2026'!$H$2:$H$1048576)</f>
        <v>3000000</v>
      </c>
      <c r="H915" s="48">
        <f>+G915-F915</f>
        <v>3000000</v>
      </c>
    </row>
    <row r="916" spans="1:8" x14ac:dyDescent="0.25">
      <c r="A916" s="40" t="s">
        <v>457</v>
      </c>
      <c r="B916" s="22" t="s">
        <v>458</v>
      </c>
      <c r="C916" s="22" t="s">
        <v>458</v>
      </c>
      <c r="D916" s="22" t="s">
        <v>47</v>
      </c>
      <c r="E916" s="47">
        <f>SUMIF('2025'!$E$2:$E$13728,A916,'2025'!$H$2:$H$13728)</f>
        <v>18363454</v>
      </c>
      <c r="F916" s="47">
        <f>SUMIF('Periodo Parcial 2025'!$E$2:$E$1048576,A916,'Periodo Parcial 2025'!$H$2:$H$1048576)</f>
        <v>9860314</v>
      </c>
      <c r="G916" s="47">
        <f>SUMIF('Periodo Parcial 2026'!$E$2:$E$1048576,A916,'Periodo Parcial 2026'!$H$2:$H$1048576)</f>
        <v>13018337</v>
      </c>
      <c r="H916" s="48">
        <f>+G916-F916</f>
        <v>3158023</v>
      </c>
    </row>
    <row r="917" spans="1:8" x14ac:dyDescent="0.25">
      <c r="A917" s="40" t="s">
        <v>873</v>
      </c>
      <c r="B917" s="22" t="s">
        <v>874</v>
      </c>
      <c r="C917" s="22" t="s">
        <v>2764</v>
      </c>
      <c r="D917" s="22" t="s">
        <v>47</v>
      </c>
      <c r="E917" s="47">
        <f>SUMIF('2025'!$E$2:$E$13728,A917,'2025'!$H$2:$H$13728)</f>
        <v>20975541</v>
      </c>
      <c r="F917" s="47">
        <f>SUMIF('Periodo Parcial 2025'!$E$2:$E$1048576,A917,'Periodo Parcial 2025'!$H$2:$H$1048576)</f>
        <v>6368590</v>
      </c>
      <c r="G917" s="47">
        <f>SUMIF('Periodo Parcial 2026'!$E$2:$E$1048576,A917,'Periodo Parcial 2026'!$H$2:$H$1048576)</f>
        <v>9595975</v>
      </c>
      <c r="H917" s="48">
        <f>+G917-F917</f>
        <v>3227385</v>
      </c>
    </row>
    <row r="918" spans="1:8" x14ac:dyDescent="0.25">
      <c r="A918" s="40" t="s">
        <v>1083</v>
      </c>
      <c r="B918" s="22" t="s">
        <v>1084</v>
      </c>
      <c r="C918" s="22" t="s">
        <v>2939</v>
      </c>
      <c r="D918" s="22" t="s">
        <v>51</v>
      </c>
      <c r="E918" s="47">
        <f>SUMIF('2025'!$E$2:$E$13728,A918,'2025'!$H$2:$H$13728)</f>
        <v>6212975</v>
      </c>
      <c r="F918" s="47">
        <f>SUMIF('Periodo Parcial 2025'!$E$2:$E$1048576,A918,'Periodo Parcial 2025'!$H$2:$H$1048576)</f>
        <v>1035247</v>
      </c>
      <c r="G918" s="47">
        <f>SUMIF('Periodo Parcial 2026'!$E$2:$E$1048576,A918,'Periodo Parcial 2026'!$H$2:$H$1048576)</f>
        <v>4291891</v>
      </c>
      <c r="H918" s="48">
        <f>+G918-F918</f>
        <v>3256644</v>
      </c>
    </row>
    <row r="919" spans="1:8" x14ac:dyDescent="0.25">
      <c r="A919" s="40" t="s">
        <v>1828</v>
      </c>
      <c r="B919" s="22" t="s">
        <v>1829</v>
      </c>
      <c r="C919" s="22" t="s">
        <v>1829</v>
      </c>
      <c r="D919" s="22" t="s">
        <v>57</v>
      </c>
      <c r="E919" s="47">
        <f>SUMIF('2025'!$E$2:$E$13728,A919,'2025'!$H$2:$H$13728)</f>
        <v>48279715</v>
      </c>
      <c r="F919" s="47">
        <f>SUMIF('Periodo Parcial 2025'!$E$2:$E$1048576,A919,'Periodo Parcial 2025'!$H$2:$H$1048576)</f>
        <v>26314115</v>
      </c>
      <c r="G919" s="47">
        <f>SUMIF('Periodo Parcial 2026'!$E$2:$E$1048576,A919,'Periodo Parcial 2026'!$H$2:$H$1048576)</f>
        <v>29584900</v>
      </c>
      <c r="H919" s="48">
        <f>+G919-F919</f>
        <v>3270785</v>
      </c>
    </row>
    <row r="920" spans="1:8" x14ac:dyDescent="0.25">
      <c r="A920" s="40" t="s">
        <v>2216</v>
      </c>
      <c r="B920" s="22" t="s">
        <v>2217</v>
      </c>
      <c r="C920" s="22" t="s">
        <v>2942</v>
      </c>
      <c r="D920" s="22" t="s">
        <v>57</v>
      </c>
      <c r="E920" s="47">
        <f>SUMIF('2025'!$E$2:$E$13728,A920,'2025'!$H$2:$H$13728)</f>
        <v>19856211</v>
      </c>
      <c r="F920" s="47">
        <f>SUMIF('Periodo Parcial 2025'!$E$2:$E$1048576,A920,'Periodo Parcial 2025'!$H$2:$H$1048576)</f>
        <v>8550000</v>
      </c>
      <c r="G920" s="47">
        <f>SUMIF('Periodo Parcial 2026'!$E$2:$E$1048576,A920,'Periodo Parcial 2026'!$H$2:$H$1048576)</f>
        <v>11936441</v>
      </c>
      <c r="H920" s="48">
        <f>+G920-F920</f>
        <v>3386441</v>
      </c>
    </row>
    <row r="921" spans="1:8" x14ac:dyDescent="0.25">
      <c r="A921" s="40" t="s">
        <v>1550</v>
      </c>
      <c r="B921" s="22" t="s">
        <v>1551</v>
      </c>
      <c r="C921" s="22" t="s">
        <v>2733</v>
      </c>
      <c r="D921" s="22" t="s">
        <v>347</v>
      </c>
      <c r="E921" s="47">
        <f>SUMIF('2025'!$E$2:$E$13728,A921,'2025'!$H$2:$H$13728)</f>
        <v>35337476</v>
      </c>
      <c r="F921" s="47">
        <f>SUMIF('Periodo Parcial 2025'!$E$2:$E$1048576,A921,'Periodo Parcial 2025'!$H$2:$H$1048576)</f>
        <v>17368766</v>
      </c>
      <c r="G921" s="47">
        <f>SUMIF('Periodo Parcial 2026'!$E$2:$E$1048576,A921,'Periodo Parcial 2026'!$H$2:$H$1048576)</f>
        <v>20833869</v>
      </c>
      <c r="H921" s="48">
        <f>+G921-F921</f>
        <v>3465103</v>
      </c>
    </row>
    <row r="922" spans="1:8" x14ac:dyDescent="0.25">
      <c r="A922" s="40" t="s">
        <v>1167</v>
      </c>
      <c r="B922" s="22" t="s">
        <v>1168</v>
      </c>
      <c r="C922" s="22" t="s">
        <v>1168</v>
      </c>
      <c r="D922" s="22" t="s">
        <v>77</v>
      </c>
      <c r="E922" s="47">
        <f>SUMIF('2025'!$E$2:$E$13728,A922,'2025'!$H$2:$H$13728)</f>
        <v>140000000</v>
      </c>
      <c r="F922" s="47">
        <f>SUMIF('Periodo Parcial 2025'!$E$2:$E$1048576,A922,'Periodo Parcial 2025'!$H$2:$H$1048576)</f>
        <v>70000000</v>
      </c>
      <c r="G922" s="47">
        <f>SUMIF('Periodo Parcial 2026'!$E$2:$E$1048576,A922,'Periodo Parcial 2026'!$H$2:$H$1048576)</f>
        <v>73473684</v>
      </c>
      <c r="H922" s="48">
        <f>+G922-F922</f>
        <v>3473684</v>
      </c>
    </row>
    <row r="923" spans="1:8" x14ac:dyDescent="0.25">
      <c r="A923" s="40" t="s">
        <v>2465</v>
      </c>
      <c r="B923" s="22" t="s">
        <v>2466</v>
      </c>
      <c r="C923" s="22" t="s">
        <v>2694</v>
      </c>
      <c r="D923" s="22" t="s">
        <v>77</v>
      </c>
      <c r="E923" s="47">
        <f>SUMIF('2025'!$E$2:$E$13728,A923,'2025'!$H$2:$H$13728)</f>
        <v>5644192</v>
      </c>
      <c r="F923" s="47">
        <f>SUMIF('Periodo Parcial 2025'!$E$2:$E$1048576,A923,'Periodo Parcial 2025'!$H$2:$H$1048576)</f>
        <v>5644192</v>
      </c>
      <c r="G923" s="47">
        <f>SUMIF('Periodo Parcial 2026'!$E$2:$E$1048576,A923,'Periodo Parcial 2026'!$H$2:$H$1048576)</f>
        <v>9188827</v>
      </c>
      <c r="H923" s="48">
        <f>+G923-F923</f>
        <v>3544635</v>
      </c>
    </row>
    <row r="924" spans="1:8" x14ac:dyDescent="0.25">
      <c r="A924" s="40" t="s">
        <v>2157</v>
      </c>
      <c r="B924" s="22" t="s">
        <v>2158</v>
      </c>
      <c r="C924" s="22" t="s">
        <v>2158</v>
      </c>
      <c r="D924" s="22" t="s">
        <v>42</v>
      </c>
      <c r="E924" s="47">
        <f>SUMIF('2025'!$E$2:$E$13728,A924,'2025'!$H$2:$H$13728)</f>
        <v>2173333</v>
      </c>
      <c r="F924" s="47">
        <f>SUMIF('Periodo Parcial 2025'!$E$2:$E$1048576,A924,'Periodo Parcial 2025'!$H$2:$H$1048576)</f>
        <v>0</v>
      </c>
      <c r="G924" s="47">
        <f>SUMIF('Periodo Parcial 2026'!$E$2:$E$1048576,A924,'Periodo Parcial 2026'!$H$2:$H$1048576)</f>
        <v>3718042</v>
      </c>
      <c r="H924" s="48">
        <f>+G924-F924</f>
        <v>3718042</v>
      </c>
    </row>
    <row r="925" spans="1:8" x14ac:dyDescent="0.25">
      <c r="A925" s="40" t="s">
        <v>2252</v>
      </c>
      <c r="B925" s="22" t="s">
        <v>2253</v>
      </c>
      <c r="C925" s="22" t="s">
        <v>2939</v>
      </c>
      <c r="D925" s="22" t="s">
        <v>51</v>
      </c>
      <c r="E925" s="47">
        <f>SUMIF('2025'!$E$2:$E$13728,A925,'2025'!$H$2:$H$13728)</f>
        <v>5745982</v>
      </c>
      <c r="F925" s="47">
        <f>SUMIF('Periodo Parcial 2025'!$E$2:$E$1048576,A925,'Periodo Parcial 2025'!$H$2:$H$1048576)</f>
        <v>559059</v>
      </c>
      <c r="G925" s="47">
        <f>SUMIF('Periodo Parcial 2026'!$E$2:$E$1048576,A925,'Periodo Parcial 2026'!$H$2:$H$1048576)</f>
        <v>4293171</v>
      </c>
      <c r="H925" s="48">
        <f>+G925-F925</f>
        <v>3734112</v>
      </c>
    </row>
    <row r="926" spans="1:8" x14ac:dyDescent="0.25">
      <c r="A926" s="40" t="s">
        <v>2587</v>
      </c>
      <c r="B926" s="22" t="s">
        <v>2588</v>
      </c>
      <c r="C926" s="22" t="s">
        <v>2957</v>
      </c>
      <c r="D926" s="22" t="s">
        <v>47</v>
      </c>
      <c r="E926" s="47">
        <f>SUMIF('2025'!$E$2:$E$13728,A926,'2025'!$H$2:$H$13728)</f>
        <v>0</v>
      </c>
      <c r="F926" s="47">
        <f>SUMIF('Periodo Parcial 2025'!$E$2:$E$1048576,A926,'Periodo Parcial 2025'!$H$2:$H$1048576)</f>
        <v>0</v>
      </c>
      <c r="G926" s="47">
        <f>SUMIF('Periodo Parcial 2026'!$E$2:$E$1048576,A926,'Periodo Parcial 2026'!$H$2:$H$1048576)</f>
        <v>3745063</v>
      </c>
      <c r="H926" s="48">
        <f>+G926-F926</f>
        <v>3745063</v>
      </c>
    </row>
    <row r="927" spans="1:8" x14ac:dyDescent="0.25">
      <c r="A927" s="40" t="s">
        <v>1151</v>
      </c>
      <c r="B927" s="22" t="s">
        <v>1152</v>
      </c>
      <c r="C927" s="22" t="s">
        <v>2743</v>
      </c>
      <c r="D927" s="22" t="s">
        <v>54</v>
      </c>
      <c r="E927" s="47">
        <f>SUMIF('2025'!$E$2:$E$13728,A927,'2025'!$H$2:$H$13728)</f>
        <v>48286976</v>
      </c>
      <c r="F927" s="47">
        <f>SUMIF('Periodo Parcial 2025'!$E$2:$E$1048576,A927,'Periodo Parcial 2025'!$H$2:$H$1048576)</f>
        <v>30265241</v>
      </c>
      <c r="G927" s="47">
        <f>SUMIF('Periodo Parcial 2026'!$E$2:$E$1048576,A927,'Periodo Parcial 2026'!$H$2:$H$1048576)</f>
        <v>34049016</v>
      </c>
      <c r="H927" s="48">
        <f>+G927-F927</f>
        <v>3783775</v>
      </c>
    </row>
    <row r="928" spans="1:8" x14ac:dyDescent="0.25">
      <c r="A928" s="40" t="s">
        <v>1921</v>
      </c>
      <c r="B928" s="22" t="s">
        <v>1922</v>
      </c>
      <c r="C928" s="22" t="s">
        <v>2859</v>
      </c>
      <c r="D928" s="22" t="s">
        <v>87</v>
      </c>
      <c r="E928" s="47">
        <f>SUMIF('2025'!$E$2:$E$13728,A928,'2025'!$H$2:$H$13728)</f>
        <v>0</v>
      </c>
      <c r="F928" s="47">
        <f>SUMIF('Periodo Parcial 2025'!$E$2:$E$1048576,A928,'Periodo Parcial 2025'!$H$2:$H$1048576)</f>
        <v>0</v>
      </c>
      <c r="G928" s="47">
        <f>SUMIF('Periodo Parcial 2026'!$E$2:$E$1048576,A928,'Periodo Parcial 2026'!$H$2:$H$1048576)</f>
        <v>3800000</v>
      </c>
      <c r="H928" s="48">
        <f>+G928-F928</f>
        <v>3800000</v>
      </c>
    </row>
    <row r="929" spans="1:8" x14ac:dyDescent="0.25">
      <c r="A929" s="40" t="s">
        <v>1923</v>
      </c>
      <c r="B929" s="22" t="s">
        <v>1924</v>
      </c>
      <c r="C929" s="22" t="s">
        <v>2859</v>
      </c>
      <c r="D929" s="22" t="s">
        <v>87</v>
      </c>
      <c r="E929" s="47">
        <f>SUMIF('2025'!$E$2:$E$13728,A929,'2025'!$H$2:$H$13728)</f>
        <v>0</v>
      </c>
      <c r="F929" s="47">
        <f>SUMIF('Periodo Parcial 2025'!$E$2:$E$1048576,A929,'Periodo Parcial 2025'!$H$2:$H$1048576)</f>
        <v>0</v>
      </c>
      <c r="G929" s="47">
        <f>SUMIF('Periodo Parcial 2026'!$E$2:$E$1048576,A929,'Periodo Parcial 2026'!$H$2:$H$1048576)</f>
        <v>3800000</v>
      </c>
      <c r="H929" s="48">
        <f>+G929-F929</f>
        <v>3800000</v>
      </c>
    </row>
    <row r="930" spans="1:8" x14ac:dyDescent="0.25">
      <c r="A930" s="40" t="s">
        <v>2648</v>
      </c>
      <c r="B930" s="22" t="s">
        <v>2649</v>
      </c>
      <c r="C930" s="22" t="s">
        <v>2945</v>
      </c>
      <c r="D930" s="22" t="s">
        <v>77</v>
      </c>
      <c r="E930" s="47">
        <f>SUMIF('2025'!$E$2:$E$13728,A930,'2025'!$H$2:$H$13728)</f>
        <v>0</v>
      </c>
      <c r="F930" s="47">
        <f>SUMIF('Periodo Parcial 2025'!$E$2:$E$1048576,A930,'Periodo Parcial 2025'!$H$2:$H$1048576)</f>
        <v>0</v>
      </c>
      <c r="G930" s="47">
        <f>SUMIF('Periodo Parcial 2026'!$E$2:$E$1048576,A930,'Periodo Parcial 2026'!$H$2:$H$1048576)</f>
        <v>3949957</v>
      </c>
      <c r="H930" s="48">
        <f>+G930-F930</f>
        <v>3949957</v>
      </c>
    </row>
    <row r="931" spans="1:8" x14ac:dyDescent="0.25">
      <c r="A931" s="40" t="s">
        <v>1767</v>
      </c>
      <c r="B931" s="22" t="s">
        <v>1768</v>
      </c>
      <c r="C931" s="22" t="s">
        <v>2694</v>
      </c>
      <c r="D931" s="22" t="s">
        <v>77</v>
      </c>
      <c r="E931" s="47">
        <f>SUMIF('2025'!$E$2:$E$13728,A931,'2025'!$H$2:$H$13728)</f>
        <v>5000000</v>
      </c>
      <c r="F931" s="47">
        <f>SUMIF('Periodo Parcial 2025'!$E$2:$E$1048576,A931,'Periodo Parcial 2025'!$H$2:$H$1048576)</f>
        <v>3000000</v>
      </c>
      <c r="G931" s="47">
        <f>SUMIF('Periodo Parcial 2026'!$E$2:$E$1048576,A931,'Periodo Parcial 2026'!$H$2:$H$1048576)</f>
        <v>7000000</v>
      </c>
      <c r="H931" s="48">
        <f>+G931-F931</f>
        <v>4000000</v>
      </c>
    </row>
    <row r="932" spans="1:8" x14ac:dyDescent="0.25">
      <c r="A932" s="40" t="s">
        <v>2428</v>
      </c>
      <c r="B932" s="22" t="s">
        <v>2429</v>
      </c>
      <c r="C932" s="22" t="s">
        <v>2964</v>
      </c>
      <c r="D932" s="22" t="s">
        <v>77</v>
      </c>
      <c r="E932" s="47">
        <f>SUMIF('2025'!$E$2:$E$13728,A932,'2025'!$H$2:$H$13728)</f>
        <v>6000000</v>
      </c>
      <c r="F932" s="47">
        <f>SUMIF('Periodo Parcial 2025'!$E$2:$E$1048576,A932,'Periodo Parcial 2025'!$H$2:$H$1048576)</f>
        <v>4000000</v>
      </c>
      <c r="G932" s="47">
        <f>SUMIF('Periodo Parcial 2026'!$E$2:$E$1048576,A932,'Periodo Parcial 2026'!$H$2:$H$1048576)</f>
        <v>8000000</v>
      </c>
      <c r="H932" s="48">
        <f>+G932-F932</f>
        <v>4000000</v>
      </c>
    </row>
    <row r="933" spans="1:8" x14ac:dyDescent="0.25">
      <c r="A933" s="40" t="s">
        <v>1392</v>
      </c>
      <c r="B933" s="22" t="s">
        <v>1393</v>
      </c>
      <c r="C933" s="22" t="s">
        <v>1393</v>
      </c>
      <c r="D933" s="22" t="s">
        <v>57</v>
      </c>
      <c r="E933" s="47">
        <f>SUMIF('2025'!$E$2:$E$13728,A933,'2025'!$H$2:$H$13728)</f>
        <v>4953267</v>
      </c>
      <c r="F933" s="47">
        <f>SUMIF('Periodo Parcial 2025'!$E$2:$E$1048576,A933,'Periodo Parcial 2025'!$H$2:$H$1048576)</f>
        <v>3750156</v>
      </c>
      <c r="G933" s="47">
        <f>SUMIF('Periodo Parcial 2026'!$E$2:$E$1048576,A933,'Periodo Parcial 2026'!$H$2:$H$1048576)</f>
        <v>7772456</v>
      </c>
      <c r="H933" s="48">
        <f>+G933-F933</f>
        <v>4022300</v>
      </c>
    </row>
    <row r="934" spans="1:8" x14ac:dyDescent="0.25">
      <c r="A934" s="40" t="s">
        <v>163</v>
      </c>
      <c r="B934" s="22" t="s">
        <v>164</v>
      </c>
      <c r="C934" s="22" t="s">
        <v>2949</v>
      </c>
      <c r="D934" s="22" t="s">
        <v>77</v>
      </c>
      <c r="E934" s="47">
        <f>SUMIF('2025'!$E$2:$E$13728,A934,'2025'!$H$2:$H$13728)</f>
        <v>14331921</v>
      </c>
      <c r="F934" s="47">
        <f>SUMIF('Periodo Parcial 2025'!$E$2:$E$1048576,A934,'Periodo Parcial 2025'!$H$2:$H$1048576)</f>
        <v>5688543</v>
      </c>
      <c r="G934" s="47">
        <f>SUMIF('Periodo Parcial 2026'!$E$2:$E$1048576,A934,'Periodo Parcial 2026'!$H$2:$H$1048576)</f>
        <v>9770908</v>
      </c>
      <c r="H934" s="48">
        <f>+G934-F934</f>
        <v>4082365</v>
      </c>
    </row>
    <row r="935" spans="1:8" x14ac:dyDescent="0.25">
      <c r="A935" s="40" t="s">
        <v>1886</v>
      </c>
      <c r="B935" s="22" t="s">
        <v>1887</v>
      </c>
      <c r="C935" s="22" t="s">
        <v>2747</v>
      </c>
      <c r="D935" s="22" t="s">
        <v>77</v>
      </c>
      <c r="E935" s="47">
        <f>SUMIF('2025'!$E$2:$E$13728,A935,'2025'!$H$2:$H$13728)</f>
        <v>10716958</v>
      </c>
      <c r="F935" s="47">
        <f>SUMIF('Periodo Parcial 2025'!$E$2:$E$1048576,A935,'Periodo Parcial 2025'!$H$2:$H$1048576)</f>
        <v>10716958</v>
      </c>
      <c r="G935" s="47">
        <f>SUMIF('Periodo Parcial 2026'!$E$2:$E$1048576,A935,'Periodo Parcial 2026'!$H$2:$H$1048576)</f>
        <v>14801775</v>
      </c>
      <c r="H935" s="48">
        <f>+G935-F935</f>
        <v>4084817</v>
      </c>
    </row>
    <row r="936" spans="1:8" x14ac:dyDescent="0.25">
      <c r="A936" s="40" t="s">
        <v>1708</v>
      </c>
      <c r="B936" s="22" t="s">
        <v>1709</v>
      </c>
      <c r="C936" s="22" t="s">
        <v>1709</v>
      </c>
      <c r="D936" s="22" t="s">
        <v>42</v>
      </c>
      <c r="E936" s="47">
        <f>SUMIF('2025'!$E$2:$E$13728,A936,'2025'!$H$2:$H$13728)</f>
        <v>38556915</v>
      </c>
      <c r="F936" s="47">
        <f>SUMIF('Periodo Parcial 2025'!$E$2:$E$1048576,A936,'Periodo Parcial 2025'!$H$2:$H$1048576)</f>
        <v>21856092</v>
      </c>
      <c r="G936" s="47">
        <f>SUMIF('Periodo Parcial 2026'!$E$2:$E$1048576,A936,'Periodo Parcial 2026'!$H$2:$H$1048576)</f>
        <v>26161489</v>
      </c>
      <c r="H936" s="48">
        <f>+G936-F936</f>
        <v>4305397</v>
      </c>
    </row>
    <row r="937" spans="1:8" x14ac:dyDescent="0.25">
      <c r="A937" s="40" t="s">
        <v>1751</v>
      </c>
      <c r="B937" s="22" t="s">
        <v>1752</v>
      </c>
      <c r="C937" s="22" t="s">
        <v>2725</v>
      </c>
      <c r="D937" s="22" t="s">
        <v>54</v>
      </c>
      <c r="E937" s="47">
        <f>SUMIF('2025'!$E$2:$E$13728,A937,'2025'!$H$2:$H$13728)</f>
        <v>0</v>
      </c>
      <c r="F937" s="47">
        <f>SUMIF('Periodo Parcial 2025'!$E$2:$E$1048576,A937,'Periodo Parcial 2025'!$H$2:$H$1048576)</f>
        <v>0</v>
      </c>
      <c r="G937" s="47">
        <f>SUMIF('Periodo Parcial 2026'!$E$2:$E$1048576,A937,'Periodo Parcial 2026'!$H$2:$H$1048576)</f>
        <v>4355254</v>
      </c>
      <c r="H937" s="48">
        <f>+G937-F937</f>
        <v>4355254</v>
      </c>
    </row>
    <row r="938" spans="1:8" x14ac:dyDescent="0.25">
      <c r="A938" s="40" t="s">
        <v>307</v>
      </c>
      <c r="B938" s="22" t="s">
        <v>308</v>
      </c>
      <c r="C938" s="22" t="s">
        <v>2868</v>
      </c>
      <c r="D938" s="22" t="s">
        <v>64</v>
      </c>
      <c r="E938" s="47">
        <f>SUMIF('2025'!$E$2:$E$13728,A938,'2025'!$H$2:$H$13728)</f>
        <v>7975808</v>
      </c>
      <c r="F938" s="47">
        <f>SUMIF('Periodo Parcial 2025'!$E$2:$E$1048576,A938,'Periodo Parcial 2025'!$H$2:$H$1048576)</f>
        <v>0</v>
      </c>
      <c r="G938" s="47">
        <f>SUMIF('Periodo Parcial 2026'!$E$2:$E$1048576,A938,'Periodo Parcial 2026'!$H$2:$H$1048576)</f>
        <v>4449444</v>
      </c>
      <c r="H938" s="48">
        <f>+G938-F938</f>
        <v>4449444</v>
      </c>
    </row>
    <row r="939" spans="1:8" x14ac:dyDescent="0.25">
      <c r="A939" s="40" t="s">
        <v>2202</v>
      </c>
      <c r="B939" s="22" t="s">
        <v>2203</v>
      </c>
      <c r="C939" s="22" t="s">
        <v>2203</v>
      </c>
      <c r="D939" s="22" t="s">
        <v>54</v>
      </c>
      <c r="E939" s="47">
        <f>SUMIF('2025'!$E$2:$E$13728,A939,'2025'!$H$2:$H$13728)</f>
        <v>941117</v>
      </c>
      <c r="F939" s="47">
        <f>SUMIF('Periodo Parcial 2025'!$E$2:$E$1048576,A939,'Periodo Parcial 2025'!$H$2:$H$1048576)</f>
        <v>0</v>
      </c>
      <c r="G939" s="47">
        <f>SUMIF('Periodo Parcial 2026'!$E$2:$E$1048576,A939,'Periodo Parcial 2026'!$H$2:$H$1048576)</f>
        <v>4494178</v>
      </c>
      <c r="H939" s="48">
        <f>+G939-F939</f>
        <v>4494178</v>
      </c>
    </row>
    <row r="940" spans="1:8" x14ac:dyDescent="0.25">
      <c r="A940" s="40" t="s">
        <v>2198</v>
      </c>
      <c r="B940" s="22" t="s">
        <v>2199</v>
      </c>
      <c r="C940" s="22" t="s">
        <v>2199</v>
      </c>
      <c r="D940" s="22" t="s">
        <v>57</v>
      </c>
      <c r="E940" s="47">
        <f>SUMIF('2025'!$E$2:$E$13728,A940,'2025'!$H$2:$H$13728)</f>
        <v>1765598</v>
      </c>
      <c r="F940" s="47">
        <f>SUMIF('Periodo Parcial 2025'!$E$2:$E$1048576,A940,'Periodo Parcial 2025'!$H$2:$H$1048576)</f>
        <v>0</v>
      </c>
      <c r="G940" s="47">
        <f>SUMIF('Periodo Parcial 2026'!$E$2:$E$1048576,A940,'Periodo Parcial 2026'!$H$2:$H$1048576)</f>
        <v>4565217</v>
      </c>
      <c r="H940" s="48">
        <f>+G940-F940</f>
        <v>4565217</v>
      </c>
    </row>
    <row r="941" spans="1:8" x14ac:dyDescent="0.25">
      <c r="A941" s="40" t="s">
        <v>1622</v>
      </c>
      <c r="B941" s="22" t="s">
        <v>1623</v>
      </c>
      <c r="C941" s="22" t="s">
        <v>2699</v>
      </c>
      <c r="D941" s="22" t="s">
        <v>54</v>
      </c>
      <c r="E941" s="47">
        <f>SUMIF('2025'!$E$2:$E$13728,A941,'2025'!$H$2:$H$13728)</f>
        <v>19200000</v>
      </c>
      <c r="F941" s="47">
        <f>SUMIF('Periodo Parcial 2025'!$E$2:$E$1048576,A941,'Periodo Parcial 2025'!$H$2:$H$1048576)</f>
        <v>200000</v>
      </c>
      <c r="G941" s="47">
        <f>SUMIF('Periodo Parcial 2026'!$E$2:$E$1048576,A941,'Periodo Parcial 2026'!$H$2:$H$1048576)</f>
        <v>5000000</v>
      </c>
      <c r="H941" s="48">
        <f>+G941-F941</f>
        <v>4800000</v>
      </c>
    </row>
    <row r="942" spans="1:8" x14ac:dyDescent="0.25">
      <c r="A942" s="40" t="s">
        <v>1554</v>
      </c>
      <c r="B942" s="22" t="s">
        <v>1555</v>
      </c>
      <c r="C942" s="22" t="s">
        <v>2703</v>
      </c>
      <c r="D942" s="22" t="s">
        <v>57</v>
      </c>
      <c r="E942" s="47">
        <f>SUMIF('2025'!$E$2:$E$13728,A942,'2025'!$H$2:$H$13728)</f>
        <v>1080000</v>
      </c>
      <c r="F942" s="47">
        <f>SUMIF('Periodo Parcial 2025'!$E$2:$E$1048576,A942,'Periodo Parcial 2025'!$H$2:$H$1048576)</f>
        <v>80000</v>
      </c>
      <c r="G942" s="47">
        <f>SUMIF('Periodo Parcial 2026'!$E$2:$E$1048576,A942,'Periodo Parcial 2026'!$H$2:$H$1048576)</f>
        <v>4890000</v>
      </c>
      <c r="H942" s="48">
        <f>+G942-F942</f>
        <v>4810000</v>
      </c>
    </row>
    <row r="943" spans="1:8" x14ac:dyDescent="0.25">
      <c r="A943" s="40" t="s">
        <v>2196</v>
      </c>
      <c r="B943" s="22" t="s">
        <v>2197</v>
      </c>
      <c r="C943" s="22" t="s">
        <v>2962</v>
      </c>
      <c r="D943" s="22" t="s">
        <v>57</v>
      </c>
      <c r="E943" s="47">
        <f>SUMIF('2025'!$E$2:$E$13728,A943,'2025'!$H$2:$H$13728)</f>
        <v>10502787</v>
      </c>
      <c r="F943" s="47">
        <f>SUMIF('Periodo Parcial 2025'!$E$2:$E$1048576,A943,'Periodo Parcial 2025'!$H$2:$H$1048576)</f>
        <v>5642379</v>
      </c>
      <c r="G943" s="47">
        <f>SUMIF('Periodo Parcial 2026'!$E$2:$E$1048576,A943,'Periodo Parcial 2026'!$H$2:$H$1048576)</f>
        <v>10502787</v>
      </c>
      <c r="H943" s="48">
        <f>+G943-F943</f>
        <v>4860408</v>
      </c>
    </row>
    <row r="944" spans="1:8" x14ac:dyDescent="0.25">
      <c r="A944" s="40" t="s">
        <v>289</v>
      </c>
      <c r="B944" s="22" t="s">
        <v>290</v>
      </c>
      <c r="C944" s="22" t="s">
        <v>2768</v>
      </c>
      <c r="D944" s="22" t="s">
        <v>47</v>
      </c>
      <c r="E944" s="47">
        <f>SUMIF('2025'!$E$2:$E$13728,A944,'2025'!$H$2:$H$13728)</f>
        <v>132481669</v>
      </c>
      <c r="F944" s="47">
        <f>SUMIF('Periodo Parcial 2025'!$E$2:$E$1048576,A944,'Periodo Parcial 2025'!$H$2:$H$1048576)</f>
        <v>32939000</v>
      </c>
      <c r="G944" s="47">
        <f>SUMIF('Periodo Parcial 2026'!$E$2:$E$1048576,A944,'Periodo Parcial 2026'!$H$2:$H$1048576)</f>
        <v>37871542</v>
      </c>
      <c r="H944" s="48">
        <f>+G944-F944</f>
        <v>4932542</v>
      </c>
    </row>
    <row r="945" spans="1:8" x14ac:dyDescent="0.25">
      <c r="A945" s="40" t="s">
        <v>1618</v>
      </c>
      <c r="B945" s="22" t="s">
        <v>1619</v>
      </c>
      <c r="C945" s="22" t="s">
        <v>2699</v>
      </c>
      <c r="D945" s="22" t="s">
        <v>54</v>
      </c>
      <c r="E945" s="47">
        <f>SUMIF('2025'!$E$2:$E$13728,A945,'2025'!$H$2:$H$13728)</f>
        <v>0</v>
      </c>
      <c r="F945" s="47">
        <f>SUMIF('Periodo Parcial 2025'!$E$2:$E$1048576,A945,'Periodo Parcial 2025'!$H$2:$H$1048576)</f>
        <v>0</v>
      </c>
      <c r="G945" s="47">
        <f>SUMIF('Periodo Parcial 2026'!$E$2:$E$1048576,A945,'Periodo Parcial 2026'!$H$2:$H$1048576)</f>
        <v>5000000</v>
      </c>
      <c r="H945" s="48">
        <f>+G945-F945</f>
        <v>5000000</v>
      </c>
    </row>
    <row r="946" spans="1:8" x14ac:dyDescent="0.25">
      <c r="A946" s="40" t="s">
        <v>2537</v>
      </c>
      <c r="B946" s="22" t="s">
        <v>2615</v>
      </c>
      <c r="C946" s="22" t="s">
        <v>2963</v>
      </c>
      <c r="D946" s="22" t="s">
        <v>54</v>
      </c>
      <c r="E946" s="47">
        <f>SUMIF('2025'!$E$2:$E$13728,A946,'2025'!$H$2:$H$13728)</f>
        <v>0</v>
      </c>
      <c r="F946" s="47">
        <f>SUMIF('Periodo Parcial 2025'!$E$2:$E$1048576,A946,'Periodo Parcial 2025'!$H$2:$H$1048576)</f>
        <v>0</v>
      </c>
      <c r="G946" s="47">
        <f>SUMIF('Periodo Parcial 2026'!$E$2:$E$1048576,A946,'Periodo Parcial 2026'!$H$2:$H$1048576)</f>
        <v>5000000</v>
      </c>
      <c r="H946" s="48">
        <f>+G946-F946</f>
        <v>5000000</v>
      </c>
    </row>
    <row r="947" spans="1:8" x14ac:dyDescent="0.25">
      <c r="A947" s="40" t="s">
        <v>1844</v>
      </c>
      <c r="B947" s="22" t="s">
        <v>1845</v>
      </c>
      <c r="C947" s="22" t="s">
        <v>2699</v>
      </c>
      <c r="D947" s="22" t="s">
        <v>54</v>
      </c>
      <c r="E947" s="47">
        <f>SUMIF('2025'!$E$2:$E$13728,A947,'2025'!$H$2:$H$13728)</f>
        <v>0</v>
      </c>
      <c r="F947" s="47">
        <f>SUMIF('Periodo Parcial 2025'!$E$2:$E$1048576,A947,'Periodo Parcial 2025'!$H$2:$H$1048576)</f>
        <v>0</v>
      </c>
      <c r="G947" s="47">
        <f>SUMIF('Periodo Parcial 2026'!$E$2:$E$1048576,A947,'Periodo Parcial 2026'!$H$2:$H$1048576)</f>
        <v>5000000</v>
      </c>
      <c r="H947" s="48">
        <f>+G947-F947</f>
        <v>5000000</v>
      </c>
    </row>
    <row r="948" spans="1:8" x14ac:dyDescent="0.25">
      <c r="A948" s="40" t="s">
        <v>1755</v>
      </c>
      <c r="B948" s="22" t="s">
        <v>1756</v>
      </c>
      <c r="C948" s="22" t="s">
        <v>1756</v>
      </c>
      <c r="D948" s="22" t="s">
        <v>77</v>
      </c>
      <c r="E948" s="47">
        <f>SUMIF('2025'!$E$2:$E$13728,A948,'2025'!$H$2:$H$13728)</f>
        <v>0</v>
      </c>
      <c r="F948" s="47">
        <f>SUMIF('Periodo Parcial 2025'!$E$2:$E$1048576,A948,'Periodo Parcial 2025'!$H$2:$H$1048576)</f>
        <v>0</v>
      </c>
      <c r="G948" s="47">
        <f>SUMIF('Periodo Parcial 2026'!$E$2:$E$1048576,A948,'Periodo Parcial 2026'!$H$2:$H$1048576)</f>
        <v>5000000</v>
      </c>
      <c r="H948" s="48">
        <f>+G948-F948</f>
        <v>5000000</v>
      </c>
    </row>
    <row r="949" spans="1:8" x14ac:dyDescent="0.25">
      <c r="A949" s="40" t="s">
        <v>2601</v>
      </c>
      <c r="B949" s="22" t="s">
        <v>2602</v>
      </c>
      <c r="C949" s="22" t="s">
        <v>2904</v>
      </c>
      <c r="D949" s="22" t="s">
        <v>47</v>
      </c>
      <c r="E949" s="47">
        <f>SUMIF('2025'!$E$2:$E$13728,A949,'2025'!$H$2:$H$13728)</f>
        <v>0</v>
      </c>
      <c r="F949" s="47">
        <f>SUMIF('Periodo Parcial 2025'!$E$2:$E$1048576,A949,'Periodo Parcial 2025'!$H$2:$H$1048576)</f>
        <v>0</v>
      </c>
      <c r="G949" s="47">
        <f>SUMIF('Periodo Parcial 2026'!$E$2:$E$1048576,A949,'Periodo Parcial 2026'!$H$2:$H$1048576)</f>
        <v>5000000</v>
      </c>
      <c r="H949" s="48">
        <f>+G949-F949</f>
        <v>5000000</v>
      </c>
    </row>
    <row r="950" spans="1:8" x14ac:dyDescent="0.25">
      <c r="A950" s="40" t="s">
        <v>1337</v>
      </c>
      <c r="B950" s="22" t="s">
        <v>1338</v>
      </c>
      <c r="C950" s="22" t="s">
        <v>2770</v>
      </c>
      <c r="D950" s="22" t="s">
        <v>47</v>
      </c>
      <c r="E950" s="47">
        <f>SUMIF('2025'!$E$2:$E$13728,A950,'2025'!$H$2:$H$13728)</f>
        <v>191246689</v>
      </c>
      <c r="F950" s="47">
        <f>SUMIF('Periodo Parcial 2025'!$E$2:$E$1048576,A950,'Periodo Parcial 2025'!$H$2:$H$1048576)</f>
        <v>61105720</v>
      </c>
      <c r="G950" s="47">
        <f>SUMIF('Periodo Parcial 2026'!$E$2:$E$1048576,A950,'Periodo Parcial 2026'!$H$2:$H$1048576)</f>
        <v>66202489</v>
      </c>
      <c r="H950" s="48">
        <f>+G950-F950</f>
        <v>5096769</v>
      </c>
    </row>
    <row r="951" spans="1:8" x14ac:dyDescent="0.25">
      <c r="A951" s="40" t="s">
        <v>1496</v>
      </c>
      <c r="B951" s="22" t="s">
        <v>1497</v>
      </c>
      <c r="C951" s="22" t="s">
        <v>2977</v>
      </c>
      <c r="D951" s="22" t="s">
        <v>87</v>
      </c>
      <c r="E951" s="47">
        <f>SUMIF('2025'!$E$2:$E$13728,A951,'2025'!$H$2:$H$13728)</f>
        <v>5044705</v>
      </c>
      <c r="F951" s="47">
        <f>SUMIF('Periodo Parcial 2025'!$E$2:$E$1048576,A951,'Periodo Parcial 2025'!$H$2:$H$1048576)</f>
        <v>1924705</v>
      </c>
      <c r="G951" s="47">
        <f>SUMIF('Periodo Parcial 2026'!$E$2:$E$1048576,A951,'Periodo Parcial 2026'!$H$2:$H$1048576)</f>
        <v>7058824</v>
      </c>
      <c r="H951" s="48">
        <f>+G951-F951</f>
        <v>5134119</v>
      </c>
    </row>
    <row r="952" spans="1:8" x14ac:dyDescent="0.25">
      <c r="A952" s="40" t="s">
        <v>1011</v>
      </c>
      <c r="B952" s="22" t="s">
        <v>1012</v>
      </c>
      <c r="C952" s="22" t="s">
        <v>1012</v>
      </c>
      <c r="D952" s="22" t="s">
        <v>77</v>
      </c>
      <c r="E952" s="47">
        <f>SUMIF('2025'!$E$2:$E$13728,A952,'2025'!$H$2:$H$13728)</f>
        <v>12024154</v>
      </c>
      <c r="F952" s="47">
        <f>SUMIF('Periodo Parcial 2025'!$E$2:$E$1048576,A952,'Periodo Parcial 2025'!$H$2:$H$1048576)</f>
        <v>3609145</v>
      </c>
      <c r="G952" s="47">
        <f>SUMIF('Periodo Parcial 2026'!$E$2:$E$1048576,A952,'Periodo Parcial 2026'!$H$2:$H$1048576)</f>
        <v>8813829</v>
      </c>
      <c r="H952" s="48">
        <f>+G952-F952</f>
        <v>5204684</v>
      </c>
    </row>
    <row r="953" spans="1:8" x14ac:dyDescent="0.25">
      <c r="A953" s="40" t="s">
        <v>1471</v>
      </c>
      <c r="B953" s="22" t="s">
        <v>1472</v>
      </c>
      <c r="C953" s="22" t="s">
        <v>2971</v>
      </c>
      <c r="D953" s="22" t="s">
        <v>47</v>
      </c>
      <c r="E953" s="47">
        <f>SUMIF('2025'!$E$2:$E$13728,A953,'2025'!$H$2:$H$13728)</f>
        <v>120215014</v>
      </c>
      <c r="F953" s="47">
        <f>SUMIF('Periodo Parcial 2025'!$E$2:$E$1048576,A953,'Periodo Parcial 2025'!$H$2:$H$1048576)</f>
        <v>58959858</v>
      </c>
      <c r="G953" s="47">
        <f>SUMIF('Periodo Parcial 2026'!$E$2:$E$1048576,A953,'Periodo Parcial 2026'!$H$2:$H$1048576)</f>
        <v>64382429</v>
      </c>
      <c r="H953" s="48">
        <f>+G953-F953</f>
        <v>5422571</v>
      </c>
    </row>
    <row r="954" spans="1:8" x14ac:dyDescent="0.25">
      <c r="A954" s="40" t="s">
        <v>1780</v>
      </c>
      <c r="B954" s="22" t="s">
        <v>1781</v>
      </c>
      <c r="C954" s="22" t="s">
        <v>1781</v>
      </c>
      <c r="D954" s="22" t="s">
        <v>47</v>
      </c>
      <c r="E954" s="47">
        <f>SUMIF('2025'!$E$2:$E$13728,A954,'2025'!$H$2:$H$13728)</f>
        <v>0</v>
      </c>
      <c r="F954" s="47">
        <f>SUMIF('Periodo Parcial 2025'!$E$2:$E$1048576,A954,'Periodo Parcial 2025'!$H$2:$H$1048576)</f>
        <v>0</v>
      </c>
      <c r="G954" s="47">
        <f>SUMIF('Periodo Parcial 2026'!$E$2:$E$1048576,A954,'Periodo Parcial 2026'!$H$2:$H$1048576)</f>
        <v>5700000</v>
      </c>
      <c r="H954" s="48">
        <f>+G954-F954</f>
        <v>5700000</v>
      </c>
    </row>
    <row r="955" spans="1:8" x14ac:dyDescent="0.25">
      <c r="A955" s="40" t="s">
        <v>1802</v>
      </c>
      <c r="B955" s="22" t="s">
        <v>1803</v>
      </c>
      <c r="C955" s="22" t="s">
        <v>1803</v>
      </c>
      <c r="D955" s="22" t="s">
        <v>57</v>
      </c>
      <c r="E955" s="47">
        <f>SUMIF('2025'!$E$2:$E$13728,A955,'2025'!$H$2:$H$13728)</f>
        <v>17760041</v>
      </c>
      <c r="F955" s="47">
        <f>SUMIF('Periodo Parcial 2025'!$E$2:$E$1048576,A955,'Periodo Parcial 2025'!$H$2:$H$1048576)</f>
        <v>17760041</v>
      </c>
      <c r="G955" s="47">
        <f>SUMIF('Periodo Parcial 2026'!$E$2:$E$1048576,A955,'Periodo Parcial 2026'!$H$2:$H$1048576)</f>
        <v>23502322</v>
      </c>
      <c r="H955" s="48">
        <f>+G955-F955</f>
        <v>5742281</v>
      </c>
    </row>
    <row r="956" spans="1:8" x14ac:dyDescent="0.25">
      <c r="A956" s="40" t="s">
        <v>606</v>
      </c>
      <c r="B956" s="22" t="s">
        <v>607</v>
      </c>
      <c r="C956" s="22" t="s">
        <v>2937</v>
      </c>
      <c r="D956" s="22" t="s">
        <v>57</v>
      </c>
      <c r="E956" s="47">
        <f>SUMIF('2025'!$E$2:$E$13728,A956,'2025'!$H$2:$H$13728)</f>
        <v>80098679</v>
      </c>
      <c r="F956" s="47">
        <f>SUMIF('Periodo Parcial 2025'!$E$2:$E$1048576,A956,'Periodo Parcial 2025'!$H$2:$H$1048576)</f>
        <v>38957388</v>
      </c>
      <c r="G956" s="47">
        <f>SUMIF('Periodo Parcial 2026'!$E$2:$E$1048576,A956,'Periodo Parcial 2026'!$H$2:$H$1048576)</f>
        <v>44730951</v>
      </c>
      <c r="H956" s="48">
        <f>+G956-F956</f>
        <v>5773563</v>
      </c>
    </row>
    <row r="957" spans="1:8" x14ac:dyDescent="0.25">
      <c r="A957" s="40" t="s">
        <v>836</v>
      </c>
      <c r="B957" s="22" t="s">
        <v>837</v>
      </c>
      <c r="C957" s="22" t="s">
        <v>2764</v>
      </c>
      <c r="D957" s="22" t="s">
        <v>47</v>
      </c>
      <c r="E957" s="47">
        <f>SUMIF('2025'!$E$2:$E$13728,A957,'2025'!$H$2:$H$13728)</f>
        <v>15779869</v>
      </c>
      <c r="F957" s="47">
        <f>SUMIF('Periodo Parcial 2025'!$E$2:$E$1048576,A957,'Periodo Parcial 2025'!$H$2:$H$1048576)</f>
        <v>6261173</v>
      </c>
      <c r="G957" s="47">
        <f>SUMIF('Periodo Parcial 2026'!$E$2:$E$1048576,A957,'Periodo Parcial 2026'!$H$2:$H$1048576)</f>
        <v>12056944</v>
      </c>
      <c r="H957" s="48">
        <f>+G957-F957</f>
        <v>5795771</v>
      </c>
    </row>
    <row r="958" spans="1:8" x14ac:dyDescent="0.25">
      <c r="A958" s="40" t="s">
        <v>2291</v>
      </c>
      <c r="B958" s="22" t="s">
        <v>2292</v>
      </c>
      <c r="C958" s="22" t="s">
        <v>2292</v>
      </c>
      <c r="D958" s="22" t="s">
        <v>47</v>
      </c>
      <c r="E958" s="47">
        <f>SUMIF('2025'!$E$2:$E$13728,A958,'2025'!$H$2:$H$13728)</f>
        <v>28000000</v>
      </c>
      <c r="F958" s="47">
        <f>SUMIF('Periodo Parcial 2025'!$E$2:$E$1048576,A958,'Periodo Parcial 2025'!$H$2:$H$1048576)</f>
        <v>14000000</v>
      </c>
      <c r="G958" s="47">
        <f>SUMIF('Periodo Parcial 2026'!$E$2:$E$1048576,A958,'Periodo Parcial 2026'!$H$2:$H$1048576)</f>
        <v>20000000</v>
      </c>
      <c r="H958" s="48">
        <f>+G958-F958</f>
        <v>6000000</v>
      </c>
    </row>
    <row r="959" spans="1:8" x14ac:dyDescent="0.25">
      <c r="A959" s="40" t="s">
        <v>755</v>
      </c>
      <c r="B959" s="22" t="s">
        <v>756</v>
      </c>
      <c r="C959" s="22" t="s">
        <v>2778</v>
      </c>
      <c r="D959" s="22" t="s">
        <v>54</v>
      </c>
      <c r="E959" s="47">
        <f>SUMIF('2025'!$E$2:$E$13728,A959,'2025'!$H$2:$H$13728)</f>
        <v>76163557</v>
      </c>
      <c r="F959" s="47">
        <f>SUMIF('Periodo Parcial 2025'!$E$2:$E$1048576,A959,'Periodo Parcial 2025'!$H$2:$H$1048576)</f>
        <v>0</v>
      </c>
      <c r="G959" s="47">
        <f>SUMIF('Periodo Parcial 2026'!$E$2:$E$1048576,A959,'Periodo Parcial 2026'!$H$2:$H$1048576)</f>
        <v>6000000</v>
      </c>
      <c r="H959" s="48">
        <f>+G959-F959</f>
        <v>6000000</v>
      </c>
    </row>
    <row r="960" spans="1:8" x14ac:dyDescent="0.25">
      <c r="A960" s="40" t="s">
        <v>1570</v>
      </c>
      <c r="B960" s="22" t="s">
        <v>1571</v>
      </c>
      <c r="C960" s="22" t="s">
        <v>2976</v>
      </c>
      <c r="D960" s="22" t="s">
        <v>47</v>
      </c>
      <c r="E960" s="47">
        <f>SUMIF('2025'!$E$2:$E$13728,A960,'2025'!$H$2:$H$13728)</f>
        <v>5000000</v>
      </c>
      <c r="F960" s="47">
        <f>SUMIF('Periodo Parcial 2025'!$E$2:$E$1048576,A960,'Periodo Parcial 2025'!$H$2:$H$1048576)</f>
        <v>0</v>
      </c>
      <c r="G960" s="47">
        <f>SUMIF('Periodo Parcial 2026'!$E$2:$E$1048576,A960,'Periodo Parcial 2026'!$H$2:$H$1048576)</f>
        <v>6000000</v>
      </c>
      <c r="H960" s="48">
        <f>+G960-F960</f>
        <v>6000000</v>
      </c>
    </row>
    <row r="961" spans="1:8" x14ac:dyDescent="0.25">
      <c r="A961" s="40" t="s">
        <v>2611</v>
      </c>
      <c r="B961" s="22" t="s">
        <v>2612</v>
      </c>
      <c r="C961" s="22" t="s">
        <v>2901</v>
      </c>
      <c r="D961" s="22" t="s">
        <v>87</v>
      </c>
      <c r="E961" s="47">
        <f>SUMIF('2025'!$E$2:$E$13728,A961,'2025'!$H$2:$H$13728)</f>
        <v>0</v>
      </c>
      <c r="F961" s="47">
        <f>SUMIF('Periodo Parcial 2025'!$E$2:$E$1048576,A961,'Periodo Parcial 2025'!$H$2:$H$1048576)</f>
        <v>0</v>
      </c>
      <c r="G961" s="47">
        <f>SUMIF('Periodo Parcial 2026'!$E$2:$E$1048576,A961,'Periodo Parcial 2026'!$H$2:$H$1048576)</f>
        <v>6000000</v>
      </c>
      <c r="H961" s="48">
        <f>+G961-F961</f>
        <v>6000000</v>
      </c>
    </row>
    <row r="962" spans="1:8" x14ac:dyDescent="0.25">
      <c r="A962" s="40" t="s">
        <v>1938</v>
      </c>
      <c r="B962" s="22" t="s">
        <v>1939</v>
      </c>
      <c r="C962" s="22" t="s">
        <v>2978</v>
      </c>
      <c r="D962" s="22" t="s">
        <v>57</v>
      </c>
      <c r="E962" s="47">
        <f>SUMIF('2025'!$E$2:$E$13728,A962,'2025'!$H$2:$H$13728)</f>
        <v>13200000</v>
      </c>
      <c r="F962" s="47">
        <f>SUMIF('Periodo Parcial 2025'!$E$2:$E$1048576,A962,'Periodo Parcial 2025'!$H$2:$H$1048576)</f>
        <v>3300000</v>
      </c>
      <c r="G962" s="47">
        <f>SUMIF('Periodo Parcial 2026'!$E$2:$E$1048576,A962,'Periodo Parcial 2026'!$H$2:$H$1048576)</f>
        <v>9500000</v>
      </c>
      <c r="H962" s="48">
        <f>+G962-F962</f>
        <v>6200000</v>
      </c>
    </row>
    <row r="963" spans="1:8" x14ac:dyDescent="0.25">
      <c r="A963" s="40" t="s">
        <v>1111</v>
      </c>
      <c r="B963" s="22" t="s">
        <v>1112</v>
      </c>
      <c r="C963" s="22" t="s">
        <v>2967</v>
      </c>
      <c r="D963" s="22" t="s">
        <v>77</v>
      </c>
      <c r="E963" s="47">
        <f>SUMIF('2025'!$E$2:$E$13728,A963,'2025'!$H$2:$H$13728)</f>
        <v>40054903</v>
      </c>
      <c r="F963" s="47">
        <f>SUMIF('Periodo Parcial 2025'!$E$2:$E$1048576,A963,'Periodo Parcial 2025'!$H$2:$H$1048576)</f>
        <v>40054903</v>
      </c>
      <c r="G963" s="47">
        <f>SUMIF('Periodo Parcial 2026'!$E$2:$E$1048576,A963,'Periodo Parcial 2026'!$H$2:$H$1048576)</f>
        <v>46330064</v>
      </c>
      <c r="H963" s="48">
        <f>+G963-F963</f>
        <v>6275161</v>
      </c>
    </row>
    <row r="964" spans="1:8" x14ac:dyDescent="0.25">
      <c r="A964" s="40" t="s">
        <v>1467</v>
      </c>
      <c r="B964" s="22" t="s">
        <v>1468</v>
      </c>
      <c r="C964" s="22" t="s">
        <v>1468</v>
      </c>
      <c r="D964" s="22" t="s">
        <v>54</v>
      </c>
      <c r="E964" s="47">
        <f>SUMIF('2025'!$E$2:$E$13728,A964,'2025'!$H$2:$H$13728)</f>
        <v>15668935</v>
      </c>
      <c r="F964" s="47">
        <f>SUMIF('Periodo Parcial 2025'!$E$2:$E$1048576,A964,'Periodo Parcial 2025'!$H$2:$H$1048576)</f>
        <v>7710638</v>
      </c>
      <c r="G964" s="47">
        <f>SUMIF('Periodo Parcial 2026'!$E$2:$E$1048576,A964,'Periodo Parcial 2026'!$H$2:$H$1048576)</f>
        <v>14058511</v>
      </c>
      <c r="H964" s="48">
        <f>+G964-F964</f>
        <v>6347873</v>
      </c>
    </row>
    <row r="965" spans="1:8" x14ac:dyDescent="0.25">
      <c r="A965" s="40" t="s">
        <v>52</v>
      </c>
      <c r="B965" s="22" t="s">
        <v>53</v>
      </c>
      <c r="C965" s="22" t="s">
        <v>2980</v>
      </c>
      <c r="D965" s="22" t="s">
        <v>54</v>
      </c>
      <c r="E965" s="47">
        <f>SUMIF('2025'!$E$2:$E$13728,A965,'2025'!$H$2:$H$13728)</f>
        <v>4695171</v>
      </c>
      <c r="F965" s="47">
        <f>SUMIF('Periodo Parcial 2025'!$E$2:$E$1048576,A965,'Periodo Parcial 2025'!$H$2:$H$1048576)</f>
        <v>0</v>
      </c>
      <c r="G965" s="47">
        <f>SUMIF('Periodo Parcial 2026'!$E$2:$E$1048576,A965,'Periodo Parcial 2026'!$H$2:$H$1048576)</f>
        <v>6490308</v>
      </c>
      <c r="H965" s="48">
        <f>+G965-F965</f>
        <v>6490308</v>
      </c>
    </row>
    <row r="966" spans="1:8" x14ac:dyDescent="0.25">
      <c r="A966" s="40" t="s">
        <v>2010</v>
      </c>
      <c r="B966" s="22" t="s">
        <v>2011</v>
      </c>
      <c r="C966" s="22" t="s">
        <v>2981</v>
      </c>
      <c r="D966" s="22" t="s">
        <v>54</v>
      </c>
      <c r="E966" s="47">
        <f>SUMIF('2025'!$E$2:$E$13728,A966,'2025'!$H$2:$H$13728)</f>
        <v>6576945</v>
      </c>
      <c r="F966" s="47">
        <f>SUMIF('Periodo Parcial 2025'!$E$2:$E$1048576,A966,'Periodo Parcial 2025'!$H$2:$H$1048576)</f>
        <v>0</v>
      </c>
      <c r="G966" s="47">
        <f>SUMIF('Periodo Parcial 2026'!$E$2:$E$1048576,A966,'Periodo Parcial 2026'!$H$2:$H$1048576)</f>
        <v>6629561</v>
      </c>
      <c r="H966" s="48">
        <f>+G966-F966</f>
        <v>6629561</v>
      </c>
    </row>
    <row r="967" spans="1:8" x14ac:dyDescent="0.25">
      <c r="A967" s="40" t="s">
        <v>2597</v>
      </c>
      <c r="B967" s="22" t="s">
        <v>2598</v>
      </c>
      <c r="C967" s="22" t="s">
        <v>2954</v>
      </c>
      <c r="D967" s="22" t="s">
        <v>57</v>
      </c>
      <c r="E967" s="47">
        <f>SUMIF('2025'!$E$2:$E$13728,A967,'2025'!$H$2:$H$13728)</f>
        <v>0</v>
      </c>
      <c r="F967" s="47">
        <f>SUMIF('Periodo Parcial 2025'!$E$2:$E$1048576,A967,'Periodo Parcial 2025'!$H$2:$H$1048576)</f>
        <v>0</v>
      </c>
      <c r="G967" s="47">
        <f>SUMIF('Periodo Parcial 2026'!$E$2:$E$1048576,A967,'Periodo Parcial 2026'!$H$2:$H$1048576)</f>
        <v>6757826</v>
      </c>
      <c r="H967" s="48">
        <f>+G967-F967</f>
        <v>6757826</v>
      </c>
    </row>
    <row r="968" spans="1:8" x14ac:dyDescent="0.25">
      <c r="A968" s="40" t="s">
        <v>1054</v>
      </c>
      <c r="B968" s="22" t="s">
        <v>1055</v>
      </c>
      <c r="C968" s="22" t="s">
        <v>2982</v>
      </c>
      <c r="D968" s="22" t="s">
        <v>42</v>
      </c>
      <c r="E968" s="47">
        <f>SUMIF('2025'!$E$2:$E$13728,A968,'2025'!$H$2:$H$13728)</f>
        <v>136261547</v>
      </c>
      <c r="F968" s="47">
        <f>SUMIF('Periodo Parcial 2025'!$E$2:$E$1048576,A968,'Periodo Parcial 2025'!$H$2:$H$1048576)</f>
        <v>67789009</v>
      </c>
      <c r="G968" s="47">
        <f>SUMIF('Periodo Parcial 2026'!$E$2:$E$1048576,A968,'Periodo Parcial 2026'!$H$2:$H$1048576)</f>
        <v>74718068</v>
      </c>
      <c r="H968" s="48">
        <f>+G968-F968</f>
        <v>6929059</v>
      </c>
    </row>
    <row r="969" spans="1:8" x14ac:dyDescent="0.25">
      <c r="A969" s="40" t="s">
        <v>491</v>
      </c>
      <c r="B969" s="22" t="s">
        <v>492</v>
      </c>
      <c r="C969" s="22" t="s">
        <v>492</v>
      </c>
      <c r="D969" s="22" t="s">
        <v>47</v>
      </c>
      <c r="E969" s="47">
        <f>SUMIF('2025'!$E$2:$E$13728,A969,'2025'!$H$2:$H$13728)</f>
        <v>7108046</v>
      </c>
      <c r="F969" s="47">
        <f>SUMIF('Periodo Parcial 2025'!$E$2:$E$1048576,A969,'Periodo Parcial 2025'!$H$2:$H$1048576)</f>
        <v>0</v>
      </c>
      <c r="G969" s="47">
        <f>SUMIF('Periodo Parcial 2026'!$E$2:$E$1048576,A969,'Periodo Parcial 2026'!$H$2:$H$1048576)</f>
        <v>7000000</v>
      </c>
      <c r="H969" s="48">
        <f>+G969-F969</f>
        <v>7000000</v>
      </c>
    </row>
    <row r="970" spans="1:8" x14ac:dyDescent="0.25">
      <c r="A970" s="40" t="s">
        <v>2181</v>
      </c>
      <c r="B970" s="22" t="s">
        <v>2182</v>
      </c>
      <c r="C970" s="22" t="s">
        <v>2983</v>
      </c>
      <c r="D970" s="22" t="s">
        <v>57</v>
      </c>
      <c r="E970" s="47">
        <f>SUMIF('2025'!$E$2:$E$13728,A970,'2025'!$H$2:$H$13728)</f>
        <v>22200005</v>
      </c>
      <c r="F970" s="47">
        <f>SUMIF('Periodo Parcial 2025'!$E$2:$E$1048576,A970,'Periodo Parcial 2025'!$H$2:$H$1048576)</f>
        <v>3000000</v>
      </c>
      <c r="G970" s="47">
        <f>SUMIF('Periodo Parcial 2026'!$E$2:$E$1048576,A970,'Periodo Parcial 2026'!$H$2:$H$1048576)</f>
        <v>10000000</v>
      </c>
      <c r="H970" s="48">
        <f>+G970-F970</f>
        <v>7000000</v>
      </c>
    </row>
    <row r="971" spans="1:8" x14ac:dyDescent="0.25">
      <c r="A971" s="40" t="s">
        <v>2383</v>
      </c>
      <c r="B971" s="22" t="s">
        <v>2384</v>
      </c>
      <c r="C971" s="22" t="s">
        <v>2384</v>
      </c>
      <c r="D971" s="22" t="s">
        <v>57</v>
      </c>
      <c r="E971" s="47">
        <f>SUMIF('2025'!$E$2:$E$13728,A971,'2025'!$H$2:$H$13728)</f>
        <v>29000000</v>
      </c>
      <c r="F971" s="47">
        <f>SUMIF('Periodo Parcial 2025'!$E$2:$E$1048576,A971,'Periodo Parcial 2025'!$H$2:$H$1048576)</f>
        <v>0</v>
      </c>
      <c r="G971" s="47">
        <f>SUMIF('Periodo Parcial 2026'!$E$2:$E$1048576,A971,'Periodo Parcial 2026'!$H$2:$H$1048576)</f>
        <v>7000000</v>
      </c>
      <c r="H971" s="48">
        <f>+G971-F971</f>
        <v>7000000</v>
      </c>
    </row>
    <row r="972" spans="1:8" x14ac:dyDescent="0.25">
      <c r="A972" s="40" t="s">
        <v>348</v>
      </c>
      <c r="B972" s="22" t="s">
        <v>349</v>
      </c>
      <c r="C972" s="22" t="s">
        <v>2712</v>
      </c>
      <c r="D972" s="22" t="s">
        <v>77</v>
      </c>
      <c r="E972" s="47">
        <f>SUMIF('2025'!$E$2:$E$13728,A972,'2025'!$H$2:$H$13728)</f>
        <v>122000000</v>
      </c>
      <c r="F972" s="47">
        <f>SUMIF('Periodo Parcial 2025'!$E$2:$E$1048576,A972,'Periodo Parcial 2025'!$H$2:$H$1048576)</f>
        <v>18000000</v>
      </c>
      <c r="G972" s="47">
        <f>SUMIF('Periodo Parcial 2026'!$E$2:$E$1048576,A972,'Periodo Parcial 2026'!$H$2:$H$1048576)</f>
        <v>25000000</v>
      </c>
      <c r="H972" s="48">
        <f>+G972-F972</f>
        <v>7000000</v>
      </c>
    </row>
    <row r="973" spans="1:8" x14ac:dyDescent="0.25">
      <c r="A973" s="40" t="s">
        <v>1157</v>
      </c>
      <c r="B973" s="22" t="s">
        <v>1158</v>
      </c>
      <c r="C973" s="22" t="s">
        <v>2743</v>
      </c>
      <c r="D973" s="22" t="s">
        <v>54</v>
      </c>
      <c r="E973" s="47">
        <f>SUMIF('2025'!$E$2:$E$13728,A973,'2025'!$H$2:$H$13728)</f>
        <v>7669606</v>
      </c>
      <c r="F973" s="47">
        <f>SUMIF('Periodo Parcial 2025'!$E$2:$E$1048576,A973,'Periodo Parcial 2025'!$H$2:$H$1048576)</f>
        <v>5882607</v>
      </c>
      <c r="G973" s="47">
        <f>SUMIF('Periodo Parcial 2026'!$E$2:$E$1048576,A973,'Periodo Parcial 2026'!$H$2:$H$1048576)</f>
        <v>13027084</v>
      </c>
      <c r="H973" s="48">
        <f>+G973-F973</f>
        <v>7144477</v>
      </c>
    </row>
    <row r="974" spans="1:8" x14ac:dyDescent="0.25">
      <c r="A974" s="40" t="s">
        <v>559</v>
      </c>
      <c r="B974" s="22" t="s">
        <v>560</v>
      </c>
      <c r="C974" s="22" t="s">
        <v>560</v>
      </c>
      <c r="D974" s="22" t="s">
        <v>51</v>
      </c>
      <c r="E974" s="47">
        <f>SUMIF('2025'!$E$2:$E$13728,A974,'2025'!$H$2:$H$13728)</f>
        <v>3150538</v>
      </c>
      <c r="F974" s="47">
        <f>SUMIF('Periodo Parcial 2025'!$E$2:$E$1048576,A974,'Periodo Parcial 2025'!$H$2:$H$1048576)</f>
        <v>0</v>
      </c>
      <c r="G974" s="47">
        <f>SUMIF('Periodo Parcial 2026'!$E$2:$E$1048576,A974,'Periodo Parcial 2026'!$H$2:$H$1048576)</f>
        <v>7200000</v>
      </c>
      <c r="H974" s="48">
        <f>+G974-F974</f>
        <v>7200000</v>
      </c>
    </row>
    <row r="975" spans="1:8" x14ac:dyDescent="0.25">
      <c r="A975" s="40" t="s">
        <v>2630</v>
      </c>
      <c r="B975" s="22" t="s">
        <v>2631</v>
      </c>
      <c r="C975" s="22" t="s">
        <v>2985</v>
      </c>
      <c r="D975" s="22" t="s">
        <v>54</v>
      </c>
      <c r="E975" s="47">
        <f>SUMIF('2025'!$E$2:$E$13728,A975,'2025'!$H$2:$H$13728)</f>
        <v>0</v>
      </c>
      <c r="F975" s="47">
        <f>SUMIF('Periodo Parcial 2025'!$E$2:$E$1048576,A975,'Periodo Parcial 2025'!$H$2:$H$1048576)</f>
        <v>0</v>
      </c>
      <c r="G975" s="47">
        <f>SUMIF('Periodo Parcial 2026'!$E$2:$E$1048576,A975,'Periodo Parcial 2026'!$H$2:$H$1048576)</f>
        <v>7526896</v>
      </c>
      <c r="H975" s="48">
        <f>+G975-F975</f>
        <v>7526896</v>
      </c>
    </row>
    <row r="976" spans="1:8" x14ac:dyDescent="0.25">
      <c r="A976" s="40" t="s">
        <v>2297</v>
      </c>
      <c r="B976" s="22" t="s">
        <v>2298</v>
      </c>
      <c r="C976" s="22" t="s">
        <v>2987</v>
      </c>
      <c r="D976" s="22" t="s">
        <v>57</v>
      </c>
      <c r="E976" s="47">
        <f>SUMIF('2025'!$E$2:$E$13728,A976,'2025'!$H$2:$H$13728)</f>
        <v>7498936</v>
      </c>
      <c r="F976" s="47">
        <f>SUMIF('Periodo Parcial 2025'!$E$2:$E$1048576,A976,'Periodo Parcial 2025'!$H$2:$H$1048576)</f>
        <v>2843617</v>
      </c>
      <c r="G976" s="47">
        <f>SUMIF('Periodo Parcial 2026'!$E$2:$E$1048576,A976,'Periodo Parcial 2026'!$H$2:$H$1048576)</f>
        <v>10614893</v>
      </c>
      <c r="H976" s="48">
        <f>+G976-F976</f>
        <v>7771276</v>
      </c>
    </row>
    <row r="977" spans="1:8" x14ac:dyDescent="0.25">
      <c r="A977" s="40" t="s">
        <v>429</v>
      </c>
      <c r="B977" s="22" t="s">
        <v>430</v>
      </c>
      <c r="C977" s="22" t="s">
        <v>2953</v>
      </c>
      <c r="D977" s="22" t="s">
        <v>54</v>
      </c>
      <c r="E977" s="47">
        <f>SUMIF('2025'!$E$2:$E$13728,A977,'2025'!$H$2:$H$13728)</f>
        <v>49698105</v>
      </c>
      <c r="F977" s="47">
        <f>SUMIF('Periodo Parcial 2025'!$E$2:$E$1048576,A977,'Periodo Parcial 2025'!$H$2:$H$1048576)</f>
        <v>26457426</v>
      </c>
      <c r="G977" s="47">
        <f>SUMIF('Periodo Parcial 2026'!$E$2:$E$1048576,A977,'Periodo Parcial 2026'!$H$2:$H$1048576)</f>
        <v>34425985</v>
      </c>
      <c r="H977" s="48">
        <f>+G977-F977</f>
        <v>7968559</v>
      </c>
    </row>
    <row r="978" spans="1:8" x14ac:dyDescent="0.25">
      <c r="A978" s="40" t="s">
        <v>946</v>
      </c>
      <c r="B978" s="22" t="s">
        <v>947</v>
      </c>
      <c r="C978" s="22" t="s">
        <v>2850</v>
      </c>
      <c r="D978" s="22" t="s">
        <v>54</v>
      </c>
      <c r="E978" s="47">
        <f>SUMIF('2025'!$E$2:$E$13728,A978,'2025'!$H$2:$H$13728)</f>
        <v>0</v>
      </c>
      <c r="F978" s="47">
        <f>SUMIF('Periodo Parcial 2025'!$E$2:$E$1048576,A978,'Periodo Parcial 2025'!$H$2:$H$1048576)</f>
        <v>0</v>
      </c>
      <c r="G978" s="47">
        <f>SUMIF('Periodo Parcial 2026'!$E$2:$E$1048576,A978,'Periodo Parcial 2026'!$H$2:$H$1048576)</f>
        <v>8000000</v>
      </c>
      <c r="H978" s="48">
        <f>+G978-F978</f>
        <v>8000000</v>
      </c>
    </row>
    <row r="979" spans="1:8" x14ac:dyDescent="0.25">
      <c r="A979" s="40" t="s">
        <v>1584</v>
      </c>
      <c r="B979" s="22" t="s">
        <v>1585</v>
      </c>
      <c r="C979" s="22" t="s">
        <v>2709</v>
      </c>
      <c r="D979" s="22" t="s">
        <v>77</v>
      </c>
      <c r="E979" s="47">
        <f>SUMIF('2025'!$E$2:$E$13728,A979,'2025'!$H$2:$H$13728)</f>
        <v>0</v>
      </c>
      <c r="F979" s="47">
        <f>SUMIF('Periodo Parcial 2025'!$E$2:$E$1048576,A979,'Periodo Parcial 2025'!$H$2:$H$1048576)</f>
        <v>0</v>
      </c>
      <c r="G979" s="47">
        <f>SUMIF('Periodo Parcial 2026'!$E$2:$E$1048576,A979,'Periodo Parcial 2026'!$H$2:$H$1048576)</f>
        <v>8000000</v>
      </c>
      <c r="H979" s="48">
        <f>+G979-F979</f>
        <v>8000000</v>
      </c>
    </row>
    <row r="980" spans="1:8" x14ac:dyDescent="0.25">
      <c r="A980" s="40" t="s">
        <v>2609</v>
      </c>
      <c r="B980" s="22" t="s">
        <v>2610</v>
      </c>
      <c r="C980" s="22" t="s">
        <v>2989</v>
      </c>
      <c r="D980" s="22" t="s">
        <v>87</v>
      </c>
      <c r="E980" s="47">
        <f>SUMIF('2025'!$E$2:$E$13728,A980,'2025'!$H$2:$H$13728)</f>
        <v>0</v>
      </c>
      <c r="F980" s="47">
        <f>SUMIF('Periodo Parcial 2025'!$E$2:$E$1048576,A980,'Periodo Parcial 2025'!$H$2:$H$1048576)</f>
        <v>0</v>
      </c>
      <c r="G980" s="47">
        <f>SUMIF('Periodo Parcial 2026'!$E$2:$E$1048576,A980,'Periodo Parcial 2026'!$H$2:$H$1048576)</f>
        <v>8000000</v>
      </c>
      <c r="H980" s="48">
        <f>+G980-F980</f>
        <v>8000000</v>
      </c>
    </row>
    <row r="981" spans="1:8" x14ac:dyDescent="0.25">
      <c r="A981" s="40" t="s">
        <v>1447</v>
      </c>
      <c r="B981" s="22" t="s">
        <v>1448</v>
      </c>
      <c r="C981" s="22" t="s">
        <v>1448</v>
      </c>
      <c r="D981" s="22" t="s">
        <v>77</v>
      </c>
      <c r="E981" s="47">
        <f>SUMIF('2025'!$E$2:$E$13728,A981,'2025'!$H$2:$H$13728)</f>
        <v>19035174</v>
      </c>
      <c r="F981" s="47">
        <f>SUMIF('Periodo Parcial 2025'!$E$2:$E$1048576,A981,'Periodo Parcial 2025'!$H$2:$H$1048576)</f>
        <v>11000000</v>
      </c>
      <c r="G981" s="47">
        <f>SUMIF('Periodo Parcial 2026'!$E$2:$E$1048576,A981,'Periodo Parcial 2026'!$H$2:$H$1048576)</f>
        <v>19000000</v>
      </c>
      <c r="H981" s="48">
        <f>+G981-F981</f>
        <v>8000000</v>
      </c>
    </row>
    <row r="982" spans="1:8" x14ac:dyDescent="0.25">
      <c r="A982" s="40" t="s">
        <v>970</v>
      </c>
      <c r="B982" s="22" t="s">
        <v>971</v>
      </c>
      <c r="C982" s="22" t="s">
        <v>2970</v>
      </c>
      <c r="D982" s="22" t="s">
        <v>47</v>
      </c>
      <c r="E982" s="47">
        <f>SUMIF('2025'!$E$2:$E$13728,A982,'2025'!$H$2:$H$13728)</f>
        <v>35178089</v>
      </c>
      <c r="F982" s="47">
        <f>SUMIF('Periodo Parcial 2025'!$E$2:$E$1048576,A982,'Periodo Parcial 2025'!$H$2:$H$1048576)</f>
        <v>8514013</v>
      </c>
      <c r="G982" s="47">
        <f>SUMIF('Periodo Parcial 2026'!$E$2:$E$1048576,A982,'Periodo Parcial 2026'!$H$2:$H$1048576)</f>
        <v>17384731</v>
      </c>
      <c r="H982" s="48">
        <f>+G982-F982</f>
        <v>8870718</v>
      </c>
    </row>
    <row r="983" spans="1:8" x14ac:dyDescent="0.25">
      <c r="A983" s="40" t="s">
        <v>1771</v>
      </c>
      <c r="B983" s="22" t="s">
        <v>1772</v>
      </c>
      <c r="C983" s="22" t="s">
        <v>1772</v>
      </c>
      <c r="D983" s="22" t="s">
        <v>54</v>
      </c>
      <c r="E983" s="47">
        <f>SUMIF('2025'!$E$2:$E$13728,A983,'2025'!$H$2:$H$13728)</f>
        <v>3500000</v>
      </c>
      <c r="F983" s="47">
        <f>SUMIF('Periodo Parcial 2025'!$E$2:$E$1048576,A983,'Periodo Parcial 2025'!$H$2:$H$1048576)</f>
        <v>0</v>
      </c>
      <c r="G983" s="47">
        <f>SUMIF('Periodo Parcial 2026'!$E$2:$E$1048576,A983,'Periodo Parcial 2026'!$H$2:$H$1048576)</f>
        <v>9000000</v>
      </c>
      <c r="H983" s="48">
        <f>+G983-F983</f>
        <v>9000000</v>
      </c>
    </row>
    <row r="984" spans="1:8" x14ac:dyDescent="0.25">
      <c r="A984" s="40" t="s">
        <v>2371</v>
      </c>
      <c r="B984" s="22" t="s">
        <v>2372</v>
      </c>
      <c r="C984" s="22" t="s">
        <v>2695</v>
      </c>
      <c r="D984" s="22" t="s">
        <v>77</v>
      </c>
      <c r="E984" s="47">
        <f>SUMIF('2025'!$E$2:$E$13728,A984,'2025'!$H$2:$H$13728)</f>
        <v>14000000</v>
      </c>
      <c r="F984" s="47">
        <f>SUMIF('Periodo Parcial 2025'!$E$2:$E$1048576,A984,'Periodo Parcial 2025'!$H$2:$H$1048576)</f>
        <v>0</v>
      </c>
      <c r="G984" s="47">
        <f>SUMIF('Periodo Parcial 2026'!$E$2:$E$1048576,A984,'Periodo Parcial 2026'!$H$2:$H$1048576)</f>
        <v>9000000</v>
      </c>
      <c r="H984" s="48">
        <f>+G984-F984</f>
        <v>9000000</v>
      </c>
    </row>
    <row r="985" spans="1:8" x14ac:dyDescent="0.25">
      <c r="A985" s="40" t="s">
        <v>473</v>
      </c>
      <c r="B985" s="22" t="s">
        <v>474</v>
      </c>
      <c r="C985" s="22" t="s">
        <v>2949</v>
      </c>
      <c r="D985" s="22" t="s">
        <v>77</v>
      </c>
      <c r="E985" s="47">
        <f>SUMIF('2025'!$E$2:$E$13728,A985,'2025'!$H$2:$H$13728)</f>
        <v>35258080</v>
      </c>
      <c r="F985" s="47">
        <f>SUMIF('Periodo Parcial 2025'!$E$2:$E$1048576,A985,'Periodo Parcial 2025'!$H$2:$H$1048576)</f>
        <v>14665417</v>
      </c>
      <c r="G985" s="47">
        <f>SUMIF('Periodo Parcial 2026'!$E$2:$E$1048576,A985,'Periodo Parcial 2026'!$H$2:$H$1048576)</f>
        <v>23911150</v>
      </c>
      <c r="H985" s="48">
        <f>+G985-F985</f>
        <v>9245733</v>
      </c>
    </row>
    <row r="986" spans="1:8" x14ac:dyDescent="0.25">
      <c r="A986" s="40" t="s">
        <v>279</v>
      </c>
      <c r="B986" s="22" t="s">
        <v>280</v>
      </c>
      <c r="C986" s="22" t="s">
        <v>2746</v>
      </c>
      <c r="D986" s="22" t="s">
        <v>57</v>
      </c>
      <c r="E986" s="47">
        <f>SUMIF('2025'!$E$2:$E$13728,A986,'2025'!$H$2:$H$13728)</f>
        <v>130301615</v>
      </c>
      <c r="F986" s="47">
        <f>SUMIF('Periodo Parcial 2025'!$E$2:$E$1048576,A986,'Periodo Parcial 2025'!$H$2:$H$1048576)</f>
        <v>58852515</v>
      </c>
      <c r="G986" s="47">
        <f>SUMIF('Periodo Parcial 2026'!$E$2:$E$1048576,A986,'Periodo Parcial 2026'!$H$2:$H$1048576)</f>
        <v>68123923</v>
      </c>
      <c r="H986" s="48">
        <f>+G986-F986</f>
        <v>9271408</v>
      </c>
    </row>
    <row r="987" spans="1:8" x14ac:dyDescent="0.25">
      <c r="A987" s="40" t="s">
        <v>2406</v>
      </c>
      <c r="B987" s="22" t="s">
        <v>2407</v>
      </c>
      <c r="C987" s="22" t="s">
        <v>2666</v>
      </c>
      <c r="D987" s="22" t="s">
        <v>42</v>
      </c>
      <c r="E987" s="47">
        <f>SUMIF('2025'!$E$2:$E$13728,A987,'2025'!$H$2:$H$13728)</f>
        <v>38375240</v>
      </c>
      <c r="F987" s="47">
        <f>SUMIF('Periodo Parcial 2025'!$E$2:$E$1048576,A987,'Periodo Parcial 2025'!$H$2:$H$1048576)</f>
        <v>11064017</v>
      </c>
      <c r="G987" s="47">
        <f>SUMIF('Periodo Parcial 2026'!$E$2:$E$1048576,A987,'Periodo Parcial 2026'!$H$2:$H$1048576)</f>
        <v>20338876</v>
      </c>
      <c r="H987" s="48">
        <f>+G987-F987</f>
        <v>9274859</v>
      </c>
    </row>
    <row r="988" spans="1:8" x14ac:dyDescent="0.25">
      <c r="A988" s="40" t="s">
        <v>1095</v>
      </c>
      <c r="B988" s="22" t="s">
        <v>1096</v>
      </c>
      <c r="C988" s="22" t="s">
        <v>2967</v>
      </c>
      <c r="D988" s="22" t="s">
        <v>77</v>
      </c>
      <c r="E988" s="47">
        <f>SUMIF('2025'!$E$2:$E$13728,A988,'2025'!$H$2:$H$13728)</f>
        <v>31880647</v>
      </c>
      <c r="F988" s="47">
        <f>SUMIF('Periodo Parcial 2025'!$E$2:$E$1048576,A988,'Periodo Parcial 2025'!$H$2:$H$1048576)</f>
        <v>31880647</v>
      </c>
      <c r="G988" s="47">
        <f>SUMIF('Periodo Parcial 2026'!$E$2:$E$1048576,A988,'Periodo Parcial 2026'!$H$2:$H$1048576)</f>
        <v>41163536</v>
      </c>
      <c r="H988" s="48">
        <f>+G988-F988</f>
        <v>9282889</v>
      </c>
    </row>
    <row r="989" spans="1:8" x14ac:dyDescent="0.25">
      <c r="A989" s="40" t="s">
        <v>860</v>
      </c>
      <c r="B989" s="22" t="s">
        <v>861</v>
      </c>
      <c r="C989" s="22" t="s">
        <v>2939</v>
      </c>
      <c r="D989" s="22" t="s">
        <v>51</v>
      </c>
      <c r="E989" s="47">
        <f>SUMIF('2025'!$E$2:$E$13728,A989,'2025'!$H$2:$H$13728)</f>
        <v>11898038</v>
      </c>
      <c r="F989" s="47">
        <f>SUMIF('Periodo Parcial 2025'!$E$2:$E$1048576,A989,'Periodo Parcial 2025'!$H$2:$H$1048576)</f>
        <v>1118118</v>
      </c>
      <c r="G989" s="47">
        <f>SUMIF('Periodo Parcial 2026'!$E$2:$E$1048576,A989,'Periodo Parcial 2026'!$H$2:$H$1048576)</f>
        <v>10656515</v>
      </c>
      <c r="H989" s="48">
        <f>+G989-F989</f>
        <v>9538397</v>
      </c>
    </row>
    <row r="990" spans="1:8" x14ac:dyDescent="0.25">
      <c r="A990" s="40" t="s">
        <v>2408</v>
      </c>
      <c r="B990" s="22" t="s">
        <v>2409</v>
      </c>
      <c r="C990" s="22" t="s">
        <v>2409</v>
      </c>
      <c r="D990" s="22" t="s">
        <v>87</v>
      </c>
      <c r="E990" s="47">
        <f>SUMIF('2025'!$E$2:$E$13728,A990,'2025'!$H$2:$H$13728)</f>
        <v>50000000</v>
      </c>
      <c r="F990" s="47">
        <f>SUMIF('Periodo Parcial 2025'!$E$2:$E$1048576,A990,'Periodo Parcial 2025'!$H$2:$H$1048576)</f>
        <v>30000000</v>
      </c>
      <c r="G990" s="47">
        <f>SUMIF('Periodo Parcial 2026'!$E$2:$E$1048576,A990,'Periodo Parcial 2026'!$H$2:$H$1048576)</f>
        <v>40000000</v>
      </c>
      <c r="H990" s="48">
        <f>+G990-F990</f>
        <v>10000000</v>
      </c>
    </row>
    <row r="991" spans="1:8" x14ac:dyDescent="0.25">
      <c r="A991" s="40" t="s">
        <v>2359</v>
      </c>
      <c r="B991" s="22" t="s">
        <v>2360</v>
      </c>
      <c r="C991" s="22" t="s">
        <v>2360</v>
      </c>
      <c r="D991" s="22" t="s">
        <v>51</v>
      </c>
      <c r="E991" s="47">
        <f>SUMIF('2025'!$E$2:$E$13728,A991,'2025'!$H$2:$H$13728)</f>
        <v>5113636</v>
      </c>
      <c r="F991" s="47">
        <f>SUMIF('Periodo Parcial 2025'!$E$2:$E$1048576,A991,'Periodo Parcial 2025'!$H$2:$H$1048576)</f>
        <v>0</v>
      </c>
      <c r="G991" s="47">
        <f>SUMIF('Periodo Parcial 2026'!$E$2:$E$1048576,A991,'Periodo Parcial 2026'!$H$2:$H$1048576)</f>
        <v>10000000</v>
      </c>
      <c r="H991" s="48">
        <f>+G991-F991</f>
        <v>10000000</v>
      </c>
    </row>
    <row r="992" spans="1:8" x14ac:dyDescent="0.25">
      <c r="A992" s="40" t="s">
        <v>2077</v>
      </c>
      <c r="B992" s="22" t="s">
        <v>2078</v>
      </c>
      <c r="C992" s="22" t="s">
        <v>2078</v>
      </c>
      <c r="D992" s="22" t="s">
        <v>57</v>
      </c>
      <c r="E992" s="47">
        <f>SUMIF('2025'!$E$2:$E$13728,A992,'2025'!$H$2:$H$13728)</f>
        <v>0</v>
      </c>
      <c r="F992" s="47">
        <f>SUMIF('Periodo Parcial 2025'!$E$2:$E$1048576,A992,'Periodo Parcial 2025'!$H$2:$H$1048576)</f>
        <v>0</v>
      </c>
      <c r="G992" s="47">
        <f>SUMIF('Periodo Parcial 2026'!$E$2:$E$1048576,A992,'Periodo Parcial 2026'!$H$2:$H$1048576)</f>
        <v>10000000</v>
      </c>
      <c r="H992" s="48">
        <f>+G992-F992</f>
        <v>10000000</v>
      </c>
    </row>
    <row r="993" spans="1:8" x14ac:dyDescent="0.25">
      <c r="A993" s="40" t="s">
        <v>840</v>
      </c>
      <c r="B993" s="22" t="s">
        <v>841</v>
      </c>
      <c r="C993" s="22" t="s">
        <v>2850</v>
      </c>
      <c r="D993" s="22" t="s">
        <v>54</v>
      </c>
      <c r="E993" s="47">
        <f>SUMIF('2025'!$E$2:$E$13728,A993,'2025'!$H$2:$H$13728)</f>
        <v>0</v>
      </c>
      <c r="F993" s="47">
        <f>SUMIF('Periodo Parcial 2025'!$E$2:$E$1048576,A993,'Periodo Parcial 2025'!$H$2:$H$1048576)</f>
        <v>0</v>
      </c>
      <c r="G993" s="47">
        <f>SUMIF('Periodo Parcial 2026'!$E$2:$E$1048576,A993,'Periodo Parcial 2026'!$H$2:$H$1048576)</f>
        <v>10000000</v>
      </c>
      <c r="H993" s="48">
        <f>+G993-F993</f>
        <v>10000000</v>
      </c>
    </row>
    <row r="994" spans="1:8" x14ac:dyDescent="0.25">
      <c r="A994" s="40" t="s">
        <v>1592</v>
      </c>
      <c r="B994" s="22" t="s">
        <v>1593</v>
      </c>
      <c r="C994" s="22" t="s">
        <v>1593</v>
      </c>
      <c r="D994" s="22" t="s">
        <v>54</v>
      </c>
      <c r="E994" s="47">
        <f>SUMIF('2025'!$E$2:$E$13728,A994,'2025'!$H$2:$H$13728)</f>
        <v>17000000</v>
      </c>
      <c r="F994" s="47">
        <f>SUMIF('Periodo Parcial 2025'!$E$2:$E$1048576,A994,'Periodo Parcial 2025'!$H$2:$H$1048576)</f>
        <v>0</v>
      </c>
      <c r="G994" s="47">
        <f>SUMIF('Periodo Parcial 2026'!$E$2:$E$1048576,A994,'Periodo Parcial 2026'!$H$2:$H$1048576)</f>
        <v>10000000</v>
      </c>
      <c r="H994" s="48">
        <f>+G994-F994</f>
        <v>10000000</v>
      </c>
    </row>
    <row r="995" spans="1:8" x14ac:dyDescent="0.25">
      <c r="A995" s="40" t="s">
        <v>3031</v>
      </c>
      <c r="B995" s="22" t="s">
        <v>3032</v>
      </c>
      <c r="C995" s="22" t="s">
        <v>3032</v>
      </c>
      <c r="D995" s="22" t="s">
        <v>57</v>
      </c>
      <c r="E995" s="47">
        <f>SUMIF('2025'!$E$2:$E$13728,A995,'2025'!$H$2:$H$13728)</f>
        <v>0</v>
      </c>
      <c r="F995" s="47">
        <f>SUMIF('Periodo Parcial 2025'!$E$2:$E$1048576,A995,'Periodo Parcial 2025'!$H$2:$H$1048576)</f>
        <v>0</v>
      </c>
      <c r="G995" s="47">
        <f>SUMIF('Periodo Parcial 2026'!$E$2:$E$1048576,A995,'Periodo Parcial 2026'!$H$2:$H$1048576)</f>
        <v>10000000</v>
      </c>
      <c r="H995" s="48">
        <f>+G995-F995</f>
        <v>10000000</v>
      </c>
    </row>
    <row r="996" spans="1:8" x14ac:dyDescent="0.25">
      <c r="A996" s="40" t="s">
        <v>582</v>
      </c>
      <c r="B996" s="22" t="s">
        <v>583</v>
      </c>
      <c r="C996" s="22" t="s">
        <v>2868</v>
      </c>
      <c r="D996" s="22" t="s">
        <v>64</v>
      </c>
      <c r="E996" s="47">
        <f>SUMIF('2025'!$E$2:$E$13728,A996,'2025'!$H$2:$H$13728)</f>
        <v>22702595</v>
      </c>
      <c r="F996" s="47">
        <f>SUMIF('Periodo Parcial 2025'!$E$2:$E$1048576,A996,'Periodo Parcial 2025'!$H$2:$H$1048576)</f>
        <v>765929</v>
      </c>
      <c r="G996" s="47">
        <f>SUMIF('Periodo Parcial 2026'!$E$2:$E$1048576,A996,'Periodo Parcial 2026'!$H$2:$H$1048576)</f>
        <v>10995351</v>
      </c>
      <c r="H996" s="48">
        <f>+G996-F996</f>
        <v>10229422</v>
      </c>
    </row>
    <row r="997" spans="1:8" x14ac:dyDescent="0.25">
      <c r="A997" s="40" t="s">
        <v>1747</v>
      </c>
      <c r="B997" s="22" t="s">
        <v>1748</v>
      </c>
      <c r="C997" s="22" t="s">
        <v>2725</v>
      </c>
      <c r="D997" s="22" t="s">
        <v>54</v>
      </c>
      <c r="E997" s="47">
        <f>SUMIF('2025'!$E$2:$E$13728,A997,'2025'!$H$2:$H$13728)</f>
        <v>0</v>
      </c>
      <c r="F997" s="47">
        <f>SUMIF('Periodo Parcial 2025'!$E$2:$E$1048576,A997,'Periodo Parcial 2025'!$H$2:$H$1048576)</f>
        <v>0</v>
      </c>
      <c r="G997" s="47">
        <f>SUMIF('Periodo Parcial 2026'!$E$2:$E$1048576,A997,'Periodo Parcial 2026'!$H$2:$H$1048576)</f>
        <v>10254469</v>
      </c>
      <c r="H997" s="48">
        <f>+G997-F997</f>
        <v>10254469</v>
      </c>
    </row>
    <row r="998" spans="1:8" x14ac:dyDescent="0.25">
      <c r="A998" s="40" t="s">
        <v>1788</v>
      </c>
      <c r="B998" s="22" t="s">
        <v>1789</v>
      </c>
      <c r="C998" s="22" t="s">
        <v>2682</v>
      </c>
      <c r="D998" s="22" t="s">
        <v>77</v>
      </c>
      <c r="E998" s="47">
        <f>SUMIF('2025'!$E$2:$E$13728,A998,'2025'!$H$2:$H$13728)</f>
        <v>15000000</v>
      </c>
      <c r="F998" s="47">
        <f>SUMIF('Periodo Parcial 2025'!$E$2:$E$1048576,A998,'Periodo Parcial 2025'!$H$2:$H$1048576)</f>
        <v>0</v>
      </c>
      <c r="G998" s="47">
        <f>SUMIF('Periodo Parcial 2026'!$E$2:$E$1048576,A998,'Periodo Parcial 2026'!$H$2:$H$1048576)</f>
        <v>10500000</v>
      </c>
      <c r="H998" s="48">
        <f>+G998-F998</f>
        <v>10500000</v>
      </c>
    </row>
    <row r="999" spans="1:8" x14ac:dyDescent="0.25">
      <c r="A999" s="40" t="s">
        <v>1990</v>
      </c>
      <c r="B999" s="22" t="s">
        <v>1991</v>
      </c>
      <c r="C999" s="22" t="s">
        <v>2653</v>
      </c>
      <c r="D999" s="22" t="s">
        <v>57</v>
      </c>
      <c r="E999" s="47">
        <f>SUMIF('2025'!$E$2:$E$13728,A999,'2025'!$H$2:$H$13728)</f>
        <v>24800000</v>
      </c>
      <c r="F999" s="47">
        <f>SUMIF('Periodo Parcial 2025'!$E$2:$E$1048576,A999,'Periodo Parcial 2025'!$H$2:$H$1048576)</f>
        <v>14000000</v>
      </c>
      <c r="G999" s="47">
        <f>SUMIF('Periodo Parcial 2026'!$E$2:$E$1048576,A999,'Periodo Parcial 2026'!$H$2:$H$1048576)</f>
        <v>24500000</v>
      </c>
      <c r="H999" s="48">
        <f>+G999-F999</f>
        <v>10500000</v>
      </c>
    </row>
    <row r="1000" spans="1:8" x14ac:dyDescent="0.25">
      <c r="A1000" s="40" t="s">
        <v>2026</v>
      </c>
      <c r="B1000" s="22" t="s">
        <v>2027</v>
      </c>
      <c r="C1000" s="22" t="s">
        <v>2850</v>
      </c>
      <c r="D1000" s="22" t="s">
        <v>54</v>
      </c>
      <c r="E1000" s="47">
        <f>SUMIF('2025'!$E$2:$E$13728,A1000,'2025'!$H$2:$H$13728)</f>
        <v>0</v>
      </c>
      <c r="F1000" s="47">
        <f>SUMIF('Periodo Parcial 2025'!$E$2:$E$1048576,A1000,'Periodo Parcial 2025'!$H$2:$H$1048576)</f>
        <v>0</v>
      </c>
      <c r="G1000" s="47">
        <f>SUMIF('Periodo Parcial 2026'!$E$2:$E$1048576,A1000,'Periodo Parcial 2026'!$H$2:$H$1048576)</f>
        <v>10500000</v>
      </c>
      <c r="H1000" s="48">
        <f>+G1000-F1000</f>
        <v>10500000</v>
      </c>
    </row>
    <row r="1001" spans="1:8" x14ac:dyDescent="0.25">
      <c r="A1001" s="40" t="s">
        <v>944</v>
      </c>
      <c r="B1001" s="22" t="s">
        <v>945</v>
      </c>
      <c r="C1001" s="22" t="s">
        <v>2952</v>
      </c>
      <c r="D1001" s="22" t="s">
        <v>77</v>
      </c>
      <c r="E1001" s="47">
        <f>SUMIF('2025'!$E$2:$E$13728,A1001,'2025'!$H$2:$H$13728)</f>
        <v>36147847</v>
      </c>
      <c r="F1001" s="47">
        <f>SUMIF('Periodo Parcial 2025'!$E$2:$E$1048576,A1001,'Periodo Parcial 2025'!$H$2:$H$1048576)</f>
        <v>17302491</v>
      </c>
      <c r="G1001" s="47">
        <f>SUMIF('Periodo Parcial 2026'!$E$2:$E$1048576,A1001,'Periodo Parcial 2026'!$H$2:$H$1048576)</f>
        <v>27828249</v>
      </c>
      <c r="H1001" s="48">
        <f>+G1001-F1001</f>
        <v>10525758</v>
      </c>
    </row>
    <row r="1002" spans="1:8" x14ac:dyDescent="0.25">
      <c r="A1002" s="40" t="s">
        <v>942</v>
      </c>
      <c r="B1002" s="22" t="s">
        <v>943</v>
      </c>
      <c r="C1002" s="22" t="s">
        <v>943</v>
      </c>
      <c r="D1002" s="22" t="s">
        <v>51</v>
      </c>
      <c r="E1002" s="47">
        <f>SUMIF('2025'!$E$2:$E$13728,A1002,'2025'!$H$2:$H$13728)</f>
        <v>11229726</v>
      </c>
      <c r="F1002" s="47">
        <f>SUMIF('Periodo Parcial 2025'!$E$2:$E$1048576,A1002,'Periodo Parcial 2025'!$H$2:$H$1048576)</f>
        <v>0</v>
      </c>
      <c r="G1002" s="47">
        <f>SUMIF('Periodo Parcial 2026'!$E$2:$E$1048576,A1002,'Periodo Parcial 2026'!$H$2:$H$1048576)</f>
        <v>11089945</v>
      </c>
      <c r="H1002" s="48">
        <f>+G1002-F1002</f>
        <v>11089945</v>
      </c>
    </row>
    <row r="1003" spans="1:8" x14ac:dyDescent="0.25">
      <c r="A1003" s="40" t="s">
        <v>877</v>
      </c>
      <c r="B1003" s="22" t="s">
        <v>878</v>
      </c>
      <c r="C1003" s="22" t="s">
        <v>2974</v>
      </c>
      <c r="D1003" s="22" t="s">
        <v>57</v>
      </c>
      <c r="E1003" s="47">
        <f>SUMIF('2025'!$E$2:$E$13728,A1003,'2025'!$H$2:$H$13728)</f>
        <v>7500000</v>
      </c>
      <c r="F1003" s="47">
        <f>SUMIF('Periodo Parcial 2025'!$E$2:$E$1048576,A1003,'Periodo Parcial 2025'!$H$2:$H$1048576)</f>
        <v>4500000</v>
      </c>
      <c r="G1003" s="47">
        <f>SUMIF('Periodo Parcial 2026'!$E$2:$E$1048576,A1003,'Periodo Parcial 2026'!$H$2:$H$1048576)</f>
        <v>16000000</v>
      </c>
      <c r="H1003" s="48">
        <f>+G1003-F1003</f>
        <v>11500000</v>
      </c>
    </row>
    <row r="1004" spans="1:8" x14ac:dyDescent="0.25">
      <c r="A1004" s="40" t="s">
        <v>1013</v>
      </c>
      <c r="B1004" s="22" t="s">
        <v>1014</v>
      </c>
      <c r="C1004" s="22" t="s">
        <v>2850</v>
      </c>
      <c r="D1004" s="22" t="s">
        <v>54</v>
      </c>
      <c r="E1004" s="47">
        <f>SUMIF('2025'!$E$2:$E$13728,A1004,'2025'!$H$2:$H$13728)</f>
        <v>0</v>
      </c>
      <c r="F1004" s="47">
        <f>SUMIF('Periodo Parcial 2025'!$E$2:$E$1048576,A1004,'Periodo Parcial 2025'!$H$2:$H$1048576)</f>
        <v>0</v>
      </c>
      <c r="G1004" s="47">
        <f>SUMIF('Periodo Parcial 2026'!$E$2:$E$1048576,A1004,'Periodo Parcial 2026'!$H$2:$H$1048576)</f>
        <v>11500000</v>
      </c>
      <c r="H1004" s="48">
        <f>+G1004-F1004</f>
        <v>11500000</v>
      </c>
    </row>
    <row r="1005" spans="1:8" x14ac:dyDescent="0.25">
      <c r="A1005" s="40" t="s">
        <v>2341</v>
      </c>
      <c r="B1005" s="22" t="s">
        <v>2342</v>
      </c>
      <c r="C1005" s="22" t="s">
        <v>2342</v>
      </c>
      <c r="D1005" s="22" t="s">
        <v>47</v>
      </c>
      <c r="E1005" s="47">
        <f>SUMIF('2025'!$E$2:$E$13728,A1005,'2025'!$H$2:$H$13728)</f>
        <v>8344086</v>
      </c>
      <c r="F1005" s="47">
        <f>SUMIF('Periodo Parcial 2025'!$E$2:$E$1048576,A1005,'Periodo Parcial 2025'!$H$2:$H$1048576)</f>
        <v>0</v>
      </c>
      <c r="G1005" s="47">
        <f>SUMIF('Periodo Parcial 2026'!$E$2:$E$1048576,A1005,'Periodo Parcial 2026'!$H$2:$H$1048576)</f>
        <v>11647983</v>
      </c>
      <c r="H1005" s="48">
        <f>+G1005-F1005</f>
        <v>11647983</v>
      </c>
    </row>
    <row r="1006" spans="1:8" x14ac:dyDescent="0.25">
      <c r="A1006" s="40" t="s">
        <v>1416</v>
      </c>
      <c r="B1006" s="22" t="s">
        <v>1417</v>
      </c>
      <c r="C1006" s="22" t="s">
        <v>2665</v>
      </c>
      <c r="D1006" s="22" t="s">
        <v>42</v>
      </c>
      <c r="E1006" s="47">
        <f>SUMIF('2025'!$E$2:$E$13728,A1006,'2025'!$H$2:$H$13728)</f>
        <v>10500000</v>
      </c>
      <c r="F1006" s="47">
        <f>SUMIF('Periodo Parcial 2025'!$E$2:$E$1048576,A1006,'Periodo Parcial 2025'!$H$2:$H$1048576)</f>
        <v>10500000</v>
      </c>
      <c r="G1006" s="47">
        <f>SUMIF('Periodo Parcial 2026'!$E$2:$E$1048576,A1006,'Periodo Parcial 2026'!$H$2:$H$1048576)</f>
        <v>22152228</v>
      </c>
      <c r="H1006" s="48">
        <f>+G1006-F1006</f>
        <v>11652228</v>
      </c>
    </row>
    <row r="1007" spans="1:8" x14ac:dyDescent="0.25">
      <c r="A1007" s="40" t="s">
        <v>594</v>
      </c>
      <c r="B1007" s="22" t="s">
        <v>595</v>
      </c>
      <c r="C1007" s="22" t="s">
        <v>595</v>
      </c>
      <c r="D1007" s="22" t="s">
        <v>54</v>
      </c>
      <c r="E1007" s="47">
        <f>SUMIF('2025'!$E$2:$E$13728,A1007,'2025'!$H$2:$H$13728)</f>
        <v>34730598</v>
      </c>
      <c r="F1007" s="47">
        <f>SUMIF('Periodo Parcial 2025'!$E$2:$E$1048576,A1007,'Periodo Parcial 2025'!$H$2:$H$1048576)</f>
        <v>16644363</v>
      </c>
      <c r="G1007" s="47">
        <f>SUMIF('Periodo Parcial 2026'!$E$2:$E$1048576,A1007,'Periodo Parcial 2026'!$H$2:$H$1048576)</f>
        <v>28529372</v>
      </c>
      <c r="H1007" s="48">
        <f>+G1007-F1007</f>
        <v>11885009</v>
      </c>
    </row>
    <row r="1008" spans="1:8" x14ac:dyDescent="0.25">
      <c r="A1008" s="40" t="s">
        <v>2540</v>
      </c>
      <c r="B1008" s="22" t="s">
        <v>2541</v>
      </c>
      <c r="C1008" s="22" t="s">
        <v>2694</v>
      </c>
      <c r="D1008" s="22" t="s">
        <v>77</v>
      </c>
      <c r="E1008" s="47">
        <f>SUMIF('2025'!$E$2:$E$13728,A1008,'2025'!$H$2:$H$13728)</f>
        <v>0</v>
      </c>
      <c r="F1008" s="47">
        <f>SUMIF('Periodo Parcial 2025'!$E$2:$E$1048576,A1008,'Periodo Parcial 2025'!$H$2:$H$1048576)</f>
        <v>0</v>
      </c>
      <c r="G1008" s="47">
        <f>SUMIF('Periodo Parcial 2026'!$E$2:$E$1048576,A1008,'Periodo Parcial 2026'!$H$2:$H$1048576)</f>
        <v>12733971</v>
      </c>
      <c r="H1008" s="48">
        <f>+G1008-F1008</f>
        <v>12733971</v>
      </c>
    </row>
    <row r="1009" spans="1:8" x14ac:dyDescent="0.25">
      <c r="A1009" s="40" t="s">
        <v>2331</v>
      </c>
      <c r="B1009" s="22" t="s">
        <v>2332</v>
      </c>
      <c r="C1009" s="22" t="s">
        <v>2992</v>
      </c>
      <c r="D1009" s="22" t="s">
        <v>347</v>
      </c>
      <c r="E1009" s="47">
        <f>SUMIF('2025'!$E$2:$E$13728,A1009,'2025'!$H$2:$H$13728)</f>
        <v>8212453</v>
      </c>
      <c r="F1009" s="47">
        <f>SUMIF('Periodo Parcial 2025'!$E$2:$E$1048576,A1009,'Periodo Parcial 2025'!$H$2:$H$1048576)</f>
        <v>0</v>
      </c>
      <c r="G1009" s="47">
        <f>SUMIF('Periodo Parcial 2026'!$E$2:$E$1048576,A1009,'Periodo Parcial 2026'!$H$2:$H$1048576)</f>
        <v>12743008</v>
      </c>
      <c r="H1009" s="48">
        <f>+G1009-F1009</f>
        <v>12743008</v>
      </c>
    </row>
    <row r="1010" spans="1:8" x14ac:dyDescent="0.25">
      <c r="A1010" s="40" t="s">
        <v>1836</v>
      </c>
      <c r="B1010" s="22" t="s">
        <v>1837</v>
      </c>
      <c r="C1010" s="22" t="s">
        <v>1837</v>
      </c>
      <c r="D1010" s="22" t="s">
        <v>42</v>
      </c>
      <c r="E1010" s="47">
        <f>SUMIF('2025'!$E$2:$E$13728,A1010,'2025'!$H$2:$H$13728)</f>
        <v>66683306</v>
      </c>
      <c r="F1010" s="47">
        <f>SUMIF('Periodo Parcial 2025'!$E$2:$E$1048576,A1010,'Periodo Parcial 2025'!$H$2:$H$1048576)</f>
        <v>27203306</v>
      </c>
      <c r="G1010" s="47">
        <f>SUMIF('Periodo Parcial 2026'!$E$2:$E$1048576,A1010,'Periodo Parcial 2026'!$H$2:$H$1048576)</f>
        <v>40454560</v>
      </c>
      <c r="H1010" s="48">
        <f>+G1010-F1010</f>
        <v>13251254</v>
      </c>
    </row>
    <row r="1011" spans="1:8" x14ac:dyDescent="0.25">
      <c r="A1011" s="40" t="s">
        <v>2589</v>
      </c>
      <c r="B1011" s="22" t="s">
        <v>2590</v>
      </c>
      <c r="C1011" s="22" t="s">
        <v>2954</v>
      </c>
      <c r="D1011" s="22" t="s">
        <v>57</v>
      </c>
      <c r="E1011" s="47">
        <f>SUMIF('2025'!$E$2:$E$13728,A1011,'2025'!$H$2:$H$13728)</f>
        <v>0</v>
      </c>
      <c r="F1011" s="47">
        <f>SUMIF('Periodo Parcial 2025'!$E$2:$E$1048576,A1011,'Periodo Parcial 2025'!$H$2:$H$1048576)</f>
        <v>0</v>
      </c>
      <c r="G1011" s="47">
        <f>SUMIF('Periodo Parcial 2026'!$E$2:$E$1048576,A1011,'Periodo Parcial 2026'!$H$2:$H$1048576)</f>
        <v>13611900</v>
      </c>
      <c r="H1011" s="48">
        <f>+G1011-F1011</f>
        <v>13611900</v>
      </c>
    </row>
    <row r="1012" spans="1:8" x14ac:dyDescent="0.25">
      <c r="A1012" s="40" t="s">
        <v>1858</v>
      </c>
      <c r="B1012" s="22" t="s">
        <v>1859</v>
      </c>
      <c r="C1012" s="22" t="s">
        <v>2993</v>
      </c>
      <c r="D1012" s="22" t="s">
        <v>57</v>
      </c>
      <c r="E1012" s="47">
        <f>SUMIF('2025'!$E$2:$E$13728,A1012,'2025'!$H$2:$H$13728)</f>
        <v>100862811</v>
      </c>
      <c r="F1012" s="47">
        <f>SUMIF('Periodo Parcial 2025'!$E$2:$E$1048576,A1012,'Periodo Parcial 2025'!$H$2:$H$1048576)</f>
        <v>100862811</v>
      </c>
      <c r="G1012" s="47">
        <f>SUMIF('Periodo Parcial 2026'!$E$2:$E$1048576,A1012,'Periodo Parcial 2026'!$H$2:$H$1048576)</f>
        <v>114693938</v>
      </c>
      <c r="H1012" s="48">
        <f>+G1012-F1012</f>
        <v>13831127</v>
      </c>
    </row>
    <row r="1013" spans="1:8" x14ac:dyDescent="0.25">
      <c r="A1013" s="40" t="s">
        <v>1684</v>
      </c>
      <c r="B1013" s="22" t="s">
        <v>1685</v>
      </c>
      <c r="C1013" s="22" t="s">
        <v>2994</v>
      </c>
      <c r="D1013" s="22" t="s">
        <v>77</v>
      </c>
      <c r="E1013" s="47">
        <f>SUMIF('2025'!$E$2:$E$13728,A1013,'2025'!$H$2:$H$13728)</f>
        <v>17000000</v>
      </c>
      <c r="F1013" s="47">
        <f>SUMIF('Periodo Parcial 2025'!$E$2:$E$1048576,A1013,'Periodo Parcial 2025'!$H$2:$H$1048576)</f>
        <v>0</v>
      </c>
      <c r="G1013" s="47">
        <f>SUMIF('Periodo Parcial 2026'!$E$2:$E$1048576,A1013,'Periodo Parcial 2026'!$H$2:$H$1048576)</f>
        <v>14000000</v>
      </c>
      <c r="H1013" s="48">
        <f>+G1013-F1013</f>
        <v>14000000</v>
      </c>
    </row>
    <row r="1014" spans="1:8" x14ac:dyDescent="0.25">
      <c r="A1014" s="40" t="s">
        <v>2000</v>
      </c>
      <c r="B1014" s="22" t="s">
        <v>2001</v>
      </c>
      <c r="C1014" s="22" t="s">
        <v>2767</v>
      </c>
      <c r="D1014" s="22" t="s">
        <v>54</v>
      </c>
      <c r="E1014" s="47">
        <f>SUMIF('2025'!$E$2:$E$13728,A1014,'2025'!$H$2:$H$13728)</f>
        <v>187478856</v>
      </c>
      <c r="F1014" s="47">
        <f>SUMIF('Periodo Parcial 2025'!$E$2:$E$1048576,A1014,'Periodo Parcial 2025'!$H$2:$H$1048576)</f>
        <v>187478856</v>
      </c>
      <c r="G1014" s="47">
        <f>SUMIF('Periodo Parcial 2026'!$E$2:$E$1048576,A1014,'Periodo Parcial 2026'!$H$2:$H$1048576)</f>
        <v>201701042</v>
      </c>
      <c r="H1014" s="48">
        <f>+G1014-F1014</f>
        <v>14222186</v>
      </c>
    </row>
    <row r="1015" spans="1:8" x14ac:dyDescent="0.25">
      <c r="A1015" s="40" t="s">
        <v>1896</v>
      </c>
      <c r="B1015" s="22" t="s">
        <v>1897</v>
      </c>
      <c r="C1015" s="22" t="s">
        <v>2967</v>
      </c>
      <c r="D1015" s="22" t="s">
        <v>77</v>
      </c>
      <c r="E1015" s="47">
        <f>SUMIF('2025'!$E$2:$E$13728,A1015,'2025'!$H$2:$H$13728)</f>
        <v>104934584</v>
      </c>
      <c r="F1015" s="47">
        <f>SUMIF('Periodo Parcial 2025'!$E$2:$E$1048576,A1015,'Periodo Parcial 2025'!$H$2:$H$1048576)</f>
        <v>104934584</v>
      </c>
      <c r="G1015" s="47">
        <f>SUMIF('Periodo Parcial 2026'!$E$2:$E$1048576,A1015,'Periodo Parcial 2026'!$H$2:$H$1048576)</f>
        <v>119526696</v>
      </c>
      <c r="H1015" s="48">
        <f>+G1015-F1015</f>
        <v>14592112</v>
      </c>
    </row>
    <row r="1016" spans="1:8" x14ac:dyDescent="0.25">
      <c r="A1016" s="40" t="s">
        <v>1490</v>
      </c>
      <c r="B1016" s="22" t="s">
        <v>1491</v>
      </c>
      <c r="C1016" s="22" t="s">
        <v>2684</v>
      </c>
      <c r="D1016" s="22" t="s">
        <v>47</v>
      </c>
      <c r="E1016" s="47">
        <f>SUMIF('2025'!$E$2:$E$13728,A1016,'2025'!$H$2:$H$13728)</f>
        <v>60000000</v>
      </c>
      <c r="F1016" s="47">
        <f>SUMIF('Periodo Parcial 2025'!$E$2:$E$1048576,A1016,'Periodo Parcial 2025'!$H$2:$H$1048576)</f>
        <v>35000000</v>
      </c>
      <c r="G1016" s="47">
        <f>SUMIF('Periodo Parcial 2026'!$E$2:$E$1048576,A1016,'Periodo Parcial 2026'!$H$2:$H$1048576)</f>
        <v>50000000</v>
      </c>
      <c r="H1016" s="48">
        <f>+G1016-F1016</f>
        <v>15000000</v>
      </c>
    </row>
    <row r="1017" spans="1:8" x14ac:dyDescent="0.25">
      <c r="A1017" s="40" t="s">
        <v>155</v>
      </c>
      <c r="B1017" s="22" t="s">
        <v>156</v>
      </c>
      <c r="C1017" s="22" t="s">
        <v>2995</v>
      </c>
      <c r="D1017" s="22" t="s">
        <v>77</v>
      </c>
      <c r="E1017" s="47">
        <f>SUMIF('2025'!$E$2:$E$13728,A1017,'2025'!$H$2:$H$13728)</f>
        <v>120000000</v>
      </c>
      <c r="F1017" s="47">
        <f>SUMIF('Periodo Parcial 2025'!$E$2:$E$1048576,A1017,'Periodo Parcial 2025'!$H$2:$H$1048576)</f>
        <v>45000000</v>
      </c>
      <c r="G1017" s="47">
        <f>SUMIF('Periodo Parcial 2026'!$E$2:$E$1048576,A1017,'Periodo Parcial 2026'!$H$2:$H$1048576)</f>
        <v>60000000</v>
      </c>
      <c r="H1017" s="48">
        <f>+G1017-F1017</f>
        <v>15000000</v>
      </c>
    </row>
    <row r="1018" spans="1:8" x14ac:dyDescent="0.25">
      <c r="A1018" s="40" t="s">
        <v>1972</v>
      </c>
      <c r="B1018" s="22" t="s">
        <v>1973</v>
      </c>
      <c r="C1018" s="22" t="s">
        <v>2709</v>
      </c>
      <c r="D1018" s="22" t="s">
        <v>77</v>
      </c>
      <c r="E1018" s="47">
        <f>SUMIF('2025'!$E$2:$E$13728,A1018,'2025'!$H$2:$H$13728)</f>
        <v>7000000</v>
      </c>
      <c r="F1018" s="47">
        <f>SUMIF('Periodo Parcial 2025'!$E$2:$E$1048576,A1018,'Periodo Parcial 2025'!$H$2:$H$1048576)</f>
        <v>0</v>
      </c>
      <c r="G1018" s="47">
        <f>SUMIF('Periodo Parcial 2026'!$E$2:$E$1048576,A1018,'Periodo Parcial 2026'!$H$2:$H$1048576)</f>
        <v>15000000</v>
      </c>
      <c r="H1018" s="48">
        <f>+G1018-F1018</f>
        <v>15000000</v>
      </c>
    </row>
    <row r="1019" spans="1:8" x14ac:dyDescent="0.25">
      <c r="A1019" s="40" t="s">
        <v>777</v>
      </c>
      <c r="B1019" s="22" t="s">
        <v>778</v>
      </c>
      <c r="C1019" s="22" t="s">
        <v>778</v>
      </c>
      <c r="D1019" s="22" t="s">
        <v>42</v>
      </c>
      <c r="E1019" s="47">
        <f>SUMIF('2025'!$E$2:$E$13728,A1019,'2025'!$H$2:$H$13728)</f>
        <v>33433558</v>
      </c>
      <c r="F1019" s="47">
        <f>SUMIF('Periodo Parcial 2025'!$E$2:$E$1048576,A1019,'Periodo Parcial 2025'!$H$2:$H$1048576)</f>
        <v>0</v>
      </c>
      <c r="G1019" s="47">
        <f>SUMIF('Periodo Parcial 2026'!$E$2:$E$1048576,A1019,'Periodo Parcial 2026'!$H$2:$H$1048576)</f>
        <v>15313624</v>
      </c>
      <c r="H1019" s="48">
        <f>+G1019-F1019</f>
        <v>15313624</v>
      </c>
    </row>
    <row r="1020" spans="1:8" x14ac:dyDescent="0.25">
      <c r="A1020" s="40" t="s">
        <v>976</v>
      </c>
      <c r="B1020" s="22" t="s">
        <v>977</v>
      </c>
      <c r="C1020" s="22" t="s">
        <v>977</v>
      </c>
      <c r="D1020" s="22" t="s">
        <v>54</v>
      </c>
      <c r="E1020" s="47">
        <f>SUMIF('2025'!$E$2:$E$13728,A1020,'2025'!$H$2:$H$13728)</f>
        <v>19777218</v>
      </c>
      <c r="F1020" s="47">
        <f>SUMIF('Periodo Parcial 2025'!$E$2:$E$1048576,A1020,'Periodo Parcial 2025'!$H$2:$H$1048576)</f>
        <v>0</v>
      </c>
      <c r="G1020" s="47">
        <f>SUMIF('Periodo Parcial 2026'!$E$2:$E$1048576,A1020,'Periodo Parcial 2026'!$H$2:$H$1048576)</f>
        <v>15552174</v>
      </c>
      <c r="H1020" s="48">
        <f>+G1020-F1020</f>
        <v>15552174</v>
      </c>
    </row>
    <row r="1021" spans="1:8" x14ac:dyDescent="0.25">
      <c r="A1021" s="40" t="s">
        <v>1532</v>
      </c>
      <c r="B1021" s="22" t="s">
        <v>1533</v>
      </c>
      <c r="C1021" s="22" t="s">
        <v>2671</v>
      </c>
      <c r="D1021" s="22" t="s">
        <v>54</v>
      </c>
      <c r="E1021" s="47">
        <f>SUMIF('2025'!$E$2:$E$13728,A1021,'2025'!$H$2:$H$13728)</f>
        <v>275551770</v>
      </c>
      <c r="F1021" s="47">
        <f>SUMIF('Periodo Parcial 2025'!$E$2:$E$1048576,A1021,'Periodo Parcial 2025'!$H$2:$H$1048576)</f>
        <v>152775885</v>
      </c>
      <c r="G1021" s="47">
        <f>SUMIF('Periodo Parcial 2026'!$E$2:$E$1048576,A1021,'Periodo Parcial 2026'!$H$2:$H$1048576)</f>
        <v>168696060</v>
      </c>
      <c r="H1021" s="48">
        <f>+G1021-F1021</f>
        <v>15920175</v>
      </c>
    </row>
    <row r="1022" spans="1:8" x14ac:dyDescent="0.25">
      <c r="A1022" s="40" t="s">
        <v>3021</v>
      </c>
      <c r="B1022" s="22" t="s">
        <v>3022</v>
      </c>
      <c r="C1022" s="22" t="s">
        <v>2778</v>
      </c>
      <c r="D1022" s="22" t="s">
        <v>54</v>
      </c>
      <c r="E1022" s="47">
        <f>SUMIF('2025'!$E$2:$E$13728,A1022,'2025'!$H$2:$H$13728)</f>
        <v>0</v>
      </c>
      <c r="F1022" s="47">
        <f>SUMIF('Periodo Parcial 2025'!$E$2:$E$1048576,A1022,'Periodo Parcial 2025'!$H$2:$H$1048576)</f>
        <v>0</v>
      </c>
      <c r="G1022" s="47">
        <f>SUMIF('Periodo Parcial 2026'!$E$2:$E$1048576,A1022,'Periodo Parcial 2026'!$H$2:$H$1048576)</f>
        <v>16000000</v>
      </c>
      <c r="H1022" s="48">
        <f>+G1022-F1022</f>
        <v>16000000</v>
      </c>
    </row>
    <row r="1023" spans="1:8" x14ac:dyDescent="0.25">
      <c r="A1023" s="40" t="s">
        <v>2277</v>
      </c>
      <c r="B1023" s="22" t="s">
        <v>2278</v>
      </c>
      <c r="C1023" s="22" t="s">
        <v>2699</v>
      </c>
      <c r="D1023" s="22" t="s">
        <v>54</v>
      </c>
      <c r="E1023" s="47">
        <f>SUMIF('2025'!$E$2:$E$13728,A1023,'2025'!$H$2:$H$13728)</f>
        <v>49000000</v>
      </c>
      <c r="F1023" s="47">
        <f>SUMIF('Periodo Parcial 2025'!$E$2:$E$1048576,A1023,'Periodo Parcial 2025'!$H$2:$H$1048576)</f>
        <v>3500000</v>
      </c>
      <c r="G1023" s="47">
        <f>SUMIF('Periodo Parcial 2026'!$E$2:$E$1048576,A1023,'Periodo Parcial 2026'!$H$2:$H$1048576)</f>
        <v>20000000</v>
      </c>
      <c r="H1023" s="48">
        <f>+G1023-F1023</f>
        <v>16500000</v>
      </c>
    </row>
    <row r="1024" spans="1:8" x14ac:dyDescent="0.25">
      <c r="A1024" s="40" t="s">
        <v>2055</v>
      </c>
      <c r="B1024" s="22" t="s">
        <v>2056</v>
      </c>
      <c r="C1024" s="22" t="s">
        <v>2996</v>
      </c>
      <c r="D1024" s="22" t="s">
        <v>47</v>
      </c>
      <c r="E1024" s="47">
        <f>SUMIF('2025'!$E$2:$E$13728,A1024,'2025'!$H$2:$H$13728)</f>
        <v>344940937</v>
      </c>
      <c r="F1024" s="47">
        <f>SUMIF('Periodo Parcial 2025'!$E$2:$E$1048576,A1024,'Periodo Parcial 2025'!$H$2:$H$1048576)</f>
        <v>344940937</v>
      </c>
      <c r="G1024" s="47">
        <f>SUMIF('Periodo Parcial 2026'!$E$2:$E$1048576,A1024,'Periodo Parcial 2026'!$H$2:$H$1048576)</f>
        <v>361480528</v>
      </c>
      <c r="H1024" s="48">
        <f>+G1024-F1024</f>
        <v>16539591</v>
      </c>
    </row>
    <row r="1025" spans="1:8" x14ac:dyDescent="0.25">
      <c r="A1025" s="40" t="s">
        <v>1948</v>
      </c>
      <c r="B1025" s="22" t="s">
        <v>1949</v>
      </c>
      <c r="C1025" s="22" t="s">
        <v>2958</v>
      </c>
      <c r="D1025" s="22" t="s">
        <v>77</v>
      </c>
      <c r="E1025" s="47">
        <f>SUMIF('2025'!$E$2:$E$13728,A1025,'2025'!$H$2:$H$13728)</f>
        <v>2082353</v>
      </c>
      <c r="F1025" s="47">
        <f>SUMIF('Periodo Parcial 2025'!$E$2:$E$1048576,A1025,'Periodo Parcial 2025'!$H$2:$H$1048576)</f>
        <v>1525424</v>
      </c>
      <c r="G1025" s="47">
        <f>SUMIF('Periodo Parcial 2026'!$E$2:$E$1048576,A1025,'Periodo Parcial 2026'!$H$2:$H$1048576)</f>
        <v>18282352</v>
      </c>
      <c r="H1025" s="48">
        <f>+G1025-F1025</f>
        <v>16756928</v>
      </c>
    </row>
    <row r="1026" spans="1:8" x14ac:dyDescent="0.25">
      <c r="A1026" s="40" t="s">
        <v>1614</v>
      </c>
      <c r="B1026" s="22" t="s">
        <v>1615</v>
      </c>
      <c r="C1026" s="22" t="s">
        <v>2699</v>
      </c>
      <c r="D1026" s="22" t="s">
        <v>54</v>
      </c>
      <c r="E1026" s="47">
        <f>SUMIF('2025'!$E$2:$E$13728,A1026,'2025'!$H$2:$H$13728)</f>
        <v>106000000</v>
      </c>
      <c r="F1026" s="47">
        <f>SUMIF('Periodo Parcial 2025'!$E$2:$E$1048576,A1026,'Periodo Parcial 2025'!$H$2:$H$1048576)</f>
        <v>28000000</v>
      </c>
      <c r="G1026" s="47">
        <f>SUMIF('Periodo Parcial 2026'!$E$2:$E$1048576,A1026,'Periodo Parcial 2026'!$H$2:$H$1048576)</f>
        <v>45000000</v>
      </c>
      <c r="H1026" s="48">
        <f>+G1026-F1026</f>
        <v>17000000</v>
      </c>
    </row>
    <row r="1027" spans="1:8" x14ac:dyDescent="0.25">
      <c r="A1027" s="40" t="s">
        <v>1856</v>
      </c>
      <c r="B1027" s="22" t="s">
        <v>1857</v>
      </c>
      <c r="C1027" s="22" t="s">
        <v>2757</v>
      </c>
      <c r="D1027" s="22" t="s">
        <v>47</v>
      </c>
      <c r="E1027" s="47">
        <f>SUMIF('2025'!$E$2:$E$13728,A1027,'2025'!$H$2:$H$13728)</f>
        <v>52000000</v>
      </c>
      <c r="F1027" s="47">
        <f>SUMIF('Periodo Parcial 2025'!$E$2:$E$1048576,A1027,'Periodo Parcial 2025'!$H$2:$H$1048576)</f>
        <v>13000000</v>
      </c>
      <c r="G1027" s="47">
        <f>SUMIF('Periodo Parcial 2026'!$E$2:$E$1048576,A1027,'Periodo Parcial 2026'!$H$2:$H$1048576)</f>
        <v>30000000</v>
      </c>
      <c r="H1027" s="48">
        <f>+G1027-F1027</f>
        <v>17000000</v>
      </c>
    </row>
    <row r="1028" spans="1:8" x14ac:dyDescent="0.25">
      <c r="A1028" s="40" t="s">
        <v>2309</v>
      </c>
      <c r="B1028" s="22" t="s">
        <v>2310</v>
      </c>
      <c r="C1028" s="22" t="s">
        <v>2822</v>
      </c>
      <c r="D1028" s="22" t="s">
        <v>47</v>
      </c>
      <c r="E1028" s="47">
        <f>SUMIF('2025'!$E$2:$E$13728,A1028,'2025'!$H$2:$H$13728)</f>
        <v>25789474</v>
      </c>
      <c r="F1028" s="47">
        <f>SUMIF('Periodo Parcial 2025'!$E$2:$E$1048576,A1028,'Periodo Parcial 2025'!$H$2:$H$1048576)</f>
        <v>0</v>
      </c>
      <c r="G1028" s="47">
        <f>SUMIF('Periodo Parcial 2026'!$E$2:$E$1048576,A1028,'Periodo Parcial 2026'!$H$2:$H$1048576)</f>
        <v>17286316</v>
      </c>
      <c r="H1028" s="48">
        <f>+G1028-F1028</f>
        <v>17286316</v>
      </c>
    </row>
    <row r="1029" spans="1:8" x14ac:dyDescent="0.25">
      <c r="A1029" s="40" t="s">
        <v>2621</v>
      </c>
      <c r="B1029" s="22" t="s">
        <v>2622</v>
      </c>
      <c r="C1029" s="22" t="s">
        <v>2997</v>
      </c>
      <c r="D1029" s="22" t="s">
        <v>57</v>
      </c>
      <c r="E1029" s="47">
        <f>SUMIF('2025'!$E$2:$E$13728,A1029,'2025'!$H$2:$H$13728)</f>
        <v>0</v>
      </c>
      <c r="F1029" s="47">
        <f>SUMIF('Periodo Parcial 2025'!$E$2:$E$1048576,A1029,'Periodo Parcial 2025'!$H$2:$H$1048576)</f>
        <v>0</v>
      </c>
      <c r="G1029" s="47">
        <f>SUMIF('Periodo Parcial 2026'!$E$2:$E$1048576,A1029,'Periodo Parcial 2026'!$H$2:$H$1048576)</f>
        <v>17537368</v>
      </c>
      <c r="H1029" s="48">
        <f>+G1029-F1029</f>
        <v>17537368</v>
      </c>
    </row>
    <row r="1030" spans="1:8" x14ac:dyDescent="0.25">
      <c r="A1030" s="40" t="s">
        <v>1412</v>
      </c>
      <c r="B1030" s="22" t="s">
        <v>1413</v>
      </c>
      <c r="C1030" s="22" t="s">
        <v>2699</v>
      </c>
      <c r="D1030" s="22" t="s">
        <v>54</v>
      </c>
      <c r="E1030" s="47">
        <f>SUMIF('2025'!$E$2:$E$13728,A1030,'2025'!$H$2:$H$13728)</f>
        <v>0</v>
      </c>
      <c r="F1030" s="47">
        <f>SUMIF('Periodo Parcial 2025'!$E$2:$E$1048576,A1030,'Periodo Parcial 2025'!$H$2:$H$1048576)</f>
        <v>0</v>
      </c>
      <c r="G1030" s="47">
        <f>SUMIF('Periodo Parcial 2026'!$E$2:$E$1048576,A1030,'Periodo Parcial 2026'!$H$2:$H$1048576)</f>
        <v>18000000</v>
      </c>
      <c r="H1030" s="48">
        <f>+G1030-F1030</f>
        <v>18000000</v>
      </c>
    </row>
    <row r="1031" spans="1:8" x14ac:dyDescent="0.25">
      <c r="A1031" s="40" t="s">
        <v>2624</v>
      </c>
      <c r="B1031" s="22" t="s">
        <v>2625</v>
      </c>
      <c r="C1031" s="22" t="s">
        <v>2696</v>
      </c>
      <c r="D1031" s="22" t="s">
        <v>57</v>
      </c>
      <c r="E1031" s="47">
        <f>SUMIF('2025'!$E$2:$E$13728,A1031,'2025'!$H$2:$H$13728)</f>
        <v>0</v>
      </c>
      <c r="F1031" s="47">
        <f>SUMIF('Periodo Parcial 2025'!$E$2:$E$1048576,A1031,'Periodo Parcial 2025'!$H$2:$H$1048576)</f>
        <v>0</v>
      </c>
      <c r="G1031" s="47">
        <f>SUMIF('Periodo Parcial 2026'!$E$2:$E$1048576,A1031,'Periodo Parcial 2026'!$H$2:$H$1048576)</f>
        <v>18400000</v>
      </c>
      <c r="H1031" s="48">
        <f>+G1031-F1031</f>
        <v>18400000</v>
      </c>
    </row>
    <row r="1032" spans="1:8" x14ac:dyDescent="0.25">
      <c r="A1032" s="40" t="s">
        <v>475</v>
      </c>
      <c r="B1032" s="22" t="s">
        <v>476</v>
      </c>
      <c r="C1032" s="22" t="s">
        <v>2961</v>
      </c>
      <c r="D1032" s="22" t="s">
        <v>87</v>
      </c>
      <c r="E1032" s="47">
        <f>SUMIF('2025'!$E$2:$E$13728,A1032,'2025'!$H$2:$H$13728)</f>
        <v>109214250</v>
      </c>
      <c r="F1032" s="47">
        <f>SUMIF('Periodo Parcial 2025'!$E$2:$E$1048576,A1032,'Periodo Parcial 2025'!$H$2:$H$1048576)</f>
        <v>54607125</v>
      </c>
      <c r="G1032" s="47">
        <f>SUMIF('Periodo Parcial 2026'!$E$2:$E$1048576,A1032,'Periodo Parcial 2026'!$H$2:$H$1048576)</f>
        <v>73959354</v>
      </c>
      <c r="H1032" s="48">
        <f>+G1032-F1032</f>
        <v>19352229</v>
      </c>
    </row>
    <row r="1033" spans="1:8" x14ac:dyDescent="0.25">
      <c r="A1033" s="40" t="s">
        <v>2281</v>
      </c>
      <c r="B1033" s="22" t="s">
        <v>2282</v>
      </c>
      <c r="C1033" s="22" t="s">
        <v>2699</v>
      </c>
      <c r="D1033" s="22" t="s">
        <v>54</v>
      </c>
      <c r="E1033" s="47">
        <f>SUMIF('2025'!$E$2:$E$13728,A1033,'2025'!$H$2:$H$13728)</f>
        <v>3100000</v>
      </c>
      <c r="F1033" s="47">
        <f>SUMIF('Periodo Parcial 2025'!$E$2:$E$1048576,A1033,'Periodo Parcial 2025'!$H$2:$H$1048576)</f>
        <v>100000</v>
      </c>
      <c r="G1033" s="47">
        <f>SUMIF('Periodo Parcial 2026'!$E$2:$E$1048576,A1033,'Periodo Parcial 2026'!$H$2:$H$1048576)</f>
        <v>20000000</v>
      </c>
      <c r="H1033" s="48">
        <f>+G1033-F1033</f>
        <v>19900000</v>
      </c>
    </row>
    <row r="1034" spans="1:8" x14ac:dyDescent="0.25">
      <c r="A1034" s="40" t="s">
        <v>1840</v>
      </c>
      <c r="B1034" s="22" t="s">
        <v>1841</v>
      </c>
      <c r="C1034" s="22" t="s">
        <v>2699</v>
      </c>
      <c r="D1034" s="22" t="s">
        <v>54</v>
      </c>
      <c r="E1034" s="47">
        <f>SUMIF('2025'!$E$2:$E$13728,A1034,'2025'!$H$2:$H$13728)</f>
        <v>390000000</v>
      </c>
      <c r="F1034" s="47">
        <f>SUMIF('Periodo Parcial 2025'!$E$2:$E$1048576,A1034,'Periodo Parcial 2025'!$H$2:$H$1048576)</f>
        <v>40000000</v>
      </c>
      <c r="G1034" s="47">
        <f>SUMIF('Periodo Parcial 2026'!$E$2:$E$1048576,A1034,'Periodo Parcial 2026'!$H$2:$H$1048576)</f>
        <v>60000000</v>
      </c>
      <c r="H1034" s="48">
        <f>+G1034-F1034</f>
        <v>20000000</v>
      </c>
    </row>
    <row r="1035" spans="1:8" x14ac:dyDescent="0.25">
      <c r="A1035" s="40" t="s">
        <v>1420</v>
      </c>
      <c r="B1035" s="22" t="s">
        <v>1421</v>
      </c>
      <c r="C1035" s="22" t="s">
        <v>2699</v>
      </c>
      <c r="D1035" s="22" t="s">
        <v>54</v>
      </c>
      <c r="E1035" s="47">
        <f>SUMIF('2025'!$E$2:$E$13728,A1035,'2025'!$H$2:$H$13728)</f>
        <v>25000000</v>
      </c>
      <c r="F1035" s="47">
        <f>SUMIF('Periodo Parcial 2025'!$E$2:$E$1048576,A1035,'Periodo Parcial 2025'!$H$2:$H$1048576)</f>
        <v>0</v>
      </c>
      <c r="G1035" s="47">
        <f>SUMIF('Periodo Parcial 2026'!$E$2:$E$1048576,A1035,'Periodo Parcial 2026'!$H$2:$H$1048576)</f>
        <v>20000000</v>
      </c>
      <c r="H1035" s="48">
        <f>+G1035-F1035</f>
        <v>20000000</v>
      </c>
    </row>
    <row r="1036" spans="1:8" x14ac:dyDescent="0.25">
      <c r="A1036" s="40" t="s">
        <v>1021</v>
      </c>
      <c r="B1036" s="22" t="s">
        <v>1022</v>
      </c>
      <c r="C1036" s="22" t="s">
        <v>2850</v>
      </c>
      <c r="D1036" s="22" t="s">
        <v>54</v>
      </c>
      <c r="E1036" s="47">
        <f>SUMIF('2025'!$E$2:$E$13728,A1036,'2025'!$H$2:$H$13728)</f>
        <v>210000000</v>
      </c>
      <c r="F1036" s="47">
        <f>SUMIF('Periodo Parcial 2025'!$E$2:$E$1048576,A1036,'Periodo Parcial 2025'!$H$2:$H$1048576)</f>
        <v>210000000</v>
      </c>
      <c r="G1036" s="47">
        <f>SUMIF('Periodo Parcial 2026'!$E$2:$E$1048576,A1036,'Periodo Parcial 2026'!$H$2:$H$1048576)</f>
        <v>230000000</v>
      </c>
      <c r="H1036" s="48">
        <f>+G1036-F1036</f>
        <v>20000000</v>
      </c>
    </row>
    <row r="1037" spans="1:8" x14ac:dyDescent="0.25">
      <c r="A1037" s="40" t="s">
        <v>2593</v>
      </c>
      <c r="B1037" s="22" t="s">
        <v>2594</v>
      </c>
      <c r="C1037" s="22" t="s">
        <v>2954</v>
      </c>
      <c r="D1037" s="22" t="s">
        <v>57</v>
      </c>
      <c r="E1037" s="47">
        <f>SUMIF('2025'!$E$2:$E$13728,A1037,'2025'!$H$2:$H$13728)</f>
        <v>0</v>
      </c>
      <c r="F1037" s="47">
        <f>SUMIF('Periodo Parcial 2025'!$E$2:$E$1048576,A1037,'Periodo Parcial 2025'!$H$2:$H$1048576)</f>
        <v>0</v>
      </c>
      <c r="G1037" s="47">
        <f>SUMIF('Periodo Parcial 2026'!$E$2:$E$1048576,A1037,'Periodo Parcial 2026'!$H$2:$H$1048576)</f>
        <v>20227954</v>
      </c>
      <c r="H1037" s="48">
        <f>+G1037-F1037</f>
        <v>20227954</v>
      </c>
    </row>
    <row r="1038" spans="1:8" x14ac:dyDescent="0.25">
      <c r="A1038" s="40" t="s">
        <v>58</v>
      </c>
      <c r="B1038" s="22" t="s">
        <v>59</v>
      </c>
      <c r="C1038" s="22" t="s">
        <v>59</v>
      </c>
      <c r="D1038" s="22" t="s">
        <v>54</v>
      </c>
      <c r="E1038" s="47">
        <f>SUMIF('2025'!$E$2:$E$13728,A1038,'2025'!$H$2:$H$13728)</f>
        <v>11888876</v>
      </c>
      <c r="F1038" s="47">
        <f>SUMIF('Periodo Parcial 2025'!$E$2:$E$1048576,A1038,'Periodo Parcial 2025'!$H$2:$H$1048576)</f>
        <v>0</v>
      </c>
      <c r="G1038" s="47">
        <f>SUMIF('Periodo Parcial 2026'!$E$2:$E$1048576,A1038,'Periodo Parcial 2026'!$H$2:$H$1048576)</f>
        <v>20401111</v>
      </c>
      <c r="H1038" s="48">
        <f>+G1038-F1038</f>
        <v>20401111</v>
      </c>
    </row>
    <row r="1039" spans="1:8" x14ac:dyDescent="0.25">
      <c r="A1039" s="40" t="s">
        <v>820</v>
      </c>
      <c r="B1039" s="22" t="s">
        <v>821</v>
      </c>
      <c r="C1039" s="22" t="s">
        <v>821</v>
      </c>
      <c r="D1039" s="22" t="s">
        <v>47</v>
      </c>
      <c r="E1039" s="47">
        <f>SUMIF('2025'!$E$2:$E$13728,A1039,'2025'!$H$2:$H$13728)</f>
        <v>42160000</v>
      </c>
      <c r="F1039" s="47">
        <f>SUMIF('Periodo Parcial 2025'!$E$2:$E$1048576,A1039,'Periodo Parcial 2025'!$H$2:$H$1048576)</f>
        <v>0</v>
      </c>
      <c r="G1039" s="47">
        <f>SUMIF('Periodo Parcial 2026'!$E$2:$E$1048576,A1039,'Periodo Parcial 2026'!$H$2:$H$1048576)</f>
        <v>20688889</v>
      </c>
      <c r="H1039" s="48">
        <f>+G1039-F1039</f>
        <v>20688889</v>
      </c>
    </row>
    <row r="1040" spans="1:8" x14ac:dyDescent="0.25">
      <c r="A1040" s="40" t="s">
        <v>735</v>
      </c>
      <c r="B1040" s="22" t="s">
        <v>736</v>
      </c>
      <c r="C1040" s="22" t="s">
        <v>736</v>
      </c>
      <c r="D1040" s="22" t="s">
        <v>77</v>
      </c>
      <c r="E1040" s="47">
        <f>SUMIF('2025'!$E$2:$E$13728,A1040,'2025'!$H$2:$H$13728)</f>
        <v>48872000</v>
      </c>
      <c r="F1040" s="47">
        <f>SUMIF('Periodo Parcial 2025'!$E$2:$E$1048576,A1040,'Periodo Parcial 2025'!$H$2:$H$1048576)</f>
        <v>15000000</v>
      </c>
      <c r="G1040" s="47">
        <f>SUMIF('Periodo Parcial 2026'!$E$2:$E$1048576,A1040,'Periodo Parcial 2026'!$H$2:$H$1048576)</f>
        <v>36455000</v>
      </c>
      <c r="H1040" s="48">
        <f>+G1040-F1040</f>
        <v>21455000</v>
      </c>
    </row>
    <row r="1041" spans="1:8" x14ac:dyDescent="0.25">
      <c r="A1041" s="40" t="s">
        <v>2073</v>
      </c>
      <c r="B1041" s="22" t="s">
        <v>2074</v>
      </c>
      <c r="C1041" s="22" t="s">
        <v>2999</v>
      </c>
      <c r="D1041" s="22" t="s">
        <v>47</v>
      </c>
      <c r="E1041" s="47">
        <f>SUMIF('2025'!$E$2:$E$13728,A1041,'2025'!$H$2:$H$13728)</f>
        <v>23500000</v>
      </c>
      <c r="F1041" s="47">
        <f>SUMIF('Periodo Parcial 2025'!$E$2:$E$1048576,A1041,'Periodo Parcial 2025'!$H$2:$H$1048576)</f>
        <v>23500000</v>
      </c>
      <c r="G1041" s="47">
        <f>SUMIF('Periodo Parcial 2026'!$E$2:$E$1048576,A1041,'Periodo Parcial 2026'!$H$2:$H$1048576)</f>
        <v>45000000</v>
      </c>
      <c r="H1041" s="48">
        <f>+G1041-F1041</f>
        <v>21500000</v>
      </c>
    </row>
    <row r="1042" spans="1:8" x14ac:dyDescent="0.25">
      <c r="A1042" s="40" t="s">
        <v>838</v>
      </c>
      <c r="B1042" s="22" t="s">
        <v>839</v>
      </c>
      <c r="C1042" s="22" t="s">
        <v>2778</v>
      </c>
      <c r="D1042" s="22" t="s">
        <v>54</v>
      </c>
      <c r="E1042" s="47">
        <f>SUMIF('2025'!$E$2:$E$13728,A1042,'2025'!$H$2:$H$13728)</f>
        <v>20856595</v>
      </c>
      <c r="F1042" s="47">
        <f>SUMIF('Periodo Parcial 2025'!$E$2:$E$1048576,A1042,'Periodo Parcial 2025'!$H$2:$H$1048576)</f>
        <v>0</v>
      </c>
      <c r="G1042" s="47">
        <f>SUMIF('Periodo Parcial 2026'!$E$2:$E$1048576,A1042,'Periodo Parcial 2026'!$H$2:$H$1048576)</f>
        <v>22000000</v>
      </c>
      <c r="H1042" s="48">
        <f>+G1042-F1042</f>
        <v>22000000</v>
      </c>
    </row>
    <row r="1043" spans="1:8" x14ac:dyDescent="0.25">
      <c r="A1043" s="40" t="s">
        <v>2613</v>
      </c>
      <c r="B1043" s="22" t="s">
        <v>2614</v>
      </c>
      <c r="C1043" s="22" t="s">
        <v>2614</v>
      </c>
      <c r="D1043" s="22" t="s">
        <v>51</v>
      </c>
      <c r="E1043" s="47">
        <f>SUMIF('2025'!$E$2:$E$13728,A1043,'2025'!$H$2:$H$13728)</f>
        <v>0</v>
      </c>
      <c r="F1043" s="47">
        <f>SUMIF('Periodo Parcial 2025'!$E$2:$E$1048576,A1043,'Periodo Parcial 2025'!$H$2:$H$1048576)</f>
        <v>0</v>
      </c>
      <c r="G1043" s="47">
        <f>SUMIF('Periodo Parcial 2026'!$E$2:$E$1048576,A1043,'Periodo Parcial 2026'!$H$2:$H$1048576)</f>
        <v>22479200</v>
      </c>
      <c r="H1043" s="48">
        <f>+G1043-F1043</f>
        <v>22479200</v>
      </c>
    </row>
    <row r="1044" spans="1:8" x14ac:dyDescent="0.25">
      <c r="A1044" s="40" t="s">
        <v>1664</v>
      </c>
      <c r="B1044" s="22" t="s">
        <v>1665</v>
      </c>
      <c r="C1044" s="22" t="s">
        <v>2988</v>
      </c>
      <c r="D1044" s="22" t="s">
        <v>57</v>
      </c>
      <c r="E1044" s="47">
        <f>SUMIF('2025'!$E$2:$E$13728,A1044,'2025'!$H$2:$H$13728)</f>
        <v>36300000</v>
      </c>
      <c r="F1044" s="47">
        <f>SUMIF('Periodo Parcial 2025'!$E$2:$E$1048576,A1044,'Periodo Parcial 2025'!$H$2:$H$1048576)</f>
        <v>22000000</v>
      </c>
      <c r="G1044" s="47">
        <f>SUMIF('Periodo Parcial 2026'!$E$2:$E$1048576,A1044,'Periodo Parcial 2026'!$H$2:$H$1048576)</f>
        <v>45000000</v>
      </c>
      <c r="H1044" s="48">
        <f>+G1044-F1044</f>
        <v>23000000</v>
      </c>
    </row>
    <row r="1045" spans="1:8" x14ac:dyDescent="0.25">
      <c r="A1045" s="40" t="s">
        <v>1206</v>
      </c>
      <c r="B1045" s="22" t="s">
        <v>1207</v>
      </c>
      <c r="C1045" s="22" t="s">
        <v>2653</v>
      </c>
      <c r="D1045" s="22" t="s">
        <v>57</v>
      </c>
      <c r="E1045" s="47">
        <f>SUMIF('2025'!$E$2:$E$13728,A1045,'2025'!$H$2:$H$13728)</f>
        <v>105000000</v>
      </c>
      <c r="F1045" s="47">
        <f>SUMIF('Periodo Parcial 2025'!$E$2:$E$1048576,A1045,'Periodo Parcial 2025'!$H$2:$H$1048576)</f>
        <v>55000000</v>
      </c>
      <c r="G1045" s="47">
        <f>SUMIF('Periodo Parcial 2026'!$E$2:$E$1048576,A1045,'Periodo Parcial 2026'!$H$2:$H$1048576)</f>
        <v>80000000</v>
      </c>
      <c r="H1045" s="48">
        <f>+G1045-F1045</f>
        <v>25000000</v>
      </c>
    </row>
    <row r="1046" spans="1:8" x14ac:dyDescent="0.25">
      <c r="A1046" s="40" t="s">
        <v>1992</v>
      </c>
      <c r="B1046" s="22" t="s">
        <v>1993</v>
      </c>
      <c r="C1046" s="22" t="s">
        <v>2653</v>
      </c>
      <c r="D1046" s="22" t="s">
        <v>57</v>
      </c>
      <c r="E1046" s="47">
        <f>SUMIF('2025'!$E$2:$E$13728,A1046,'2025'!$H$2:$H$13728)</f>
        <v>63000000</v>
      </c>
      <c r="F1046" s="47">
        <f>SUMIF('Periodo Parcial 2025'!$E$2:$E$1048576,A1046,'Periodo Parcial 2025'!$H$2:$H$1048576)</f>
        <v>35000000</v>
      </c>
      <c r="G1046" s="47">
        <f>SUMIF('Periodo Parcial 2026'!$E$2:$E$1048576,A1046,'Periodo Parcial 2026'!$H$2:$H$1048576)</f>
        <v>60000000</v>
      </c>
      <c r="H1046" s="48">
        <f>+G1046-F1046</f>
        <v>25000000</v>
      </c>
    </row>
    <row r="1047" spans="1:8" x14ac:dyDescent="0.25">
      <c r="A1047" s="40" t="s">
        <v>2187</v>
      </c>
      <c r="B1047" s="22" t="s">
        <v>2188</v>
      </c>
      <c r="C1047" s="22" t="s">
        <v>3002</v>
      </c>
      <c r="D1047" s="22" t="s">
        <v>57</v>
      </c>
      <c r="E1047" s="47">
        <f>SUMIF('2025'!$E$2:$E$13728,A1047,'2025'!$H$2:$H$13728)</f>
        <v>28000000</v>
      </c>
      <c r="F1047" s="47">
        <f>SUMIF('Periodo Parcial 2025'!$E$2:$E$1048576,A1047,'Periodo Parcial 2025'!$H$2:$H$1048576)</f>
        <v>0</v>
      </c>
      <c r="G1047" s="47">
        <f>SUMIF('Periodo Parcial 2026'!$E$2:$E$1048576,A1047,'Periodo Parcial 2026'!$H$2:$H$1048576)</f>
        <v>27000000</v>
      </c>
      <c r="H1047" s="48">
        <f>+G1047-F1047</f>
        <v>27000000</v>
      </c>
    </row>
    <row r="1048" spans="1:8" x14ac:dyDescent="0.25">
      <c r="A1048" s="40" t="s">
        <v>2521</v>
      </c>
      <c r="B1048" s="22" t="s">
        <v>2522</v>
      </c>
      <c r="C1048" s="22" t="s">
        <v>3000</v>
      </c>
      <c r="D1048" s="22" t="s">
        <v>54</v>
      </c>
      <c r="E1048" s="47">
        <f>SUMIF('2025'!$E$2:$E$13728,A1048,'2025'!$H$2:$H$13728)</f>
        <v>0</v>
      </c>
      <c r="F1048" s="47">
        <f>SUMIF('Periodo Parcial 2025'!$E$2:$E$1048576,A1048,'Periodo Parcial 2025'!$H$2:$H$1048576)</f>
        <v>0</v>
      </c>
      <c r="G1048" s="47">
        <f>SUMIF('Periodo Parcial 2026'!$E$2:$E$1048576,A1048,'Periodo Parcial 2026'!$H$2:$H$1048576)</f>
        <v>27300000</v>
      </c>
      <c r="H1048" s="48">
        <f>+G1048-F1048</f>
        <v>27300000</v>
      </c>
    </row>
    <row r="1049" spans="1:8" x14ac:dyDescent="0.25">
      <c r="A1049" s="40" t="s">
        <v>743</v>
      </c>
      <c r="B1049" s="22" t="s">
        <v>744</v>
      </c>
      <c r="C1049" s="22" t="s">
        <v>744</v>
      </c>
      <c r="D1049" s="22" t="s">
        <v>64</v>
      </c>
      <c r="E1049" s="47">
        <f>SUMIF('2025'!$E$2:$E$13728,A1049,'2025'!$H$2:$H$13728)</f>
        <v>45952253</v>
      </c>
      <c r="F1049" s="47">
        <f>SUMIF('Periodo Parcial 2025'!$E$2:$E$1048576,A1049,'Periodo Parcial 2025'!$H$2:$H$1048576)</f>
        <v>7000000</v>
      </c>
      <c r="G1049" s="47">
        <f>SUMIF('Periodo Parcial 2026'!$E$2:$E$1048576,A1049,'Periodo Parcial 2026'!$H$2:$H$1048576)</f>
        <v>34500000</v>
      </c>
      <c r="H1049" s="48">
        <f>+G1049-F1049</f>
        <v>27500000</v>
      </c>
    </row>
    <row r="1050" spans="1:8" x14ac:dyDescent="0.25">
      <c r="A1050" s="40" t="s">
        <v>135</v>
      </c>
      <c r="B1050" s="22" t="s">
        <v>136</v>
      </c>
      <c r="C1050" s="22" t="s">
        <v>3003</v>
      </c>
      <c r="D1050" s="22" t="s">
        <v>57</v>
      </c>
      <c r="E1050" s="47">
        <f>SUMIF('2025'!$E$2:$E$13728,A1050,'2025'!$H$2:$H$13728)</f>
        <v>0</v>
      </c>
      <c r="F1050" s="47">
        <f>SUMIF('Periodo Parcial 2025'!$E$2:$E$1048576,A1050,'Periodo Parcial 2025'!$H$2:$H$1048576)</f>
        <v>0</v>
      </c>
      <c r="G1050" s="47">
        <f>SUMIF('Periodo Parcial 2026'!$E$2:$E$1048576,A1050,'Periodo Parcial 2026'!$H$2:$H$1048576)</f>
        <v>28248716</v>
      </c>
      <c r="H1050" s="48">
        <f>+G1050-F1050</f>
        <v>28248716</v>
      </c>
    </row>
    <row r="1051" spans="1:8" x14ac:dyDescent="0.25">
      <c r="A1051" s="40" t="s">
        <v>75</v>
      </c>
      <c r="B1051" s="22" t="s">
        <v>76</v>
      </c>
      <c r="C1051" s="22" t="s">
        <v>2781</v>
      </c>
      <c r="D1051" s="22" t="s">
        <v>77</v>
      </c>
      <c r="E1051" s="47">
        <f>SUMIF('2025'!$E$2:$E$13728,A1051,'2025'!$H$2:$H$13728)</f>
        <v>55479649</v>
      </c>
      <c r="F1051" s="47">
        <f>SUMIF('Periodo Parcial 2025'!$E$2:$E$1048576,A1051,'Periodo Parcial 2025'!$H$2:$H$1048576)</f>
        <v>0</v>
      </c>
      <c r="G1051" s="47">
        <f>SUMIF('Periodo Parcial 2026'!$E$2:$E$1048576,A1051,'Periodo Parcial 2026'!$H$2:$H$1048576)</f>
        <v>30000000</v>
      </c>
      <c r="H1051" s="48">
        <f>+G1051-F1051</f>
        <v>30000000</v>
      </c>
    </row>
    <row r="1052" spans="1:8" x14ac:dyDescent="0.25">
      <c r="A1052" s="40" t="s">
        <v>775</v>
      </c>
      <c r="B1052" s="22" t="s">
        <v>776</v>
      </c>
      <c r="C1052" s="22" t="s">
        <v>776</v>
      </c>
      <c r="D1052" s="22" t="s">
        <v>42</v>
      </c>
      <c r="E1052" s="47">
        <f>SUMIF('2025'!$E$2:$E$13728,A1052,'2025'!$H$2:$H$13728)</f>
        <v>117853988</v>
      </c>
      <c r="F1052" s="47">
        <f>SUMIF('Periodo Parcial 2025'!$E$2:$E$1048576,A1052,'Periodo Parcial 2025'!$H$2:$H$1048576)</f>
        <v>60000000</v>
      </c>
      <c r="G1052" s="47">
        <f>SUMIF('Periodo Parcial 2026'!$E$2:$E$1048576,A1052,'Periodo Parcial 2026'!$H$2:$H$1048576)</f>
        <v>90000000</v>
      </c>
      <c r="H1052" s="48">
        <f>+G1052-F1052</f>
        <v>30000000</v>
      </c>
    </row>
    <row r="1053" spans="1:8" x14ac:dyDescent="0.25">
      <c r="A1053" s="40" t="s">
        <v>2617</v>
      </c>
      <c r="B1053" s="22" t="s">
        <v>2618</v>
      </c>
      <c r="C1053" s="22" t="s">
        <v>2872</v>
      </c>
      <c r="D1053" s="22" t="s">
        <v>57</v>
      </c>
      <c r="E1053" s="47">
        <f>SUMIF('2025'!$E$2:$E$13728,A1053,'2025'!$H$2:$H$13728)</f>
        <v>0</v>
      </c>
      <c r="F1053" s="47">
        <f>SUMIF('Periodo Parcial 2025'!$E$2:$E$1048576,A1053,'Periodo Parcial 2025'!$H$2:$H$1048576)</f>
        <v>0</v>
      </c>
      <c r="G1053" s="47">
        <f>SUMIF('Periodo Parcial 2026'!$E$2:$E$1048576,A1053,'Periodo Parcial 2026'!$H$2:$H$1048576)</f>
        <v>30000000</v>
      </c>
      <c r="H1053" s="48">
        <f>+G1053-F1053</f>
        <v>30000000</v>
      </c>
    </row>
    <row r="1054" spans="1:8" x14ac:dyDescent="0.25">
      <c r="A1054" s="40" t="s">
        <v>539</v>
      </c>
      <c r="B1054" s="22" t="s">
        <v>540</v>
      </c>
      <c r="C1054" s="22" t="s">
        <v>2764</v>
      </c>
      <c r="D1054" s="22" t="s">
        <v>47</v>
      </c>
      <c r="E1054" s="47">
        <f>SUMIF('2025'!$E$2:$E$13728,A1054,'2025'!$H$2:$H$13728)</f>
        <v>230923859</v>
      </c>
      <c r="F1054" s="47">
        <f>SUMIF('Periodo Parcial 2025'!$E$2:$E$1048576,A1054,'Periodo Parcial 2025'!$H$2:$H$1048576)</f>
        <v>91710724</v>
      </c>
      <c r="G1054" s="47">
        <f>SUMIF('Periodo Parcial 2026'!$E$2:$E$1048576,A1054,'Periodo Parcial 2026'!$H$2:$H$1048576)</f>
        <v>123423502</v>
      </c>
      <c r="H1054" s="48">
        <f>+G1054-F1054</f>
        <v>31712778</v>
      </c>
    </row>
    <row r="1055" spans="1:8" x14ac:dyDescent="0.25">
      <c r="A1055" s="40" t="s">
        <v>1721</v>
      </c>
      <c r="B1055" s="22" t="s">
        <v>1722</v>
      </c>
      <c r="C1055" s="22" t="s">
        <v>1720</v>
      </c>
      <c r="D1055" s="22" t="s">
        <v>54</v>
      </c>
      <c r="E1055" s="47">
        <f>SUMIF('2025'!$E$2:$E$13728,A1055,'2025'!$H$2:$H$13728)</f>
        <v>53498030</v>
      </c>
      <c r="F1055" s="47">
        <f>SUMIF('Periodo Parcial 2025'!$E$2:$E$1048576,A1055,'Periodo Parcial 2025'!$H$2:$H$1048576)</f>
        <v>26749015</v>
      </c>
      <c r="G1055" s="47">
        <f>SUMIF('Periodo Parcial 2026'!$E$2:$E$1048576,A1055,'Periodo Parcial 2026'!$H$2:$H$1048576)</f>
        <v>59944987</v>
      </c>
      <c r="H1055" s="48">
        <f>+G1055-F1055</f>
        <v>33195972</v>
      </c>
    </row>
    <row r="1056" spans="1:8" x14ac:dyDescent="0.25">
      <c r="A1056" s="40" t="s">
        <v>1365</v>
      </c>
      <c r="B1056" s="22" t="s">
        <v>1366</v>
      </c>
      <c r="C1056" s="22" t="s">
        <v>2665</v>
      </c>
      <c r="D1056" s="22" t="s">
        <v>42</v>
      </c>
      <c r="E1056" s="47">
        <f>SUMIF('2025'!$E$2:$E$13728,A1056,'2025'!$H$2:$H$13728)</f>
        <v>277292977</v>
      </c>
      <c r="F1056" s="47">
        <f>SUMIF('Periodo Parcial 2025'!$E$2:$E$1048576,A1056,'Periodo Parcial 2025'!$H$2:$H$1048576)</f>
        <v>87444185</v>
      </c>
      <c r="G1056" s="47">
        <f>SUMIF('Periodo Parcial 2026'!$E$2:$E$1048576,A1056,'Periodo Parcial 2026'!$H$2:$H$1048576)</f>
        <v>121510808</v>
      </c>
      <c r="H1056" s="48">
        <f>+G1056-F1056</f>
        <v>34066623</v>
      </c>
    </row>
    <row r="1057" spans="1:8" x14ac:dyDescent="0.25">
      <c r="A1057" s="40" t="s">
        <v>1798</v>
      </c>
      <c r="B1057" s="22" t="s">
        <v>1799</v>
      </c>
      <c r="C1057" s="22" t="s">
        <v>2711</v>
      </c>
      <c r="D1057" s="22" t="s">
        <v>57</v>
      </c>
      <c r="E1057" s="47">
        <f>SUMIF('2025'!$E$2:$E$13728,A1057,'2025'!$H$2:$H$13728)</f>
        <v>50000000</v>
      </c>
      <c r="F1057" s="47">
        <f>SUMIF('Periodo Parcial 2025'!$E$2:$E$1048576,A1057,'Periodo Parcial 2025'!$H$2:$H$1048576)</f>
        <v>5000000</v>
      </c>
      <c r="G1057" s="47">
        <f>SUMIF('Periodo Parcial 2026'!$E$2:$E$1048576,A1057,'Periodo Parcial 2026'!$H$2:$H$1048576)</f>
        <v>40000000</v>
      </c>
      <c r="H1057" s="48">
        <f>+G1057-F1057</f>
        <v>35000000</v>
      </c>
    </row>
    <row r="1058" spans="1:8" x14ac:dyDescent="0.25">
      <c r="A1058" s="40" t="s">
        <v>2528</v>
      </c>
      <c r="B1058" s="22" t="s">
        <v>2529</v>
      </c>
      <c r="C1058" s="22" t="s">
        <v>3001</v>
      </c>
      <c r="D1058" s="22" t="s">
        <v>54</v>
      </c>
      <c r="E1058" s="47">
        <f>SUMIF('2025'!$E$2:$E$13728,A1058,'2025'!$H$2:$H$13728)</f>
        <v>0</v>
      </c>
      <c r="F1058" s="47">
        <f>SUMIF('Periodo Parcial 2025'!$E$2:$E$1048576,A1058,'Periodo Parcial 2025'!$H$2:$H$1048576)</f>
        <v>0</v>
      </c>
      <c r="G1058" s="47">
        <f>SUMIF('Periodo Parcial 2026'!$E$2:$E$1048576,A1058,'Periodo Parcial 2026'!$H$2:$H$1048576)</f>
        <v>38475606</v>
      </c>
      <c r="H1058" s="48">
        <f>+G1058-F1058</f>
        <v>38475606</v>
      </c>
    </row>
    <row r="1059" spans="1:8" x14ac:dyDescent="0.25">
      <c r="A1059" s="40" t="s">
        <v>1739</v>
      </c>
      <c r="B1059" s="22" t="s">
        <v>1740</v>
      </c>
      <c r="C1059" s="22" t="s">
        <v>3015</v>
      </c>
      <c r="D1059" s="22" t="s">
        <v>54</v>
      </c>
      <c r="E1059" s="47">
        <f>SUMIF('2025'!$E$2:$E$13728,A1059,'2025'!$H$2:$H$13728)</f>
        <v>140000000</v>
      </c>
      <c r="F1059" s="47">
        <f>SUMIF('Periodo Parcial 2025'!$E$2:$E$1048576,A1059,'Periodo Parcial 2025'!$H$2:$H$1048576)</f>
        <v>90000000</v>
      </c>
      <c r="G1059" s="47">
        <f>SUMIF('Periodo Parcial 2026'!$E$2:$E$1048576,A1059,'Periodo Parcial 2026'!$H$2:$H$1048576)</f>
        <v>129000000</v>
      </c>
      <c r="H1059" s="48">
        <f>+G1059-F1059</f>
        <v>39000000</v>
      </c>
    </row>
    <row r="1060" spans="1:8" x14ac:dyDescent="0.25">
      <c r="A1060" s="40" t="s">
        <v>850</v>
      </c>
      <c r="B1060" s="22" t="s">
        <v>851</v>
      </c>
      <c r="C1060" s="22" t="s">
        <v>2778</v>
      </c>
      <c r="D1060" s="22" t="s">
        <v>54</v>
      </c>
      <c r="E1060" s="47">
        <f>SUMIF('2025'!$E$2:$E$13728,A1060,'2025'!$H$2:$H$13728)</f>
        <v>230515490</v>
      </c>
      <c r="F1060" s="47">
        <f>SUMIF('Periodo Parcial 2025'!$E$2:$E$1048576,A1060,'Periodo Parcial 2025'!$H$2:$H$1048576)</f>
        <v>0</v>
      </c>
      <c r="G1060" s="47">
        <f>SUMIF('Periodo Parcial 2026'!$E$2:$E$1048576,A1060,'Periodo Parcial 2026'!$H$2:$H$1048576)</f>
        <v>40000000</v>
      </c>
      <c r="H1060" s="48">
        <f>+G1060-F1060</f>
        <v>40000000</v>
      </c>
    </row>
    <row r="1061" spans="1:8" x14ac:dyDescent="0.25">
      <c r="A1061" s="40" t="s">
        <v>1906</v>
      </c>
      <c r="B1061" s="22" t="s">
        <v>1907</v>
      </c>
      <c r="C1061" s="22" t="s">
        <v>3008</v>
      </c>
      <c r="D1061" s="22" t="s">
        <v>87</v>
      </c>
      <c r="E1061" s="47">
        <f>SUMIF('2025'!$E$2:$E$13728,A1061,'2025'!$H$2:$H$13728)</f>
        <v>165905001</v>
      </c>
      <c r="F1061" s="47">
        <f>SUMIF('Periodo Parcial 2025'!$E$2:$E$1048576,A1061,'Periodo Parcial 2025'!$H$2:$H$1048576)</f>
        <v>159637500</v>
      </c>
      <c r="G1061" s="47">
        <f>SUMIF('Periodo Parcial 2026'!$E$2:$E$1048576,A1061,'Periodo Parcial 2026'!$H$2:$H$1048576)</f>
        <v>200000000</v>
      </c>
      <c r="H1061" s="48">
        <f>+G1061-F1061</f>
        <v>40362500</v>
      </c>
    </row>
    <row r="1062" spans="1:8" x14ac:dyDescent="0.25">
      <c r="A1062" s="40" t="s">
        <v>209</v>
      </c>
      <c r="B1062" s="22" t="s">
        <v>210</v>
      </c>
      <c r="C1062" s="22" t="s">
        <v>3006</v>
      </c>
      <c r="D1062" s="22" t="s">
        <v>77</v>
      </c>
      <c r="E1062" s="47">
        <f>SUMIF('2025'!$E$2:$E$13728,A1062,'2025'!$H$2:$H$13728)</f>
        <v>208415970</v>
      </c>
      <c r="F1062" s="47">
        <f>SUMIF('Periodo Parcial 2025'!$E$2:$E$1048576,A1062,'Periodo Parcial 2025'!$H$2:$H$1048576)</f>
        <v>124600000</v>
      </c>
      <c r="G1062" s="47">
        <f>SUMIF('Periodo Parcial 2026'!$E$2:$E$1048576,A1062,'Periodo Parcial 2026'!$H$2:$H$1048576)</f>
        <v>165000000</v>
      </c>
      <c r="H1062" s="48">
        <f>+G1062-F1062</f>
        <v>40400000</v>
      </c>
    </row>
    <row r="1063" spans="1:8" x14ac:dyDescent="0.25">
      <c r="A1063" s="40" t="s">
        <v>2607</v>
      </c>
      <c r="B1063" s="22" t="s">
        <v>2608</v>
      </c>
      <c r="C1063" s="22" t="s">
        <v>2608</v>
      </c>
      <c r="D1063" s="22" t="s">
        <v>87</v>
      </c>
      <c r="E1063" s="47">
        <f>SUMIF('2025'!$E$2:$E$13728,A1063,'2025'!$H$2:$H$13728)</f>
        <v>0</v>
      </c>
      <c r="F1063" s="47">
        <f>SUMIF('Periodo Parcial 2025'!$E$2:$E$1048576,A1063,'Periodo Parcial 2025'!$H$2:$H$1048576)</f>
        <v>0</v>
      </c>
      <c r="G1063" s="47">
        <f>SUMIF('Periodo Parcial 2026'!$E$2:$E$1048576,A1063,'Periodo Parcial 2026'!$H$2:$H$1048576)</f>
        <v>41000000</v>
      </c>
      <c r="H1063" s="48">
        <f>+G1063-F1063</f>
        <v>41000000</v>
      </c>
    </row>
    <row r="1064" spans="1:8" x14ac:dyDescent="0.25">
      <c r="A1064" s="40" t="s">
        <v>936</v>
      </c>
      <c r="B1064" s="22" t="s">
        <v>937</v>
      </c>
      <c r="C1064" s="22" t="s">
        <v>2653</v>
      </c>
      <c r="D1064" s="22" t="s">
        <v>57</v>
      </c>
      <c r="E1064" s="47">
        <f>SUMIF('2025'!$E$2:$E$13728,A1064,'2025'!$H$2:$H$13728)</f>
        <v>120000000</v>
      </c>
      <c r="F1064" s="47">
        <f>SUMIF('Periodo Parcial 2025'!$E$2:$E$1048576,A1064,'Periodo Parcial 2025'!$H$2:$H$1048576)</f>
        <v>65000000</v>
      </c>
      <c r="G1064" s="47">
        <f>SUMIF('Periodo Parcial 2026'!$E$2:$E$1048576,A1064,'Periodo Parcial 2026'!$H$2:$H$1048576)</f>
        <v>110000000</v>
      </c>
      <c r="H1064" s="48">
        <f>+G1064-F1064</f>
        <v>45000000</v>
      </c>
    </row>
    <row r="1065" spans="1:8" x14ac:dyDescent="0.25">
      <c r="A1065" s="40" t="s">
        <v>1232</v>
      </c>
      <c r="B1065" s="22" t="s">
        <v>1233</v>
      </c>
      <c r="C1065" s="22" t="s">
        <v>3005</v>
      </c>
      <c r="D1065" s="22" t="s">
        <v>54</v>
      </c>
      <c r="E1065" s="47">
        <f>SUMIF('2025'!$E$2:$E$13728,A1065,'2025'!$H$2:$H$13728)</f>
        <v>1198230058</v>
      </c>
      <c r="F1065" s="47">
        <f>SUMIF('Periodo Parcial 2025'!$E$2:$E$1048576,A1065,'Periodo Parcial 2025'!$H$2:$H$1048576)</f>
        <v>584056292</v>
      </c>
      <c r="G1065" s="47">
        <f>SUMIF('Periodo Parcial 2026'!$E$2:$E$1048576,A1065,'Periodo Parcial 2026'!$H$2:$H$1048576)</f>
        <v>631025073</v>
      </c>
      <c r="H1065" s="48">
        <f>+G1065-F1065</f>
        <v>46968781</v>
      </c>
    </row>
    <row r="1066" spans="1:8" x14ac:dyDescent="0.25">
      <c r="A1066" s="40" t="s">
        <v>958</v>
      </c>
      <c r="B1066" s="22" t="s">
        <v>959</v>
      </c>
      <c r="C1066" s="22" t="s">
        <v>3011</v>
      </c>
      <c r="D1066" s="22" t="s">
        <v>77</v>
      </c>
      <c r="E1066" s="47">
        <f>SUMIF('2025'!$E$2:$E$13728,A1066,'2025'!$H$2:$H$13728)</f>
        <v>270069546</v>
      </c>
      <c r="F1066" s="47">
        <f>SUMIF('Periodo Parcial 2025'!$E$2:$E$1048576,A1066,'Periodo Parcial 2025'!$H$2:$H$1048576)</f>
        <v>92949055</v>
      </c>
      <c r="G1066" s="47">
        <f>SUMIF('Periodo Parcial 2026'!$E$2:$E$1048576,A1066,'Periodo Parcial 2026'!$H$2:$H$1048576)</f>
        <v>140000000</v>
      </c>
      <c r="H1066" s="48">
        <f>+G1066-F1066</f>
        <v>47050945</v>
      </c>
    </row>
    <row r="1067" spans="1:8" x14ac:dyDescent="0.25">
      <c r="A1067" s="40" t="s">
        <v>1741</v>
      </c>
      <c r="B1067" s="22" t="s">
        <v>1742</v>
      </c>
      <c r="C1067" s="22" t="s">
        <v>2725</v>
      </c>
      <c r="D1067" s="22" t="s">
        <v>54</v>
      </c>
      <c r="E1067" s="47">
        <f>SUMIF('2025'!$E$2:$E$13728,A1067,'2025'!$H$2:$H$13728)</f>
        <v>100000000</v>
      </c>
      <c r="F1067" s="47">
        <f>SUMIF('Periodo Parcial 2025'!$E$2:$E$1048576,A1067,'Periodo Parcial 2025'!$H$2:$H$1048576)</f>
        <v>0</v>
      </c>
      <c r="G1067" s="47">
        <f>SUMIF('Periodo Parcial 2026'!$E$2:$E$1048576,A1067,'Periodo Parcial 2026'!$H$2:$H$1048576)</f>
        <v>48806838</v>
      </c>
      <c r="H1067" s="48">
        <f>+G1067-F1067</f>
        <v>48806838</v>
      </c>
    </row>
    <row r="1068" spans="1:8" x14ac:dyDescent="0.25">
      <c r="A1068" s="40" t="s">
        <v>535</v>
      </c>
      <c r="B1068" s="22" t="s">
        <v>536</v>
      </c>
      <c r="C1068" s="22" t="s">
        <v>3004</v>
      </c>
      <c r="D1068" s="22" t="s">
        <v>42</v>
      </c>
      <c r="E1068" s="47">
        <f>SUMIF('2025'!$E$2:$E$13728,A1068,'2025'!$H$2:$H$13728)</f>
        <v>192868840</v>
      </c>
      <c r="F1068" s="47">
        <f>SUMIF('Periodo Parcial 2025'!$E$2:$E$1048576,A1068,'Periodo Parcial 2025'!$H$2:$H$1048576)</f>
        <v>83560054</v>
      </c>
      <c r="G1068" s="47">
        <f>SUMIF('Periodo Parcial 2026'!$E$2:$E$1048576,A1068,'Periodo Parcial 2026'!$H$2:$H$1048576)</f>
        <v>134791829</v>
      </c>
      <c r="H1068" s="48">
        <f>+G1068-F1068</f>
        <v>51231775</v>
      </c>
    </row>
    <row r="1069" spans="1:8" x14ac:dyDescent="0.25">
      <c r="A1069" s="40" t="s">
        <v>553</v>
      </c>
      <c r="B1069" s="22" t="s">
        <v>554</v>
      </c>
      <c r="C1069" s="22" t="s">
        <v>2764</v>
      </c>
      <c r="D1069" s="22" t="s">
        <v>47</v>
      </c>
      <c r="E1069" s="47">
        <f>SUMIF('2025'!$E$2:$E$13728,A1069,'2025'!$H$2:$H$13728)</f>
        <v>428938232</v>
      </c>
      <c r="F1069" s="47">
        <f>SUMIF('Periodo Parcial 2025'!$E$2:$E$1048576,A1069,'Periodo Parcial 2025'!$H$2:$H$1048576)</f>
        <v>166107647</v>
      </c>
      <c r="G1069" s="47">
        <f>SUMIF('Periodo Parcial 2026'!$E$2:$E$1048576,A1069,'Periodo Parcial 2026'!$H$2:$H$1048576)</f>
        <v>221269561</v>
      </c>
      <c r="H1069" s="48">
        <f>+G1069-F1069</f>
        <v>55161914</v>
      </c>
    </row>
    <row r="1070" spans="1:8" x14ac:dyDescent="0.25">
      <c r="A1070" s="40" t="s">
        <v>2347</v>
      </c>
      <c r="B1070" s="22" t="s">
        <v>2348</v>
      </c>
      <c r="C1070" s="22" t="s">
        <v>2692</v>
      </c>
      <c r="D1070" s="22" t="s">
        <v>47</v>
      </c>
      <c r="E1070" s="47">
        <f>SUMIF('2025'!$E$2:$E$13728,A1070,'2025'!$H$2:$H$13728)</f>
        <v>549127078</v>
      </c>
      <c r="F1070" s="47">
        <f>SUMIF('Periodo Parcial 2025'!$E$2:$E$1048576,A1070,'Periodo Parcial 2025'!$H$2:$H$1048576)</f>
        <v>266377765</v>
      </c>
      <c r="G1070" s="47">
        <f>SUMIF('Periodo Parcial 2026'!$E$2:$E$1048576,A1070,'Periodo Parcial 2026'!$H$2:$H$1048576)</f>
        <v>325000000</v>
      </c>
      <c r="H1070" s="48">
        <f>+G1070-F1070</f>
        <v>58622235</v>
      </c>
    </row>
    <row r="1071" spans="1:8" x14ac:dyDescent="0.25">
      <c r="A1071" s="40" t="s">
        <v>1778</v>
      </c>
      <c r="B1071" s="22" t="s">
        <v>1779</v>
      </c>
      <c r="C1071" s="22" t="s">
        <v>3013</v>
      </c>
      <c r="D1071" s="22" t="s">
        <v>87</v>
      </c>
      <c r="E1071" s="47">
        <f>SUMIF('2025'!$E$2:$E$13728,A1071,'2025'!$H$2:$H$13728)</f>
        <v>351317096</v>
      </c>
      <c r="F1071" s="47">
        <f>SUMIF('Periodo Parcial 2025'!$E$2:$E$1048576,A1071,'Periodo Parcial 2025'!$H$2:$H$1048576)</f>
        <v>0</v>
      </c>
      <c r="G1071" s="47">
        <f>SUMIF('Periodo Parcial 2026'!$E$2:$E$1048576,A1071,'Periodo Parcial 2026'!$H$2:$H$1048576)</f>
        <v>60438877</v>
      </c>
      <c r="H1071" s="48">
        <f>+G1071-F1071</f>
        <v>60438877</v>
      </c>
    </row>
    <row r="1072" spans="1:8" x14ac:dyDescent="0.25">
      <c r="A1072" s="40" t="s">
        <v>2191</v>
      </c>
      <c r="B1072" s="22" t="s">
        <v>2192</v>
      </c>
      <c r="C1072" s="22" t="s">
        <v>2785</v>
      </c>
      <c r="D1072" s="22" t="s">
        <v>77</v>
      </c>
      <c r="E1072" s="47">
        <f>SUMIF('2025'!$E$2:$E$13728,A1072,'2025'!$H$2:$H$13728)</f>
        <v>116693112</v>
      </c>
      <c r="F1072" s="47">
        <f>SUMIF('Periodo Parcial 2025'!$E$2:$E$1048576,A1072,'Periodo Parcial 2025'!$H$2:$H$1048576)</f>
        <v>0</v>
      </c>
      <c r="G1072" s="47">
        <f>SUMIF('Periodo Parcial 2026'!$E$2:$E$1048576,A1072,'Periodo Parcial 2026'!$H$2:$H$1048576)</f>
        <v>61263884</v>
      </c>
      <c r="H1072" s="48">
        <f>+G1072-F1072</f>
        <v>61263884</v>
      </c>
    </row>
    <row r="1073" spans="1:8" x14ac:dyDescent="0.25">
      <c r="A1073" s="40" t="s">
        <v>2523</v>
      </c>
      <c r="B1073" s="22" t="s">
        <v>2524</v>
      </c>
      <c r="C1073" s="22" t="s">
        <v>3007</v>
      </c>
      <c r="D1073" s="22" t="s">
        <v>54</v>
      </c>
      <c r="E1073" s="47">
        <f>SUMIF('2025'!$E$2:$E$13728,A1073,'2025'!$H$2:$H$13728)</f>
        <v>0</v>
      </c>
      <c r="F1073" s="47">
        <f>SUMIF('Periodo Parcial 2025'!$E$2:$E$1048576,A1073,'Periodo Parcial 2025'!$H$2:$H$1048576)</f>
        <v>0</v>
      </c>
      <c r="G1073" s="47">
        <f>SUMIF('Periodo Parcial 2026'!$E$2:$E$1048576,A1073,'Periodo Parcial 2026'!$H$2:$H$1048576)</f>
        <v>61550597</v>
      </c>
      <c r="H1073" s="48">
        <f>+G1073-F1073</f>
        <v>61550597</v>
      </c>
    </row>
    <row r="1074" spans="1:8" x14ac:dyDescent="0.25">
      <c r="A1074" s="40" t="s">
        <v>1666</v>
      </c>
      <c r="B1074" s="22" t="s">
        <v>1667</v>
      </c>
      <c r="C1074" s="22" t="s">
        <v>2998</v>
      </c>
      <c r="D1074" s="22" t="s">
        <v>77</v>
      </c>
      <c r="E1074" s="47">
        <f>SUMIF('2025'!$E$2:$E$13728,A1074,'2025'!$H$2:$H$13728)</f>
        <v>209507284</v>
      </c>
      <c r="F1074" s="47">
        <f>SUMIF('Periodo Parcial 2025'!$E$2:$E$1048576,A1074,'Periodo Parcial 2025'!$H$2:$H$1048576)</f>
        <v>112584440</v>
      </c>
      <c r="G1074" s="47">
        <f>SUMIF('Periodo Parcial 2026'!$E$2:$E$1048576,A1074,'Periodo Parcial 2026'!$H$2:$H$1048576)</f>
        <v>175000000</v>
      </c>
      <c r="H1074" s="48">
        <f>+G1074-F1074</f>
        <v>62415560</v>
      </c>
    </row>
    <row r="1075" spans="1:8" x14ac:dyDescent="0.25">
      <c r="A1075" s="40" t="s">
        <v>1500</v>
      </c>
      <c r="B1075" s="22" t="s">
        <v>1501</v>
      </c>
      <c r="C1075" s="22" t="s">
        <v>2877</v>
      </c>
      <c r="D1075" s="22" t="s">
        <v>51</v>
      </c>
      <c r="E1075" s="47">
        <f>SUMIF('2025'!$E$2:$E$13728,A1075,'2025'!$H$2:$H$13728)</f>
        <v>53461059</v>
      </c>
      <c r="F1075" s="47">
        <f>SUMIF('Periodo Parcial 2025'!$E$2:$E$1048576,A1075,'Periodo Parcial 2025'!$H$2:$H$1048576)</f>
        <v>0</v>
      </c>
      <c r="G1075" s="47">
        <f>SUMIF('Periodo Parcial 2026'!$E$2:$E$1048576,A1075,'Periodo Parcial 2026'!$H$2:$H$1048576)</f>
        <v>62442081</v>
      </c>
      <c r="H1075" s="48">
        <f>+G1075-F1075</f>
        <v>62442081</v>
      </c>
    </row>
    <row r="1076" spans="1:8" x14ac:dyDescent="0.25">
      <c r="A1076" s="40" t="s">
        <v>1119</v>
      </c>
      <c r="B1076" s="22" t="s">
        <v>1120</v>
      </c>
      <c r="C1076" s="22" t="s">
        <v>3014</v>
      </c>
      <c r="D1076" s="22" t="s">
        <v>77</v>
      </c>
      <c r="E1076" s="47">
        <f>SUMIF('2025'!$E$2:$E$13728,A1076,'2025'!$H$2:$H$13728)</f>
        <v>189193578</v>
      </c>
      <c r="F1076" s="47">
        <f>SUMIF('Periodo Parcial 2025'!$E$2:$E$1048576,A1076,'Periodo Parcial 2025'!$H$2:$H$1048576)</f>
        <v>0</v>
      </c>
      <c r="G1076" s="47">
        <f>SUMIF('Periodo Parcial 2026'!$E$2:$E$1048576,A1076,'Periodo Parcial 2026'!$H$2:$H$1048576)</f>
        <v>63699870</v>
      </c>
      <c r="H1076" s="48">
        <f>+G1076-F1076</f>
        <v>63699870</v>
      </c>
    </row>
    <row r="1077" spans="1:8" x14ac:dyDescent="0.25">
      <c r="A1077" s="40" t="s">
        <v>2535</v>
      </c>
      <c r="B1077" s="22" t="s">
        <v>2536</v>
      </c>
      <c r="C1077" s="22" t="s">
        <v>3009</v>
      </c>
      <c r="D1077" s="22" t="s">
        <v>47</v>
      </c>
      <c r="E1077" s="47">
        <f>SUMIF('2025'!$E$2:$E$13728,A1077,'2025'!$H$2:$H$13728)</f>
        <v>0</v>
      </c>
      <c r="F1077" s="47">
        <f>SUMIF('Periodo Parcial 2025'!$E$2:$E$1048576,A1077,'Periodo Parcial 2025'!$H$2:$H$1048576)</f>
        <v>0</v>
      </c>
      <c r="G1077" s="47">
        <f>SUMIF('Periodo Parcial 2026'!$E$2:$E$1048576,A1077,'Periodo Parcial 2026'!$H$2:$H$1048576)</f>
        <v>65662194</v>
      </c>
      <c r="H1077" s="48">
        <f>+G1077-F1077</f>
        <v>65662194</v>
      </c>
    </row>
    <row r="1078" spans="1:8" x14ac:dyDescent="0.25">
      <c r="A1078" s="40" t="s">
        <v>2051</v>
      </c>
      <c r="B1078" s="22" t="s">
        <v>2052</v>
      </c>
      <c r="C1078" s="22" t="s">
        <v>2885</v>
      </c>
      <c r="D1078" s="22" t="s">
        <v>47</v>
      </c>
      <c r="E1078" s="47">
        <f>SUMIF('2025'!$E$2:$E$13728,A1078,'2025'!$H$2:$H$13728)</f>
        <v>508178699</v>
      </c>
      <c r="F1078" s="47">
        <f>SUMIF('Periodo Parcial 2025'!$E$2:$E$1048576,A1078,'Periodo Parcial 2025'!$H$2:$H$1048576)</f>
        <v>508178699</v>
      </c>
      <c r="G1078" s="47">
        <f>SUMIF('Periodo Parcial 2026'!$E$2:$E$1048576,A1078,'Periodo Parcial 2026'!$H$2:$H$1048576)</f>
        <v>574181834</v>
      </c>
      <c r="H1078" s="48">
        <f>+G1078-F1078</f>
        <v>66003135</v>
      </c>
    </row>
    <row r="1079" spans="1:8" x14ac:dyDescent="0.25">
      <c r="A1079" s="40" t="s">
        <v>1202</v>
      </c>
      <c r="B1079" s="22" t="s">
        <v>1203</v>
      </c>
      <c r="C1079" s="22" t="s">
        <v>2849</v>
      </c>
      <c r="D1079" s="22" t="s">
        <v>77</v>
      </c>
      <c r="E1079" s="47">
        <f>SUMIF('2025'!$E$2:$E$13728,A1079,'2025'!$H$2:$H$13728)</f>
        <v>161361340</v>
      </c>
      <c r="F1079" s="47">
        <f>SUMIF('Periodo Parcial 2025'!$E$2:$E$1048576,A1079,'Periodo Parcial 2025'!$H$2:$H$1048576)</f>
        <v>0</v>
      </c>
      <c r="G1079" s="47">
        <f>SUMIF('Periodo Parcial 2026'!$E$2:$E$1048576,A1079,'Periodo Parcial 2026'!$H$2:$H$1048576)</f>
        <v>67074598</v>
      </c>
      <c r="H1079" s="48">
        <f>+G1079-F1079</f>
        <v>67074598</v>
      </c>
    </row>
    <row r="1080" spans="1:8" x14ac:dyDescent="0.25">
      <c r="A1080" s="40" t="s">
        <v>574</v>
      </c>
      <c r="B1080" s="22" t="s">
        <v>575</v>
      </c>
      <c r="C1080" s="22" t="s">
        <v>575</v>
      </c>
      <c r="D1080" s="22" t="s">
        <v>77</v>
      </c>
      <c r="E1080" s="47">
        <f>SUMIF('2025'!$E$2:$E$13728,A1080,'2025'!$H$2:$H$13728)</f>
        <v>169281642</v>
      </c>
      <c r="F1080" s="47">
        <f>SUMIF('Periodo Parcial 2025'!$E$2:$E$1048576,A1080,'Periodo Parcial 2025'!$H$2:$H$1048576)</f>
        <v>47000000</v>
      </c>
      <c r="G1080" s="47">
        <f>SUMIF('Periodo Parcial 2026'!$E$2:$E$1048576,A1080,'Periodo Parcial 2026'!$H$2:$H$1048576)</f>
        <v>115000000</v>
      </c>
      <c r="H1080" s="48">
        <f>+G1080-F1080</f>
        <v>68000000</v>
      </c>
    </row>
    <row r="1081" spans="1:8" x14ac:dyDescent="0.25">
      <c r="A1081" s="40" t="s">
        <v>954</v>
      </c>
      <c r="B1081" s="22" t="s">
        <v>955</v>
      </c>
      <c r="C1081" s="22" t="s">
        <v>2850</v>
      </c>
      <c r="D1081" s="22" t="s">
        <v>54</v>
      </c>
      <c r="E1081" s="47">
        <f>SUMIF('2025'!$E$2:$E$13728,A1081,'2025'!$H$2:$H$13728)</f>
        <v>230000000</v>
      </c>
      <c r="F1081" s="47">
        <f>SUMIF('Periodo Parcial 2025'!$E$2:$E$1048576,A1081,'Periodo Parcial 2025'!$H$2:$H$1048576)</f>
        <v>230000000</v>
      </c>
      <c r="G1081" s="47">
        <f>SUMIF('Periodo Parcial 2026'!$E$2:$E$1048576,A1081,'Periodo Parcial 2026'!$H$2:$H$1048576)</f>
        <v>300000000</v>
      </c>
      <c r="H1081" s="48">
        <f>+G1081-F1081</f>
        <v>70000000</v>
      </c>
    </row>
    <row r="1082" spans="1:8" x14ac:dyDescent="0.25">
      <c r="A1082" s="40" t="s">
        <v>1406</v>
      </c>
      <c r="B1082" s="22" t="s">
        <v>1407</v>
      </c>
      <c r="C1082" s="22" t="s">
        <v>2839</v>
      </c>
      <c r="D1082" s="22" t="s">
        <v>77</v>
      </c>
      <c r="E1082" s="47">
        <f>SUMIF('2025'!$E$2:$E$13728,A1082,'2025'!$H$2:$H$13728)</f>
        <v>20000000</v>
      </c>
      <c r="F1082" s="47">
        <f>SUMIF('Periodo Parcial 2025'!$E$2:$E$1048576,A1082,'Periodo Parcial 2025'!$H$2:$H$1048576)</f>
        <v>14000000</v>
      </c>
      <c r="G1082" s="47">
        <f>SUMIF('Periodo Parcial 2026'!$E$2:$E$1048576,A1082,'Periodo Parcial 2026'!$H$2:$H$1048576)</f>
        <v>86551177</v>
      </c>
      <c r="H1082" s="48">
        <f>+G1082-F1082</f>
        <v>72551177</v>
      </c>
    </row>
    <row r="1083" spans="1:8" x14ac:dyDescent="0.25">
      <c r="A1083" s="40" t="s">
        <v>1441</v>
      </c>
      <c r="B1083" s="22" t="s">
        <v>1442</v>
      </c>
      <c r="C1083" s="22" t="s">
        <v>2671</v>
      </c>
      <c r="D1083" s="22" t="s">
        <v>54</v>
      </c>
      <c r="E1083" s="47">
        <f>SUMIF('2025'!$E$2:$E$13728,A1083,'2025'!$H$2:$H$13728)</f>
        <v>113687906</v>
      </c>
      <c r="F1083" s="47">
        <f>SUMIF('Periodo Parcial 2025'!$E$2:$E$1048576,A1083,'Periodo Parcial 2025'!$H$2:$H$1048576)</f>
        <v>0</v>
      </c>
      <c r="G1083" s="47">
        <f>SUMIF('Periodo Parcial 2026'!$E$2:$E$1048576,A1083,'Periodo Parcial 2026'!$H$2:$H$1048576)</f>
        <v>92000000</v>
      </c>
      <c r="H1083" s="48">
        <f>+G1083-F1083</f>
        <v>92000000</v>
      </c>
    </row>
    <row r="1084" spans="1:8" x14ac:dyDescent="0.25">
      <c r="A1084" s="40" t="s">
        <v>1226</v>
      </c>
      <c r="B1084" s="22" t="s">
        <v>1227</v>
      </c>
      <c r="C1084" s="22" t="s">
        <v>2986</v>
      </c>
      <c r="D1084" s="22" t="s">
        <v>64</v>
      </c>
      <c r="E1084" s="47">
        <f>SUMIF('2025'!$E$2:$E$13728,A1084,'2025'!$H$2:$H$13728)</f>
        <v>136004773</v>
      </c>
      <c r="F1084" s="47">
        <f>SUMIF('Periodo Parcial 2025'!$E$2:$E$1048576,A1084,'Periodo Parcial 2025'!$H$2:$H$1048576)</f>
        <v>42767923</v>
      </c>
      <c r="G1084" s="47">
        <f>SUMIF('Periodo Parcial 2026'!$E$2:$E$1048576,A1084,'Periodo Parcial 2026'!$H$2:$H$1048576)</f>
        <v>136004773</v>
      </c>
      <c r="H1084" s="48">
        <f>+G1084-F1084</f>
        <v>93236850</v>
      </c>
    </row>
    <row r="1085" spans="1:8" x14ac:dyDescent="0.25">
      <c r="A1085" s="40" t="s">
        <v>948</v>
      </c>
      <c r="B1085" s="22" t="s">
        <v>949</v>
      </c>
      <c r="C1085" s="22" t="s">
        <v>2952</v>
      </c>
      <c r="D1085" s="22" t="s">
        <v>77</v>
      </c>
      <c r="E1085" s="47">
        <f>SUMIF('2025'!$E$2:$E$13728,A1085,'2025'!$H$2:$H$13728)</f>
        <v>317875753</v>
      </c>
      <c r="F1085" s="47">
        <f>SUMIF('Periodo Parcial 2025'!$E$2:$E$1048576,A1085,'Periodo Parcial 2025'!$H$2:$H$1048576)</f>
        <v>157208023</v>
      </c>
      <c r="G1085" s="47">
        <f>SUMIF('Periodo Parcial 2026'!$E$2:$E$1048576,A1085,'Periodo Parcial 2026'!$H$2:$H$1048576)</f>
        <v>250979990</v>
      </c>
      <c r="H1085" s="48">
        <f>+G1085-F1085</f>
        <v>93771967</v>
      </c>
    </row>
    <row r="1086" spans="1:8" x14ac:dyDescent="0.25">
      <c r="A1086" s="40" t="s">
        <v>1242</v>
      </c>
      <c r="B1086" s="22" t="s">
        <v>1243</v>
      </c>
      <c r="C1086" s="22" t="s">
        <v>2653</v>
      </c>
      <c r="D1086" s="22" t="s">
        <v>57</v>
      </c>
      <c r="E1086" s="47">
        <f>SUMIF('2025'!$E$2:$E$13728,A1086,'2025'!$H$2:$H$13728)</f>
        <v>306000000</v>
      </c>
      <c r="F1086" s="47">
        <f>SUMIF('Periodo Parcial 2025'!$E$2:$E$1048576,A1086,'Periodo Parcial 2025'!$H$2:$H$1048576)</f>
        <v>170000000</v>
      </c>
      <c r="G1086" s="47">
        <f>SUMIF('Periodo Parcial 2026'!$E$2:$E$1048576,A1086,'Periodo Parcial 2026'!$H$2:$H$1048576)</f>
        <v>270000000</v>
      </c>
      <c r="H1086" s="48">
        <f>+G1086-F1086</f>
        <v>100000000</v>
      </c>
    </row>
    <row r="1087" spans="1:8" x14ac:dyDescent="0.25">
      <c r="A1087" s="40" t="s">
        <v>2530</v>
      </c>
      <c r="B1087" s="22" t="s">
        <v>2531</v>
      </c>
      <c r="C1087" s="22" t="s">
        <v>2957</v>
      </c>
      <c r="D1087" s="22" t="s">
        <v>47</v>
      </c>
      <c r="E1087" s="47">
        <f>SUMIF('2025'!$E$2:$E$13728,A1087,'2025'!$H$2:$H$13728)</f>
        <v>0</v>
      </c>
      <c r="F1087" s="47">
        <f>SUMIF('Periodo Parcial 2025'!$E$2:$E$1048576,A1087,'Periodo Parcial 2025'!$H$2:$H$1048576)</f>
        <v>0</v>
      </c>
      <c r="G1087" s="47">
        <f>SUMIF('Periodo Parcial 2026'!$E$2:$E$1048576,A1087,'Periodo Parcial 2026'!$H$2:$H$1048576)</f>
        <v>113859329</v>
      </c>
      <c r="H1087" s="48">
        <f>+G1087-F1087</f>
        <v>113859329</v>
      </c>
    </row>
    <row r="1088" spans="1:8" x14ac:dyDescent="0.25">
      <c r="A1088" s="40" t="s">
        <v>2526</v>
      </c>
      <c r="B1088" s="22" t="s">
        <v>2527</v>
      </c>
      <c r="C1088" s="22" t="s">
        <v>2681</v>
      </c>
      <c r="D1088" s="22" t="s">
        <v>54</v>
      </c>
      <c r="E1088" s="47">
        <f>SUMIF('2025'!$E$2:$E$13728,A1088,'2025'!$H$2:$H$13728)</f>
        <v>0</v>
      </c>
      <c r="F1088" s="47">
        <f>SUMIF('Periodo Parcial 2025'!$E$2:$E$1048576,A1088,'Periodo Parcial 2025'!$H$2:$H$1048576)</f>
        <v>0</v>
      </c>
      <c r="G1088" s="47">
        <f>SUMIF('Periodo Parcial 2026'!$E$2:$E$1048576,A1088,'Periodo Parcial 2026'!$H$2:$H$1048576)</f>
        <v>114172399</v>
      </c>
      <c r="H1088" s="48">
        <f>+G1088-F1088</f>
        <v>114172399</v>
      </c>
    </row>
    <row r="1089" spans="1:8" x14ac:dyDescent="0.25">
      <c r="A1089" s="40" t="s">
        <v>1743</v>
      </c>
      <c r="B1089" s="22" t="s">
        <v>1744</v>
      </c>
      <c r="C1089" s="22" t="s">
        <v>2725</v>
      </c>
      <c r="D1089" s="22" t="s">
        <v>54</v>
      </c>
      <c r="E1089" s="47">
        <f>SUMIF('2025'!$E$2:$E$13728,A1089,'2025'!$H$2:$H$13728)</f>
        <v>68055174</v>
      </c>
      <c r="F1089" s="47">
        <f>SUMIF('Periodo Parcial 2025'!$E$2:$E$1048576,A1089,'Periodo Parcial 2025'!$H$2:$H$1048576)</f>
        <v>68055174</v>
      </c>
      <c r="G1089" s="47">
        <f>SUMIF('Periodo Parcial 2026'!$E$2:$E$1048576,A1089,'Periodo Parcial 2026'!$H$2:$H$1048576)</f>
        <v>194000000</v>
      </c>
      <c r="H1089" s="48">
        <f>+G1089-F1089</f>
        <v>125944826</v>
      </c>
    </row>
    <row r="1090" spans="1:8" x14ac:dyDescent="0.25">
      <c r="A1090" s="40" t="s">
        <v>1892</v>
      </c>
      <c r="B1090" s="22" t="s">
        <v>1893</v>
      </c>
      <c r="C1090" s="22" t="s">
        <v>2967</v>
      </c>
      <c r="D1090" s="22" t="s">
        <v>77</v>
      </c>
      <c r="E1090" s="47">
        <f>SUMIF('2025'!$E$2:$E$13728,A1090,'2025'!$H$2:$H$13728)</f>
        <v>881027037</v>
      </c>
      <c r="F1090" s="47">
        <f>SUMIF('Periodo Parcial 2025'!$E$2:$E$1048576,A1090,'Periodo Parcial 2025'!$H$2:$H$1048576)</f>
        <v>881027037</v>
      </c>
      <c r="G1090" s="47">
        <f>SUMIF('Periodo Parcial 2026'!$E$2:$E$1048576,A1090,'Periodo Parcial 2026'!$H$2:$H$1048576)</f>
        <v>1010459546</v>
      </c>
      <c r="H1090" s="48">
        <f>+G1090-F1090</f>
        <v>129432509</v>
      </c>
    </row>
    <row r="1091" spans="1:8" x14ac:dyDescent="0.25">
      <c r="A1091" s="40" t="s">
        <v>1765</v>
      </c>
      <c r="B1091" s="22" t="s">
        <v>1766</v>
      </c>
      <c r="C1091" s="22" t="s">
        <v>3016</v>
      </c>
      <c r="D1091" s="22" t="s">
        <v>47</v>
      </c>
      <c r="E1091" s="47">
        <f>SUMIF('2025'!$E$2:$E$13728,A1091,'2025'!$H$2:$H$13728)</f>
        <v>251336578</v>
      </c>
      <c r="F1091" s="47">
        <f>SUMIF('Periodo Parcial 2025'!$E$2:$E$1048576,A1091,'Periodo Parcial 2025'!$H$2:$H$1048576)</f>
        <v>125668289</v>
      </c>
      <c r="G1091" s="47">
        <f>SUMIF('Periodo Parcial 2026'!$E$2:$E$1048576,A1091,'Periodo Parcial 2026'!$H$2:$H$1048576)</f>
        <v>263383554</v>
      </c>
      <c r="H1091" s="48">
        <f>+G1091-F1091</f>
        <v>137715265</v>
      </c>
    </row>
    <row r="1092" spans="1:8" x14ac:dyDescent="0.25">
      <c r="A1092" s="40" t="s">
        <v>1942</v>
      </c>
      <c r="B1092" s="22" t="s">
        <v>1943</v>
      </c>
      <c r="C1092" s="22" t="s">
        <v>2958</v>
      </c>
      <c r="D1092" s="22" t="s">
        <v>77</v>
      </c>
      <c r="E1092" s="47">
        <f>SUMIF('2025'!$E$2:$E$13728,A1092,'2025'!$H$2:$H$13728)</f>
        <v>244442823</v>
      </c>
      <c r="F1092" s="47">
        <f>SUMIF('Periodo Parcial 2025'!$E$2:$E$1048576,A1092,'Periodo Parcial 2025'!$H$2:$H$1048576)</f>
        <v>72038136</v>
      </c>
      <c r="G1092" s="47">
        <f>SUMIF('Periodo Parcial 2026'!$E$2:$E$1048576,A1092,'Periodo Parcial 2026'!$H$2:$H$1048576)</f>
        <v>211076530</v>
      </c>
      <c r="H1092" s="48">
        <f>+G1092-F1092</f>
        <v>139038394</v>
      </c>
    </row>
    <row r="1093" spans="1:8" x14ac:dyDescent="0.25">
      <c r="A1093" s="40" t="s">
        <v>916</v>
      </c>
      <c r="B1093" s="22" t="s">
        <v>917</v>
      </c>
      <c r="C1093" s="22" t="s">
        <v>3017</v>
      </c>
      <c r="D1093" s="22" t="s">
        <v>54</v>
      </c>
      <c r="E1093" s="47">
        <f>SUMIF('2025'!$E$2:$E$13728,A1093,'2025'!$H$2:$H$13728)</f>
        <v>550000000</v>
      </c>
      <c r="F1093" s="47">
        <f>SUMIF('Periodo Parcial 2025'!$E$2:$E$1048576,A1093,'Periodo Parcial 2025'!$H$2:$H$1048576)</f>
        <v>150000000</v>
      </c>
      <c r="G1093" s="47">
        <f>SUMIF('Periodo Parcial 2026'!$E$2:$E$1048576,A1093,'Periodo Parcial 2026'!$H$2:$H$1048576)</f>
        <v>300000000</v>
      </c>
      <c r="H1093" s="48">
        <f>+G1093-F1093</f>
        <v>150000000</v>
      </c>
    </row>
    <row r="1094" spans="1:8" x14ac:dyDescent="0.25">
      <c r="A1094" s="40" t="s">
        <v>1704</v>
      </c>
      <c r="B1094" s="22" t="s">
        <v>1705</v>
      </c>
      <c r="C1094" s="22" t="s">
        <v>3018</v>
      </c>
      <c r="D1094" s="22" t="s">
        <v>47</v>
      </c>
      <c r="E1094" s="47">
        <f>SUMIF('2025'!$E$2:$E$13728,A1094,'2025'!$H$2:$H$13728)</f>
        <v>158000000</v>
      </c>
      <c r="F1094" s="47">
        <f>SUMIF('Periodo Parcial 2025'!$E$2:$E$1048576,A1094,'Periodo Parcial 2025'!$H$2:$H$1048576)</f>
        <v>135000000</v>
      </c>
      <c r="G1094" s="47">
        <f>SUMIF('Periodo Parcial 2026'!$E$2:$E$1048576,A1094,'Periodo Parcial 2026'!$H$2:$H$1048576)</f>
        <v>322000000</v>
      </c>
      <c r="H1094" s="48">
        <f>+G1094-F1094</f>
        <v>187000000</v>
      </c>
    </row>
    <row r="1095" spans="1:8" x14ac:dyDescent="0.25">
      <c r="A1095" s="40" t="s">
        <v>1220</v>
      </c>
      <c r="B1095" s="22" t="s">
        <v>1221</v>
      </c>
      <c r="C1095" s="22" t="s">
        <v>2653</v>
      </c>
      <c r="D1095" s="22" t="s">
        <v>57</v>
      </c>
      <c r="E1095" s="47">
        <f>SUMIF('2025'!$E$2:$E$13728,A1095,'2025'!$H$2:$H$13728)</f>
        <v>580000000</v>
      </c>
      <c r="F1095" s="47">
        <f>SUMIF('Periodo Parcial 2025'!$E$2:$E$1048576,A1095,'Periodo Parcial 2025'!$H$2:$H$1048576)</f>
        <v>300000000</v>
      </c>
      <c r="G1095" s="47">
        <f>SUMIF('Periodo Parcial 2026'!$E$2:$E$1048576,A1095,'Periodo Parcial 2026'!$H$2:$H$1048576)</f>
        <v>500000000</v>
      </c>
      <c r="H1095" s="48">
        <f>+G1095-F1095</f>
        <v>200000000</v>
      </c>
    </row>
    <row r="1096" spans="1:8" x14ac:dyDescent="0.25">
      <c r="A1096" s="40" t="s">
        <v>871</v>
      </c>
      <c r="B1096" s="22" t="s">
        <v>872</v>
      </c>
      <c r="C1096" s="22" t="s">
        <v>2850</v>
      </c>
      <c r="D1096" s="22" t="s">
        <v>54</v>
      </c>
      <c r="E1096" s="47">
        <f>SUMIF('2025'!$E$2:$E$13728,A1096,'2025'!$H$2:$H$13728)</f>
        <v>600000000</v>
      </c>
      <c r="F1096" s="47">
        <f>SUMIF('Periodo Parcial 2025'!$E$2:$E$1048576,A1096,'Periodo Parcial 2025'!$H$2:$H$1048576)</f>
        <v>400000000</v>
      </c>
      <c r="G1096" s="47">
        <f>SUMIF('Periodo Parcial 2026'!$E$2:$E$1048576,A1096,'Periodo Parcial 2026'!$H$2:$H$1048576)</f>
        <v>600000000</v>
      </c>
      <c r="H1096" s="48">
        <f>+G1096-F1096</f>
        <v>200000000</v>
      </c>
    </row>
    <row r="1097" spans="1:8" x14ac:dyDescent="0.25">
      <c r="A1097" s="40" t="s">
        <v>1880</v>
      </c>
      <c r="B1097" s="22" t="s">
        <v>1881</v>
      </c>
      <c r="C1097" s="22" t="s">
        <v>2747</v>
      </c>
      <c r="D1097" s="22" t="s">
        <v>77</v>
      </c>
      <c r="E1097" s="47">
        <f>SUMIF('2025'!$E$2:$E$13728,A1097,'2025'!$H$2:$H$13728)</f>
        <v>363929836</v>
      </c>
      <c r="F1097" s="47">
        <f>SUMIF('Periodo Parcial 2025'!$E$2:$E$1048576,A1097,'Periodo Parcial 2025'!$H$2:$H$1048576)</f>
        <v>181964918</v>
      </c>
      <c r="G1097" s="47">
        <f>SUMIF('Periodo Parcial 2026'!$E$2:$E$1048576,A1097,'Periodo Parcial 2026'!$H$2:$H$1048576)</f>
        <v>383795427</v>
      </c>
      <c r="H1097" s="48">
        <f>+G1097-F1097</f>
        <v>201830509</v>
      </c>
    </row>
    <row r="1098" spans="1:8" x14ac:dyDescent="0.25">
      <c r="A1098" s="40" t="s">
        <v>1656</v>
      </c>
      <c r="B1098" s="22" t="s">
        <v>1657</v>
      </c>
      <c r="C1098" s="22" t="s">
        <v>3019</v>
      </c>
      <c r="D1098" s="22" t="s">
        <v>54</v>
      </c>
      <c r="E1098" s="47">
        <f>SUMIF('2025'!$E$2:$E$13728,A1098,'2025'!$H$2:$H$13728)</f>
        <v>452830076</v>
      </c>
      <c r="F1098" s="47">
        <f>SUMIF('Periodo Parcial 2025'!$E$2:$E$1048576,A1098,'Periodo Parcial 2025'!$H$2:$H$1048576)</f>
        <v>0</v>
      </c>
      <c r="G1098" s="47">
        <f>SUMIF('Periodo Parcial 2026'!$E$2:$E$1048576,A1098,'Periodo Parcial 2026'!$H$2:$H$1048576)</f>
        <v>226210181</v>
      </c>
      <c r="H1098" s="48">
        <f>+G1098-F1098</f>
        <v>226210181</v>
      </c>
    </row>
    <row r="1099" spans="1:8" x14ac:dyDescent="0.25">
      <c r="A1099" s="40" t="s">
        <v>2548</v>
      </c>
      <c r="B1099" s="22" t="s">
        <v>2549</v>
      </c>
      <c r="C1099" s="22" t="s">
        <v>3020</v>
      </c>
      <c r="D1099" s="22" t="s">
        <v>64</v>
      </c>
      <c r="E1099" s="47">
        <f>SUMIF('2025'!$E$2:$E$13728,A1099,'2025'!$H$2:$H$13728)</f>
        <v>0</v>
      </c>
      <c r="F1099" s="47">
        <f>SUMIF('Periodo Parcial 2025'!$E$2:$E$1048576,A1099,'Periodo Parcial 2025'!$H$2:$H$1048576)</f>
        <v>0</v>
      </c>
      <c r="G1099" s="47">
        <f>SUMIF('Periodo Parcial 2026'!$E$2:$E$1048576,A1099,'Periodo Parcial 2026'!$H$2:$H$1048576)</f>
        <v>240000000</v>
      </c>
      <c r="H1099" s="48">
        <f>+G1099-F1099</f>
        <v>240000000</v>
      </c>
    </row>
    <row r="1100" spans="1:8" x14ac:dyDescent="0.25">
      <c r="A1100" s="40" t="s">
        <v>409</v>
      </c>
      <c r="B1100" s="22" t="s">
        <v>410</v>
      </c>
      <c r="C1100" s="22" t="s">
        <v>2712</v>
      </c>
      <c r="D1100" s="22" t="s">
        <v>77</v>
      </c>
      <c r="E1100" s="47">
        <f>SUMIF('2025'!$E$2:$E$13728,A1100,'2025'!$H$2:$H$13728)</f>
        <v>1754000000</v>
      </c>
      <c r="F1100" s="47">
        <f>SUMIF('Periodo Parcial 2025'!$E$2:$E$1048576,A1100,'Periodo Parcial 2025'!$H$2:$H$1048576)</f>
        <v>590000000</v>
      </c>
      <c r="G1100" s="47">
        <f>SUMIF('Periodo Parcial 2026'!$E$2:$E$1048576,A1100,'Periodo Parcial 2026'!$H$2:$H$1048576)</f>
        <v>836500000</v>
      </c>
      <c r="H1100" s="48">
        <f>+G1100-F1100</f>
        <v>246500000</v>
      </c>
    </row>
    <row r="1101" spans="1:8" x14ac:dyDescent="0.25">
      <c r="A1101" s="40" t="s">
        <v>1184</v>
      </c>
      <c r="B1101" s="22" t="s">
        <v>1185</v>
      </c>
      <c r="C1101" s="22" t="s">
        <v>2653</v>
      </c>
      <c r="D1101" s="22" t="s">
        <v>57</v>
      </c>
      <c r="E1101" s="47">
        <f>SUMIF('2025'!$E$2:$E$13728,A1101,'2025'!$H$2:$H$13728)</f>
        <v>570000000</v>
      </c>
      <c r="F1101" s="47">
        <f>SUMIF('Periodo Parcial 2025'!$E$2:$E$1048576,A1101,'Periodo Parcial 2025'!$H$2:$H$1048576)</f>
        <v>300000000</v>
      </c>
      <c r="G1101" s="47">
        <f>SUMIF('Periodo Parcial 2026'!$E$2:$E$1048576,A1101,'Periodo Parcial 2026'!$H$2:$H$1048576)</f>
        <v>560000000</v>
      </c>
      <c r="H1101" s="48">
        <f>+G1101-F1101</f>
        <v>260000000</v>
      </c>
    </row>
    <row r="1102" spans="1:8" x14ac:dyDescent="0.25">
      <c r="A1102" s="40" t="s">
        <v>2538</v>
      </c>
      <c r="B1102" s="22" t="s">
        <v>2539</v>
      </c>
      <c r="C1102" s="22" t="s">
        <v>2989</v>
      </c>
      <c r="D1102" s="22" t="s">
        <v>87</v>
      </c>
      <c r="E1102" s="47">
        <f>SUMIF('2025'!$E$2:$E$13728,A1102,'2025'!$H$2:$H$13728)</f>
        <v>0</v>
      </c>
      <c r="F1102" s="47">
        <f>SUMIF('Periodo Parcial 2025'!$E$2:$E$1048576,A1102,'Periodo Parcial 2025'!$H$2:$H$1048576)</f>
        <v>0</v>
      </c>
      <c r="G1102" s="47">
        <f>SUMIF('Periodo Parcial 2026'!$E$2:$E$1048576,A1102,'Periodo Parcial 2026'!$H$2:$H$1048576)</f>
        <v>265000000</v>
      </c>
      <c r="H1102" s="48">
        <f>+G1102-F1102</f>
        <v>265000000</v>
      </c>
    </row>
    <row r="1103" spans="1:8" ht="15.75" thickBot="1" x14ac:dyDescent="0.3">
      <c r="A1103" s="41" t="s">
        <v>1818</v>
      </c>
      <c r="B1103" s="24" t="s">
        <v>1819</v>
      </c>
      <c r="C1103" s="22" t="s">
        <v>2778</v>
      </c>
      <c r="D1103" s="24" t="s">
        <v>54</v>
      </c>
      <c r="E1103" s="49">
        <f>SUMIF('2025'!$E$2:$E$13728,A1103,'2025'!$H$2:$H$13728)</f>
        <v>462857417</v>
      </c>
      <c r="F1103" s="49">
        <f>SUMIF('Periodo Parcial 2025'!$E$2:$E$1048576,A1103,'Periodo Parcial 2025'!$H$2:$H$1048576)</f>
        <v>0</v>
      </c>
      <c r="G1103" s="49">
        <f>SUMIF('Periodo Parcial 2026'!$E$2:$E$1048576,A1103,'Periodo Parcial 2026'!$H$2:$H$1048576)</f>
        <v>585000000</v>
      </c>
      <c r="H1103" s="50">
        <f>+G1103-F1103</f>
        <v>585000000</v>
      </c>
    </row>
    <row r="1104" spans="1:8" ht="15.75" thickBot="1" x14ac:dyDescent="0.3">
      <c r="A1104" s="173" t="s">
        <v>2550</v>
      </c>
      <c r="B1104" s="174"/>
      <c r="C1104" s="174"/>
      <c r="D1104" s="175"/>
      <c r="E1104" s="51">
        <f>SUM(E4:E1103)</f>
        <v>61623088234</v>
      </c>
      <c r="F1104" s="51">
        <f>SUM(F4:F1103)</f>
        <v>21598636899</v>
      </c>
      <c r="G1104" s="51">
        <f>SUM(G4:G1103)</f>
        <v>23736406669</v>
      </c>
      <c r="H1104" s="52">
        <f>SUM(H4:H1103)</f>
        <v>2137769770</v>
      </c>
    </row>
  </sheetData>
  <autoFilter ref="A3:H1104" xr:uid="{3791D85C-6B0E-4E0F-AC6D-47BE247DEF5D}"/>
  <sortState xmlns:xlrd2="http://schemas.microsoft.com/office/spreadsheetml/2017/richdata2" ref="A4:H1103">
    <sortCondition ref="H4:H1103"/>
  </sortState>
  <mergeCells count="1">
    <mergeCell ref="A1104:D1104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12F20-CB36-4842-8A2E-24794A649B4B}">
  <sheetPr codeName="Hoja13">
    <tabColor rgb="FF00B050"/>
  </sheetPr>
  <dimension ref="A2:K541"/>
  <sheetViews>
    <sheetView zoomScale="115" zoomScaleNormal="115" workbookViewId="0">
      <selection activeCell="B7" sqref="B7"/>
    </sheetView>
  </sheetViews>
  <sheetFormatPr baseColWidth="10" defaultRowHeight="15" x14ac:dyDescent="0.25"/>
  <cols>
    <col min="1" max="1" width="29.5703125" customWidth="1"/>
    <col min="2" max="2" width="15.28515625" style="6" customWidth="1"/>
    <col min="3" max="3" width="5.7109375" style="6" customWidth="1"/>
    <col min="4" max="4" width="15.28515625" style="6" customWidth="1"/>
    <col min="5" max="5" width="5.7109375" customWidth="1"/>
    <col min="6" max="6" width="2.7109375" customWidth="1"/>
    <col min="7" max="7" width="17" customWidth="1"/>
    <col min="8" max="8" width="11.42578125" customWidth="1"/>
    <col min="9" max="9" width="16.42578125" customWidth="1"/>
    <col min="10" max="10" width="2.7109375" customWidth="1"/>
    <col min="11" max="11" width="16.42578125" style="6" customWidth="1"/>
  </cols>
  <sheetData>
    <row r="2" spans="1:11" ht="15.75" thickBot="1" x14ac:dyDescent="0.3"/>
    <row r="3" spans="1:11" ht="15.75" thickBot="1" x14ac:dyDescent="0.3">
      <c r="A3" s="132" t="s">
        <v>2652</v>
      </c>
      <c r="B3" s="133">
        <v>2025</v>
      </c>
      <c r="C3" s="134" t="s">
        <v>13</v>
      </c>
      <c r="D3" s="133">
        <v>2026</v>
      </c>
      <c r="E3" s="135" t="s">
        <v>13</v>
      </c>
      <c r="G3" s="142" t="s">
        <v>3038</v>
      </c>
      <c r="I3" s="142" t="s">
        <v>3059</v>
      </c>
      <c r="K3" s="164" t="s">
        <v>3060</v>
      </c>
    </row>
    <row r="4" spans="1:11" x14ac:dyDescent="0.25">
      <c r="A4" s="40" t="s">
        <v>2653</v>
      </c>
      <c r="B4" s="9">
        <f>SUMIF('Comp Aportes'!$C$4:$C$1103,$A4,'Comp Aportes'!$E$4:$E$1103)</f>
        <v>4200000000</v>
      </c>
      <c r="C4" s="141">
        <f>+$B4*100/$B$541</f>
        <v>6.8156272597884611</v>
      </c>
      <c r="D4" s="9">
        <f>SUMIF('Comp Aportes'!$C$4:$C$1103,$A4,'Comp Aportes'!$G$4:$G$1103)</f>
        <v>3707500000</v>
      </c>
      <c r="E4" s="128">
        <f>+$D4*100/$D$541</f>
        <v>15.628523892931442</v>
      </c>
      <c r="G4" s="119">
        <f>IF((B4-D4)&gt;0,B4-D4,0)</f>
        <v>492500000</v>
      </c>
      <c r="I4" s="121">
        <f>SUMIF(Hoja1!C2:C1016,$A4,Hoja1!G2:G1016)</f>
        <v>5114540848</v>
      </c>
      <c r="K4" s="121">
        <f>+I4*0.7</f>
        <v>3580178593.5999999</v>
      </c>
    </row>
    <row r="5" spans="1:11" x14ac:dyDescent="0.25">
      <c r="A5" s="1" t="s">
        <v>2691</v>
      </c>
      <c r="B5" s="9">
        <f>SUMIF('Comp Aportes'!$C$4:$C$1103,$A5,'Comp Aportes'!$E$4:$E$1103)</f>
        <v>2915484914</v>
      </c>
      <c r="C5" s="141">
        <f t="shared" ref="C5:C68" si="0">+$B5*100/$B$541</f>
        <v>4.7311567750858137</v>
      </c>
      <c r="D5" s="9">
        <f>SUMIF('Comp Aportes'!$C$4:$C$1103,$A5,'Comp Aportes'!$G$4:$G$1103)</f>
        <v>0</v>
      </c>
      <c r="E5" s="128">
        <f t="shared" ref="E5:E68" si="1">+$D5*100/$D$541</f>
        <v>0</v>
      </c>
      <c r="G5" s="119">
        <f t="shared" ref="G5:G68" si="2">IF((B5-D5)&gt;0,B5-D5,0)</f>
        <v>2915484914</v>
      </c>
      <c r="I5" s="119">
        <f>SUMIF(Hoja1!C3:C1017,$A5,Hoja1!G3:G1017)</f>
        <v>3067964733</v>
      </c>
      <c r="K5" s="119">
        <f t="shared" ref="K5:K68" si="3">+I5*0.7</f>
        <v>2147575313.0999999</v>
      </c>
    </row>
    <row r="6" spans="1:11" x14ac:dyDescent="0.25">
      <c r="A6" s="1" t="s">
        <v>2712</v>
      </c>
      <c r="B6" s="9">
        <f>SUMIF('Comp Aportes'!$C$4:$C$1103,$A6,'Comp Aportes'!$E$4:$E$1103)</f>
        <v>2164000000</v>
      </c>
      <c r="C6" s="141">
        <f t="shared" si="0"/>
        <v>3.5116708071862455</v>
      </c>
      <c r="D6" s="9">
        <f>SUMIF('Comp Aportes'!$C$4:$C$1103,$A6,'Comp Aportes'!$G$4:$G$1103)</f>
        <v>929500000</v>
      </c>
      <c r="E6" s="128">
        <f t="shared" si="1"/>
        <v>3.9181963475333177</v>
      </c>
      <c r="G6" s="119">
        <f t="shared" si="2"/>
        <v>1234500000</v>
      </c>
      <c r="I6" s="119">
        <f>SUMIF(Hoja1!C4:C1018,$A6,Hoja1!G4:G1018)</f>
        <v>2830880266</v>
      </c>
      <c r="K6" s="119">
        <f t="shared" si="3"/>
        <v>1981616186.1999998</v>
      </c>
    </row>
    <row r="7" spans="1:11" x14ac:dyDescent="0.25">
      <c r="A7" s="1" t="s">
        <v>2788</v>
      </c>
      <c r="B7" s="9">
        <f>SUMIF('Comp Aportes'!$C$4:$C$1103,$A7,'Comp Aportes'!$E$4:$E$1103)</f>
        <v>1701519381</v>
      </c>
      <c r="C7" s="141">
        <f t="shared" si="0"/>
        <v>2.761171875286188</v>
      </c>
      <c r="D7" s="9">
        <f>SUMIF('Comp Aportes'!$C$4:$C$1103,$A7,'Comp Aportes'!$G$4:$G$1103)</f>
        <v>0</v>
      </c>
      <c r="E7" s="128">
        <f t="shared" si="1"/>
        <v>0</v>
      </c>
      <c r="G7" s="119">
        <f t="shared" si="2"/>
        <v>1701519381</v>
      </c>
      <c r="I7" s="119">
        <f>SUMIF(Hoja1!C5:C1019,$A7,Hoja1!G5:G1019)</f>
        <v>1773069393</v>
      </c>
      <c r="K7" s="119">
        <f t="shared" si="3"/>
        <v>1241148575.0999999</v>
      </c>
    </row>
    <row r="8" spans="1:11" x14ac:dyDescent="0.25">
      <c r="A8" s="40" t="s">
        <v>2692</v>
      </c>
      <c r="B8" s="9">
        <f>SUMIF('Comp Aportes'!$C$4:$C$1103,$A8,'Comp Aportes'!$E$4:$E$1103)</f>
        <v>1572072971</v>
      </c>
      <c r="C8" s="141">
        <f t="shared" si="0"/>
        <v>2.5511103322676751</v>
      </c>
      <c r="D8" s="9">
        <f>SUMIF('Comp Aportes'!$C$4:$C$1103,$A8,'Comp Aportes'!$G$4:$G$1103)</f>
        <v>349000000</v>
      </c>
      <c r="E8" s="128">
        <f t="shared" si="1"/>
        <v>1.4711678593750703</v>
      </c>
      <c r="G8" s="119">
        <f t="shared" si="2"/>
        <v>1223072971</v>
      </c>
      <c r="I8" s="119">
        <f>SUMIF(Hoja1!C6:C1020,$A8,Hoja1!G6:G1020)</f>
        <v>1789715908</v>
      </c>
      <c r="K8" s="119">
        <f t="shared" si="3"/>
        <v>1252801135.5999999</v>
      </c>
    </row>
    <row r="9" spans="1:11" x14ac:dyDescent="0.25">
      <c r="A9" s="40" t="s">
        <v>3005</v>
      </c>
      <c r="B9" s="9">
        <f>SUMIF('Comp Aportes'!$C$4:$C$1103,$A9,'Comp Aportes'!$E$4:$E$1103)</f>
        <v>1198230058</v>
      </c>
      <c r="C9" s="141">
        <f t="shared" si="0"/>
        <v>1.9444498682863594</v>
      </c>
      <c r="D9" s="9">
        <f>SUMIF('Comp Aportes'!$C$4:$C$1103,$A9,'Comp Aportes'!$G$4:$G$1103)</f>
        <v>631025073</v>
      </c>
      <c r="E9" s="128">
        <f t="shared" si="1"/>
        <v>2.6600109050355516</v>
      </c>
      <c r="G9" s="119">
        <f t="shared" si="2"/>
        <v>567204985</v>
      </c>
      <c r="I9" s="119">
        <f>SUMIF(Hoja1!C7:C1021,$A9,Hoja1!G7:G1021)</f>
        <v>1221094148</v>
      </c>
      <c r="K9" s="119">
        <f t="shared" si="3"/>
        <v>854765903.5999999</v>
      </c>
    </row>
    <row r="10" spans="1:11" x14ac:dyDescent="0.25">
      <c r="A10" s="40" t="s">
        <v>2785</v>
      </c>
      <c r="B10" s="9">
        <f>SUMIF('Comp Aportes'!$C$4:$C$1103,$A10,'Comp Aportes'!$E$4:$E$1103)</f>
        <v>1082259345</v>
      </c>
      <c r="C10" s="141">
        <f t="shared" si="0"/>
        <v>1.7562562604625727</v>
      </c>
      <c r="D10" s="9">
        <f>SUMIF('Comp Aportes'!$C$4:$C$1103,$A10,'Comp Aportes'!$G$4:$G$1103)</f>
        <v>61263884</v>
      </c>
      <c r="E10" s="128">
        <f t="shared" si="1"/>
        <v>0.25825059335611067</v>
      </c>
      <c r="G10" s="119">
        <f t="shared" si="2"/>
        <v>1020995461</v>
      </c>
      <c r="I10" s="119">
        <f>SUMIF(Hoja1!C8:C1022,$A10,Hoja1!G8:G1022)</f>
        <v>1092405550</v>
      </c>
      <c r="K10" s="119">
        <f t="shared" si="3"/>
        <v>764683885</v>
      </c>
    </row>
    <row r="11" spans="1:11" x14ac:dyDescent="0.25">
      <c r="A11" s="1" t="s">
        <v>2967</v>
      </c>
      <c r="B11" s="9">
        <f>SUMIF('Comp Aportes'!$C$4:$C$1103,$A11,'Comp Aportes'!$E$4:$E$1103)</f>
        <v>1077829842</v>
      </c>
      <c r="C11" s="141">
        <f t="shared" si="0"/>
        <v>1.7490682029877833</v>
      </c>
      <c r="D11" s="9">
        <f>SUMIF('Comp Aportes'!$C$4:$C$1103,$A11,'Comp Aportes'!$G$4:$G$1103)</f>
        <v>1238028915</v>
      </c>
      <c r="E11" s="128">
        <f t="shared" si="1"/>
        <v>5.2187631768624376</v>
      </c>
      <c r="G11" s="119">
        <f t="shared" si="2"/>
        <v>0</v>
      </c>
      <c r="I11" s="119">
        <f>SUMIF(Hoja1!C9:C1023,$A11,Hoja1!G9:G1023)</f>
        <v>1238028916</v>
      </c>
      <c r="K11" s="119">
        <f t="shared" si="3"/>
        <v>866620241.19999993</v>
      </c>
    </row>
    <row r="12" spans="1:11" x14ac:dyDescent="0.25">
      <c r="A12" s="1" t="s">
        <v>2850</v>
      </c>
      <c r="B12" s="9">
        <f>SUMIF('Comp Aportes'!$C$4:$C$1103,$A12,'Comp Aportes'!$E$4:$E$1103)</f>
        <v>1070000000</v>
      </c>
      <c r="C12" s="141">
        <f t="shared" si="0"/>
        <v>1.73636218285087</v>
      </c>
      <c r="D12" s="9">
        <f>SUMIF('Comp Aportes'!$C$4:$C$1103,$A12,'Comp Aportes'!$G$4:$G$1103)</f>
        <v>1201500000</v>
      </c>
      <c r="E12" s="128">
        <f t="shared" si="1"/>
        <v>5.0647798940949773</v>
      </c>
      <c r="G12" s="119">
        <f t="shared" si="2"/>
        <v>0</v>
      </c>
      <c r="I12" s="119">
        <f>SUMIF(Hoja1!C10:C1024,$A12,Hoja1!G10:G1024)</f>
        <v>1555755065</v>
      </c>
      <c r="K12" s="119">
        <f t="shared" si="3"/>
        <v>1089028545.5</v>
      </c>
    </row>
    <row r="13" spans="1:11" x14ac:dyDescent="0.25">
      <c r="A13" s="40" t="s">
        <v>2671</v>
      </c>
      <c r="B13" s="9">
        <f>SUMIF('Comp Aportes'!$C$4:$C$1103,$A13,'Comp Aportes'!$E$4:$E$1103)</f>
        <v>1024256575</v>
      </c>
      <c r="C13" s="141">
        <f t="shared" si="0"/>
        <v>1.6621311984732297</v>
      </c>
      <c r="D13" s="9">
        <f>SUMIF('Comp Aportes'!$C$4:$C$1103,$A13,'Comp Aportes'!$G$4:$G$1103)</f>
        <v>536046739</v>
      </c>
      <c r="E13" s="128">
        <f t="shared" si="1"/>
        <v>2.259641070314089</v>
      </c>
      <c r="G13" s="119">
        <f t="shared" si="2"/>
        <v>488209836</v>
      </c>
      <c r="I13" s="119">
        <f>SUMIF(Hoja1!C11:C1025,$A13,Hoja1!G11:G1025)</f>
        <v>1203812993</v>
      </c>
      <c r="K13" s="119">
        <f t="shared" si="3"/>
        <v>842669095.0999999</v>
      </c>
    </row>
    <row r="14" spans="1:11" x14ac:dyDescent="0.25">
      <c r="A14" s="40" t="s">
        <v>2654</v>
      </c>
      <c r="B14" s="9">
        <f>SUMIF('Comp Aportes'!$C$4:$C$1103,$A14,'Comp Aportes'!$E$4:$E$1103)</f>
        <v>1007646506</v>
      </c>
      <c r="C14" s="141">
        <f t="shared" si="0"/>
        <v>1.6351769034581423</v>
      </c>
      <c r="D14" s="9">
        <f>SUMIF('Comp Aportes'!$C$4:$C$1103,$A14,'Comp Aportes'!$G$4:$G$1103)</f>
        <v>556414395</v>
      </c>
      <c r="E14" s="128">
        <f t="shared" si="1"/>
        <v>2.345498494033309</v>
      </c>
      <c r="G14" s="119">
        <f t="shared" si="2"/>
        <v>451232111</v>
      </c>
      <c r="I14" s="119">
        <f>SUMIF(Hoja1!C12:C1026,$A14,Hoja1!G12:G1026)</f>
        <v>1056116100</v>
      </c>
      <c r="K14" s="119">
        <f t="shared" si="3"/>
        <v>739281270</v>
      </c>
    </row>
    <row r="15" spans="1:11" x14ac:dyDescent="0.25">
      <c r="A15" s="40" t="s">
        <v>2655</v>
      </c>
      <c r="B15" s="9">
        <f>SUMIF('Comp Aportes'!$C$4:$C$1103,$A15,'Comp Aportes'!$E$4:$E$1103)</f>
        <v>900000000</v>
      </c>
      <c r="C15" s="140">
        <f t="shared" si="0"/>
        <v>1.4604915556689559</v>
      </c>
      <c r="D15" s="9">
        <f>SUMIF('Comp Aportes'!$C$4:$C$1103,$A15,'Comp Aportes'!$G$4:$G$1103)</f>
        <v>180000000</v>
      </c>
      <c r="E15" s="128">
        <f t="shared" si="1"/>
        <v>0.75876852345992163</v>
      </c>
      <c r="G15" s="119">
        <f t="shared" si="2"/>
        <v>720000000</v>
      </c>
      <c r="I15" s="119">
        <f>SUMIF(Hoja1!C13:C1027,$A15,Hoja1!G13:G1027)</f>
        <v>3180706200</v>
      </c>
      <c r="K15" s="119">
        <f t="shared" si="3"/>
        <v>2226494340</v>
      </c>
    </row>
    <row r="16" spans="1:11" x14ac:dyDescent="0.25">
      <c r="A16" s="1" t="s">
        <v>2914</v>
      </c>
      <c r="B16" s="9">
        <f>SUMIF('Comp Aportes'!$C$4:$C$1103,$A16,'Comp Aportes'!$E$4:$E$1103)</f>
        <v>898307522</v>
      </c>
      <c r="C16" s="140">
        <f t="shared" si="0"/>
        <v>1.4577450558610054</v>
      </c>
      <c r="D16" s="9">
        <f>SUMIF('Comp Aportes'!$C$4:$C$1103,$A16,'Comp Aportes'!$G$4:$G$1103)</f>
        <v>0</v>
      </c>
      <c r="E16" s="128">
        <f t="shared" si="1"/>
        <v>0</v>
      </c>
      <c r="G16" s="119">
        <f t="shared" si="2"/>
        <v>898307522</v>
      </c>
      <c r="I16" s="119">
        <f>SUMIF(Hoja1!C14:C1028,$A16,Hoja1!G14:G1028)</f>
        <v>898307072</v>
      </c>
      <c r="K16" s="119">
        <f t="shared" si="3"/>
        <v>628814950.39999998</v>
      </c>
    </row>
    <row r="17" spans="1:11" x14ac:dyDescent="0.25">
      <c r="A17" s="1" t="s">
        <v>2699</v>
      </c>
      <c r="B17" s="9">
        <f>SUMIF('Comp Aportes'!$C$4:$C$1103,$A17,'Comp Aportes'!$E$4:$E$1103)</f>
        <v>857000000</v>
      </c>
      <c r="C17" s="140">
        <f t="shared" si="0"/>
        <v>1.3907125146758836</v>
      </c>
      <c r="D17" s="9">
        <f>SUMIF('Comp Aportes'!$C$4:$C$1103,$A17,'Comp Aportes'!$G$4:$G$1103)</f>
        <v>205000000</v>
      </c>
      <c r="E17" s="128">
        <f t="shared" si="1"/>
        <v>0.86415304060713294</v>
      </c>
      <c r="G17" s="119">
        <f t="shared" si="2"/>
        <v>652000000</v>
      </c>
      <c r="I17" s="119">
        <f>SUMIF(Hoja1!C15:C1029,$A17,Hoja1!G15:G1029)</f>
        <v>2481426709</v>
      </c>
      <c r="K17" s="119">
        <f t="shared" si="3"/>
        <v>1736998696.3</v>
      </c>
    </row>
    <row r="18" spans="1:11" x14ac:dyDescent="0.25">
      <c r="A18" s="40" t="s">
        <v>2778</v>
      </c>
      <c r="B18" s="9">
        <f>SUMIF('Comp Aportes'!$C$4:$C$1103,$A18,'Comp Aportes'!$E$4:$E$1103)</f>
        <v>854837511</v>
      </c>
      <c r="C18" s="140">
        <f t="shared" si="0"/>
        <v>1.3872032958717426</v>
      </c>
      <c r="D18" s="9">
        <f>SUMIF('Comp Aportes'!$C$4:$C$1103,$A18,'Comp Aportes'!$G$4:$G$1103)</f>
        <v>671750000</v>
      </c>
      <c r="E18" s="128">
        <f t="shared" si="1"/>
        <v>2.8316819757455685</v>
      </c>
      <c r="G18" s="119">
        <f t="shared" si="2"/>
        <v>183087511</v>
      </c>
      <c r="I18" s="119">
        <f>SUMIF(Hoja1!C16:C1030,$A18,Hoja1!G16:G1030)</f>
        <v>853712935</v>
      </c>
      <c r="K18" s="119">
        <f t="shared" si="3"/>
        <v>597599054.5</v>
      </c>
    </row>
    <row r="19" spans="1:11" x14ac:dyDescent="0.25">
      <c r="A19" s="1" t="s">
        <v>2794</v>
      </c>
      <c r="B19" s="9">
        <f>SUMIF('Comp Aportes'!$C$4:$C$1103,$A19,'Comp Aportes'!$E$4:$E$1103)</f>
        <v>841733400</v>
      </c>
      <c r="C19" s="140">
        <f t="shared" si="0"/>
        <v>1.3659383586939107</v>
      </c>
      <c r="D19" s="9">
        <f>SUMIF('Comp Aportes'!$C$4:$C$1103,$A19,'Comp Aportes'!$G$4:$G$1103)</f>
        <v>0</v>
      </c>
      <c r="E19" s="128">
        <f t="shared" si="1"/>
        <v>0</v>
      </c>
      <c r="G19" s="119">
        <f t="shared" si="2"/>
        <v>841733400</v>
      </c>
      <c r="I19" s="119">
        <f>SUMIF(Hoja1!C17:C1031,$A19,Hoja1!G17:G1031)</f>
        <v>861054519</v>
      </c>
      <c r="K19" s="119">
        <f t="shared" si="3"/>
        <v>602738163.29999995</v>
      </c>
    </row>
    <row r="20" spans="1:11" x14ac:dyDescent="0.25">
      <c r="A20" s="1" t="s">
        <v>1720</v>
      </c>
      <c r="B20" s="9">
        <f>SUMIF('Comp Aportes'!$C$4:$C$1103,$A20,'Comp Aportes'!$E$4:$E$1103)</f>
        <v>822923786</v>
      </c>
      <c r="C20" s="140">
        <f t="shared" si="0"/>
        <v>1.33541471156903</v>
      </c>
      <c r="D20" s="9">
        <f>SUMIF('Comp Aportes'!$C$4:$C$1103,$A20,'Comp Aportes'!$G$4:$G$1103)</f>
        <v>59944987</v>
      </c>
      <c r="E20" s="128">
        <f t="shared" si="1"/>
        <v>0.25269094041563445</v>
      </c>
      <c r="G20" s="119">
        <f t="shared" si="2"/>
        <v>762978799</v>
      </c>
      <c r="I20" s="119">
        <f>SUMIF(Hoja1!C18:C1032,$A20,Hoja1!G18:G1032)</f>
        <v>1023099257</v>
      </c>
      <c r="K20" s="119">
        <f t="shared" si="3"/>
        <v>716169479.89999998</v>
      </c>
    </row>
    <row r="21" spans="1:11" x14ac:dyDescent="0.25">
      <c r="A21" s="40" t="s">
        <v>2824</v>
      </c>
      <c r="B21" s="9">
        <f>SUMIF('Comp Aportes'!$C$4:$C$1103,$A21,'Comp Aportes'!$E$4:$E$1103)</f>
        <v>819500000</v>
      </c>
      <c r="C21" s="140">
        <f t="shared" si="0"/>
        <v>1.3298586998563438</v>
      </c>
      <c r="D21" s="9">
        <f>SUMIF('Comp Aportes'!$C$4:$C$1103,$A21,'Comp Aportes'!$G$4:$G$1103)</f>
        <v>0</v>
      </c>
      <c r="E21" s="128">
        <f t="shared" si="1"/>
        <v>0</v>
      </c>
      <c r="G21" s="119">
        <f t="shared" si="2"/>
        <v>819500000</v>
      </c>
      <c r="I21" s="119">
        <f>SUMIF(Hoja1!C19:C1033,$A21,Hoja1!G19:G1033)</f>
        <v>838306804</v>
      </c>
      <c r="K21" s="119">
        <f t="shared" si="3"/>
        <v>586814762.79999995</v>
      </c>
    </row>
    <row r="22" spans="1:11" x14ac:dyDescent="0.25">
      <c r="A22" s="1" t="s">
        <v>2764</v>
      </c>
      <c r="B22" s="9">
        <f>SUMIF('Comp Aportes'!$C$4:$C$1103,$A22,'Comp Aportes'!$E$4:$E$1103)</f>
        <v>712659971</v>
      </c>
      <c r="C22" s="140">
        <f t="shared" si="0"/>
        <v>1.1564820774542035</v>
      </c>
      <c r="D22" s="9">
        <f>SUMIF('Comp Aportes'!$C$4:$C$1103,$A22,'Comp Aportes'!$G$4:$G$1103)</f>
        <v>373458919</v>
      </c>
      <c r="E22" s="128">
        <f t="shared" si="1"/>
        <v>1.5742715141253805</v>
      </c>
      <c r="G22" s="119">
        <f t="shared" si="2"/>
        <v>339201052</v>
      </c>
      <c r="I22" s="119">
        <f>SUMIF(Hoja1!C20:C1034,$A22,Hoja1!G20:G1034)</f>
        <v>773786403</v>
      </c>
      <c r="K22" s="119">
        <f t="shared" si="3"/>
        <v>541650482.10000002</v>
      </c>
    </row>
    <row r="23" spans="1:11" x14ac:dyDescent="0.25">
      <c r="A23" s="1" t="s">
        <v>2902</v>
      </c>
      <c r="B23" s="9">
        <f>SUMIF('Comp Aportes'!$C$4:$C$1103,$A23,'Comp Aportes'!$E$4:$E$1103)</f>
        <v>695000000</v>
      </c>
      <c r="C23" s="140">
        <f t="shared" si="0"/>
        <v>1.1278240346554715</v>
      </c>
      <c r="D23" s="9">
        <f>SUMIF('Comp Aportes'!$C$4:$C$1103,$A23,'Comp Aportes'!$G$4:$G$1103)</f>
        <v>0</v>
      </c>
      <c r="E23" s="128">
        <f t="shared" si="1"/>
        <v>0</v>
      </c>
      <c r="G23" s="119">
        <f t="shared" si="2"/>
        <v>695000000</v>
      </c>
      <c r="I23" s="119">
        <f>SUMIF(Hoja1!C21:C1035,$A23,Hoja1!G21:G1035)</f>
        <v>1589107866</v>
      </c>
      <c r="K23" s="119">
        <f t="shared" si="3"/>
        <v>1112375506.2</v>
      </c>
    </row>
    <row r="24" spans="1:11" x14ac:dyDescent="0.25">
      <c r="A24" s="1" t="s">
        <v>2849</v>
      </c>
      <c r="B24" s="9">
        <f>SUMIF('Comp Aportes'!$C$4:$C$1103,$A24,'Comp Aportes'!$E$4:$E$1103)</f>
        <v>672695541</v>
      </c>
      <c r="C24" s="140">
        <f t="shared" si="0"/>
        <v>1.0916290635185111</v>
      </c>
      <c r="D24" s="9">
        <f>SUMIF('Comp Aportes'!$C$4:$C$1103,$A24,'Comp Aportes'!$G$4:$G$1103)</f>
        <v>67074598</v>
      </c>
      <c r="E24" s="128">
        <f t="shared" si="1"/>
        <v>0.28274496492293227</v>
      </c>
      <c r="G24" s="119">
        <f t="shared" si="2"/>
        <v>605620943</v>
      </c>
      <c r="I24" s="119">
        <f>SUMIF(Hoja1!C22:C1036,$A24,Hoja1!G22:G1036)</f>
        <v>690457134</v>
      </c>
      <c r="K24" s="119">
        <f t="shared" si="3"/>
        <v>483319993.79999995</v>
      </c>
    </row>
    <row r="25" spans="1:11" x14ac:dyDescent="0.25">
      <c r="A25" s="40" t="s">
        <v>2679</v>
      </c>
      <c r="B25" s="9">
        <f>SUMIF('Comp Aportes'!$C$4:$C$1103,$A25,'Comp Aportes'!$E$4:$E$1103)</f>
        <v>646243736</v>
      </c>
      <c r="C25" s="140">
        <f t="shared" si="0"/>
        <v>1.0487039103688423</v>
      </c>
      <c r="D25" s="9">
        <f>SUMIF('Comp Aportes'!$C$4:$C$1103,$A25,'Comp Aportes'!$G$4:$G$1103)</f>
        <v>340768398</v>
      </c>
      <c r="E25" s="128">
        <f t="shared" si="1"/>
        <v>1.4364685232903496</v>
      </c>
      <c r="G25" s="119">
        <f t="shared" si="2"/>
        <v>305475338</v>
      </c>
      <c r="I25" s="119">
        <f>SUMIF(Hoja1!C23:C1037,$A25,Hoja1!G23:G1037)</f>
        <v>699815016</v>
      </c>
      <c r="K25" s="119">
        <f t="shared" si="3"/>
        <v>489870511.19999999</v>
      </c>
    </row>
    <row r="26" spans="1:11" x14ac:dyDescent="0.25">
      <c r="A26" s="1" t="s">
        <v>2795</v>
      </c>
      <c r="B26" s="9">
        <f>SUMIF('Comp Aportes'!$C$4:$C$1103,$A26,'Comp Aportes'!$E$4:$E$1103)</f>
        <v>566953846</v>
      </c>
      <c r="C26" s="140">
        <f t="shared" si="0"/>
        <v>0.92003478281893081</v>
      </c>
      <c r="D26" s="9">
        <f>SUMIF('Comp Aportes'!$C$4:$C$1103,$A26,'Comp Aportes'!$G$4:$G$1103)</f>
        <v>0</v>
      </c>
      <c r="E26" s="128">
        <f t="shared" si="1"/>
        <v>0</v>
      </c>
      <c r="G26" s="119">
        <f t="shared" si="2"/>
        <v>566953846</v>
      </c>
      <c r="I26" s="119">
        <f>SUMIF(Hoja1!C24:C1038,$A26,Hoja1!G24:G1038)</f>
        <v>566953846</v>
      </c>
      <c r="K26" s="119">
        <f t="shared" si="3"/>
        <v>396867692.19999999</v>
      </c>
    </row>
    <row r="27" spans="1:11" x14ac:dyDescent="0.25">
      <c r="A27" s="1" t="s">
        <v>2819</v>
      </c>
      <c r="B27" s="9">
        <f>SUMIF('Comp Aportes'!$C$4:$C$1103,$A27,'Comp Aportes'!$E$4:$E$1103)</f>
        <v>565029221</v>
      </c>
      <c r="C27" s="140">
        <f t="shared" si="0"/>
        <v>0.91691156219634262</v>
      </c>
      <c r="D27" s="9">
        <f>SUMIF('Comp Aportes'!$C$4:$C$1103,$A27,'Comp Aportes'!$G$4:$G$1103)</f>
        <v>0</v>
      </c>
      <c r="E27" s="128">
        <f t="shared" si="1"/>
        <v>0</v>
      </c>
      <c r="G27" s="119">
        <f t="shared" si="2"/>
        <v>565029221</v>
      </c>
      <c r="I27" s="119">
        <f>SUMIF(Hoja1!C25:C1039,$A27,Hoja1!G25:G1039)</f>
        <v>627698929</v>
      </c>
      <c r="K27" s="119">
        <f t="shared" si="3"/>
        <v>439389250.29999995</v>
      </c>
    </row>
    <row r="28" spans="1:11" x14ac:dyDescent="0.25">
      <c r="A28" s="40" t="s">
        <v>3017</v>
      </c>
      <c r="B28" s="9">
        <f>SUMIF('Comp Aportes'!$C$4:$C$1103,$A28,'Comp Aportes'!$E$4:$E$1103)</f>
        <v>550000000</v>
      </c>
      <c r="C28" s="140">
        <f t="shared" si="0"/>
        <v>0.89252261735325089</v>
      </c>
      <c r="D28" s="9">
        <f>SUMIF('Comp Aportes'!$C$4:$C$1103,$A28,'Comp Aportes'!$G$4:$G$1103)</f>
        <v>300000000</v>
      </c>
      <c r="E28" s="128">
        <f t="shared" si="1"/>
        <v>1.2646142057665362</v>
      </c>
      <c r="G28" s="119">
        <f t="shared" si="2"/>
        <v>250000000</v>
      </c>
      <c r="I28" s="119">
        <f>SUMIF(Hoja1!C26:C1040,$A28,Hoja1!G26:G1040)</f>
        <v>1359992867</v>
      </c>
      <c r="K28" s="119">
        <f t="shared" si="3"/>
        <v>951995006.89999998</v>
      </c>
    </row>
    <row r="29" spans="1:11" x14ac:dyDescent="0.25">
      <c r="A29" s="1" t="s">
        <v>2922</v>
      </c>
      <c r="B29" s="9">
        <f>SUMIF('Comp Aportes'!$C$4:$C$1103,$A29,'Comp Aportes'!$E$4:$E$1103)</f>
        <v>530082740</v>
      </c>
      <c r="C29" s="140">
        <f t="shared" si="0"/>
        <v>0.86020151730651417</v>
      </c>
      <c r="D29" s="9">
        <f>SUMIF('Comp Aportes'!$C$4:$C$1103,$A29,'Comp Aportes'!$G$4:$G$1103)</f>
        <v>0</v>
      </c>
      <c r="E29" s="128">
        <f t="shared" si="1"/>
        <v>0</v>
      </c>
      <c r="G29" s="119">
        <f t="shared" si="2"/>
        <v>530082740</v>
      </c>
      <c r="I29" s="119">
        <f>SUMIF(Hoja1!C27:C1041,$A29,Hoja1!G27:G1041)</f>
        <v>535947658</v>
      </c>
      <c r="K29" s="119">
        <f t="shared" si="3"/>
        <v>375163360.59999996</v>
      </c>
    </row>
    <row r="30" spans="1:11" x14ac:dyDescent="0.25">
      <c r="A30" s="40" t="s">
        <v>2885</v>
      </c>
      <c r="B30" s="9">
        <f>SUMIF('Comp Aportes'!$C$4:$C$1103,$A30,'Comp Aportes'!$E$4:$E$1103)</f>
        <v>518053535</v>
      </c>
      <c r="C30" s="140">
        <f t="shared" si="0"/>
        <v>0.84068090361327996</v>
      </c>
      <c r="D30" s="9">
        <f>SUMIF('Comp Aportes'!$C$4:$C$1103,$A30,'Comp Aportes'!$G$4:$G$1103)</f>
        <v>584056670</v>
      </c>
      <c r="E30" s="128">
        <f t="shared" si="1"/>
        <v>2.4620212061823263</v>
      </c>
      <c r="G30" s="119">
        <f t="shared" si="2"/>
        <v>0</v>
      </c>
      <c r="I30" s="119">
        <f>SUMIF(Hoja1!C28:C1042,$A30,Hoja1!G28:G1042)</f>
        <v>584056670</v>
      </c>
      <c r="K30" s="119">
        <f t="shared" si="3"/>
        <v>408839669</v>
      </c>
    </row>
    <row r="31" spans="1:11" x14ac:dyDescent="0.25">
      <c r="A31" s="1" t="s">
        <v>2660</v>
      </c>
      <c r="B31" s="9">
        <f>SUMIF('Comp Aportes'!$C$4:$C$1103,$A31,'Comp Aportes'!$E$4:$E$1103)</f>
        <v>508549581</v>
      </c>
      <c r="C31" s="140">
        <f t="shared" si="0"/>
        <v>0.82525818743276191</v>
      </c>
      <c r="D31" s="9">
        <f>SUMIF('Comp Aportes'!$C$4:$C$1103,$A31,'Comp Aportes'!$G$4:$G$1103)</f>
        <v>0</v>
      </c>
      <c r="E31" s="128">
        <f t="shared" si="1"/>
        <v>0</v>
      </c>
      <c r="G31" s="119">
        <f t="shared" si="2"/>
        <v>508549581</v>
      </c>
      <c r="I31" s="119">
        <f>SUMIF(Hoja1!C29:C1043,$A31,Hoja1!G29:G1043)</f>
        <v>849135075</v>
      </c>
      <c r="K31" s="119">
        <f t="shared" si="3"/>
        <v>594394552.5</v>
      </c>
    </row>
    <row r="32" spans="1:11" x14ac:dyDescent="0.25">
      <c r="A32" s="1" t="s">
        <v>2958</v>
      </c>
      <c r="B32" s="9">
        <f>SUMIF('Comp Aportes'!$C$4:$C$1103,$A32,'Comp Aportes'!$E$4:$E$1103)</f>
        <v>470729882</v>
      </c>
      <c r="C32" s="127">
        <f>+$B32*100/$B$541</f>
        <v>0.76388557518004896</v>
      </c>
      <c r="D32" s="9">
        <f>SUMIF('Comp Aportes'!$C$4:$C$1103,$A32,'Comp Aportes'!$G$4:$G$1103)</f>
        <v>232402411</v>
      </c>
      <c r="E32" s="128">
        <f t="shared" si="1"/>
        <v>0.97966463468331033</v>
      </c>
      <c r="G32" s="119">
        <f t="shared" si="2"/>
        <v>238327471</v>
      </c>
      <c r="I32" s="119">
        <f>SUMIF(Hoja1!C30:C1044,$A32,Hoja1!G30:G1044)</f>
        <v>1225104142</v>
      </c>
      <c r="K32" s="119">
        <f t="shared" si="3"/>
        <v>857572899.39999998</v>
      </c>
    </row>
    <row r="33" spans="1:11" x14ac:dyDescent="0.25">
      <c r="A33" s="1" t="s">
        <v>3019</v>
      </c>
      <c r="B33" s="9">
        <f>SUMIF('Comp Aportes'!$C$4:$C$1103,$A33,'Comp Aportes'!$E$4:$E$1103)</f>
        <v>452830076</v>
      </c>
      <c r="C33" s="127">
        <f t="shared" si="0"/>
        <v>0.7348383357232573</v>
      </c>
      <c r="D33" s="9">
        <f>SUMIF('Comp Aportes'!$C$4:$C$1103,$A33,'Comp Aportes'!$G$4:$G$1103)</f>
        <v>226210181</v>
      </c>
      <c r="E33" s="128">
        <f t="shared" si="1"/>
        <v>0.95356202793873124</v>
      </c>
      <c r="G33" s="119">
        <f t="shared" si="2"/>
        <v>226619895</v>
      </c>
      <c r="I33" s="119">
        <f>SUMIF(Hoja1!C31:C1045,$A33,Hoja1!G31:G1045)</f>
        <v>2292566122</v>
      </c>
      <c r="K33" s="119">
        <f t="shared" si="3"/>
        <v>1604796285.3999999</v>
      </c>
    </row>
    <row r="34" spans="1:11" x14ac:dyDescent="0.25">
      <c r="A34" s="40" t="s">
        <v>2661</v>
      </c>
      <c r="B34" s="9">
        <f>SUMIF('Comp Aportes'!$C$4:$C$1103,$A34,'Comp Aportes'!$E$4:$E$1103)</f>
        <v>414600000</v>
      </c>
      <c r="C34" s="127">
        <f t="shared" si="0"/>
        <v>0.67279977664483237</v>
      </c>
      <c r="D34" s="9">
        <f>SUMIF('Comp Aportes'!$C$4:$C$1103,$A34,'Comp Aportes'!$G$4:$G$1103)</f>
        <v>155000000</v>
      </c>
      <c r="E34" s="128">
        <f t="shared" si="1"/>
        <v>0.65338400631271032</v>
      </c>
      <c r="G34" s="119">
        <f t="shared" si="2"/>
        <v>259600000</v>
      </c>
      <c r="I34" s="119">
        <f>SUMIF(Hoja1!C32:C1046,$A34,Hoja1!G32:G1046)</f>
        <v>415252916</v>
      </c>
      <c r="K34" s="119">
        <f t="shared" si="3"/>
        <v>290677041.19999999</v>
      </c>
    </row>
    <row r="35" spans="1:11" x14ac:dyDescent="0.25">
      <c r="A35" s="1" t="s">
        <v>3010</v>
      </c>
      <c r="B35" s="9">
        <f>SUMIF('Comp Aportes'!$C$4:$C$1103,$A35,'Comp Aportes'!$E$4:$E$1103)</f>
        <v>400000000</v>
      </c>
      <c r="C35" s="127">
        <f t="shared" si="0"/>
        <v>0.64910735807509157</v>
      </c>
      <c r="D35" s="9">
        <f>SUMIF('Comp Aportes'!$C$4:$C$1103,$A35,'Comp Aportes'!$G$4:$G$1103)</f>
        <v>177777780</v>
      </c>
      <c r="E35" s="128">
        <f t="shared" si="1"/>
        <v>0.74940102019212662</v>
      </c>
      <c r="G35" s="119">
        <f t="shared" si="2"/>
        <v>222222220</v>
      </c>
      <c r="I35" s="119">
        <f>SUMIF(Hoja1!C33:C1047,$A35,Hoja1!G33:G1047)</f>
        <v>0</v>
      </c>
      <c r="K35" s="119">
        <f t="shared" si="3"/>
        <v>0</v>
      </c>
    </row>
    <row r="36" spans="1:11" x14ac:dyDescent="0.25">
      <c r="A36" s="40" t="s">
        <v>2702</v>
      </c>
      <c r="B36" s="9">
        <f>SUMIF('Comp Aportes'!$C$4:$C$1103,$A36,'Comp Aportes'!$E$4:$E$1103)</f>
        <v>398202284</v>
      </c>
      <c r="C36" s="127">
        <f t="shared" si="0"/>
        <v>0.64619008136676825</v>
      </c>
      <c r="D36" s="9">
        <f>SUMIF('Comp Aportes'!$C$4:$C$1103,$A36,'Comp Aportes'!$G$4:$G$1103)</f>
        <v>128654621</v>
      </c>
      <c r="E36" s="128">
        <f t="shared" si="1"/>
        <v>0.54232820451369901</v>
      </c>
      <c r="G36" s="119">
        <f t="shared" si="2"/>
        <v>269547663</v>
      </c>
      <c r="I36" s="119">
        <f>SUMIF(Hoja1!C34:C1048,$A36,Hoja1!G34:G1048)</f>
        <v>402672836</v>
      </c>
      <c r="K36" s="119">
        <f t="shared" si="3"/>
        <v>281870985.19999999</v>
      </c>
    </row>
    <row r="37" spans="1:11" x14ac:dyDescent="0.25">
      <c r="A37" s="40" t="s">
        <v>2913</v>
      </c>
      <c r="B37" s="9">
        <f>SUMIF('Comp Aportes'!$C$4:$C$1103,$A37,'Comp Aportes'!$E$4:$E$1103)</f>
        <v>385000000</v>
      </c>
      <c r="C37" s="127">
        <f t="shared" si="0"/>
        <v>0.62476583214727566</v>
      </c>
      <c r="D37" s="9">
        <f>SUMIF('Comp Aportes'!$C$4:$C$1103,$A37,'Comp Aportes'!$G$4:$G$1103)</f>
        <v>0</v>
      </c>
      <c r="E37" s="128">
        <f t="shared" si="1"/>
        <v>0</v>
      </c>
      <c r="G37" s="119">
        <f t="shared" si="2"/>
        <v>385000000</v>
      </c>
      <c r="I37" s="119">
        <f>SUMIF(Hoja1!C35:C1049,$A37,Hoja1!G35:G1049)</f>
        <v>716928339</v>
      </c>
      <c r="K37" s="119">
        <f t="shared" si="3"/>
        <v>501849837.29999995</v>
      </c>
    </row>
    <row r="38" spans="1:11" x14ac:dyDescent="0.25">
      <c r="A38" s="40" t="s">
        <v>2747</v>
      </c>
      <c r="B38" s="9">
        <f>SUMIF('Comp Aportes'!$C$4:$C$1103,$A38,'Comp Aportes'!$E$4:$E$1103)</f>
        <v>381931261</v>
      </c>
      <c r="C38" s="127">
        <f t="shared" si="0"/>
        <v>0.61978597948499559</v>
      </c>
      <c r="D38" s="9">
        <f>SUMIF('Comp Aportes'!$C$4:$C$1103,$A38,'Comp Aportes'!$G$4:$G$1103)</f>
        <v>406830207</v>
      </c>
      <c r="E38" s="128">
        <f t="shared" si="1"/>
        <v>1.7149441970238015</v>
      </c>
      <c r="G38" s="119">
        <f t="shared" si="2"/>
        <v>0</v>
      </c>
      <c r="I38" s="119">
        <f>SUMIF(Hoja1!C36:C1050,$A38,Hoja1!G36:G1050)</f>
        <v>407242005</v>
      </c>
      <c r="K38" s="119">
        <f t="shared" si="3"/>
        <v>285069403.5</v>
      </c>
    </row>
    <row r="39" spans="1:11" x14ac:dyDescent="0.25">
      <c r="A39" s="40" t="s">
        <v>2927</v>
      </c>
      <c r="B39" s="9">
        <f>SUMIF('Comp Aportes'!$C$4:$C$1103,$A39,'Comp Aportes'!$E$4:$E$1103)</f>
        <v>377574892</v>
      </c>
      <c r="C39" s="127">
        <f t="shared" si="0"/>
        <v>0.61271660155402008</v>
      </c>
      <c r="D39" s="9">
        <f>SUMIF('Comp Aportes'!$C$4:$C$1103,$A39,'Comp Aportes'!$G$4:$G$1103)</f>
        <v>0</v>
      </c>
      <c r="E39" s="128">
        <f t="shared" si="1"/>
        <v>0</v>
      </c>
      <c r="G39" s="119">
        <f t="shared" si="2"/>
        <v>377574892</v>
      </c>
      <c r="I39" s="119">
        <f>SUMIF(Hoja1!C37:C1051,$A39,Hoja1!G37:G1051)</f>
        <v>401448712</v>
      </c>
      <c r="K39" s="119">
        <f t="shared" si="3"/>
        <v>281014098.39999998</v>
      </c>
    </row>
    <row r="40" spans="1:11" x14ac:dyDescent="0.25">
      <c r="A40" s="40" t="s">
        <v>2656</v>
      </c>
      <c r="B40" s="9">
        <f>SUMIF('Comp Aportes'!$C$4:$C$1103,$A40,'Comp Aportes'!$E$4:$E$1103)</f>
        <v>375100000</v>
      </c>
      <c r="C40" s="127">
        <f t="shared" si="0"/>
        <v>0.60870042503491717</v>
      </c>
      <c r="D40" s="9">
        <f>SUMIF('Comp Aportes'!$C$4:$C$1103,$A40,'Comp Aportes'!$G$4:$G$1103)</f>
        <v>0</v>
      </c>
      <c r="E40" s="128">
        <f t="shared" si="1"/>
        <v>0</v>
      </c>
      <c r="G40" s="119">
        <f t="shared" si="2"/>
        <v>375100000</v>
      </c>
      <c r="I40" s="119">
        <f>SUMIF(Hoja1!C38:C1052,$A40,Hoja1!G38:G1052)</f>
        <v>412151294</v>
      </c>
      <c r="K40" s="119">
        <f t="shared" si="3"/>
        <v>288505905.79999995</v>
      </c>
    </row>
    <row r="41" spans="1:11" x14ac:dyDescent="0.25">
      <c r="A41" s="40" t="s">
        <v>2665</v>
      </c>
      <c r="B41" s="9">
        <f>SUMIF('Comp Aportes'!$C$4:$C$1103,$A41,'Comp Aportes'!$E$4:$E$1103)</f>
        <v>365080771</v>
      </c>
      <c r="C41" s="127">
        <f t="shared" si="0"/>
        <v>0.5924415368695688</v>
      </c>
      <c r="D41" s="9">
        <f>SUMIF('Comp Aportes'!$C$4:$C$1103,$A41,'Comp Aportes'!$G$4:$G$1103)</f>
        <v>187081324</v>
      </c>
      <c r="E41" s="128">
        <f t="shared" si="1"/>
        <v>0.78861899988004003</v>
      </c>
      <c r="G41" s="119">
        <f t="shared" si="2"/>
        <v>177999447</v>
      </c>
      <c r="I41" s="119">
        <f>SUMIF(Hoja1!C39:C1053,$A41,Hoja1!G39:G1053)</f>
        <v>485586493</v>
      </c>
      <c r="K41" s="119">
        <f t="shared" si="3"/>
        <v>339910545.09999996</v>
      </c>
    </row>
    <row r="42" spans="1:11" x14ac:dyDescent="0.25">
      <c r="A42" s="40" t="s">
        <v>2925</v>
      </c>
      <c r="B42" s="9">
        <f>SUMIF('Comp Aportes'!$C$4:$C$1103,$A42,'Comp Aportes'!$E$4:$E$1103)</f>
        <v>354025087</v>
      </c>
      <c r="C42" s="127">
        <f t="shared" si="0"/>
        <v>0.57450072228718607</v>
      </c>
      <c r="D42" s="9">
        <f>SUMIF('Comp Aportes'!$C$4:$C$1103,$A42,'Comp Aportes'!$G$4:$G$1103)</f>
        <v>0</v>
      </c>
      <c r="E42" s="128">
        <f t="shared" si="1"/>
        <v>0</v>
      </c>
      <c r="G42" s="119">
        <f t="shared" si="2"/>
        <v>354025087</v>
      </c>
      <c r="I42" s="119">
        <f>SUMIF(Hoja1!C40:C1054,$A42,Hoja1!G40:G1054)</f>
        <v>354025087</v>
      </c>
      <c r="K42" s="119">
        <f t="shared" si="3"/>
        <v>247817560.89999998</v>
      </c>
    </row>
    <row r="43" spans="1:11" x14ac:dyDescent="0.25">
      <c r="A43" s="40" t="s">
        <v>2952</v>
      </c>
      <c r="B43" s="9">
        <f>SUMIF('Comp Aportes'!$C$4:$C$1103,$A43,'Comp Aportes'!$E$4:$E$1103)</f>
        <v>354023600</v>
      </c>
      <c r="C43" s="127">
        <f t="shared" si="0"/>
        <v>0.57449830923058243</v>
      </c>
      <c r="D43" s="9">
        <f>SUMIF('Comp Aportes'!$C$4:$C$1103,$A43,'Comp Aportes'!$G$4:$G$1103)</f>
        <v>278808239</v>
      </c>
      <c r="E43" s="128">
        <f t="shared" si="1"/>
        <v>1.1752828657471719</v>
      </c>
      <c r="G43" s="119">
        <f t="shared" si="2"/>
        <v>75215361</v>
      </c>
      <c r="I43" s="119">
        <f>SUMIF(Hoja1!C41:C1055,$A43,Hoja1!G41:G1055)</f>
        <v>370672712</v>
      </c>
      <c r="K43" s="119">
        <f t="shared" si="3"/>
        <v>259470898.39999998</v>
      </c>
    </row>
    <row r="44" spans="1:11" x14ac:dyDescent="0.25">
      <c r="A44" s="40" t="s">
        <v>2975</v>
      </c>
      <c r="B44" s="9">
        <f>SUMIF('Comp Aportes'!$C$4:$C$1103,$A44,'Comp Aportes'!$E$4:$E$1103)</f>
        <v>353502521</v>
      </c>
      <c r="C44" s="127">
        <f t="shared" si="0"/>
        <v>0.5736527186979864</v>
      </c>
      <c r="D44" s="9">
        <f>SUMIF('Comp Aportes'!$C$4:$C$1103,$A44,'Comp Aportes'!$G$4:$G$1103)</f>
        <v>121075664</v>
      </c>
      <c r="E44" s="128">
        <f t="shared" si="1"/>
        <v>0.51038001555671997</v>
      </c>
      <c r="G44" s="119">
        <f t="shared" si="2"/>
        <v>232426857</v>
      </c>
      <c r="I44" s="119">
        <f>SUMIF(Hoja1!C42:C1056,$A44,Hoja1!G42:G1056)</f>
        <v>353502521</v>
      </c>
      <c r="K44" s="119">
        <f t="shared" si="3"/>
        <v>247451764.69999999</v>
      </c>
    </row>
    <row r="45" spans="1:11" x14ac:dyDescent="0.25">
      <c r="A45" s="40" t="s">
        <v>3013</v>
      </c>
      <c r="B45" s="9">
        <f>SUMIF('Comp Aportes'!$C$4:$C$1103,$A45,'Comp Aportes'!$E$4:$E$1103)</f>
        <v>351317096</v>
      </c>
      <c r="C45" s="127">
        <f t="shared" si="0"/>
        <v>0.57010628007793329</v>
      </c>
      <c r="D45" s="9">
        <f>SUMIF('Comp Aportes'!$C$4:$C$1103,$A45,'Comp Aportes'!$G$4:$G$1103)</f>
        <v>60438877</v>
      </c>
      <c r="E45" s="128">
        <f t="shared" si="1"/>
        <v>0.25477287478258787</v>
      </c>
      <c r="G45" s="119">
        <f t="shared" si="2"/>
        <v>290878219</v>
      </c>
      <c r="I45" s="119">
        <f>SUMIF(Hoja1!C43:C1057,$A45,Hoja1!G43:G1057)</f>
        <v>351317096</v>
      </c>
      <c r="K45" s="119">
        <f t="shared" si="3"/>
        <v>245921967.19999999</v>
      </c>
    </row>
    <row r="46" spans="1:11" x14ac:dyDescent="0.25">
      <c r="A46" s="40" t="s">
        <v>2773</v>
      </c>
      <c r="B46" s="9">
        <f>SUMIF('Comp Aportes'!$C$4:$C$1103,$A46,'Comp Aportes'!$E$4:$E$1103)</f>
        <v>350000000</v>
      </c>
      <c r="C46" s="127">
        <f t="shared" si="0"/>
        <v>0.56796893831570516</v>
      </c>
      <c r="D46" s="9">
        <f>SUMIF('Comp Aportes'!$C$4:$C$1103,$A46,'Comp Aportes'!$G$4:$G$1103)</f>
        <v>0</v>
      </c>
      <c r="E46" s="128">
        <f t="shared" si="1"/>
        <v>0</v>
      </c>
      <c r="G46" s="119">
        <f t="shared" si="2"/>
        <v>350000000</v>
      </c>
      <c r="I46" s="119">
        <f>SUMIF(Hoja1!C44:C1058,$A46,Hoja1!G44:G1058)</f>
        <v>356440545</v>
      </c>
      <c r="K46" s="119">
        <f t="shared" si="3"/>
        <v>249508381.49999997</v>
      </c>
    </row>
    <row r="47" spans="1:11" x14ac:dyDescent="0.25">
      <c r="A47" s="40" t="s">
        <v>2996</v>
      </c>
      <c r="B47" s="9">
        <f>SUMIF('Comp Aportes'!$C$4:$C$1103,$A47,'Comp Aportes'!$E$4:$E$1103)</f>
        <v>344940937</v>
      </c>
      <c r="C47" s="127">
        <f t="shared" si="0"/>
        <v>0.55975925077004152</v>
      </c>
      <c r="D47" s="9">
        <f>SUMIF('Comp Aportes'!$C$4:$C$1103,$A47,'Comp Aportes'!$G$4:$G$1103)</f>
        <v>361480528</v>
      </c>
      <c r="E47" s="128">
        <f t="shared" si="1"/>
        <v>1.5237780360559603</v>
      </c>
      <c r="G47" s="119">
        <f t="shared" si="2"/>
        <v>0</v>
      </c>
      <c r="I47" s="119">
        <f>SUMIF(Hoja1!C45:C1059,$A47,Hoja1!G45:G1059)</f>
        <v>361480528</v>
      </c>
      <c r="K47" s="119">
        <f t="shared" si="3"/>
        <v>253036369.59999999</v>
      </c>
    </row>
    <row r="48" spans="1:11" x14ac:dyDescent="0.25">
      <c r="A48" s="40" t="s">
        <v>2681</v>
      </c>
      <c r="B48" s="9">
        <f>SUMIF('Comp Aportes'!$C$4:$C$1103,$A48,'Comp Aportes'!$E$4:$E$1103)</f>
        <v>320271231</v>
      </c>
      <c r="C48" s="127">
        <f t="shared" si="0"/>
        <v>0.51972603155466846</v>
      </c>
      <c r="D48" s="9">
        <f>SUMIF('Comp Aportes'!$C$4:$C$1103,$A48,'Comp Aportes'!$G$4:$G$1103)</f>
        <v>271775734</v>
      </c>
      <c r="E48" s="128">
        <f t="shared" si="1"/>
        <v>1.1456381799967579</v>
      </c>
      <c r="G48" s="119">
        <f t="shared" si="2"/>
        <v>48495497</v>
      </c>
      <c r="I48" s="119">
        <f>SUMIF(Hoja1!C46:C1060,$A48,Hoja1!G46:G1060)</f>
        <v>325533679</v>
      </c>
      <c r="K48" s="119">
        <f t="shared" si="3"/>
        <v>227873575.29999998</v>
      </c>
    </row>
    <row r="49" spans="1:11" x14ac:dyDescent="0.25">
      <c r="A49" s="40" t="s">
        <v>2803</v>
      </c>
      <c r="B49" s="9">
        <f>SUMIF('Comp Aportes'!$C$4:$C$1103,$A49,'Comp Aportes'!$E$4:$E$1103)</f>
        <v>318860245</v>
      </c>
      <c r="C49" s="127">
        <f t="shared" si="0"/>
        <v>0.51743632806781603</v>
      </c>
      <c r="D49" s="9">
        <f>SUMIF('Comp Aportes'!$C$4:$C$1103,$A49,'Comp Aportes'!$G$4:$G$1103)</f>
        <v>116772851</v>
      </c>
      <c r="E49" s="128">
        <f t="shared" si="1"/>
        <v>0.49224202074153017</v>
      </c>
      <c r="G49" s="119">
        <f t="shared" si="2"/>
        <v>202087394</v>
      </c>
      <c r="I49" s="119">
        <f>SUMIF(Hoja1!C47:C1061,$A49,Hoja1!G47:G1061)</f>
        <v>329744901</v>
      </c>
      <c r="K49" s="119">
        <f t="shared" si="3"/>
        <v>230821430.69999999</v>
      </c>
    </row>
    <row r="50" spans="1:11" x14ac:dyDescent="0.25">
      <c r="A50" s="40" t="s">
        <v>2853</v>
      </c>
      <c r="B50" s="9">
        <f>SUMIF('Comp Aportes'!$C$4:$C$1103,$A50,'Comp Aportes'!$E$4:$E$1103)</f>
        <v>314614721</v>
      </c>
      <c r="C50" s="127">
        <f t="shared" si="0"/>
        <v>0.51054682589960509</v>
      </c>
      <c r="D50" s="9">
        <f>SUMIF('Comp Aportes'!$C$4:$C$1103,$A50,'Comp Aportes'!$G$4:$G$1103)</f>
        <v>0</v>
      </c>
      <c r="E50" s="128">
        <f t="shared" si="1"/>
        <v>0</v>
      </c>
      <c r="G50" s="119">
        <f t="shared" si="2"/>
        <v>314614721</v>
      </c>
      <c r="I50" s="119">
        <f>SUMIF(Hoja1!C48:C1062,$A50,Hoja1!G48:G1062)</f>
        <v>324011872</v>
      </c>
      <c r="K50" s="119">
        <f t="shared" si="3"/>
        <v>226808310.39999998</v>
      </c>
    </row>
    <row r="51" spans="1:11" x14ac:dyDescent="0.25">
      <c r="A51" s="40" t="s">
        <v>2771</v>
      </c>
      <c r="B51" s="9">
        <f>SUMIF('Comp Aportes'!$C$4:$C$1103,$A51,'Comp Aportes'!$E$4:$E$1103)</f>
        <v>305152842</v>
      </c>
      <c r="C51" s="127">
        <f t="shared" si="0"/>
        <v>0.49519238769931462</v>
      </c>
      <c r="D51" s="9">
        <f>SUMIF('Comp Aportes'!$C$4:$C$1103,$A51,'Comp Aportes'!$G$4:$G$1103)</f>
        <v>0</v>
      </c>
      <c r="E51" s="128">
        <f t="shared" si="1"/>
        <v>0</v>
      </c>
      <c r="G51" s="119">
        <f t="shared" si="2"/>
        <v>305152842</v>
      </c>
      <c r="I51" s="119">
        <f>SUMIF(Hoja1!C49:C1063,$A51,Hoja1!G49:G1063)</f>
        <v>319832599</v>
      </c>
      <c r="K51" s="119">
        <f t="shared" si="3"/>
        <v>223882819.29999998</v>
      </c>
    </row>
    <row r="52" spans="1:11" x14ac:dyDescent="0.25">
      <c r="A52" s="1" t="s">
        <v>2895</v>
      </c>
      <c r="B52" s="9">
        <f>SUMIF('Comp Aportes'!$C$4:$C$1103,$A52,'Comp Aportes'!$E$4:$E$1103)</f>
        <v>300000000</v>
      </c>
      <c r="C52" s="127">
        <f t="shared" si="0"/>
        <v>0.48683051855631865</v>
      </c>
      <c r="D52" s="9">
        <f>SUMIF('Comp Aportes'!$C$4:$C$1103,$A52,'Comp Aportes'!$G$4:$G$1103)</f>
        <v>0</v>
      </c>
      <c r="E52" s="128">
        <f t="shared" si="1"/>
        <v>0</v>
      </c>
      <c r="G52" s="119">
        <f t="shared" si="2"/>
        <v>300000000</v>
      </c>
      <c r="I52" s="119">
        <f>SUMIF(Hoja1!C50:C1064,$A52,Hoja1!G50:G1064)</f>
        <v>498325134</v>
      </c>
      <c r="K52" s="119">
        <f t="shared" si="3"/>
        <v>348827593.79999995</v>
      </c>
    </row>
    <row r="53" spans="1:11" x14ac:dyDescent="0.25">
      <c r="A53" s="40" t="s">
        <v>2659</v>
      </c>
      <c r="B53" s="9">
        <f>SUMIF('Comp Aportes'!$C$4:$C$1103,$A53,'Comp Aportes'!$E$4:$E$1103)</f>
        <v>299700768</v>
      </c>
      <c r="C53" s="127">
        <f t="shared" si="0"/>
        <v>0.48634493432388987</v>
      </c>
      <c r="D53" s="9">
        <f>SUMIF('Comp Aportes'!$C$4:$C$1103,$A53,'Comp Aportes'!$G$4:$G$1103)</f>
        <v>0</v>
      </c>
      <c r="E53" s="128">
        <f t="shared" si="1"/>
        <v>0</v>
      </c>
      <c r="G53" s="119">
        <f t="shared" si="2"/>
        <v>299700768</v>
      </c>
      <c r="I53" s="119">
        <f>SUMIF(Hoja1!C51:C1065,$A53,Hoja1!G51:G1065)</f>
        <v>302182766</v>
      </c>
      <c r="K53" s="119">
        <f t="shared" si="3"/>
        <v>211527936.19999999</v>
      </c>
    </row>
    <row r="54" spans="1:11" x14ac:dyDescent="0.25">
      <c r="A54" s="1" t="s">
        <v>2658</v>
      </c>
      <c r="B54" s="9">
        <f>SUMIF('Comp Aportes'!$C$4:$C$1103,$A54,'Comp Aportes'!$E$4:$E$1103)</f>
        <v>294995579</v>
      </c>
      <c r="C54" s="127">
        <f t="shared" si="0"/>
        <v>0.47870950232130488</v>
      </c>
      <c r="D54" s="9">
        <f>SUMIF('Comp Aportes'!$C$4:$C$1103,$A54,'Comp Aportes'!$G$4:$G$1103)</f>
        <v>0</v>
      </c>
      <c r="E54" s="128">
        <f t="shared" si="1"/>
        <v>0</v>
      </c>
      <c r="G54" s="119">
        <f t="shared" si="2"/>
        <v>294995579</v>
      </c>
      <c r="I54" s="119">
        <f>SUMIF(Hoja1!C52:C1066,$A54,Hoja1!G52:G1066)</f>
        <v>456902342</v>
      </c>
      <c r="K54" s="119">
        <f t="shared" si="3"/>
        <v>319831639.39999998</v>
      </c>
    </row>
    <row r="55" spans="1:11" x14ac:dyDescent="0.25">
      <c r="A55" s="1" t="s">
        <v>2666</v>
      </c>
      <c r="B55" s="9">
        <f>SUMIF('Comp Aportes'!$C$4:$C$1103,$A55,'Comp Aportes'!$E$4:$E$1103)</f>
        <v>291092289</v>
      </c>
      <c r="C55" s="127">
        <f t="shared" si="0"/>
        <v>0.4723753666720526</v>
      </c>
      <c r="D55" s="9">
        <f>SUMIF('Comp Aportes'!$C$4:$C$1103,$A55,'Comp Aportes'!$G$4:$G$1103)</f>
        <v>143273819</v>
      </c>
      <c r="E55" s="128">
        <f t="shared" si="1"/>
        <v>0.60395368940607819</v>
      </c>
      <c r="G55" s="119">
        <f t="shared" si="2"/>
        <v>147818470</v>
      </c>
      <c r="I55" s="119">
        <f>SUMIF(Hoja1!C53:C1067,$A55,Hoja1!G53:G1067)</f>
        <v>291092289</v>
      </c>
      <c r="K55" s="119">
        <f t="shared" si="3"/>
        <v>203764602.29999998</v>
      </c>
    </row>
    <row r="56" spans="1:11" x14ac:dyDescent="0.25">
      <c r="A56" s="1" t="s">
        <v>2751</v>
      </c>
      <c r="B56" s="9">
        <f>SUMIF('Comp Aportes'!$C$4:$C$1103,$A56,'Comp Aportes'!$E$4:$E$1103)</f>
        <v>289746984</v>
      </c>
      <c r="C56" s="127">
        <f t="shared" si="0"/>
        <v>0.47019224823616457</v>
      </c>
      <c r="D56" s="9">
        <f>SUMIF('Comp Aportes'!$C$4:$C$1103,$A56,'Comp Aportes'!$G$4:$G$1103)</f>
        <v>151679135</v>
      </c>
      <c r="E56" s="128">
        <f t="shared" si="1"/>
        <v>0.63938529613126738</v>
      </c>
      <c r="G56" s="119">
        <f t="shared" si="2"/>
        <v>138067849</v>
      </c>
      <c r="I56" s="119">
        <f>SUMIF(Hoja1!C54:C1068,$A56,Hoja1!G54:G1068)</f>
        <v>297761638</v>
      </c>
      <c r="K56" s="119">
        <f t="shared" si="3"/>
        <v>208433146.59999999</v>
      </c>
    </row>
    <row r="57" spans="1:11" x14ac:dyDescent="0.25">
      <c r="A57" s="40" t="s">
        <v>2781</v>
      </c>
      <c r="B57" s="9">
        <f>SUMIF('Comp Aportes'!$C$4:$C$1103,$A57,'Comp Aportes'!$E$4:$E$1103)</f>
        <v>288063016</v>
      </c>
      <c r="C57" s="127">
        <f t="shared" si="0"/>
        <v>0.4674595581872571</v>
      </c>
      <c r="D57" s="9">
        <f>SUMIF('Comp Aportes'!$C$4:$C$1103,$A57,'Comp Aportes'!$G$4:$G$1103)</f>
        <v>30000000</v>
      </c>
      <c r="E57" s="128">
        <f t="shared" si="1"/>
        <v>0.1264614205766536</v>
      </c>
      <c r="G57" s="119">
        <f t="shared" si="2"/>
        <v>258063016</v>
      </c>
      <c r="I57" s="119">
        <f>SUMIF(Hoja1!C55:C1069,$A57,Hoja1!G55:G1069)</f>
        <v>331634761</v>
      </c>
      <c r="K57" s="119">
        <f t="shared" si="3"/>
        <v>232144332.69999999</v>
      </c>
    </row>
    <row r="58" spans="1:11" x14ac:dyDescent="0.25">
      <c r="A58" s="1" t="s">
        <v>2664</v>
      </c>
      <c r="B58" s="9">
        <f>SUMIF('Comp Aportes'!$C$4:$C$1103,$A58,'Comp Aportes'!$E$4:$E$1103)</f>
        <v>283816206</v>
      </c>
      <c r="C58" s="127">
        <f t="shared" si="0"/>
        <v>0.46056796913888987</v>
      </c>
      <c r="D58" s="9">
        <f>SUMIF('Comp Aportes'!$C$4:$C$1103,$A58,'Comp Aportes'!$G$4:$G$1103)</f>
        <v>74402143</v>
      </c>
      <c r="E58" s="128">
        <f t="shared" si="1"/>
        <v>0.31363335659091079</v>
      </c>
      <c r="G58" s="119">
        <f t="shared" si="2"/>
        <v>209414063</v>
      </c>
      <c r="I58" s="119">
        <f>SUMIF(Hoja1!C56:C1070,$A58,Hoja1!G56:G1070)</f>
        <v>383763658</v>
      </c>
      <c r="K58" s="119">
        <f t="shared" si="3"/>
        <v>268634560.59999996</v>
      </c>
    </row>
    <row r="59" spans="1:11" x14ac:dyDescent="0.25">
      <c r="A59" s="40" t="s">
        <v>2657</v>
      </c>
      <c r="B59" s="9">
        <f>SUMIF('Comp Aportes'!$C$4:$C$1103,$A59,'Comp Aportes'!$E$4:$E$1103)</f>
        <v>280000000</v>
      </c>
      <c r="C59" s="127">
        <f t="shared" si="0"/>
        <v>0.45437515065256412</v>
      </c>
      <c r="D59" s="9">
        <f>SUMIF('Comp Aportes'!$C$4:$C$1103,$A59,'Comp Aportes'!$G$4:$G$1103)</f>
        <v>0</v>
      </c>
      <c r="E59" s="128">
        <f t="shared" si="1"/>
        <v>0</v>
      </c>
      <c r="G59" s="119">
        <f t="shared" si="2"/>
        <v>280000000</v>
      </c>
      <c r="I59" s="119">
        <f>SUMIF(Hoja1!C57:C1071,$A59,Hoja1!G57:G1071)</f>
        <v>1085379854</v>
      </c>
      <c r="K59" s="119">
        <f t="shared" si="3"/>
        <v>759765897.79999995</v>
      </c>
    </row>
    <row r="60" spans="1:11" x14ac:dyDescent="0.25">
      <c r="A60" s="40" t="s">
        <v>2923</v>
      </c>
      <c r="B60" s="9">
        <f>SUMIF('Comp Aportes'!$C$4:$C$1103,$A60,'Comp Aportes'!$E$4:$E$1103)</f>
        <v>277979815</v>
      </c>
      <c r="C60" s="127">
        <f t="shared" si="0"/>
        <v>0.45109685828213175</v>
      </c>
      <c r="D60" s="9">
        <f>SUMIF('Comp Aportes'!$C$4:$C$1103,$A60,'Comp Aportes'!$G$4:$G$1103)</f>
        <v>0</v>
      </c>
      <c r="E60" s="128">
        <f t="shared" si="1"/>
        <v>0</v>
      </c>
      <c r="G60" s="119">
        <f t="shared" si="2"/>
        <v>277979815</v>
      </c>
      <c r="I60" s="119">
        <f>SUMIF(Hoja1!C58:C1072,$A60,Hoja1!G58:G1072)</f>
        <v>0</v>
      </c>
      <c r="K60" s="119">
        <f t="shared" si="3"/>
        <v>0</v>
      </c>
    </row>
    <row r="61" spans="1:11" x14ac:dyDescent="0.25">
      <c r="A61" s="40" t="s">
        <v>3011</v>
      </c>
      <c r="B61" s="9">
        <f>SUMIF('Comp Aportes'!$C$4:$C$1103,$A61,'Comp Aportes'!$E$4:$E$1103)</f>
        <v>270069546</v>
      </c>
      <c r="C61" s="127">
        <f t="shared" si="0"/>
        <v>0.43826032375149854</v>
      </c>
      <c r="D61" s="9">
        <f>SUMIF('Comp Aportes'!$C$4:$C$1103,$A61,'Comp Aportes'!$G$4:$G$1103)</f>
        <v>140000000</v>
      </c>
      <c r="E61" s="128">
        <f t="shared" si="1"/>
        <v>0.59015329602438349</v>
      </c>
      <c r="G61" s="119">
        <f t="shared" si="2"/>
        <v>130069546</v>
      </c>
      <c r="I61" s="119">
        <f>SUMIF(Hoja1!C59:C1073,$A61,Hoja1!G59:G1073)</f>
        <v>270069546</v>
      </c>
      <c r="K61" s="119">
        <f t="shared" si="3"/>
        <v>189048682.19999999</v>
      </c>
    </row>
    <row r="62" spans="1:11" x14ac:dyDescent="0.25">
      <c r="A62" s="1" t="s">
        <v>2767</v>
      </c>
      <c r="B62" s="9">
        <f>SUMIF('Comp Aportes'!$C$4:$C$1103,$A62,'Comp Aportes'!$E$4:$E$1103)</f>
        <v>261219237</v>
      </c>
      <c r="C62" s="127">
        <f t="shared" si="0"/>
        <v>0.42389832201865302</v>
      </c>
      <c r="D62" s="9">
        <f>SUMIF('Comp Aportes'!$C$4:$C$1103,$A62,'Comp Aportes'!$G$4:$G$1103)</f>
        <v>277006666</v>
      </c>
      <c r="E62" s="128">
        <f t="shared" si="1"/>
        <v>1.1676885497187537</v>
      </c>
      <c r="G62" s="119">
        <f t="shared" si="2"/>
        <v>0</v>
      </c>
      <c r="I62" s="119">
        <f>SUMIF(Hoja1!C60:C1074,$A62,Hoja1!G60:G1074)</f>
        <v>150611245</v>
      </c>
      <c r="K62" s="119">
        <f t="shared" si="3"/>
        <v>105427871.5</v>
      </c>
    </row>
    <row r="63" spans="1:11" x14ac:dyDescent="0.25">
      <c r="A63" s="40" t="s">
        <v>2926</v>
      </c>
      <c r="B63" s="9">
        <f>SUMIF('Comp Aportes'!$C$4:$C$1103,$A63,'Comp Aportes'!$E$4:$E$1103)</f>
        <v>258167747</v>
      </c>
      <c r="C63" s="127">
        <f t="shared" si="0"/>
        <v>0.4189464604884216</v>
      </c>
      <c r="D63" s="9">
        <f>SUMIF('Comp Aportes'!$C$4:$C$1103,$A63,'Comp Aportes'!$G$4:$G$1103)</f>
        <v>0</v>
      </c>
      <c r="E63" s="128">
        <f t="shared" si="1"/>
        <v>0</v>
      </c>
      <c r="G63" s="119">
        <f t="shared" si="2"/>
        <v>258167747</v>
      </c>
      <c r="I63" s="119">
        <f>SUMIF(Hoja1!C61:C1075,$A63,Hoja1!G61:G1075)</f>
        <v>0</v>
      </c>
      <c r="K63" s="119">
        <f t="shared" si="3"/>
        <v>0</v>
      </c>
    </row>
    <row r="64" spans="1:11" x14ac:dyDescent="0.25">
      <c r="A64" s="40" t="s">
        <v>2829</v>
      </c>
      <c r="B64" s="9">
        <f>SUMIF('Comp Aportes'!$C$4:$C$1103,$A64,'Comp Aportes'!$E$4:$E$1103)</f>
        <v>253294106</v>
      </c>
      <c r="C64" s="127">
        <f t="shared" si="0"/>
        <v>0.41103766990413049</v>
      </c>
      <c r="D64" s="9">
        <f>SUMIF('Comp Aportes'!$C$4:$C$1103,$A64,'Comp Aportes'!$G$4:$G$1103)</f>
        <v>0</v>
      </c>
      <c r="E64" s="128">
        <f t="shared" si="1"/>
        <v>0</v>
      </c>
      <c r="G64" s="119">
        <f t="shared" si="2"/>
        <v>253294106</v>
      </c>
      <c r="I64" s="119">
        <f>SUMIF(Hoja1!C62:C1076,$A64,Hoja1!G62:G1076)</f>
        <v>270569162</v>
      </c>
      <c r="K64" s="119">
        <f t="shared" si="3"/>
        <v>189398413.39999998</v>
      </c>
    </row>
    <row r="65" spans="1:11" x14ac:dyDescent="0.25">
      <c r="A65" s="1" t="s">
        <v>3016</v>
      </c>
      <c r="B65" s="9">
        <f>SUMIF('Comp Aportes'!$C$4:$C$1103,$A65,'Comp Aportes'!$E$4:$E$1103)</f>
        <v>251336578</v>
      </c>
      <c r="C65" s="127">
        <f t="shared" si="0"/>
        <v>0.40786105533303546</v>
      </c>
      <c r="D65" s="9">
        <f>SUMIF('Comp Aportes'!$C$4:$C$1103,$A65,'Comp Aportes'!$G$4:$G$1103)</f>
        <v>263383554</v>
      </c>
      <c r="E65" s="128">
        <f t="shared" si="1"/>
        <v>1.1102619465122585</v>
      </c>
      <c r="G65" s="119">
        <f t="shared" si="2"/>
        <v>0</v>
      </c>
      <c r="I65" s="119">
        <f>SUMIF(Hoja1!C63:C1077,$A65,Hoja1!G63:G1077)</f>
        <v>0</v>
      </c>
      <c r="K65" s="119">
        <f t="shared" si="3"/>
        <v>0</v>
      </c>
    </row>
    <row r="66" spans="1:11" x14ac:dyDescent="0.25">
      <c r="A66" s="1" t="s">
        <v>2852</v>
      </c>
      <c r="B66" s="9">
        <f>SUMIF('Comp Aportes'!$C$4:$C$1103,$A66,'Comp Aportes'!$E$4:$E$1103)</f>
        <v>250000000</v>
      </c>
      <c r="C66" s="127">
        <f t="shared" si="0"/>
        <v>0.40569209879693224</v>
      </c>
      <c r="D66" s="9">
        <f>SUMIF('Comp Aportes'!$C$4:$C$1103,$A66,'Comp Aportes'!$G$4:$G$1103)</f>
        <v>250000000</v>
      </c>
      <c r="E66" s="128">
        <f t="shared" si="1"/>
        <v>1.0538451714721133</v>
      </c>
      <c r="G66" s="119">
        <f t="shared" si="2"/>
        <v>0</v>
      </c>
      <c r="I66" s="119">
        <f>SUMIF(Hoja1!C64:C1078,$A66,Hoja1!G64:G1078)</f>
        <v>0</v>
      </c>
      <c r="K66" s="119">
        <f t="shared" si="3"/>
        <v>0</v>
      </c>
    </row>
    <row r="67" spans="1:11" x14ac:dyDescent="0.25">
      <c r="A67" s="40" t="s">
        <v>2770</v>
      </c>
      <c r="B67" s="9">
        <f>SUMIF('Comp Aportes'!$C$4:$C$1103,$A67,'Comp Aportes'!$E$4:$E$1103)</f>
        <v>241900849</v>
      </c>
      <c r="C67" s="127">
        <f t="shared" si="0"/>
        <v>0.39254905252627914</v>
      </c>
      <c r="D67" s="9">
        <f>SUMIF('Comp Aportes'!$C$4:$C$1103,$A67,'Comp Aportes'!$G$4:$G$1103)</f>
        <v>84183192</v>
      </c>
      <c r="E67" s="128">
        <f t="shared" si="1"/>
        <v>0.3548642016332394</v>
      </c>
      <c r="G67" s="119">
        <f t="shared" si="2"/>
        <v>157717657</v>
      </c>
      <c r="I67" s="119">
        <f>SUMIF(Hoja1!C65:C1079,$A67,Hoja1!G65:G1079)</f>
        <v>257256546</v>
      </c>
      <c r="K67" s="119">
        <f t="shared" si="3"/>
        <v>180079582.19999999</v>
      </c>
    </row>
    <row r="68" spans="1:11" x14ac:dyDescent="0.25">
      <c r="A68" s="40" t="s">
        <v>2928</v>
      </c>
      <c r="B68" s="9">
        <f>SUMIF('Comp Aportes'!$C$4:$C$1103,$A68,'Comp Aportes'!$E$4:$E$1103)</f>
        <v>238410872</v>
      </c>
      <c r="C68" s="127">
        <f t="shared" si="0"/>
        <v>0.38688562815074706</v>
      </c>
      <c r="D68" s="9">
        <f>SUMIF('Comp Aportes'!$C$4:$C$1103,$A68,'Comp Aportes'!$G$4:$G$1103)</f>
        <v>0</v>
      </c>
      <c r="E68" s="128">
        <f t="shared" si="1"/>
        <v>0</v>
      </c>
      <c r="G68" s="119">
        <f t="shared" si="2"/>
        <v>238410872</v>
      </c>
      <c r="I68" s="119">
        <f>SUMIF(Hoja1!C66:C1080,$A68,Hoja1!G66:G1080)</f>
        <v>0</v>
      </c>
      <c r="K68" s="119">
        <f t="shared" si="3"/>
        <v>0</v>
      </c>
    </row>
    <row r="69" spans="1:11" x14ac:dyDescent="0.25">
      <c r="A69" s="40" t="s">
        <v>2672</v>
      </c>
      <c r="B69" s="9">
        <f>SUMIF('Comp Aportes'!$C$4:$C$1103,$A69,'Comp Aportes'!$E$4:$E$1103)</f>
        <v>234238235</v>
      </c>
      <c r="C69" s="127">
        <f t="shared" ref="C69:C132" si="4">+$B69*100/$B$541</f>
        <v>0.38011440470255614</v>
      </c>
      <c r="D69" s="9">
        <f>SUMIF('Comp Aportes'!$C$4:$C$1103,$A69,'Comp Aportes'!$G$4:$G$1103)</f>
        <v>93186218</v>
      </c>
      <c r="E69" s="128">
        <f t="shared" ref="E69:E132" si="5">+$D69*100/$D$541</f>
        <v>0.39281538354819096</v>
      </c>
      <c r="G69" s="119">
        <f t="shared" ref="G69:G132" si="6">IF((B69-D69)&gt;0,B69-D69,0)</f>
        <v>141052017</v>
      </c>
      <c r="I69" s="119">
        <f>SUMIF(Hoja1!C67:C1081,$A69,Hoja1!G67:G1081)</f>
        <v>474371152</v>
      </c>
      <c r="K69" s="119">
        <f t="shared" ref="K69:K132" si="7">+I69*0.7</f>
        <v>332059806.39999998</v>
      </c>
    </row>
    <row r="70" spans="1:11" x14ac:dyDescent="0.25">
      <c r="A70" s="1" t="s">
        <v>2675</v>
      </c>
      <c r="B70" s="9">
        <f>SUMIF('Comp Aportes'!$C$4:$C$1103,$A70,'Comp Aportes'!$E$4:$E$1103)</f>
        <v>231170121</v>
      </c>
      <c r="C70" s="127">
        <f t="shared" si="4"/>
        <v>0.37513556627052314</v>
      </c>
      <c r="D70" s="9">
        <f>SUMIF('Comp Aportes'!$C$4:$C$1103,$A70,'Comp Aportes'!$G$4:$G$1103)</f>
        <v>122475110</v>
      </c>
      <c r="E70" s="128">
        <f t="shared" si="5"/>
        <v>0.51627921319606385</v>
      </c>
      <c r="G70" s="119">
        <f t="shared" si="6"/>
        <v>108695011</v>
      </c>
      <c r="I70" s="119">
        <f>SUMIF(Hoja1!C68:C1082,$A70,Hoja1!G68:G1082)</f>
        <v>312754629</v>
      </c>
      <c r="K70" s="119">
        <f t="shared" si="7"/>
        <v>218928240.29999998</v>
      </c>
    </row>
    <row r="71" spans="1:11" x14ac:dyDescent="0.25">
      <c r="A71" s="40" t="s">
        <v>2678</v>
      </c>
      <c r="B71" s="9">
        <f>SUMIF('Comp Aportes'!$C$4:$C$1103,$A71,'Comp Aportes'!$E$4:$E$1103)</f>
        <v>231151000</v>
      </c>
      <c r="C71" s="127">
        <f t="shared" si="4"/>
        <v>0.37510453731603871</v>
      </c>
      <c r="D71" s="9">
        <f>SUMIF('Comp Aportes'!$C$4:$C$1103,$A71,'Comp Aportes'!$G$4:$G$1103)</f>
        <v>0</v>
      </c>
      <c r="E71" s="128">
        <f t="shared" si="5"/>
        <v>0</v>
      </c>
      <c r="G71" s="119">
        <f t="shared" si="6"/>
        <v>231151000</v>
      </c>
      <c r="I71" s="119">
        <f>SUMIF(Hoja1!C69:C1083,$A71,Hoja1!G69:G1083)</f>
        <v>231394997</v>
      </c>
      <c r="K71" s="119">
        <f t="shared" si="7"/>
        <v>161976497.89999998</v>
      </c>
    </row>
    <row r="72" spans="1:11" x14ac:dyDescent="0.25">
      <c r="A72" s="40" t="s">
        <v>2690</v>
      </c>
      <c r="B72" s="9">
        <f>SUMIF('Comp Aportes'!$C$4:$C$1103,$A72,'Comp Aportes'!$E$4:$E$1103)</f>
        <v>231000000</v>
      </c>
      <c r="C72" s="127">
        <f t="shared" si="4"/>
        <v>0.37485949928836537</v>
      </c>
      <c r="D72" s="9">
        <f>SUMIF('Comp Aportes'!$C$4:$C$1103,$A72,'Comp Aportes'!$G$4:$G$1103)</f>
        <v>114999999</v>
      </c>
      <c r="E72" s="128">
        <f t="shared" si="5"/>
        <v>0.48476877466179147</v>
      </c>
      <c r="G72" s="119">
        <f t="shared" si="6"/>
        <v>116000001</v>
      </c>
      <c r="I72" s="119">
        <f>SUMIF(Hoja1!C70:C1084,$A72,Hoja1!G70:G1084)</f>
        <v>514863444</v>
      </c>
      <c r="K72" s="119">
        <f t="shared" si="7"/>
        <v>360404410.79999995</v>
      </c>
    </row>
    <row r="73" spans="1:11" x14ac:dyDescent="0.25">
      <c r="A73" s="40" t="s">
        <v>2921</v>
      </c>
      <c r="B73" s="9">
        <f>SUMIF('Comp Aportes'!$C$4:$C$1103,$A73,'Comp Aportes'!$E$4:$E$1103)</f>
        <v>225000000</v>
      </c>
      <c r="C73" s="127">
        <f t="shared" si="4"/>
        <v>0.36512288891723899</v>
      </c>
      <c r="D73" s="9">
        <f>SUMIF('Comp Aportes'!$C$4:$C$1103,$A73,'Comp Aportes'!$G$4:$G$1103)</f>
        <v>0</v>
      </c>
      <c r="E73" s="128">
        <f t="shared" si="5"/>
        <v>0</v>
      </c>
      <c r="G73" s="119">
        <f t="shared" si="6"/>
        <v>225000000</v>
      </c>
      <c r="I73" s="119">
        <f>SUMIF(Hoja1!C71:C1085,$A73,Hoja1!G71:G1085)</f>
        <v>244066782</v>
      </c>
      <c r="K73" s="119">
        <f t="shared" si="7"/>
        <v>170846747.39999998</v>
      </c>
    </row>
    <row r="74" spans="1:11" x14ac:dyDescent="0.25">
      <c r="A74" s="40" t="s">
        <v>2684</v>
      </c>
      <c r="B74" s="9">
        <f>SUMIF('Comp Aportes'!$C$4:$C$1103,$A74,'Comp Aportes'!$E$4:$E$1103)</f>
        <v>220906468</v>
      </c>
      <c r="C74" s="127">
        <f t="shared" si="4"/>
        <v>0.35848003456294941</v>
      </c>
      <c r="D74" s="9">
        <f>SUMIF('Comp Aportes'!$C$4:$C$1103,$A74,'Comp Aportes'!$G$4:$G$1103)</f>
        <v>112000000</v>
      </c>
      <c r="E74" s="128">
        <f t="shared" si="5"/>
        <v>0.47212263681950678</v>
      </c>
      <c r="G74" s="119">
        <f t="shared" si="6"/>
        <v>108906468</v>
      </c>
      <c r="I74" s="119">
        <f>SUMIF(Hoja1!C72:C1086,$A74,Hoja1!G72:G1086)</f>
        <v>824463224</v>
      </c>
      <c r="K74" s="119">
        <f t="shared" si="7"/>
        <v>577124256.79999995</v>
      </c>
    </row>
    <row r="75" spans="1:11" x14ac:dyDescent="0.25">
      <c r="A75" s="1" t="s">
        <v>796</v>
      </c>
      <c r="B75" s="9">
        <f>SUMIF('Comp Aportes'!$C$4:$C$1103,$A75,'Comp Aportes'!$E$4:$E$1103)</f>
        <v>217893464</v>
      </c>
      <c r="C75" s="127">
        <f t="shared" si="4"/>
        <v>0.35359062689717519</v>
      </c>
      <c r="D75" s="9">
        <f>SUMIF('Comp Aportes'!$C$4:$C$1103,$A75,'Comp Aportes'!$G$4:$G$1103)</f>
        <v>101778252</v>
      </c>
      <c r="E75" s="128">
        <f t="shared" si="5"/>
        <v>0.42903407772428787</v>
      </c>
      <c r="G75" s="119">
        <f t="shared" si="6"/>
        <v>116115212</v>
      </c>
      <c r="I75" s="119">
        <f>SUMIF(Hoja1!C73:C1087,$A75,Hoja1!G73:G1087)</f>
        <v>217893464</v>
      </c>
      <c r="K75" s="119">
        <f t="shared" si="7"/>
        <v>152525424.79999998</v>
      </c>
    </row>
    <row r="76" spans="1:11" x14ac:dyDescent="0.25">
      <c r="A76" s="40" t="s">
        <v>2709</v>
      </c>
      <c r="B76" s="9">
        <f>SUMIF('Comp Aportes'!$C$4:$C$1103,$A76,'Comp Aportes'!$E$4:$E$1103)</f>
        <v>215000000</v>
      </c>
      <c r="C76" s="127">
        <f t="shared" si="4"/>
        <v>0.34889520496536169</v>
      </c>
      <c r="D76" s="9">
        <f>SUMIF('Comp Aportes'!$C$4:$C$1103,$A76,'Comp Aportes'!$G$4:$G$1103)</f>
        <v>230620000</v>
      </c>
      <c r="E76" s="128">
        <f t="shared" si="5"/>
        <v>0.97215109377959519</v>
      </c>
      <c r="G76" s="119">
        <f t="shared" si="6"/>
        <v>0</v>
      </c>
      <c r="I76" s="119">
        <f>SUMIF(Hoja1!C74:C1088,$A76,Hoja1!G74:G1088)</f>
        <v>264561436</v>
      </c>
      <c r="K76" s="119">
        <f t="shared" si="7"/>
        <v>185193005.19999999</v>
      </c>
    </row>
    <row r="77" spans="1:11" x14ac:dyDescent="0.25">
      <c r="A77" s="40" t="s">
        <v>2998</v>
      </c>
      <c r="B77" s="9">
        <f>SUMIF('Comp Aportes'!$C$4:$C$1103,$A77,'Comp Aportes'!$E$4:$E$1103)</f>
        <v>209507284</v>
      </c>
      <c r="C77" s="127">
        <f t="shared" si="4"/>
        <v>0.33998179903681974</v>
      </c>
      <c r="D77" s="9">
        <f>SUMIF('Comp Aportes'!$C$4:$C$1103,$A77,'Comp Aportes'!$G$4:$G$1103)</f>
        <v>175000000</v>
      </c>
      <c r="E77" s="128">
        <f t="shared" si="5"/>
        <v>0.73769162003047939</v>
      </c>
      <c r="G77" s="119">
        <f t="shared" si="6"/>
        <v>34507284</v>
      </c>
      <c r="I77" s="119">
        <f>SUMIF(Hoja1!C75:C1089,$A77,Hoja1!G75:G1089)</f>
        <v>0</v>
      </c>
      <c r="K77" s="119">
        <f t="shared" si="7"/>
        <v>0</v>
      </c>
    </row>
    <row r="78" spans="1:11" x14ac:dyDescent="0.25">
      <c r="A78" s="1" t="s">
        <v>2800</v>
      </c>
      <c r="B78" s="9">
        <f>SUMIF('Comp Aportes'!$C$4:$C$1103,$A78,'Comp Aportes'!$E$4:$E$1103)</f>
        <v>208636000</v>
      </c>
      <c r="C78" s="127">
        <f t="shared" si="4"/>
        <v>0.33856790689838701</v>
      </c>
      <c r="D78" s="9">
        <f>SUMIF('Comp Aportes'!$C$4:$C$1103,$A78,'Comp Aportes'!$G$4:$G$1103)</f>
        <v>0</v>
      </c>
      <c r="E78" s="128">
        <f t="shared" si="5"/>
        <v>0</v>
      </c>
      <c r="G78" s="119">
        <f t="shared" si="6"/>
        <v>208636000</v>
      </c>
      <c r="I78" s="119">
        <f>SUMIF(Hoja1!C76:C1090,$A78,Hoja1!G76:G1090)</f>
        <v>223191787</v>
      </c>
      <c r="K78" s="119">
        <f t="shared" si="7"/>
        <v>156234250.89999998</v>
      </c>
    </row>
    <row r="79" spans="1:11" x14ac:dyDescent="0.25">
      <c r="A79" s="40" t="s">
        <v>3006</v>
      </c>
      <c r="B79" s="9">
        <f>SUMIF('Comp Aportes'!$C$4:$C$1103,$A79,'Comp Aportes'!$E$4:$E$1103)</f>
        <v>208415970</v>
      </c>
      <c r="C79" s="127">
        <f t="shared" si="4"/>
        <v>0.33821084916839383</v>
      </c>
      <c r="D79" s="9">
        <f>SUMIF('Comp Aportes'!$C$4:$C$1103,$A79,'Comp Aportes'!$G$4:$G$1103)</f>
        <v>165000000</v>
      </c>
      <c r="E79" s="128">
        <f t="shared" si="5"/>
        <v>0.6955378131715948</v>
      </c>
      <c r="G79" s="119">
        <f t="shared" si="6"/>
        <v>43415970</v>
      </c>
      <c r="I79" s="119">
        <f>SUMIF(Hoja1!C77:C1091,$A79,Hoja1!G77:G1091)</f>
        <v>245321231</v>
      </c>
      <c r="K79" s="119">
        <f t="shared" si="7"/>
        <v>171724861.69999999</v>
      </c>
    </row>
    <row r="80" spans="1:11" x14ac:dyDescent="0.25">
      <c r="A80" s="40" t="s">
        <v>3004</v>
      </c>
      <c r="B80" s="9">
        <f>SUMIF('Comp Aportes'!$C$4:$C$1103,$A80,'Comp Aportes'!$E$4:$E$1103)</f>
        <v>192868840</v>
      </c>
      <c r="C80" s="127">
        <f t="shared" si="4"/>
        <v>0.31298145796851884</v>
      </c>
      <c r="D80" s="9">
        <f>SUMIF('Comp Aportes'!$C$4:$C$1103,$A80,'Comp Aportes'!$G$4:$G$1103)</f>
        <v>134791829</v>
      </c>
      <c r="E80" s="128">
        <f t="shared" si="5"/>
        <v>0.56819887258217916</v>
      </c>
      <c r="G80" s="119">
        <f t="shared" si="6"/>
        <v>58077011</v>
      </c>
      <c r="I80" s="119">
        <f>SUMIF(Hoja1!C78:C1092,$A80,Hoja1!G78:G1092)</f>
        <v>225715135</v>
      </c>
      <c r="K80" s="119">
        <f t="shared" si="7"/>
        <v>158000594.5</v>
      </c>
    </row>
    <row r="81" spans="1:11" x14ac:dyDescent="0.25">
      <c r="A81" s="1" t="s">
        <v>2783</v>
      </c>
      <c r="B81" s="9">
        <f>SUMIF('Comp Aportes'!$C$4:$C$1103,$A81,'Comp Aportes'!$E$4:$E$1103)</f>
        <v>191364252</v>
      </c>
      <c r="C81" s="127">
        <f t="shared" si="4"/>
        <v>0.31053986011434015</v>
      </c>
      <c r="D81" s="9">
        <f>SUMIF('Comp Aportes'!$C$4:$C$1103,$A81,'Comp Aportes'!$G$4:$G$1103)</f>
        <v>0</v>
      </c>
      <c r="E81" s="128">
        <f t="shared" si="5"/>
        <v>0</v>
      </c>
      <c r="G81" s="119">
        <f t="shared" si="6"/>
        <v>191364252</v>
      </c>
      <c r="I81" s="119">
        <f>SUMIF(Hoja1!C79:C1093,$A81,Hoja1!G79:G1093)</f>
        <v>191745632</v>
      </c>
      <c r="K81" s="119">
        <f t="shared" si="7"/>
        <v>134221942.40000001</v>
      </c>
    </row>
    <row r="82" spans="1:11" x14ac:dyDescent="0.25">
      <c r="A82" s="1" t="s">
        <v>3014</v>
      </c>
      <c r="B82" s="9">
        <f>SUMIF('Comp Aportes'!$C$4:$C$1103,$A82,'Comp Aportes'!$E$4:$E$1103)</f>
        <v>189193578</v>
      </c>
      <c r="C82" s="127">
        <f t="shared" si="4"/>
        <v>0.30701735895088439</v>
      </c>
      <c r="D82" s="9">
        <f>SUMIF('Comp Aportes'!$C$4:$C$1103,$A82,'Comp Aportes'!$G$4:$G$1103)</f>
        <v>63699870</v>
      </c>
      <c r="E82" s="128">
        <f t="shared" si="5"/>
        <v>0.26851920169160531</v>
      </c>
      <c r="G82" s="119">
        <f t="shared" si="6"/>
        <v>125493708</v>
      </c>
      <c r="I82" s="119">
        <f>SUMIF(Hoja1!C80:C1094,$A82,Hoja1!G80:G1094)</f>
        <v>189193578</v>
      </c>
      <c r="K82" s="119">
        <f t="shared" si="7"/>
        <v>132435504.59999999</v>
      </c>
    </row>
    <row r="83" spans="1:11" x14ac:dyDescent="0.25">
      <c r="A83" s="1" t="s">
        <v>2834</v>
      </c>
      <c r="B83" s="9">
        <f>SUMIF('Comp Aportes'!$C$4:$C$1103,$A83,'Comp Aportes'!$E$4:$E$1103)</f>
        <v>182447172</v>
      </c>
      <c r="C83" s="127">
        <f t="shared" si="4"/>
        <v>0.29606950451297953</v>
      </c>
      <c r="D83" s="9">
        <f>SUMIF('Comp Aportes'!$C$4:$C$1103,$A83,'Comp Aportes'!$G$4:$G$1103)</f>
        <v>0</v>
      </c>
      <c r="E83" s="128">
        <f t="shared" si="5"/>
        <v>0</v>
      </c>
      <c r="G83" s="119">
        <f t="shared" si="6"/>
        <v>182447172</v>
      </c>
      <c r="I83" s="119">
        <f>SUMIF(Hoja1!C81:C1095,$A83,Hoja1!G81:G1095)</f>
        <v>0</v>
      </c>
      <c r="K83" s="119">
        <f t="shared" si="7"/>
        <v>0</v>
      </c>
    </row>
    <row r="84" spans="1:11" x14ac:dyDescent="0.25">
      <c r="A84" s="40" t="s">
        <v>2084</v>
      </c>
      <c r="B84" s="9">
        <f>SUMIF('Comp Aportes'!$C$4:$C$1103,$A84,'Comp Aportes'!$E$4:$E$1103)</f>
        <v>180000000</v>
      </c>
      <c r="C84" s="127">
        <f t="shared" si="4"/>
        <v>0.2920983111337912</v>
      </c>
      <c r="D84" s="9">
        <f>SUMIF('Comp Aportes'!$C$4:$C$1103,$A84,'Comp Aportes'!$G$4:$G$1103)</f>
        <v>0</v>
      </c>
      <c r="E84" s="128">
        <f t="shared" si="5"/>
        <v>0</v>
      </c>
      <c r="G84" s="119">
        <f t="shared" si="6"/>
        <v>180000000</v>
      </c>
      <c r="I84" s="119">
        <f>SUMIF(Hoja1!C82:C1096,$A84,Hoja1!G82:G1096)</f>
        <v>0</v>
      </c>
      <c r="K84" s="119">
        <f t="shared" si="7"/>
        <v>0</v>
      </c>
    </row>
    <row r="85" spans="1:11" x14ac:dyDescent="0.25">
      <c r="A85" s="40" t="s">
        <v>148</v>
      </c>
      <c r="B85" s="9">
        <f>SUMIF('Comp Aportes'!$C$4:$C$1103,$A85,'Comp Aportes'!$E$4:$E$1103)</f>
        <v>179616000</v>
      </c>
      <c r="C85" s="127">
        <f t="shared" si="4"/>
        <v>0.29147516807003909</v>
      </c>
      <c r="D85" s="9">
        <f>SUMIF('Comp Aportes'!$C$4:$C$1103,$A85,'Comp Aportes'!$G$4:$G$1103)</f>
        <v>0</v>
      </c>
      <c r="E85" s="128">
        <f t="shared" si="5"/>
        <v>0</v>
      </c>
      <c r="G85" s="119">
        <f t="shared" si="6"/>
        <v>179616000</v>
      </c>
      <c r="I85" s="119">
        <f>SUMIF(Hoja1!C83:C1097,$A85,Hoja1!G83:G1097)</f>
        <v>183010491</v>
      </c>
      <c r="K85" s="119">
        <f t="shared" si="7"/>
        <v>128107343.69999999</v>
      </c>
    </row>
    <row r="86" spans="1:11" x14ac:dyDescent="0.25">
      <c r="A86" s="1" t="s">
        <v>2676</v>
      </c>
      <c r="B86" s="9">
        <f>SUMIF('Comp Aportes'!$C$4:$C$1103,$A86,'Comp Aportes'!$E$4:$E$1103)</f>
        <v>179183277</v>
      </c>
      <c r="C86" s="127">
        <f t="shared" si="4"/>
        <v>0.29077295886176829</v>
      </c>
      <c r="D86" s="9">
        <f>SUMIF('Comp Aportes'!$C$4:$C$1103,$A86,'Comp Aportes'!$G$4:$G$1103)</f>
        <v>1800000</v>
      </c>
      <c r="E86" s="128">
        <f t="shared" si="5"/>
        <v>7.5876852345992162E-3</v>
      </c>
      <c r="G86" s="119">
        <f t="shared" si="6"/>
        <v>177383277</v>
      </c>
      <c r="I86" s="119">
        <f>SUMIF(Hoja1!C84:C1098,$A86,Hoja1!G84:G1098)</f>
        <v>179187111</v>
      </c>
      <c r="K86" s="119">
        <f t="shared" si="7"/>
        <v>125430977.69999999</v>
      </c>
    </row>
    <row r="87" spans="1:11" x14ac:dyDescent="0.25">
      <c r="A87" s="1" t="s">
        <v>2682</v>
      </c>
      <c r="B87" s="9">
        <f>SUMIF('Comp Aportes'!$C$4:$C$1103,$A87,'Comp Aportes'!$E$4:$E$1103)</f>
        <v>176000000</v>
      </c>
      <c r="C87" s="127">
        <f t="shared" si="4"/>
        <v>0.28560723755304029</v>
      </c>
      <c r="D87" s="9">
        <f>SUMIF('Comp Aportes'!$C$4:$C$1103,$A87,'Comp Aportes'!$G$4:$G$1103)</f>
        <v>100500000</v>
      </c>
      <c r="E87" s="128">
        <f t="shared" si="5"/>
        <v>0.42364575893178957</v>
      </c>
      <c r="G87" s="119">
        <f t="shared" si="6"/>
        <v>75500000</v>
      </c>
      <c r="I87" s="119">
        <f>SUMIF(Hoja1!C85:C1099,$A87,Hoja1!G85:G1099)</f>
        <v>404335975</v>
      </c>
      <c r="K87" s="119">
        <f t="shared" si="7"/>
        <v>283035182.5</v>
      </c>
    </row>
    <row r="88" spans="1:11" x14ac:dyDescent="0.25">
      <c r="A88" s="40" t="s">
        <v>2725</v>
      </c>
      <c r="B88" s="9">
        <f>SUMIF('Comp Aportes'!$C$4:$C$1103,$A88,'Comp Aportes'!$E$4:$E$1103)</f>
        <v>172348099</v>
      </c>
      <c r="C88" s="127">
        <f t="shared" si="4"/>
        <v>0.27968104802788585</v>
      </c>
      <c r="D88" s="9">
        <f>SUMIF('Comp Aportes'!$C$4:$C$1103,$A88,'Comp Aportes'!$G$4:$G$1103)</f>
        <v>258092540</v>
      </c>
      <c r="E88" s="128">
        <f t="shared" si="5"/>
        <v>1.0879583082878932</v>
      </c>
      <c r="G88" s="119">
        <f t="shared" si="6"/>
        <v>0</v>
      </c>
      <c r="I88" s="119">
        <f>SUMIF(Hoja1!C86:C1100,$A88,Hoja1!G86:G1100)</f>
        <v>1143113549</v>
      </c>
      <c r="K88" s="119">
        <f t="shared" si="7"/>
        <v>800179484.29999995</v>
      </c>
    </row>
    <row r="89" spans="1:11" x14ac:dyDescent="0.25">
      <c r="A89" s="1" t="s">
        <v>575</v>
      </c>
      <c r="B89" s="9">
        <f>SUMIF('Comp Aportes'!$C$4:$C$1103,$A89,'Comp Aportes'!$E$4:$E$1103)</f>
        <v>169281642</v>
      </c>
      <c r="C89" s="127">
        <f t="shared" si="4"/>
        <v>0.27470489852308366</v>
      </c>
      <c r="D89" s="9">
        <f>SUMIF('Comp Aportes'!$C$4:$C$1103,$A89,'Comp Aportes'!$G$4:$G$1103)</f>
        <v>115000000</v>
      </c>
      <c r="E89" s="128">
        <f t="shared" si="5"/>
        <v>0.48476877887717218</v>
      </c>
      <c r="G89" s="119">
        <f t="shared" si="6"/>
        <v>54281642</v>
      </c>
      <c r="I89" s="119">
        <f>SUMIF(Hoja1!C87:C1101,$A89,Hoja1!G87:G1101)</f>
        <v>181385249</v>
      </c>
      <c r="K89" s="119">
        <f t="shared" si="7"/>
        <v>126969674.3</v>
      </c>
    </row>
    <row r="90" spans="1:11" x14ac:dyDescent="0.25">
      <c r="A90" s="40" t="s">
        <v>3012</v>
      </c>
      <c r="B90" s="9">
        <f>SUMIF('Comp Aportes'!$C$4:$C$1103,$A90,'Comp Aportes'!$E$4:$E$1103)</f>
        <v>168669483</v>
      </c>
      <c r="C90" s="127">
        <f t="shared" si="4"/>
        <v>0.27371150624505391</v>
      </c>
      <c r="D90" s="9">
        <f>SUMIF('Comp Aportes'!$C$4:$C$1103,$A90,'Comp Aportes'!$G$4:$G$1103)</f>
        <v>87437852</v>
      </c>
      <c r="E90" s="128">
        <f t="shared" si="5"/>
        <v>0.36858383253637311</v>
      </c>
      <c r="G90" s="119">
        <f t="shared" si="6"/>
        <v>81231631</v>
      </c>
      <c r="I90" s="119">
        <f>SUMIF(Hoja1!C88:C1102,$A90,Hoja1!G88:G1102)</f>
        <v>177488232</v>
      </c>
      <c r="K90" s="119">
        <f t="shared" si="7"/>
        <v>124241762.39999999</v>
      </c>
    </row>
    <row r="91" spans="1:11" x14ac:dyDescent="0.25">
      <c r="A91" s="1" t="s">
        <v>3008</v>
      </c>
      <c r="B91" s="9">
        <f>SUMIF('Comp Aportes'!$C$4:$C$1103,$A91,'Comp Aportes'!$E$4:$E$1103)</f>
        <v>165905001</v>
      </c>
      <c r="C91" s="127">
        <f t="shared" si="4"/>
        <v>0.26922539222638858</v>
      </c>
      <c r="D91" s="9">
        <f>SUMIF('Comp Aportes'!$C$4:$C$1103,$A91,'Comp Aportes'!$G$4:$G$1103)</f>
        <v>200000000</v>
      </c>
      <c r="E91" s="128">
        <f t="shared" si="5"/>
        <v>0.8430761371776907</v>
      </c>
      <c r="G91" s="119">
        <f t="shared" si="6"/>
        <v>0</v>
      </c>
      <c r="I91" s="119">
        <f>SUMIF(Hoja1!C89:C1103,$A91,Hoja1!G89:G1103)</f>
        <v>206390167</v>
      </c>
      <c r="K91" s="119">
        <f t="shared" si="7"/>
        <v>144473116.89999998</v>
      </c>
    </row>
    <row r="92" spans="1:11" x14ac:dyDescent="0.25">
      <c r="A92" s="1" t="s">
        <v>2669</v>
      </c>
      <c r="B92" s="9">
        <f>SUMIF('Comp Aportes'!$C$4:$C$1103,$A92,'Comp Aportes'!$E$4:$E$1103)</f>
        <v>160000000</v>
      </c>
      <c r="C92" s="127">
        <f t="shared" si="4"/>
        <v>0.25964294323003662</v>
      </c>
      <c r="D92" s="9">
        <f>SUMIF('Comp Aportes'!$C$4:$C$1103,$A92,'Comp Aportes'!$G$4:$G$1103)</f>
        <v>0</v>
      </c>
      <c r="E92" s="128">
        <f t="shared" si="5"/>
        <v>0</v>
      </c>
      <c r="G92" s="119">
        <f t="shared" si="6"/>
        <v>160000000</v>
      </c>
      <c r="I92" s="119">
        <f>SUMIF(Hoja1!C90:C1104,$A92,Hoja1!G90:G1104)</f>
        <v>266366898</v>
      </c>
      <c r="K92" s="119">
        <f t="shared" si="7"/>
        <v>186456828.59999999</v>
      </c>
    </row>
    <row r="93" spans="1:11" x14ac:dyDescent="0.25">
      <c r="A93" s="1" t="s">
        <v>3018</v>
      </c>
      <c r="B93" s="9">
        <f>SUMIF('Comp Aportes'!$C$4:$C$1103,$A93,'Comp Aportes'!$E$4:$E$1103)</f>
        <v>158000000</v>
      </c>
      <c r="C93" s="127">
        <f t="shared" si="4"/>
        <v>0.25639740643966119</v>
      </c>
      <c r="D93" s="9">
        <f>SUMIF('Comp Aportes'!$C$4:$C$1103,$A93,'Comp Aportes'!$G$4:$G$1103)</f>
        <v>322000000</v>
      </c>
      <c r="E93" s="128">
        <f t="shared" si="5"/>
        <v>1.357352580856082</v>
      </c>
      <c r="G93" s="119">
        <f t="shared" si="6"/>
        <v>0</v>
      </c>
      <c r="I93" s="119">
        <f>SUMIF(Hoja1!C91:C1105,$A93,Hoja1!G91:G1105)</f>
        <v>0</v>
      </c>
      <c r="K93" s="119">
        <f t="shared" si="7"/>
        <v>0</v>
      </c>
    </row>
    <row r="94" spans="1:11" x14ac:dyDescent="0.25">
      <c r="A94" s="1" t="s">
        <v>2907</v>
      </c>
      <c r="B94" s="9">
        <f>SUMIF('Comp Aportes'!$C$4:$C$1103,$A94,'Comp Aportes'!$E$4:$E$1103)</f>
        <v>157799055</v>
      </c>
      <c r="C94" s="127">
        <f t="shared" si="4"/>
        <v>0.25607131924449017</v>
      </c>
      <c r="D94" s="9">
        <f>SUMIF('Comp Aportes'!$C$4:$C$1103,$A94,'Comp Aportes'!$G$4:$G$1103)</f>
        <v>0</v>
      </c>
      <c r="E94" s="128">
        <f t="shared" si="5"/>
        <v>0</v>
      </c>
      <c r="G94" s="119">
        <f t="shared" si="6"/>
        <v>157799055</v>
      </c>
      <c r="I94" s="119">
        <f>SUMIF(Hoja1!C92:C1106,$A94,Hoja1!G92:G1106)</f>
        <v>0</v>
      </c>
      <c r="K94" s="119">
        <f t="shared" si="7"/>
        <v>0</v>
      </c>
    </row>
    <row r="95" spans="1:11" x14ac:dyDescent="0.25">
      <c r="A95" s="40" t="s">
        <v>2686</v>
      </c>
      <c r="B95" s="9">
        <f>SUMIF('Comp Aportes'!$C$4:$C$1103,$A95,'Comp Aportes'!$E$4:$E$1103)</f>
        <v>156551671</v>
      </c>
      <c r="C95" s="127">
        <f t="shared" si="4"/>
        <v>0.2540471039126273</v>
      </c>
      <c r="D95" s="9">
        <f>SUMIF('Comp Aportes'!$C$4:$C$1103,$A95,'Comp Aportes'!$G$4:$G$1103)</f>
        <v>111000000</v>
      </c>
      <c r="E95" s="128">
        <f t="shared" si="5"/>
        <v>0.46790725613361833</v>
      </c>
      <c r="G95" s="119">
        <f t="shared" si="6"/>
        <v>45551671</v>
      </c>
      <c r="I95" s="119">
        <f>SUMIF(Hoja1!C93:C1107,$A95,Hoja1!G93:G1107)</f>
        <v>134058870</v>
      </c>
      <c r="K95" s="119">
        <f t="shared" si="7"/>
        <v>93841209</v>
      </c>
    </row>
    <row r="96" spans="1:11" x14ac:dyDescent="0.25">
      <c r="A96" s="1" t="s">
        <v>2942</v>
      </c>
      <c r="B96" s="9">
        <f>SUMIF('Comp Aportes'!$C$4:$C$1103,$A96,'Comp Aportes'!$E$4:$E$1103)</f>
        <v>154554483</v>
      </c>
      <c r="C96" s="127">
        <f t="shared" si="4"/>
        <v>0.25080613034697913</v>
      </c>
      <c r="D96" s="9">
        <f>SUMIF('Comp Aportes'!$C$4:$C$1103,$A96,'Comp Aportes'!$G$4:$G$1103)</f>
        <v>70931148</v>
      </c>
      <c r="E96" s="128">
        <f t="shared" si="5"/>
        <v>0.29900179130709542</v>
      </c>
      <c r="G96" s="119">
        <f t="shared" si="6"/>
        <v>83623335</v>
      </c>
      <c r="I96" s="119">
        <f>SUMIF(Hoja1!C94:C1108,$A96,Hoja1!G94:G1108)</f>
        <v>160964364</v>
      </c>
      <c r="K96" s="119">
        <f t="shared" si="7"/>
        <v>112675054.8</v>
      </c>
    </row>
    <row r="97" spans="1:11" x14ac:dyDescent="0.25">
      <c r="A97" s="1" t="s">
        <v>2094</v>
      </c>
      <c r="B97" s="9">
        <f>SUMIF('Comp Aportes'!$C$4:$C$1103,$A97,'Comp Aportes'!$E$4:$E$1103)</f>
        <v>153938885</v>
      </c>
      <c r="C97" s="127">
        <f t="shared" si="4"/>
        <v>0.24980715736843837</v>
      </c>
      <c r="D97" s="9">
        <f>SUMIF('Comp Aportes'!$C$4:$C$1103,$A97,'Comp Aportes'!$G$4:$G$1103)</f>
        <v>27250000</v>
      </c>
      <c r="E97" s="128">
        <f t="shared" si="5"/>
        <v>0.11486912369046036</v>
      </c>
      <c r="G97" s="119">
        <f t="shared" si="6"/>
        <v>126688885</v>
      </c>
      <c r="I97" s="119">
        <f>SUMIF(Hoja1!C95:C1109,$A97,Hoja1!G95:G1109)</f>
        <v>0</v>
      </c>
      <c r="K97" s="119">
        <f t="shared" si="7"/>
        <v>0</v>
      </c>
    </row>
    <row r="98" spans="1:11" x14ac:dyDescent="0.25">
      <c r="A98" s="1" t="s">
        <v>2820</v>
      </c>
      <c r="B98" s="9">
        <f>SUMIF('Comp Aportes'!$C$4:$C$1103,$A98,'Comp Aportes'!$E$4:$E$1103)</f>
        <v>151669000</v>
      </c>
      <c r="C98" s="127">
        <f t="shared" si="4"/>
        <v>0.24612365972972766</v>
      </c>
      <c r="D98" s="9">
        <f>SUMIF('Comp Aportes'!$C$4:$C$1103,$A98,'Comp Aportes'!$G$4:$G$1103)</f>
        <v>0</v>
      </c>
      <c r="E98" s="128">
        <f t="shared" si="5"/>
        <v>0</v>
      </c>
      <c r="G98" s="119">
        <f t="shared" si="6"/>
        <v>151669000</v>
      </c>
      <c r="I98" s="119">
        <f>SUMIF(Hoja1!C96:C1110,$A98,Hoja1!G96:G1110)</f>
        <v>173114614</v>
      </c>
      <c r="K98" s="119">
        <f t="shared" si="7"/>
        <v>121180229.8</v>
      </c>
    </row>
    <row r="99" spans="1:11" x14ac:dyDescent="0.25">
      <c r="A99" s="40" t="s">
        <v>2888</v>
      </c>
      <c r="B99" s="9">
        <f>SUMIF('Comp Aportes'!$C$4:$C$1103,$A99,'Comp Aportes'!$E$4:$E$1103)</f>
        <v>150000000</v>
      </c>
      <c r="C99" s="127">
        <f t="shared" si="4"/>
        <v>0.24341525927815932</v>
      </c>
      <c r="D99" s="9">
        <f>SUMIF('Comp Aportes'!$C$4:$C$1103,$A99,'Comp Aportes'!$G$4:$G$1103)</f>
        <v>50000000</v>
      </c>
      <c r="E99" s="128">
        <f t="shared" si="5"/>
        <v>0.21076903429442267</v>
      </c>
      <c r="G99" s="119">
        <f t="shared" si="6"/>
        <v>100000000</v>
      </c>
      <c r="I99" s="119">
        <f>SUMIF(Hoja1!C97:C1111,$A99,Hoja1!G97:G1111)</f>
        <v>274951789</v>
      </c>
      <c r="K99" s="119">
        <f t="shared" si="7"/>
        <v>192466252.29999998</v>
      </c>
    </row>
    <row r="100" spans="1:11" x14ac:dyDescent="0.25">
      <c r="A100" s="1" t="s">
        <v>2825</v>
      </c>
      <c r="B100" s="9">
        <f>SUMIF('Comp Aportes'!$C$4:$C$1103,$A100,'Comp Aportes'!$E$4:$E$1103)</f>
        <v>149000000</v>
      </c>
      <c r="C100" s="127">
        <f t="shared" si="4"/>
        <v>0.24179249088297161</v>
      </c>
      <c r="D100" s="9">
        <f>SUMIF('Comp Aportes'!$C$4:$C$1103,$A100,'Comp Aportes'!$G$4:$G$1103)</f>
        <v>0</v>
      </c>
      <c r="E100" s="128">
        <f t="shared" si="5"/>
        <v>0</v>
      </c>
      <c r="G100" s="119">
        <f t="shared" si="6"/>
        <v>149000000</v>
      </c>
      <c r="I100" s="119">
        <f>SUMIF(Hoja1!C98:C1112,$A100,Hoja1!G98:G1112)</f>
        <v>153967310</v>
      </c>
      <c r="K100" s="119">
        <f t="shared" si="7"/>
        <v>107777117</v>
      </c>
    </row>
    <row r="101" spans="1:11" x14ac:dyDescent="0.25">
      <c r="A101" s="1" t="s">
        <v>2986</v>
      </c>
      <c r="B101" s="9">
        <f>SUMIF('Comp Aportes'!$C$4:$C$1103,$A101,'Comp Aportes'!$E$4:$E$1103)</f>
        <v>143707398</v>
      </c>
      <c r="C101" s="127">
        <f t="shared" si="4"/>
        <v>0.23320382362906425</v>
      </c>
      <c r="D101" s="9">
        <f>SUMIF('Comp Aportes'!$C$4:$C$1103,$A101,'Comp Aportes'!$G$4:$G$1103)</f>
        <v>143707398</v>
      </c>
      <c r="E101" s="128">
        <f t="shared" si="5"/>
        <v>0.60578138994848496</v>
      </c>
      <c r="G101" s="119">
        <f t="shared" si="6"/>
        <v>0</v>
      </c>
      <c r="I101" s="119">
        <f>SUMIF(Hoja1!C99:C1113,$A101,Hoja1!G99:G1113)</f>
        <v>143707398</v>
      </c>
      <c r="K101" s="119">
        <f t="shared" si="7"/>
        <v>100595178.59999999</v>
      </c>
    </row>
    <row r="102" spans="1:11" x14ac:dyDescent="0.25">
      <c r="A102" s="40" t="s">
        <v>2768</v>
      </c>
      <c r="B102" s="9">
        <f>SUMIF('Comp Aportes'!$C$4:$C$1103,$A102,'Comp Aportes'!$E$4:$E$1103)</f>
        <v>143072837</v>
      </c>
      <c r="C102" s="127">
        <f t="shared" si="4"/>
        <v>0.23217407809344554</v>
      </c>
      <c r="D102" s="9">
        <f>SUMIF('Comp Aportes'!$C$4:$C$1103,$A102,'Comp Aportes'!$G$4:$G$1103)</f>
        <v>40661027</v>
      </c>
      <c r="E102" s="128">
        <f t="shared" si="5"/>
        <v>0.17140170788418893</v>
      </c>
      <c r="G102" s="119">
        <f t="shared" si="6"/>
        <v>102411810</v>
      </c>
      <c r="I102" s="119">
        <f>SUMIF(Hoja1!C100:C1114,$A102,Hoja1!G100:G1114)</f>
        <v>146340865</v>
      </c>
      <c r="K102" s="119">
        <f t="shared" si="7"/>
        <v>102438605.5</v>
      </c>
    </row>
    <row r="103" spans="1:11" x14ac:dyDescent="0.25">
      <c r="A103" s="40" t="s">
        <v>2662</v>
      </c>
      <c r="B103" s="9">
        <f>SUMIF('Comp Aportes'!$C$4:$C$1103,$A103,'Comp Aportes'!$E$4:$E$1103)</f>
        <v>142000000</v>
      </c>
      <c r="C103" s="127">
        <f t="shared" si="4"/>
        <v>0.23043311211665751</v>
      </c>
      <c r="D103" s="9">
        <f>SUMIF('Comp Aportes'!$C$4:$C$1103,$A103,'Comp Aportes'!$G$4:$G$1103)</f>
        <v>0</v>
      </c>
      <c r="E103" s="128">
        <f t="shared" si="5"/>
        <v>0</v>
      </c>
      <c r="G103" s="119">
        <f t="shared" si="6"/>
        <v>142000000</v>
      </c>
      <c r="I103" s="119">
        <f>SUMIF(Hoja1!C101:C1115,$A103,Hoja1!G101:G1115)</f>
        <v>210902423</v>
      </c>
      <c r="K103" s="119">
        <f t="shared" si="7"/>
        <v>147631696.09999999</v>
      </c>
    </row>
    <row r="104" spans="1:11" x14ac:dyDescent="0.25">
      <c r="A104" s="40" t="s">
        <v>2746</v>
      </c>
      <c r="B104" s="9">
        <f>SUMIF('Comp Aportes'!$C$4:$C$1103,$A104,'Comp Aportes'!$E$4:$E$1103)</f>
        <v>141993111</v>
      </c>
      <c r="C104" s="127">
        <f t="shared" si="4"/>
        <v>0.23042193286518306</v>
      </c>
      <c r="D104" s="9">
        <f>SUMIF('Comp Aportes'!$C$4:$C$1103,$A104,'Comp Aportes'!$G$4:$G$1103)</f>
        <v>69325570</v>
      </c>
      <c r="E104" s="128">
        <f t="shared" si="5"/>
        <v>0.29223366881620799</v>
      </c>
      <c r="G104" s="119">
        <f t="shared" si="6"/>
        <v>72667541</v>
      </c>
      <c r="I104" s="119">
        <f>SUMIF(Hoja1!C102:C1116,$A104,Hoja1!G102:G1116)</f>
        <v>143562192</v>
      </c>
      <c r="K104" s="119">
        <f t="shared" si="7"/>
        <v>100493534.39999999</v>
      </c>
    </row>
    <row r="105" spans="1:11" x14ac:dyDescent="0.25">
      <c r="A105" s="1" t="s">
        <v>2737</v>
      </c>
      <c r="B105" s="9">
        <f>SUMIF('Comp Aportes'!$C$4:$C$1103,$A105,'Comp Aportes'!$E$4:$E$1103)</f>
        <v>140600000</v>
      </c>
      <c r="C105" s="127">
        <f t="shared" si="4"/>
        <v>0.22816123636339469</v>
      </c>
      <c r="D105" s="9">
        <f>SUMIF('Comp Aportes'!$C$4:$C$1103,$A105,'Comp Aportes'!$G$4:$G$1103)</f>
        <v>60000000</v>
      </c>
      <c r="E105" s="128">
        <f t="shared" si="5"/>
        <v>0.25292284115330721</v>
      </c>
      <c r="G105" s="119">
        <f t="shared" si="6"/>
        <v>80600000</v>
      </c>
      <c r="I105" s="119">
        <f>SUMIF(Hoja1!C103:C1117,$A105,Hoja1!G103:G1117)</f>
        <v>151694099</v>
      </c>
      <c r="K105" s="119">
        <f t="shared" si="7"/>
        <v>106185869.3</v>
      </c>
    </row>
    <row r="106" spans="1:11" x14ac:dyDescent="0.25">
      <c r="A106" s="1" t="s">
        <v>1168</v>
      </c>
      <c r="B106" s="9">
        <f>SUMIF('Comp Aportes'!$C$4:$C$1103,$A106,'Comp Aportes'!$E$4:$E$1103)</f>
        <v>140000000</v>
      </c>
      <c r="C106" s="127">
        <f t="shared" si="4"/>
        <v>0.22718757532628206</v>
      </c>
      <c r="D106" s="9">
        <f>SUMIF('Comp Aportes'!$C$4:$C$1103,$A106,'Comp Aportes'!$G$4:$G$1103)</f>
        <v>73473684</v>
      </c>
      <c r="E106" s="128">
        <f t="shared" si="5"/>
        <v>0.30971954845467148</v>
      </c>
      <c r="G106" s="119">
        <f t="shared" si="6"/>
        <v>66526316</v>
      </c>
      <c r="I106" s="119">
        <f>SUMIF(Hoja1!C104:C1118,$A106,Hoja1!G104:G1118)</f>
        <v>143240694</v>
      </c>
      <c r="K106" s="119">
        <f t="shared" si="7"/>
        <v>100268485.8</v>
      </c>
    </row>
    <row r="107" spans="1:11" x14ac:dyDescent="0.25">
      <c r="A107" s="40" t="s">
        <v>3015</v>
      </c>
      <c r="B107" s="9">
        <f>SUMIF('Comp Aportes'!$C$4:$C$1103,$A107,'Comp Aportes'!$E$4:$E$1103)</f>
        <v>140000000</v>
      </c>
      <c r="C107" s="127">
        <f t="shared" si="4"/>
        <v>0.22718757532628206</v>
      </c>
      <c r="D107" s="9">
        <f>SUMIF('Comp Aportes'!$C$4:$C$1103,$A107,'Comp Aportes'!$G$4:$G$1103)</f>
        <v>129000000</v>
      </c>
      <c r="E107" s="128">
        <f t="shared" si="5"/>
        <v>0.54378410847961045</v>
      </c>
      <c r="G107" s="119">
        <f t="shared" si="6"/>
        <v>11000000</v>
      </c>
      <c r="I107" s="119">
        <f>SUMIF(Hoja1!C105:C1119,$A107,Hoja1!G105:G1119)</f>
        <v>1707198678</v>
      </c>
      <c r="K107" s="119">
        <f t="shared" si="7"/>
        <v>1195039074.5999999</v>
      </c>
    </row>
    <row r="108" spans="1:11" x14ac:dyDescent="0.25">
      <c r="A108" s="40" t="s">
        <v>2982</v>
      </c>
      <c r="B108" s="9">
        <f>SUMIF('Comp Aportes'!$C$4:$C$1103,$A108,'Comp Aportes'!$E$4:$E$1103)</f>
        <v>136261547</v>
      </c>
      <c r="C108" s="127">
        <f t="shared" si="4"/>
        <v>0.22112093195098731</v>
      </c>
      <c r="D108" s="9">
        <f>SUMIF('Comp Aportes'!$C$4:$C$1103,$A108,'Comp Aportes'!$G$4:$G$1103)</f>
        <v>74718068</v>
      </c>
      <c r="E108" s="128">
        <f t="shared" si="5"/>
        <v>0.31496510073410011</v>
      </c>
      <c r="G108" s="119">
        <f t="shared" si="6"/>
        <v>61543479</v>
      </c>
      <c r="I108" s="119">
        <f>SUMIF(Hoja1!C106:C1120,$A108,Hoja1!G106:G1120)</f>
        <v>136261547</v>
      </c>
      <c r="K108" s="119">
        <f t="shared" si="7"/>
        <v>95383082.899999991</v>
      </c>
    </row>
    <row r="109" spans="1:11" x14ac:dyDescent="0.25">
      <c r="A109" s="1" t="s">
        <v>2670</v>
      </c>
      <c r="B109" s="9">
        <f>SUMIF('Comp Aportes'!$C$4:$C$1103,$A109,'Comp Aportes'!$E$4:$E$1103)</f>
        <v>135000000</v>
      </c>
      <c r="C109" s="127">
        <f t="shared" si="4"/>
        <v>0.21907373335034341</v>
      </c>
      <c r="D109" s="9">
        <f>SUMIF('Comp Aportes'!$C$4:$C$1103,$A109,'Comp Aportes'!$G$4:$G$1103)</f>
        <v>0</v>
      </c>
      <c r="E109" s="128">
        <f t="shared" si="5"/>
        <v>0</v>
      </c>
      <c r="G109" s="119">
        <f t="shared" si="6"/>
        <v>135000000</v>
      </c>
      <c r="I109" s="119">
        <f>SUMIF(Hoja1!C107:C1121,$A109,Hoja1!G107:G1121)</f>
        <v>354228163</v>
      </c>
      <c r="K109" s="119">
        <f t="shared" si="7"/>
        <v>247959714.09999999</v>
      </c>
    </row>
    <row r="110" spans="1:11" x14ac:dyDescent="0.25">
      <c r="A110" s="40" t="s">
        <v>2924</v>
      </c>
      <c r="B110" s="9">
        <f>SUMIF('Comp Aportes'!$C$4:$C$1103,$A110,'Comp Aportes'!$E$4:$E$1103)</f>
        <v>135000000</v>
      </c>
      <c r="C110" s="127">
        <f t="shared" si="4"/>
        <v>0.21907373335034341</v>
      </c>
      <c r="D110" s="9">
        <f>SUMIF('Comp Aportes'!$C$4:$C$1103,$A110,'Comp Aportes'!$G$4:$G$1103)</f>
        <v>0</v>
      </c>
      <c r="E110" s="128">
        <f t="shared" si="5"/>
        <v>0</v>
      </c>
      <c r="G110" s="119">
        <f t="shared" si="6"/>
        <v>135000000</v>
      </c>
      <c r="I110" s="119">
        <f>SUMIF(Hoja1!C108:C1122,$A110,Hoja1!G108:G1122)</f>
        <v>0</v>
      </c>
      <c r="K110" s="119">
        <f t="shared" si="7"/>
        <v>0</v>
      </c>
    </row>
    <row r="111" spans="1:11" x14ac:dyDescent="0.25">
      <c r="A111" s="40" t="s">
        <v>2694</v>
      </c>
      <c r="B111" s="9">
        <f>SUMIF('Comp Aportes'!$C$4:$C$1103,$A111,'Comp Aportes'!$E$4:$E$1103)</f>
        <v>125214568</v>
      </c>
      <c r="C111" s="127">
        <f t="shared" si="4"/>
        <v>0.20319424356748475</v>
      </c>
      <c r="D111" s="9">
        <f>SUMIF('Comp Aportes'!$C$4:$C$1103,$A111,'Comp Aportes'!$G$4:$G$1103)</f>
        <v>57742802</v>
      </c>
      <c r="E111" s="128">
        <f t="shared" si="5"/>
        <v>0.24340789229988116</v>
      </c>
      <c r="G111" s="119">
        <f t="shared" si="6"/>
        <v>67471766</v>
      </c>
      <c r="I111" s="119">
        <f>SUMIF(Hoja1!C109:C1123,$A111,Hoja1!G109:G1123)</f>
        <v>307961221</v>
      </c>
      <c r="K111" s="119">
        <f t="shared" si="7"/>
        <v>215572854.69999999</v>
      </c>
    </row>
    <row r="112" spans="1:11" x14ac:dyDescent="0.25">
      <c r="A112" s="1" t="s">
        <v>2890</v>
      </c>
      <c r="B112" s="9">
        <f>SUMIF('Comp Aportes'!$C$4:$C$1103,$A112,'Comp Aportes'!$E$4:$E$1103)</f>
        <v>125073508</v>
      </c>
      <c r="C112" s="127">
        <f t="shared" si="4"/>
        <v>0.20296533585765958</v>
      </c>
      <c r="D112" s="9">
        <f>SUMIF('Comp Aportes'!$C$4:$C$1103,$A112,'Comp Aportes'!$G$4:$G$1103)</f>
        <v>0</v>
      </c>
      <c r="E112" s="128">
        <f t="shared" si="5"/>
        <v>0</v>
      </c>
      <c r="G112" s="119">
        <f t="shared" si="6"/>
        <v>125073508</v>
      </c>
      <c r="I112" s="119">
        <f>SUMIF(Hoja1!C110:C1124,$A112,Hoja1!G110:G1124)</f>
        <v>126599040</v>
      </c>
      <c r="K112" s="119">
        <f t="shared" si="7"/>
        <v>88619328</v>
      </c>
    </row>
    <row r="113" spans="1:11" x14ac:dyDescent="0.25">
      <c r="A113" s="40" t="s">
        <v>2898</v>
      </c>
      <c r="B113" s="9">
        <f>SUMIF('Comp Aportes'!$C$4:$C$1103,$A113,'Comp Aportes'!$E$4:$E$1103)</f>
        <v>124476416</v>
      </c>
      <c r="C113" s="127">
        <f t="shared" si="4"/>
        <v>0.20199639383104015</v>
      </c>
      <c r="D113" s="9">
        <f>SUMIF('Comp Aportes'!$C$4:$C$1103,$A113,'Comp Aportes'!$G$4:$G$1103)</f>
        <v>0</v>
      </c>
      <c r="E113" s="128">
        <f t="shared" si="5"/>
        <v>0</v>
      </c>
      <c r="G113" s="119">
        <f t="shared" si="6"/>
        <v>124476416</v>
      </c>
      <c r="I113" s="119">
        <f>SUMIF(Hoja1!C111:C1125,$A113,Hoja1!G111:G1125)</f>
        <v>132589345</v>
      </c>
      <c r="K113" s="119">
        <f t="shared" si="7"/>
        <v>92812541.5</v>
      </c>
    </row>
    <row r="114" spans="1:11" x14ac:dyDescent="0.25">
      <c r="A114" s="40" t="s">
        <v>2743</v>
      </c>
      <c r="B114" s="9">
        <f>SUMIF('Comp Aportes'!$C$4:$C$1103,$A114,'Comp Aportes'!$E$4:$E$1103)</f>
        <v>122864366</v>
      </c>
      <c r="C114" s="127">
        <f t="shared" si="4"/>
        <v>0.19938041003957777</v>
      </c>
      <c r="D114" s="9">
        <f>SUMIF('Comp Aportes'!$C$4:$C$1103,$A114,'Comp Aportes'!$G$4:$G$1103)</f>
        <v>93190688</v>
      </c>
      <c r="E114" s="128">
        <f t="shared" si="5"/>
        <v>0.39283422629985687</v>
      </c>
      <c r="G114" s="119">
        <f t="shared" si="6"/>
        <v>29673678</v>
      </c>
      <c r="I114" s="119">
        <f>SUMIF(Hoja1!C112:C1126,$A114,Hoja1!G112:G1126)</f>
        <v>128209468</v>
      </c>
      <c r="K114" s="119">
        <f t="shared" si="7"/>
        <v>89746627.599999994</v>
      </c>
    </row>
    <row r="115" spans="1:11" x14ac:dyDescent="0.25">
      <c r="A115" s="40" t="s">
        <v>2971</v>
      </c>
      <c r="B115" s="9">
        <f>SUMIF('Comp Aportes'!$C$4:$C$1103,$A115,'Comp Aportes'!$E$4:$E$1103)</f>
        <v>120215014</v>
      </c>
      <c r="C115" s="127">
        <f t="shared" si="4"/>
        <v>0.19508112534625036</v>
      </c>
      <c r="D115" s="9">
        <f>SUMIF('Comp Aportes'!$C$4:$C$1103,$A115,'Comp Aportes'!$G$4:$G$1103)</f>
        <v>64382429</v>
      </c>
      <c r="E115" s="128">
        <f t="shared" si="5"/>
        <v>0.27139644771718469</v>
      </c>
      <c r="G115" s="119">
        <f t="shared" si="6"/>
        <v>55832585</v>
      </c>
      <c r="I115" s="119">
        <f>SUMIF(Hoja1!C113:C1127,$A115,Hoja1!G113:G1127)</f>
        <v>136113228</v>
      </c>
      <c r="K115" s="119">
        <f t="shared" si="7"/>
        <v>95279259.599999994</v>
      </c>
    </row>
    <row r="116" spans="1:11" x14ac:dyDescent="0.25">
      <c r="A116" s="40" t="s">
        <v>2695</v>
      </c>
      <c r="B116" s="9">
        <f>SUMIF('Comp Aportes'!$C$4:$C$1103,$A116,'Comp Aportes'!$E$4:$E$1103)</f>
        <v>120061232</v>
      </c>
      <c r="C116" s="127">
        <f t="shared" si="4"/>
        <v>0.19483157277690161</v>
      </c>
      <c r="D116" s="9">
        <f>SUMIF('Comp Aportes'!$C$4:$C$1103,$A116,'Comp Aportes'!$G$4:$G$1103)</f>
        <v>17002219</v>
      </c>
      <c r="E116" s="128">
        <f t="shared" si="5"/>
        <v>7.1670825589845694E-2</v>
      </c>
      <c r="G116" s="119">
        <f t="shared" si="6"/>
        <v>103059013</v>
      </c>
      <c r="I116" s="119">
        <f>SUMIF(Hoja1!C114:C1128,$A116,Hoja1!G114:G1128)</f>
        <v>127629771</v>
      </c>
      <c r="K116" s="119">
        <f t="shared" si="7"/>
        <v>89340839.699999988</v>
      </c>
    </row>
    <row r="117" spans="1:11" x14ac:dyDescent="0.25">
      <c r="A117" s="1" t="s">
        <v>2995</v>
      </c>
      <c r="B117" s="9">
        <f>SUMIF('Comp Aportes'!$C$4:$C$1103,$A117,'Comp Aportes'!$E$4:$E$1103)</f>
        <v>120000000</v>
      </c>
      <c r="C117" s="127">
        <f t="shared" si="4"/>
        <v>0.19473220742252748</v>
      </c>
      <c r="D117" s="9">
        <f>SUMIF('Comp Aportes'!$C$4:$C$1103,$A117,'Comp Aportes'!$G$4:$G$1103)</f>
        <v>60000000</v>
      </c>
      <c r="E117" s="128">
        <f t="shared" si="5"/>
        <v>0.25292284115330721</v>
      </c>
      <c r="G117" s="119">
        <f t="shared" si="6"/>
        <v>60000000</v>
      </c>
      <c r="I117" s="119">
        <f>SUMIF(Hoja1!C115:C1129,$A117,Hoja1!G115:G1129)</f>
        <v>303626826</v>
      </c>
      <c r="K117" s="119">
        <f t="shared" si="7"/>
        <v>212538778.19999999</v>
      </c>
    </row>
    <row r="118" spans="1:11" x14ac:dyDescent="0.25">
      <c r="A118" s="1" t="s">
        <v>2258</v>
      </c>
      <c r="B118" s="9">
        <f>SUMIF('Comp Aportes'!$C$4:$C$1103,$A118,'Comp Aportes'!$E$4:$E$1103)</f>
        <v>119323958</v>
      </c>
      <c r="C118" s="127">
        <f t="shared" si="4"/>
        <v>0.19363514783110797</v>
      </c>
      <c r="D118" s="9">
        <f>SUMIF('Comp Aportes'!$C$4:$C$1103,$A118,'Comp Aportes'!$G$4:$G$1103)</f>
        <v>42485516</v>
      </c>
      <c r="E118" s="128">
        <f t="shared" si="5"/>
        <v>0.17909262357640487</v>
      </c>
      <c r="G118" s="119">
        <f t="shared" si="6"/>
        <v>76838442</v>
      </c>
      <c r="I118" s="119">
        <f>SUMIF(Hoja1!C116:C1130,$A118,Hoja1!G116:G1130)</f>
        <v>0</v>
      </c>
      <c r="K118" s="119">
        <f t="shared" si="7"/>
        <v>0</v>
      </c>
    </row>
    <row r="119" spans="1:11" x14ac:dyDescent="0.25">
      <c r="A119" s="1" t="s">
        <v>2776</v>
      </c>
      <c r="B119" s="9">
        <f>SUMIF('Comp Aportes'!$C$4:$C$1103,$A119,'Comp Aportes'!$E$4:$E$1103)</f>
        <v>119193511</v>
      </c>
      <c r="C119" s="127">
        <f t="shared" si="4"/>
        <v>0.19342346256226092</v>
      </c>
      <c r="D119" s="9">
        <f>SUMIF('Comp Aportes'!$C$4:$C$1103,$A119,'Comp Aportes'!$G$4:$G$1103)</f>
        <v>0</v>
      </c>
      <c r="E119" s="128">
        <f t="shared" si="5"/>
        <v>0</v>
      </c>
      <c r="G119" s="119">
        <f t="shared" si="6"/>
        <v>119193511</v>
      </c>
      <c r="I119" s="119">
        <f>SUMIF(Hoja1!C117:C1131,$A119,Hoja1!G117:G1131)</f>
        <v>124730071</v>
      </c>
      <c r="K119" s="119">
        <f t="shared" si="7"/>
        <v>87311049.699999988</v>
      </c>
    </row>
    <row r="120" spans="1:11" x14ac:dyDescent="0.25">
      <c r="A120" s="40" t="s">
        <v>776</v>
      </c>
      <c r="B120" s="9">
        <f>SUMIF('Comp Aportes'!$C$4:$C$1103,$A120,'Comp Aportes'!$E$4:$E$1103)</f>
        <v>117853988</v>
      </c>
      <c r="C120" s="127">
        <f t="shared" si="4"/>
        <v>0.19124972697323386</v>
      </c>
      <c r="D120" s="9">
        <f>SUMIF('Comp Aportes'!$C$4:$C$1103,$A120,'Comp Aportes'!$G$4:$G$1103)</f>
        <v>90000000</v>
      </c>
      <c r="E120" s="128">
        <f t="shared" si="5"/>
        <v>0.37938426172996081</v>
      </c>
      <c r="G120" s="119">
        <f t="shared" si="6"/>
        <v>27853988</v>
      </c>
      <c r="I120" s="119">
        <f>SUMIF(Hoja1!C118:C1132,$A120,Hoja1!G118:G1132)</f>
        <v>117853988</v>
      </c>
      <c r="K120" s="119">
        <f t="shared" si="7"/>
        <v>82497791.599999994</v>
      </c>
    </row>
    <row r="121" spans="1:11" x14ac:dyDescent="0.25">
      <c r="A121" s="1" t="s">
        <v>2711</v>
      </c>
      <c r="B121" s="9">
        <f>SUMIF('Comp Aportes'!$C$4:$C$1103,$A121,'Comp Aportes'!$E$4:$E$1103)</f>
        <v>115410828</v>
      </c>
      <c r="C121" s="127">
        <f t="shared" si="4"/>
        <v>0.18728504414084701</v>
      </c>
      <c r="D121" s="9">
        <f>SUMIF('Comp Aportes'!$C$4:$C$1103,$A121,'Comp Aportes'!$G$4:$G$1103)</f>
        <v>73220000</v>
      </c>
      <c r="E121" s="128">
        <f t="shared" si="5"/>
        <v>0.30865017382075255</v>
      </c>
      <c r="G121" s="119">
        <f t="shared" si="6"/>
        <v>42190828</v>
      </c>
      <c r="I121" s="119">
        <f>SUMIF(Hoja1!C119:C1133,$A121,Hoja1!G119:G1133)</f>
        <v>141933769</v>
      </c>
      <c r="K121" s="119">
        <f t="shared" si="7"/>
        <v>99353638.299999997</v>
      </c>
    </row>
    <row r="122" spans="1:11" x14ac:dyDescent="0.25">
      <c r="A122" s="40" t="s">
        <v>2961</v>
      </c>
      <c r="B122" s="9">
        <f>SUMIF('Comp Aportes'!$C$4:$C$1103,$A122,'Comp Aportes'!$E$4:$E$1103)</f>
        <v>113589631</v>
      </c>
      <c r="C122" s="127">
        <f t="shared" si="4"/>
        <v>0.18432966320783631</v>
      </c>
      <c r="D122" s="9">
        <f>SUMIF('Comp Aportes'!$C$4:$C$1103,$A122,'Comp Aportes'!$G$4:$G$1103)</f>
        <v>79881215</v>
      </c>
      <c r="E122" s="128">
        <f t="shared" si="5"/>
        <v>0.33672973087630304</v>
      </c>
      <c r="G122" s="119">
        <f t="shared" si="6"/>
        <v>33708416</v>
      </c>
      <c r="I122" s="119">
        <f>SUMIF(Hoja1!C120:C1134,$A122,Hoja1!G120:G1134)</f>
        <v>132709322</v>
      </c>
      <c r="K122" s="119">
        <f t="shared" si="7"/>
        <v>92896525.399999991</v>
      </c>
    </row>
    <row r="123" spans="1:11" x14ac:dyDescent="0.25">
      <c r="A123" s="1" t="s">
        <v>2736</v>
      </c>
      <c r="B123" s="9">
        <f>SUMIF('Comp Aportes'!$C$4:$C$1103,$A123,'Comp Aportes'!$E$4:$E$1103)</f>
        <v>112332486</v>
      </c>
      <c r="C123" s="127">
        <f t="shared" si="4"/>
        <v>0.18228960803366803</v>
      </c>
      <c r="D123" s="9">
        <f>SUMIF('Comp Aportes'!$C$4:$C$1103,$A123,'Comp Aportes'!$G$4:$G$1103)</f>
        <v>55600000</v>
      </c>
      <c r="E123" s="128">
        <f t="shared" si="5"/>
        <v>0.23437516613539802</v>
      </c>
      <c r="G123" s="119">
        <f t="shared" si="6"/>
        <v>56732486</v>
      </c>
      <c r="I123" s="119">
        <f>SUMIF(Hoja1!C121:C1135,$A123,Hoja1!G121:G1135)</f>
        <v>112332486</v>
      </c>
      <c r="K123" s="119">
        <f t="shared" si="7"/>
        <v>78632740.199999988</v>
      </c>
    </row>
    <row r="124" spans="1:11" x14ac:dyDescent="0.25">
      <c r="A124" s="1" t="s">
        <v>2667</v>
      </c>
      <c r="B124" s="9">
        <f>SUMIF('Comp Aportes'!$C$4:$C$1103,$A124,'Comp Aportes'!$E$4:$E$1103)</f>
        <v>112312709</v>
      </c>
      <c r="C124" s="127">
        <f t="shared" si="4"/>
        <v>0.18225751454311639</v>
      </c>
      <c r="D124" s="9">
        <f>SUMIF('Comp Aportes'!$C$4:$C$1103,$A124,'Comp Aportes'!$G$4:$G$1103)</f>
        <v>54776926</v>
      </c>
      <c r="E124" s="128">
        <f t="shared" si="5"/>
        <v>0.23090559589274107</v>
      </c>
      <c r="G124" s="119">
        <f t="shared" si="6"/>
        <v>57535783</v>
      </c>
      <c r="I124" s="119">
        <f>SUMIF(Hoja1!C122:C1136,$A124,Hoja1!G122:G1136)</f>
        <v>116144637</v>
      </c>
      <c r="K124" s="119">
        <f t="shared" si="7"/>
        <v>81301245.899999991</v>
      </c>
    </row>
    <row r="125" spans="1:11" x14ac:dyDescent="0.25">
      <c r="A125" s="1" t="s">
        <v>102</v>
      </c>
      <c r="B125" s="9">
        <f>SUMIF('Comp Aportes'!$C$4:$C$1103,$A125,'Comp Aportes'!$E$4:$E$1103)</f>
        <v>112030990</v>
      </c>
      <c r="C125" s="127">
        <f t="shared" si="4"/>
        <v>0.1818003498535925</v>
      </c>
      <c r="D125" s="9">
        <f>SUMIF('Comp Aportes'!$C$4:$C$1103,$A125,'Comp Aportes'!$G$4:$G$1103)</f>
        <v>0</v>
      </c>
      <c r="E125" s="128">
        <f t="shared" si="5"/>
        <v>0</v>
      </c>
      <c r="G125" s="119">
        <f t="shared" si="6"/>
        <v>112030990</v>
      </c>
      <c r="I125" s="119">
        <f>SUMIF(Hoja1!C123:C1137,$A125,Hoja1!G123:G1137)</f>
        <v>0</v>
      </c>
      <c r="K125" s="119">
        <f t="shared" si="7"/>
        <v>0</v>
      </c>
    </row>
    <row r="126" spans="1:11" x14ac:dyDescent="0.25">
      <c r="A126" s="1" t="s">
        <v>2786</v>
      </c>
      <c r="B126" s="9">
        <f>SUMIF('Comp Aportes'!$C$4:$C$1103,$A126,'Comp Aportes'!$E$4:$E$1103)</f>
        <v>110356486</v>
      </c>
      <c r="C126" s="127">
        <f t="shared" si="4"/>
        <v>0.17908301768477708</v>
      </c>
      <c r="D126" s="9">
        <f>SUMIF('Comp Aportes'!$C$4:$C$1103,$A126,'Comp Aportes'!$G$4:$G$1103)</f>
        <v>0</v>
      </c>
      <c r="E126" s="128">
        <f t="shared" si="5"/>
        <v>0</v>
      </c>
      <c r="G126" s="119">
        <f t="shared" si="6"/>
        <v>110356486</v>
      </c>
      <c r="I126" s="119">
        <f>SUMIF(Hoja1!C124:C1138,$A126,Hoja1!G124:G1138)</f>
        <v>111997264</v>
      </c>
      <c r="K126" s="119">
        <f t="shared" si="7"/>
        <v>78398084.799999997</v>
      </c>
    </row>
    <row r="127" spans="1:11" x14ac:dyDescent="0.25">
      <c r="A127" s="40" t="s">
        <v>957</v>
      </c>
      <c r="B127" s="9">
        <f>SUMIF('Comp Aportes'!$C$4:$C$1103,$A127,'Comp Aportes'!$E$4:$E$1103)</f>
        <v>109827928</v>
      </c>
      <c r="C127" s="127">
        <f t="shared" si="4"/>
        <v>0.17822529046735344</v>
      </c>
      <c r="D127" s="9">
        <f>SUMIF('Comp Aportes'!$C$4:$C$1103,$A127,'Comp Aportes'!$G$4:$G$1103)</f>
        <v>0</v>
      </c>
      <c r="E127" s="128">
        <f t="shared" si="5"/>
        <v>0</v>
      </c>
      <c r="G127" s="119">
        <f t="shared" si="6"/>
        <v>109827928</v>
      </c>
      <c r="I127" s="119">
        <f>SUMIF(Hoja1!C125:C1139,$A127,Hoja1!G125:G1139)</f>
        <v>113888062</v>
      </c>
      <c r="K127" s="119">
        <f t="shared" si="7"/>
        <v>79721643.399999991</v>
      </c>
    </row>
    <row r="128" spans="1:11" x14ac:dyDescent="0.25">
      <c r="A128" s="40" t="s">
        <v>2674</v>
      </c>
      <c r="B128" s="9">
        <f>SUMIF('Comp Aportes'!$C$4:$C$1103,$A128,'Comp Aportes'!$E$4:$E$1103)</f>
        <v>108671601</v>
      </c>
      <c r="C128" s="127">
        <f t="shared" si="4"/>
        <v>0.1763488395572512</v>
      </c>
      <c r="D128" s="9">
        <f>SUMIF('Comp Aportes'!$C$4:$C$1103,$A128,'Comp Aportes'!$G$4:$G$1103)</f>
        <v>22669442</v>
      </c>
      <c r="E128" s="128">
        <f t="shared" si="5"/>
        <v>9.556032796666851E-2</v>
      </c>
      <c r="G128" s="119">
        <f t="shared" si="6"/>
        <v>86002159</v>
      </c>
      <c r="I128" s="119">
        <f>SUMIF(Hoja1!C126:C1140,$A128,Hoja1!G126:G1140)</f>
        <v>145617935</v>
      </c>
      <c r="K128" s="119">
        <f t="shared" si="7"/>
        <v>101932554.5</v>
      </c>
    </row>
    <row r="129" spans="1:11" x14ac:dyDescent="0.25">
      <c r="A129" s="40" t="s">
        <v>2708</v>
      </c>
      <c r="B129" s="9">
        <f>SUMIF('Comp Aportes'!$C$4:$C$1103,$A129,'Comp Aportes'!$E$4:$E$1103)</f>
        <v>107986109</v>
      </c>
      <c r="C129" s="127">
        <f t="shared" si="4"/>
        <v>0.17523644480449718</v>
      </c>
      <c r="D129" s="9">
        <f>SUMIF('Comp Aportes'!$C$4:$C$1103,$A129,'Comp Aportes'!$G$4:$G$1103)</f>
        <v>56661479</v>
      </c>
      <c r="E129" s="128">
        <f t="shared" si="5"/>
        <v>0.23884970421047422</v>
      </c>
      <c r="G129" s="119">
        <f t="shared" si="6"/>
        <v>51324630</v>
      </c>
      <c r="I129" s="119">
        <f>SUMIF(Hoja1!C127:C1141,$A129,Hoja1!G127:G1141)</f>
        <v>35055369</v>
      </c>
      <c r="K129" s="119">
        <f t="shared" si="7"/>
        <v>24538758.299999997</v>
      </c>
    </row>
    <row r="130" spans="1:11" x14ac:dyDescent="0.25">
      <c r="A130" s="40" t="s">
        <v>2677</v>
      </c>
      <c r="B130" s="9">
        <f>SUMIF('Comp Aportes'!$C$4:$C$1103,$A130,'Comp Aportes'!$E$4:$E$1103)</f>
        <v>106000000</v>
      </c>
      <c r="C130" s="127">
        <f t="shared" si="4"/>
        <v>0.17201344988989928</v>
      </c>
      <c r="D130" s="9">
        <f>SUMIF('Comp Aportes'!$C$4:$C$1103,$A130,'Comp Aportes'!$G$4:$G$1103)</f>
        <v>0</v>
      </c>
      <c r="E130" s="128">
        <f t="shared" si="5"/>
        <v>0</v>
      </c>
      <c r="G130" s="119">
        <f t="shared" si="6"/>
        <v>106000000</v>
      </c>
      <c r="I130" s="119">
        <f>SUMIF(Hoja1!C128:C1142,$A130,Hoja1!G128:G1142)</f>
        <v>131193475</v>
      </c>
      <c r="K130" s="119">
        <f t="shared" si="7"/>
        <v>91835432.5</v>
      </c>
    </row>
    <row r="131" spans="1:11" x14ac:dyDescent="0.25">
      <c r="A131" s="40" t="s">
        <v>2874</v>
      </c>
      <c r="B131" s="9">
        <f>SUMIF('Comp Aportes'!$C$4:$C$1103,$A131,'Comp Aportes'!$E$4:$E$1103)</f>
        <v>104500000</v>
      </c>
      <c r="C131" s="127">
        <f t="shared" si="4"/>
        <v>0.16957929729711768</v>
      </c>
      <c r="D131" s="9">
        <f>SUMIF('Comp Aportes'!$C$4:$C$1103,$A131,'Comp Aportes'!$G$4:$G$1103)</f>
        <v>0</v>
      </c>
      <c r="E131" s="128">
        <f t="shared" si="5"/>
        <v>0</v>
      </c>
      <c r="G131" s="119">
        <f t="shared" si="6"/>
        <v>104500000</v>
      </c>
      <c r="I131" s="119">
        <f>SUMIF(Hoja1!C129:C1143,$A131,Hoja1!G129:G1143)</f>
        <v>105286158</v>
      </c>
      <c r="K131" s="119">
        <f t="shared" si="7"/>
        <v>73700310.599999994</v>
      </c>
    </row>
    <row r="132" spans="1:11" x14ac:dyDescent="0.25">
      <c r="A132" s="1" t="s">
        <v>1543</v>
      </c>
      <c r="B132" s="9">
        <f>SUMIF('Comp Aportes'!$C$4:$C$1103,$A132,'Comp Aportes'!$E$4:$E$1103)</f>
        <v>103500000</v>
      </c>
      <c r="C132" s="127">
        <f t="shared" si="4"/>
        <v>0.16795652890192994</v>
      </c>
      <c r="D132" s="9">
        <f>SUMIF('Comp Aportes'!$C$4:$C$1103,$A132,'Comp Aportes'!$G$4:$G$1103)</f>
        <v>0</v>
      </c>
      <c r="E132" s="128">
        <f t="shared" si="5"/>
        <v>0</v>
      </c>
      <c r="G132" s="119">
        <f t="shared" si="6"/>
        <v>103500000</v>
      </c>
      <c r="I132" s="119">
        <f>SUMIF(Hoja1!C130:C1144,$A132,Hoja1!G130:G1144)</f>
        <v>0</v>
      </c>
      <c r="K132" s="119">
        <f t="shared" si="7"/>
        <v>0</v>
      </c>
    </row>
    <row r="133" spans="1:11" x14ac:dyDescent="0.25">
      <c r="A133" s="1" t="s">
        <v>2993</v>
      </c>
      <c r="B133" s="9">
        <f>SUMIF('Comp Aportes'!$C$4:$C$1103,$A133,'Comp Aportes'!$E$4:$E$1103)</f>
        <v>100862811</v>
      </c>
      <c r="C133" s="127">
        <f t="shared" ref="C133:C196" si="8">+$B133*100/$B$541</f>
        <v>0.16367698194059321</v>
      </c>
      <c r="D133" s="9">
        <f>SUMIF('Comp Aportes'!$C$4:$C$1103,$A133,'Comp Aportes'!$G$4:$G$1103)</f>
        <v>114693938</v>
      </c>
      <c r="E133" s="128">
        <f t="shared" ref="E133:E196" si="9">+$D133*100/$D$541</f>
        <v>0.48347861103368778</v>
      </c>
      <c r="G133" s="119">
        <f t="shared" ref="G133:G196" si="10">IF((B133-D133)&gt;0,B133-D133,0)</f>
        <v>0</v>
      </c>
      <c r="I133" s="119">
        <f>SUMIF(Hoja1!C131:C1145,$A133,Hoja1!G131:G1145)</f>
        <v>114693938</v>
      </c>
      <c r="K133" s="119">
        <f t="shared" ref="K133:K196" si="11">+I133*0.7</f>
        <v>80285756.599999994</v>
      </c>
    </row>
    <row r="134" spans="1:11" x14ac:dyDescent="0.25">
      <c r="A134" s="1" t="s">
        <v>2867</v>
      </c>
      <c r="B134" s="9">
        <f>SUMIF('Comp Aportes'!$C$4:$C$1103,$A134,'Comp Aportes'!$E$4:$E$1103)</f>
        <v>100146440</v>
      </c>
      <c r="C134" s="127">
        <f t="shared" si="8"/>
        <v>0.16251447772256419</v>
      </c>
      <c r="D134" s="9">
        <f>SUMIF('Comp Aportes'!$C$4:$C$1103,$A134,'Comp Aportes'!$G$4:$G$1103)</f>
        <v>0</v>
      </c>
      <c r="E134" s="128">
        <f t="shared" si="9"/>
        <v>0</v>
      </c>
      <c r="G134" s="119">
        <f t="shared" si="10"/>
        <v>100146440</v>
      </c>
      <c r="I134" s="119">
        <f>SUMIF(Hoja1!C132:C1146,$A134,Hoja1!G132:G1146)</f>
        <v>102982158</v>
      </c>
      <c r="K134" s="119">
        <f t="shared" si="11"/>
        <v>72087510.599999994</v>
      </c>
    </row>
    <row r="135" spans="1:11" x14ac:dyDescent="0.25">
      <c r="A135" s="40" t="s">
        <v>2673</v>
      </c>
      <c r="B135" s="9">
        <f>SUMIF('Comp Aportes'!$C$4:$C$1103,$A135,'Comp Aportes'!$E$4:$E$1103)</f>
        <v>100000000</v>
      </c>
      <c r="C135" s="127">
        <f t="shared" si="8"/>
        <v>0.16227683951877289</v>
      </c>
      <c r="D135" s="9">
        <f>SUMIF('Comp Aportes'!$C$4:$C$1103,$A135,'Comp Aportes'!$G$4:$G$1103)</f>
        <v>40000000</v>
      </c>
      <c r="E135" s="128">
        <f t="shared" si="9"/>
        <v>0.16861522743553814</v>
      </c>
      <c r="G135" s="119">
        <f t="shared" si="10"/>
        <v>60000000</v>
      </c>
      <c r="I135" s="119">
        <f>SUMIF(Hoja1!C133:C1147,$A135,Hoja1!G133:G1147)</f>
        <v>385288649</v>
      </c>
      <c r="K135" s="119">
        <f t="shared" si="11"/>
        <v>269702054.30000001</v>
      </c>
    </row>
    <row r="136" spans="1:11" x14ac:dyDescent="0.25">
      <c r="A136" s="1" t="s">
        <v>2900</v>
      </c>
      <c r="B136" s="9">
        <f>SUMIF('Comp Aportes'!$C$4:$C$1103,$A136,'Comp Aportes'!$E$4:$E$1103)</f>
        <v>100000000</v>
      </c>
      <c r="C136" s="127">
        <f t="shared" si="8"/>
        <v>0.16227683951877289</v>
      </c>
      <c r="D136" s="9">
        <f>SUMIF('Comp Aportes'!$C$4:$C$1103,$A136,'Comp Aportes'!$G$4:$G$1103)</f>
        <v>0</v>
      </c>
      <c r="E136" s="128">
        <f t="shared" si="9"/>
        <v>0</v>
      </c>
      <c r="G136" s="119">
        <f t="shared" si="10"/>
        <v>100000000</v>
      </c>
      <c r="I136" s="119">
        <f>SUMIF(Hoja1!C134:C1148,$A136,Hoja1!G134:G1148)</f>
        <v>200138154</v>
      </c>
      <c r="K136" s="119">
        <f t="shared" si="11"/>
        <v>140096707.79999998</v>
      </c>
    </row>
    <row r="137" spans="1:11" x14ac:dyDescent="0.25">
      <c r="A137" s="40" t="s">
        <v>2937</v>
      </c>
      <c r="B137" s="9">
        <f>SUMIF('Comp Aportes'!$C$4:$C$1103,$A137,'Comp Aportes'!$E$4:$E$1103)</f>
        <v>98257089</v>
      </c>
      <c r="C137" s="127">
        <f t="shared" si="8"/>
        <v>0.15944849863234786</v>
      </c>
      <c r="D137" s="9">
        <f>SUMIF('Comp Aportes'!$C$4:$C$1103,$A137,'Comp Aportes'!$G$4:$G$1103)</f>
        <v>55184597</v>
      </c>
      <c r="E137" s="128">
        <f t="shared" si="9"/>
        <v>0.23262408435233789</v>
      </c>
      <c r="G137" s="119">
        <f t="shared" si="10"/>
        <v>43072492</v>
      </c>
      <c r="I137" s="119">
        <f>SUMIF(Hoja1!C135:C1149,$A137,Hoja1!G135:G1149)</f>
        <v>99429507</v>
      </c>
      <c r="K137" s="119">
        <f t="shared" si="11"/>
        <v>69600654.899999991</v>
      </c>
    </row>
    <row r="138" spans="1:11" x14ac:dyDescent="0.25">
      <c r="A138" s="1" t="s">
        <v>2727</v>
      </c>
      <c r="B138" s="9">
        <f>SUMIF('Comp Aportes'!$C$4:$C$1103,$A138,'Comp Aportes'!$E$4:$E$1103)</f>
        <v>97065265</v>
      </c>
      <c r="C138" s="127">
        <f t="shared" si="8"/>
        <v>0.15751444431252162</v>
      </c>
      <c r="D138" s="9">
        <f>SUMIF('Comp Aportes'!$C$4:$C$1103,$A138,'Comp Aportes'!$G$4:$G$1103)</f>
        <v>1000000</v>
      </c>
      <c r="E138" s="128">
        <f t="shared" si="9"/>
        <v>4.2153806858884531E-3</v>
      </c>
      <c r="G138" s="119">
        <f t="shared" si="10"/>
        <v>96065265</v>
      </c>
      <c r="I138" s="119">
        <f>SUMIF(Hoja1!C136:C1150,$A138,Hoja1!G136:G1150)</f>
        <v>106439327</v>
      </c>
      <c r="K138" s="119">
        <f t="shared" si="11"/>
        <v>74507528.899999991</v>
      </c>
    </row>
    <row r="139" spans="1:11" x14ac:dyDescent="0.25">
      <c r="A139" s="1" t="s">
        <v>2823</v>
      </c>
      <c r="B139" s="9">
        <f>SUMIF('Comp Aportes'!$C$4:$C$1103,$A139,'Comp Aportes'!$E$4:$E$1103)</f>
        <v>95208796</v>
      </c>
      <c r="C139" s="127">
        <f t="shared" si="8"/>
        <v>0.15450182509267588</v>
      </c>
      <c r="D139" s="9">
        <f>SUMIF('Comp Aportes'!$C$4:$C$1103,$A139,'Comp Aportes'!$G$4:$G$1103)</f>
        <v>0</v>
      </c>
      <c r="E139" s="128">
        <f t="shared" si="9"/>
        <v>0</v>
      </c>
      <c r="G139" s="119">
        <f t="shared" si="10"/>
        <v>95208796</v>
      </c>
      <c r="I139" s="119">
        <f>SUMIF(Hoja1!C137:C1151,$A139,Hoja1!G137:G1151)</f>
        <v>95208796</v>
      </c>
      <c r="K139" s="119">
        <f t="shared" si="11"/>
        <v>66646157.199999996</v>
      </c>
    </row>
    <row r="140" spans="1:11" x14ac:dyDescent="0.25">
      <c r="A140" s="40" t="s">
        <v>2877</v>
      </c>
      <c r="B140" s="9">
        <f>SUMIF('Comp Aportes'!$C$4:$C$1103,$A140,'Comp Aportes'!$E$4:$E$1103)</f>
        <v>95144653</v>
      </c>
      <c r="C140" s="127">
        <f t="shared" si="8"/>
        <v>0.15439773585950334</v>
      </c>
      <c r="D140" s="9">
        <f>SUMIF('Comp Aportes'!$C$4:$C$1103,$A140,'Comp Aportes'!$G$4:$G$1103)</f>
        <v>62442081</v>
      </c>
      <c r="E140" s="128">
        <f t="shared" si="9"/>
        <v>0.26321714223408238</v>
      </c>
      <c r="G140" s="119">
        <f t="shared" si="10"/>
        <v>32702572</v>
      </c>
      <c r="I140" s="119">
        <f>SUMIF(Hoja1!C138:C1152,$A140,Hoja1!G138:G1152)</f>
        <v>12138371</v>
      </c>
      <c r="K140" s="119">
        <f t="shared" si="11"/>
        <v>8496859.6999999993</v>
      </c>
    </row>
    <row r="141" spans="1:11" x14ac:dyDescent="0.25">
      <c r="A141" s="40" t="s">
        <v>2784</v>
      </c>
      <c r="B141" s="9">
        <f>SUMIF('Comp Aportes'!$C$4:$C$1103,$A141,'Comp Aportes'!$E$4:$E$1103)</f>
        <v>94474959</v>
      </c>
      <c r="C141" s="127">
        <f t="shared" si="8"/>
        <v>0.1533109776018565</v>
      </c>
      <c r="D141" s="9">
        <f>SUMIF('Comp Aportes'!$C$4:$C$1103,$A141,'Comp Aportes'!$G$4:$G$1103)</f>
        <v>0</v>
      </c>
      <c r="E141" s="128">
        <f t="shared" si="9"/>
        <v>0</v>
      </c>
      <c r="G141" s="119">
        <f t="shared" si="10"/>
        <v>94474959</v>
      </c>
      <c r="I141" s="119">
        <f>SUMIF(Hoja1!C139:C1153,$A141,Hoja1!G139:G1153)</f>
        <v>233496969</v>
      </c>
      <c r="K141" s="119">
        <f t="shared" si="11"/>
        <v>163447878.29999998</v>
      </c>
    </row>
    <row r="142" spans="1:11" x14ac:dyDescent="0.25">
      <c r="A142" s="40" t="s">
        <v>2697</v>
      </c>
      <c r="B142" s="9">
        <f>SUMIF('Comp Aportes'!$C$4:$C$1103,$A142,'Comp Aportes'!$E$4:$E$1103)</f>
        <v>90297494</v>
      </c>
      <c r="C142" s="127">
        <f t="shared" si="8"/>
        <v>0.14653191942785357</v>
      </c>
      <c r="D142" s="9">
        <f>SUMIF('Comp Aportes'!$C$4:$C$1103,$A142,'Comp Aportes'!$G$4:$G$1103)</f>
        <v>64920973</v>
      </c>
      <c r="E142" s="128">
        <f t="shared" si="9"/>
        <v>0.27366661569328576</v>
      </c>
      <c r="G142" s="119">
        <f t="shared" si="10"/>
        <v>25376521</v>
      </c>
      <c r="I142" s="119">
        <f>SUMIF(Hoja1!C140:C1154,$A142,Hoja1!G140:G1154)</f>
        <v>153688504</v>
      </c>
      <c r="K142" s="119">
        <f t="shared" si="11"/>
        <v>107581952.8</v>
      </c>
    </row>
    <row r="143" spans="1:11" x14ac:dyDescent="0.25">
      <c r="A143" s="1" t="s">
        <v>2663</v>
      </c>
      <c r="B143" s="9">
        <f>SUMIF('Comp Aportes'!$C$4:$C$1103,$A143,'Comp Aportes'!$E$4:$E$1103)</f>
        <v>89573440</v>
      </c>
      <c r="C143" s="127">
        <f t="shared" si="8"/>
        <v>0.14535694748024433</v>
      </c>
      <c r="D143" s="9">
        <f>SUMIF('Comp Aportes'!$C$4:$C$1103,$A143,'Comp Aportes'!$G$4:$G$1103)</f>
        <v>22393360</v>
      </c>
      <c r="E143" s="128">
        <f t="shared" si="9"/>
        <v>9.4396537236147063E-2</v>
      </c>
      <c r="G143" s="119">
        <f t="shared" si="10"/>
        <v>67180080</v>
      </c>
      <c r="I143" s="119">
        <f>SUMIF(Hoja1!C141:C1155,$A143,Hoja1!G141:G1155)</f>
        <v>89573439</v>
      </c>
      <c r="K143" s="119">
        <f t="shared" si="11"/>
        <v>62701407.299999997</v>
      </c>
    </row>
    <row r="144" spans="1:11" x14ac:dyDescent="0.25">
      <c r="A144" s="1" t="s">
        <v>2693</v>
      </c>
      <c r="B144" s="9">
        <f>SUMIF('Comp Aportes'!$C$4:$C$1103,$A144,'Comp Aportes'!$E$4:$E$1103)</f>
        <v>88000000</v>
      </c>
      <c r="C144" s="127">
        <f t="shared" si="8"/>
        <v>0.14280361877652015</v>
      </c>
      <c r="D144" s="9">
        <f>SUMIF('Comp Aportes'!$C$4:$C$1103,$A144,'Comp Aportes'!$G$4:$G$1103)</f>
        <v>0</v>
      </c>
      <c r="E144" s="128">
        <f t="shared" si="9"/>
        <v>0</v>
      </c>
      <c r="G144" s="119">
        <f t="shared" si="10"/>
        <v>88000000</v>
      </c>
      <c r="I144" s="119">
        <f>SUMIF(Hoja1!C142:C1156,$A144,Hoja1!G142:G1156)</f>
        <v>152506992</v>
      </c>
      <c r="K144" s="119">
        <f t="shared" si="11"/>
        <v>106754894.39999999</v>
      </c>
    </row>
    <row r="145" spans="1:11" x14ac:dyDescent="0.25">
      <c r="A145" s="40" t="s">
        <v>2962</v>
      </c>
      <c r="B145" s="9">
        <f>SUMIF('Comp Aportes'!$C$4:$C$1103,$A145,'Comp Aportes'!$E$4:$E$1103)</f>
        <v>86657830</v>
      </c>
      <c r="C145" s="127">
        <f t="shared" si="8"/>
        <v>0.14062558771955103</v>
      </c>
      <c r="D145" s="9">
        <f>SUMIF('Comp Aportes'!$C$4:$C$1103,$A145,'Comp Aportes'!$G$4:$G$1103)</f>
        <v>56281117</v>
      </c>
      <c r="E145" s="128">
        <f t="shared" si="9"/>
        <v>0.23724633358202829</v>
      </c>
      <c r="G145" s="119">
        <f t="shared" si="10"/>
        <v>30376713</v>
      </c>
      <c r="I145" s="119">
        <f>SUMIF(Hoja1!C143:C1157,$A145,Hoja1!G143:G1157)</f>
        <v>90919846</v>
      </c>
      <c r="K145" s="119">
        <f t="shared" si="11"/>
        <v>63643892.199999996</v>
      </c>
    </row>
    <row r="146" spans="1:11" x14ac:dyDescent="0.25">
      <c r="A146" s="1" t="s">
        <v>2884</v>
      </c>
      <c r="B146" s="9">
        <f>SUMIF('Comp Aportes'!$C$4:$C$1103,$A146,'Comp Aportes'!$E$4:$E$1103)</f>
        <v>84492935</v>
      </c>
      <c r="C146" s="127">
        <f t="shared" si="8"/>
        <v>0.13711246453465109</v>
      </c>
      <c r="D146" s="9">
        <f>SUMIF('Comp Aportes'!$C$4:$C$1103,$A146,'Comp Aportes'!$G$4:$G$1103)</f>
        <v>0</v>
      </c>
      <c r="E146" s="128">
        <f t="shared" si="9"/>
        <v>0</v>
      </c>
      <c r="G146" s="119">
        <f t="shared" si="10"/>
        <v>84492935</v>
      </c>
      <c r="I146" s="119">
        <f>SUMIF(Hoja1!C144:C1158,$A146,Hoja1!G144:G1158)</f>
        <v>92146531</v>
      </c>
      <c r="K146" s="119">
        <f t="shared" si="11"/>
        <v>64502571.699999996</v>
      </c>
    </row>
    <row r="147" spans="1:11" x14ac:dyDescent="0.25">
      <c r="A147" s="1" t="s">
        <v>2892</v>
      </c>
      <c r="B147" s="9">
        <f>SUMIF('Comp Aportes'!$C$4:$C$1103,$A147,'Comp Aportes'!$E$4:$E$1103)</f>
        <v>80000000</v>
      </c>
      <c r="C147" s="127">
        <f t="shared" si="8"/>
        <v>0.12982147161501831</v>
      </c>
      <c r="D147" s="9">
        <f>SUMIF('Comp Aportes'!$C$4:$C$1103,$A147,'Comp Aportes'!$G$4:$G$1103)</f>
        <v>0</v>
      </c>
      <c r="E147" s="128">
        <f t="shared" si="9"/>
        <v>0</v>
      </c>
      <c r="G147" s="119">
        <f t="shared" si="10"/>
        <v>80000000</v>
      </c>
      <c r="I147" s="119">
        <f>SUMIF(Hoja1!C145:C1159,$A147,Hoja1!G145:G1159)</f>
        <v>220866858</v>
      </c>
      <c r="K147" s="119">
        <f t="shared" si="11"/>
        <v>154606800.59999999</v>
      </c>
    </row>
    <row r="148" spans="1:11" x14ac:dyDescent="0.25">
      <c r="A148" s="1" t="s">
        <v>1926</v>
      </c>
      <c r="B148" s="9">
        <f>SUMIF('Comp Aportes'!$C$4:$C$1103,$A148,'Comp Aportes'!$E$4:$E$1103)</f>
        <v>80000000</v>
      </c>
      <c r="C148" s="127">
        <f t="shared" si="8"/>
        <v>0.12982147161501831</v>
      </c>
      <c r="D148" s="9">
        <f>SUMIF('Comp Aportes'!$C$4:$C$1103,$A148,'Comp Aportes'!$G$4:$G$1103)</f>
        <v>80000000</v>
      </c>
      <c r="E148" s="128">
        <f t="shared" si="9"/>
        <v>0.33723045487107628</v>
      </c>
      <c r="G148" s="119">
        <f t="shared" si="10"/>
        <v>0</v>
      </c>
      <c r="I148" s="119">
        <f>SUMIF(Hoja1!C146:C1160,$A148,Hoja1!G146:G1160)</f>
        <v>0</v>
      </c>
      <c r="K148" s="119">
        <f t="shared" si="11"/>
        <v>0</v>
      </c>
    </row>
    <row r="149" spans="1:11" x14ac:dyDescent="0.25">
      <c r="A149" s="40" t="s">
        <v>1480</v>
      </c>
      <c r="B149" s="9">
        <f>SUMIF('Comp Aportes'!$C$4:$C$1103,$A149,'Comp Aportes'!$E$4:$E$1103)</f>
        <v>79676617</v>
      </c>
      <c r="C149" s="127">
        <f t="shared" si="8"/>
        <v>0.12929669590307732</v>
      </c>
      <c r="D149" s="9">
        <f>SUMIF('Comp Aportes'!$C$4:$C$1103,$A149,'Comp Aportes'!$G$4:$G$1103)</f>
        <v>1351372</v>
      </c>
      <c r="E149" s="128">
        <f t="shared" si="9"/>
        <v>5.6965474282504513E-3</v>
      </c>
      <c r="G149" s="119">
        <f t="shared" si="10"/>
        <v>78325245</v>
      </c>
      <c r="I149" s="119">
        <f>SUMIF(Hoja1!C147:C1161,$A149,Hoja1!G147:G1161)</f>
        <v>0</v>
      </c>
      <c r="K149" s="119">
        <f t="shared" si="11"/>
        <v>0</v>
      </c>
    </row>
    <row r="150" spans="1:11" x14ac:dyDescent="0.25">
      <c r="A150" s="40" t="s">
        <v>2894</v>
      </c>
      <c r="B150" s="9">
        <f>SUMIF('Comp Aportes'!$C$4:$C$1103,$A150,'Comp Aportes'!$E$4:$E$1103)</f>
        <v>79342607</v>
      </c>
      <c r="C150" s="127">
        <f t="shared" si="8"/>
        <v>0.12875467503140067</v>
      </c>
      <c r="D150" s="9">
        <f>SUMIF('Comp Aportes'!$C$4:$C$1103,$A150,'Comp Aportes'!$G$4:$G$1103)</f>
        <v>0</v>
      </c>
      <c r="E150" s="128">
        <f t="shared" si="9"/>
        <v>0</v>
      </c>
      <c r="G150" s="119">
        <f t="shared" si="10"/>
        <v>79342607</v>
      </c>
      <c r="I150" s="119">
        <f>SUMIF(Hoja1!C148:C1162,$A150,Hoja1!G148:G1162)</f>
        <v>68936168</v>
      </c>
      <c r="K150" s="119">
        <f t="shared" si="11"/>
        <v>48255317.599999994</v>
      </c>
    </row>
    <row r="151" spans="1:11" x14ac:dyDescent="0.25">
      <c r="A151" s="1" t="s">
        <v>2847</v>
      </c>
      <c r="B151" s="9">
        <f>SUMIF('Comp Aportes'!$C$4:$C$1103,$A151,'Comp Aportes'!$E$4:$E$1103)</f>
        <v>76938480</v>
      </c>
      <c r="C151" s="127">
        <f t="shared" si="8"/>
        <v>0.12485333371778318</v>
      </c>
      <c r="D151" s="9">
        <f>SUMIF('Comp Aportes'!$C$4:$C$1103,$A151,'Comp Aportes'!$G$4:$G$1103)</f>
        <v>0</v>
      </c>
      <c r="E151" s="128">
        <f t="shared" si="9"/>
        <v>0</v>
      </c>
      <c r="G151" s="119">
        <f t="shared" si="10"/>
        <v>76938480</v>
      </c>
      <c r="I151" s="119">
        <f>SUMIF(Hoja1!C149:C1163,$A151,Hoja1!G149:G1163)</f>
        <v>78577221</v>
      </c>
      <c r="K151" s="119">
        <f t="shared" si="11"/>
        <v>55004054.699999996</v>
      </c>
    </row>
    <row r="152" spans="1:11" x14ac:dyDescent="0.25">
      <c r="A152" s="40" t="s">
        <v>2936</v>
      </c>
      <c r="B152" s="9">
        <f>SUMIF('Comp Aportes'!$C$4:$C$1103,$A152,'Comp Aportes'!$E$4:$E$1103)</f>
        <v>76923665</v>
      </c>
      <c r="C152" s="127">
        <f t="shared" si="8"/>
        <v>0.12482929240400847</v>
      </c>
      <c r="D152" s="9">
        <f>SUMIF('Comp Aportes'!$C$4:$C$1103,$A152,'Comp Aportes'!$G$4:$G$1103)</f>
        <v>43993474</v>
      </c>
      <c r="E152" s="128">
        <f t="shared" si="9"/>
        <v>0.18544924060473586</v>
      </c>
      <c r="G152" s="119">
        <f t="shared" si="10"/>
        <v>32930191</v>
      </c>
      <c r="I152" s="119">
        <f>SUMIF(Hoja1!C150:C1164,$A152,Hoja1!G150:G1164)</f>
        <v>87267511</v>
      </c>
      <c r="K152" s="119">
        <f t="shared" si="11"/>
        <v>61087257.699999996</v>
      </c>
    </row>
    <row r="153" spans="1:11" x14ac:dyDescent="0.25">
      <c r="A153" s="1" t="s">
        <v>2774</v>
      </c>
      <c r="B153" s="9">
        <f>SUMIF('Comp Aportes'!$C$4:$C$1103,$A153,'Comp Aportes'!$E$4:$E$1103)</f>
        <v>75426498</v>
      </c>
      <c r="C153" s="127">
        <f t="shared" si="8"/>
        <v>0.12239973711409044</v>
      </c>
      <c r="D153" s="9">
        <f>SUMIF('Comp Aportes'!$C$4:$C$1103,$A153,'Comp Aportes'!$G$4:$G$1103)</f>
        <v>0</v>
      </c>
      <c r="E153" s="128">
        <f t="shared" si="9"/>
        <v>0</v>
      </c>
      <c r="G153" s="119">
        <f t="shared" si="10"/>
        <v>75426498</v>
      </c>
      <c r="I153" s="119">
        <f>SUMIF(Hoja1!C151:C1165,$A153,Hoja1!G151:G1165)</f>
        <v>75426498</v>
      </c>
      <c r="K153" s="119">
        <f t="shared" si="11"/>
        <v>52798548.599999994</v>
      </c>
    </row>
    <row r="154" spans="1:11" x14ac:dyDescent="0.25">
      <c r="A154" s="40" t="s">
        <v>670</v>
      </c>
      <c r="B154" s="9">
        <f>SUMIF('Comp Aportes'!$C$4:$C$1103,$A154,'Comp Aportes'!$E$4:$E$1103)</f>
        <v>75207768</v>
      </c>
      <c r="C154" s="127">
        <f t="shared" si="8"/>
        <v>0.12204478898301103</v>
      </c>
      <c r="D154" s="9">
        <f>SUMIF('Comp Aportes'!$C$4:$C$1103,$A154,'Comp Aportes'!$G$4:$G$1103)</f>
        <v>0</v>
      </c>
      <c r="E154" s="128">
        <f t="shared" si="9"/>
        <v>0</v>
      </c>
      <c r="G154" s="119">
        <f t="shared" si="10"/>
        <v>75207768</v>
      </c>
      <c r="I154" s="119">
        <f>SUMIF(Hoja1!C152:C1166,$A154,Hoja1!G152:G1166)</f>
        <v>75207768</v>
      </c>
      <c r="K154" s="119">
        <f t="shared" si="11"/>
        <v>52645437.599999994</v>
      </c>
    </row>
    <row r="155" spans="1:11" x14ac:dyDescent="0.25">
      <c r="A155" s="1" t="s">
        <v>2707</v>
      </c>
      <c r="B155" s="9">
        <f>SUMIF('Comp Aportes'!$C$4:$C$1103,$A155,'Comp Aportes'!$E$4:$E$1103)</f>
        <v>75199259</v>
      </c>
      <c r="C155" s="127">
        <f t="shared" si="8"/>
        <v>0.12203098084673639</v>
      </c>
      <c r="D155" s="9">
        <f>SUMIF('Comp Aportes'!$C$4:$C$1103,$A155,'Comp Aportes'!$G$4:$G$1103)</f>
        <v>62299646</v>
      </c>
      <c r="E155" s="128">
        <f t="shared" si="9"/>
        <v>0.26261672448608786</v>
      </c>
      <c r="G155" s="119">
        <f t="shared" si="10"/>
        <v>12899613</v>
      </c>
      <c r="I155" s="119">
        <f>SUMIF(Hoja1!C153:C1167,$A155,Hoja1!G153:G1167)</f>
        <v>75181159</v>
      </c>
      <c r="K155" s="119">
        <f t="shared" si="11"/>
        <v>52626811.299999997</v>
      </c>
    </row>
    <row r="156" spans="1:11" x14ac:dyDescent="0.25">
      <c r="A156" s="1" t="s">
        <v>2826</v>
      </c>
      <c r="B156" s="9">
        <f>SUMIF('Comp Aportes'!$C$4:$C$1103,$A156,'Comp Aportes'!$E$4:$E$1103)</f>
        <v>73954229</v>
      </c>
      <c r="C156" s="127">
        <f t="shared" si="8"/>
        <v>0.1200105855116758</v>
      </c>
      <c r="D156" s="9">
        <f>SUMIF('Comp Aportes'!$C$4:$C$1103,$A156,'Comp Aportes'!$G$4:$G$1103)</f>
        <v>0</v>
      </c>
      <c r="E156" s="128">
        <f t="shared" si="9"/>
        <v>0</v>
      </c>
      <c r="G156" s="119">
        <f t="shared" si="10"/>
        <v>73954229</v>
      </c>
      <c r="I156" s="119">
        <f>SUMIF(Hoja1!C154:C1168,$A156,Hoja1!G154:G1168)</f>
        <v>78232203</v>
      </c>
      <c r="K156" s="119">
        <f t="shared" si="11"/>
        <v>54762542.099999994</v>
      </c>
    </row>
    <row r="157" spans="1:11" x14ac:dyDescent="0.25">
      <c r="A157" s="40" t="s">
        <v>2839</v>
      </c>
      <c r="B157" s="9">
        <f>SUMIF('Comp Aportes'!$C$4:$C$1103,$A157,'Comp Aportes'!$E$4:$E$1103)</f>
        <v>73948823</v>
      </c>
      <c r="C157" s="127">
        <f t="shared" si="8"/>
        <v>0.12000181282573141</v>
      </c>
      <c r="D157" s="9">
        <f>SUMIF('Comp Aportes'!$C$4:$C$1103,$A157,'Comp Aportes'!$G$4:$G$1103)</f>
        <v>86551177</v>
      </c>
      <c r="E157" s="128">
        <f t="shared" si="9"/>
        <v>0.36484615986671293</v>
      </c>
      <c r="G157" s="119">
        <f t="shared" si="10"/>
        <v>0</v>
      </c>
      <c r="I157" s="119">
        <f>SUMIF(Hoja1!C155:C1169,$A157,Hoja1!G155:G1169)</f>
        <v>41177201</v>
      </c>
      <c r="K157" s="119">
        <f t="shared" si="11"/>
        <v>28824040.699999999</v>
      </c>
    </row>
    <row r="158" spans="1:11" x14ac:dyDescent="0.25">
      <c r="A158" s="40" t="s">
        <v>2951</v>
      </c>
      <c r="B158" s="9">
        <f>SUMIF('Comp Aportes'!$C$4:$C$1103,$A158,'Comp Aportes'!$E$4:$E$1103)</f>
        <v>71605500</v>
      </c>
      <c r="C158" s="127">
        <f t="shared" si="8"/>
        <v>0.11619914232161492</v>
      </c>
      <c r="D158" s="9">
        <f>SUMIF('Comp Aportes'!$C$4:$C$1103,$A158,'Comp Aportes'!$G$4:$G$1103)</f>
        <v>63638500</v>
      </c>
      <c r="E158" s="128">
        <f t="shared" si="9"/>
        <v>0.26826050377891236</v>
      </c>
      <c r="G158" s="119">
        <f t="shared" si="10"/>
        <v>7967000</v>
      </c>
      <c r="I158" s="119">
        <f>SUMIF(Hoja1!C156:C1170,$A158,Hoja1!G156:G1170)</f>
        <v>128109632</v>
      </c>
      <c r="K158" s="119">
        <f t="shared" si="11"/>
        <v>89676742.399999991</v>
      </c>
    </row>
    <row r="159" spans="1:11" x14ac:dyDescent="0.25">
      <c r="A159" s="1" t="s">
        <v>2756</v>
      </c>
      <c r="B159" s="9">
        <f>SUMIF('Comp Aportes'!$C$4:$C$1103,$A159,'Comp Aportes'!$E$4:$E$1103)</f>
        <v>71381768</v>
      </c>
      <c r="C159" s="127">
        <f t="shared" si="8"/>
        <v>0.11583607710302278</v>
      </c>
      <c r="D159" s="9">
        <f>SUMIF('Comp Aportes'!$C$4:$C$1103,$A159,'Comp Aportes'!$G$4:$G$1103)</f>
        <v>42973892</v>
      </c>
      <c r="E159" s="128">
        <f t="shared" si="9"/>
        <v>0.18115131433425632</v>
      </c>
      <c r="G159" s="119">
        <f t="shared" si="10"/>
        <v>28407876</v>
      </c>
      <c r="I159" s="119">
        <f>SUMIF(Hoja1!C157:C1171,$A159,Hoja1!G157:G1171)</f>
        <v>76142914</v>
      </c>
      <c r="K159" s="119">
        <f t="shared" si="11"/>
        <v>53300039.799999997</v>
      </c>
    </row>
    <row r="160" spans="1:11" x14ac:dyDescent="0.25">
      <c r="A160" s="1" t="s">
        <v>1144</v>
      </c>
      <c r="B160" s="9">
        <f>SUMIF('Comp Aportes'!$C$4:$C$1103,$A160,'Comp Aportes'!$E$4:$E$1103)</f>
        <v>70442616</v>
      </c>
      <c r="C160" s="127">
        <f t="shared" si="8"/>
        <v>0.11431205091914544</v>
      </c>
      <c r="D160" s="9">
        <f>SUMIF('Comp Aportes'!$C$4:$C$1103,$A160,'Comp Aportes'!$G$4:$G$1103)</f>
        <v>0</v>
      </c>
      <c r="E160" s="128">
        <f t="shared" si="9"/>
        <v>0</v>
      </c>
      <c r="G160" s="119">
        <f t="shared" si="10"/>
        <v>70442616</v>
      </c>
      <c r="I160" s="119">
        <f>SUMIF(Hoja1!C158:C1172,$A160,Hoja1!G158:G1172)</f>
        <v>75961803</v>
      </c>
      <c r="K160" s="119">
        <f t="shared" si="11"/>
        <v>53173262.099999994</v>
      </c>
    </row>
    <row r="161" spans="1:11" x14ac:dyDescent="0.25">
      <c r="A161" s="1" t="s">
        <v>2854</v>
      </c>
      <c r="B161" s="9">
        <f>SUMIF('Comp Aportes'!$C$4:$C$1103,$A161,'Comp Aportes'!$E$4:$E$1103)</f>
        <v>70357712</v>
      </c>
      <c r="C161" s="127">
        <f t="shared" si="8"/>
        <v>0.11417427139132041</v>
      </c>
      <c r="D161" s="9">
        <f>SUMIF('Comp Aportes'!$C$4:$C$1103,$A161,'Comp Aportes'!$G$4:$G$1103)</f>
        <v>0</v>
      </c>
      <c r="E161" s="128">
        <f t="shared" si="9"/>
        <v>0</v>
      </c>
      <c r="G161" s="119">
        <f t="shared" si="10"/>
        <v>70357712</v>
      </c>
      <c r="I161" s="119">
        <f>SUMIF(Hoja1!C159:C1173,$A161,Hoja1!G159:G1173)</f>
        <v>76203517</v>
      </c>
      <c r="K161" s="119">
        <f t="shared" si="11"/>
        <v>53342461.899999999</v>
      </c>
    </row>
    <row r="162" spans="1:11" x14ac:dyDescent="0.25">
      <c r="A162" s="1" t="s">
        <v>2620</v>
      </c>
      <c r="B162" s="9">
        <f>SUMIF('Comp Aportes'!$C$4:$C$1103,$A162,'Comp Aportes'!$E$4:$E$1103)</f>
        <v>70000000</v>
      </c>
      <c r="C162" s="127">
        <f t="shared" si="8"/>
        <v>0.11359378766314103</v>
      </c>
      <c r="D162" s="9">
        <f>SUMIF('Comp Aportes'!$C$4:$C$1103,$A162,'Comp Aportes'!$G$4:$G$1103)</f>
        <v>0</v>
      </c>
      <c r="E162" s="128">
        <f t="shared" si="9"/>
        <v>0</v>
      </c>
      <c r="G162" s="119">
        <f t="shared" si="10"/>
        <v>70000000</v>
      </c>
      <c r="I162" s="119">
        <f>SUMIF(Hoja1!C160:C1174,$A162,Hoja1!G160:G1174)</f>
        <v>225189267</v>
      </c>
      <c r="K162" s="119">
        <f t="shared" si="11"/>
        <v>157632486.89999998</v>
      </c>
    </row>
    <row r="163" spans="1:11" x14ac:dyDescent="0.25">
      <c r="A163" s="1" t="s">
        <v>2668</v>
      </c>
      <c r="B163" s="9">
        <f>SUMIF('Comp Aportes'!$C$4:$C$1103,$A163,'Comp Aportes'!$E$4:$E$1103)</f>
        <v>70000000</v>
      </c>
      <c r="C163" s="127">
        <f t="shared" si="8"/>
        <v>0.11359378766314103</v>
      </c>
      <c r="D163" s="9">
        <f>SUMIF('Comp Aportes'!$C$4:$C$1103,$A163,'Comp Aportes'!$G$4:$G$1103)</f>
        <v>0</v>
      </c>
      <c r="E163" s="128">
        <f t="shared" si="9"/>
        <v>0</v>
      </c>
      <c r="G163" s="119">
        <f t="shared" si="10"/>
        <v>70000000</v>
      </c>
      <c r="I163" s="119">
        <f>SUMIF(Hoja1!C161:C1175,$A163,Hoja1!G161:G1175)</f>
        <v>93523689</v>
      </c>
      <c r="K163" s="119">
        <f t="shared" si="11"/>
        <v>65466582.299999997</v>
      </c>
    </row>
    <row r="164" spans="1:11" x14ac:dyDescent="0.25">
      <c r="A164" s="1" t="s">
        <v>2816</v>
      </c>
      <c r="B164" s="9">
        <f>SUMIF('Comp Aportes'!$C$4:$C$1103,$A164,'Comp Aportes'!$E$4:$E$1103)</f>
        <v>69881953</v>
      </c>
      <c r="C164" s="127">
        <f t="shared" si="8"/>
        <v>0.11340222472239429</v>
      </c>
      <c r="D164" s="9">
        <f>SUMIF('Comp Aportes'!$C$4:$C$1103,$A164,'Comp Aportes'!$G$4:$G$1103)</f>
        <v>0</v>
      </c>
      <c r="E164" s="128">
        <f t="shared" si="9"/>
        <v>0</v>
      </c>
      <c r="G164" s="119">
        <f t="shared" si="10"/>
        <v>69881953</v>
      </c>
      <c r="I164" s="119">
        <f>SUMIF(Hoja1!C162:C1176,$A164,Hoja1!G162:G1176)</f>
        <v>71295425</v>
      </c>
      <c r="K164" s="119">
        <f t="shared" si="11"/>
        <v>49906797.5</v>
      </c>
    </row>
    <row r="165" spans="1:11" x14ac:dyDescent="0.25">
      <c r="A165" s="40" t="s">
        <v>2832</v>
      </c>
      <c r="B165" s="9">
        <f>SUMIF('Comp Aportes'!$C$4:$C$1103,$A165,'Comp Aportes'!$E$4:$E$1103)</f>
        <v>69542000</v>
      </c>
      <c r="C165" s="127">
        <f t="shared" si="8"/>
        <v>0.11285055973814505</v>
      </c>
      <c r="D165" s="9">
        <f>SUMIF('Comp Aportes'!$C$4:$C$1103,$A165,'Comp Aportes'!$G$4:$G$1103)</f>
        <v>0</v>
      </c>
      <c r="E165" s="128">
        <f t="shared" si="9"/>
        <v>0</v>
      </c>
      <c r="G165" s="119">
        <f t="shared" si="10"/>
        <v>69542000</v>
      </c>
      <c r="I165" s="119">
        <f>SUMIF(Hoja1!C163:C1177,$A165,Hoja1!G163:G1177)</f>
        <v>0</v>
      </c>
      <c r="K165" s="119">
        <f t="shared" si="11"/>
        <v>0</v>
      </c>
    </row>
    <row r="166" spans="1:11" x14ac:dyDescent="0.25">
      <c r="A166" s="1" t="s">
        <v>1565</v>
      </c>
      <c r="B166" s="9">
        <f>SUMIF('Comp Aportes'!$C$4:$C$1103,$A166,'Comp Aportes'!$E$4:$E$1103)</f>
        <v>69386161</v>
      </c>
      <c r="C166" s="127">
        <f t="shared" si="8"/>
        <v>0.11259766913420738</v>
      </c>
      <c r="D166" s="9">
        <f>SUMIF('Comp Aportes'!$C$4:$C$1103,$A166,'Comp Aportes'!$G$4:$G$1103)</f>
        <v>18502945</v>
      </c>
      <c r="E166" s="128">
        <f t="shared" si="9"/>
        <v>7.7996956985056334E-2</v>
      </c>
      <c r="G166" s="119">
        <f t="shared" si="10"/>
        <v>50883216</v>
      </c>
      <c r="I166" s="119">
        <f>SUMIF(Hoja1!C164:C1178,$A166,Hoja1!G164:G1178)</f>
        <v>80139229</v>
      </c>
      <c r="K166" s="119">
        <f t="shared" si="11"/>
        <v>56097460.299999997</v>
      </c>
    </row>
    <row r="167" spans="1:11" x14ac:dyDescent="0.25">
      <c r="A167" s="40" t="s">
        <v>2750</v>
      </c>
      <c r="B167" s="9">
        <f>SUMIF('Comp Aportes'!$C$4:$C$1103,$A167,'Comp Aportes'!$E$4:$E$1103)</f>
        <v>68257940</v>
      </c>
      <c r="C167" s="127">
        <f t="shared" si="8"/>
        <v>0.11076682775262028</v>
      </c>
      <c r="D167" s="9">
        <f>SUMIF('Comp Aportes'!$C$4:$C$1103,$A167,'Comp Aportes'!$G$4:$G$1103)</f>
        <v>33239103</v>
      </c>
      <c r="E167" s="128">
        <f t="shared" si="9"/>
        <v>0.14011547280245695</v>
      </c>
      <c r="G167" s="119">
        <f t="shared" si="10"/>
        <v>35018837</v>
      </c>
      <c r="I167" s="119">
        <f>SUMIF(Hoja1!C165:C1179,$A167,Hoja1!G165:G1179)</f>
        <v>66380988</v>
      </c>
      <c r="K167" s="119">
        <f t="shared" si="11"/>
        <v>46466691.599999994</v>
      </c>
    </row>
    <row r="168" spans="1:11" x14ac:dyDescent="0.25">
      <c r="A168" s="1" t="s">
        <v>1837</v>
      </c>
      <c r="B168" s="9">
        <f>SUMIF('Comp Aportes'!$C$4:$C$1103,$A168,'Comp Aportes'!$E$4:$E$1103)</f>
        <v>66683306</v>
      </c>
      <c r="C168" s="127">
        <f t="shared" si="8"/>
        <v>0.10821156146343225</v>
      </c>
      <c r="D168" s="9">
        <f>SUMIF('Comp Aportes'!$C$4:$C$1103,$A168,'Comp Aportes'!$G$4:$G$1103)</f>
        <v>40454560</v>
      </c>
      <c r="E168" s="128">
        <f t="shared" si="9"/>
        <v>0.17053137088011561</v>
      </c>
      <c r="G168" s="119">
        <f t="shared" si="10"/>
        <v>26228746</v>
      </c>
      <c r="I168" s="119">
        <f>SUMIF(Hoja1!C166:C1180,$A168,Hoja1!G166:G1180)</f>
        <v>84020621</v>
      </c>
      <c r="K168" s="119">
        <f t="shared" si="11"/>
        <v>58814434.699999996</v>
      </c>
    </row>
    <row r="169" spans="1:11" x14ac:dyDescent="0.25">
      <c r="A169" s="40" t="s">
        <v>2953</v>
      </c>
      <c r="B169" s="9">
        <f>SUMIF('Comp Aportes'!$C$4:$C$1103,$A169,'Comp Aportes'!$E$4:$E$1103)</f>
        <v>63978225</v>
      </c>
      <c r="C169" s="127">
        <f t="shared" si="8"/>
        <v>0.10382184151020944</v>
      </c>
      <c r="D169" s="9">
        <f>SUMIF('Comp Aportes'!$C$4:$C$1103,$A169,'Comp Aportes'!$G$4:$G$1103)</f>
        <v>43433682</v>
      </c>
      <c r="E169" s="128">
        <f t="shared" si="9"/>
        <v>0.18308950421982098</v>
      </c>
      <c r="G169" s="119">
        <f t="shared" si="10"/>
        <v>20544543</v>
      </c>
      <c r="I169" s="119">
        <f>SUMIF(Hoja1!C167:C1181,$A169,Hoja1!G167:G1181)</f>
        <v>72089196</v>
      </c>
      <c r="K169" s="119">
        <f t="shared" si="11"/>
        <v>50462437.199999996</v>
      </c>
    </row>
    <row r="170" spans="1:11" x14ac:dyDescent="0.25">
      <c r="A170" s="1" t="s">
        <v>1241</v>
      </c>
      <c r="B170" s="9">
        <f>SUMIF('Comp Aportes'!$C$4:$C$1103,$A170,'Comp Aportes'!$E$4:$E$1103)</f>
        <v>63368493</v>
      </c>
      <c r="C170" s="127">
        <f t="shared" si="8"/>
        <v>0.10283238769107483</v>
      </c>
      <c r="D170" s="9">
        <f>SUMIF('Comp Aportes'!$C$4:$C$1103,$A170,'Comp Aportes'!$G$4:$G$1103)</f>
        <v>40180050</v>
      </c>
      <c r="E170" s="128">
        <f t="shared" si="9"/>
        <v>0.16937420672803236</v>
      </c>
      <c r="G170" s="119">
        <f t="shared" si="10"/>
        <v>23188443</v>
      </c>
      <c r="I170" s="119">
        <f>SUMIF(Hoja1!C168:C1182,$A170,Hoja1!G168:G1182)</f>
        <v>63368493</v>
      </c>
      <c r="K170" s="119">
        <f t="shared" si="11"/>
        <v>44357945.099999994</v>
      </c>
    </row>
    <row r="171" spans="1:11" x14ac:dyDescent="0.25">
      <c r="A171" s="40" t="s">
        <v>2930</v>
      </c>
      <c r="B171" s="9">
        <f>SUMIF('Comp Aportes'!$C$4:$C$1103,$A171,'Comp Aportes'!$E$4:$E$1103)</f>
        <v>59880079</v>
      </c>
      <c r="C171" s="127">
        <f t="shared" si="8"/>
        <v>9.7171499702544434E-2</v>
      </c>
      <c r="D171" s="9">
        <f>SUMIF('Comp Aportes'!$C$4:$C$1103,$A171,'Comp Aportes'!$G$4:$G$1103)</f>
        <v>0</v>
      </c>
      <c r="E171" s="128">
        <f t="shared" si="9"/>
        <v>0</v>
      </c>
      <c r="G171" s="119">
        <f t="shared" si="10"/>
        <v>59880079</v>
      </c>
      <c r="I171" s="119">
        <f>SUMIF(Hoja1!C169:C1183,$A171,Hoja1!G169:G1183)</f>
        <v>61085691</v>
      </c>
      <c r="K171" s="119">
        <f t="shared" si="11"/>
        <v>42759983.699999996</v>
      </c>
    </row>
    <row r="172" spans="1:11" x14ac:dyDescent="0.25">
      <c r="A172" s="40" t="s">
        <v>718</v>
      </c>
      <c r="B172" s="9">
        <f>SUMIF('Comp Aportes'!$C$4:$C$1103,$A172,'Comp Aportes'!$E$4:$E$1103)</f>
        <v>58836715</v>
      </c>
      <c r="C172" s="127">
        <f t="shared" si="8"/>
        <v>9.5478361578667778E-2</v>
      </c>
      <c r="D172" s="9">
        <f>SUMIF('Comp Aportes'!$C$4:$C$1103,$A172,'Comp Aportes'!$G$4:$G$1103)</f>
        <v>0</v>
      </c>
      <c r="E172" s="128">
        <f t="shared" si="9"/>
        <v>0</v>
      </c>
      <c r="G172" s="119">
        <f t="shared" si="10"/>
        <v>58836715</v>
      </c>
      <c r="I172" s="119">
        <f>SUMIF(Hoja1!C170:C1184,$A172,Hoja1!G170:G1184)</f>
        <v>0</v>
      </c>
      <c r="K172" s="119">
        <f t="shared" si="11"/>
        <v>0</v>
      </c>
    </row>
    <row r="173" spans="1:11" x14ac:dyDescent="0.25">
      <c r="A173" s="40" t="s">
        <v>2822</v>
      </c>
      <c r="B173" s="9">
        <f>SUMIF('Comp Aportes'!$C$4:$C$1103,$A173,'Comp Aportes'!$E$4:$E$1103)</f>
        <v>57867803</v>
      </c>
      <c r="C173" s="127">
        <f t="shared" si="8"/>
        <v>9.3906041807349641E-2</v>
      </c>
      <c r="D173" s="9">
        <f>SUMIF('Comp Aportes'!$C$4:$C$1103,$A173,'Comp Aportes'!$G$4:$G$1103)</f>
        <v>17286316</v>
      </c>
      <c r="E173" s="128">
        <f t="shared" si="9"/>
        <v>7.2868402596564547E-2</v>
      </c>
      <c r="G173" s="119">
        <f t="shared" si="10"/>
        <v>40581487</v>
      </c>
      <c r="I173" s="119">
        <f>SUMIF(Hoja1!C171:C1185,$A173,Hoja1!G171:G1185)</f>
        <v>46014913</v>
      </c>
      <c r="K173" s="119">
        <f t="shared" si="11"/>
        <v>32210439.099999998</v>
      </c>
    </row>
    <row r="174" spans="1:11" x14ac:dyDescent="0.25">
      <c r="A174" s="40" t="s">
        <v>2830</v>
      </c>
      <c r="B174" s="9">
        <f>SUMIF('Comp Aportes'!$C$4:$C$1103,$A174,'Comp Aportes'!$E$4:$E$1103)</f>
        <v>56827295</v>
      </c>
      <c r="C174" s="127">
        <f t="shared" si="8"/>
        <v>9.2217538310009645E-2</v>
      </c>
      <c r="D174" s="9">
        <f>SUMIF('Comp Aportes'!$C$4:$C$1103,$A174,'Comp Aportes'!$G$4:$G$1103)</f>
        <v>0</v>
      </c>
      <c r="E174" s="128">
        <f t="shared" si="9"/>
        <v>0</v>
      </c>
      <c r="G174" s="119">
        <f t="shared" si="10"/>
        <v>56827295</v>
      </c>
      <c r="I174" s="119">
        <f>SUMIF(Hoja1!C172:C1186,$A174,Hoja1!G172:G1186)</f>
        <v>0</v>
      </c>
      <c r="K174" s="119">
        <f t="shared" si="11"/>
        <v>0</v>
      </c>
    </row>
    <row r="175" spans="1:11" x14ac:dyDescent="0.25">
      <c r="A175" s="40" t="s">
        <v>2797</v>
      </c>
      <c r="B175" s="9">
        <f>SUMIF('Comp Aportes'!$C$4:$C$1103,$A175,'Comp Aportes'!$E$4:$E$1103)</f>
        <v>56103285</v>
      </c>
      <c r="C175" s="127">
        <f t="shared" si="8"/>
        <v>9.1042637764209788E-2</v>
      </c>
      <c r="D175" s="9">
        <f>SUMIF('Comp Aportes'!$C$4:$C$1103,$A175,'Comp Aportes'!$G$4:$G$1103)</f>
        <v>0</v>
      </c>
      <c r="E175" s="128">
        <f t="shared" si="9"/>
        <v>0</v>
      </c>
      <c r="G175" s="119">
        <f t="shared" si="10"/>
        <v>56103285</v>
      </c>
      <c r="I175" s="119">
        <f>SUMIF(Hoja1!C173:C1187,$A175,Hoja1!G173:G1187)</f>
        <v>56420287</v>
      </c>
      <c r="K175" s="119">
        <f t="shared" si="11"/>
        <v>39494200.899999999</v>
      </c>
    </row>
    <row r="176" spans="1:11" x14ac:dyDescent="0.25">
      <c r="A176" s="1" t="s">
        <v>1963</v>
      </c>
      <c r="B176" s="9">
        <f>SUMIF('Comp Aportes'!$C$4:$C$1103,$A176,'Comp Aportes'!$E$4:$E$1103)</f>
        <v>56000000</v>
      </c>
      <c r="C176" s="127">
        <f t="shared" si="8"/>
        <v>9.0875030130512818E-2</v>
      </c>
      <c r="D176" s="9">
        <f>SUMIF('Comp Aportes'!$C$4:$C$1103,$A176,'Comp Aportes'!$G$4:$G$1103)</f>
        <v>0</v>
      </c>
      <c r="E176" s="128">
        <f t="shared" si="9"/>
        <v>0</v>
      </c>
      <c r="G176" s="119">
        <f t="shared" si="10"/>
        <v>56000000</v>
      </c>
      <c r="I176" s="119">
        <f>SUMIF(Hoja1!C174:C1188,$A176,Hoja1!G174:G1188)</f>
        <v>112107648</v>
      </c>
      <c r="K176" s="119">
        <f t="shared" si="11"/>
        <v>78475353.599999994</v>
      </c>
    </row>
    <row r="177" spans="1:11" x14ac:dyDescent="0.25">
      <c r="A177" s="1" t="s">
        <v>921</v>
      </c>
      <c r="B177" s="9">
        <f>SUMIF('Comp Aportes'!$C$4:$C$1103,$A177,'Comp Aportes'!$E$4:$E$1103)</f>
        <v>54819570</v>
      </c>
      <c r="C177" s="127">
        <f t="shared" si="8"/>
        <v>8.8959465633781362E-2</v>
      </c>
      <c r="D177" s="9">
        <f>SUMIF('Comp Aportes'!$C$4:$C$1103,$A177,'Comp Aportes'!$G$4:$G$1103)</f>
        <v>6021505</v>
      </c>
      <c r="E177" s="128">
        <f t="shared" si="9"/>
        <v>2.5382935876980751E-2</v>
      </c>
      <c r="G177" s="119">
        <f t="shared" si="10"/>
        <v>48798065</v>
      </c>
      <c r="I177" s="119">
        <f>SUMIF(Hoja1!C175:C1189,$A177,Hoja1!G175:G1189)</f>
        <v>50889713</v>
      </c>
      <c r="K177" s="119">
        <f t="shared" si="11"/>
        <v>35622799.099999994</v>
      </c>
    </row>
    <row r="178" spans="1:11" x14ac:dyDescent="0.25">
      <c r="A178" s="40" t="s">
        <v>569</v>
      </c>
      <c r="B178" s="9">
        <f>SUMIF('Comp Aportes'!$C$4:$C$1103,$A178,'Comp Aportes'!$E$4:$E$1103)</f>
        <v>54561413</v>
      </c>
      <c r="C178" s="127">
        <f t="shared" si="8"/>
        <v>8.8540536613184895E-2</v>
      </c>
      <c r="D178" s="9">
        <f>SUMIF('Comp Aportes'!$C$4:$C$1103,$A178,'Comp Aportes'!$G$4:$G$1103)</f>
        <v>0</v>
      </c>
      <c r="E178" s="128">
        <f t="shared" si="9"/>
        <v>0</v>
      </c>
      <c r="G178" s="119">
        <f t="shared" si="10"/>
        <v>54561413</v>
      </c>
      <c r="I178" s="119">
        <f>SUMIF(Hoja1!C176:C1190,$A178,Hoja1!G176:G1190)</f>
        <v>54561413</v>
      </c>
      <c r="K178" s="119">
        <f t="shared" si="11"/>
        <v>38192989.099999994</v>
      </c>
    </row>
    <row r="179" spans="1:11" x14ac:dyDescent="0.25">
      <c r="A179" s="40" t="s">
        <v>2731</v>
      </c>
      <c r="B179" s="9">
        <f>SUMIF('Comp Aportes'!$C$4:$C$1103,$A179,'Comp Aportes'!$E$4:$E$1103)</f>
        <v>54390169</v>
      </c>
      <c r="C179" s="127">
        <f t="shared" si="8"/>
        <v>8.8262647262119368E-2</v>
      </c>
      <c r="D179" s="9">
        <f>SUMIF('Comp Aportes'!$C$4:$C$1103,$A179,'Comp Aportes'!$G$4:$G$1103)</f>
        <v>29746809</v>
      </c>
      <c r="E179" s="128">
        <f t="shared" si="9"/>
        <v>0.12539412412541281</v>
      </c>
      <c r="G179" s="119">
        <f t="shared" si="10"/>
        <v>24643360</v>
      </c>
      <c r="I179" s="119">
        <f>SUMIF(Hoja1!C177:C1191,$A179,Hoja1!G177:G1191)</f>
        <v>85513887</v>
      </c>
      <c r="K179" s="119">
        <f t="shared" si="11"/>
        <v>59859720.899999999</v>
      </c>
    </row>
    <row r="180" spans="1:11" x14ac:dyDescent="0.25">
      <c r="A180" s="40" t="s">
        <v>2689</v>
      </c>
      <c r="B180" s="9">
        <f>SUMIF('Comp Aportes'!$C$4:$C$1103,$A180,'Comp Aportes'!$E$4:$E$1103)</f>
        <v>53966305</v>
      </c>
      <c r="C180" s="127">
        <f t="shared" si="8"/>
        <v>8.7574814159061515E-2</v>
      </c>
      <c r="D180" s="9">
        <f>SUMIF('Comp Aportes'!$C$4:$C$1103,$A180,'Comp Aportes'!$G$4:$G$1103)</f>
        <v>23000000</v>
      </c>
      <c r="E180" s="128">
        <f t="shared" si="9"/>
        <v>9.6953755775434428E-2</v>
      </c>
      <c r="G180" s="119">
        <f t="shared" si="10"/>
        <v>30966305</v>
      </c>
      <c r="I180" s="119">
        <f>SUMIF(Hoja1!C178:C1192,$A180,Hoja1!G178:G1192)</f>
        <v>53966305</v>
      </c>
      <c r="K180" s="119">
        <f t="shared" si="11"/>
        <v>37776413.5</v>
      </c>
    </row>
    <row r="181" spans="1:11" x14ac:dyDescent="0.25">
      <c r="A181" s="40" t="s">
        <v>2973</v>
      </c>
      <c r="B181" s="9">
        <f>SUMIF('Comp Aportes'!$C$4:$C$1103,$A181,'Comp Aportes'!$E$4:$E$1103)</f>
        <v>53866133</v>
      </c>
      <c r="C181" s="127">
        <f t="shared" si="8"/>
        <v>8.7412258203378765E-2</v>
      </c>
      <c r="D181" s="9">
        <f>SUMIF('Comp Aportes'!$C$4:$C$1103,$A181,'Comp Aportes'!$G$4:$G$1103)</f>
        <v>28380375</v>
      </c>
      <c r="E181" s="128">
        <f t="shared" si="9"/>
        <v>0.11963408463327152</v>
      </c>
      <c r="G181" s="119">
        <f t="shared" si="10"/>
        <v>25485758</v>
      </c>
      <c r="I181" s="119">
        <f>SUMIF(Hoja1!C179:C1193,$A181,Hoja1!G179:G1193)</f>
        <v>54586004</v>
      </c>
      <c r="K181" s="119">
        <f t="shared" si="11"/>
        <v>38210202.799999997</v>
      </c>
    </row>
    <row r="182" spans="1:11" x14ac:dyDescent="0.25">
      <c r="A182" s="40" t="s">
        <v>2757</v>
      </c>
      <c r="B182" s="9">
        <f>SUMIF('Comp Aportes'!$C$4:$C$1103,$A182,'Comp Aportes'!$E$4:$E$1103)</f>
        <v>53600000</v>
      </c>
      <c r="C182" s="127">
        <f t="shared" si="8"/>
        <v>8.6980385982062272E-2</v>
      </c>
      <c r="D182" s="9">
        <f>SUMIF('Comp Aportes'!$C$4:$C$1103,$A182,'Comp Aportes'!$G$4:$G$1103)</f>
        <v>30000000</v>
      </c>
      <c r="E182" s="128">
        <f t="shared" si="9"/>
        <v>0.1264614205766536</v>
      </c>
      <c r="G182" s="119">
        <f t="shared" si="10"/>
        <v>23600000</v>
      </c>
      <c r="I182" s="119">
        <f>SUMIF(Hoja1!C180:C1194,$A182,Hoja1!G180:G1194)</f>
        <v>59575441</v>
      </c>
      <c r="K182" s="119">
        <f t="shared" si="11"/>
        <v>41702808.699999996</v>
      </c>
    </row>
    <row r="183" spans="1:11" x14ac:dyDescent="0.25">
      <c r="A183" s="40" t="s">
        <v>2772</v>
      </c>
      <c r="B183" s="9">
        <f>SUMIF('Comp Aportes'!$C$4:$C$1103,$A183,'Comp Aportes'!$E$4:$E$1103)</f>
        <v>53000000</v>
      </c>
      <c r="C183" s="127">
        <f t="shared" si="8"/>
        <v>8.6006724944949639E-2</v>
      </c>
      <c r="D183" s="9">
        <f>SUMIF('Comp Aportes'!$C$4:$C$1103,$A183,'Comp Aportes'!$G$4:$G$1103)</f>
        <v>0</v>
      </c>
      <c r="E183" s="128">
        <f t="shared" si="9"/>
        <v>0</v>
      </c>
      <c r="G183" s="119">
        <f t="shared" si="10"/>
        <v>53000000</v>
      </c>
      <c r="I183" s="119">
        <f>SUMIF(Hoja1!C181:C1195,$A183,Hoja1!G181:G1195)</f>
        <v>136362222</v>
      </c>
      <c r="K183" s="119">
        <f t="shared" si="11"/>
        <v>95453555.399999991</v>
      </c>
    </row>
    <row r="184" spans="1:11" x14ac:dyDescent="0.25">
      <c r="A184" s="1" t="s">
        <v>2970</v>
      </c>
      <c r="B184" s="9">
        <f>SUMIF('Comp Aportes'!$C$4:$C$1103,$A184,'Comp Aportes'!$E$4:$E$1103)</f>
        <v>52268493</v>
      </c>
      <c r="C184" s="127">
        <f t="shared" si="8"/>
        <v>8.4819658504491038E-2</v>
      </c>
      <c r="D184" s="9">
        <f>SUMIF('Comp Aportes'!$C$4:$C$1103,$A184,'Comp Aportes'!$G$4:$G$1103)</f>
        <v>27147931</v>
      </c>
      <c r="E184" s="128">
        <f t="shared" si="9"/>
        <v>0.11443886399923241</v>
      </c>
      <c r="G184" s="119">
        <f t="shared" si="10"/>
        <v>25120562</v>
      </c>
      <c r="I184" s="119">
        <f>SUMIF(Hoja1!C182:C1196,$A184,Hoja1!G182:G1196)</f>
        <v>53351207</v>
      </c>
      <c r="K184" s="119">
        <f t="shared" si="11"/>
        <v>37345844.899999999</v>
      </c>
    </row>
    <row r="185" spans="1:11" x14ac:dyDescent="0.25">
      <c r="A185" s="40" t="s">
        <v>2687</v>
      </c>
      <c r="B185" s="9">
        <f>SUMIF('Comp Aportes'!$C$4:$C$1103,$A185,'Comp Aportes'!$E$4:$E$1103)</f>
        <v>50672240</v>
      </c>
      <c r="C185" s="127">
        <f t="shared" si="8"/>
        <v>8.2229309585367449E-2</v>
      </c>
      <c r="D185" s="9">
        <f>SUMIF('Comp Aportes'!$C$4:$C$1103,$A185,'Comp Aportes'!$G$4:$G$1103)</f>
        <v>20211</v>
      </c>
      <c r="E185" s="128">
        <f t="shared" si="9"/>
        <v>8.5197059042491536E-5</v>
      </c>
      <c r="G185" s="119">
        <f t="shared" si="10"/>
        <v>50652029</v>
      </c>
      <c r="I185" s="119">
        <f>SUMIF(Hoja1!C183:C1197,$A185,Hoja1!G183:G1197)</f>
        <v>0</v>
      </c>
      <c r="K185" s="119">
        <f t="shared" si="11"/>
        <v>0</v>
      </c>
    </row>
    <row r="186" spans="1:11" x14ac:dyDescent="0.25">
      <c r="A186" s="1" t="s">
        <v>2901</v>
      </c>
      <c r="B186" s="9">
        <f>SUMIF('Comp Aportes'!$C$4:$C$1103,$A186,'Comp Aportes'!$E$4:$E$1103)</f>
        <v>50000000</v>
      </c>
      <c r="C186" s="127">
        <f t="shared" si="8"/>
        <v>8.1138419759386446E-2</v>
      </c>
      <c r="D186" s="9">
        <f>SUMIF('Comp Aportes'!$C$4:$C$1103,$A186,'Comp Aportes'!$G$4:$G$1103)</f>
        <v>6000000</v>
      </c>
      <c r="E186" s="128">
        <f t="shared" si="9"/>
        <v>2.5292284115330722E-2</v>
      </c>
      <c r="G186" s="119">
        <f t="shared" si="10"/>
        <v>44000000</v>
      </c>
      <c r="I186" s="119">
        <f>SUMIF(Hoja1!C184:C1198,$A186,Hoja1!G184:G1198)</f>
        <v>0</v>
      </c>
      <c r="K186" s="119">
        <f t="shared" si="11"/>
        <v>0</v>
      </c>
    </row>
    <row r="187" spans="1:11" x14ac:dyDescent="0.25">
      <c r="A187" s="1" t="s">
        <v>2409</v>
      </c>
      <c r="B187" s="9">
        <f>SUMIF('Comp Aportes'!$C$4:$C$1103,$A187,'Comp Aportes'!$E$4:$E$1103)</f>
        <v>50000000</v>
      </c>
      <c r="C187" s="127">
        <f t="shared" si="8"/>
        <v>8.1138419759386446E-2</v>
      </c>
      <c r="D187" s="9">
        <f>SUMIF('Comp Aportes'!$C$4:$C$1103,$A187,'Comp Aportes'!$G$4:$G$1103)</f>
        <v>40000000</v>
      </c>
      <c r="E187" s="128">
        <f t="shared" si="9"/>
        <v>0.16861522743553814</v>
      </c>
      <c r="G187" s="119">
        <f t="shared" si="10"/>
        <v>10000000</v>
      </c>
      <c r="I187" s="119">
        <f>SUMIF(Hoja1!C185:C1199,$A187,Hoja1!G185:G1199)</f>
        <v>0</v>
      </c>
      <c r="K187" s="119">
        <f t="shared" si="11"/>
        <v>0</v>
      </c>
    </row>
    <row r="188" spans="1:11" x14ac:dyDescent="0.25">
      <c r="A188" s="1" t="s">
        <v>2882</v>
      </c>
      <c r="B188" s="9">
        <f>SUMIF('Comp Aportes'!$C$4:$C$1103,$A188,'Comp Aportes'!$E$4:$E$1103)</f>
        <v>49811030</v>
      </c>
      <c r="C188" s="127">
        <f t="shared" si="8"/>
        <v>8.0831765215747822E-2</v>
      </c>
      <c r="D188" s="9">
        <f>SUMIF('Comp Aportes'!$C$4:$C$1103,$A188,'Comp Aportes'!$G$4:$G$1103)</f>
        <v>0</v>
      </c>
      <c r="E188" s="128">
        <f t="shared" si="9"/>
        <v>0</v>
      </c>
      <c r="G188" s="119">
        <f t="shared" si="10"/>
        <v>49811030</v>
      </c>
      <c r="I188" s="119">
        <f>SUMIF(Hoja1!C186:C1200,$A188,Hoja1!G186:G1200)</f>
        <v>50477511</v>
      </c>
      <c r="K188" s="119">
        <f t="shared" si="11"/>
        <v>35334257.699999996</v>
      </c>
    </row>
    <row r="189" spans="1:11" x14ac:dyDescent="0.25">
      <c r="A189" s="1" t="s">
        <v>2809</v>
      </c>
      <c r="B189" s="9">
        <f>SUMIF('Comp Aportes'!$C$4:$C$1103,$A189,'Comp Aportes'!$E$4:$E$1103)</f>
        <v>49732535</v>
      </c>
      <c r="C189" s="127">
        <f t="shared" si="8"/>
        <v>8.0704386010567564E-2</v>
      </c>
      <c r="D189" s="9">
        <f>SUMIF('Comp Aportes'!$C$4:$C$1103,$A189,'Comp Aportes'!$G$4:$G$1103)</f>
        <v>0</v>
      </c>
      <c r="E189" s="128">
        <f t="shared" si="9"/>
        <v>0</v>
      </c>
      <c r="G189" s="119">
        <f t="shared" si="10"/>
        <v>49732535</v>
      </c>
      <c r="I189" s="119">
        <f>SUMIF(Hoja1!C187:C1201,$A189,Hoja1!G187:G1201)</f>
        <v>48346416</v>
      </c>
      <c r="K189" s="119">
        <f t="shared" si="11"/>
        <v>33842491.199999996</v>
      </c>
    </row>
    <row r="190" spans="1:11" x14ac:dyDescent="0.25">
      <c r="A190" s="40" t="s">
        <v>2949</v>
      </c>
      <c r="B190" s="9">
        <f>SUMIF('Comp Aportes'!$C$4:$C$1103,$A190,'Comp Aportes'!$E$4:$E$1103)</f>
        <v>49590001</v>
      </c>
      <c r="C190" s="127">
        <f t="shared" si="8"/>
        <v>8.047308634012787E-2</v>
      </c>
      <c r="D190" s="9">
        <f>SUMIF('Comp Aportes'!$C$4:$C$1103,$A190,'Comp Aportes'!$G$4:$G$1103)</f>
        <v>33682058</v>
      </c>
      <c r="E190" s="128">
        <f t="shared" si="9"/>
        <v>0.14198269675417469</v>
      </c>
      <c r="G190" s="119">
        <f t="shared" si="10"/>
        <v>15907943</v>
      </c>
      <c r="I190" s="119">
        <f>SUMIF(Hoja1!C188:C1202,$A190,Hoja1!G188:G1202)</f>
        <v>61048800</v>
      </c>
      <c r="K190" s="119">
        <f t="shared" si="11"/>
        <v>42734160</v>
      </c>
    </row>
    <row r="191" spans="1:11" x14ac:dyDescent="0.25">
      <c r="A191" s="40" t="s">
        <v>2956</v>
      </c>
      <c r="B191" s="9">
        <f>SUMIF('Comp Aportes'!$C$4:$C$1103,$A191,'Comp Aportes'!$E$4:$E$1103)</f>
        <v>49494518</v>
      </c>
      <c r="C191" s="127">
        <f t="shared" si="8"/>
        <v>8.0318139545450168E-2</v>
      </c>
      <c r="D191" s="9">
        <f>SUMIF('Comp Aportes'!$C$4:$C$1103,$A191,'Comp Aportes'!$G$4:$G$1103)</f>
        <v>26043433</v>
      </c>
      <c r="E191" s="128">
        <f t="shared" si="9"/>
        <v>0.10978298446242998</v>
      </c>
      <c r="G191" s="119">
        <f t="shared" si="10"/>
        <v>23451085</v>
      </c>
      <c r="I191" s="119">
        <f>SUMIF(Hoja1!C189:C1203,$A191,Hoja1!G189:G1203)</f>
        <v>50281136</v>
      </c>
      <c r="K191" s="119">
        <f t="shared" si="11"/>
        <v>35196795.199999996</v>
      </c>
    </row>
    <row r="192" spans="1:11" x14ac:dyDescent="0.25">
      <c r="A192" s="1" t="s">
        <v>736</v>
      </c>
      <c r="B192" s="9">
        <f>SUMIF('Comp Aportes'!$C$4:$C$1103,$A192,'Comp Aportes'!$E$4:$E$1103)</f>
        <v>48872000</v>
      </c>
      <c r="C192" s="127">
        <f t="shared" si="8"/>
        <v>7.9307937009614693E-2</v>
      </c>
      <c r="D192" s="9">
        <f>SUMIF('Comp Aportes'!$C$4:$C$1103,$A192,'Comp Aportes'!$G$4:$G$1103)</f>
        <v>36455000</v>
      </c>
      <c r="E192" s="128">
        <f t="shared" si="9"/>
        <v>0.15367170290406357</v>
      </c>
      <c r="G192" s="119">
        <f t="shared" si="10"/>
        <v>12417000</v>
      </c>
      <c r="I192" s="119">
        <f>SUMIF(Hoja1!C190:C1204,$A192,Hoja1!G190:G1204)</f>
        <v>0</v>
      </c>
      <c r="K192" s="119">
        <f t="shared" si="11"/>
        <v>0</v>
      </c>
    </row>
    <row r="193" spans="1:11" x14ac:dyDescent="0.25">
      <c r="A193" s="1" t="s">
        <v>2934</v>
      </c>
      <c r="B193" s="9">
        <f>SUMIF('Comp Aportes'!$C$4:$C$1103,$A193,'Comp Aportes'!$E$4:$E$1103)</f>
        <v>48482202</v>
      </c>
      <c r="C193" s="127">
        <f t="shared" si="8"/>
        <v>7.8675385134707301E-2</v>
      </c>
      <c r="D193" s="9">
        <f>SUMIF('Comp Aportes'!$C$4:$C$1103,$A193,'Comp Aportes'!$G$4:$G$1103)</f>
        <v>29558328</v>
      </c>
      <c r="E193" s="128">
        <f t="shared" si="9"/>
        <v>0.12459960495835588</v>
      </c>
      <c r="G193" s="119">
        <f t="shared" si="10"/>
        <v>18923874</v>
      </c>
      <c r="I193" s="119">
        <f>SUMIF(Hoja1!C191:C1205,$A193,Hoja1!G191:G1205)</f>
        <v>49598229</v>
      </c>
      <c r="K193" s="119">
        <f t="shared" si="11"/>
        <v>34718760.299999997</v>
      </c>
    </row>
    <row r="194" spans="1:11" x14ac:dyDescent="0.25">
      <c r="A194" s="1" t="s">
        <v>1829</v>
      </c>
      <c r="B194" s="9">
        <f>SUMIF('Comp Aportes'!$C$4:$C$1103,$A194,'Comp Aportes'!$E$4:$E$1103)</f>
        <v>48279715</v>
      </c>
      <c r="C194" s="127">
        <f t="shared" si="8"/>
        <v>7.8346795630670929E-2</v>
      </c>
      <c r="D194" s="9">
        <f>SUMIF('Comp Aportes'!$C$4:$C$1103,$A194,'Comp Aportes'!$G$4:$G$1103)</f>
        <v>29584900</v>
      </c>
      <c r="E194" s="128">
        <f t="shared" si="9"/>
        <v>0.12471161605394131</v>
      </c>
      <c r="G194" s="119">
        <f t="shared" si="10"/>
        <v>18694815</v>
      </c>
      <c r="I194" s="119">
        <f>SUMIF(Hoja1!C192:C1206,$A194,Hoja1!G192:G1206)</f>
        <v>131742561</v>
      </c>
      <c r="K194" s="119">
        <f t="shared" si="11"/>
        <v>92219792.699999988</v>
      </c>
    </row>
    <row r="195" spans="1:11" x14ac:dyDescent="0.25">
      <c r="A195" s="40" t="s">
        <v>2969</v>
      </c>
      <c r="B195" s="9">
        <f>SUMIF('Comp Aportes'!$C$4:$C$1103,$A195,'Comp Aportes'!$E$4:$E$1103)</f>
        <v>47351242</v>
      </c>
      <c r="C195" s="127">
        <f t="shared" si="8"/>
        <v>7.6840098990485786E-2</v>
      </c>
      <c r="D195" s="9">
        <f>SUMIF('Comp Aportes'!$C$4:$C$1103,$A195,'Comp Aportes'!$G$4:$G$1103)</f>
        <v>29667500</v>
      </c>
      <c r="E195" s="128">
        <f t="shared" si="9"/>
        <v>0.12505980649859569</v>
      </c>
      <c r="G195" s="119">
        <f t="shared" si="10"/>
        <v>17683742</v>
      </c>
      <c r="I195" s="119">
        <f>SUMIF(Hoja1!C193:C1207,$A195,Hoja1!G193:G1207)</f>
        <v>49369651</v>
      </c>
      <c r="K195" s="119">
        <f t="shared" si="11"/>
        <v>34558755.699999996</v>
      </c>
    </row>
    <row r="196" spans="1:11" x14ac:dyDescent="0.25">
      <c r="A196" s="1" t="s">
        <v>2719</v>
      </c>
      <c r="B196" s="9">
        <f>SUMIF('Comp Aportes'!$C$4:$C$1103,$A196,'Comp Aportes'!$E$4:$E$1103)</f>
        <v>47060956</v>
      </c>
      <c r="C196" s="127">
        <f t="shared" si="8"/>
        <v>7.6369032044120322E-2</v>
      </c>
      <c r="D196" s="9">
        <f>SUMIF('Comp Aportes'!$C$4:$C$1103,$A196,'Comp Aportes'!$G$4:$G$1103)</f>
        <v>13212348</v>
      </c>
      <c r="E196" s="128">
        <f t="shared" si="9"/>
        <v>5.5695076574436939E-2</v>
      </c>
      <c r="G196" s="119">
        <f t="shared" si="10"/>
        <v>33848608</v>
      </c>
      <c r="I196" s="119">
        <f>SUMIF(Hoja1!C194:C1208,$A196,Hoja1!G194:G1208)</f>
        <v>52886239</v>
      </c>
      <c r="K196" s="119">
        <f t="shared" si="11"/>
        <v>37020367.299999997</v>
      </c>
    </row>
    <row r="197" spans="1:11" x14ac:dyDescent="0.25">
      <c r="A197" s="1" t="s">
        <v>2979</v>
      </c>
      <c r="B197" s="9">
        <f>SUMIF('Comp Aportes'!$C$4:$C$1103,$A197,'Comp Aportes'!$E$4:$E$1103)</f>
        <v>46318140</v>
      </c>
      <c r="C197" s="127">
        <f t="shared" ref="C197:C260" si="12">+$B197*100/$B$541</f>
        <v>7.5163613715880553E-2</v>
      </c>
      <c r="D197" s="9">
        <f>SUMIF('Comp Aportes'!$C$4:$C$1103,$A197,'Comp Aportes'!$G$4:$G$1103)</f>
        <v>30006683</v>
      </c>
      <c r="E197" s="128">
        <f t="shared" ref="E197:E260" si="13">+$D197*100/$D$541</f>
        <v>0.12648959196577739</v>
      </c>
      <c r="G197" s="119">
        <f t="shared" ref="G197:G260" si="14">IF((B197-D197)&gt;0,B197-D197,0)</f>
        <v>16311457</v>
      </c>
      <c r="I197" s="119">
        <f>SUMIF(Hoja1!C195:C1209,$A197,Hoja1!G195:G1209)</f>
        <v>0</v>
      </c>
      <c r="K197" s="119">
        <f t="shared" ref="K197:K260" si="15">+I197*0.7</f>
        <v>0</v>
      </c>
    </row>
    <row r="198" spans="1:11" x14ac:dyDescent="0.25">
      <c r="A198" s="40" t="s">
        <v>744</v>
      </c>
      <c r="B198" s="9">
        <f>SUMIF('Comp Aportes'!$C$4:$C$1103,$A198,'Comp Aportes'!$E$4:$E$1103)</f>
        <v>45952253</v>
      </c>
      <c r="C198" s="127">
        <f t="shared" si="12"/>
        <v>7.4569863856070506E-2</v>
      </c>
      <c r="D198" s="9">
        <f>SUMIF('Comp Aportes'!$C$4:$C$1103,$A198,'Comp Aportes'!$G$4:$G$1103)</f>
        <v>34500000</v>
      </c>
      <c r="E198" s="128">
        <f t="shared" si="13"/>
        <v>0.14543063366315165</v>
      </c>
      <c r="G198" s="119">
        <f t="shared" si="14"/>
        <v>11452253</v>
      </c>
      <c r="I198" s="119">
        <f>SUMIF(Hoja1!C196:C1210,$A198,Hoja1!G196:G1210)</f>
        <v>105171082</v>
      </c>
      <c r="K198" s="119">
        <f t="shared" si="15"/>
        <v>73619757.399999991</v>
      </c>
    </row>
    <row r="199" spans="1:11" x14ac:dyDescent="0.25">
      <c r="A199" s="40" t="s">
        <v>2748</v>
      </c>
      <c r="B199" s="9">
        <f>SUMIF('Comp Aportes'!$C$4:$C$1103,$A199,'Comp Aportes'!$E$4:$E$1103)</f>
        <v>45153254</v>
      </c>
      <c r="C199" s="127">
        <f t="shared" si="12"/>
        <v>7.3273273531083899E-2</v>
      </c>
      <c r="D199" s="9">
        <f>SUMIF('Comp Aportes'!$C$4:$C$1103,$A199,'Comp Aportes'!$G$4:$G$1103)</f>
        <v>23728097</v>
      </c>
      <c r="E199" s="128">
        <f t="shared" si="13"/>
        <v>0.10002296180668775</v>
      </c>
      <c r="G199" s="119">
        <f t="shared" si="14"/>
        <v>21425157</v>
      </c>
      <c r="I199" s="119">
        <f>SUMIF(Hoja1!C197:C1211,$A199,Hoja1!G197:G1211)</f>
        <v>45768543</v>
      </c>
      <c r="K199" s="119">
        <f t="shared" si="15"/>
        <v>32037980.099999998</v>
      </c>
    </row>
    <row r="200" spans="1:11" x14ac:dyDescent="0.25">
      <c r="A200" s="1" t="s">
        <v>2815</v>
      </c>
      <c r="B200" s="9">
        <f>SUMIF('Comp Aportes'!$C$4:$C$1103,$A200,'Comp Aportes'!$E$4:$E$1103)</f>
        <v>45000000</v>
      </c>
      <c r="C200" s="127">
        <f t="shared" si="12"/>
        <v>7.30245777834478E-2</v>
      </c>
      <c r="D200" s="9">
        <f>SUMIF('Comp Aportes'!$C$4:$C$1103,$A200,'Comp Aportes'!$G$4:$G$1103)</f>
        <v>0</v>
      </c>
      <c r="E200" s="128">
        <f t="shared" si="13"/>
        <v>0</v>
      </c>
      <c r="G200" s="119">
        <f t="shared" si="14"/>
        <v>45000000</v>
      </c>
      <c r="I200" s="119">
        <f>SUMIF(Hoja1!C198:C1212,$A200,Hoja1!G198:G1212)</f>
        <v>46769076</v>
      </c>
      <c r="K200" s="119">
        <f t="shared" si="15"/>
        <v>32738353.199999999</v>
      </c>
    </row>
    <row r="201" spans="1:11" x14ac:dyDescent="0.25">
      <c r="A201" s="1" t="s">
        <v>2899</v>
      </c>
      <c r="B201" s="9">
        <f>SUMIF('Comp Aportes'!$C$4:$C$1103,$A201,'Comp Aportes'!$E$4:$E$1103)</f>
        <v>44214191</v>
      </c>
      <c r="C201" s="127">
        <f t="shared" si="12"/>
        <v>7.1749391773593726E-2</v>
      </c>
      <c r="D201" s="9">
        <f>SUMIF('Comp Aportes'!$C$4:$C$1103,$A201,'Comp Aportes'!$G$4:$G$1103)</f>
        <v>0</v>
      </c>
      <c r="E201" s="128">
        <f t="shared" si="13"/>
        <v>0</v>
      </c>
      <c r="G201" s="119">
        <f t="shared" si="14"/>
        <v>44214191</v>
      </c>
      <c r="I201" s="119">
        <f>SUMIF(Hoja1!C199:C1213,$A201,Hoja1!G199:G1213)</f>
        <v>45474058</v>
      </c>
      <c r="K201" s="119">
        <f t="shared" si="15"/>
        <v>31831840.599999998</v>
      </c>
    </row>
    <row r="202" spans="1:11" x14ac:dyDescent="0.25">
      <c r="A202" s="40" t="s">
        <v>2837</v>
      </c>
      <c r="B202" s="9">
        <f>SUMIF('Comp Aportes'!$C$4:$C$1103,$A202,'Comp Aportes'!$E$4:$E$1103)</f>
        <v>43668069</v>
      </c>
      <c r="C202" s="127">
        <f t="shared" si="12"/>
        <v>7.0863162252077019E-2</v>
      </c>
      <c r="D202" s="9">
        <f>SUMIF('Comp Aportes'!$C$4:$C$1103,$A202,'Comp Aportes'!$G$4:$G$1103)</f>
        <v>0</v>
      </c>
      <c r="E202" s="128">
        <f t="shared" si="13"/>
        <v>0</v>
      </c>
      <c r="G202" s="119">
        <f t="shared" si="14"/>
        <v>43668069</v>
      </c>
      <c r="I202" s="119">
        <f>SUMIF(Hoja1!C200:C1214,$A202,Hoja1!G200:G1214)</f>
        <v>43796666</v>
      </c>
      <c r="K202" s="119">
        <f t="shared" si="15"/>
        <v>30657666.199999999</v>
      </c>
    </row>
    <row r="203" spans="1:11" x14ac:dyDescent="0.25">
      <c r="A203" s="1" t="s">
        <v>1637</v>
      </c>
      <c r="B203" s="9">
        <f>SUMIF('Comp Aportes'!$C$4:$C$1103,$A203,'Comp Aportes'!$E$4:$E$1103)</f>
        <v>43000000</v>
      </c>
      <c r="C203" s="127">
        <f t="shared" si="12"/>
        <v>6.9779040993072347E-2</v>
      </c>
      <c r="D203" s="9">
        <f>SUMIF('Comp Aportes'!$C$4:$C$1103,$A203,'Comp Aportes'!$G$4:$G$1103)</f>
        <v>20000000</v>
      </c>
      <c r="E203" s="128">
        <f t="shared" si="13"/>
        <v>8.430761371776907E-2</v>
      </c>
      <c r="G203" s="119">
        <f t="shared" si="14"/>
        <v>23000000</v>
      </c>
      <c r="I203" s="119">
        <f>SUMIF(Hoja1!C201:C1215,$A203,Hoja1!G201:G1215)</f>
        <v>0</v>
      </c>
      <c r="K203" s="119">
        <f t="shared" si="15"/>
        <v>0</v>
      </c>
    </row>
    <row r="204" spans="1:11" x14ac:dyDescent="0.25">
      <c r="A204" s="40" t="s">
        <v>2870</v>
      </c>
      <c r="B204" s="9">
        <f>SUMIF('Comp Aportes'!$C$4:$C$1103,$A204,'Comp Aportes'!$E$4:$E$1103)</f>
        <v>42931272</v>
      </c>
      <c r="C204" s="127">
        <f t="shared" si="12"/>
        <v>6.9667511366807877E-2</v>
      </c>
      <c r="D204" s="9">
        <f>SUMIF('Comp Aportes'!$C$4:$C$1103,$A204,'Comp Aportes'!$G$4:$G$1103)</f>
        <v>0</v>
      </c>
      <c r="E204" s="128">
        <f t="shared" si="13"/>
        <v>0</v>
      </c>
      <c r="G204" s="119">
        <f t="shared" si="14"/>
        <v>42931272</v>
      </c>
      <c r="I204" s="119">
        <f>SUMIF(Hoja1!C202:C1216,$A204,Hoja1!G202:G1216)</f>
        <v>44376412</v>
      </c>
      <c r="K204" s="119">
        <f t="shared" si="15"/>
        <v>31063488.399999999</v>
      </c>
    </row>
    <row r="205" spans="1:11" x14ac:dyDescent="0.25">
      <c r="A205" s="40" t="s">
        <v>2881</v>
      </c>
      <c r="B205" s="9">
        <f>SUMIF('Comp Aportes'!$C$4:$C$1103,$A205,'Comp Aportes'!$E$4:$E$1103)</f>
        <v>42900000</v>
      </c>
      <c r="C205" s="127">
        <f t="shared" si="12"/>
        <v>6.961676415355357E-2</v>
      </c>
      <c r="D205" s="9">
        <f>SUMIF('Comp Aportes'!$C$4:$C$1103,$A205,'Comp Aportes'!$G$4:$G$1103)</f>
        <v>32500000</v>
      </c>
      <c r="E205" s="128">
        <f t="shared" si="13"/>
        <v>0.13699987229137475</v>
      </c>
      <c r="G205" s="119">
        <f t="shared" si="14"/>
        <v>10400000</v>
      </c>
      <c r="I205" s="119">
        <f>SUMIF(Hoja1!C203:C1217,$A205,Hoja1!G203:G1217)</f>
        <v>41607666</v>
      </c>
      <c r="K205" s="119">
        <f t="shared" si="15"/>
        <v>29125366.199999999</v>
      </c>
    </row>
    <row r="206" spans="1:11" x14ac:dyDescent="0.25">
      <c r="A206" s="1" t="s">
        <v>2857</v>
      </c>
      <c r="B206" s="9">
        <f>SUMIF('Comp Aportes'!$C$4:$C$1103,$A206,'Comp Aportes'!$E$4:$E$1103)</f>
        <v>42653640</v>
      </c>
      <c r="C206" s="127">
        <f t="shared" si="12"/>
        <v>6.921697893171512E-2</v>
      </c>
      <c r="D206" s="9">
        <f>SUMIF('Comp Aportes'!$C$4:$C$1103,$A206,'Comp Aportes'!$G$4:$G$1103)</f>
        <v>0</v>
      </c>
      <c r="E206" s="128">
        <f t="shared" si="13"/>
        <v>0</v>
      </c>
      <c r="G206" s="119">
        <f t="shared" si="14"/>
        <v>42653640</v>
      </c>
      <c r="I206" s="119">
        <f>SUMIF(Hoja1!C204:C1218,$A206,Hoja1!G204:G1218)</f>
        <v>44029018</v>
      </c>
      <c r="K206" s="119">
        <f t="shared" si="15"/>
        <v>30820312.599999998</v>
      </c>
    </row>
    <row r="207" spans="1:11" x14ac:dyDescent="0.25">
      <c r="A207" s="40" t="s">
        <v>821</v>
      </c>
      <c r="B207" s="9">
        <f>SUMIF('Comp Aportes'!$C$4:$C$1103,$A207,'Comp Aportes'!$E$4:$E$1103)</f>
        <v>42160000</v>
      </c>
      <c r="C207" s="127">
        <f t="shared" si="12"/>
        <v>6.8415915541114647E-2</v>
      </c>
      <c r="D207" s="9">
        <f>SUMIF('Comp Aportes'!$C$4:$C$1103,$A207,'Comp Aportes'!$G$4:$G$1103)</f>
        <v>20688889</v>
      </c>
      <c r="E207" s="128">
        <f t="shared" si="13"/>
        <v>8.7211543103090081E-2</v>
      </c>
      <c r="G207" s="119">
        <f t="shared" si="14"/>
        <v>21471111</v>
      </c>
      <c r="I207" s="119">
        <f>SUMIF(Hoja1!C205:C1219,$A207,Hoja1!G205:G1219)</f>
        <v>91616674</v>
      </c>
      <c r="K207" s="119">
        <f t="shared" si="15"/>
        <v>64131671.799999997</v>
      </c>
    </row>
    <row r="208" spans="1:11" x14ac:dyDescent="0.25">
      <c r="A208" s="40" t="s">
        <v>2791</v>
      </c>
      <c r="B208" s="9">
        <f>SUMIF('Comp Aportes'!$C$4:$C$1103,$A208,'Comp Aportes'!$E$4:$E$1103)</f>
        <v>41368506</v>
      </c>
      <c r="C208" s="127">
        <f t="shared" si="12"/>
        <v>6.7131504092933933E-2</v>
      </c>
      <c r="D208" s="9">
        <f>SUMIF('Comp Aportes'!$C$4:$C$1103,$A208,'Comp Aportes'!$G$4:$G$1103)</f>
        <v>0</v>
      </c>
      <c r="E208" s="128">
        <f t="shared" si="13"/>
        <v>0</v>
      </c>
      <c r="G208" s="119">
        <f t="shared" si="14"/>
        <v>41368506</v>
      </c>
      <c r="I208" s="119">
        <f>SUMIF(Hoja1!C206:C1220,$A208,Hoja1!G206:G1220)</f>
        <v>42551445</v>
      </c>
      <c r="K208" s="119">
        <f t="shared" si="15"/>
        <v>29786011.499999996</v>
      </c>
    </row>
    <row r="209" spans="1:11" x14ac:dyDescent="0.25">
      <c r="A209" s="1" t="s">
        <v>2827</v>
      </c>
      <c r="B209" s="9">
        <f>SUMIF('Comp Aportes'!$C$4:$C$1103,$A209,'Comp Aportes'!$E$4:$E$1103)</f>
        <v>40766990</v>
      </c>
      <c r="C209" s="127">
        <f t="shared" si="12"/>
        <v>6.6155382938934193E-2</v>
      </c>
      <c r="D209" s="9">
        <f>SUMIF('Comp Aportes'!$C$4:$C$1103,$A209,'Comp Aportes'!$G$4:$G$1103)</f>
        <v>8010606</v>
      </c>
      <c r="E209" s="128">
        <f t="shared" si="13"/>
        <v>3.3767753814662162E-2</v>
      </c>
      <c r="G209" s="119">
        <f t="shared" si="14"/>
        <v>32756384</v>
      </c>
      <c r="I209" s="119">
        <f>SUMIF(Hoja1!C207:C1221,$A209,Hoja1!G207:G1221)</f>
        <v>11064150</v>
      </c>
      <c r="K209" s="119">
        <f t="shared" si="15"/>
        <v>7744904.9999999991</v>
      </c>
    </row>
    <row r="210" spans="1:11" x14ac:dyDescent="0.25">
      <c r="A210" s="40" t="s">
        <v>2801</v>
      </c>
      <c r="B210" s="9">
        <f>SUMIF('Comp Aportes'!$C$4:$C$1103,$A210,'Comp Aportes'!$E$4:$E$1103)</f>
        <v>40073748</v>
      </c>
      <c r="C210" s="127">
        <f t="shared" si="12"/>
        <v>6.5030411731117455E-2</v>
      </c>
      <c r="D210" s="9">
        <f>SUMIF('Comp Aportes'!$C$4:$C$1103,$A210,'Comp Aportes'!$G$4:$G$1103)</f>
        <v>0</v>
      </c>
      <c r="E210" s="128">
        <f t="shared" si="13"/>
        <v>0</v>
      </c>
      <c r="G210" s="119">
        <f t="shared" si="14"/>
        <v>40073748</v>
      </c>
      <c r="I210" s="119">
        <f>SUMIF(Hoja1!C208:C1222,$A210,Hoja1!G208:G1222)</f>
        <v>21554058</v>
      </c>
      <c r="K210" s="119">
        <f t="shared" si="15"/>
        <v>15087840.6</v>
      </c>
    </row>
    <row r="211" spans="1:11" x14ac:dyDescent="0.25">
      <c r="A211" s="40" t="s">
        <v>2137</v>
      </c>
      <c r="B211" s="9">
        <f>SUMIF('Comp Aportes'!$C$4:$C$1103,$A211,'Comp Aportes'!$E$4:$E$1103)</f>
        <v>40000000</v>
      </c>
      <c r="C211" s="127">
        <f t="shared" si="12"/>
        <v>6.4910735807509154E-2</v>
      </c>
      <c r="D211" s="9">
        <f>SUMIF('Comp Aportes'!$C$4:$C$1103,$A211,'Comp Aportes'!$G$4:$G$1103)</f>
        <v>0</v>
      </c>
      <c r="E211" s="128">
        <f t="shared" si="13"/>
        <v>0</v>
      </c>
      <c r="G211" s="119">
        <f t="shared" si="14"/>
        <v>40000000</v>
      </c>
      <c r="I211" s="119">
        <f>SUMIF(Hoja1!C209:C1223,$A211,Hoja1!G209:G1223)</f>
        <v>0</v>
      </c>
      <c r="K211" s="119">
        <f t="shared" si="15"/>
        <v>0</v>
      </c>
    </row>
    <row r="212" spans="1:11" x14ac:dyDescent="0.25">
      <c r="A212" s="1" t="s">
        <v>2828</v>
      </c>
      <c r="B212" s="9">
        <f>SUMIF('Comp Aportes'!$C$4:$C$1103,$A212,'Comp Aportes'!$E$4:$E$1103)</f>
        <v>40000000</v>
      </c>
      <c r="C212" s="127">
        <f t="shared" si="12"/>
        <v>6.4910735807509154E-2</v>
      </c>
      <c r="D212" s="9">
        <f>SUMIF('Comp Aportes'!$C$4:$C$1103,$A212,'Comp Aportes'!$G$4:$G$1103)</f>
        <v>0</v>
      </c>
      <c r="E212" s="128">
        <f t="shared" si="13"/>
        <v>0</v>
      </c>
      <c r="G212" s="119">
        <f t="shared" si="14"/>
        <v>40000000</v>
      </c>
      <c r="I212" s="119">
        <f>SUMIF(Hoja1!C210:C1224,$A212,Hoja1!G210:G1224)</f>
        <v>161108164</v>
      </c>
      <c r="K212" s="119">
        <f t="shared" si="15"/>
        <v>112775714.8</v>
      </c>
    </row>
    <row r="213" spans="1:11" x14ac:dyDescent="0.25">
      <c r="A213" s="1" t="s">
        <v>2833</v>
      </c>
      <c r="B213" s="9">
        <f>SUMIF('Comp Aportes'!$C$4:$C$1103,$A213,'Comp Aportes'!$E$4:$E$1103)</f>
        <v>40000000</v>
      </c>
      <c r="C213" s="127">
        <f t="shared" si="12"/>
        <v>6.4910735807509154E-2</v>
      </c>
      <c r="D213" s="9">
        <f>SUMIF('Comp Aportes'!$C$4:$C$1103,$A213,'Comp Aportes'!$G$4:$G$1103)</f>
        <v>0</v>
      </c>
      <c r="E213" s="128">
        <f t="shared" si="13"/>
        <v>0</v>
      </c>
      <c r="G213" s="119">
        <f t="shared" si="14"/>
        <v>40000000</v>
      </c>
      <c r="I213" s="119">
        <f>SUMIF(Hoja1!C211:C1225,$A213,Hoja1!G211:G1225)</f>
        <v>0</v>
      </c>
      <c r="K213" s="119">
        <f t="shared" si="15"/>
        <v>0</v>
      </c>
    </row>
    <row r="214" spans="1:11" x14ac:dyDescent="0.25">
      <c r="A214" s="1" t="s">
        <v>2838</v>
      </c>
      <c r="B214" s="9">
        <f>SUMIF('Comp Aportes'!$C$4:$C$1103,$A214,'Comp Aportes'!$E$4:$E$1103)</f>
        <v>40000000</v>
      </c>
      <c r="C214" s="127">
        <f t="shared" si="12"/>
        <v>6.4910735807509154E-2</v>
      </c>
      <c r="D214" s="9">
        <f>SUMIF('Comp Aportes'!$C$4:$C$1103,$A214,'Comp Aportes'!$G$4:$G$1103)</f>
        <v>0</v>
      </c>
      <c r="E214" s="128">
        <f t="shared" si="13"/>
        <v>0</v>
      </c>
      <c r="G214" s="119">
        <f t="shared" si="14"/>
        <v>40000000</v>
      </c>
      <c r="I214" s="119">
        <f>SUMIF(Hoja1!C212:C1226,$A214,Hoja1!G212:G1226)</f>
        <v>123258311</v>
      </c>
      <c r="K214" s="119">
        <f t="shared" si="15"/>
        <v>86280817.699999988</v>
      </c>
    </row>
    <row r="215" spans="1:11" x14ac:dyDescent="0.25">
      <c r="A215" s="40" t="s">
        <v>186</v>
      </c>
      <c r="B215" s="9">
        <f>SUMIF('Comp Aportes'!$C$4:$C$1103,$A215,'Comp Aportes'!$E$4:$E$1103)</f>
        <v>40000000</v>
      </c>
      <c r="C215" s="127">
        <f t="shared" si="12"/>
        <v>6.4910735807509154E-2</v>
      </c>
      <c r="D215" s="9">
        <f>SUMIF('Comp Aportes'!$C$4:$C$1103,$A215,'Comp Aportes'!$G$4:$G$1103)</f>
        <v>0</v>
      </c>
      <c r="E215" s="128">
        <f t="shared" si="13"/>
        <v>0</v>
      </c>
      <c r="G215" s="119">
        <f t="shared" si="14"/>
        <v>40000000</v>
      </c>
      <c r="I215" s="119">
        <f>SUMIF(Hoja1!C213:C1227,$A215,Hoja1!G213:G1227)</f>
        <v>40431857</v>
      </c>
      <c r="K215" s="119">
        <f t="shared" si="15"/>
        <v>28302299.899999999</v>
      </c>
    </row>
    <row r="216" spans="1:11" x14ac:dyDescent="0.25">
      <c r="A216" s="40" t="s">
        <v>2918</v>
      </c>
      <c r="B216" s="9">
        <f>SUMIF('Comp Aportes'!$C$4:$C$1103,$A216,'Comp Aportes'!$E$4:$E$1103)</f>
        <v>38738824</v>
      </c>
      <c r="C216" s="127">
        <f t="shared" si="12"/>
        <v>6.2864139253939882E-2</v>
      </c>
      <c r="D216" s="9">
        <f>SUMIF('Comp Aportes'!$C$4:$C$1103,$A216,'Comp Aportes'!$G$4:$G$1103)</f>
        <v>0</v>
      </c>
      <c r="E216" s="128">
        <f t="shared" si="13"/>
        <v>0</v>
      </c>
      <c r="G216" s="119">
        <f t="shared" si="14"/>
        <v>38738824</v>
      </c>
      <c r="I216" s="119">
        <f>SUMIF(Hoja1!C214:C1228,$A216,Hoja1!G214:G1228)</f>
        <v>43678914</v>
      </c>
      <c r="K216" s="119">
        <f t="shared" si="15"/>
        <v>30575239.799999997</v>
      </c>
    </row>
    <row r="217" spans="1:11" x14ac:dyDescent="0.25">
      <c r="A217" s="1" t="s">
        <v>1709</v>
      </c>
      <c r="B217" s="9">
        <f>SUMIF('Comp Aportes'!$C$4:$C$1103,$A217,'Comp Aportes'!$E$4:$E$1103)</f>
        <v>38556915</v>
      </c>
      <c r="C217" s="127">
        <f t="shared" si="12"/>
        <v>6.256894307793967E-2</v>
      </c>
      <c r="D217" s="9">
        <f>SUMIF('Comp Aportes'!$C$4:$C$1103,$A217,'Comp Aportes'!$G$4:$G$1103)</f>
        <v>26161489</v>
      </c>
      <c r="E217" s="128">
        <f t="shared" si="13"/>
        <v>0.11028063544468324</v>
      </c>
      <c r="G217" s="119">
        <f t="shared" si="14"/>
        <v>12395426</v>
      </c>
      <c r="I217" s="119">
        <f>SUMIF(Hoja1!C215:C1229,$A217,Hoja1!G215:G1229)</f>
        <v>0</v>
      </c>
      <c r="K217" s="119">
        <f t="shared" si="15"/>
        <v>0</v>
      </c>
    </row>
    <row r="218" spans="1:11" x14ac:dyDescent="0.25">
      <c r="A218" s="40" t="s">
        <v>2917</v>
      </c>
      <c r="B218" s="9">
        <f>SUMIF('Comp Aportes'!$C$4:$C$1103,$A218,'Comp Aportes'!$E$4:$E$1103)</f>
        <v>38484105</v>
      </c>
      <c r="C218" s="127">
        <f t="shared" si="12"/>
        <v>6.2450789311086052E-2</v>
      </c>
      <c r="D218" s="9">
        <f>SUMIF('Comp Aportes'!$C$4:$C$1103,$A218,'Comp Aportes'!$G$4:$G$1103)</f>
        <v>488030</v>
      </c>
      <c r="E218" s="128">
        <f t="shared" si="13"/>
        <v>2.0572322361341422E-3</v>
      </c>
      <c r="G218" s="119">
        <f t="shared" si="14"/>
        <v>37996075</v>
      </c>
      <c r="I218" s="119">
        <f>SUMIF(Hoja1!C216:C1230,$A218,Hoja1!G216:G1230)</f>
        <v>41441914</v>
      </c>
      <c r="K218" s="119">
        <f t="shared" si="15"/>
        <v>29009339.799999997</v>
      </c>
    </row>
    <row r="219" spans="1:11" x14ac:dyDescent="0.25">
      <c r="A219" s="40" t="s">
        <v>647</v>
      </c>
      <c r="B219" s="9">
        <f>SUMIF('Comp Aportes'!$C$4:$C$1103,$A219,'Comp Aportes'!$E$4:$E$1103)</f>
        <v>37794627</v>
      </c>
      <c r="C219" s="127">
        <f t="shared" si="12"/>
        <v>6.1331926203508809E-2</v>
      </c>
      <c r="D219" s="9">
        <f>SUMIF('Comp Aportes'!$C$4:$C$1103,$A219,'Comp Aportes'!$G$4:$G$1103)</f>
        <v>0</v>
      </c>
      <c r="E219" s="128">
        <f t="shared" si="13"/>
        <v>0</v>
      </c>
      <c r="G219" s="119">
        <f t="shared" si="14"/>
        <v>37794627</v>
      </c>
      <c r="I219" s="119">
        <f>SUMIF(Hoja1!C217:C1231,$A219,Hoja1!G217:G1231)</f>
        <v>37949257</v>
      </c>
      <c r="K219" s="119">
        <f t="shared" si="15"/>
        <v>26564479.899999999</v>
      </c>
    </row>
    <row r="220" spans="1:11" x14ac:dyDescent="0.25">
      <c r="A220" s="40" t="s">
        <v>2793</v>
      </c>
      <c r="B220" s="9">
        <f>SUMIF('Comp Aportes'!$C$4:$C$1103,$A220,'Comp Aportes'!$E$4:$E$1103)</f>
        <v>37685632</v>
      </c>
      <c r="C220" s="127">
        <f t="shared" si="12"/>
        <v>6.1155052562275325E-2</v>
      </c>
      <c r="D220" s="9">
        <f>SUMIF('Comp Aportes'!$C$4:$C$1103,$A220,'Comp Aportes'!$G$4:$G$1103)</f>
        <v>0</v>
      </c>
      <c r="E220" s="128">
        <f t="shared" si="13"/>
        <v>0</v>
      </c>
      <c r="G220" s="119">
        <f t="shared" si="14"/>
        <v>37685632</v>
      </c>
      <c r="I220" s="119">
        <f>SUMIF(Hoja1!C218:C1232,$A220,Hoja1!G218:G1232)</f>
        <v>16788496</v>
      </c>
      <c r="K220" s="119">
        <f t="shared" si="15"/>
        <v>11751947.199999999</v>
      </c>
    </row>
    <row r="221" spans="1:11" x14ac:dyDescent="0.25">
      <c r="A221" s="1" t="s">
        <v>2780</v>
      </c>
      <c r="B221" s="9">
        <f>SUMIF('Comp Aportes'!$C$4:$C$1103,$A221,'Comp Aportes'!$E$4:$E$1103)</f>
        <v>37216085</v>
      </c>
      <c r="C221" s="127">
        <f t="shared" si="12"/>
        <v>6.0393086530620109E-2</v>
      </c>
      <c r="D221" s="9">
        <f>SUMIF('Comp Aportes'!$C$4:$C$1103,$A221,'Comp Aportes'!$G$4:$G$1103)</f>
        <v>0</v>
      </c>
      <c r="E221" s="128">
        <f t="shared" si="13"/>
        <v>0</v>
      </c>
      <c r="G221" s="119">
        <f t="shared" si="14"/>
        <v>37216085</v>
      </c>
      <c r="I221" s="119">
        <f>SUMIF(Hoja1!C219:C1233,$A221,Hoja1!G219:G1233)</f>
        <v>43538875</v>
      </c>
      <c r="K221" s="119">
        <f t="shared" si="15"/>
        <v>30477212.499999996</v>
      </c>
    </row>
    <row r="222" spans="1:11" x14ac:dyDescent="0.25">
      <c r="A222" s="40" t="s">
        <v>2738</v>
      </c>
      <c r="B222" s="9">
        <f>SUMIF('Comp Aportes'!$C$4:$C$1103,$A222,'Comp Aportes'!$E$4:$E$1103)</f>
        <v>36906138</v>
      </c>
      <c r="C222" s="127">
        <f t="shared" si="12"/>
        <v>5.9890114334836861E-2</v>
      </c>
      <c r="D222" s="9">
        <f>SUMIF('Comp Aportes'!$C$4:$C$1103,$A222,'Comp Aportes'!$G$4:$G$1103)</f>
        <v>20801567</v>
      </c>
      <c r="E222" s="128">
        <f t="shared" si="13"/>
        <v>8.7686523768014626E-2</v>
      </c>
      <c r="G222" s="119">
        <f t="shared" si="14"/>
        <v>16104571</v>
      </c>
      <c r="I222" s="119">
        <f>SUMIF(Hoja1!C220:C1234,$A222,Hoja1!G220:G1234)</f>
        <v>36906138</v>
      </c>
      <c r="K222" s="119">
        <f t="shared" si="15"/>
        <v>25834296.599999998</v>
      </c>
    </row>
    <row r="223" spans="1:11" x14ac:dyDescent="0.25">
      <c r="A223" s="40" t="s">
        <v>2733</v>
      </c>
      <c r="B223" s="9">
        <f>SUMIF('Comp Aportes'!$C$4:$C$1103,$A223,'Comp Aportes'!$E$4:$E$1103)</f>
        <v>36899959</v>
      </c>
      <c r="C223" s="127">
        <f t="shared" si="12"/>
        <v>5.9880087248922992E-2</v>
      </c>
      <c r="D223" s="9">
        <f>SUMIF('Comp Aportes'!$C$4:$C$1103,$A223,'Comp Aportes'!$G$4:$G$1103)</f>
        <v>21695063</v>
      </c>
      <c r="E223" s="128">
        <f t="shared" si="13"/>
        <v>9.145294954933321E-2</v>
      </c>
      <c r="G223" s="119">
        <f t="shared" si="14"/>
        <v>15204896</v>
      </c>
      <c r="I223" s="119">
        <f>SUMIF(Hoja1!C221:C1235,$A223,Hoja1!G221:G1235)</f>
        <v>35538735</v>
      </c>
      <c r="K223" s="119">
        <f t="shared" si="15"/>
        <v>24877114.5</v>
      </c>
    </row>
    <row r="224" spans="1:11" x14ac:dyDescent="0.25">
      <c r="A224" s="1" t="s">
        <v>2988</v>
      </c>
      <c r="B224" s="9">
        <f>SUMIF('Comp Aportes'!$C$4:$C$1103,$A224,'Comp Aportes'!$E$4:$E$1103)</f>
        <v>36300000</v>
      </c>
      <c r="C224" s="127">
        <f t="shared" si="12"/>
        <v>5.8906492745314558E-2</v>
      </c>
      <c r="D224" s="9">
        <f>SUMIF('Comp Aportes'!$C$4:$C$1103,$A224,'Comp Aportes'!$G$4:$G$1103)</f>
        <v>45000000</v>
      </c>
      <c r="E224" s="128">
        <f t="shared" si="13"/>
        <v>0.18969213086498041</v>
      </c>
      <c r="G224" s="119">
        <f t="shared" si="14"/>
        <v>0</v>
      </c>
      <c r="I224" s="119">
        <f>SUMIF(Hoja1!C222:C1236,$A224,Hoja1!G222:G1236)</f>
        <v>743367186</v>
      </c>
      <c r="K224" s="119">
        <f t="shared" si="15"/>
        <v>520357030.19999999</v>
      </c>
    </row>
    <row r="225" spans="1:11" x14ac:dyDescent="0.25">
      <c r="A225" s="1" t="s">
        <v>2968</v>
      </c>
      <c r="B225" s="9">
        <f>SUMIF('Comp Aportes'!$C$4:$C$1103,$A225,'Comp Aportes'!$E$4:$E$1103)</f>
        <v>35326672</v>
      </c>
      <c r="C225" s="127">
        <f t="shared" si="12"/>
        <v>5.732700682876328E-2</v>
      </c>
      <c r="D225" s="9">
        <f>SUMIF('Comp Aportes'!$C$4:$C$1103,$A225,'Comp Aportes'!$G$4:$G$1103)</f>
        <v>22907244</v>
      </c>
      <c r="E225" s="128">
        <f t="shared" si="13"/>
        <v>9.6562753924534159E-2</v>
      </c>
      <c r="G225" s="119">
        <f t="shared" si="14"/>
        <v>12419428</v>
      </c>
      <c r="I225" s="119">
        <f>SUMIF(Hoja1!C223:C1237,$A225,Hoja1!G223:G1237)</f>
        <v>36147152</v>
      </c>
      <c r="K225" s="119">
        <f t="shared" si="15"/>
        <v>25303006.399999999</v>
      </c>
    </row>
    <row r="226" spans="1:11" x14ac:dyDescent="0.25">
      <c r="A226" s="40" t="s">
        <v>2879</v>
      </c>
      <c r="B226" s="9">
        <f>SUMIF('Comp Aportes'!$C$4:$C$1103,$A226,'Comp Aportes'!$E$4:$E$1103)</f>
        <v>35000000</v>
      </c>
      <c r="C226" s="127">
        <f t="shared" si="12"/>
        <v>5.6796893831570515E-2</v>
      </c>
      <c r="D226" s="9">
        <f>SUMIF('Comp Aportes'!$C$4:$C$1103,$A226,'Comp Aportes'!$G$4:$G$1103)</f>
        <v>0</v>
      </c>
      <c r="E226" s="128">
        <f t="shared" si="13"/>
        <v>0</v>
      </c>
      <c r="G226" s="119">
        <f t="shared" si="14"/>
        <v>35000000</v>
      </c>
      <c r="I226" s="119">
        <f>SUMIF(Hoja1!C224:C1238,$A226,Hoja1!G224:G1238)</f>
        <v>30899051</v>
      </c>
      <c r="K226" s="119">
        <f t="shared" si="15"/>
        <v>21629335.699999999</v>
      </c>
    </row>
    <row r="227" spans="1:11" x14ac:dyDescent="0.25">
      <c r="A227" s="40" t="s">
        <v>595</v>
      </c>
      <c r="B227" s="9">
        <f>SUMIF('Comp Aportes'!$C$4:$C$1103,$A227,'Comp Aportes'!$E$4:$E$1103)</f>
        <v>34730598</v>
      </c>
      <c r="C227" s="127">
        <f t="shared" si="12"/>
        <v>5.6359716780370148E-2</v>
      </c>
      <c r="D227" s="9">
        <f>SUMIF('Comp Aportes'!$C$4:$C$1103,$A227,'Comp Aportes'!$G$4:$G$1103)</f>
        <v>28529372</v>
      </c>
      <c r="E227" s="128">
        <f t="shared" si="13"/>
        <v>0.12026216370932684</v>
      </c>
      <c r="G227" s="119">
        <f t="shared" si="14"/>
        <v>6201226</v>
      </c>
      <c r="I227" s="119">
        <f>SUMIF(Hoja1!C225:C1239,$A227,Hoja1!G225:G1239)</f>
        <v>35083923</v>
      </c>
      <c r="K227" s="119">
        <f t="shared" si="15"/>
        <v>24558746.099999998</v>
      </c>
    </row>
    <row r="228" spans="1:11" x14ac:dyDescent="0.25">
      <c r="A228" s="40" t="s">
        <v>2868</v>
      </c>
      <c r="B228" s="9">
        <f>SUMIF('Comp Aportes'!$C$4:$C$1103,$A228,'Comp Aportes'!$E$4:$E$1103)</f>
        <v>34291736</v>
      </c>
      <c r="C228" s="127">
        <f t="shared" si="12"/>
        <v>5.5647545396921273E-2</v>
      </c>
      <c r="D228" s="9">
        <f>SUMIF('Comp Aportes'!$C$4:$C$1103,$A228,'Comp Aportes'!$G$4:$G$1103)</f>
        <v>16667017</v>
      </c>
      <c r="E228" s="128">
        <f t="shared" si="13"/>
        <v>7.0257821553174518E-2</v>
      </c>
      <c r="G228" s="119">
        <f t="shared" si="14"/>
        <v>17624719</v>
      </c>
      <c r="I228" s="119">
        <f>SUMIF(Hoja1!C226:C1240,$A228,Hoja1!G226:G1240)</f>
        <v>33682115</v>
      </c>
      <c r="K228" s="119">
        <f t="shared" si="15"/>
        <v>23577480.5</v>
      </c>
    </row>
    <row r="229" spans="1:11" x14ac:dyDescent="0.25">
      <c r="A229" s="1" t="s">
        <v>2717</v>
      </c>
      <c r="B229" s="9">
        <f>SUMIF('Comp Aportes'!$C$4:$C$1103,$A229,'Comp Aportes'!$E$4:$E$1103)</f>
        <v>34160965</v>
      </c>
      <c r="C229" s="127">
        <f t="shared" si="12"/>
        <v>5.5435334351114175E-2</v>
      </c>
      <c r="D229" s="9">
        <f>SUMIF('Comp Aportes'!$C$4:$C$1103,$A229,'Comp Aportes'!$G$4:$G$1103)</f>
        <v>0</v>
      </c>
      <c r="E229" s="128">
        <f t="shared" si="13"/>
        <v>0</v>
      </c>
      <c r="G229" s="119">
        <f t="shared" si="14"/>
        <v>34160965</v>
      </c>
      <c r="I229" s="119">
        <f>SUMIF(Hoja1!C227:C1241,$A229,Hoja1!G227:G1241)</f>
        <v>0</v>
      </c>
      <c r="K229" s="119">
        <f t="shared" si="15"/>
        <v>0</v>
      </c>
    </row>
    <row r="230" spans="1:11" x14ac:dyDescent="0.25">
      <c r="A230" s="1" t="s">
        <v>778</v>
      </c>
      <c r="B230" s="9">
        <f>SUMIF('Comp Aportes'!$C$4:$C$1103,$A230,'Comp Aportes'!$E$4:$E$1103)</f>
        <v>33433558</v>
      </c>
      <c r="C230" s="127">
        <f t="shared" si="12"/>
        <v>5.4254921261075853E-2</v>
      </c>
      <c r="D230" s="9">
        <f>SUMIF('Comp Aportes'!$C$4:$C$1103,$A230,'Comp Aportes'!$G$4:$G$1103)</f>
        <v>15313624</v>
      </c>
      <c r="E230" s="128">
        <f t="shared" si="13"/>
        <v>6.4552754840557877E-2</v>
      </c>
      <c r="G230" s="119">
        <f t="shared" si="14"/>
        <v>18119934</v>
      </c>
      <c r="I230" s="119">
        <f>SUMIF(Hoja1!C228:C1242,$A230,Hoja1!G228:G1242)</f>
        <v>33433557</v>
      </c>
      <c r="K230" s="119">
        <f t="shared" si="15"/>
        <v>23403489.899999999</v>
      </c>
    </row>
    <row r="231" spans="1:11" x14ac:dyDescent="0.25">
      <c r="A231" s="40" t="s">
        <v>1034</v>
      </c>
      <c r="B231" s="9">
        <f>SUMIF('Comp Aportes'!$C$4:$C$1103,$A231,'Comp Aportes'!$E$4:$E$1103)</f>
        <v>32855697</v>
      </c>
      <c r="C231" s="127">
        <f t="shared" si="12"/>
        <v>5.3317186693464282E-2</v>
      </c>
      <c r="D231" s="9">
        <f>SUMIF('Comp Aportes'!$C$4:$C$1103,$A231,'Comp Aportes'!$G$4:$G$1103)</f>
        <v>4476278</v>
      </c>
      <c r="E231" s="128">
        <f t="shared" si="13"/>
        <v>1.8869215825867394E-2</v>
      </c>
      <c r="G231" s="119">
        <f t="shared" si="14"/>
        <v>28379419</v>
      </c>
      <c r="I231" s="119">
        <f>SUMIF(Hoja1!C229:C1243,$A231,Hoja1!G229:G1243)</f>
        <v>43265514</v>
      </c>
      <c r="K231" s="119">
        <f t="shared" si="15"/>
        <v>30285859.799999997</v>
      </c>
    </row>
    <row r="232" spans="1:11" x14ac:dyDescent="0.25">
      <c r="A232" s="1" t="s">
        <v>2889</v>
      </c>
      <c r="B232" s="9">
        <f>SUMIF('Comp Aportes'!$C$4:$C$1103,$A232,'Comp Aportes'!$E$4:$E$1103)</f>
        <v>32693876</v>
      </c>
      <c r="C232" s="127">
        <f t="shared" si="12"/>
        <v>5.3054588688986604E-2</v>
      </c>
      <c r="D232" s="9">
        <f>SUMIF('Comp Aportes'!$C$4:$C$1103,$A232,'Comp Aportes'!$G$4:$G$1103)</f>
        <v>0</v>
      </c>
      <c r="E232" s="128">
        <f t="shared" si="13"/>
        <v>0</v>
      </c>
      <c r="G232" s="119">
        <f t="shared" si="14"/>
        <v>32693876</v>
      </c>
      <c r="I232" s="119">
        <f>SUMIF(Hoja1!C230:C1244,$A232,Hoja1!G230:G1244)</f>
        <v>42693876</v>
      </c>
      <c r="K232" s="119">
        <f t="shared" si="15"/>
        <v>29885713.199999999</v>
      </c>
    </row>
    <row r="233" spans="1:11" x14ac:dyDescent="0.25">
      <c r="A233" s="1" t="s">
        <v>2916</v>
      </c>
      <c r="B233" s="9">
        <f>SUMIF('Comp Aportes'!$C$4:$C$1103,$A233,'Comp Aportes'!$E$4:$E$1103)</f>
        <v>32400000</v>
      </c>
      <c r="C233" s="127">
        <f t="shared" si="12"/>
        <v>5.2577696004082415E-2</v>
      </c>
      <c r="D233" s="9">
        <f>SUMIF('Comp Aportes'!$C$4:$C$1103,$A233,'Comp Aportes'!$G$4:$G$1103)</f>
        <v>0</v>
      </c>
      <c r="E233" s="128">
        <f t="shared" si="13"/>
        <v>0</v>
      </c>
      <c r="G233" s="119">
        <f t="shared" si="14"/>
        <v>32400000</v>
      </c>
      <c r="I233" s="119">
        <f>SUMIF(Hoja1!C231:C1245,$A233,Hoja1!G231:G1245)</f>
        <v>32843285</v>
      </c>
      <c r="K233" s="119">
        <f t="shared" si="15"/>
        <v>22990299.5</v>
      </c>
    </row>
    <row r="234" spans="1:11" x14ac:dyDescent="0.25">
      <c r="A234" s="40" t="s">
        <v>2943</v>
      </c>
      <c r="B234" s="9">
        <f>SUMIF('Comp Aportes'!$C$4:$C$1103,$A234,'Comp Aportes'!$E$4:$E$1103)</f>
        <v>31827204</v>
      </c>
      <c r="C234" s="127">
        <f t="shared" si="12"/>
        <v>5.1648180758392469E-2</v>
      </c>
      <c r="D234" s="9">
        <f>SUMIF('Comp Aportes'!$C$4:$C$1103,$A234,'Comp Aportes'!$G$4:$G$1103)</f>
        <v>18741644</v>
      </c>
      <c r="E234" s="128">
        <f t="shared" si="13"/>
        <v>7.9003164139397217E-2</v>
      </c>
      <c r="G234" s="119">
        <f t="shared" si="14"/>
        <v>13085560</v>
      </c>
      <c r="I234" s="119">
        <f>SUMIF(Hoja1!C232:C1246,$A234,Hoja1!G232:G1246)</f>
        <v>33032179</v>
      </c>
      <c r="K234" s="119">
        <f t="shared" si="15"/>
        <v>23122525.299999997</v>
      </c>
    </row>
    <row r="235" spans="1:11" x14ac:dyDescent="0.25">
      <c r="A235" s="1" t="s">
        <v>488</v>
      </c>
      <c r="B235" s="9">
        <f>SUMIF('Comp Aportes'!$C$4:$C$1103,$A235,'Comp Aportes'!$E$4:$E$1103)</f>
        <v>31176830</v>
      </c>
      <c r="C235" s="127">
        <f t="shared" si="12"/>
        <v>5.059277438614064E-2</v>
      </c>
      <c r="D235" s="9">
        <f>SUMIF('Comp Aportes'!$C$4:$C$1103,$A235,'Comp Aportes'!$G$4:$G$1103)</f>
        <v>15889116</v>
      </c>
      <c r="E235" s="128">
        <f t="shared" si="13"/>
        <v>6.6978672702241199E-2</v>
      </c>
      <c r="G235" s="119">
        <f t="shared" si="14"/>
        <v>15287714</v>
      </c>
      <c r="I235" s="119">
        <f>SUMIF(Hoja1!C233:C1247,$A235,Hoja1!G233:G1247)</f>
        <v>31613267</v>
      </c>
      <c r="K235" s="119">
        <f t="shared" si="15"/>
        <v>22129286.899999999</v>
      </c>
    </row>
    <row r="236" spans="1:11" x14ac:dyDescent="0.25">
      <c r="A236" s="1" t="s">
        <v>2919</v>
      </c>
      <c r="B236" s="9">
        <f>SUMIF('Comp Aportes'!$C$4:$C$1103,$A236,'Comp Aportes'!$E$4:$E$1103)</f>
        <v>30900000</v>
      </c>
      <c r="C236" s="127">
        <f t="shared" si="12"/>
        <v>5.0143543411300825E-2</v>
      </c>
      <c r="D236" s="9">
        <f>SUMIF('Comp Aportes'!$C$4:$C$1103,$A236,'Comp Aportes'!$G$4:$G$1103)</f>
        <v>0</v>
      </c>
      <c r="E236" s="128">
        <f t="shared" si="13"/>
        <v>0</v>
      </c>
      <c r="G236" s="119">
        <f t="shared" si="14"/>
        <v>30900000</v>
      </c>
      <c r="I236" s="119">
        <f>SUMIF(Hoja1!C234:C1248,$A236,Hoja1!G234:G1248)</f>
        <v>2982426</v>
      </c>
      <c r="K236" s="119">
        <f t="shared" si="15"/>
        <v>2087698.2</v>
      </c>
    </row>
    <row r="237" spans="1:11" x14ac:dyDescent="0.25">
      <c r="A237" s="40" t="s">
        <v>2876</v>
      </c>
      <c r="B237" s="9">
        <f>SUMIF('Comp Aportes'!$C$4:$C$1103,$A237,'Comp Aportes'!$E$4:$E$1103)</f>
        <v>30582927</v>
      </c>
      <c r="C237" s="127">
        <f t="shared" si="12"/>
        <v>4.9629007367933464E-2</v>
      </c>
      <c r="D237" s="9">
        <f>SUMIF('Comp Aportes'!$C$4:$C$1103,$A237,'Comp Aportes'!$G$4:$G$1103)</f>
        <v>0</v>
      </c>
      <c r="E237" s="128">
        <f t="shared" si="13"/>
        <v>0</v>
      </c>
      <c r="G237" s="119">
        <f t="shared" si="14"/>
        <v>30582927</v>
      </c>
      <c r="I237" s="119">
        <f>SUMIF(Hoja1!C235:C1249,$A237,Hoja1!G235:G1249)</f>
        <v>31189415</v>
      </c>
      <c r="K237" s="119">
        <f t="shared" si="15"/>
        <v>21832590.5</v>
      </c>
    </row>
    <row r="238" spans="1:11" x14ac:dyDescent="0.25">
      <c r="A238" s="40" t="s">
        <v>2840</v>
      </c>
      <c r="B238" s="9">
        <f>SUMIF('Comp Aportes'!$C$4:$C$1103,$A238,'Comp Aportes'!$E$4:$E$1103)</f>
        <v>30115000</v>
      </c>
      <c r="C238" s="127">
        <f t="shared" si="12"/>
        <v>4.8869670221078458E-2</v>
      </c>
      <c r="D238" s="9">
        <f>SUMIF('Comp Aportes'!$C$4:$C$1103,$A238,'Comp Aportes'!$G$4:$G$1103)</f>
        <v>383334</v>
      </c>
      <c r="E238" s="128">
        <f t="shared" si="13"/>
        <v>1.6158987398443645E-3</v>
      </c>
      <c r="G238" s="119">
        <f t="shared" si="14"/>
        <v>29731666</v>
      </c>
      <c r="I238" s="119">
        <f>SUMIF(Hoja1!C236:C1250,$A238,Hoja1!G236:G1250)</f>
        <v>61804406</v>
      </c>
      <c r="K238" s="119">
        <f t="shared" si="15"/>
        <v>43263084.199999996</v>
      </c>
    </row>
    <row r="239" spans="1:11" x14ac:dyDescent="0.25">
      <c r="A239" s="1" t="s">
        <v>2812</v>
      </c>
      <c r="B239" s="9">
        <f>SUMIF('Comp Aportes'!$C$4:$C$1103,$A239,'Comp Aportes'!$E$4:$E$1103)</f>
        <v>30000000</v>
      </c>
      <c r="C239" s="127">
        <f t="shared" si="12"/>
        <v>4.8683051855631869E-2</v>
      </c>
      <c r="D239" s="9">
        <f>SUMIF('Comp Aportes'!$C$4:$C$1103,$A239,'Comp Aportes'!$G$4:$G$1103)</f>
        <v>15000000</v>
      </c>
      <c r="E239" s="128">
        <f t="shared" si="13"/>
        <v>6.3230710288326802E-2</v>
      </c>
      <c r="G239" s="119">
        <f t="shared" si="14"/>
        <v>15000000</v>
      </c>
      <c r="I239" s="119">
        <f>SUMIF(Hoja1!C237:C1251,$A239,Hoja1!G237:G1251)</f>
        <v>46952622</v>
      </c>
      <c r="K239" s="119">
        <f t="shared" si="15"/>
        <v>32866835.399999999</v>
      </c>
    </row>
    <row r="240" spans="1:11" x14ac:dyDescent="0.25">
      <c r="A240" s="1" t="s">
        <v>1456</v>
      </c>
      <c r="B240" s="9">
        <f>SUMIF('Comp Aportes'!$C$4:$C$1103,$A240,'Comp Aportes'!$E$4:$E$1103)</f>
        <v>30000000</v>
      </c>
      <c r="C240" s="127">
        <f t="shared" si="12"/>
        <v>4.8683051855631869E-2</v>
      </c>
      <c r="D240" s="9">
        <f>SUMIF('Comp Aportes'!$C$4:$C$1103,$A240,'Comp Aportes'!$G$4:$G$1103)</f>
        <v>8000000</v>
      </c>
      <c r="E240" s="128">
        <f t="shared" si="13"/>
        <v>3.3723045487107625E-2</v>
      </c>
      <c r="G240" s="119">
        <f t="shared" si="14"/>
        <v>22000000</v>
      </c>
      <c r="I240" s="119">
        <f>SUMIF(Hoja1!C238:C1252,$A240,Hoja1!G238:G1252)</f>
        <v>77293657</v>
      </c>
      <c r="K240" s="119">
        <f t="shared" si="15"/>
        <v>54105559.899999999</v>
      </c>
    </row>
    <row r="241" spans="1:11" x14ac:dyDescent="0.25">
      <c r="A241" s="40" t="s">
        <v>2860</v>
      </c>
      <c r="B241" s="9">
        <f>SUMIF('Comp Aportes'!$C$4:$C$1103,$A241,'Comp Aportes'!$E$4:$E$1103)</f>
        <v>30000000</v>
      </c>
      <c r="C241" s="127">
        <f t="shared" si="12"/>
        <v>4.8683051855631869E-2</v>
      </c>
      <c r="D241" s="9">
        <f>SUMIF('Comp Aportes'!$C$4:$C$1103,$A241,'Comp Aportes'!$G$4:$G$1103)</f>
        <v>0</v>
      </c>
      <c r="E241" s="128">
        <f t="shared" si="13"/>
        <v>0</v>
      </c>
      <c r="G241" s="119">
        <f t="shared" si="14"/>
        <v>30000000</v>
      </c>
      <c r="I241" s="119">
        <f>SUMIF(Hoja1!C239:C1253,$A241,Hoja1!G239:G1253)</f>
        <v>54391814</v>
      </c>
      <c r="K241" s="119">
        <f t="shared" si="15"/>
        <v>38074269.799999997</v>
      </c>
    </row>
    <row r="242" spans="1:11" x14ac:dyDescent="0.25">
      <c r="A242" s="1" t="s">
        <v>2863</v>
      </c>
      <c r="B242" s="9">
        <f>SUMIF('Comp Aportes'!$C$4:$C$1103,$A242,'Comp Aportes'!$E$4:$E$1103)</f>
        <v>30000000</v>
      </c>
      <c r="C242" s="127">
        <f t="shared" si="12"/>
        <v>4.8683051855631869E-2</v>
      </c>
      <c r="D242" s="9">
        <f>SUMIF('Comp Aportes'!$C$4:$C$1103,$A242,'Comp Aportes'!$G$4:$G$1103)</f>
        <v>0</v>
      </c>
      <c r="E242" s="128">
        <f t="shared" si="13"/>
        <v>0</v>
      </c>
      <c r="G242" s="119">
        <f t="shared" si="14"/>
        <v>30000000</v>
      </c>
      <c r="I242" s="119">
        <f>SUMIF(Hoja1!C240:C1254,$A242,Hoja1!G240:G1254)</f>
        <v>38122780</v>
      </c>
      <c r="K242" s="119">
        <f t="shared" si="15"/>
        <v>26685946</v>
      </c>
    </row>
    <row r="243" spans="1:11" x14ac:dyDescent="0.25">
      <c r="A243" s="40" t="s">
        <v>2088</v>
      </c>
      <c r="B243" s="9">
        <f>SUMIF('Comp Aportes'!$C$4:$C$1103,$A243,'Comp Aportes'!$E$4:$E$1103)</f>
        <v>30000000</v>
      </c>
      <c r="C243" s="127">
        <f t="shared" si="12"/>
        <v>4.8683051855631869E-2</v>
      </c>
      <c r="D243" s="9">
        <f>SUMIF('Comp Aportes'!$C$4:$C$1103,$A243,'Comp Aportes'!$G$4:$G$1103)</f>
        <v>0</v>
      </c>
      <c r="E243" s="128">
        <f t="shared" si="13"/>
        <v>0</v>
      </c>
      <c r="G243" s="119">
        <f t="shared" si="14"/>
        <v>30000000</v>
      </c>
      <c r="I243" s="119">
        <f>SUMIF(Hoja1!C241:C1255,$A243,Hoja1!G241:G1255)</f>
        <v>0</v>
      </c>
      <c r="K243" s="119">
        <f t="shared" si="15"/>
        <v>0</v>
      </c>
    </row>
    <row r="244" spans="1:11" x14ac:dyDescent="0.25">
      <c r="A244" s="40" t="s">
        <v>2939</v>
      </c>
      <c r="B244" s="9">
        <f>SUMIF('Comp Aportes'!$C$4:$C$1103,$A244,'Comp Aportes'!$E$4:$E$1103)</f>
        <v>29903540</v>
      </c>
      <c r="C244" s="127">
        <f t="shared" si="12"/>
        <v>4.8526519616232063E-2</v>
      </c>
      <c r="D244" s="9">
        <f>SUMIF('Comp Aportes'!$C$4:$C$1103,$A244,'Comp Aportes'!$G$4:$G$1103)</f>
        <v>23263911</v>
      </c>
      <c r="E244" s="128">
        <f t="shared" si="13"/>
        <v>9.8066241107627933E-2</v>
      </c>
      <c r="G244" s="119">
        <f t="shared" si="14"/>
        <v>6639629</v>
      </c>
      <c r="I244" s="119">
        <f>SUMIF(Hoja1!C242:C1256,$A244,Hoja1!G242:G1256)</f>
        <v>2015792</v>
      </c>
      <c r="K244" s="119">
        <f t="shared" si="15"/>
        <v>1411054.4</v>
      </c>
    </row>
    <row r="245" spans="1:11" x14ac:dyDescent="0.25">
      <c r="A245" s="1" t="s">
        <v>1511</v>
      </c>
      <c r="B245" s="9">
        <f>SUMIF('Comp Aportes'!$C$4:$C$1103,$A245,'Comp Aportes'!$E$4:$E$1103)</f>
        <v>29895935</v>
      </c>
      <c r="C245" s="127">
        <f t="shared" si="12"/>
        <v>4.8514178462586655E-2</v>
      </c>
      <c r="D245" s="9">
        <f>SUMIF('Comp Aportes'!$C$4:$C$1103,$A245,'Comp Aportes'!$G$4:$G$1103)</f>
        <v>0</v>
      </c>
      <c r="E245" s="128">
        <f t="shared" si="13"/>
        <v>0</v>
      </c>
      <c r="G245" s="119">
        <f t="shared" si="14"/>
        <v>29895935</v>
      </c>
      <c r="I245" s="119">
        <f>SUMIF(Hoja1!C243:C1257,$A245,Hoja1!G243:G1257)</f>
        <v>26588916</v>
      </c>
      <c r="K245" s="119">
        <f t="shared" si="15"/>
        <v>18612241.199999999</v>
      </c>
    </row>
    <row r="246" spans="1:11" x14ac:dyDescent="0.25">
      <c r="A246" s="1" t="s">
        <v>678</v>
      </c>
      <c r="B246" s="9">
        <f>SUMIF('Comp Aportes'!$C$4:$C$1103,$A246,'Comp Aportes'!$E$4:$E$1103)</f>
        <v>29695893</v>
      </c>
      <c r="C246" s="127">
        <f t="shared" si="12"/>
        <v>4.818955662727651E-2</v>
      </c>
      <c r="D246" s="9">
        <f>SUMIF('Comp Aportes'!$C$4:$C$1103,$A246,'Comp Aportes'!$G$4:$G$1103)</f>
        <v>0</v>
      </c>
      <c r="E246" s="128">
        <f t="shared" si="13"/>
        <v>0</v>
      </c>
      <c r="G246" s="119">
        <f t="shared" si="14"/>
        <v>29695893</v>
      </c>
      <c r="I246" s="119">
        <f>SUMIF(Hoja1!C244:C1258,$A246,Hoja1!G244:G1258)</f>
        <v>0</v>
      </c>
      <c r="K246" s="119">
        <f t="shared" si="15"/>
        <v>0</v>
      </c>
    </row>
    <row r="247" spans="1:11" x14ac:dyDescent="0.25">
      <c r="A247" s="1" t="s">
        <v>2384</v>
      </c>
      <c r="B247" s="9">
        <f>SUMIF('Comp Aportes'!$C$4:$C$1103,$A247,'Comp Aportes'!$E$4:$E$1103)</f>
        <v>29000000</v>
      </c>
      <c r="C247" s="127">
        <f t="shared" si="12"/>
        <v>4.7060283460444136E-2</v>
      </c>
      <c r="D247" s="9">
        <f>SUMIF('Comp Aportes'!$C$4:$C$1103,$A247,'Comp Aportes'!$G$4:$G$1103)</f>
        <v>7000000</v>
      </c>
      <c r="E247" s="128">
        <f t="shared" si="13"/>
        <v>2.9507664801219174E-2</v>
      </c>
      <c r="G247" s="119">
        <f t="shared" si="14"/>
        <v>22000000</v>
      </c>
      <c r="I247" s="119">
        <f>SUMIF(Hoja1!C245:C1259,$A247,Hoja1!G245:G1259)</f>
        <v>0</v>
      </c>
      <c r="K247" s="119">
        <f t="shared" si="15"/>
        <v>0</v>
      </c>
    </row>
    <row r="248" spans="1:11" x14ac:dyDescent="0.25">
      <c r="A248" s="40" t="s">
        <v>2947</v>
      </c>
      <c r="B248" s="9">
        <f>SUMIF('Comp Aportes'!$C$4:$C$1103,$A248,'Comp Aportes'!$E$4:$E$1103)</f>
        <v>28905783</v>
      </c>
      <c r="C248" s="127">
        <f t="shared" si="12"/>
        <v>4.6907391090554737E-2</v>
      </c>
      <c r="D248" s="9">
        <f>SUMIF('Comp Aportes'!$C$4:$C$1103,$A248,'Comp Aportes'!$G$4:$G$1103)</f>
        <v>32026254</v>
      </c>
      <c r="E248" s="128">
        <f t="shared" si="13"/>
        <v>0.13500285255295782</v>
      </c>
      <c r="G248" s="119">
        <f t="shared" si="14"/>
        <v>0</v>
      </c>
      <c r="I248" s="119">
        <f>SUMIF(Hoja1!C246:C1260,$A248,Hoja1!G246:G1260)</f>
        <v>8581108</v>
      </c>
      <c r="K248" s="119">
        <f t="shared" si="15"/>
        <v>6006775.5999999996</v>
      </c>
    </row>
    <row r="249" spans="1:11" x14ac:dyDescent="0.25">
      <c r="A249" s="1" t="s">
        <v>2710</v>
      </c>
      <c r="B249" s="9">
        <f>SUMIF('Comp Aportes'!$C$4:$C$1103,$A249,'Comp Aportes'!$E$4:$E$1103)</f>
        <v>28700000</v>
      </c>
      <c r="C249" s="127">
        <f t="shared" si="12"/>
        <v>4.6573452941887819E-2</v>
      </c>
      <c r="D249" s="9">
        <f>SUMIF('Comp Aportes'!$C$4:$C$1103,$A249,'Comp Aportes'!$G$4:$G$1103)</f>
        <v>11000000</v>
      </c>
      <c r="E249" s="128">
        <f t="shared" si="13"/>
        <v>4.636918754477299E-2</v>
      </c>
      <c r="G249" s="119">
        <f t="shared" si="14"/>
        <v>17700000</v>
      </c>
      <c r="I249" s="119">
        <f>SUMIF(Hoja1!C247:C1261,$A249,Hoja1!G247:G1261)</f>
        <v>0</v>
      </c>
      <c r="K249" s="119">
        <f t="shared" si="15"/>
        <v>0</v>
      </c>
    </row>
    <row r="250" spans="1:11" x14ac:dyDescent="0.25">
      <c r="A250" s="40" t="s">
        <v>2724</v>
      </c>
      <c r="B250" s="9">
        <f>SUMIF('Comp Aportes'!$C$4:$C$1103,$A250,'Comp Aportes'!$E$4:$E$1103)</f>
        <v>28461238</v>
      </c>
      <c r="C250" s="127">
        <f t="shared" si="12"/>
        <v>4.6185997514316006E-2</v>
      </c>
      <c r="D250" s="9">
        <f>SUMIF('Comp Aportes'!$C$4:$C$1103,$A250,'Comp Aportes'!$G$4:$G$1103)</f>
        <v>15623123</v>
      </c>
      <c r="E250" s="128">
        <f t="shared" si="13"/>
        <v>6.5857410947459671E-2</v>
      </c>
      <c r="G250" s="119">
        <f t="shared" si="14"/>
        <v>12838115</v>
      </c>
      <c r="I250" s="119">
        <f>SUMIF(Hoja1!C248:C1262,$A250,Hoja1!G248:G1262)</f>
        <v>28461238</v>
      </c>
      <c r="K250" s="119">
        <f t="shared" si="15"/>
        <v>19922866.599999998</v>
      </c>
    </row>
    <row r="251" spans="1:11" x14ac:dyDescent="0.25">
      <c r="A251" s="40" t="s">
        <v>2292</v>
      </c>
      <c r="B251" s="9">
        <f>SUMIF('Comp Aportes'!$C$4:$C$1103,$A251,'Comp Aportes'!$E$4:$E$1103)</f>
        <v>28000000</v>
      </c>
      <c r="C251" s="127">
        <f t="shared" si="12"/>
        <v>4.5437515065256409E-2</v>
      </c>
      <c r="D251" s="9">
        <f>SUMIF('Comp Aportes'!$C$4:$C$1103,$A251,'Comp Aportes'!$G$4:$G$1103)</f>
        <v>20000000</v>
      </c>
      <c r="E251" s="128">
        <f t="shared" si="13"/>
        <v>8.430761371776907E-2</v>
      </c>
      <c r="G251" s="119">
        <f t="shared" si="14"/>
        <v>8000000</v>
      </c>
      <c r="I251" s="119">
        <f>SUMIF(Hoja1!C249:C1263,$A251,Hoja1!G249:G1263)</f>
        <v>51940262</v>
      </c>
      <c r="K251" s="119">
        <f t="shared" si="15"/>
        <v>36358183.399999999</v>
      </c>
    </row>
    <row r="252" spans="1:11" x14ac:dyDescent="0.25">
      <c r="A252" s="1" t="s">
        <v>3002</v>
      </c>
      <c r="B252" s="9">
        <f>SUMIF('Comp Aportes'!$C$4:$C$1103,$A252,'Comp Aportes'!$E$4:$E$1103)</f>
        <v>28000000</v>
      </c>
      <c r="C252" s="127">
        <f t="shared" si="12"/>
        <v>4.5437515065256409E-2</v>
      </c>
      <c r="D252" s="9">
        <f>SUMIF('Comp Aportes'!$C$4:$C$1103,$A252,'Comp Aportes'!$G$4:$G$1103)</f>
        <v>27000000</v>
      </c>
      <c r="E252" s="128">
        <f t="shared" si="13"/>
        <v>0.11381527851898825</v>
      </c>
      <c r="G252" s="119">
        <f t="shared" si="14"/>
        <v>1000000</v>
      </c>
      <c r="I252" s="119">
        <f>SUMIF(Hoja1!C250:C1264,$A252,Hoja1!G250:G1264)</f>
        <v>0</v>
      </c>
      <c r="K252" s="119">
        <f t="shared" si="15"/>
        <v>0</v>
      </c>
    </row>
    <row r="253" spans="1:11" x14ac:dyDescent="0.25">
      <c r="A253" s="40" t="s">
        <v>2703</v>
      </c>
      <c r="B253" s="9">
        <f>SUMIF('Comp Aportes'!$C$4:$C$1103,$A253,'Comp Aportes'!$E$4:$E$1103)</f>
        <v>27850000</v>
      </c>
      <c r="C253" s="127">
        <f t="shared" si="12"/>
        <v>4.5194099805978251E-2</v>
      </c>
      <c r="D253" s="9">
        <f>SUMIF('Comp Aportes'!$C$4:$C$1103,$A253,'Comp Aportes'!$G$4:$G$1103)</f>
        <v>4890000</v>
      </c>
      <c r="E253" s="128">
        <f t="shared" si="13"/>
        <v>2.0613211553994537E-2</v>
      </c>
      <c r="G253" s="119">
        <f t="shared" si="14"/>
        <v>22960000</v>
      </c>
      <c r="I253" s="119">
        <f>SUMIF(Hoja1!C251:C1265,$A253,Hoja1!G251:G1265)</f>
        <v>7176764</v>
      </c>
      <c r="K253" s="119">
        <f t="shared" si="15"/>
        <v>5023734.8</v>
      </c>
    </row>
    <row r="254" spans="1:11" x14ac:dyDescent="0.25">
      <c r="A254" s="40" t="s">
        <v>513</v>
      </c>
      <c r="B254" s="9">
        <f>SUMIF('Comp Aportes'!$C$4:$C$1103,$A254,'Comp Aportes'!$E$4:$E$1103)</f>
        <v>27011765</v>
      </c>
      <c r="C254" s="127">
        <f t="shared" si="12"/>
        <v>4.3833838540238063E-2</v>
      </c>
      <c r="D254" s="9">
        <f>SUMIF('Comp Aportes'!$C$4:$C$1103,$A254,'Comp Aportes'!$G$4:$G$1103)</f>
        <v>0</v>
      </c>
      <c r="E254" s="128">
        <f t="shared" si="13"/>
        <v>0</v>
      </c>
      <c r="G254" s="119">
        <f t="shared" si="14"/>
        <v>27011765</v>
      </c>
      <c r="I254" s="119">
        <f>SUMIF(Hoja1!C252:C1266,$A254,Hoja1!G252:G1266)</f>
        <v>27522031</v>
      </c>
      <c r="K254" s="119">
        <f t="shared" si="15"/>
        <v>19265421.699999999</v>
      </c>
    </row>
    <row r="255" spans="1:11" x14ac:dyDescent="0.25">
      <c r="A255" s="40" t="s">
        <v>2984</v>
      </c>
      <c r="B255" s="9">
        <f>SUMIF('Comp Aportes'!$C$4:$C$1103,$A255,'Comp Aportes'!$E$4:$E$1103)</f>
        <v>27000000</v>
      </c>
      <c r="C255" s="127">
        <f t="shared" si="12"/>
        <v>4.3814746670068683E-2</v>
      </c>
      <c r="D255" s="9">
        <f>SUMIF('Comp Aportes'!$C$4:$C$1103,$A255,'Comp Aportes'!$G$4:$G$1103)</f>
        <v>7000000</v>
      </c>
      <c r="E255" s="128">
        <f t="shared" si="13"/>
        <v>2.9507664801219174E-2</v>
      </c>
      <c r="G255" s="119">
        <f t="shared" si="14"/>
        <v>20000000</v>
      </c>
      <c r="I255" s="119">
        <f>SUMIF(Hoja1!C253:C1267,$A255,Hoja1!G253:G1267)</f>
        <v>51340720</v>
      </c>
      <c r="K255" s="119">
        <f t="shared" si="15"/>
        <v>35938504</v>
      </c>
    </row>
    <row r="256" spans="1:11" x14ac:dyDescent="0.25">
      <c r="A256" s="1" t="s">
        <v>2911</v>
      </c>
      <c r="B256" s="9">
        <f>SUMIF('Comp Aportes'!$C$4:$C$1103,$A256,'Comp Aportes'!$E$4:$E$1103)</f>
        <v>27000000</v>
      </c>
      <c r="C256" s="127">
        <f t="shared" si="12"/>
        <v>4.3814746670068683E-2</v>
      </c>
      <c r="D256" s="9">
        <f>SUMIF('Comp Aportes'!$C$4:$C$1103,$A256,'Comp Aportes'!$G$4:$G$1103)</f>
        <v>0</v>
      </c>
      <c r="E256" s="128">
        <f t="shared" si="13"/>
        <v>0</v>
      </c>
      <c r="G256" s="119">
        <f t="shared" si="14"/>
        <v>27000000</v>
      </c>
      <c r="I256" s="119">
        <f>SUMIF(Hoja1!C254:C1268,$A256,Hoja1!G254:G1268)</f>
        <v>27646589</v>
      </c>
      <c r="K256" s="119">
        <f t="shared" si="15"/>
        <v>19352612.299999997</v>
      </c>
    </row>
    <row r="257" spans="1:11" x14ac:dyDescent="0.25">
      <c r="A257" s="1" t="s">
        <v>2382</v>
      </c>
      <c r="B257" s="9">
        <f>SUMIF('Comp Aportes'!$C$4:$C$1103,$A257,'Comp Aportes'!$E$4:$E$1103)</f>
        <v>26939978</v>
      </c>
      <c r="C257" s="127">
        <f t="shared" si="12"/>
        <v>4.3717344865452722E-2</v>
      </c>
      <c r="D257" s="9">
        <f>SUMIF('Comp Aportes'!$C$4:$C$1103,$A257,'Comp Aportes'!$G$4:$G$1103)</f>
        <v>0</v>
      </c>
      <c r="E257" s="128">
        <f t="shared" si="13"/>
        <v>0</v>
      </c>
      <c r="G257" s="119">
        <f t="shared" si="14"/>
        <v>26939978</v>
      </c>
      <c r="I257" s="119">
        <f>SUMIF(Hoja1!C255:C1269,$A257,Hoja1!G255:G1269)</f>
        <v>230084875</v>
      </c>
      <c r="K257" s="119">
        <f t="shared" si="15"/>
        <v>161059412.5</v>
      </c>
    </row>
    <row r="258" spans="1:11" x14ac:dyDescent="0.25">
      <c r="A258" s="1" t="s">
        <v>1758</v>
      </c>
      <c r="B258" s="9">
        <f>SUMIF('Comp Aportes'!$C$4:$C$1103,$A258,'Comp Aportes'!$E$4:$E$1103)</f>
        <v>26785155</v>
      </c>
      <c r="C258" s="127">
        <f t="shared" si="12"/>
        <v>4.3466102994204572E-2</v>
      </c>
      <c r="D258" s="9">
        <f>SUMIF('Comp Aportes'!$C$4:$C$1103,$A258,'Comp Aportes'!$G$4:$G$1103)</f>
        <v>0</v>
      </c>
      <c r="E258" s="128">
        <f t="shared" si="13"/>
        <v>0</v>
      </c>
      <c r="G258" s="119">
        <f t="shared" si="14"/>
        <v>26785155</v>
      </c>
      <c r="I258" s="119">
        <f>SUMIF(Hoja1!C256:C1270,$A258,Hoja1!G256:G1270)</f>
        <v>28499771</v>
      </c>
      <c r="K258" s="119">
        <f t="shared" si="15"/>
        <v>19949839.699999999</v>
      </c>
    </row>
    <row r="259" spans="1:11" x14ac:dyDescent="0.25">
      <c r="A259" s="1" t="s">
        <v>2726</v>
      </c>
      <c r="B259" s="9">
        <f>SUMIF('Comp Aportes'!$C$4:$C$1103,$A259,'Comp Aportes'!$E$4:$E$1103)</f>
        <v>26313186</v>
      </c>
      <c r="C259" s="127">
        <f t="shared" si="12"/>
        <v>4.2700206617496218E-2</v>
      </c>
      <c r="D259" s="9">
        <f>SUMIF('Comp Aportes'!$C$4:$C$1103,$A259,'Comp Aportes'!$G$4:$G$1103)</f>
        <v>0</v>
      </c>
      <c r="E259" s="128">
        <f t="shared" si="13"/>
        <v>0</v>
      </c>
      <c r="G259" s="119">
        <f t="shared" si="14"/>
        <v>26313186</v>
      </c>
      <c r="I259" s="119">
        <f>SUMIF(Hoja1!C257:C1271,$A259,Hoja1!G257:G1271)</f>
        <v>36819572</v>
      </c>
      <c r="K259" s="119">
        <f t="shared" si="15"/>
        <v>25773700.399999999</v>
      </c>
    </row>
    <row r="260" spans="1:11" x14ac:dyDescent="0.25">
      <c r="A260" s="1" t="s">
        <v>2680</v>
      </c>
      <c r="B260" s="9">
        <f>SUMIF('Comp Aportes'!$C$4:$C$1103,$A260,'Comp Aportes'!$E$4:$E$1103)</f>
        <v>26000001</v>
      </c>
      <c r="C260" s="127">
        <f t="shared" si="12"/>
        <v>4.2191979897649348E-2</v>
      </c>
      <c r="D260" s="9">
        <f>SUMIF('Comp Aportes'!$C$4:$C$1103,$A260,'Comp Aportes'!$G$4:$G$1103)</f>
        <v>0</v>
      </c>
      <c r="E260" s="128">
        <f t="shared" si="13"/>
        <v>0</v>
      </c>
      <c r="G260" s="119">
        <f t="shared" si="14"/>
        <v>26000001</v>
      </c>
      <c r="I260" s="119">
        <f>SUMIF(Hoja1!C258:C1272,$A260,Hoja1!G258:G1272)</f>
        <v>30231581</v>
      </c>
      <c r="K260" s="119">
        <f t="shared" si="15"/>
        <v>21162106.699999999</v>
      </c>
    </row>
    <row r="261" spans="1:11" x14ac:dyDescent="0.25">
      <c r="A261" s="40" t="s">
        <v>2848</v>
      </c>
      <c r="B261" s="9">
        <f>SUMIF('Comp Aportes'!$C$4:$C$1103,$A261,'Comp Aportes'!$E$4:$E$1103)</f>
        <v>26000000</v>
      </c>
      <c r="C261" s="127">
        <f t="shared" ref="C261:C324" si="16">+$B261*100/$B$541</f>
        <v>4.2191978274880949E-2</v>
      </c>
      <c r="D261" s="9">
        <f>SUMIF('Comp Aportes'!$C$4:$C$1103,$A261,'Comp Aportes'!$G$4:$G$1103)</f>
        <v>0</v>
      </c>
      <c r="E261" s="128">
        <f t="shared" ref="E261:E324" si="17">+$D261*100/$D$541</f>
        <v>0</v>
      </c>
      <c r="G261" s="119">
        <f t="shared" ref="G261:G324" si="18">IF((B261-D261)&gt;0,B261-D261,0)</f>
        <v>26000000</v>
      </c>
      <c r="I261" s="119">
        <f>SUMIF(Hoja1!C259:C1273,$A261,Hoja1!G259:G1273)</f>
        <v>32810169</v>
      </c>
      <c r="K261" s="119">
        <f t="shared" ref="K261:K324" si="19">+I261*0.7</f>
        <v>22967118.299999997</v>
      </c>
    </row>
    <row r="262" spans="1:11" x14ac:dyDescent="0.25">
      <c r="A262" s="40" t="s">
        <v>2734</v>
      </c>
      <c r="B262" s="9">
        <f>SUMIF('Comp Aportes'!$C$4:$C$1103,$A262,'Comp Aportes'!$E$4:$E$1103)</f>
        <v>25163083</v>
      </c>
      <c r="C262" s="127">
        <f t="shared" si="16"/>
        <v>4.0833855817885623E-2</v>
      </c>
      <c r="D262" s="9">
        <f>SUMIF('Comp Aportes'!$C$4:$C$1103,$A262,'Comp Aportes'!$G$4:$G$1103)</f>
        <v>500000</v>
      </c>
      <c r="E262" s="128">
        <f t="shared" si="17"/>
        <v>2.1076903429442266E-3</v>
      </c>
      <c r="G262" s="119">
        <f t="shared" si="18"/>
        <v>24663083</v>
      </c>
      <c r="I262" s="119">
        <f>SUMIF(Hoja1!C260:C1274,$A262,Hoja1!G260:G1274)</f>
        <v>25163083</v>
      </c>
      <c r="K262" s="119">
        <f t="shared" si="19"/>
        <v>17614158.099999998</v>
      </c>
    </row>
    <row r="263" spans="1:11" x14ac:dyDescent="0.25">
      <c r="A263" s="1" t="s">
        <v>2944</v>
      </c>
      <c r="B263" s="9">
        <f>SUMIF('Comp Aportes'!$C$4:$C$1103,$A263,'Comp Aportes'!$E$4:$E$1103)</f>
        <v>25000000</v>
      </c>
      <c r="C263" s="127">
        <f t="shared" si="16"/>
        <v>4.0569209879693223E-2</v>
      </c>
      <c r="D263" s="9">
        <f>SUMIF('Comp Aportes'!$C$4:$C$1103,$A263,'Comp Aportes'!$G$4:$G$1103)</f>
        <v>500000</v>
      </c>
      <c r="E263" s="128">
        <f t="shared" si="17"/>
        <v>2.1076903429442266E-3</v>
      </c>
      <c r="G263" s="119">
        <f t="shared" si="18"/>
        <v>24500000</v>
      </c>
      <c r="I263" s="119">
        <f>SUMIF(Hoja1!C261:C1275,$A263,Hoja1!G261:G1275)</f>
        <v>33586314</v>
      </c>
      <c r="K263" s="119">
        <f t="shared" si="19"/>
        <v>23510419.799999997</v>
      </c>
    </row>
    <row r="264" spans="1:11" x14ac:dyDescent="0.25">
      <c r="A264" s="40" t="s">
        <v>2405</v>
      </c>
      <c r="B264" s="9">
        <f>SUMIF('Comp Aportes'!$C$4:$C$1103,$A264,'Comp Aportes'!$E$4:$E$1103)</f>
        <v>25000000</v>
      </c>
      <c r="C264" s="127">
        <f t="shared" si="16"/>
        <v>4.0569209879693223E-2</v>
      </c>
      <c r="D264" s="9">
        <f>SUMIF('Comp Aportes'!$C$4:$C$1103,$A264,'Comp Aportes'!$G$4:$G$1103)</f>
        <v>0</v>
      </c>
      <c r="E264" s="128">
        <f t="shared" si="17"/>
        <v>0</v>
      </c>
      <c r="G264" s="119">
        <f t="shared" si="18"/>
        <v>25000000</v>
      </c>
      <c r="I264" s="119">
        <f>SUMIF(Hoja1!C262:C1276,$A264,Hoja1!G262:G1276)</f>
        <v>118176926</v>
      </c>
      <c r="K264" s="119">
        <f t="shared" si="19"/>
        <v>82723848.199999988</v>
      </c>
    </row>
    <row r="265" spans="1:11" x14ac:dyDescent="0.25">
      <c r="A265" s="40" t="s">
        <v>2960</v>
      </c>
      <c r="B265" s="9">
        <f>SUMIF('Comp Aportes'!$C$4:$C$1103,$A265,'Comp Aportes'!$E$4:$E$1103)</f>
        <v>24540000</v>
      </c>
      <c r="C265" s="127">
        <f t="shared" si="16"/>
        <v>3.9822736417906866E-2</v>
      </c>
      <c r="D265" s="9">
        <f>SUMIF('Comp Aportes'!$C$4:$C$1103,$A265,'Comp Aportes'!$G$4:$G$1103)</f>
        <v>1519140</v>
      </c>
      <c r="E265" s="128">
        <f t="shared" si="17"/>
        <v>6.4037534151605855E-3</v>
      </c>
      <c r="G265" s="119">
        <f t="shared" si="18"/>
        <v>23020860</v>
      </c>
      <c r="I265" s="119">
        <f>SUMIF(Hoja1!C263:C1277,$A265,Hoja1!G263:G1277)</f>
        <v>0</v>
      </c>
      <c r="K265" s="119">
        <f t="shared" si="19"/>
        <v>0</v>
      </c>
    </row>
    <row r="266" spans="1:11" x14ac:dyDescent="0.25">
      <c r="A266" s="1" t="s">
        <v>2851</v>
      </c>
      <c r="B266" s="9">
        <f>SUMIF('Comp Aportes'!$C$4:$C$1103,$A266,'Comp Aportes'!$E$4:$E$1103)</f>
        <v>23936760</v>
      </c>
      <c r="C266" s="127">
        <f t="shared" si="16"/>
        <v>3.884381761119382E-2</v>
      </c>
      <c r="D266" s="9">
        <f>SUMIF('Comp Aportes'!$C$4:$C$1103,$A266,'Comp Aportes'!$G$4:$G$1103)</f>
        <v>0</v>
      </c>
      <c r="E266" s="128">
        <f t="shared" si="17"/>
        <v>0</v>
      </c>
      <c r="G266" s="119">
        <f t="shared" si="18"/>
        <v>23936760</v>
      </c>
      <c r="I266" s="119">
        <f>SUMIF(Hoja1!C264:C1278,$A266,Hoja1!G264:G1278)</f>
        <v>51420971</v>
      </c>
      <c r="K266" s="119">
        <f t="shared" si="19"/>
        <v>35994679.699999996</v>
      </c>
    </row>
    <row r="267" spans="1:11" x14ac:dyDescent="0.25">
      <c r="A267" s="40" t="s">
        <v>2688</v>
      </c>
      <c r="B267" s="9">
        <f>SUMIF('Comp Aportes'!$C$4:$C$1103,$A267,'Comp Aportes'!$E$4:$E$1103)</f>
        <v>23770800</v>
      </c>
      <c r="C267" s="127">
        <f t="shared" si="16"/>
        <v>3.857450296832847E-2</v>
      </c>
      <c r="D267" s="9">
        <f>SUMIF('Comp Aportes'!$C$4:$C$1103,$A267,'Comp Aportes'!$G$4:$G$1103)</f>
        <v>0</v>
      </c>
      <c r="E267" s="128">
        <f t="shared" si="17"/>
        <v>0</v>
      </c>
      <c r="G267" s="119">
        <f t="shared" si="18"/>
        <v>23770800</v>
      </c>
      <c r="I267" s="119">
        <f>SUMIF(Hoja1!C265:C1279,$A267,Hoja1!G265:G1279)</f>
        <v>49890356</v>
      </c>
      <c r="K267" s="119">
        <f t="shared" si="19"/>
        <v>34923249.199999996</v>
      </c>
    </row>
    <row r="268" spans="1:11" x14ac:dyDescent="0.25">
      <c r="A268" s="40" t="s">
        <v>2223</v>
      </c>
      <c r="B268" s="9">
        <f>SUMIF('Comp Aportes'!$C$4:$C$1103,$A268,'Comp Aportes'!$E$4:$E$1103)</f>
        <v>23621052</v>
      </c>
      <c r="C268" s="127">
        <f t="shared" si="16"/>
        <v>3.8331496646685892E-2</v>
      </c>
      <c r="D268" s="9">
        <f>SUMIF('Comp Aportes'!$C$4:$C$1103,$A268,'Comp Aportes'!$G$4:$G$1103)</f>
        <v>0</v>
      </c>
      <c r="E268" s="128">
        <f t="shared" si="17"/>
        <v>0</v>
      </c>
      <c r="G268" s="119">
        <f t="shared" si="18"/>
        <v>23621052</v>
      </c>
      <c r="I268" s="119">
        <f>SUMIF(Hoja1!C266:C1280,$A268,Hoja1!G266:G1280)</f>
        <v>34353585</v>
      </c>
      <c r="K268" s="119">
        <f t="shared" si="19"/>
        <v>24047509.5</v>
      </c>
    </row>
    <row r="269" spans="1:11" x14ac:dyDescent="0.25">
      <c r="A269" s="1" t="s">
        <v>2999</v>
      </c>
      <c r="B269" s="9">
        <f>SUMIF('Comp Aportes'!$C$4:$C$1103,$A269,'Comp Aportes'!$E$4:$E$1103)</f>
        <v>23500000</v>
      </c>
      <c r="C269" s="127">
        <f t="shared" si="16"/>
        <v>3.8135057286911626E-2</v>
      </c>
      <c r="D269" s="9">
        <f>SUMIF('Comp Aportes'!$C$4:$C$1103,$A269,'Comp Aportes'!$G$4:$G$1103)</f>
        <v>45000000</v>
      </c>
      <c r="E269" s="128">
        <f t="shared" si="17"/>
        <v>0.18969213086498041</v>
      </c>
      <c r="G269" s="119">
        <f t="shared" si="18"/>
        <v>0</v>
      </c>
      <c r="I269" s="119">
        <f>SUMIF(Hoja1!C267:C1281,$A269,Hoja1!G267:G1281)</f>
        <v>0</v>
      </c>
      <c r="K269" s="119">
        <f t="shared" si="19"/>
        <v>0</v>
      </c>
    </row>
    <row r="270" spans="1:11" x14ac:dyDescent="0.25">
      <c r="A270" s="40" t="s">
        <v>2804</v>
      </c>
      <c r="B270" s="9">
        <f>SUMIF('Comp Aportes'!$C$4:$C$1103,$A270,'Comp Aportes'!$E$4:$E$1103)</f>
        <v>23000000</v>
      </c>
      <c r="C270" s="127">
        <f t="shared" si="16"/>
        <v>3.7323673089317763E-2</v>
      </c>
      <c r="D270" s="9">
        <f>SUMIF('Comp Aportes'!$C$4:$C$1103,$A270,'Comp Aportes'!$G$4:$G$1103)</f>
        <v>0</v>
      </c>
      <c r="E270" s="128">
        <f t="shared" si="17"/>
        <v>0</v>
      </c>
      <c r="G270" s="119">
        <f t="shared" si="18"/>
        <v>23000000</v>
      </c>
      <c r="I270" s="119">
        <f>SUMIF(Hoja1!C268:C1282,$A270,Hoja1!G268:G1282)</f>
        <v>26801877</v>
      </c>
      <c r="K270" s="119">
        <f t="shared" si="19"/>
        <v>18761313.899999999</v>
      </c>
    </row>
    <row r="271" spans="1:11" x14ac:dyDescent="0.25">
      <c r="A271" s="40" t="s">
        <v>2844</v>
      </c>
      <c r="B271" s="9">
        <f>SUMIF('Comp Aportes'!$C$4:$C$1103,$A271,'Comp Aportes'!$E$4:$E$1103)</f>
        <v>23000000</v>
      </c>
      <c r="C271" s="127">
        <f t="shared" si="16"/>
        <v>3.7323673089317763E-2</v>
      </c>
      <c r="D271" s="9">
        <f>SUMIF('Comp Aportes'!$C$4:$C$1103,$A271,'Comp Aportes'!$G$4:$G$1103)</f>
        <v>0</v>
      </c>
      <c r="E271" s="128">
        <f t="shared" si="17"/>
        <v>0</v>
      </c>
      <c r="G271" s="119">
        <f t="shared" si="18"/>
        <v>23000000</v>
      </c>
      <c r="I271" s="119">
        <f>SUMIF(Hoja1!C269:C1283,$A271,Hoja1!G269:G1283)</f>
        <v>34072983</v>
      </c>
      <c r="K271" s="119">
        <f t="shared" si="19"/>
        <v>23851088.099999998</v>
      </c>
    </row>
    <row r="272" spans="1:11" x14ac:dyDescent="0.25">
      <c r="A272" s="1" t="s">
        <v>2905</v>
      </c>
      <c r="B272" s="9">
        <f>SUMIF('Comp Aportes'!$C$4:$C$1103,$A272,'Comp Aportes'!$E$4:$E$1103)</f>
        <v>23000000</v>
      </c>
      <c r="C272" s="127">
        <f t="shared" si="16"/>
        <v>3.7323673089317763E-2</v>
      </c>
      <c r="D272" s="9">
        <f>SUMIF('Comp Aportes'!$C$4:$C$1103,$A272,'Comp Aportes'!$G$4:$G$1103)</f>
        <v>0</v>
      </c>
      <c r="E272" s="128">
        <f t="shared" si="17"/>
        <v>0</v>
      </c>
      <c r="G272" s="119">
        <f t="shared" si="18"/>
        <v>23000000</v>
      </c>
      <c r="I272" s="119">
        <f>SUMIF(Hoja1!C270:C1284,$A272,Hoja1!G270:G1284)</f>
        <v>93777182</v>
      </c>
      <c r="K272" s="119">
        <f t="shared" si="19"/>
        <v>65644027.399999999</v>
      </c>
    </row>
    <row r="273" spans="1:11" x14ac:dyDescent="0.25">
      <c r="A273" s="40" t="s">
        <v>1629</v>
      </c>
      <c r="B273" s="9">
        <f>SUMIF('Comp Aportes'!$C$4:$C$1103,$A273,'Comp Aportes'!$E$4:$E$1103)</f>
        <v>22659892</v>
      </c>
      <c r="C273" s="127">
        <f t="shared" si="16"/>
        <v>3.6771756575967256E-2</v>
      </c>
      <c r="D273" s="9">
        <f>SUMIF('Comp Aportes'!$C$4:$C$1103,$A273,'Comp Aportes'!$G$4:$G$1103)</f>
        <v>0</v>
      </c>
      <c r="E273" s="128">
        <f t="shared" si="17"/>
        <v>0</v>
      </c>
      <c r="G273" s="119">
        <f t="shared" si="18"/>
        <v>22659892</v>
      </c>
      <c r="I273" s="119">
        <f>SUMIF(Hoja1!C271:C1285,$A273,Hoja1!G271:G1285)</f>
        <v>0</v>
      </c>
      <c r="K273" s="119">
        <f t="shared" si="19"/>
        <v>0</v>
      </c>
    </row>
    <row r="274" spans="1:11" x14ac:dyDescent="0.25">
      <c r="A274" s="1" t="s">
        <v>408</v>
      </c>
      <c r="B274" s="9">
        <f>SUMIF('Comp Aportes'!$C$4:$C$1103,$A274,'Comp Aportes'!$E$4:$E$1103)</f>
        <v>22297021</v>
      </c>
      <c r="C274" s="127">
        <f t="shared" si="16"/>
        <v>3.618290098563709E-2</v>
      </c>
      <c r="D274" s="9">
        <f>SUMIF('Comp Aportes'!$C$4:$C$1103,$A274,'Comp Aportes'!$G$4:$G$1103)</f>
        <v>14423261</v>
      </c>
      <c r="E274" s="128">
        <f t="shared" si="17"/>
        <v>6.0799535846928182E-2</v>
      </c>
      <c r="G274" s="119">
        <f t="shared" si="18"/>
        <v>7873760</v>
      </c>
      <c r="I274" s="119">
        <f>SUMIF(Hoja1!C272:C1286,$A274,Hoja1!G272:G1286)</f>
        <v>33692974</v>
      </c>
      <c r="K274" s="119">
        <f t="shared" si="19"/>
        <v>23585081.799999997</v>
      </c>
    </row>
    <row r="275" spans="1:11" x14ac:dyDescent="0.25">
      <c r="A275" s="40" t="s">
        <v>2983</v>
      </c>
      <c r="B275" s="9">
        <f>SUMIF('Comp Aportes'!$C$4:$C$1103,$A275,'Comp Aportes'!$E$4:$E$1103)</f>
        <v>22200005</v>
      </c>
      <c r="C275" s="127">
        <f t="shared" si="16"/>
        <v>3.6025466487009557E-2</v>
      </c>
      <c r="D275" s="9">
        <f>SUMIF('Comp Aportes'!$C$4:$C$1103,$A275,'Comp Aportes'!$G$4:$G$1103)</f>
        <v>10000000</v>
      </c>
      <c r="E275" s="128">
        <f t="shared" si="17"/>
        <v>4.2153806858884535E-2</v>
      </c>
      <c r="G275" s="119">
        <f t="shared" si="18"/>
        <v>12200005</v>
      </c>
      <c r="I275" s="119">
        <f>SUMIF(Hoja1!C273:C1287,$A275,Hoja1!G273:G1287)</f>
        <v>0</v>
      </c>
      <c r="K275" s="119">
        <f t="shared" si="19"/>
        <v>0</v>
      </c>
    </row>
    <row r="276" spans="1:11" x14ac:dyDescent="0.25">
      <c r="A276" s="1" t="s">
        <v>2842</v>
      </c>
      <c r="B276" s="9">
        <f>SUMIF('Comp Aportes'!$C$4:$C$1103,$A276,'Comp Aportes'!$E$4:$E$1103)</f>
        <v>21111161</v>
      </c>
      <c r="C276" s="127">
        <f t="shared" si="16"/>
        <v>3.425852485651977E-2</v>
      </c>
      <c r="D276" s="9">
        <f>SUMIF('Comp Aportes'!$C$4:$C$1103,$A276,'Comp Aportes'!$G$4:$G$1103)</f>
        <v>0</v>
      </c>
      <c r="E276" s="128">
        <f t="shared" si="17"/>
        <v>0</v>
      </c>
      <c r="G276" s="119">
        <f t="shared" si="18"/>
        <v>21111161</v>
      </c>
      <c r="I276" s="119">
        <f>SUMIF(Hoja1!C274:C1288,$A276,Hoja1!G274:G1288)</f>
        <v>32112787</v>
      </c>
      <c r="K276" s="119">
        <f t="shared" si="19"/>
        <v>22478950.899999999</v>
      </c>
    </row>
    <row r="277" spans="1:11" x14ac:dyDescent="0.25">
      <c r="A277" s="1" t="s">
        <v>2113</v>
      </c>
      <c r="B277" s="9">
        <f>SUMIF('Comp Aportes'!$C$4:$C$1103,$A277,'Comp Aportes'!$E$4:$E$1103)</f>
        <v>21108104</v>
      </c>
      <c r="C277" s="127">
        <f t="shared" si="16"/>
        <v>3.4253564053535683E-2</v>
      </c>
      <c r="D277" s="9">
        <f>SUMIF('Comp Aportes'!$C$4:$C$1103,$A277,'Comp Aportes'!$G$4:$G$1103)</f>
        <v>0</v>
      </c>
      <c r="E277" s="128">
        <f t="shared" si="17"/>
        <v>0</v>
      </c>
      <c r="G277" s="119">
        <f t="shared" si="18"/>
        <v>21108104</v>
      </c>
      <c r="I277" s="119">
        <f>SUMIF(Hoja1!C275:C1289,$A277,Hoja1!G275:G1289)</f>
        <v>21108104</v>
      </c>
      <c r="K277" s="119">
        <f t="shared" si="19"/>
        <v>14775672.799999999</v>
      </c>
    </row>
    <row r="278" spans="1:11" x14ac:dyDescent="0.25">
      <c r="A278" s="40" t="s">
        <v>2806</v>
      </c>
      <c r="B278" s="9">
        <f>SUMIF('Comp Aportes'!$C$4:$C$1103,$A278,'Comp Aportes'!$E$4:$E$1103)</f>
        <v>21000000</v>
      </c>
      <c r="C278" s="127">
        <f t="shared" si="16"/>
        <v>3.407813629894231E-2</v>
      </c>
      <c r="D278" s="9">
        <f>SUMIF('Comp Aportes'!$C$4:$C$1103,$A278,'Comp Aportes'!$G$4:$G$1103)</f>
        <v>0</v>
      </c>
      <c r="E278" s="128">
        <f t="shared" si="17"/>
        <v>0</v>
      </c>
      <c r="G278" s="119">
        <f t="shared" si="18"/>
        <v>21000000</v>
      </c>
      <c r="I278" s="119">
        <f>SUMIF(Hoja1!C276:C1290,$A278,Hoja1!G276:G1290)</f>
        <v>29904926</v>
      </c>
      <c r="K278" s="119">
        <f t="shared" si="19"/>
        <v>20933448.199999999</v>
      </c>
    </row>
    <row r="279" spans="1:11" x14ac:dyDescent="0.25">
      <c r="A279" s="1" t="s">
        <v>2908</v>
      </c>
      <c r="B279" s="9">
        <f>SUMIF('Comp Aportes'!$C$4:$C$1103,$A279,'Comp Aportes'!$E$4:$E$1103)</f>
        <v>20693735</v>
      </c>
      <c r="C279" s="127">
        <f t="shared" si="16"/>
        <v>3.3581139136390138E-2</v>
      </c>
      <c r="D279" s="9">
        <f>SUMIF('Comp Aportes'!$C$4:$C$1103,$A279,'Comp Aportes'!$G$4:$G$1103)</f>
        <v>0</v>
      </c>
      <c r="E279" s="128">
        <f t="shared" si="17"/>
        <v>0</v>
      </c>
      <c r="G279" s="119">
        <f t="shared" si="18"/>
        <v>20693735</v>
      </c>
      <c r="I279" s="119">
        <f>SUMIF(Hoja1!C277:C1291,$A279,Hoja1!G277:G1291)</f>
        <v>21017282</v>
      </c>
      <c r="K279" s="119">
        <f t="shared" si="19"/>
        <v>14712097.399999999</v>
      </c>
    </row>
    <row r="280" spans="1:11" x14ac:dyDescent="0.25">
      <c r="A280" s="1" t="s">
        <v>1285</v>
      </c>
      <c r="B280" s="9">
        <f>SUMIF('Comp Aportes'!$C$4:$C$1103,$A280,'Comp Aportes'!$E$4:$E$1103)</f>
        <v>20678176</v>
      </c>
      <c r="C280" s="127">
        <f t="shared" si="16"/>
        <v>3.355589048292941E-2</v>
      </c>
      <c r="D280" s="9">
        <f>SUMIF('Comp Aportes'!$C$4:$C$1103,$A280,'Comp Aportes'!$G$4:$G$1103)</f>
        <v>0</v>
      </c>
      <c r="E280" s="128">
        <f t="shared" si="17"/>
        <v>0</v>
      </c>
      <c r="G280" s="119">
        <f t="shared" si="18"/>
        <v>20678176</v>
      </c>
      <c r="I280" s="119">
        <f>SUMIF(Hoja1!C278:C1292,$A280,Hoja1!G278:G1292)</f>
        <v>20851906</v>
      </c>
      <c r="K280" s="119">
        <f t="shared" si="19"/>
        <v>14596334.199999999</v>
      </c>
    </row>
    <row r="281" spans="1:11" x14ac:dyDescent="0.25">
      <c r="A281" s="40" t="s">
        <v>2701</v>
      </c>
      <c r="B281" s="9">
        <f>SUMIF('Comp Aportes'!$C$4:$C$1103,$A281,'Comp Aportes'!$E$4:$E$1103)</f>
        <v>20671328</v>
      </c>
      <c r="C281" s="127">
        <f t="shared" si="16"/>
        <v>3.3544777764959163E-2</v>
      </c>
      <c r="D281" s="9">
        <f>SUMIF('Comp Aportes'!$C$4:$C$1103,$A281,'Comp Aportes'!$G$4:$G$1103)</f>
        <v>0</v>
      </c>
      <c r="E281" s="128">
        <f t="shared" si="17"/>
        <v>0</v>
      </c>
      <c r="G281" s="119">
        <f t="shared" si="18"/>
        <v>20671328</v>
      </c>
      <c r="I281" s="119">
        <f>SUMIF(Hoja1!C279:C1293,$A281,Hoja1!G279:G1293)</f>
        <v>20699574</v>
      </c>
      <c r="K281" s="119">
        <f t="shared" si="19"/>
        <v>14489701.799999999</v>
      </c>
    </row>
    <row r="282" spans="1:11" x14ac:dyDescent="0.25">
      <c r="A282" s="1" t="s">
        <v>2715</v>
      </c>
      <c r="B282" s="9">
        <f>SUMIF('Comp Aportes'!$C$4:$C$1103,$A282,'Comp Aportes'!$E$4:$E$1103)</f>
        <v>20464421</v>
      </c>
      <c r="C282" s="127">
        <f t="shared" si="16"/>
        <v>3.3209015624616062E-2</v>
      </c>
      <c r="D282" s="9">
        <f>SUMIF('Comp Aportes'!$C$4:$C$1103,$A282,'Comp Aportes'!$G$4:$G$1103)</f>
        <v>13898121</v>
      </c>
      <c r="E282" s="128">
        <f t="shared" si="17"/>
        <v>5.8585870833540721E-2</v>
      </c>
      <c r="G282" s="119">
        <f t="shared" si="18"/>
        <v>6566300</v>
      </c>
      <c r="I282" s="119">
        <f>SUMIF(Hoja1!C280:C1294,$A282,Hoja1!G280:G1294)</f>
        <v>2696098</v>
      </c>
      <c r="K282" s="119">
        <f t="shared" si="19"/>
        <v>1887268.5999999999</v>
      </c>
    </row>
    <row r="283" spans="1:11" x14ac:dyDescent="0.25">
      <c r="A283" s="1" t="s">
        <v>2810</v>
      </c>
      <c r="B283" s="9">
        <f>SUMIF('Comp Aportes'!$C$4:$C$1103,$A283,'Comp Aportes'!$E$4:$E$1103)</f>
        <v>20000000</v>
      </c>
      <c r="C283" s="127">
        <f t="shared" si="16"/>
        <v>3.2455367903754577E-2</v>
      </c>
      <c r="D283" s="9">
        <f>SUMIF('Comp Aportes'!$C$4:$C$1103,$A283,'Comp Aportes'!$G$4:$G$1103)</f>
        <v>0</v>
      </c>
      <c r="E283" s="128">
        <f t="shared" si="17"/>
        <v>0</v>
      </c>
      <c r="G283" s="119">
        <f t="shared" si="18"/>
        <v>20000000</v>
      </c>
      <c r="I283" s="119">
        <f>SUMIF(Hoja1!C281:C1295,$A283,Hoja1!G281:G1295)</f>
        <v>20876852</v>
      </c>
      <c r="K283" s="119">
        <f t="shared" si="19"/>
        <v>14613796.399999999</v>
      </c>
    </row>
    <row r="284" spans="1:11" x14ac:dyDescent="0.25">
      <c r="A284" s="40" t="s">
        <v>2683</v>
      </c>
      <c r="B284" s="9">
        <f>SUMIF('Comp Aportes'!$C$4:$C$1103,$A284,'Comp Aportes'!$E$4:$E$1103)</f>
        <v>20000000</v>
      </c>
      <c r="C284" s="127">
        <f t="shared" si="16"/>
        <v>3.2455367903754577E-2</v>
      </c>
      <c r="D284" s="9">
        <f>SUMIF('Comp Aportes'!$C$4:$C$1103,$A284,'Comp Aportes'!$G$4:$G$1103)</f>
        <v>0</v>
      </c>
      <c r="E284" s="128">
        <f t="shared" si="17"/>
        <v>0</v>
      </c>
      <c r="G284" s="119">
        <f t="shared" si="18"/>
        <v>20000000</v>
      </c>
      <c r="I284" s="119">
        <f>SUMIF(Hoja1!C282:C1296,$A284,Hoja1!G282:G1296)</f>
        <v>82103423</v>
      </c>
      <c r="K284" s="119">
        <f t="shared" si="19"/>
        <v>57472396.099999994</v>
      </c>
    </row>
    <row r="285" spans="1:11" x14ac:dyDescent="0.25">
      <c r="A285" s="1" t="s">
        <v>2811</v>
      </c>
      <c r="B285" s="9">
        <f>SUMIF('Comp Aportes'!$C$4:$C$1103,$A285,'Comp Aportes'!$E$4:$E$1103)</f>
        <v>20000000</v>
      </c>
      <c r="C285" s="127">
        <f t="shared" si="16"/>
        <v>3.2455367903754577E-2</v>
      </c>
      <c r="D285" s="9">
        <f>SUMIF('Comp Aportes'!$C$4:$C$1103,$A285,'Comp Aportes'!$G$4:$G$1103)</f>
        <v>0</v>
      </c>
      <c r="E285" s="128">
        <f t="shared" si="17"/>
        <v>0</v>
      </c>
      <c r="G285" s="119">
        <f t="shared" si="18"/>
        <v>20000000</v>
      </c>
      <c r="I285" s="119">
        <f>SUMIF(Hoja1!C283:C1297,$A285,Hoja1!G283:G1297)</f>
        <v>66410518</v>
      </c>
      <c r="K285" s="119">
        <f t="shared" si="19"/>
        <v>46487362.599999994</v>
      </c>
    </row>
    <row r="286" spans="1:11" x14ac:dyDescent="0.25">
      <c r="A286" s="40" t="s">
        <v>2858</v>
      </c>
      <c r="B286" s="9">
        <f>SUMIF('Comp Aportes'!$C$4:$C$1103,$A286,'Comp Aportes'!$E$4:$E$1103)</f>
        <v>20000000</v>
      </c>
      <c r="C286" s="127">
        <f t="shared" si="16"/>
        <v>3.2455367903754577E-2</v>
      </c>
      <c r="D286" s="9">
        <f>SUMIF('Comp Aportes'!$C$4:$C$1103,$A286,'Comp Aportes'!$G$4:$G$1103)</f>
        <v>0</v>
      </c>
      <c r="E286" s="128">
        <f t="shared" si="17"/>
        <v>0</v>
      </c>
      <c r="G286" s="119">
        <f t="shared" si="18"/>
        <v>20000000</v>
      </c>
      <c r="I286" s="119">
        <f>SUMIF(Hoja1!C284:C1298,$A286,Hoja1!G284:G1298)</f>
        <v>140899154</v>
      </c>
      <c r="K286" s="119">
        <f t="shared" si="19"/>
        <v>98629407.799999997</v>
      </c>
    </row>
    <row r="287" spans="1:11" x14ac:dyDescent="0.25">
      <c r="A287" s="40" t="s">
        <v>2864</v>
      </c>
      <c r="B287" s="9">
        <f>SUMIF('Comp Aportes'!$C$4:$C$1103,$A287,'Comp Aportes'!$E$4:$E$1103)</f>
        <v>20000000</v>
      </c>
      <c r="C287" s="127">
        <f t="shared" si="16"/>
        <v>3.2455367903754577E-2</v>
      </c>
      <c r="D287" s="9">
        <f>SUMIF('Comp Aportes'!$C$4:$C$1103,$A287,'Comp Aportes'!$G$4:$G$1103)</f>
        <v>0</v>
      </c>
      <c r="E287" s="128">
        <f t="shared" si="17"/>
        <v>0</v>
      </c>
      <c r="G287" s="119">
        <f t="shared" si="18"/>
        <v>20000000</v>
      </c>
      <c r="I287" s="119">
        <f>SUMIF(Hoja1!C285:C1299,$A287,Hoja1!G285:G1299)</f>
        <v>25923096</v>
      </c>
      <c r="K287" s="119">
        <f t="shared" si="19"/>
        <v>18146167.199999999</v>
      </c>
    </row>
    <row r="288" spans="1:11" x14ac:dyDescent="0.25">
      <c r="A288" s="40" t="s">
        <v>2685</v>
      </c>
      <c r="B288" s="9">
        <f>SUMIF('Comp Aportes'!$C$4:$C$1103,$A288,'Comp Aportes'!$E$4:$E$1103)</f>
        <v>20000000</v>
      </c>
      <c r="C288" s="127">
        <f t="shared" si="16"/>
        <v>3.2455367903754577E-2</v>
      </c>
      <c r="D288" s="9">
        <f>SUMIF('Comp Aportes'!$C$4:$C$1103,$A288,'Comp Aportes'!$G$4:$G$1103)</f>
        <v>0</v>
      </c>
      <c r="E288" s="128">
        <f t="shared" si="17"/>
        <v>0</v>
      </c>
      <c r="G288" s="119">
        <f t="shared" si="18"/>
        <v>20000000</v>
      </c>
      <c r="I288" s="119">
        <f>SUMIF(Hoja1!C286:C1300,$A288,Hoja1!G286:G1300)</f>
        <v>107276127</v>
      </c>
      <c r="K288" s="119">
        <f t="shared" si="19"/>
        <v>75093288.899999991</v>
      </c>
    </row>
    <row r="289" spans="1:11" x14ac:dyDescent="0.25">
      <c r="A289" s="1" t="s">
        <v>977</v>
      </c>
      <c r="B289" s="9">
        <f>SUMIF('Comp Aportes'!$C$4:$C$1103,$A289,'Comp Aportes'!$E$4:$E$1103)</f>
        <v>19777218</v>
      </c>
      <c r="C289" s="127">
        <f t="shared" si="16"/>
        <v>3.2093844315137864E-2</v>
      </c>
      <c r="D289" s="9">
        <f>SUMIF('Comp Aportes'!$C$4:$C$1103,$A289,'Comp Aportes'!$G$4:$G$1103)</f>
        <v>15552174</v>
      </c>
      <c r="E289" s="128">
        <f t="shared" si="17"/>
        <v>6.5558333903176572E-2</v>
      </c>
      <c r="G289" s="119">
        <f t="shared" si="18"/>
        <v>4225044</v>
      </c>
      <c r="I289" s="119">
        <f>SUMIF(Hoja1!C287:C1301,$A289,Hoja1!G287:G1301)</f>
        <v>21008111</v>
      </c>
      <c r="K289" s="119">
        <f t="shared" si="19"/>
        <v>14705677.699999999</v>
      </c>
    </row>
    <row r="290" spans="1:11" x14ac:dyDescent="0.25">
      <c r="A290" s="1" t="s">
        <v>2920</v>
      </c>
      <c r="B290" s="9">
        <f>SUMIF('Comp Aportes'!$C$4:$C$1103,$A290,'Comp Aportes'!$E$4:$E$1103)</f>
        <v>19140418</v>
      </c>
      <c r="C290" s="127">
        <f t="shared" si="16"/>
        <v>3.1060465401082319E-2</v>
      </c>
      <c r="D290" s="9">
        <f>SUMIF('Comp Aportes'!$C$4:$C$1103,$A290,'Comp Aportes'!$G$4:$G$1103)</f>
        <v>456522</v>
      </c>
      <c r="E290" s="128">
        <f t="shared" si="17"/>
        <v>1.9244140214831685E-3</v>
      </c>
      <c r="G290" s="119">
        <f t="shared" si="18"/>
        <v>18683896</v>
      </c>
      <c r="I290" s="119">
        <f>SUMIF(Hoja1!C288:C1302,$A290,Hoja1!G288:G1302)</f>
        <v>0</v>
      </c>
      <c r="K290" s="119">
        <f t="shared" si="19"/>
        <v>0</v>
      </c>
    </row>
    <row r="291" spans="1:11" x14ac:dyDescent="0.25">
      <c r="A291" s="1" t="s">
        <v>1448</v>
      </c>
      <c r="B291" s="9">
        <f>SUMIF('Comp Aportes'!$C$4:$C$1103,$A291,'Comp Aportes'!$E$4:$E$1103)</f>
        <v>19035174</v>
      </c>
      <c r="C291" s="127">
        <f t="shared" si="16"/>
        <v>3.0889678764099184E-2</v>
      </c>
      <c r="D291" s="9">
        <f>SUMIF('Comp Aportes'!$C$4:$C$1103,$A291,'Comp Aportes'!$G$4:$G$1103)</f>
        <v>19000000</v>
      </c>
      <c r="E291" s="128">
        <f t="shared" si="17"/>
        <v>8.0092233031880622E-2</v>
      </c>
      <c r="G291" s="119">
        <f t="shared" si="18"/>
        <v>35174</v>
      </c>
      <c r="I291" s="119">
        <f>SUMIF(Hoja1!C289:C1303,$A291,Hoja1!G289:G1303)</f>
        <v>0</v>
      </c>
      <c r="K291" s="119">
        <f t="shared" si="19"/>
        <v>0</v>
      </c>
    </row>
    <row r="292" spans="1:11" x14ac:dyDescent="0.25">
      <c r="A292" s="1" t="s">
        <v>2875</v>
      </c>
      <c r="B292" s="9">
        <f>SUMIF('Comp Aportes'!$C$4:$C$1103,$A292,'Comp Aportes'!$E$4:$E$1103)</f>
        <v>18637261</v>
      </c>
      <c r="C292" s="127">
        <f t="shared" si="16"/>
        <v>3.0243958123664847E-2</v>
      </c>
      <c r="D292" s="9">
        <f>SUMIF('Comp Aportes'!$C$4:$C$1103,$A292,'Comp Aportes'!$G$4:$G$1103)</f>
        <v>0</v>
      </c>
      <c r="E292" s="128">
        <f t="shared" si="17"/>
        <v>0</v>
      </c>
      <c r="G292" s="119">
        <f t="shared" si="18"/>
        <v>18637261</v>
      </c>
      <c r="I292" s="119">
        <f>SUMIF(Hoja1!C290:C1304,$A292,Hoja1!G290:G1304)</f>
        <v>2088455</v>
      </c>
      <c r="K292" s="119">
        <f t="shared" si="19"/>
        <v>1461918.5</v>
      </c>
    </row>
    <row r="293" spans="1:11" x14ac:dyDescent="0.25">
      <c r="A293" s="1" t="s">
        <v>1633</v>
      </c>
      <c r="B293" s="9">
        <f>SUMIF('Comp Aportes'!$C$4:$C$1103,$A293,'Comp Aportes'!$E$4:$E$1103)</f>
        <v>18487389</v>
      </c>
      <c r="C293" s="127">
        <f t="shared" si="16"/>
        <v>3.0000750578741273E-2</v>
      </c>
      <c r="D293" s="9">
        <f>SUMIF('Comp Aportes'!$C$4:$C$1103,$A293,'Comp Aportes'!$G$4:$G$1103)</f>
        <v>0</v>
      </c>
      <c r="E293" s="128">
        <f t="shared" si="17"/>
        <v>0</v>
      </c>
      <c r="G293" s="119">
        <f t="shared" si="18"/>
        <v>18487389</v>
      </c>
      <c r="I293" s="119">
        <f>SUMIF(Hoja1!C291:C1305,$A293,Hoja1!G291:G1305)</f>
        <v>83733890</v>
      </c>
      <c r="K293" s="119">
        <f t="shared" si="19"/>
        <v>58613723</v>
      </c>
    </row>
    <row r="294" spans="1:11" x14ac:dyDescent="0.25">
      <c r="A294" s="40" t="s">
        <v>2805</v>
      </c>
      <c r="B294" s="9">
        <f>SUMIF('Comp Aportes'!$C$4:$C$1103,$A294,'Comp Aportes'!$E$4:$E$1103)</f>
        <v>18429375</v>
      </c>
      <c r="C294" s="127">
        <f t="shared" si="16"/>
        <v>2.990660729306285E-2</v>
      </c>
      <c r="D294" s="9">
        <f>SUMIF('Comp Aportes'!$C$4:$C$1103,$A294,'Comp Aportes'!$G$4:$G$1103)</f>
        <v>0</v>
      </c>
      <c r="E294" s="128">
        <f t="shared" si="17"/>
        <v>0</v>
      </c>
      <c r="G294" s="119">
        <f t="shared" si="18"/>
        <v>18429375</v>
      </c>
      <c r="I294" s="119">
        <f>SUMIF(Hoja1!C292:C1306,$A294,Hoja1!G292:G1306)</f>
        <v>16370803</v>
      </c>
      <c r="K294" s="119">
        <f t="shared" si="19"/>
        <v>11459562.1</v>
      </c>
    </row>
    <row r="295" spans="1:11" x14ac:dyDescent="0.25">
      <c r="A295" s="1" t="s">
        <v>458</v>
      </c>
      <c r="B295" s="9">
        <f>SUMIF('Comp Aportes'!$C$4:$C$1103,$A295,'Comp Aportes'!$E$4:$E$1103)</f>
        <v>18363454</v>
      </c>
      <c r="C295" s="127">
        <f t="shared" si="16"/>
        <v>2.9799632777683681E-2</v>
      </c>
      <c r="D295" s="9">
        <f>SUMIF('Comp Aportes'!$C$4:$C$1103,$A295,'Comp Aportes'!$G$4:$G$1103)</f>
        <v>13018337</v>
      </c>
      <c r="E295" s="128">
        <f t="shared" si="17"/>
        <v>5.4877246352187034E-2</v>
      </c>
      <c r="G295" s="119">
        <f t="shared" si="18"/>
        <v>5345117</v>
      </c>
      <c r="I295" s="119">
        <f>SUMIF(Hoja1!C293:C1307,$A295,Hoja1!G293:G1307)</f>
        <v>28118983</v>
      </c>
      <c r="K295" s="119">
        <f t="shared" si="19"/>
        <v>19683288.099999998</v>
      </c>
    </row>
    <row r="296" spans="1:11" x14ac:dyDescent="0.25">
      <c r="A296" s="1" t="s">
        <v>831</v>
      </c>
      <c r="B296" s="9">
        <f>SUMIF('Comp Aportes'!$C$4:$C$1103,$A296,'Comp Aportes'!$E$4:$E$1103)</f>
        <v>18273330</v>
      </c>
      <c r="C296" s="127">
        <f t="shared" si="16"/>
        <v>2.9653382398835783E-2</v>
      </c>
      <c r="D296" s="9">
        <f>SUMIF('Comp Aportes'!$C$4:$C$1103,$A296,'Comp Aportes'!$G$4:$G$1103)</f>
        <v>9350000</v>
      </c>
      <c r="E296" s="128">
        <f t="shared" si="17"/>
        <v>3.9413809413057041E-2</v>
      </c>
      <c r="G296" s="119">
        <f t="shared" si="18"/>
        <v>8923330</v>
      </c>
      <c r="I296" s="119">
        <f>SUMIF(Hoja1!C294:C1308,$A296,Hoja1!G294:G1308)</f>
        <v>29156396</v>
      </c>
      <c r="K296" s="119">
        <f t="shared" si="19"/>
        <v>20409477.199999999</v>
      </c>
    </row>
    <row r="297" spans="1:11" x14ac:dyDescent="0.25">
      <c r="A297" s="40" t="s">
        <v>2713</v>
      </c>
      <c r="B297" s="9">
        <f>SUMIF('Comp Aportes'!$C$4:$C$1103,$A297,'Comp Aportes'!$E$4:$E$1103)</f>
        <v>18215584</v>
      </c>
      <c r="C297" s="127">
        <f t="shared" si="16"/>
        <v>2.9559674015087273E-2</v>
      </c>
      <c r="D297" s="9">
        <f>SUMIF('Comp Aportes'!$C$4:$C$1103,$A297,'Comp Aportes'!$G$4:$G$1103)</f>
        <v>10899041</v>
      </c>
      <c r="E297" s="128">
        <f t="shared" si="17"/>
        <v>4.5943606926106377E-2</v>
      </c>
      <c r="G297" s="119">
        <f t="shared" si="18"/>
        <v>7316543</v>
      </c>
      <c r="I297" s="119">
        <f>SUMIF(Hoja1!C295:C1309,$A297,Hoja1!G295:G1309)</f>
        <v>54401918</v>
      </c>
      <c r="K297" s="119">
        <f t="shared" si="19"/>
        <v>38081342.599999994</v>
      </c>
    </row>
    <row r="298" spans="1:11" x14ac:dyDescent="0.25">
      <c r="A298" s="40" t="s">
        <v>1525</v>
      </c>
      <c r="B298" s="9">
        <f>SUMIF('Comp Aportes'!$C$4:$C$1103,$A298,'Comp Aportes'!$E$4:$E$1103)</f>
        <v>18153022</v>
      </c>
      <c r="C298" s="127">
        <f t="shared" si="16"/>
        <v>2.9458150378747536E-2</v>
      </c>
      <c r="D298" s="9">
        <f>SUMIF('Comp Aportes'!$C$4:$C$1103,$A298,'Comp Aportes'!$G$4:$G$1103)</f>
        <v>519022</v>
      </c>
      <c r="E298" s="128">
        <f t="shared" si="17"/>
        <v>2.1878753143511971E-3</v>
      </c>
      <c r="G298" s="119">
        <f t="shared" si="18"/>
        <v>17634000</v>
      </c>
      <c r="I298" s="119">
        <f>SUMIF(Hoja1!C296:C1310,$A298,Hoja1!G296:G1310)</f>
        <v>0</v>
      </c>
      <c r="K298" s="119">
        <f t="shared" si="19"/>
        <v>0</v>
      </c>
    </row>
    <row r="299" spans="1:11" x14ac:dyDescent="0.25">
      <c r="A299" s="1" t="s">
        <v>1803</v>
      </c>
      <c r="B299" s="9">
        <f>SUMIF('Comp Aportes'!$C$4:$C$1103,$A299,'Comp Aportes'!$E$4:$E$1103)</f>
        <v>17760041</v>
      </c>
      <c r="C299" s="127">
        <f t="shared" si="16"/>
        <v>2.8820433232038267E-2</v>
      </c>
      <c r="D299" s="9">
        <f>SUMIF('Comp Aportes'!$C$4:$C$1103,$A299,'Comp Aportes'!$G$4:$G$1103)</f>
        <v>23502322</v>
      </c>
      <c r="E299" s="128">
        <f t="shared" si="17"/>
        <v>9.9071234232331287E-2</v>
      </c>
      <c r="G299" s="119">
        <f t="shared" si="18"/>
        <v>0</v>
      </c>
      <c r="I299" s="119">
        <f>SUMIF(Hoja1!C297:C1311,$A299,Hoja1!G297:G1311)</f>
        <v>82567080</v>
      </c>
      <c r="K299" s="119">
        <f t="shared" si="19"/>
        <v>57796956</v>
      </c>
    </row>
    <row r="300" spans="1:11" x14ac:dyDescent="0.25">
      <c r="A300" s="40" t="s">
        <v>2861</v>
      </c>
      <c r="B300" s="9">
        <f>SUMIF('Comp Aportes'!$C$4:$C$1103,$A300,'Comp Aportes'!$E$4:$E$1103)</f>
        <v>17486230</v>
      </c>
      <c r="C300" s="127">
        <f t="shared" si="16"/>
        <v>2.8376101394983522E-2</v>
      </c>
      <c r="D300" s="9">
        <f>SUMIF('Comp Aportes'!$C$4:$C$1103,$A300,'Comp Aportes'!$G$4:$G$1103)</f>
        <v>0</v>
      </c>
      <c r="E300" s="128">
        <f t="shared" si="17"/>
        <v>0</v>
      </c>
      <c r="G300" s="119">
        <f t="shared" si="18"/>
        <v>17486230</v>
      </c>
      <c r="I300" s="119">
        <f>SUMIF(Hoja1!C298:C1312,$A300,Hoja1!G298:G1312)</f>
        <v>20070425</v>
      </c>
      <c r="K300" s="119">
        <f t="shared" si="19"/>
        <v>14049297.5</v>
      </c>
    </row>
    <row r="301" spans="1:11" x14ac:dyDescent="0.25">
      <c r="A301" s="40" t="s">
        <v>2994</v>
      </c>
      <c r="B301" s="9">
        <f>SUMIF('Comp Aportes'!$C$4:$C$1103,$A301,'Comp Aportes'!$E$4:$E$1103)</f>
        <v>17000000</v>
      </c>
      <c r="C301" s="127">
        <f t="shared" si="16"/>
        <v>2.7587062718191391E-2</v>
      </c>
      <c r="D301" s="9">
        <f>SUMIF('Comp Aportes'!$C$4:$C$1103,$A301,'Comp Aportes'!$G$4:$G$1103)</f>
        <v>14000000</v>
      </c>
      <c r="E301" s="128">
        <f t="shared" si="17"/>
        <v>5.9015329602438348E-2</v>
      </c>
      <c r="G301" s="119">
        <f t="shared" si="18"/>
        <v>3000000</v>
      </c>
      <c r="I301" s="119">
        <f>SUMIF(Hoja1!C299:C1313,$A301,Hoja1!G299:G1313)</f>
        <v>0</v>
      </c>
      <c r="K301" s="119">
        <f t="shared" si="19"/>
        <v>0</v>
      </c>
    </row>
    <row r="302" spans="1:11" x14ac:dyDescent="0.25">
      <c r="A302" s="40" t="s">
        <v>1593</v>
      </c>
      <c r="B302" s="9">
        <f>SUMIF('Comp Aportes'!$C$4:$C$1103,$A302,'Comp Aportes'!$E$4:$E$1103)</f>
        <v>17000000</v>
      </c>
      <c r="C302" s="127">
        <f t="shared" si="16"/>
        <v>2.7587062718191391E-2</v>
      </c>
      <c r="D302" s="9">
        <f>SUMIF('Comp Aportes'!$C$4:$C$1103,$A302,'Comp Aportes'!$G$4:$G$1103)</f>
        <v>10000000</v>
      </c>
      <c r="E302" s="128">
        <f t="shared" si="17"/>
        <v>4.2153806858884535E-2</v>
      </c>
      <c r="G302" s="119">
        <f t="shared" si="18"/>
        <v>7000000</v>
      </c>
      <c r="I302" s="119">
        <f>SUMIF(Hoja1!C300:C1314,$A302,Hoja1!G300:G1314)</f>
        <v>0</v>
      </c>
      <c r="K302" s="119">
        <f t="shared" si="19"/>
        <v>0</v>
      </c>
    </row>
    <row r="303" spans="1:11" x14ac:dyDescent="0.25">
      <c r="A303" s="1" t="s">
        <v>2705</v>
      </c>
      <c r="B303" s="9">
        <f>SUMIF('Comp Aportes'!$C$4:$C$1103,$A303,'Comp Aportes'!$E$4:$E$1103)</f>
        <v>16862526</v>
      </c>
      <c r="C303" s="127">
        <f t="shared" si="16"/>
        <v>2.7363974255831355E-2</v>
      </c>
      <c r="D303" s="9">
        <f>SUMIF('Comp Aportes'!$C$4:$C$1103,$A303,'Comp Aportes'!$G$4:$G$1103)</f>
        <v>0</v>
      </c>
      <c r="E303" s="128">
        <f t="shared" si="17"/>
        <v>0</v>
      </c>
      <c r="G303" s="119">
        <f t="shared" si="18"/>
        <v>16862526</v>
      </c>
      <c r="I303" s="119">
        <f>SUMIF(Hoja1!C301:C1315,$A303,Hoja1!G301:G1315)</f>
        <v>19229545</v>
      </c>
      <c r="K303" s="119">
        <f t="shared" si="19"/>
        <v>13460681.5</v>
      </c>
    </row>
    <row r="304" spans="1:11" x14ac:dyDescent="0.25">
      <c r="A304" s="40" t="s">
        <v>484</v>
      </c>
      <c r="B304" s="9">
        <f>SUMIF('Comp Aportes'!$C$4:$C$1103,$A304,'Comp Aportes'!$E$4:$E$1103)</f>
        <v>16815261</v>
      </c>
      <c r="C304" s="127">
        <f t="shared" si="16"/>
        <v>2.7287274107632806E-2</v>
      </c>
      <c r="D304" s="9">
        <f>SUMIF('Comp Aportes'!$C$4:$C$1103,$A304,'Comp Aportes'!$G$4:$G$1103)</f>
        <v>0</v>
      </c>
      <c r="E304" s="128">
        <f t="shared" si="17"/>
        <v>0</v>
      </c>
      <c r="G304" s="119">
        <f t="shared" si="18"/>
        <v>16815261</v>
      </c>
      <c r="I304" s="119">
        <f>SUMIF(Hoja1!C302:C1316,$A304,Hoja1!G302:G1316)</f>
        <v>17036467</v>
      </c>
      <c r="K304" s="119">
        <f t="shared" si="19"/>
        <v>11925526.899999999</v>
      </c>
    </row>
    <row r="305" spans="1:11" x14ac:dyDescent="0.25">
      <c r="A305" s="1" t="s">
        <v>2735</v>
      </c>
      <c r="B305" s="9">
        <f>SUMIF('Comp Aportes'!$C$4:$C$1103,$A305,'Comp Aportes'!$E$4:$E$1103)</f>
        <v>16677561</v>
      </c>
      <c r="C305" s="127">
        <f t="shared" si="16"/>
        <v>2.7063818899615455E-2</v>
      </c>
      <c r="D305" s="9">
        <f>SUMIF('Comp Aportes'!$C$4:$C$1103,$A305,'Comp Aportes'!$G$4:$G$1103)</f>
        <v>0</v>
      </c>
      <c r="E305" s="128">
        <f t="shared" si="17"/>
        <v>0</v>
      </c>
      <c r="G305" s="119">
        <f t="shared" si="18"/>
        <v>16677561</v>
      </c>
      <c r="I305" s="119">
        <f>SUMIF(Hoja1!C303:C1317,$A305,Hoja1!G303:G1317)</f>
        <v>0</v>
      </c>
      <c r="K305" s="119">
        <f t="shared" si="19"/>
        <v>0</v>
      </c>
    </row>
    <row r="306" spans="1:11" x14ac:dyDescent="0.25">
      <c r="A306" s="1" t="s">
        <v>1689</v>
      </c>
      <c r="B306" s="9">
        <f>SUMIF('Comp Aportes'!$C$4:$C$1103,$A306,'Comp Aportes'!$E$4:$E$1103)</f>
        <v>16000000</v>
      </c>
      <c r="C306" s="127">
        <f t="shared" si="16"/>
        <v>2.5964294323003664E-2</v>
      </c>
      <c r="D306" s="9">
        <f>SUMIF('Comp Aportes'!$C$4:$C$1103,$A306,'Comp Aportes'!$G$4:$G$1103)</f>
        <v>0</v>
      </c>
      <c r="E306" s="128">
        <f t="shared" si="17"/>
        <v>0</v>
      </c>
      <c r="G306" s="119">
        <f t="shared" si="18"/>
        <v>16000000</v>
      </c>
      <c r="I306" s="119">
        <f>SUMIF(Hoja1!C304:C1318,$A306,Hoja1!G304:G1318)</f>
        <v>39013227</v>
      </c>
      <c r="K306" s="119">
        <f t="shared" si="19"/>
        <v>27309258.899999999</v>
      </c>
    </row>
    <row r="307" spans="1:11" x14ac:dyDescent="0.25">
      <c r="A307" s="40" t="s">
        <v>1468</v>
      </c>
      <c r="B307" s="9">
        <f>SUMIF('Comp Aportes'!$C$4:$C$1103,$A307,'Comp Aportes'!$E$4:$E$1103)</f>
        <v>15668935</v>
      </c>
      <c r="C307" s="127">
        <f t="shared" si="16"/>
        <v>2.5427052504250838E-2</v>
      </c>
      <c r="D307" s="9">
        <f>SUMIF('Comp Aportes'!$C$4:$C$1103,$A307,'Comp Aportes'!$G$4:$G$1103)</f>
        <v>14058511</v>
      </c>
      <c r="E307" s="128">
        <f t="shared" si="17"/>
        <v>5.9261975741750371E-2</v>
      </c>
      <c r="G307" s="119">
        <f t="shared" si="18"/>
        <v>1610424</v>
      </c>
      <c r="I307" s="119">
        <f>SUMIF(Hoja1!C305:C1319,$A307,Hoja1!G305:G1319)</f>
        <v>16876269</v>
      </c>
      <c r="K307" s="119">
        <f t="shared" si="19"/>
        <v>11813388.299999999</v>
      </c>
    </row>
    <row r="308" spans="1:11" x14ac:dyDescent="0.25">
      <c r="A308" s="40" t="s">
        <v>2704</v>
      </c>
      <c r="B308" s="9">
        <f>SUMIF('Comp Aportes'!$C$4:$C$1103,$A308,'Comp Aportes'!$E$4:$E$1103)</f>
        <v>15561131</v>
      </c>
      <c r="C308" s="127">
        <f t="shared" si="16"/>
        <v>2.5252111580176019E-2</v>
      </c>
      <c r="D308" s="9">
        <f>SUMIF('Comp Aportes'!$C$4:$C$1103,$A308,'Comp Aportes'!$G$4:$G$1103)</f>
        <v>2841304</v>
      </c>
      <c r="E308" s="128">
        <f t="shared" si="17"/>
        <v>1.1977178004337606E-2</v>
      </c>
      <c r="G308" s="119">
        <f t="shared" si="18"/>
        <v>12719827</v>
      </c>
      <c r="I308" s="119">
        <f>SUMIF(Hoja1!C306:C1320,$A308,Hoja1!G306:G1320)</f>
        <v>55043490</v>
      </c>
      <c r="K308" s="119">
        <f t="shared" si="19"/>
        <v>38530443</v>
      </c>
    </row>
    <row r="309" spans="1:11" x14ac:dyDescent="0.25">
      <c r="A309" s="1" t="s">
        <v>268</v>
      </c>
      <c r="B309" s="9">
        <f>SUMIF('Comp Aportes'!$C$4:$C$1103,$A309,'Comp Aportes'!$E$4:$E$1103)</f>
        <v>15237391</v>
      </c>
      <c r="C309" s="127">
        <f t="shared" si="16"/>
        <v>2.4726756539917943E-2</v>
      </c>
      <c r="D309" s="9">
        <f>SUMIF('Comp Aportes'!$C$4:$C$1103,$A309,'Comp Aportes'!$G$4:$G$1103)</f>
        <v>0</v>
      </c>
      <c r="E309" s="128">
        <f t="shared" si="17"/>
        <v>0</v>
      </c>
      <c r="G309" s="119">
        <f t="shared" si="18"/>
        <v>15237391</v>
      </c>
      <c r="I309" s="119">
        <f>SUMIF(Hoja1!C307:C1321,$A309,Hoja1!G307:G1321)</f>
        <v>91980092</v>
      </c>
      <c r="K309" s="119">
        <f t="shared" si="19"/>
        <v>64386064.399999999</v>
      </c>
    </row>
    <row r="310" spans="1:11" x14ac:dyDescent="0.25">
      <c r="A310" s="40" t="s">
        <v>2782</v>
      </c>
      <c r="B310" s="9">
        <f>SUMIF('Comp Aportes'!$C$4:$C$1103,$A310,'Comp Aportes'!$E$4:$E$1103)</f>
        <v>15202565</v>
      </c>
      <c r="C310" s="127">
        <f t="shared" si="16"/>
        <v>2.4670242007787137E-2</v>
      </c>
      <c r="D310" s="9">
        <f>SUMIF('Comp Aportes'!$C$4:$C$1103,$A310,'Comp Aportes'!$G$4:$G$1103)</f>
        <v>0</v>
      </c>
      <c r="E310" s="128">
        <f t="shared" si="17"/>
        <v>0</v>
      </c>
      <c r="G310" s="119">
        <f t="shared" si="18"/>
        <v>15202565</v>
      </c>
      <c r="I310" s="119">
        <f>SUMIF(Hoja1!C308:C1322,$A310,Hoja1!G308:G1322)</f>
        <v>3311150</v>
      </c>
      <c r="K310" s="119">
        <f t="shared" si="19"/>
        <v>2317805</v>
      </c>
    </row>
    <row r="311" spans="1:11" x14ac:dyDescent="0.25">
      <c r="A311" s="40" t="s">
        <v>2450</v>
      </c>
      <c r="B311" s="9">
        <f>SUMIF('Comp Aportes'!$C$4:$C$1103,$A311,'Comp Aportes'!$E$4:$E$1103)</f>
        <v>15061727</v>
      </c>
      <c r="C311" s="127">
        <f t="shared" si="16"/>
        <v>2.4441694552545686E-2</v>
      </c>
      <c r="D311" s="9">
        <f>SUMIF('Comp Aportes'!$C$4:$C$1103,$A311,'Comp Aportes'!$G$4:$G$1103)</f>
        <v>0</v>
      </c>
      <c r="E311" s="128">
        <f t="shared" si="17"/>
        <v>0</v>
      </c>
      <c r="G311" s="119">
        <f t="shared" si="18"/>
        <v>15061727</v>
      </c>
      <c r="I311" s="119">
        <f>SUMIF(Hoja1!C309:C1323,$A311,Hoja1!G309:G1323)</f>
        <v>0</v>
      </c>
      <c r="K311" s="119">
        <f t="shared" si="19"/>
        <v>0</v>
      </c>
    </row>
    <row r="312" spans="1:11" x14ac:dyDescent="0.25">
      <c r="A312" s="40" t="s">
        <v>714</v>
      </c>
      <c r="B312" s="9">
        <f>SUMIF('Comp Aportes'!$C$4:$C$1103,$A312,'Comp Aportes'!$E$4:$E$1103)</f>
        <v>15000000</v>
      </c>
      <c r="C312" s="127">
        <f t="shared" si="16"/>
        <v>2.4341525927815934E-2</v>
      </c>
      <c r="D312" s="9">
        <f>SUMIF('Comp Aportes'!$C$4:$C$1103,$A312,'Comp Aportes'!$G$4:$G$1103)</f>
        <v>0</v>
      </c>
      <c r="E312" s="128">
        <f t="shared" si="17"/>
        <v>0</v>
      </c>
      <c r="G312" s="119">
        <f t="shared" si="18"/>
        <v>15000000</v>
      </c>
      <c r="I312" s="119">
        <f>SUMIF(Hoja1!C310:C1324,$A312,Hoja1!G310:G1324)</f>
        <v>0</v>
      </c>
      <c r="K312" s="119">
        <f t="shared" si="19"/>
        <v>0</v>
      </c>
    </row>
    <row r="313" spans="1:11" x14ac:dyDescent="0.25">
      <c r="A313" s="40" t="s">
        <v>262</v>
      </c>
      <c r="B313" s="9">
        <f>SUMIF('Comp Aportes'!$C$4:$C$1103,$A313,'Comp Aportes'!$E$4:$E$1103)</f>
        <v>15000000</v>
      </c>
      <c r="C313" s="127">
        <f t="shared" si="16"/>
        <v>2.4341525927815934E-2</v>
      </c>
      <c r="D313" s="9">
        <f>SUMIF('Comp Aportes'!$C$4:$C$1103,$A313,'Comp Aportes'!$G$4:$G$1103)</f>
        <v>0</v>
      </c>
      <c r="E313" s="128">
        <f t="shared" si="17"/>
        <v>0</v>
      </c>
      <c r="G313" s="119">
        <f t="shared" si="18"/>
        <v>15000000</v>
      </c>
      <c r="I313" s="119">
        <f>SUMIF(Hoja1!C311:C1325,$A313,Hoja1!G311:G1325)</f>
        <v>45598393</v>
      </c>
      <c r="K313" s="119">
        <f t="shared" si="19"/>
        <v>31918875.099999998</v>
      </c>
    </row>
    <row r="314" spans="1:11" x14ac:dyDescent="0.25">
      <c r="A314" s="1" t="s">
        <v>2769</v>
      </c>
      <c r="B314" s="9">
        <f>SUMIF('Comp Aportes'!$C$4:$C$1103,$A314,'Comp Aportes'!$E$4:$E$1103)</f>
        <v>14187667</v>
      </c>
      <c r="C314" s="127">
        <f t="shared" si="16"/>
        <v>2.3023297609047901E-2</v>
      </c>
      <c r="D314" s="9">
        <f>SUMIF('Comp Aportes'!$C$4:$C$1103,$A314,'Comp Aportes'!$G$4:$G$1103)</f>
        <v>164267</v>
      </c>
      <c r="E314" s="128">
        <f t="shared" si="17"/>
        <v>6.9244793912883861E-4</v>
      </c>
      <c r="G314" s="119">
        <f t="shared" si="18"/>
        <v>14023400</v>
      </c>
      <c r="I314" s="119">
        <f>SUMIF(Hoja1!C312:C1326,$A314,Hoja1!G312:G1326)</f>
        <v>4071226</v>
      </c>
      <c r="K314" s="119">
        <f t="shared" si="19"/>
        <v>2849858.1999999997</v>
      </c>
    </row>
    <row r="315" spans="1:11" x14ac:dyDescent="0.25">
      <c r="A315" s="40" t="s">
        <v>1312</v>
      </c>
      <c r="B315" s="9">
        <f>SUMIF('Comp Aportes'!$C$4:$C$1103,$A315,'Comp Aportes'!$E$4:$E$1103)</f>
        <v>14000000</v>
      </c>
      <c r="C315" s="127">
        <f t="shared" si="16"/>
        <v>2.2718757532628205E-2</v>
      </c>
      <c r="D315" s="9">
        <f>SUMIF('Comp Aportes'!$C$4:$C$1103,$A315,'Comp Aportes'!$G$4:$G$1103)</f>
        <v>0</v>
      </c>
      <c r="E315" s="128">
        <f t="shared" si="17"/>
        <v>0</v>
      </c>
      <c r="G315" s="119">
        <f t="shared" si="18"/>
        <v>14000000</v>
      </c>
      <c r="I315" s="119">
        <f>SUMIF(Hoja1!C313:C1327,$A315,Hoja1!G313:G1327)</f>
        <v>0</v>
      </c>
      <c r="K315" s="119">
        <f t="shared" si="19"/>
        <v>0</v>
      </c>
    </row>
    <row r="316" spans="1:11" x14ac:dyDescent="0.25">
      <c r="A316" s="40" t="s">
        <v>2855</v>
      </c>
      <c r="B316" s="9">
        <f>SUMIF('Comp Aportes'!$C$4:$C$1103,$A316,'Comp Aportes'!$E$4:$E$1103)</f>
        <v>14000000</v>
      </c>
      <c r="C316" s="127">
        <f t="shared" si="16"/>
        <v>2.2718757532628205E-2</v>
      </c>
      <c r="D316" s="9">
        <f>SUMIF('Comp Aportes'!$C$4:$C$1103,$A316,'Comp Aportes'!$G$4:$G$1103)</f>
        <v>0</v>
      </c>
      <c r="E316" s="128">
        <f t="shared" si="17"/>
        <v>0</v>
      </c>
      <c r="G316" s="119">
        <f t="shared" si="18"/>
        <v>14000000</v>
      </c>
      <c r="I316" s="119">
        <f>SUMIF(Hoja1!C314:C1328,$A316,Hoja1!G314:G1328)</f>
        <v>48659541</v>
      </c>
      <c r="K316" s="119">
        <f t="shared" si="19"/>
        <v>34061678.699999996</v>
      </c>
    </row>
    <row r="317" spans="1:11" x14ac:dyDescent="0.25">
      <c r="A317" s="1" t="s">
        <v>2972</v>
      </c>
      <c r="B317" s="9">
        <f>SUMIF('Comp Aportes'!$C$4:$C$1103,$A317,'Comp Aportes'!$E$4:$E$1103)</f>
        <v>13935828</v>
      </c>
      <c r="C317" s="127">
        <f t="shared" si="16"/>
        <v>2.2614621239172218E-2</v>
      </c>
      <c r="D317" s="9">
        <f>SUMIF('Comp Aportes'!$C$4:$C$1103,$A317,'Comp Aportes'!$G$4:$G$1103)</f>
        <v>6942932</v>
      </c>
      <c r="E317" s="128">
        <f t="shared" si="17"/>
        <v>2.9267101456236892E-2</v>
      </c>
      <c r="G317" s="119">
        <f t="shared" si="18"/>
        <v>6992896</v>
      </c>
      <c r="I317" s="119">
        <f>SUMIF(Hoja1!C315:C1329,$A317,Hoja1!G315:G1329)</f>
        <v>46626471</v>
      </c>
      <c r="K317" s="119">
        <f t="shared" si="19"/>
        <v>32638529.699999999</v>
      </c>
    </row>
    <row r="318" spans="1:11" x14ac:dyDescent="0.25">
      <c r="A318" s="40" t="s">
        <v>2789</v>
      </c>
      <c r="B318" s="9">
        <f>SUMIF('Comp Aportes'!$C$4:$C$1103,$A318,'Comp Aportes'!$E$4:$E$1103)</f>
        <v>13500000</v>
      </c>
      <c r="C318" s="127">
        <f t="shared" si="16"/>
        <v>2.1907373335034341E-2</v>
      </c>
      <c r="D318" s="9">
        <f>SUMIF('Comp Aportes'!$C$4:$C$1103,$A318,'Comp Aportes'!$G$4:$G$1103)</f>
        <v>0</v>
      </c>
      <c r="E318" s="128">
        <f t="shared" si="17"/>
        <v>0</v>
      </c>
      <c r="G318" s="119">
        <f t="shared" si="18"/>
        <v>13500000</v>
      </c>
      <c r="I318" s="119">
        <f>SUMIF(Hoja1!C316:C1330,$A318,Hoja1!G316:G1330)</f>
        <v>10141692</v>
      </c>
      <c r="K318" s="119">
        <f t="shared" si="19"/>
        <v>7099184.3999999994</v>
      </c>
    </row>
    <row r="319" spans="1:11" x14ac:dyDescent="0.25">
      <c r="A319" s="40" t="s">
        <v>2978</v>
      </c>
      <c r="B319" s="9">
        <f>SUMIF('Comp Aportes'!$C$4:$C$1103,$A319,'Comp Aportes'!$E$4:$E$1103)</f>
        <v>13200000</v>
      </c>
      <c r="C319" s="127">
        <f t="shared" si="16"/>
        <v>2.1420542816478021E-2</v>
      </c>
      <c r="D319" s="9">
        <f>SUMIF('Comp Aportes'!$C$4:$C$1103,$A319,'Comp Aportes'!$G$4:$G$1103)</f>
        <v>9500000</v>
      </c>
      <c r="E319" s="128">
        <f t="shared" si="17"/>
        <v>4.0046116515940311E-2</v>
      </c>
      <c r="G319" s="119">
        <f t="shared" si="18"/>
        <v>3700000</v>
      </c>
      <c r="I319" s="119">
        <f>SUMIF(Hoja1!C317:C1331,$A319,Hoja1!G317:G1331)</f>
        <v>41540369</v>
      </c>
      <c r="K319" s="119">
        <f t="shared" si="19"/>
        <v>29078258.299999997</v>
      </c>
    </row>
    <row r="320" spans="1:11" x14ac:dyDescent="0.25">
      <c r="A320" s="40" t="s">
        <v>2698</v>
      </c>
      <c r="B320" s="9">
        <f>SUMIF('Comp Aportes'!$C$4:$C$1103,$A320,'Comp Aportes'!$E$4:$E$1103)</f>
        <v>12896092</v>
      </c>
      <c r="C320" s="127">
        <f t="shared" si="16"/>
        <v>2.092737051903331E-2</v>
      </c>
      <c r="D320" s="9">
        <f>SUMIF('Comp Aportes'!$C$4:$C$1103,$A320,'Comp Aportes'!$G$4:$G$1103)</f>
        <v>0</v>
      </c>
      <c r="E320" s="128">
        <f t="shared" si="17"/>
        <v>0</v>
      </c>
      <c r="G320" s="119">
        <f t="shared" si="18"/>
        <v>12896092</v>
      </c>
      <c r="I320" s="119">
        <f>SUMIF(Hoja1!C318:C1332,$A320,Hoja1!G318:G1332)</f>
        <v>0</v>
      </c>
      <c r="K320" s="119">
        <f t="shared" si="19"/>
        <v>0</v>
      </c>
    </row>
    <row r="321" spans="1:11" x14ac:dyDescent="0.25">
      <c r="A321" s="40" t="s">
        <v>2835</v>
      </c>
      <c r="B321" s="9">
        <f>SUMIF('Comp Aportes'!$C$4:$C$1103,$A321,'Comp Aportes'!$E$4:$E$1103)</f>
        <v>12720402</v>
      </c>
      <c r="C321" s="127">
        <f t="shared" si="16"/>
        <v>2.0642266339682778E-2</v>
      </c>
      <c r="D321" s="9">
        <f>SUMIF('Comp Aportes'!$C$4:$C$1103,$A321,'Comp Aportes'!$G$4:$G$1103)</f>
        <v>0</v>
      </c>
      <c r="E321" s="128">
        <f t="shared" si="17"/>
        <v>0</v>
      </c>
      <c r="G321" s="119">
        <f t="shared" si="18"/>
        <v>12720402</v>
      </c>
      <c r="I321" s="119">
        <f>SUMIF(Hoja1!C319:C1333,$A321,Hoja1!G319:G1333)</f>
        <v>0</v>
      </c>
      <c r="K321" s="119">
        <f t="shared" si="19"/>
        <v>0</v>
      </c>
    </row>
    <row r="322" spans="1:11" x14ac:dyDescent="0.25">
      <c r="A322" s="40" t="s">
        <v>2190</v>
      </c>
      <c r="B322" s="9">
        <f>SUMIF('Comp Aportes'!$C$4:$C$1103,$A322,'Comp Aportes'!$E$4:$E$1103)</f>
        <v>12702621</v>
      </c>
      <c r="C322" s="127">
        <f t="shared" si="16"/>
        <v>2.0613411894847944E-2</v>
      </c>
      <c r="D322" s="9">
        <f>SUMIF('Comp Aportes'!$C$4:$C$1103,$A322,'Comp Aportes'!$G$4:$G$1103)</f>
        <v>0</v>
      </c>
      <c r="E322" s="128">
        <f t="shared" si="17"/>
        <v>0</v>
      </c>
      <c r="G322" s="119">
        <f t="shared" si="18"/>
        <v>12702621</v>
      </c>
      <c r="I322" s="119">
        <f>SUMIF(Hoja1!C320:C1334,$A322,Hoja1!G320:G1334)</f>
        <v>0</v>
      </c>
      <c r="K322" s="119">
        <f t="shared" si="19"/>
        <v>0</v>
      </c>
    </row>
    <row r="323" spans="1:11" x14ac:dyDescent="0.25">
      <c r="A323" s="1" t="s">
        <v>2730</v>
      </c>
      <c r="B323" s="9">
        <f>SUMIF('Comp Aportes'!$C$4:$C$1103,$A323,'Comp Aportes'!$E$4:$E$1103)</f>
        <v>12687548</v>
      </c>
      <c r="C323" s="127">
        <f t="shared" si="16"/>
        <v>2.0588951906827281E-2</v>
      </c>
      <c r="D323" s="9">
        <f>SUMIF('Comp Aportes'!$C$4:$C$1103,$A323,'Comp Aportes'!$G$4:$G$1103)</f>
        <v>0</v>
      </c>
      <c r="E323" s="128">
        <f t="shared" si="17"/>
        <v>0</v>
      </c>
      <c r="G323" s="119">
        <f t="shared" si="18"/>
        <v>12687548</v>
      </c>
      <c r="I323" s="119">
        <f>SUMIF(Hoja1!C321:C1335,$A323,Hoja1!G321:G1335)</f>
        <v>0</v>
      </c>
      <c r="K323" s="119">
        <f t="shared" si="19"/>
        <v>0</v>
      </c>
    </row>
    <row r="324" spans="1:11" x14ac:dyDescent="0.25">
      <c r="A324" s="40" t="s">
        <v>2777</v>
      </c>
      <c r="B324" s="9">
        <f>SUMIF('Comp Aportes'!$C$4:$C$1103,$A324,'Comp Aportes'!$E$4:$E$1103)</f>
        <v>12361158</v>
      </c>
      <c r="C324" s="127">
        <f t="shared" si="16"/>
        <v>2.0059296530321957E-2</v>
      </c>
      <c r="D324" s="9">
        <f>SUMIF('Comp Aportes'!$C$4:$C$1103,$A324,'Comp Aportes'!$G$4:$G$1103)</f>
        <v>0</v>
      </c>
      <c r="E324" s="128">
        <f t="shared" si="17"/>
        <v>0</v>
      </c>
      <c r="G324" s="119">
        <f t="shared" si="18"/>
        <v>12361158</v>
      </c>
      <c r="I324" s="119">
        <f>SUMIF(Hoja1!C322:C1336,$A324,Hoja1!G322:G1336)</f>
        <v>11953346</v>
      </c>
      <c r="K324" s="119">
        <f t="shared" si="19"/>
        <v>8367342.1999999993</v>
      </c>
    </row>
    <row r="325" spans="1:11" x14ac:dyDescent="0.25">
      <c r="A325" s="1" t="s">
        <v>2117</v>
      </c>
      <c r="B325" s="9">
        <f>SUMIF('Comp Aportes'!$C$4:$C$1103,$A325,'Comp Aportes'!$E$4:$E$1103)</f>
        <v>12341393</v>
      </c>
      <c r="C325" s="127">
        <f t="shared" ref="C325:C388" si="20">+$B325*100/$B$541</f>
        <v>2.0027222512991071E-2</v>
      </c>
      <c r="D325" s="9">
        <f>SUMIF('Comp Aportes'!$C$4:$C$1103,$A325,'Comp Aportes'!$G$4:$G$1103)</f>
        <v>0</v>
      </c>
      <c r="E325" s="128">
        <f t="shared" ref="E325:E388" si="21">+$D325*100/$D$541</f>
        <v>0</v>
      </c>
      <c r="G325" s="119">
        <f t="shared" ref="G325:G388" si="22">IF((B325-D325)&gt;0,B325-D325,0)</f>
        <v>12341393</v>
      </c>
      <c r="I325" s="119">
        <f>SUMIF(Hoja1!C323:C1337,$A325,Hoja1!G323:G1337)</f>
        <v>12585310</v>
      </c>
      <c r="K325" s="119">
        <f t="shared" ref="K325:K388" si="23">+I325*0.7</f>
        <v>8809717</v>
      </c>
    </row>
    <row r="326" spans="1:11" x14ac:dyDescent="0.25">
      <c r="A326" s="1" t="s">
        <v>1012</v>
      </c>
      <c r="B326" s="9">
        <f>SUMIF('Comp Aportes'!$C$4:$C$1103,$A326,'Comp Aportes'!$E$4:$E$1103)</f>
        <v>12024154</v>
      </c>
      <c r="C326" s="127">
        <f t="shared" si="20"/>
        <v>1.9512417090070112E-2</v>
      </c>
      <c r="D326" s="9">
        <f>SUMIF('Comp Aportes'!$C$4:$C$1103,$A326,'Comp Aportes'!$G$4:$G$1103)</f>
        <v>8813829</v>
      </c>
      <c r="E326" s="128">
        <f t="shared" si="21"/>
        <v>3.7153644535323542E-2</v>
      </c>
      <c r="G326" s="119">
        <f t="shared" si="22"/>
        <v>3210325</v>
      </c>
      <c r="I326" s="119">
        <f>SUMIF(Hoja1!C324:C1338,$A326,Hoja1!G324:G1338)</f>
        <v>0</v>
      </c>
      <c r="K326" s="119">
        <f t="shared" si="23"/>
        <v>0</v>
      </c>
    </row>
    <row r="327" spans="1:11" x14ac:dyDescent="0.25">
      <c r="A327" s="1" t="s">
        <v>2865</v>
      </c>
      <c r="B327" s="9">
        <f>SUMIF('Comp Aportes'!$C$4:$C$1103,$A327,'Comp Aportes'!$E$4:$E$1103)</f>
        <v>12000000</v>
      </c>
      <c r="C327" s="127">
        <f t="shared" si="20"/>
        <v>1.9473220742252748E-2</v>
      </c>
      <c r="D327" s="9">
        <f>SUMIF('Comp Aportes'!$C$4:$C$1103,$A327,'Comp Aportes'!$G$4:$G$1103)</f>
        <v>0</v>
      </c>
      <c r="E327" s="128">
        <f t="shared" si="21"/>
        <v>0</v>
      </c>
      <c r="G327" s="119">
        <f t="shared" si="22"/>
        <v>12000000</v>
      </c>
      <c r="I327" s="119">
        <f>SUMIF(Hoja1!C325:C1339,$A327,Hoja1!G325:G1339)</f>
        <v>0</v>
      </c>
      <c r="K327" s="119">
        <f t="shared" si="23"/>
        <v>0</v>
      </c>
    </row>
    <row r="328" spans="1:11" x14ac:dyDescent="0.25">
      <c r="A328" s="1" t="s">
        <v>2932</v>
      </c>
      <c r="B328" s="9">
        <f>SUMIF('Comp Aportes'!$C$4:$C$1103,$A328,'Comp Aportes'!$E$4:$E$1103)</f>
        <v>12000000</v>
      </c>
      <c r="C328" s="127">
        <f t="shared" si="20"/>
        <v>1.9473220742252748E-2</v>
      </c>
      <c r="D328" s="9">
        <f>SUMIF('Comp Aportes'!$C$4:$C$1103,$A328,'Comp Aportes'!$G$4:$G$1103)</f>
        <v>0</v>
      </c>
      <c r="E328" s="128">
        <f t="shared" si="21"/>
        <v>0</v>
      </c>
      <c r="G328" s="119">
        <f t="shared" si="22"/>
        <v>12000000</v>
      </c>
      <c r="I328" s="119">
        <f>SUMIF(Hoja1!C326:C1340,$A328,Hoja1!G326:G1340)</f>
        <v>12165232</v>
      </c>
      <c r="K328" s="119">
        <f t="shared" si="23"/>
        <v>8515662.4000000004</v>
      </c>
    </row>
    <row r="329" spans="1:11" x14ac:dyDescent="0.25">
      <c r="A329" s="1" t="s">
        <v>2755</v>
      </c>
      <c r="B329" s="9">
        <f>SUMIF('Comp Aportes'!$C$4:$C$1103,$A329,'Comp Aportes'!$E$4:$E$1103)</f>
        <v>11926110</v>
      </c>
      <c r="C329" s="127">
        <f t="shared" si="20"/>
        <v>1.9353314385532325E-2</v>
      </c>
      <c r="D329" s="9">
        <f>SUMIF('Comp Aportes'!$C$4:$C$1103,$A329,'Comp Aportes'!$G$4:$G$1103)</f>
        <v>0</v>
      </c>
      <c r="E329" s="128">
        <f t="shared" si="21"/>
        <v>0</v>
      </c>
      <c r="G329" s="119">
        <f t="shared" si="22"/>
        <v>11926110</v>
      </c>
      <c r="I329" s="119">
        <f>SUMIF(Hoja1!C327:C1341,$A329,Hoja1!G327:G1341)</f>
        <v>26778639</v>
      </c>
      <c r="K329" s="119">
        <f t="shared" si="23"/>
        <v>18745047.299999997</v>
      </c>
    </row>
    <row r="330" spans="1:11" x14ac:dyDescent="0.25">
      <c r="A330" s="40" t="s">
        <v>59</v>
      </c>
      <c r="B330" s="9">
        <f>SUMIF('Comp Aportes'!$C$4:$C$1103,$A330,'Comp Aportes'!$E$4:$E$1103)</f>
        <v>11888876</v>
      </c>
      <c r="C330" s="127">
        <f t="shared" si="20"/>
        <v>1.9292892227105906E-2</v>
      </c>
      <c r="D330" s="9">
        <f>SUMIF('Comp Aportes'!$C$4:$C$1103,$A330,'Comp Aportes'!$G$4:$G$1103)</f>
        <v>20401111</v>
      </c>
      <c r="E330" s="128">
        <f t="shared" si="21"/>
        <v>8.5998449280066475E-2</v>
      </c>
      <c r="G330" s="119">
        <f t="shared" si="22"/>
        <v>0</v>
      </c>
      <c r="I330" s="119">
        <f>SUMIF(Hoja1!C328:C1342,$A330,Hoja1!G328:G1342)</f>
        <v>0</v>
      </c>
      <c r="K330" s="119">
        <f t="shared" si="23"/>
        <v>0</v>
      </c>
    </row>
    <row r="331" spans="1:11" x14ac:dyDescent="0.25">
      <c r="A331" s="1" t="s">
        <v>2765</v>
      </c>
      <c r="B331" s="9">
        <f>SUMIF('Comp Aportes'!$C$4:$C$1103,$A331,'Comp Aportes'!$E$4:$E$1103)</f>
        <v>11708701</v>
      </c>
      <c r="C331" s="127">
        <f t="shared" si="20"/>
        <v>1.9000509931502957E-2</v>
      </c>
      <c r="D331" s="9">
        <f>SUMIF('Comp Aportes'!$C$4:$C$1103,$A331,'Comp Aportes'!$G$4:$G$1103)</f>
        <v>2222526</v>
      </c>
      <c r="E331" s="128">
        <f t="shared" si="21"/>
        <v>9.3687931742849218E-3</v>
      </c>
      <c r="G331" s="119">
        <f t="shared" si="22"/>
        <v>9486175</v>
      </c>
      <c r="I331" s="119">
        <f>SUMIF(Hoja1!C329:C1343,$A331,Hoja1!G329:G1343)</f>
        <v>92496878</v>
      </c>
      <c r="K331" s="119">
        <f t="shared" si="23"/>
        <v>64747814.599999994</v>
      </c>
    </row>
    <row r="332" spans="1:11" x14ac:dyDescent="0.25">
      <c r="A332" s="40" t="s">
        <v>2893</v>
      </c>
      <c r="B332" s="9">
        <f>SUMIF('Comp Aportes'!$C$4:$C$1103,$A332,'Comp Aportes'!$E$4:$E$1103)</f>
        <v>11558824</v>
      </c>
      <c r="C332" s="127">
        <f t="shared" si="20"/>
        <v>1.8757294272737406E-2</v>
      </c>
      <c r="D332" s="9">
        <f>SUMIF('Comp Aportes'!$C$4:$C$1103,$A332,'Comp Aportes'!$G$4:$G$1103)</f>
        <v>0</v>
      </c>
      <c r="E332" s="128">
        <f t="shared" si="21"/>
        <v>0</v>
      </c>
      <c r="G332" s="119">
        <f t="shared" si="22"/>
        <v>11558824</v>
      </c>
      <c r="I332" s="119">
        <f>SUMIF(Hoja1!C330:C1344,$A332,Hoja1!G330:G1344)</f>
        <v>0</v>
      </c>
      <c r="K332" s="119">
        <f t="shared" si="23"/>
        <v>0</v>
      </c>
    </row>
    <row r="333" spans="1:11" x14ac:dyDescent="0.25">
      <c r="A333" s="1" t="s">
        <v>2696</v>
      </c>
      <c r="B333" s="9">
        <f>SUMIF('Comp Aportes'!$C$4:$C$1103,$A333,'Comp Aportes'!$E$4:$E$1103)</f>
        <v>11335000</v>
      </c>
      <c r="C333" s="127">
        <f t="shared" si="20"/>
        <v>1.8394079759452907E-2</v>
      </c>
      <c r="D333" s="9">
        <f>SUMIF('Comp Aportes'!$C$4:$C$1103,$A333,'Comp Aportes'!$G$4:$G$1103)</f>
        <v>18400000</v>
      </c>
      <c r="E333" s="128">
        <f t="shared" si="21"/>
        <v>7.7563004620347542E-2</v>
      </c>
      <c r="G333" s="119">
        <f t="shared" si="22"/>
        <v>0</v>
      </c>
      <c r="I333" s="119">
        <f>SUMIF(Hoja1!C331:C1345,$A333,Hoja1!G331:G1345)</f>
        <v>21668960</v>
      </c>
      <c r="K333" s="119">
        <f t="shared" si="23"/>
        <v>15168271.999999998</v>
      </c>
    </row>
    <row r="334" spans="1:11" x14ac:dyDescent="0.25">
      <c r="A334" s="40" t="s">
        <v>943</v>
      </c>
      <c r="B334" s="9">
        <f>SUMIF('Comp Aportes'!$C$4:$C$1103,$A334,'Comp Aportes'!$E$4:$E$1103)</f>
        <v>11229726</v>
      </c>
      <c r="C334" s="127">
        <f t="shared" si="20"/>
        <v>1.8223244439417915E-2</v>
      </c>
      <c r="D334" s="9">
        <f>SUMIF('Comp Aportes'!$C$4:$C$1103,$A334,'Comp Aportes'!$G$4:$G$1103)</f>
        <v>11089945</v>
      </c>
      <c r="E334" s="128">
        <f t="shared" si="21"/>
        <v>4.6748339960565224E-2</v>
      </c>
      <c r="G334" s="119">
        <f t="shared" si="22"/>
        <v>139781</v>
      </c>
      <c r="I334" s="119">
        <f>SUMIF(Hoja1!C332:C1346,$A334,Hoja1!G332:G1346)</f>
        <v>14607846</v>
      </c>
      <c r="K334" s="119">
        <f t="shared" si="23"/>
        <v>10225492.199999999</v>
      </c>
    </row>
    <row r="335" spans="1:11" x14ac:dyDescent="0.25">
      <c r="A335" s="40" t="s">
        <v>2798</v>
      </c>
      <c r="B335" s="9">
        <f>SUMIF('Comp Aportes'!$C$4:$C$1103,$A335,'Comp Aportes'!$E$4:$E$1103)</f>
        <v>11066000</v>
      </c>
      <c r="C335" s="127">
        <f t="shared" si="20"/>
        <v>1.7957555061147407E-2</v>
      </c>
      <c r="D335" s="9">
        <f>SUMIF('Comp Aportes'!$C$4:$C$1103,$A335,'Comp Aportes'!$G$4:$G$1103)</f>
        <v>0</v>
      </c>
      <c r="E335" s="128">
        <f t="shared" si="21"/>
        <v>0</v>
      </c>
      <c r="G335" s="119">
        <f t="shared" si="22"/>
        <v>11066000</v>
      </c>
      <c r="I335" s="119">
        <f>SUMIF(Hoja1!C333:C1347,$A335,Hoja1!G333:G1347)</f>
        <v>0</v>
      </c>
      <c r="K335" s="119">
        <f t="shared" si="23"/>
        <v>0</v>
      </c>
    </row>
    <row r="336" spans="1:11" x14ac:dyDescent="0.25">
      <c r="A336" s="1" t="s">
        <v>2718</v>
      </c>
      <c r="B336" s="9">
        <f>SUMIF('Comp Aportes'!$C$4:$C$1103,$A336,'Comp Aportes'!$E$4:$E$1103)</f>
        <v>11006488</v>
      </c>
      <c r="C336" s="127">
        <f t="shared" si="20"/>
        <v>1.7860980868412996E-2</v>
      </c>
      <c r="D336" s="9">
        <f>SUMIF('Comp Aportes'!$C$4:$C$1103,$A336,'Comp Aportes'!$G$4:$G$1103)</f>
        <v>234667</v>
      </c>
      <c r="E336" s="128">
        <f t="shared" si="21"/>
        <v>9.8921073941538582E-4</v>
      </c>
      <c r="G336" s="119">
        <f t="shared" si="22"/>
        <v>10771821</v>
      </c>
      <c r="I336" s="119">
        <f>SUMIF(Hoja1!C334:C1348,$A336,Hoja1!G334:G1348)</f>
        <v>21723521</v>
      </c>
      <c r="K336" s="119">
        <f t="shared" si="23"/>
        <v>15206464.699999999</v>
      </c>
    </row>
    <row r="337" spans="1:11" x14ac:dyDescent="0.25">
      <c r="A337" s="1" t="s">
        <v>1716</v>
      </c>
      <c r="B337" s="9">
        <f>SUMIF('Comp Aportes'!$C$4:$C$1103,$A337,'Comp Aportes'!$E$4:$E$1103)</f>
        <v>11000000</v>
      </c>
      <c r="C337" s="127">
        <f t="shared" si="20"/>
        <v>1.7850452347065018E-2</v>
      </c>
      <c r="D337" s="9">
        <f>SUMIF('Comp Aportes'!$C$4:$C$1103,$A337,'Comp Aportes'!$G$4:$G$1103)</f>
        <v>4000000</v>
      </c>
      <c r="E337" s="128">
        <f t="shared" si="21"/>
        <v>1.6861522743553813E-2</v>
      </c>
      <c r="G337" s="119">
        <f t="shared" si="22"/>
        <v>7000000</v>
      </c>
      <c r="I337" s="119">
        <f>SUMIF(Hoja1!C335:C1349,$A337,Hoja1!G335:G1349)</f>
        <v>33324043</v>
      </c>
      <c r="K337" s="119">
        <f t="shared" si="23"/>
        <v>23326830.099999998</v>
      </c>
    </row>
    <row r="338" spans="1:11" x14ac:dyDescent="0.25">
      <c r="A338" s="40" t="s">
        <v>2721</v>
      </c>
      <c r="B338" s="9">
        <f>SUMIF('Comp Aportes'!$C$4:$C$1103,$A338,'Comp Aportes'!$E$4:$E$1103)</f>
        <v>11000000</v>
      </c>
      <c r="C338" s="127">
        <f t="shared" si="20"/>
        <v>1.7850452347065018E-2</v>
      </c>
      <c r="D338" s="9">
        <f>SUMIF('Comp Aportes'!$C$4:$C$1103,$A338,'Comp Aportes'!$G$4:$G$1103)</f>
        <v>3500000</v>
      </c>
      <c r="E338" s="128">
        <f t="shared" si="21"/>
        <v>1.4753832400609587E-2</v>
      </c>
      <c r="G338" s="119">
        <f t="shared" si="22"/>
        <v>7500000</v>
      </c>
      <c r="I338" s="119">
        <f>SUMIF(Hoja1!C336:C1350,$A338,Hoja1!G336:G1350)</f>
        <v>14762506</v>
      </c>
      <c r="K338" s="119">
        <f t="shared" si="23"/>
        <v>10333754.199999999</v>
      </c>
    </row>
    <row r="339" spans="1:11" x14ac:dyDescent="0.25">
      <c r="A339" s="1" t="s">
        <v>276</v>
      </c>
      <c r="B339" s="9">
        <f>SUMIF('Comp Aportes'!$C$4:$C$1103,$A339,'Comp Aportes'!$E$4:$E$1103)</f>
        <v>10683077</v>
      </c>
      <c r="C339" s="127">
        <f t="shared" si="20"/>
        <v>1.7336159718956936E-2</v>
      </c>
      <c r="D339" s="9">
        <f>SUMIF('Comp Aportes'!$C$4:$C$1103,$A339,'Comp Aportes'!$G$4:$G$1103)</f>
        <v>3098901</v>
      </c>
      <c r="E339" s="128">
        <f t="shared" si="21"/>
        <v>1.3063047422880414E-2</v>
      </c>
      <c r="G339" s="119">
        <f t="shared" si="22"/>
        <v>7584176</v>
      </c>
      <c r="I339" s="119">
        <f>SUMIF(Hoja1!C337:C1351,$A339,Hoja1!G337:G1351)</f>
        <v>14181077</v>
      </c>
      <c r="K339" s="119">
        <f t="shared" si="23"/>
        <v>9926753.8999999985</v>
      </c>
    </row>
    <row r="340" spans="1:11" x14ac:dyDescent="0.25">
      <c r="A340" s="1" t="s">
        <v>1760</v>
      </c>
      <c r="B340" s="9">
        <f>SUMIF('Comp Aportes'!$C$4:$C$1103,$A340,'Comp Aportes'!$E$4:$E$1103)</f>
        <v>10300000</v>
      </c>
      <c r="C340" s="127">
        <f t="shared" si="20"/>
        <v>1.6714514470433608E-2</v>
      </c>
      <c r="D340" s="9">
        <f>SUMIF('Comp Aportes'!$C$4:$C$1103,$A340,'Comp Aportes'!$G$4:$G$1103)</f>
        <v>2000000</v>
      </c>
      <c r="E340" s="128">
        <f t="shared" si="21"/>
        <v>8.4307613717769063E-3</v>
      </c>
      <c r="G340" s="119">
        <f t="shared" si="22"/>
        <v>8300000</v>
      </c>
      <c r="I340" s="119">
        <f>SUMIF(Hoja1!C338:C1352,$A340,Hoja1!G338:G1352)</f>
        <v>18648563</v>
      </c>
      <c r="K340" s="119">
        <f t="shared" si="23"/>
        <v>13053994.1</v>
      </c>
    </row>
    <row r="341" spans="1:11" x14ac:dyDescent="0.25">
      <c r="A341" s="1" t="s">
        <v>2818</v>
      </c>
      <c r="B341" s="9">
        <f>SUMIF('Comp Aportes'!$C$4:$C$1103,$A341,'Comp Aportes'!$E$4:$E$1103)</f>
        <v>10150000</v>
      </c>
      <c r="C341" s="127">
        <f t="shared" si="20"/>
        <v>1.647109921115545E-2</v>
      </c>
      <c r="D341" s="9">
        <f>SUMIF('Comp Aportes'!$C$4:$C$1103,$A341,'Comp Aportes'!$G$4:$G$1103)</f>
        <v>0</v>
      </c>
      <c r="E341" s="128">
        <f t="shared" si="21"/>
        <v>0</v>
      </c>
      <c r="G341" s="119">
        <f t="shared" si="22"/>
        <v>10150000</v>
      </c>
      <c r="I341" s="119">
        <f>SUMIF(Hoja1!C339:C1353,$A341,Hoja1!G339:G1353)</f>
        <v>8632918</v>
      </c>
      <c r="K341" s="119">
        <f t="shared" si="23"/>
        <v>6043042.5999999996</v>
      </c>
    </row>
    <row r="342" spans="1:11" x14ac:dyDescent="0.25">
      <c r="A342" s="1" t="s">
        <v>989</v>
      </c>
      <c r="B342" s="9">
        <f>SUMIF('Comp Aportes'!$C$4:$C$1103,$A342,'Comp Aportes'!$E$4:$E$1103)</f>
        <v>10143987</v>
      </c>
      <c r="C342" s="127">
        <f t="shared" si="20"/>
        <v>1.6461341504795186E-2</v>
      </c>
      <c r="D342" s="9">
        <f>SUMIF('Comp Aportes'!$C$4:$C$1103,$A342,'Comp Aportes'!$G$4:$G$1103)</f>
        <v>0</v>
      </c>
      <c r="E342" s="128">
        <f t="shared" si="21"/>
        <v>0</v>
      </c>
      <c r="G342" s="119">
        <f t="shared" si="22"/>
        <v>10143987</v>
      </c>
      <c r="I342" s="119">
        <f>SUMIF(Hoja1!C340:C1354,$A342,Hoja1!G340:G1354)</f>
        <v>10316263</v>
      </c>
      <c r="K342" s="119">
        <f t="shared" si="23"/>
        <v>7221384.0999999996</v>
      </c>
    </row>
    <row r="343" spans="1:11" x14ac:dyDescent="0.25">
      <c r="A343" s="40" t="s">
        <v>2799</v>
      </c>
      <c r="B343" s="9">
        <f>SUMIF('Comp Aportes'!$C$4:$C$1103,$A343,'Comp Aportes'!$E$4:$E$1103)</f>
        <v>10000000</v>
      </c>
      <c r="C343" s="127">
        <f t="shared" si="20"/>
        <v>1.6227683951877288E-2</v>
      </c>
      <c r="D343" s="9">
        <f>SUMIF('Comp Aportes'!$C$4:$C$1103,$A343,'Comp Aportes'!$G$4:$G$1103)</f>
        <v>10000000</v>
      </c>
      <c r="E343" s="128">
        <f t="shared" si="21"/>
        <v>4.2153806858884535E-2</v>
      </c>
      <c r="G343" s="119">
        <f t="shared" si="22"/>
        <v>0</v>
      </c>
      <c r="I343" s="119">
        <f>SUMIF(Hoja1!C341:C1355,$A343,Hoja1!G341:G1355)</f>
        <v>100117510</v>
      </c>
      <c r="K343" s="119">
        <f t="shared" si="23"/>
        <v>70082257</v>
      </c>
    </row>
    <row r="344" spans="1:11" x14ac:dyDescent="0.25">
      <c r="A344" s="40" t="s">
        <v>2186</v>
      </c>
      <c r="B344" s="9">
        <f>SUMIF('Comp Aportes'!$C$4:$C$1103,$A344,'Comp Aportes'!$E$4:$E$1103)</f>
        <v>10000000</v>
      </c>
      <c r="C344" s="127">
        <f t="shared" si="20"/>
        <v>1.6227683951877288E-2</v>
      </c>
      <c r="D344" s="9">
        <f>SUMIF('Comp Aportes'!$C$4:$C$1103,$A344,'Comp Aportes'!$G$4:$G$1103)</f>
        <v>0</v>
      </c>
      <c r="E344" s="128">
        <f t="shared" si="21"/>
        <v>0</v>
      </c>
      <c r="G344" s="119">
        <f t="shared" si="22"/>
        <v>10000000</v>
      </c>
      <c r="I344" s="119">
        <f>SUMIF(Hoja1!C342:C1356,$A344,Hoja1!G342:G1356)</f>
        <v>0</v>
      </c>
      <c r="K344" s="119">
        <f t="shared" si="23"/>
        <v>0</v>
      </c>
    </row>
    <row r="345" spans="1:11" x14ac:dyDescent="0.25">
      <c r="A345" s="40" t="s">
        <v>2700</v>
      </c>
      <c r="B345" s="9">
        <f>SUMIF('Comp Aportes'!$C$4:$C$1103,$A345,'Comp Aportes'!$E$4:$E$1103)</f>
        <v>10000000</v>
      </c>
      <c r="C345" s="127">
        <f t="shared" si="20"/>
        <v>1.6227683951877288E-2</v>
      </c>
      <c r="D345" s="9">
        <f>SUMIF('Comp Aportes'!$C$4:$C$1103,$A345,'Comp Aportes'!$G$4:$G$1103)</f>
        <v>0</v>
      </c>
      <c r="E345" s="128">
        <f t="shared" si="21"/>
        <v>0</v>
      </c>
      <c r="G345" s="119">
        <f t="shared" si="22"/>
        <v>10000000</v>
      </c>
      <c r="I345" s="119">
        <f>SUMIF(Hoja1!C343:C1357,$A345,Hoja1!G343:G1357)</f>
        <v>26484508</v>
      </c>
      <c r="K345" s="119">
        <f t="shared" si="23"/>
        <v>18539155.599999998</v>
      </c>
    </row>
    <row r="346" spans="1:11" x14ac:dyDescent="0.25">
      <c r="A346" s="1" t="s">
        <v>2990</v>
      </c>
      <c r="B346" s="9">
        <f>SUMIF('Comp Aportes'!$C$4:$C$1103,$A346,'Comp Aportes'!$E$4:$E$1103)</f>
        <v>10000000</v>
      </c>
      <c r="C346" s="127">
        <f t="shared" si="20"/>
        <v>1.6227683951877288E-2</v>
      </c>
      <c r="D346" s="9">
        <f>SUMIF('Comp Aportes'!$C$4:$C$1103,$A346,'Comp Aportes'!$G$4:$G$1103)</f>
        <v>10000000</v>
      </c>
      <c r="E346" s="128">
        <f t="shared" si="21"/>
        <v>4.2153806858884535E-2</v>
      </c>
      <c r="G346" s="119">
        <f t="shared" si="22"/>
        <v>0</v>
      </c>
      <c r="I346" s="119">
        <f>SUMIF(Hoja1!C344:C1358,$A346,Hoja1!G344:G1358)</f>
        <v>70445316</v>
      </c>
      <c r="K346" s="119">
        <f t="shared" si="23"/>
        <v>49311721.199999996</v>
      </c>
    </row>
    <row r="347" spans="1:11" x14ac:dyDescent="0.25">
      <c r="A347" s="40" t="s">
        <v>2904</v>
      </c>
      <c r="B347" s="9">
        <f>SUMIF('Comp Aportes'!$C$4:$C$1103,$A347,'Comp Aportes'!$E$4:$E$1103)</f>
        <v>10000000</v>
      </c>
      <c r="C347" s="127">
        <f t="shared" si="20"/>
        <v>1.6227683951877288E-2</v>
      </c>
      <c r="D347" s="9">
        <f>SUMIF('Comp Aportes'!$C$4:$C$1103,$A347,'Comp Aportes'!$G$4:$G$1103)</f>
        <v>5000000</v>
      </c>
      <c r="E347" s="128">
        <f t="shared" si="21"/>
        <v>2.1076903429442267E-2</v>
      </c>
      <c r="G347" s="119">
        <f t="shared" si="22"/>
        <v>5000000</v>
      </c>
      <c r="I347" s="119">
        <f>SUMIF(Hoja1!C345:C1359,$A347,Hoja1!G345:G1359)</f>
        <v>180300696</v>
      </c>
      <c r="K347" s="119">
        <f t="shared" si="23"/>
        <v>126210487.19999999</v>
      </c>
    </row>
    <row r="348" spans="1:11" x14ac:dyDescent="0.25">
      <c r="A348" s="1" t="s">
        <v>2145</v>
      </c>
      <c r="B348" s="9">
        <f>SUMIF('Comp Aportes'!$C$4:$C$1103,$A348,'Comp Aportes'!$E$4:$E$1103)</f>
        <v>10000000</v>
      </c>
      <c r="C348" s="127">
        <f t="shared" si="20"/>
        <v>1.6227683951877288E-2</v>
      </c>
      <c r="D348" s="9">
        <f>SUMIF('Comp Aportes'!$C$4:$C$1103,$A348,'Comp Aportes'!$G$4:$G$1103)</f>
        <v>0</v>
      </c>
      <c r="E348" s="128">
        <f t="shared" si="21"/>
        <v>0</v>
      </c>
      <c r="G348" s="119">
        <f t="shared" si="22"/>
        <v>10000000</v>
      </c>
      <c r="I348" s="119">
        <f>SUMIF(Hoja1!C346:C1360,$A348,Hoja1!G346:G1360)</f>
        <v>60212905</v>
      </c>
      <c r="K348" s="119">
        <f t="shared" si="23"/>
        <v>42149033.5</v>
      </c>
    </row>
    <row r="349" spans="1:11" x14ac:dyDescent="0.25">
      <c r="A349" s="1" t="s">
        <v>2912</v>
      </c>
      <c r="B349" s="9">
        <f>SUMIF('Comp Aportes'!$C$4:$C$1103,$A349,'Comp Aportes'!$E$4:$E$1103)</f>
        <v>9962061</v>
      </c>
      <c r="C349" s="127">
        <f t="shared" si="20"/>
        <v>1.6166117741732263E-2</v>
      </c>
      <c r="D349" s="9">
        <f>SUMIF('Comp Aportes'!$C$4:$C$1103,$A349,'Comp Aportes'!$G$4:$G$1103)</f>
        <v>0</v>
      </c>
      <c r="E349" s="128">
        <f t="shared" si="21"/>
        <v>0</v>
      </c>
      <c r="G349" s="119">
        <f t="shared" si="22"/>
        <v>9962061</v>
      </c>
      <c r="I349" s="119">
        <f>SUMIF(Hoja1!C347:C1361,$A349,Hoja1!G347:G1361)</f>
        <v>0</v>
      </c>
      <c r="K349" s="119">
        <f t="shared" si="23"/>
        <v>0</v>
      </c>
    </row>
    <row r="350" spans="1:11" x14ac:dyDescent="0.25">
      <c r="A350" s="40" t="s">
        <v>2836</v>
      </c>
      <c r="B350" s="9">
        <f>SUMIF('Comp Aportes'!$C$4:$C$1103,$A350,'Comp Aportes'!$E$4:$E$1103)</f>
        <v>9800000</v>
      </c>
      <c r="C350" s="127">
        <f t="shared" si="20"/>
        <v>1.5903130272839742E-2</v>
      </c>
      <c r="D350" s="9">
        <f>SUMIF('Comp Aportes'!$C$4:$C$1103,$A350,'Comp Aportes'!$G$4:$G$1103)</f>
        <v>0</v>
      </c>
      <c r="E350" s="128">
        <f t="shared" si="21"/>
        <v>0</v>
      </c>
      <c r="G350" s="119">
        <f t="shared" si="22"/>
        <v>9800000</v>
      </c>
      <c r="I350" s="119">
        <f>SUMIF(Hoja1!C348:C1362,$A350,Hoja1!G348:G1362)</f>
        <v>0</v>
      </c>
      <c r="K350" s="119">
        <f t="shared" si="23"/>
        <v>0</v>
      </c>
    </row>
    <row r="351" spans="1:11" x14ac:dyDescent="0.25">
      <c r="A351" s="40" t="s">
        <v>2723</v>
      </c>
      <c r="B351" s="9">
        <f>SUMIF('Comp Aportes'!$C$4:$C$1103,$A351,'Comp Aportes'!$E$4:$E$1103)</f>
        <v>9714769</v>
      </c>
      <c r="C351" s="127">
        <f t="shared" si="20"/>
        <v>1.5764820099749499E-2</v>
      </c>
      <c r="D351" s="9">
        <f>SUMIF('Comp Aportes'!$C$4:$C$1103,$A351,'Comp Aportes'!$G$4:$G$1103)</f>
        <v>0</v>
      </c>
      <c r="E351" s="128">
        <f t="shared" si="21"/>
        <v>0</v>
      </c>
      <c r="G351" s="119">
        <f t="shared" si="22"/>
        <v>9714769</v>
      </c>
      <c r="I351" s="119">
        <f>SUMIF(Hoja1!C349:C1363,$A351,Hoja1!G349:G1363)</f>
        <v>0</v>
      </c>
      <c r="K351" s="119">
        <f t="shared" si="23"/>
        <v>0</v>
      </c>
    </row>
    <row r="352" spans="1:11" x14ac:dyDescent="0.25">
      <c r="A352" s="1" t="s">
        <v>2873</v>
      </c>
      <c r="B352" s="9">
        <f>SUMIF('Comp Aportes'!$C$4:$C$1103,$A352,'Comp Aportes'!$E$4:$E$1103)</f>
        <v>9705015</v>
      </c>
      <c r="C352" s="127">
        <f t="shared" si="20"/>
        <v>1.5748991616822836E-2</v>
      </c>
      <c r="D352" s="9">
        <f>SUMIF('Comp Aportes'!$C$4:$C$1103,$A352,'Comp Aportes'!$G$4:$G$1103)</f>
        <v>0</v>
      </c>
      <c r="E352" s="128">
        <f t="shared" si="21"/>
        <v>0</v>
      </c>
      <c r="G352" s="119">
        <f t="shared" si="22"/>
        <v>9705015</v>
      </c>
      <c r="I352" s="119">
        <f>SUMIF(Hoja1!C350:C1364,$A352,Hoja1!G350:G1364)</f>
        <v>9705015</v>
      </c>
      <c r="K352" s="119">
        <f t="shared" si="23"/>
        <v>6793510.5</v>
      </c>
    </row>
    <row r="353" spans="1:11" x14ac:dyDescent="0.25">
      <c r="A353" s="1" t="s">
        <v>2388</v>
      </c>
      <c r="B353" s="9">
        <f>SUMIF('Comp Aportes'!$C$4:$C$1103,$A353,'Comp Aportes'!$E$4:$E$1103)</f>
        <v>9320659</v>
      </c>
      <c r="C353" s="127">
        <f t="shared" si="20"/>
        <v>1.5125270847522063E-2</v>
      </c>
      <c r="D353" s="9">
        <f>SUMIF('Comp Aportes'!$C$4:$C$1103,$A353,'Comp Aportes'!$G$4:$G$1103)</f>
        <v>3498239</v>
      </c>
      <c r="E353" s="128">
        <f t="shared" si="21"/>
        <v>1.4746409115221739E-2</v>
      </c>
      <c r="G353" s="119">
        <f t="shared" si="22"/>
        <v>5822420</v>
      </c>
      <c r="I353" s="119">
        <f>SUMIF(Hoja1!C351:C1365,$A353,Hoja1!G351:G1365)</f>
        <v>0</v>
      </c>
      <c r="K353" s="119">
        <f t="shared" si="23"/>
        <v>0</v>
      </c>
    </row>
    <row r="354" spans="1:11" x14ac:dyDescent="0.25">
      <c r="A354" s="40" t="s">
        <v>2706</v>
      </c>
      <c r="B354" s="9">
        <f>SUMIF('Comp Aportes'!$C$4:$C$1103,$A354,'Comp Aportes'!$E$4:$E$1103)</f>
        <v>9221667</v>
      </c>
      <c r="C354" s="127">
        <f t="shared" si="20"/>
        <v>1.4964629758545638E-2</v>
      </c>
      <c r="D354" s="9">
        <f>SUMIF('Comp Aportes'!$C$4:$C$1103,$A354,'Comp Aportes'!$G$4:$G$1103)</f>
        <v>0</v>
      </c>
      <c r="E354" s="128">
        <f t="shared" si="21"/>
        <v>0</v>
      </c>
      <c r="G354" s="119">
        <f t="shared" si="22"/>
        <v>9221667</v>
      </c>
      <c r="I354" s="119">
        <f>SUMIF(Hoja1!C352:C1366,$A354,Hoja1!G352:G1366)</f>
        <v>0</v>
      </c>
      <c r="K354" s="119">
        <f t="shared" si="23"/>
        <v>0</v>
      </c>
    </row>
    <row r="355" spans="1:11" x14ac:dyDescent="0.25">
      <c r="A355" s="40" t="s">
        <v>2808</v>
      </c>
      <c r="B355" s="9">
        <f>SUMIF('Comp Aportes'!$C$4:$C$1103,$A355,'Comp Aportes'!$E$4:$E$1103)</f>
        <v>9000000</v>
      </c>
      <c r="C355" s="127">
        <f t="shared" si="20"/>
        <v>1.460491555668956E-2</v>
      </c>
      <c r="D355" s="9">
        <f>SUMIF('Comp Aportes'!$C$4:$C$1103,$A355,'Comp Aportes'!$G$4:$G$1103)</f>
        <v>0</v>
      </c>
      <c r="E355" s="128">
        <f t="shared" si="21"/>
        <v>0</v>
      </c>
      <c r="G355" s="119">
        <f t="shared" si="22"/>
        <v>9000000</v>
      </c>
      <c r="I355" s="119">
        <f>SUMIF(Hoja1!C353:C1367,$A355,Hoja1!G353:G1367)</f>
        <v>28127480</v>
      </c>
      <c r="K355" s="119">
        <f t="shared" si="23"/>
        <v>19689236</v>
      </c>
    </row>
    <row r="356" spans="1:11" x14ac:dyDescent="0.25">
      <c r="A356" s="1" t="s">
        <v>726</v>
      </c>
      <c r="B356" s="9">
        <f>SUMIF('Comp Aportes'!$C$4:$C$1103,$A356,'Comp Aportes'!$E$4:$E$1103)</f>
        <v>9000000</v>
      </c>
      <c r="C356" s="127">
        <f t="shared" si="20"/>
        <v>1.460491555668956E-2</v>
      </c>
      <c r="D356" s="9">
        <f>SUMIF('Comp Aportes'!$C$4:$C$1103,$A356,'Comp Aportes'!$G$4:$G$1103)</f>
        <v>0</v>
      </c>
      <c r="E356" s="128">
        <f t="shared" si="21"/>
        <v>0</v>
      </c>
      <c r="G356" s="119">
        <f t="shared" si="22"/>
        <v>9000000</v>
      </c>
      <c r="I356" s="119">
        <f>SUMIF(Hoja1!C354:C1368,$A356,Hoja1!G354:G1368)</f>
        <v>0</v>
      </c>
      <c r="K356" s="119">
        <f t="shared" si="23"/>
        <v>0</v>
      </c>
    </row>
    <row r="357" spans="1:11" x14ac:dyDescent="0.25">
      <c r="A357" s="1" t="s">
        <v>1770</v>
      </c>
      <c r="B357" s="9">
        <f>SUMIF('Comp Aportes'!$C$4:$C$1103,$A357,'Comp Aportes'!$E$4:$E$1103)</f>
        <v>9000000</v>
      </c>
      <c r="C357" s="127">
        <f t="shared" si="20"/>
        <v>1.460491555668956E-2</v>
      </c>
      <c r="D357" s="9">
        <f>SUMIF('Comp Aportes'!$C$4:$C$1103,$A357,'Comp Aportes'!$G$4:$G$1103)</f>
        <v>0</v>
      </c>
      <c r="E357" s="128">
        <f t="shared" si="21"/>
        <v>0</v>
      </c>
      <c r="G357" s="119">
        <f t="shared" si="22"/>
        <v>9000000</v>
      </c>
      <c r="I357" s="119">
        <f>SUMIF(Hoja1!C355:C1369,$A357,Hoja1!G355:G1369)</f>
        <v>9578687</v>
      </c>
      <c r="K357" s="119">
        <f t="shared" si="23"/>
        <v>6705080.8999999994</v>
      </c>
    </row>
    <row r="358" spans="1:11" x14ac:dyDescent="0.25">
      <c r="A358" s="1" t="s">
        <v>2964</v>
      </c>
      <c r="B358" s="9">
        <f>SUMIF('Comp Aportes'!$C$4:$C$1103,$A358,'Comp Aportes'!$E$4:$E$1103)</f>
        <v>9000000</v>
      </c>
      <c r="C358" s="127">
        <f t="shared" si="20"/>
        <v>1.460491555668956E-2</v>
      </c>
      <c r="D358" s="9">
        <f>SUMIF('Comp Aportes'!$C$4:$C$1103,$A358,'Comp Aportes'!$G$4:$G$1103)</f>
        <v>13000000</v>
      </c>
      <c r="E358" s="128">
        <f t="shared" si="21"/>
        <v>5.4799948916549893E-2</v>
      </c>
      <c r="G358" s="119">
        <f t="shared" si="22"/>
        <v>0</v>
      </c>
      <c r="I358" s="119">
        <f>SUMIF(Hoja1!C356:C1370,$A358,Hoja1!G356:G1370)</f>
        <v>33789168</v>
      </c>
      <c r="K358" s="119">
        <f t="shared" si="23"/>
        <v>23652417.599999998</v>
      </c>
    </row>
    <row r="359" spans="1:11" x14ac:dyDescent="0.25">
      <c r="A359" s="40" t="s">
        <v>573</v>
      </c>
      <c r="B359" s="9">
        <f>SUMIF('Comp Aportes'!$C$4:$C$1103,$A359,'Comp Aportes'!$E$4:$E$1103)</f>
        <v>8881393</v>
      </c>
      <c r="C359" s="127">
        <f t="shared" si="20"/>
        <v>1.4412443865641529E-2</v>
      </c>
      <c r="D359" s="9">
        <f>SUMIF('Comp Aportes'!$C$4:$C$1103,$A359,'Comp Aportes'!$G$4:$G$1103)</f>
        <v>109211</v>
      </c>
      <c r="E359" s="128">
        <f t="shared" si="21"/>
        <v>4.6036594008656389E-4</v>
      </c>
      <c r="G359" s="119">
        <f t="shared" si="22"/>
        <v>8772182</v>
      </c>
      <c r="I359" s="119">
        <f>SUMIF(Hoja1!C357:C1371,$A359,Hoja1!G357:G1371)</f>
        <v>15232094</v>
      </c>
      <c r="K359" s="119">
        <f t="shared" si="23"/>
        <v>10662465.799999999</v>
      </c>
    </row>
    <row r="360" spans="1:11" x14ac:dyDescent="0.25">
      <c r="A360" s="40" t="s">
        <v>2716</v>
      </c>
      <c r="B360" s="9">
        <f>SUMIF('Comp Aportes'!$C$4:$C$1103,$A360,'Comp Aportes'!$E$4:$E$1103)</f>
        <v>8833596</v>
      </c>
      <c r="C360" s="127">
        <f t="shared" si="20"/>
        <v>1.4334880404656742E-2</v>
      </c>
      <c r="D360" s="9">
        <f>SUMIF('Comp Aportes'!$C$4:$C$1103,$A360,'Comp Aportes'!$G$4:$G$1103)</f>
        <v>0</v>
      </c>
      <c r="E360" s="128">
        <f t="shared" si="21"/>
        <v>0</v>
      </c>
      <c r="G360" s="119">
        <f t="shared" si="22"/>
        <v>8833596</v>
      </c>
      <c r="I360" s="119">
        <f>SUMIF(Hoja1!C358:C1372,$A360,Hoja1!G358:G1372)</f>
        <v>60146623</v>
      </c>
      <c r="K360" s="119">
        <f t="shared" si="23"/>
        <v>42102636.099999994</v>
      </c>
    </row>
    <row r="361" spans="1:11" x14ac:dyDescent="0.25">
      <c r="A361" s="1" t="s">
        <v>2101</v>
      </c>
      <c r="B361" s="9">
        <f>SUMIF('Comp Aportes'!$C$4:$C$1103,$A361,'Comp Aportes'!$E$4:$E$1103)</f>
        <v>8500000</v>
      </c>
      <c r="C361" s="127">
        <f t="shared" si="20"/>
        <v>1.3793531359095695E-2</v>
      </c>
      <c r="D361" s="9">
        <f>SUMIF('Comp Aportes'!$C$4:$C$1103,$A361,'Comp Aportes'!$G$4:$G$1103)</f>
        <v>0</v>
      </c>
      <c r="E361" s="128">
        <f t="shared" si="21"/>
        <v>0</v>
      </c>
      <c r="G361" s="119">
        <f t="shared" si="22"/>
        <v>8500000</v>
      </c>
      <c r="I361" s="119">
        <f>SUMIF(Hoja1!C359:C1373,$A361,Hoja1!G359:G1373)</f>
        <v>0</v>
      </c>
      <c r="K361" s="119">
        <f t="shared" si="23"/>
        <v>0</v>
      </c>
    </row>
    <row r="362" spans="1:11" x14ac:dyDescent="0.25">
      <c r="A362" s="40" t="s">
        <v>2342</v>
      </c>
      <c r="B362" s="9">
        <f>SUMIF('Comp Aportes'!$C$4:$C$1103,$A362,'Comp Aportes'!$E$4:$E$1103)</f>
        <v>8344086</v>
      </c>
      <c r="C362" s="127">
        <f t="shared" si="20"/>
        <v>1.3540519047528397E-2</v>
      </c>
      <c r="D362" s="9">
        <f>SUMIF('Comp Aportes'!$C$4:$C$1103,$A362,'Comp Aportes'!$G$4:$G$1103)</f>
        <v>11647983</v>
      </c>
      <c r="E362" s="128">
        <f t="shared" si="21"/>
        <v>4.9100682567757049E-2</v>
      </c>
      <c r="G362" s="119">
        <f t="shared" si="22"/>
        <v>0</v>
      </c>
      <c r="I362" s="119">
        <f>SUMIF(Hoja1!C360:C1374,$A362,Hoja1!G360:G1374)</f>
        <v>0</v>
      </c>
      <c r="K362" s="119">
        <f t="shared" si="23"/>
        <v>0</v>
      </c>
    </row>
    <row r="363" spans="1:11" x14ac:dyDescent="0.25">
      <c r="A363" s="1" t="s">
        <v>1961</v>
      </c>
      <c r="B363" s="9">
        <f>SUMIF('Comp Aportes'!$C$4:$C$1103,$A363,'Comp Aportes'!$E$4:$E$1103)</f>
        <v>8300000</v>
      </c>
      <c r="C363" s="127">
        <f t="shared" si="20"/>
        <v>1.346897768005815E-2</v>
      </c>
      <c r="D363" s="9">
        <f>SUMIF('Comp Aportes'!$C$4:$C$1103,$A363,'Comp Aportes'!$G$4:$G$1103)</f>
        <v>0</v>
      </c>
      <c r="E363" s="128">
        <f t="shared" si="21"/>
        <v>0</v>
      </c>
      <c r="G363" s="119">
        <f t="shared" si="22"/>
        <v>8300000</v>
      </c>
      <c r="I363" s="119">
        <f>SUMIF(Hoja1!C361:C1375,$A363,Hoja1!G361:G1375)</f>
        <v>0</v>
      </c>
      <c r="K363" s="119">
        <f t="shared" si="23"/>
        <v>0</v>
      </c>
    </row>
    <row r="364" spans="1:11" x14ac:dyDescent="0.25">
      <c r="A364" s="1" t="s">
        <v>2843</v>
      </c>
      <c r="B364" s="9">
        <f>SUMIF('Comp Aportes'!$C$4:$C$1103,$A364,'Comp Aportes'!$E$4:$E$1103)</f>
        <v>8291797</v>
      </c>
      <c r="C364" s="127">
        <f t="shared" si="20"/>
        <v>1.3455666110912425E-2</v>
      </c>
      <c r="D364" s="9">
        <f>SUMIF('Comp Aportes'!$C$4:$C$1103,$A364,'Comp Aportes'!$G$4:$G$1103)</f>
        <v>0</v>
      </c>
      <c r="E364" s="128">
        <f t="shared" si="21"/>
        <v>0</v>
      </c>
      <c r="G364" s="119">
        <f t="shared" si="22"/>
        <v>8291797</v>
      </c>
      <c r="I364" s="119">
        <f>SUMIF(Hoja1!C362:C1376,$A364,Hoja1!G362:G1376)</f>
        <v>8291797</v>
      </c>
      <c r="K364" s="119">
        <f t="shared" si="23"/>
        <v>5804257.8999999994</v>
      </c>
    </row>
    <row r="365" spans="1:11" x14ac:dyDescent="0.25">
      <c r="A365" s="1" t="s">
        <v>2910</v>
      </c>
      <c r="B365" s="9">
        <f>SUMIF('Comp Aportes'!$C$4:$C$1103,$A365,'Comp Aportes'!$E$4:$E$1103)</f>
        <v>8231490</v>
      </c>
      <c r="C365" s="127">
        <f t="shared" si="20"/>
        <v>1.3357801817303838E-2</v>
      </c>
      <c r="D365" s="9">
        <f>SUMIF('Comp Aportes'!$C$4:$C$1103,$A365,'Comp Aportes'!$G$4:$G$1103)</f>
        <v>0</v>
      </c>
      <c r="E365" s="128">
        <f t="shared" si="21"/>
        <v>0</v>
      </c>
      <c r="G365" s="119">
        <f t="shared" si="22"/>
        <v>8231490</v>
      </c>
      <c r="I365" s="119">
        <f>SUMIF(Hoja1!C363:C1377,$A365,Hoja1!G363:G1377)</f>
        <v>20531529</v>
      </c>
      <c r="K365" s="119">
        <f t="shared" si="23"/>
        <v>14372070.299999999</v>
      </c>
    </row>
    <row r="366" spans="1:11" x14ac:dyDescent="0.25">
      <c r="A366" s="40" t="s">
        <v>2992</v>
      </c>
      <c r="B366" s="9">
        <f>SUMIF('Comp Aportes'!$C$4:$C$1103,$A366,'Comp Aportes'!$E$4:$E$1103)</f>
        <v>8212453</v>
      </c>
      <c r="C366" s="127">
        <f t="shared" si="20"/>
        <v>1.332690917536465E-2</v>
      </c>
      <c r="D366" s="9">
        <f>SUMIF('Comp Aportes'!$C$4:$C$1103,$A366,'Comp Aportes'!$G$4:$G$1103)</f>
        <v>12743008</v>
      </c>
      <c r="E366" s="128">
        <f t="shared" si="21"/>
        <v>5.371662980332205E-2</v>
      </c>
      <c r="G366" s="119">
        <f t="shared" si="22"/>
        <v>0</v>
      </c>
      <c r="I366" s="119">
        <f>SUMIF(Hoja1!C364:C1378,$A366,Hoja1!G364:G1378)</f>
        <v>19712320</v>
      </c>
      <c r="K366" s="119">
        <f t="shared" si="23"/>
        <v>13798624</v>
      </c>
    </row>
    <row r="367" spans="1:11" x14ac:dyDescent="0.25">
      <c r="A367" s="1" t="s">
        <v>859</v>
      </c>
      <c r="B367" s="9">
        <f>SUMIF('Comp Aportes'!$C$4:$C$1103,$A367,'Comp Aportes'!$E$4:$E$1103)</f>
        <v>8000000</v>
      </c>
      <c r="C367" s="127">
        <f t="shared" si="20"/>
        <v>1.2982147161501832E-2</v>
      </c>
      <c r="D367" s="9">
        <f>SUMIF('Comp Aportes'!$C$4:$C$1103,$A367,'Comp Aportes'!$G$4:$G$1103)</f>
        <v>0</v>
      </c>
      <c r="E367" s="128">
        <f t="shared" si="21"/>
        <v>0</v>
      </c>
      <c r="G367" s="119">
        <f t="shared" si="22"/>
        <v>8000000</v>
      </c>
      <c r="I367" s="119">
        <f>SUMIF(Hoja1!C365:C1379,$A367,Hoja1!G365:G1379)</f>
        <v>0</v>
      </c>
      <c r="K367" s="119">
        <f t="shared" si="23"/>
        <v>0</v>
      </c>
    </row>
    <row r="368" spans="1:11" x14ac:dyDescent="0.25">
      <c r="A368" s="40" t="s">
        <v>2732</v>
      </c>
      <c r="B368" s="9">
        <f>SUMIF('Comp Aportes'!$C$4:$C$1103,$A368,'Comp Aportes'!$E$4:$E$1103)</f>
        <v>7900000</v>
      </c>
      <c r="C368" s="127">
        <f t="shared" si="20"/>
        <v>1.2819870321983059E-2</v>
      </c>
      <c r="D368" s="9">
        <f>SUMIF('Comp Aportes'!$C$4:$C$1103,$A368,'Comp Aportes'!$G$4:$G$1103)</f>
        <v>0</v>
      </c>
      <c r="E368" s="128">
        <f t="shared" si="21"/>
        <v>0</v>
      </c>
      <c r="G368" s="119">
        <f t="shared" si="22"/>
        <v>7900000</v>
      </c>
      <c r="I368" s="119">
        <f>SUMIF(Hoja1!C366:C1380,$A368,Hoja1!G366:G1380)</f>
        <v>11266215</v>
      </c>
      <c r="K368" s="119">
        <f t="shared" si="23"/>
        <v>7886350.4999999991</v>
      </c>
    </row>
    <row r="369" spans="1:11" x14ac:dyDescent="0.25">
      <c r="A369" s="1" t="s">
        <v>2722</v>
      </c>
      <c r="B369" s="9">
        <f>SUMIF('Comp Aportes'!$C$4:$C$1103,$A369,'Comp Aportes'!$E$4:$E$1103)</f>
        <v>7867667</v>
      </c>
      <c r="C369" s="127">
        <f t="shared" si="20"/>
        <v>1.2767401351461453E-2</v>
      </c>
      <c r="D369" s="9">
        <f>SUMIF('Comp Aportes'!$C$4:$C$1103,$A369,'Comp Aportes'!$G$4:$G$1103)</f>
        <v>4828249</v>
      </c>
      <c r="E369" s="128">
        <f t="shared" si="21"/>
        <v>2.0352907581260241E-2</v>
      </c>
      <c r="G369" s="119">
        <f t="shared" si="22"/>
        <v>3039418</v>
      </c>
      <c r="I369" s="119">
        <f>SUMIF(Hoja1!C367:C1381,$A369,Hoja1!G367:G1381)</f>
        <v>16338438</v>
      </c>
      <c r="K369" s="119">
        <f t="shared" si="23"/>
        <v>11436906.6</v>
      </c>
    </row>
    <row r="370" spans="1:11" x14ac:dyDescent="0.25">
      <c r="A370" s="40" t="s">
        <v>2866</v>
      </c>
      <c r="B370" s="9">
        <f>SUMIF('Comp Aportes'!$C$4:$C$1103,$A370,'Comp Aportes'!$E$4:$E$1103)</f>
        <v>7852130</v>
      </c>
      <c r="C370" s="127">
        <f t="shared" si="20"/>
        <v>1.2742188398905422E-2</v>
      </c>
      <c r="D370" s="9">
        <f>SUMIF('Comp Aportes'!$C$4:$C$1103,$A370,'Comp Aportes'!$G$4:$G$1103)</f>
        <v>0</v>
      </c>
      <c r="E370" s="128">
        <f t="shared" si="21"/>
        <v>0</v>
      </c>
      <c r="G370" s="119">
        <f t="shared" si="22"/>
        <v>7852130</v>
      </c>
      <c r="I370" s="119">
        <f>SUMIF(Hoja1!C368:C1382,$A370,Hoja1!G368:G1382)</f>
        <v>8060195</v>
      </c>
      <c r="K370" s="119">
        <f t="shared" si="23"/>
        <v>5642136.5</v>
      </c>
    </row>
    <row r="371" spans="1:11" x14ac:dyDescent="0.25">
      <c r="A371" s="1" t="s">
        <v>2779</v>
      </c>
      <c r="B371" s="9">
        <f>SUMIF('Comp Aportes'!$C$4:$C$1103,$A371,'Comp Aportes'!$E$4:$E$1103)</f>
        <v>7811772</v>
      </c>
      <c r="C371" s="127">
        <f t="shared" si="20"/>
        <v>1.2676696712012436E-2</v>
      </c>
      <c r="D371" s="9">
        <f>SUMIF('Comp Aportes'!$C$4:$C$1103,$A371,'Comp Aportes'!$G$4:$G$1103)</f>
        <v>0</v>
      </c>
      <c r="E371" s="128">
        <f t="shared" si="21"/>
        <v>0</v>
      </c>
      <c r="G371" s="119">
        <f t="shared" si="22"/>
        <v>7811772</v>
      </c>
      <c r="I371" s="119">
        <f>SUMIF(Hoja1!C369:C1383,$A371,Hoja1!G369:G1383)</f>
        <v>7815584</v>
      </c>
      <c r="K371" s="119">
        <f t="shared" si="23"/>
        <v>5470908.7999999998</v>
      </c>
    </row>
    <row r="372" spans="1:11" x14ac:dyDescent="0.25">
      <c r="A372" s="40" t="s">
        <v>2974</v>
      </c>
      <c r="B372" s="9">
        <f>SUMIF('Comp Aportes'!$C$4:$C$1103,$A372,'Comp Aportes'!$E$4:$E$1103)</f>
        <v>7500000</v>
      </c>
      <c r="C372" s="127">
        <f t="shared" si="20"/>
        <v>1.2170762963907967E-2</v>
      </c>
      <c r="D372" s="9">
        <f>SUMIF('Comp Aportes'!$C$4:$C$1103,$A372,'Comp Aportes'!$G$4:$G$1103)</f>
        <v>16000000</v>
      </c>
      <c r="E372" s="128">
        <f t="shared" si="21"/>
        <v>6.744609097421525E-2</v>
      </c>
      <c r="G372" s="119">
        <f t="shared" si="22"/>
        <v>0</v>
      </c>
      <c r="I372" s="119">
        <f>SUMIF(Hoja1!C370:C1384,$A372,Hoja1!G370:G1384)</f>
        <v>0</v>
      </c>
      <c r="K372" s="119">
        <f t="shared" si="23"/>
        <v>0</v>
      </c>
    </row>
    <row r="373" spans="1:11" x14ac:dyDescent="0.25">
      <c r="A373" s="1" t="s">
        <v>2987</v>
      </c>
      <c r="B373" s="9">
        <f>SUMIF('Comp Aportes'!$C$4:$C$1103,$A373,'Comp Aportes'!$E$4:$E$1103)</f>
        <v>7498936</v>
      </c>
      <c r="C373" s="127">
        <f t="shared" si="20"/>
        <v>1.2169036338335487E-2</v>
      </c>
      <c r="D373" s="9">
        <f>SUMIF('Comp Aportes'!$C$4:$C$1103,$A373,'Comp Aportes'!$G$4:$G$1103)</f>
        <v>10614893</v>
      </c>
      <c r="E373" s="128">
        <f t="shared" si="21"/>
        <v>4.4745814934972546E-2</v>
      </c>
      <c r="G373" s="119">
        <f t="shared" si="22"/>
        <v>0</v>
      </c>
      <c r="I373" s="119">
        <f>SUMIF(Hoja1!C371:C1385,$A373,Hoja1!G371:G1385)</f>
        <v>0</v>
      </c>
      <c r="K373" s="119">
        <f t="shared" si="23"/>
        <v>0</v>
      </c>
    </row>
    <row r="374" spans="1:11" x14ac:dyDescent="0.25">
      <c r="A374" s="40" t="s">
        <v>2775</v>
      </c>
      <c r="B374" s="9">
        <f>SUMIF('Comp Aportes'!$C$4:$C$1103,$A374,'Comp Aportes'!$E$4:$E$1103)</f>
        <v>7300966</v>
      </c>
      <c r="C374" s="127">
        <f t="shared" si="20"/>
        <v>1.1847776879140173E-2</v>
      </c>
      <c r="D374" s="9">
        <f>SUMIF('Comp Aportes'!$C$4:$C$1103,$A374,'Comp Aportes'!$G$4:$G$1103)</f>
        <v>0</v>
      </c>
      <c r="E374" s="128">
        <f t="shared" si="21"/>
        <v>0</v>
      </c>
      <c r="G374" s="119">
        <f t="shared" si="22"/>
        <v>7300966</v>
      </c>
      <c r="I374" s="119">
        <f>SUMIF(Hoja1!C372:C1386,$A374,Hoja1!G372:G1386)</f>
        <v>0</v>
      </c>
      <c r="K374" s="119">
        <f t="shared" si="23"/>
        <v>0</v>
      </c>
    </row>
    <row r="375" spans="1:11" x14ac:dyDescent="0.25">
      <c r="A375" s="1" t="s">
        <v>346</v>
      </c>
      <c r="B375" s="9">
        <f>SUMIF('Comp Aportes'!$C$4:$C$1103,$A375,'Comp Aportes'!$E$4:$E$1103)</f>
        <v>7200000</v>
      </c>
      <c r="C375" s="127">
        <f t="shared" si="20"/>
        <v>1.1683932445351649E-2</v>
      </c>
      <c r="D375" s="9">
        <f>SUMIF('Comp Aportes'!$C$4:$C$1103,$A375,'Comp Aportes'!$G$4:$G$1103)</f>
        <v>0</v>
      </c>
      <c r="E375" s="128">
        <f t="shared" si="21"/>
        <v>0</v>
      </c>
      <c r="G375" s="119">
        <f t="shared" si="22"/>
        <v>7200000</v>
      </c>
      <c r="I375" s="119">
        <f>SUMIF(Hoja1!C373:C1387,$A375,Hoja1!G373:G1387)</f>
        <v>25802082</v>
      </c>
      <c r="K375" s="119">
        <f t="shared" si="23"/>
        <v>18061457.399999999</v>
      </c>
    </row>
    <row r="376" spans="1:11" x14ac:dyDescent="0.25">
      <c r="A376" s="40" t="s">
        <v>492</v>
      </c>
      <c r="B376" s="9">
        <f>SUMIF('Comp Aportes'!$C$4:$C$1103,$A376,'Comp Aportes'!$E$4:$E$1103)</f>
        <v>7108046</v>
      </c>
      <c r="C376" s="127">
        <f t="shared" si="20"/>
        <v>1.1534712400340557E-2</v>
      </c>
      <c r="D376" s="9">
        <f>SUMIF('Comp Aportes'!$C$4:$C$1103,$A376,'Comp Aportes'!$G$4:$G$1103)</f>
        <v>7000000</v>
      </c>
      <c r="E376" s="128">
        <f t="shared" si="21"/>
        <v>2.9507664801219174E-2</v>
      </c>
      <c r="G376" s="119">
        <f t="shared" si="22"/>
        <v>108046</v>
      </c>
      <c r="I376" s="119">
        <f>SUMIF(Hoja1!C374:C1388,$A376,Hoja1!G374:G1388)</f>
        <v>7809428</v>
      </c>
      <c r="K376" s="119">
        <f t="shared" si="23"/>
        <v>5466599.5999999996</v>
      </c>
    </row>
    <row r="377" spans="1:11" x14ac:dyDescent="0.25">
      <c r="A377" s="40" t="s">
        <v>2744</v>
      </c>
      <c r="B377" s="9">
        <f>SUMIF('Comp Aportes'!$C$4:$C$1103,$A377,'Comp Aportes'!$E$4:$E$1103)</f>
        <v>7023809</v>
      </c>
      <c r="C377" s="127">
        <f t="shared" si="20"/>
        <v>1.1398015259035128E-2</v>
      </c>
      <c r="D377" s="9">
        <f>SUMIF('Comp Aportes'!$C$4:$C$1103,$A377,'Comp Aportes'!$G$4:$G$1103)</f>
        <v>0</v>
      </c>
      <c r="E377" s="128">
        <f t="shared" si="21"/>
        <v>0</v>
      </c>
      <c r="G377" s="119">
        <f t="shared" si="22"/>
        <v>7023809</v>
      </c>
      <c r="I377" s="119">
        <f>SUMIF(Hoja1!C375:C1389,$A377,Hoja1!G375:G1389)</f>
        <v>7194320</v>
      </c>
      <c r="K377" s="119">
        <f t="shared" si="23"/>
        <v>5036024</v>
      </c>
    </row>
    <row r="378" spans="1:11" x14ac:dyDescent="0.25">
      <c r="A378" s="40" t="s">
        <v>2872</v>
      </c>
      <c r="B378" s="9">
        <f>SUMIF('Comp Aportes'!$C$4:$C$1103,$A378,'Comp Aportes'!$E$4:$E$1103)</f>
        <v>7000000</v>
      </c>
      <c r="C378" s="127">
        <f t="shared" si="20"/>
        <v>1.1359378766314102E-2</v>
      </c>
      <c r="D378" s="9">
        <f>SUMIF('Comp Aportes'!$C$4:$C$1103,$A378,'Comp Aportes'!$G$4:$G$1103)</f>
        <v>30000000</v>
      </c>
      <c r="E378" s="128">
        <f t="shared" si="21"/>
        <v>0.1264614205766536</v>
      </c>
      <c r="G378" s="119">
        <f t="shared" si="22"/>
        <v>0</v>
      </c>
      <c r="I378" s="119">
        <f>SUMIF(Hoja1!C376:C1390,$A378,Hoja1!G376:G1390)</f>
        <v>28589968</v>
      </c>
      <c r="K378" s="119">
        <f t="shared" si="23"/>
        <v>20012977.599999998</v>
      </c>
    </row>
    <row r="379" spans="1:11" x14ac:dyDescent="0.25">
      <c r="A379" s="1" t="s">
        <v>2883</v>
      </c>
      <c r="B379" s="9">
        <f>SUMIF('Comp Aportes'!$C$4:$C$1103,$A379,'Comp Aportes'!$E$4:$E$1103)</f>
        <v>7000000</v>
      </c>
      <c r="C379" s="127">
        <f t="shared" si="20"/>
        <v>1.1359378766314102E-2</v>
      </c>
      <c r="D379" s="9">
        <f>SUMIF('Comp Aportes'!$C$4:$C$1103,$A379,'Comp Aportes'!$G$4:$G$1103)</f>
        <v>0</v>
      </c>
      <c r="E379" s="128">
        <f t="shared" si="21"/>
        <v>0</v>
      </c>
      <c r="G379" s="119">
        <f t="shared" si="22"/>
        <v>7000000</v>
      </c>
      <c r="I379" s="119">
        <f>SUMIF(Hoja1!C377:C1391,$A379,Hoja1!G377:G1391)</f>
        <v>12121534</v>
      </c>
      <c r="K379" s="119">
        <f t="shared" si="23"/>
        <v>8485073.7999999989</v>
      </c>
    </row>
    <row r="380" spans="1:11" x14ac:dyDescent="0.25">
      <c r="A380" s="1" t="s">
        <v>361</v>
      </c>
      <c r="B380" s="9">
        <f>SUMIF('Comp Aportes'!$C$4:$C$1103,$A380,'Comp Aportes'!$E$4:$E$1103)</f>
        <v>6957788</v>
      </c>
      <c r="C380" s="127">
        <f t="shared" si="20"/>
        <v>1.1290878466816439E-2</v>
      </c>
      <c r="D380" s="9">
        <f>SUMIF('Comp Aportes'!$C$4:$C$1103,$A380,'Comp Aportes'!$G$4:$G$1103)</f>
        <v>0</v>
      </c>
      <c r="E380" s="128">
        <f t="shared" si="21"/>
        <v>0</v>
      </c>
      <c r="G380" s="119">
        <f t="shared" si="22"/>
        <v>6957788</v>
      </c>
      <c r="I380" s="119">
        <f>SUMIF(Hoja1!C378:C1392,$A380,Hoja1!G378:G1392)</f>
        <v>7962751</v>
      </c>
      <c r="K380" s="119">
        <f t="shared" si="23"/>
        <v>5573925.6999999993</v>
      </c>
    </row>
    <row r="381" spans="1:11" x14ac:dyDescent="0.25">
      <c r="A381" s="40" t="s">
        <v>2965</v>
      </c>
      <c r="B381" s="9">
        <f>SUMIF('Comp Aportes'!$C$4:$C$1103,$A381,'Comp Aportes'!$E$4:$E$1103)</f>
        <v>6753191</v>
      </c>
      <c r="C381" s="127">
        <f t="shared" si="20"/>
        <v>1.0958864921466215E-2</v>
      </c>
      <c r="D381" s="9">
        <f>SUMIF('Comp Aportes'!$C$4:$C$1103,$A381,'Comp Aportes'!$G$4:$G$1103)</f>
        <v>2058522</v>
      </c>
      <c r="E381" s="128">
        <f t="shared" si="21"/>
        <v>8.6774538802764714E-3</v>
      </c>
      <c r="G381" s="119">
        <f t="shared" si="22"/>
        <v>4694669</v>
      </c>
      <c r="I381" s="119">
        <f>SUMIF(Hoja1!C379:C1393,$A381,Hoja1!G379:G1393)</f>
        <v>19325878</v>
      </c>
      <c r="K381" s="119">
        <f t="shared" si="23"/>
        <v>13528114.6</v>
      </c>
    </row>
    <row r="382" spans="1:11" x14ac:dyDescent="0.25">
      <c r="A382" s="40" t="s">
        <v>2720</v>
      </c>
      <c r="B382" s="9">
        <f>SUMIF('Comp Aportes'!$C$4:$C$1103,$A382,'Comp Aportes'!$E$4:$E$1103)</f>
        <v>6600400</v>
      </c>
      <c r="C382" s="127">
        <f t="shared" si="20"/>
        <v>1.0710920515597086E-2</v>
      </c>
      <c r="D382" s="9">
        <f>SUMIF('Comp Aportes'!$C$4:$C$1103,$A382,'Comp Aportes'!$G$4:$G$1103)</f>
        <v>0</v>
      </c>
      <c r="E382" s="128">
        <f t="shared" si="21"/>
        <v>0</v>
      </c>
      <c r="G382" s="119">
        <f t="shared" si="22"/>
        <v>6600400</v>
      </c>
      <c r="I382" s="119">
        <f>SUMIF(Hoja1!C380:C1394,$A382,Hoja1!G380:G1394)</f>
        <v>28366579</v>
      </c>
      <c r="K382" s="119">
        <f t="shared" si="23"/>
        <v>19856605.299999997</v>
      </c>
    </row>
    <row r="383" spans="1:11" x14ac:dyDescent="0.25">
      <c r="A383" s="1" t="s">
        <v>2500</v>
      </c>
      <c r="B383" s="9">
        <f>SUMIF('Comp Aportes'!$C$4:$C$1103,$A383,'Comp Aportes'!$E$4:$E$1103)</f>
        <v>6591398</v>
      </c>
      <c r="C383" s="127">
        <f t="shared" si="20"/>
        <v>1.0696312354503607E-2</v>
      </c>
      <c r="D383" s="9">
        <f>SUMIF('Comp Aportes'!$C$4:$C$1103,$A383,'Comp Aportes'!$G$4:$G$1103)</f>
        <v>7394931</v>
      </c>
      <c r="E383" s="128">
        <f t="shared" si="21"/>
        <v>3.1172449310877787E-2</v>
      </c>
      <c r="G383" s="119">
        <f t="shared" si="22"/>
        <v>0</v>
      </c>
      <c r="I383" s="119">
        <f>SUMIF(Hoja1!C381:C1395,$A383,Hoja1!G381:G1395)</f>
        <v>0</v>
      </c>
      <c r="K383" s="119">
        <f t="shared" si="23"/>
        <v>0</v>
      </c>
    </row>
    <row r="384" spans="1:11" x14ac:dyDescent="0.25">
      <c r="A384" s="40" t="s">
        <v>2981</v>
      </c>
      <c r="B384" s="9">
        <f>SUMIF('Comp Aportes'!$C$4:$C$1103,$A384,'Comp Aportes'!$E$4:$E$1103)</f>
        <v>6576945</v>
      </c>
      <c r="C384" s="127">
        <f t="shared" si="20"/>
        <v>1.0672858482887957E-2</v>
      </c>
      <c r="D384" s="9">
        <f>SUMIF('Comp Aportes'!$C$4:$C$1103,$A384,'Comp Aportes'!$G$4:$G$1103)</f>
        <v>6629561</v>
      </c>
      <c r="E384" s="128">
        <f t="shared" si="21"/>
        <v>2.7946123395319343E-2</v>
      </c>
      <c r="G384" s="119">
        <f t="shared" si="22"/>
        <v>0</v>
      </c>
      <c r="I384" s="119">
        <f>SUMIF(Hoja1!C382:C1396,$A384,Hoja1!G382:G1396)</f>
        <v>0</v>
      </c>
      <c r="K384" s="119">
        <f t="shared" si="23"/>
        <v>0</v>
      </c>
    </row>
    <row r="385" spans="1:11" x14ac:dyDescent="0.25">
      <c r="A385" s="1" t="s">
        <v>2759</v>
      </c>
      <c r="B385" s="9">
        <f>SUMIF('Comp Aportes'!$C$4:$C$1103,$A385,'Comp Aportes'!$E$4:$E$1103)</f>
        <v>6180223</v>
      </c>
      <c r="C385" s="127">
        <f t="shared" si="20"/>
        <v>1.0029070559612292E-2</v>
      </c>
      <c r="D385" s="9">
        <f>SUMIF('Comp Aportes'!$C$4:$C$1103,$A385,'Comp Aportes'!$G$4:$G$1103)</f>
        <v>210207</v>
      </c>
      <c r="E385" s="128">
        <f t="shared" si="21"/>
        <v>8.8610252783855416E-4</v>
      </c>
      <c r="G385" s="119">
        <f t="shared" si="22"/>
        <v>5970016</v>
      </c>
      <c r="I385" s="119">
        <f>SUMIF(Hoja1!C383:C1397,$A385,Hoja1!G383:G1397)</f>
        <v>4668777</v>
      </c>
      <c r="K385" s="119">
        <f t="shared" si="23"/>
        <v>3268143.9</v>
      </c>
    </row>
    <row r="386" spans="1:11" x14ac:dyDescent="0.25">
      <c r="A386" s="1" t="s">
        <v>2107</v>
      </c>
      <c r="B386" s="9">
        <f>SUMIF('Comp Aportes'!$C$4:$C$1103,$A386,'Comp Aportes'!$E$4:$E$1103)</f>
        <v>6087715</v>
      </c>
      <c r="C386" s="127">
        <f t="shared" si="20"/>
        <v>9.8789515009102651E-3</v>
      </c>
      <c r="D386" s="9">
        <f>SUMIF('Comp Aportes'!$C$4:$C$1103,$A386,'Comp Aportes'!$G$4:$G$1103)</f>
        <v>0</v>
      </c>
      <c r="E386" s="128">
        <f t="shared" si="21"/>
        <v>0</v>
      </c>
      <c r="G386" s="119">
        <f t="shared" si="22"/>
        <v>6087715</v>
      </c>
      <c r="I386" s="119">
        <f>SUMIF(Hoja1!C384:C1398,$A386,Hoja1!G384:G1398)</f>
        <v>0</v>
      </c>
      <c r="K386" s="119">
        <f t="shared" si="23"/>
        <v>0</v>
      </c>
    </row>
    <row r="387" spans="1:11" x14ac:dyDescent="0.25">
      <c r="A387" s="40" t="s">
        <v>50</v>
      </c>
      <c r="B387" s="9">
        <f>SUMIF('Comp Aportes'!$C$4:$C$1103,$A387,'Comp Aportes'!$E$4:$E$1103)</f>
        <v>6000000</v>
      </c>
      <c r="C387" s="127">
        <f t="shared" si="20"/>
        <v>9.7366103711263741E-3</v>
      </c>
      <c r="D387" s="9">
        <f>SUMIF('Comp Aportes'!$C$4:$C$1103,$A387,'Comp Aportes'!$G$4:$G$1103)</f>
        <v>0</v>
      </c>
      <c r="E387" s="128">
        <f t="shared" si="21"/>
        <v>0</v>
      </c>
      <c r="G387" s="119">
        <f t="shared" si="22"/>
        <v>6000000</v>
      </c>
      <c r="I387" s="119">
        <f>SUMIF(Hoja1!C385:C1399,$A387,Hoja1!G385:G1399)</f>
        <v>0</v>
      </c>
      <c r="K387" s="119">
        <f t="shared" si="23"/>
        <v>0</v>
      </c>
    </row>
    <row r="388" spans="1:11" x14ac:dyDescent="0.25">
      <c r="A388" s="1" t="s">
        <v>1302</v>
      </c>
      <c r="B388" s="9">
        <f>SUMIF('Comp Aportes'!$C$4:$C$1103,$A388,'Comp Aportes'!$E$4:$E$1103)</f>
        <v>5786667</v>
      </c>
      <c r="C388" s="127">
        <f t="shared" si="20"/>
        <v>9.3904203210757892E-3</v>
      </c>
      <c r="D388" s="9">
        <f>SUMIF('Comp Aportes'!$C$4:$C$1103,$A388,'Comp Aportes'!$G$4:$G$1103)</f>
        <v>0</v>
      </c>
      <c r="E388" s="128">
        <f t="shared" si="21"/>
        <v>0</v>
      </c>
      <c r="G388" s="119">
        <f t="shared" si="22"/>
        <v>5786667</v>
      </c>
      <c r="I388" s="119">
        <f>SUMIF(Hoja1!C386:C1400,$A388,Hoja1!G386:G1400)</f>
        <v>26684963</v>
      </c>
      <c r="K388" s="119">
        <f t="shared" si="23"/>
        <v>18679474.099999998</v>
      </c>
    </row>
    <row r="389" spans="1:11" x14ac:dyDescent="0.25">
      <c r="A389" s="1" t="s">
        <v>2766</v>
      </c>
      <c r="B389" s="9">
        <f>SUMIF('Comp Aportes'!$C$4:$C$1103,$A389,'Comp Aportes'!$E$4:$E$1103)</f>
        <v>5717911</v>
      </c>
      <c r="C389" s="127">
        <f t="shared" ref="C389:C452" si="24">+$B389*100/$B$541</f>
        <v>9.2788452572962615E-3</v>
      </c>
      <c r="D389" s="9">
        <f>SUMIF('Comp Aportes'!$C$4:$C$1103,$A389,'Comp Aportes'!$G$4:$G$1103)</f>
        <v>3247008</v>
      </c>
      <c r="E389" s="128">
        <f t="shared" ref="E389:E452" si="25">+$D389*100/$D$541</f>
        <v>1.3687374810125295E-2</v>
      </c>
      <c r="G389" s="119">
        <f t="shared" ref="G389:G452" si="26">IF((B389-D389)&gt;0,B389-D389,0)</f>
        <v>2470903</v>
      </c>
      <c r="I389" s="119">
        <f>SUMIF(Hoja1!C387:C1401,$A389,Hoja1!G387:G1401)</f>
        <v>79987202</v>
      </c>
      <c r="K389" s="119">
        <f t="shared" ref="K389:K452" si="27">+I389*0.7</f>
        <v>55991041.399999999</v>
      </c>
    </row>
    <row r="390" spans="1:11" x14ac:dyDescent="0.25">
      <c r="A390" s="1" t="s">
        <v>2729</v>
      </c>
      <c r="B390" s="9">
        <f>SUMIF('Comp Aportes'!$C$4:$C$1103,$A390,'Comp Aportes'!$E$4:$E$1103)</f>
        <v>5590330</v>
      </c>
      <c r="C390" s="127">
        <f t="shared" si="24"/>
        <v>9.0718108426698172E-3</v>
      </c>
      <c r="D390" s="9">
        <f>SUMIF('Comp Aportes'!$C$4:$C$1103,$A390,'Comp Aportes'!$G$4:$G$1103)</f>
        <v>1800000</v>
      </c>
      <c r="E390" s="128">
        <f t="shared" si="25"/>
        <v>7.5876852345992162E-3</v>
      </c>
      <c r="G390" s="119">
        <f t="shared" si="26"/>
        <v>3790330</v>
      </c>
      <c r="I390" s="119">
        <f>SUMIF(Hoja1!C388:C1402,$A390,Hoja1!G388:G1402)</f>
        <v>6208981</v>
      </c>
      <c r="K390" s="119">
        <f t="shared" si="27"/>
        <v>4346286.7</v>
      </c>
    </row>
    <row r="391" spans="1:11" x14ac:dyDescent="0.25">
      <c r="A391" s="40" t="s">
        <v>122</v>
      </c>
      <c r="B391" s="9">
        <f>SUMIF('Comp Aportes'!$C$4:$C$1103,$A391,'Comp Aportes'!$E$4:$E$1103)</f>
        <v>5588593</v>
      </c>
      <c r="C391" s="127">
        <f t="shared" si="24"/>
        <v>9.0689920939673752E-3</v>
      </c>
      <c r="D391" s="9">
        <f>SUMIF('Comp Aportes'!$C$4:$C$1103,$A391,'Comp Aportes'!$G$4:$G$1103)</f>
        <v>0</v>
      </c>
      <c r="E391" s="128">
        <f t="shared" si="25"/>
        <v>0</v>
      </c>
      <c r="G391" s="119">
        <f t="shared" si="26"/>
        <v>5588593</v>
      </c>
      <c r="I391" s="119">
        <f>SUMIF(Hoja1!C389:C1403,$A391,Hoja1!G389:G1403)</f>
        <v>0</v>
      </c>
      <c r="K391" s="119">
        <f t="shared" si="27"/>
        <v>0</v>
      </c>
    </row>
    <row r="392" spans="1:11" x14ac:dyDescent="0.25">
      <c r="A392" s="40" t="s">
        <v>2903</v>
      </c>
      <c r="B392" s="9">
        <f>SUMIF('Comp Aportes'!$C$4:$C$1103,$A392,'Comp Aportes'!$E$4:$E$1103)</f>
        <v>5500496</v>
      </c>
      <c r="C392" s="127">
        <f t="shared" si="24"/>
        <v>8.9260310666565215E-3</v>
      </c>
      <c r="D392" s="9">
        <f>SUMIF('Comp Aportes'!$C$4:$C$1103,$A392,'Comp Aportes'!$G$4:$G$1103)</f>
        <v>0</v>
      </c>
      <c r="E392" s="128">
        <f t="shared" si="25"/>
        <v>0</v>
      </c>
      <c r="G392" s="119">
        <f t="shared" si="26"/>
        <v>5500496</v>
      </c>
      <c r="I392" s="119">
        <f>SUMIF(Hoja1!C390:C1404,$A392,Hoja1!G390:G1404)</f>
        <v>5372453</v>
      </c>
      <c r="K392" s="119">
        <f t="shared" si="27"/>
        <v>3760717.0999999996</v>
      </c>
    </row>
    <row r="393" spans="1:11" x14ac:dyDescent="0.25">
      <c r="A393" s="40" t="s">
        <v>843</v>
      </c>
      <c r="B393" s="9">
        <f>SUMIF('Comp Aportes'!$C$4:$C$1103,$A393,'Comp Aportes'!$E$4:$E$1103)</f>
        <v>5500000</v>
      </c>
      <c r="C393" s="127">
        <f t="shared" si="24"/>
        <v>8.9252261735325092E-3</v>
      </c>
      <c r="D393" s="9">
        <f>SUMIF('Comp Aportes'!$C$4:$C$1103,$A393,'Comp Aportes'!$G$4:$G$1103)</f>
        <v>0</v>
      </c>
      <c r="E393" s="128">
        <f t="shared" si="25"/>
        <v>0</v>
      </c>
      <c r="G393" s="119">
        <f t="shared" si="26"/>
        <v>5500000</v>
      </c>
      <c r="I393" s="119">
        <f>SUMIF(Hoja1!C391:C1405,$A393,Hoja1!G391:G1405)</f>
        <v>12455389</v>
      </c>
      <c r="K393" s="119">
        <f t="shared" si="27"/>
        <v>8718772.2999999989</v>
      </c>
    </row>
    <row r="394" spans="1:11" x14ac:dyDescent="0.25">
      <c r="A394" s="1" t="s">
        <v>1458</v>
      </c>
      <c r="B394" s="9">
        <f>SUMIF('Comp Aportes'!$C$4:$C$1103,$A394,'Comp Aportes'!$E$4:$E$1103)</f>
        <v>5230766</v>
      </c>
      <c r="C394" s="127">
        <f t="shared" si="24"/>
        <v>8.4883217474225354E-3</v>
      </c>
      <c r="D394" s="9">
        <f>SUMIF('Comp Aportes'!$C$4:$C$1103,$A394,'Comp Aportes'!$G$4:$G$1103)</f>
        <v>0</v>
      </c>
      <c r="E394" s="128">
        <f t="shared" si="25"/>
        <v>0</v>
      </c>
      <c r="G394" s="119">
        <f t="shared" si="26"/>
        <v>5230766</v>
      </c>
      <c r="I394" s="119">
        <f>SUMIF(Hoja1!C392:C1406,$A394,Hoja1!G392:G1406)</f>
        <v>5253636</v>
      </c>
      <c r="K394" s="119">
        <f t="shared" si="27"/>
        <v>3677545.1999999997</v>
      </c>
    </row>
    <row r="395" spans="1:11" x14ac:dyDescent="0.25">
      <c r="A395" s="1" t="s">
        <v>2714</v>
      </c>
      <c r="B395" s="9">
        <f>SUMIF('Comp Aportes'!$C$4:$C$1103,$A395,'Comp Aportes'!$E$4:$E$1103)</f>
        <v>5177419</v>
      </c>
      <c r="C395" s="127">
        <f t="shared" si="24"/>
        <v>8.4017519218444556E-3</v>
      </c>
      <c r="D395" s="9">
        <f>SUMIF('Comp Aportes'!$C$4:$C$1103,$A395,'Comp Aportes'!$G$4:$G$1103)</f>
        <v>0</v>
      </c>
      <c r="E395" s="128">
        <f t="shared" si="25"/>
        <v>0</v>
      </c>
      <c r="G395" s="119">
        <f t="shared" si="26"/>
        <v>5177419</v>
      </c>
      <c r="I395" s="119">
        <f>SUMIF(Hoja1!C393:C1407,$A395,Hoja1!G393:G1407)</f>
        <v>15378494</v>
      </c>
      <c r="K395" s="119">
        <f t="shared" si="27"/>
        <v>10764945.799999999</v>
      </c>
    </row>
    <row r="396" spans="1:11" x14ac:dyDescent="0.25">
      <c r="A396" s="1" t="s">
        <v>2841</v>
      </c>
      <c r="B396" s="9">
        <f>SUMIF('Comp Aportes'!$C$4:$C$1103,$A396,'Comp Aportes'!$E$4:$E$1103)</f>
        <v>5125071</v>
      </c>
      <c r="C396" s="127">
        <f t="shared" si="24"/>
        <v>8.3168032418931698E-3</v>
      </c>
      <c r="D396" s="9">
        <f>SUMIF('Comp Aportes'!$C$4:$C$1103,$A396,'Comp Aportes'!$G$4:$G$1103)</f>
        <v>0</v>
      </c>
      <c r="E396" s="128">
        <f t="shared" si="25"/>
        <v>0</v>
      </c>
      <c r="G396" s="119">
        <f t="shared" si="26"/>
        <v>5125071</v>
      </c>
      <c r="I396" s="119">
        <f>SUMIF(Hoja1!C394:C1408,$A396,Hoja1!G394:G1408)</f>
        <v>3773116</v>
      </c>
      <c r="K396" s="119">
        <f t="shared" si="27"/>
        <v>2641181.1999999997</v>
      </c>
    </row>
    <row r="397" spans="1:11" x14ac:dyDescent="0.25">
      <c r="A397" s="40" t="s">
        <v>2360</v>
      </c>
      <c r="B397" s="9">
        <f>SUMIF('Comp Aportes'!$C$4:$C$1103,$A397,'Comp Aportes'!$E$4:$E$1103)</f>
        <v>5113636</v>
      </c>
      <c r="C397" s="127">
        <f t="shared" si="24"/>
        <v>8.2982468852941978E-3</v>
      </c>
      <c r="D397" s="9">
        <f>SUMIF('Comp Aportes'!$C$4:$C$1103,$A397,'Comp Aportes'!$G$4:$G$1103)</f>
        <v>10000000</v>
      </c>
      <c r="E397" s="128">
        <f t="shared" si="25"/>
        <v>4.2153806858884535E-2</v>
      </c>
      <c r="G397" s="119">
        <f t="shared" si="26"/>
        <v>0</v>
      </c>
      <c r="I397" s="119">
        <f>SUMIF(Hoja1!C395:C1409,$A397,Hoja1!G395:G1409)</f>
        <v>32765874</v>
      </c>
      <c r="K397" s="119">
        <f t="shared" si="27"/>
        <v>22936111.799999997</v>
      </c>
    </row>
    <row r="398" spans="1:11" x14ac:dyDescent="0.25">
      <c r="A398" s="40" t="s">
        <v>1659</v>
      </c>
      <c r="B398" s="9">
        <f>SUMIF('Comp Aportes'!$C$4:$C$1103,$A398,'Comp Aportes'!$E$4:$E$1103)</f>
        <v>5056182</v>
      </c>
      <c r="C398" s="127">
        <f t="shared" si="24"/>
        <v>8.2050123499170808E-3</v>
      </c>
      <c r="D398" s="9">
        <f>SUMIF('Comp Aportes'!$C$4:$C$1103,$A398,'Comp Aportes'!$G$4:$G$1103)</f>
        <v>0</v>
      </c>
      <c r="E398" s="128">
        <f t="shared" si="25"/>
        <v>0</v>
      </c>
      <c r="G398" s="119">
        <f t="shared" si="26"/>
        <v>5056182</v>
      </c>
      <c r="I398" s="119">
        <f>SUMIF(Hoja1!C396:C1410,$A398,Hoja1!G396:G1410)</f>
        <v>4543111</v>
      </c>
      <c r="K398" s="119">
        <f t="shared" si="27"/>
        <v>3180177.6999999997</v>
      </c>
    </row>
    <row r="399" spans="1:11" x14ac:dyDescent="0.25">
      <c r="A399" s="1" t="s">
        <v>2977</v>
      </c>
      <c r="B399" s="9">
        <f>SUMIF('Comp Aportes'!$C$4:$C$1103,$A399,'Comp Aportes'!$E$4:$E$1103)</f>
        <v>5044705</v>
      </c>
      <c r="C399" s="127">
        <f t="shared" si="24"/>
        <v>8.1863878370455126E-3</v>
      </c>
      <c r="D399" s="9">
        <f>SUMIF('Comp Aportes'!$C$4:$C$1103,$A399,'Comp Aportes'!$G$4:$G$1103)</f>
        <v>7058824</v>
      </c>
      <c r="E399" s="128">
        <f t="shared" si="25"/>
        <v>2.9755630354685876E-2</v>
      </c>
      <c r="G399" s="119">
        <f t="shared" si="26"/>
        <v>0</v>
      </c>
      <c r="I399" s="119">
        <f>SUMIF(Hoja1!C397:C1411,$A399,Hoja1!G397:G1411)</f>
        <v>24058799</v>
      </c>
      <c r="K399" s="119">
        <f t="shared" si="27"/>
        <v>16841159.300000001</v>
      </c>
    </row>
    <row r="400" spans="1:11" x14ac:dyDescent="0.25">
      <c r="A400" s="1" t="s">
        <v>2790</v>
      </c>
      <c r="B400" s="9">
        <f>SUMIF('Comp Aportes'!$C$4:$C$1103,$A400,'Comp Aportes'!$E$4:$E$1103)</f>
        <v>5007988</v>
      </c>
      <c r="C400" s="127">
        <f t="shared" si="24"/>
        <v>8.1268046498794034E-3</v>
      </c>
      <c r="D400" s="9">
        <f>SUMIF('Comp Aportes'!$C$4:$C$1103,$A400,'Comp Aportes'!$G$4:$G$1103)</f>
        <v>0</v>
      </c>
      <c r="E400" s="128">
        <f t="shared" si="25"/>
        <v>0</v>
      </c>
      <c r="G400" s="119">
        <f t="shared" si="26"/>
        <v>5007988</v>
      </c>
      <c r="I400" s="119">
        <f>SUMIF(Hoja1!C398:C1412,$A400,Hoja1!G398:G1412)</f>
        <v>0</v>
      </c>
      <c r="K400" s="119">
        <f t="shared" si="27"/>
        <v>0</v>
      </c>
    </row>
    <row r="401" spans="1:11" x14ac:dyDescent="0.25">
      <c r="A401" s="1" t="s">
        <v>2787</v>
      </c>
      <c r="B401" s="9">
        <f>SUMIF('Comp Aportes'!$C$4:$C$1103,$A401,'Comp Aportes'!$E$4:$E$1103)</f>
        <v>5000000</v>
      </c>
      <c r="C401" s="127">
        <f t="shared" si="24"/>
        <v>8.1138419759386442E-3</v>
      </c>
      <c r="D401" s="9">
        <f>SUMIF('Comp Aportes'!$C$4:$C$1103,$A401,'Comp Aportes'!$G$4:$G$1103)</f>
        <v>0</v>
      </c>
      <c r="E401" s="128">
        <f t="shared" si="25"/>
        <v>0</v>
      </c>
      <c r="G401" s="119">
        <f t="shared" si="26"/>
        <v>5000000</v>
      </c>
      <c r="I401" s="119">
        <f>SUMIF(Hoja1!C399:C1413,$A401,Hoja1!G399:G1413)</f>
        <v>43271778</v>
      </c>
      <c r="K401" s="119">
        <f t="shared" si="27"/>
        <v>30290244.599999998</v>
      </c>
    </row>
    <row r="402" spans="1:11" x14ac:dyDescent="0.25">
      <c r="A402" s="40" t="s">
        <v>2976</v>
      </c>
      <c r="B402" s="9">
        <f>SUMIF('Comp Aportes'!$C$4:$C$1103,$A402,'Comp Aportes'!$E$4:$E$1103)</f>
        <v>5000000</v>
      </c>
      <c r="C402" s="127">
        <f t="shared" si="24"/>
        <v>8.1138419759386442E-3</v>
      </c>
      <c r="D402" s="9">
        <f>SUMIF('Comp Aportes'!$C$4:$C$1103,$A402,'Comp Aportes'!$G$4:$G$1103)</f>
        <v>6000000</v>
      </c>
      <c r="E402" s="128">
        <f t="shared" si="25"/>
        <v>2.5292284115330722E-2</v>
      </c>
      <c r="G402" s="119">
        <f t="shared" si="26"/>
        <v>0</v>
      </c>
      <c r="I402" s="119">
        <f>SUMIF(Hoja1!C400:C1414,$A402,Hoja1!G400:G1414)</f>
        <v>10482173</v>
      </c>
      <c r="K402" s="119">
        <f t="shared" si="27"/>
        <v>7337521.0999999996</v>
      </c>
    </row>
    <row r="403" spans="1:11" x14ac:dyDescent="0.25">
      <c r="A403" s="1" t="s">
        <v>694</v>
      </c>
      <c r="B403" s="9">
        <f>SUMIF('Comp Aportes'!$C$4:$C$1103,$A403,'Comp Aportes'!$E$4:$E$1103)</f>
        <v>5000000</v>
      </c>
      <c r="C403" s="127">
        <f t="shared" si="24"/>
        <v>8.1138419759386442E-3</v>
      </c>
      <c r="D403" s="9">
        <f>SUMIF('Comp Aportes'!$C$4:$C$1103,$A403,'Comp Aportes'!$G$4:$G$1103)</f>
        <v>0</v>
      </c>
      <c r="E403" s="128">
        <f t="shared" si="25"/>
        <v>0</v>
      </c>
      <c r="G403" s="119">
        <f t="shared" si="26"/>
        <v>5000000</v>
      </c>
      <c r="I403" s="119">
        <f>SUMIF(Hoja1!C401:C1415,$A403,Hoja1!G401:G1415)</f>
        <v>0</v>
      </c>
      <c r="K403" s="119">
        <f t="shared" si="27"/>
        <v>0</v>
      </c>
    </row>
    <row r="404" spans="1:11" x14ac:dyDescent="0.25">
      <c r="A404" s="40" t="s">
        <v>1750</v>
      </c>
      <c r="B404" s="9">
        <f>SUMIF('Comp Aportes'!$C$4:$C$1103,$A404,'Comp Aportes'!$E$4:$E$1103)</f>
        <v>5000000</v>
      </c>
      <c r="C404" s="127">
        <f t="shared" si="24"/>
        <v>8.1138419759386442E-3</v>
      </c>
      <c r="D404" s="9">
        <f>SUMIF('Comp Aportes'!$C$4:$C$1103,$A404,'Comp Aportes'!$G$4:$G$1103)</f>
        <v>0</v>
      </c>
      <c r="E404" s="128">
        <f t="shared" si="25"/>
        <v>0</v>
      </c>
      <c r="G404" s="119">
        <f t="shared" si="26"/>
        <v>5000000</v>
      </c>
      <c r="I404" s="119">
        <f>SUMIF(Hoja1!C402:C1416,$A404,Hoja1!G402:G1416)</f>
        <v>50419221</v>
      </c>
      <c r="K404" s="119">
        <f t="shared" si="27"/>
        <v>35293454.699999996</v>
      </c>
    </row>
    <row r="405" spans="1:11" x14ac:dyDescent="0.25">
      <c r="A405" s="1" t="s">
        <v>2856</v>
      </c>
      <c r="B405" s="9">
        <f>SUMIF('Comp Aportes'!$C$4:$C$1103,$A405,'Comp Aportes'!$E$4:$E$1103)</f>
        <v>5000000</v>
      </c>
      <c r="C405" s="127">
        <f t="shared" si="24"/>
        <v>8.1138419759386442E-3</v>
      </c>
      <c r="D405" s="9">
        <f>SUMIF('Comp Aportes'!$C$4:$C$1103,$A405,'Comp Aportes'!$G$4:$G$1103)</f>
        <v>149333</v>
      </c>
      <c r="E405" s="128">
        <f t="shared" si="25"/>
        <v>6.2949544396578047E-4</v>
      </c>
      <c r="G405" s="119">
        <f t="shared" si="26"/>
        <v>4850667</v>
      </c>
      <c r="I405" s="119">
        <f>SUMIF(Hoja1!C403:C1417,$A405,Hoja1!G403:G1417)</f>
        <v>157327151</v>
      </c>
      <c r="K405" s="119">
        <f t="shared" si="27"/>
        <v>110129005.69999999</v>
      </c>
    </row>
    <row r="406" spans="1:11" x14ac:dyDescent="0.25">
      <c r="A406" s="40" t="s">
        <v>2859</v>
      </c>
      <c r="B406" s="9">
        <f>SUMIF('Comp Aportes'!$C$4:$C$1103,$A406,'Comp Aportes'!$E$4:$E$1103)</f>
        <v>5000000</v>
      </c>
      <c r="C406" s="127">
        <f t="shared" si="24"/>
        <v>8.1138419759386442E-3</v>
      </c>
      <c r="D406" s="9">
        <f>SUMIF('Comp Aportes'!$C$4:$C$1103,$A406,'Comp Aportes'!$G$4:$G$1103)</f>
        <v>7600000</v>
      </c>
      <c r="E406" s="128">
        <f t="shared" si="25"/>
        <v>3.203689321275225E-2</v>
      </c>
      <c r="G406" s="119">
        <f t="shared" si="26"/>
        <v>0</v>
      </c>
      <c r="I406" s="119">
        <f>SUMIF(Hoja1!C404:C1418,$A406,Hoja1!G404:G1418)</f>
        <v>0</v>
      </c>
      <c r="K406" s="119">
        <f t="shared" si="27"/>
        <v>0</v>
      </c>
    </row>
    <row r="407" spans="1:11" x14ac:dyDescent="0.25">
      <c r="A407" s="40" t="s">
        <v>2862</v>
      </c>
      <c r="B407" s="9">
        <f>SUMIF('Comp Aportes'!$C$4:$C$1103,$A407,'Comp Aportes'!$E$4:$E$1103)</f>
        <v>5000000</v>
      </c>
      <c r="C407" s="127">
        <f t="shared" si="24"/>
        <v>8.1138419759386442E-3</v>
      </c>
      <c r="D407" s="9">
        <f>SUMIF('Comp Aportes'!$C$4:$C$1103,$A407,'Comp Aportes'!$G$4:$G$1103)</f>
        <v>0</v>
      </c>
      <c r="E407" s="128">
        <f t="shared" si="25"/>
        <v>0</v>
      </c>
      <c r="G407" s="119">
        <f t="shared" si="26"/>
        <v>5000000</v>
      </c>
      <c r="I407" s="119">
        <f>SUMIF(Hoja1!C405:C1419,$A407,Hoja1!G405:G1419)</f>
        <v>76463583</v>
      </c>
      <c r="K407" s="119">
        <f t="shared" si="27"/>
        <v>53524508.099999994</v>
      </c>
    </row>
    <row r="408" spans="1:11" x14ac:dyDescent="0.25">
      <c r="A408" s="40" t="s">
        <v>2231</v>
      </c>
      <c r="B408" s="9">
        <f>SUMIF('Comp Aportes'!$C$4:$C$1103,$A408,'Comp Aportes'!$E$4:$E$1103)</f>
        <v>5000000</v>
      </c>
      <c r="C408" s="127">
        <f t="shared" si="24"/>
        <v>8.1138419759386442E-3</v>
      </c>
      <c r="D408" s="9">
        <f>SUMIF('Comp Aportes'!$C$4:$C$1103,$A408,'Comp Aportes'!$G$4:$G$1103)</f>
        <v>0</v>
      </c>
      <c r="E408" s="128">
        <f t="shared" si="25"/>
        <v>0</v>
      </c>
      <c r="G408" s="119">
        <f t="shared" si="26"/>
        <v>5000000</v>
      </c>
      <c r="I408" s="119">
        <f>SUMIF(Hoja1!C406:C1420,$A408,Hoja1!G406:G1420)</f>
        <v>0</v>
      </c>
      <c r="K408" s="119">
        <f t="shared" si="27"/>
        <v>0</v>
      </c>
    </row>
    <row r="409" spans="1:11" x14ac:dyDescent="0.25">
      <c r="A409" s="1" t="s">
        <v>1026</v>
      </c>
      <c r="B409" s="9">
        <f>SUMIF('Comp Aportes'!$C$4:$C$1103,$A409,'Comp Aportes'!$E$4:$E$1103)</f>
        <v>5000000</v>
      </c>
      <c r="C409" s="127">
        <f t="shared" si="24"/>
        <v>8.1138419759386442E-3</v>
      </c>
      <c r="D409" s="9">
        <f>SUMIF('Comp Aportes'!$C$4:$C$1103,$A409,'Comp Aportes'!$G$4:$G$1103)</f>
        <v>0</v>
      </c>
      <c r="E409" s="128">
        <f t="shared" si="25"/>
        <v>0</v>
      </c>
      <c r="G409" s="119">
        <f t="shared" si="26"/>
        <v>5000000</v>
      </c>
      <c r="I409" s="119">
        <f>SUMIF(Hoja1!C407:C1421,$A409,Hoja1!G407:G1421)</f>
        <v>0</v>
      </c>
      <c r="K409" s="119">
        <f t="shared" si="27"/>
        <v>0</v>
      </c>
    </row>
    <row r="410" spans="1:11" x14ac:dyDescent="0.25">
      <c r="A410" s="40" t="s">
        <v>1393</v>
      </c>
      <c r="B410" s="9">
        <f>SUMIF('Comp Aportes'!$C$4:$C$1103,$A410,'Comp Aportes'!$E$4:$E$1103)</f>
        <v>4953267</v>
      </c>
      <c r="C410" s="127">
        <f t="shared" si="24"/>
        <v>8.0380051405263362E-3</v>
      </c>
      <c r="D410" s="9">
        <f>SUMIF('Comp Aportes'!$C$4:$C$1103,$A410,'Comp Aportes'!$G$4:$G$1103)</f>
        <v>7772456</v>
      </c>
      <c r="E410" s="128">
        <f t="shared" si="25"/>
        <v>3.2763860904317828E-2</v>
      </c>
      <c r="G410" s="119">
        <f t="shared" si="26"/>
        <v>0</v>
      </c>
      <c r="I410" s="119">
        <f>SUMIF(Hoja1!C408:C1422,$A410,Hoja1!G408:G1422)</f>
        <v>35778592</v>
      </c>
      <c r="K410" s="119">
        <f t="shared" si="27"/>
        <v>25045014.399999999</v>
      </c>
    </row>
    <row r="411" spans="1:11" x14ac:dyDescent="0.25">
      <c r="A411" s="40" t="s">
        <v>1478</v>
      </c>
      <c r="B411" s="9">
        <f>SUMIF('Comp Aportes'!$C$4:$C$1103,$A411,'Comp Aportes'!$E$4:$E$1103)</f>
        <v>4787143</v>
      </c>
      <c r="C411" s="127">
        <f t="shared" si="24"/>
        <v>7.7684243636441698E-3</v>
      </c>
      <c r="D411" s="9">
        <f>SUMIF('Comp Aportes'!$C$4:$C$1103,$A411,'Comp Aportes'!$G$4:$G$1103)</f>
        <v>1500000</v>
      </c>
      <c r="E411" s="128">
        <f t="shared" si="25"/>
        <v>6.3230710288326806E-3</v>
      </c>
      <c r="G411" s="119">
        <f t="shared" si="26"/>
        <v>3287143</v>
      </c>
      <c r="I411" s="119">
        <f>SUMIF(Hoja1!C409:C1423,$A411,Hoja1!G409:G1423)</f>
        <v>0</v>
      </c>
      <c r="K411" s="119">
        <f t="shared" si="27"/>
        <v>0</v>
      </c>
    </row>
    <row r="412" spans="1:11" x14ac:dyDescent="0.25">
      <c r="A412" s="1" t="s">
        <v>2980</v>
      </c>
      <c r="B412" s="9">
        <f>SUMIF('Comp Aportes'!$C$4:$C$1103,$A412,'Comp Aportes'!$E$4:$E$1103)</f>
        <v>4695171</v>
      </c>
      <c r="C412" s="127">
        <f t="shared" si="24"/>
        <v>7.6191751088019646E-3</v>
      </c>
      <c r="D412" s="9">
        <f>SUMIF('Comp Aportes'!$C$4:$C$1103,$A412,'Comp Aportes'!$G$4:$G$1103)</f>
        <v>6490308</v>
      </c>
      <c r="E412" s="128">
        <f t="shared" si="25"/>
        <v>2.7359118988667316E-2</v>
      </c>
      <c r="G412" s="119">
        <f t="shared" si="26"/>
        <v>0</v>
      </c>
      <c r="I412" s="119">
        <f>SUMIF(Hoja1!C410:C1424,$A412,Hoja1!G410:G1424)</f>
        <v>0</v>
      </c>
      <c r="K412" s="119">
        <f t="shared" si="27"/>
        <v>0</v>
      </c>
    </row>
    <row r="413" spans="1:11" x14ac:dyDescent="0.25">
      <c r="A413" s="1" t="s">
        <v>2915</v>
      </c>
      <c r="B413" s="9">
        <f>SUMIF('Comp Aportes'!$C$4:$C$1103,$A413,'Comp Aportes'!$E$4:$E$1103)</f>
        <v>4662849</v>
      </c>
      <c r="C413" s="127">
        <f t="shared" si="24"/>
        <v>7.5667239887327068E-3</v>
      </c>
      <c r="D413" s="9">
        <f>SUMIF('Comp Aportes'!$C$4:$C$1103,$A413,'Comp Aportes'!$G$4:$G$1103)</f>
        <v>0</v>
      </c>
      <c r="E413" s="128">
        <f t="shared" si="25"/>
        <v>0</v>
      </c>
      <c r="G413" s="119">
        <f t="shared" si="26"/>
        <v>4662849</v>
      </c>
      <c r="I413" s="119">
        <f>SUMIF(Hoja1!C411:C1425,$A413,Hoja1!G411:G1425)</f>
        <v>4687373</v>
      </c>
      <c r="K413" s="119">
        <f t="shared" si="27"/>
        <v>3281161.0999999996</v>
      </c>
    </row>
    <row r="414" spans="1:11" x14ac:dyDescent="0.25">
      <c r="A414" s="1" t="s">
        <v>2752</v>
      </c>
      <c r="B414" s="9">
        <f>SUMIF('Comp Aportes'!$C$4:$C$1103,$A414,'Comp Aportes'!$E$4:$E$1103)</f>
        <v>4605377</v>
      </c>
      <c r="C414" s="127">
        <f t="shared" si="24"/>
        <v>7.4734602435244778E-3</v>
      </c>
      <c r="D414" s="9">
        <f>SUMIF('Comp Aportes'!$C$4:$C$1103,$A414,'Comp Aportes'!$G$4:$G$1103)</f>
        <v>170323</v>
      </c>
      <c r="E414" s="128">
        <f t="shared" si="25"/>
        <v>7.1797628456257907E-4</v>
      </c>
      <c r="G414" s="119">
        <f t="shared" si="26"/>
        <v>4435054</v>
      </c>
      <c r="I414" s="119">
        <f>SUMIF(Hoja1!C412:C1426,$A414,Hoja1!G412:G1426)</f>
        <v>43062285</v>
      </c>
      <c r="K414" s="119">
        <f t="shared" si="27"/>
        <v>30143599.499999996</v>
      </c>
    </row>
    <row r="415" spans="1:11" x14ac:dyDescent="0.25">
      <c r="A415" s="1" t="s">
        <v>1916</v>
      </c>
      <c r="B415" s="9">
        <f>SUMIF('Comp Aportes'!$C$4:$C$1103,$A415,'Comp Aportes'!$E$4:$E$1103)</f>
        <v>4428571</v>
      </c>
      <c r="C415" s="127">
        <f t="shared" si="24"/>
        <v>7.1865450546449161E-3</v>
      </c>
      <c r="D415" s="9">
        <f>SUMIF('Comp Aportes'!$C$4:$C$1103,$A415,'Comp Aportes'!$G$4:$G$1103)</f>
        <v>0</v>
      </c>
      <c r="E415" s="128">
        <f t="shared" si="25"/>
        <v>0</v>
      </c>
      <c r="G415" s="119">
        <f t="shared" si="26"/>
        <v>4428571</v>
      </c>
      <c r="I415" s="119">
        <f>SUMIF(Hoja1!C413:C1427,$A415,Hoja1!G413:G1427)</f>
        <v>8275107</v>
      </c>
      <c r="K415" s="119">
        <f t="shared" si="27"/>
        <v>5792574.8999999994</v>
      </c>
    </row>
    <row r="416" spans="1:11" x14ac:dyDescent="0.25">
      <c r="A416" s="40" t="s">
        <v>2792</v>
      </c>
      <c r="B416" s="9">
        <f>SUMIF('Comp Aportes'!$C$4:$C$1103,$A416,'Comp Aportes'!$E$4:$E$1103)</f>
        <v>4270326</v>
      </c>
      <c r="C416" s="127">
        <f t="shared" si="24"/>
        <v>6.9297500699484335E-3</v>
      </c>
      <c r="D416" s="9">
        <f>SUMIF('Comp Aportes'!$C$4:$C$1103,$A416,'Comp Aportes'!$G$4:$G$1103)</f>
        <v>1874117</v>
      </c>
      <c r="E416" s="128">
        <f t="shared" si="25"/>
        <v>7.9001166048952107E-3</v>
      </c>
      <c r="G416" s="119">
        <f t="shared" si="26"/>
        <v>2396209</v>
      </c>
      <c r="I416" s="119">
        <f>SUMIF(Hoja1!C414:C1428,$A416,Hoja1!G414:G1428)</f>
        <v>0</v>
      </c>
      <c r="K416" s="119">
        <f t="shared" si="27"/>
        <v>0</v>
      </c>
    </row>
    <row r="417" spans="1:11" x14ac:dyDescent="0.25">
      <c r="A417" s="40" t="s">
        <v>2121</v>
      </c>
      <c r="B417" s="9">
        <f>SUMIF('Comp Aportes'!$C$4:$C$1103,$A417,'Comp Aportes'!$E$4:$E$1103)</f>
        <v>4266725</v>
      </c>
      <c r="C417" s="127">
        <f t="shared" si="24"/>
        <v>6.923906480957363E-3</v>
      </c>
      <c r="D417" s="9">
        <f>SUMIF('Comp Aportes'!$C$4:$C$1103,$A417,'Comp Aportes'!$G$4:$G$1103)</f>
        <v>0</v>
      </c>
      <c r="E417" s="128">
        <f t="shared" si="25"/>
        <v>0</v>
      </c>
      <c r="G417" s="119">
        <f t="shared" si="26"/>
        <v>4266725</v>
      </c>
      <c r="I417" s="119">
        <f>SUMIF(Hoja1!C415:C1429,$A417,Hoja1!G415:G1429)</f>
        <v>0</v>
      </c>
      <c r="K417" s="119">
        <f t="shared" si="27"/>
        <v>0</v>
      </c>
    </row>
    <row r="418" spans="1:11" x14ac:dyDescent="0.25">
      <c r="A418" s="1" t="s">
        <v>1697</v>
      </c>
      <c r="B418" s="9">
        <f>SUMIF('Comp Aportes'!$C$4:$C$1103,$A418,'Comp Aportes'!$E$4:$E$1103)</f>
        <v>4226896</v>
      </c>
      <c r="C418" s="127">
        <f t="shared" si="24"/>
        <v>6.8592732385454307E-3</v>
      </c>
      <c r="D418" s="9">
        <f>SUMIF('Comp Aportes'!$C$4:$C$1103,$A418,'Comp Aportes'!$G$4:$G$1103)</f>
        <v>0</v>
      </c>
      <c r="E418" s="128">
        <f t="shared" si="25"/>
        <v>0</v>
      </c>
      <c r="G418" s="119">
        <f t="shared" si="26"/>
        <v>4226896</v>
      </c>
      <c r="I418" s="119">
        <f>SUMIF(Hoja1!C416:C1430,$A418,Hoja1!G416:G1430)</f>
        <v>87522821</v>
      </c>
      <c r="K418" s="119">
        <f t="shared" si="27"/>
        <v>61265974.699999996</v>
      </c>
    </row>
    <row r="419" spans="1:11" x14ac:dyDescent="0.25">
      <c r="A419" s="1" t="s">
        <v>2753</v>
      </c>
      <c r="B419" s="9">
        <f>SUMIF('Comp Aportes'!$C$4:$C$1103,$A419,'Comp Aportes'!$E$4:$E$1103)</f>
        <v>4119276</v>
      </c>
      <c r="C419" s="127">
        <f t="shared" si="24"/>
        <v>6.684630903855327E-3</v>
      </c>
      <c r="D419" s="9">
        <f>SUMIF('Comp Aportes'!$C$4:$C$1103,$A419,'Comp Aportes'!$G$4:$G$1103)</f>
        <v>5176522</v>
      </c>
      <c r="E419" s="128">
        <f t="shared" si="25"/>
        <v>2.1821010858876669E-2</v>
      </c>
      <c r="G419" s="119">
        <f t="shared" si="26"/>
        <v>0</v>
      </c>
      <c r="I419" s="119">
        <f>SUMIF(Hoja1!C417:C1431,$A419,Hoja1!G417:G1431)</f>
        <v>64629567</v>
      </c>
      <c r="K419" s="119">
        <f t="shared" si="27"/>
        <v>45240696.899999999</v>
      </c>
    </row>
    <row r="420" spans="1:11" x14ac:dyDescent="0.25">
      <c r="A420" s="40" t="s">
        <v>1932</v>
      </c>
      <c r="B420" s="9">
        <f>SUMIF('Comp Aportes'!$C$4:$C$1103,$A420,'Comp Aportes'!$E$4:$E$1103)</f>
        <v>4066089</v>
      </c>
      <c r="C420" s="127">
        <f t="shared" si="24"/>
        <v>6.5983207212204778E-3</v>
      </c>
      <c r="D420" s="9">
        <f>SUMIF('Comp Aportes'!$C$4:$C$1103,$A420,'Comp Aportes'!$G$4:$G$1103)</f>
        <v>1683556</v>
      </c>
      <c r="E420" s="128">
        <f t="shared" si="25"/>
        <v>7.0968294460116215E-3</v>
      </c>
      <c r="G420" s="119">
        <f t="shared" si="26"/>
        <v>2382533</v>
      </c>
      <c r="I420" s="119">
        <f>SUMIF(Hoja1!C418:C1432,$A420,Hoja1!G418:G1432)</f>
        <v>25614712</v>
      </c>
      <c r="K420" s="119">
        <f t="shared" si="27"/>
        <v>17930298.399999999</v>
      </c>
    </row>
    <row r="421" spans="1:11" x14ac:dyDescent="0.25">
      <c r="A421" s="1" t="s">
        <v>2264</v>
      </c>
      <c r="B421" s="9">
        <f>SUMIF('Comp Aportes'!$C$4:$C$1103,$A421,'Comp Aportes'!$E$4:$E$1103)</f>
        <v>4044444</v>
      </c>
      <c r="C421" s="127">
        <f t="shared" si="24"/>
        <v>6.5631958993066387E-3</v>
      </c>
      <c r="D421" s="9">
        <f>SUMIF('Comp Aportes'!$C$4:$C$1103,$A421,'Comp Aportes'!$G$4:$G$1103)</f>
        <v>1866667</v>
      </c>
      <c r="E421" s="128">
        <f t="shared" si="25"/>
        <v>7.8687120187853413E-3</v>
      </c>
      <c r="G421" s="119">
        <f t="shared" si="26"/>
        <v>2177777</v>
      </c>
      <c r="I421" s="119">
        <f>SUMIF(Hoja1!C419:C1433,$A421,Hoja1!G419:G1433)</f>
        <v>0</v>
      </c>
      <c r="K421" s="119">
        <f t="shared" si="27"/>
        <v>0</v>
      </c>
    </row>
    <row r="422" spans="1:11" x14ac:dyDescent="0.25">
      <c r="A422" s="40" t="s">
        <v>2796</v>
      </c>
      <c r="B422" s="9">
        <f>SUMIF('Comp Aportes'!$C$4:$C$1103,$A422,'Comp Aportes'!$E$4:$E$1103)</f>
        <v>4000000</v>
      </c>
      <c r="C422" s="127">
        <f t="shared" si="24"/>
        <v>6.4910735807509161E-3</v>
      </c>
      <c r="D422" s="9">
        <f>SUMIF('Comp Aportes'!$C$4:$C$1103,$A422,'Comp Aportes'!$G$4:$G$1103)</f>
        <v>0</v>
      </c>
      <c r="E422" s="128">
        <f t="shared" si="25"/>
        <v>0</v>
      </c>
      <c r="G422" s="119">
        <f t="shared" si="26"/>
        <v>4000000</v>
      </c>
      <c r="I422" s="119">
        <f>SUMIF(Hoja1!C420:C1434,$A422,Hoja1!G420:G1434)</f>
        <v>0</v>
      </c>
      <c r="K422" s="119">
        <f t="shared" si="27"/>
        <v>0</v>
      </c>
    </row>
    <row r="423" spans="1:11" x14ac:dyDescent="0.25">
      <c r="A423" s="40" t="s">
        <v>108</v>
      </c>
      <c r="B423" s="9">
        <f>SUMIF('Comp Aportes'!$C$4:$C$1103,$A423,'Comp Aportes'!$E$4:$E$1103)</f>
        <v>4000000</v>
      </c>
      <c r="C423" s="127">
        <f t="shared" si="24"/>
        <v>6.4910735807509161E-3</v>
      </c>
      <c r="D423" s="9">
        <f>SUMIF('Comp Aportes'!$C$4:$C$1103,$A423,'Comp Aportes'!$G$4:$G$1103)</f>
        <v>0</v>
      </c>
      <c r="E423" s="128">
        <f t="shared" si="25"/>
        <v>0</v>
      </c>
      <c r="G423" s="119">
        <f t="shared" si="26"/>
        <v>4000000</v>
      </c>
      <c r="I423" s="119">
        <f>SUMIF(Hoja1!C421:C1435,$A423,Hoja1!G421:G1435)</f>
        <v>0</v>
      </c>
      <c r="K423" s="119">
        <f t="shared" si="27"/>
        <v>0</v>
      </c>
    </row>
    <row r="424" spans="1:11" x14ac:dyDescent="0.25">
      <c r="A424" s="40" t="s">
        <v>2869</v>
      </c>
      <c r="B424" s="9">
        <f>SUMIF('Comp Aportes'!$C$4:$C$1103,$A424,'Comp Aportes'!$E$4:$E$1103)</f>
        <v>4000000</v>
      </c>
      <c r="C424" s="127">
        <f t="shared" si="24"/>
        <v>6.4910735807509161E-3</v>
      </c>
      <c r="D424" s="9">
        <f>SUMIF('Comp Aportes'!$C$4:$C$1103,$A424,'Comp Aportes'!$G$4:$G$1103)</f>
        <v>0</v>
      </c>
      <c r="E424" s="128">
        <f t="shared" si="25"/>
        <v>0</v>
      </c>
      <c r="G424" s="119">
        <f t="shared" si="26"/>
        <v>4000000</v>
      </c>
      <c r="I424" s="119">
        <f>SUMIF(Hoja1!C422:C1436,$A424,Hoja1!G422:G1436)</f>
        <v>0</v>
      </c>
      <c r="K424" s="119">
        <f t="shared" si="27"/>
        <v>0</v>
      </c>
    </row>
    <row r="425" spans="1:11" x14ac:dyDescent="0.25">
      <c r="A425" s="40" t="s">
        <v>2821</v>
      </c>
      <c r="B425" s="9">
        <f>SUMIF('Comp Aportes'!$C$4:$C$1103,$A425,'Comp Aportes'!$E$4:$E$1103)</f>
        <v>4000000</v>
      </c>
      <c r="C425" s="127">
        <f t="shared" si="24"/>
        <v>6.4910735807509161E-3</v>
      </c>
      <c r="D425" s="9">
        <f>SUMIF('Comp Aportes'!$C$4:$C$1103,$A425,'Comp Aportes'!$G$4:$G$1103)</f>
        <v>7000000</v>
      </c>
      <c r="E425" s="128">
        <f t="shared" si="25"/>
        <v>2.9507664801219174E-2</v>
      </c>
      <c r="G425" s="119">
        <f t="shared" si="26"/>
        <v>0</v>
      </c>
      <c r="I425" s="119">
        <f>SUMIF(Hoja1!C423:C1437,$A425,Hoja1!G423:G1437)</f>
        <v>48322847</v>
      </c>
      <c r="K425" s="119">
        <f t="shared" si="27"/>
        <v>33825992.899999999</v>
      </c>
    </row>
    <row r="426" spans="1:11" x14ac:dyDescent="0.25">
      <c r="A426" s="40" t="s">
        <v>2966</v>
      </c>
      <c r="B426" s="9">
        <f>SUMIF('Comp Aportes'!$C$4:$C$1103,$A426,'Comp Aportes'!$E$4:$E$1103)</f>
        <v>3923704</v>
      </c>
      <c r="C426" s="127">
        <f t="shared" si="24"/>
        <v>6.3672628432716724E-3</v>
      </c>
      <c r="D426" s="9">
        <f>SUMIF('Comp Aportes'!$C$4:$C$1103,$A426,'Comp Aportes'!$G$4:$G$1103)</f>
        <v>4350000</v>
      </c>
      <c r="E426" s="128">
        <f t="shared" si="25"/>
        <v>1.8336905983614774E-2</v>
      </c>
      <c r="G426" s="119">
        <f t="shared" si="26"/>
        <v>0</v>
      </c>
      <c r="I426" s="119">
        <f>SUMIF(Hoja1!C424:C1438,$A426,Hoja1!G424:G1438)</f>
        <v>62809669</v>
      </c>
      <c r="K426" s="119">
        <f t="shared" si="27"/>
        <v>43966768.299999997</v>
      </c>
    </row>
    <row r="427" spans="1:11" x14ac:dyDescent="0.25">
      <c r="A427" s="40" t="s">
        <v>2728</v>
      </c>
      <c r="B427" s="9">
        <f>SUMIF('Comp Aportes'!$C$4:$C$1103,$A427,'Comp Aportes'!$E$4:$E$1103)</f>
        <v>3500000</v>
      </c>
      <c r="C427" s="127">
        <f t="shared" si="24"/>
        <v>5.6796893831570511E-3</v>
      </c>
      <c r="D427" s="9">
        <f>SUMIF('Comp Aportes'!$C$4:$C$1103,$A427,'Comp Aportes'!$G$4:$G$1103)</f>
        <v>0</v>
      </c>
      <c r="E427" s="128">
        <f t="shared" si="25"/>
        <v>0</v>
      </c>
      <c r="G427" s="119">
        <f t="shared" si="26"/>
        <v>3500000</v>
      </c>
      <c r="I427" s="119">
        <f>SUMIF(Hoja1!C425:C1439,$A427,Hoja1!G425:G1439)</f>
        <v>24462914</v>
      </c>
      <c r="K427" s="119">
        <f t="shared" si="27"/>
        <v>17124039.800000001</v>
      </c>
    </row>
    <row r="428" spans="1:11" x14ac:dyDescent="0.25">
      <c r="A428" s="40" t="s">
        <v>1772</v>
      </c>
      <c r="B428" s="9">
        <f>SUMIF('Comp Aportes'!$C$4:$C$1103,$A428,'Comp Aportes'!$E$4:$E$1103)</f>
        <v>3500000</v>
      </c>
      <c r="C428" s="127">
        <f t="shared" si="24"/>
        <v>5.6796893831570511E-3</v>
      </c>
      <c r="D428" s="9">
        <f>SUMIF('Comp Aportes'!$C$4:$C$1103,$A428,'Comp Aportes'!$G$4:$G$1103)</f>
        <v>9000000</v>
      </c>
      <c r="E428" s="128">
        <f t="shared" si="25"/>
        <v>3.793842617299608E-2</v>
      </c>
      <c r="G428" s="119">
        <f t="shared" si="26"/>
        <v>0</v>
      </c>
      <c r="I428" s="119">
        <f>SUMIF(Hoja1!C426:C1440,$A428,Hoja1!G426:G1440)</f>
        <v>36426483</v>
      </c>
      <c r="K428" s="119">
        <f t="shared" si="27"/>
        <v>25498538.099999998</v>
      </c>
    </row>
    <row r="429" spans="1:11" x14ac:dyDescent="0.25">
      <c r="A429" s="1" t="s">
        <v>2366</v>
      </c>
      <c r="B429" s="9">
        <f>SUMIF('Comp Aportes'!$C$4:$C$1103,$A429,'Comp Aportes'!$E$4:$E$1103)</f>
        <v>3500000</v>
      </c>
      <c r="C429" s="127">
        <f t="shared" si="24"/>
        <v>5.6796893831570511E-3</v>
      </c>
      <c r="D429" s="9">
        <f>SUMIF('Comp Aportes'!$C$4:$C$1103,$A429,'Comp Aportes'!$G$4:$G$1103)</f>
        <v>0</v>
      </c>
      <c r="E429" s="128">
        <f t="shared" si="25"/>
        <v>0</v>
      </c>
      <c r="G429" s="119">
        <f t="shared" si="26"/>
        <v>3500000</v>
      </c>
      <c r="I429" s="119">
        <f>SUMIF(Hoja1!C427:C1441,$A429,Hoja1!G427:G1441)</f>
        <v>0</v>
      </c>
      <c r="K429" s="119">
        <f t="shared" si="27"/>
        <v>0</v>
      </c>
    </row>
    <row r="430" spans="1:11" x14ac:dyDescent="0.25">
      <c r="A430" s="1" t="s">
        <v>2817</v>
      </c>
      <c r="B430" s="9">
        <f>SUMIF('Comp Aportes'!$C$4:$C$1103,$A430,'Comp Aportes'!$E$4:$E$1103)</f>
        <v>3370549</v>
      </c>
      <c r="C430" s="127">
        <f t="shared" si="24"/>
        <v>5.4696203916316044E-3</v>
      </c>
      <c r="D430" s="9">
        <f>SUMIF('Comp Aportes'!$C$4:$C$1103,$A430,'Comp Aportes'!$G$4:$G$1103)</f>
        <v>0</v>
      </c>
      <c r="E430" s="128">
        <f t="shared" si="25"/>
        <v>0</v>
      </c>
      <c r="G430" s="119">
        <f t="shared" si="26"/>
        <v>3370549</v>
      </c>
      <c r="I430" s="119">
        <f>SUMIF(Hoja1!C428:C1442,$A430,Hoja1!G428:G1442)</f>
        <v>0</v>
      </c>
      <c r="K430" s="119">
        <f t="shared" si="27"/>
        <v>0</v>
      </c>
    </row>
    <row r="431" spans="1:11" x14ac:dyDescent="0.25">
      <c r="A431" s="40" t="s">
        <v>2308</v>
      </c>
      <c r="B431" s="9">
        <f>SUMIF('Comp Aportes'!$C$4:$C$1103,$A431,'Comp Aportes'!$E$4:$E$1103)</f>
        <v>3258222</v>
      </c>
      <c r="C431" s="127">
        <f t="shared" si="24"/>
        <v>5.2873396861053525E-3</v>
      </c>
      <c r="D431" s="9">
        <f>SUMIF('Comp Aportes'!$C$4:$C$1103,$A431,'Comp Aportes'!$G$4:$G$1103)</f>
        <v>0</v>
      </c>
      <c r="E431" s="128">
        <f t="shared" si="25"/>
        <v>0</v>
      </c>
      <c r="G431" s="119">
        <f t="shared" si="26"/>
        <v>3258222</v>
      </c>
      <c r="I431" s="119">
        <f>SUMIF(Hoja1!C429:C1443,$A431,Hoja1!G429:G1443)</f>
        <v>8173896</v>
      </c>
      <c r="K431" s="119">
        <f t="shared" si="27"/>
        <v>5721727.1999999993</v>
      </c>
    </row>
    <row r="432" spans="1:11" x14ac:dyDescent="0.25">
      <c r="A432" s="40" t="s">
        <v>2741</v>
      </c>
      <c r="B432" s="9">
        <f>SUMIF('Comp Aportes'!$C$4:$C$1103,$A432,'Comp Aportes'!$E$4:$E$1103)</f>
        <v>3200000</v>
      </c>
      <c r="C432" s="127">
        <f t="shared" si="24"/>
        <v>5.1928588646007329E-3</v>
      </c>
      <c r="D432" s="9">
        <f>SUMIF('Comp Aportes'!$C$4:$C$1103,$A432,'Comp Aportes'!$G$4:$G$1103)</f>
        <v>0</v>
      </c>
      <c r="E432" s="128">
        <f t="shared" si="25"/>
        <v>0</v>
      </c>
      <c r="G432" s="119">
        <f t="shared" si="26"/>
        <v>3200000</v>
      </c>
      <c r="I432" s="119">
        <f>SUMIF(Hoja1!C430:C1444,$A432,Hoja1!G430:G1444)</f>
        <v>0</v>
      </c>
      <c r="K432" s="119">
        <f t="shared" si="27"/>
        <v>0</v>
      </c>
    </row>
    <row r="433" spans="1:11" x14ac:dyDescent="0.25">
      <c r="A433" s="1" t="s">
        <v>560</v>
      </c>
      <c r="B433" s="9">
        <f>SUMIF('Comp Aportes'!$C$4:$C$1103,$A433,'Comp Aportes'!$E$4:$E$1103)</f>
        <v>3150538</v>
      </c>
      <c r="C433" s="127">
        <f t="shared" si="24"/>
        <v>5.1125934942379573E-3</v>
      </c>
      <c r="D433" s="9">
        <f>SUMIF('Comp Aportes'!$C$4:$C$1103,$A433,'Comp Aportes'!$G$4:$G$1103)</f>
        <v>7200000</v>
      </c>
      <c r="E433" s="128">
        <f t="shared" si="25"/>
        <v>3.0350740938396865E-2</v>
      </c>
      <c r="G433" s="119">
        <f t="shared" si="26"/>
        <v>0</v>
      </c>
      <c r="I433" s="119">
        <f>SUMIF(Hoja1!C431:C1445,$A433,Hoja1!G431:G1445)</f>
        <v>14859824</v>
      </c>
      <c r="K433" s="119">
        <f t="shared" si="27"/>
        <v>10401876.799999999</v>
      </c>
    </row>
    <row r="434" spans="1:11" x14ac:dyDescent="0.25">
      <c r="A434" s="1" t="s">
        <v>2887</v>
      </c>
      <c r="B434" s="9">
        <f>SUMIF('Comp Aportes'!$C$4:$C$1103,$A434,'Comp Aportes'!$E$4:$E$1103)</f>
        <v>3143885</v>
      </c>
      <c r="C434" s="127">
        <f t="shared" si="24"/>
        <v>5.1017972161047729E-3</v>
      </c>
      <c r="D434" s="9">
        <f>SUMIF('Comp Aportes'!$C$4:$C$1103,$A434,'Comp Aportes'!$G$4:$G$1103)</f>
        <v>0</v>
      </c>
      <c r="E434" s="128">
        <f t="shared" si="25"/>
        <v>0</v>
      </c>
      <c r="G434" s="119">
        <f t="shared" si="26"/>
        <v>3143885</v>
      </c>
      <c r="I434" s="119">
        <f>SUMIF(Hoja1!C432:C1446,$A434,Hoja1!G432:G1446)</f>
        <v>9993242</v>
      </c>
      <c r="K434" s="119">
        <f t="shared" si="27"/>
        <v>6995269.3999999994</v>
      </c>
    </row>
    <row r="435" spans="1:11" x14ac:dyDescent="0.25">
      <c r="A435" s="40" t="s">
        <v>2392</v>
      </c>
      <c r="B435" s="9">
        <f>SUMIF('Comp Aportes'!$C$4:$C$1103,$A435,'Comp Aportes'!$E$4:$E$1103)</f>
        <v>3000000</v>
      </c>
      <c r="C435" s="127">
        <f t="shared" si="24"/>
        <v>4.8683051855631871E-3</v>
      </c>
      <c r="D435" s="9">
        <f>SUMIF('Comp Aportes'!$C$4:$C$1103,$A435,'Comp Aportes'!$G$4:$G$1103)</f>
        <v>0</v>
      </c>
      <c r="E435" s="128">
        <f t="shared" si="25"/>
        <v>0</v>
      </c>
      <c r="G435" s="119">
        <f t="shared" si="26"/>
        <v>3000000</v>
      </c>
      <c r="I435" s="119">
        <f>SUMIF(Hoja1!C433:C1447,$A435,Hoja1!G433:G1447)</f>
        <v>0</v>
      </c>
      <c r="K435" s="119">
        <f t="shared" si="27"/>
        <v>0</v>
      </c>
    </row>
    <row r="436" spans="1:11" x14ac:dyDescent="0.25">
      <c r="A436" s="1" t="s">
        <v>2878</v>
      </c>
      <c r="B436" s="9">
        <f>SUMIF('Comp Aportes'!$C$4:$C$1103,$A436,'Comp Aportes'!$E$4:$E$1103)</f>
        <v>3000000</v>
      </c>
      <c r="C436" s="127">
        <f t="shared" si="24"/>
        <v>4.8683051855631871E-3</v>
      </c>
      <c r="D436" s="9">
        <f>SUMIF('Comp Aportes'!$C$4:$C$1103,$A436,'Comp Aportes'!$G$4:$G$1103)</f>
        <v>0</v>
      </c>
      <c r="E436" s="128">
        <f t="shared" si="25"/>
        <v>0</v>
      </c>
      <c r="G436" s="119">
        <f t="shared" si="26"/>
        <v>3000000</v>
      </c>
      <c r="I436" s="119">
        <f>SUMIF(Hoja1!C434:C1448,$A436,Hoja1!G434:G1448)</f>
        <v>13037700</v>
      </c>
      <c r="K436" s="119">
        <f t="shared" si="27"/>
        <v>9126390</v>
      </c>
    </row>
    <row r="437" spans="1:11" x14ac:dyDescent="0.25">
      <c r="A437" s="40" t="s">
        <v>2871</v>
      </c>
      <c r="B437" s="9">
        <f>SUMIF('Comp Aportes'!$C$4:$C$1103,$A437,'Comp Aportes'!$E$4:$E$1103)</f>
        <v>3000000</v>
      </c>
      <c r="C437" s="127">
        <f t="shared" si="24"/>
        <v>4.8683051855631871E-3</v>
      </c>
      <c r="D437" s="9">
        <f>SUMIF('Comp Aportes'!$C$4:$C$1103,$A437,'Comp Aportes'!$G$4:$G$1103)</f>
        <v>0</v>
      </c>
      <c r="E437" s="128">
        <f t="shared" si="25"/>
        <v>0</v>
      </c>
      <c r="G437" s="119">
        <f t="shared" si="26"/>
        <v>3000000</v>
      </c>
      <c r="I437" s="119">
        <f>SUMIF(Hoja1!C435:C1449,$A437,Hoja1!G435:G1449)</f>
        <v>0</v>
      </c>
      <c r="K437" s="119">
        <f t="shared" si="27"/>
        <v>0</v>
      </c>
    </row>
    <row r="438" spans="1:11" x14ac:dyDescent="0.25">
      <c r="A438" s="40" t="s">
        <v>2807</v>
      </c>
      <c r="B438" s="9">
        <f>SUMIF('Comp Aportes'!$C$4:$C$1103,$A438,'Comp Aportes'!$E$4:$E$1103)</f>
        <v>2950769</v>
      </c>
      <c r="C438" s="127">
        <f t="shared" si="24"/>
        <v>4.7884146746996993E-3</v>
      </c>
      <c r="D438" s="9">
        <f>SUMIF('Comp Aportes'!$C$4:$C$1103,$A438,'Comp Aportes'!$G$4:$G$1103)</f>
        <v>0</v>
      </c>
      <c r="E438" s="128">
        <f t="shared" si="25"/>
        <v>0</v>
      </c>
      <c r="G438" s="119">
        <f t="shared" si="26"/>
        <v>2950769</v>
      </c>
      <c r="I438" s="119">
        <f>SUMIF(Hoja1!C436:C1450,$A438,Hoja1!G436:G1450)</f>
        <v>0</v>
      </c>
      <c r="K438" s="119">
        <f t="shared" si="27"/>
        <v>0</v>
      </c>
    </row>
    <row r="439" spans="1:11" x14ac:dyDescent="0.25">
      <c r="A439" s="40" t="s">
        <v>2111</v>
      </c>
      <c r="B439" s="9">
        <f>SUMIF('Comp Aportes'!$C$4:$C$1103,$A439,'Comp Aportes'!$E$4:$E$1103)</f>
        <v>2628901</v>
      </c>
      <c r="C439" s="127">
        <f t="shared" si="24"/>
        <v>4.2660974568774161E-3</v>
      </c>
      <c r="D439" s="9">
        <f>SUMIF('Comp Aportes'!$C$4:$C$1103,$A439,'Comp Aportes'!$G$4:$G$1103)</f>
        <v>0</v>
      </c>
      <c r="E439" s="128">
        <f t="shared" si="25"/>
        <v>0</v>
      </c>
      <c r="G439" s="119">
        <f t="shared" si="26"/>
        <v>2628901</v>
      </c>
      <c r="I439" s="119">
        <f>SUMIF(Hoja1!C437:C1451,$A439,Hoja1!G437:G1451)</f>
        <v>0</v>
      </c>
      <c r="K439" s="119">
        <f t="shared" si="27"/>
        <v>0</v>
      </c>
    </row>
    <row r="440" spans="1:11" x14ac:dyDescent="0.25">
      <c r="A440" s="1" t="s">
        <v>2929</v>
      </c>
      <c r="B440" s="9">
        <f>SUMIF('Comp Aportes'!$C$4:$C$1103,$A440,'Comp Aportes'!$E$4:$E$1103)</f>
        <v>2512079</v>
      </c>
      <c r="C440" s="127">
        <f t="shared" si="24"/>
        <v>4.0765224074147946E-3</v>
      </c>
      <c r="D440" s="9">
        <f>SUMIF('Comp Aportes'!$C$4:$C$1103,$A440,'Comp Aportes'!$G$4:$G$1103)</f>
        <v>0</v>
      </c>
      <c r="E440" s="128">
        <f t="shared" si="25"/>
        <v>0</v>
      </c>
      <c r="G440" s="119">
        <f t="shared" si="26"/>
        <v>2512079</v>
      </c>
      <c r="I440" s="119">
        <f>SUMIF(Hoja1!C438:C1452,$A440,Hoja1!G438:G1452)</f>
        <v>2512079</v>
      </c>
      <c r="K440" s="119">
        <f t="shared" si="27"/>
        <v>1758455.2999999998</v>
      </c>
    </row>
    <row r="441" spans="1:11" x14ac:dyDescent="0.25">
      <c r="A441" s="40" t="s">
        <v>881</v>
      </c>
      <c r="B441" s="9">
        <f>SUMIF('Comp Aportes'!$C$4:$C$1103,$A441,'Comp Aportes'!$E$4:$E$1103)</f>
        <v>2460381</v>
      </c>
      <c r="C441" s="127">
        <f t="shared" si="24"/>
        <v>3.9926285269203795E-3</v>
      </c>
      <c r="D441" s="9">
        <f>SUMIF('Comp Aportes'!$C$4:$C$1103,$A441,'Comp Aportes'!$G$4:$G$1103)</f>
        <v>0</v>
      </c>
      <c r="E441" s="128">
        <f t="shared" si="25"/>
        <v>0</v>
      </c>
      <c r="G441" s="119">
        <f t="shared" si="26"/>
        <v>2460381</v>
      </c>
      <c r="I441" s="119">
        <f>SUMIF(Hoja1!C439:C1453,$A441,Hoja1!G439:G1453)</f>
        <v>0</v>
      </c>
      <c r="K441" s="119">
        <f t="shared" si="27"/>
        <v>0</v>
      </c>
    </row>
    <row r="442" spans="1:11" x14ac:dyDescent="0.25">
      <c r="A442" s="40" t="s">
        <v>1577</v>
      </c>
      <c r="B442" s="9">
        <f>SUMIF('Comp Aportes'!$C$4:$C$1103,$A442,'Comp Aportes'!$E$4:$E$1103)</f>
        <v>2460000</v>
      </c>
      <c r="C442" s="127">
        <f t="shared" si="24"/>
        <v>3.992010252161813E-3</v>
      </c>
      <c r="D442" s="9">
        <f>SUMIF('Comp Aportes'!$C$4:$C$1103,$A442,'Comp Aportes'!$G$4:$G$1103)</f>
        <v>2000000</v>
      </c>
      <c r="E442" s="128">
        <f t="shared" si="25"/>
        <v>8.4307613717769063E-3</v>
      </c>
      <c r="G442" s="119">
        <f t="shared" si="26"/>
        <v>460000</v>
      </c>
      <c r="I442" s="119">
        <f>SUMIF(Hoja1!C440:C1454,$A442,Hoja1!G440:G1454)</f>
        <v>0</v>
      </c>
      <c r="K442" s="119">
        <f t="shared" si="27"/>
        <v>0</v>
      </c>
    </row>
    <row r="443" spans="1:11" x14ac:dyDescent="0.25">
      <c r="A443" s="40" t="s">
        <v>1895</v>
      </c>
      <c r="B443" s="9">
        <f>SUMIF('Comp Aportes'!$C$4:$C$1103,$A443,'Comp Aportes'!$E$4:$E$1103)</f>
        <v>2313409</v>
      </c>
      <c r="C443" s="127">
        <f t="shared" si="24"/>
        <v>3.7541270103428489E-3</v>
      </c>
      <c r="D443" s="9">
        <f>SUMIF('Comp Aportes'!$C$4:$C$1103,$A443,'Comp Aportes'!$G$4:$G$1103)</f>
        <v>0</v>
      </c>
      <c r="E443" s="128">
        <f t="shared" si="25"/>
        <v>0</v>
      </c>
      <c r="G443" s="119">
        <f t="shared" si="26"/>
        <v>2313409</v>
      </c>
      <c r="I443" s="119">
        <f>SUMIF(Hoja1!C441:C1455,$A443,Hoja1!G441:G1455)</f>
        <v>0</v>
      </c>
      <c r="K443" s="119">
        <f t="shared" si="27"/>
        <v>0</v>
      </c>
    </row>
    <row r="444" spans="1:11" x14ac:dyDescent="0.25">
      <c r="A444" s="1" t="s">
        <v>1937</v>
      </c>
      <c r="B444" s="9">
        <f>SUMIF('Comp Aportes'!$C$4:$C$1103,$A444,'Comp Aportes'!$E$4:$E$1103)</f>
        <v>2302224</v>
      </c>
      <c r="C444" s="127">
        <f t="shared" si="24"/>
        <v>3.7359763458426742E-3</v>
      </c>
      <c r="D444" s="9">
        <f>SUMIF('Comp Aportes'!$C$4:$C$1103,$A444,'Comp Aportes'!$G$4:$G$1103)</f>
        <v>0</v>
      </c>
      <c r="E444" s="128">
        <f t="shared" si="25"/>
        <v>0</v>
      </c>
      <c r="G444" s="119">
        <f t="shared" si="26"/>
        <v>2302224</v>
      </c>
      <c r="I444" s="119">
        <f>SUMIF(Hoja1!C442:C1456,$A444,Hoja1!G442:G1456)</f>
        <v>18506031</v>
      </c>
      <c r="K444" s="119">
        <f t="shared" si="27"/>
        <v>12954221.699999999</v>
      </c>
    </row>
    <row r="445" spans="1:11" x14ac:dyDescent="0.25">
      <c r="A445" s="40" t="s">
        <v>2955</v>
      </c>
      <c r="B445" s="9">
        <f>SUMIF('Comp Aportes'!$C$4:$C$1103,$A445,'Comp Aportes'!$E$4:$E$1103)</f>
        <v>2302222</v>
      </c>
      <c r="C445" s="127">
        <f t="shared" si="24"/>
        <v>3.7359731003058835E-3</v>
      </c>
      <c r="D445" s="9">
        <f>SUMIF('Comp Aportes'!$C$4:$C$1103,$A445,'Comp Aportes'!$G$4:$G$1103)</f>
        <v>3413777</v>
      </c>
      <c r="E445" s="128">
        <f t="shared" si="25"/>
        <v>1.4390369631730227E-2</v>
      </c>
      <c r="G445" s="119">
        <f t="shared" si="26"/>
        <v>0</v>
      </c>
      <c r="I445" s="119">
        <f>SUMIF(Hoja1!C443:C1457,$A445,Hoja1!G443:G1457)</f>
        <v>8723514</v>
      </c>
      <c r="K445" s="119">
        <f t="shared" si="27"/>
        <v>6106459.7999999998</v>
      </c>
    </row>
    <row r="446" spans="1:11" x14ac:dyDescent="0.25">
      <c r="A446" s="40" t="s">
        <v>2147</v>
      </c>
      <c r="B446" s="9">
        <f>SUMIF('Comp Aportes'!$C$4:$C$1103,$A446,'Comp Aportes'!$E$4:$E$1103)</f>
        <v>2231712</v>
      </c>
      <c r="C446" s="127">
        <f t="shared" si="24"/>
        <v>3.6215517007611967E-3</v>
      </c>
      <c r="D446" s="9">
        <f>SUMIF('Comp Aportes'!$C$4:$C$1103,$A446,'Comp Aportes'!$G$4:$G$1103)</f>
        <v>0</v>
      </c>
      <c r="E446" s="128">
        <f t="shared" si="25"/>
        <v>0</v>
      </c>
      <c r="G446" s="119">
        <f t="shared" si="26"/>
        <v>2231712</v>
      </c>
      <c r="I446" s="119">
        <f>SUMIF(Hoja1!C444:C1458,$A446,Hoja1!G444:G1458)</f>
        <v>2260072</v>
      </c>
      <c r="K446" s="119">
        <f t="shared" si="27"/>
        <v>1582050.4</v>
      </c>
    </row>
    <row r="447" spans="1:11" x14ac:dyDescent="0.25">
      <c r="A447" s="40" t="s">
        <v>2386</v>
      </c>
      <c r="B447" s="9">
        <f>SUMIF('Comp Aportes'!$C$4:$C$1103,$A447,'Comp Aportes'!$E$4:$E$1103)</f>
        <v>2200000</v>
      </c>
      <c r="C447" s="127">
        <f t="shared" si="24"/>
        <v>3.5700904694130034E-3</v>
      </c>
      <c r="D447" s="9">
        <f>SUMIF('Comp Aportes'!$C$4:$C$1103,$A447,'Comp Aportes'!$G$4:$G$1103)</f>
        <v>0</v>
      </c>
      <c r="E447" s="128">
        <f t="shared" si="25"/>
        <v>0</v>
      </c>
      <c r="G447" s="119">
        <f t="shared" si="26"/>
        <v>2200000</v>
      </c>
      <c r="I447" s="119">
        <f>SUMIF(Hoja1!C445:C1459,$A447,Hoja1!G445:G1459)</f>
        <v>13112700</v>
      </c>
      <c r="K447" s="119">
        <f t="shared" si="27"/>
        <v>9178890</v>
      </c>
    </row>
    <row r="448" spans="1:11" x14ac:dyDescent="0.25">
      <c r="A448" s="40" t="s">
        <v>2749</v>
      </c>
      <c r="B448" s="9">
        <f>SUMIF('Comp Aportes'!$C$4:$C$1103,$A448,'Comp Aportes'!$E$4:$E$1103)</f>
        <v>2174091</v>
      </c>
      <c r="C448" s="127">
        <f t="shared" si="24"/>
        <v>3.5280461630620846E-3</v>
      </c>
      <c r="D448" s="9">
        <f>SUMIF('Comp Aportes'!$C$4:$C$1103,$A448,'Comp Aportes'!$G$4:$G$1103)</f>
        <v>0</v>
      </c>
      <c r="E448" s="128">
        <f t="shared" si="25"/>
        <v>0</v>
      </c>
      <c r="G448" s="119">
        <f t="shared" si="26"/>
        <v>2174091</v>
      </c>
      <c r="I448" s="119">
        <f>SUMIF(Hoja1!C446:C1460,$A448,Hoja1!G446:G1460)</f>
        <v>31515901</v>
      </c>
      <c r="K448" s="119">
        <f t="shared" si="27"/>
        <v>22061130.699999999</v>
      </c>
    </row>
    <row r="449" spans="1:11" x14ac:dyDescent="0.25">
      <c r="A449" s="40" t="s">
        <v>2158</v>
      </c>
      <c r="B449" s="9">
        <f>SUMIF('Comp Aportes'!$C$4:$C$1103,$A449,'Comp Aportes'!$E$4:$E$1103)</f>
        <v>2173333</v>
      </c>
      <c r="C449" s="127">
        <f t="shared" si="24"/>
        <v>3.5268161046185325E-3</v>
      </c>
      <c r="D449" s="9">
        <f>SUMIF('Comp Aportes'!$C$4:$C$1103,$A449,'Comp Aportes'!$G$4:$G$1103)</f>
        <v>3718042</v>
      </c>
      <c r="E449" s="128">
        <f t="shared" si="25"/>
        <v>1.5672962436122078E-2</v>
      </c>
      <c r="G449" s="119">
        <f t="shared" si="26"/>
        <v>0</v>
      </c>
      <c r="I449" s="119">
        <f>SUMIF(Hoja1!C447:C1461,$A449,Hoja1!G447:G1461)</f>
        <v>13814020</v>
      </c>
      <c r="K449" s="119">
        <f t="shared" si="27"/>
        <v>9669814</v>
      </c>
    </row>
    <row r="450" spans="1:11" x14ac:dyDescent="0.25">
      <c r="A450" s="1" t="s">
        <v>2099</v>
      </c>
      <c r="B450" s="9">
        <f>SUMIF('Comp Aportes'!$C$4:$C$1103,$A450,'Comp Aportes'!$E$4:$E$1103)</f>
        <v>2153533</v>
      </c>
      <c r="C450" s="127">
        <f t="shared" si="24"/>
        <v>3.4946852903938153E-3</v>
      </c>
      <c r="D450" s="9">
        <f>SUMIF('Comp Aportes'!$C$4:$C$1103,$A450,'Comp Aportes'!$G$4:$G$1103)</f>
        <v>0</v>
      </c>
      <c r="E450" s="128">
        <f t="shared" si="25"/>
        <v>0</v>
      </c>
      <c r="G450" s="119">
        <f t="shared" si="26"/>
        <v>2153533</v>
      </c>
      <c r="I450" s="119">
        <f>SUMIF(Hoja1!C448:C1462,$A450,Hoja1!G448:G1462)</f>
        <v>0</v>
      </c>
      <c r="K450" s="119">
        <f t="shared" si="27"/>
        <v>0</v>
      </c>
    </row>
    <row r="451" spans="1:11" x14ac:dyDescent="0.25">
      <c r="A451" s="40" t="s">
        <v>2906</v>
      </c>
      <c r="B451" s="9">
        <f>SUMIF('Comp Aportes'!$C$4:$C$1103,$A451,'Comp Aportes'!$E$4:$E$1103)</f>
        <v>2052787</v>
      </c>
      <c r="C451" s="127">
        <f t="shared" si="24"/>
        <v>3.3311978656522323E-3</v>
      </c>
      <c r="D451" s="9">
        <f>SUMIF('Comp Aportes'!$C$4:$C$1103,$A451,'Comp Aportes'!$G$4:$G$1103)</f>
        <v>0</v>
      </c>
      <c r="E451" s="128">
        <f t="shared" si="25"/>
        <v>0</v>
      </c>
      <c r="G451" s="119">
        <f t="shared" si="26"/>
        <v>2052787</v>
      </c>
      <c r="I451" s="119">
        <f>SUMIF(Hoja1!C449:C1463,$A451,Hoja1!G449:G1463)</f>
        <v>16281252</v>
      </c>
      <c r="K451" s="119">
        <f t="shared" si="27"/>
        <v>11396876.399999999</v>
      </c>
    </row>
    <row r="452" spans="1:11" x14ac:dyDescent="0.25">
      <c r="A452" s="1" t="s">
        <v>2946</v>
      </c>
      <c r="B452" s="9">
        <f>SUMIF('Comp Aportes'!$C$4:$C$1103,$A452,'Comp Aportes'!$E$4:$E$1103)</f>
        <v>2043791</v>
      </c>
      <c r="C452" s="127">
        <f t="shared" si="24"/>
        <v>3.3165994411691237E-3</v>
      </c>
      <c r="D452" s="9">
        <f>SUMIF('Comp Aportes'!$C$4:$C$1103,$A452,'Comp Aportes'!$G$4:$G$1103)</f>
        <v>605000</v>
      </c>
      <c r="E452" s="128">
        <f t="shared" si="25"/>
        <v>2.5503053149625145E-3</v>
      </c>
      <c r="G452" s="119">
        <f t="shared" si="26"/>
        <v>1438791</v>
      </c>
      <c r="I452" s="119">
        <f>SUMIF(Hoja1!C450:C1464,$A452,Hoja1!G450:G1464)</f>
        <v>0</v>
      </c>
      <c r="K452" s="119">
        <f t="shared" si="27"/>
        <v>0</v>
      </c>
    </row>
    <row r="453" spans="1:11" x14ac:dyDescent="0.25">
      <c r="A453" s="40" t="s">
        <v>2362</v>
      </c>
      <c r="B453" s="9">
        <f>SUMIF('Comp Aportes'!$C$4:$C$1103,$A453,'Comp Aportes'!$E$4:$E$1103)</f>
        <v>2000000</v>
      </c>
      <c r="C453" s="127">
        <f t="shared" ref="C453:C516" si="28">+$B453*100/$B$541</f>
        <v>3.245536790375458E-3</v>
      </c>
      <c r="D453" s="9">
        <f>SUMIF('Comp Aportes'!$C$4:$C$1103,$A453,'Comp Aportes'!$G$4:$G$1103)</f>
        <v>3000000</v>
      </c>
      <c r="E453" s="128">
        <f t="shared" ref="E453:E516" si="29">+$D453*100/$D$541</f>
        <v>1.2646142057665361E-2</v>
      </c>
      <c r="G453" s="119">
        <f t="shared" ref="G453:G516" si="30">IF((B453-D453)&gt;0,B453-D453,0)</f>
        <v>0</v>
      </c>
      <c r="I453" s="119">
        <f>SUMIF(Hoja1!C451:C1465,$A453,Hoja1!G451:G1465)</f>
        <v>10076998</v>
      </c>
      <c r="K453" s="119">
        <f t="shared" ref="K453:K516" si="31">+I453*0.7</f>
        <v>7053898.5999999996</v>
      </c>
    </row>
    <row r="454" spans="1:11" x14ac:dyDescent="0.25">
      <c r="A454" s="40" t="s">
        <v>1918</v>
      </c>
      <c r="B454" s="9">
        <f>SUMIF('Comp Aportes'!$C$4:$C$1103,$A454,'Comp Aportes'!$E$4:$E$1103)</f>
        <v>1981862</v>
      </c>
      <c r="C454" s="127">
        <f t="shared" si="28"/>
        <v>3.216103017223543E-3</v>
      </c>
      <c r="D454" s="9">
        <f>SUMIF('Comp Aportes'!$C$4:$C$1103,$A454,'Comp Aportes'!$G$4:$G$1103)</f>
        <v>0</v>
      </c>
      <c r="E454" s="128">
        <f t="shared" si="29"/>
        <v>0</v>
      </c>
      <c r="G454" s="119">
        <f t="shared" si="30"/>
        <v>1981862</v>
      </c>
      <c r="I454" s="119">
        <f>SUMIF(Hoja1!C452:C1466,$A454,Hoja1!G452:G1466)</f>
        <v>0</v>
      </c>
      <c r="K454" s="119">
        <f t="shared" si="31"/>
        <v>0</v>
      </c>
    </row>
    <row r="455" spans="1:11" x14ac:dyDescent="0.25">
      <c r="A455" s="1" t="s">
        <v>2742</v>
      </c>
      <c r="B455" s="9">
        <f>SUMIF('Comp Aportes'!$C$4:$C$1103,$A455,'Comp Aportes'!$E$4:$E$1103)</f>
        <v>1948236</v>
      </c>
      <c r="C455" s="127">
        <f t="shared" si="28"/>
        <v>3.16153580716696E-3</v>
      </c>
      <c r="D455" s="9">
        <f>SUMIF('Comp Aportes'!$C$4:$C$1103,$A455,'Comp Aportes'!$G$4:$G$1103)</f>
        <v>0</v>
      </c>
      <c r="E455" s="128">
        <f t="shared" si="29"/>
        <v>0</v>
      </c>
      <c r="G455" s="119">
        <f t="shared" si="30"/>
        <v>1948236</v>
      </c>
      <c r="I455" s="119">
        <f>SUMIF(Hoja1!C453:C1467,$A455,Hoja1!G453:G1467)</f>
        <v>9155987</v>
      </c>
      <c r="K455" s="119">
        <f t="shared" si="31"/>
        <v>6409190.8999999994</v>
      </c>
    </row>
    <row r="456" spans="1:11" x14ac:dyDescent="0.25">
      <c r="A456" s="1" t="s">
        <v>2896</v>
      </c>
      <c r="B456" s="9">
        <f>SUMIF('Comp Aportes'!$C$4:$C$1103,$A456,'Comp Aportes'!$E$4:$E$1103)</f>
        <v>1910761</v>
      </c>
      <c r="C456" s="127">
        <f t="shared" si="28"/>
        <v>3.1007225615573E-3</v>
      </c>
      <c r="D456" s="9">
        <f>SUMIF('Comp Aportes'!$C$4:$C$1103,$A456,'Comp Aportes'!$G$4:$G$1103)</f>
        <v>0</v>
      </c>
      <c r="E456" s="128">
        <f t="shared" si="29"/>
        <v>0</v>
      </c>
      <c r="G456" s="119">
        <f t="shared" si="30"/>
        <v>1910761</v>
      </c>
      <c r="I456" s="119">
        <f>SUMIF(Hoja1!C454:C1468,$A456,Hoja1!G454:G1468)</f>
        <v>0</v>
      </c>
      <c r="K456" s="119">
        <f t="shared" si="31"/>
        <v>0</v>
      </c>
    </row>
    <row r="457" spans="1:11" x14ac:dyDescent="0.25">
      <c r="A457" s="1" t="s">
        <v>2739</v>
      </c>
      <c r="B457" s="9">
        <f>SUMIF('Comp Aportes'!$C$4:$C$1103,$A457,'Comp Aportes'!$E$4:$E$1103)</f>
        <v>1882353</v>
      </c>
      <c r="C457" s="127">
        <f t="shared" si="28"/>
        <v>3.054622956986807E-3</v>
      </c>
      <c r="D457" s="9">
        <f>SUMIF('Comp Aportes'!$C$4:$C$1103,$A457,'Comp Aportes'!$G$4:$G$1103)</f>
        <v>0</v>
      </c>
      <c r="E457" s="128">
        <f t="shared" si="29"/>
        <v>0</v>
      </c>
      <c r="G457" s="119">
        <f t="shared" si="30"/>
        <v>1882353</v>
      </c>
      <c r="I457" s="119">
        <f>SUMIF(Hoja1!C455:C1469,$A457,Hoja1!G455:G1469)</f>
        <v>13427442</v>
      </c>
      <c r="K457" s="119">
        <f t="shared" si="31"/>
        <v>9399209.3999999985</v>
      </c>
    </row>
    <row r="458" spans="1:11" x14ac:dyDescent="0.25">
      <c r="A458" s="1" t="s">
        <v>2740</v>
      </c>
      <c r="B458" s="9">
        <f>SUMIF('Comp Aportes'!$C$4:$C$1103,$A458,'Comp Aportes'!$E$4:$E$1103)</f>
        <v>1786538</v>
      </c>
      <c r="C458" s="127">
        <f t="shared" si="28"/>
        <v>2.899137403201895E-3</v>
      </c>
      <c r="D458" s="9">
        <f>SUMIF('Comp Aportes'!$C$4:$C$1103,$A458,'Comp Aportes'!$G$4:$G$1103)</f>
        <v>0</v>
      </c>
      <c r="E458" s="128">
        <f t="shared" si="29"/>
        <v>0</v>
      </c>
      <c r="G458" s="119">
        <f t="shared" si="30"/>
        <v>1786538</v>
      </c>
      <c r="I458" s="119">
        <f>SUMIF(Hoja1!C456:C1470,$A458,Hoja1!G456:G1470)</f>
        <v>0</v>
      </c>
      <c r="K458" s="119">
        <f t="shared" si="31"/>
        <v>0</v>
      </c>
    </row>
    <row r="459" spans="1:11" x14ac:dyDescent="0.25">
      <c r="A459" s="1" t="s">
        <v>2199</v>
      </c>
      <c r="B459" s="9">
        <f>SUMIF('Comp Aportes'!$C$4:$C$1103,$A459,'Comp Aportes'!$E$4:$E$1103)</f>
        <v>1765598</v>
      </c>
      <c r="C459" s="127">
        <f t="shared" si="28"/>
        <v>2.8651566330066638E-3</v>
      </c>
      <c r="D459" s="9">
        <f>SUMIF('Comp Aportes'!$C$4:$C$1103,$A459,'Comp Aportes'!$G$4:$G$1103)</f>
        <v>4565217</v>
      </c>
      <c r="E459" s="128">
        <f t="shared" si="29"/>
        <v>1.924412756868963E-2</v>
      </c>
      <c r="G459" s="119">
        <f t="shared" si="30"/>
        <v>0</v>
      </c>
      <c r="I459" s="119">
        <f>SUMIF(Hoja1!C457:C1471,$A459,Hoja1!G457:G1471)</f>
        <v>0</v>
      </c>
      <c r="K459" s="119">
        <f t="shared" si="31"/>
        <v>0</v>
      </c>
    </row>
    <row r="460" spans="1:11" x14ac:dyDescent="0.25">
      <c r="A460" s="40" t="s">
        <v>2933</v>
      </c>
      <c r="B460" s="9">
        <f>SUMIF('Comp Aportes'!$C$4:$C$1103,$A460,'Comp Aportes'!$E$4:$E$1103)</f>
        <v>1691108</v>
      </c>
      <c r="C460" s="127">
        <f t="shared" si="28"/>
        <v>2.7442766152491298E-3</v>
      </c>
      <c r="D460" s="9">
        <f>SUMIF('Comp Aportes'!$C$4:$C$1103,$A460,'Comp Aportes'!$G$4:$G$1103)</f>
        <v>880673</v>
      </c>
      <c r="E460" s="128">
        <f t="shared" si="29"/>
        <v>3.7123719547834419E-3</v>
      </c>
      <c r="G460" s="119">
        <f t="shared" si="30"/>
        <v>810435</v>
      </c>
      <c r="I460" s="119">
        <f>SUMIF(Hoja1!C458:C1472,$A460,Hoja1!G458:G1472)</f>
        <v>0</v>
      </c>
      <c r="K460" s="119">
        <f t="shared" si="31"/>
        <v>0</v>
      </c>
    </row>
    <row r="461" spans="1:11" x14ac:dyDescent="0.25">
      <c r="A461" s="1" t="s">
        <v>2745</v>
      </c>
      <c r="B461" s="9">
        <f>SUMIF('Comp Aportes'!$C$4:$C$1103,$A461,'Comp Aportes'!$E$4:$E$1103)</f>
        <v>1524808</v>
      </c>
      <c r="C461" s="127">
        <f t="shared" si="28"/>
        <v>2.4744102311294106E-3</v>
      </c>
      <c r="D461" s="9">
        <f>SUMIF('Comp Aportes'!$C$4:$C$1103,$A461,'Comp Aportes'!$G$4:$G$1103)</f>
        <v>0</v>
      </c>
      <c r="E461" s="128">
        <f t="shared" si="29"/>
        <v>0</v>
      </c>
      <c r="G461" s="119">
        <f t="shared" si="30"/>
        <v>1524808</v>
      </c>
      <c r="I461" s="119">
        <f>SUMIF(Hoja1!C459:C1473,$A461,Hoja1!G459:G1473)</f>
        <v>0</v>
      </c>
      <c r="K461" s="119">
        <f t="shared" si="31"/>
        <v>0</v>
      </c>
    </row>
    <row r="462" spans="1:11" x14ac:dyDescent="0.25">
      <c r="A462" s="40" t="s">
        <v>2940</v>
      </c>
      <c r="B462" s="9">
        <f>SUMIF('Comp Aportes'!$C$4:$C$1103,$A462,'Comp Aportes'!$E$4:$E$1103)</f>
        <v>1505647</v>
      </c>
      <c r="C462" s="127">
        <f t="shared" si="28"/>
        <v>2.4433163659092184E-3</v>
      </c>
      <c r="D462" s="9">
        <f>SUMIF('Comp Aportes'!$C$4:$C$1103,$A462,'Comp Aportes'!$G$4:$G$1103)</f>
        <v>249035</v>
      </c>
      <c r="E462" s="128">
        <f t="shared" si="29"/>
        <v>1.049777329110231E-3</v>
      </c>
      <c r="G462" s="119">
        <f t="shared" si="30"/>
        <v>1256612</v>
      </c>
      <c r="I462" s="119">
        <f>SUMIF(Hoja1!C460:C1474,$A462,Hoja1!G460:G1474)</f>
        <v>19424621</v>
      </c>
      <c r="K462" s="119">
        <f t="shared" si="31"/>
        <v>13597234.699999999</v>
      </c>
    </row>
    <row r="463" spans="1:11" x14ac:dyDescent="0.25">
      <c r="A463" s="1" t="s">
        <v>160</v>
      </c>
      <c r="B463" s="9">
        <f>SUMIF('Comp Aportes'!$C$4:$C$1103,$A463,'Comp Aportes'!$E$4:$E$1103)</f>
        <v>1500000</v>
      </c>
      <c r="C463" s="127">
        <f t="shared" si="28"/>
        <v>2.4341525927815935E-3</v>
      </c>
      <c r="D463" s="9">
        <f>SUMIF('Comp Aportes'!$C$4:$C$1103,$A463,'Comp Aportes'!$G$4:$G$1103)</f>
        <v>0</v>
      </c>
      <c r="E463" s="128">
        <f t="shared" si="29"/>
        <v>0</v>
      </c>
      <c r="G463" s="119">
        <f t="shared" si="30"/>
        <v>1500000</v>
      </c>
      <c r="I463" s="119">
        <f>SUMIF(Hoja1!C461:C1475,$A463,Hoja1!G461:G1475)</f>
        <v>0</v>
      </c>
      <c r="K463" s="119">
        <f t="shared" si="31"/>
        <v>0</v>
      </c>
    </row>
    <row r="464" spans="1:11" x14ac:dyDescent="0.25">
      <c r="A464" s="1" t="s">
        <v>2340</v>
      </c>
      <c r="B464" s="9">
        <f>SUMIF('Comp Aportes'!$C$4:$C$1103,$A464,'Comp Aportes'!$E$4:$E$1103)</f>
        <v>1433590</v>
      </c>
      <c r="C464" s="127">
        <f t="shared" si="28"/>
        <v>2.3263845436571765E-3</v>
      </c>
      <c r="D464" s="9">
        <f>SUMIF('Comp Aportes'!$C$4:$C$1103,$A464,'Comp Aportes'!$G$4:$G$1103)</f>
        <v>0</v>
      </c>
      <c r="E464" s="128">
        <f t="shared" si="29"/>
        <v>0</v>
      </c>
      <c r="G464" s="119">
        <f t="shared" si="30"/>
        <v>1433590</v>
      </c>
      <c r="I464" s="119">
        <f>SUMIF(Hoja1!C462:C1476,$A464,Hoja1!G462:G1476)</f>
        <v>1469525</v>
      </c>
      <c r="K464" s="119">
        <f t="shared" si="31"/>
        <v>1028667.4999999999</v>
      </c>
    </row>
    <row r="465" spans="1:11" x14ac:dyDescent="0.25">
      <c r="A465" s="40" t="s">
        <v>2814</v>
      </c>
      <c r="B465" s="9">
        <f>SUMIF('Comp Aportes'!$C$4:$C$1103,$A465,'Comp Aportes'!$E$4:$E$1103)</f>
        <v>1376087</v>
      </c>
      <c r="C465" s="127">
        <f t="shared" si="28"/>
        <v>2.2330704926286963E-3</v>
      </c>
      <c r="D465" s="9">
        <f>SUMIF('Comp Aportes'!$C$4:$C$1103,$A465,'Comp Aportes'!$G$4:$G$1103)</f>
        <v>0</v>
      </c>
      <c r="E465" s="128">
        <f t="shared" si="29"/>
        <v>0</v>
      </c>
      <c r="G465" s="119">
        <f t="shared" si="30"/>
        <v>1376087</v>
      </c>
      <c r="I465" s="119">
        <f>SUMIF(Hoja1!C463:C1477,$A465,Hoja1!G463:G1477)</f>
        <v>0</v>
      </c>
      <c r="K465" s="119">
        <f t="shared" si="31"/>
        <v>0</v>
      </c>
    </row>
    <row r="466" spans="1:11" x14ac:dyDescent="0.25">
      <c r="A466" s="40" t="s">
        <v>2761</v>
      </c>
      <c r="B466" s="9">
        <f>SUMIF('Comp Aportes'!$C$4:$C$1103,$A466,'Comp Aportes'!$E$4:$E$1103)</f>
        <v>1333418</v>
      </c>
      <c r="C466" s="127">
        <f t="shared" si="28"/>
        <v>2.1638285879744313E-3</v>
      </c>
      <c r="D466" s="9">
        <f>SUMIF('Comp Aportes'!$C$4:$C$1103,$A466,'Comp Aportes'!$G$4:$G$1103)</f>
        <v>3928540</v>
      </c>
      <c r="E466" s="128">
        <f t="shared" si="29"/>
        <v>1.6560291639740224E-2</v>
      </c>
      <c r="G466" s="119">
        <f t="shared" si="30"/>
        <v>0</v>
      </c>
      <c r="I466" s="119">
        <f>SUMIF(Hoja1!C464:C1478,$A466,Hoja1!G464:G1478)</f>
        <v>1644344</v>
      </c>
      <c r="K466" s="119">
        <f t="shared" si="31"/>
        <v>1151040.7999999998</v>
      </c>
    </row>
    <row r="467" spans="1:11" x14ac:dyDescent="0.25">
      <c r="A467" s="1" t="s">
        <v>310</v>
      </c>
      <c r="B467" s="9">
        <f>SUMIF('Comp Aportes'!$C$4:$C$1103,$A467,'Comp Aportes'!$E$4:$E$1103)</f>
        <v>1304348</v>
      </c>
      <c r="C467" s="127">
        <f t="shared" si="28"/>
        <v>2.1166547107263236E-3</v>
      </c>
      <c r="D467" s="9">
        <f>SUMIF('Comp Aportes'!$C$4:$C$1103,$A467,'Comp Aportes'!$G$4:$G$1103)</f>
        <v>0</v>
      </c>
      <c r="E467" s="128">
        <f t="shared" si="29"/>
        <v>0</v>
      </c>
      <c r="G467" s="119">
        <f t="shared" si="30"/>
        <v>1304348</v>
      </c>
      <c r="I467" s="119">
        <f>SUMIF(Hoja1!C465:C1479,$A467,Hoja1!G465:G1479)</f>
        <v>8893516</v>
      </c>
      <c r="K467" s="119">
        <f t="shared" si="31"/>
        <v>6225461.1999999993</v>
      </c>
    </row>
    <row r="468" spans="1:11" x14ac:dyDescent="0.25">
      <c r="A468" s="40" t="s">
        <v>2813</v>
      </c>
      <c r="B468" s="9">
        <f>SUMIF('Comp Aportes'!$C$4:$C$1103,$A468,'Comp Aportes'!$E$4:$E$1103)</f>
        <v>1268708</v>
      </c>
      <c r="C468" s="127">
        <f t="shared" si="28"/>
        <v>2.0588192451218333E-3</v>
      </c>
      <c r="D468" s="9">
        <f>SUMIF('Comp Aportes'!$C$4:$C$1103,$A468,'Comp Aportes'!$G$4:$G$1103)</f>
        <v>0</v>
      </c>
      <c r="E468" s="128">
        <f t="shared" si="29"/>
        <v>0</v>
      </c>
      <c r="G468" s="119">
        <f t="shared" si="30"/>
        <v>1268708</v>
      </c>
      <c r="I468" s="119">
        <f>SUMIF(Hoja1!C466:C1480,$A468,Hoja1!G466:G1480)</f>
        <v>26798815</v>
      </c>
      <c r="K468" s="119">
        <f t="shared" si="31"/>
        <v>18759170.5</v>
      </c>
    </row>
    <row r="469" spans="1:11" x14ac:dyDescent="0.25">
      <c r="A469" s="40" t="s">
        <v>2909</v>
      </c>
      <c r="B469" s="9">
        <f>SUMIF('Comp Aportes'!$C$4:$C$1103,$A469,'Comp Aportes'!$E$4:$E$1103)</f>
        <v>1251753</v>
      </c>
      <c r="C469" s="127">
        <f t="shared" si="28"/>
        <v>2.0313052069814252E-3</v>
      </c>
      <c r="D469" s="9">
        <f>SUMIF('Comp Aportes'!$C$4:$C$1103,$A469,'Comp Aportes'!$G$4:$G$1103)</f>
        <v>0</v>
      </c>
      <c r="E469" s="128">
        <f t="shared" si="29"/>
        <v>0</v>
      </c>
      <c r="G469" s="119">
        <f t="shared" si="30"/>
        <v>1251753</v>
      </c>
      <c r="I469" s="119">
        <f>SUMIF(Hoja1!C467:C1481,$A469,Hoja1!G467:G1481)</f>
        <v>144708</v>
      </c>
      <c r="K469" s="119">
        <f t="shared" si="31"/>
        <v>101295.59999999999</v>
      </c>
    </row>
    <row r="470" spans="1:11" x14ac:dyDescent="0.25">
      <c r="A470" s="40" t="s">
        <v>2880</v>
      </c>
      <c r="B470" s="9">
        <f>SUMIF('Comp Aportes'!$C$4:$C$1103,$A470,'Comp Aportes'!$E$4:$E$1103)</f>
        <v>1212169</v>
      </c>
      <c r="C470" s="127">
        <f t="shared" si="28"/>
        <v>1.9670695428263144E-3</v>
      </c>
      <c r="D470" s="9">
        <f>SUMIF('Comp Aportes'!$C$4:$C$1103,$A470,'Comp Aportes'!$G$4:$G$1103)</f>
        <v>0</v>
      </c>
      <c r="E470" s="128">
        <f t="shared" si="29"/>
        <v>0</v>
      </c>
      <c r="G470" s="119">
        <f t="shared" si="30"/>
        <v>1212169</v>
      </c>
      <c r="I470" s="119">
        <f>SUMIF(Hoja1!C468:C1482,$A470,Hoja1!G468:G1482)</f>
        <v>3126346</v>
      </c>
      <c r="K470" s="119">
        <f t="shared" si="31"/>
        <v>2188442.1999999997</v>
      </c>
    </row>
    <row r="471" spans="1:11" x14ac:dyDescent="0.25">
      <c r="A471" s="40" t="s">
        <v>2139</v>
      </c>
      <c r="B471" s="9">
        <f>SUMIF('Comp Aportes'!$C$4:$C$1103,$A471,'Comp Aportes'!$E$4:$E$1103)</f>
        <v>1200000</v>
      </c>
      <c r="C471" s="127">
        <f t="shared" si="28"/>
        <v>1.9473220742252746E-3</v>
      </c>
      <c r="D471" s="9">
        <f>SUMIF('Comp Aportes'!$C$4:$C$1103,$A471,'Comp Aportes'!$G$4:$G$1103)</f>
        <v>0</v>
      </c>
      <c r="E471" s="128">
        <f t="shared" si="29"/>
        <v>0</v>
      </c>
      <c r="G471" s="119">
        <f t="shared" si="30"/>
        <v>1200000</v>
      </c>
      <c r="I471" s="119">
        <f>SUMIF(Hoja1!C469:C1483,$A471,Hoja1!G469:G1483)</f>
        <v>1252239</v>
      </c>
      <c r="K471" s="119">
        <f t="shared" si="31"/>
        <v>876567.29999999993</v>
      </c>
    </row>
    <row r="472" spans="1:11" x14ac:dyDescent="0.25">
      <c r="A472" s="1" t="s">
        <v>2754</v>
      </c>
      <c r="B472" s="9">
        <f>SUMIF('Comp Aportes'!$C$4:$C$1103,$A472,'Comp Aportes'!$E$4:$E$1103)</f>
        <v>1176666</v>
      </c>
      <c r="C472" s="127">
        <f t="shared" si="28"/>
        <v>1.9094563964919642E-3</v>
      </c>
      <c r="D472" s="9">
        <f>SUMIF('Comp Aportes'!$C$4:$C$1103,$A472,'Comp Aportes'!$G$4:$G$1103)</f>
        <v>0</v>
      </c>
      <c r="E472" s="128">
        <f t="shared" si="29"/>
        <v>0</v>
      </c>
      <c r="G472" s="119">
        <f t="shared" si="30"/>
        <v>1176666</v>
      </c>
      <c r="I472" s="119">
        <f>SUMIF(Hoja1!C470:C1484,$A472,Hoja1!G470:G1484)</f>
        <v>0</v>
      </c>
      <c r="K472" s="119">
        <f t="shared" si="31"/>
        <v>0</v>
      </c>
    </row>
    <row r="473" spans="1:11" x14ac:dyDescent="0.25">
      <c r="A473" s="40" t="s">
        <v>2380</v>
      </c>
      <c r="B473" s="9">
        <f>SUMIF('Comp Aportes'!$C$4:$C$1103,$A473,'Comp Aportes'!$E$4:$E$1103)</f>
        <v>1145455</v>
      </c>
      <c r="C473" s="127">
        <f t="shared" si="28"/>
        <v>1.85880817210976E-3</v>
      </c>
      <c r="D473" s="9">
        <f>SUMIF('Comp Aportes'!$C$4:$C$1103,$A473,'Comp Aportes'!$G$4:$G$1103)</f>
        <v>1342545</v>
      </c>
      <c r="E473" s="128">
        <f t="shared" si="29"/>
        <v>5.6593382629361137E-3</v>
      </c>
      <c r="G473" s="119">
        <f t="shared" si="30"/>
        <v>0</v>
      </c>
      <c r="I473" s="119">
        <f>SUMIF(Hoja1!C471:C1485,$A473,Hoja1!G471:G1485)</f>
        <v>0</v>
      </c>
      <c r="K473" s="119">
        <f t="shared" si="31"/>
        <v>0</v>
      </c>
    </row>
    <row r="474" spans="1:11" x14ac:dyDescent="0.25">
      <c r="A474" s="1" t="s">
        <v>833</v>
      </c>
      <c r="B474" s="9">
        <f>SUMIF('Comp Aportes'!$C$4:$C$1103,$A474,'Comp Aportes'!$E$4:$E$1103)</f>
        <v>1046993</v>
      </c>
      <c r="C474" s="127">
        <f t="shared" si="28"/>
        <v>1.699027150382786E-3</v>
      </c>
      <c r="D474" s="9">
        <f>SUMIF('Comp Aportes'!$C$4:$C$1103,$A474,'Comp Aportes'!$G$4:$G$1103)</f>
        <v>0</v>
      </c>
      <c r="E474" s="128">
        <f t="shared" si="29"/>
        <v>0</v>
      </c>
      <c r="G474" s="119">
        <f t="shared" si="30"/>
        <v>1046993</v>
      </c>
      <c r="I474" s="119">
        <f>SUMIF(Hoja1!C472:C1486,$A474,Hoja1!G472:G1486)</f>
        <v>9843309</v>
      </c>
      <c r="K474" s="119">
        <f t="shared" si="31"/>
        <v>6890316.2999999998</v>
      </c>
    </row>
    <row r="475" spans="1:11" x14ac:dyDescent="0.25">
      <c r="A475" s="1" t="s">
        <v>2845</v>
      </c>
      <c r="B475" s="9">
        <f>SUMIF('Comp Aportes'!$C$4:$C$1103,$A475,'Comp Aportes'!$E$4:$E$1103)</f>
        <v>1000000</v>
      </c>
      <c r="C475" s="127">
        <f t="shared" si="28"/>
        <v>1.622768395187729E-3</v>
      </c>
      <c r="D475" s="9">
        <f>SUMIF('Comp Aportes'!$C$4:$C$1103,$A475,'Comp Aportes'!$G$4:$G$1103)</f>
        <v>0</v>
      </c>
      <c r="E475" s="128">
        <f t="shared" si="29"/>
        <v>0</v>
      </c>
      <c r="G475" s="119">
        <f t="shared" si="30"/>
        <v>1000000</v>
      </c>
      <c r="I475" s="119">
        <f>SUMIF(Hoja1!C473:C1487,$A475,Hoja1!G473:G1487)</f>
        <v>0</v>
      </c>
      <c r="K475" s="119">
        <f t="shared" si="31"/>
        <v>0</v>
      </c>
    </row>
    <row r="476" spans="1:11" x14ac:dyDescent="0.25">
      <c r="A476" s="40" t="s">
        <v>2296</v>
      </c>
      <c r="B476" s="9">
        <f>SUMIF('Comp Aportes'!$C$4:$C$1103,$A476,'Comp Aportes'!$E$4:$E$1103)</f>
        <v>1000000</v>
      </c>
      <c r="C476" s="127">
        <f t="shared" si="28"/>
        <v>1.622768395187729E-3</v>
      </c>
      <c r="D476" s="9">
        <f>SUMIF('Comp Aportes'!$C$4:$C$1103,$A476,'Comp Aportes'!$G$4:$G$1103)</f>
        <v>0</v>
      </c>
      <c r="E476" s="128">
        <f t="shared" si="29"/>
        <v>0</v>
      </c>
      <c r="G476" s="119">
        <f t="shared" si="30"/>
        <v>1000000</v>
      </c>
      <c r="I476" s="119">
        <f>SUMIF(Hoja1!C474:C1488,$A476,Hoja1!G474:G1488)</f>
        <v>0</v>
      </c>
      <c r="K476" s="119">
        <f t="shared" si="31"/>
        <v>0</v>
      </c>
    </row>
    <row r="477" spans="1:11" x14ac:dyDescent="0.25">
      <c r="A477" s="40" t="s">
        <v>2891</v>
      </c>
      <c r="B477" s="9">
        <f>SUMIF('Comp Aportes'!$C$4:$C$1103,$A477,'Comp Aportes'!$E$4:$E$1103)</f>
        <v>944211</v>
      </c>
      <c r="C477" s="127">
        <f t="shared" si="28"/>
        <v>1.5322357691886007E-3</v>
      </c>
      <c r="D477" s="9">
        <f>SUMIF('Comp Aportes'!$C$4:$C$1103,$A477,'Comp Aportes'!$G$4:$G$1103)</f>
        <v>0</v>
      </c>
      <c r="E477" s="128">
        <f t="shared" si="29"/>
        <v>0</v>
      </c>
      <c r="G477" s="119">
        <f t="shared" si="30"/>
        <v>944211</v>
      </c>
      <c r="I477" s="119">
        <f>SUMIF(Hoja1!C475:C1489,$A477,Hoja1!G475:G1489)</f>
        <v>0</v>
      </c>
      <c r="K477" s="119">
        <f t="shared" si="31"/>
        <v>0</v>
      </c>
    </row>
    <row r="478" spans="1:11" x14ac:dyDescent="0.25">
      <c r="A478" s="40" t="s">
        <v>2203</v>
      </c>
      <c r="B478" s="9">
        <f>SUMIF('Comp Aportes'!$C$4:$C$1103,$A478,'Comp Aportes'!$E$4:$E$1103)</f>
        <v>941117</v>
      </c>
      <c r="C478" s="127">
        <f t="shared" si="28"/>
        <v>1.5272149237738899E-3</v>
      </c>
      <c r="D478" s="9">
        <f>SUMIF('Comp Aportes'!$C$4:$C$1103,$A478,'Comp Aportes'!$G$4:$G$1103)</f>
        <v>4494178</v>
      </c>
      <c r="E478" s="128">
        <f t="shared" si="29"/>
        <v>1.8944671140144798E-2</v>
      </c>
      <c r="G478" s="119">
        <f t="shared" si="30"/>
        <v>0</v>
      </c>
      <c r="I478" s="119">
        <f>SUMIF(Hoja1!C476:C1490,$A478,Hoja1!G476:G1490)</f>
        <v>10745066</v>
      </c>
      <c r="K478" s="119">
        <f t="shared" si="31"/>
        <v>7521546.1999999993</v>
      </c>
    </row>
    <row r="479" spans="1:11" x14ac:dyDescent="0.25">
      <c r="A479" s="1" t="s">
        <v>868</v>
      </c>
      <c r="B479" s="9">
        <f>SUMIF('Comp Aportes'!$C$4:$C$1103,$A479,'Comp Aportes'!$E$4:$E$1103)</f>
        <v>850000</v>
      </c>
      <c r="C479" s="127">
        <f t="shared" si="28"/>
        <v>1.3793531359095697E-3</v>
      </c>
      <c r="D479" s="9">
        <f>SUMIF('Comp Aportes'!$C$4:$C$1103,$A479,'Comp Aportes'!$G$4:$G$1103)</f>
        <v>0</v>
      </c>
      <c r="E479" s="128">
        <f t="shared" si="29"/>
        <v>0</v>
      </c>
      <c r="G479" s="119">
        <f t="shared" si="30"/>
        <v>850000</v>
      </c>
      <c r="I479" s="119">
        <f>SUMIF(Hoja1!C477:C1491,$A479,Hoja1!G477:G1491)</f>
        <v>0</v>
      </c>
      <c r="K479" s="119">
        <f t="shared" si="31"/>
        <v>0</v>
      </c>
    </row>
    <row r="480" spans="1:11" x14ac:dyDescent="0.25">
      <c r="A480" s="1" t="s">
        <v>2090</v>
      </c>
      <c r="B480" s="9">
        <f>SUMIF('Comp Aportes'!$C$4:$C$1103,$A480,'Comp Aportes'!$E$4:$E$1103)</f>
        <v>800000</v>
      </c>
      <c r="C480" s="127">
        <f t="shared" si="28"/>
        <v>1.2982147161501832E-3</v>
      </c>
      <c r="D480" s="9">
        <f>SUMIF('Comp Aportes'!$C$4:$C$1103,$A480,'Comp Aportes'!$G$4:$G$1103)</f>
        <v>0</v>
      </c>
      <c r="E480" s="128">
        <f t="shared" si="29"/>
        <v>0</v>
      </c>
      <c r="G480" s="119">
        <f t="shared" si="30"/>
        <v>800000</v>
      </c>
      <c r="I480" s="119">
        <f>SUMIF(Hoja1!C478:C1492,$A480,Hoja1!G478:G1492)</f>
        <v>0</v>
      </c>
      <c r="K480" s="119">
        <f t="shared" si="31"/>
        <v>0</v>
      </c>
    </row>
    <row r="481" spans="1:11" x14ac:dyDescent="0.25">
      <c r="A481" s="1" t="s">
        <v>1912</v>
      </c>
      <c r="B481" s="9">
        <f>SUMIF('Comp Aportes'!$C$4:$C$1103,$A481,'Comp Aportes'!$E$4:$E$1103)</f>
        <v>746667</v>
      </c>
      <c r="C481" s="127">
        <f t="shared" si="28"/>
        <v>1.211667609329636E-3</v>
      </c>
      <c r="D481" s="9">
        <f>SUMIF('Comp Aportes'!$C$4:$C$1103,$A481,'Comp Aportes'!$G$4:$G$1103)</f>
        <v>0</v>
      </c>
      <c r="E481" s="128">
        <f t="shared" si="29"/>
        <v>0</v>
      </c>
      <c r="G481" s="119">
        <f t="shared" si="30"/>
        <v>746667</v>
      </c>
      <c r="I481" s="119">
        <f>SUMIF(Hoja1!C479:C1493,$A481,Hoja1!G479:G1493)</f>
        <v>19022770</v>
      </c>
      <c r="K481" s="119">
        <f t="shared" si="31"/>
        <v>13315939</v>
      </c>
    </row>
    <row r="482" spans="1:11" x14ac:dyDescent="0.25">
      <c r="A482" s="1" t="s">
        <v>2125</v>
      </c>
      <c r="B482" s="9">
        <f>SUMIF('Comp Aportes'!$C$4:$C$1103,$A482,'Comp Aportes'!$E$4:$E$1103)</f>
        <v>625878</v>
      </c>
      <c r="C482" s="127">
        <f t="shared" si="28"/>
        <v>1.0156550376433054E-3</v>
      </c>
      <c r="D482" s="9">
        <f>SUMIF('Comp Aportes'!$C$4:$C$1103,$A482,'Comp Aportes'!$G$4:$G$1103)</f>
        <v>0</v>
      </c>
      <c r="E482" s="128">
        <f t="shared" si="29"/>
        <v>0</v>
      </c>
      <c r="G482" s="119">
        <f t="shared" si="30"/>
        <v>625878</v>
      </c>
      <c r="I482" s="119">
        <f>SUMIF(Hoja1!C480:C1494,$A482,Hoja1!G480:G1494)</f>
        <v>0</v>
      </c>
      <c r="K482" s="119">
        <f t="shared" si="31"/>
        <v>0</v>
      </c>
    </row>
    <row r="483" spans="1:11" x14ac:dyDescent="0.25">
      <c r="A483" s="40" t="s">
        <v>2831</v>
      </c>
      <c r="B483" s="9">
        <f>SUMIF('Comp Aportes'!$C$4:$C$1103,$A483,'Comp Aportes'!$E$4:$E$1103)</f>
        <v>600000</v>
      </c>
      <c r="C483" s="127">
        <f t="shared" si="28"/>
        <v>9.736610371126373E-4</v>
      </c>
      <c r="D483" s="9">
        <f>SUMIF('Comp Aportes'!$C$4:$C$1103,$A483,'Comp Aportes'!$G$4:$G$1103)</f>
        <v>0</v>
      </c>
      <c r="E483" s="128">
        <f t="shared" si="29"/>
        <v>0</v>
      </c>
      <c r="G483" s="119">
        <f t="shared" si="30"/>
        <v>600000</v>
      </c>
      <c r="I483" s="119">
        <f>SUMIF(Hoja1!C481:C1495,$A483,Hoja1!G481:G1495)</f>
        <v>0</v>
      </c>
      <c r="K483" s="119">
        <f t="shared" si="31"/>
        <v>0</v>
      </c>
    </row>
    <row r="484" spans="1:11" x14ac:dyDescent="0.25">
      <c r="A484" s="40" t="s">
        <v>2427</v>
      </c>
      <c r="B484" s="9">
        <f>SUMIF('Comp Aportes'!$C$4:$C$1103,$A484,'Comp Aportes'!$E$4:$E$1103)</f>
        <v>550667</v>
      </c>
      <c r="C484" s="127">
        <f t="shared" si="28"/>
        <v>8.9360500387284107E-4</v>
      </c>
      <c r="D484" s="9">
        <f>SUMIF('Comp Aportes'!$C$4:$C$1103,$A484,'Comp Aportes'!$G$4:$G$1103)</f>
        <v>0</v>
      </c>
      <c r="E484" s="128">
        <f t="shared" si="29"/>
        <v>0</v>
      </c>
      <c r="G484" s="119">
        <f t="shared" si="30"/>
        <v>550667</v>
      </c>
      <c r="I484" s="119">
        <f>SUMIF(Hoja1!C482:C1496,$A484,Hoja1!G482:G1496)</f>
        <v>0</v>
      </c>
      <c r="K484" s="119">
        <f t="shared" si="31"/>
        <v>0</v>
      </c>
    </row>
    <row r="485" spans="1:11" x14ac:dyDescent="0.25">
      <c r="A485" s="40" t="s">
        <v>2470</v>
      </c>
      <c r="B485" s="9">
        <f>SUMIF('Comp Aportes'!$C$4:$C$1103,$A485,'Comp Aportes'!$E$4:$E$1103)</f>
        <v>548234</v>
      </c>
      <c r="C485" s="127">
        <f t="shared" si="28"/>
        <v>8.8965680836734936E-4</v>
      </c>
      <c r="D485" s="9">
        <f>SUMIF('Comp Aportes'!$C$4:$C$1103,$A485,'Comp Aportes'!$G$4:$G$1103)</f>
        <v>0</v>
      </c>
      <c r="E485" s="128">
        <f t="shared" si="29"/>
        <v>0</v>
      </c>
      <c r="G485" s="119">
        <f t="shared" si="30"/>
        <v>548234</v>
      </c>
      <c r="I485" s="119">
        <f>SUMIF(Hoja1!C483:C1497,$A485,Hoja1!G483:G1497)</f>
        <v>48810177</v>
      </c>
      <c r="K485" s="119">
        <f t="shared" si="31"/>
        <v>34167123.899999999</v>
      </c>
    </row>
    <row r="486" spans="1:11" x14ac:dyDescent="0.25">
      <c r="A486" s="1" t="s">
        <v>1605</v>
      </c>
      <c r="B486" s="9">
        <f>SUMIF('Comp Aportes'!$C$4:$C$1103,$A486,'Comp Aportes'!$E$4:$E$1103)</f>
        <v>545067</v>
      </c>
      <c r="C486" s="127">
        <f t="shared" si="28"/>
        <v>8.8451750085978987E-4</v>
      </c>
      <c r="D486" s="9">
        <f>SUMIF('Comp Aportes'!$C$4:$C$1103,$A486,'Comp Aportes'!$G$4:$G$1103)</f>
        <v>1634000</v>
      </c>
      <c r="E486" s="128">
        <f t="shared" si="29"/>
        <v>6.8879320407417332E-3</v>
      </c>
      <c r="G486" s="119">
        <f t="shared" si="30"/>
        <v>0</v>
      </c>
      <c r="I486" s="119">
        <f>SUMIF(Hoja1!C484:C1498,$A486,Hoja1!G484:G1498)</f>
        <v>0</v>
      </c>
      <c r="K486" s="119">
        <f t="shared" si="31"/>
        <v>0</v>
      </c>
    </row>
    <row r="487" spans="1:11" x14ac:dyDescent="0.25">
      <c r="A487" s="40" t="s">
        <v>2394</v>
      </c>
      <c r="B487" s="9">
        <f>SUMIF('Comp Aportes'!$C$4:$C$1103,$A487,'Comp Aportes'!$E$4:$E$1103)</f>
        <v>500000</v>
      </c>
      <c r="C487" s="127">
        <f t="shared" si="28"/>
        <v>8.1138419759386451E-4</v>
      </c>
      <c r="D487" s="9">
        <f>SUMIF('Comp Aportes'!$C$4:$C$1103,$A487,'Comp Aportes'!$G$4:$G$1103)</f>
        <v>0</v>
      </c>
      <c r="E487" s="128">
        <f t="shared" si="29"/>
        <v>0</v>
      </c>
      <c r="G487" s="119">
        <f t="shared" si="30"/>
        <v>500000</v>
      </c>
      <c r="I487" s="119">
        <f>SUMIF(Hoja1!C485:C1499,$A487,Hoja1!G485:G1499)</f>
        <v>0</v>
      </c>
      <c r="K487" s="119">
        <f t="shared" si="31"/>
        <v>0</v>
      </c>
    </row>
    <row r="488" spans="1:11" x14ac:dyDescent="0.25">
      <c r="A488" s="40" t="s">
        <v>998</v>
      </c>
      <c r="B488" s="9">
        <f>SUMIF('Comp Aportes'!$C$4:$C$1103,$A488,'Comp Aportes'!$E$4:$E$1103)</f>
        <v>431001</v>
      </c>
      <c r="C488" s="127">
        <f t="shared" si="28"/>
        <v>6.9941480109430632E-4</v>
      </c>
      <c r="D488" s="9">
        <f>SUMIF('Comp Aportes'!$C$4:$C$1103,$A488,'Comp Aportes'!$G$4:$G$1103)</f>
        <v>0</v>
      </c>
      <c r="E488" s="128">
        <f t="shared" si="29"/>
        <v>0</v>
      </c>
      <c r="G488" s="119">
        <f t="shared" si="30"/>
        <v>431001</v>
      </c>
      <c r="I488" s="119">
        <f>SUMIF(Hoja1!C486:C1500,$A488,Hoja1!G486:G1500)</f>
        <v>185150</v>
      </c>
      <c r="K488" s="119">
        <f t="shared" si="31"/>
        <v>129604.99999999999</v>
      </c>
    </row>
    <row r="489" spans="1:11" x14ac:dyDescent="0.25">
      <c r="A489" s="1" t="s">
        <v>2846</v>
      </c>
      <c r="B489" s="9">
        <f>SUMIF('Comp Aportes'!$C$4:$C$1103,$A489,'Comp Aportes'!$E$4:$E$1103)</f>
        <v>367213</v>
      </c>
      <c r="C489" s="127">
        <f t="shared" si="28"/>
        <v>5.9590165070207146E-4</v>
      </c>
      <c r="D489" s="9">
        <f>SUMIF('Comp Aportes'!$C$4:$C$1103,$A489,'Comp Aportes'!$G$4:$G$1103)</f>
        <v>0</v>
      </c>
      <c r="E489" s="128">
        <f t="shared" si="29"/>
        <v>0</v>
      </c>
      <c r="G489" s="119">
        <f t="shared" si="30"/>
        <v>367213</v>
      </c>
      <c r="I489" s="119">
        <f>SUMIF(Hoja1!C487:C1501,$A489,Hoja1!G487:G1501)</f>
        <v>30739129</v>
      </c>
      <c r="K489" s="119">
        <f t="shared" si="31"/>
        <v>21517390.299999997</v>
      </c>
    </row>
    <row r="490" spans="1:11" x14ac:dyDescent="0.25">
      <c r="A490" s="40" t="s">
        <v>2886</v>
      </c>
      <c r="B490" s="9">
        <f>SUMIF('Comp Aportes'!$C$4:$C$1103,$A490,'Comp Aportes'!$E$4:$E$1103)</f>
        <v>365217</v>
      </c>
      <c r="C490" s="127">
        <f t="shared" si="28"/>
        <v>5.9266260498527681E-4</v>
      </c>
      <c r="D490" s="9">
        <f>SUMIF('Comp Aportes'!$C$4:$C$1103,$A490,'Comp Aportes'!$G$4:$G$1103)</f>
        <v>0</v>
      </c>
      <c r="E490" s="128">
        <f t="shared" si="29"/>
        <v>0</v>
      </c>
      <c r="G490" s="119">
        <f t="shared" si="30"/>
        <v>365217</v>
      </c>
      <c r="I490" s="119">
        <f>SUMIF(Hoja1!C488:C1502,$A490,Hoja1!G488:G1502)</f>
        <v>0</v>
      </c>
      <c r="K490" s="119">
        <f t="shared" si="31"/>
        <v>0</v>
      </c>
    </row>
    <row r="491" spans="1:11" x14ac:dyDescent="0.25">
      <c r="A491" s="40" t="s">
        <v>2758</v>
      </c>
      <c r="B491" s="9">
        <f>SUMIF('Comp Aportes'!$C$4:$C$1103,$A491,'Comp Aportes'!$E$4:$E$1103)</f>
        <v>363637</v>
      </c>
      <c r="C491" s="127">
        <f t="shared" si="28"/>
        <v>5.9009863092088016E-4</v>
      </c>
      <c r="D491" s="9">
        <f>SUMIF('Comp Aportes'!$C$4:$C$1103,$A491,'Comp Aportes'!$G$4:$G$1103)</f>
        <v>0</v>
      </c>
      <c r="E491" s="128">
        <f t="shared" si="29"/>
        <v>0</v>
      </c>
      <c r="G491" s="119">
        <f t="shared" si="30"/>
        <v>363637</v>
      </c>
      <c r="I491" s="119">
        <f>SUMIF(Hoja1!C489:C1503,$A491,Hoja1!G489:G1503)</f>
        <v>0</v>
      </c>
      <c r="K491" s="119">
        <f t="shared" si="31"/>
        <v>0</v>
      </c>
    </row>
    <row r="492" spans="1:11" x14ac:dyDescent="0.25">
      <c r="A492" s="40" t="s">
        <v>1805</v>
      </c>
      <c r="B492" s="9">
        <f>SUMIF('Comp Aportes'!$C$4:$C$1103,$A492,'Comp Aportes'!$E$4:$E$1103)</f>
        <v>327111</v>
      </c>
      <c r="C492" s="127">
        <f t="shared" si="28"/>
        <v>5.3082539251825321E-4</v>
      </c>
      <c r="D492" s="9">
        <f>SUMIF('Comp Aportes'!$C$4:$C$1103,$A492,'Comp Aportes'!$G$4:$G$1103)</f>
        <v>0</v>
      </c>
      <c r="E492" s="128">
        <f t="shared" si="29"/>
        <v>0</v>
      </c>
      <c r="G492" s="119">
        <f t="shared" si="30"/>
        <v>327111</v>
      </c>
      <c r="I492" s="119">
        <f>SUMIF(Hoja1!C490:C1504,$A492,Hoja1!G490:G1504)</f>
        <v>0</v>
      </c>
      <c r="K492" s="119">
        <f t="shared" si="31"/>
        <v>0</v>
      </c>
    </row>
    <row r="493" spans="1:11" x14ac:dyDescent="0.25">
      <c r="A493" s="40" t="s">
        <v>2760</v>
      </c>
      <c r="B493" s="9">
        <f>SUMIF('Comp Aportes'!$C$4:$C$1103,$A493,'Comp Aportes'!$E$4:$E$1103)</f>
        <v>326118</v>
      </c>
      <c r="C493" s="127">
        <f t="shared" si="28"/>
        <v>5.2921398350183179E-4</v>
      </c>
      <c r="D493" s="9">
        <f>SUMIF('Comp Aportes'!$C$4:$C$1103,$A493,'Comp Aportes'!$G$4:$G$1103)</f>
        <v>807529</v>
      </c>
      <c r="E493" s="128">
        <f t="shared" si="29"/>
        <v>3.404042149894817E-3</v>
      </c>
      <c r="G493" s="119">
        <f t="shared" si="30"/>
        <v>0</v>
      </c>
      <c r="I493" s="119">
        <f>SUMIF(Hoja1!C491:C1505,$A493,Hoja1!G491:G1505)</f>
        <v>4372066</v>
      </c>
      <c r="K493" s="119">
        <f t="shared" si="31"/>
        <v>3060446.1999999997</v>
      </c>
    </row>
    <row r="494" spans="1:11" x14ac:dyDescent="0.25">
      <c r="A494" s="40" t="s">
        <v>2762</v>
      </c>
      <c r="B494" s="9">
        <f>SUMIF('Comp Aportes'!$C$4:$C$1103,$A494,'Comp Aportes'!$E$4:$E$1103)</f>
        <v>305031</v>
      </c>
      <c r="C494" s="127">
        <f t="shared" si="28"/>
        <v>4.9499466635250812E-4</v>
      </c>
      <c r="D494" s="9">
        <f>SUMIF('Comp Aportes'!$C$4:$C$1103,$A494,'Comp Aportes'!$G$4:$G$1103)</f>
        <v>0</v>
      </c>
      <c r="E494" s="128">
        <f t="shared" si="29"/>
        <v>0</v>
      </c>
      <c r="G494" s="119">
        <f t="shared" si="30"/>
        <v>305031</v>
      </c>
      <c r="I494" s="119">
        <f>SUMIF(Hoja1!C492:C1506,$A494,Hoja1!G492:G1506)</f>
        <v>0</v>
      </c>
      <c r="K494" s="119">
        <f t="shared" si="31"/>
        <v>0</v>
      </c>
    </row>
    <row r="495" spans="1:11" x14ac:dyDescent="0.25">
      <c r="A495" s="1" t="s">
        <v>2763</v>
      </c>
      <c r="B495" s="9">
        <f>SUMIF('Comp Aportes'!$C$4:$C$1103,$A495,'Comp Aportes'!$E$4:$E$1103)</f>
        <v>275294</v>
      </c>
      <c r="C495" s="127">
        <f t="shared" si="28"/>
        <v>4.4673840258481067E-4</v>
      </c>
      <c r="D495" s="9">
        <f>SUMIF('Comp Aportes'!$C$4:$C$1103,$A495,'Comp Aportes'!$G$4:$G$1103)</f>
        <v>0</v>
      </c>
      <c r="E495" s="128">
        <f t="shared" si="29"/>
        <v>0</v>
      </c>
      <c r="G495" s="119">
        <f t="shared" si="30"/>
        <v>275294</v>
      </c>
      <c r="I495" s="119">
        <f>SUMIF(Hoja1!C493:C1507,$A495,Hoja1!G493:G1507)</f>
        <v>209532998</v>
      </c>
      <c r="K495" s="119">
        <f t="shared" si="31"/>
        <v>146673098.59999999</v>
      </c>
    </row>
    <row r="496" spans="1:11" x14ac:dyDescent="0.25">
      <c r="A496" s="1" t="s">
        <v>1989</v>
      </c>
      <c r="B496" s="9">
        <f>SUMIF('Comp Aportes'!$C$4:$C$1103,$A496,'Comp Aportes'!$E$4:$E$1103)</f>
        <v>265294</v>
      </c>
      <c r="C496" s="127">
        <f t="shared" si="28"/>
        <v>4.3051071863293338E-4</v>
      </c>
      <c r="D496" s="9">
        <f>SUMIF('Comp Aportes'!$C$4:$C$1103,$A496,'Comp Aportes'!$G$4:$G$1103)</f>
        <v>0</v>
      </c>
      <c r="E496" s="128">
        <f t="shared" si="29"/>
        <v>0</v>
      </c>
      <c r="G496" s="119">
        <f t="shared" si="30"/>
        <v>265294</v>
      </c>
      <c r="I496" s="119">
        <f>SUMIF(Hoja1!C494:C1508,$A496,Hoja1!G494:G1508)</f>
        <v>0</v>
      </c>
      <c r="K496" s="119">
        <f t="shared" si="31"/>
        <v>0</v>
      </c>
    </row>
    <row r="497" spans="1:11" x14ac:dyDescent="0.25">
      <c r="A497" s="40" t="s">
        <v>2364</v>
      </c>
      <c r="B497" s="9">
        <f>SUMIF('Comp Aportes'!$C$4:$C$1103,$A497,'Comp Aportes'!$E$4:$E$1103)</f>
        <v>212890</v>
      </c>
      <c r="C497" s="127">
        <f t="shared" si="28"/>
        <v>3.454711636515156E-4</v>
      </c>
      <c r="D497" s="9">
        <f>SUMIF('Comp Aportes'!$C$4:$C$1103,$A497,'Comp Aportes'!$G$4:$G$1103)</f>
        <v>0</v>
      </c>
      <c r="E497" s="128">
        <f t="shared" si="29"/>
        <v>0</v>
      </c>
      <c r="G497" s="119">
        <f t="shared" si="30"/>
        <v>212890</v>
      </c>
      <c r="I497" s="119">
        <f>SUMIF(Hoja1!C495:C1509,$A497,Hoja1!G495:G1509)</f>
        <v>0</v>
      </c>
      <c r="K497" s="119">
        <f t="shared" si="31"/>
        <v>0</v>
      </c>
    </row>
    <row r="498" spans="1:11" x14ac:dyDescent="0.25">
      <c r="A498" s="40" t="s">
        <v>2802</v>
      </c>
      <c r="B498" s="9">
        <f>SUMIF('Comp Aportes'!$C$4:$C$1103,$A498,'Comp Aportes'!$E$4:$E$1103)</f>
        <v>207136</v>
      </c>
      <c r="C498" s="127">
        <f t="shared" si="28"/>
        <v>3.3613375430560541E-4</v>
      </c>
      <c r="D498" s="9">
        <f>SUMIF('Comp Aportes'!$C$4:$C$1103,$A498,'Comp Aportes'!$G$4:$G$1103)</f>
        <v>0</v>
      </c>
      <c r="E498" s="128">
        <f t="shared" si="29"/>
        <v>0</v>
      </c>
      <c r="G498" s="119">
        <f t="shared" si="30"/>
        <v>207136</v>
      </c>
      <c r="I498" s="119">
        <f>SUMIF(Hoja1!C496:C1510,$A498,Hoja1!G496:G1510)</f>
        <v>98961000</v>
      </c>
      <c r="K498" s="119">
        <f t="shared" si="31"/>
        <v>69272700</v>
      </c>
    </row>
    <row r="499" spans="1:11" x14ac:dyDescent="0.25">
      <c r="A499" s="1" t="s">
        <v>1483</v>
      </c>
      <c r="B499" s="9">
        <f>SUMIF('Comp Aportes'!$C$4:$C$1103,$A499,'Comp Aportes'!$E$4:$E$1103)</f>
        <v>204255</v>
      </c>
      <c r="C499" s="127">
        <f t="shared" si="28"/>
        <v>3.3145855855906957E-4</v>
      </c>
      <c r="D499" s="9">
        <f>SUMIF('Comp Aportes'!$C$4:$C$1103,$A499,'Comp Aportes'!$G$4:$G$1103)</f>
        <v>0</v>
      </c>
      <c r="E499" s="128">
        <f t="shared" si="29"/>
        <v>0</v>
      </c>
      <c r="G499" s="119">
        <f t="shared" si="30"/>
        <v>204255</v>
      </c>
      <c r="I499" s="119">
        <f>SUMIF(Hoja1!C497:C1511,$A499,Hoja1!G497:G1511)</f>
        <v>0</v>
      </c>
      <c r="K499" s="119">
        <f t="shared" si="31"/>
        <v>0</v>
      </c>
    </row>
    <row r="500" spans="1:11" x14ac:dyDescent="0.25">
      <c r="A500" s="1" t="s">
        <v>1635</v>
      </c>
      <c r="B500" s="9">
        <f>SUMIF('Comp Aportes'!$C$4:$C$1103,$A500,'Comp Aportes'!$E$4:$E$1103)</f>
        <v>156034</v>
      </c>
      <c r="C500" s="127">
        <f t="shared" si="28"/>
        <v>2.532070437747221E-4</v>
      </c>
      <c r="D500" s="9">
        <f>SUMIF('Comp Aportes'!$C$4:$C$1103,$A500,'Comp Aportes'!$G$4:$G$1103)</f>
        <v>0</v>
      </c>
      <c r="E500" s="128">
        <f t="shared" si="29"/>
        <v>0</v>
      </c>
      <c r="G500" s="119">
        <f t="shared" si="30"/>
        <v>156034</v>
      </c>
      <c r="I500" s="119">
        <f>SUMIF(Hoja1!C498:C1512,$A500,Hoja1!G498:G1512)</f>
        <v>0</v>
      </c>
      <c r="K500" s="119">
        <f t="shared" si="31"/>
        <v>0</v>
      </c>
    </row>
    <row r="501" spans="1:11" x14ac:dyDescent="0.25">
      <c r="A501" s="1" t="s">
        <v>2931</v>
      </c>
      <c r="B501" s="9">
        <f>SUMIF('Comp Aportes'!$C$4:$C$1103,$A501,'Comp Aportes'!$E$4:$E$1103)</f>
        <v>136659</v>
      </c>
      <c r="C501" s="127">
        <f t="shared" si="28"/>
        <v>2.2176590611795984E-4</v>
      </c>
      <c r="D501" s="9">
        <f>SUMIF('Comp Aportes'!$C$4:$C$1103,$A501,'Comp Aportes'!$G$4:$G$1103)</f>
        <v>0</v>
      </c>
      <c r="E501" s="128">
        <f t="shared" si="29"/>
        <v>0</v>
      </c>
      <c r="G501" s="119">
        <f t="shared" si="30"/>
        <v>136659</v>
      </c>
      <c r="I501" s="119">
        <f>SUMIF(Hoja1!C499:C1513,$A501,Hoja1!G499:G1513)</f>
        <v>0</v>
      </c>
      <c r="K501" s="119">
        <f t="shared" si="31"/>
        <v>0</v>
      </c>
    </row>
    <row r="502" spans="1:11" x14ac:dyDescent="0.25">
      <c r="A502" s="40" t="s">
        <v>2007</v>
      </c>
      <c r="B502" s="9">
        <f>SUMIF('Comp Aportes'!$C$4:$C$1103,$A502,'Comp Aportes'!$E$4:$E$1103)</f>
        <v>125333</v>
      </c>
      <c r="C502" s="127">
        <f t="shared" si="28"/>
        <v>2.0338643127406362E-4</v>
      </c>
      <c r="D502" s="9">
        <f>SUMIF('Comp Aportes'!$C$4:$C$1103,$A502,'Comp Aportes'!$G$4:$G$1103)</f>
        <v>0</v>
      </c>
      <c r="E502" s="128">
        <f t="shared" si="29"/>
        <v>0</v>
      </c>
      <c r="G502" s="119">
        <f t="shared" si="30"/>
        <v>125333</v>
      </c>
      <c r="I502" s="119">
        <f>SUMIF(Hoja1!C500:C1514,$A502,Hoja1!G500:G1514)</f>
        <v>0</v>
      </c>
      <c r="K502" s="119">
        <f t="shared" si="31"/>
        <v>0</v>
      </c>
    </row>
    <row r="503" spans="1:11" x14ac:dyDescent="0.25">
      <c r="A503" s="1" t="s">
        <v>534</v>
      </c>
      <c r="B503" s="9">
        <f>SUMIF('Comp Aportes'!$C$4:$C$1103,$A503,'Comp Aportes'!$E$4:$E$1103)</f>
        <v>102136</v>
      </c>
      <c r="C503" s="127">
        <f t="shared" si="28"/>
        <v>1.6574307281089389E-4</v>
      </c>
      <c r="D503" s="9">
        <f>SUMIF('Comp Aportes'!$C$4:$C$1103,$A503,'Comp Aportes'!$G$4:$G$1103)</f>
        <v>0</v>
      </c>
      <c r="E503" s="128">
        <f t="shared" si="29"/>
        <v>0</v>
      </c>
      <c r="G503" s="119">
        <f t="shared" si="30"/>
        <v>102136</v>
      </c>
      <c r="I503" s="119">
        <f>SUMIF(Hoja1!C501:C1515,$A503,Hoja1!G501:G1515)</f>
        <v>106276</v>
      </c>
      <c r="K503" s="119">
        <f t="shared" si="31"/>
        <v>74393.2</v>
      </c>
    </row>
    <row r="504" spans="1:11" x14ac:dyDescent="0.25">
      <c r="A504" s="40" t="s">
        <v>2938</v>
      </c>
      <c r="B504" s="9">
        <f>SUMIF('Comp Aportes'!$C$4:$C$1103,$A504,'Comp Aportes'!$E$4:$E$1103)</f>
        <v>100000</v>
      </c>
      <c r="C504" s="127">
        <f t="shared" si="28"/>
        <v>1.622768395187729E-4</v>
      </c>
      <c r="D504" s="9">
        <f>SUMIF('Comp Aportes'!$C$4:$C$1103,$A504,'Comp Aportes'!$G$4:$G$1103)</f>
        <v>323402</v>
      </c>
      <c r="E504" s="128">
        <f t="shared" si="29"/>
        <v>1.3632625445776977E-3</v>
      </c>
      <c r="G504" s="119">
        <f t="shared" si="30"/>
        <v>0</v>
      </c>
      <c r="I504" s="119">
        <f>SUMIF(Hoja1!C502:C1516,$A504,Hoja1!G502:G1516)</f>
        <v>0</v>
      </c>
      <c r="K504" s="119">
        <f t="shared" si="31"/>
        <v>0</v>
      </c>
    </row>
    <row r="505" spans="1:11" x14ac:dyDescent="0.25">
      <c r="A505" s="1" t="s">
        <v>218</v>
      </c>
      <c r="B505" s="9">
        <f>SUMIF('Comp Aportes'!$C$4:$C$1103,$A505,'Comp Aportes'!$E$4:$E$1103)</f>
        <v>12250</v>
      </c>
      <c r="C505" s="127">
        <f t="shared" si="28"/>
        <v>1.9878912841049679E-5</v>
      </c>
      <c r="D505" s="9">
        <f>SUMIF('Comp Aportes'!$C$4:$C$1103,$A505,'Comp Aportes'!$G$4:$G$1103)</f>
        <v>0</v>
      </c>
      <c r="E505" s="128">
        <f t="shared" si="29"/>
        <v>0</v>
      </c>
      <c r="G505" s="119">
        <f t="shared" si="30"/>
        <v>12250</v>
      </c>
      <c r="I505" s="119">
        <f>SUMIF(Hoja1!C503:C1517,$A505,Hoja1!G503:G1517)</f>
        <v>0</v>
      </c>
      <c r="K505" s="119">
        <f t="shared" si="31"/>
        <v>0</v>
      </c>
    </row>
    <row r="506" spans="1:11" x14ac:dyDescent="0.25">
      <c r="A506" s="40" t="s">
        <v>2897</v>
      </c>
      <c r="B506" s="9">
        <f>SUMIF('Comp Aportes'!$C$4:$C$1103,$A506,'Comp Aportes'!$E$4:$E$1103)</f>
        <v>11765</v>
      </c>
      <c r="C506" s="127">
        <f t="shared" si="28"/>
        <v>1.9091870169383632E-5</v>
      </c>
      <c r="D506" s="9">
        <f>SUMIF('Comp Aportes'!$C$4:$C$1103,$A506,'Comp Aportes'!$G$4:$G$1103)</f>
        <v>0</v>
      </c>
      <c r="E506" s="128">
        <f t="shared" si="29"/>
        <v>0</v>
      </c>
      <c r="G506" s="119">
        <f t="shared" si="30"/>
        <v>11765</v>
      </c>
      <c r="I506" s="119">
        <f>SUMIF(Hoja1!C504:C1518,$A506,Hoja1!G504:G1518)</f>
        <v>12545589</v>
      </c>
      <c r="K506" s="119">
        <f t="shared" si="31"/>
        <v>8781912.2999999989</v>
      </c>
    </row>
    <row r="507" spans="1:11" x14ac:dyDescent="0.25">
      <c r="A507" s="1" t="s">
        <v>2957</v>
      </c>
      <c r="B507" s="9">
        <f>SUMIF('Comp Aportes'!$C$4:$C$1103,$A507,'Comp Aportes'!$E$4:$E$1103)</f>
        <v>0</v>
      </c>
      <c r="C507" s="127">
        <f t="shared" si="28"/>
        <v>0</v>
      </c>
      <c r="D507" s="9">
        <f>SUMIF('Comp Aportes'!$C$4:$C$1103,$A507,'Comp Aportes'!$G$4:$G$1103)</f>
        <v>119024210</v>
      </c>
      <c r="E507" s="128">
        <f t="shared" si="29"/>
        <v>0.50173235598713128</v>
      </c>
      <c r="G507" s="119">
        <f t="shared" si="30"/>
        <v>0</v>
      </c>
      <c r="I507" s="119">
        <f>SUMIF(Hoja1!C505:C1519,$A507,Hoja1!G505:G1519)</f>
        <v>0</v>
      </c>
      <c r="K507" s="119">
        <f t="shared" si="31"/>
        <v>0</v>
      </c>
    </row>
    <row r="508" spans="1:11" x14ac:dyDescent="0.25">
      <c r="A508" s="1" t="s">
        <v>2604</v>
      </c>
      <c r="B508" s="9">
        <f>SUMIF('Comp Aportes'!$C$4:$C$1103,$A508,'Comp Aportes'!$E$4:$E$1103)</f>
        <v>0</v>
      </c>
      <c r="C508" s="127">
        <f t="shared" si="28"/>
        <v>0</v>
      </c>
      <c r="D508" s="9">
        <f>SUMIF('Comp Aportes'!$C$4:$C$1103,$A508,'Comp Aportes'!$G$4:$G$1103)</f>
        <v>500000</v>
      </c>
      <c r="E508" s="128">
        <f t="shared" si="29"/>
        <v>2.1076903429442266E-3</v>
      </c>
      <c r="G508" s="119">
        <f t="shared" si="30"/>
        <v>0</v>
      </c>
      <c r="I508" s="119">
        <f>SUMIF(Hoja1!C506:C1520,$A508,Hoja1!G506:G1520)</f>
        <v>0</v>
      </c>
      <c r="K508" s="119">
        <f t="shared" si="31"/>
        <v>0</v>
      </c>
    </row>
    <row r="509" spans="1:11" x14ac:dyDescent="0.25">
      <c r="A509" s="40" t="s">
        <v>2991</v>
      </c>
      <c r="B509" s="9">
        <f>SUMIF('Comp Aportes'!$C$4:$C$1103,$A509,'Comp Aportes'!$E$4:$E$1103)</f>
        <v>0</v>
      </c>
      <c r="C509" s="127">
        <f t="shared" si="28"/>
        <v>0</v>
      </c>
      <c r="D509" s="9">
        <f>SUMIF('Comp Aportes'!$C$4:$C$1103,$A509,'Comp Aportes'!$G$4:$G$1103)</f>
        <v>0</v>
      </c>
      <c r="E509" s="128">
        <f t="shared" si="29"/>
        <v>0</v>
      </c>
      <c r="G509" s="119">
        <f t="shared" si="30"/>
        <v>0</v>
      </c>
      <c r="I509" s="119">
        <f>SUMIF(Hoja1!C507:C1521,$A509,Hoja1!G507:G1521)</f>
        <v>0</v>
      </c>
      <c r="K509" s="119">
        <f t="shared" si="31"/>
        <v>0</v>
      </c>
    </row>
    <row r="510" spans="1:11" x14ac:dyDescent="0.25">
      <c r="A510" s="40" t="s">
        <v>1781</v>
      </c>
      <c r="B510" s="9">
        <f>SUMIF('Comp Aportes'!$C$4:$C$1103,$A510,'Comp Aportes'!$E$4:$E$1103)</f>
        <v>0</v>
      </c>
      <c r="C510" s="127">
        <f t="shared" si="28"/>
        <v>0</v>
      </c>
      <c r="D510" s="9">
        <f>SUMIF('Comp Aportes'!$C$4:$C$1103,$A510,'Comp Aportes'!$G$4:$G$1103)</f>
        <v>5700000</v>
      </c>
      <c r="E510" s="128">
        <f t="shared" si="29"/>
        <v>2.4027669909564186E-2</v>
      </c>
      <c r="G510" s="119">
        <f t="shared" si="30"/>
        <v>0</v>
      </c>
      <c r="I510" s="119">
        <f>SUMIF(Hoja1!C508:C1522,$A510,Hoja1!G508:G1522)</f>
        <v>0</v>
      </c>
      <c r="K510" s="119">
        <f t="shared" si="31"/>
        <v>0</v>
      </c>
    </row>
    <row r="511" spans="1:11" x14ac:dyDescent="0.25">
      <c r="A511" s="1" t="s">
        <v>2985</v>
      </c>
      <c r="B511" s="9">
        <f>SUMIF('Comp Aportes'!$C$4:$C$1103,$A511,'Comp Aportes'!$E$4:$E$1103)</f>
        <v>0</v>
      </c>
      <c r="C511" s="127">
        <f t="shared" si="28"/>
        <v>0</v>
      </c>
      <c r="D511" s="9">
        <f>SUMIF('Comp Aportes'!$C$4:$C$1103,$A511,'Comp Aportes'!$G$4:$G$1103)</f>
        <v>7526896</v>
      </c>
      <c r="E511" s="128">
        <f t="shared" si="29"/>
        <v>3.1728732023091059E-2</v>
      </c>
      <c r="G511" s="119">
        <f t="shared" si="30"/>
        <v>0</v>
      </c>
      <c r="I511" s="119">
        <f>SUMIF(Hoja1!C509:C1523,$A511,Hoja1!G509:G1523)</f>
        <v>0</v>
      </c>
      <c r="K511" s="119">
        <f t="shared" si="31"/>
        <v>0</v>
      </c>
    </row>
    <row r="512" spans="1:11" x14ac:dyDescent="0.25">
      <c r="A512" s="1" t="s">
        <v>2959</v>
      </c>
      <c r="B512" s="9">
        <f>SUMIF('Comp Aportes'!$C$4:$C$1103,$A512,'Comp Aportes'!$E$4:$E$1103)</f>
        <v>0</v>
      </c>
      <c r="C512" s="127">
        <f t="shared" si="28"/>
        <v>0</v>
      </c>
      <c r="D512" s="9">
        <f>SUMIF('Comp Aportes'!$C$4:$C$1103,$A512,'Comp Aportes'!$G$4:$G$1103)</f>
        <v>1487083</v>
      </c>
      <c r="E512" s="128">
        <f t="shared" si="29"/>
        <v>6.2686209565130588E-3</v>
      </c>
      <c r="G512" s="119">
        <f t="shared" si="30"/>
        <v>0</v>
      </c>
      <c r="I512" s="119">
        <f>SUMIF(Hoja1!C510:C1524,$A512,Hoja1!G510:G1524)</f>
        <v>0</v>
      </c>
      <c r="K512" s="119">
        <f t="shared" si="31"/>
        <v>0</v>
      </c>
    </row>
    <row r="513" spans="1:11" x14ac:dyDescent="0.25">
      <c r="A513" s="40" t="s">
        <v>3003</v>
      </c>
      <c r="B513" s="9">
        <f>SUMIF('Comp Aportes'!$C$4:$C$1103,$A513,'Comp Aportes'!$E$4:$E$1103)</f>
        <v>0</v>
      </c>
      <c r="C513" s="127">
        <f t="shared" si="28"/>
        <v>0</v>
      </c>
      <c r="D513" s="9">
        <f>SUMIF('Comp Aportes'!$C$4:$C$1103,$A513,'Comp Aportes'!$G$4:$G$1103)</f>
        <v>28248716</v>
      </c>
      <c r="E513" s="128">
        <f t="shared" si="29"/>
        <v>0.11907909182754813</v>
      </c>
      <c r="G513" s="119">
        <f t="shared" si="30"/>
        <v>0</v>
      </c>
      <c r="I513" s="119">
        <f>SUMIF(Hoja1!C511:C1525,$A513,Hoja1!G511:G1525)</f>
        <v>0</v>
      </c>
      <c r="K513" s="119">
        <f t="shared" si="31"/>
        <v>0</v>
      </c>
    </row>
    <row r="514" spans="1:11" x14ac:dyDescent="0.25">
      <c r="A514" s="40" t="s">
        <v>2935</v>
      </c>
      <c r="B514" s="9">
        <f>SUMIF('Comp Aportes'!$C$4:$C$1103,$A514,'Comp Aportes'!$E$4:$E$1103)</f>
        <v>0</v>
      </c>
      <c r="C514" s="127">
        <f t="shared" si="28"/>
        <v>0</v>
      </c>
      <c r="D514" s="9">
        <f>SUMIF('Comp Aportes'!$C$4:$C$1103,$A514,'Comp Aportes'!$G$4:$G$1103)</f>
        <v>177778</v>
      </c>
      <c r="E514" s="128">
        <f t="shared" si="29"/>
        <v>7.4940194757587748E-4</v>
      </c>
      <c r="G514" s="119">
        <f t="shared" si="30"/>
        <v>0</v>
      </c>
      <c r="I514" s="119">
        <f>SUMIF(Hoja1!C512:C1526,$A514,Hoja1!G512:G1526)</f>
        <v>0</v>
      </c>
      <c r="K514" s="119">
        <f t="shared" si="31"/>
        <v>0</v>
      </c>
    </row>
    <row r="515" spans="1:11" x14ac:dyDescent="0.25">
      <c r="A515" s="40" t="s">
        <v>2643</v>
      </c>
      <c r="B515" s="9">
        <f>SUMIF('Comp Aportes'!$C$4:$C$1103,$A515,'Comp Aportes'!$E$4:$E$1103)</f>
        <v>0</v>
      </c>
      <c r="C515" s="127">
        <f t="shared" si="28"/>
        <v>0</v>
      </c>
      <c r="D515" s="9">
        <f>SUMIF('Comp Aportes'!$C$4:$C$1103,$A515,'Comp Aportes'!$G$4:$G$1103)</f>
        <v>2088791</v>
      </c>
      <c r="E515" s="128">
        <f t="shared" si="29"/>
        <v>8.8050492382576295E-3</v>
      </c>
      <c r="G515" s="119">
        <f t="shared" si="30"/>
        <v>0</v>
      </c>
      <c r="I515" s="119">
        <f>SUMIF(Hoja1!C513:C1527,$A515,Hoja1!G513:G1527)</f>
        <v>0</v>
      </c>
      <c r="K515" s="119">
        <f t="shared" si="31"/>
        <v>0</v>
      </c>
    </row>
    <row r="516" spans="1:11" x14ac:dyDescent="0.25">
      <c r="A516" s="40" t="s">
        <v>1435</v>
      </c>
      <c r="B516" s="9">
        <f>SUMIF('Comp Aportes'!$C$4:$C$1103,$A516,'Comp Aportes'!$E$4:$E$1103)</f>
        <v>0</v>
      </c>
      <c r="C516" s="127">
        <f t="shared" si="28"/>
        <v>0</v>
      </c>
      <c r="D516" s="9">
        <f>SUMIF('Comp Aportes'!$C$4:$C$1103,$A516,'Comp Aportes'!$G$4:$G$1103)</f>
        <v>5000</v>
      </c>
      <c r="E516" s="128">
        <f t="shared" si="29"/>
        <v>2.1076903429442268E-5</v>
      </c>
      <c r="G516" s="119">
        <f t="shared" si="30"/>
        <v>0</v>
      </c>
      <c r="I516" s="119">
        <f>SUMIF(Hoja1!C514:C1528,$A516,Hoja1!G514:G1528)</f>
        <v>0</v>
      </c>
      <c r="K516" s="119">
        <f t="shared" si="31"/>
        <v>0</v>
      </c>
    </row>
    <row r="517" spans="1:11" x14ac:dyDescent="0.25">
      <c r="A517" s="1" t="s">
        <v>2945</v>
      </c>
      <c r="B517" s="9">
        <f>SUMIF('Comp Aportes'!$C$4:$C$1103,$A517,'Comp Aportes'!$E$4:$E$1103)</f>
        <v>0</v>
      </c>
      <c r="C517" s="127">
        <f t="shared" ref="C517:C540" si="32">+$B517*100/$B$541</f>
        <v>0</v>
      </c>
      <c r="D517" s="9">
        <f>SUMIF('Comp Aportes'!$C$4:$C$1103,$A517,'Comp Aportes'!$G$4:$G$1103)</f>
        <v>3949957</v>
      </c>
      <c r="E517" s="128">
        <f t="shared" ref="E517:E540" si="33">+$D517*100/$D$541</f>
        <v>1.6650572447889898E-2</v>
      </c>
      <c r="G517" s="119">
        <f t="shared" ref="G517:G540" si="34">IF((B517-D517)&gt;0,B517-D517,0)</f>
        <v>0</v>
      </c>
      <c r="I517" s="119">
        <f>SUMIF(Hoja1!C515:C1529,$A517,Hoja1!G515:G1529)</f>
        <v>0</v>
      </c>
      <c r="K517" s="119">
        <f t="shared" ref="K517:K540" si="35">+I517*0.7</f>
        <v>0</v>
      </c>
    </row>
    <row r="518" spans="1:11" x14ac:dyDescent="0.25">
      <c r="A518" s="40" t="s">
        <v>2078</v>
      </c>
      <c r="B518" s="9">
        <f>SUMIF('Comp Aportes'!$C$4:$C$1103,$A518,'Comp Aportes'!$E$4:$E$1103)</f>
        <v>0</v>
      </c>
      <c r="C518" s="127">
        <f t="shared" si="32"/>
        <v>0</v>
      </c>
      <c r="D518" s="9">
        <f>SUMIF('Comp Aportes'!$C$4:$C$1103,$A518,'Comp Aportes'!$G$4:$G$1103)</f>
        <v>10000000</v>
      </c>
      <c r="E518" s="128">
        <f t="shared" si="33"/>
        <v>4.2153806858884535E-2</v>
      </c>
      <c r="G518" s="119">
        <f t="shared" si="34"/>
        <v>0</v>
      </c>
      <c r="I518" s="119">
        <f>SUMIF(Hoja1!C516:C1530,$A518,Hoja1!G516:G1530)</f>
        <v>0</v>
      </c>
      <c r="K518" s="119">
        <f t="shared" si="35"/>
        <v>0</v>
      </c>
    </row>
    <row r="519" spans="1:11" x14ac:dyDescent="0.25">
      <c r="A519" s="40" t="s">
        <v>2997</v>
      </c>
      <c r="B519" s="9">
        <f>SUMIF('Comp Aportes'!$C$4:$C$1103,$A519,'Comp Aportes'!$E$4:$E$1103)</f>
        <v>0</v>
      </c>
      <c r="C519" s="127">
        <f t="shared" si="32"/>
        <v>0</v>
      </c>
      <c r="D519" s="9">
        <f>SUMIF('Comp Aportes'!$C$4:$C$1103,$A519,'Comp Aportes'!$G$4:$G$1103)</f>
        <v>17537368</v>
      </c>
      <c r="E519" s="128">
        <f t="shared" si="33"/>
        <v>7.3926682348518222E-2</v>
      </c>
      <c r="G519" s="119">
        <f t="shared" si="34"/>
        <v>0</v>
      </c>
      <c r="I519" s="119">
        <f>SUMIF(Hoja1!C517:C1531,$A519,Hoja1!G517:G1531)</f>
        <v>0</v>
      </c>
      <c r="K519" s="119">
        <f t="shared" si="35"/>
        <v>0</v>
      </c>
    </row>
    <row r="520" spans="1:11" x14ac:dyDescent="0.25">
      <c r="A520" s="40" t="s">
        <v>2606</v>
      </c>
      <c r="B520" s="9">
        <f>SUMIF('Comp Aportes'!$C$4:$C$1103,$A520,'Comp Aportes'!$E$4:$E$1103)</f>
        <v>0</v>
      </c>
      <c r="C520" s="127">
        <f t="shared" si="32"/>
        <v>0</v>
      </c>
      <c r="D520" s="9">
        <f>SUMIF('Comp Aportes'!$C$4:$C$1103,$A520,'Comp Aportes'!$G$4:$G$1103)</f>
        <v>2597647</v>
      </c>
      <c r="E520" s="128">
        <f t="shared" si="33"/>
        <v>1.0950070992556083E-2</v>
      </c>
      <c r="G520" s="119">
        <f t="shared" si="34"/>
        <v>0</v>
      </c>
      <c r="I520" s="119">
        <f>SUMIF(Hoja1!C518:C1532,$A520,Hoja1!G518:G1532)</f>
        <v>0</v>
      </c>
      <c r="K520" s="119">
        <f t="shared" si="35"/>
        <v>0</v>
      </c>
    </row>
    <row r="521" spans="1:11" x14ac:dyDescent="0.25">
      <c r="A521" s="40" t="s">
        <v>2635</v>
      </c>
      <c r="B521" s="9">
        <f>SUMIF('Comp Aportes'!$C$4:$C$1103,$A521,'Comp Aportes'!$E$4:$E$1103)</f>
        <v>0</v>
      </c>
      <c r="C521" s="127">
        <f t="shared" si="32"/>
        <v>0</v>
      </c>
      <c r="D521" s="9">
        <f>SUMIF('Comp Aportes'!$C$4:$C$1103,$A521,'Comp Aportes'!$G$4:$G$1103)</f>
        <v>1000000</v>
      </c>
      <c r="E521" s="128">
        <f t="shared" si="33"/>
        <v>4.2153806858884531E-3</v>
      </c>
      <c r="G521" s="119">
        <f t="shared" si="34"/>
        <v>0</v>
      </c>
      <c r="I521" s="119">
        <f>SUMIF(Hoja1!C519:C1533,$A521,Hoja1!G519:G1533)</f>
        <v>0</v>
      </c>
      <c r="K521" s="119">
        <f t="shared" si="35"/>
        <v>0</v>
      </c>
    </row>
    <row r="522" spans="1:11" x14ac:dyDescent="0.25">
      <c r="A522" s="40" t="s">
        <v>2963</v>
      </c>
      <c r="B522" s="9">
        <f>SUMIF('Comp Aportes'!$C$4:$C$1103,$A522,'Comp Aportes'!$E$4:$E$1103)</f>
        <v>0</v>
      </c>
      <c r="C522" s="127">
        <f t="shared" si="32"/>
        <v>0</v>
      </c>
      <c r="D522" s="9">
        <f>SUMIF('Comp Aportes'!$C$4:$C$1103,$A522,'Comp Aportes'!$G$4:$G$1103)</f>
        <v>7000000</v>
      </c>
      <c r="E522" s="128">
        <f t="shared" si="33"/>
        <v>2.9507664801219174E-2</v>
      </c>
      <c r="G522" s="119">
        <f t="shared" si="34"/>
        <v>0</v>
      </c>
      <c r="I522" s="119">
        <f>SUMIF(Hoja1!C520:C1534,$A522,Hoja1!G520:G1534)</f>
        <v>0</v>
      </c>
      <c r="K522" s="119">
        <f t="shared" si="35"/>
        <v>0</v>
      </c>
    </row>
    <row r="523" spans="1:11" x14ac:dyDescent="0.25">
      <c r="A523" s="40" t="s">
        <v>2989</v>
      </c>
      <c r="B523" s="9">
        <f>SUMIF('Comp Aportes'!$C$4:$C$1103,$A523,'Comp Aportes'!$E$4:$E$1103)</f>
        <v>0</v>
      </c>
      <c r="C523" s="127">
        <f t="shared" si="32"/>
        <v>0</v>
      </c>
      <c r="D523" s="9">
        <f>SUMIF('Comp Aportes'!$C$4:$C$1103,$A523,'Comp Aportes'!$G$4:$G$1103)</f>
        <v>273000000</v>
      </c>
      <c r="E523" s="128">
        <f t="shared" si="33"/>
        <v>1.1507989272475478</v>
      </c>
      <c r="G523" s="119">
        <f t="shared" si="34"/>
        <v>0</v>
      </c>
      <c r="I523" s="119">
        <f>SUMIF(Hoja1!C521:C1535,$A523,Hoja1!G521:G1535)</f>
        <v>0</v>
      </c>
      <c r="K523" s="119">
        <f t="shared" si="35"/>
        <v>0</v>
      </c>
    </row>
    <row r="524" spans="1:11" x14ac:dyDescent="0.25">
      <c r="A524" s="40" t="s">
        <v>2614</v>
      </c>
      <c r="B524" s="9">
        <f>SUMIF('Comp Aportes'!$C$4:$C$1103,$A524,'Comp Aportes'!$E$4:$E$1103)</f>
        <v>0</v>
      </c>
      <c r="C524" s="127">
        <f t="shared" si="32"/>
        <v>0</v>
      </c>
      <c r="D524" s="9">
        <f>SUMIF('Comp Aportes'!$C$4:$C$1103,$A524,'Comp Aportes'!$G$4:$G$1103)</f>
        <v>22479200</v>
      </c>
      <c r="E524" s="128">
        <f t="shared" si="33"/>
        <v>9.475838551422372E-2</v>
      </c>
      <c r="G524" s="119">
        <f t="shared" si="34"/>
        <v>0</v>
      </c>
      <c r="I524" s="119">
        <f>SUMIF(Hoja1!C522:C1536,$A524,Hoja1!G522:G1536)</f>
        <v>0</v>
      </c>
      <c r="K524" s="119">
        <f t="shared" si="35"/>
        <v>0</v>
      </c>
    </row>
    <row r="525" spans="1:11" x14ac:dyDescent="0.25">
      <c r="A525" s="1" t="s">
        <v>2950</v>
      </c>
      <c r="B525" s="9">
        <f>SUMIF('Comp Aportes'!$C$4:$C$1103,$A525,'Comp Aportes'!$E$4:$E$1103)</f>
        <v>0</v>
      </c>
      <c r="C525" s="127">
        <f t="shared" si="32"/>
        <v>0</v>
      </c>
      <c r="D525" s="9">
        <f>SUMIF('Comp Aportes'!$C$4:$C$1103,$A525,'Comp Aportes'!$G$4:$G$1103)</f>
        <v>1000000</v>
      </c>
      <c r="E525" s="128">
        <f t="shared" si="33"/>
        <v>4.2153806858884531E-3</v>
      </c>
      <c r="G525" s="119">
        <f t="shared" si="34"/>
        <v>0</v>
      </c>
      <c r="I525" s="119">
        <f>SUMIF(Hoja1!C523:C1537,$A525,Hoja1!G523:G1537)</f>
        <v>0</v>
      </c>
      <c r="K525" s="119">
        <f t="shared" si="35"/>
        <v>0</v>
      </c>
    </row>
    <row r="526" spans="1:11" x14ac:dyDescent="0.25">
      <c r="A526" s="1" t="s">
        <v>3007</v>
      </c>
      <c r="B526" s="9">
        <f>SUMIF('Comp Aportes'!$C$4:$C$1103,$A526,'Comp Aportes'!$E$4:$E$1103)</f>
        <v>0</v>
      </c>
      <c r="C526" s="127">
        <f t="shared" si="32"/>
        <v>0</v>
      </c>
      <c r="D526" s="9">
        <f>SUMIF('Comp Aportes'!$C$4:$C$1103,$A526,'Comp Aportes'!$G$4:$G$1103)</f>
        <v>61550597</v>
      </c>
      <c r="E526" s="128">
        <f t="shared" si="33"/>
        <v>0.2594591977987038</v>
      </c>
      <c r="G526" s="119">
        <f t="shared" si="34"/>
        <v>0</v>
      </c>
      <c r="I526" s="119">
        <f>SUMIF(Hoja1!C524:C1538,$A526,Hoja1!G524:G1538)</f>
        <v>0</v>
      </c>
      <c r="K526" s="119">
        <f t="shared" si="35"/>
        <v>0</v>
      </c>
    </row>
    <row r="527" spans="1:11" x14ac:dyDescent="0.25">
      <c r="A527" s="1" t="s">
        <v>2608</v>
      </c>
      <c r="B527" s="9">
        <f>SUMIF('Comp Aportes'!$C$4:$C$1103,$A527,'Comp Aportes'!$E$4:$E$1103)</f>
        <v>0</v>
      </c>
      <c r="C527" s="127">
        <f t="shared" si="32"/>
        <v>0</v>
      </c>
      <c r="D527" s="9">
        <f>SUMIF('Comp Aportes'!$C$4:$C$1103,$A527,'Comp Aportes'!$G$4:$G$1103)</f>
        <v>41000000</v>
      </c>
      <c r="E527" s="128">
        <f t="shared" si="33"/>
        <v>0.17283060812142659</v>
      </c>
      <c r="G527" s="119">
        <f t="shared" si="34"/>
        <v>0</v>
      </c>
      <c r="I527" s="119">
        <f>SUMIF(Hoja1!C525:C1539,$A527,Hoja1!G525:G1539)</f>
        <v>0</v>
      </c>
      <c r="K527" s="119">
        <f t="shared" si="35"/>
        <v>0</v>
      </c>
    </row>
    <row r="528" spans="1:11" x14ac:dyDescent="0.25">
      <c r="A528" s="40" t="s">
        <v>2629</v>
      </c>
      <c r="B528" s="9">
        <f>SUMIF('Comp Aportes'!$C$4:$C$1103,$A528,'Comp Aportes'!$E$4:$E$1103)</f>
        <v>0</v>
      </c>
      <c r="C528" s="127">
        <f t="shared" si="32"/>
        <v>0</v>
      </c>
      <c r="D528" s="9">
        <f>SUMIF('Comp Aportes'!$C$4:$C$1103,$A528,'Comp Aportes'!$G$4:$G$1103)</f>
        <v>1980000</v>
      </c>
      <c r="E528" s="128">
        <f t="shared" si="33"/>
        <v>8.3464537580591382E-3</v>
      </c>
      <c r="G528" s="119">
        <f t="shared" si="34"/>
        <v>0</v>
      </c>
      <c r="I528" s="119">
        <f>SUMIF(Hoja1!C526:C1540,$A528,Hoja1!G526:G1540)</f>
        <v>0</v>
      </c>
      <c r="K528" s="119">
        <f t="shared" si="35"/>
        <v>0</v>
      </c>
    </row>
    <row r="529" spans="1:11" x14ac:dyDescent="0.25">
      <c r="A529" s="40" t="s">
        <v>3001</v>
      </c>
      <c r="B529" s="9">
        <f>SUMIF('Comp Aportes'!$C$4:$C$1103,$A529,'Comp Aportes'!$E$4:$E$1103)</f>
        <v>0</v>
      </c>
      <c r="C529" s="127">
        <f t="shared" si="32"/>
        <v>0</v>
      </c>
      <c r="D529" s="9">
        <f>SUMIF('Comp Aportes'!$C$4:$C$1103,$A529,'Comp Aportes'!$G$4:$G$1103)</f>
        <v>38475606</v>
      </c>
      <c r="E529" s="128">
        <f t="shared" si="33"/>
        <v>0.16218932641025391</v>
      </c>
      <c r="G529" s="119">
        <f t="shared" si="34"/>
        <v>0</v>
      </c>
      <c r="I529" s="119">
        <f>SUMIF(Hoja1!C527:C1541,$A529,Hoja1!G527:G1541)</f>
        <v>0</v>
      </c>
      <c r="K529" s="119">
        <f t="shared" si="35"/>
        <v>0</v>
      </c>
    </row>
    <row r="530" spans="1:11" x14ac:dyDescent="0.25">
      <c r="A530" s="40" t="s">
        <v>819</v>
      </c>
      <c r="B530" s="9">
        <f>SUMIF('Comp Aportes'!$C$4:$C$1103,$A530,'Comp Aportes'!$E$4:$E$1103)</f>
        <v>0</v>
      </c>
      <c r="C530" s="127">
        <f t="shared" si="32"/>
        <v>0</v>
      </c>
      <c r="D530" s="9">
        <f>SUMIF('Comp Aportes'!$C$4:$C$1103,$A530,'Comp Aportes'!$G$4:$G$1103)</f>
        <v>2557500</v>
      </c>
      <c r="E530" s="128">
        <f t="shared" si="33"/>
        <v>1.0780836104159719E-2</v>
      </c>
      <c r="G530" s="119">
        <f t="shared" si="34"/>
        <v>0</v>
      </c>
      <c r="I530" s="119">
        <f>SUMIF(Hoja1!C528:C1542,$A530,Hoja1!G528:G1542)</f>
        <v>0</v>
      </c>
      <c r="K530" s="119">
        <f t="shared" si="35"/>
        <v>0</v>
      </c>
    </row>
    <row r="531" spans="1:11" x14ac:dyDescent="0.25">
      <c r="A531" s="40" t="s">
        <v>2941</v>
      </c>
      <c r="B531" s="9">
        <f>SUMIF('Comp Aportes'!$C$4:$C$1103,$A531,'Comp Aportes'!$E$4:$E$1103)</f>
        <v>0</v>
      </c>
      <c r="C531" s="127">
        <f t="shared" si="32"/>
        <v>0</v>
      </c>
      <c r="D531" s="9">
        <f>SUMIF('Comp Aportes'!$C$4:$C$1103,$A531,'Comp Aportes'!$G$4:$G$1103)</f>
        <v>2197965</v>
      </c>
      <c r="E531" s="128">
        <f t="shared" si="33"/>
        <v>9.2652592092588148E-3</v>
      </c>
      <c r="G531" s="119">
        <f t="shared" si="34"/>
        <v>0</v>
      </c>
      <c r="I531" s="119">
        <f>SUMIF(Hoja1!C529:C1543,$A531,Hoja1!G529:G1543)</f>
        <v>0</v>
      </c>
      <c r="K531" s="119">
        <f t="shared" si="35"/>
        <v>0</v>
      </c>
    </row>
    <row r="532" spans="1:11" x14ac:dyDescent="0.25">
      <c r="A532" s="40" t="s">
        <v>1756</v>
      </c>
      <c r="B532" s="9">
        <f>SUMIF('Comp Aportes'!$C$4:$C$1103,$A532,'Comp Aportes'!$E$4:$E$1103)</f>
        <v>0</v>
      </c>
      <c r="C532" s="127">
        <f t="shared" si="32"/>
        <v>0</v>
      </c>
      <c r="D532" s="9">
        <f>SUMIF('Comp Aportes'!$C$4:$C$1103,$A532,'Comp Aportes'!$G$4:$G$1103)</f>
        <v>5000000</v>
      </c>
      <c r="E532" s="128">
        <f t="shared" si="33"/>
        <v>2.1076903429442267E-2</v>
      </c>
      <c r="G532" s="119">
        <f t="shared" si="34"/>
        <v>0</v>
      </c>
      <c r="I532" s="119">
        <f>SUMIF(Hoja1!C530:C1544,$A532,Hoja1!G530:G1544)</f>
        <v>0</v>
      </c>
      <c r="K532" s="119">
        <f t="shared" si="35"/>
        <v>0</v>
      </c>
    </row>
    <row r="533" spans="1:11" x14ac:dyDescent="0.25">
      <c r="A533" s="40" t="s">
        <v>3009</v>
      </c>
      <c r="B533" s="9">
        <f>SUMIF('Comp Aportes'!$C$4:$C$1103,$A533,'Comp Aportes'!$E$4:$E$1103)</f>
        <v>0</v>
      </c>
      <c r="C533" s="127">
        <f t="shared" si="32"/>
        <v>0</v>
      </c>
      <c r="D533" s="9">
        <f>SUMIF('Comp Aportes'!$C$4:$C$1103,$A533,'Comp Aportes'!$G$4:$G$1103)</f>
        <v>65662194</v>
      </c>
      <c r="E533" s="128">
        <f t="shared" si="33"/>
        <v>0.27679114438066071</v>
      </c>
      <c r="G533" s="119">
        <f t="shared" si="34"/>
        <v>0</v>
      </c>
      <c r="I533" s="119">
        <f>SUMIF(Hoja1!C531:C1545,$A533,Hoja1!G531:G1545)</f>
        <v>0</v>
      </c>
      <c r="K533" s="119">
        <f t="shared" si="35"/>
        <v>0</v>
      </c>
    </row>
    <row r="534" spans="1:11" x14ac:dyDescent="0.25">
      <c r="A534" s="1" t="s">
        <v>3000</v>
      </c>
      <c r="B534" s="9">
        <f>SUMIF('Comp Aportes'!$C$4:$C$1103,$A534,'Comp Aportes'!$E$4:$E$1103)</f>
        <v>0</v>
      </c>
      <c r="C534" s="127">
        <f t="shared" si="32"/>
        <v>0</v>
      </c>
      <c r="D534" s="9">
        <f>SUMIF('Comp Aportes'!$C$4:$C$1103,$A534,'Comp Aportes'!$G$4:$G$1103)</f>
        <v>27300000</v>
      </c>
      <c r="E534" s="128">
        <f t="shared" si="33"/>
        <v>0.11507989272475479</v>
      </c>
      <c r="G534" s="119">
        <f t="shared" si="34"/>
        <v>0</v>
      </c>
      <c r="I534" s="119">
        <f>SUMIF(Hoja1!C532:C1546,$A534,Hoja1!G532:G1546)</f>
        <v>0</v>
      </c>
      <c r="K534" s="119">
        <f t="shared" si="35"/>
        <v>0</v>
      </c>
    </row>
    <row r="535" spans="1:11" x14ac:dyDescent="0.25">
      <c r="A535" s="40" t="s">
        <v>1707</v>
      </c>
      <c r="B535" s="9">
        <f>SUMIF('Comp Aportes'!$C$4:$C$1103,$A535,'Comp Aportes'!$E$4:$E$1103)</f>
        <v>0</v>
      </c>
      <c r="C535" s="127">
        <f t="shared" si="32"/>
        <v>0</v>
      </c>
      <c r="D535" s="9">
        <f>SUMIF('Comp Aportes'!$C$4:$C$1103,$A535,'Comp Aportes'!$G$4:$G$1103)</f>
        <v>1493333</v>
      </c>
      <c r="E535" s="128">
        <f t="shared" si="33"/>
        <v>6.2949670857998623E-3</v>
      </c>
      <c r="G535" s="119">
        <f t="shared" si="34"/>
        <v>0</v>
      </c>
      <c r="I535" s="119">
        <f>SUMIF(Hoja1!C533:C1547,$A535,Hoja1!G533:G1547)</f>
        <v>0</v>
      </c>
      <c r="K535" s="119">
        <f t="shared" si="35"/>
        <v>0</v>
      </c>
    </row>
    <row r="536" spans="1:11" x14ac:dyDescent="0.25">
      <c r="A536" s="40" t="s">
        <v>2547</v>
      </c>
      <c r="B536" s="9">
        <f>SUMIF('Comp Aportes'!$C$4:$C$1103,$A536,'Comp Aportes'!$E$4:$E$1103)</f>
        <v>0</v>
      </c>
      <c r="C536" s="127">
        <f t="shared" si="32"/>
        <v>0</v>
      </c>
      <c r="D536" s="9">
        <f>SUMIF('Comp Aportes'!$C$4:$C$1103,$A536,'Comp Aportes'!$G$4:$G$1103)</f>
        <v>750000</v>
      </c>
      <c r="E536" s="128">
        <f t="shared" si="33"/>
        <v>3.1615355144163403E-3</v>
      </c>
      <c r="G536" s="119">
        <f t="shared" si="34"/>
        <v>0</v>
      </c>
      <c r="I536" s="119">
        <f>SUMIF(Hoja1!C534:C1548,$A536,Hoja1!G534:G1548)</f>
        <v>0</v>
      </c>
      <c r="K536" s="119">
        <f t="shared" si="35"/>
        <v>0</v>
      </c>
    </row>
    <row r="537" spans="1:11" x14ac:dyDescent="0.25">
      <c r="A537" s="40" t="s">
        <v>2651</v>
      </c>
      <c r="B537" s="9">
        <f>SUMIF('Comp Aportes'!$C$4:$C$1103,$A537,'Comp Aportes'!$E$4:$E$1103)</f>
        <v>0</v>
      </c>
      <c r="C537" s="127">
        <f t="shared" si="32"/>
        <v>0</v>
      </c>
      <c r="D537" s="9">
        <f>SUMIF('Comp Aportes'!$C$4:$C$1103,$A537,'Comp Aportes'!$G$4:$G$1103)</f>
        <v>717447</v>
      </c>
      <c r="E537" s="128">
        <f t="shared" si="33"/>
        <v>3.0243122269486135E-3</v>
      </c>
      <c r="G537" s="119">
        <f t="shared" si="34"/>
        <v>0</v>
      </c>
      <c r="I537" s="119">
        <f>SUMIF(Hoja1!C535:C1549,$A537,Hoja1!G535:G1549)</f>
        <v>0</v>
      </c>
      <c r="K537" s="119">
        <f t="shared" si="35"/>
        <v>0</v>
      </c>
    </row>
    <row r="538" spans="1:11" x14ac:dyDescent="0.25">
      <c r="A538" s="1" t="s">
        <v>3020</v>
      </c>
      <c r="B538" s="9">
        <f>SUMIF('Comp Aportes'!$C$4:$C$1103,$A538,'Comp Aportes'!$E$4:$E$1103)</f>
        <v>0</v>
      </c>
      <c r="C538" s="127">
        <f t="shared" si="32"/>
        <v>0</v>
      </c>
      <c r="D538" s="9">
        <f>SUMIF('Comp Aportes'!$C$4:$C$1103,$A538,'Comp Aportes'!$G$4:$G$1103)</f>
        <v>240000000</v>
      </c>
      <c r="E538" s="128">
        <f t="shared" si="33"/>
        <v>1.0116913646132288</v>
      </c>
      <c r="G538" s="119">
        <f t="shared" si="34"/>
        <v>0</v>
      </c>
      <c r="I538" s="119">
        <f>SUMIF(Hoja1!C536:C1550,$A538,Hoja1!G536:G1550)</f>
        <v>0</v>
      </c>
      <c r="K538" s="119">
        <f t="shared" si="35"/>
        <v>0</v>
      </c>
    </row>
    <row r="539" spans="1:11" x14ac:dyDescent="0.25">
      <c r="A539" s="40" t="s">
        <v>2948</v>
      </c>
      <c r="B539" s="9">
        <f>SUMIF('Comp Aportes'!$C$4:$C$1103,$A539,'Comp Aportes'!$E$4:$E$1103)</f>
        <v>0</v>
      </c>
      <c r="C539" s="127">
        <f t="shared" si="32"/>
        <v>0</v>
      </c>
      <c r="D539" s="9">
        <f>SUMIF('Comp Aportes'!$C$4:$C$1103,$A539,'Comp Aportes'!$G$4:$G$1103)</f>
        <v>730435</v>
      </c>
      <c r="E539" s="128">
        <f t="shared" si="33"/>
        <v>3.0790615912969325E-3</v>
      </c>
      <c r="G539" s="119">
        <f t="shared" si="34"/>
        <v>0</v>
      </c>
      <c r="I539" s="119">
        <f>SUMIF(Hoja1!C537:C1551,$A539,Hoja1!G537:G1551)</f>
        <v>0</v>
      </c>
      <c r="K539" s="119">
        <f t="shared" si="35"/>
        <v>0</v>
      </c>
    </row>
    <row r="540" spans="1:11" ht="15.75" thickBot="1" x14ac:dyDescent="0.3">
      <c r="A540" s="2" t="s">
        <v>2954</v>
      </c>
      <c r="B540" s="14">
        <f>SUMIF('Comp Aportes'!$C$4:$C$1103,$A540,'Comp Aportes'!$E$4:$E$1103)</f>
        <v>0</v>
      </c>
      <c r="C540" s="129">
        <f t="shared" si="32"/>
        <v>0</v>
      </c>
      <c r="D540" s="14">
        <f>SUMIF('Comp Aportes'!$C$4:$C$1103,$A540,'Comp Aportes'!$G$4:$G$1103)</f>
        <v>45607032</v>
      </c>
      <c r="E540" s="130">
        <f t="shared" si="33"/>
        <v>0.19225100183349664</v>
      </c>
      <c r="G540" s="119">
        <f t="shared" si="34"/>
        <v>0</v>
      </c>
      <c r="I540" s="119">
        <f>SUMIF(Hoja1!C538:C1552,$A540,Hoja1!G538:G1552)</f>
        <v>0</v>
      </c>
      <c r="K540" s="120">
        <f t="shared" si="35"/>
        <v>0</v>
      </c>
    </row>
    <row r="541" spans="1:11" ht="15.75" thickBot="1" x14ac:dyDescent="0.3">
      <c r="A541" s="136" t="s">
        <v>2550</v>
      </c>
      <c r="B541" s="137">
        <f>SUM(B4:B540)</f>
        <v>61623088234</v>
      </c>
      <c r="C541" s="131">
        <f>SUM(C4:C540)</f>
        <v>99.999999999999901</v>
      </c>
      <c r="D541" s="131">
        <f>SUM(D4:D540)</f>
        <v>23722649851</v>
      </c>
      <c r="E541" s="138">
        <f>SUM(E4:E540)</f>
        <v>100.00000000000004</v>
      </c>
      <c r="G541" s="139">
        <f>SUM(G4:G540)</f>
        <v>39837340469</v>
      </c>
      <c r="I541" s="139">
        <f>SUM(I4:I540)</f>
        <v>81767970948</v>
      </c>
      <c r="K541" s="139">
        <f>SUM(K4:K540)</f>
        <v>57237579663.599976</v>
      </c>
    </row>
  </sheetData>
  <sortState xmlns:xlrd2="http://schemas.microsoft.com/office/spreadsheetml/2017/richdata2" ref="A4:D540">
    <sortCondition descending="1" ref="B4:B540"/>
  </sortState>
  <conditionalFormatting sqref="G3:G541">
    <cfRule type="cellIs" dxfId="4" priority="6" operator="equal">
      <formula>0</formula>
    </cfRule>
  </conditionalFormatting>
  <conditionalFormatting sqref="I541">
    <cfRule type="cellIs" dxfId="3" priority="5" operator="equal">
      <formula>0</formula>
    </cfRule>
  </conditionalFormatting>
  <conditionalFormatting sqref="I3">
    <cfRule type="cellIs" dxfId="2" priority="4" operator="equal">
      <formula>0</formula>
    </cfRule>
  </conditionalFormatting>
  <conditionalFormatting sqref="K3">
    <cfRule type="cellIs" dxfId="1" priority="2" operator="equal">
      <formula>0</formula>
    </cfRule>
  </conditionalFormatting>
  <conditionalFormatting sqref="K541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036FC-7955-4215-A44A-6D2A9491F653}">
  <sheetPr codeName="Hoja6">
    <tabColor rgb="FFFFC000"/>
  </sheetPr>
  <dimension ref="A2:F29"/>
  <sheetViews>
    <sheetView zoomScaleNormal="100" workbookViewId="0">
      <selection activeCell="A3" sqref="A3:F14"/>
    </sheetView>
  </sheetViews>
  <sheetFormatPr baseColWidth="10" defaultRowHeight="15" x14ac:dyDescent="0.25"/>
  <cols>
    <col min="1" max="1" width="20.85546875" customWidth="1"/>
    <col min="2" max="4" width="16.7109375" customWidth="1"/>
    <col min="5" max="5" width="2.7109375" customWidth="1"/>
    <col min="6" max="6" width="15.5703125" customWidth="1"/>
  </cols>
  <sheetData>
    <row r="2" spans="1:6" ht="15.75" thickBot="1" x14ac:dyDescent="0.3"/>
    <row r="3" spans="1:6" ht="15.75" thickBot="1" x14ac:dyDescent="0.3">
      <c r="A3" s="5" t="s">
        <v>10</v>
      </c>
      <c r="B3" s="8" t="s">
        <v>2584</v>
      </c>
      <c r="C3" s="8" t="s">
        <v>2583</v>
      </c>
      <c r="D3" s="97" t="s">
        <v>2585</v>
      </c>
      <c r="F3" s="118" t="s">
        <v>2646</v>
      </c>
    </row>
    <row r="4" spans="1:6" x14ac:dyDescent="0.25">
      <c r="A4" s="3" t="s">
        <v>0</v>
      </c>
      <c r="B4" s="15">
        <f>SUMIF('2025'!$M$2:$M$1048576,A4,'2025'!$H$2:$H$1048576)</f>
        <v>52460000</v>
      </c>
      <c r="C4" s="15">
        <f>SUMIF('Oportunidad Crecimiento'!$D$2:$D$1048576,A4,'Oportunidad Crecimiento'!$F$2:$F$1048576)</f>
        <v>305004259</v>
      </c>
      <c r="D4" s="99">
        <f>+C4-B4</f>
        <v>252544259</v>
      </c>
      <c r="F4" s="121">
        <v>4983530769</v>
      </c>
    </row>
    <row r="5" spans="1:6" x14ac:dyDescent="0.25">
      <c r="A5" s="1" t="s">
        <v>1</v>
      </c>
      <c r="B5" s="9">
        <f>SUMIF('2025'!$M$2:$M$1048576,A5,'2025'!$H$2:$H$1048576)</f>
        <v>4201869778</v>
      </c>
      <c r="C5" s="9">
        <f>SUMIF('Oportunidad Crecimiento'!$D$2:$D$1048576,A5,'Oportunidad Crecimiento'!$F$2:$F$1048576)</f>
        <v>5290915227</v>
      </c>
      <c r="D5" s="99">
        <f t="shared" ref="D5:D13" si="0">+C5-B5</f>
        <v>1089045449</v>
      </c>
      <c r="F5" s="119">
        <v>14362366885</v>
      </c>
    </row>
    <row r="6" spans="1:6" x14ac:dyDescent="0.25">
      <c r="A6" s="1" t="s">
        <v>2</v>
      </c>
      <c r="B6" s="9">
        <f>SUMIF('2025'!$M$2:$M$1048576,A6,'2025'!$H$2:$H$1048576)</f>
        <v>1138346317</v>
      </c>
      <c r="C6" s="9">
        <f>SUMIF('Oportunidad Crecimiento'!$D$2:$D$1048576,A6,'Oportunidad Crecimiento'!$F$2:$F$1048576)</f>
        <v>1392783552</v>
      </c>
      <c r="D6" s="99">
        <f t="shared" si="0"/>
        <v>254437235</v>
      </c>
      <c r="F6" s="119">
        <v>4249607630</v>
      </c>
    </row>
    <row r="7" spans="1:6" x14ac:dyDescent="0.25">
      <c r="A7" s="1" t="s">
        <v>3</v>
      </c>
      <c r="B7" s="9">
        <f>SUMIF('2025'!$M$2:$M$1048576,A7,'2025'!$H$2:$H$1048576)</f>
        <v>502067287</v>
      </c>
      <c r="C7" s="9">
        <f>SUMIF('Oportunidad Crecimiento'!$D$2:$D$1048576,A7,'Oportunidad Crecimiento'!$F$2:$F$1048576)</f>
        <v>713476411</v>
      </c>
      <c r="D7" s="99">
        <f t="shared" si="0"/>
        <v>211409124</v>
      </c>
      <c r="F7" s="119">
        <v>4617963338</v>
      </c>
    </row>
    <row r="8" spans="1:6" x14ac:dyDescent="0.25">
      <c r="A8" s="1" t="s">
        <v>4</v>
      </c>
      <c r="B8" s="9">
        <f>SUMIF('2025'!$M$2:$M$1048576,A8,'2025'!$H$2:$H$1048576)</f>
        <v>1022852678</v>
      </c>
      <c r="C8" s="9">
        <f>SUMIF('Oportunidad Crecimiento'!$D$2:$D$1048576,A8,'Oportunidad Crecimiento'!$F$2:$F$1048576)</f>
        <v>1829106422</v>
      </c>
      <c r="D8" s="99">
        <f t="shared" si="0"/>
        <v>806253744</v>
      </c>
      <c r="F8" s="119">
        <v>13137476279</v>
      </c>
    </row>
    <row r="9" spans="1:6" x14ac:dyDescent="0.25">
      <c r="A9" s="1" t="s">
        <v>5</v>
      </c>
      <c r="B9" s="9">
        <f>SUMIF('2025'!$M$2:$M$1048576,A9,'2025'!$H$2:$H$1048576)</f>
        <v>46512285286</v>
      </c>
      <c r="C9" s="9">
        <f>SUMIF('Oportunidad Crecimiento'!$D$2:$D$1048576,A9,'Oportunidad Crecimiento'!$F$2:$F$1048576)</f>
        <v>75337932449</v>
      </c>
      <c r="D9" s="99">
        <f t="shared" si="0"/>
        <v>28825647163</v>
      </c>
      <c r="F9" s="119">
        <v>149039834935</v>
      </c>
    </row>
    <row r="10" spans="1:6" x14ac:dyDescent="0.25">
      <c r="A10" s="1" t="s">
        <v>6</v>
      </c>
      <c r="B10" s="9">
        <f>SUMIF('2025'!$M$2:$M$1048576,A10,'2025'!$H$2:$H$1048576)</f>
        <v>324111941</v>
      </c>
      <c r="C10" s="9">
        <f>SUMIF('Oportunidad Crecimiento'!$D$2:$D$1048576,A10,'Oportunidad Crecimiento'!$F$2:$F$1048576)</f>
        <v>375011898</v>
      </c>
      <c r="D10" s="99">
        <f t="shared" si="0"/>
        <v>50899957</v>
      </c>
      <c r="F10" s="119">
        <v>5993824046</v>
      </c>
    </row>
    <row r="11" spans="1:6" x14ac:dyDescent="0.25">
      <c r="A11" s="1" t="s">
        <v>7</v>
      </c>
      <c r="B11" s="9">
        <f>SUMIF('2025'!$M$2:$M$1048576,A11,'2025'!$H$2:$H$1048576)</f>
        <v>2746486539</v>
      </c>
      <c r="C11" s="9">
        <f>SUMIF('Oportunidad Crecimiento'!$D$2:$D$1048576,A11,'Oportunidad Crecimiento'!$F$2:$F$1048576)</f>
        <v>3473141330</v>
      </c>
      <c r="D11" s="99">
        <f t="shared" si="0"/>
        <v>726654791</v>
      </c>
      <c r="F11" s="119">
        <v>16006394690</v>
      </c>
    </row>
    <row r="12" spans="1:6" x14ac:dyDescent="0.25">
      <c r="A12" s="1" t="s">
        <v>8</v>
      </c>
      <c r="B12" s="9">
        <f>SUMIF('2025'!$M$2:$M$1048576,A12,'2025'!$H$2:$H$1048576)</f>
        <v>989786448</v>
      </c>
      <c r="C12" s="9">
        <f>SUMIF('Oportunidad Crecimiento'!$D$2:$D$1048576,A12,'Oportunidad Crecimiento'!$F$2:$F$1048576)</f>
        <v>1961800752</v>
      </c>
      <c r="D12" s="99">
        <f t="shared" si="0"/>
        <v>972014304</v>
      </c>
      <c r="F12" s="119">
        <v>4851559890</v>
      </c>
    </row>
    <row r="13" spans="1:6" ht="15.75" thickBot="1" x14ac:dyDescent="0.3">
      <c r="A13" s="2" t="s">
        <v>9</v>
      </c>
      <c r="B13" s="14">
        <f>SUMIF('2025'!$M$2:$M$1048576,A13,'2025'!$H$2:$H$1048576)</f>
        <v>4132821960</v>
      </c>
      <c r="C13" s="14">
        <f>SUMIF('Oportunidad Crecimiento'!$D$2:$D$1048576,A13,'Oportunidad Crecimiento'!$F$2:$F$1048576)</f>
        <v>4891291339</v>
      </c>
      <c r="D13" s="99">
        <f t="shared" si="0"/>
        <v>758469379</v>
      </c>
      <c r="F13" s="120">
        <v>14045440793</v>
      </c>
    </row>
    <row r="14" spans="1:6" ht="15.75" thickBot="1" x14ac:dyDescent="0.3">
      <c r="A14" s="4" t="s">
        <v>2550</v>
      </c>
      <c r="B14" s="13">
        <f>SUM(B4:B13)</f>
        <v>61623088234</v>
      </c>
      <c r="C14" s="16">
        <f>SUM(C4:C13)</f>
        <v>95570463639</v>
      </c>
      <c r="D14" s="98">
        <f>SUM(D4:D13)</f>
        <v>33947375405</v>
      </c>
      <c r="F14" s="122">
        <f>SUM(F4:F13)</f>
        <v>231287999255</v>
      </c>
    </row>
    <row r="18" spans="1:4" ht="15.75" thickBot="1" x14ac:dyDescent="0.3"/>
    <row r="19" spans="1:4" ht="15.75" thickBot="1" x14ac:dyDescent="0.3">
      <c r="A19" s="5" t="s">
        <v>2552</v>
      </c>
      <c r="B19" s="123" t="s">
        <v>2584</v>
      </c>
      <c r="C19" s="8" t="s">
        <v>2583</v>
      </c>
      <c r="D19" s="97" t="s">
        <v>2585</v>
      </c>
    </row>
    <row r="20" spans="1:4" x14ac:dyDescent="0.25">
      <c r="A20" s="3" t="s">
        <v>77</v>
      </c>
      <c r="B20" s="124">
        <f>SUMIF('2025'!$O$2:$O$1048576,A20,'2025'!$H$2:$H$1048576)</f>
        <v>15287717314</v>
      </c>
      <c r="C20" s="9">
        <f>SUMIF('Oportunidad Crecimiento'!$C$2:$C$1048576,A20,'Oportunidad Crecimiento'!$F$2:$F$1048576)</f>
        <v>20558721998</v>
      </c>
      <c r="D20" s="99">
        <f>+C20-B20</f>
        <v>5271004684</v>
      </c>
    </row>
    <row r="21" spans="1:4" x14ac:dyDescent="0.25">
      <c r="A21" s="1" t="s">
        <v>57</v>
      </c>
      <c r="B21" s="125">
        <f>SUMIF('2025'!$O$2:$O$1048576,A21,'2025'!$H$2:$H$1048576)</f>
        <v>7236091150</v>
      </c>
      <c r="C21" s="9">
        <f>SUMIF('Oportunidad Crecimiento'!$C$2:$C$1048576,A21,'Oportunidad Crecimiento'!$F$2:$F$1048576)</f>
        <v>11279146089</v>
      </c>
      <c r="D21" s="99">
        <f t="shared" ref="D21:D28" si="1">+C21-B21</f>
        <v>4043054939</v>
      </c>
    </row>
    <row r="22" spans="1:4" x14ac:dyDescent="0.25">
      <c r="A22" s="1" t="s">
        <v>42</v>
      </c>
      <c r="B22" s="125">
        <f>SUMIF('2025'!$O$2:$O$1048576,A22,'2025'!$H$2:$H$1048576)</f>
        <v>4132021960</v>
      </c>
      <c r="C22" s="9">
        <f>SUMIF('Oportunidad Crecimiento'!$C$2:$C$1048576,A22,'Oportunidad Crecimiento'!$F$2:$F$1048576)</f>
        <v>4887253781</v>
      </c>
      <c r="D22" s="99">
        <f t="shared" si="1"/>
        <v>755231821</v>
      </c>
    </row>
    <row r="23" spans="1:4" x14ac:dyDescent="0.25">
      <c r="A23" s="1" t="s">
        <v>51</v>
      </c>
      <c r="B23" s="125">
        <f>SUMIF('2025'!$O$2:$O$1048576,A23,'2025'!$H$2:$H$1048576)</f>
        <v>1480565272</v>
      </c>
      <c r="C23" s="9">
        <f>SUMIF('Oportunidad Crecimiento'!$C$2:$C$1048576,A23,'Oportunidad Crecimiento'!$F$2:$F$1048576)</f>
        <v>2495059276</v>
      </c>
      <c r="D23" s="99">
        <f t="shared" si="1"/>
        <v>1014494004</v>
      </c>
    </row>
    <row r="24" spans="1:4" x14ac:dyDescent="0.25">
      <c r="A24" s="1" t="s">
        <v>87</v>
      </c>
      <c r="B24" s="125">
        <f>SUMIF('2025'!$O$2:$O$1048576,A24,'2025'!$H$2:$H$1048576)</f>
        <v>5617676095</v>
      </c>
      <c r="C24" s="9">
        <f>SUMIF('Oportunidad Crecimiento'!$C$2:$C$1048576,A24,'Oportunidad Crecimiento'!$F$2:$F$1048576)</f>
        <v>7232769820</v>
      </c>
      <c r="D24" s="99">
        <f t="shared" si="1"/>
        <v>1615093725</v>
      </c>
    </row>
    <row r="25" spans="1:4" x14ac:dyDescent="0.25">
      <c r="A25" s="1" t="s">
        <v>54</v>
      </c>
      <c r="B25" s="125">
        <f>SUMIF('2025'!$O$2:$O$1048576,A25,'2025'!$H$2:$H$1048576)</f>
        <v>14409289316</v>
      </c>
      <c r="C25" s="9">
        <f>SUMIF('Oportunidad Crecimiento'!$C$2:$C$1048576,A25,'Oportunidad Crecimiento'!$F$2:$F$1048576)</f>
        <v>26259018257</v>
      </c>
      <c r="D25" s="99">
        <f t="shared" si="1"/>
        <v>11849728941</v>
      </c>
    </row>
    <row r="26" spans="1:4" x14ac:dyDescent="0.25">
      <c r="A26" s="1" t="s">
        <v>347</v>
      </c>
      <c r="B26" s="125">
        <f>SUMIF('2025'!$O$2:$O$1048576,A26,'2025'!$H$2:$H$1048576)</f>
        <v>989786448</v>
      </c>
      <c r="C26" s="9">
        <f>SUMIF('Oportunidad Crecimiento'!$C$2:$C$1048576,A26,'Oportunidad Crecimiento'!$F$2:$F$1048576)</f>
        <v>1961800752</v>
      </c>
      <c r="D26" s="99">
        <f t="shared" si="1"/>
        <v>972014304</v>
      </c>
    </row>
    <row r="27" spans="1:4" x14ac:dyDescent="0.25">
      <c r="A27" s="1" t="s">
        <v>64</v>
      </c>
      <c r="B27" s="125">
        <f>SUMIF('2025'!$O$2:$O$1048576,A27,'2025'!$H$2:$H$1048576)</f>
        <v>3070598480</v>
      </c>
      <c r="C27" s="9">
        <f>SUMIF('Oportunidad Crecimiento'!$C$2:$C$1048576,A27,'Oportunidad Crecimiento'!$F$2:$F$1048576)</f>
        <v>3848153228</v>
      </c>
      <c r="D27" s="99">
        <f t="shared" si="1"/>
        <v>777554748</v>
      </c>
    </row>
    <row r="28" spans="1:4" ht="15.75" thickBot="1" x14ac:dyDescent="0.3">
      <c r="A28" s="2" t="s">
        <v>47</v>
      </c>
      <c r="B28" s="126">
        <f>SUMIF('2025'!$O$2:$O$1048576,A28,'2025'!$H$2:$H$1048576)</f>
        <v>9399342199</v>
      </c>
      <c r="C28" s="9">
        <f>SUMIF('Oportunidad Crecimiento'!$C$2:$C$1048576,A28,'Oportunidad Crecimiento'!$F$2:$F$1048576)</f>
        <v>17048540438</v>
      </c>
      <c r="D28" s="99">
        <f t="shared" si="1"/>
        <v>7649198239</v>
      </c>
    </row>
    <row r="29" spans="1:4" ht="15.75" thickBot="1" x14ac:dyDescent="0.3">
      <c r="A29" s="4" t="s">
        <v>2550</v>
      </c>
      <c r="B29" s="10">
        <f>SUM(B20:B28)</f>
        <v>61623088234</v>
      </c>
      <c r="C29" s="10">
        <f>SUM(C20:C28)</f>
        <v>95570463639</v>
      </c>
      <c r="D29" s="98">
        <f>SUM(D20:D28)</f>
        <v>33947375405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02920-3856-4AF1-AB1F-8CD7AE22A1B9}">
  <sheetPr codeName="Hoja7">
    <tabColor rgb="FFFFC000"/>
  </sheetPr>
  <dimension ref="A2:G1019"/>
  <sheetViews>
    <sheetView tabSelected="1" workbookViewId="0"/>
  </sheetViews>
  <sheetFormatPr baseColWidth="10" defaultRowHeight="15" x14ac:dyDescent="0.25"/>
  <cols>
    <col min="1" max="1" width="14.42578125" customWidth="1"/>
    <col min="2" max="2" width="93.42578125" bestFit="1" customWidth="1"/>
    <col min="5" max="7" width="15.7109375" style="85" customWidth="1"/>
  </cols>
  <sheetData>
    <row r="2" spans="1:7" ht="15.75" thickBot="1" x14ac:dyDescent="0.3"/>
    <row r="3" spans="1:7" ht="30.75" thickBot="1" x14ac:dyDescent="0.3">
      <c r="A3" s="86" t="s">
        <v>18</v>
      </c>
      <c r="B3" s="87" t="s">
        <v>48</v>
      </c>
      <c r="C3" s="87" t="s">
        <v>2552</v>
      </c>
      <c r="D3" s="87" t="s">
        <v>10</v>
      </c>
      <c r="E3" s="88" t="s">
        <v>2559</v>
      </c>
      <c r="F3" s="88" t="s">
        <v>2583</v>
      </c>
      <c r="G3" s="89" t="s">
        <v>2562</v>
      </c>
    </row>
    <row r="4" spans="1:7" x14ac:dyDescent="0.25">
      <c r="A4" s="3" t="s">
        <v>2030</v>
      </c>
      <c r="B4" s="90" t="s">
        <v>2031</v>
      </c>
      <c r="C4" s="90" t="s">
        <v>47</v>
      </c>
      <c r="D4" s="90" t="str">
        <f>VLOOKUP(A4,'2025'!$E$1:$M$3728,9,0)</f>
        <v>Santiago</v>
      </c>
      <c r="E4" s="91">
        <f>SUMIF('2025'!$E$2:$E$13728,A4,'2025'!$H$2:$H$13728)</f>
        <v>250000000</v>
      </c>
      <c r="F4" s="91">
        <f>VLOOKUP(A4,'[1]DJ Empresas'!$A$7:$G$1036,7,0)</f>
        <v>3147511814</v>
      </c>
      <c r="G4" s="92">
        <f t="shared" ref="G4:G67" si="0">+F4-E4</f>
        <v>2897511814</v>
      </c>
    </row>
    <row r="5" spans="1:7" x14ac:dyDescent="0.25">
      <c r="A5" s="1" t="s">
        <v>806</v>
      </c>
      <c r="B5" s="22" t="s">
        <v>807</v>
      </c>
      <c r="C5" s="22" t="s">
        <v>54</v>
      </c>
      <c r="D5" s="22" t="str">
        <f>VLOOKUP(A5,'2025'!$E$1:$M$3728,9,0)</f>
        <v>Santiago</v>
      </c>
      <c r="E5" s="93">
        <f>SUMIF('2025'!$E$2:$E$13728,A5,'2025'!$H$2:$H$13728)</f>
        <v>900000000</v>
      </c>
      <c r="F5" s="93">
        <f>VLOOKUP(A5,'[1]DJ Empresas'!$A$7:$G$1036,7,0)</f>
        <v>3180706200</v>
      </c>
      <c r="G5" s="94">
        <f t="shared" si="0"/>
        <v>2280706200</v>
      </c>
    </row>
    <row r="6" spans="1:7" x14ac:dyDescent="0.25">
      <c r="A6" s="1" t="s">
        <v>1656</v>
      </c>
      <c r="B6" s="22" t="s">
        <v>1657</v>
      </c>
      <c r="C6" s="22" t="s">
        <v>54</v>
      </c>
      <c r="D6" s="22" t="str">
        <f>VLOOKUP(A6,'2025'!$E$1:$M$3728,9,0)</f>
        <v>Santiago</v>
      </c>
      <c r="E6" s="93">
        <f>SUMIF('2025'!$E$2:$E$13728,A6,'2025'!$H$2:$H$13728)</f>
        <v>452830076</v>
      </c>
      <c r="F6" s="93">
        <f>VLOOKUP(A6,'[1]DJ Empresas'!$A$7:$G$1036,7,0)</f>
        <v>2292566122</v>
      </c>
      <c r="G6" s="94">
        <f t="shared" si="0"/>
        <v>1839736046</v>
      </c>
    </row>
    <row r="7" spans="1:7" x14ac:dyDescent="0.25">
      <c r="A7" s="1" t="s">
        <v>1739</v>
      </c>
      <c r="B7" s="22" t="s">
        <v>1740</v>
      </c>
      <c r="C7" s="22" t="s">
        <v>54</v>
      </c>
      <c r="D7" s="22" t="str">
        <f>VLOOKUP(A7,'2025'!$E$1:$M$3728,9,0)</f>
        <v>Santiago</v>
      </c>
      <c r="E7" s="93">
        <f>SUMIF('2025'!$E$2:$E$13728,A7,'2025'!$H$2:$H$13728)</f>
        <v>140000000</v>
      </c>
      <c r="F7" s="93">
        <f>VLOOKUP(A7,'[1]DJ Empresas'!$A$7:$G$1036,7,0)</f>
        <v>1707198678</v>
      </c>
      <c r="G7" s="94">
        <f t="shared" si="0"/>
        <v>1567198678</v>
      </c>
    </row>
    <row r="8" spans="1:7" x14ac:dyDescent="0.25">
      <c r="A8" s="1" t="s">
        <v>1528</v>
      </c>
      <c r="B8" s="22" t="s">
        <v>1529</v>
      </c>
      <c r="C8" s="22" t="s">
        <v>54</v>
      </c>
      <c r="D8" s="22" t="str">
        <f>VLOOKUP(A8,'2025'!$E$1:$M$3728,9,0)</f>
        <v>Santiago</v>
      </c>
      <c r="E8" s="93">
        <f>SUMIF('2025'!$E$2:$E$13728,A8,'2025'!$H$2:$H$13728)</f>
        <v>695000000</v>
      </c>
      <c r="F8" s="93">
        <f>VLOOKUP(A8,'[1]DJ Empresas'!$A$7:$G$1036,7,0)</f>
        <v>1589107866</v>
      </c>
      <c r="G8" s="94">
        <f t="shared" si="0"/>
        <v>894107866</v>
      </c>
    </row>
    <row r="9" spans="1:7" x14ac:dyDescent="0.25">
      <c r="A9" s="1" t="s">
        <v>916</v>
      </c>
      <c r="B9" s="22" t="s">
        <v>917</v>
      </c>
      <c r="C9" s="22" t="s">
        <v>54</v>
      </c>
      <c r="D9" s="22" t="str">
        <f>VLOOKUP(A9,'2025'!$E$1:$M$3728,9,0)</f>
        <v>Santiago</v>
      </c>
      <c r="E9" s="93">
        <f>SUMIF('2025'!$E$2:$E$13728,A9,'2025'!$H$2:$H$13728)</f>
        <v>550000000</v>
      </c>
      <c r="F9" s="93">
        <f>VLOOKUP(A9,'[1]DJ Empresas'!$A$7:$G$1036,7,0)</f>
        <v>1359992867</v>
      </c>
      <c r="G9" s="94">
        <f t="shared" si="0"/>
        <v>809992867</v>
      </c>
    </row>
    <row r="10" spans="1:7" x14ac:dyDescent="0.25">
      <c r="A10" s="1" t="s">
        <v>1640</v>
      </c>
      <c r="B10" s="22" t="s">
        <v>1641</v>
      </c>
      <c r="C10" s="22" t="s">
        <v>77</v>
      </c>
      <c r="D10" s="22" t="str">
        <f>VLOOKUP(A10,'2025'!$E$1:$M$3728,9,0)</f>
        <v>Santiago</v>
      </c>
      <c r="E10" s="93">
        <f>SUMIF('2025'!$E$2:$E$13728,A10,'2025'!$H$2:$H$13728)</f>
        <v>280000000</v>
      </c>
      <c r="F10" s="93">
        <f>VLOOKUP(A10,'[1]DJ Empresas'!$A$7:$G$1036,7,0)</f>
        <v>1085379854</v>
      </c>
      <c r="G10" s="94">
        <f t="shared" si="0"/>
        <v>805379854</v>
      </c>
    </row>
    <row r="11" spans="1:7" x14ac:dyDescent="0.25">
      <c r="A11" s="1" t="s">
        <v>1743</v>
      </c>
      <c r="B11" s="22" t="s">
        <v>1744</v>
      </c>
      <c r="C11" s="22" t="s">
        <v>54</v>
      </c>
      <c r="D11" s="22" t="str">
        <f>VLOOKUP(A11,'2025'!$E$1:$M$3728,9,0)</f>
        <v>Santiago</v>
      </c>
      <c r="E11" s="93">
        <f>SUMIF('2025'!$E$2:$E$13728,A11,'2025'!$H$2:$H$13728)</f>
        <v>68055174</v>
      </c>
      <c r="F11" s="93">
        <f>VLOOKUP(A11,'[1]DJ Empresas'!$A$7:$G$1036,7,0)</f>
        <v>840426887</v>
      </c>
      <c r="G11" s="94">
        <f t="shared" si="0"/>
        <v>772371713</v>
      </c>
    </row>
    <row r="12" spans="1:7" x14ac:dyDescent="0.25">
      <c r="A12" s="1" t="s">
        <v>1664</v>
      </c>
      <c r="B12" s="22" t="s">
        <v>1665</v>
      </c>
      <c r="C12" s="22" t="s">
        <v>57</v>
      </c>
      <c r="D12" s="22" t="str">
        <f>VLOOKUP(A12,'2025'!$E$1:$M$3728,9,0)</f>
        <v>Santiago</v>
      </c>
      <c r="E12" s="93">
        <f>SUMIF('2025'!$E$2:$E$13728,A12,'2025'!$H$2:$H$13728)</f>
        <v>36300000</v>
      </c>
      <c r="F12" s="93">
        <f>VLOOKUP(A12,'[1]DJ Empresas'!$A$7:$G$1036,7,0)</f>
        <v>743367186</v>
      </c>
      <c r="G12" s="94">
        <f t="shared" si="0"/>
        <v>707067186</v>
      </c>
    </row>
    <row r="13" spans="1:7" x14ac:dyDescent="0.25">
      <c r="A13" s="1" t="s">
        <v>2232</v>
      </c>
      <c r="B13" s="22" t="s">
        <v>2233</v>
      </c>
      <c r="C13" s="22" t="s">
        <v>51</v>
      </c>
      <c r="D13" s="22" t="str">
        <f>VLOOKUP(A13,'2025'!$E$1:$M$3728,9,0)</f>
        <v>Viña Del Mar</v>
      </c>
      <c r="E13" s="93">
        <f>SUMIF('2025'!$E$2:$E$13728,A13,'2025'!$H$2:$H$13728)</f>
        <v>34160965</v>
      </c>
      <c r="F13" s="93">
        <f>VLOOKUP(A13,'[1]DJ Empresas'!$A$7:$G$1036,7,0)</f>
        <v>671218042</v>
      </c>
      <c r="G13" s="94">
        <f t="shared" si="0"/>
        <v>637057077</v>
      </c>
    </row>
    <row r="14" spans="1:7" x14ac:dyDescent="0.25">
      <c r="A14" s="1" t="s">
        <v>1704</v>
      </c>
      <c r="B14" s="22" t="s">
        <v>1705</v>
      </c>
      <c r="C14" s="22" t="s">
        <v>47</v>
      </c>
      <c r="D14" s="22" t="str">
        <f>VLOOKUP(A14,'2025'!$E$1:$M$3728,9,0)</f>
        <v>Santiago</v>
      </c>
      <c r="E14" s="93">
        <f>SUMIF('2025'!$E$2:$E$13728,A14,'2025'!$H$2:$H$13728)</f>
        <v>158000000</v>
      </c>
      <c r="F14" s="93">
        <f>VLOOKUP(A14,'[1]DJ Empresas'!$A$7:$G$1036,7,0)</f>
        <v>792615704</v>
      </c>
      <c r="G14" s="94">
        <f t="shared" si="0"/>
        <v>634615704</v>
      </c>
    </row>
    <row r="15" spans="1:7" x14ac:dyDescent="0.25">
      <c r="A15" s="1" t="s">
        <v>409</v>
      </c>
      <c r="B15" s="22" t="s">
        <v>410</v>
      </c>
      <c r="C15" s="22" t="s">
        <v>77</v>
      </c>
      <c r="D15" s="22" t="str">
        <f>VLOOKUP(A15,'2025'!$E$1:$M$3728,9,0)</f>
        <v>Santiago</v>
      </c>
      <c r="E15" s="93">
        <f>SUMIF('2025'!$E$2:$E$13728,A15,'2025'!$H$2:$H$13728)</f>
        <v>1754000000</v>
      </c>
      <c r="F15" s="93">
        <f>VLOOKUP(A15,'[1]DJ Empresas'!$A$7:$G$1036,7,0)</f>
        <v>2314224654</v>
      </c>
      <c r="G15" s="94">
        <f t="shared" si="0"/>
        <v>560224654</v>
      </c>
    </row>
    <row r="16" spans="1:7" x14ac:dyDescent="0.25">
      <c r="A16" s="1" t="s">
        <v>1942</v>
      </c>
      <c r="B16" s="22" t="s">
        <v>1943</v>
      </c>
      <c r="C16" s="22" t="s">
        <v>77</v>
      </c>
      <c r="D16" s="22" t="str">
        <f>VLOOKUP(A16,'2025'!$E$1:$M$3728,9,0)</f>
        <v>Santiago</v>
      </c>
      <c r="E16" s="93">
        <f>SUMIF('2025'!$E$2:$E$13728,A16,'2025'!$H$2:$H$13728)</f>
        <v>244442823</v>
      </c>
      <c r="F16" s="93">
        <f>VLOOKUP(A16,'[1]DJ Empresas'!$A$7:$G$1036,7,0)</f>
        <v>710129718</v>
      </c>
      <c r="G16" s="94">
        <f t="shared" si="0"/>
        <v>465686895</v>
      </c>
    </row>
    <row r="17" spans="1:7" x14ac:dyDescent="0.25">
      <c r="A17" s="1" t="s">
        <v>1479</v>
      </c>
      <c r="B17" s="22" t="s">
        <v>1480</v>
      </c>
      <c r="C17" s="22" t="s">
        <v>57</v>
      </c>
      <c r="D17" s="22" t="str">
        <f>VLOOKUP(A17,'2025'!$E$1:$M$3728,9,0)</f>
        <v>Santiago</v>
      </c>
      <c r="E17" s="93">
        <f>SUMIF('2025'!$E$2:$E$13728,A17,'2025'!$H$2:$H$13728)</f>
        <v>79676617</v>
      </c>
      <c r="F17" s="93">
        <f>VLOOKUP(A17,'[1]DJ Empresas'!$A$7:$G$1036,7,0)</f>
        <v>533490964</v>
      </c>
      <c r="G17" s="94">
        <f t="shared" si="0"/>
        <v>453814347</v>
      </c>
    </row>
    <row r="18" spans="1:7" x14ac:dyDescent="0.25">
      <c r="A18" s="1" t="s">
        <v>871</v>
      </c>
      <c r="B18" s="22" t="s">
        <v>872</v>
      </c>
      <c r="C18" s="22" t="s">
        <v>54</v>
      </c>
      <c r="D18" s="22" t="str">
        <f>VLOOKUP(A18,'2025'!$E$1:$M$3728,9,0)</f>
        <v>Santiago</v>
      </c>
      <c r="E18" s="93">
        <f>SUMIF('2025'!$E$2:$E$13728,A18,'2025'!$H$2:$H$13728)</f>
        <v>600000000</v>
      </c>
      <c r="F18" s="93">
        <f>VLOOKUP(A18,'[1]DJ Empresas'!$A$7:$G$1036,7,0)</f>
        <v>1045607488</v>
      </c>
      <c r="G18" s="94">
        <f t="shared" si="0"/>
        <v>445607488</v>
      </c>
    </row>
    <row r="19" spans="1:7" x14ac:dyDescent="0.25">
      <c r="A19" s="1" t="s">
        <v>2091</v>
      </c>
      <c r="B19" s="22" t="s">
        <v>2092</v>
      </c>
      <c r="C19" s="22" t="s">
        <v>57</v>
      </c>
      <c r="D19" s="22" t="str">
        <f>VLOOKUP(A19,'2025'!$E$1:$M$3728,9,0)</f>
        <v>Santiago</v>
      </c>
      <c r="E19" s="93">
        <f>SUMIF('2025'!$E$2:$E$13728,A19,'2025'!$H$2:$H$13728)</f>
        <v>69542000</v>
      </c>
      <c r="F19" s="93">
        <f>VLOOKUP(A19,'[1]DJ Empresas'!$A$7:$G$1036,7,0)</f>
        <v>486702416</v>
      </c>
      <c r="G19" s="94">
        <f t="shared" si="0"/>
        <v>417160416</v>
      </c>
    </row>
    <row r="20" spans="1:7" x14ac:dyDescent="0.25">
      <c r="A20" s="1" t="s">
        <v>2179</v>
      </c>
      <c r="B20" s="22" t="s">
        <v>2180</v>
      </c>
      <c r="C20" s="22" t="s">
        <v>87</v>
      </c>
      <c r="D20" s="22" t="str">
        <f>VLOOKUP(A20,'2025'!$E$1:$M$3728,9,0)</f>
        <v>Antofagasta</v>
      </c>
      <c r="E20" s="93">
        <f>SUMIF('2025'!$E$2:$E$13728,A20,'2025'!$H$2:$H$13728)</f>
        <v>50000000</v>
      </c>
      <c r="F20" s="93">
        <f>VLOOKUP(A20,'[1]DJ Empresas'!$A$7:$G$1036,7,0)</f>
        <v>466732756</v>
      </c>
      <c r="G20" s="94">
        <f t="shared" si="0"/>
        <v>416732756</v>
      </c>
    </row>
    <row r="21" spans="1:7" x14ac:dyDescent="0.25">
      <c r="A21" s="1" t="s">
        <v>1842</v>
      </c>
      <c r="B21" s="22" t="s">
        <v>1843</v>
      </c>
      <c r="C21" s="22" t="s">
        <v>54</v>
      </c>
      <c r="D21" s="22" t="str">
        <f>VLOOKUP(A21,'2025'!$E$1:$M$3728,9,0)</f>
        <v>Santiago</v>
      </c>
      <c r="E21" s="93">
        <f>SUMIF('2025'!$E$2:$E$13728,A21,'2025'!$H$2:$H$13728)</f>
        <v>37000000</v>
      </c>
      <c r="F21" s="93">
        <f>VLOOKUP(A21,'[1]DJ Empresas'!$A$7:$G$1036,7,0)</f>
        <v>436533000</v>
      </c>
      <c r="G21" s="94">
        <f t="shared" si="0"/>
        <v>399533000</v>
      </c>
    </row>
    <row r="22" spans="1:7" x14ac:dyDescent="0.25">
      <c r="A22" s="1" t="s">
        <v>1180</v>
      </c>
      <c r="B22" s="22" t="s">
        <v>1181</v>
      </c>
      <c r="C22" s="22" t="s">
        <v>57</v>
      </c>
      <c r="D22" s="22" t="str">
        <f>VLOOKUP(A22,'2025'!$E$1:$M$3728,9,0)</f>
        <v>Santiago</v>
      </c>
      <c r="E22" s="93">
        <f>SUMIF('2025'!$E$2:$E$13728,A22,'2025'!$H$2:$H$13728)</f>
        <v>1710000000</v>
      </c>
      <c r="F22" s="93">
        <f>VLOOKUP(A22,'[1]DJ Empresas'!$A$7:$G$1036,7,0)</f>
        <v>2101817388</v>
      </c>
      <c r="G22" s="94">
        <f t="shared" si="0"/>
        <v>391817388</v>
      </c>
    </row>
    <row r="23" spans="1:7" x14ac:dyDescent="0.25">
      <c r="A23" s="1" t="s">
        <v>1840</v>
      </c>
      <c r="B23" s="22" t="s">
        <v>1841</v>
      </c>
      <c r="C23" s="22" t="s">
        <v>54</v>
      </c>
      <c r="D23" s="22" t="str">
        <f>VLOOKUP(A23,'2025'!$E$1:$M$3728,9,0)</f>
        <v>Santiago</v>
      </c>
      <c r="E23" s="93">
        <f>SUMIF('2025'!$E$2:$E$13728,A23,'2025'!$H$2:$H$13728)</f>
        <v>390000000</v>
      </c>
      <c r="F23" s="93">
        <f>VLOOKUP(A23,'[1]DJ Empresas'!$A$7:$G$1036,7,0)</f>
        <v>760495308</v>
      </c>
      <c r="G23" s="94">
        <f t="shared" si="0"/>
        <v>370495308</v>
      </c>
    </row>
    <row r="24" spans="1:7" x14ac:dyDescent="0.25">
      <c r="A24" s="1" t="s">
        <v>2277</v>
      </c>
      <c r="B24" s="22" t="s">
        <v>2278</v>
      </c>
      <c r="C24" s="22" t="s">
        <v>54</v>
      </c>
      <c r="D24" s="22" t="str">
        <f>VLOOKUP(A24,'2025'!$E$1:$M$3728,9,0)</f>
        <v>Santiago</v>
      </c>
      <c r="E24" s="93">
        <f>SUMIF('2025'!$E$2:$E$13728,A24,'2025'!$H$2:$H$13728)</f>
        <v>49000000</v>
      </c>
      <c r="F24" s="93">
        <f>VLOOKUP(A24,'[1]DJ Empresas'!$A$7:$G$1036,7,0)</f>
        <v>349237461</v>
      </c>
      <c r="G24" s="94">
        <f t="shared" si="0"/>
        <v>300237461</v>
      </c>
    </row>
    <row r="25" spans="1:7" x14ac:dyDescent="0.25">
      <c r="A25" s="1" t="s">
        <v>707</v>
      </c>
      <c r="B25" s="22" t="s">
        <v>708</v>
      </c>
      <c r="C25" s="22" t="s">
        <v>54</v>
      </c>
      <c r="D25" s="22" t="str">
        <f>VLOOKUP(A25,'2025'!$E$1:$M$3728,9,0)</f>
        <v>Santiago</v>
      </c>
      <c r="E25" s="93">
        <f>SUMIF('2025'!$E$2:$E$13728,A25,'2025'!$H$2:$H$13728)</f>
        <v>350000000</v>
      </c>
      <c r="F25" s="93">
        <f>VLOOKUP(A25,'[1]DJ Empresas'!$A$7:$G$1036,7,0)</f>
        <v>649688370</v>
      </c>
      <c r="G25" s="94">
        <f t="shared" si="0"/>
        <v>299688370</v>
      </c>
    </row>
    <row r="26" spans="1:7" x14ac:dyDescent="0.25">
      <c r="A26" s="1" t="s">
        <v>551</v>
      </c>
      <c r="B26" s="22" t="s">
        <v>552</v>
      </c>
      <c r="C26" s="22" t="s">
        <v>347</v>
      </c>
      <c r="D26" s="22" t="str">
        <f>VLOOKUP(A26,'2025'!$E$1:$M$3728,9,0)</f>
        <v>Temuco</v>
      </c>
      <c r="E26" s="93">
        <f>SUMIF('2025'!$E$2:$E$13728,A26,'2025'!$H$2:$H$13728)</f>
        <v>100000000</v>
      </c>
      <c r="F26" s="93">
        <f>VLOOKUP(A26,'[1]DJ Empresas'!$A$7:$G$1036,7,0)</f>
        <v>385288649</v>
      </c>
      <c r="G26" s="94">
        <f t="shared" si="0"/>
        <v>285288649</v>
      </c>
    </row>
    <row r="27" spans="1:7" x14ac:dyDescent="0.25">
      <c r="A27" s="1" t="s">
        <v>565</v>
      </c>
      <c r="B27" s="22" t="s">
        <v>566</v>
      </c>
      <c r="C27" s="22" t="s">
        <v>347</v>
      </c>
      <c r="D27" s="22" t="str">
        <f>VLOOKUP(A27,'2025'!$E$1:$M$3728,9,0)</f>
        <v>Temuco</v>
      </c>
      <c r="E27" s="93">
        <f>SUMIF('2025'!$E$2:$E$13728,A27,'2025'!$H$2:$H$13728)</f>
        <v>231000000</v>
      </c>
      <c r="F27" s="93">
        <f>VLOOKUP(A27,'[1]DJ Empresas'!$A$7:$G$1036,7,0)</f>
        <v>514863444</v>
      </c>
      <c r="G27" s="94">
        <f t="shared" si="0"/>
        <v>283863444</v>
      </c>
    </row>
    <row r="28" spans="1:7" x14ac:dyDescent="0.25">
      <c r="A28" s="1" t="s">
        <v>2408</v>
      </c>
      <c r="B28" s="22" t="s">
        <v>2409</v>
      </c>
      <c r="C28" s="22" t="s">
        <v>87</v>
      </c>
      <c r="D28" s="22" t="str">
        <f>VLOOKUP(A28,'2025'!$E$1:$M$3728,9,0)</f>
        <v>Iquique</v>
      </c>
      <c r="E28" s="93">
        <f>SUMIF('2025'!$E$2:$E$13728,A28,'2025'!$H$2:$H$13728)</f>
        <v>50000000</v>
      </c>
      <c r="F28" s="93">
        <f>VLOOKUP(A28,'[1]DJ Empresas'!$A$7:$G$1036,7,0)</f>
        <v>292461574</v>
      </c>
      <c r="G28" s="94">
        <f t="shared" si="0"/>
        <v>242461574</v>
      </c>
    </row>
    <row r="29" spans="1:7" x14ac:dyDescent="0.25">
      <c r="A29" s="1" t="s">
        <v>1438</v>
      </c>
      <c r="B29" s="22" t="s">
        <v>1439</v>
      </c>
      <c r="C29" s="22" t="s">
        <v>47</v>
      </c>
      <c r="D29" s="22" t="str">
        <f>VLOOKUP(A29,'2025'!$E$1:$M$3728,9,0)</f>
        <v>Santiago</v>
      </c>
      <c r="E29" s="93">
        <f>SUMIF('2025'!$E$2:$E$13728,A29,'2025'!$H$2:$H$13728)</f>
        <v>400000000</v>
      </c>
      <c r="F29" s="93">
        <f>VLOOKUP(A29,'[1]DJ Empresas'!$A$7:$G$1036,7,0)</f>
        <v>629499126</v>
      </c>
      <c r="G29" s="94">
        <f t="shared" si="0"/>
        <v>229499126</v>
      </c>
    </row>
    <row r="30" spans="1:7" x14ac:dyDescent="0.25">
      <c r="A30" s="1" t="s">
        <v>1733</v>
      </c>
      <c r="B30" s="22" t="s">
        <v>1734</v>
      </c>
      <c r="C30" s="22" t="s">
        <v>77</v>
      </c>
      <c r="D30" s="22" t="str">
        <f>VLOOKUP(A30,'2025'!$E$1:$M$3728,9,0)</f>
        <v>Santiago</v>
      </c>
      <c r="E30" s="93">
        <f>SUMIF('2025'!$E$2:$E$13728,A30,'2025'!$H$2:$H$13728)</f>
        <v>135000000</v>
      </c>
      <c r="F30" s="93">
        <f>VLOOKUP(A30,'[1]DJ Empresas'!$A$7:$G$1036,7,0)</f>
        <v>354228163</v>
      </c>
      <c r="G30" s="94">
        <f t="shared" si="0"/>
        <v>219228163</v>
      </c>
    </row>
    <row r="31" spans="1:7" x14ac:dyDescent="0.25">
      <c r="A31" s="1" t="s">
        <v>1944</v>
      </c>
      <c r="B31" s="22" t="s">
        <v>1945</v>
      </c>
      <c r="C31" s="22" t="s">
        <v>77</v>
      </c>
      <c r="D31" s="22" t="str">
        <f>VLOOKUP(A31,'2025'!$E$1:$M$3728,9,0)</f>
        <v>Santiago</v>
      </c>
      <c r="E31" s="93">
        <f>SUMIF('2025'!$E$2:$E$13728,A31,'2025'!$H$2:$H$13728)</f>
        <v>224204706</v>
      </c>
      <c r="F31" s="93">
        <f>VLOOKUP(A31,'[1]DJ Empresas'!$A$7:$G$1036,7,0)</f>
        <v>439982659</v>
      </c>
      <c r="G31" s="94">
        <f t="shared" si="0"/>
        <v>215777953</v>
      </c>
    </row>
    <row r="32" spans="1:7" x14ac:dyDescent="0.25">
      <c r="A32" s="1" t="s">
        <v>1252</v>
      </c>
      <c r="B32" s="22" t="s">
        <v>1253</v>
      </c>
      <c r="C32" s="22" t="s">
        <v>54</v>
      </c>
      <c r="D32" s="22" t="str">
        <f>VLOOKUP(A32,'2025'!$E$1:$M$3728,9,0)</f>
        <v>Santiago</v>
      </c>
      <c r="E32" s="93">
        <f>SUMIF('2025'!$E$2:$E$13728,A32,'2025'!$H$2:$H$13728)</f>
        <v>227442000</v>
      </c>
      <c r="F32" s="93">
        <f>VLOOKUP(A32,'[1]DJ Empresas'!$A$7:$G$1036,7,0)</f>
        <v>440701998</v>
      </c>
      <c r="G32" s="94">
        <f t="shared" si="0"/>
        <v>213259998</v>
      </c>
    </row>
    <row r="33" spans="1:7" x14ac:dyDescent="0.25">
      <c r="A33" s="1" t="s">
        <v>2489</v>
      </c>
      <c r="B33" s="22" t="s">
        <v>2490</v>
      </c>
      <c r="C33" s="22" t="s">
        <v>77</v>
      </c>
      <c r="D33" s="22" t="str">
        <f>VLOOKUP(A33,'2025'!$E$1:$M$3728,9,0)</f>
        <v>Santiago</v>
      </c>
      <c r="E33" s="93">
        <f>SUMIF('2025'!$E$2:$E$13728,A33,'2025'!$H$2:$H$13728)</f>
        <v>275294</v>
      </c>
      <c r="F33" s="93">
        <f>VLOOKUP(A33,'[1]DJ Empresas'!$A$7:$G$1036,7,0)</f>
        <v>209532998</v>
      </c>
      <c r="G33" s="94">
        <f t="shared" si="0"/>
        <v>209257704</v>
      </c>
    </row>
    <row r="34" spans="1:7" x14ac:dyDescent="0.25">
      <c r="A34" s="1" t="s">
        <v>1484</v>
      </c>
      <c r="B34" s="22" t="s">
        <v>1485</v>
      </c>
      <c r="C34" s="22" t="s">
        <v>47</v>
      </c>
      <c r="D34" s="22" t="str">
        <f>VLOOKUP(A34,'2025'!$E$1:$M$3728,9,0)</f>
        <v>Santiago</v>
      </c>
      <c r="E34" s="93">
        <f>SUMIF('2025'!$E$2:$E$13728,A34,'2025'!$H$2:$H$13728)</f>
        <v>4000000</v>
      </c>
      <c r="F34" s="93">
        <f>VLOOKUP(A34,'[1]DJ Empresas'!$A$7:$G$1036,7,0)</f>
        <v>208008583</v>
      </c>
      <c r="G34" s="94">
        <f t="shared" si="0"/>
        <v>204008583</v>
      </c>
    </row>
    <row r="35" spans="1:7" x14ac:dyDescent="0.25">
      <c r="A35" s="1" t="s">
        <v>2381</v>
      </c>
      <c r="B35" s="22" t="s">
        <v>2382</v>
      </c>
      <c r="C35" s="22" t="s">
        <v>77</v>
      </c>
      <c r="D35" s="22" t="str">
        <f>VLOOKUP(A35,'2025'!$E$1:$M$3728,9,0)</f>
        <v>Santiago</v>
      </c>
      <c r="E35" s="93">
        <f>SUMIF('2025'!$E$2:$E$13728,A35,'2025'!$H$2:$H$13728)</f>
        <v>26939978</v>
      </c>
      <c r="F35" s="93">
        <f>VLOOKUP(A35,'[1]DJ Empresas'!$A$7:$G$1036,7,0)</f>
        <v>230084875</v>
      </c>
      <c r="G35" s="94">
        <f t="shared" si="0"/>
        <v>203144897</v>
      </c>
    </row>
    <row r="36" spans="1:7" x14ac:dyDescent="0.25">
      <c r="A36" s="1" t="s">
        <v>1741</v>
      </c>
      <c r="B36" s="22" t="s">
        <v>1742</v>
      </c>
      <c r="C36" s="22" t="s">
        <v>54</v>
      </c>
      <c r="D36" s="22" t="str">
        <f>VLOOKUP(A36,'2025'!$E$1:$M$3728,9,0)</f>
        <v>Santiago</v>
      </c>
      <c r="E36" s="93">
        <f>SUMIF('2025'!$E$2:$E$13728,A36,'2025'!$H$2:$H$13728)</f>
        <v>100000000</v>
      </c>
      <c r="F36" s="93">
        <f>VLOOKUP(A36,'[1]DJ Empresas'!$A$7:$G$1036,7,0)</f>
        <v>302686662</v>
      </c>
      <c r="G36" s="94">
        <f t="shared" si="0"/>
        <v>202686662</v>
      </c>
    </row>
    <row r="37" spans="1:7" x14ac:dyDescent="0.25">
      <c r="A37" s="1" t="s">
        <v>199</v>
      </c>
      <c r="B37" s="22" t="s">
        <v>200</v>
      </c>
      <c r="C37" s="22" t="s">
        <v>77</v>
      </c>
      <c r="D37" s="22" t="str">
        <f>VLOOKUP(A37,'2025'!$E$1:$M$3728,9,0)</f>
        <v>Santiago</v>
      </c>
      <c r="E37" s="93">
        <f>SUMIF('2025'!$E$2:$E$13728,A37,'2025'!$H$2:$H$13728)</f>
        <v>234238235</v>
      </c>
      <c r="F37" s="93">
        <f>VLOOKUP(A37,'[1]DJ Empresas'!$A$7:$G$1036,7,0)</f>
        <v>474371152</v>
      </c>
      <c r="G37" s="94">
        <f t="shared" si="0"/>
        <v>240132917</v>
      </c>
    </row>
    <row r="38" spans="1:7" x14ac:dyDescent="0.25">
      <c r="A38" s="1" t="s">
        <v>366</v>
      </c>
      <c r="B38" s="22" t="s">
        <v>367</v>
      </c>
      <c r="C38" s="22" t="s">
        <v>47</v>
      </c>
      <c r="D38" s="22" t="str">
        <f>VLOOKUP(A38,'2025'!$E$1:$M$3728,9,0)</f>
        <v>Santiago</v>
      </c>
      <c r="E38" s="93">
        <f>SUMIF('2025'!$E$2:$E$13728,A38,'2025'!$H$2:$H$13728)</f>
        <v>300000000</v>
      </c>
      <c r="F38" s="93">
        <f>VLOOKUP(A38,'[1]DJ Empresas'!$A$7:$G$1036,7,0)</f>
        <v>498325134</v>
      </c>
      <c r="G38" s="94">
        <f t="shared" si="0"/>
        <v>198325134</v>
      </c>
    </row>
    <row r="39" spans="1:7" x14ac:dyDescent="0.25">
      <c r="A39" s="1" t="s">
        <v>155</v>
      </c>
      <c r="B39" s="22" t="s">
        <v>156</v>
      </c>
      <c r="C39" s="22" t="s">
        <v>77</v>
      </c>
      <c r="D39" s="22" t="str">
        <f>VLOOKUP(A39,'2025'!$E$1:$M$3728,9,0)</f>
        <v>Santiago</v>
      </c>
      <c r="E39" s="93">
        <f>SUMIF('2025'!$E$2:$E$13728,A39,'2025'!$H$2:$H$13728)</f>
        <v>120000000</v>
      </c>
      <c r="F39" s="93">
        <f>VLOOKUP(A39,'[1]DJ Empresas'!$A$7:$G$1036,7,0)</f>
        <v>303626826</v>
      </c>
      <c r="G39" s="94">
        <f t="shared" si="0"/>
        <v>183626826</v>
      </c>
    </row>
    <row r="40" spans="1:7" x14ac:dyDescent="0.25">
      <c r="A40" s="1" t="s">
        <v>1616</v>
      </c>
      <c r="B40" s="22" t="s">
        <v>1617</v>
      </c>
      <c r="C40" s="22" t="s">
        <v>54</v>
      </c>
      <c r="D40" s="22" t="str">
        <f>VLOOKUP(A40,'2025'!$E$1:$M$3728,9,0)</f>
        <v>Santiago</v>
      </c>
      <c r="E40" s="93">
        <f>SUMIF('2025'!$E$2:$E$13728,A40,'2025'!$H$2:$H$13728)</f>
        <v>175000000</v>
      </c>
      <c r="F40" s="93">
        <f>VLOOKUP(A40,'[1]DJ Empresas'!$A$7:$G$1036,7,0)</f>
        <v>348200230</v>
      </c>
      <c r="G40" s="94">
        <f t="shared" si="0"/>
        <v>173200230</v>
      </c>
    </row>
    <row r="41" spans="1:7" x14ac:dyDescent="0.25">
      <c r="A41" s="1" t="s">
        <v>1614</v>
      </c>
      <c r="B41" s="22" t="s">
        <v>1615</v>
      </c>
      <c r="C41" s="22" t="s">
        <v>54</v>
      </c>
      <c r="D41" s="22" t="str">
        <f>VLOOKUP(A41,'2025'!$E$1:$M$3728,9,0)</f>
        <v>Santiago</v>
      </c>
      <c r="E41" s="93">
        <f>SUMIF('2025'!$E$2:$E$13728,A41,'2025'!$H$2:$H$13728)</f>
        <v>106000000</v>
      </c>
      <c r="F41" s="93">
        <f>VLOOKUP(A41,'[1]DJ Empresas'!$A$7:$G$1036,7,0)</f>
        <v>278403818</v>
      </c>
      <c r="G41" s="94">
        <f t="shared" si="0"/>
        <v>172403818</v>
      </c>
    </row>
    <row r="42" spans="1:7" x14ac:dyDescent="0.25">
      <c r="A42" s="1" t="s">
        <v>2022</v>
      </c>
      <c r="B42" s="22" t="s">
        <v>2023</v>
      </c>
      <c r="C42" s="22" t="s">
        <v>47</v>
      </c>
      <c r="D42" s="22" t="str">
        <f>VLOOKUP(A42,'2025'!$E$1:$M$3728,9,0)</f>
        <v>Santiago</v>
      </c>
      <c r="E42" s="93">
        <f>SUMIF('2025'!$E$2:$E$13728,A42,'2025'!$H$2:$H$13728)</f>
        <v>10000000</v>
      </c>
      <c r="F42" s="93">
        <f>VLOOKUP(A42,'[1]DJ Empresas'!$A$7:$G$1036,7,0)</f>
        <v>180300696</v>
      </c>
      <c r="G42" s="94">
        <f t="shared" si="0"/>
        <v>170300696</v>
      </c>
    </row>
    <row r="43" spans="1:7" x14ac:dyDescent="0.25">
      <c r="A43" s="1" t="s">
        <v>161</v>
      </c>
      <c r="B43" s="22" t="s">
        <v>162</v>
      </c>
      <c r="C43" s="22" t="s">
        <v>42</v>
      </c>
      <c r="D43" s="22" t="str">
        <f>VLOOKUP(A43,'2025'!$E$1:$M$3728,9,0)</f>
        <v>Puerto Montt</v>
      </c>
      <c r="E43" s="93">
        <f>SUMIF('2025'!$E$2:$E$13728,A43,'2025'!$H$2:$H$13728)</f>
        <v>70000000</v>
      </c>
      <c r="F43" s="93">
        <f>VLOOKUP(A43,'[1]DJ Empresas'!$A$7:$G$1036,7,0)</f>
        <v>225189267</v>
      </c>
      <c r="G43" s="94">
        <f t="shared" si="0"/>
        <v>155189267</v>
      </c>
    </row>
    <row r="44" spans="1:7" x14ac:dyDescent="0.25">
      <c r="A44" s="1" t="s">
        <v>1184</v>
      </c>
      <c r="B44" s="22" t="s">
        <v>1185</v>
      </c>
      <c r="C44" s="22" t="s">
        <v>57</v>
      </c>
      <c r="D44" s="22" t="str">
        <f>VLOOKUP(A44,'2025'!$E$1:$M$3728,9,0)</f>
        <v>Santiago</v>
      </c>
      <c r="E44" s="93">
        <f>SUMIF('2025'!$E$2:$E$13728,A44,'2025'!$H$2:$H$13728)</f>
        <v>570000000</v>
      </c>
      <c r="F44" s="93">
        <f>VLOOKUP(A44,'[1]DJ Empresas'!$A$7:$G$1036,7,0)</f>
        <v>722926655</v>
      </c>
      <c r="G44" s="94">
        <f t="shared" si="0"/>
        <v>152926655</v>
      </c>
    </row>
    <row r="45" spans="1:7" x14ac:dyDescent="0.25">
      <c r="A45" s="1" t="s">
        <v>1520</v>
      </c>
      <c r="B45" s="22" t="s">
        <v>1521</v>
      </c>
      <c r="C45" s="22" t="s">
        <v>47</v>
      </c>
      <c r="D45" s="22" t="str">
        <f>VLOOKUP(A45,'2025'!$E$1:$M$3728,9,0)</f>
        <v>Santiago</v>
      </c>
      <c r="E45" s="93">
        <f>SUMIF('2025'!$E$2:$E$13728,A45,'2025'!$H$2:$H$13728)</f>
        <v>5000000</v>
      </c>
      <c r="F45" s="93">
        <f>VLOOKUP(A45,'[1]DJ Empresas'!$A$7:$G$1036,7,0)</f>
        <v>157327151</v>
      </c>
      <c r="G45" s="94">
        <f t="shared" si="0"/>
        <v>152327151</v>
      </c>
    </row>
    <row r="46" spans="1:7" x14ac:dyDescent="0.25">
      <c r="A46" s="1" t="s">
        <v>1027</v>
      </c>
      <c r="B46" s="22" t="s">
        <v>1028</v>
      </c>
      <c r="C46" s="22" t="s">
        <v>347</v>
      </c>
      <c r="D46" s="22" t="str">
        <f>VLOOKUP(A46,'2025'!$E$1:$M$3728,9,0)</f>
        <v>Temuco</v>
      </c>
      <c r="E46" s="93">
        <f>SUMIF('2025'!$E$2:$E$13728,A46,'2025'!$H$2:$H$13728)</f>
        <v>135000000</v>
      </c>
      <c r="F46" s="93">
        <f>VLOOKUP(A46,'[1]DJ Empresas'!$A$7:$G$1036,7,0)</f>
        <v>286397244</v>
      </c>
      <c r="G46" s="94">
        <f t="shared" si="0"/>
        <v>151397244</v>
      </c>
    </row>
    <row r="47" spans="1:7" x14ac:dyDescent="0.25">
      <c r="A47" s="1" t="s">
        <v>378</v>
      </c>
      <c r="B47" s="22" t="s">
        <v>379</v>
      </c>
      <c r="C47" s="22" t="s">
        <v>77</v>
      </c>
      <c r="D47" s="22" t="str">
        <f>VLOOKUP(A47,'2025'!$E$1:$M$3728,9,0)</f>
        <v>Santiago</v>
      </c>
      <c r="E47" s="93">
        <f>SUMIF('2025'!$E$2:$E$13728,A47,'2025'!$H$2:$H$13728)</f>
        <v>160000000</v>
      </c>
      <c r="F47" s="93">
        <f>VLOOKUP(A47,'[1]DJ Empresas'!$A$7:$G$1036,7,0)</f>
        <v>308886836</v>
      </c>
      <c r="G47" s="94">
        <f t="shared" si="0"/>
        <v>148886836</v>
      </c>
    </row>
    <row r="48" spans="1:7" x14ac:dyDescent="0.25">
      <c r="A48" s="1" t="s">
        <v>2257</v>
      </c>
      <c r="B48" s="22" t="s">
        <v>2258</v>
      </c>
      <c r="C48" s="22" t="s">
        <v>51</v>
      </c>
      <c r="D48" s="22" t="str">
        <f>VLOOKUP(A48,'2025'!$E$1:$M$3728,9,0)</f>
        <v>La Serena</v>
      </c>
      <c r="E48" s="93">
        <f>SUMIF('2025'!$E$2:$E$13728,A48,'2025'!$H$2:$H$13728)</f>
        <v>119323958</v>
      </c>
      <c r="F48" s="93">
        <f>VLOOKUP(A48,'[1]DJ Empresas'!$A$7:$G$1036,7,0)</f>
        <v>265170838</v>
      </c>
      <c r="G48" s="94">
        <f t="shared" si="0"/>
        <v>145846880</v>
      </c>
    </row>
    <row r="49" spans="1:7" x14ac:dyDescent="0.25">
      <c r="A49" s="1" t="s">
        <v>2305</v>
      </c>
      <c r="B49" s="22" t="s">
        <v>2306</v>
      </c>
      <c r="C49" s="22" t="s">
        <v>64</v>
      </c>
      <c r="D49" s="22" t="str">
        <f>VLOOKUP(A49,'2025'!$E$1:$M$3728,9,0)</f>
        <v>Concepción</v>
      </c>
      <c r="E49" s="93">
        <f>SUMIF('2025'!$E$2:$E$13728,A49,'2025'!$H$2:$H$13728)</f>
        <v>80000000</v>
      </c>
      <c r="F49" s="93">
        <f>VLOOKUP(A49,'[1]DJ Empresas'!$A$7:$G$1036,7,0)</f>
        <v>220866858</v>
      </c>
      <c r="G49" s="94">
        <f t="shared" si="0"/>
        <v>140866858</v>
      </c>
    </row>
    <row r="50" spans="1:7" x14ac:dyDescent="0.25">
      <c r="A50" s="1" t="s">
        <v>1228</v>
      </c>
      <c r="B50" s="22" t="s">
        <v>1229</v>
      </c>
      <c r="C50" s="22" t="s">
        <v>47</v>
      </c>
      <c r="D50" s="22" t="str">
        <f>VLOOKUP(A50,'2025'!$E$1:$M$3728,9,0)</f>
        <v>Santiago</v>
      </c>
      <c r="E50" s="93">
        <f>SUMIF('2025'!$E$2:$E$13728,A50,'2025'!$H$2:$H$13728)</f>
        <v>94474959</v>
      </c>
      <c r="F50" s="93">
        <f>VLOOKUP(A50,'[1]DJ Empresas'!$A$7:$G$1036,7,0)</f>
        <v>233496969</v>
      </c>
      <c r="G50" s="94">
        <f t="shared" si="0"/>
        <v>139022010</v>
      </c>
    </row>
    <row r="51" spans="1:7" x14ac:dyDescent="0.25">
      <c r="A51" s="1" t="s">
        <v>1892</v>
      </c>
      <c r="B51" s="22" t="s">
        <v>1893</v>
      </c>
      <c r="C51" s="22" t="s">
        <v>77</v>
      </c>
      <c r="D51" s="22" t="str">
        <f>VLOOKUP(A51,'2025'!$E$1:$M$3728,9,0)</f>
        <v>Santiago</v>
      </c>
      <c r="E51" s="93">
        <f>SUMIF('2025'!$E$2:$E$13728,A51,'2025'!$H$2:$H$13728)</f>
        <v>881027037</v>
      </c>
      <c r="F51" s="93">
        <f>VLOOKUP(A51,'[1]DJ Empresas'!$A$7:$G$1036,7,0)</f>
        <v>1010459545</v>
      </c>
      <c r="G51" s="94">
        <f t="shared" si="0"/>
        <v>129432508</v>
      </c>
    </row>
    <row r="52" spans="1:7" x14ac:dyDescent="0.25">
      <c r="A52" s="1" t="s">
        <v>417</v>
      </c>
      <c r="B52" s="22" t="s">
        <v>418</v>
      </c>
      <c r="C52" s="22" t="s">
        <v>57</v>
      </c>
      <c r="D52" s="22" t="str">
        <f>VLOOKUP(A52,'2025'!$E$1:$M$3728,9,0)</f>
        <v>Santiago</v>
      </c>
      <c r="E52" s="93">
        <f>SUMIF('2025'!$E$2:$E$13728,A52,'2025'!$H$2:$H$13728)</f>
        <v>150000000</v>
      </c>
      <c r="F52" s="93">
        <f>VLOOKUP(A52,'[1]DJ Empresas'!$A$7:$G$1036,7,0)</f>
        <v>274951789</v>
      </c>
      <c r="G52" s="94">
        <f t="shared" si="0"/>
        <v>124951789</v>
      </c>
    </row>
    <row r="53" spans="1:7" x14ac:dyDescent="0.25">
      <c r="A53" s="1" t="s">
        <v>1925</v>
      </c>
      <c r="B53" s="22" t="s">
        <v>1926</v>
      </c>
      <c r="C53" s="22" t="s">
        <v>87</v>
      </c>
      <c r="D53" s="22" t="str">
        <f>VLOOKUP(A53,'2025'!$E$1:$M$3728,9,0)</f>
        <v>Copiapó</v>
      </c>
      <c r="E53" s="93">
        <f>SUMIF('2025'!$E$2:$E$13728,A53,'2025'!$H$2:$H$13728)</f>
        <v>80000000</v>
      </c>
      <c r="F53" s="93">
        <f>VLOOKUP(A53,'[1]DJ Empresas'!$A$7:$G$1036,7,0)</f>
        <v>202865104</v>
      </c>
      <c r="G53" s="94">
        <f t="shared" si="0"/>
        <v>122865104</v>
      </c>
    </row>
    <row r="54" spans="1:7" x14ac:dyDescent="0.25">
      <c r="A54" s="1" t="s">
        <v>1220</v>
      </c>
      <c r="B54" s="22" t="s">
        <v>1221</v>
      </c>
      <c r="C54" s="22" t="s">
        <v>57</v>
      </c>
      <c r="D54" s="22" t="str">
        <f>VLOOKUP(A54,'2025'!$E$1:$M$3728,9,0)</f>
        <v>Santiago</v>
      </c>
      <c r="E54" s="93">
        <f>SUMIF('2025'!$E$2:$E$13728,A54,'2025'!$H$2:$H$13728)</f>
        <v>580000000</v>
      </c>
      <c r="F54" s="93">
        <f>VLOOKUP(A54,'[1]DJ Empresas'!$A$7:$G$1036,7,0)</f>
        <v>702469116</v>
      </c>
      <c r="G54" s="94">
        <f t="shared" si="0"/>
        <v>122469116</v>
      </c>
    </row>
    <row r="55" spans="1:7" x14ac:dyDescent="0.25">
      <c r="A55" s="1" t="s">
        <v>1321</v>
      </c>
      <c r="B55" s="22" t="s">
        <v>1322</v>
      </c>
      <c r="C55" s="22" t="s">
        <v>47</v>
      </c>
      <c r="D55" s="22" t="str">
        <f>VLOOKUP(A55,'2025'!$E$1:$M$3728,9,0)</f>
        <v>Santiago</v>
      </c>
      <c r="E55" s="93">
        <f>SUMIF('2025'!$E$2:$E$13728,A55,'2025'!$H$2:$H$13728)</f>
        <v>144599996</v>
      </c>
      <c r="F55" s="93">
        <f>VLOOKUP(A55,'[1]DJ Empresas'!$A$7:$G$1036,7,0)</f>
        <v>266203671</v>
      </c>
      <c r="G55" s="94">
        <f t="shared" si="0"/>
        <v>121603675</v>
      </c>
    </row>
    <row r="56" spans="1:7" x14ac:dyDescent="0.25">
      <c r="A56" s="1" t="s">
        <v>1066</v>
      </c>
      <c r="B56" s="22" t="s">
        <v>1067</v>
      </c>
      <c r="C56" s="22" t="s">
        <v>47</v>
      </c>
      <c r="D56" s="22" t="str">
        <f>VLOOKUP(A56,'2025'!$E$1:$M$3728,9,0)</f>
        <v>Santiago</v>
      </c>
      <c r="E56" s="93">
        <f>SUMIF('2025'!$E$2:$E$13728,A56,'2025'!$H$2:$H$13728)</f>
        <v>20000000</v>
      </c>
      <c r="F56" s="93">
        <f>VLOOKUP(A56,'[1]DJ Empresas'!$A$7:$G$1036,7,0)</f>
        <v>140899154</v>
      </c>
      <c r="G56" s="94">
        <f t="shared" si="0"/>
        <v>120899154</v>
      </c>
    </row>
    <row r="57" spans="1:7" x14ac:dyDescent="0.25">
      <c r="A57" s="1" t="s">
        <v>2083</v>
      </c>
      <c r="B57" s="22" t="s">
        <v>2084</v>
      </c>
      <c r="C57" s="22" t="s">
        <v>64</v>
      </c>
      <c r="D57" s="22" t="str">
        <f>VLOOKUP(A57,'2025'!$E$1:$M$3728,9,0)</f>
        <v>Concepción</v>
      </c>
      <c r="E57" s="93">
        <f>SUMIF('2025'!$E$2:$E$13728,A57,'2025'!$H$2:$H$13728)</f>
        <v>180000000</v>
      </c>
      <c r="F57" s="93">
        <f>VLOOKUP(A57,'[1]DJ Empresas'!$A$7:$G$1036,7,0)</f>
        <v>298861736</v>
      </c>
      <c r="G57" s="94">
        <f t="shared" si="0"/>
        <v>118861736</v>
      </c>
    </row>
    <row r="58" spans="1:7" x14ac:dyDescent="0.25">
      <c r="A58" s="1" t="s">
        <v>1064</v>
      </c>
      <c r="B58" s="22" t="s">
        <v>1065</v>
      </c>
      <c r="C58" s="22" t="s">
        <v>54</v>
      </c>
      <c r="D58" s="22" t="str">
        <f>VLOOKUP(A58,'2025'!$E$1:$M$3728,9,0)</f>
        <v>Santiago</v>
      </c>
      <c r="E58" s="93">
        <f>SUMIF('2025'!$E$2:$E$13728,A58,'2025'!$H$2:$H$13728)</f>
        <v>166410000</v>
      </c>
      <c r="F58" s="93">
        <f>VLOOKUP(A58,'[1]DJ Empresas'!$A$7:$G$1036,7,0)</f>
        <v>283878335</v>
      </c>
      <c r="G58" s="94">
        <f t="shared" si="0"/>
        <v>117468335</v>
      </c>
    </row>
    <row r="59" spans="1:7" x14ac:dyDescent="0.25">
      <c r="A59" s="1" t="s">
        <v>1182</v>
      </c>
      <c r="B59" s="22" t="s">
        <v>1183</v>
      </c>
      <c r="C59" s="22" t="s">
        <v>57</v>
      </c>
      <c r="D59" s="22" t="str">
        <f>VLOOKUP(A59,'2025'!$E$1:$M$3728,9,0)</f>
        <v>Santiago</v>
      </c>
      <c r="E59" s="93">
        <f>SUMIF('2025'!$E$2:$E$13728,A59,'2025'!$H$2:$H$13728)</f>
        <v>720000000</v>
      </c>
      <c r="F59" s="93">
        <f>VLOOKUP(A59,'[1]DJ Empresas'!$A$7:$G$1036,7,0)</f>
        <v>833334077</v>
      </c>
      <c r="G59" s="94">
        <f t="shared" si="0"/>
        <v>113334077</v>
      </c>
    </row>
    <row r="60" spans="1:7" x14ac:dyDescent="0.25">
      <c r="A60" s="1" t="s">
        <v>405</v>
      </c>
      <c r="B60" s="22" t="s">
        <v>406</v>
      </c>
      <c r="C60" s="22" t="s">
        <v>54</v>
      </c>
      <c r="D60" s="22" t="str">
        <f>VLOOKUP(A60,'2025'!$E$1:$M$3728,9,0)</f>
        <v>Santiago</v>
      </c>
      <c r="E60" s="93">
        <f>SUMIF('2025'!$E$2:$E$13728,A60,'2025'!$H$2:$H$13728)</f>
        <v>160000000</v>
      </c>
      <c r="F60" s="93">
        <f>VLOOKUP(A60,'[1]DJ Empresas'!$A$7:$G$1036,7,0)</f>
        <v>266366898</v>
      </c>
      <c r="G60" s="94">
        <f t="shared" si="0"/>
        <v>106366898</v>
      </c>
    </row>
    <row r="61" spans="1:7" x14ac:dyDescent="0.25">
      <c r="A61" s="1" t="s">
        <v>1804</v>
      </c>
      <c r="B61" s="22" t="s">
        <v>1805</v>
      </c>
      <c r="C61" s="22" t="s">
        <v>57</v>
      </c>
      <c r="D61" s="22" t="str">
        <f>VLOOKUP(A61,'2025'!$E$1:$M$3728,9,0)</f>
        <v>Santiago</v>
      </c>
      <c r="E61" s="93">
        <f>SUMIF('2025'!$E$2:$E$13728,A61,'2025'!$H$2:$H$13728)</f>
        <v>327111</v>
      </c>
      <c r="F61" s="93">
        <f>VLOOKUP(A61,'[1]DJ Empresas'!$A$7:$G$1036,7,0)</f>
        <v>105679513</v>
      </c>
      <c r="G61" s="94">
        <f t="shared" si="0"/>
        <v>105352402</v>
      </c>
    </row>
    <row r="62" spans="1:7" x14ac:dyDescent="0.25">
      <c r="A62" s="1" t="s">
        <v>1291</v>
      </c>
      <c r="B62" s="22" t="s">
        <v>1292</v>
      </c>
      <c r="C62" s="22" t="s">
        <v>87</v>
      </c>
      <c r="D62" s="22" t="str">
        <f>VLOOKUP(A62,'2025'!$E$1:$M$3728,9,0)</f>
        <v>Antofagasta</v>
      </c>
      <c r="E62" s="93">
        <f>SUMIF('2025'!$E$2:$E$13728,A62,'2025'!$H$2:$H$13728)</f>
        <v>1583424656</v>
      </c>
      <c r="F62" s="93">
        <f>VLOOKUP(A62,'[1]DJ Empresas'!$A$7:$G$1036,7,0)</f>
        <v>1684654848</v>
      </c>
      <c r="G62" s="94">
        <f t="shared" si="0"/>
        <v>101230192</v>
      </c>
    </row>
    <row r="63" spans="1:7" x14ac:dyDescent="0.25">
      <c r="A63" s="1" t="s">
        <v>411</v>
      </c>
      <c r="B63" s="22" t="s">
        <v>412</v>
      </c>
      <c r="C63" s="22" t="s">
        <v>77</v>
      </c>
      <c r="D63" s="22" t="str">
        <f>VLOOKUP(A63,'2025'!$E$1:$M$3728,9,0)</f>
        <v>Santiago</v>
      </c>
      <c r="E63" s="93">
        <f>SUMIF('2025'!$E$2:$E$13728,A63,'2025'!$H$2:$H$13728)</f>
        <v>100000000</v>
      </c>
      <c r="F63" s="93">
        <f>VLOOKUP(A63,'[1]DJ Empresas'!$A$7:$G$1036,7,0)</f>
        <v>200138154</v>
      </c>
      <c r="G63" s="94">
        <f t="shared" si="0"/>
        <v>100138154</v>
      </c>
    </row>
    <row r="64" spans="1:7" x14ac:dyDescent="0.25">
      <c r="A64" s="1" t="s">
        <v>1274</v>
      </c>
      <c r="B64" s="22" t="s">
        <v>1275</v>
      </c>
      <c r="C64" s="22" t="s">
        <v>54</v>
      </c>
      <c r="D64" s="22" t="str">
        <f>VLOOKUP(A64,'2025'!$E$1:$M$3728,9,0)</f>
        <v>Santiago</v>
      </c>
      <c r="E64" s="93">
        <f>SUMIF('2025'!$E$2:$E$13728,A64,'2025'!$H$2:$H$13728)</f>
        <v>283816206</v>
      </c>
      <c r="F64" s="93">
        <f>VLOOKUP(A64,'[1]DJ Empresas'!$A$7:$G$1036,7,0)</f>
        <v>383763658</v>
      </c>
      <c r="G64" s="94">
        <f t="shared" si="0"/>
        <v>99947452</v>
      </c>
    </row>
    <row r="65" spans="1:7" x14ac:dyDescent="0.25">
      <c r="A65" s="1" t="s">
        <v>1952</v>
      </c>
      <c r="B65" s="22" t="s">
        <v>1953</v>
      </c>
      <c r="C65" s="22" t="s">
        <v>54</v>
      </c>
      <c r="D65" s="22" t="str">
        <f>VLOOKUP(A65,'2025'!$E$1:$M$3728,9,0)</f>
        <v>Santiago</v>
      </c>
      <c r="E65" s="93">
        <f>SUMIF('2025'!$E$2:$E$13728,A65,'2025'!$H$2:$H$13728)</f>
        <v>180000000</v>
      </c>
      <c r="F65" s="93">
        <f>VLOOKUP(A65,'[1]DJ Empresas'!$A$7:$G$1036,7,0)</f>
        <v>279244985</v>
      </c>
      <c r="G65" s="94">
        <f t="shared" si="0"/>
        <v>99244985</v>
      </c>
    </row>
    <row r="66" spans="1:7" x14ac:dyDescent="0.25">
      <c r="A66" s="1" t="s">
        <v>2404</v>
      </c>
      <c r="B66" s="22" t="s">
        <v>2405</v>
      </c>
      <c r="C66" s="22" t="s">
        <v>77</v>
      </c>
      <c r="D66" s="22" t="str">
        <f>VLOOKUP(A66,'2025'!$E$1:$M$3728,9,0)</f>
        <v>Santiago</v>
      </c>
      <c r="E66" s="93">
        <f>SUMIF('2025'!$E$2:$E$13728,A66,'2025'!$H$2:$H$13728)</f>
        <v>25000000</v>
      </c>
      <c r="F66" s="93">
        <f>VLOOKUP(A66,'[1]DJ Empresas'!$A$7:$G$1036,7,0)</f>
        <v>118176926</v>
      </c>
      <c r="G66" s="94">
        <f t="shared" si="0"/>
        <v>93176926</v>
      </c>
    </row>
    <row r="67" spans="1:7" x14ac:dyDescent="0.25">
      <c r="A67" s="1" t="s">
        <v>1976</v>
      </c>
      <c r="B67" s="22" t="s">
        <v>1977</v>
      </c>
      <c r="C67" s="22" t="s">
        <v>57</v>
      </c>
      <c r="D67" s="22" t="str">
        <f>VLOOKUP(A67,'2025'!$E$1:$M$3728,9,0)</f>
        <v>Santiago</v>
      </c>
      <c r="E67" s="93">
        <f>SUMIF('2025'!$E$2:$E$13728,A67,'2025'!$H$2:$H$13728)</f>
        <v>10000000</v>
      </c>
      <c r="F67" s="93">
        <f>VLOOKUP(A67,'[1]DJ Empresas'!$A$7:$G$1036,7,0)</f>
        <v>100117510</v>
      </c>
      <c r="G67" s="94">
        <f t="shared" si="0"/>
        <v>90117510</v>
      </c>
    </row>
    <row r="68" spans="1:7" x14ac:dyDescent="0.25">
      <c r="A68" s="1" t="s">
        <v>1812</v>
      </c>
      <c r="B68" s="22" t="s">
        <v>1813</v>
      </c>
      <c r="C68" s="22" t="s">
        <v>54</v>
      </c>
      <c r="D68" s="22" t="str">
        <f>VLOOKUP(A68,'2025'!$E$1:$M$3728,9,0)</f>
        <v>Santiago</v>
      </c>
      <c r="E68" s="93">
        <f>SUMIF('2025'!$E$2:$E$13728,A68,'2025'!$H$2:$H$13728)</f>
        <v>20000000</v>
      </c>
      <c r="F68" s="93">
        <f>VLOOKUP(A68,'[1]DJ Empresas'!$A$7:$G$1036,7,0)</f>
        <v>107276127</v>
      </c>
      <c r="G68" s="94">
        <f t="shared" ref="G68:G131" si="1">+F68-E68</f>
        <v>87276127</v>
      </c>
    </row>
    <row r="69" spans="1:7" x14ac:dyDescent="0.25">
      <c r="A69" s="1" t="s">
        <v>303</v>
      </c>
      <c r="B69" s="22" t="s">
        <v>304</v>
      </c>
      <c r="C69" s="22" t="s">
        <v>42</v>
      </c>
      <c r="D69" s="22" t="str">
        <f>VLOOKUP(A69,'2025'!$E$1:$M$3728,9,0)</f>
        <v>Puerto Montt</v>
      </c>
      <c r="E69" s="93">
        <f>SUMIF('2025'!$E$2:$E$13728,A69,'2025'!$H$2:$H$13728)</f>
        <v>10000000</v>
      </c>
      <c r="F69" s="93">
        <f>VLOOKUP(A69,'[1]DJ Empresas'!$A$7:$G$1036,7,0)</f>
        <v>94230822</v>
      </c>
      <c r="G69" s="94">
        <f t="shared" si="1"/>
        <v>84230822</v>
      </c>
    </row>
    <row r="70" spans="1:7" x14ac:dyDescent="0.25">
      <c r="A70" s="1" t="s">
        <v>1828</v>
      </c>
      <c r="B70" s="22" t="s">
        <v>1829</v>
      </c>
      <c r="C70" s="22" t="s">
        <v>57</v>
      </c>
      <c r="D70" s="22" t="str">
        <f>VLOOKUP(A70,'2025'!$E$1:$M$3728,9,0)</f>
        <v>Santiago</v>
      </c>
      <c r="E70" s="93">
        <f>SUMIF('2025'!$E$2:$E$13728,A70,'2025'!$H$2:$H$13728)</f>
        <v>48279715</v>
      </c>
      <c r="F70" s="93">
        <f>VLOOKUP(A70,'[1]DJ Empresas'!$A$7:$G$1036,7,0)</f>
        <v>131742561</v>
      </c>
      <c r="G70" s="94">
        <f t="shared" si="1"/>
        <v>83462846</v>
      </c>
    </row>
    <row r="71" spans="1:7" x14ac:dyDescent="0.25">
      <c r="A71" s="1" t="s">
        <v>1696</v>
      </c>
      <c r="B71" s="22" t="s">
        <v>1697</v>
      </c>
      <c r="C71" s="22" t="s">
        <v>51</v>
      </c>
      <c r="D71" s="22" t="str">
        <f>VLOOKUP(A71,'2025'!$E$1:$M$3728,9,0)</f>
        <v>La Serena</v>
      </c>
      <c r="E71" s="93">
        <f>SUMIF('2025'!$E$2:$E$13728,A71,'2025'!$H$2:$H$13728)</f>
        <v>4226896</v>
      </c>
      <c r="F71" s="93">
        <f>VLOOKUP(A71,'[1]DJ Empresas'!$A$7:$G$1036,7,0)</f>
        <v>87522821</v>
      </c>
      <c r="G71" s="94">
        <f t="shared" si="1"/>
        <v>83295925</v>
      </c>
    </row>
    <row r="72" spans="1:7" x14ac:dyDescent="0.25">
      <c r="A72" s="1" t="s">
        <v>2301</v>
      </c>
      <c r="B72" s="22" t="s">
        <v>2302</v>
      </c>
      <c r="C72" s="22" t="s">
        <v>64</v>
      </c>
      <c r="D72" s="22" t="str">
        <f>VLOOKUP(A72,'2025'!$E$1:$M$3728,9,0)</f>
        <v>Concepción</v>
      </c>
      <c r="E72" s="93">
        <f>SUMIF('2025'!$E$2:$E$13728,A72,'2025'!$H$2:$H$13728)</f>
        <v>40000000</v>
      </c>
      <c r="F72" s="93">
        <f>VLOOKUP(A72,'[1]DJ Empresas'!$A$7:$G$1036,7,0)</f>
        <v>123258311</v>
      </c>
      <c r="G72" s="94">
        <f t="shared" si="1"/>
        <v>83258311</v>
      </c>
    </row>
    <row r="73" spans="1:7" x14ac:dyDescent="0.25">
      <c r="A73" s="1" t="s">
        <v>498</v>
      </c>
      <c r="B73" s="22" t="s">
        <v>499</v>
      </c>
      <c r="C73" s="22" t="s">
        <v>77</v>
      </c>
      <c r="D73" s="22" t="str">
        <f>VLOOKUP(A73,'2025'!$E$1:$M$3728,9,0)</f>
        <v>Santiago</v>
      </c>
      <c r="E73" s="93">
        <f>SUMIF('2025'!$E$2:$E$13728,A73,'2025'!$H$2:$H$13728)</f>
        <v>231170121</v>
      </c>
      <c r="F73" s="93">
        <f>VLOOKUP(A73,'[1]DJ Empresas'!$A$7:$G$1036,7,0)</f>
        <v>312754629</v>
      </c>
      <c r="G73" s="94">
        <f t="shared" si="1"/>
        <v>81584508</v>
      </c>
    </row>
    <row r="74" spans="1:7" x14ac:dyDescent="0.25">
      <c r="A74" s="1" t="s">
        <v>267</v>
      </c>
      <c r="B74" s="22" t="s">
        <v>268</v>
      </c>
      <c r="C74" s="22" t="s">
        <v>57</v>
      </c>
      <c r="D74" s="22" t="str">
        <f>VLOOKUP(A74,'2025'!$E$1:$M$3728,9,0)</f>
        <v>Santiago</v>
      </c>
      <c r="E74" s="93">
        <f>SUMIF('2025'!$E$2:$E$13728,A74,'2025'!$H$2:$H$13728)</f>
        <v>15237391</v>
      </c>
      <c r="F74" s="93">
        <f>VLOOKUP(A74,'[1]DJ Empresas'!$A$7:$G$1036,7,0)</f>
        <v>91980092</v>
      </c>
      <c r="G74" s="94">
        <f t="shared" si="1"/>
        <v>76742701</v>
      </c>
    </row>
    <row r="75" spans="1:7" x14ac:dyDescent="0.25">
      <c r="A75" s="1" t="s">
        <v>1948</v>
      </c>
      <c r="B75" s="22" t="s">
        <v>1949</v>
      </c>
      <c r="C75" s="22" t="s">
        <v>77</v>
      </c>
      <c r="D75" s="22" t="str">
        <f>VLOOKUP(A75,'2025'!$E$1:$M$3728,9,0)</f>
        <v>Santiago</v>
      </c>
      <c r="E75" s="93">
        <f>SUMIF('2025'!$E$2:$E$13728,A75,'2025'!$H$2:$H$13728)</f>
        <v>2082353</v>
      </c>
      <c r="F75" s="93">
        <f>VLOOKUP(A75,'[1]DJ Empresas'!$A$7:$G$1036,7,0)</f>
        <v>74991765</v>
      </c>
      <c r="G75" s="94">
        <f t="shared" si="1"/>
        <v>72909412</v>
      </c>
    </row>
    <row r="76" spans="1:7" x14ac:dyDescent="0.25">
      <c r="A76" s="1" t="s">
        <v>1874</v>
      </c>
      <c r="B76" s="22" t="s">
        <v>1875</v>
      </c>
      <c r="C76" s="22" t="s">
        <v>54</v>
      </c>
      <c r="D76" s="22" t="str">
        <f>VLOOKUP(A76,'2025'!$E$1:$M$3728,9,0)</f>
        <v>Santiago</v>
      </c>
      <c r="E76" s="93">
        <f>SUMIF('2025'!$E$2:$E$13728,A76,'2025'!$H$2:$H$13728)</f>
        <v>13450000</v>
      </c>
      <c r="F76" s="93">
        <f>VLOOKUP(A76,'[1]DJ Empresas'!$A$7:$G$1036,7,0)</f>
        <v>85457407</v>
      </c>
      <c r="G76" s="94">
        <f t="shared" si="1"/>
        <v>72007407</v>
      </c>
    </row>
    <row r="77" spans="1:7" x14ac:dyDescent="0.25">
      <c r="A77" s="1" t="s">
        <v>1534</v>
      </c>
      <c r="B77" s="22" t="s">
        <v>1535</v>
      </c>
      <c r="C77" s="22" t="s">
        <v>47</v>
      </c>
      <c r="D77" s="22" t="str">
        <f>VLOOKUP(A77,'2025'!$E$1:$M$3728,9,0)</f>
        <v>Santiago</v>
      </c>
      <c r="E77" s="93">
        <f>SUMIF('2025'!$E$2:$E$13728,A77,'2025'!$H$2:$H$13728)</f>
        <v>5000000</v>
      </c>
      <c r="F77" s="93">
        <f>VLOOKUP(A77,'[1]DJ Empresas'!$A$7:$G$1036,7,0)</f>
        <v>76463583</v>
      </c>
      <c r="G77" s="94">
        <f t="shared" si="1"/>
        <v>71463583</v>
      </c>
    </row>
    <row r="78" spans="1:7" x14ac:dyDescent="0.25">
      <c r="A78" s="1" t="s">
        <v>1420</v>
      </c>
      <c r="B78" s="22" t="s">
        <v>1421</v>
      </c>
      <c r="C78" s="22" t="s">
        <v>54</v>
      </c>
      <c r="D78" s="22" t="str">
        <f>VLOOKUP(A78,'2025'!$E$1:$M$3728,9,0)</f>
        <v>Santiago</v>
      </c>
      <c r="E78" s="93">
        <f>SUMIF('2025'!$E$2:$E$13728,A78,'2025'!$H$2:$H$13728)</f>
        <v>25000000</v>
      </c>
      <c r="F78" s="93">
        <f>VLOOKUP(A78,'[1]DJ Empresas'!$A$7:$G$1036,7,0)</f>
        <v>96428843</v>
      </c>
      <c r="G78" s="94">
        <f t="shared" si="1"/>
        <v>71428843</v>
      </c>
    </row>
    <row r="79" spans="1:7" x14ac:dyDescent="0.25">
      <c r="A79" s="1" t="s">
        <v>1441</v>
      </c>
      <c r="B79" s="22" t="s">
        <v>1442</v>
      </c>
      <c r="C79" s="22" t="s">
        <v>54</v>
      </c>
      <c r="D79" s="22" t="str">
        <f>VLOOKUP(A79,'2025'!$E$1:$M$3728,9,0)</f>
        <v>Santiago</v>
      </c>
      <c r="E79" s="93">
        <f>SUMIF('2025'!$E$2:$E$13728,A79,'2025'!$H$2:$H$13728)</f>
        <v>113687906</v>
      </c>
      <c r="F79" s="93">
        <f>VLOOKUP(A79,'[1]DJ Empresas'!$A$7:$G$1036,7,0)</f>
        <v>184674952</v>
      </c>
      <c r="G79" s="94">
        <f t="shared" si="1"/>
        <v>70987046</v>
      </c>
    </row>
    <row r="80" spans="1:7" x14ac:dyDescent="0.25">
      <c r="A80" s="1" t="s">
        <v>1832</v>
      </c>
      <c r="B80" s="22" t="s">
        <v>1833</v>
      </c>
      <c r="C80" s="22" t="s">
        <v>87</v>
      </c>
      <c r="D80" s="22" t="str">
        <f>VLOOKUP(A80,'2025'!$E$1:$M$3728,9,0)</f>
        <v>Copiapó</v>
      </c>
      <c r="E80" s="93">
        <f>SUMIF('2025'!$E$2:$E$13728,A80,'2025'!$H$2:$H$13728)</f>
        <v>142000000</v>
      </c>
      <c r="F80" s="93">
        <f>VLOOKUP(A80,'[1]DJ Empresas'!$A$7:$G$1036,7,0)</f>
        <v>210902423</v>
      </c>
      <c r="G80" s="94">
        <f t="shared" si="1"/>
        <v>68902423</v>
      </c>
    </row>
    <row r="81" spans="1:7" x14ac:dyDescent="0.25">
      <c r="A81" s="1" t="s">
        <v>810</v>
      </c>
      <c r="B81" s="22" t="s">
        <v>811</v>
      </c>
      <c r="C81" s="22" t="s">
        <v>57</v>
      </c>
      <c r="D81" s="22" t="str">
        <f>VLOOKUP(A81,'2025'!$E$1:$M$3728,9,0)</f>
        <v>Santiago</v>
      </c>
      <c r="E81" s="93">
        <f>SUMIF('2025'!$E$2:$E$13728,A81,'2025'!$H$2:$H$13728)</f>
        <v>15000000</v>
      </c>
      <c r="F81" s="93">
        <f>VLOOKUP(A81,'[1]DJ Empresas'!$A$7:$G$1036,7,0)</f>
        <v>81438711</v>
      </c>
      <c r="G81" s="94">
        <f t="shared" si="1"/>
        <v>66438711</v>
      </c>
    </row>
    <row r="82" spans="1:7" x14ac:dyDescent="0.25">
      <c r="A82" s="1" t="s">
        <v>1721</v>
      </c>
      <c r="B82" s="22" t="s">
        <v>1722</v>
      </c>
      <c r="C82" s="22" t="s">
        <v>54</v>
      </c>
      <c r="D82" s="22" t="str">
        <f>VLOOKUP(A82,'2025'!$E$1:$M$3728,9,0)</f>
        <v>Santiago</v>
      </c>
      <c r="E82" s="93">
        <f>SUMIF('2025'!$E$2:$E$13728,A82,'2025'!$H$2:$H$13728)</f>
        <v>53498030</v>
      </c>
      <c r="F82" s="93">
        <f>VLOOKUP(A82,'[1]DJ Empresas'!$A$7:$G$1036,7,0)</f>
        <v>119889974</v>
      </c>
      <c r="G82" s="94">
        <f t="shared" si="1"/>
        <v>66391944</v>
      </c>
    </row>
    <row r="83" spans="1:7" x14ac:dyDescent="0.25">
      <c r="A83" s="1" t="s">
        <v>2051</v>
      </c>
      <c r="B83" s="22" t="s">
        <v>2052</v>
      </c>
      <c r="C83" s="22" t="s">
        <v>47</v>
      </c>
      <c r="D83" s="22" t="str">
        <f>VLOOKUP(A83,'2025'!$E$1:$M$3728,9,0)</f>
        <v>Santiago</v>
      </c>
      <c r="E83" s="93">
        <f>SUMIF('2025'!$E$2:$E$13728,A83,'2025'!$H$2:$H$13728)</f>
        <v>508178699</v>
      </c>
      <c r="F83" s="93">
        <f>VLOOKUP(A83,'[1]DJ Empresas'!$A$7:$G$1036,7,0)</f>
        <v>574181834</v>
      </c>
      <c r="G83" s="94">
        <f t="shared" si="1"/>
        <v>66003135</v>
      </c>
    </row>
    <row r="84" spans="1:7" x14ac:dyDescent="0.25">
      <c r="A84" s="1" t="s">
        <v>1632</v>
      </c>
      <c r="B84" s="22" t="s">
        <v>1633</v>
      </c>
      <c r="C84" s="22" t="s">
        <v>47</v>
      </c>
      <c r="D84" s="22" t="str">
        <f>VLOOKUP(A84,'2025'!$E$1:$M$3728,9,0)</f>
        <v>Santiago</v>
      </c>
      <c r="E84" s="93">
        <f>SUMIF('2025'!$E$2:$E$13728,A84,'2025'!$H$2:$H$13728)</f>
        <v>18487389</v>
      </c>
      <c r="F84" s="93">
        <f>VLOOKUP(A84,'[1]DJ Empresas'!$A$7:$G$1036,7,0)</f>
        <v>83733890</v>
      </c>
      <c r="G84" s="94">
        <f t="shared" si="1"/>
        <v>65246501</v>
      </c>
    </row>
    <row r="85" spans="1:7" x14ac:dyDescent="0.25">
      <c r="A85" s="1" t="s">
        <v>783</v>
      </c>
      <c r="B85" s="22" t="s">
        <v>784</v>
      </c>
      <c r="C85" s="22" t="s">
        <v>47</v>
      </c>
      <c r="D85" s="22" t="str">
        <f>VLOOKUP(A85,'2025'!$E$1:$M$3728,9,0)</f>
        <v>Santiago</v>
      </c>
      <c r="E85" s="93">
        <f>SUMIF('2025'!$E$2:$E$13728,A85,'2025'!$H$2:$H$13728)</f>
        <v>57000000</v>
      </c>
      <c r="F85" s="93">
        <f>VLOOKUP(A85,'[1]DJ Empresas'!$A$7:$G$1036,7,0)</f>
        <v>122210832</v>
      </c>
      <c r="G85" s="94">
        <f t="shared" si="1"/>
        <v>65210832</v>
      </c>
    </row>
    <row r="86" spans="1:7" x14ac:dyDescent="0.25">
      <c r="A86" s="1" t="s">
        <v>1802</v>
      </c>
      <c r="B86" s="22" t="s">
        <v>1803</v>
      </c>
      <c r="C86" s="22" t="s">
        <v>57</v>
      </c>
      <c r="D86" s="22" t="str">
        <f>VLOOKUP(A86,'2025'!$E$1:$M$3728,9,0)</f>
        <v>Santiago</v>
      </c>
      <c r="E86" s="93">
        <f>SUMIF('2025'!$E$2:$E$13728,A86,'2025'!$H$2:$H$13728)</f>
        <v>17760041</v>
      </c>
      <c r="F86" s="93">
        <f>VLOOKUP(A86,'[1]DJ Empresas'!$A$7:$G$1036,7,0)</f>
        <v>82567080</v>
      </c>
      <c r="G86" s="94">
        <f t="shared" si="1"/>
        <v>64807039</v>
      </c>
    </row>
    <row r="87" spans="1:7" x14ac:dyDescent="0.25">
      <c r="A87" s="1" t="s">
        <v>1107</v>
      </c>
      <c r="B87" s="22" t="s">
        <v>1108</v>
      </c>
      <c r="C87" s="22" t="s">
        <v>87</v>
      </c>
      <c r="D87" s="22" t="str">
        <f>VLOOKUP(A87,'2025'!$E$1:$M$3728,9,0)</f>
        <v>Antofagasta</v>
      </c>
      <c r="E87" s="93">
        <f>SUMIF('2025'!$E$2:$E$13728,A87,'2025'!$H$2:$H$13728)</f>
        <v>88000000</v>
      </c>
      <c r="F87" s="93">
        <f>VLOOKUP(A87,'[1]DJ Empresas'!$A$7:$G$1036,7,0)</f>
        <v>152506992</v>
      </c>
      <c r="G87" s="94">
        <f t="shared" si="1"/>
        <v>64506992</v>
      </c>
    </row>
    <row r="88" spans="1:7" x14ac:dyDescent="0.25">
      <c r="A88" s="1" t="s">
        <v>2497</v>
      </c>
      <c r="B88" s="22" t="s">
        <v>2498</v>
      </c>
      <c r="C88" s="22" t="s">
        <v>42</v>
      </c>
      <c r="D88" s="22" t="str">
        <f>VLOOKUP(A88,'2025'!$E$1:$M$3728,9,0)</f>
        <v>Puerto Montt</v>
      </c>
      <c r="E88" s="93">
        <f>SUMIF('2025'!$E$2:$E$13728,A88,'2025'!$H$2:$H$13728)</f>
        <v>20000000</v>
      </c>
      <c r="F88" s="93">
        <f>VLOOKUP(A88,'[1]DJ Empresas'!$A$7:$G$1036,7,0)</f>
        <v>82103423</v>
      </c>
      <c r="G88" s="94">
        <f t="shared" si="1"/>
        <v>62103423</v>
      </c>
    </row>
    <row r="89" spans="1:7" x14ac:dyDescent="0.25">
      <c r="A89" s="1" t="s">
        <v>388</v>
      </c>
      <c r="B89" s="22" t="s">
        <v>389</v>
      </c>
      <c r="C89" s="22" t="s">
        <v>87</v>
      </c>
      <c r="D89" s="22" t="str">
        <f>VLOOKUP(A89,'2025'!$E$1:$M$3728,9,0)</f>
        <v>Copiapó</v>
      </c>
      <c r="E89" s="93">
        <f>SUMIF('2025'!$E$2:$E$13728,A89,'2025'!$H$2:$H$13728)</f>
        <v>531364632</v>
      </c>
      <c r="F89" s="93">
        <f>VLOOKUP(A89,'[1]DJ Empresas'!$A$7:$G$1036,7,0)</f>
        <v>592663533</v>
      </c>
      <c r="G89" s="94">
        <f t="shared" si="1"/>
        <v>61298901</v>
      </c>
    </row>
    <row r="90" spans="1:7" x14ac:dyDescent="0.25">
      <c r="A90" s="1" t="s">
        <v>1242</v>
      </c>
      <c r="B90" s="22" t="s">
        <v>1243</v>
      </c>
      <c r="C90" s="22" t="s">
        <v>57</v>
      </c>
      <c r="D90" s="22" t="str">
        <f>VLOOKUP(A90,'2025'!$E$1:$M$3728,9,0)</f>
        <v>Santiago</v>
      </c>
      <c r="E90" s="93">
        <f>SUMIF('2025'!$E$2:$E$13728,A90,'2025'!$H$2:$H$13728)</f>
        <v>306000000</v>
      </c>
      <c r="F90" s="93">
        <f>VLOOKUP(A90,'[1]DJ Empresas'!$A$7:$G$1036,7,0)</f>
        <v>366925888</v>
      </c>
      <c r="G90" s="94">
        <f t="shared" si="1"/>
        <v>60925888</v>
      </c>
    </row>
    <row r="91" spans="1:7" x14ac:dyDescent="0.25">
      <c r="A91" s="1" t="s">
        <v>1676</v>
      </c>
      <c r="B91" s="22" t="s">
        <v>1677</v>
      </c>
      <c r="C91" s="22" t="s">
        <v>57</v>
      </c>
      <c r="D91" s="22" t="str">
        <f>VLOOKUP(A91,'2025'!$E$1:$M$3728,9,0)</f>
        <v>Santiago</v>
      </c>
      <c r="E91" s="93">
        <f>SUMIF('2025'!$E$2:$E$13728,A91,'2025'!$H$2:$H$13728)</f>
        <v>10000000</v>
      </c>
      <c r="F91" s="93">
        <f>VLOOKUP(A91,'[1]DJ Empresas'!$A$7:$G$1036,7,0)</f>
        <v>70445316</v>
      </c>
      <c r="G91" s="94">
        <f t="shared" si="1"/>
        <v>60445316</v>
      </c>
    </row>
    <row r="92" spans="1:7" x14ac:dyDescent="0.25">
      <c r="A92" s="1" t="s">
        <v>743</v>
      </c>
      <c r="B92" s="22" t="s">
        <v>744</v>
      </c>
      <c r="C92" s="22" t="s">
        <v>64</v>
      </c>
      <c r="D92" s="22" t="str">
        <f>VLOOKUP(A92,'2025'!$E$1:$M$3728,9,0)</f>
        <v>Concepción</v>
      </c>
      <c r="E92" s="93">
        <f>SUMIF('2025'!$E$2:$E$13728,A92,'2025'!$H$2:$H$13728)</f>
        <v>45952253</v>
      </c>
      <c r="F92" s="93">
        <f>VLOOKUP(A92,'[1]DJ Empresas'!$A$7:$G$1036,7,0)</f>
        <v>105171082</v>
      </c>
      <c r="G92" s="94">
        <f t="shared" si="1"/>
        <v>59218829</v>
      </c>
    </row>
    <row r="93" spans="1:7" x14ac:dyDescent="0.25">
      <c r="A93" s="1" t="s">
        <v>578</v>
      </c>
      <c r="B93" s="22" t="s">
        <v>579</v>
      </c>
      <c r="C93" s="22" t="s">
        <v>42</v>
      </c>
      <c r="D93" s="22" t="str">
        <f>VLOOKUP(A93,'2025'!$E$1:$M$3728,9,0)</f>
        <v>Puerto Montt</v>
      </c>
      <c r="E93" s="93">
        <f>SUMIF('2025'!$E$2:$E$13728,A93,'2025'!$H$2:$H$13728)</f>
        <v>3923704</v>
      </c>
      <c r="F93" s="93">
        <f>VLOOKUP(A93,'[1]DJ Empresas'!$A$7:$G$1036,7,0)</f>
        <v>62809669</v>
      </c>
      <c r="G93" s="94">
        <f t="shared" si="1"/>
        <v>58885965</v>
      </c>
    </row>
    <row r="94" spans="1:7" x14ac:dyDescent="0.25">
      <c r="A94" s="1" t="s">
        <v>537</v>
      </c>
      <c r="B94" s="22" t="s">
        <v>538</v>
      </c>
      <c r="C94" s="22" t="s">
        <v>77</v>
      </c>
      <c r="D94" s="22" t="str">
        <f>VLOOKUP(A94,'2025'!$E$1:$M$3728,9,0)</f>
        <v>Santiago</v>
      </c>
      <c r="E94" s="93">
        <f>SUMIF('2025'!$E$2:$E$13728,A94,'2025'!$H$2:$H$13728)</f>
        <v>8600000</v>
      </c>
      <c r="F94" s="93">
        <f>VLOOKUP(A94,'[1]DJ Empresas'!$A$7:$G$1036,7,0)</f>
        <v>67297030</v>
      </c>
      <c r="G94" s="94">
        <f t="shared" si="1"/>
        <v>58697030</v>
      </c>
    </row>
    <row r="95" spans="1:7" x14ac:dyDescent="0.25">
      <c r="A95" s="1" t="s">
        <v>516</v>
      </c>
      <c r="B95" s="22" t="s">
        <v>517</v>
      </c>
      <c r="C95" s="22" t="s">
        <v>47</v>
      </c>
      <c r="D95" s="22" t="str">
        <f>VLOOKUP(A95,'2025'!$E$1:$M$3728,9,0)</f>
        <v>Santiago</v>
      </c>
      <c r="E95" s="93">
        <f>SUMIF('2025'!$E$2:$E$13728,A95,'2025'!$H$2:$H$13728)</f>
        <v>800000000</v>
      </c>
      <c r="F95" s="93">
        <f>VLOOKUP(A95,'[1]DJ Empresas'!$A$7:$G$1036,7,0)</f>
        <v>858589290</v>
      </c>
      <c r="G95" s="94">
        <f t="shared" si="1"/>
        <v>58589290</v>
      </c>
    </row>
    <row r="96" spans="1:7" x14ac:dyDescent="0.25">
      <c r="A96" s="1" t="s">
        <v>1035</v>
      </c>
      <c r="B96" s="22" t="s">
        <v>1036</v>
      </c>
      <c r="C96" s="22" t="s">
        <v>47</v>
      </c>
      <c r="D96" s="22" t="str">
        <f>VLOOKUP(A96,'2025'!$E$1:$M$3728,9,0)</f>
        <v>Santiago</v>
      </c>
      <c r="E96" s="93">
        <f>SUMIF('2025'!$E$2:$E$13728,A96,'2025'!$H$2:$H$13728)</f>
        <v>71605500</v>
      </c>
      <c r="F96" s="93">
        <f>VLOOKUP(A96,'[1]DJ Empresas'!$A$7:$G$1036,7,0)</f>
        <v>128109632</v>
      </c>
      <c r="G96" s="94">
        <f t="shared" si="1"/>
        <v>56504132</v>
      </c>
    </row>
    <row r="97" spans="1:7" x14ac:dyDescent="0.25">
      <c r="A97" s="1" t="s">
        <v>1574</v>
      </c>
      <c r="B97" s="22" t="s">
        <v>1575</v>
      </c>
      <c r="C97" s="22" t="s">
        <v>77</v>
      </c>
      <c r="D97" s="22" t="str">
        <f>VLOOKUP(A97,'2025'!$E$1:$M$3728,9,0)</f>
        <v>Santiago</v>
      </c>
      <c r="E97" s="93">
        <f>SUMIF('2025'!$E$2:$E$13728,A97,'2025'!$H$2:$H$13728)</f>
        <v>2505882</v>
      </c>
      <c r="F97" s="93">
        <f>VLOOKUP(A97,'[1]DJ Empresas'!$A$7:$G$1036,7,0)</f>
        <v>58637131</v>
      </c>
      <c r="G97" s="94">
        <f t="shared" si="1"/>
        <v>56131249</v>
      </c>
    </row>
    <row r="98" spans="1:7" x14ac:dyDescent="0.25">
      <c r="A98" s="1" t="s">
        <v>1962</v>
      </c>
      <c r="B98" s="22" t="s">
        <v>1963</v>
      </c>
      <c r="C98" s="22" t="s">
        <v>77</v>
      </c>
      <c r="D98" s="22" t="str">
        <f>VLOOKUP(A98,'2025'!$E$1:$M$3728,9,0)</f>
        <v>Santiago</v>
      </c>
      <c r="E98" s="93">
        <f>SUMIF('2025'!$E$2:$E$13728,A98,'2025'!$H$2:$H$13728)</f>
        <v>56000000</v>
      </c>
      <c r="F98" s="93">
        <f>VLOOKUP(A98,'[1]DJ Empresas'!$A$7:$G$1036,7,0)</f>
        <v>112107648</v>
      </c>
      <c r="G98" s="94">
        <f t="shared" si="1"/>
        <v>56107648</v>
      </c>
    </row>
    <row r="99" spans="1:7" x14ac:dyDescent="0.25">
      <c r="A99" s="1" t="s">
        <v>960</v>
      </c>
      <c r="B99" s="22" t="s">
        <v>961</v>
      </c>
      <c r="C99" s="22" t="s">
        <v>54</v>
      </c>
      <c r="D99" s="22" t="str">
        <f>VLOOKUP(A99,'2025'!$E$1:$M$3728,9,0)</f>
        <v>Santiago</v>
      </c>
      <c r="E99" s="93">
        <f>SUMIF('2025'!$E$2:$E$13728,A99,'2025'!$H$2:$H$13728)</f>
        <v>1159103894</v>
      </c>
      <c r="F99" s="93">
        <f>VLOOKUP(A99,'[1]DJ Empresas'!$A$7:$G$1036,7,0)</f>
        <v>1212597977</v>
      </c>
      <c r="G99" s="94">
        <f t="shared" si="1"/>
        <v>53494083</v>
      </c>
    </row>
    <row r="100" spans="1:7" x14ac:dyDescent="0.25">
      <c r="A100" s="1" t="s">
        <v>1684</v>
      </c>
      <c r="B100" s="22" t="s">
        <v>1685</v>
      </c>
      <c r="C100" s="22" t="s">
        <v>77</v>
      </c>
      <c r="D100" s="22" t="str">
        <f>VLOOKUP(A100,'2025'!$E$1:$M$3728,9,0)</f>
        <v>Santiago</v>
      </c>
      <c r="E100" s="93">
        <f>SUMIF('2025'!$E$2:$E$13728,A100,'2025'!$H$2:$H$13728)</f>
        <v>17000000</v>
      </c>
      <c r="F100" s="93">
        <f>VLOOKUP(A100,'[1]DJ Empresas'!$A$7:$G$1036,7,0)</f>
        <v>69334216</v>
      </c>
      <c r="G100" s="94">
        <f t="shared" si="1"/>
        <v>52334216</v>
      </c>
    </row>
    <row r="101" spans="1:7" x14ac:dyDescent="0.25">
      <c r="A101" s="1" t="s">
        <v>1642</v>
      </c>
      <c r="B101" s="22" t="s">
        <v>1643</v>
      </c>
      <c r="C101" s="22" t="s">
        <v>47</v>
      </c>
      <c r="D101" s="22" t="str">
        <f>VLOOKUP(A101,'2025'!$E$1:$M$3728,9,0)</f>
        <v>Santiago</v>
      </c>
      <c r="E101" s="93">
        <f>SUMIF('2025'!$E$2:$E$13728,A101,'2025'!$H$2:$H$13728)</f>
        <v>71129108</v>
      </c>
      <c r="F101" s="93">
        <f>VLOOKUP(A101,'[1]DJ Empresas'!$A$7:$G$1036,7,0)</f>
        <v>123414147</v>
      </c>
      <c r="G101" s="94">
        <f t="shared" si="1"/>
        <v>52285039</v>
      </c>
    </row>
    <row r="102" spans="1:7" x14ac:dyDescent="0.25">
      <c r="A102" s="1" t="s">
        <v>1560</v>
      </c>
      <c r="B102" s="22" t="s">
        <v>1561</v>
      </c>
      <c r="C102" s="22" t="s">
        <v>57</v>
      </c>
      <c r="D102" s="22" t="str">
        <f>VLOOKUP(A102,'2025'!$E$1:$M$3728,9,0)</f>
        <v>Santiago</v>
      </c>
      <c r="E102" s="93">
        <f>SUMIF('2025'!$E$2:$E$13728,A102,'2025'!$H$2:$H$13728)</f>
        <v>100000</v>
      </c>
      <c r="F102" s="93">
        <f>VLOOKUP(A102,'[1]DJ Empresas'!$A$7:$G$1036,7,0)</f>
        <v>51557898</v>
      </c>
      <c r="G102" s="94">
        <f t="shared" si="1"/>
        <v>51457898</v>
      </c>
    </row>
    <row r="103" spans="1:7" x14ac:dyDescent="0.25">
      <c r="A103" s="1" t="s">
        <v>1469</v>
      </c>
      <c r="B103" s="22" t="s">
        <v>1470</v>
      </c>
      <c r="C103" s="22" t="s">
        <v>64</v>
      </c>
      <c r="D103" s="22" t="str">
        <f>VLOOKUP(A103,'2025'!$E$1:$M$3728,9,0)</f>
        <v>Concepción</v>
      </c>
      <c r="E103" s="93">
        <f>SUMIF('2025'!$E$2:$E$13728,A103,'2025'!$H$2:$H$13728)</f>
        <v>8833596</v>
      </c>
      <c r="F103" s="93">
        <f>VLOOKUP(A103,'[1]DJ Empresas'!$A$7:$G$1036,7,0)</f>
        <v>60146623</v>
      </c>
      <c r="G103" s="94">
        <f t="shared" si="1"/>
        <v>51313027</v>
      </c>
    </row>
    <row r="104" spans="1:7" x14ac:dyDescent="0.25">
      <c r="A104" s="1" t="s">
        <v>1416</v>
      </c>
      <c r="B104" s="22" t="s">
        <v>1417</v>
      </c>
      <c r="C104" s="22" t="s">
        <v>42</v>
      </c>
      <c r="D104" s="22" t="str">
        <f>VLOOKUP(A104,'2025'!$E$1:$M$3728,9,0)</f>
        <v>Puerto Montt</v>
      </c>
      <c r="E104" s="93">
        <f>SUMIF('2025'!$E$2:$E$13728,A104,'2025'!$H$2:$H$13728)</f>
        <v>10500000</v>
      </c>
      <c r="F104" s="93">
        <f>VLOOKUP(A104,'[1]DJ Empresas'!$A$7:$G$1036,7,0)</f>
        <v>60735748</v>
      </c>
      <c r="G104" s="94">
        <f t="shared" si="1"/>
        <v>50235748</v>
      </c>
    </row>
    <row r="105" spans="1:7" x14ac:dyDescent="0.25">
      <c r="A105" s="1" t="s">
        <v>2144</v>
      </c>
      <c r="B105" s="22" t="s">
        <v>2145</v>
      </c>
      <c r="C105" s="22" t="s">
        <v>54</v>
      </c>
      <c r="D105" s="22" t="str">
        <f>VLOOKUP(A105,'2025'!$E$1:$M$3728,9,0)</f>
        <v>Santiago</v>
      </c>
      <c r="E105" s="93">
        <f>SUMIF('2025'!$E$2:$E$13728,A105,'2025'!$H$2:$H$13728)</f>
        <v>10000000</v>
      </c>
      <c r="F105" s="93">
        <f>VLOOKUP(A105,'[1]DJ Empresas'!$A$7:$G$1036,7,0)</f>
        <v>60212905</v>
      </c>
      <c r="G105" s="94">
        <f t="shared" si="1"/>
        <v>50212905</v>
      </c>
    </row>
    <row r="106" spans="1:7" x14ac:dyDescent="0.25">
      <c r="A106" s="1" t="s">
        <v>820</v>
      </c>
      <c r="B106" s="22" t="s">
        <v>821</v>
      </c>
      <c r="C106" s="22" t="s">
        <v>47</v>
      </c>
      <c r="D106" s="22" t="str">
        <f>VLOOKUP(A106,'2025'!$E$1:$M$3728,9,0)</f>
        <v>Santiago</v>
      </c>
      <c r="E106" s="93">
        <f>SUMIF('2025'!$E$2:$E$13728,A106,'2025'!$H$2:$H$13728)</f>
        <v>42160000</v>
      </c>
      <c r="F106" s="93">
        <f>VLOOKUP(A106,'[1]DJ Empresas'!$A$7:$G$1036,7,0)</f>
        <v>91616674</v>
      </c>
      <c r="G106" s="94">
        <f t="shared" si="1"/>
        <v>49456674</v>
      </c>
    </row>
    <row r="107" spans="1:7" x14ac:dyDescent="0.25">
      <c r="A107" s="1" t="s">
        <v>1455</v>
      </c>
      <c r="B107" s="22" t="s">
        <v>1456</v>
      </c>
      <c r="C107" s="22" t="s">
        <v>47</v>
      </c>
      <c r="D107" s="22" t="str">
        <f>VLOOKUP(A107,'2025'!$E$1:$M$3728,9,0)</f>
        <v>Santiago</v>
      </c>
      <c r="E107" s="93">
        <f>SUMIF('2025'!$E$2:$E$13728,A107,'2025'!$H$2:$H$13728)</f>
        <v>30000000</v>
      </c>
      <c r="F107" s="93">
        <f>VLOOKUP(A107,'[1]DJ Empresas'!$A$7:$G$1036,7,0)</f>
        <v>77293657</v>
      </c>
      <c r="G107" s="94">
        <f t="shared" si="1"/>
        <v>47293657</v>
      </c>
    </row>
    <row r="108" spans="1:7" x14ac:dyDescent="0.25">
      <c r="A108" s="1" t="s">
        <v>1958</v>
      </c>
      <c r="B108" s="22" t="s">
        <v>1959</v>
      </c>
      <c r="C108" s="22" t="s">
        <v>77</v>
      </c>
      <c r="D108" s="22" t="str">
        <f>VLOOKUP(A108,'2025'!$E$1:$M$3728,9,0)</f>
        <v>Santiago</v>
      </c>
      <c r="E108" s="93">
        <f>SUMIF('2025'!$E$2:$E$13728,A108,'2025'!$H$2:$H$13728)</f>
        <v>20000000</v>
      </c>
      <c r="F108" s="93">
        <f>VLOOKUP(A108,'[1]DJ Empresas'!$A$7:$G$1036,7,0)</f>
        <v>66410518</v>
      </c>
      <c r="G108" s="94">
        <f t="shared" si="1"/>
        <v>46410518</v>
      </c>
    </row>
    <row r="109" spans="1:7" x14ac:dyDescent="0.25">
      <c r="A109" s="1" t="s">
        <v>1749</v>
      </c>
      <c r="B109" s="22" t="s">
        <v>1750</v>
      </c>
      <c r="C109" s="22" t="s">
        <v>64</v>
      </c>
      <c r="D109" s="22" t="str">
        <f>VLOOKUP(A109,'2025'!$E$1:$M$3728,9,0)</f>
        <v>Concepción</v>
      </c>
      <c r="E109" s="93">
        <f>SUMIF('2025'!$E$2:$E$13728,A109,'2025'!$H$2:$H$13728)</f>
        <v>5000000</v>
      </c>
      <c r="F109" s="93">
        <f>VLOOKUP(A109,'[1]DJ Empresas'!$A$7:$G$1036,7,0)</f>
        <v>50419221</v>
      </c>
      <c r="G109" s="94">
        <f t="shared" si="1"/>
        <v>45419221</v>
      </c>
    </row>
    <row r="110" spans="1:7" x14ac:dyDescent="0.25">
      <c r="A110" s="1" t="s">
        <v>2347</v>
      </c>
      <c r="B110" s="22" t="s">
        <v>2348</v>
      </c>
      <c r="C110" s="22" t="s">
        <v>47</v>
      </c>
      <c r="D110" s="22" t="str">
        <f>VLOOKUP(A110,'2025'!$E$1:$M$3728,9,0)</f>
        <v>Santiago</v>
      </c>
      <c r="E110" s="93">
        <f>SUMIF('2025'!$E$2:$E$13728,A110,'2025'!$H$2:$H$13728)</f>
        <v>549127078</v>
      </c>
      <c r="F110" s="93">
        <f>VLOOKUP(A110,'[1]DJ Empresas'!$A$7:$G$1036,7,0)</f>
        <v>594545382</v>
      </c>
      <c r="G110" s="94">
        <f t="shared" si="1"/>
        <v>45418304</v>
      </c>
    </row>
    <row r="111" spans="1:7" x14ac:dyDescent="0.25">
      <c r="A111" s="1" t="s">
        <v>2281</v>
      </c>
      <c r="B111" s="22" t="s">
        <v>2282</v>
      </c>
      <c r="C111" s="22" t="s">
        <v>54</v>
      </c>
      <c r="D111" s="22" t="str">
        <f>VLOOKUP(A111,'2025'!$E$1:$M$3728,9,0)</f>
        <v>Santiago</v>
      </c>
      <c r="E111" s="93">
        <f>SUMIF('2025'!$E$2:$E$13728,A111,'2025'!$H$2:$H$13728)</f>
        <v>3100000</v>
      </c>
      <c r="F111" s="93">
        <f>VLOOKUP(A111,'[1]DJ Empresas'!$A$7:$G$1036,7,0)</f>
        <v>46792579</v>
      </c>
      <c r="G111" s="94">
        <f t="shared" si="1"/>
        <v>43692579</v>
      </c>
    </row>
    <row r="112" spans="1:7" x14ac:dyDescent="0.25">
      <c r="A112" s="1" t="s">
        <v>995</v>
      </c>
      <c r="B112" s="22" t="s">
        <v>996</v>
      </c>
      <c r="C112" s="22" t="s">
        <v>47</v>
      </c>
      <c r="D112" s="22" t="str">
        <f>VLOOKUP(A112,'2025'!$E$1:$M$3728,9,0)</f>
        <v>Santiago</v>
      </c>
      <c r="E112" s="93">
        <f>SUMIF('2025'!$E$2:$E$13728,A112,'2025'!$H$2:$H$13728)</f>
        <v>42226339</v>
      </c>
      <c r="F112" s="93">
        <f>VLOOKUP(A112,'[1]DJ Empresas'!$A$7:$G$1036,7,0)</f>
        <v>85513887</v>
      </c>
      <c r="G112" s="94">
        <f t="shared" si="1"/>
        <v>43287548</v>
      </c>
    </row>
    <row r="113" spans="1:7" x14ac:dyDescent="0.25">
      <c r="A113" s="1" t="s">
        <v>1710</v>
      </c>
      <c r="B113" s="22" t="s">
        <v>1711</v>
      </c>
      <c r="C113" s="22" t="s">
        <v>77</v>
      </c>
      <c r="D113" s="22" t="str">
        <f>VLOOKUP(A113,'2025'!$E$1:$M$3728,9,0)</f>
        <v>Santiago</v>
      </c>
      <c r="E113" s="93">
        <f>SUMIF('2025'!$E$2:$E$13728,A113,'2025'!$H$2:$H$13728)</f>
        <v>24540000</v>
      </c>
      <c r="F113" s="93">
        <f>VLOOKUP(A113,'[1]DJ Empresas'!$A$7:$G$1036,7,0)</f>
        <v>67370899</v>
      </c>
      <c r="G113" s="94">
        <f t="shared" si="1"/>
        <v>42830899</v>
      </c>
    </row>
    <row r="114" spans="1:7" x14ac:dyDescent="0.25">
      <c r="A114" s="1" t="s">
        <v>348</v>
      </c>
      <c r="B114" s="22" t="s">
        <v>349</v>
      </c>
      <c r="C114" s="22" t="s">
        <v>77</v>
      </c>
      <c r="D114" s="22" t="str">
        <f>VLOOKUP(A114,'2025'!$E$1:$M$3728,9,0)</f>
        <v>Santiago</v>
      </c>
      <c r="E114" s="93">
        <f>SUMIF('2025'!$E$2:$E$13728,A114,'2025'!$H$2:$H$13728)</f>
        <v>122000000</v>
      </c>
      <c r="F114" s="93">
        <f>VLOOKUP(A114,'[1]DJ Empresas'!$A$7:$G$1036,7,0)</f>
        <v>164783823</v>
      </c>
      <c r="G114" s="94">
        <f t="shared" si="1"/>
        <v>42783823</v>
      </c>
    </row>
    <row r="115" spans="1:7" x14ac:dyDescent="0.25">
      <c r="A115" s="1" t="s">
        <v>2341</v>
      </c>
      <c r="B115" s="22" t="s">
        <v>2342</v>
      </c>
      <c r="C115" s="22" t="s">
        <v>47</v>
      </c>
      <c r="D115" s="22" t="str">
        <f>VLOOKUP(A115,'2025'!$E$1:$M$3728,9,0)</f>
        <v>Santiago</v>
      </c>
      <c r="E115" s="93">
        <f>SUMIF('2025'!$E$2:$E$13728,A115,'2025'!$H$2:$H$13728)</f>
        <v>8344086</v>
      </c>
      <c r="F115" s="93">
        <f>VLOOKUP(A115,'[1]DJ Empresas'!$A$7:$G$1036,7,0)</f>
        <v>49558146</v>
      </c>
      <c r="G115" s="94">
        <f t="shared" si="1"/>
        <v>41214060</v>
      </c>
    </row>
    <row r="116" spans="1:7" x14ac:dyDescent="0.25">
      <c r="A116" s="1" t="s">
        <v>68</v>
      </c>
      <c r="B116" s="22" t="s">
        <v>69</v>
      </c>
      <c r="C116" s="22" t="s">
        <v>64</v>
      </c>
      <c r="D116" s="22" t="str">
        <f>VLOOKUP(A116,'2025'!$E$1:$M$3728,9,0)</f>
        <v>Concepción</v>
      </c>
      <c r="E116" s="93">
        <f>SUMIF('2025'!$E$2:$E$13728,A116,'2025'!$H$2:$H$13728)</f>
        <v>40000000</v>
      </c>
      <c r="F116" s="93">
        <f>VLOOKUP(A116,'[1]DJ Empresas'!$A$7:$G$1036,7,0)</f>
        <v>80881301</v>
      </c>
      <c r="G116" s="94">
        <f t="shared" si="1"/>
        <v>40881301</v>
      </c>
    </row>
    <row r="117" spans="1:7" x14ac:dyDescent="0.25">
      <c r="A117" s="1" t="s">
        <v>1622</v>
      </c>
      <c r="B117" s="22" t="s">
        <v>1623</v>
      </c>
      <c r="C117" s="22" t="s">
        <v>54</v>
      </c>
      <c r="D117" s="22" t="str">
        <f>VLOOKUP(A117,'2025'!$E$1:$M$3728,9,0)</f>
        <v>Santiago</v>
      </c>
      <c r="E117" s="93">
        <f>SUMIF('2025'!$E$2:$E$13728,A117,'2025'!$H$2:$H$13728)</f>
        <v>19200000</v>
      </c>
      <c r="F117" s="93">
        <f>VLOOKUP(A117,'[1]DJ Empresas'!$A$7:$G$1036,7,0)</f>
        <v>59205245</v>
      </c>
      <c r="G117" s="94">
        <f t="shared" si="1"/>
        <v>40005245</v>
      </c>
    </row>
    <row r="118" spans="1:7" x14ac:dyDescent="0.25">
      <c r="A118" s="1" t="s">
        <v>423</v>
      </c>
      <c r="B118" s="22" t="s">
        <v>424</v>
      </c>
      <c r="C118" s="22" t="s">
        <v>77</v>
      </c>
      <c r="D118" s="22" t="str">
        <f>VLOOKUP(A118,'2025'!$E$1:$M$3728,9,0)</f>
        <v>Santiago</v>
      </c>
      <c r="E118" s="93">
        <f>SUMIF('2025'!$E$2:$E$13728,A118,'2025'!$H$2:$H$13728)</f>
        <v>139000000</v>
      </c>
      <c r="F118" s="93">
        <f>VLOOKUP(A118,'[1]DJ Empresas'!$A$7:$G$1036,7,0)</f>
        <v>178427532</v>
      </c>
      <c r="G118" s="94">
        <f t="shared" si="1"/>
        <v>39427532</v>
      </c>
    </row>
    <row r="119" spans="1:7" x14ac:dyDescent="0.25">
      <c r="A119" s="1" t="s">
        <v>2473</v>
      </c>
      <c r="B119" s="22" t="s">
        <v>2474</v>
      </c>
      <c r="C119" s="22" t="s">
        <v>54</v>
      </c>
      <c r="D119" s="22" t="str">
        <f>VLOOKUP(A119,'2025'!$E$1:$M$3728,9,0)</f>
        <v>Santiago</v>
      </c>
      <c r="E119" s="93">
        <f>SUMIF('2025'!$E$2:$E$13728,A119,'2025'!$H$2:$H$13728)</f>
        <v>1650000</v>
      </c>
      <c r="F119" s="93">
        <f>VLOOKUP(A119,'[1]DJ Empresas'!$A$7:$G$1036,7,0)</f>
        <v>40996742</v>
      </c>
      <c r="G119" s="94">
        <f t="shared" si="1"/>
        <v>39346742</v>
      </c>
    </row>
    <row r="120" spans="1:7" x14ac:dyDescent="0.25">
      <c r="A120" s="1" t="s">
        <v>1426</v>
      </c>
      <c r="B120" s="22" t="s">
        <v>1427</v>
      </c>
      <c r="C120" s="22" t="s">
        <v>57</v>
      </c>
      <c r="D120" s="22" t="str">
        <f>VLOOKUP(A120,'2025'!$E$1:$M$3728,9,0)</f>
        <v>Santiago</v>
      </c>
      <c r="E120" s="93">
        <f>SUMIF('2025'!$E$2:$E$13728,A120,'2025'!$H$2:$H$13728)</f>
        <v>5000000</v>
      </c>
      <c r="F120" s="93">
        <f>VLOOKUP(A120,'[1]DJ Empresas'!$A$7:$G$1036,7,0)</f>
        <v>43271778</v>
      </c>
      <c r="G120" s="94">
        <f t="shared" si="1"/>
        <v>38271778</v>
      </c>
    </row>
    <row r="121" spans="1:7" x14ac:dyDescent="0.25">
      <c r="A121" s="1" t="s">
        <v>1436</v>
      </c>
      <c r="B121" s="22" t="s">
        <v>1437</v>
      </c>
      <c r="C121" s="22" t="s">
        <v>77</v>
      </c>
      <c r="D121" s="22" t="str">
        <f>VLOOKUP(A121,'2025'!$E$1:$M$3728,9,0)</f>
        <v>Santiago</v>
      </c>
      <c r="E121" s="93">
        <f>SUMIF('2025'!$E$2:$E$13728,A121,'2025'!$H$2:$H$13728)</f>
        <v>14587218</v>
      </c>
      <c r="F121" s="93">
        <f>VLOOKUP(A121,'[1]DJ Empresas'!$A$7:$G$1036,7,0)</f>
        <v>52435686</v>
      </c>
      <c r="G121" s="94">
        <f t="shared" si="1"/>
        <v>37848468</v>
      </c>
    </row>
    <row r="122" spans="1:7" x14ac:dyDescent="0.25">
      <c r="A122" s="1" t="s">
        <v>1068</v>
      </c>
      <c r="B122" s="22" t="s">
        <v>1069</v>
      </c>
      <c r="C122" s="22" t="s">
        <v>77</v>
      </c>
      <c r="D122" s="22" t="str">
        <f>VLOOKUP(A122,'2025'!$E$1:$M$3728,9,0)</f>
        <v>Santiago</v>
      </c>
      <c r="E122" s="93">
        <f>SUMIF('2025'!$E$2:$E$13728,A122,'2025'!$H$2:$H$13728)</f>
        <v>375100000</v>
      </c>
      <c r="F122" s="93">
        <f>VLOOKUP(A122,'[1]DJ Empresas'!$A$7:$G$1036,7,0)</f>
        <v>412151294</v>
      </c>
      <c r="G122" s="94">
        <f t="shared" si="1"/>
        <v>37051294</v>
      </c>
    </row>
    <row r="123" spans="1:7" x14ac:dyDescent="0.25">
      <c r="A123" s="1" t="s">
        <v>642</v>
      </c>
      <c r="B123" s="22" t="s">
        <v>643</v>
      </c>
      <c r="C123" s="22" t="s">
        <v>77</v>
      </c>
      <c r="D123" s="22" t="str">
        <f>VLOOKUP(A123,'2025'!$E$1:$M$3728,9,0)</f>
        <v>Santiago</v>
      </c>
      <c r="E123" s="93">
        <f>SUMIF('2025'!$E$2:$E$13728,A123,'2025'!$H$2:$H$13728)</f>
        <v>108671601</v>
      </c>
      <c r="F123" s="93">
        <f>VLOOKUP(A123,'[1]DJ Empresas'!$A$7:$G$1036,7,0)</f>
        <v>145617935</v>
      </c>
      <c r="G123" s="94">
        <f t="shared" si="1"/>
        <v>36946334</v>
      </c>
    </row>
    <row r="124" spans="1:7" x14ac:dyDescent="0.25">
      <c r="A124" s="1" t="s">
        <v>209</v>
      </c>
      <c r="B124" s="22" t="s">
        <v>210</v>
      </c>
      <c r="C124" s="22" t="s">
        <v>77</v>
      </c>
      <c r="D124" s="22" t="str">
        <f>VLOOKUP(A124,'2025'!$E$1:$M$3728,9,0)</f>
        <v>Santiago</v>
      </c>
      <c r="E124" s="93">
        <f>SUMIF('2025'!$E$2:$E$13728,A124,'2025'!$H$2:$H$13728)</f>
        <v>208415970</v>
      </c>
      <c r="F124" s="93">
        <f>VLOOKUP(A124,'[1]DJ Empresas'!$A$7:$G$1036,7,0)</f>
        <v>245321231</v>
      </c>
      <c r="G124" s="94">
        <f t="shared" si="1"/>
        <v>36905261</v>
      </c>
    </row>
    <row r="125" spans="1:7" x14ac:dyDescent="0.25">
      <c r="A125" s="1" t="s">
        <v>1586</v>
      </c>
      <c r="B125" s="22" t="s">
        <v>1587</v>
      </c>
      <c r="C125" s="22" t="s">
        <v>77</v>
      </c>
      <c r="D125" s="22" t="str">
        <f>VLOOKUP(A125,'2025'!$E$1:$M$3728,9,0)</f>
        <v>Santiago</v>
      </c>
      <c r="E125" s="93">
        <f>SUMIF('2025'!$E$2:$E$13728,A125,'2025'!$H$2:$H$13728)</f>
        <v>200000000</v>
      </c>
      <c r="F125" s="93">
        <f>VLOOKUP(A125,'[1]DJ Empresas'!$A$7:$G$1036,7,0)</f>
        <v>236896286</v>
      </c>
      <c r="G125" s="94">
        <f t="shared" si="1"/>
        <v>36896286</v>
      </c>
    </row>
    <row r="126" spans="1:7" x14ac:dyDescent="0.25">
      <c r="A126" s="1" t="s">
        <v>242</v>
      </c>
      <c r="B126" s="22" t="s">
        <v>243</v>
      </c>
      <c r="C126" s="22" t="s">
        <v>42</v>
      </c>
      <c r="D126" s="22" t="str">
        <f>VLOOKUP(A126,'2025'!$E$1:$M$3728,9,0)</f>
        <v>Puerto Montt</v>
      </c>
      <c r="E126" s="93">
        <f>SUMIF('2025'!$E$2:$E$13728,A126,'2025'!$H$2:$H$13728)</f>
        <v>30000000</v>
      </c>
      <c r="F126" s="93">
        <f>VLOOKUP(A126,'[1]DJ Empresas'!$A$7:$G$1036,7,0)</f>
        <v>66877342</v>
      </c>
      <c r="G126" s="94">
        <f t="shared" si="1"/>
        <v>36877342</v>
      </c>
    </row>
    <row r="127" spans="1:7" x14ac:dyDescent="0.25">
      <c r="A127" s="1" t="s">
        <v>1414</v>
      </c>
      <c r="B127" s="22" t="s">
        <v>1415</v>
      </c>
      <c r="C127" s="22" t="s">
        <v>42</v>
      </c>
      <c r="D127" s="22" t="str">
        <f>VLOOKUP(A127,'2025'!$E$1:$M$3728,9,0)</f>
        <v>Puerto Montt</v>
      </c>
      <c r="E127" s="93">
        <f>SUMIF('2025'!$E$2:$E$13728,A127,'2025'!$H$2:$H$13728)</f>
        <v>63348138</v>
      </c>
      <c r="F127" s="93">
        <f>VLOOKUP(A127,'[1]DJ Empresas'!$A$7:$G$1036,7,0)</f>
        <v>99560264</v>
      </c>
      <c r="G127" s="94">
        <f t="shared" si="1"/>
        <v>36212126</v>
      </c>
    </row>
    <row r="128" spans="1:7" x14ac:dyDescent="0.25">
      <c r="A128" s="1" t="s">
        <v>2377</v>
      </c>
      <c r="B128" s="22" t="s">
        <v>2378</v>
      </c>
      <c r="C128" s="22" t="s">
        <v>51</v>
      </c>
      <c r="D128" s="22" t="str">
        <f>VLOOKUP(A128,'2025'!$E$1:$M$3728,9,0)</f>
        <v>Viña Del Mar</v>
      </c>
      <c r="E128" s="93">
        <f>SUMIF('2025'!$E$2:$E$13728,A128,'2025'!$H$2:$H$13728)</f>
        <v>18215584</v>
      </c>
      <c r="F128" s="93">
        <f>VLOOKUP(A128,'[1]DJ Empresas'!$A$7:$G$1036,7,0)</f>
        <v>54401918</v>
      </c>
      <c r="G128" s="94">
        <f t="shared" si="1"/>
        <v>36186334</v>
      </c>
    </row>
    <row r="129" spans="1:7" x14ac:dyDescent="0.25">
      <c r="A129" s="1" t="s">
        <v>1524</v>
      </c>
      <c r="B129" s="22" t="s">
        <v>1525</v>
      </c>
      <c r="C129" s="22" t="s">
        <v>347</v>
      </c>
      <c r="D129" s="22" t="str">
        <f>VLOOKUP(A129,'2025'!$E$1:$M$3728,9,0)</f>
        <v>Temuco</v>
      </c>
      <c r="E129" s="93">
        <f>SUMIF('2025'!$E$2:$E$13728,A129,'2025'!$H$2:$H$13728)</f>
        <v>18153022</v>
      </c>
      <c r="F129" s="93">
        <f>VLOOKUP(A129,'[1]DJ Empresas'!$A$7:$G$1036,7,0)</f>
        <v>53906259</v>
      </c>
      <c r="G129" s="94">
        <f t="shared" si="1"/>
        <v>35753237</v>
      </c>
    </row>
    <row r="130" spans="1:7" x14ac:dyDescent="0.25">
      <c r="A130" s="1" t="s">
        <v>1123</v>
      </c>
      <c r="B130" s="22" t="s">
        <v>1124</v>
      </c>
      <c r="C130" s="22" t="s">
        <v>77</v>
      </c>
      <c r="D130" s="22" t="str">
        <f>VLOOKUP(A130,'2025'!$E$1:$M$3728,9,0)</f>
        <v>Santiago</v>
      </c>
      <c r="E130" s="93">
        <f>SUMIF('2025'!$E$2:$E$13728,A130,'2025'!$H$2:$H$13728)</f>
        <v>714766453</v>
      </c>
      <c r="F130" s="93">
        <f>VLOOKUP(A130,'[1]DJ Empresas'!$A$7:$G$1036,7,0)</f>
        <v>749769165</v>
      </c>
      <c r="G130" s="94">
        <f t="shared" si="1"/>
        <v>35002712</v>
      </c>
    </row>
    <row r="131" spans="1:7" x14ac:dyDescent="0.25">
      <c r="A131" s="1" t="s">
        <v>1062</v>
      </c>
      <c r="B131" s="22" t="s">
        <v>1063</v>
      </c>
      <c r="C131" s="22" t="s">
        <v>47</v>
      </c>
      <c r="D131" s="22" t="str">
        <f>VLOOKUP(A131,'2025'!$E$1:$M$3728,9,0)</f>
        <v>Santiago</v>
      </c>
      <c r="E131" s="93">
        <f>SUMIF('2025'!$E$2:$E$13728,A131,'2025'!$H$2:$H$13728)</f>
        <v>14000000</v>
      </c>
      <c r="F131" s="93">
        <f>VLOOKUP(A131,'[1]DJ Empresas'!$A$7:$G$1036,7,0)</f>
        <v>48659541</v>
      </c>
      <c r="G131" s="94">
        <f t="shared" si="1"/>
        <v>34659541</v>
      </c>
    </row>
    <row r="132" spans="1:7" x14ac:dyDescent="0.25">
      <c r="A132" s="1" t="s">
        <v>1453</v>
      </c>
      <c r="B132" s="22" t="s">
        <v>1454</v>
      </c>
      <c r="C132" s="22" t="s">
        <v>347</v>
      </c>
      <c r="D132" s="22" t="str">
        <f>VLOOKUP(A132,'2025'!$E$1:$M$3728,9,0)</f>
        <v>Temuco</v>
      </c>
      <c r="E132" s="93">
        <f>SUMIF('2025'!$E$2:$E$13728,A132,'2025'!$H$2:$H$13728)</f>
        <v>3719228</v>
      </c>
      <c r="F132" s="93">
        <f>VLOOKUP(A132,'[1]DJ Empresas'!$A$7:$G$1036,7,0)</f>
        <v>38178276</v>
      </c>
      <c r="G132" s="94">
        <f t="shared" ref="G132:G195" si="2">+F132-E132</f>
        <v>34459048</v>
      </c>
    </row>
    <row r="133" spans="1:7" x14ac:dyDescent="0.25">
      <c r="A133" s="1" t="s">
        <v>2451</v>
      </c>
      <c r="B133" s="22" t="s">
        <v>2452</v>
      </c>
      <c r="C133" s="22" t="s">
        <v>54</v>
      </c>
      <c r="D133" s="22" t="str">
        <f>VLOOKUP(A133,'2025'!$E$1:$M$3728,9,0)</f>
        <v>Santiago</v>
      </c>
      <c r="E133" s="93">
        <f>SUMIF('2025'!$E$2:$E$13728,A133,'2025'!$H$2:$H$13728)</f>
        <v>4292925</v>
      </c>
      <c r="F133" s="93">
        <f>VLOOKUP(A133,'[1]DJ Empresas'!$A$7:$G$1036,7,0)</f>
        <v>37804374</v>
      </c>
      <c r="G133" s="94">
        <f t="shared" si="2"/>
        <v>33511449</v>
      </c>
    </row>
    <row r="134" spans="1:7" x14ac:dyDescent="0.25">
      <c r="A134" s="1" t="s">
        <v>1580</v>
      </c>
      <c r="B134" s="22" t="s">
        <v>1581</v>
      </c>
      <c r="C134" s="22" t="s">
        <v>57</v>
      </c>
      <c r="D134" s="22" t="str">
        <f>VLOOKUP(A134,'2025'!$E$1:$M$3728,9,0)</f>
        <v>Santiago</v>
      </c>
      <c r="E134" s="93">
        <f>SUMIF('2025'!$E$2:$E$13728,A134,'2025'!$H$2:$H$13728)</f>
        <v>3000000</v>
      </c>
      <c r="F134" s="93">
        <f>VLOOKUP(A134,'[1]DJ Empresas'!$A$7:$G$1036,7,0)</f>
        <v>36344381</v>
      </c>
      <c r="G134" s="94">
        <f t="shared" si="2"/>
        <v>33344381</v>
      </c>
    </row>
    <row r="135" spans="1:7" x14ac:dyDescent="0.25">
      <c r="A135" s="1" t="s">
        <v>2459</v>
      </c>
      <c r="B135" s="22" t="s">
        <v>2460</v>
      </c>
      <c r="C135" s="22" t="s">
        <v>77</v>
      </c>
      <c r="D135" s="22" t="str">
        <f>VLOOKUP(A135,'2025'!$E$1:$M$3728,9,0)</f>
        <v>Santiago</v>
      </c>
      <c r="E135" s="93">
        <f>SUMIF('2025'!$E$2:$E$13728,A135,'2025'!$H$2:$H$13728)</f>
        <v>15939809</v>
      </c>
      <c r="F135" s="93">
        <f>VLOOKUP(A135,'[1]DJ Empresas'!$A$7:$G$1036,7,0)</f>
        <v>49063836</v>
      </c>
      <c r="G135" s="94">
        <f t="shared" si="2"/>
        <v>33124027</v>
      </c>
    </row>
    <row r="136" spans="1:7" x14ac:dyDescent="0.25">
      <c r="A136" s="1" t="s">
        <v>1771</v>
      </c>
      <c r="B136" s="22" t="s">
        <v>1772</v>
      </c>
      <c r="C136" s="22" t="s">
        <v>54</v>
      </c>
      <c r="D136" s="22" t="str">
        <f>VLOOKUP(A136,'2025'!$E$1:$M$3728,9,0)</f>
        <v>Santiago</v>
      </c>
      <c r="E136" s="93">
        <f>SUMIF('2025'!$E$2:$E$13728,A136,'2025'!$H$2:$H$13728)</f>
        <v>3500000</v>
      </c>
      <c r="F136" s="93">
        <f>VLOOKUP(A136,'[1]DJ Empresas'!$A$7:$G$1036,7,0)</f>
        <v>36426483</v>
      </c>
      <c r="G136" s="94">
        <f t="shared" si="2"/>
        <v>32926483</v>
      </c>
    </row>
    <row r="137" spans="1:7" x14ac:dyDescent="0.25">
      <c r="A137" s="1" t="s">
        <v>525</v>
      </c>
      <c r="B137" s="22" t="s">
        <v>526</v>
      </c>
      <c r="C137" s="22" t="s">
        <v>87</v>
      </c>
      <c r="D137" s="22" t="str">
        <f>VLOOKUP(A137,'2025'!$E$1:$M$3728,9,0)</f>
        <v>Antofagasta</v>
      </c>
      <c r="E137" s="93">
        <f>SUMIF('2025'!$E$2:$E$13728,A137,'2025'!$H$2:$H$13728)</f>
        <v>2000000</v>
      </c>
      <c r="F137" s="93">
        <f>VLOOKUP(A137,'[1]DJ Empresas'!$A$7:$G$1036,7,0)</f>
        <v>34870322</v>
      </c>
      <c r="G137" s="94">
        <f t="shared" si="2"/>
        <v>32870322</v>
      </c>
    </row>
    <row r="138" spans="1:7" x14ac:dyDescent="0.25">
      <c r="A138" s="1" t="s">
        <v>535</v>
      </c>
      <c r="B138" s="22" t="s">
        <v>536</v>
      </c>
      <c r="C138" s="22" t="s">
        <v>42</v>
      </c>
      <c r="D138" s="22" t="str">
        <f>VLOOKUP(A138,'2025'!$E$1:$M$3728,9,0)</f>
        <v>Puerto Montt</v>
      </c>
      <c r="E138" s="93">
        <f>SUMIF('2025'!$E$2:$E$13728,A138,'2025'!$H$2:$H$13728)</f>
        <v>192868840</v>
      </c>
      <c r="F138" s="93">
        <f>VLOOKUP(A138,'[1]DJ Empresas'!$A$7:$G$1036,7,0)</f>
        <v>225715135</v>
      </c>
      <c r="G138" s="94">
        <f t="shared" si="2"/>
        <v>32846295</v>
      </c>
    </row>
    <row r="139" spans="1:7" x14ac:dyDescent="0.25">
      <c r="A139" s="1" t="s">
        <v>2210</v>
      </c>
      <c r="B139" s="22" t="s">
        <v>2211</v>
      </c>
      <c r="C139" s="22" t="s">
        <v>347</v>
      </c>
      <c r="D139" s="22" t="str">
        <f>VLOOKUP(A139,'2025'!$E$1:$M$3728,9,0)</f>
        <v>Temuco</v>
      </c>
      <c r="E139" s="93">
        <f>SUMIF('2025'!$E$2:$E$13728,A139,'2025'!$H$2:$H$13728)</f>
        <v>13935828</v>
      </c>
      <c r="F139" s="93">
        <f>VLOOKUP(A139,'[1]DJ Empresas'!$A$7:$G$1036,7,0)</f>
        <v>46626471</v>
      </c>
      <c r="G139" s="94">
        <f t="shared" si="2"/>
        <v>32690643</v>
      </c>
    </row>
    <row r="140" spans="1:7" x14ac:dyDescent="0.25">
      <c r="A140" s="1" t="s">
        <v>1917</v>
      </c>
      <c r="B140" s="22" t="s">
        <v>1918</v>
      </c>
      <c r="C140" s="22" t="s">
        <v>47</v>
      </c>
      <c r="D140" s="22" t="str">
        <f>VLOOKUP(A140,'2025'!$E$1:$M$3728,9,0)</f>
        <v>Santiago</v>
      </c>
      <c r="E140" s="93">
        <f>SUMIF('2025'!$E$2:$E$13728,A140,'2025'!$H$2:$H$13728)</f>
        <v>1981862</v>
      </c>
      <c r="F140" s="93">
        <f>VLOOKUP(A140,'[1]DJ Empresas'!$A$7:$G$1036,7,0)</f>
        <v>34412704</v>
      </c>
      <c r="G140" s="94">
        <f t="shared" si="2"/>
        <v>32430842</v>
      </c>
    </row>
    <row r="141" spans="1:7" x14ac:dyDescent="0.25">
      <c r="A141" s="1" t="s">
        <v>1592</v>
      </c>
      <c r="B141" s="22" t="s">
        <v>1593</v>
      </c>
      <c r="C141" s="22" t="s">
        <v>54</v>
      </c>
      <c r="D141" s="22" t="str">
        <f>VLOOKUP(A141,'2025'!$E$1:$M$3728,9,0)</f>
        <v>Santiago</v>
      </c>
      <c r="E141" s="93">
        <f>SUMIF('2025'!$E$2:$E$13728,A141,'2025'!$H$2:$H$13728)</f>
        <v>17000000</v>
      </c>
      <c r="F141" s="93">
        <f>VLOOKUP(A141,'[1]DJ Empresas'!$A$7:$G$1036,7,0)</f>
        <v>48533527</v>
      </c>
      <c r="G141" s="94">
        <f t="shared" si="2"/>
        <v>31533527</v>
      </c>
    </row>
    <row r="142" spans="1:7" x14ac:dyDescent="0.25">
      <c r="A142" s="1" t="s">
        <v>261</v>
      </c>
      <c r="B142" s="22" t="s">
        <v>262</v>
      </c>
      <c r="C142" s="22" t="s">
        <v>51</v>
      </c>
      <c r="D142" s="22" t="str">
        <f>VLOOKUP(A142,'2025'!$E$1:$M$3728,9,0)</f>
        <v>Viña Del Mar</v>
      </c>
      <c r="E142" s="93">
        <f>SUMIF('2025'!$E$2:$E$13728,A142,'2025'!$H$2:$H$13728)</f>
        <v>15000000</v>
      </c>
      <c r="F142" s="93">
        <f>VLOOKUP(A142,'[1]DJ Empresas'!$A$7:$G$1036,7,0)</f>
        <v>45598393</v>
      </c>
      <c r="G142" s="94">
        <f t="shared" si="2"/>
        <v>30598393</v>
      </c>
    </row>
    <row r="143" spans="1:7" x14ac:dyDescent="0.25">
      <c r="A143" s="1" t="s">
        <v>703</v>
      </c>
      <c r="B143" s="22" t="s">
        <v>704</v>
      </c>
      <c r="C143" s="22" t="s">
        <v>77</v>
      </c>
      <c r="D143" s="22" t="str">
        <f>VLOOKUP(A143,'2025'!$E$1:$M$3728,9,0)</f>
        <v>Santiago</v>
      </c>
      <c r="E143" s="93">
        <f>SUMIF('2025'!$E$2:$E$13728,A143,'2025'!$H$2:$H$13728)</f>
        <v>7088000</v>
      </c>
      <c r="F143" s="93">
        <f>VLOOKUP(A143,'[1]DJ Empresas'!$A$7:$G$1036,7,0)</f>
        <v>37658696</v>
      </c>
      <c r="G143" s="94">
        <f t="shared" si="2"/>
        <v>30570696</v>
      </c>
    </row>
    <row r="144" spans="1:7" x14ac:dyDescent="0.25">
      <c r="A144" s="1" t="s">
        <v>1266</v>
      </c>
      <c r="B144" s="22" t="s">
        <v>1267</v>
      </c>
      <c r="C144" s="22" t="s">
        <v>57</v>
      </c>
      <c r="D144" s="22" t="str">
        <f>VLOOKUP(A144,'2025'!$E$1:$M$3728,9,0)</f>
        <v>Santiago</v>
      </c>
      <c r="E144" s="93">
        <f>SUMIF('2025'!$E$2:$E$13728,A144,'2025'!$H$2:$H$13728)</f>
        <v>20000000</v>
      </c>
      <c r="F144" s="93">
        <f>VLOOKUP(A144,'[1]DJ Empresas'!$A$7:$G$1036,7,0)</f>
        <v>50484211</v>
      </c>
      <c r="G144" s="94">
        <f t="shared" si="2"/>
        <v>30484211</v>
      </c>
    </row>
    <row r="145" spans="1:7" x14ac:dyDescent="0.25">
      <c r="A145" s="1" t="s">
        <v>1919</v>
      </c>
      <c r="B145" s="22" t="s">
        <v>1920</v>
      </c>
      <c r="C145" s="22" t="s">
        <v>57</v>
      </c>
      <c r="D145" s="22" t="str">
        <f>VLOOKUP(A145,'2025'!$E$1:$M$3728,9,0)</f>
        <v>Santiago</v>
      </c>
      <c r="E145" s="93">
        <f>SUMIF('2025'!$E$2:$E$13728,A145,'2025'!$H$2:$H$13728)</f>
        <v>367213</v>
      </c>
      <c r="F145" s="93">
        <f>VLOOKUP(A145,'[1]DJ Empresas'!$A$7:$G$1036,7,0)</f>
        <v>30739129</v>
      </c>
      <c r="G145" s="94">
        <f t="shared" si="2"/>
        <v>30371916</v>
      </c>
    </row>
    <row r="146" spans="1:7" x14ac:dyDescent="0.25">
      <c r="A146" s="1" t="s">
        <v>84</v>
      </c>
      <c r="B146" s="22" t="s">
        <v>85</v>
      </c>
      <c r="C146" s="22" t="s">
        <v>87</v>
      </c>
      <c r="D146" s="22" t="str">
        <f>VLOOKUP(A146,'2025'!$E$1:$M$3728,9,0)</f>
        <v>Antofagasta</v>
      </c>
      <c r="E146" s="93">
        <f>SUMIF('2025'!$E$2:$E$13728,A146,'2025'!$H$2:$H$13728)</f>
        <v>5000000</v>
      </c>
      <c r="F146" s="93">
        <f>VLOOKUP(A146,'[1]DJ Empresas'!$A$7:$G$1036,7,0)</f>
        <v>34969678</v>
      </c>
      <c r="G146" s="94">
        <f t="shared" si="2"/>
        <v>29969678</v>
      </c>
    </row>
    <row r="147" spans="1:7" x14ac:dyDescent="0.25">
      <c r="A147" s="1" t="s">
        <v>1502</v>
      </c>
      <c r="B147" s="22" t="s">
        <v>1503</v>
      </c>
      <c r="C147" s="22" t="s">
        <v>57</v>
      </c>
      <c r="D147" s="22" t="str">
        <f>VLOOKUP(A147,'2025'!$E$1:$M$3728,9,0)</f>
        <v>Santiago</v>
      </c>
      <c r="E147" s="93">
        <f>SUMIF('2025'!$E$2:$E$13728,A147,'2025'!$H$2:$H$13728)</f>
        <v>2174091</v>
      </c>
      <c r="F147" s="93">
        <f>VLOOKUP(A147,'[1]DJ Empresas'!$A$7:$G$1036,7,0)</f>
        <v>31515901</v>
      </c>
      <c r="G147" s="94">
        <f t="shared" si="2"/>
        <v>29341810</v>
      </c>
    </row>
    <row r="148" spans="1:7" x14ac:dyDescent="0.25">
      <c r="A148" s="1" t="s">
        <v>1222</v>
      </c>
      <c r="B148" s="22" t="s">
        <v>1223</v>
      </c>
      <c r="C148" s="22" t="s">
        <v>347</v>
      </c>
      <c r="D148" s="22" t="str">
        <f>VLOOKUP(A148,'2025'!$E$1:$M$3728,9,0)</f>
        <v>Temuco</v>
      </c>
      <c r="E148" s="93">
        <f>SUMIF('2025'!$E$2:$E$13728,A148,'2025'!$H$2:$H$13728)</f>
        <v>1069474</v>
      </c>
      <c r="F148" s="93">
        <f>VLOOKUP(A148,'[1]DJ Empresas'!$A$7:$G$1036,7,0)</f>
        <v>29846358</v>
      </c>
      <c r="G148" s="94">
        <f t="shared" si="2"/>
        <v>28776884</v>
      </c>
    </row>
    <row r="149" spans="1:7" x14ac:dyDescent="0.25">
      <c r="A149" s="1" t="s">
        <v>1248</v>
      </c>
      <c r="B149" s="22" t="s">
        <v>1249</v>
      </c>
      <c r="C149" s="22" t="s">
        <v>77</v>
      </c>
      <c r="D149" s="22" t="str">
        <f>VLOOKUP(A149,'2025'!$E$1:$M$3728,9,0)</f>
        <v>Santiago</v>
      </c>
      <c r="E149" s="93">
        <f>SUMIF('2025'!$E$2:$E$13728,A149,'2025'!$H$2:$H$13728)</f>
        <v>20000000</v>
      </c>
      <c r="F149" s="93">
        <f>VLOOKUP(A149,'[1]DJ Empresas'!$A$7:$G$1036,7,0)</f>
        <v>48484821</v>
      </c>
      <c r="G149" s="94">
        <f t="shared" si="2"/>
        <v>28484821</v>
      </c>
    </row>
    <row r="150" spans="1:7" x14ac:dyDescent="0.25">
      <c r="A150" s="1" t="s">
        <v>1938</v>
      </c>
      <c r="B150" s="22" t="s">
        <v>1939</v>
      </c>
      <c r="C150" s="22" t="s">
        <v>57</v>
      </c>
      <c r="D150" s="22" t="str">
        <f>VLOOKUP(A150,'2025'!$E$1:$M$3728,9,0)</f>
        <v>Santiago</v>
      </c>
      <c r="E150" s="93">
        <f>SUMIF('2025'!$E$2:$E$13728,A150,'2025'!$H$2:$H$13728)</f>
        <v>13200000</v>
      </c>
      <c r="F150" s="93">
        <f>VLOOKUP(A150,'[1]DJ Empresas'!$A$7:$G$1036,7,0)</f>
        <v>41540369</v>
      </c>
      <c r="G150" s="94">
        <f t="shared" si="2"/>
        <v>28340369</v>
      </c>
    </row>
    <row r="151" spans="1:7" x14ac:dyDescent="0.25">
      <c r="A151" s="1" t="s">
        <v>2073</v>
      </c>
      <c r="B151" s="22" t="s">
        <v>2074</v>
      </c>
      <c r="C151" s="22" t="s">
        <v>47</v>
      </c>
      <c r="D151" s="22" t="str">
        <f>VLOOKUP(A151,'2025'!$E$1:$M$3728,9,0)</f>
        <v>Santiago</v>
      </c>
      <c r="E151" s="93">
        <f>SUMIF('2025'!$E$2:$E$13728,A151,'2025'!$H$2:$H$13728)</f>
        <v>23500000</v>
      </c>
      <c r="F151" s="93">
        <f>VLOOKUP(A151,'[1]DJ Empresas'!$A$7:$G$1036,7,0)</f>
        <v>51804181</v>
      </c>
      <c r="G151" s="94">
        <f t="shared" si="2"/>
        <v>28304181</v>
      </c>
    </row>
    <row r="152" spans="1:7" x14ac:dyDescent="0.25">
      <c r="A152" s="1" t="s">
        <v>1396</v>
      </c>
      <c r="B152" s="22" t="s">
        <v>1397</v>
      </c>
      <c r="C152" s="22" t="s">
        <v>87</v>
      </c>
      <c r="D152" s="22" t="str">
        <f>VLOOKUP(A152,'2025'!$E$1:$M$3728,9,0)</f>
        <v>Antofagasta</v>
      </c>
      <c r="E152" s="93">
        <f>SUMIF('2025'!$E$2:$E$13728,A152,'2025'!$H$2:$H$13728)</f>
        <v>1178570</v>
      </c>
      <c r="F152" s="93">
        <f>VLOOKUP(A152,'[1]DJ Empresas'!$A$7:$G$1036,7,0)</f>
        <v>29152589</v>
      </c>
      <c r="G152" s="94">
        <f t="shared" si="2"/>
        <v>27974019</v>
      </c>
    </row>
    <row r="153" spans="1:7" x14ac:dyDescent="0.25">
      <c r="A153" s="1" t="s">
        <v>2359</v>
      </c>
      <c r="B153" s="22" t="s">
        <v>2360</v>
      </c>
      <c r="C153" s="22" t="s">
        <v>51</v>
      </c>
      <c r="D153" s="22" t="str">
        <f>VLOOKUP(A153,'2025'!$E$1:$M$3728,9,0)</f>
        <v>Viña Del Mar</v>
      </c>
      <c r="E153" s="93">
        <f>SUMIF('2025'!$E$2:$E$13728,A153,'2025'!$H$2:$H$13728)</f>
        <v>5113636</v>
      </c>
      <c r="F153" s="93">
        <f>VLOOKUP(A153,'[1]DJ Empresas'!$A$7:$G$1036,7,0)</f>
        <v>32765874</v>
      </c>
      <c r="G153" s="94">
        <f t="shared" si="2"/>
        <v>27652238</v>
      </c>
    </row>
    <row r="154" spans="1:7" x14ac:dyDescent="0.25">
      <c r="A154" s="1" t="s">
        <v>2391</v>
      </c>
      <c r="B154" s="22" t="s">
        <v>2392</v>
      </c>
      <c r="C154" s="22" t="s">
        <v>51</v>
      </c>
      <c r="D154" s="22" t="str">
        <f>VLOOKUP(A154,'2025'!$E$1:$M$3728,9,0)</f>
        <v>La Serena</v>
      </c>
      <c r="E154" s="93">
        <f>SUMIF('2025'!$E$2:$E$13728,A154,'2025'!$H$2:$H$13728)</f>
        <v>3000000</v>
      </c>
      <c r="F154" s="93">
        <f>VLOOKUP(A154,'[1]DJ Empresas'!$A$7:$G$1036,7,0)</f>
        <v>30311579</v>
      </c>
      <c r="G154" s="94">
        <f t="shared" si="2"/>
        <v>27311579</v>
      </c>
    </row>
    <row r="155" spans="1:7" x14ac:dyDescent="0.25">
      <c r="A155" s="1" t="s">
        <v>1357</v>
      </c>
      <c r="B155" s="22" t="s">
        <v>1358</v>
      </c>
      <c r="C155" s="22" t="s">
        <v>47</v>
      </c>
      <c r="D155" s="22" t="str">
        <f>VLOOKUP(A155,'2025'!$E$1:$M$3728,9,0)</f>
        <v>Santiago</v>
      </c>
      <c r="E155" s="93">
        <f>SUMIF('2025'!$E$2:$E$13728,A155,'2025'!$H$2:$H$13728)</f>
        <v>345544969</v>
      </c>
      <c r="F155" s="93">
        <f>VLOOKUP(A155,'[1]DJ Empresas'!$A$7:$G$1036,7,0)</f>
        <v>372234720</v>
      </c>
      <c r="G155" s="94">
        <f t="shared" si="2"/>
        <v>26689751</v>
      </c>
    </row>
    <row r="156" spans="1:7" x14ac:dyDescent="0.25">
      <c r="A156" s="1" t="s">
        <v>213</v>
      </c>
      <c r="B156" s="22" t="s">
        <v>214</v>
      </c>
      <c r="C156" s="22" t="s">
        <v>54</v>
      </c>
      <c r="D156" s="22" t="str">
        <f>VLOOKUP(A156,'2025'!$E$1:$M$3728,9,0)</f>
        <v>Santiago</v>
      </c>
      <c r="E156" s="93">
        <f>SUMIF('2025'!$E$2:$E$13728,A156,'2025'!$H$2:$H$13728)</f>
        <v>1269276</v>
      </c>
      <c r="F156" s="93">
        <f>VLOOKUP(A156,'[1]DJ Empresas'!$A$7:$G$1036,7,0)</f>
        <v>27862859</v>
      </c>
      <c r="G156" s="94">
        <f t="shared" si="2"/>
        <v>26593583</v>
      </c>
    </row>
    <row r="157" spans="1:7" x14ac:dyDescent="0.25">
      <c r="A157" s="1" t="s">
        <v>824</v>
      </c>
      <c r="B157" s="22" t="s">
        <v>825</v>
      </c>
      <c r="C157" s="22" t="s">
        <v>87</v>
      </c>
      <c r="D157" s="22" t="str">
        <f>VLOOKUP(A157,'2025'!$E$1:$M$3728,9,0)</f>
        <v>Antofagasta</v>
      </c>
      <c r="E157" s="93">
        <f>SUMIF('2025'!$E$2:$E$13728,A157,'2025'!$H$2:$H$13728)</f>
        <v>580694571</v>
      </c>
      <c r="F157" s="93">
        <f>VLOOKUP(A157,'[1]DJ Empresas'!$A$7:$G$1036,7,0)</f>
        <v>607259054</v>
      </c>
      <c r="G157" s="94">
        <f t="shared" si="2"/>
        <v>26564483</v>
      </c>
    </row>
    <row r="158" spans="1:7" x14ac:dyDescent="0.25">
      <c r="A158" s="1" t="s">
        <v>1776</v>
      </c>
      <c r="B158" s="22" t="s">
        <v>1777</v>
      </c>
      <c r="C158" s="22" t="s">
        <v>57</v>
      </c>
      <c r="D158" s="22" t="str">
        <f>VLOOKUP(A158,'2025'!$E$1:$M$3728,9,0)</f>
        <v>Santiago</v>
      </c>
      <c r="E158" s="93">
        <f>SUMIF('2025'!$E$2:$E$13728,A158,'2025'!$H$2:$H$13728)</f>
        <v>505553</v>
      </c>
      <c r="F158" s="93">
        <f>VLOOKUP(A158,'[1]DJ Empresas'!$A$7:$G$1036,7,0)</f>
        <v>26744165</v>
      </c>
      <c r="G158" s="94">
        <f t="shared" si="2"/>
        <v>26238612</v>
      </c>
    </row>
    <row r="159" spans="1:7" x14ac:dyDescent="0.25">
      <c r="A159" s="1" t="s">
        <v>1848</v>
      </c>
      <c r="B159" s="22" t="s">
        <v>1849</v>
      </c>
      <c r="C159" s="22" t="s">
        <v>47</v>
      </c>
      <c r="D159" s="22" t="str">
        <f>VLOOKUP(A159,'2025'!$E$1:$M$3728,9,0)</f>
        <v>Santiago</v>
      </c>
      <c r="E159" s="93">
        <f>SUMIF('2025'!$E$2:$E$13728,A159,'2025'!$H$2:$H$13728)</f>
        <v>210746173</v>
      </c>
      <c r="F159" s="93">
        <f>VLOOKUP(A159,'[1]DJ Empresas'!$A$7:$G$1036,7,0)</f>
        <v>236907551</v>
      </c>
      <c r="G159" s="94">
        <f t="shared" si="2"/>
        <v>26161378</v>
      </c>
    </row>
    <row r="160" spans="1:7" x14ac:dyDescent="0.25">
      <c r="A160" s="1" t="s">
        <v>2297</v>
      </c>
      <c r="B160" s="22" t="s">
        <v>2298</v>
      </c>
      <c r="C160" s="22" t="s">
        <v>57</v>
      </c>
      <c r="D160" s="22" t="str">
        <f>VLOOKUP(A160,'2025'!$E$1:$M$3728,9,0)</f>
        <v>Santiago</v>
      </c>
      <c r="E160" s="93">
        <f>SUMIF('2025'!$E$2:$E$13728,A160,'2025'!$H$2:$H$13728)</f>
        <v>7498936</v>
      </c>
      <c r="F160" s="93">
        <f>VLOOKUP(A160,'[1]DJ Empresas'!$A$7:$G$1036,7,0)</f>
        <v>33401202</v>
      </c>
      <c r="G160" s="94">
        <f t="shared" si="2"/>
        <v>25902266</v>
      </c>
    </row>
    <row r="161" spans="1:7" x14ac:dyDescent="0.25">
      <c r="A161" s="1" t="s">
        <v>954</v>
      </c>
      <c r="B161" s="22" t="s">
        <v>955</v>
      </c>
      <c r="C161" s="22" t="s">
        <v>54</v>
      </c>
      <c r="D161" s="22" t="str">
        <f>VLOOKUP(A161,'2025'!$E$1:$M$3728,9,0)</f>
        <v>Santiago</v>
      </c>
      <c r="E161" s="93">
        <f>SUMIF('2025'!$E$2:$E$13728,A161,'2025'!$H$2:$H$13728)</f>
        <v>230000000</v>
      </c>
      <c r="F161" s="93">
        <f>VLOOKUP(A161,'[1]DJ Empresas'!$A$7:$G$1036,7,0)</f>
        <v>255444079</v>
      </c>
      <c r="G161" s="94">
        <f t="shared" si="2"/>
        <v>25444079</v>
      </c>
    </row>
    <row r="162" spans="1:7" x14ac:dyDescent="0.25">
      <c r="A162" s="1" t="s">
        <v>1773</v>
      </c>
      <c r="B162" s="22" t="s">
        <v>1774</v>
      </c>
      <c r="C162" s="22" t="s">
        <v>57</v>
      </c>
      <c r="D162" s="22" t="str">
        <f>VLOOKUP(A162,'2025'!$E$1:$M$3728,9,0)</f>
        <v>Santiago</v>
      </c>
      <c r="E162" s="93">
        <f>SUMIF('2025'!$E$2:$E$13728,A162,'2025'!$H$2:$H$13728)</f>
        <v>1019255</v>
      </c>
      <c r="F162" s="93">
        <f>VLOOKUP(A162,'[1]DJ Empresas'!$A$7:$G$1036,7,0)</f>
        <v>25878966</v>
      </c>
      <c r="G162" s="94">
        <f t="shared" si="2"/>
        <v>24859711</v>
      </c>
    </row>
    <row r="163" spans="1:7" x14ac:dyDescent="0.25">
      <c r="A163" s="1" t="s">
        <v>2389</v>
      </c>
      <c r="B163" s="22" t="s">
        <v>2390</v>
      </c>
      <c r="C163" s="22" t="s">
        <v>54</v>
      </c>
      <c r="D163" s="22" t="str">
        <f>VLOOKUP(A163,'2025'!$E$1:$M$3728,9,0)</f>
        <v>Santiago</v>
      </c>
      <c r="E163" s="93">
        <f>SUMIF('2025'!$E$2:$E$13728,A163,'2025'!$H$2:$H$13728)</f>
        <v>30000000</v>
      </c>
      <c r="F163" s="93">
        <f>VLOOKUP(A163,'[1]DJ Empresas'!$A$7:$G$1036,7,0)</f>
        <v>54391814</v>
      </c>
      <c r="G163" s="94">
        <f t="shared" si="2"/>
        <v>24391814</v>
      </c>
    </row>
    <row r="164" spans="1:7" x14ac:dyDescent="0.25">
      <c r="A164" s="1" t="s">
        <v>435</v>
      </c>
      <c r="B164" s="22" t="s">
        <v>436</v>
      </c>
      <c r="C164" s="22" t="s">
        <v>77</v>
      </c>
      <c r="D164" s="22" t="str">
        <f>VLOOKUP(A164,'2025'!$E$1:$M$3728,9,0)</f>
        <v>Santiago</v>
      </c>
      <c r="E164" s="93">
        <f>SUMIF('2025'!$E$2:$E$13728,A164,'2025'!$H$2:$H$13728)</f>
        <v>27000000</v>
      </c>
      <c r="F164" s="93">
        <f>VLOOKUP(A164,'[1]DJ Empresas'!$A$7:$G$1036,7,0)</f>
        <v>51340720</v>
      </c>
      <c r="G164" s="94">
        <f t="shared" si="2"/>
        <v>24340720</v>
      </c>
    </row>
    <row r="165" spans="1:7" x14ac:dyDescent="0.25">
      <c r="A165" s="1" t="s">
        <v>1666</v>
      </c>
      <c r="B165" s="22" t="s">
        <v>1667</v>
      </c>
      <c r="C165" s="22" t="s">
        <v>77</v>
      </c>
      <c r="D165" s="22" t="str">
        <f>VLOOKUP(A165,'2025'!$E$1:$M$3728,9,0)</f>
        <v>Santiago</v>
      </c>
      <c r="E165" s="93">
        <f>SUMIF('2025'!$E$2:$E$13728,A165,'2025'!$H$2:$H$13728)</f>
        <v>209507284</v>
      </c>
      <c r="F165" s="93">
        <f>VLOOKUP(A165,'[1]DJ Empresas'!$A$7:$G$1036,7,0)</f>
        <v>233476982</v>
      </c>
      <c r="G165" s="94">
        <f t="shared" si="2"/>
        <v>23969698</v>
      </c>
    </row>
    <row r="166" spans="1:7" x14ac:dyDescent="0.25">
      <c r="A166" s="1" t="s">
        <v>2291</v>
      </c>
      <c r="B166" s="22" t="s">
        <v>2292</v>
      </c>
      <c r="C166" s="22" t="s">
        <v>47</v>
      </c>
      <c r="D166" s="22" t="str">
        <f>VLOOKUP(A166,'2025'!$E$1:$M$3728,9,0)</f>
        <v>Santiago</v>
      </c>
      <c r="E166" s="93">
        <f>SUMIF('2025'!$E$2:$E$13728,A166,'2025'!$H$2:$H$13728)</f>
        <v>28000000</v>
      </c>
      <c r="F166" s="93">
        <f>VLOOKUP(A166,'[1]DJ Empresas'!$A$7:$G$1036,7,0)</f>
        <v>51940262</v>
      </c>
      <c r="G166" s="94">
        <f t="shared" si="2"/>
        <v>23940262</v>
      </c>
    </row>
    <row r="167" spans="1:7" x14ac:dyDescent="0.25">
      <c r="A167" s="1" t="s">
        <v>715</v>
      </c>
      <c r="B167" s="22" t="s">
        <v>716</v>
      </c>
      <c r="C167" s="22" t="s">
        <v>47</v>
      </c>
      <c r="D167" s="22" t="str">
        <f>VLOOKUP(A167,'2025'!$E$1:$M$3728,9,0)</f>
        <v>Santiago</v>
      </c>
      <c r="E167" s="93">
        <f>SUMIF('2025'!$E$2:$E$13728,A167,'2025'!$H$2:$H$13728)</f>
        <v>377574892</v>
      </c>
      <c r="F167" s="93">
        <f>VLOOKUP(A167,'[1]DJ Empresas'!$A$7:$G$1036,7,0)</f>
        <v>401448712</v>
      </c>
      <c r="G167" s="94">
        <f t="shared" si="2"/>
        <v>23873820</v>
      </c>
    </row>
    <row r="168" spans="1:7" x14ac:dyDescent="0.25">
      <c r="A168" s="1" t="s">
        <v>836</v>
      </c>
      <c r="B168" s="22" t="s">
        <v>837</v>
      </c>
      <c r="C168" s="22" t="s">
        <v>47</v>
      </c>
      <c r="D168" s="22" t="str">
        <f>VLOOKUP(A168,'2025'!$E$1:$M$3728,9,0)</f>
        <v>Santiago</v>
      </c>
      <c r="E168" s="93">
        <f>SUMIF('2025'!$E$2:$E$13728,A168,'2025'!$H$2:$H$13728)</f>
        <v>15779869</v>
      </c>
      <c r="F168" s="93">
        <f>VLOOKUP(A168,'[1]DJ Empresas'!$A$7:$G$1036,7,0)</f>
        <v>39286460</v>
      </c>
      <c r="G168" s="94">
        <f t="shared" si="2"/>
        <v>23506591</v>
      </c>
    </row>
    <row r="169" spans="1:7" x14ac:dyDescent="0.25">
      <c r="A169" s="1" t="s">
        <v>2483</v>
      </c>
      <c r="B169" s="22" t="s">
        <v>2484</v>
      </c>
      <c r="C169" s="22" t="s">
        <v>77</v>
      </c>
      <c r="D169" s="22" t="str">
        <f>VLOOKUP(A169,'2025'!$E$1:$M$3728,9,0)</f>
        <v>Santiago</v>
      </c>
      <c r="E169" s="93">
        <f>SUMIF('2025'!$E$2:$E$13728,A169,'2025'!$H$2:$H$13728)</f>
        <v>10277547</v>
      </c>
      <c r="F169" s="93">
        <f>VLOOKUP(A169,'[1]DJ Empresas'!$A$7:$G$1036,7,0)</f>
        <v>33535265</v>
      </c>
      <c r="G169" s="94">
        <f t="shared" si="2"/>
        <v>23257718</v>
      </c>
    </row>
    <row r="170" spans="1:7" x14ac:dyDescent="0.25">
      <c r="A170" s="1" t="s">
        <v>1688</v>
      </c>
      <c r="B170" s="22" t="s">
        <v>1689</v>
      </c>
      <c r="C170" s="22" t="s">
        <v>77</v>
      </c>
      <c r="D170" s="22" t="str">
        <f>VLOOKUP(A170,'2025'!$E$1:$M$3728,9,0)</f>
        <v>Santiago</v>
      </c>
      <c r="E170" s="93">
        <f>SUMIF('2025'!$E$2:$E$13728,A170,'2025'!$H$2:$H$13728)</f>
        <v>16000000</v>
      </c>
      <c r="F170" s="93">
        <f>VLOOKUP(A170,'[1]DJ Empresas'!$A$7:$G$1036,7,0)</f>
        <v>39013227</v>
      </c>
      <c r="G170" s="94">
        <f t="shared" si="2"/>
        <v>23013227</v>
      </c>
    </row>
    <row r="171" spans="1:7" x14ac:dyDescent="0.25">
      <c r="A171" s="1" t="s">
        <v>1232</v>
      </c>
      <c r="B171" s="22" t="s">
        <v>1233</v>
      </c>
      <c r="C171" s="22" t="s">
        <v>54</v>
      </c>
      <c r="D171" s="22" t="str">
        <f>VLOOKUP(A171,'2025'!$E$1:$M$3728,9,0)</f>
        <v>Santiago</v>
      </c>
      <c r="E171" s="93">
        <f>SUMIF('2025'!$E$2:$E$13728,A171,'2025'!$H$2:$H$13728)</f>
        <v>1198230058</v>
      </c>
      <c r="F171" s="93">
        <f>VLOOKUP(A171,'[1]DJ Empresas'!$A$7:$G$1036,7,0)</f>
        <v>1221094148</v>
      </c>
      <c r="G171" s="94">
        <f t="shared" si="2"/>
        <v>22864090</v>
      </c>
    </row>
    <row r="172" spans="1:7" x14ac:dyDescent="0.25">
      <c r="A172" s="1" t="s">
        <v>1698</v>
      </c>
      <c r="B172" s="22" t="s">
        <v>1699</v>
      </c>
      <c r="C172" s="22" t="s">
        <v>54</v>
      </c>
      <c r="D172" s="22" t="str">
        <f>VLOOKUP(A172,'2025'!$E$1:$M$3728,9,0)</f>
        <v>Santiago</v>
      </c>
      <c r="E172" s="93">
        <f>SUMIF('2025'!$E$2:$E$13728,A172,'2025'!$H$2:$H$13728)</f>
        <v>102467996</v>
      </c>
      <c r="F172" s="93">
        <f>VLOOKUP(A172,'[1]DJ Empresas'!$A$7:$G$1036,7,0)</f>
        <v>125121909</v>
      </c>
      <c r="G172" s="94">
        <f t="shared" si="2"/>
        <v>22653913</v>
      </c>
    </row>
    <row r="173" spans="1:7" x14ac:dyDescent="0.25">
      <c r="A173" s="1" t="s">
        <v>1394</v>
      </c>
      <c r="B173" s="22" t="s">
        <v>1395</v>
      </c>
      <c r="C173" s="22" t="s">
        <v>87</v>
      </c>
      <c r="D173" s="22" t="str">
        <f>VLOOKUP(A173,'2025'!$E$1:$M$3728,9,0)</f>
        <v>Antofagasta</v>
      </c>
      <c r="E173" s="93">
        <f>SUMIF('2025'!$E$2:$E$13728,A173,'2025'!$H$2:$H$13728)</f>
        <v>82500</v>
      </c>
      <c r="F173" s="93">
        <f>VLOOKUP(A173,'[1]DJ Empresas'!$A$7:$G$1036,7,0)</f>
        <v>22724158</v>
      </c>
      <c r="G173" s="94">
        <f t="shared" si="2"/>
        <v>22641658</v>
      </c>
    </row>
    <row r="174" spans="1:7" x14ac:dyDescent="0.25">
      <c r="A174" s="1" t="s">
        <v>2471</v>
      </c>
      <c r="B174" s="22" t="s">
        <v>2472</v>
      </c>
      <c r="C174" s="22" t="s">
        <v>54</v>
      </c>
      <c r="D174" s="22" t="str">
        <f>VLOOKUP(A174,'2025'!$E$1:$M$3728,9,0)</f>
        <v>Santiago</v>
      </c>
      <c r="E174" s="93">
        <f>SUMIF('2025'!$E$2:$E$13728,A174,'2025'!$H$2:$H$13728)</f>
        <v>1200000</v>
      </c>
      <c r="F174" s="93">
        <f>VLOOKUP(A174,'[1]DJ Empresas'!$A$7:$G$1036,7,0)</f>
        <v>23632825</v>
      </c>
      <c r="G174" s="94">
        <f t="shared" si="2"/>
        <v>22432825</v>
      </c>
    </row>
    <row r="175" spans="1:7" x14ac:dyDescent="0.25">
      <c r="A175" s="1" t="s">
        <v>1715</v>
      </c>
      <c r="B175" s="22" t="s">
        <v>1716</v>
      </c>
      <c r="C175" s="22" t="s">
        <v>77</v>
      </c>
      <c r="D175" s="22" t="str">
        <f>VLOOKUP(A175,'2025'!$E$1:$M$3728,9,0)</f>
        <v>Santiago</v>
      </c>
      <c r="E175" s="93">
        <f>SUMIF('2025'!$E$2:$E$13728,A175,'2025'!$H$2:$H$13728)</f>
        <v>11000000</v>
      </c>
      <c r="F175" s="93">
        <f>VLOOKUP(A175,'[1]DJ Empresas'!$A$7:$G$1036,7,0)</f>
        <v>33324043</v>
      </c>
      <c r="G175" s="94">
        <f t="shared" si="2"/>
        <v>22324043</v>
      </c>
    </row>
    <row r="176" spans="1:7" x14ac:dyDescent="0.25">
      <c r="A176" s="1" t="s">
        <v>1365</v>
      </c>
      <c r="B176" s="22" t="s">
        <v>1366</v>
      </c>
      <c r="C176" s="22" t="s">
        <v>42</v>
      </c>
      <c r="D176" s="22" t="str">
        <f>VLOOKUP(A176,'2025'!$E$1:$M$3728,9,0)</f>
        <v>Puerto Montt</v>
      </c>
      <c r="E176" s="93">
        <f>SUMIF('2025'!$E$2:$E$13728,A176,'2025'!$H$2:$H$13728)</f>
        <v>277292977</v>
      </c>
      <c r="F176" s="93">
        <f>VLOOKUP(A176,'[1]DJ Empresas'!$A$7:$G$1036,7,0)</f>
        <v>299441176</v>
      </c>
      <c r="G176" s="94">
        <f t="shared" si="2"/>
        <v>22148199</v>
      </c>
    </row>
    <row r="177" spans="1:7" x14ac:dyDescent="0.25">
      <c r="A177" s="1" t="s">
        <v>2481</v>
      </c>
      <c r="B177" s="22" t="s">
        <v>2482</v>
      </c>
      <c r="C177" s="22" t="s">
        <v>57</v>
      </c>
      <c r="D177" s="22" t="str">
        <f>VLOOKUP(A177,'2025'!$E$1:$M$3728,9,0)</f>
        <v>Santiago</v>
      </c>
      <c r="E177" s="93">
        <f>SUMIF('2025'!$E$2:$E$13728,A177,'2025'!$H$2:$H$13728)</f>
        <v>19065000</v>
      </c>
      <c r="F177" s="93">
        <f>VLOOKUP(A177,'[1]DJ Empresas'!$A$7:$G$1036,7,0)</f>
        <v>40946173</v>
      </c>
      <c r="G177" s="94">
        <f t="shared" si="2"/>
        <v>21881173</v>
      </c>
    </row>
    <row r="178" spans="1:7" x14ac:dyDescent="0.25">
      <c r="A178" s="1" t="s">
        <v>1526</v>
      </c>
      <c r="B178" s="22" t="s">
        <v>1527</v>
      </c>
      <c r="C178" s="22" t="s">
        <v>77</v>
      </c>
      <c r="D178" s="22" t="str">
        <f>VLOOKUP(A178,'2025'!$E$1:$M$3728,9,0)</f>
        <v>Santiago</v>
      </c>
      <c r="E178" s="93">
        <f>SUMIF('2025'!$E$2:$E$13728,A178,'2025'!$H$2:$H$13728)</f>
        <v>6600400</v>
      </c>
      <c r="F178" s="93">
        <f>VLOOKUP(A178,'[1]DJ Empresas'!$A$7:$G$1036,7,0)</f>
        <v>28366579</v>
      </c>
      <c r="G178" s="94">
        <f t="shared" si="2"/>
        <v>21766179</v>
      </c>
    </row>
    <row r="179" spans="1:7" x14ac:dyDescent="0.25">
      <c r="A179" s="1" t="s">
        <v>2325</v>
      </c>
      <c r="B179" s="22" t="s">
        <v>2326</v>
      </c>
      <c r="C179" s="22" t="s">
        <v>57</v>
      </c>
      <c r="D179" s="22" t="str">
        <f>VLOOKUP(A179,'2025'!$E$1:$M$3728,9,0)</f>
        <v>Santiago</v>
      </c>
      <c r="E179" s="93">
        <f>SUMIF('2025'!$E$2:$E$13728,A179,'2025'!$H$2:$H$13728)</f>
        <v>7000000</v>
      </c>
      <c r="F179" s="93">
        <f>VLOOKUP(A179,'[1]DJ Empresas'!$A$7:$G$1036,7,0)</f>
        <v>28589968</v>
      </c>
      <c r="G179" s="94">
        <f t="shared" si="2"/>
        <v>21589968</v>
      </c>
    </row>
    <row r="180" spans="1:7" x14ac:dyDescent="0.25">
      <c r="A180" s="1" t="s">
        <v>1931</v>
      </c>
      <c r="B180" s="22" t="s">
        <v>1932</v>
      </c>
      <c r="C180" s="22" t="s">
        <v>77</v>
      </c>
      <c r="D180" s="22" t="str">
        <f>VLOOKUP(A180,'2025'!$E$1:$M$3728,9,0)</f>
        <v>Santiago</v>
      </c>
      <c r="E180" s="93">
        <f>SUMIF('2025'!$E$2:$E$13728,A180,'2025'!$H$2:$H$13728)</f>
        <v>4066089</v>
      </c>
      <c r="F180" s="93">
        <f>VLOOKUP(A180,'[1]DJ Empresas'!$A$7:$G$1036,7,0)</f>
        <v>25614712</v>
      </c>
      <c r="G180" s="94">
        <f t="shared" si="2"/>
        <v>21548623</v>
      </c>
    </row>
    <row r="181" spans="1:7" x14ac:dyDescent="0.25">
      <c r="A181" s="1" t="s">
        <v>1522</v>
      </c>
      <c r="B181" s="22" t="s">
        <v>1523</v>
      </c>
      <c r="C181" s="22" t="s">
        <v>64</v>
      </c>
      <c r="D181" s="22" t="str">
        <f>VLOOKUP(A181,'2025'!$E$1:$M$3728,9,0)</f>
        <v>Concepción</v>
      </c>
      <c r="E181" s="93">
        <f>SUMIF('2025'!$E$2:$E$13728,A181,'2025'!$H$2:$H$13728)</f>
        <v>4000000</v>
      </c>
      <c r="F181" s="93">
        <f>VLOOKUP(A181,'[1]DJ Empresas'!$A$7:$G$1036,7,0)</f>
        <v>25322051</v>
      </c>
      <c r="G181" s="94">
        <f t="shared" si="2"/>
        <v>21322051</v>
      </c>
    </row>
    <row r="182" spans="1:7" x14ac:dyDescent="0.25">
      <c r="A182" s="1" t="s">
        <v>1992</v>
      </c>
      <c r="B182" s="22" t="s">
        <v>1993</v>
      </c>
      <c r="C182" s="22" t="s">
        <v>57</v>
      </c>
      <c r="D182" s="22" t="str">
        <f>VLOOKUP(A182,'2025'!$E$1:$M$3728,9,0)</f>
        <v>Santiago</v>
      </c>
      <c r="E182" s="93">
        <f>SUMIF('2025'!$E$2:$E$13728,A182,'2025'!$H$2:$H$13728)</f>
        <v>63000000</v>
      </c>
      <c r="F182" s="93">
        <f>VLOOKUP(A182,'[1]DJ Empresas'!$A$7:$G$1036,7,0)</f>
        <v>84069938</v>
      </c>
      <c r="G182" s="94">
        <f t="shared" si="2"/>
        <v>21069938</v>
      </c>
    </row>
    <row r="183" spans="1:7" x14ac:dyDescent="0.25">
      <c r="A183" s="1" t="s">
        <v>2152</v>
      </c>
      <c r="B183" s="22" t="s">
        <v>2153</v>
      </c>
      <c r="C183" s="22" t="s">
        <v>347</v>
      </c>
      <c r="D183" s="22" t="str">
        <f>VLOOKUP(A183,'2025'!$E$1:$M$3728,9,0)</f>
        <v>Temuco</v>
      </c>
      <c r="E183" s="93">
        <f>SUMIF('2025'!$E$2:$E$13728,A183,'2025'!$H$2:$H$13728)</f>
        <v>119264000</v>
      </c>
      <c r="F183" s="93">
        <f>VLOOKUP(A183,'[1]DJ Empresas'!$A$7:$G$1036,7,0)</f>
        <v>140162661</v>
      </c>
      <c r="G183" s="94">
        <f t="shared" si="2"/>
        <v>20898661</v>
      </c>
    </row>
    <row r="184" spans="1:7" x14ac:dyDescent="0.25">
      <c r="A184" s="1" t="s">
        <v>1301</v>
      </c>
      <c r="B184" s="22" t="s">
        <v>1302</v>
      </c>
      <c r="C184" s="22" t="s">
        <v>347</v>
      </c>
      <c r="D184" s="22" t="str">
        <f>VLOOKUP(A184,'2025'!$E$1:$M$3728,9,0)</f>
        <v>Temuco</v>
      </c>
      <c r="E184" s="93">
        <f>SUMIF('2025'!$E$2:$E$13728,A184,'2025'!$H$2:$H$13728)</f>
        <v>5786667</v>
      </c>
      <c r="F184" s="93">
        <f>VLOOKUP(A184,'[1]DJ Empresas'!$A$7:$G$1036,7,0)</f>
        <v>26684963</v>
      </c>
      <c r="G184" s="94">
        <f t="shared" si="2"/>
        <v>20898296</v>
      </c>
    </row>
    <row r="185" spans="1:7" x14ac:dyDescent="0.25">
      <c r="A185" s="1" t="s">
        <v>1929</v>
      </c>
      <c r="B185" s="22" t="s">
        <v>1930</v>
      </c>
      <c r="C185" s="22" t="s">
        <v>57</v>
      </c>
      <c r="D185" s="22" t="str">
        <f>VLOOKUP(A185,'2025'!$E$1:$M$3728,9,0)</f>
        <v>Santiago</v>
      </c>
      <c r="E185" s="93">
        <f>SUMIF('2025'!$E$2:$E$13728,A185,'2025'!$H$2:$H$13728)</f>
        <v>11724734</v>
      </c>
      <c r="F185" s="93">
        <f>VLOOKUP(A185,'[1]DJ Empresas'!$A$7:$G$1036,7,0)</f>
        <v>32548015</v>
      </c>
      <c r="G185" s="94">
        <f t="shared" si="2"/>
        <v>20823281</v>
      </c>
    </row>
    <row r="186" spans="1:7" x14ac:dyDescent="0.25">
      <c r="A186" s="1" t="s">
        <v>936</v>
      </c>
      <c r="B186" s="22" t="s">
        <v>937</v>
      </c>
      <c r="C186" s="22" t="s">
        <v>57</v>
      </c>
      <c r="D186" s="22" t="str">
        <f>VLOOKUP(A186,'2025'!$E$1:$M$3728,9,0)</f>
        <v>Santiago</v>
      </c>
      <c r="E186" s="93">
        <f>SUMIF('2025'!$E$2:$E$13728,A186,'2025'!$H$2:$H$13728)</f>
        <v>120000000</v>
      </c>
      <c r="F186" s="93">
        <f>VLOOKUP(A186,'[1]DJ Empresas'!$A$7:$G$1036,7,0)</f>
        <v>140646961</v>
      </c>
      <c r="G186" s="94">
        <f t="shared" si="2"/>
        <v>20646961</v>
      </c>
    </row>
    <row r="187" spans="1:7" x14ac:dyDescent="0.25">
      <c r="A187" s="1" t="s">
        <v>1548</v>
      </c>
      <c r="B187" s="22" t="s">
        <v>1549</v>
      </c>
      <c r="C187" s="22" t="s">
        <v>64</v>
      </c>
      <c r="D187" s="22" t="str">
        <f>VLOOKUP(A187,'2025'!$E$1:$M$3728,9,0)</f>
        <v>Concepción</v>
      </c>
      <c r="E187" s="93">
        <f>SUMIF('2025'!$E$2:$E$13728,A187,'2025'!$H$2:$H$13728)</f>
        <v>1520000</v>
      </c>
      <c r="F187" s="93">
        <f>VLOOKUP(A187,'[1]DJ Empresas'!$A$7:$G$1036,7,0)</f>
        <v>21853434</v>
      </c>
      <c r="G187" s="94">
        <f t="shared" si="2"/>
        <v>20333434</v>
      </c>
    </row>
    <row r="188" spans="1:7" x14ac:dyDescent="0.25">
      <c r="A188" s="1" t="s">
        <v>1880</v>
      </c>
      <c r="B188" s="22" t="s">
        <v>1881</v>
      </c>
      <c r="C188" s="22" t="s">
        <v>77</v>
      </c>
      <c r="D188" s="22" t="str">
        <f>VLOOKUP(A188,'2025'!$E$1:$M$3728,9,0)</f>
        <v>Santiago</v>
      </c>
      <c r="E188" s="93">
        <f>SUMIF('2025'!$E$2:$E$13728,A188,'2025'!$H$2:$H$13728)</f>
        <v>363929836</v>
      </c>
      <c r="F188" s="93">
        <f>VLOOKUP(A188,'[1]DJ Empresas'!$A$7:$G$1036,7,0)</f>
        <v>383795426</v>
      </c>
      <c r="G188" s="94">
        <f t="shared" si="2"/>
        <v>19865590</v>
      </c>
    </row>
    <row r="189" spans="1:7" x14ac:dyDescent="0.25">
      <c r="A189" s="1" t="s">
        <v>1532</v>
      </c>
      <c r="B189" s="22" t="s">
        <v>1533</v>
      </c>
      <c r="C189" s="22" t="s">
        <v>54</v>
      </c>
      <c r="D189" s="22" t="str">
        <f>VLOOKUP(A189,'2025'!$E$1:$M$3728,9,0)</f>
        <v>Santiago</v>
      </c>
      <c r="E189" s="93">
        <f>SUMIF('2025'!$E$2:$E$13728,A189,'2025'!$H$2:$H$13728)</f>
        <v>275551770</v>
      </c>
      <c r="F189" s="93">
        <f>VLOOKUP(A189,'[1]DJ Empresas'!$A$7:$G$1036,7,0)</f>
        <v>295218108</v>
      </c>
      <c r="G189" s="94">
        <f t="shared" si="2"/>
        <v>19666338</v>
      </c>
    </row>
    <row r="190" spans="1:7" x14ac:dyDescent="0.25">
      <c r="A190" s="1" t="s">
        <v>873</v>
      </c>
      <c r="B190" s="22" t="s">
        <v>874</v>
      </c>
      <c r="C190" s="22" t="s">
        <v>47</v>
      </c>
      <c r="D190" s="22" t="str">
        <f>VLOOKUP(A190,'2025'!$E$1:$M$3728,9,0)</f>
        <v>Santiago</v>
      </c>
      <c r="E190" s="93">
        <f>SUMIF('2025'!$E$2:$E$13728,A190,'2025'!$H$2:$H$13728)</f>
        <v>20975541</v>
      </c>
      <c r="F190" s="93">
        <f>VLOOKUP(A190,'[1]DJ Empresas'!$A$7:$G$1036,7,0)</f>
        <v>40386758</v>
      </c>
      <c r="G190" s="94">
        <f t="shared" si="2"/>
        <v>19411217</v>
      </c>
    </row>
    <row r="191" spans="1:7" x14ac:dyDescent="0.25">
      <c r="A191" s="1" t="s">
        <v>1295</v>
      </c>
      <c r="B191" s="22" t="s">
        <v>1296</v>
      </c>
      <c r="C191" s="22" t="s">
        <v>87</v>
      </c>
      <c r="D191" s="22" t="str">
        <f>VLOOKUP(A191,'2025'!$E$1:$M$3728,9,0)</f>
        <v>Antofagasta</v>
      </c>
      <c r="E191" s="93">
        <f>SUMIF('2025'!$E$2:$E$13728,A191,'2025'!$H$2:$H$13728)</f>
        <v>642085938</v>
      </c>
      <c r="F191" s="93">
        <f>VLOOKUP(A191,'[1]DJ Empresas'!$A$7:$G$1036,7,0)</f>
        <v>661359533</v>
      </c>
      <c r="G191" s="94">
        <f t="shared" si="2"/>
        <v>19273595</v>
      </c>
    </row>
    <row r="192" spans="1:7" x14ac:dyDescent="0.25">
      <c r="A192" s="1" t="s">
        <v>592</v>
      </c>
      <c r="B192" s="22" t="s">
        <v>593</v>
      </c>
      <c r="C192" s="22" t="s">
        <v>87</v>
      </c>
      <c r="D192" s="22" t="str">
        <f>VLOOKUP(A192,'2025'!$E$1:$M$3728,9,0)</f>
        <v>Santiago</v>
      </c>
      <c r="E192" s="93">
        <f>SUMIF('2025'!$E$2:$E$13728,A192,'2025'!$H$2:$H$13728)</f>
        <v>225000000</v>
      </c>
      <c r="F192" s="93">
        <f>VLOOKUP(A192,'[1]DJ Empresas'!$A$7:$G$1036,7,0)</f>
        <v>244066782</v>
      </c>
      <c r="G192" s="94">
        <f t="shared" si="2"/>
        <v>19066782</v>
      </c>
    </row>
    <row r="193" spans="1:7" x14ac:dyDescent="0.25">
      <c r="A193" s="1" t="s">
        <v>1496</v>
      </c>
      <c r="B193" s="22" t="s">
        <v>1497</v>
      </c>
      <c r="C193" s="22" t="s">
        <v>87</v>
      </c>
      <c r="D193" s="22" t="str">
        <f>VLOOKUP(A193,'2025'!$E$1:$M$3728,9,0)</f>
        <v>Antofagasta</v>
      </c>
      <c r="E193" s="93">
        <f>SUMIF('2025'!$E$2:$E$13728,A193,'2025'!$H$2:$H$13728)</f>
        <v>5044705</v>
      </c>
      <c r="F193" s="93">
        <f>VLOOKUP(A193,'[1]DJ Empresas'!$A$7:$G$1036,7,0)</f>
        <v>24058799</v>
      </c>
      <c r="G193" s="94">
        <f t="shared" si="2"/>
        <v>19014094</v>
      </c>
    </row>
    <row r="194" spans="1:7" x14ac:dyDescent="0.25">
      <c r="A194" s="1" t="s">
        <v>2428</v>
      </c>
      <c r="B194" s="22" t="s">
        <v>2429</v>
      </c>
      <c r="C194" s="22" t="s">
        <v>77</v>
      </c>
      <c r="D194" s="22" t="str">
        <f>VLOOKUP(A194,'2025'!$E$1:$M$3728,9,0)</f>
        <v>Santiago</v>
      </c>
      <c r="E194" s="93">
        <f>SUMIF('2025'!$E$2:$E$13728,A194,'2025'!$H$2:$H$13728)</f>
        <v>6000000</v>
      </c>
      <c r="F194" s="93">
        <f>VLOOKUP(A194,'[1]DJ Empresas'!$A$7:$G$1036,7,0)</f>
        <v>24947994</v>
      </c>
      <c r="G194" s="94">
        <f t="shared" si="2"/>
        <v>18947994</v>
      </c>
    </row>
    <row r="195" spans="1:7" x14ac:dyDescent="0.25">
      <c r="A195" s="1" t="s">
        <v>673</v>
      </c>
      <c r="B195" s="22" t="s">
        <v>674</v>
      </c>
      <c r="C195" s="22" t="s">
        <v>54</v>
      </c>
      <c r="D195" s="22" t="str">
        <f>VLOOKUP(A195,'2025'!$E$1:$M$3728,9,0)</f>
        <v>Santiago</v>
      </c>
      <c r="E195" s="93">
        <f>SUMIF('2025'!$E$2:$E$13728,A195,'2025'!$H$2:$H$13728)</f>
        <v>25000000</v>
      </c>
      <c r="F195" s="93">
        <f>VLOOKUP(A195,'[1]DJ Empresas'!$A$7:$G$1036,7,0)</f>
        <v>43769178</v>
      </c>
      <c r="G195" s="94">
        <f t="shared" si="2"/>
        <v>18769178</v>
      </c>
    </row>
    <row r="196" spans="1:7" x14ac:dyDescent="0.25">
      <c r="A196" s="1" t="s">
        <v>2142</v>
      </c>
      <c r="B196" s="22" t="s">
        <v>2143</v>
      </c>
      <c r="C196" s="22" t="s">
        <v>47</v>
      </c>
      <c r="D196" s="22" t="str">
        <f>VLOOKUP(A196,'2025'!$E$1:$M$3728,9,0)</f>
        <v>Santiago</v>
      </c>
      <c r="E196" s="93">
        <f>SUMIF('2025'!$E$2:$E$13728,A196,'2025'!$H$2:$H$13728)</f>
        <v>750000</v>
      </c>
      <c r="F196" s="93">
        <f>VLOOKUP(A196,'[1]DJ Empresas'!$A$7:$G$1036,7,0)</f>
        <v>19455675</v>
      </c>
      <c r="G196" s="94">
        <f t="shared" ref="G196:G259" si="3">+F196-E196</f>
        <v>18705675</v>
      </c>
    </row>
    <row r="197" spans="1:7" x14ac:dyDescent="0.25">
      <c r="A197" s="1" t="s">
        <v>345</v>
      </c>
      <c r="B197" s="22" t="s">
        <v>346</v>
      </c>
      <c r="C197" s="22" t="s">
        <v>347</v>
      </c>
      <c r="D197" s="22" t="str">
        <f>VLOOKUP(A197,'2025'!$E$1:$M$3728,9,0)</f>
        <v>Temuco</v>
      </c>
      <c r="E197" s="93">
        <f>SUMIF('2025'!$E$2:$E$13728,A197,'2025'!$H$2:$H$13728)</f>
        <v>7200000</v>
      </c>
      <c r="F197" s="93">
        <f>VLOOKUP(A197,'[1]DJ Empresas'!$A$7:$G$1036,7,0)</f>
        <v>25802082</v>
      </c>
      <c r="G197" s="94">
        <f t="shared" si="3"/>
        <v>18602082</v>
      </c>
    </row>
    <row r="198" spans="1:7" x14ac:dyDescent="0.25">
      <c r="A198" s="1" t="s">
        <v>1634</v>
      </c>
      <c r="B198" s="22" t="s">
        <v>1635</v>
      </c>
      <c r="C198" s="22" t="s">
        <v>64</v>
      </c>
      <c r="D198" s="22" t="str">
        <f>VLOOKUP(A198,'2025'!$E$1:$M$3728,9,0)</f>
        <v>Concepción</v>
      </c>
      <c r="E198" s="93">
        <f>SUMIF('2025'!$E$2:$E$13728,A198,'2025'!$H$2:$H$13728)</f>
        <v>156034</v>
      </c>
      <c r="F198" s="93">
        <f>VLOOKUP(A198,'[1]DJ Empresas'!$A$7:$G$1036,7,0)</f>
        <v>18672961</v>
      </c>
      <c r="G198" s="94">
        <f t="shared" si="3"/>
        <v>18516927</v>
      </c>
    </row>
    <row r="199" spans="1:7" x14ac:dyDescent="0.25">
      <c r="A199" s="1" t="s">
        <v>1177</v>
      </c>
      <c r="B199" s="22" t="s">
        <v>1178</v>
      </c>
      <c r="C199" s="22" t="s">
        <v>57</v>
      </c>
      <c r="D199" s="22" t="str">
        <f>VLOOKUP(A199,'2025'!$E$1:$M$3728,9,0)</f>
        <v>Santiago</v>
      </c>
      <c r="E199" s="93">
        <f>SUMIF('2025'!$E$2:$E$13728,A199,'2025'!$H$2:$H$13728)</f>
        <v>57410828</v>
      </c>
      <c r="F199" s="93">
        <f>VLOOKUP(A199,'[1]DJ Empresas'!$A$7:$G$1036,7,0)</f>
        <v>75829787</v>
      </c>
      <c r="G199" s="94">
        <f t="shared" si="3"/>
        <v>18418959</v>
      </c>
    </row>
    <row r="200" spans="1:7" x14ac:dyDescent="0.25">
      <c r="A200" s="1" t="s">
        <v>2289</v>
      </c>
      <c r="B200" s="22" t="s">
        <v>2290</v>
      </c>
      <c r="C200" s="22" t="s">
        <v>54</v>
      </c>
      <c r="D200" s="22" t="str">
        <f>VLOOKUP(A200,'2025'!$E$1:$M$3728,9,0)</f>
        <v>Santiago</v>
      </c>
      <c r="E200" s="93">
        <f>SUMIF('2025'!$E$2:$E$13728,A200,'2025'!$H$2:$H$13728)</f>
        <v>500000</v>
      </c>
      <c r="F200" s="93">
        <f>VLOOKUP(A200,'[1]DJ Empresas'!$A$7:$G$1036,7,0)</f>
        <v>18856986</v>
      </c>
      <c r="G200" s="94">
        <f t="shared" si="3"/>
        <v>18356986</v>
      </c>
    </row>
    <row r="201" spans="1:7" x14ac:dyDescent="0.25">
      <c r="A201" s="1" t="s">
        <v>1911</v>
      </c>
      <c r="B201" s="22" t="s">
        <v>1912</v>
      </c>
      <c r="C201" s="22" t="s">
        <v>42</v>
      </c>
      <c r="D201" s="22" t="str">
        <f>VLOOKUP(A201,'2025'!$E$1:$M$3728,9,0)</f>
        <v>Puerto Montt</v>
      </c>
      <c r="E201" s="93">
        <f>SUMIF('2025'!$E$2:$E$13728,A201,'2025'!$H$2:$H$13728)</f>
        <v>746667</v>
      </c>
      <c r="F201" s="93">
        <f>VLOOKUP(A201,'[1]DJ Empresas'!$A$7:$G$1036,7,0)</f>
        <v>19022770</v>
      </c>
      <c r="G201" s="94">
        <f t="shared" si="3"/>
        <v>18276103</v>
      </c>
    </row>
    <row r="202" spans="1:7" x14ac:dyDescent="0.25">
      <c r="A202" s="1" t="s">
        <v>1477</v>
      </c>
      <c r="B202" s="22" t="s">
        <v>1478</v>
      </c>
      <c r="C202" s="22" t="s">
        <v>47</v>
      </c>
      <c r="D202" s="22" t="str">
        <f>VLOOKUP(A202,'2025'!$E$1:$M$3728,9,0)</f>
        <v>Santiago</v>
      </c>
      <c r="E202" s="93">
        <f>SUMIF('2025'!$E$2:$E$13728,A202,'2025'!$H$2:$H$13728)</f>
        <v>4787143</v>
      </c>
      <c r="F202" s="93">
        <f>VLOOKUP(A202,'[1]DJ Empresas'!$A$7:$G$1036,7,0)</f>
        <v>22747195</v>
      </c>
      <c r="G202" s="94">
        <f t="shared" si="3"/>
        <v>17960052</v>
      </c>
    </row>
    <row r="203" spans="1:7" x14ac:dyDescent="0.25">
      <c r="A203" s="1" t="s">
        <v>2087</v>
      </c>
      <c r="B203" s="22" t="s">
        <v>2088</v>
      </c>
      <c r="C203" s="22" t="s">
        <v>42</v>
      </c>
      <c r="D203" s="22" t="str">
        <f>VLOOKUP(A203,'2025'!$E$1:$M$3728,9,0)</f>
        <v>Puerto Montt</v>
      </c>
      <c r="E203" s="93">
        <f>SUMIF('2025'!$E$2:$E$13728,A203,'2025'!$H$2:$H$13728)</f>
        <v>30000000</v>
      </c>
      <c r="F203" s="93">
        <f>VLOOKUP(A203,'[1]DJ Empresas'!$A$7:$G$1036,7,0)</f>
        <v>47780818</v>
      </c>
      <c r="G203" s="94">
        <f t="shared" si="3"/>
        <v>17780818</v>
      </c>
    </row>
    <row r="204" spans="1:7" x14ac:dyDescent="0.25">
      <c r="A204" s="1" t="s">
        <v>475</v>
      </c>
      <c r="B204" s="22" t="s">
        <v>476</v>
      </c>
      <c r="C204" s="22" t="s">
        <v>87</v>
      </c>
      <c r="D204" s="22" t="str">
        <f>VLOOKUP(A204,'2025'!$E$1:$M$3728,9,0)</f>
        <v>Antofagasta</v>
      </c>
      <c r="E204" s="93">
        <f>SUMIF('2025'!$E$2:$E$13728,A204,'2025'!$H$2:$H$13728)</f>
        <v>109214250</v>
      </c>
      <c r="F204" s="93">
        <f>VLOOKUP(A204,'[1]DJ Empresas'!$A$7:$G$1036,7,0)</f>
        <v>126787461</v>
      </c>
      <c r="G204" s="94">
        <f t="shared" si="3"/>
        <v>17573211</v>
      </c>
    </row>
    <row r="205" spans="1:7" x14ac:dyDescent="0.25">
      <c r="A205" s="1" t="s">
        <v>1400</v>
      </c>
      <c r="B205" s="22" t="s">
        <v>1401</v>
      </c>
      <c r="C205" s="22" t="s">
        <v>87</v>
      </c>
      <c r="D205" s="22" t="str">
        <f>VLOOKUP(A205,'2025'!$E$1:$M$3728,9,0)</f>
        <v>Antofagasta</v>
      </c>
      <c r="E205" s="93">
        <f>SUMIF('2025'!$E$2:$E$13728,A205,'2025'!$H$2:$H$13728)</f>
        <v>126261</v>
      </c>
      <c r="F205" s="93">
        <f>VLOOKUP(A205,'[1]DJ Empresas'!$A$7:$G$1036,7,0)</f>
        <v>17607356</v>
      </c>
      <c r="G205" s="94">
        <f t="shared" si="3"/>
        <v>17481095</v>
      </c>
    </row>
    <row r="206" spans="1:7" x14ac:dyDescent="0.25">
      <c r="A206" s="1" t="s">
        <v>1836</v>
      </c>
      <c r="B206" s="22" t="s">
        <v>1837</v>
      </c>
      <c r="C206" s="22" t="s">
        <v>42</v>
      </c>
      <c r="D206" s="22" t="str">
        <f>VLOOKUP(A206,'2025'!$E$1:$M$3728,9,0)</f>
        <v>Puerto Montt</v>
      </c>
      <c r="E206" s="93">
        <f>SUMIF('2025'!$E$2:$E$13728,A206,'2025'!$H$2:$H$13728)</f>
        <v>66683306</v>
      </c>
      <c r="F206" s="93">
        <f>VLOOKUP(A206,'[1]DJ Empresas'!$A$7:$G$1036,7,0)</f>
        <v>84020621</v>
      </c>
      <c r="G206" s="94">
        <f t="shared" si="3"/>
        <v>17337315</v>
      </c>
    </row>
    <row r="207" spans="1:7" x14ac:dyDescent="0.25">
      <c r="A207" s="1" t="s">
        <v>1536</v>
      </c>
      <c r="B207" s="22" t="s">
        <v>1537</v>
      </c>
      <c r="C207" s="22" t="s">
        <v>57</v>
      </c>
      <c r="D207" s="22" t="str">
        <f>VLOOKUP(A207,'2025'!$E$1:$M$3728,9,0)</f>
        <v>Santiago</v>
      </c>
      <c r="E207" s="93">
        <f>SUMIF('2025'!$E$2:$E$13728,A207,'2025'!$H$2:$H$13728)</f>
        <v>30000000</v>
      </c>
      <c r="F207" s="93">
        <f>VLOOKUP(A207,'[1]DJ Empresas'!$A$7:$G$1036,7,0)</f>
        <v>46952622</v>
      </c>
      <c r="G207" s="94">
        <f t="shared" si="3"/>
        <v>16952622</v>
      </c>
    </row>
    <row r="208" spans="1:7" x14ac:dyDescent="0.25">
      <c r="A208" s="1" t="s">
        <v>2237</v>
      </c>
      <c r="B208" s="22" t="s">
        <v>2238</v>
      </c>
      <c r="C208" s="22" t="s">
        <v>77</v>
      </c>
      <c r="D208" s="22" t="str">
        <f>VLOOKUP(A208,'2025'!$E$1:$M$3728,9,0)</f>
        <v>Santiago</v>
      </c>
      <c r="E208" s="93">
        <f>SUMIF('2025'!$E$2:$E$13728,A208,'2025'!$H$2:$H$13728)</f>
        <v>16283334</v>
      </c>
      <c r="F208" s="93">
        <f>VLOOKUP(A208,'[1]DJ Empresas'!$A$7:$G$1036,7,0)</f>
        <v>33073233</v>
      </c>
      <c r="G208" s="94">
        <f t="shared" si="3"/>
        <v>16789899</v>
      </c>
    </row>
    <row r="209" spans="1:7" x14ac:dyDescent="0.25">
      <c r="A209" s="1" t="s">
        <v>2055</v>
      </c>
      <c r="B209" s="22" t="s">
        <v>2056</v>
      </c>
      <c r="C209" s="22" t="s">
        <v>47</v>
      </c>
      <c r="D209" s="22" t="str">
        <f>VLOOKUP(A209,'2025'!$E$1:$M$3728,9,0)</f>
        <v>Santiago</v>
      </c>
      <c r="E209" s="93">
        <f>SUMIF('2025'!$E$2:$E$13728,A209,'2025'!$H$2:$H$13728)</f>
        <v>344940937</v>
      </c>
      <c r="F209" s="93">
        <f>VLOOKUP(A209,'[1]DJ Empresas'!$A$7:$G$1036,7,0)</f>
        <v>361480528</v>
      </c>
      <c r="G209" s="94">
        <f t="shared" si="3"/>
        <v>16539591</v>
      </c>
    </row>
    <row r="210" spans="1:7" x14ac:dyDescent="0.25">
      <c r="A210" s="1" t="s">
        <v>2509</v>
      </c>
      <c r="B210" s="22" t="s">
        <v>2510</v>
      </c>
      <c r="C210" s="22" t="s">
        <v>42</v>
      </c>
      <c r="D210" s="22" t="str">
        <f>VLOOKUP(A210,'2025'!$E$1:$M$3728,9,0)</f>
        <v>Puerto Montt</v>
      </c>
      <c r="E210" s="93">
        <f>SUMIF('2025'!$E$2:$E$13728,A210,'2025'!$H$2:$H$13728)</f>
        <v>10000000</v>
      </c>
      <c r="F210" s="93">
        <f>VLOOKUP(A210,'[1]DJ Empresas'!$A$7:$G$1036,7,0)</f>
        <v>26484508</v>
      </c>
      <c r="G210" s="94">
        <f t="shared" si="3"/>
        <v>16484508</v>
      </c>
    </row>
    <row r="211" spans="1:7" x14ac:dyDescent="0.25">
      <c r="A211" s="1" t="s">
        <v>948</v>
      </c>
      <c r="B211" s="22" t="s">
        <v>949</v>
      </c>
      <c r="C211" s="22" t="s">
        <v>77</v>
      </c>
      <c r="D211" s="22" t="str">
        <f>VLOOKUP(A211,'2025'!$E$1:$M$3728,9,0)</f>
        <v>Santiago</v>
      </c>
      <c r="E211" s="93">
        <f>SUMIF('2025'!$E$2:$E$13728,A211,'2025'!$H$2:$H$13728)</f>
        <v>317875753</v>
      </c>
      <c r="F211" s="93">
        <f>VLOOKUP(A211,'[1]DJ Empresas'!$A$7:$G$1036,7,0)</f>
        <v>334169138</v>
      </c>
      <c r="G211" s="94">
        <f t="shared" si="3"/>
        <v>16293385</v>
      </c>
    </row>
    <row r="212" spans="1:7" x14ac:dyDescent="0.25">
      <c r="A212" s="1" t="s">
        <v>1206</v>
      </c>
      <c r="B212" s="22" t="s">
        <v>1207</v>
      </c>
      <c r="C212" s="22" t="s">
        <v>57</v>
      </c>
      <c r="D212" s="22" t="str">
        <f>VLOOKUP(A212,'2025'!$E$1:$M$3728,9,0)</f>
        <v>Santiago</v>
      </c>
      <c r="E212" s="93">
        <f>SUMIF('2025'!$E$2:$E$13728,A212,'2025'!$H$2:$H$13728)</f>
        <v>105000000</v>
      </c>
      <c r="F212" s="93">
        <f>VLOOKUP(A212,'[1]DJ Empresas'!$A$7:$G$1036,7,0)</f>
        <v>121225981</v>
      </c>
      <c r="G212" s="94">
        <f t="shared" si="3"/>
        <v>16225981</v>
      </c>
    </row>
    <row r="213" spans="1:7" x14ac:dyDescent="0.25">
      <c r="A213" s="1" t="s">
        <v>1936</v>
      </c>
      <c r="B213" s="22" t="s">
        <v>1937</v>
      </c>
      <c r="C213" s="22" t="s">
        <v>54</v>
      </c>
      <c r="D213" s="22" t="str">
        <f>VLOOKUP(A213,'2025'!$E$1:$M$3728,9,0)</f>
        <v>Santiago</v>
      </c>
      <c r="E213" s="93">
        <f>SUMIF('2025'!$E$2:$E$13728,A213,'2025'!$H$2:$H$13728)</f>
        <v>2302224</v>
      </c>
      <c r="F213" s="93">
        <f>VLOOKUP(A213,'[1]DJ Empresas'!$A$7:$G$1036,7,0)</f>
        <v>18506031</v>
      </c>
      <c r="G213" s="94">
        <f t="shared" si="3"/>
        <v>16203807</v>
      </c>
    </row>
    <row r="214" spans="1:7" x14ac:dyDescent="0.25">
      <c r="A214" s="1" t="s">
        <v>2465</v>
      </c>
      <c r="B214" s="22" t="s">
        <v>2466</v>
      </c>
      <c r="C214" s="22" t="s">
        <v>77</v>
      </c>
      <c r="D214" s="22" t="str">
        <f>VLOOKUP(A214,'2025'!$E$1:$M$3728,9,0)</f>
        <v>Santiago</v>
      </c>
      <c r="E214" s="93">
        <f>SUMIF('2025'!$E$2:$E$13728,A214,'2025'!$H$2:$H$13728)</f>
        <v>5644192</v>
      </c>
      <c r="F214" s="93">
        <f>VLOOKUP(A214,'[1]DJ Empresas'!$A$7:$G$1036,7,0)</f>
        <v>21601424</v>
      </c>
      <c r="G214" s="94">
        <f t="shared" si="3"/>
        <v>15957232</v>
      </c>
    </row>
    <row r="215" spans="1:7" x14ac:dyDescent="0.25">
      <c r="A215" s="1" t="s">
        <v>1471</v>
      </c>
      <c r="B215" s="22" t="s">
        <v>1472</v>
      </c>
      <c r="C215" s="22" t="s">
        <v>47</v>
      </c>
      <c r="D215" s="22" t="str">
        <f>VLOOKUP(A215,'2025'!$E$1:$M$3728,9,0)</f>
        <v>Santiago</v>
      </c>
      <c r="E215" s="93">
        <f>SUMIF('2025'!$E$2:$E$13728,A215,'2025'!$H$2:$H$13728)</f>
        <v>120215014</v>
      </c>
      <c r="F215" s="93">
        <f>VLOOKUP(A215,'[1]DJ Empresas'!$A$7:$G$1036,7,0)</f>
        <v>136113228</v>
      </c>
      <c r="G215" s="94">
        <f t="shared" si="3"/>
        <v>15898214</v>
      </c>
    </row>
    <row r="216" spans="1:7" x14ac:dyDescent="0.25">
      <c r="A216" s="1" t="s">
        <v>1325</v>
      </c>
      <c r="B216" s="22" t="s">
        <v>1326</v>
      </c>
      <c r="C216" s="22" t="s">
        <v>47</v>
      </c>
      <c r="D216" s="22" t="str">
        <f>VLOOKUP(A216,'2025'!$E$1:$M$3728,9,0)</f>
        <v>Santiago</v>
      </c>
      <c r="E216" s="93">
        <f>SUMIF('2025'!$E$2:$E$13728,A216,'2025'!$H$2:$H$13728)</f>
        <v>37847176</v>
      </c>
      <c r="F216" s="93">
        <f>VLOOKUP(A216,'[1]DJ Empresas'!$A$7:$G$1036,7,0)</f>
        <v>53709488</v>
      </c>
      <c r="G216" s="94">
        <f t="shared" si="3"/>
        <v>15862312</v>
      </c>
    </row>
    <row r="217" spans="1:7" x14ac:dyDescent="0.25">
      <c r="A217" s="1" t="s">
        <v>2383</v>
      </c>
      <c r="B217" s="22" t="s">
        <v>2384</v>
      </c>
      <c r="C217" s="22" t="s">
        <v>57</v>
      </c>
      <c r="D217" s="22" t="str">
        <f>VLOOKUP(A217,'2025'!$E$1:$M$3728,9,0)</f>
        <v>Santiago</v>
      </c>
      <c r="E217" s="93">
        <f>SUMIF('2025'!$E$2:$E$13728,A217,'2025'!$H$2:$H$13728)</f>
        <v>29000000</v>
      </c>
      <c r="F217" s="93">
        <f>VLOOKUP(A217,'[1]DJ Empresas'!$A$7:$G$1036,7,0)</f>
        <v>44832544</v>
      </c>
      <c r="G217" s="94">
        <f t="shared" si="3"/>
        <v>15832544</v>
      </c>
    </row>
    <row r="218" spans="1:7" x14ac:dyDescent="0.25">
      <c r="A218" s="1" t="s">
        <v>1761</v>
      </c>
      <c r="B218" s="22" t="s">
        <v>1762</v>
      </c>
      <c r="C218" s="22" t="s">
        <v>77</v>
      </c>
      <c r="D218" s="22" t="str">
        <f>VLOOKUP(A218,'2025'!$E$1:$M$3728,9,0)</f>
        <v>Santiago</v>
      </c>
      <c r="E218" s="93">
        <f>SUMIF('2025'!$E$2:$E$13728,A218,'2025'!$H$2:$H$13728)</f>
        <v>10954243</v>
      </c>
      <c r="F218" s="93">
        <f>VLOOKUP(A218,'[1]DJ Empresas'!$A$7:$G$1036,7,0)</f>
        <v>26668814</v>
      </c>
      <c r="G218" s="94">
        <f t="shared" si="3"/>
        <v>15714571</v>
      </c>
    </row>
    <row r="219" spans="1:7" x14ac:dyDescent="0.25">
      <c r="A219" s="1" t="s">
        <v>1628</v>
      </c>
      <c r="B219" s="22" t="s">
        <v>1629</v>
      </c>
      <c r="C219" s="22" t="s">
        <v>47</v>
      </c>
      <c r="D219" s="22" t="str">
        <f>VLOOKUP(A219,'2025'!$E$1:$M$3728,9,0)</f>
        <v>Santiago</v>
      </c>
      <c r="E219" s="93">
        <f>SUMIF('2025'!$E$2:$E$13728,A219,'2025'!$H$2:$H$13728)</f>
        <v>22659892</v>
      </c>
      <c r="F219" s="93">
        <f>VLOOKUP(A219,'[1]DJ Empresas'!$A$7:$G$1036,7,0)</f>
        <v>37991215</v>
      </c>
      <c r="G219" s="94">
        <f t="shared" si="3"/>
        <v>15331323</v>
      </c>
    </row>
    <row r="220" spans="1:7" x14ac:dyDescent="0.25">
      <c r="A220" s="1" t="s">
        <v>1737</v>
      </c>
      <c r="B220" s="22" t="s">
        <v>1738</v>
      </c>
      <c r="C220" s="22" t="s">
        <v>77</v>
      </c>
      <c r="D220" s="22" t="str">
        <f>VLOOKUP(A220,'2025'!$E$1:$M$3728,9,0)</f>
        <v>Santiago</v>
      </c>
      <c r="E220" s="93">
        <f>SUMIF('2025'!$E$2:$E$13728,A220,'2025'!$H$2:$H$13728)</f>
        <v>68000000</v>
      </c>
      <c r="F220" s="93">
        <f>VLOOKUP(A220,'[1]DJ Empresas'!$A$7:$G$1036,7,0)</f>
        <v>83052893</v>
      </c>
      <c r="G220" s="94">
        <f t="shared" si="3"/>
        <v>15052893</v>
      </c>
    </row>
    <row r="221" spans="1:7" x14ac:dyDescent="0.25">
      <c r="A221" s="1" t="s">
        <v>1554</v>
      </c>
      <c r="B221" s="22" t="s">
        <v>1555</v>
      </c>
      <c r="C221" s="22" t="s">
        <v>57</v>
      </c>
      <c r="D221" s="22" t="str">
        <f>VLOOKUP(A221,'2025'!$E$1:$M$3728,9,0)</f>
        <v>Santiago</v>
      </c>
      <c r="E221" s="93">
        <f>SUMIF('2025'!$E$2:$E$13728,A221,'2025'!$H$2:$H$13728)</f>
        <v>1080000</v>
      </c>
      <c r="F221" s="93">
        <f>VLOOKUP(A221,'[1]DJ Empresas'!$A$7:$G$1036,7,0)</f>
        <v>16075147</v>
      </c>
      <c r="G221" s="94">
        <f t="shared" si="3"/>
        <v>14995147</v>
      </c>
    </row>
    <row r="222" spans="1:7" x14ac:dyDescent="0.25">
      <c r="A222" s="1" t="s">
        <v>2235</v>
      </c>
      <c r="B222" s="22" t="s">
        <v>2236</v>
      </c>
      <c r="C222" s="22" t="s">
        <v>77</v>
      </c>
      <c r="D222" s="22" t="str">
        <f>VLOOKUP(A222,'2025'!$E$1:$M$3728,9,0)</f>
        <v>Santiago</v>
      </c>
      <c r="E222" s="93">
        <f>SUMIF('2025'!$E$2:$E$13728,A222,'2025'!$H$2:$H$13728)</f>
        <v>13831666</v>
      </c>
      <c r="F222" s="93">
        <f>VLOOKUP(A222,'[1]DJ Empresas'!$A$7:$G$1036,7,0)</f>
        <v>28731173</v>
      </c>
      <c r="G222" s="94">
        <f t="shared" si="3"/>
        <v>14899507</v>
      </c>
    </row>
    <row r="223" spans="1:7" x14ac:dyDescent="0.25">
      <c r="A223" s="1" t="s">
        <v>1896</v>
      </c>
      <c r="B223" s="22" t="s">
        <v>1897</v>
      </c>
      <c r="C223" s="22" t="s">
        <v>77</v>
      </c>
      <c r="D223" s="22" t="str">
        <f>VLOOKUP(A223,'2025'!$E$1:$M$3728,9,0)</f>
        <v>Santiago</v>
      </c>
      <c r="E223" s="93">
        <f>SUMIF('2025'!$E$2:$E$13728,A223,'2025'!$H$2:$H$13728)</f>
        <v>104934584</v>
      </c>
      <c r="F223" s="93">
        <f>VLOOKUP(A223,'[1]DJ Empresas'!$A$7:$G$1036,7,0)</f>
        <v>119526696</v>
      </c>
      <c r="G223" s="94">
        <f t="shared" si="3"/>
        <v>14592112</v>
      </c>
    </row>
    <row r="224" spans="1:7" x14ac:dyDescent="0.25">
      <c r="A224" s="1" t="s">
        <v>2187</v>
      </c>
      <c r="B224" s="22" t="s">
        <v>2188</v>
      </c>
      <c r="C224" s="22" t="s">
        <v>57</v>
      </c>
      <c r="D224" s="22" t="str">
        <f>VLOOKUP(A224,'2025'!$E$1:$M$3728,9,0)</f>
        <v>Santiago</v>
      </c>
      <c r="E224" s="93">
        <f>SUMIF('2025'!$E$2:$E$13728,A224,'2025'!$H$2:$H$13728)</f>
        <v>28000000</v>
      </c>
      <c r="F224" s="93">
        <f>VLOOKUP(A224,'[1]DJ Empresas'!$A$7:$G$1036,7,0)</f>
        <v>42573026</v>
      </c>
      <c r="G224" s="94">
        <f t="shared" si="3"/>
        <v>14573026</v>
      </c>
    </row>
    <row r="225" spans="1:7" x14ac:dyDescent="0.25">
      <c r="A225" s="1" t="s">
        <v>1504</v>
      </c>
      <c r="B225" s="22" t="s">
        <v>1505</v>
      </c>
      <c r="C225" s="22" t="s">
        <v>77</v>
      </c>
      <c r="D225" s="22" t="str">
        <f>VLOOKUP(A225,'2025'!$E$1:$M$3728,9,0)</f>
        <v>Santiago</v>
      </c>
      <c r="E225" s="93">
        <f>SUMIF('2025'!$E$2:$E$13728,A225,'2025'!$H$2:$H$13728)</f>
        <v>19117360</v>
      </c>
      <c r="F225" s="93">
        <f>VLOOKUP(A225,'[1]DJ Empresas'!$A$7:$G$1036,7,0)</f>
        <v>33436331</v>
      </c>
      <c r="G225" s="94">
        <f t="shared" si="3"/>
        <v>14318971</v>
      </c>
    </row>
    <row r="226" spans="1:7" x14ac:dyDescent="0.25">
      <c r="A226" s="1" t="s">
        <v>467</v>
      </c>
      <c r="B226" s="22" t="s">
        <v>468</v>
      </c>
      <c r="C226" s="22" t="s">
        <v>77</v>
      </c>
      <c r="D226" s="22" t="str">
        <f>VLOOKUP(A226,'2025'!$E$1:$M$3728,9,0)</f>
        <v>Santiago</v>
      </c>
      <c r="E226" s="93">
        <f>SUMIF('2025'!$E$2:$E$13728,A226,'2025'!$H$2:$H$13728)</f>
        <v>27000000</v>
      </c>
      <c r="F226" s="93">
        <f>VLOOKUP(A226,'[1]DJ Empresas'!$A$7:$G$1036,7,0)</f>
        <v>41237812</v>
      </c>
      <c r="G226" s="94">
        <f t="shared" si="3"/>
        <v>14237812</v>
      </c>
    </row>
    <row r="227" spans="1:7" x14ac:dyDescent="0.25">
      <c r="A227" s="1" t="s">
        <v>1514</v>
      </c>
      <c r="B227" s="22" t="s">
        <v>1515</v>
      </c>
      <c r="C227" s="22" t="s">
        <v>64</v>
      </c>
      <c r="D227" s="22" t="str">
        <f>VLOOKUP(A227,'2025'!$E$1:$M$3728,9,0)</f>
        <v>Concepción</v>
      </c>
      <c r="E227" s="93">
        <f>SUMIF('2025'!$E$2:$E$13728,A227,'2025'!$H$2:$H$13728)</f>
        <v>2052787</v>
      </c>
      <c r="F227" s="93">
        <f>VLOOKUP(A227,'[1]DJ Empresas'!$A$7:$G$1036,7,0)</f>
        <v>16281252</v>
      </c>
      <c r="G227" s="94">
        <f t="shared" si="3"/>
        <v>14228465</v>
      </c>
    </row>
    <row r="228" spans="1:7" x14ac:dyDescent="0.25">
      <c r="A228" s="1" t="s">
        <v>1085</v>
      </c>
      <c r="B228" s="22" t="s">
        <v>1086</v>
      </c>
      <c r="C228" s="22" t="s">
        <v>47</v>
      </c>
      <c r="D228" s="22" t="str">
        <f>VLOOKUP(A228,'2025'!$E$1:$M$3728,9,0)</f>
        <v>Santiago</v>
      </c>
      <c r="E228" s="93">
        <f>SUMIF('2025'!$E$2:$E$13728,A228,'2025'!$H$2:$H$13728)</f>
        <v>12163830</v>
      </c>
      <c r="F228" s="93">
        <f>VLOOKUP(A228,'[1]DJ Empresas'!$A$7:$G$1036,7,0)</f>
        <v>26381246</v>
      </c>
      <c r="G228" s="94">
        <f t="shared" si="3"/>
        <v>14217416</v>
      </c>
    </row>
    <row r="229" spans="1:7" x14ac:dyDescent="0.25">
      <c r="A229" s="1" t="s">
        <v>1636</v>
      </c>
      <c r="B229" s="22" t="s">
        <v>1637</v>
      </c>
      <c r="C229" s="22" t="s">
        <v>47</v>
      </c>
      <c r="D229" s="22" t="str">
        <f>VLOOKUP(A229,'2025'!$E$1:$M$3728,9,0)</f>
        <v>Santiago</v>
      </c>
      <c r="E229" s="93">
        <f>SUMIF('2025'!$E$2:$E$13728,A229,'2025'!$H$2:$H$13728)</f>
        <v>43000000</v>
      </c>
      <c r="F229" s="93">
        <f>VLOOKUP(A229,'[1]DJ Empresas'!$A$7:$G$1036,7,0)</f>
        <v>57058283</v>
      </c>
      <c r="G229" s="94">
        <f t="shared" si="3"/>
        <v>14058283</v>
      </c>
    </row>
    <row r="230" spans="1:7" x14ac:dyDescent="0.25">
      <c r="A230" s="1" t="s">
        <v>2436</v>
      </c>
      <c r="B230" s="22" t="s">
        <v>2437</v>
      </c>
      <c r="C230" s="22" t="s">
        <v>47</v>
      </c>
      <c r="D230" s="22" t="str">
        <f>VLOOKUP(A230,'2025'!$E$1:$M$3728,9,0)</f>
        <v>Santiago</v>
      </c>
      <c r="E230" s="93">
        <f>SUMIF('2025'!$E$2:$E$13728,A230,'2025'!$H$2:$H$13728)</f>
        <v>32078329</v>
      </c>
      <c r="F230" s="93">
        <f>VLOOKUP(A230,'[1]DJ Empresas'!$A$7:$G$1036,7,0)</f>
        <v>46014913</v>
      </c>
      <c r="G230" s="94">
        <f t="shared" si="3"/>
        <v>13936584</v>
      </c>
    </row>
    <row r="231" spans="1:7" x14ac:dyDescent="0.25">
      <c r="A231" s="1" t="s">
        <v>1858</v>
      </c>
      <c r="B231" s="22" t="s">
        <v>1859</v>
      </c>
      <c r="C231" s="22" t="s">
        <v>57</v>
      </c>
      <c r="D231" s="22" t="str">
        <f>VLOOKUP(A231,'2025'!$E$1:$M$3728,9,0)</f>
        <v>Santiago</v>
      </c>
      <c r="E231" s="93">
        <f>SUMIF('2025'!$E$2:$E$13728,A231,'2025'!$H$2:$H$13728)</f>
        <v>100862811</v>
      </c>
      <c r="F231" s="93">
        <f>VLOOKUP(A231,'[1]DJ Empresas'!$A$7:$G$1036,7,0)</f>
        <v>114693938</v>
      </c>
      <c r="G231" s="94">
        <f t="shared" si="3"/>
        <v>13831127</v>
      </c>
    </row>
    <row r="232" spans="1:7" x14ac:dyDescent="0.25">
      <c r="A232" s="1" t="s">
        <v>2309</v>
      </c>
      <c r="B232" s="22" t="s">
        <v>2310</v>
      </c>
      <c r="C232" s="22" t="s">
        <v>47</v>
      </c>
      <c r="D232" s="22" t="str">
        <f>VLOOKUP(A232,'2025'!$E$1:$M$3728,9,0)</f>
        <v>Santiago</v>
      </c>
      <c r="E232" s="93">
        <f>SUMIF('2025'!$E$2:$E$13728,A232,'2025'!$H$2:$H$13728)</f>
        <v>25789474</v>
      </c>
      <c r="F232" s="93">
        <f>VLOOKUP(A232,'[1]DJ Empresas'!$A$7:$G$1036,7,0)</f>
        <v>39269782</v>
      </c>
      <c r="G232" s="94">
        <f t="shared" si="3"/>
        <v>13480308</v>
      </c>
    </row>
    <row r="233" spans="1:7" x14ac:dyDescent="0.25">
      <c r="A233" s="1" t="s">
        <v>1021</v>
      </c>
      <c r="B233" s="22" t="s">
        <v>1022</v>
      </c>
      <c r="C233" s="22" t="s">
        <v>54</v>
      </c>
      <c r="D233" s="22" t="str">
        <f>VLOOKUP(A233,'2025'!$E$1:$M$3728,9,0)</f>
        <v>Santiago</v>
      </c>
      <c r="E233" s="93">
        <f>SUMIF('2025'!$E$2:$E$13728,A233,'2025'!$H$2:$H$13728)</f>
        <v>210000000</v>
      </c>
      <c r="F233" s="93">
        <f>VLOOKUP(A233,'[1]DJ Empresas'!$A$7:$G$1036,7,0)</f>
        <v>223444347</v>
      </c>
      <c r="G233" s="94">
        <f t="shared" si="3"/>
        <v>13444347</v>
      </c>
    </row>
    <row r="234" spans="1:7" x14ac:dyDescent="0.25">
      <c r="A234" s="1" t="s">
        <v>1542</v>
      </c>
      <c r="B234" s="22" t="s">
        <v>1543</v>
      </c>
      <c r="C234" s="22" t="s">
        <v>42</v>
      </c>
      <c r="D234" s="22" t="str">
        <f>VLOOKUP(A234,'2025'!$E$1:$M$3728,9,0)</f>
        <v>Puerto Montt</v>
      </c>
      <c r="E234" s="93">
        <f>SUMIF('2025'!$E$2:$E$13728,A234,'2025'!$H$2:$H$13728)</f>
        <v>103500000</v>
      </c>
      <c r="F234" s="93">
        <f>VLOOKUP(A234,'[1]DJ Empresas'!$A$7:$G$1036,7,0)</f>
        <v>116906771</v>
      </c>
      <c r="G234" s="94">
        <f t="shared" si="3"/>
        <v>13406771</v>
      </c>
    </row>
    <row r="235" spans="1:7" x14ac:dyDescent="0.25">
      <c r="A235" s="1" t="s">
        <v>771</v>
      </c>
      <c r="B235" s="22" t="s">
        <v>772</v>
      </c>
      <c r="C235" s="22" t="s">
        <v>42</v>
      </c>
      <c r="D235" s="22" t="str">
        <f>VLOOKUP(A235,'2025'!$E$1:$M$3728,9,0)</f>
        <v>Puerto Montt</v>
      </c>
      <c r="E235" s="93">
        <f>SUMIF('2025'!$E$2:$E$13728,A235,'2025'!$H$2:$H$13728)</f>
        <v>170130000</v>
      </c>
      <c r="F235" s="93">
        <f>VLOOKUP(A235,'[1]DJ Empresas'!$A$7:$G$1036,7,0)</f>
        <v>183503761</v>
      </c>
      <c r="G235" s="94">
        <f t="shared" si="3"/>
        <v>13373761</v>
      </c>
    </row>
    <row r="236" spans="1:7" x14ac:dyDescent="0.25">
      <c r="A236" s="1" t="s">
        <v>1262</v>
      </c>
      <c r="B236" s="22" t="s">
        <v>1263</v>
      </c>
      <c r="C236" s="22" t="s">
        <v>51</v>
      </c>
      <c r="D236" s="22" t="str">
        <f>VLOOKUP(A236,'2025'!$E$1:$M$3728,9,0)</f>
        <v>Viña Del Mar</v>
      </c>
      <c r="E236" s="93">
        <f>SUMIF('2025'!$E$2:$E$13728,A236,'2025'!$H$2:$H$13728)</f>
        <v>153679785</v>
      </c>
      <c r="F236" s="93">
        <f>VLOOKUP(A236,'[1]DJ Empresas'!$A$7:$G$1036,7,0)</f>
        <v>167017180</v>
      </c>
      <c r="G236" s="94">
        <f t="shared" si="3"/>
        <v>13337395</v>
      </c>
    </row>
    <row r="237" spans="1:7" x14ac:dyDescent="0.25">
      <c r="A237" s="1" t="s">
        <v>1005</v>
      </c>
      <c r="B237" s="22" t="s">
        <v>1006</v>
      </c>
      <c r="C237" s="22" t="s">
        <v>77</v>
      </c>
      <c r="D237" s="22" t="str">
        <f>VLOOKUP(A237,'2025'!$E$1:$M$3728,9,0)</f>
        <v>Santiago</v>
      </c>
      <c r="E237" s="93">
        <f>SUMIF('2025'!$E$2:$E$13728,A237,'2025'!$H$2:$H$13728)</f>
        <v>590000000</v>
      </c>
      <c r="F237" s="93">
        <f>VLOOKUP(A237,'[1]DJ Empresas'!$A$7:$G$1036,7,0)</f>
        <v>603176990</v>
      </c>
      <c r="G237" s="94">
        <f t="shared" si="3"/>
        <v>13176990</v>
      </c>
    </row>
    <row r="238" spans="1:7" x14ac:dyDescent="0.25">
      <c r="A238" s="1" t="s">
        <v>2447</v>
      </c>
      <c r="B238" s="22" t="s">
        <v>2448</v>
      </c>
      <c r="C238" s="22" t="s">
        <v>64</v>
      </c>
      <c r="D238" s="22" t="str">
        <f>VLOOKUP(A238,'2025'!$E$1:$M$3728,9,0)</f>
        <v>Maule</v>
      </c>
      <c r="E238" s="93">
        <f>SUMIF('2025'!$E$2:$E$13728,A238,'2025'!$H$2:$H$13728)</f>
        <v>136659</v>
      </c>
      <c r="F238" s="93">
        <f>VLOOKUP(A238,'[1]DJ Empresas'!$A$7:$G$1036,7,0)</f>
        <v>13248382</v>
      </c>
      <c r="G238" s="94">
        <f t="shared" si="3"/>
        <v>13111723</v>
      </c>
    </row>
    <row r="239" spans="1:7" x14ac:dyDescent="0.25">
      <c r="A239" s="1" t="s">
        <v>1089</v>
      </c>
      <c r="B239" s="22" t="s">
        <v>1090</v>
      </c>
      <c r="C239" s="22" t="s">
        <v>47</v>
      </c>
      <c r="D239" s="22" t="str">
        <f>VLOOKUP(A239,'2025'!$E$1:$M$3728,9,0)</f>
        <v>Santiago</v>
      </c>
      <c r="E239" s="93">
        <f>SUMIF('2025'!$E$2:$E$13728,A239,'2025'!$H$2:$H$13728)</f>
        <v>1786538</v>
      </c>
      <c r="F239" s="93">
        <f>VLOOKUP(A239,'[1]DJ Empresas'!$A$7:$G$1036,7,0)</f>
        <v>14884531</v>
      </c>
      <c r="G239" s="94">
        <f t="shared" si="3"/>
        <v>13097993</v>
      </c>
    </row>
    <row r="240" spans="1:7" x14ac:dyDescent="0.25">
      <c r="A240" s="1" t="s">
        <v>2412</v>
      </c>
      <c r="B240" s="22" t="s">
        <v>2413</v>
      </c>
      <c r="C240" s="22" t="s">
        <v>47</v>
      </c>
      <c r="D240" s="22" t="str">
        <f>VLOOKUP(A240,'2025'!$E$1:$M$3728,9,0)</f>
        <v>Santiago</v>
      </c>
      <c r="E240" s="93">
        <f>SUMIF('2025'!$E$2:$E$13728,A240,'2025'!$H$2:$H$13728)</f>
        <v>6753191</v>
      </c>
      <c r="F240" s="93">
        <f>VLOOKUP(A240,'[1]DJ Empresas'!$A$7:$G$1036,7,0)</f>
        <v>19325878</v>
      </c>
      <c r="G240" s="94">
        <f t="shared" si="3"/>
        <v>12572687</v>
      </c>
    </row>
    <row r="241" spans="1:7" x14ac:dyDescent="0.25">
      <c r="A241" s="1" t="s">
        <v>352</v>
      </c>
      <c r="B241" s="22" t="s">
        <v>353</v>
      </c>
      <c r="C241" s="22" t="s">
        <v>47</v>
      </c>
      <c r="D241" s="22" t="str">
        <f>VLOOKUP(A241,'2025'!$E$1:$M$3728,9,0)</f>
        <v>Santiago</v>
      </c>
      <c r="E241" s="93">
        <f>SUMIF('2025'!$E$2:$E$13728,A241,'2025'!$H$2:$H$13728)</f>
        <v>11765</v>
      </c>
      <c r="F241" s="93">
        <f>VLOOKUP(A241,'[1]DJ Empresas'!$A$7:$G$1036,7,0)</f>
        <v>12545589</v>
      </c>
      <c r="G241" s="94">
        <f t="shared" si="3"/>
        <v>12533824</v>
      </c>
    </row>
    <row r="242" spans="1:7" x14ac:dyDescent="0.25">
      <c r="A242" s="1" t="s">
        <v>1767</v>
      </c>
      <c r="B242" s="22" t="s">
        <v>1768</v>
      </c>
      <c r="C242" s="22" t="s">
        <v>77</v>
      </c>
      <c r="D242" s="22" t="str">
        <f>VLOOKUP(A242,'2025'!$E$1:$M$3728,9,0)</f>
        <v>Santiago</v>
      </c>
      <c r="E242" s="93">
        <f>SUMIF('2025'!$E$2:$E$13728,A242,'2025'!$H$2:$H$13728)</f>
        <v>5000000</v>
      </c>
      <c r="F242" s="93">
        <f>VLOOKUP(A242,'[1]DJ Empresas'!$A$7:$G$1036,7,0)</f>
        <v>17293455</v>
      </c>
      <c r="G242" s="94">
        <f t="shared" si="3"/>
        <v>12293455</v>
      </c>
    </row>
    <row r="243" spans="1:7" x14ac:dyDescent="0.25">
      <c r="A243" s="1" t="s">
        <v>574</v>
      </c>
      <c r="B243" s="22" t="s">
        <v>575</v>
      </c>
      <c r="C243" s="22" t="s">
        <v>77</v>
      </c>
      <c r="D243" s="22" t="str">
        <f>VLOOKUP(A243,'2025'!$E$1:$M$3728,9,0)</f>
        <v>Santiago</v>
      </c>
      <c r="E243" s="93">
        <f>SUMIF('2025'!$E$2:$E$13728,A243,'2025'!$H$2:$H$13728)</f>
        <v>169281642</v>
      </c>
      <c r="F243" s="93">
        <f>VLOOKUP(A243,'[1]DJ Empresas'!$A$7:$G$1036,7,0)</f>
        <v>181385249</v>
      </c>
      <c r="G243" s="94">
        <f t="shared" si="3"/>
        <v>12103607</v>
      </c>
    </row>
    <row r="244" spans="1:7" x14ac:dyDescent="0.25">
      <c r="A244" s="1" t="s">
        <v>1765</v>
      </c>
      <c r="B244" s="22" t="s">
        <v>1766</v>
      </c>
      <c r="C244" s="22" t="s">
        <v>47</v>
      </c>
      <c r="D244" s="22" t="str">
        <f>VLOOKUP(A244,'2025'!$E$1:$M$3728,9,0)</f>
        <v>Santiago</v>
      </c>
      <c r="E244" s="93">
        <f>SUMIF('2025'!$E$2:$E$13728,A244,'2025'!$H$2:$H$13728)</f>
        <v>251336578</v>
      </c>
      <c r="F244" s="93">
        <f>VLOOKUP(A244,'[1]DJ Empresas'!$A$7:$G$1036,7,0)</f>
        <v>263383553</v>
      </c>
      <c r="G244" s="94">
        <f t="shared" si="3"/>
        <v>12046975</v>
      </c>
    </row>
    <row r="245" spans="1:7" x14ac:dyDescent="0.25">
      <c r="A245" s="1" t="s">
        <v>1430</v>
      </c>
      <c r="B245" s="22" t="s">
        <v>1431</v>
      </c>
      <c r="C245" s="22" t="s">
        <v>42</v>
      </c>
      <c r="D245" s="22" t="str">
        <f>VLOOKUP(A245,'2025'!$E$1:$M$3728,9,0)</f>
        <v>Puerto Montt</v>
      </c>
      <c r="E245" s="93">
        <f>SUMIF('2025'!$E$2:$E$13728,A245,'2025'!$H$2:$H$13728)</f>
        <v>9800000</v>
      </c>
      <c r="F245" s="93">
        <f>VLOOKUP(A245,'[1]DJ Empresas'!$A$7:$G$1036,7,0)</f>
        <v>21709649</v>
      </c>
      <c r="G245" s="94">
        <f t="shared" si="3"/>
        <v>11909649</v>
      </c>
    </row>
    <row r="246" spans="1:7" x14ac:dyDescent="0.25">
      <c r="A246" s="1" t="s">
        <v>1719</v>
      </c>
      <c r="B246" s="22" t="s">
        <v>1720</v>
      </c>
      <c r="C246" s="22" t="s">
        <v>54</v>
      </c>
      <c r="D246" s="22" t="str">
        <f>VLOOKUP(A246,'2025'!$E$1:$M$3728,9,0)</f>
        <v>Santiago</v>
      </c>
      <c r="E246" s="93">
        <f>SUMIF('2025'!$E$2:$E$13728,A246,'2025'!$H$2:$H$13728)</f>
        <v>486957760</v>
      </c>
      <c r="F246" s="93">
        <f>VLOOKUP(A246,'[1]DJ Empresas'!$A$7:$G$1036,7,0)</f>
        <v>498842389</v>
      </c>
      <c r="G246" s="94">
        <f t="shared" si="3"/>
        <v>11884629</v>
      </c>
    </row>
    <row r="247" spans="1:7" x14ac:dyDescent="0.25">
      <c r="A247" s="1" t="s">
        <v>2327</v>
      </c>
      <c r="B247" s="22" t="s">
        <v>2328</v>
      </c>
      <c r="C247" s="22" t="s">
        <v>57</v>
      </c>
      <c r="D247" s="22" t="str">
        <f>VLOOKUP(A247,'2025'!$E$1:$M$3728,9,0)</f>
        <v>Santiago</v>
      </c>
      <c r="E247" s="93">
        <f>SUMIF('2025'!$E$2:$E$13728,A247,'2025'!$H$2:$H$13728)</f>
        <v>3370549</v>
      </c>
      <c r="F247" s="93">
        <f>VLOOKUP(A247,'[1]DJ Empresas'!$A$7:$G$1036,7,0)</f>
        <v>15192584</v>
      </c>
      <c r="G247" s="94">
        <f t="shared" si="3"/>
        <v>11822035</v>
      </c>
    </row>
    <row r="248" spans="1:7" x14ac:dyDescent="0.25">
      <c r="A248" s="1" t="s">
        <v>1404</v>
      </c>
      <c r="B248" s="22" t="s">
        <v>1405</v>
      </c>
      <c r="C248" s="22" t="s">
        <v>87</v>
      </c>
      <c r="D248" s="22" t="str">
        <f>VLOOKUP(A248,'2025'!$E$1:$M$3728,9,0)</f>
        <v>Antofagasta</v>
      </c>
      <c r="E248" s="93">
        <f>SUMIF('2025'!$E$2:$E$13728,A248,'2025'!$H$2:$H$13728)</f>
        <v>3869934</v>
      </c>
      <c r="F248" s="93">
        <f>VLOOKUP(A248,'[1]DJ Empresas'!$A$7:$G$1036,7,0)</f>
        <v>15683311</v>
      </c>
      <c r="G248" s="94">
        <f t="shared" si="3"/>
        <v>11813377</v>
      </c>
    </row>
    <row r="249" spans="1:7" x14ac:dyDescent="0.25">
      <c r="A249" s="1" t="s">
        <v>1518</v>
      </c>
      <c r="B249" s="22" t="s">
        <v>1519</v>
      </c>
      <c r="C249" s="22" t="s">
        <v>64</v>
      </c>
      <c r="D249" s="22" t="str">
        <f>VLOOKUP(A249,'2025'!$E$1:$M$3728,9,0)</f>
        <v>Concepción</v>
      </c>
      <c r="E249" s="93">
        <f>SUMIF('2025'!$E$2:$E$13728,A249,'2025'!$H$2:$H$13728)</f>
        <v>3000000</v>
      </c>
      <c r="F249" s="93">
        <f>VLOOKUP(A249,'[1]DJ Empresas'!$A$7:$G$1036,7,0)</f>
        <v>14762506</v>
      </c>
      <c r="G249" s="94">
        <f t="shared" si="3"/>
        <v>11762506</v>
      </c>
    </row>
    <row r="250" spans="1:7" x14ac:dyDescent="0.25">
      <c r="A250" s="1" t="s">
        <v>559</v>
      </c>
      <c r="B250" s="22" t="s">
        <v>560</v>
      </c>
      <c r="C250" s="22" t="s">
        <v>51</v>
      </c>
      <c r="D250" s="22" t="str">
        <f>VLOOKUP(A250,'2025'!$E$1:$M$3728,9,0)</f>
        <v>Viña Del Mar</v>
      </c>
      <c r="E250" s="93">
        <f>SUMIF('2025'!$E$2:$E$13728,A250,'2025'!$H$2:$H$13728)</f>
        <v>3150538</v>
      </c>
      <c r="F250" s="93">
        <f>VLOOKUP(A250,'[1]DJ Empresas'!$A$7:$G$1036,7,0)</f>
        <v>14859824</v>
      </c>
      <c r="G250" s="94">
        <f t="shared" si="3"/>
        <v>11709286</v>
      </c>
    </row>
    <row r="251" spans="1:7" x14ac:dyDescent="0.25">
      <c r="A251" s="1" t="s">
        <v>860</v>
      </c>
      <c r="B251" s="22" t="s">
        <v>861</v>
      </c>
      <c r="C251" s="22" t="s">
        <v>51</v>
      </c>
      <c r="D251" s="22" t="str">
        <f>VLOOKUP(A251,'2025'!$E$1:$M$3728,9,0)</f>
        <v>La Serena</v>
      </c>
      <c r="E251" s="93">
        <f>SUMIF('2025'!$E$2:$E$13728,A251,'2025'!$H$2:$H$13728)</f>
        <v>11898038</v>
      </c>
      <c r="F251" s="93">
        <f>VLOOKUP(A251,'[1]DJ Empresas'!$A$7:$G$1036,7,0)</f>
        <v>23594127</v>
      </c>
      <c r="G251" s="94">
        <f t="shared" si="3"/>
        <v>11696089</v>
      </c>
    </row>
    <row r="252" spans="1:7" x14ac:dyDescent="0.25">
      <c r="A252" s="1" t="s">
        <v>2157</v>
      </c>
      <c r="B252" s="22" t="s">
        <v>2158</v>
      </c>
      <c r="C252" s="22" t="s">
        <v>42</v>
      </c>
      <c r="D252" s="22" t="str">
        <f>VLOOKUP(A252,'2025'!$E$1:$M$3728,9,0)</f>
        <v>Puerto Montt</v>
      </c>
      <c r="E252" s="93">
        <f>SUMIF('2025'!$E$2:$E$13728,A252,'2025'!$H$2:$H$13728)</f>
        <v>2173333</v>
      </c>
      <c r="F252" s="93">
        <f>VLOOKUP(A252,'[1]DJ Empresas'!$A$7:$G$1036,7,0)</f>
        <v>13814020</v>
      </c>
      <c r="G252" s="94">
        <f t="shared" si="3"/>
        <v>11640687</v>
      </c>
    </row>
    <row r="253" spans="1:7" x14ac:dyDescent="0.25">
      <c r="A253" s="1" t="s">
        <v>760</v>
      </c>
      <c r="B253" s="22" t="s">
        <v>761</v>
      </c>
      <c r="C253" s="22" t="s">
        <v>47</v>
      </c>
      <c r="D253" s="22" t="str">
        <f>VLOOKUP(A253,'2025'!$E$1:$M$3728,9,0)</f>
        <v>Santiago</v>
      </c>
      <c r="E253" s="93">
        <f>SUMIF('2025'!$E$2:$E$13728,A253,'2025'!$H$2:$H$13728)</f>
        <v>24387863</v>
      </c>
      <c r="F253" s="93">
        <f>VLOOKUP(A253,'[1]DJ Empresas'!$A$7:$G$1036,7,0)</f>
        <v>35979902</v>
      </c>
      <c r="G253" s="94">
        <f t="shared" si="3"/>
        <v>11592039</v>
      </c>
    </row>
    <row r="254" spans="1:7" x14ac:dyDescent="0.25">
      <c r="A254" s="1" t="s">
        <v>1729</v>
      </c>
      <c r="B254" s="22" t="s">
        <v>1730</v>
      </c>
      <c r="C254" s="22" t="s">
        <v>42</v>
      </c>
      <c r="D254" s="22" t="str">
        <f>VLOOKUP(A254,'2025'!$E$1:$M$3728,9,0)</f>
        <v>Puerto Montt</v>
      </c>
      <c r="E254" s="93">
        <f>SUMIF('2025'!$E$2:$E$13728,A254,'2025'!$H$2:$H$13728)</f>
        <v>1882353</v>
      </c>
      <c r="F254" s="93">
        <f>VLOOKUP(A254,'[1]DJ Empresas'!$A$7:$G$1036,7,0)</f>
        <v>13427442</v>
      </c>
      <c r="G254" s="94">
        <f t="shared" si="3"/>
        <v>11545089</v>
      </c>
    </row>
    <row r="255" spans="1:7" x14ac:dyDescent="0.25">
      <c r="A255" s="1" t="s">
        <v>2331</v>
      </c>
      <c r="B255" s="22" t="s">
        <v>2332</v>
      </c>
      <c r="C255" s="22" t="s">
        <v>347</v>
      </c>
      <c r="D255" s="22" t="str">
        <f>VLOOKUP(A255,'2025'!$E$1:$M$3728,9,0)</f>
        <v>Temuco</v>
      </c>
      <c r="E255" s="93">
        <f>SUMIF('2025'!$E$2:$E$13728,A255,'2025'!$H$2:$H$13728)</f>
        <v>8212453</v>
      </c>
      <c r="F255" s="93">
        <f>VLOOKUP(A255,'[1]DJ Empresas'!$A$7:$G$1036,7,0)</f>
        <v>19712320</v>
      </c>
      <c r="G255" s="94">
        <f t="shared" si="3"/>
        <v>11499867</v>
      </c>
    </row>
    <row r="256" spans="1:7" x14ac:dyDescent="0.25">
      <c r="A256" s="1" t="s">
        <v>1940</v>
      </c>
      <c r="B256" s="22" t="s">
        <v>1941</v>
      </c>
      <c r="C256" s="22" t="s">
        <v>87</v>
      </c>
      <c r="D256" s="22" t="str">
        <f>VLOOKUP(A256,'2025'!$E$1:$M$3728,9,0)</f>
        <v>Antofagasta</v>
      </c>
      <c r="E256" s="93">
        <f>SUMIF('2025'!$E$2:$E$13728,A256,'2025'!$H$2:$H$13728)</f>
        <v>2000000</v>
      </c>
      <c r="F256" s="93">
        <f>VLOOKUP(A256,'[1]DJ Empresas'!$A$7:$G$1036,7,0)</f>
        <v>13452525</v>
      </c>
      <c r="G256" s="94">
        <f t="shared" si="3"/>
        <v>11452525</v>
      </c>
    </row>
    <row r="257" spans="1:7" x14ac:dyDescent="0.25">
      <c r="A257" s="1" t="s">
        <v>407</v>
      </c>
      <c r="B257" s="22" t="s">
        <v>408</v>
      </c>
      <c r="C257" s="22" t="s">
        <v>64</v>
      </c>
      <c r="D257" s="22" t="str">
        <f>VLOOKUP(A257,'2025'!$E$1:$M$3728,9,0)</f>
        <v>Concepción</v>
      </c>
      <c r="E257" s="93">
        <f>SUMIF('2025'!$E$2:$E$13728,A257,'2025'!$H$2:$H$13728)</f>
        <v>22297021</v>
      </c>
      <c r="F257" s="93">
        <f>VLOOKUP(A257,'[1]DJ Empresas'!$A$7:$G$1036,7,0)</f>
        <v>33692974</v>
      </c>
      <c r="G257" s="94">
        <f t="shared" si="3"/>
        <v>11395953</v>
      </c>
    </row>
    <row r="258" spans="1:7" x14ac:dyDescent="0.25">
      <c r="A258" s="1" t="s">
        <v>1604</v>
      </c>
      <c r="B258" s="22" t="s">
        <v>1605</v>
      </c>
      <c r="C258" s="22" t="s">
        <v>77</v>
      </c>
      <c r="D258" s="22" t="str">
        <f>VLOOKUP(A258,'2025'!$E$1:$M$3728,9,0)</f>
        <v>Santiago</v>
      </c>
      <c r="E258" s="93">
        <f>SUMIF('2025'!$E$2:$E$13728,A258,'2025'!$H$2:$H$13728)</f>
        <v>545067</v>
      </c>
      <c r="F258" s="93">
        <f>VLOOKUP(A258,'[1]DJ Empresas'!$A$7:$G$1036,7,0)</f>
        <v>11824801</v>
      </c>
      <c r="G258" s="94">
        <f t="shared" si="3"/>
        <v>11279734</v>
      </c>
    </row>
    <row r="259" spans="1:7" x14ac:dyDescent="0.25">
      <c r="A259" s="1" t="s">
        <v>1337</v>
      </c>
      <c r="B259" s="22" t="s">
        <v>1338</v>
      </c>
      <c r="C259" s="22" t="s">
        <v>47</v>
      </c>
      <c r="D259" s="22" t="str">
        <f>VLOOKUP(A259,'2025'!$E$1:$M$3728,9,0)</f>
        <v>Santiago</v>
      </c>
      <c r="E259" s="93">
        <f>SUMIF('2025'!$E$2:$E$13728,A259,'2025'!$H$2:$H$13728)</f>
        <v>191246689</v>
      </c>
      <c r="F259" s="93">
        <f>VLOOKUP(A259,'[1]DJ Empresas'!$A$7:$G$1036,7,0)</f>
        <v>202492267</v>
      </c>
      <c r="G259" s="94">
        <f t="shared" si="3"/>
        <v>11245578</v>
      </c>
    </row>
    <row r="260" spans="1:7" x14ac:dyDescent="0.25">
      <c r="A260" s="1" t="s">
        <v>2343</v>
      </c>
      <c r="B260" s="22" t="s">
        <v>2344</v>
      </c>
      <c r="C260" s="22" t="s">
        <v>77</v>
      </c>
      <c r="D260" s="22" t="str">
        <f>VLOOKUP(A260,'2025'!$E$1:$M$3728,9,0)</f>
        <v>Santiago</v>
      </c>
      <c r="E260" s="93">
        <f>SUMIF('2025'!$E$2:$E$13728,A260,'2025'!$H$2:$H$13728)</f>
        <v>6321320</v>
      </c>
      <c r="F260" s="93">
        <f>VLOOKUP(A260,'[1]DJ Empresas'!$A$7:$G$1036,7,0)</f>
        <v>17503035</v>
      </c>
      <c r="G260" s="94">
        <f t="shared" ref="G260:G323" si="4">+F260-E260</f>
        <v>11181715</v>
      </c>
    </row>
    <row r="261" spans="1:7" x14ac:dyDescent="0.25">
      <c r="A261" s="1" t="s">
        <v>1131</v>
      </c>
      <c r="B261" s="22" t="s">
        <v>1132</v>
      </c>
      <c r="C261" s="22" t="s">
        <v>47</v>
      </c>
      <c r="D261" s="22" t="str">
        <f>VLOOKUP(A261,'2025'!$E$1:$M$3728,9,0)</f>
        <v>Santiago</v>
      </c>
      <c r="E261" s="93">
        <f>SUMIF('2025'!$E$2:$E$13728,A261,'2025'!$H$2:$H$13728)</f>
        <v>23000000</v>
      </c>
      <c r="F261" s="93">
        <f>VLOOKUP(A261,'[1]DJ Empresas'!$A$7:$G$1036,7,0)</f>
        <v>34072983</v>
      </c>
      <c r="G261" s="94">
        <f t="shared" si="4"/>
        <v>11072983</v>
      </c>
    </row>
    <row r="262" spans="1:7" x14ac:dyDescent="0.25">
      <c r="A262" s="1" t="s">
        <v>1692</v>
      </c>
      <c r="B262" s="22" t="s">
        <v>1693</v>
      </c>
      <c r="C262" s="22" t="s">
        <v>54</v>
      </c>
      <c r="D262" s="22" t="str">
        <f>VLOOKUP(A262,'2025'!$E$1:$M$3728,9,0)</f>
        <v>Santiago</v>
      </c>
      <c r="E262" s="93">
        <f>SUMIF('2025'!$E$2:$E$13728,A262,'2025'!$H$2:$H$13728)</f>
        <v>62302890</v>
      </c>
      <c r="F262" s="93">
        <f>VLOOKUP(A262,'[1]DJ Empresas'!$A$7:$G$1036,7,0)</f>
        <v>73363418</v>
      </c>
      <c r="G262" s="94">
        <f t="shared" si="4"/>
        <v>11060528</v>
      </c>
    </row>
    <row r="263" spans="1:7" x14ac:dyDescent="0.25">
      <c r="A263" s="1" t="s">
        <v>440</v>
      </c>
      <c r="B263" s="22" t="s">
        <v>441</v>
      </c>
      <c r="C263" s="22" t="s">
        <v>47</v>
      </c>
      <c r="D263" s="22" t="str">
        <f>VLOOKUP(A263,'2025'!$E$1:$M$3728,9,0)</f>
        <v>Santiago</v>
      </c>
      <c r="E263" s="93">
        <f>SUMIF('2025'!$E$2:$E$13728,A263,'2025'!$H$2:$H$13728)</f>
        <v>6000000</v>
      </c>
      <c r="F263" s="93">
        <f>VLOOKUP(A263,'[1]DJ Empresas'!$A$7:$G$1036,7,0)</f>
        <v>17055692</v>
      </c>
      <c r="G263" s="94">
        <f t="shared" si="4"/>
        <v>11055692</v>
      </c>
    </row>
    <row r="264" spans="1:7" x14ac:dyDescent="0.25">
      <c r="A264" s="1" t="s">
        <v>2093</v>
      </c>
      <c r="B264" s="22" t="s">
        <v>2094</v>
      </c>
      <c r="C264" s="22" t="s">
        <v>64</v>
      </c>
      <c r="D264" s="22" t="str">
        <f>VLOOKUP(A264,'2025'!$E$1:$M$3728,9,0)</f>
        <v>Maule</v>
      </c>
      <c r="E264" s="93">
        <f>SUMIF('2025'!$E$2:$E$13728,A264,'2025'!$H$2:$H$13728)</f>
        <v>153938885</v>
      </c>
      <c r="F264" s="93">
        <f>VLOOKUP(A264,'[1]DJ Empresas'!$A$7:$G$1036,7,0)</f>
        <v>164919038</v>
      </c>
      <c r="G264" s="94">
        <f t="shared" si="4"/>
        <v>10980153</v>
      </c>
    </row>
    <row r="265" spans="1:7" x14ac:dyDescent="0.25">
      <c r="A265" s="1" t="s">
        <v>1390</v>
      </c>
      <c r="B265" s="22" t="s">
        <v>1391</v>
      </c>
      <c r="C265" s="22" t="s">
        <v>87</v>
      </c>
      <c r="D265" s="22" t="str">
        <f>VLOOKUP(A265,'2025'!$E$1:$M$3728,9,0)</f>
        <v>Antofagasta</v>
      </c>
      <c r="E265" s="93">
        <f>SUMIF('2025'!$E$2:$E$13728,A265,'2025'!$H$2:$H$13728)</f>
        <v>251692</v>
      </c>
      <c r="F265" s="93">
        <f>VLOOKUP(A265,'[1]DJ Empresas'!$A$7:$G$1036,7,0)</f>
        <v>11218038</v>
      </c>
      <c r="G265" s="94">
        <f t="shared" si="4"/>
        <v>10966346</v>
      </c>
    </row>
    <row r="266" spans="1:7" x14ac:dyDescent="0.25">
      <c r="A266" s="1" t="s">
        <v>431</v>
      </c>
      <c r="B266" s="22" t="s">
        <v>432</v>
      </c>
      <c r="C266" s="22" t="s">
        <v>57</v>
      </c>
      <c r="D266" s="22" t="str">
        <f>VLOOKUP(A266,'2025'!$E$1:$M$3728,9,0)</f>
        <v>Santiago</v>
      </c>
      <c r="E266" s="93">
        <f>SUMIF('2025'!$E$2:$E$13728,A266,'2025'!$H$2:$H$13728)</f>
        <v>16000000</v>
      </c>
      <c r="F266" s="93">
        <f>VLOOKUP(A266,'[1]DJ Empresas'!$A$7:$G$1036,7,0)</f>
        <v>26943743</v>
      </c>
      <c r="G266" s="94">
        <f t="shared" si="4"/>
        <v>10943743</v>
      </c>
    </row>
    <row r="267" spans="1:7" x14ac:dyDescent="0.25">
      <c r="A267" s="1" t="s">
        <v>2385</v>
      </c>
      <c r="B267" s="22" t="s">
        <v>2386</v>
      </c>
      <c r="C267" s="22" t="s">
        <v>77</v>
      </c>
      <c r="D267" s="22" t="str">
        <f>VLOOKUP(A267,'2025'!$E$1:$M$3728,9,0)</f>
        <v>Santiago</v>
      </c>
      <c r="E267" s="93">
        <f>SUMIF('2025'!$E$2:$E$13728,A267,'2025'!$H$2:$H$13728)</f>
        <v>2200000</v>
      </c>
      <c r="F267" s="93">
        <f>VLOOKUP(A267,'[1]DJ Empresas'!$A$7:$G$1036,7,0)</f>
        <v>13112700</v>
      </c>
      <c r="G267" s="94">
        <f t="shared" si="4"/>
        <v>10912700</v>
      </c>
    </row>
    <row r="268" spans="1:7" x14ac:dyDescent="0.25">
      <c r="A268" s="1" t="s">
        <v>372</v>
      </c>
      <c r="B268" s="22" t="s">
        <v>373</v>
      </c>
      <c r="C268" s="22" t="s">
        <v>54</v>
      </c>
      <c r="D268" s="22" t="str">
        <f>VLOOKUP(A268,'2025'!$E$1:$M$3728,9,0)</f>
        <v>Santiago</v>
      </c>
      <c r="E268" s="93">
        <f>SUMIF('2025'!$E$2:$E$13728,A268,'2025'!$H$2:$H$13728)</f>
        <v>225279192</v>
      </c>
      <c r="F268" s="93">
        <f>VLOOKUP(A268,'[1]DJ Empresas'!$A$7:$G$1036,7,0)</f>
        <v>236164530</v>
      </c>
      <c r="G268" s="94">
        <f t="shared" si="4"/>
        <v>10885338</v>
      </c>
    </row>
    <row r="269" spans="1:7" x14ac:dyDescent="0.25">
      <c r="A269" s="1" t="s">
        <v>830</v>
      </c>
      <c r="B269" s="22" t="s">
        <v>831</v>
      </c>
      <c r="C269" s="22" t="s">
        <v>77</v>
      </c>
      <c r="D269" s="22" t="str">
        <f>VLOOKUP(A269,'2025'!$E$1:$M$3728,9,0)</f>
        <v>Santiago</v>
      </c>
      <c r="E269" s="93">
        <f>SUMIF('2025'!$E$2:$E$13728,A269,'2025'!$H$2:$H$13728)</f>
        <v>18273330</v>
      </c>
      <c r="F269" s="93">
        <f>VLOOKUP(A269,'[1]DJ Empresas'!$A$7:$G$1036,7,0)</f>
        <v>29156396</v>
      </c>
      <c r="G269" s="94">
        <f t="shared" si="4"/>
        <v>10883066</v>
      </c>
    </row>
    <row r="270" spans="1:7" x14ac:dyDescent="0.25">
      <c r="A270" s="1" t="s">
        <v>1564</v>
      </c>
      <c r="B270" s="22" t="s">
        <v>1565</v>
      </c>
      <c r="C270" s="22" t="s">
        <v>347</v>
      </c>
      <c r="D270" s="22" t="str">
        <f>VLOOKUP(A270,'2025'!$E$1:$M$3728,9,0)</f>
        <v>Temuco</v>
      </c>
      <c r="E270" s="93">
        <f>SUMIF('2025'!$E$2:$E$13728,A270,'2025'!$H$2:$H$13728)</f>
        <v>69386161</v>
      </c>
      <c r="F270" s="93">
        <f>VLOOKUP(A270,'[1]DJ Empresas'!$A$7:$G$1036,7,0)</f>
        <v>80139229</v>
      </c>
      <c r="G270" s="94">
        <f t="shared" si="4"/>
        <v>10753068</v>
      </c>
    </row>
    <row r="271" spans="1:7" x14ac:dyDescent="0.25">
      <c r="A271" s="1" t="s">
        <v>2222</v>
      </c>
      <c r="B271" s="22" t="s">
        <v>2223</v>
      </c>
      <c r="C271" s="22" t="s">
        <v>77</v>
      </c>
      <c r="D271" s="22" t="str">
        <f>VLOOKUP(A271,'2025'!$E$1:$M$3728,9,0)</f>
        <v>Santiago</v>
      </c>
      <c r="E271" s="93">
        <f>SUMIF('2025'!$E$2:$E$13728,A271,'2025'!$H$2:$H$13728)</f>
        <v>23621052</v>
      </c>
      <c r="F271" s="93">
        <f>VLOOKUP(A271,'[1]DJ Empresas'!$A$7:$G$1036,7,0)</f>
        <v>34353585</v>
      </c>
      <c r="G271" s="94">
        <f t="shared" si="4"/>
        <v>10732533</v>
      </c>
    </row>
    <row r="272" spans="1:7" x14ac:dyDescent="0.25">
      <c r="A272" s="1" t="s">
        <v>107</v>
      </c>
      <c r="B272" s="22" t="s">
        <v>108</v>
      </c>
      <c r="C272" s="22" t="s">
        <v>77</v>
      </c>
      <c r="D272" s="22" t="str">
        <f>VLOOKUP(A272,'2025'!$E$1:$M$3728,9,0)</f>
        <v>Santiago</v>
      </c>
      <c r="E272" s="93">
        <f>SUMIF('2025'!$E$2:$E$13728,A272,'2025'!$H$2:$H$13728)</f>
        <v>4000000</v>
      </c>
      <c r="F272" s="93">
        <f>VLOOKUP(A272,'[1]DJ Empresas'!$A$7:$G$1036,7,0)</f>
        <v>14712795</v>
      </c>
      <c r="G272" s="94">
        <f t="shared" si="4"/>
        <v>10712795</v>
      </c>
    </row>
    <row r="273" spans="1:7" x14ac:dyDescent="0.25">
      <c r="A273" s="1" t="s">
        <v>337</v>
      </c>
      <c r="B273" s="22" t="s">
        <v>338</v>
      </c>
      <c r="C273" s="22" t="s">
        <v>54</v>
      </c>
      <c r="D273" s="22" t="str">
        <f>VLOOKUP(A273,'2025'!$E$1:$M$3728,9,0)</f>
        <v>Santiago</v>
      </c>
      <c r="E273" s="93">
        <f>SUMIF('2025'!$E$2:$E$13728,A273,'2025'!$H$2:$H$13728)</f>
        <v>20300000</v>
      </c>
      <c r="F273" s="93">
        <f>VLOOKUP(A273,'[1]DJ Empresas'!$A$7:$G$1036,7,0)</f>
        <v>30899051</v>
      </c>
      <c r="G273" s="94">
        <f t="shared" si="4"/>
        <v>10599051</v>
      </c>
    </row>
    <row r="274" spans="1:7" x14ac:dyDescent="0.25">
      <c r="A274" s="1" t="s">
        <v>1033</v>
      </c>
      <c r="B274" s="22" t="s">
        <v>1034</v>
      </c>
      <c r="C274" s="22" t="s">
        <v>64</v>
      </c>
      <c r="D274" s="22" t="str">
        <f>VLOOKUP(A274,'2025'!$E$1:$M$3728,9,0)</f>
        <v>Concepción</v>
      </c>
      <c r="E274" s="93">
        <f>SUMIF('2025'!$E$2:$E$13728,A274,'2025'!$H$2:$H$13728)</f>
        <v>32855697</v>
      </c>
      <c r="F274" s="93">
        <f>VLOOKUP(A274,'[1]DJ Empresas'!$A$7:$G$1036,7,0)</f>
        <v>43265514</v>
      </c>
      <c r="G274" s="94">
        <f t="shared" si="4"/>
        <v>10409817</v>
      </c>
    </row>
    <row r="275" spans="1:7" x14ac:dyDescent="0.25">
      <c r="A275" s="1" t="s">
        <v>2065</v>
      </c>
      <c r="B275" s="22" t="s">
        <v>2066</v>
      </c>
      <c r="C275" s="22" t="s">
        <v>57</v>
      </c>
      <c r="D275" s="22" t="str">
        <f>VLOOKUP(A275,'2025'!$E$1:$M$3728,9,0)</f>
        <v>Santiago</v>
      </c>
      <c r="E275" s="93">
        <f>SUMIF('2025'!$E$2:$E$13728,A275,'2025'!$H$2:$H$13728)</f>
        <v>11335000</v>
      </c>
      <c r="F275" s="93">
        <f>VLOOKUP(A275,'[1]DJ Empresas'!$A$7:$G$1036,7,0)</f>
        <v>21668960</v>
      </c>
      <c r="G275" s="94">
        <f t="shared" si="4"/>
        <v>10333960</v>
      </c>
    </row>
    <row r="276" spans="1:7" x14ac:dyDescent="0.25">
      <c r="A276" s="1" t="s">
        <v>1972</v>
      </c>
      <c r="B276" s="22" t="s">
        <v>1973</v>
      </c>
      <c r="C276" s="22" t="s">
        <v>77</v>
      </c>
      <c r="D276" s="22" t="str">
        <f>VLOOKUP(A276,'2025'!$E$1:$M$3728,9,0)</f>
        <v>Santiago</v>
      </c>
      <c r="E276" s="93">
        <f>SUMIF('2025'!$E$2:$E$13728,A276,'2025'!$H$2:$H$13728)</f>
        <v>7000000</v>
      </c>
      <c r="F276" s="93">
        <f>VLOOKUP(A276,'[1]DJ Empresas'!$A$7:$G$1036,7,0)</f>
        <v>17293505</v>
      </c>
      <c r="G276" s="94">
        <f t="shared" si="4"/>
        <v>10293505</v>
      </c>
    </row>
    <row r="277" spans="1:7" x14ac:dyDescent="0.25">
      <c r="A277" s="1" t="s">
        <v>1990</v>
      </c>
      <c r="B277" s="22" t="s">
        <v>1991</v>
      </c>
      <c r="C277" s="22" t="s">
        <v>57</v>
      </c>
      <c r="D277" s="22" t="str">
        <f>VLOOKUP(A277,'2025'!$E$1:$M$3728,9,0)</f>
        <v>Santiago</v>
      </c>
      <c r="E277" s="93">
        <f>SUMIF('2025'!$E$2:$E$13728,A277,'2025'!$H$2:$H$13728)</f>
        <v>24800000</v>
      </c>
      <c r="F277" s="93">
        <f>VLOOKUP(A277,'[1]DJ Empresas'!$A$7:$G$1036,7,0)</f>
        <v>35060500</v>
      </c>
      <c r="G277" s="94">
        <f t="shared" si="4"/>
        <v>10260500</v>
      </c>
    </row>
    <row r="278" spans="1:7" x14ac:dyDescent="0.25">
      <c r="A278" s="1" t="s">
        <v>1408</v>
      </c>
      <c r="B278" s="22" t="s">
        <v>1409</v>
      </c>
      <c r="C278" s="22" t="s">
        <v>47</v>
      </c>
      <c r="D278" s="22" t="str">
        <f>VLOOKUP(A278,'2025'!$E$1:$M$3728,9,0)</f>
        <v>Santiago</v>
      </c>
      <c r="E278" s="93">
        <f>SUMIF('2025'!$E$2:$E$13728,A278,'2025'!$H$2:$H$13728)</f>
        <v>5177419</v>
      </c>
      <c r="F278" s="93">
        <f>VLOOKUP(A278,'[1]DJ Empresas'!$A$7:$G$1036,7,0)</f>
        <v>15378494</v>
      </c>
      <c r="G278" s="94">
        <f t="shared" si="4"/>
        <v>10201075</v>
      </c>
    </row>
    <row r="279" spans="1:7" x14ac:dyDescent="0.25">
      <c r="A279" s="1" t="s">
        <v>2006</v>
      </c>
      <c r="B279" s="22" t="s">
        <v>2007</v>
      </c>
      <c r="C279" s="22" t="s">
        <v>47</v>
      </c>
      <c r="D279" s="22" t="str">
        <f>VLOOKUP(A279,'2025'!$E$1:$M$3728,9,0)</f>
        <v>Santiago</v>
      </c>
      <c r="E279" s="93">
        <f>SUMIF('2025'!$E$2:$E$13728,A279,'2025'!$H$2:$H$13728)</f>
        <v>125333</v>
      </c>
      <c r="F279" s="93">
        <f>VLOOKUP(A279,'[1]DJ Empresas'!$A$7:$G$1036,7,0)</f>
        <v>10259768</v>
      </c>
      <c r="G279" s="94">
        <f t="shared" si="4"/>
        <v>10134435</v>
      </c>
    </row>
    <row r="280" spans="1:7" x14ac:dyDescent="0.25">
      <c r="A280" s="1" t="s">
        <v>1576</v>
      </c>
      <c r="B280" s="22" t="s">
        <v>1577</v>
      </c>
      <c r="C280" s="22" t="s">
        <v>87</v>
      </c>
      <c r="D280" s="22" t="str">
        <f>VLOOKUP(A280,'2025'!$E$1:$M$3728,9,0)</f>
        <v>Iquique</v>
      </c>
      <c r="E280" s="93">
        <f>SUMIF('2025'!$E$2:$E$13728,A280,'2025'!$H$2:$H$13728)</f>
        <v>2460000</v>
      </c>
      <c r="F280" s="93">
        <f>VLOOKUP(A280,'[1]DJ Empresas'!$A$7:$G$1036,7,0)</f>
        <v>12542685</v>
      </c>
      <c r="G280" s="94">
        <f t="shared" si="4"/>
        <v>10082685</v>
      </c>
    </row>
    <row r="281" spans="1:7" x14ac:dyDescent="0.25">
      <c r="A281" s="1" t="s">
        <v>1367</v>
      </c>
      <c r="B281" s="22" t="s">
        <v>1368</v>
      </c>
      <c r="C281" s="22" t="s">
        <v>57</v>
      </c>
      <c r="D281" s="22" t="str">
        <f>VLOOKUP(A281,'2025'!$E$1:$M$3728,9,0)</f>
        <v>Santiago</v>
      </c>
      <c r="E281" s="93">
        <f>SUMIF('2025'!$E$2:$E$13728,A281,'2025'!$H$2:$H$13728)</f>
        <v>3000000</v>
      </c>
      <c r="F281" s="93">
        <f>VLOOKUP(A281,'[1]DJ Empresas'!$A$7:$G$1036,7,0)</f>
        <v>13037700</v>
      </c>
      <c r="G281" s="94">
        <f t="shared" si="4"/>
        <v>10037700</v>
      </c>
    </row>
    <row r="282" spans="1:7" x14ac:dyDescent="0.25">
      <c r="A282" s="1" t="s">
        <v>2293</v>
      </c>
      <c r="B282" s="22" t="s">
        <v>2294</v>
      </c>
      <c r="C282" s="22" t="s">
        <v>87</v>
      </c>
      <c r="D282" s="22" t="str">
        <f>VLOOKUP(A282,'2025'!$E$1:$M$3728,9,0)</f>
        <v>Antofagasta</v>
      </c>
      <c r="E282" s="93">
        <f>SUMIF('2025'!$E$2:$E$13728,A282,'2025'!$H$2:$H$13728)</f>
        <v>137671</v>
      </c>
      <c r="F282" s="93">
        <f>VLOOKUP(A282,'[1]DJ Empresas'!$A$7:$G$1036,7,0)</f>
        <v>10060704</v>
      </c>
      <c r="G282" s="94">
        <f t="shared" si="4"/>
        <v>9923033</v>
      </c>
    </row>
    <row r="283" spans="1:7" x14ac:dyDescent="0.25">
      <c r="A283" s="1" t="s">
        <v>787</v>
      </c>
      <c r="B283" s="22" t="s">
        <v>788</v>
      </c>
      <c r="C283" s="22" t="s">
        <v>54</v>
      </c>
      <c r="D283" s="22" t="str">
        <f>VLOOKUP(A283,'2025'!$E$1:$M$3728,9,0)</f>
        <v>Santiago</v>
      </c>
      <c r="E283" s="93">
        <f>SUMIF('2025'!$E$2:$E$13728,A283,'2025'!$H$2:$H$13728)</f>
        <v>7145000</v>
      </c>
      <c r="F283" s="93">
        <f>VLOOKUP(A283,'[1]DJ Empresas'!$A$7:$G$1036,7,0)</f>
        <v>17002161</v>
      </c>
      <c r="G283" s="94">
        <f t="shared" si="4"/>
        <v>9857161</v>
      </c>
    </row>
    <row r="284" spans="1:7" x14ac:dyDescent="0.25">
      <c r="A284" s="1" t="s">
        <v>2202</v>
      </c>
      <c r="B284" s="22" t="s">
        <v>2203</v>
      </c>
      <c r="C284" s="22" t="s">
        <v>54</v>
      </c>
      <c r="D284" s="22" t="str">
        <f>VLOOKUP(A284,'2025'!$E$1:$M$3728,9,0)</f>
        <v>Santiago</v>
      </c>
      <c r="E284" s="93">
        <f>SUMIF('2025'!$E$2:$E$13728,A284,'2025'!$H$2:$H$13728)</f>
        <v>941117</v>
      </c>
      <c r="F284" s="93">
        <f>VLOOKUP(A284,'[1]DJ Empresas'!$A$7:$G$1036,7,0)</f>
        <v>10745066</v>
      </c>
      <c r="G284" s="94">
        <f t="shared" si="4"/>
        <v>9803949</v>
      </c>
    </row>
    <row r="285" spans="1:7" x14ac:dyDescent="0.25">
      <c r="A285" s="1" t="s">
        <v>2463</v>
      </c>
      <c r="B285" s="22" t="s">
        <v>2464</v>
      </c>
      <c r="C285" s="22" t="s">
        <v>47</v>
      </c>
      <c r="D285" s="22" t="str">
        <f>VLOOKUP(A285,'2025'!$E$1:$M$3728,9,0)</f>
        <v>Santiago</v>
      </c>
      <c r="E285" s="93">
        <f>SUMIF('2025'!$E$2:$E$13728,A285,'2025'!$H$2:$H$13728)</f>
        <v>280000</v>
      </c>
      <c r="F285" s="93">
        <f>VLOOKUP(A285,'[1]DJ Empresas'!$A$7:$G$1036,7,0)</f>
        <v>10055247</v>
      </c>
      <c r="G285" s="94">
        <f t="shared" si="4"/>
        <v>9775247</v>
      </c>
    </row>
    <row r="286" spans="1:7" x14ac:dyDescent="0.25">
      <c r="A286" s="1" t="s">
        <v>457</v>
      </c>
      <c r="B286" s="22" t="s">
        <v>458</v>
      </c>
      <c r="C286" s="22" t="s">
        <v>47</v>
      </c>
      <c r="D286" s="22" t="str">
        <f>VLOOKUP(A286,'2025'!$E$1:$M$3728,9,0)</f>
        <v>Santiago</v>
      </c>
      <c r="E286" s="93">
        <f>SUMIF('2025'!$E$2:$E$13728,A286,'2025'!$H$2:$H$13728)</f>
        <v>18363454</v>
      </c>
      <c r="F286" s="93">
        <f>VLOOKUP(A286,'[1]DJ Empresas'!$A$7:$G$1036,7,0)</f>
        <v>28118983</v>
      </c>
      <c r="G286" s="94">
        <f t="shared" si="4"/>
        <v>9755529</v>
      </c>
    </row>
    <row r="287" spans="1:7" x14ac:dyDescent="0.25">
      <c r="A287" s="1" t="s">
        <v>2499</v>
      </c>
      <c r="B287" s="22" t="s">
        <v>2500</v>
      </c>
      <c r="C287" s="22" t="s">
        <v>57</v>
      </c>
      <c r="D287" s="22" t="str">
        <f>VLOOKUP(A287,'2025'!$E$1:$M$3728,9,0)</f>
        <v>Santiago</v>
      </c>
      <c r="E287" s="93">
        <f>SUMIF('2025'!$E$2:$E$13728,A287,'2025'!$H$2:$H$13728)</f>
        <v>6591398</v>
      </c>
      <c r="F287" s="93">
        <f>VLOOKUP(A287,'[1]DJ Empresas'!$A$7:$G$1036,7,0)</f>
        <v>16102860</v>
      </c>
      <c r="G287" s="94">
        <f t="shared" si="4"/>
        <v>9511462</v>
      </c>
    </row>
    <row r="288" spans="1:7" x14ac:dyDescent="0.25">
      <c r="A288" s="1" t="s">
        <v>1652</v>
      </c>
      <c r="B288" s="22" t="s">
        <v>1653</v>
      </c>
      <c r="C288" s="22" t="s">
        <v>47</v>
      </c>
      <c r="D288" s="22" t="str">
        <f>VLOOKUP(A288,'2025'!$E$1:$M$3728,9,0)</f>
        <v>Santiago</v>
      </c>
      <c r="E288" s="93">
        <f>SUMIF('2025'!$E$2:$E$13728,A288,'2025'!$H$2:$H$13728)</f>
        <v>12265825</v>
      </c>
      <c r="F288" s="93">
        <f>VLOOKUP(A288,'[1]DJ Empresas'!$A$7:$G$1036,7,0)</f>
        <v>21758240</v>
      </c>
      <c r="G288" s="94">
        <f t="shared" si="4"/>
        <v>9492415</v>
      </c>
    </row>
    <row r="289" spans="1:7" x14ac:dyDescent="0.25">
      <c r="A289" s="1" t="s">
        <v>1978</v>
      </c>
      <c r="B289" s="22" t="s">
        <v>1979</v>
      </c>
      <c r="C289" s="22" t="s">
        <v>347</v>
      </c>
      <c r="D289" s="22" t="str">
        <f>VLOOKUP(A289,'2025'!$E$1:$M$3728,9,0)</f>
        <v>Temuco</v>
      </c>
      <c r="E289" s="93">
        <f>SUMIF('2025'!$E$2:$E$13728,A289,'2025'!$H$2:$H$13728)</f>
        <v>6871556</v>
      </c>
      <c r="F289" s="93">
        <f>VLOOKUP(A289,'[1]DJ Empresas'!$A$7:$G$1036,7,0)</f>
        <v>16338438</v>
      </c>
      <c r="G289" s="94">
        <f t="shared" si="4"/>
        <v>9466882</v>
      </c>
    </row>
    <row r="290" spans="1:7" x14ac:dyDescent="0.25">
      <c r="A290" s="1" t="s">
        <v>1745</v>
      </c>
      <c r="B290" s="22" t="s">
        <v>1746</v>
      </c>
      <c r="C290" s="22" t="s">
        <v>77</v>
      </c>
      <c r="D290" s="22" t="str">
        <f>VLOOKUP(A290,'2025'!$E$1:$M$3728,9,0)</f>
        <v>Santiago</v>
      </c>
      <c r="E290" s="93">
        <f>SUMIF('2025'!$E$2:$E$13728,A290,'2025'!$H$2:$H$13728)</f>
        <v>81000000</v>
      </c>
      <c r="F290" s="93">
        <f>VLOOKUP(A290,'[1]DJ Empresas'!$A$7:$G$1036,7,0)</f>
        <v>90391364</v>
      </c>
      <c r="G290" s="94">
        <f t="shared" si="4"/>
        <v>9391364</v>
      </c>
    </row>
    <row r="291" spans="1:7" x14ac:dyDescent="0.25">
      <c r="A291" s="1" t="s">
        <v>1784</v>
      </c>
      <c r="B291" s="22" t="s">
        <v>1785</v>
      </c>
      <c r="C291" s="22" t="s">
        <v>57</v>
      </c>
      <c r="D291" s="22" t="str">
        <f>VLOOKUP(A291,'2025'!$E$1:$M$3728,9,0)</f>
        <v>Santiago</v>
      </c>
      <c r="E291" s="93">
        <f>SUMIF('2025'!$E$2:$E$13728,A291,'2025'!$H$2:$H$13728)</f>
        <v>92500000</v>
      </c>
      <c r="F291" s="93">
        <f>VLOOKUP(A291,'[1]DJ Empresas'!$A$7:$G$1036,7,0)</f>
        <v>101874062</v>
      </c>
      <c r="G291" s="94">
        <f t="shared" si="4"/>
        <v>9374062</v>
      </c>
    </row>
    <row r="292" spans="1:7" x14ac:dyDescent="0.25">
      <c r="A292" s="1" t="s">
        <v>138</v>
      </c>
      <c r="B292" s="22" t="s">
        <v>139</v>
      </c>
      <c r="C292" s="22" t="s">
        <v>54</v>
      </c>
      <c r="D292" s="22" t="str">
        <f>VLOOKUP(A292,'2025'!$E$1:$M$3728,9,0)</f>
        <v>Santiago</v>
      </c>
      <c r="E292" s="93">
        <f>SUMIF('2025'!$E$2:$E$13728,A292,'2025'!$H$2:$H$13728)</f>
        <v>14700000</v>
      </c>
      <c r="F292" s="93">
        <f>VLOOKUP(A292,'[1]DJ Empresas'!$A$7:$G$1036,7,0)</f>
        <v>24021905</v>
      </c>
      <c r="G292" s="94">
        <f t="shared" si="4"/>
        <v>9321905</v>
      </c>
    </row>
    <row r="293" spans="1:7" x14ac:dyDescent="0.25">
      <c r="A293" s="1" t="s">
        <v>539</v>
      </c>
      <c r="B293" s="22" t="s">
        <v>540</v>
      </c>
      <c r="C293" s="22" t="s">
        <v>47</v>
      </c>
      <c r="D293" s="22" t="str">
        <f>VLOOKUP(A293,'2025'!$E$1:$M$3728,9,0)</f>
        <v>Santiago</v>
      </c>
      <c r="E293" s="93">
        <f>SUMIF('2025'!$E$2:$E$13728,A293,'2025'!$H$2:$H$13728)</f>
        <v>230923859</v>
      </c>
      <c r="F293" s="93">
        <f>VLOOKUP(A293,'[1]DJ Empresas'!$A$7:$G$1036,7,0)</f>
        <v>240209233</v>
      </c>
      <c r="G293" s="94">
        <f t="shared" si="4"/>
        <v>9285374</v>
      </c>
    </row>
    <row r="294" spans="1:7" x14ac:dyDescent="0.25">
      <c r="A294" s="1" t="s">
        <v>1095</v>
      </c>
      <c r="B294" s="22" t="s">
        <v>1096</v>
      </c>
      <c r="C294" s="22" t="s">
        <v>77</v>
      </c>
      <c r="D294" s="22" t="str">
        <f>VLOOKUP(A294,'2025'!$E$1:$M$3728,9,0)</f>
        <v>Santiago</v>
      </c>
      <c r="E294" s="93">
        <f>SUMIF('2025'!$E$2:$E$13728,A294,'2025'!$H$2:$H$13728)</f>
        <v>31880647</v>
      </c>
      <c r="F294" s="93">
        <f>VLOOKUP(A294,'[1]DJ Empresas'!$A$7:$G$1036,7,0)</f>
        <v>41163536</v>
      </c>
      <c r="G294" s="94">
        <f t="shared" si="4"/>
        <v>9282889</v>
      </c>
    </row>
    <row r="295" spans="1:7" x14ac:dyDescent="0.25">
      <c r="A295" s="1" t="s">
        <v>1317</v>
      </c>
      <c r="B295" s="22" t="s">
        <v>1318</v>
      </c>
      <c r="C295" s="22" t="s">
        <v>54</v>
      </c>
      <c r="D295" s="22" t="str">
        <f>VLOOKUP(A295,'2025'!$E$1:$M$3728,9,0)</f>
        <v>Santiago</v>
      </c>
      <c r="E295" s="93">
        <f>SUMIF('2025'!$E$2:$E$13728,A295,'2025'!$H$2:$H$13728)</f>
        <v>28700000</v>
      </c>
      <c r="F295" s="93">
        <f>VLOOKUP(A295,'[1]DJ Empresas'!$A$7:$G$1036,7,0)</f>
        <v>37775966</v>
      </c>
      <c r="G295" s="94">
        <f t="shared" si="4"/>
        <v>9075966</v>
      </c>
    </row>
    <row r="296" spans="1:7" x14ac:dyDescent="0.25">
      <c r="A296" s="1" t="s">
        <v>1980</v>
      </c>
      <c r="B296" s="22" t="s">
        <v>1981</v>
      </c>
      <c r="C296" s="22" t="s">
        <v>87</v>
      </c>
      <c r="D296" s="22" t="str">
        <f>VLOOKUP(A296,'2025'!$E$1:$M$3728,9,0)</f>
        <v>Antofagasta</v>
      </c>
      <c r="E296" s="93">
        <f>SUMIF('2025'!$E$2:$E$13728,A296,'2025'!$H$2:$H$13728)</f>
        <v>39457</v>
      </c>
      <c r="F296" s="93">
        <f>VLOOKUP(A296,'[1]DJ Empresas'!$A$7:$G$1036,7,0)</f>
        <v>9085100</v>
      </c>
      <c r="G296" s="94">
        <f t="shared" si="4"/>
        <v>9045643</v>
      </c>
    </row>
    <row r="297" spans="1:7" x14ac:dyDescent="0.25">
      <c r="A297" s="1" t="s">
        <v>1465</v>
      </c>
      <c r="B297" s="22" t="s">
        <v>1466</v>
      </c>
      <c r="C297" s="22" t="s">
        <v>347</v>
      </c>
      <c r="D297" s="22" t="str">
        <f>VLOOKUP(A297,'2025'!$E$1:$M$3728,9,0)</f>
        <v>Temuco</v>
      </c>
      <c r="E297" s="93">
        <f>SUMIF('2025'!$E$2:$E$13728,A297,'2025'!$H$2:$H$13728)</f>
        <v>6607367</v>
      </c>
      <c r="F297" s="93">
        <f>VLOOKUP(A297,'[1]DJ Empresas'!$A$7:$G$1036,7,0)</f>
        <v>15631793</v>
      </c>
      <c r="G297" s="94">
        <f t="shared" si="4"/>
        <v>9024426</v>
      </c>
    </row>
    <row r="298" spans="1:7" x14ac:dyDescent="0.25">
      <c r="A298" s="1" t="s">
        <v>999</v>
      </c>
      <c r="B298" s="22" t="s">
        <v>1000</v>
      </c>
      <c r="C298" s="22" t="s">
        <v>77</v>
      </c>
      <c r="D298" s="22" t="str">
        <f>VLOOKUP(A298,'2025'!$E$1:$M$3728,9,0)</f>
        <v>Santiago</v>
      </c>
      <c r="E298" s="93">
        <f>SUMIF('2025'!$E$2:$E$13728,A298,'2025'!$H$2:$H$13728)</f>
        <v>32144616</v>
      </c>
      <c r="F298" s="93">
        <f>VLOOKUP(A298,'[1]DJ Empresas'!$A$7:$G$1036,7,0)</f>
        <v>41161735</v>
      </c>
      <c r="G298" s="94">
        <f t="shared" si="4"/>
        <v>9017119</v>
      </c>
    </row>
    <row r="299" spans="1:7" x14ac:dyDescent="0.25">
      <c r="A299" s="1" t="s">
        <v>395</v>
      </c>
      <c r="B299" s="22" t="s">
        <v>396</v>
      </c>
      <c r="C299" s="22" t="s">
        <v>42</v>
      </c>
      <c r="D299" s="22" t="str">
        <f>VLOOKUP(A299,'2025'!$E$1:$M$3728,9,0)</f>
        <v>Puerto Montt</v>
      </c>
      <c r="E299" s="93">
        <f>SUMIF('2025'!$E$2:$E$13728,A299,'2025'!$H$2:$H$13728)</f>
        <v>21000000</v>
      </c>
      <c r="F299" s="93">
        <f>VLOOKUP(A299,'[1]DJ Empresas'!$A$7:$G$1036,7,0)</f>
        <v>29904926</v>
      </c>
      <c r="G299" s="94">
        <f t="shared" si="4"/>
        <v>8904926</v>
      </c>
    </row>
    <row r="300" spans="1:7" x14ac:dyDescent="0.25">
      <c r="A300" s="1" t="s">
        <v>926</v>
      </c>
      <c r="B300" s="22" t="s">
        <v>927</v>
      </c>
      <c r="C300" s="22" t="s">
        <v>54</v>
      </c>
      <c r="D300" s="22" t="str">
        <f>VLOOKUP(A300,'2025'!$E$1:$M$3728,9,0)</f>
        <v>Santiago</v>
      </c>
      <c r="E300" s="93">
        <f>SUMIF('2025'!$E$2:$E$13728,A300,'2025'!$H$2:$H$13728)</f>
        <v>1100000</v>
      </c>
      <c r="F300" s="93">
        <f>VLOOKUP(A300,'[1]DJ Empresas'!$A$7:$G$1036,7,0)</f>
        <v>9935098</v>
      </c>
      <c r="G300" s="94">
        <f t="shared" si="4"/>
        <v>8835098</v>
      </c>
    </row>
    <row r="301" spans="1:7" x14ac:dyDescent="0.25">
      <c r="A301" s="1" t="s">
        <v>922</v>
      </c>
      <c r="B301" s="22" t="s">
        <v>923</v>
      </c>
      <c r="C301" s="22" t="s">
        <v>54</v>
      </c>
      <c r="D301" s="22" t="str">
        <f>VLOOKUP(A301,'2025'!$E$1:$M$3728,9,0)</f>
        <v>Santiago</v>
      </c>
      <c r="E301" s="93">
        <f>SUMIF('2025'!$E$2:$E$13728,A301,'2025'!$H$2:$H$13728)</f>
        <v>168669483</v>
      </c>
      <c r="F301" s="93">
        <f>VLOOKUP(A301,'[1]DJ Empresas'!$A$7:$G$1036,7,0)</f>
        <v>177488232</v>
      </c>
      <c r="G301" s="94">
        <f t="shared" si="4"/>
        <v>8818749</v>
      </c>
    </row>
    <row r="302" spans="1:7" x14ac:dyDescent="0.25">
      <c r="A302" s="1" t="s">
        <v>832</v>
      </c>
      <c r="B302" s="22" t="s">
        <v>833</v>
      </c>
      <c r="C302" s="22" t="s">
        <v>77</v>
      </c>
      <c r="D302" s="22" t="str">
        <f>VLOOKUP(A302,'2025'!$E$1:$M$3728,9,0)</f>
        <v>Santiago</v>
      </c>
      <c r="E302" s="93">
        <f>SUMIF('2025'!$E$2:$E$13728,A302,'2025'!$H$2:$H$13728)</f>
        <v>1046993</v>
      </c>
      <c r="F302" s="93">
        <f>VLOOKUP(A302,'[1]DJ Empresas'!$A$7:$G$1036,7,0)</f>
        <v>9843309</v>
      </c>
      <c r="G302" s="94">
        <f t="shared" si="4"/>
        <v>8796316</v>
      </c>
    </row>
    <row r="303" spans="1:7" x14ac:dyDescent="0.25">
      <c r="A303" s="1" t="s">
        <v>1224</v>
      </c>
      <c r="B303" s="22" t="s">
        <v>1225</v>
      </c>
      <c r="C303" s="22" t="s">
        <v>64</v>
      </c>
      <c r="D303" s="22" t="str">
        <f>VLOOKUP(A303,'2025'!$E$1:$M$3728,9,0)</f>
        <v>Concepción</v>
      </c>
      <c r="E303" s="93">
        <f>SUMIF('2025'!$E$2:$E$13728,A303,'2025'!$H$2:$H$13728)</f>
        <v>25000000</v>
      </c>
      <c r="F303" s="93">
        <f>VLOOKUP(A303,'[1]DJ Empresas'!$A$7:$G$1036,7,0)</f>
        <v>33586314</v>
      </c>
      <c r="G303" s="94">
        <f t="shared" si="4"/>
        <v>8586314</v>
      </c>
    </row>
    <row r="304" spans="1:7" x14ac:dyDescent="0.25">
      <c r="A304" s="1" t="s">
        <v>2367</v>
      </c>
      <c r="B304" s="22" t="s">
        <v>2368</v>
      </c>
      <c r="C304" s="22" t="s">
        <v>347</v>
      </c>
      <c r="D304" s="22" t="str">
        <f>VLOOKUP(A304,'2025'!$E$1:$M$3728,9,0)</f>
        <v>Temuco</v>
      </c>
      <c r="E304" s="93">
        <f>SUMIF('2025'!$E$2:$E$13728,A304,'2025'!$H$2:$H$13728)</f>
        <v>312632</v>
      </c>
      <c r="F304" s="93">
        <f>VLOOKUP(A304,'[1]DJ Empresas'!$A$7:$G$1036,7,0)</f>
        <v>8840451</v>
      </c>
      <c r="G304" s="94">
        <f t="shared" si="4"/>
        <v>8527819</v>
      </c>
    </row>
    <row r="305" spans="1:7" x14ac:dyDescent="0.25">
      <c r="A305" s="1" t="s">
        <v>2379</v>
      </c>
      <c r="B305" s="22" t="s">
        <v>2380</v>
      </c>
      <c r="C305" s="22" t="s">
        <v>47</v>
      </c>
      <c r="D305" s="22" t="str">
        <f>VLOOKUP(A305,'2025'!$E$1:$M$3728,9,0)</f>
        <v>Santiago</v>
      </c>
      <c r="E305" s="93">
        <f>SUMIF('2025'!$E$2:$E$13728,A305,'2025'!$H$2:$H$13728)</f>
        <v>1145455</v>
      </c>
      <c r="F305" s="93">
        <f>VLOOKUP(A305,'[1]DJ Empresas'!$A$7:$G$1036,7,0)</f>
        <v>9561743</v>
      </c>
      <c r="G305" s="94">
        <f t="shared" si="4"/>
        <v>8416288</v>
      </c>
    </row>
    <row r="306" spans="1:7" x14ac:dyDescent="0.25">
      <c r="A306" s="1" t="s">
        <v>1759</v>
      </c>
      <c r="B306" s="22" t="s">
        <v>1760</v>
      </c>
      <c r="C306" s="22" t="s">
        <v>64</v>
      </c>
      <c r="D306" s="22" t="str">
        <f>VLOOKUP(A306,'2025'!$E$1:$M$3728,9,0)</f>
        <v>Concepción</v>
      </c>
      <c r="E306" s="93">
        <f>SUMIF('2025'!$E$2:$E$13728,A306,'2025'!$H$2:$H$13728)</f>
        <v>10300000</v>
      </c>
      <c r="F306" s="93">
        <f>VLOOKUP(A306,'[1]DJ Empresas'!$A$7:$G$1036,7,0)</f>
        <v>18648563</v>
      </c>
      <c r="G306" s="94">
        <f t="shared" si="4"/>
        <v>8348563</v>
      </c>
    </row>
    <row r="307" spans="1:7" x14ac:dyDescent="0.25">
      <c r="A307" s="1" t="s">
        <v>681</v>
      </c>
      <c r="B307" s="22" t="s">
        <v>682</v>
      </c>
      <c r="C307" s="22" t="s">
        <v>77</v>
      </c>
      <c r="D307" s="22" t="str">
        <f>VLOOKUP(A307,'2025'!$E$1:$M$3728,9,0)</f>
        <v>Santiago</v>
      </c>
      <c r="E307" s="93">
        <f>SUMIF('2025'!$E$2:$E$13728,A307,'2025'!$H$2:$H$13728)</f>
        <v>792000</v>
      </c>
      <c r="F307" s="93">
        <f>VLOOKUP(A307,'[1]DJ Empresas'!$A$7:$G$1036,7,0)</f>
        <v>9074776</v>
      </c>
      <c r="G307" s="94">
        <f t="shared" si="4"/>
        <v>8282776</v>
      </c>
    </row>
    <row r="308" spans="1:7" x14ac:dyDescent="0.25">
      <c r="A308" s="1" t="s">
        <v>553</v>
      </c>
      <c r="B308" s="22" t="s">
        <v>554</v>
      </c>
      <c r="C308" s="22" t="s">
        <v>47</v>
      </c>
      <c r="D308" s="22" t="str">
        <f>VLOOKUP(A308,'2025'!$E$1:$M$3728,9,0)</f>
        <v>Santiago</v>
      </c>
      <c r="E308" s="93">
        <f>SUMIF('2025'!$E$2:$E$13728,A308,'2025'!$H$2:$H$13728)</f>
        <v>428938232</v>
      </c>
      <c r="F308" s="93">
        <f>VLOOKUP(A308,'[1]DJ Empresas'!$A$7:$G$1036,7,0)</f>
        <v>437192214</v>
      </c>
      <c r="G308" s="94">
        <f t="shared" si="4"/>
        <v>8253982</v>
      </c>
    </row>
    <row r="309" spans="1:7" x14ac:dyDescent="0.25">
      <c r="A309" s="1" t="s">
        <v>227</v>
      </c>
      <c r="B309" s="22" t="s">
        <v>228</v>
      </c>
      <c r="C309" s="22" t="s">
        <v>77</v>
      </c>
      <c r="D309" s="22" t="str">
        <f>VLOOKUP(A309,'2025'!$E$1:$M$3728,9,0)</f>
        <v>Santiago</v>
      </c>
      <c r="E309" s="93">
        <f>SUMIF('2025'!$E$2:$E$13728,A309,'2025'!$H$2:$H$13728)</f>
        <v>30000000</v>
      </c>
      <c r="F309" s="93">
        <f>VLOOKUP(A309,'[1]DJ Empresas'!$A$7:$G$1036,7,0)</f>
        <v>38122780</v>
      </c>
      <c r="G309" s="94">
        <f t="shared" si="4"/>
        <v>8122780</v>
      </c>
    </row>
    <row r="310" spans="1:7" x14ac:dyDescent="0.25">
      <c r="A310" s="1" t="s">
        <v>1234</v>
      </c>
      <c r="B310" s="22" t="s">
        <v>1235</v>
      </c>
      <c r="C310" s="22" t="s">
        <v>57</v>
      </c>
      <c r="D310" s="22" t="str">
        <f>VLOOKUP(A310,'2025'!$E$1:$M$3728,9,0)</f>
        <v>Santiago</v>
      </c>
      <c r="E310" s="93">
        <f>SUMIF('2025'!$E$2:$E$13728,A310,'2025'!$H$2:$H$13728)</f>
        <v>124476416</v>
      </c>
      <c r="F310" s="93">
        <f>VLOOKUP(A310,'[1]DJ Empresas'!$A$7:$G$1036,7,0)</f>
        <v>132589345</v>
      </c>
      <c r="G310" s="94">
        <f t="shared" si="4"/>
        <v>8112929</v>
      </c>
    </row>
    <row r="311" spans="1:7" x14ac:dyDescent="0.25">
      <c r="A311" s="1" t="s">
        <v>2361</v>
      </c>
      <c r="B311" s="22" t="s">
        <v>2362</v>
      </c>
      <c r="C311" s="22" t="s">
        <v>57</v>
      </c>
      <c r="D311" s="22" t="str">
        <f>VLOOKUP(A311,'2025'!$E$1:$M$3728,9,0)</f>
        <v>Santiago</v>
      </c>
      <c r="E311" s="93">
        <f>SUMIF('2025'!$E$2:$E$13728,A311,'2025'!$H$2:$H$13728)</f>
        <v>2000000</v>
      </c>
      <c r="F311" s="93">
        <f>VLOOKUP(A311,'[1]DJ Empresas'!$A$7:$G$1036,7,0)</f>
        <v>10076998</v>
      </c>
      <c r="G311" s="94">
        <f t="shared" si="4"/>
        <v>8076998</v>
      </c>
    </row>
    <row r="312" spans="1:7" x14ac:dyDescent="0.25">
      <c r="A312" s="1" t="s">
        <v>445</v>
      </c>
      <c r="B312" s="22" t="s">
        <v>446</v>
      </c>
      <c r="C312" s="22" t="s">
        <v>47</v>
      </c>
      <c r="D312" s="22" t="str">
        <f>VLOOKUP(A312,'2025'!$E$1:$M$3728,9,0)</f>
        <v>Santiago</v>
      </c>
      <c r="E312" s="93">
        <f>SUMIF('2025'!$E$2:$E$13728,A312,'2025'!$H$2:$H$13728)</f>
        <v>3000000</v>
      </c>
      <c r="F312" s="93">
        <f>VLOOKUP(A312,'[1]DJ Empresas'!$A$7:$G$1036,7,0)</f>
        <v>11071788</v>
      </c>
      <c r="G312" s="94">
        <f t="shared" si="4"/>
        <v>8071788</v>
      </c>
    </row>
    <row r="313" spans="1:7" x14ac:dyDescent="0.25">
      <c r="A313" s="1" t="s">
        <v>1786</v>
      </c>
      <c r="B313" s="22" t="s">
        <v>1787</v>
      </c>
      <c r="C313" s="22" t="s">
        <v>54</v>
      </c>
      <c r="D313" s="22" t="str">
        <f>VLOOKUP(A313,'2025'!$E$1:$M$3728,9,0)</f>
        <v>Santiago</v>
      </c>
      <c r="E313" s="93">
        <f>SUMIF('2025'!$E$2:$E$13728,A313,'2025'!$H$2:$H$13728)</f>
        <v>128600000</v>
      </c>
      <c r="F313" s="93">
        <f>VLOOKUP(A313,'[1]DJ Empresas'!$A$7:$G$1036,7,0)</f>
        <v>136650904</v>
      </c>
      <c r="G313" s="94">
        <f t="shared" si="4"/>
        <v>8050904</v>
      </c>
    </row>
    <row r="314" spans="1:7" x14ac:dyDescent="0.25">
      <c r="A314" s="1" t="s">
        <v>2335</v>
      </c>
      <c r="B314" s="22" t="s">
        <v>2336</v>
      </c>
      <c r="C314" s="22" t="s">
        <v>64</v>
      </c>
      <c r="D314" s="22" t="str">
        <f>VLOOKUP(A314,'2025'!$E$1:$M$3728,9,0)</f>
        <v>Concepción</v>
      </c>
      <c r="E314" s="93">
        <f>SUMIF('2025'!$E$2:$E$13728,A314,'2025'!$H$2:$H$13728)</f>
        <v>35842991</v>
      </c>
      <c r="F314" s="93">
        <f>VLOOKUP(A314,'[1]DJ Empresas'!$A$7:$G$1036,7,0)</f>
        <v>40746833</v>
      </c>
      <c r="G314" s="94">
        <f t="shared" si="4"/>
        <v>4903842</v>
      </c>
    </row>
    <row r="315" spans="1:7" x14ac:dyDescent="0.25">
      <c r="A315" s="1" t="s">
        <v>1050</v>
      </c>
      <c r="B315" s="22" t="s">
        <v>1051</v>
      </c>
      <c r="C315" s="22" t="s">
        <v>64</v>
      </c>
      <c r="D315" s="22" t="str">
        <f>VLOOKUP(A315,'2025'!$E$1:$M$3728,9,0)</f>
        <v>Concepción</v>
      </c>
      <c r="E315" s="93">
        <f>SUMIF('2025'!$E$2:$E$13728,A315,'2025'!$H$2:$H$13728)</f>
        <v>782222</v>
      </c>
      <c r="F315" s="93">
        <f>VLOOKUP(A315,'[1]DJ Empresas'!$A$7:$G$1036,7,0)</f>
        <v>8723514</v>
      </c>
      <c r="G315" s="94">
        <f t="shared" si="4"/>
        <v>7941292</v>
      </c>
    </row>
    <row r="316" spans="1:7" x14ac:dyDescent="0.25">
      <c r="A316" s="1" t="s">
        <v>473</v>
      </c>
      <c r="B316" s="22" t="s">
        <v>474</v>
      </c>
      <c r="C316" s="22" t="s">
        <v>77</v>
      </c>
      <c r="D316" s="22" t="str">
        <f>VLOOKUP(A316,'2025'!$E$1:$M$3728,9,0)</f>
        <v>Santiago</v>
      </c>
      <c r="E316" s="93">
        <f>SUMIF('2025'!$E$2:$E$13728,A316,'2025'!$H$2:$H$13728)</f>
        <v>35258080</v>
      </c>
      <c r="F316" s="93">
        <f>VLOOKUP(A316,'[1]DJ Empresas'!$A$7:$G$1036,7,0)</f>
        <v>43155394</v>
      </c>
      <c r="G316" s="94">
        <f t="shared" si="4"/>
        <v>7897314</v>
      </c>
    </row>
    <row r="317" spans="1:7" x14ac:dyDescent="0.25">
      <c r="A317" s="1" t="s">
        <v>671</v>
      </c>
      <c r="B317" s="22" t="s">
        <v>672</v>
      </c>
      <c r="C317" s="22" t="s">
        <v>77</v>
      </c>
      <c r="D317" s="22" t="str">
        <f>VLOOKUP(A317,'2025'!$E$1:$M$3728,9,0)</f>
        <v>Santiago</v>
      </c>
      <c r="E317" s="93">
        <f>SUMIF('2025'!$E$2:$E$13728,A317,'2025'!$H$2:$H$13728)</f>
        <v>648000</v>
      </c>
      <c r="F317" s="93">
        <f>VLOOKUP(A317,'[1]DJ Empresas'!$A$7:$G$1036,7,0)</f>
        <v>8470291</v>
      </c>
      <c r="G317" s="94">
        <f t="shared" si="4"/>
        <v>7822291</v>
      </c>
    </row>
    <row r="318" spans="1:7" x14ac:dyDescent="0.25">
      <c r="A318" s="1" t="s">
        <v>914</v>
      </c>
      <c r="B318" s="22" t="s">
        <v>915</v>
      </c>
      <c r="C318" s="22" t="s">
        <v>77</v>
      </c>
      <c r="D318" s="22" t="str">
        <f>VLOOKUP(A318,'2025'!$E$1:$M$3728,9,0)</f>
        <v>Santiago</v>
      </c>
      <c r="E318" s="93">
        <f>SUMIF('2025'!$E$2:$E$13728,A318,'2025'!$H$2:$H$13728)</f>
        <v>84492935</v>
      </c>
      <c r="F318" s="93">
        <f>VLOOKUP(A318,'[1]DJ Empresas'!$A$7:$G$1036,7,0)</f>
        <v>92146531</v>
      </c>
      <c r="G318" s="94">
        <f t="shared" si="4"/>
        <v>7653596</v>
      </c>
    </row>
    <row r="319" spans="1:7" x14ac:dyDescent="0.25">
      <c r="A319" s="1" t="s">
        <v>1954</v>
      </c>
      <c r="B319" s="22" t="s">
        <v>1955</v>
      </c>
      <c r="C319" s="22" t="s">
        <v>54</v>
      </c>
      <c r="D319" s="22" t="str">
        <f>VLOOKUP(A319,'2025'!$E$1:$M$3728,9,0)</f>
        <v>Santiago</v>
      </c>
      <c r="E319" s="93">
        <f>SUMIF('2025'!$E$2:$E$13728,A319,'2025'!$H$2:$H$13728)</f>
        <v>305031</v>
      </c>
      <c r="F319" s="93">
        <f>VLOOKUP(A319,'[1]DJ Empresas'!$A$7:$G$1036,7,0)</f>
        <v>7956805</v>
      </c>
      <c r="G319" s="94">
        <f t="shared" si="4"/>
        <v>7651774</v>
      </c>
    </row>
    <row r="320" spans="1:7" x14ac:dyDescent="0.25">
      <c r="A320" s="1" t="s">
        <v>2319</v>
      </c>
      <c r="B320" s="22" t="s">
        <v>2320</v>
      </c>
      <c r="C320" s="22" t="s">
        <v>64</v>
      </c>
      <c r="D320" s="22" t="str">
        <f>VLOOKUP(A320,'2025'!$E$1:$M$3728,9,0)</f>
        <v>Maule</v>
      </c>
      <c r="E320" s="93">
        <f>SUMIF('2025'!$E$2:$E$13728,A320,'2025'!$H$2:$H$13728)</f>
        <v>3053053</v>
      </c>
      <c r="F320" s="93">
        <f>VLOOKUP(A320,'[1]DJ Empresas'!$A$7:$G$1036,7,0)</f>
        <v>10669458</v>
      </c>
      <c r="G320" s="94">
        <f t="shared" si="4"/>
        <v>7616405</v>
      </c>
    </row>
    <row r="321" spans="1:7" x14ac:dyDescent="0.25">
      <c r="A321" s="1" t="s">
        <v>309</v>
      </c>
      <c r="B321" s="22" t="s">
        <v>310</v>
      </c>
      <c r="C321" s="22" t="s">
        <v>77</v>
      </c>
      <c r="D321" s="22" t="str">
        <f>VLOOKUP(A321,'2025'!$E$1:$M$3728,9,0)</f>
        <v>Santiago</v>
      </c>
      <c r="E321" s="93">
        <f>SUMIF('2025'!$E$2:$E$13728,A321,'2025'!$H$2:$H$13728)</f>
        <v>1304348</v>
      </c>
      <c r="F321" s="93">
        <f>VLOOKUP(A321,'[1]DJ Empresas'!$A$7:$G$1036,7,0)</f>
        <v>8893516</v>
      </c>
      <c r="G321" s="94">
        <f t="shared" si="4"/>
        <v>7589168</v>
      </c>
    </row>
    <row r="322" spans="1:7" x14ac:dyDescent="0.25">
      <c r="A322" s="1" t="s">
        <v>1898</v>
      </c>
      <c r="B322" s="22" t="s">
        <v>1899</v>
      </c>
      <c r="C322" s="22" t="s">
        <v>47</v>
      </c>
      <c r="D322" s="22" t="str">
        <f>VLOOKUP(A322,'2025'!$E$1:$M$3728,9,0)</f>
        <v>Santiago</v>
      </c>
      <c r="E322" s="93">
        <f>SUMIF('2025'!$E$2:$E$13728,A322,'2025'!$H$2:$H$13728)</f>
        <v>22686812</v>
      </c>
      <c r="F322" s="93">
        <f>VLOOKUP(A322,'[1]DJ Empresas'!$A$7:$G$1036,7,0)</f>
        <v>30175916</v>
      </c>
      <c r="G322" s="94">
        <f t="shared" si="4"/>
        <v>7489104</v>
      </c>
    </row>
    <row r="323" spans="1:7" x14ac:dyDescent="0.25">
      <c r="A323" s="1" t="s">
        <v>1806</v>
      </c>
      <c r="B323" s="22" t="s">
        <v>1807</v>
      </c>
      <c r="C323" s="22" t="s">
        <v>47</v>
      </c>
      <c r="D323" s="22" t="str">
        <f>VLOOKUP(A323,'2025'!$E$1:$M$3728,9,0)</f>
        <v>Santiago</v>
      </c>
      <c r="E323" s="93">
        <f>SUMIF('2025'!$E$2:$E$13728,A323,'2025'!$H$2:$H$13728)</f>
        <v>22000000</v>
      </c>
      <c r="F323" s="93">
        <f>VLOOKUP(A323,'[1]DJ Empresas'!$A$7:$G$1036,7,0)</f>
        <v>29323318</v>
      </c>
      <c r="G323" s="94">
        <f t="shared" si="4"/>
        <v>7323318</v>
      </c>
    </row>
    <row r="324" spans="1:7" x14ac:dyDescent="0.25">
      <c r="A324" s="1" t="s">
        <v>2345</v>
      </c>
      <c r="B324" s="22" t="s">
        <v>2346</v>
      </c>
      <c r="C324" s="22" t="s">
        <v>57</v>
      </c>
      <c r="D324" s="22" t="str">
        <f>VLOOKUP(A324,'2025'!$E$1:$M$3728,9,0)</f>
        <v>Santiago</v>
      </c>
      <c r="E324" s="93">
        <f>SUMIF('2025'!$E$2:$E$13728,A324,'2025'!$H$2:$H$13728)</f>
        <v>2851064</v>
      </c>
      <c r="F324" s="93">
        <f>VLOOKUP(A324,'[1]DJ Empresas'!$A$7:$G$1036,7,0)</f>
        <v>10053167</v>
      </c>
      <c r="G324" s="94">
        <f t="shared" ref="G324:G387" si="5">+F324-E324</f>
        <v>7202103</v>
      </c>
    </row>
    <row r="325" spans="1:7" x14ac:dyDescent="0.25">
      <c r="A325" s="1" t="s">
        <v>522</v>
      </c>
      <c r="B325" s="22" t="s">
        <v>523</v>
      </c>
      <c r="C325" s="22" t="s">
        <v>77</v>
      </c>
      <c r="D325" s="22" t="str">
        <f>VLOOKUP(A325,'2025'!$E$1:$M$3728,9,0)</f>
        <v>Santiago</v>
      </c>
      <c r="E325" s="93">
        <f>SUMIF('2025'!$E$2:$E$13728,A325,'2025'!$H$2:$H$13728)</f>
        <v>195623773</v>
      </c>
      <c r="F325" s="93">
        <f>VLOOKUP(A325,'[1]DJ Empresas'!$A$7:$G$1036,7,0)</f>
        <v>202717559</v>
      </c>
      <c r="G325" s="94">
        <f t="shared" si="5"/>
        <v>7093786</v>
      </c>
    </row>
    <row r="326" spans="1:7" x14ac:dyDescent="0.25">
      <c r="A326" s="1" t="s">
        <v>1323</v>
      </c>
      <c r="B326" s="22" t="s">
        <v>1324</v>
      </c>
      <c r="C326" s="22" t="s">
        <v>47</v>
      </c>
      <c r="D326" s="22" t="str">
        <f>VLOOKUP(A326,'2025'!$E$1:$M$3728,9,0)</f>
        <v>Santiago</v>
      </c>
      <c r="E326" s="93">
        <f>SUMIF('2025'!$E$2:$E$13728,A326,'2025'!$H$2:$H$13728)</f>
        <v>16677561</v>
      </c>
      <c r="F326" s="93">
        <f>VLOOKUP(A326,'[1]DJ Empresas'!$A$7:$G$1036,7,0)</f>
        <v>23633113</v>
      </c>
      <c r="G326" s="94">
        <f t="shared" si="5"/>
        <v>6955552</v>
      </c>
    </row>
    <row r="327" spans="1:7" x14ac:dyDescent="0.25">
      <c r="A327" s="1" t="s">
        <v>842</v>
      </c>
      <c r="B327" s="22" t="s">
        <v>843</v>
      </c>
      <c r="C327" s="22" t="s">
        <v>77</v>
      </c>
      <c r="D327" s="22" t="str">
        <f>VLOOKUP(A327,'2025'!$E$1:$M$3728,9,0)</f>
        <v>Santiago</v>
      </c>
      <c r="E327" s="93">
        <f>SUMIF('2025'!$E$2:$E$13728,A327,'2025'!$H$2:$H$13728)</f>
        <v>5500000</v>
      </c>
      <c r="F327" s="93">
        <f>VLOOKUP(A327,'[1]DJ Empresas'!$A$7:$G$1036,7,0)</f>
        <v>12455389</v>
      </c>
      <c r="G327" s="94">
        <f t="shared" si="5"/>
        <v>6955389</v>
      </c>
    </row>
    <row r="328" spans="1:7" x14ac:dyDescent="0.25">
      <c r="A328" s="1" t="s">
        <v>2438</v>
      </c>
      <c r="B328" s="22" t="s">
        <v>2439</v>
      </c>
      <c r="C328" s="22" t="s">
        <v>47</v>
      </c>
      <c r="D328" s="22" t="str">
        <f>VLOOKUP(A328,'2025'!$E$1:$M$3728,9,0)</f>
        <v>Santiago</v>
      </c>
      <c r="E328" s="93">
        <f>SUMIF('2025'!$E$2:$E$13728,A328,'2025'!$H$2:$H$13728)</f>
        <v>52516614</v>
      </c>
      <c r="F328" s="93">
        <f>VLOOKUP(A328,'[1]DJ Empresas'!$A$7:$G$1036,7,0)</f>
        <v>59367425</v>
      </c>
      <c r="G328" s="94">
        <f t="shared" si="5"/>
        <v>6850811</v>
      </c>
    </row>
    <row r="329" spans="1:7" x14ac:dyDescent="0.25">
      <c r="A329" s="1" t="s">
        <v>465</v>
      </c>
      <c r="B329" s="22" t="s">
        <v>466</v>
      </c>
      <c r="C329" s="22" t="s">
        <v>57</v>
      </c>
      <c r="D329" s="22" t="str">
        <f>VLOOKUP(A329,'2025'!$E$1:$M$3728,9,0)</f>
        <v>Santiago</v>
      </c>
      <c r="E329" s="93">
        <f>SUMIF('2025'!$E$2:$E$13728,A329,'2025'!$H$2:$H$13728)</f>
        <v>3143885</v>
      </c>
      <c r="F329" s="93">
        <f>VLOOKUP(A329,'[1]DJ Empresas'!$A$7:$G$1036,7,0)</f>
        <v>9993242</v>
      </c>
      <c r="G329" s="94">
        <f t="shared" si="5"/>
        <v>6849357</v>
      </c>
    </row>
    <row r="330" spans="1:7" x14ac:dyDescent="0.25">
      <c r="A330" s="1" t="s">
        <v>1712</v>
      </c>
      <c r="B330" s="22" t="s">
        <v>1713</v>
      </c>
      <c r="C330" s="22" t="s">
        <v>47</v>
      </c>
      <c r="D330" s="22" t="str">
        <f>VLOOKUP(A330,'2025'!$E$1:$M$3728,9,0)</f>
        <v>Santiago</v>
      </c>
      <c r="E330" s="93">
        <f>SUMIF('2025'!$E$2:$E$13728,A330,'2025'!$H$2:$H$13728)</f>
        <v>26000000</v>
      </c>
      <c r="F330" s="93">
        <f>VLOOKUP(A330,'[1]DJ Empresas'!$A$7:$G$1036,7,0)</f>
        <v>32810169</v>
      </c>
      <c r="G330" s="94">
        <f t="shared" si="5"/>
        <v>6810169</v>
      </c>
    </row>
    <row r="331" spans="1:7" x14ac:dyDescent="0.25">
      <c r="A331" s="1" t="s">
        <v>1019</v>
      </c>
      <c r="B331" s="22" t="s">
        <v>1020</v>
      </c>
      <c r="C331" s="22" t="s">
        <v>54</v>
      </c>
      <c r="D331" s="22" t="str">
        <f>VLOOKUP(A331,'2025'!$E$1:$M$3728,9,0)</f>
        <v>Santiago</v>
      </c>
      <c r="E331" s="93">
        <f>SUMIF('2025'!$E$2:$E$13728,A331,'2025'!$H$2:$H$13728)</f>
        <v>157799055</v>
      </c>
      <c r="F331" s="93">
        <f>VLOOKUP(A331,'[1]DJ Empresas'!$A$7:$G$1036,7,0)</f>
        <v>164462095</v>
      </c>
      <c r="G331" s="94">
        <f t="shared" si="5"/>
        <v>6663040</v>
      </c>
    </row>
    <row r="332" spans="1:7" x14ac:dyDescent="0.25">
      <c r="A332" s="1" t="s">
        <v>1798</v>
      </c>
      <c r="B332" s="22" t="s">
        <v>1799</v>
      </c>
      <c r="C332" s="22" t="s">
        <v>57</v>
      </c>
      <c r="D332" s="22" t="str">
        <f>VLOOKUP(A332,'2025'!$E$1:$M$3728,9,0)</f>
        <v>Santiago</v>
      </c>
      <c r="E332" s="93">
        <f>SUMIF('2025'!$E$2:$E$13728,A332,'2025'!$H$2:$H$13728)</f>
        <v>50000000</v>
      </c>
      <c r="F332" s="93">
        <f>VLOOKUP(A332,'[1]DJ Empresas'!$A$7:$G$1036,7,0)</f>
        <v>56456105</v>
      </c>
      <c r="G332" s="94">
        <f t="shared" si="5"/>
        <v>6456105</v>
      </c>
    </row>
    <row r="333" spans="1:7" x14ac:dyDescent="0.25">
      <c r="A333" s="1" t="s">
        <v>572</v>
      </c>
      <c r="B333" s="22" t="s">
        <v>573</v>
      </c>
      <c r="C333" s="22" t="s">
        <v>64</v>
      </c>
      <c r="D333" s="22" t="str">
        <f>VLOOKUP(A333,'2025'!$E$1:$M$3728,9,0)</f>
        <v>Maule</v>
      </c>
      <c r="E333" s="93">
        <f>SUMIF('2025'!$E$2:$E$13728,A333,'2025'!$H$2:$H$13728)</f>
        <v>8881393</v>
      </c>
      <c r="F333" s="93">
        <f>VLOOKUP(A333,'[1]DJ Empresas'!$A$7:$G$1036,7,0)</f>
        <v>15232094</v>
      </c>
      <c r="G333" s="94">
        <f t="shared" si="5"/>
        <v>6350701</v>
      </c>
    </row>
    <row r="334" spans="1:7" x14ac:dyDescent="0.25">
      <c r="A334" s="1" t="s">
        <v>1111</v>
      </c>
      <c r="B334" s="22" t="s">
        <v>1112</v>
      </c>
      <c r="C334" s="22" t="s">
        <v>77</v>
      </c>
      <c r="D334" s="22" t="str">
        <f>VLOOKUP(A334,'2025'!$E$1:$M$3728,9,0)</f>
        <v>Santiago</v>
      </c>
      <c r="E334" s="93">
        <f>SUMIF('2025'!$E$2:$E$13728,A334,'2025'!$H$2:$H$13728)</f>
        <v>40054903</v>
      </c>
      <c r="F334" s="93">
        <f>VLOOKUP(A334,'[1]DJ Empresas'!$A$7:$G$1036,7,0)</f>
        <v>46330065</v>
      </c>
      <c r="G334" s="94">
        <f t="shared" si="5"/>
        <v>6275162</v>
      </c>
    </row>
    <row r="335" spans="1:7" x14ac:dyDescent="0.25">
      <c r="A335" s="1" t="s">
        <v>1834</v>
      </c>
      <c r="B335" s="22" t="s">
        <v>1835</v>
      </c>
      <c r="C335" s="22" t="s">
        <v>57</v>
      </c>
      <c r="D335" s="22" t="str">
        <f>VLOOKUP(A335,'2025'!$E$1:$M$3728,9,0)</f>
        <v>Santiago</v>
      </c>
      <c r="E335" s="93">
        <f>SUMIF('2025'!$E$2:$E$13728,A335,'2025'!$H$2:$H$13728)</f>
        <v>8007821</v>
      </c>
      <c r="F335" s="93">
        <f>VLOOKUP(A335,'[1]DJ Empresas'!$A$7:$G$1036,7,0)</f>
        <v>14279481</v>
      </c>
      <c r="G335" s="94">
        <f t="shared" si="5"/>
        <v>6271660</v>
      </c>
    </row>
    <row r="336" spans="1:7" x14ac:dyDescent="0.25">
      <c r="A336" s="1" t="s">
        <v>1878</v>
      </c>
      <c r="B336" s="22" t="s">
        <v>1879</v>
      </c>
      <c r="C336" s="22" t="s">
        <v>47</v>
      </c>
      <c r="D336" s="22" t="str">
        <f>VLOOKUP(A336,'2025'!$E$1:$M$3728,9,0)</f>
        <v>Santiago</v>
      </c>
      <c r="E336" s="93">
        <f>SUMIF('2025'!$E$2:$E$13728,A336,'2025'!$H$2:$H$13728)</f>
        <v>19898361</v>
      </c>
      <c r="F336" s="93">
        <f>VLOOKUP(A336,'[1]DJ Empresas'!$A$7:$G$1036,7,0)</f>
        <v>26092249</v>
      </c>
      <c r="G336" s="94">
        <f t="shared" si="5"/>
        <v>6193888</v>
      </c>
    </row>
    <row r="337" spans="1:7" x14ac:dyDescent="0.25">
      <c r="A337" s="1" t="s">
        <v>129</v>
      </c>
      <c r="B337" s="22" t="s">
        <v>130</v>
      </c>
      <c r="C337" s="22" t="s">
        <v>51</v>
      </c>
      <c r="D337" s="22" t="str">
        <f>VLOOKUP(A337,'2025'!$E$1:$M$3728,9,0)</f>
        <v>Viña Del Mar</v>
      </c>
      <c r="E337" s="93">
        <f>SUMIF('2025'!$E$2:$E$13728,A337,'2025'!$H$2:$H$13728)</f>
        <v>5000000</v>
      </c>
      <c r="F337" s="93">
        <f>VLOOKUP(A337,'[1]DJ Empresas'!$A$7:$G$1036,7,0)</f>
        <v>11120620</v>
      </c>
      <c r="G337" s="94">
        <f t="shared" si="5"/>
        <v>6120620</v>
      </c>
    </row>
    <row r="338" spans="1:7" x14ac:dyDescent="0.25">
      <c r="A338" s="1" t="s">
        <v>429</v>
      </c>
      <c r="B338" s="22" t="s">
        <v>430</v>
      </c>
      <c r="C338" s="22" t="s">
        <v>54</v>
      </c>
      <c r="D338" s="22" t="str">
        <f>VLOOKUP(A338,'2025'!$E$1:$M$3728,9,0)</f>
        <v>Santiago</v>
      </c>
      <c r="E338" s="93">
        <f>SUMIF('2025'!$E$2:$E$13728,A338,'2025'!$H$2:$H$13728)</f>
        <v>49698105</v>
      </c>
      <c r="F338" s="93">
        <f>VLOOKUP(A338,'[1]DJ Empresas'!$A$7:$G$1036,7,0)</f>
        <v>55783799</v>
      </c>
      <c r="G338" s="94">
        <f t="shared" si="5"/>
        <v>6085694</v>
      </c>
    </row>
    <row r="339" spans="1:7" x14ac:dyDescent="0.25">
      <c r="A339" s="1" t="s">
        <v>1398</v>
      </c>
      <c r="B339" s="22" t="s">
        <v>1399</v>
      </c>
      <c r="C339" s="22" t="s">
        <v>77</v>
      </c>
      <c r="D339" s="22" t="str">
        <f>VLOOKUP(A339,'2025'!$E$1:$M$3728,9,0)</f>
        <v>Santiago</v>
      </c>
      <c r="E339" s="93">
        <f>SUMIF('2025'!$E$2:$E$13728,A339,'2025'!$H$2:$H$13728)</f>
        <v>2500000</v>
      </c>
      <c r="F339" s="93">
        <f>VLOOKUP(A339,'[1]DJ Empresas'!$A$7:$G$1036,7,0)</f>
        <v>8520337</v>
      </c>
      <c r="G339" s="94">
        <f t="shared" si="5"/>
        <v>6020337</v>
      </c>
    </row>
    <row r="340" spans="1:7" x14ac:dyDescent="0.25">
      <c r="A340" s="1" t="s">
        <v>1384</v>
      </c>
      <c r="B340" s="22" t="s">
        <v>1385</v>
      </c>
      <c r="C340" s="22" t="s">
        <v>77</v>
      </c>
      <c r="D340" s="22" t="str">
        <f>VLOOKUP(A340,'2025'!$E$1:$M$3728,9,0)</f>
        <v>Santiago</v>
      </c>
      <c r="E340" s="93">
        <f>SUMIF('2025'!$E$2:$E$13728,A340,'2025'!$H$2:$H$13728)</f>
        <v>24800000</v>
      </c>
      <c r="F340" s="93">
        <f>VLOOKUP(A340,'[1]DJ Empresas'!$A$7:$G$1036,7,0)</f>
        <v>30768614</v>
      </c>
      <c r="G340" s="94">
        <f t="shared" si="5"/>
        <v>5968614</v>
      </c>
    </row>
    <row r="341" spans="1:7" x14ac:dyDescent="0.25">
      <c r="A341" s="1" t="s">
        <v>2363</v>
      </c>
      <c r="B341" s="22" t="s">
        <v>2364</v>
      </c>
      <c r="C341" s="22" t="s">
        <v>77</v>
      </c>
      <c r="D341" s="22" t="str">
        <f>VLOOKUP(A341,'2025'!$E$1:$M$3728,9,0)</f>
        <v>Santiago</v>
      </c>
      <c r="E341" s="93">
        <f>SUMIF('2025'!$E$2:$E$13728,A341,'2025'!$H$2:$H$13728)</f>
        <v>212890</v>
      </c>
      <c r="F341" s="93">
        <f>VLOOKUP(A341,'[1]DJ Empresas'!$A$7:$G$1036,7,0)</f>
        <v>6154795</v>
      </c>
      <c r="G341" s="94">
        <f t="shared" si="5"/>
        <v>5941905</v>
      </c>
    </row>
    <row r="342" spans="1:7" x14ac:dyDescent="0.25">
      <c r="A342" s="1" t="s">
        <v>496</v>
      </c>
      <c r="B342" s="22" t="s">
        <v>497</v>
      </c>
      <c r="C342" s="22" t="s">
        <v>77</v>
      </c>
      <c r="D342" s="22" t="str">
        <f>VLOOKUP(A342,'2025'!$E$1:$M$3728,9,0)</f>
        <v>Santiago</v>
      </c>
      <c r="E342" s="93">
        <f>SUMIF('2025'!$E$2:$E$13728,A342,'2025'!$H$2:$H$13728)</f>
        <v>20000000</v>
      </c>
      <c r="F342" s="93">
        <f>VLOOKUP(A342,'[1]DJ Empresas'!$A$7:$G$1036,7,0)</f>
        <v>25923096</v>
      </c>
      <c r="G342" s="94">
        <f t="shared" si="5"/>
        <v>5923096</v>
      </c>
    </row>
    <row r="343" spans="1:7" x14ac:dyDescent="0.25">
      <c r="A343" s="1" t="s">
        <v>735</v>
      </c>
      <c r="B343" s="22" t="s">
        <v>736</v>
      </c>
      <c r="C343" s="22" t="s">
        <v>77</v>
      </c>
      <c r="D343" s="22" t="str">
        <f>VLOOKUP(A343,'2025'!$E$1:$M$3728,9,0)</f>
        <v>Santiago</v>
      </c>
      <c r="E343" s="93">
        <f>SUMIF('2025'!$E$2:$E$13728,A343,'2025'!$H$2:$H$13728)</f>
        <v>48872000</v>
      </c>
      <c r="F343" s="93">
        <f>VLOOKUP(A343,'[1]DJ Empresas'!$A$7:$G$1036,7,0)</f>
        <v>54756486</v>
      </c>
      <c r="G343" s="94">
        <f t="shared" si="5"/>
        <v>5884486</v>
      </c>
    </row>
    <row r="344" spans="1:7" x14ac:dyDescent="0.25">
      <c r="A344" s="1" t="s">
        <v>1157</v>
      </c>
      <c r="B344" s="22" t="s">
        <v>1158</v>
      </c>
      <c r="C344" s="22" t="s">
        <v>54</v>
      </c>
      <c r="D344" s="22" t="str">
        <f>VLOOKUP(A344,'2025'!$E$1:$M$3728,9,0)</f>
        <v>Santiago</v>
      </c>
      <c r="E344" s="93">
        <f>SUMIF('2025'!$E$2:$E$13728,A344,'2025'!$H$2:$H$13728)</f>
        <v>7669606</v>
      </c>
      <c r="F344" s="93">
        <f>VLOOKUP(A344,'[1]DJ Empresas'!$A$7:$G$1036,7,0)</f>
        <v>13540625</v>
      </c>
      <c r="G344" s="94">
        <f t="shared" si="5"/>
        <v>5871019</v>
      </c>
    </row>
    <row r="345" spans="1:7" x14ac:dyDescent="0.25">
      <c r="A345" s="1" t="s">
        <v>358</v>
      </c>
      <c r="B345" s="22" t="s">
        <v>359</v>
      </c>
      <c r="C345" s="22" t="s">
        <v>42</v>
      </c>
      <c r="D345" s="22" t="str">
        <f>VLOOKUP(A345,'2025'!$E$1:$M$3728,9,0)</f>
        <v>Puerto Montt</v>
      </c>
      <c r="E345" s="93">
        <f>SUMIF('2025'!$E$2:$E$13728,A345,'2025'!$H$2:$H$13728)</f>
        <v>530082740</v>
      </c>
      <c r="F345" s="93">
        <f>VLOOKUP(A345,'[1]DJ Empresas'!$A$7:$G$1036,7,0)</f>
        <v>535947658</v>
      </c>
      <c r="G345" s="94">
        <f t="shared" si="5"/>
        <v>5864918</v>
      </c>
    </row>
    <row r="346" spans="1:7" x14ac:dyDescent="0.25">
      <c r="A346" s="1" t="s">
        <v>2430</v>
      </c>
      <c r="B346" s="22" t="s">
        <v>2431</v>
      </c>
      <c r="C346" s="22" t="s">
        <v>77</v>
      </c>
      <c r="D346" s="22" t="str">
        <f>VLOOKUP(A346,'2025'!$E$1:$M$3728,9,0)</f>
        <v>Santiago</v>
      </c>
      <c r="E346" s="93">
        <f>SUMIF('2025'!$E$2:$E$13728,A346,'2025'!$H$2:$H$13728)</f>
        <v>3000000</v>
      </c>
      <c r="F346" s="93">
        <f>VLOOKUP(A346,'[1]DJ Empresas'!$A$7:$G$1036,7,0)</f>
        <v>8841174</v>
      </c>
      <c r="G346" s="94">
        <f t="shared" si="5"/>
        <v>5841174</v>
      </c>
    </row>
    <row r="347" spans="1:7" x14ac:dyDescent="0.25">
      <c r="A347" s="1" t="s">
        <v>1202</v>
      </c>
      <c r="B347" s="22" t="s">
        <v>1203</v>
      </c>
      <c r="C347" s="22" t="s">
        <v>77</v>
      </c>
      <c r="D347" s="22" t="str">
        <f>VLOOKUP(A347,'2025'!$E$1:$M$3728,9,0)</f>
        <v>Santiago</v>
      </c>
      <c r="E347" s="93">
        <f>SUMIF('2025'!$E$2:$E$13728,A347,'2025'!$H$2:$H$13728)</f>
        <v>161361340</v>
      </c>
      <c r="F347" s="93">
        <f>VLOOKUP(A347,'[1]DJ Empresas'!$A$7:$G$1036,7,0)</f>
        <v>167069396</v>
      </c>
      <c r="G347" s="94">
        <f t="shared" si="5"/>
        <v>5708056</v>
      </c>
    </row>
    <row r="348" spans="1:7" x14ac:dyDescent="0.25">
      <c r="A348" s="1" t="s">
        <v>1904</v>
      </c>
      <c r="B348" s="22" t="s">
        <v>1905</v>
      </c>
      <c r="C348" s="22" t="s">
        <v>54</v>
      </c>
      <c r="D348" s="22" t="str">
        <f>VLOOKUP(A348,'2025'!$E$1:$M$3728,9,0)</f>
        <v>Santiago</v>
      </c>
      <c r="E348" s="93">
        <f>SUMIF('2025'!$E$2:$E$13728,A348,'2025'!$H$2:$H$13728)</f>
        <v>3000000</v>
      </c>
      <c r="F348" s="93">
        <f>VLOOKUP(A348,'[1]DJ Empresas'!$A$7:$G$1036,7,0)</f>
        <v>8680416</v>
      </c>
      <c r="G348" s="94">
        <f t="shared" si="5"/>
        <v>5680416</v>
      </c>
    </row>
    <row r="349" spans="1:7" x14ac:dyDescent="0.25">
      <c r="A349" s="1" t="s">
        <v>1530</v>
      </c>
      <c r="B349" s="22" t="s">
        <v>1531</v>
      </c>
      <c r="C349" s="22" t="s">
        <v>54</v>
      </c>
      <c r="D349" s="22" t="str">
        <f>VLOOKUP(A349,'2025'!$E$1:$M$3728,9,0)</f>
        <v>Santiago</v>
      </c>
      <c r="E349" s="93">
        <f>SUMIF('2025'!$E$2:$E$13728,A349,'2025'!$H$2:$H$13728)</f>
        <v>248385650</v>
      </c>
      <c r="F349" s="93">
        <f>VLOOKUP(A349,'[1]DJ Empresas'!$A$7:$G$1036,7,0)</f>
        <v>254050246</v>
      </c>
      <c r="G349" s="94">
        <f t="shared" si="5"/>
        <v>5664596</v>
      </c>
    </row>
    <row r="350" spans="1:7" x14ac:dyDescent="0.25">
      <c r="A350" s="1" t="s">
        <v>1143</v>
      </c>
      <c r="B350" s="22" t="s">
        <v>1144</v>
      </c>
      <c r="C350" s="22" t="s">
        <v>64</v>
      </c>
      <c r="D350" s="22" t="str">
        <f>VLOOKUP(A350,'2025'!$E$1:$M$3728,9,0)</f>
        <v>Concepción</v>
      </c>
      <c r="E350" s="93">
        <f>SUMIF('2025'!$E$2:$E$13728,A350,'2025'!$H$2:$H$13728)</f>
        <v>70442616</v>
      </c>
      <c r="F350" s="93">
        <f>VLOOKUP(A350,'[1]DJ Empresas'!$A$7:$G$1036,7,0)</f>
        <v>75961803</v>
      </c>
      <c r="G350" s="94">
        <f t="shared" si="5"/>
        <v>5519187</v>
      </c>
    </row>
    <row r="351" spans="1:7" x14ac:dyDescent="0.25">
      <c r="A351" s="1" t="s">
        <v>644</v>
      </c>
      <c r="B351" s="22" t="s">
        <v>645</v>
      </c>
      <c r="C351" s="22" t="s">
        <v>77</v>
      </c>
      <c r="D351" s="22" t="str">
        <f>VLOOKUP(A351,'2025'!$E$1:$M$3728,9,0)</f>
        <v>Santiago</v>
      </c>
      <c r="E351" s="93">
        <f>SUMIF('2025'!$E$2:$E$13728,A351,'2025'!$H$2:$H$13728)</f>
        <v>360000</v>
      </c>
      <c r="F351" s="93">
        <f>VLOOKUP(A351,'[1]DJ Empresas'!$A$7:$G$1036,7,0)</f>
        <v>5845194</v>
      </c>
      <c r="G351" s="94">
        <f t="shared" si="5"/>
        <v>5485194</v>
      </c>
    </row>
    <row r="352" spans="1:7" x14ac:dyDescent="0.25">
      <c r="A352" s="1" t="s">
        <v>1570</v>
      </c>
      <c r="B352" s="22" t="s">
        <v>1571</v>
      </c>
      <c r="C352" s="22" t="s">
        <v>47</v>
      </c>
      <c r="D352" s="22" t="str">
        <f>VLOOKUP(A352,'2025'!$E$1:$M$3728,9,0)</f>
        <v>Santiago</v>
      </c>
      <c r="E352" s="93">
        <f>SUMIF('2025'!$E$2:$E$13728,A352,'2025'!$H$2:$H$13728)</f>
        <v>5000000</v>
      </c>
      <c r="F352" s="93">
        <f>VLOOKUP(A352,'[1]DJ Empresas'!$A$7:$G$1036,7,0)</f>
        <v>10482173</v>
      </c>
      <c r="G352" s="94">
        <f t="shared" si="5"/>
        <v>5482173</v>
      </c>
    </row>
    <row r="353" spans="1:7" x14ac:dyDescent="0.25">
      <c r="A353" s="1" t="s">
        <v>1372</v>
      </c>
      <c r="B353" s="22" t="s">
        <v>1373</v>
      </c>
      <c r="C353" s="22" t="s">
        <v>51</v>
      </c>
      <c r="D353" s="22" t="str">
        <f>VLOOKUP(A353,'2025'!$E$1:$M$3728,9,0)</f>
        <v>Viña Del Mar</v>
      </c>
      <c r="E353" s="93">
        <f>SUMIF('2025'!$E$2:$E$13728,A353,'2025'!$H$2:$H$13728)</f>
        <v>221889384</v>
      </c>
      <c r="F353" s="93">
        <f>VLOOKUP(A353,'[1]DJ Empresas'!$A$7:$G$1036,7,0)</f>
        <v>227354799</v>
      </c>
      <c r="G353" s="94">
        <f t="shared" si="5"/>
        <v>5465415</v>
      </c>
    </row>
    <row r="354" spans="1:7" x14ac:dyDescent="0.25">
      <c r="A354" s="1" t="s">
        <v>665</v>
      </c>
      <c r="B354" s="22" t="s">
        <v>666</v>
      </c>
      <c r="C354" s="22" t="s">
        <v>42</v>
      </c>
      <c r="D354" s="22" t="str">
        <f>VLOOKUP(A354,'2025'!$E$1:$M$3728,9,0)</f>
        <v>Puerto Montt</v>
      </c>
      <c r="E354" s="93">
        <f>SUMIF('2025'!$E$2:$E$13728,A354,'2025'!$H$2:$H$13728)</f>
        <v>96870619</v>
      </c>
      <c r="F354" s="93">
        <f>VLOOKUP(A354,'[1]DJ Empresas'!$A$7:$G$1036,7,0)</f>
        <v>102269322</v>
      </c>
      <c r="G354" s="94">
        <f t="shared" si="5"/>
        <v>5398703</v>
      </c>
    </row>
    <row r="355" spans="1:7" x14ac:dyDescent="0.25">
      <c r="A355" s="1" t="s">
        <v>2161</v>
      </c>
      <c r="B355" s="22" t="s">
        <v>2162</v>
      </c>
      <c r="C355" s="22" t="s">
        <v>64</v>
      </c>
      <c r="D355" s="22" t="str">
        <f>VLOOKUP(A355,'2025'!$E$1:$M$3728,9,0)</f>
        <v>Concepción</v>
      </c>
      <c r="E355" s="93">
        <f>SUMIF('2025'!$E$2:$E$13728,A355,'2025'!$H$2:$H$13728)</f>
        <v>85413050</v>
      </c>
      <c r="F355" s="93">
        <f>VLOOKUP(A355,'[1]DJ Empresas'!$A$7:$G$1036,7,0)</f>
        <v>90797290</v>
      </c>
      <c r="G355" s="94">
        <f t="shared" si="5"/>
        <v>5384240</v>
      </c>
    </row>
    <row r="356" spans="1:7" x14ac:dyDescent="0.25">
      <c r="A356" s="1" t="s">
        <v>1818</v>
      </c>
      <c r="B356" s="22" t="s">
        <v>1819</v>
      </c>
      <c r="C356" s="22" t="s">
        <v>47</v>
      </c>
      <c r="D356" s="22" t="str">
        <f>VLOOKUP(A356,'2025'!$E$1:$M$3728,9,0)</f>
        <v>Santiago</v>
      </c>
      <c r="E356" s="93">
        <f>SUMIF('2025'!$E$2:$E$13728,A356,'2025'!$H$2:$H$13728)</f>
        <v>462857417</v>
      </c>
      <c r="F356" s="93">
        <f>VLOOKUP(A356,'[1]DJ Empresas'!$A$7:$G$1036,7,0)</f>
        <v>468236980</v>
      </c>
      <c r="G356" s="94">
        <f t="shared" si="5"/>
        <v>5379563</v>
      </c>
    </row>
    <row r="357" spans="1:7" x14ac:dyDescent="0.25">
      <c r="A357" s="1" t="s">
        <v>2263</v>
      </c>
      <c r="B357" s="22" t="s">
        <v>2264</v>
      </c>
      <c r="C357" s="22" t="s">
        <v>42</v>
      </c>
      <c r="D357" s="22" t="str">
        <f>VLOOKUP(A357,'2025'!$E$1:$M$3728,9,0)</f>
        <v>Puerto Montt</v>
      </c>
      <c r="E357" s="93">
        <f>SUMIF('2025'!$E$2:$E$13728,A357,'2025'!$H$2:$H$13728)</f>
        <v>4044444</v>
      </c>
      <c r="F357" s="93">
        <f>VLOOKUP(A357,'[1]DJ Empresas'!$A$7:$G$1036,7,0)</f>
        <v>9417412</v>
      </c>
      <c r="G357" s="94">
        <f t="shared" si="5"/>
        <v>5372968</v>
      </c>
    </row>
    <row r="358" spans="1:7" x14ac:dyDescent="0.25">
      <c r="A358" s="1" t="s">
        <v>2200</v>
      </c>
      <c r="B358" s="22" t="s">
        <v>2201</v>
      </c>
      <c r="C358" s="22" t="s">
        <v>87</v>
      </c>
      <c r="D358" s="22" t="str">
        <f>VLOOKUP(A358,'2025'!$E$1:$M$3728,9,0)</f>
        <v>Antofagasta</v>
      </c>
      <c r="E358" s="93">
        <f>SUMIF('2025'!$E$2:$E$13728,A358,'2025'!$H$2:$H$13728)</f>
        <v>105982583</v>
      </c>
      <c r="F358" s="93">
        <f>VLOOKUP(A358,'[1]DJ Empresas'!$A$7:$G$1036,7,0)</f>
        <v>111333244</v>
      </c>
      <c r="G358" s="94">
        <f t="shared" si="5"/>
        <v>5350661</v>
      </c>
    </row>
    <row r="359" spans="1:7" x14ac:dyDescent="0.25">
      <c r="A359" s="1" t="s">
        <v>1406</v>
      </c>
      <c r="B359" s="22" t="s">
        <v>1407</v>
      </c>
      <c r="C359" s="22" t="s">
        <v>77</v>
      </c>
      <c r="D359" s="22" t="str">
        <f>VLOOKUP(A359,'2025'!$E$1:$M$3728,9,0)</f>
        <v>Santiago</v>
      </c>
      <c r="E359" s="93">
        <f>SUMIF('2025'!$E$2:$E$13728,A359,'2025'!$H$2:$H$13728)</f>
        <v>20000000</v>
      </c>
      <c r="F359" s="93">
        <f>VLOOKUP(A359,'[1]DJ Empresas'!$A$7:$G$1036,7,0)</f>
        <v>25136468</v>
      </c>
      <c r="G359" s="94">
        <f t="shared" si="5"/>
        <v>5136468</v>
      </c>
    </row>
    <row r="360" spans="1:7" x14ac:dyDescent="0.25">
      <c r="A360" s="1" t="s">
        <v>110</v>
      </c>
      <c r="B360" s="22" t="s">
        <v>111</v>
      </c>
      <c r="C360" s="22" t="s">
        <v>47</v>
      </c>
      <c r="D360" s="22" t="str">
        <f>VLOOKUP(A360,'2025'!$E$1:$M$3728,9,0)</f>
        <v>Santiago</v>
      </c>
      <c r="E360" s="93">
        <f>SUMIF('2025'!$E$2:$E$13728,A360,'2025'!$H$2:$H$13728)</f>
        <v>46318140</v>
      </c>
      <c r="F360" s="93">
        <f>VLOOKUP(A360,'[1]DJ Empresas'!$A$7:$G$1036,7,0)</f>
        <v>51440024</v>
      </c>
      <c r="G360" s="94">
        <f t="shared" si="5"/>
        <v>5121884</v>
      </c>
    </row>
    <row r="361" spans="1:7" x14ac:dyDescent="0.25">
      <c r="A361" s="1" t="s">
        <v>1974</v>
      </c>
      <c r="B361" s="22" t="s">
        <v>1975</v>
      </c>
      <c r="C361" s="22" t="s">
        <v>57</v>
      </c>
      <c r="D361" s="22" t="str">
        <f>VLOOKUP(A361,'2025'!$E$1:$M$3728,9,0)</f>
        <v>Santiago</v>
      </c>
      <c r="E361" s="93">
        <f>SUMIF('2025'!$E$2:$E$13728,A361,'2025'!$H$2:$H$13728)</f>
        <v>1605377</v>
      </c>
      <c r="F361" s="93">
        <f>VLOOKUP(A361,'[1]DJ Empresas'!$A$7:$G$1036,7,0)</f>
        <v>6717904</v>
      </c>
      <c r="G361" s="94">
        <f t="shared" si="5"/>
        <v>5112527</v>
      </c>
    </row>
    <row r="362" spans="1:7" x14ac:dyDescent="0.25">
      <c r="A362" s="1" t="s">
        <v>2100</v>
      </c>
      <c r="B362" s="22" t="s">
        <v>2101</v>
      </c>
      <c r="C362" s="22" t="s">
        <v>51</v>
      </c>
      <c r="D362" s="22" t="str">
        <f>VLOOKUP(A362,'2025'!$E$1:$M$3728,9,0)</f>
        <v>La Serena</v>
      </c>
      <c r="E362" s="93">
        <f>SUMIF('2025'!$E$2:$E$13728,A362,'2025'!$H$2:$H$13728)</f>
        <v>8500000</v>
      </c>
      <c r="F362" s="93">
        <f>VLOOKUP(A362,'[1]DJ Empresas'!$A$7:$G$1036,7,0)</f>
        <v>13566964</v>
      </c>
      <c r="G362" s="94">
        <f t="shared" si="5"/>
        <v>5066964</v>
      </c>
    </row>
    <row r="363" spans="1:7" x14ac:dyDescent="0.25">
      <c r="A363" s="1" t="s">
        <v>339</v>
      </c>
      <c r="B363" s="22" t="s">
        <v>340</v>
      </c>
      <c r="C363" s="22" t="s">
        <v>77</v>
      </c>
      <c r="D363" s="22" t="str">
        <f>VLOOKUP(A363,'2025'!$E$1:$M$3728,9,0)</f>
        <v>Santiago</v>
      </c>
      <c r="E363" s="93">
        <f>SUMIF('2025'!$E$2:$E$13728,A363,'2025'!$H$2:$H$13728)</f>
        <v>15078333</v>
      </c>
      <c r="F363" s="93">
        <f>VLOOKUP(A363,'[1]DJ Empresas'!$A$7:$G$1036,7,0)</f>
        <v>20070425</v>
      </c>
      <c r="G363" s="94">
        <f t="shared" si="5"/>
        <v>4992092</v>
      </c>
    </row>
    <row r="364" spans="1:7" x14ac:dyDescent="0.25">
      <c r="A364" s="1" t="s">
        <v>305</v>
      </c>
      <c r="B364" s="22" t="s">
        <v>306</v>
      </c>
      <c r="C364" s="22" t="s">
        <v>77</v>
      </c>
      <c r="D364" s="22" t="str">
        <f>VLOOKUP(A364,'2025'!$E$1:$M$3728,9,0)</f>
        <v>Santiago</v>
      </c>
      <c r="E364" s="93">
        <f>SUMIF('2025'!$E$2:$E$13728,A364,'2025'!$H$2:$H$13728)</f>
        <v>92384060</v>
      </c>
      <c r="F364" s="93">
        <f>VLOOKUP(A364,'[1]DJ Empresas'!$A$7:$G$1036,7,0)</f>
        <v>97370430</v>
      </c>
      <c r="G364" s="94">
        <f t="shared" si="5"/>
        <v>4986370</v>
      </c>
    </row>
    <row r="365" spans="1:7" x14ac:dyDescent="0.25">
      <c r="A365" s="1" t="s">
        <v>910</v>
      </c>
      <c r="B365" s="22" t="s">
        <v>911</v>
      </c>
      <c r="C365" s="22" t="s">
        <v>347</v>
      </c>
      <c r="D365" s="22" t="str">
        <f>VLOOKUP(A365,'2025'!$E$1:$M$3728,9,0)</f>
        <v>Temuco</v>
      </c>
      <c r="E365" s="93">
        <f>SUMIF('2025'!$E$2:$E$13728,A365,'2025'!$H$2:$H$13728)</f>
        <v>149000000</v>
      </c>
      <c r="F365" s="93">
        <f>VLOOKUP(A365,'[1]DJ Empresas'!$A$7:$G$1036,7,0)</f>
        <v>153967310</v>
      </c>
      <c r="G365" s="94">
        <f t="shared" si="5"/>
        <v>4967310</v>
      </c>
    </row>
    <row r="366" spans="1:7" x14ac:dyDescent="0.25">
      <c r="A366" s="1" t="s">
        <v>2241</v>
      </c>
      <c r="B366" s="22" t="s">
        <v>2242</v>
      </c>
      <c r="C366" s="22" t="s">
        <v>77</v>
      </c>
      <c r="D366" s="22" t="str">
        <f>VLOOKUP(A366,'2025'!$E$1:$M$3728,9,0)</f>
        <v>Santiago</v>
      </c>
      <c r="E366" s="93">
        <f>SUMIF('2025'!$E$2:$E$13728,A366,'2025'!$H$2:$H$13728)</f>
        <v>38738824</v>
      </c>
      <c r="F366" s="93">
        <f>VLOOKUP(A366,'[1]DJ Empresas'!$A$7:$G$1036,7,0)</f>
        <v>43678914</v>
      </c>
      <c r="G366" s="94">
        <f t="shared" si="5"/>
        <v>4940090</v>
      </c>
    </row>
    <row r="367" spans="1:7" x14ac:dyDescent="0.25">
      <c r="A367" s="1" t="s">
        <v>1856</v>
      </c>
      <c r="B367" s="22" t="s">
        <v>1857</v>
      </c>
      <c r="C367" s="22" t="s">
        <v>47</v>
      </c>
      <c r="D367" s="22" t="str">
        <f>VLOOKUP(A367,'2025'!$E$1:$M$3728,9,0)</f>
        <v>Santiago</v>
      </c>
      <c r="E367" s="93">
        <f>SUMIF('2025'!$E$2:$E$13728,A367,'2025'!$H$2:$H$13728)</f>
        <v>52000000</v>
      </c>
      <c r="F367" s="93">
        <f>VLOOKUP(A367,'[1]DJ Empresas'!$A$7:$G$1036,7,0)</f>
        <v>56923006</v>
      </c>
      <c r="G367" s="94">
        <f t="shared" si="5"/>
        <v>4923006</v>
      </c>
    </row>
    <row r="368" spans="1:7" x14ac:dyDescent="0.25">
      <c r="A368" s="1" t="s">
        <v>2307</v>
      </c>
      <c r="B368" s="22" t="s">
        <v>2308</v>
      </c>
      <c r="C368" s="22" t="s">
        <v>42</v>
      </c>
      <c r="D368" s="22" t="str">
        <f>VLOOKUP(A368,'2025'!$E$1:$M$3728,9,0)</f>
        <v>Puerto Montt</v>
      </c>
      <c r="E368" s="93">
        <f>SUMIF('2025'!$E$2:$E$13728,A368,'2025'!$H$2:$H$13728)</f>
        <v>3258222</v>
      </c>
      <c r="F368" s="93">
        <f>VLOOKUP(A368,'[1]DJ Empresas'!$A$7:$G$1036,7,0)</f>
        <v>8173896</v>
      </c>
      <c r="G368" s="94">
        <f t="shared" si="5"/>
        <v>4915674</v>
      </c>
    </row>
    <row r="369" spans="1:7" x14ac:dyDescent="0.25">
      <c r="A369" s="1" t="s">
        <v>449</v>
      </c>
      <c r="B369" s="22" t="s">
        <v>450</v>
      </c>
      <c r="C369" s="22" t="s">
        <v>77</v>
      </c>
      <c r="D369" s="22" t="str">
        <f>VLOOKUP(A369,'2025'!$E$1:$M$3728,9,0)</f>
        <v>Santiago</v>
      </c>
      <c r="E369" s="93">
        <f>SUMIF('2025'!$E$2:$E$13728,A369,'2025'!$H$2:$H$13728)</f>
        <v>97100000</v>
      </c>
      <c r="F369" s="93">
        <f>VLOOKUP(A369,'[1]DJ Empresas'!$A$7:$G$1036,7,0)</f>
        <v>102005908</v>
      </c>
      <c r="G369" s="94">
        <f t="shared" si="5"/>
        <v>4905908</v>
      </c>
    </row>
    <row r="370" spans="1:7" x14ac:dyDescent="0.25">
      <c r="A370" s="1" t="s">
        <v>1610</v>
      </c>
      <c r="B370" s="22" t="s">
        <v>1611</v>
      </c>
      <c r="C370" s="22" t="s">
        <v>57</v>
      </c>
      <c r="D370" s="22" t="str">
        <f>VLOOKUP(A370,'2025'!$E$1:$M$3728,9,0)</f>
        <v>Santiago</v>
      </c>
      <c r="E370" s="93">
        <f>SUMIF('2025'!$E$2:$E$13728,A370,'2025'!$H$2:$H$13728)</f>
        <v>2300000</v>
      </c>
      <c r="F370" s="93">
        <f>VLOOKUP(A370,'[1]DJ Empresas'!$A$7:$G$1036,7,0)</f>
        <v>7176764</v>
      </c>
      <c r="G370" s="94">
        <f t="shared" si="5"/>
        <v>4876764</v>
      </c>
    </row>
    <row r="371" spans="1:7" x14ac:dyDescent="0.25">
      <c r="A371" s="1" t="s">
        <v>2495</v>
      </c>
      <c r="B371" s="22" t="s">
        <v>2496</v>
      </c>
      <c r="C371" s="22" t="s">
        <v>57</v>
      </c>
      <c r="D371" s="22" t="str">
        <f>VLOOKUP(A371,'2025'!$E$1:$M$3728,9,0)</f>
        <v>Santiago</v>
      </c>
      <c r="E371" s="93">
        <f>SUMIF('2025'!$E$2:$E$13728,A371,'2025'!$H$2:$H$13728)</f>
        <v>1200000</v>
      </c>
      <c r="F371" s="93">
        <f>VLOOKUP(A371,'[1]DJ Empresas'!$A$7:$G$1036,7,0)</f>
        <v>6064344</v>
      </c>
      <c r="G371" s="94">
        <f t="shared" si="5"/>
        <v>4864344</v>
      </c>
    </row>
    <row r="372" spans="1:7" x14ac:dyDescent="0.25">
      <c r="A372" s="1" t="s">
        <v>251</v>
      </c>
      <c r="B372" s="22" t="s">
        <v>252</v>
      </c>
      <c r="C372" s="22" t="s">
        <v>64</v>
      </c>
      <c r="D372" s="22" t="str">
        <f>VLOOKUP(A372,'2025'!$E$1:$M$3728,9,0)</f>
        <v>Concepción</v>
      </c>
      <c r="E372" s="93">
        <f>SUMIF('2025'!$E$2:$E$13728,A372,'2025'!$H$2:$H$13728)</f>
        <v>289613915</v>
      </c>
      <c r="F372" s="93">
        <f>VLOOKUP(A372,'[1]DJ Empresas'!$A$7:$G$1036,7,0)</f>
        <v>294422369</v>
      </c>
      <c r="G372" s="94">
        <f t="shared" si="5"/>
        <v>4808454</v>
      </c>
    </row>
    <row r="373" spans="1:7" x14ac:dyDescent="0.25">
      <c r="A373" s="1" t="s">
        <v>380</v>
      </c>
      <c r="B373" s="22" t="s">
        <v>381</v>
      </c>
      <c r="C373" s="22" t="s">
        <v>64</v>
      </c>
      <c r="D373" s="22" t="str">
        <f>VLOOKUP(A373,'2025'!$E$1:$M$3728,9,0)</f>
        <v>Concepción</v>
      </c>
      <c r="E373" s="93">
        <f>SUMIF('2025'!$E$2:$E$13728,A373,'2025'!$H$2:$H$13728)</f>
        <v>423617623</v>
      </c>
      <c r="F373" s="93">
        <f>VLOOKUP(A373,'[1]DJ Empresas'!$A$7:$G$1036,7,0)</f>
        <v>428423331</v>
      </c>
      <c r="G373" s="94">
        <f t="shared" si="5"/>
        <v>4805708</v>
      </c>
    </row>
    <row r="374" spans="1:7" x14ac:dyDescent="0.25">
      <c r="A374" s="1" t="s">
        <v>217</v>
      </c>
      <c r="B374" s="22" t="s">
        <v>218</v>
      </c>
      <c r="C374" s="22" t="s">
        <v>64</v>
      </c>
      <c r="D374" s="22" t="str">
        <f>VLOOKUP(A374,'2025'!$E$1:$M$3728,9,0)</f>
        <v>Concepción</v>
      </c>
      <c r="E374" s="93">
        <f>SUMIF('2025'!$E$2:$E$13728,A374,'2025'!$H$2:$H$13728)</f>
        <v>12250</v>
      </c>
      <c r="F374" s="93">
        <f>VLOOKUP(A374,'[1]DJ Empresas'!$A$7:$G$1036,7,0)</f>
        <v>4814236</v>
      </c>
      <c r="G374" s="94">
        <f t="shared" si="5"/>
        <v>4801986</v>
      </c>
    </row>
    <row r="375" spans="1:7" x14ac:dyDescent="0.25">
      <c r="A375" s="1" t="s">
        <v>1882</v>
      </c>
      <c r="B375" s="22" t="s">
        <v>1883</v>
      </c>
      <c r="C375" s="22" t="s">
        <v>77</v>
      </c>
      <c r="D375" s="22" t="str">
        <f>VLOOKUP(A375,'2025'!$E$1:$M$3728,9,0)</f>
        <v>Santiago</v>
      </c>
      <c r="E375" s="93">
        <f>SUMIF('2025'!$E$2:$E$13728,A375,'2025'!$H$2:$H$13728)</f>
        <v>6517060</v>
      </c>
      <c r="F375" s="93">
        <f>VLOOKUP(A375,'[1]DJ Empresas'!$A$7:$G$1036,7,0)</f>
        <v>11198398</v>
      </c>
      <c r="G375" s="94">
        <f t="shared" si="5"/>
        <v>4681338</v>
      </c>
    </row>
    <row r="376" spans="1:7" x14ac:dyDescent="0.25">
      <c r="A376" s="1" t="s">
        <v>477</v>
      </c>
      <c r="B376" s="22" t="s">
        <v>478</v>
      </c>
      <c r="C376" s="22" t="s">
        <v>54</v>
      </c>
      <c r="D376" s="22" t="str">
        <f>VLOOKUP(A376,'2025'!$E$1:$M$3728,9,0)</f>
        <v>Santiago</v>
      </c>
      <c r="E376" s="93">
        <f>SUMIF('2025'!$E$2:$E$13728,A376,'2025'!$H$2:$H$13728)</f>
        <v>137296420</v>
      </c>
      <c r="F376" s="93">
        <f>VLOOKUP(A376,'[1]DJ Empresas'!$A$7:$G$1036,7,0)</f>
        <v>141935885</v>
      </c>
      <c r="G376" s="94">
        <f t="shared" si="5"/>
        <v>4639465</v>
      </c>
    </row>
    <row r="377" spans="1:7" x14ac:dyDescent="0.25">
      <c r="A377" s="1" t="s">
        <v>2397</v>
      </c>
      <c r="B377" s="22" t="s">
        <v>2398</v>
      </c>
      <c r="C377" s="22" t="s">
        <v>42</v>
      </c>
      <c r="D377" s="22" t="str">
        <f>VLOOKUP(A377,'2025'!$E$1:$M$3728,9,0)</f>
        <v>Puerto Montt</v>
      </c>
      <c r="E377" s="93">
        <f>SUMIF('2025'!$E$2:$E$13728,A377,'2025'!$H$2:$H$13728)</f>
        <v>1500000</v>
      </c>
      <c r="F377" s="93">
        <f>VLOOKUP(A377,'[1]DJ Empresas'!$A$7:$G$1036,7,0)</f>
        <v>6093486</v>
      </c>
      <c r="G377" s="94">
        <f t="shared" si="5"/>
        <v>4593486</v>
      </c>
    </row>
    <row r="378" spans="1:7" x14ac:dyDescent="0.25">
      <c r="A378" s="1" t="s">
        <v>964</v>
      </c>
      <c r="B378" s="22" t="s">
        <v>965</v>
      </c>
      <c r="C378" s="22" t="s">
        <v>64</v>
      </c>
      <c r="D378" s="22" t="str">
        <f>VLOOKUP(A378,'2025'!$E$1:$M$3728,9,0)</f>
        <v>Maule</v>
      </c>
      <c r="E378" s="93">
        <f>SUMIF('2025'!$E$2:$E$13728,A378,'2025'!$H$2:$H$13728)</f>
        <v>7298947</v>
      </c>
      <c r="F378" s="93">
        <f>VLOOKUP(A378,'[1]DJ Empresas'!$A$7:$G$1036,7,0)</f>
        <v>11827339</v>
      </c>
      <c r="G378" s="94">
        <f t="shared" si="5"/>
        <v>4528392</v>
      </c>
    </row>
    <row r="379" spans="1:7" x14ac:dyDescent="0.25">
      <c r="A379" s="1" t="s">
        <v>2375</v>
      </c>
      <c r="B379" s="22" t="s">
        <v>2376</v>
      </c>
      <c r="C379" s="22" t="s">
        <v>42</v>
      </c>
      <c r="D379" s="22" t="str">
        <f>VLOOKUP(A379,'2025'!$E$1:$M$3728,9,0)</f>
        <v>Puerto Montt</v>
      </c>
      <c r="E379" s="93">
        <f>SUMIF('2025'!$E$2:$E$13728,A379,'2025'!$H$2:$H$13728)</f>
        <v>1176666</v>
      </c>
      <c r="F379" s="93">
        <f>VLOOKUP(A379,'[1]DJ Empresas'!$A$7:$G$1036,7,0)</f>
        <v>5688545</v>
      </c>
      <c r="G379" s="94">
        <f t="shared" si="5"/>
        <v>4511879</v>
      </c>
    </row>
    <row r="380" spans="1:7" x14ac:dyDescent="0.25">
      <c r="A380" s="1" t="s">
        <v>2505</v>
      </c>
      <c r="B380" s="22" t="s">
        <v>2506</v>
      </c>
      <c r="C380" s="22" t="s">
        <v>57</v>
      </c>
      <c r="D380" s="22" t="str">
        <f>VLOOKUP(A380,'2025'!$E$1:$M$3728,9,0)</f>
        <v>Santiago</v>
      </c>
      <c r="E380" s="93">
        <f>SUMIF('2025'!$E$2:$E$13728,A380,'2025'!$H$2:$H$13728)</f>
        <v>2998667</v>
      </c>
      <c r="F380" s="93">
        <f>VLOOKUP(A380,'[1]DJ Empresas'!$A$7:$G$1036,7,0)</f>
        <v>7444040</v>
      </c>
      <c r="G380" s="94">
        <f t="shared" si="5"/>
        <v>4445373</v>
      </c>
    </row>
    <row r="381" spans="1:7" x14ac:dyDescent="0.25">
      <c r="A381" s="1" t="s">
        <v>2057</v>
      </c>
      <c r="B381" s="22" t="s">
        <v>2058</v>
      </c>
      <c r="C381" s="22" t="s">
        <v>54</v>
      </c>
      <c r="D381" s="22" t="str">
        <f>VLOOKUP(A381,'2025'!$E$1:$M$3728,9,0)</f>
        <v>Santiago</v>
      </c>
      <c r="E381" s="93">
        <f>SUMIF('2025'!$E$2:$E$13728,A381,'2025'!$H$2:$H$13728)</f>
        <v>2500000</v>
      </c>
      <c r="F381" s="93">
        <f>VLOOKUP(A381,'[1]DJ Empresas'!$A$7:$G$1036,7,0)</f>
        <v>6920117</v>
      </c>
      <c r="G381" s="94">
        <f t="shared" si="5"/>
        <v>4420117</v>
      </c>
    </row>
    <row r="382" spans="1:7" x14ac:dyDescent="0.25">
      <c r="A382" s="1" t="s">
        <v>1644</v>
      </c>
      <c r="B382" s="22" t="s">
        <v>1645</v>
      </c>
      <c r="C382" s="22" t="s">
        <v>54</v>
      </c>
      <c r="D382" s="22" t="str">
        <f>VLOOKUP(A382,'2025'!$E$1:$M$3728,9,0)</f>
        <v>Santiago</v>
      </c>
      <c r="E382" s="93">
        <f>SUMIF('2025'!$E$2:$E$13728,A382,'2025'!$H$2:$H$13728)</f>
        <v>268536607</v>
      </c>
      <c r="F382" s="93">
        <f>VLOOKUP(A382,'[1]DJ Empresas'!$A$7:$G$1036,7,0)</f>
        <v>272885611</v>
      </c>
      <c r="G382" s="94">
        <f t="shared" si="5"/>
        <v>4349004</v>
      </c>
    </row>
    <row r="383" spans="1:7" x14ac:dyDescent="0.25">
      <c r="A383" s="1" t="s">
        <v>846</v>
      </c>
      <c r="B383" s="22" t="s">
        <v>847</v>
      </c>
      <c r="C383" s="22" t="s">
        <v>57</v>
      </c>
      <c r="D383" s="22" t="str">
        <f>VLOOKUP(A383,'2025'!$E$1:$M$3728,9,0)</f>
        <v>Santiago</v>
      </c>
      <c r="E383" s="93">
        <f>SUMIF('2025'!$E$2:$E$13728,A383,'2025'!$H$2:$H$13728)</f>
        <v>8000000</v>
      </c>
      <c r="F383" s="93">
        <f>VLOOKUP(A383,'[1]DJ Empresas'!$A$7:$G$1036,7,0)</f>
        <v>12338471</v>
      </c>
      <c r="G383" s="94">
        <f t="shared" si="5"/>
        <v>4338471</v>
      </c>
    </row>
    <row r="384" spans="1:7" x14ac:dyDescent="0.25">
      <c r="A384" s="1" t="s">
        <v>1538</v>
      </c>
      <c r="B384" s="22" t="s">
        <v>1539</v>
      </c>
      <c r="C384" s="22" t="s">
        <v>77</v>
      </c>
      <c r="D384" s="22" t="str">
        <f>VLOOKUP(A384,'2025'!$E$1:$M$3728,9,0)</f>
        <v>Santiago</v>
      </c>
      <c r="E384" s="93">
        <f>SUMIF('2025'!$E$2:$E$13728,A384,'2025'!$H$2:$H$13728)</f>
        <v>38673066</v>
      </c>
      <c r="F384" s="93">
        <f>VLOOKUP(A384,'[1]DJ Empresas'!$A$7:$G$1036,7,0)</f>
        <v>43005298</v>
      </c>
      <c r="G384" s="94">
        <f t="shared" si="5"/>
        <v>4332232</v>
      </c>
    </row>
    <row r="385" spans="1:7" x14ac:dyDescent="0.25">
      <c r="A385" s="1" t="s">
        <v>2371</v>
      </c>
      <c r="B385" s="22" t="s">
        <v>2372</v>
      </c>
      <c r="C385" s="22" t="s">
        <v>77</v>
      </c>
      <c r="D385" s="22" t="str">
        <f>VLOOKUP(A385,'2025'!$E$1:$M$3728,9,0)</f>
        <v>Santiago</v>
      </c>
      <c r="E385" s="93">
        <f>SUMIF('2025'!$E$2:$E$13728,A385,'2025'!$H$2:$H$13728)</f>
        <v>14000000</v>
      </c>
      <c r="F385" s="93">
        <f>VLOOKUP(A385,'[1]DJ Empresas'!$A$7:$G$1036,7,0)</f>
        <v>18292941</v>
      </c>
      <c r="G385" s="94">
        <f t="shared" si="5"/>
        <v>4292941</v>
      </c>
    </row>
    <row r="386" spans="1:7" x14ac:dyDescent="0.25">
      <c r="A386" s="1" t="s">
        <v>2477</v>
      </c>
      <c r="B386" s="22" t="s">
        <v>2478</v>
      </c>
      <c r="C386" s="22" t="s">
        <v>57</v>
      </c>
      <c r="D386" s="22" t="str">
        <f>VLOOKUP(A386,'2025'!$E$1:$M$3728,9,0)</f>
        <v>Santiago</v>
      </c>
      <c r="E386" s="93">
        <f>SUMIF('2025'!$E$2:$E$13728,A386,'2025'!$H$2:$H$13728)</f>
        <v>4705800</v>
      </c>
      <c r="F386" s="93">
        <f>VLOOKUP(A386,'[1]DJ Empresas'!$A$7:$G$1036,7,0)</f>
        <v>8944183</v>
      </c>
      <c r="G386" s="94">
        <f t="shared" si="5"/>
        <v>4238383</v>
      </c>
    </row>
    <row r="387" spans="1:7" x14ac:dyDescent="0.25">
      <c r="A387" s="1" t="s">
        <v>1418</v>
      </c>
      <c r="B387" s="22" t="s">
        <v>1419</v>
      </c>
      <c r="C387" s="22" t="s">
        <v>54</v>
      </c>
      <c r="D387" s="22" t="str">
        <f>VLOOKUP(A387,'2025'!$E$1:$M$3728,9,0)</f>
        <v>Santiago</v>
      </c>
      <c r="E387" s="93">
        <f>SUMIF('2025'!$E$2:$E$13728,A387,'2025'!$H$2:$H$13728)</f>
        <v>26000001</v>
      </c>
      <c r="F387" s="93">
        <f>VLOOKUP(A387,'[1]DJ Empresas'!$A$7:$G$1036,7,0)</f>
        <v>30231581</v>
      </c>
      <c r="G387" s="94">
        <f t="shared" si="5"/>
        <v>4231580</v>
      </c>
    </row>
    <row r="388" spans="1:7" x14ac:dyDescent="0.25">
      <c r="A388" s="1" t="s">
        <v>2252</v>
      </c>
      <c r="B388" s="22" t="s">
        <v>2253</v>
      </c>
      <c r="C388" s="22" t="s">
        <v>51</v>
      </c>
      <c r="D388" s="22" t="str">
        <f>VLOOKUP(A388,'2025'!$E$1:$M$3728,9,0)</f>
        <v>La Serena</v>
      </c>
      <c r="E388" s="93">
        <f>SUMIF('2025'!$E$2:$E$13728,A388,'2025'!$H$2:$H$13728)</f>
        <v>5745982</v>
      </c>
      <c r="F388" s="93">
        <f>VLOOKUP(A388,'[1]DJ Empresas'!$A$7:$G$1036,7,0)</f>
        <v>9898120</v>
      </c>
      <c r="G388" s="94">
        <f t="shared" ref="G388:G451" si="6">+F388-E388</f>
        <v>4152138</v>
      </c>
    </row>
    <row r="389" spans="1:7" x14ac:dyDescent="0.25">
      <c r="A389" s="1" t="s">
        <v>2163</v>
      </c>
      <c r="B389" s="22" t="s">
        <v>2164</v>
      </c>
      <c r="C389" s="22" t="s">
        <v>64</v>
      </c>
      <c r="D389" s="22" t="str">
        <f>VLOOKUP(A389,'2025'!$E$1:$M$3728,9,0)</f>
        <v>Concepción</v>
      </c>
      <c r="E389" s="93">
        <f>SUMIF('2025'!$E$2:$E$13728,A389,'2025'!$H$2:$H$13728)</f>
        <v>33175062</v>
      </c>
      <c r="F389" s="93">
        <f>VLOOKUP(A389,'[1]DJ Empresas'!$A$7:$G$1036,7,0)</f>
        <v>37286122</v>
      </c>
      <c r="G389" s="94">
        <f t="shared" si="6"/>
        <v>4111060</v>
      </c>
    </row>
    <row r="390" spans="1:7" x14ac:dyDescent="0.25">
      <c r="A390" s="1" t="s">
        <v>956</v>
      </c>
      <c r="B390" s="22" t="s">
        <v>957</v>
      </c>
      <c r="C390" s="22" t="s">
        <v>64</v>
      </c>
      <c r="D390" s="22" t="str">
        <f>VLOOKUP(A390,'2025'!$E$1:$M$3728,9,0)</f>
        <v>Maule</v>
      </c>
      <c r="E390" s="93">
        <f>SUMIF('2025'!$E$2:$E$13728,A390,'2025'!$H$2:$H$13728)</f>
        <v>109827928</v>
      </c>
      <c r="F390" s="93">
        <f>VLOOKUP(A390,'[1]DJ Empresas'!$A$7:$G$1036,7,0)</f>
        <v>113888062</v>
      </c>
      <c r="G390" s="94">
        <f t="shared" si="6"/>
        <v>4060134</v>
      </c>
    </row>
    <row r="391" spans="1:7" x14ac:dyDescent="0.25">
      <c r="A391" s="1" t="s">
        <v>2453</v>
      </c>
      <c r="B391" s="22" t="s">
        <v>2454</v>
      </c>
      <c r="C391" s="22" t="s">
        <v>57</v>
      </c>
      <c r="D391" s="22" t="str">
        <f>VLOOKUP(A391,'2025'!$E$1:$M$3728,9,0)</f>
        <v>Santiago</v>
      </c>
      <c r="E391" s="93">
        <f>SUMIF('2025'!$E$2:$E$13728,A391,'2025'!$H$2:$H$13728)</f>
        <v>326118</v>
      </c>
      <c r="F391" s="93">
        <f>VLOOKUP(A391,'[1]DJ Empresas'!$A$7:$G$1036,7,0)</f>
        <v>4372066</v>
      </c>
      <c r="G391" s="94">
        <f t="shared" si="6"/>
        <v>4045948</v>
      </c>
    </row>
    <row r="392" spans="1:7" x14ac:dyDescent="0.25">
      <c r="A392" s="1" t="s">
        <v>1486</v>
      </c>
      <c r="B392" s="22" t="s">
        <v>1487</v>
      </c>
      <c r="C392" s="22" t="s">
        <v>47</v>
      </c>
      <c r="D392" s="22" t="str">
        <f>VLOOKUP(A392,'2025'!$E$1:$M$3728,9,0)</f>
        <v>Santiago</v>
      </c>
      <c r="E392" s="93">
        <f>SUMIF('2025'!$E$2:$E$13728,A392,'2025'!$H$2:$H$13728)</f>
        <v>18488204</v>
      </c>
      <c r="F392" s="93">
        <f>VLOOKUP(A392,'[1]DJ Empresas'!$A$7:$G$1036,7,0)</f>
        <v>22448977</v>
      </c>
      <c r="G392" s="94">
        <f t="shared" si="6"/>
        <v>3960773</v>
      </c>
    </row>
    <row r="393" spans="1:7" x14ac:dyDescent="0.25">
      <c r="A393" s="1" t="s">
        <v>1351</v>
      </c>
      <c r="B393" s="22" t="s">
        <v>1352</v>
      </c>
      <c r="C393" s="22" t="s">
        <v>47</v>
      </c>
      <c r="D393" s="22" t="str">
        <f>VLOOKUP(A393,'2025'!$E$1:$M$3728,9,0)</f>
        <v>Santiago</v>
      </c>
      <c r="E393" s="93">
        <f>SUMIF('2025'!$E$2:$E$13728,A393,'2025'!$H$2:$H$13728)</f>
        <v>48132896</v>
      </c>
      <c r="F393" s="93">
        <f>VLOOKUP(A393,'[1]DJ Empresas'!$A$7:$G$1036,7,0)</f>
        <v>52088231</v>
      </c>
      <c r="G393" s="94">
        <f t="shared" si="6"/>
        <v>3955335</v>
      </c>
    </row>
    <row r="394" spans="1:7" x14ac:dyDescent="0.25">
      <c r="A394" s="1" t="s">
        <v>393</v>
      </c>
      <c r="B394" s="22" t="s">
        <v>394</v>
      </c>
      <c r="C394" s="22" t="s">
        <v>57</v>
      </c>
      <c r="D394" s="22" t="str">
        <f>VLOOKUP(A394,'2025'!$E$1:$M$3728,9,0)</f>
        <v>Santiago</v>
      </c>
      <c r="E394" s="93">
        <f>SUMIF('2025'!$E$2:$E$13728,A394,'2025'!$H$2:$H$13728)</f>
        <v>76155043</v>
      </c>
      <c r="F394" s="93">
        <f>VLOOKUP(A394,'[1]DJ Empresas'!$A$7:$G$1036,7,0)</f>
        <v>80087976</v>
      </c>
      <c r="G394" s="94">
        <f t="shared" si="6"/>
        <v>3932933</v>
      </c>
    </row>
    <row r="395" spans="1:7" x14ac:dyDescent="0.25">
      <c r="A395" s="1" t="s">
        <v>2467</v>
      </c>
      <c r="B395" s="22" t="s">
        <v>2468</v>
      </c>
      <c r="C395" s="22" t="s">
        <v>77</v>
      </c>
      <c r="D395" s="22" t="str">
        <f>VLOOKUP(A395,'2025'!$E$1:$M$3728,9,0)</f>
        <v>Santiago</v>
      </c>
      <c r="E395" s="93">
        <f>SUMIF('2025'!$E$2:$E$13728,A395,'2025'!$H$2:$H$13728)</f>
        <v>7710750</v>
      </c>
      <c r="F395" s="93">
        <f>VLOOKUP(A395,'[1]DJ Empresas'!$A$7:$G$1036,7,0)</f>
        <v>11615350</v>
      </c>
      <c r="G395" s="94">
        <f t="shared" si="6"/>
        <v>3904600</v>
      </c>
    </row>
    <row r="396" spans="1:7" x14ac:dyDescent="0.25">
      <c r="A396" s="1" t="s">
        <v>1946</v>
      </c>
      <c r="B396" s="22" t="s">
        <v>1947</v>
      </c>
      <c r="C396" s="22" t="s">
        <v>77</v>
      </c>
      <c r="D396" s="22" t="str">
        <f>VLOOKUP(A396,'2025'!$E$1:$M$3728,9,0)</f>
        <v>Santiago</v>
      </c>
      <c r="E396" s="93">
        <f>SUMIF('2025'!$E$2:$E$13728,A396,'2025'!$H$2:$H$13728)</f>
        <v>1570435</v>
      </c>
      <c r="F396" s="93">
        <f>VLOOKUP(A396,'[1]DJ Empresas'!$A$7:$G$1036,7,0)</f>
        <v>5456729</v>
      </c>
      <c r="G396" s="94">
        <f t="shared" si="6"/>
        <v>3886294</v>
      </c>
    </row>
    <row r="397" spans="1:7" x14ac:dyDescent="0.25">
      <c r="A397" s="1" t="s">
        <v>1915</v>
      </c>
      <c r="B397" s="22" t="s">
        <v>1916</v>
      </c>
      <c r="C397" s="22" t="s">
        <v>54</v>
      </c>
      <c r="D397" s="22" t="str">
        <f>VLOOKUP(A397,'2025'!$E$1:$M$3728,9,0)</f>
        <v>Santiago</v>
      </c>
      <c r="E397" s="93">
        <f>SUMIF('2025'!$E$2:$E$13728,A397,'2025'!$H$2:$H$13728)</f>
        <v>4428571</v>
      </c>
      <c r="F397" s="93">
        <f>VLOOKUP(A397,'[1]DJ Empresas'!$A$7:$G$1036,7,0)</f>
        <v>8275107</v>
      </c>
      <c r="G397" s="94">
        <f t="shared" si="6"/>
        <v>3846536</v>
      </c>
    </row>
    <row r="398" spans="1:7" x14ac:dyDescent="0.25">
      <c r="A398" s="1" t="s">
        <v>1083</v>
      </c>
      <c r="B398" s="22" t="s">
        <v>1084</v>
      </c>
      <c r="C398" s="22" t="s">
        <v>51</v>
      </c>
      <c r="D398" s="22" t="str">
        <f>VLOOKUP(A398,'2025'!$E$1:$M$3728,9,0)</f>
        <v>La Serena</v>
      </c>
      <c r="E398" s="93">
        <f>SUMIF('2025'!$E$2:$E$13728,A398,'2025'!$H$2:$H$13728)</f>
        <v>6212975</v>
      </c>
      <c r="F398" s="93">
        <f>VLOOKUP(A398,'[1]DJ Empresas'!$A$7:$G$1036,7,0)</f>
        <v>10055731</v>
      </c>
      <c r="G398" s="94">
        <f t="shared" si="6"/>
        <v>3842756</v>
      </c>
    </row>
    <row r="399" spans="1:7" x14ac:dyDescent="0.25">
      <c r="A399" s="1" t="s">
        <v>1650</v>
      </c>
      <c r="B399" s="22" t="s">
        <v>1651</v>
      </c>
      <c r="C399" s="22" t="s">
        <v>47</v>
      </c>
      <c r="D399" s="22" t="str">
        <f>VLOOKUP(A399,'2025'!$E$1:$M$3728,9,0)</f>
        <v>Santiago</v>
      </c>
      <c r="E399" s="93">
        <f>SUMIF('2025'!$E$2:$E$13728,A399,'2025'!$H$2:$H$13728)</f>
        <v>4684474</v>
      </c>
      <c r="F399" s="93">
        <f>VLOOKUP(A399,'[1]DJ Empresas'!$A$7:$G$1036,7,0)</f>
        <v>8516117</v>
      </c>
      <c r="G399" s="94">
        <f t="shared" si="6"/>
        <v>3831643</v>
      </c>
    </row>
    <row r="400" spans="1:7" x14ac:dyDescent="0.25">
      <c r="A400" s="1" t="s">
        <v>2243</v>
      </c>
      <c r="B400" s="22" t="s">
        <v>2244</v>
      </c>
      <c r="C400" s="22" t="s">
        <v>57</v>
      </c>
      <c r="D400" s="22" t="str">
        <f>VLOOKUP(A400,'2025'!$E$1:$M$3728,9,0)</f>
        <v>Santiago</v>
      </c>
      <c r="E400" s="93">
        <f>SUMIF('2025'!$E$2:$E$13728,A400,'2025'!$H$2:$H$13728)</f>
        <v>23000000</v>
      </c>
      <c r="F400" s="93">
        <f>VLOOKUP(A400,'[1]DJ Empresas'!$A$7:$G$1036,7,0)</f>
        <v>26801877</v>
      </c>
      <c r="G400" s="94">
        <f t="shared" si="6"/>
        <v>3801877</v>
      </c>
    </row>
    <row r="401" spans="1:7" x14ac:dyDescent="0.25">
      <c r="A401" s="1" t="s">
        <v>576</v>
      </c>
      <c r="B401" s="22" t="s">
        <v>577</v>
      </c>
      <c r="C401" s="22" t="s">
        <v>47</v>
      </c>
      <c r="D401" s="22" t="str">
        <f>VLOOKUP(A401,'2025'!$E$1:$M$3728,9,0)</f>
        <v>Santiago</v>
      </c>
      <c r="E401" s="93">
        <f>SUMIF('2025'!$E$2:$E$13728,A401,'2025'!$H$2:$H$13728)</f>
        <v>261000000</v>
      </c>
      <c r="F401" s="93">
        <f>VLOOKUP(A401,'[1]DJ Empresas'!$A$7:$G$1036,7,0)</f>
        <v>264795899</v>
      </c>
      <c r="G401" s="94">
        <f t="shared" si="6"/>
        <v>3795899</v>
      </c>
    </row>
    <row r="402" spans="1:7" x14ac:dyDescent="0.25">
      <c r="A402" s="1" t="s">
        <v>2355</v>
      </c>
      <c r="B402" s="22" t="s">
        <v>2356</v>
      </c>
      <c r="C402" s="22" t="s">
        <v>51</v>
      </c>
      <c r="D402" s="22" t="str">
        <f>VLOOKUP(A402,'2025'!$E$1:$M$3728,9,0)</f>
        <v>La Serena</v>
      </c>
      <c r="E402" s="93">
        <f>SUMIF('2025'!$E$2:$E$13728,A402,'2025'!$H$2:$H$13728)</f>
        <v>1350260</v>
      </c>
      <c r="F402" s="93">
        <f>VLOOKUP(A402,'[1]DJ Empresas'!$A$7:$G$1036,7,0)</f>
        <v>5127694</v>
      </c>
      <c r="G402" s="94">
        <f t="shared" si="6"/>
        <v>3777434</v>
      </c>
    </row>
    <row r="403" spans="1:7" x14ac:dyDescent="0.25">
      <c r="A403" s="1" t="s">
        <v>2279</v>
      </c>
      <c r="B403" s="22" t="s">
        <v>2280</v>
      </c>
      <c r="C403" s="22" t="s">
        <v>54</v>
      </c>
      <c r="D403" s="22" t="str">
        <f>VLOOKUP(A403,'2025'!$E$1:$M$3728,9,0)</f>
        <v>Santiago</v>
      </c>
      <c r="E403" s="93">
        <f>SUMIF('2025'!$E$2:$E$13728,A403,'2025'!$H$2:$H$13728)</f>
        <v>2600000</v>
      </c>
      <c r="F403" s="93">
        <f>VLOOKUP(A403,'[1]DJ Empresas'!$A$7:$G$1036,7,0)</f>
        <v>6354792</v>
      </c>
      <c r="G403" s="94">
        <f t="shared" si="6"/>
        <v>3754792</v>
      </c>
    </row>
    <row r="404" spans="1:7" x14ac:dyDescent="0.25">
      <c r="A404" s="1" t="s">
        <v>311</v>
      </c>
      <c r="B404" s="22" t="s">
        <v>312</v>
      </c>
      <c r="C404" s="22" t="s">
        <v>51</v>
      </c>
      <c r="D404" s="22" t="str">
        <f>VLOOKUP(A404,'2025'!$E$1:$M$3728,9,0)</f>
        <v>Viña Del Mar</v>
      </c>
      <c r="E404" s="93">
        <f>SUMIF('2025'!$E$2:$E$13728,A404,'2025'!$H$2:$H$13728)</f>
        <v>12000000</v>
      </c>
      <c r="F404" s="93">
        <f>VLOOKUP(A404,'[1]DJ Empresas'!$A$7:$G$1036,7,0)</f>
        <v>15713379</v>
      </c>
      <c r="G404" s="94">
        <f t="shared" si="6"/>
        <v>3713379</v>
      </c>
    </row>
    <row r="405" spans="1:7" x14ac:dyDescent="0.25">
      <c r="A405" s="1" t="s">
        <v>693</v>
      </c>
      <c r="B405" s="22" t="s">
        <v>694</v>
      </c>
      <c r="C405" s="22" t="s">
        <v>51</v>
      </c>
      <c r="D405" s="22" t="str">
        <f>VLOOKUP(A405,'2025'!$E$1:$M$3728,9,0)</f>
        <v>Viña Del Mar</v>
      </c>
      <c r="E405" s="93">
        <f>SUMIF('2025'!$E$2:$E$13728,A405,'2025'!$H$2:$H$13728)</f>
        <v>5000000</v>
      </c>
      <c r="F405" s="93">
        <f>VLOOKUP(A405,'[1]DJ Empresas'!$A$7:$G$1036,7,0)</f>
        <v>8711281</v>
      </c>
      <c r="G405" s="94">
        <f t="shared" si="6"/>
        <v>3711281</v>
      </c>
    </row>
    <row r="406" spans="1:7" x14ac:dyDescent="0.25">
      <c r="A406" s="1" t="s">
        <v>2395</v>
      </c>
      <c r="B406" s="22" t="s">
        <v>2396</v>
      </c>
      <c r="C406" s="22" t="s">
        <v>42</v>
      </c>
      <c r="D406" s="22" t="str">
        <f>VLOOKUP(A406,'2025'!$E$1:$M$3728,9,0)</f>
        <v>Puerto Montt</v>
      </c>
      <c r="E406" s="93">
        <f>SUMIF('2025'!$E$2:$E$13728,A406,'2025'!$H$2:$H$13728)</f>
        <v>1500000</v>
      </c>
      <c r="F406" s="93">
        <f>VLOOKUP(A406,'[1]DJ Empresas'!$A$7:$G$1036,7,0)</f>
        <v>5175738</v>
      </c>
      <c r="G406" s="94">
        <f t="shared" si="6"/>
        <v>3675738</v>
      </c>
    </row>
    <row r="407" spans="1:7" x14ac:dyDescent="0.25">
      <c r="A407" s="1" t="s">
        <v>2485</v>
      </c>
      <c r="B407" s="22" t="s">
        <v>2486</v>
      </c>
      <c r="C407" s="22" t="s">
        <v>87</v>
      </c>
      <c r="D407" s="22" t="str">
        <f>VLOOKUP(A407,'2025'!$E$1:$M$3728,9,0)</f>
        <v>Antofagasta</v>
      </c>
      <c r="E407" s="93">
        <f>SUMIF('2025'!$E$2:$E$13728,A407,'2025'!$H$2:$H$13728)</f>
        <v>31826</v>
      </c>
      <c r="F407" s="93">
        <f>VLOOKUP(A407,'[1]DJ Empresas'!$A$7:$G$1036,7,0)</f>
        <v>3669239</v>
      </c>
      <c r="G407" s="94">
        <f t="shared" si="6"/>
        <v>3637413</v>
      </c>
    </row>
    <row r="408" spans="1:7" x14ac:dyDescent="0.25">
      <c r="A408" s="1" t="s">
        <v>626</v>
      </c>
      <c r="B408" s="22" t="s">
        <v>627</v>
      </c>
      <c r="C408" s="22" t="s">
        <v>77</v>
      </c>
      <c r="D408" s="22" t="str">
        <f>VLOOKUP(A408,'2025'!$E$1:$M$3728,9,0)</f>
        <v>Santiago</v>
      </c>
      <c r="E408" s="93">
        <f>SUMIF('2025'!$E$2:$E$13728,A408,'2025'!$H$2:$H$13728)</f>
        <v>432000</v>
      </c>
      <c r="F408" s="93">
        <f>VLOOKUP(A408,'[1]DJ Empresas'!$A$7:$G$1036,7,0)</f>
        <v>4028147</v>
      </c>
      <c r="G408" s="94">
        <f t="shared" si="6"/>
        <v>3596147</v>
      </c>
    </row>
    <row r="409" spans="1:7" x14ac:dyDescent="0.25">
      <c r="A409" s="1" t="s">
        <v>2349</v>
      </c>
      <c r="B409" s="22" t="s">
        <v>2350</v>
      </c>
      <c r="C409" s="22" t="s">
        <v>57</v>
      </c>
      <c r="D409" s="22" t="str">
        <f>VLOOKUP(A409,'2025'!$E$1:$M$3728,9,0)</f>
        <v>Santiago</v>
      </c>
      <c r="E409" s="93">
        <f>SUMIF('2025'!$E$2:$E$13728,A409,'2025'!$H$2:$H$13728)</f>
        <v>3807660</v>
      </c>
      <c r="F409" s="93">
        <f>VLOOKUP(A409,'[1]DJ Empresas'!$A$7:$G$1036,7,0)</f>
        <v>7396840</v>
      </c>
      <c r="G409" s="94">
        <f t="shared" si="6"/>
        <v>3589180</v>
      </c>
    </row>
    <row r="410" spans="1:7" x14ac:dyDescent="0.25">
      <c r="A410" s="1" t="s">
        <v>543</v>
      </c>
      <c r="B410" s="22" t="s">
        <v>544</v>
      </c>
      <c r="C410" s="22" t="s">
        <v>42</v>
      </c>
      <c r="D410" s="22" t="str">
        <f>VLOOKUP(A410,'2025'!$E$1:$M$3728,9,0)</f>
        <v>Puerto Montt</v>
      </c>
      <c r="E410" s="93">
        <f>SUMIF('2025'!$E$2:$E$13728,A410,'2025'!$H$2:$H$13728)</f>
        <v>87034480</v>
      </c>
      <c r="F410" s="93">
        <f>VLOOKUP(A410,'[1]DJ Empresas'!$A$7:$G$1036,7,0)</f>
        <v>90608588</v>
      </c>
      <c r="G410" s="94">
        <f t="shared" si="6"/>
        <v>3574108</v>
      </c>
    </row>
    <row r="411" spans="1:7" x14ac:dyDescent="0.25">
      <c r="A411" s="1" t="s">
        <v>163</v>
      </c>
      <c r="B411" s="22" t="s">
        <v>164</v>
      </c>
      <c r="C411" s="22" t="s">
        <v>77</v>
      </c>
      <c r="D411" s="22" t="str">
        <f>VLOOKUP(A411,'2025'!$E$1:$M$3728,9,0)</f>
        <v>Santiago</v>
      </c>
      <c r="E411" s="93">
        <f>SUMIF('2025'!$E$2:$E$13728,A411,'2025'!$H$2:$H$13728)</f>
        <v>14331921</v>
      </c>
      <c r="F411" s="93">
        <f>VLOOKUP(A411,'[1]DJ Empresas'!$A$7:$G$1036,7,0)</f>
        <v>17893406</v>
      </c>
      <c r="G411" s="94">
        <f t="shared" si="6"/>
        <v>3561485</v>
      </c>
    </row>
    <row r="412" spans="1:7" x14ac:dyDescent="0.25">
      <c r="A412" s="1" t="s">
        <v>864</v>
      </c>
      <c r="B412" s="22" t="s">
        <v>865</v>
      </c>
      <c r="C412" s="22" t="s">
        <v>42</v>
      </c>
      <c r="D412" s="22" t="str">
        <f>VLOOKUP(A412,'2025'!$E$1:$M$3728,9,0)</f>
        <v>Puerto Montt</v>
      </c>
      <c r="E412" s="93">
        <f>SUMIF('2025'!$E$2:$E$13728,A412,'2025'!$H$2:$H$13728)</f>
        <v>238410872</v>
      </c>
      <c r="F412" s="93">
        <f>VLOOKUP(A412,'[1]DJ Empresas'!$A$7:$G$1036,7,0)</f>
        <v>241964240</v>
      </c>
      <c r="G412" s="94">
        <f t="shared" si="6"/>
        <v>3553368</v>
      </c>
    </row>
    <row r="413" spans="1:7" x14ac:dyDescent="0.25">
      <c r="A413" s="1" t="s">
        <v>2185</v>
      </c>
      <c r="B413" s="22" t="s">
        <v>2186</v>
      </c>
      <c r="C413" s="22" t="s">
        <v>51</v>
      </c>
      <c r="D413" s="22" t="str">
        <f>VLOOKUP(A413,'2025'!$E$1:$M$3728,9,0)</f>
        <v>La Serena</v>
      </c>
      <c r="E413" s="93">
        <f>SUMIF('2025'!$E$2:$E$13728,A413,'2025'!$H$2:$H$13728)</f>
        <v>10000000</v>
      </c>
      <c r="F413" s="93">
        <f>VLOOKUP(A413,'[1]DJ Empresas'!$A$7:$G$1036,7,0)</f>
        <v>13546091</v>
      </c>
      <c r="G413" s="94">
        <f t="shared" si="6"/>
        <v>3546091</v>
      </c>
    </row>
    <row r="414" spans="1:7" x14ac:dyDescent="0.25">
      <c r="A414" s="1" t="s">
        <v>275</v>
      </c>
      <c r="B414" s="22" t="s">
        <v>276</v>
      </c>
      <c r="C414" s="22" t="s">
        <v>51</v>
      </c>
      <c r="D414" s="22" t="str">
        <f>VLOOKUP(A414,'2025'!$E$1:$M$3728,9,0)</f>
        <v>Viña Del Mar</v>
      </c>
      <c r="E414" s="93">
        <f>SUMIF('2025'!$E$2:$E$13728,A414,'2025'!$H$2:$H$13728)</f>
        <v>10683077</v>
      </c>
      <c r="F414" s="93">
        <f>VLOOKUP(A414,'[1]DJ Empresas'!$A$7:$G$1036,7,0)</f>
        <v>14181077</v>
      </c>
      <c r="G414" s="94">
        <f t="shared" si="6"/>
        <v>3498000</v>
      </c>
    </row>
    <row r="415" spans="1:7" x14ac:dyDescent="0.25">
      <c r="A415" s="1" t="s">
        <v>563</v>
      </c>
      <c r="B415" s="22" t="s">
        <v>564</v>
      </c>
      <c r="C415" s="22" t="s">
        <v>42</v>
      </c>
      <c r="D415" s="22" t="str">
        <f>VLOOKUP(A415,'2025'!$E$1:$M$3728,9,0)</f>
        <v>Puerto Montt</v>
      </c>
      <c r="E415" s="93">
        <f>SUMIF('2025'!$E$2:$E$13728,A415,'2025'!$H$2:$H$13728)</f>
        <v>137952172</v>
      </c>
      <c r="F415" s="93">
        <f>VLOOKUP(A415,'[1]DJ Empresas'!$A$7:$G$1036,7,0)</f>
        <v>141432136</v>
      </c>
      <c r="G415" s="94">
        <f t="shared" si="6"/>
        <v>3479964</v>
      </c>
    </row>
    <row r="416" spans="1:7" x14ac:dyDescent="0.25">
      <c r="A416" s="1" t="s">
        <v>147</v>
      </c>
      <c r="B416" s="22" t="s">
        <v>148</v>
      </c>
      <c r="C416" s="22" t="s">
        <v>77</v>
      </c>
      <c r="D416" s="22" t="str">
        <f>VLOOKUP(A416,'2025'!$E$1:$M$3728,9,0)</f>
        <v>Santiago</v>
      </c>
      <c r="E416" s="93">
        <f>SUMIF('2025'!$E$2:$E$13728,A416,'2025'!$H$2:$H$13728)</f>
        <v>179616000</v>
      </c>
      <c r="F416" s="93">
        <f>VLOOKUP(A416,'[1]DJ Empresas'!$A$7:$G$1036,7,0)</f>
        <v>183010491</v>
      </c>
      <c r="G416" s="94">
        <f t="shared" si="6"/>
        <v>3394491</v>
      </c>
    </row>
    <row r="417" spans="1:7" x14ac:dyDescent="0.25">
      <c r="A417" s="1" t="s">
        <v>942</v>
      </c>
      <c r="B417" s="22" t="s">
        <v>943</v>
      </c>
      <c r="C417" s="22" t="s">
        <v>51</v>
      </c>
      <c r="D417" s="22" t="str">
        <f>VLOOKUP(A417,'2025'!$E$1:$M$3728,9,0)</f>
        <v>Viña Del Mar</v>
      </c>
      <c r="E417" s="93">
        <f>SUMIF('2025'!$E$2:$E$13728,A417,'2025'!$H$2:$H$13728)</f>
        <v>11229726</v>
      </c>
      <c r="F417" s="93">
        <f>VLOOKUP(A417,'[1]DJ Empresas'!$A$7:$G$1036,7,0)</f>
        <v>14607846</v>
      </c>
      <c r="G417" s="94">
        <f t="shared" si="6"/>
        <v>3378120</v>
      </c>
    </row>
    <row r="418" spans="1:7" x14ac:dyDescent="0.25">
      <c r="A418" s="1" t="s">
        <v>2303</v>
      </c>
      <c r="B418" s="22" t="s">
        <v>2304</v>
      </c>
      <c r="C418" s="22" t="s">
        <v>57</v>
      </c>
      <c r="D418" s="22" t="str">
        <f>VLOOKUP(A418,'2025'!$E$1:$M$3728,9,0)</f>
        <v>Santiago</v>
      </c>
      <c r="E418" s="93">
        <f>SUMIF('2025'!$E$2:$E$13728,A418,'2025'!$H$2:$H$13728)</f>
        <v>7900000</v>
      </c>
      <c r="F418" s="93">
        <f>VLOOKUP(A418,'[1]DJ Empresas'!$A$7:$G$1036,7,0)</f>
        <v>11266215</v>
      </c>
      <c r="G418" s="94">
        <f t="shared" si="6"/>
        <v>3366215</v>
      </c>
    </row>
    <row r="419" spans="1:7" x14ac:dyDescent="0.25">
      <c r="A419" s="1" t="s">
        <v>1109</v>
      </c>
      <c r="B419" s="22" t="s">
        <v>1110</v>
      </c>
      <c r="C419" s="22" t="s">
        <v>77</v>
      </c>
      <c r="D419" s="22" t="str">
        <f>VLOOKUP(A419,'2025'!$E$1:$M$3728,9,0)</f>
        <v>Santiago</v>
      </c>
      <c r="E419" s="93">
        <f>SUMIF('2025'!$E$2:$E$13728,A419,'2025'!$H$2:$H$13728)</f>
        <v>67095480</v>
      </c>
      <c r="F419" s="93">
        <f>VLOOKUP(A419,'[1]DJ Empresas'!$A$7:$G$1036,7,0)</f>
        <v>70355451</v>
      </c>
      <c r="G419" s="94">
        <f t="shared" si="6"/>
        <v>3259971</v>
      </c>
    </row>
    <row r="420" spans="1:7" x14ac:dyDescent="0.25">
      <c r="A420" s="1" t="s">
        <v>1167</v>
      </c>
      <c r="B420" s="22" t="s">
        <v>1168</v>
      </c>
      <c r="C420" s="22" t="s">
        <v>77</v>
      </c>
      <c r="D420" s="22" t="str">
        <f>VLOOKUP(A420,'2025'!$E$1:$M$3728,9,0)</f>
        <v>Santiago</v>
      </c>
      <c r="E420" s="93">
        <f>SUMIF('2025'!$E$2:$E$13728,A420,'2025'!$H$2:$H$13728)</f>
        <v>140000000</v>
      </c>
      <c r="F420" s="93">
        <f>VLOOKUP(A420,'[1]DJ Empresas'!$A$7:$G$1036,7,0)</f>
        <v>143240694</v>
      </c>
      <c r="G420" s="94">
        <f t="shared" si="6"/>
        <v>3240694</v>
      </c>
    </row>
    <row r="421" spans="1:7" x14ac:dyDescent="0.25">
      <c r="A421" s="1" t="s">
        <v>2089</v>
      </c>
      <c r="B421" s="22" t="s">
        <v>2090</v>
      </c>
      <c r="C421" s="22" t="s">
        <v>77</v>
      </c>
      <c r="D421" s="22" t="str">
        <f>VLOOKUP(A421,'2025'!$E$1:$M$3728,9,0)</f>
        <v>Puerto Montt</v>
      </c>
      <c r="E421" s="93">
        <f>SUMIF('2025'!$E$2:$E$13728,A421,'2025'!$H$2:$H$13728)</f>
        <v>800000</v>
      </c>
      <c r="F421" s="93">
        <f>VLOOKUP(A421,'[1]DJ Empresas'!$A$7:$G$1036,7,0)</f>
        <v>4037558</v>
      </c>
      <c r="G421" s="94">
        <f t="shared" si="6"/>
        <v>3237558</v>
      </c>
    </row>
    <row r="422" spans="1:7" x14ac:dyDescent="0.25">
      <c r="A422" s="1" t="s">
        <v>1378</v>
      </c>
      <c r="B422" s="22" t="s">
        <v>1379</v>
      </c>
      <c r="C422" s="22" t="s">
        <v>51</v>
      </c>
      <c r="D422" s="22" t="str">
        <f>VLOOKUP(A422,'2025'!$E$1:$M$3728,9,0)</f>
        <v>Viña Del Mar</v>
      </c>
      <c r="E422" s="93">
        <f>SUMIF('2025'!$E$2:$E$13728,A422,'2025'!$H$2:$H$13728)</f>
        <v>79858826</v>
      </c>
      <c r="F422" s="93">
        <f>VLOOKUP(A422,'[1]DJ Empresas'!$A$7:$G$1036,7,0)</f>
        <v>83083969</v>
      </c>
      <c r="G422" s="94">
        <f t="shared" si="6"/>
        <v>3225143</v>
      </c>
    </row>
    <row r="423" spans="1:7" x14ac:dyDescent="0.25">
      <c r="A423" s="1" t="s">
        <v>1115</v>
      </c>
      <c r="B423" s="22" t="s">
        <v>1116</v>
      </c>
      <c r="C423" s="22" t="s">
        <v>77</v>
      </c>
      <c r="D423" s="22" t="str">
        <f>VLOOKUP(A423,'2025'!$E$1:$M$3728,9,0)</f>
        <v>Santiago</v>
      </c>
      <c r="E423" s="93">
        <f>SUMIF('2025'!$E$2:$E$13728,A423,'2025'!$H$2:$H$13728)</f>
        <v>67041649</v>
      </c>
      <c r="F423" s="93">
        <f>VLOOKUP(A423,'[1]DJ Empresas'!$A$7:$G$1036,7,0)</f>
        <v>70260755</v>
      </c>
      <c r="G423" s="94">
        <f t="shared" si="6"/>
        <v>3219106</v>
      </c>
    </row>
    <row r="424" spans="1:7" x14ac:dyDescent="0.25">
      <c r="A424" s="1" t="s">
        <v>2393</v>
      </c>
      <c r="B424" s="22" t="s">
        <v>2394</v>
      </c>
      <c r="C424" s="22" t="s">
        <v>51</v>
      </c>
      <c r="D424" s="22" t="str">
        <f>VLOOKUP(A424,'2025'!$E$1:$M$3728,9,0)</f>
        <v>Viña Del Mar</v>
      </c>
      <c r="E424" s="93">
        <f>SUMIF('2025'!$E$2:$E$13728,A424,'2025'!$H$2:$H$13728)</f>
        <v>500000</v>
      </c>
      <c r="F424" s="93">
        <f>VLOOKUP(A424,'[1]DJ Empresas'!$A$7:$G$1036,7,0)</f>
        <v>3679235</v>
      </c>
      <c r="G424" s="94">
        <f t="shared" si="6"/>
        <v>3179235</v>
      </c>
    </row>
    <row r="425" spans="1:7" x14ac:dyDescent="0.25">
      <c r="A425" s="1" t="s">
        <v>95</v>
      </c>
      <c r="B425" s="22" t="s">
        <v>96</v>
      </c>
      <c r="C425" s="22" t="s">
        <v>77</v>
      </c>
      <c r="D425" s="22" t="str">
        <f>VLOOKUP(A425,'2025'!$E$1:$M$3728,9,0)</f>
        <v>La Serena</v>
      </c>
      <c r="E425" s="93">
        <f>SUMIF('2025'!$E$2:$E$13728,A425,'2025'!$H$2:$H$13728)</f>
        <v>44354693</v>
      </c>
      <c r="F425" s="93">
        <f>VLOOKUP(A425,'[1]DJ Empresas'!$A$7:$G$1036,7,0)</f>
        <v>47523557</v>
      </c>
      <c r="G425" s="94">
        <f t="shared" si="6"/>
        <v>3168864</v>
      </c>
    </row>
    <row r="426" spans="1:7" x14ac:dyDescent="0.25">
      <c r="A426" s="1" t="s">
        <v>289</v>
      </c>
      <c r="B426" s="22" t="s">
        <v>290</v>
      </c>
      <c r="C426" s="22" t="s">
        <v>47</v>
      </c>
      <c r="D426" s="22" t="str">
        <f>VLOOKUP(A426,'2025'!$E$1:$M$3728,9,0)</f>
        <v>Santiago</v>
      </c>
      <c r="E426" s="93">
        <f>SUMIF('2025'!$E$2:$E$13728,A426,'2025'!$H$2:$H$13728)</f>
        <v>132481669</v>
      </c>
      <c r="F426" s="93">
        <f>VLOOKUP(A426,'[1]DJ Empresas'!$A$7:$G$1036,7,0)</f>
        <v>135590182</v>
      </c>
      <c r="G426" s="94">
        <f t="shared" si="6"/>
        <v>3108513</v>
      </c>
    </row>
    <row r="427" spans="1:7" x14ac:dyDescent="0.25">
      <c r="A427" s="1" t="s">
        <v>2487</v>
      </c>
      <c r="B427" s="22" t="s">
        <v>2488</v>
      </c>
      <c r="C427" s="22" t="s">
        <v>51</v>
      </c>
      <c r="D427" s="22" t="str">
        <f>VLOOKUP(A427,'2025'!$E$1:$M$3728,9,0)</f>
        <v>Viña Del Mar</v>
      </c>
      <c r="E427" s="93">
        <f>SUMIF('2025'!$E$2:$E$13728,A427,'2025'!$H$2:$H$13728)</f>
        <v>1042708</v>
      </c>
      <c r="F427" s="93">
        <f>VLOOKUP(A427,'[1]DJ Empresas'!$A$7:$G$1036,7,0)</f>
        <v>4145086</v>
      </c>
      <c r="G427" s="94">
        <f t="shared" si="6"/>
        <v>3102378</v>
      </c>
    </row>
    <row r="428" spans="1:7" x14ac:dyDescent="0.25">
      <c r="A428" s="1" t="s">
        <v>1015</v>
      </c>
      <c r="B428" s="22" t="s">
        <v>1016</v>
      </c>
      <c r="C428" s="22" t="s">
        <v>57</v>
      </c>
      <c r="D428" s="22" t="str">
        <f>VLOOKUP(A428,'2025'!$E$1:$M$3728,9,0)</f>
        <v>Santiago</v>
      </c>
      <c r="E428" s="93">
        <f>SUMIF('2025'!$E$2:$E$13728,A428,'2025'!$H$2:$H$13728)</f>
        <v>23743198</v>
      </c>
      <c r="F428" s="93">
        <f>VLOOKUP(A428,'[1]DJ Empresas'!$A$7:$G$1036,7,0)</f>
        <v>26844730</v>
      </c>
      <c r="G428" s="94">
        <f t="shared" si="6"/>
        <v>3101532</v>
      </c>
    </row>
    <row r="429" spans="1:7" x14ac:dyDescent="0.25">
      <c r="A429" s="1" t="s">
        <v>924</v>
      </c>
      <c r="B429" s="22" t="s">
        <v>925</v>
      </c>
      <c r="C429" s="22" t="s">
        <v>54</v>
      </c>
      <c r="D429" s="22" t="str">
        <f>VLOOKUP(A429,'2025'!$E$1:$M$3728,9,0)</f>
        <v>Santiago</v>
      </c>
      <c r="E429" s="93">
        <f>SUMIF('2025'!$E$2:$E$13728,A429,'2025'!$H$2:$H$13728)</f>
        <v>22000000</v>
      </c>
      <c r="F429" s="93">
        <f>VLOOKUP(A429,'[1]DJ Empresas'!$A$7:$G$1036,7,0)</f>
        <v>25053205</v>
      </c>
      <c r="G429" s="94">
        <f t="shared" si="6"/>
        <v>3053205</v>
      </c>
    </row>
    <row r="430" spans="1:7" x14ac:dyDescent="0.25">
      <c r="A430" s="1" t="s">
        <v>1790</v>
      </c>
      <c r="B430" s="22" t="s">
        <v>1791</v>
      </c>
      <c r="C430" s="22" t="s">
        <v>54</v>
      </c>
      <c r="D430" s="22" t="str">
        <f>VLOOKUP(A430,'2025'!$E$1:$M$3728,9,0)</f>
        <v>Santiago</v>
      </c>
      <c r="E430" s="93">
        <f>SUMIF('2025'!$E$2:$E$13728,A430,'2025'!$H$2:$H$13728)</f>
        <v>12000000</v>
      </c>
      <c r="F430" s="93">
        <f>VLOOKUP(A430,'[1]DJ Empresas'!$A$7:$G$1036,7,0)</f>
        <v>15043195</v>
      </c>
      <c r="G430" s="94">
        <f t="shared" si="6"/>
        <v>3043195</v>
      </c>
    </row>
    <row r="431" spans="1:7" x14ac:dyDescent="0.25">
      <c r="A431" s="1" t="s">
        <v>2208</v>
      </c>
      <c r="B431" s="22" t="s">
        <v>2209</v>
      </c>
      <c r="C431" s="22" t="s">
        <v>47</v>
      </c>
      <c r="D431" s="22" t="str">
        <f>VLOOKUP(A431,'2025'!$E$1:$M$3728,9,0)</f>
        <v>Santiago</v>
      </c>
      <c r="E431" s="93">
        <f>SUMIF('2025'!$E$2:$E$13728,A431,'2025'!$H$2:$H$13728)</f>
        <v>3626374</v>
      </c>
      <c r="F431" s="93">
        <f>VLOOKUP(A431,'[1]DJ Empresas'!$A$7:$G$1036,7,0)</f>
        <v>6643656</v>
      </c>
      <c r="G431" s="94">
        <f t="shared" si="6"/>
        <v>3017282</v>
      </c>
    </row>
    <row r="432" spans="1:7" x14ac:dyDescent="0.25">
      <c r="A432" s="1" t="s">
        <v>1461</v>
      </c>
      <c r="B432" s="22" t="s">
        <v>1462</v>
      </c>
      <c r="C432" s="22" t="s">
        <v>347</v>
      </c>
      <c r="D432" s="22" t="str">
        <f>VLOOKUP(A432,'2025'!$E$1:$M$3728,9,0)</f>
        <v>Temuco</v>
      </c>
      <c r="E432" s="93">
        <f>SUMIF('2025'!$E$2:$E$13728,A432,'2025'!$H$2:$H$13728)</f>
        <v>3200000</v>
      </c>
      <c r="F432" s="93">
        <f>VLOOKUP(A432,'[1]DJ Empresas'!$A$7:$G$1036,7,0)</f>
        <v>6198866</v>
      </c>
      <c r="G432" s="94">
        <f t="shared" si="6"/>
        <v>2998866</v>
      </c>
    </row>
    <row r="433" spans="1:7" x14ac:dyDescent="0.25">
      <c r="A433" s="1" t="s">
        <v>1282</v>
      </c>
      <c r="B433" s="22" t="s">
        <v>1283</v>
      </c>
      <c r="C433" s="22" t="s">
        <v>77</v>
      </c>
      <c r="D433" s="22" t="str">
        <f>VLOOKUP(A433,'2025'!$E$1:$M$3728,9,0)</f>
        <v>Santiago</v>
      </c>
      <c r="E433" s="93">
        <f>SUMIF('2025'!$E$2:$E$13728,A433,'2025'!$H$2:$H$13728)</f>
        <v>72083600</v>
      </c>
      <c r="F433" s="93">
        <f>VLOOKUP(A433,'[1]DJ Empresas'!$A$7:$G$1036,7,0)</f>
        <v>75076298</v>
      </c>
      <c r="G433" s="94">
        <f t="shared" si="6"/>
        <v>2992698</v>
      </c>
    </row>
    <row r="434" spans="1:7" x14ac:dyDescent="0.25">
      <c r="A434" s="1" t="s">
        <v>2337</v>
      </c>
      <c r="B434" s="22" t="s">
        <v>2338</v>
      </c>
      <c r="C434" s="22" t="s">
        <v>64</v>
      </c>
      <c r="D434" s="22" t="str">
        <f>VLOOKUP(A434,'2025'!$E$1:$M$3728,9,0)</f>
        <v>Concepción</v>
      </c>
      <c r="E434" s="93">
        <f>SUMIF('2025'!$E$2:$E$13728,A434,'2025'!$H$2:$H$13728)</f>
        <v>23032282</v>
      </c>
      <c r="F434" s="93">
        <f>VLOOKUP(A434,'[1]DJ Empresas'!$A$7:$G$1036,7,0)</f>
        <v>26023804</v>
      </c>
      <c r="G434" s="94">
        <f t="shared" si="6"/>
        <v>2991522</v>
      </c>
    </row>
    <row r="435" spans="1:7" x14ac:dyDescent="0.25">
      <c r="A435" s="1" t="s">
        <v>1042</v>
      </c>
      <c r="B435" s="22" t="s">
        <v>1043</v>
      </c>
      <c r="C435" s="22" t="s">
        <v>57</v>
      </c>
      <c r="D435" s="22" t="str">
        <f>VLOOKUP(A435,'2025'!$E$1:$M$3728,9,0)</f>
        <v>Santiago</v>
      </c>
      <c r="E435" s="93">
        <f>SUMIF('2025'!$E$2:$E$13728,A435,'2025'!$H$2:$H$13728)</f>
        <v>143582810</v>
      </c>
      <c r="F435" s="93">
        <f>VLOOKUP(A435,'[1]DJ Empresas'!$A$7:$G$1036,7,0)</f>
        <v>146505935</v>
      </c>
      <c r="G435" s="94">
        <f t="shared" si="6"/>
        <v>2923125</v>
      </c>
    </row>
    <row r="436" spans="1:7" x14ac:dyDescent="0.25">
      <c r="A436" s="1" t="s">
        <v>938</v>
      </c>
      <c r="B436" s="22" t="s">
        <v>939</v>
      </c>
      <c r="C436" s="22" t="s">
        <v>77</v>
      </c>
      <c r="D436" s="22" t="str">
        <f>VLOOKUP(A436,'2025'!$E$1:$M$3728,9,0)</f>
        <v>Santiago</v>
      </c>
      <c r="E436" s="93">
        <f>SUMIF('2025'!$E$2:$E$13728,A436,'2025'!$H$2:$H$13728)</f>
        <v>80000000</v>
      </c>
      <c r="F436" s="93">
        <f>VLOOKUP(A436,'[1]DJ Empresas'!$A$7:$G$1036,7,0)</f>
        <v>82858391</v>
      </c>
      <c r="G436" s="94">
        <f t="shared" si="6"/>
        <v>2858391</v>
      </c>
    </row>
    <row r="437" spans="1:7" x14ac:dyDescent="0.25">
      <c r="A437" s="1" t="s">
        <v>2373</v>
      </c>
      <c r="B437" s="22" t="s">
        <v>2374</v>
      </c>
      <c r="C437" s="22" t="s">
        <v>77</v>
      </c>
      <c r="D437" s="22" t="str">
        <f>VLOOKUP(A437,'2025'!$E$1:$M$3728,9,0)</f>
        <v>Santiago</v>
      </c>
      <c r="E437" s="93">
        <f>SUMIF('2025'!$E$2:$E$13728,A437,'2025'!$H$2:$H$13728)</f>
        <v>6000000</v>
      </c>
      <c r="F437" s="93">
        <f>VLOOKUP(A437,'[1]DJ Empresas'!$A$7:$G$1036,7,0)</f>
        <v>8832351</v>
      </c>
      <c r="G437" s="94">
        <f t="shared" si="6"/>
        <v>2832351</v>
      </c>
    </row>
    <row r="438" spans="1:7" x14ac:dyDescent="0.25">
      <c r="A438" s="1" t="s">
        <v>557</v>
      </c>
      <c r="B438" s="22" t="s">
        <v>558</v>
      </c>
      <c r="C438" s="22" t="s">
        <v>77</v>
      </c>
      <c r="D438" s="22" t="str">
        <f>VLOOKUP(A438,'2025'!$E$1:$M$3728,9,0)</f>
        <v>Santiago</v>
      </c>
      <c r="E438" s="93">
        <f>SUMIF('2025'!$E$2:$E$13728,A438,'2025'!$H$2:$H$13728)</f>
        <v>207618713</v>
      </c>
      <c r="F438" s="93">
        <f>VLOOKUP(A438,'[1]DJ Empresas'!$A$7:$G$1036,7,0)</f>
        <v>210443736</v>
      </c>
      <c r="G438" s="94">
        <f t="shared" si="6"/>
        <v>2825023</v>
      </c>
    </row>
    <row r="439" spans="1:7" x14ac:dyDescent="0.25">
      <c r="A439" s="1" t="s">
        <v>1151</v>
      </c>
      <c r="B439" s="22" t="s">
        <v>1152</v>
      </c>
      <c r="C439" s="22" t="s">
        <v>54</v>
      </c>
      <c r="D439" s="22" t="str">
        <f>VLOOKUP(A439,'2025'!$E$1:$M$3728,9,0)</f>
        <v>Santiago</v>
      </c>
      <c r="E439" s="93">
        <f>SUMIF('2025'!$E$2:$E$13728,A439,'2025'!$H$2:$H$13728)</f>
        <v>48286976</v>
      </c>
      <c r="F439" s="93">
        <f>VLOOKUP(A439,'[1]DJ Empresas'!$A$7:$G$1036,7,0)</f>
        <v>51073523</v>
      </c>
      <c r="G439" s="94">
        <f t="shared" si="6"/>
        <v>2786547</v>
      </c>
    </row>
    <row r="440" spans="1:7" x14ac:dyDescent="0.25">
      <c r="A440" s="1" t="s">
        <v>1105</v>
      </c>
      <c r="B440" s="22" t="s">
        <v>1106</v>
      </c>
      <c r="C440" s="22" t="s">
        <v>77</v>
      </c>
      <c r="D440" s="22" t="str">
        <f>VLOOKUP(A440,'2025'!$E$1:$M$3728,9,0)</f>
        <v>Santiago</v>
      </c>
      <c r="E440" s="93">
        <f>SUMIF('2025'!$E$2:$E$13728,A440,'2025'!$H$2:$H$13728)</f>
        <v>84691609</v>
      </c>
      <c r="F440" s="93">
        <f>VLOOKUP(A440,'[1]DJ Empresas'!$A$7:$G$1036,7,0)</f>
        <v>87475022</v>
      </c>
      <c r="G440" s="94">
        <f t="shared" si="6"/>
        <v>2783413</v>
      </c>
    </row>
    <row r="441" spans="1:7" x14ac:dyDescent="0.25">
      <c r="A441" s="1" t="s">
        <v>667</v>
      </c>
      <c r="B441" s="22" t="s">
        <v>668</v>
      </c>
      <c r="C441" s="22" t="s">
        <v>77</v>
      </c>
      <c r="D441" s="22" t="str">
        <f>VLOOKUP(A441,'2025'!$E$1:$M$3728,9,0)</f>
        <v>Santiago</v>
      </c>
      <c r="E441" s="93">
        <f>SUMIF('2025'!$E$2:$E$13728,A441,'2025'!$H$2:$H$13728)</f>
        <v>288000</v>
      </c>
      <c r="F441" s="93">
        <f>VLOOKUP(A441,'[1]DJ Empresas'!$A$7:$G$1036,7,0)</f>
        <v>3060180</v>
      </c>
      <c r="G441" s="94">
        <f t="shared" si="6"/>
        <v>2772180</v>
      </c>
    </row>
    <row r="442" spans="1:7" x14ac:dyDescent="0.25">
      <c r="A442" s="1" t="s">
        <v>2283</v>
      </c>
      <c r="B442" s="22" t="s">
        <v>2284</v>
      </c>
      <c r="C442" s="22" t="s">
        <v>54</v>
      </c>
      <c r="D442" s="22" t="str">
        <f>VLOOKUP(A442,'2025'!$E$1:$M$3728,9,0)</f>
        <v>Santiago</v>
      </c>
      <c r="E442" s="93">
        <f>SUMIF('2025'!$E$2:$E$13728,A442,'2025'!$H$2:$H$13728)</f>
        <v>500000</v>
      </c>
      <c r="F442" s="93">
        <f>VLOOKUP(A442,'[1]DJ Empresas'!$A$7:$G$1036,7,0)</f>
        <v>3260105</v>
      </c>
      <c r="G442" s="94">
        <f t="shared" si="6"/>
        <v>2760105</v>
      </c>
    </row>
    <row r="443" spans="1:7" x14ac:dyDescent="0.25">
      <c r="A443" s="1" t="s">
        <v>1473</v>
      </c>
      <c r="B443" s="22" t="s">
        <v>1474</v>
      </c>
      <c r="C443" s="22" t="s">
        <v>64</v>
      </c>
      <c r="D443" s="22" t="str">
        <f>VLOOKUP(A443,'2025'!$E$1:$M$3728,9,0)</f>
        <v>Maule</v>
      </c>
      <c r="E443" s="93">
        <f>SUMIF('2025'!$E$2:$E$13728,A443,'2025'!$H$2:$H$13728)</f>
        <v>1574110</v>
      </c>
      <c r="F443" s="93">
        <f>VLOOKUP(A443,'[1]DJ Empresas'!$A$7:$G$1036,7,0)</f>
        <v>4281842</v>
      </c>
      <c r="G443" s="94">
        <f t="shared" si="6"/>
        <v>2707732</v>
      </c>
    </row>
    <row r="444" spans="1:7" x14ac:dyDescent="0.25">
      <c r="A444" s="1" t="s">
        <v>403</v>
      </c>
      <c r="B444" s="22" t="s">
        <v>404</v>
      </c>
      <c r="C444" s="22" t="s">
        <v>47</v>
      </c>
      <c r="D444" s="22" t="str">
        <f>VLOOKUP(A444,'2025'!$E$1:$M$3728,9,0)</f>
        <v>Santiago</v>
      </c>
      <c r="E444" s="93">
        <f>SUMIF('2025'!$E$2:$E$13728,A444,'2025'!$H$2:$H$13728)</f>
        <v>20968228</v>
      </c>
      <c r="F444" s="93">
        <f>VLOOKUP(A444,'[1]DJ Empresas'!$A$7:$G$1036,7,0)</f>
        <v>23665479</v>
      </c>
      <c r="G444" s="94">
        <f t="shared" si="6"/>
        <v>2697251</v>
      </c>
    </row>
    <row r="445" spans="1:7" x14ac:dyDescent="0.25">
      <c r="A445" s="1" t="s">
        <v>1512</v>
      </c>
      <c r="B445" s="22" t="s">
        <v>1513</v>
      </c>
      <c r="C445" s="22" t="s">
        <v>64</v>
      </c>
      <c r="D445" s="22" t="str">
        <f>VLOOKUP(A445,'2025'!$E$1:$M$3728,9,0)</f>
        <v>Concepción</v>
      </c>
      <c r="E445" s="93">
        <f>SUMIF('2025'!$E$2:$E$13728,A445,'2025'!$H$2:$H$13728)</f>
        <v>4000000</v>
      </c>
      <c r="F445" s="93">
        <f>VLOOKUP(A445,'[1]DJ Empresas'!$A$7:$G$1036,7,0)</f>
        <v>6655268</v>
      </c>
      <c r="G445" s="94">
        <f t="shared" si="6"/>
        <v>2655268</v>
      </c>
    </row>
    <row r="446" spans="1:7" x14ac:dyDescent="0.25">
      <c r="A446" s="1" t="s">
        <v>1099</v>
      </c>
      <c r="B446" s="22" t="s">
        <v>1100</v>
      </c>
      <c r="C446" s="22" t="s">
        <v>77</v>
      </c>
      <c r="D446" s="22" t="str">
        <f>VLOOKUP(A446,'2025'!$E$1:$M$3728,9,0)</f>
        <v>Santiago</v>
      </c>
      <c r="E446" s="93">
        <f>SUMIF('2025'!$E$2:$E$13728,A446,'2025'!$H$2:$H$13728)</f>
        <v>31005174</v>
      </c>
      <c r="F446" s="93">
        <f>VLOOKUP(A446,'[1]DJ Empresas'!$A$7:$G$1036,7,0)</f>
        <v>33659921</v>
      </c>
      <c r="G446" s="94">
        <f t="shared" si="6"/>
        <v>2654747</v>
      </c>
    </row>
    <row r="447" spans="1:7" x14ac:dyDescent="0.25">
      <c r="A447" s="1" t="s">
        <v>1556</v>
      </c>
      <c r="B447" s="22" t="s">
        <v>1557</v>
      </c>
      <c r="C447" s="22" t="s">
        <v>51</v>
      </c>
      <c r="D447" s="22" t="str">
        <f>VLOOKUP(A447,'2025'!$E$1:$M$3728,9,0)</f>
        <v>Viña Del Mar</v>
      </c>
      <c r="E447" s="93">
        <f>SUMIF('2025'!$E$2:$E$13728,A447,'2025'!$H$2:$H$13728)</f>
        <v>89266543</v>
      </c>
      <c r="F447" s="93">
        <f>VLOOKUP(A447,'[1]DJ Empresas'!$A$7:$G$1036,7,0)</f>
        <v>91909049</v>
      </c>
      <c r="G447" s="94">
        <f t="shared" si="6"/>
        <v>2642506</v>
      </c>
    </row>
    <row r="448" spans="1:7" x14ac:dyDescent="0.25">
      <c r="A448" s="1" t="s">
        <v>2212</v>
      </c>
      <c r="B448" s="22" t="s">
        <v>2213</v>
      </c>
      <c r="C448" s="22" t="s">
        <v>57</v>
      </c>
      <c r="D448" s="22" t="str">
        <f>VLOOKUP(A448,'2025'!$E$1:$M$3728,9,0)</f>
        <v>Santiago</v>
      </c>
      <c r="E448" s="93">
        <f>SUMIF('2025'!$E$2:$E$13728,A448,'2025'!$H$2:$H$13728)</f>
        <v>63778292</v>
      </c>
      <c r="F448" s="93">
        <f>VLOOKUP(A448,'[1]DJ Empresas'!$A$7:$G$1036,7,0)</f>
        <v>66346868</v>
      </c>
      <c r="G448" s="94">
        <f t="shared" si="6"/>
        <v>2568576</v>
      </c>
    </row>
    <row r="449" spans="1:7" x14ac:dyDescent="0.25">
      <c r="A449" s="1" t="s">
        <v>1402</v>
      </c>
      <c r="B449" s="22" t="s">
        <v>1403</v>
      </c>
      <c r="C449" s="22" t="s">
        <v>77</v>
      </c>
      <c r="D449" s="22" t="str">
        <f>VLOOKUP(A449,'2025'!$E$1:$M$3728,9,0)</f>
        <v>Santiago</v>
      </c>
      <c r="E449" s="93">
        <f>SUMIF('2025'!$E$2:$E$13728,A449,'2025'!$H$2:$H$13728)</f>
        <v>5000000</v>
      </c>
      <c r="F449" s="93">
        <f>VLOOKUP(A449,'[1]DJ Empresas'!$A$7:$G$1036,7,0)</f>
        <v>7520396</v>
      </c>
      <c r="G449" s="94">
        <f t="shared" si="6"/>
        <v>2520396</v>
      </c>
    </row>
    <row r="450" spans="1:7" x14ac:dyDescent="0.25">
      <c r="A450" s="1" t="s">
        <v>1011</v>
      </c>
      <c r="B450" s="22" t="s">
        <v>1012</v>
      </c>
      <c r="C450" s="22" t="s">
        <v>77</v>
      </c>
      <c r="D450" s="22" t="str">
        <f>VLOOKUP(A450,'2025'!$E$1:$M$3728,9,0)</f>
        <v>Santiago</v>
      </c>
      <c r="E450" s="93">
        <f>SUMIF('2025'!$E$2:$E$13728,A450,'2025'!$H$2:$H$13728)</f>
        <v>12024154</v>
      </c>
      <c r="F450" s="93">
        <f>VLOOKUP(A450,'[1]DJ Empresas'!$A$7:$G$1036,7,0)</f>
        <v>14513287</v>
      </c>
      <c r="G450" s="94">
        <f t="shared" si="6"/>
        <v>2489133</v>
      </c>
    </row>
    <row r="451" spans="1:7" x14ac:dyDescent="0.25">
      <c r="A451" s="1" t="s">
        <v>2254</v>
      </c>
      <c r="B451" s="22" t="s">
        <v>2255</v>
      </c>
      <c r="C451" s="22" t="s">
        <v>51</v>
      </c>
      <c r="D451" s="22" t="str">
        <f>VLOOKUP(A451,'2025'!$E$1:$M$3728,9,0)</f>
        <v>La Serena</v>
      </c>
      <c r="E451" s="93">
        <f>SUMIF('2025'!$E$2:$E$13728,A451,'2025'!$H$2:$H$13728)</f>
        <v>3789696</v>
      </c>
      <c r="F451" s="93">
        <f>VLOOKUP(A451,'[1]DJ Empresas'!$A$7:$G$1036,7,0)</f>
        <v>6245296</v>
      </c>
      <c r="G451" s="94">
        <f t="shared" si="6"/>
        <v>2455600</v>
      </c>
    </row>
    <row r="452" spans="1:7" x14ac:dyDescent="0.25">
      <c r="A452" s="1" t="s">
        <v>2333</v>
      </c>
      <c r="B452" s="22" t="s">
        <v>2334</v>
      </c>
      <c r="C452" s="22" t="s">
        <v>64</v>
      </c>
      <c r="D452" s="22" t="str">
        <f>VLOOKUP(A452,'2025'!$E$1:$M$3728,9,0)</f>
        <v>Concepción</v>
      </c>
      <c r="E452" s="93">
        <f>SUMIF('2025'!$E$2:$E$13728,A452,'2025'!$H$2:$H$13728)</f>
        <v>18048392</v>
      </c>
      <c r="F452" s="93">
        <f>VLOOKUP(A452,'[1]DJ Empresas'!$A$7:$G$1036,7,0)</f>
        <v>20496874</v>
      </c>
      <c r="G452" s="94">
        <f t="shared" ref="G452:G515" si="7">+F452-E452</f>
        <v>2448482</v>
      </c>
    </row>
    <row r="453" spans="1:7" x14ac:dyDescent="0.25">
      <c r="A453" s="1" t="s">
        <v>2507</v>
      </c>
      <c r="B453" s="22" t="s">
        <v>2508</v>
      </c>
      <c r="C453" s="22" t="s">
        <v>77</v>
      </c>
      <c r="D453" s="22" t="str">
        <f>VLOOKUP(A453,'2025'!$E$1:$M$3728,9,0)</f>
        <v>Santiago</v>
      </c>
      <c r="E453" s="93">
        <f>SUMIF('2025'!$E$2:$E$13728,A453,'2025'!$H$2:$H$13728)</f>
        <v>8000000</v>
      </c>
      <c r="F453" s="93">
        <f>VLOOKUP(A453,'[1]DJ Empresas'!$A$7:$G$1036,7,0)</f>
        <v>10371645</v>
      </c>
      <c r="G453" s="94">
        <f t="shared" si="7"/>
        <v>2371645</v>
      </c>
    </row>
    <row r="454" spans="1:7" x14ac:dyDescent="0.25">
      <c r="A454" s="1" t="s">
        <v>1590</v>
      </c>
      <c r="B454" s="22" t="s">
        <v>1591</v>
      </c>
      <c r="C454" s="22" t="s">
        <v>57</v>
      </c>
      <c r="D454" s="22" t="str">
        <f>VLOOKUP(A454,'2025'!$E$1:$M$3728,9,0)</f>
        <v>Santiago</v>
      </c>
      <c r="E454" s="93">
        <f>SUMIF('2025'!$E$2:$E$13728,A454,'2025'!$H$2:$H$13728)</f>
        <v>16862526</v>
      </c>
      <c r="F454" s="93">
        <f>VLOOKUP(A454,'[1]DJ Empresas'!$A$7:$G$1036,7,0)</f>
        <v>19229545</v>
      </c>
      <c r="G454" s="94">
        <f t="shared" si="7"/>
        <v>2367019</v>
      </c>
    </row>
    <row r="455" spans="1:7" x14ac:dyDescent="0.25">
      <c r="A455" s="1" t="s">
        <v>504</v>
      </c>
      <c r="B455" s="22" t="s">
        <v>505</v>
      </c>
      <c r="C455" s="22" t="s">
        <v>42</v>
      </c>
      <c r="D455" s="22" t="str">
        <f>VLOOKUP(A455,'2025'!$E$1:$M$3728,9,0)</f>
        <v>Puerto Montt</v>
      </c>
      <c r="E455" s="93">
        <f>SUMIF('2025'!$E$2:$E$13728,A455,'2025'!$H$2:$H$13728)</f>
        <v>73409466</v>
      </c>
      <c r="F455" s="93">
        <f>VLOOKUP(A455,'[1]DJ Empresas'!$A$7:$G$1036,7,0)</f>
        <v>75752545</v>
      </c>
      <c r="G455" s="94">
        <f t="shared" si="7"/>
        <v>2343079</v>
      </c>
    </row>
    <row r="456" spans="1:7" x14ac:dyDescent="0.25">
      <c r="A456" s="1" t="s">
        <v>397</v>
      </c>
      <c r="B456" s="22" t="s">
        <v>398</v>
      </c>
      <c r="C456" s="22" t="s">
        <v>42</v>
      </c>
      <c r="D456" s="22" t="str">
        <f>VLOOKUP(A456,'2025'!$E$1:$M$3728,9,0)</f>
        <v>Puerto Montt</v>
      </c>
      <c r="E456" s="93">
        <f>SUMIF('2025'!$E$2:$E$13728,A456,'2025'!$H$2:$H$13728)</f>
        <v>57224206</v>
      </c>
      <c r="F456" s="93">
        <f>VLOOKUP(A456,'[1]DJ Empresas'!$A$7:$G$1036,7,0)</f>
        <v>59545808</v>
      </c>
      <c r="G456" s="94">
        <f t="shared" si="7"/>
        <v>2321602</v>
      </c>
    </row>
    <row r="457" spans="1:7" x14ac:dyDescent="0.25">
      <c r="A457" s="1" t="s">
        <v>2461</v>
      </c>
      <c r="B457" s="22" t="s">
        <v>2462</v>
      </c>
      <c r="C457" s="22" t="s">
        <v>57</v>
      </c>
      <c r="D457" s="22" t="str">
        <f>VLOOKUP(A457,'2025'!$E$1:$M$3728,9,0)</f>
        <v>Santiago</v>
      </c>
      <c r="E457" s="93">
        <f>SUMIF('2025'!$E$2:$E$13728,A457,'2025'!$H$2:$H$13728)</f>
        <v>318200</v>
      </c>
      <c r="F457" s="93">
        <f>VLOOKUP(A457,'[1]DJ Empresas'!$A$7:$G$1036,7,0)</f>
        <v>2630744</v>
      </c>
      <c r="G457" s="94">
        <f t="shared" si="7"/>
        <v>2312544</v>
      </c>
    </row>
    <row r="458" spans="1:7" x14ac:dyDescent="0.25">
      <c r="A458" s="1" t="s">
        <v>159</v>
      </c>
      <c r="B458" s="22" t="s">
        <v>160</v>
      </c>
      <c r="C458" s="22" t="s">
        <v>47</v>
      </c>
      <c r="D458" s="22" t="str">
        <f>VLOOKUP(A458,'2025'!$E$1:$M$3728,9,0)</f>
        <v>Santiago</v>
      </c>
      <c r="E458" s="93">
        <f>SUMIF('2025'!$E$2:$E$13728,A458,'2025'!$H$2:$H$13728)</f>
        <v>1500000</v>
      </c>
      <c r="F458" s="93">
        <f>VLOOKUP(A458,'[1]DJ Empresas'!$A$7:$G$1036,7,0)</f>
        <v>3690417</v>
      </c>
      <c r="G458" s="94">
        <f t="shared" si="7"/>
        <v>2190417</v>
      </c>
    </row>
    <row r="459" spans="1:7" x14ac:dyDescent="0.25">
      <c r="A459" s="1" t="s">
        <v>663</v>
      </c>
      <c r="B459" s="22" t="s">
        <v>664</v>
      </c>
      <c r="C459" s="22" t="s">
        <v>77</v>
      </c>
      <c r="D459" s="22" t="str">
        <f>VLOOKUP(A459,'2025'!$E$1:$M$3728,9,0)</f>
        <v>Santiago</v>
      </c>
      <c r="E459" s="93">
        <f>SUMIF('2025'!$E$2:$E$13728,A459,'2025'!$H$2:$H$13728)</f>
        <v>288000</v>
      </c>
      <c r="F459" s="93">
        <f>VLOOKUP(A459,'[1]DJ Empresas'!$A$7:$G$1036,7,0)</f>
        <v>2475480</v>
      </c>
      <c r="G459" s="94">
        <f t="shared" si="7"/>
        <v>2187480</v>
      </c>
    </row>
    <row r="460" spans="1:7" x14ac:dyDescent="0.25">
      <c r="A460" s="1" t="s">
        <v>858</v>
      </c>
      <c r="B460" s="22" t="s">
        <v>859</v>
      </c>
      <c r="C460" s="22" t="s">
        <v>51</v>
      </c>
      <c r="D460" s="22" t="str">
        <f>VLOOKUP(A460,'2025'!$E$1:$M$3728,9,0)</f>
        <v>La Serena</v>
      </c>
      <c r="E460" s="93">
        <f>SUMIF('2025'!$E$2:$E$13728,A460,'2025'!$H$2:$H$13728)</f>
        <v>8000000</v>
      </c>
      <c r="F460" s="93">
        <f>VLOOKUP(A460,'[1]DJ Empresas'!$A$7:$G$1036,7,0)</f>
        <v>10178698</v>
      </c>
      <c r="G460" s="94">
        <f t="shared" si="7"/>
        <v>2178698</v>
      </c>
    </row>
    <row r="461" spans="1:7" x14ac:dyDescent="0.25">
      <c r="A461" s="1" t="s">
        <v>265</v>
      </c>
      <c r="B461" s="22" t="s">
        <v>266</v>
      </c>
      <c r="C461" s="22" t="s">
        <v>51</v>
      </c>
      <c r="D461" s="22" t="str">
        <f>VLOOKUP(A461,'2025'!$E$1:$M$3728,9,0)</f>
        <v>Viña Del Mar</v>
      </c>
      <c r="E461" s="93">
        <f>SUMIF('2025'!$E$2:$E$13728,A461,'2025'!$H$2:$H$13728)</f>
        <v>3000000</v>
      </c>
      <c r="F461" s="93">
        <f>VLOOKUP(A461,'[1]DJ Empresas'!$A$7:$G$1036,7,0)</f>
        <v>5163473</v>
      </c>
      <c r="G461" s="94">
        <f t="shared" si="7"/>
        <v>2163473</v>
      </c>
    </row>
    <row r="462" spans="1:7" x14ac:dyDescent="0.25">
      <c r="A462" s="1" t="s">
        <v>2410</v>
      </c>
      <c r="B462" s="22" t="s">
        <v>2411</v>
      </c>
      <c r="C462" s="22" t="s">
        <v>42</v>
      </c>
      <c r="D462" s="22" t="str">
        <f>VLOOKUP(A462,'2025'!$E$1:$M$3728,9,0)</f>
        <v>Puerto Montt</v>
      </c>
      <c r="E462" s="93">
        <f>SUMIF('2025'!$E$2:$E$13728,A462,'2025'!$H$2:$H$13728)</f>
        <v>444400</v>
      </c>
      <c r="F462" s="93">
        <f>VLOOKUP(A462,'[1]DJ Empresas'!$A$7:$G$1036,7,0)</f>
        <v>2587376</v>
      </c>
      <c r="G462" s="94">
        <f t="shared" si="7"/>
        <v>2142976</v>
      </c>
    </row>
    <row r="463" spans="1:7" x14ac:dyDescent="0.25">
      <c r="A463" s="1" t="s">
        <v>755</v>
      </c>
      <c r="B463" s="22" t="s">
        <v>756</v>
      </c>
      <c r="C463" s="22" t="s">
        <v>47</v>
      </c>
      <c r="D463" s="22" t="str">
        <f>VLOOKUP(A463,'2025'!$E$1:$M$3728,9,0)</f>
        <v>Santiago</v>
      </c>
      <c r="E463" s="93">
        <f>SUMIF('2025'!$E$2:$E$13728,A463,'2025'!$H$2:$H$13728)</f>
        <v>76163557</v>
      </c>
      <c r="F463" s="93">
        <f>VLOOKUP(A463,'[1]DJ Empresas'!$A$7:$G$1036,7,0)</f>
        <v>78259265</v>
      </c>
      <c r="G463" s="94">
        <f t="shared" si="7"/>
        <v>2095708</v>
      </c>
    </row>
    <row r="464" spans="1:7" x14ac:dyDescent="0.25">
      <c r="A464" s="1" t="s">
        <v>1792</v>
      </c>
      <c r="B464" s="22" t="s">
        <v>1793</v>
      </c>
      <c r="C464" s="22" t="s">
        <v>54</v>
      </c>
      <c r="D464" s="22" t="str">
        <f>VLOOKUP(A464,'2025'!$E$1:$M$3728,9,0)</f>
        <v>Santiago</v>
      </c>
      <c r="E464" s="93">
        <f>SUMIF('2025'!$E$2:$E$13728,A464,'2025'!$H$2:$H$13728)</f>
        <v>14280120</v>
      </c>
      <c r="F464" s="93">
        <f>VLOOKUP(A464,'[1]DJ Empresas'!$A$7:$G$1036,7,0)</f>
        <v>16305397</v>
      </c>
      <c r="G464" s="94">
        <f t="shared" si="7"/>
        <v>2025277</v>
      </c>
    </row>
    <row r="465" spans="1:7" x14ac:dyDescent="0.25">
      <c r="A465" s="1" t="s">
        <v>1355</v>
      </c>
      <c r="B465" s="22" t="s">
        <v>1356</v>
      </c>
      <c r="C465" s="22" t="s">
        <v>57</v>
      </c>
      <c r="D465" s="22" t="str">
        <f>VLOOKUP(A465,'2025'!$E$1:$M$3728,9,0)</f>
        <v>Santiago</v>
      </c>
      <c r="E465" s="93">
        <f>SUMIF('2025'!$E$2:$E$13728,A465,'2025'!$H$2:$H$13728)</f>
        <v>47351242</v>
      </c>
      <c r="F465" s="93">
        <f>VLOOKUP(A465,'[1]DJ Empresas'!$A$7:$G$1036,7,0)</f>
        <v>49369651</v>
      </c>
      <c r="G465" s="94">
        <f t="shared" si="7"/>
        <v>2018409</v>
      </c>
    </row>
    <row r="466" spans="1:7" x14ac:dyDescent="0.25">
      <c r="A466" s="1" t="s">
        <v>2434</v>
      </c>
      <c r="B466" s="22" t="s">
        <v>2435</v>
      </c>
      <c r="C466" s="22" t="s">
        <v>347</v>
      </c>
      <c r="D466" s="22" t="str">
        <f>VLOOKUP(A466,'2025'!$E$1:$M$3728,9,0)</f>
        <v>Temuco</v>
      </c>
      <c r="E466" s="93">
        <f>SUMIF('2025'!$E$2:$E$13728,A466,'2025'!$H$2:$H$13728)</f>
        <v>996111</v>
      </c>
      <c r="F466" s="93">
        <f>VLOOKUP(A466,'[1]DJ Empresas'!$A$7:$G$1036,7,0)</f>
        <v>3003101</v>
      </c>
      <c r="G466" s="94">
        <f t="shared" si="7"/>
        <v>2006990</v>
      </c>
    </row>
    <row r="467" spans="1:7" x14ac:dyDescent="0.25">
      <c r="A467" s="1" t="s">
        <v>2441</v>
      </c>
      <c r="B467" s="22" t="s">
        <v>2442</v>
      </c>
      <c r="C467" s="22" t="s">
        <v>42</v>
      </c>
      <c r="D467" s="22" t="str">
        <f>VLOOKUP(A467,'2025'!$E$1:$M$3728,9,0)</f>
        <v>Puerto Montt</v>
      </c>
      <c r="E467" s="93">
        <f>SUMIF('2025'!$E$2:$E$13728,A467,'2025'!$H$2:$H$13728)</f>
        <v>221196</v>
      </c>
      <c r="F467" s="93">
        <f>VLOOKUP(A467,'[1]DJ Empresas'!$A$7:$G$1036,7,0)</f>
        <v>2221805</v>
      </c>
      <c r="G467" s="94">
        <f t="shared" si="7"/>
        <v>2000609</v>
      </c>
    </row>
    <row r="468" spans="1:7" x14ac:dyDescent="0.25">
      <c r="A468" s="1" t="s">
        <v>598</v>
      </c>
      <c r="B468" s="22" t="s">
        <v>599</v>
      </c>
      <c r="C468" s="22" t="s">
        <v>77</v>
      </c>
      <c r="D468" s="22" t="str">
        <f>VLOOKUP(A468,'2025'!$E$1:$M$3728,9,0)</f>
        <v>Santiago</v>
      </c>
      <c r="E468" s="93">
        <f>SUMIF('2025'!$E$2:$E$13728,A468,'2025'!$H$2:$H$13728)</f>
        <v>34144000</v>
      </c>
      <c r="F468" s="93">
        <f>VLOOKUP(A468,'[1]DJ Empresas'!$A$7:$G$1036,7,0)</f>
        <v>36111124</v>
      </c>
      <c r="G468" s="94">
        <f t="shared" si="7"/>
        <v>1967124</v>
      </c>
    </row>
    <row r="469" spans="1:7" x14ac:dyDescent="0.25">
      <c r="A469" s="1" t="s">
        <v>661</v>
      </c>
      <c r="B469" s="22" t="s">
        <v>662</v>
      </c>
      <c r="C469" s="22" t="s">
        <v>77</v>
      </c>
      <c r="D469" s="22" t="str">
        <f>VLOOKUP(A469,'2025'!$E$1:$M$3728,9,0)</f>
        <v>Santiago</v>
      </c>
      <c r="E469" s="93">
        <f>SUMIF('2025'!$E$2:$E$13728,A469,'2025'!$H$2:$H$13728)</f>
        <v>101788935</v>
      </c>
      <c r="F469" s="93">
        <f>VLOOKUP(A469,'[1]DJ Empresas'!$A$7:$G$1036,7,0)</f>
        <v>103751314</v>
      </c>
      <c r="G469" s="94">
        <f t="shared" si="7"/>
        <v>1962379</v>
      </c>
    </row>
    <row r="470" spans="1:7" x14ac:dyDescent="0.25">
      <c r="A470" s="1" t="s">
        <v>731</v>
      </c>
      <c r="B470" s="22" t="s">
        <v>732</v>
      </c>
      <c r="C470" s="22" t="s">
        <v>77</v>
      </c>
      <c r="D470" s="22" t="str">
        <f>VLOOKUP(A470,'2025'!$E$1:$M$3728,9,0)</f>
        <v>Santiago</v>
      </c>
      <c r="E470" s="93">
        <f>SUMIF('2025'!$E$2:$E$13728,A470,'2025'!$H$2:$H$13728)</f>
        <v>8658824</v>
      </c>
      <c r="F470" s="93">
        <f>VLOOKUP(A470,'[1]DJ Empresas'!$A$7:$G$1036,7,0)</f>
        <v>10614911</v>
      </c>
      <c r="G470" s="94">
        <f t="shared" si="7"/>
        <v>1956087</v>
      </c>
    </row>
    <row r="471" spans="1:7" x14ac:dyDescent="0.25">
      <c r="A471" s="1" t="s">
        <v>1198</v>
      </c>
      <c r="B471" s="22" t="s">
        <v>1199</v>
      </c>
      <c r="C471" s="22" t="s">
        <v>57</v>
      </c>
      <c r="D471" s="22" t="str">
        <f>VLOOKUP(A471,'2025'!$E$1:$M$3728,9,0)</f>
        <v>Santiago</v>
      </c>
      <c r="E471" s="93">
        <f>SUMIF('2025'!$E$2:$E$13728,A471,'2025'!$H$2:$H$13728)</f>
        <v>3000000</v>
      </c>
      <c r="F471" s="93">
        <f>VLOOKUP(A471,'[1]DJ Empresas'!$A$7:$G$1036,7,0)</f>
        <v>4953604</v>
      </c>
      <c r="G471" s="94">
        <f t="shared" si="7"/>
        <v>1953604</v>
      </c>
    </row>
    <row r="472" spans="1:7" x14ac:dyDescent="0.25">
      <c r="A472" s="1" t="s">
        <v>695</v>
      </c>
      <c r="B472" s="22" t="s">
        <v>696</v>
      </c>
      <c r="C472" s="22" t="s">
        <v>77</v>
      </c>
      <c r="D472" s="22" t="str">
        <f>VLOOKUP(A472,'2025'!$E$1:$M$3728,9,0)</f>
        <v>Santiago</v>
      </c>
      <c r="E472" s="93">
        <f>SUMIF('2025'!$E$2:$E$13728,A472,'2025'!$H$2:$H$13728)</f>
        <v>360000</v>
      </c>
      <c r="F472" s="93">
        <f>VLOOKUP(A472,'[1]DJ Empresas'!$A$7:$G$1036,7,0)</f>
        <v>2274482</v>
      </c>
      <c r="G472" s="94">
        <f t="shared" si="7"/>
        <v>1914482</v>
      </c>
    </row>
    <row r="473" spans="1:7" x14ac:dyDescent="0.25">
      <c r="A473" s="1" t="s">
        <v>481</v>
      </c>
      <c r="B473" s="22" t="s">
        <v>482</v>
      </c>
      <c r="C473" s="22" t="s">
        <v>47</v>
      </c>
      <c r="D473" s="22" t="str">
        <f>VLOOKUP(A473,'2025'!$E$1:$M$3728,9,0)</f>
        <v>Santiago</v>
      </c>
      <c r="E473" s="93">
        <f>SUMIF('2025'!$E$2:$E$13728,A473,'2025'!$H$2:$H$13728)</f>
        <v>1212169</v>
      </c>
      <c r="F473" s="93">
        <f>VLOOKUP(A473,'[1]DJ Empresas'!$A$7:$G$1036,7,0)</f>
        <v>3126346</v>
      </c>
      <c r="G473" s="94">
        <f t="shared" si="7"/>
        <v>1914177</v>
      </c>
    </row>
    <row r="474" spans="1:7" x14ac:dyDescent="0.25">
      <c r="A474" s="1" t="s">
        <v>99</v>
      </c>
      <c r="B474" s="22" t="s">
        <v>100</v>
      </c>
      <c r="C474" s="22" t="s">
        <v>77</v>
      </c>
      <c r="D474" s="22" t="str">
        <f>VLOOKUP(A474,'2025'!$E$1:$M$3728,9,0)</f>
        <v>Santiago</v>
      </c>
      <c r="E474" s="93">
        <f>SUMIF('2025'!$E$2:$E$13728,A474,'2025'!$H$2:$H$13728)</f>
        <v>16719242</v>
      </c>
      <c r="F474" s="93">
        <f>VLOOKUP(A474,'[1]DJ Empresas'!$A$7:$G$1036,7,0)</f>
        <v>18633006</v>
      </c>
      <c r="G474" s="94">
        <f t="shared" si="7"/>
        <v>1913764</v>
      </c>
    </row>
    <row r="475" spans="1:7" x14ac:dyDescent="0.25">
      <c r="A475" s="1" t="s">
        <v>2321</v>
      </c>
      <c r="B475" s="22" t="s">
        <v>2322</v>
      </c>
      <c r="C475" s="22" t="s">
        <v>51</v>
      </c>
      <c r="D475" s="22" t="str">
        <f>VLOOKUP(A475,'2025'!$E$1:$M$3728,9,0)</f>
        <v>Viña Del Mar</v>
      </c>
      <c r="E475" s="93">
        <f>SUMIF('2025'!$E$2:$E$13728,A475,'2025'!$H$2:$H$13728)</f>
        <v>2142495</v>
      </c>
      <c r="F475" s="93">
        <f>VLOOKUP(A475,'[1]DJ Empresas'!$A$7:$G$1036,7,0)</f>
        <v>4028786</v>
      </c>
      <c r="G475" s="94">
        <f t="shared" si="7"/>
        <v>1886291</v>
      </c>
    </row>
    <row r="476" spans="1:7" x14ac:dyDescent="0.25">
      <c r="A476" s="1" t="s">
        <v>295</v>
      </c>
      <c r="B476" s="22" t="s">
        <v>296</v>
      </c>
      <c r="C476" s="22" t="s">
        <v>54</v>
      </c>
      <c r="D476" s="22" t="str">
        <f>VLOOKUP(A476,'2025'!$E$1:$M$3728,9,0)</f>
        <v>Santiago</v>
      </c>
      <c r="E476" s="93">
        <f>SUMIF('2025'!$E$2:$E$13728,A476,'2025'!$H$2:$H$13728)</f>
        <v>58696671</v>
      </c>
      <c r="F476" s="93">
        <f>VLOOKUP(A476,'[1]DJ Empresas'!$A$7:$G$1036,7,0)</f>
        <v>60566478</v>
      </c>
      <c r="G476" s="94">
        <f t="shared" si="7"/>
        <v>1869807</v>
      </c>
    </row>
    <row r="477" spans="1:7" x14ac:dyDescent="0.25">
      <c r="A477" s="1" t="s">
        <v>1196</v>
      </c>
      <c r="B477" s="22" t="s">
        <v>1197</v>
      </c>
      <c r="C477" s="22" t="s">
        <v>42</v>
      </c>
      <c r="D477" s="22" t="str">
        <f>VLOOKUP(A477,'2025'!$E$1:$M$3728,9,0)</f>
        <v>Puerto Montt</v>
      </c>
      <c r="E477" s="93">
        <f>SUMIF('2025'!$E$2:$E$13728,A477,'2025'!$H$2:$H$13728)</f>
        <v>77023942</v>
      </c>
      <c r="F477" s="93">
        <f>VLOOKUP(A477,'[1]DJ Empresas'!$A$7:$G$1036,7,0)</f>
        <v>78882261</v>
      </c>
      <c r="G477" s="94">
        <f t="shared" si="7"/>
        <v>1858319</v>
      </c>
    </row>
    <row r="478" spans="1:7" x14ac:dyDescent="0.25">
      <c r="A478" s="1" t="s">
        <v>2418</v>
      </c>
      <c r="B478" s="22" t="s">
        <v>2419</v>
      </c>
      <c r="C478" s="22" t="s">
        <v>87</v>
      </c>
      <c r="D478" s="22" t="str">
        <f>VLOOKUP(A478,'2025'!$E$1:$M$3728,9,0)</f>
        <v>Antofagasta</v>
      </c>
      <c r="E478" s="93">
        <f>SUMIF('2025'!$E$2:$E$13728,A478,'2025'!$H$2:$H$13728)</f>
        <v>1691108</v>
      </c>
      <c r="F478" s="93">
        <f>VLOOKUP(A478,'[1]DJ Empresas'!$A$7:$G$1036,7,0)</f>
        <v>3522692</v>
      </c>
      <c r="G478" s="94">
        <f t="shared" si="7"/>
        <v>1831584</v>
      </c>
    </row>
    <row r="479" spans="1:7" x14ac:dyDescent="0.25">
      <c r="A479" s="1" t="s">
        <v>892</v>
      </c>
      <c r="B479" s="22" t="s">
        <v>893</v>
      </c>
      <c r="C479" s="22" t="s">
        <v>54</v>
      </c>
      <c r="D479" s="22" t="str">
        <f>VLOOKUP(A479,'2025'!$E$1:$M$3728,9,0)</f>
        <v>Santiago</v>
      </c>
      <c r="E479" s="93">
        <f>SUMIF('2025'!$E$2:$E$13728,A479,'2025'!$H$2:$H$13728)</f>
        <v>16000000</v>
      </c>
      <c r="F479" s="93">
        <f>VLOOKUP(A479,'[1]DJ Empresas'!$A$7:$G$1036,7,0)</f>
        <v>17768395</v>
      </c>
      <c r="G479" s="94">
        <f t="shared" si="7"/>
        <v>1768395</v>
      </c>
    </row>
    <row r="480" spans="1:7" x14ac:dyDescent="0.25">
      <c r="A480" s="1" t="s">
        <v>2275</v>
      </c>
      <c r="B480" s="22" t="s">
        <v>2276</v>
      </c>
      <c r="C480" s="22" t="s">
        <v>54</v>
      </c>
      <c r="D480" s="22" t="str">
        <f>VLOOKUP(A480,'2025'!$E$1:$M$3728,9,0)</f>
        <v>Santiago</v>
      </c>
      <c r="E480" s="93">
        <f>SUMIF('2025'!$E$2:$E$13728,A480,'2025'!$H$2:$H$13728)</f>
        <v>500000</v>
      </c>
      <c r="F480" s="93">
        <f>VLOOKUP(A480,'[1]DJ Empresas'!$A$7:$G$1036,7,0)</f>
        <v>2249002</v>
      </c>
      <c r="G480" s="94">
        <f t="shared" si="7"/>
        <v>1749002</v>
      </c>
    </row>
    <row r="481" spans="1:7" x14ac:dyDescent="0.25">
      <c r="A481" s="1" t="s">
        <v>1757</v>
      </c>
      <c r="B481" s="22" t="s">
        <v>1758</v>
      </c>
      <c r="C481" s="22" t="s">
        <v>64</v>
      </c>
      <c r="D481" s="22" t="str">
        <f>VLOOKUP(A481,'2025'!$E$1:$M$3728,9,0)</f>
        <v>Concepción</v>
      </c>
      <c r="E481" s="93">
        <f>SUMIF('2025'!$E$2:$E$13728,A481,'2025'!$H$2:$H$13728)</f>
        <v>26785155</v>
      </c>
      <c r="F481" s="93">
        <f>VLOOKUP(A481,'[1]DJ Empresas'!$A$7:$G$1036,7,0)</f>
        <v>28499771</v>
      </c>
      <c r="G481" s="94">
        <f t="shared" si="7"/>
        <v>1714616</v>
      </c>
    </row>
    <row r="482" spans="1:7" x14ac:dyDescent="0.25">
      <c r="A482" s="1" t="s">
        <v>717</v>
      </c>
      <c r="B482" s="22" t="s">
        <v>718</v>
      </c>
      <c r="C482" s="22" t="s">
        <v>51</v>
      </c>
      <c r="D482" s="22" t="str">
        <f>VLOOKUP(A482,'2025'!$E$1:$M$3728,9,0)</f>
        <v>Viña Del Mar</v>
      </c>
      <c r="E482" s="93">
        <f>SUMIF('2025'!$E$2:$E$13728,A482,'2025'!$H$2:$H$13728)</f>
        <v>58836715</v>
      </c>
      <c r="F482" s="93">
        <f>VLOOKUP(A482,'[1]DJ Empresas'!$A$7:$G$1036,7,0)</f>
        <v>60548206</v>
      </c>
      <c r="G482" s="94">
        <f t="shared" si="7"/>
        <v>1711491</v>
      </c>
    </row>
    <row r="483" spans="1:7" x14ac:dyDescent="0.25">
      <c r="A483" s="1" t="s">
        <v>1638</v>
      </c>
      <c r="B483" s="22" t="s">
        <v>1639</v>
      </c>
      <c r="C483" s="22" t="s">
        <v>47</v>
      </c>
      <c r="D483" s="22" t="str">
        <f>VLOOKUP(A483,'2025'!$E$1:$M$3728,9,0)</f>
        <v>Santiago</v>
      </c>
      <c r="E483" s="93">
        <f>SUMIF('2025'!$E$2:$E$13728,A483,'2025'!$H$2:$H$13728)</f>
        <v>2218087</v>
      </c>
      <c r="F483" s="93">
        <f>VLOOKUP(A483,'[1]DJ Empresas'!$A$7:$G$1036,7,0)</f>
        <v>3924767</v>
      </c>
      <c r="G483" s="94">
        <f t="shared" si="7"/>
        <v>1706680</v>
      </c>
    </row>
    <row r="484" spans="1:7" x14ac:dyDescent="0.25">
      <c r="A484" s="1" t="s">
        <v>580</v>
      </c>
      <c r="B484" s="22" t="s">
        <v>581</v>
      </c>
      <c r="C484" s="22" t="s">
        <v>51</v>
      </c>
      <c r="D484" s="22" t="str">
        <f>VLOOKUP(A484,'2025'!$E$1:$M$3728,9,0)</f>
        <v>Viña Del Mar</v>
      </c>
      <c r="E484" s="93">
        <f>SUMIF('2025'!$E$2:$E$13728,A484,'2025'!$H$2:$H$13728)</f>
        <v>64512918</v>
      </c>
      <c r="F484" s="93">
        <f>VLOOKUP(A484,'[1]DJ Empresas'!$A$7:$G$1036,7,0)</f>
        <v>66164330</v>
      </c>
      <c r="G484" s="94">
        <f t="shared" si="7"/>
        <v>1651412</v>
      </c>
    </row>
    <row r="485" spans="1:7" x14ac:dyDescent="0.25">
      <c r="A485" s="1" t="s">
        <v>1498</v>
      </c>
      <c r="B485" s="22" t="s">
        <v>1499</v>
      </c>
      <c r="C485" s="22" t="s">
        <v>57</v>
      </c>
      <c r="D485" s="22" t="str">
        <f>VLOOKUP(A485,'2025'!$E$1:$M$3728,9,0)</f>
        <v>Santiago</v>
      </c>
      <c r="E485" s="93">
        <f>SUMIF('2025'!$E$2:$E$13728,A485,'2025'!$H$2:$H$13728)</f>
        <v>8000000</v>
      </c>
      <c r="F485" s="93">
        <f>VLOOKUP(A485,'[1]DJ Empresas'!$A$7:$G$1036,7,0)</f>
        <v>9647877</v>
      </c>
      <c r="G485" s="94">
        <f t="shared" si="7"/>
        <v>1647877</v>
      </c>
    </row>
    <row r="486" spans="1:7" x14ac:dyDescent="0.25">
      <c r="A486" s="1" t="s">
        <v>952</v>
      </c>
      <c r="B486" s="22" t="s">
        <v>953</v>
      </c>
      <c r="C486" s="22" t="s">
        <v>47</v>
      </c>
      <c r="D486" s="22" t="str">
        <f>VLOOKUP(A486,'2025'!$E$1:$M$3728,9,0)</f>
        <v>Santiago</v>
      </c>
      <c r="E486" s="93">
        <f>SUMIF('2025'!$E$2:$E$13728,A486,'2025'!$H$2:$H$13728)</f>
        <v>76938480</v>
      </c>
      <c r="F486" s="93">
        <f>VLOOKUP(A486,'[1]DJ Empresas'!$A$7:$G$1036,7,0)</f>
        <v>78577221</v>
      </c>
      <c r="G486" s="94">
        <f t="shared" si="7"/>
        <v>1638741</v>
      </c>
    </row>
    <row r="487" spans="1:7" x14ac:dyDescent="0.25">
      <c r="A487" s="1" t="s">
        <v>1137</v>
      </c>
      <c r="B487" s="22" t="s">
        <v>1138</v>
      </c>
      <c r="C487" s="22" t="s">
        <v>54</v>
      </c>
      <c r="D487" s="22" t="str">
        <f>VLOOKUP(A487,'2025'!$E$1:$M$3728,9,0)</f>
        <v>Santiago</v>
      </c>
      <c r="E487" s="93">
        <f>SUMIF('2025'!$E$2:$E$13728,A487,'2025'!$H$2:$H$13728)</f>
        <v>277822312</v>
      </c>
      <c r="F487" s="93">
        <f>VLOOKUP(A487,'[1]DJ Empresas'!$A$7:$G$1036,7,0)</f>
        <v>279457948</v>
      </c>
      <c r="G487" s="94">
        <f t="shared" si="7"/>
        <v>1635636</v>
      </c>
    </row>
    <row r="488" spans="1:7" x14ac:dyDescent="0.25">
      <c r="A488" s="1" t="s">
        <v>2128</v>
      </c>
      <c r="B488" s="22" t="s">
        <v>2129</v>
      </c>
      <c r="C488" s="22" t="s">
        <v>77</v>
      </c>
      <c r="D488" s="22" t="str">
        <f>VLOOKUP(A488,'2025'!$E$1:$M$3728,9,0)</f>
        <v>Santiago</v>
      </c>
      <c r="E488" s="93">
        <f>SUMIF('2025'!$E$2:$E$13728,A488,'2025'!$H$2:$H$13728)</f>
        <v>973913</v>
      </c>
      <c r="F488" s="93">
        <f>VLOOKUP(A488,'[1]DJ Empresas'!$A$7:$G$1036,7,0)</f>
        <v>2607804</v>
      </c>
      <c r="G488" s="94">
        <f t="shared" si="7"/>
        <v>1633891</v>
      </c>
    </row>
    <row r="489" spans="1:7" x14ac:dyDescent="0.25">
      <c r="A489" s="1" t="s">
        <v>401</v>
      </c>
      <c r="B489" s="22" t="s">
        <v>402</v>
      </c>
      <c r="C489" s="22" t="s">
        <v>47</v>
      </c>
      <c r="D489" s="22" t="str">
        <f>VLOOKUP(A489,'2025'!$E$1:$M$3728,9,0)</f>
        <v>Santiago</v>
      </c>
      <c r="E489" s="93">
        <f>SUMIF('2025'!$E$2:$E$13728,A489,'2025'!$H$2:$H$13728)</f>
        <v>13945280</v>
      </c>
      <c r="F489" s="93">
        <f>VLOOKUP(A489,'[1]DJ Empresas'!$A$7:$G$1036,7,0)</f>
        <v>15575695</v>
      </c>
      <c r="G489" s="94">
        <f t="shared" si="7"/>
        <v>1630415</v>
      </c>
    </row>
    <row r="490" spans="1:7" x14ac:dyDescent="0.25">
      <c r="A490" s="1" t="s">
        <v>1127</v>
      </c>
      <c r="B490" s="22" t="s">
        <v>1128</v>
      </c>
      <c r="C490" s="22" t="s">
        <v>42</v>
      </c>
      <c r="D490" s="22" t="str">
        <f>VLOOKUP(A490,'2025'!$E$1:$M$3728,9,0)</f>
        <v>Puerto Montt</v>
      </c>
      <c r="E490" s="93">
        <f>SUMIF('2025'!$E$2:$E$13728,A490,'2025'!$H$2:$H$13728)</f>
        <v>36095013</v>
      </c>
      <c r="F490" s="93">
        <f>VLOOKUP(A490,'[1]DJ Empresas'!$A$7:$G$1036,7,0)</f>
        <v>37719673</v>
      </c>
      <c r="G490" s="94">
        <f t="shared" si="7"/>
        <v>1624660</v>
      </c>
    </row>
    <row r="491" spans="1:7" x14ac:dyDescent="0.25">
      <c r="A491" s="1" t="s">
        <v>103</v>
      </c>
      <c r="B491" s="22" t="s">
        <v>104</v>
      </c>
      <c r="C491" s="22" t="s">
        <v>77</v>
      </c>
      <c r="D491" s="22" t="str">
        <f>VLOOKUP(A491,'2025'!$E$1:$M$3728,9,0)</f>
        <v>Santiago</v>
      </c>
      <c r="E491" s="93">
        <f>SUMIF('2025'!$E$2:$E$13728,A491,'2025'!$H$2:$H$13728)</f>
        <v>36017971</v>
      </c>
      <c r="F491" s="93">
        <f>VLOOKUP(A491,'[1]DJ Empresas'!$A$7:$G$1036,7,0)</f>
        <v>37636897</v>
      </c>
      <c r="G491" s="94">
        <f t="shared" si="7"/>
        <v>1618926</v>
      </c>
    </row>
    <row r="492" spans="1:7" x14ac:dyDescent="0.25">
      <c r="A492" s="1" t="s">
        <v>1763</v>
      </c>
      <c r="B492" s="22" t="s">
        <v>1764</v>
      </c>
      <c r="C492" s="22" t="s">
        <v>57</v>
      </c>
      <c r="D492" s="22" t="str">
        <f>VLOOKUP(A492,'2025'!$E$1:$M$3728,9,0)</f>
        <v>Santiago</v>
      </c>
      <c r="E492" s="93">
        <f>SUMIF('2025'!$E$2:$E$13728,A492,'2025'!$H$2:$H$13728)</f>
        <v>2462933</v>
      </c>
      <c r="F492" s="93">
        <f>VLOOKUP(A492,'[1]DJ Empresas'!$A$7:$G$1036,7,0)</f>
        <v>4071226</v>
      </c>
      <c r="G492" s="94">
        <f t="shared" si="7"/>
        <v>1608293</v>
      </c>
    </row>
    <row r="493" spans="1:7" x14ac:dyDescent="0.25">
      <c r="A493" s="1" t="s">
        <v>2230</v>
      </c>
      <c r="B493" s="22" t="s">
        <v>2231</v>
      </c>
      <c r="C493" s="22" t="s">
        <v>77</v>
      </c>
      <c r="D493" s="22" t="str">
        <f>VLOOKUP(A493,'2025'!$E$1:$M$3728,9,0)</f>
        <v>Santiago</v>
      </c>
      <c r="E493" s="93">
        <f>SUMIF('2025'!$E$2:$E$13728,A493,'2025'!$H$2:$H$13728)</f>
        <v>5000000</v>
      </c>
      <c r="F493" s="93">
        <f>VLOOKUP(A493,'[1]DJ Empresas'!$A$7:$G$1036,7,0)</f>
        <v>6565021</v>
      </c>
      <c r="G493" s="94">
        <f t="shared" si="7"/>
        <v>1565021</v>
      </c>
    </row>
    <row r="494" spans="1:7" x14ac:dyDescent="0.25">
      <c r="A494" s="1" t="s">
        <v>1311</v>
      </c>
      <c r="B494" s="22" t="s">
        <v>1312</v>
      </c>
      <c r="C494" s="22" t="s">
        <v>77</v>
      </c>
      <c r="D494" s="22" t="str">
        <f>VLOOKUP(A494,'2025'!$E$1:$M$3728,9,0)</f>
        <v>Santiago</v>
      </c>
      <c r="E494" s="93">
        <f>SUMIF('2025'!$E$2:$E$13728,A494,'2025'!$H$2:$H$13728)</f>
        <v>14000000</v>
      </c>
      <c r="F494" s="93">
        <f>VLOOKUP(A494,'[1]DJ Empresas'!$A$7:$G$1036,7,0)</f>
        <v>15553577</v>
      </c>
      <c r="G494" s="94">
        <f t="shared" si="7"/>
        <v>1553577</v>
      </c>
    </row>
    <row r="495" spans="1:7" x14ac:dyDescent="0.25">
      <c r="A495" s="1" t="s">
        <v>133</v>
      </c>
      <c r="B495" s="22" t="s">
        <v>134</v>
      </c>
      <c r="C495" s="22" t="s">
        <v>87</v>
      </c>
      <c r="D495" s="22" t="str">
        <f>VLOOKUP(A495,'2025'!$E$1:$M$3728,9,0)</f>
        <v>Antofagasta</v>
      </c>
      <c r="E495" s="93">
        <f>SUMIF('2025'!$E$2:$E$13728,A495,'2025'!$H$2:$H$13728)</f>
        <v>4375381</v>
      </c>
      <c r="F495" s="93">
        <f>VLOOKUP(A495,'[1]DJ Empresas'!$A$7:$G$1036,7,0)</f>
        <v>5921861</v>
      </c>
      <c r="G495" s="94">
        <f t="shared" si="7"/>
        <v>1546480</v>
      </c>
    </row>
    <row r="496" spans="1:7" x14ac:dyDescent="0.25">
      <c r="A496" s="1" t="s">
        <v>2420</v>
      </c>
      <c r="B496" s="22" t="s">
        <v>2421</v>
      </c>
      <c r="C496" s="22" t="s">
        <v>77</v>
      </c>
      <c r="D496" s="22" t="str">
        <f>VLOOKUP(A496,'2025'!$E$1:$M$3728,9,0)</f>
        <v>Santiago</v>
      </c>
      <c r="E496" s="93">
        <f>SUMIF('2025'!$E$2:$E$13728,A496,'2025'!$H$2:$H$13728)</f>
        <v>1764444</v>
      </c>
      <c r="F496" s="93">
        <f>VLOOKUP(A496,'[1]DJ Empresas'!$A$7:$G$1036,7,0)</f>
        <v>3307092</v>
      </c>
      <c r="G496" s="94">
        <f t="shared" si="7"/>
        <v>1542648</v>
      </c>
    </row>
    <row r="497" spans="1:7" x14ac:dyDescent="0.25">
      <c r="A497" s="1" t="s">
        <v>804</v>
      </c>
      <c r="B497" s="22" t="s">
        <v>805</v>
      </c>
      <c r="C497" s="22" t="s">
        <v>51</v>
      </c>
      <c r="D497" s="22" t="str">
        <f>VLOOKUP(A497,'2025'!$E$1:$M$3728,9,0)</f>
        <v>Viña Del Mar</v>
      </c>
      <c r="E497" s="93">
        <f>SUMIF('2025'!$E$2:$E$13728,A497,'2025'!$H$2:$H$13728)</f>
        <v>108091394</v>
      </c>
      <c r="F497" s="93">
        <f>VLOOKUP(A497,'[1]DJ Empresas'!$A$7:$G$1036,7,0)</f>
        <v>109622360</v>
      </c>
      <c r="G497" s="94">
        <f t="shared" si="7"/>
        <v>1530966</v>
      </c>
    </row>
    <row r="498" spans="1:7" x14ac:dyDescent="0.25">
      <c r="A498" s="1" t="s">
        <v>2218</v>
      </c>
      <c r="B498" s="22" t="s">
        <v>2219</v>
      </c>
      <c r="C498" s="22" t="s">
        <v>57</v>
      </c>
      <c r="D498" s="22" t="str">
        <f>VLOOKUP(A498,'2025'!$E$1:$M$3728,9,0)</f>
        <v>Santiago</v>
      </c>
      <c r="E498" s="93">
        <f>SUMIF('2025'!$E$2:$E$13728,A498,'2025'!$H$2:$H$13728)</f>
        <v>38781049</v>
      </c>
      <c r="F498" s="93">
        <f>VLOOKUP(A498,'[1]DJ Empresas'!$A$7:$G$1036,7,0)</f>
        <v>40310322</v>
      </c>
      <c r="G498" s="94">
        <f t="shared" si="7"/>
        <v>1529273</v>
      </c>
    </row>
    <row r="499" spans="1:7" x14ac:dyDescent="0.25">
      <c r="A499" s="1" t="s">
        <v>1540</v>
      </c>
      <c r="B499" s="22" t="s">
        <v>1541</v>
      </c>
      <c r="C499" s="22" t="s">
        <v>77</v>
      </c>
      <c r="D499" s="22" t="str">
        <f>VLOOKUP(A499,'2025'!$E$1:$M$3728,9,0)</f>
        <v>Santiago</v>
      </c>
      <c r="E499" s="93">
        <f>SUMIF('2025'!$E$2:$E$13728,A499,'2025'!$H$2:$H$13728)</f>
        <v>25305440</v>
      </c>
      <c r="F499" s="93">
        <f>VLOOKUP(A499,'[1]DJ Empresas'!$A$7:$G$1036,7,0)</f>
        <v>26819013</v>
      </c>
      <c r="G499" s="94">
        <f t="shared" si="7"/>
        <v>1513573</v>
      </c>
    </row>
    <row r="500" spans="1:7" x14ac:dyDescent="0.25">
      <c r="A500" s="1" t="s">
        <v>2416</v>
      </c>
      <c r="B500" s="22" t="s">
        <v>2417</v>
      </c>
      <c r="C500" s="22" t="s">
        <v>57</v>
      </c>
      <c r="D500" s="22" t="str">
        <f>VLOOKUP(A500,'2025'!$E$1:$M$3728,9,0)</f>
        <v>Santiago</v>
      </c>
      <c r="E500" s="93">
        <f>SUMIF('2025'!$E$2:$E$13728,A500,'2025'!$H$2:$H$13728)</f>
        <v>1572766</v>
      </c>
      <c r="F500" s="93">
        <f>VLOOKUP(A500,'[1]DJ Empresas'!$A$7:$G$1036,7,0)</f>
        <v>3081522</v>
      </c>
      <c r="G500" s="94">
        <f t="shared" si="7"/>
        <v>1508756</v>
      </c>
    </row>
    <row r="501" spans="1:7" x14ac:dyDescent="0.25">
      <c r="A501" s="1" t="s">
        <v>582</v>
      </c>
      <c r="B501" s="22" t="s">
        <v>583</v>
      </c>
      <c r="C501" s="22" t="s">
        <v>64</v>
      </c>
      <c r="D501" s="22" t="str">
        <f>VLOOKUP(A501,'2025'!$E$1:$M$3728,9,0)</f>
        <v>Concepción</v>
      </c>
      <c r="E501" s="93">
        <f>SUMIF('2025'!$E$2:$E$13728,A501,'2025'!$H$2:$H$13728)</f>
        <v>22702595</v>
      </c>
      <c r="F501" s="93">
        <f>VLOOKUP(A501,'[1]DJ Empresas'!$A$7:$G$1036,7,0)</f>
        <v>24174633</v>
      </c>
      <c r="G501" s="94">
        <f t="shared" si="7"/>
        <v>1472038</v>
      </c>
    </row>
    <row r="502" spans="1:7" x14ac:dyDescent="0.25">
      <c r="A502" s="1" t="s">
        <v>2110</v>
      </c>
      <c r="B502" s="22" t="s">
        <v>2111</v>
      </c>
      <c r="C502" s="22" t="s">
        <v>64</v>
      </c>
      <c r="D502" s="22" t="str">
        <f>VLOOKUP(A502,'2025'!$E$1:$M$3728,9,0)</f>
        <v>Concepción</v>
      </c>
      <c r="E502" s="93">
        <f>SUMIF('2025'!$E$2:$E$13728,A502,'2025'!$H$2:$H$13728)</f>
        <v>2628901</v>
      </c>
      <c r="F502" s="93">
        <f>VLOOKUP(A502,'[1]DJ Empresas'!$A$7:$G$1036,7,0)</f>
        <v>4073828</v>
      </c>
      <c r="G502" s="94">
        <f t="shared" si="7"/>
        <v>1444927</v>
      </c>
    </row>
    <row r="503" spans="1:7" x14ac:dyDescent="0.25">
      <c r="A503" s="1" t="s">
        <v>1329</v>
      </c>
      <c r="B503" s="22" t="s">
        <v>1330</v>
      </c>
      <c r="C503" s="22" t="s">
        <v>42</v>
      </c>
      <c r="D503" s="22" t="str">
        <f>VLOOKUP(A503,'2025'!$E$1:$M$3728,9,0)</f>
        <v>Puerto Montt</v>
      </c>
      <c r="E503" s="93">
        <f>SUMIF('2025'!$E$2:$E$13728,A503,'2025'!$H$2:$H$13728)</f>
        <v>2496891</v>
      </c>
      <c r="F503" s="93">
        <f>VLOOKUP(A503,'[1]DJ Empresas'!$A$7:$G$1036,7,0)</f>
        <v>3933401</v>
      </c>
      <c r="G503" s="94">
        <f t="shared" si="7"/>
        <v>1436510</v>
      </c>
    </row>
    <row r="504" spans="1:7" x14ac:dyDescent="0.25">
      <c r="A504" s="1" t="s">
        <v>856</v>
      </c>
      <c r="B504" s="22" t="s">
        <v>857</v>
      </c>
      <c r="C504" s="22" t="s">
        <v>47</v>
      </c>
      <c r="D504" s="22" t="str">
        <f>VLOOKUP(A504,'2025'!$E$1:$M$3728,9,0)</f>
        <v>Santiago</v>
      </c>
      <c r="E504" s="93">
        <f>SUMIF('2025'!$E$2:$E$13728,A504,'2025'!$H$2:$H$13728)</f>
        <v>48923772</v>
      </c>
      <c r="F504" s="93">
        <f>VLOOKUP(A504,'[1]DJ Empresas'!$A$7:$G$1036,7,0)</f>
        <v>50341145</v>
      </c>
      <c r="G504" s="94">
        <f t="shared" si="7"/>
        <v>1417373</v>
      </c>
    </row>
    <row r="505" spans="1:7" x14ac:dyDescent="0.25">
      <c r="A505" s="1" t="s">
        <v>850</v>
      </c>
      <c r="B505" s="22" t="s">
        <v>851</v>
      </c>
      <c r="C505" s="22" t="s">
        <v>47</v>
      </c>
      <c r="D505" s="22" t="str">
        <f>VLOOKUP(A505,'2025'!$E$1:$M$3728,9,0)</f>
        <v>Santiago</v>
      </c>
      <c r="E505" s="93">
        <f>SUMIF('2025'!$E$2:$E$13728,A505,'2025'!$H$2:$H$13728)</f>
        <v>230515490</v>
      </c>
      <c r="F505" s="93">
        <f>VLOOKUP(A505,'[1]DJ Empresas'!$A$7:$G$1036,7,0)</f>
        <v>231914391</v>
      </c>
      <c r="G505" s="94">
        <f t="shared" si="7"/>
        <v>1398901</v>
      </c>
    </row>
    <row r="506" spans="1:7" x14ac:dyDescent="0.25">
      <c r="A506" s="1" t="s">
        <v>140</v>
      </c>
      <c r="B506" s="22" t="s">
        <v>141</v>
      </c>
      <c r="C506" s="22" t="s">
        <v>87</v>
      </c>
      <c r="D506" s="22" t="str">
        <f>VLOOKUP(A506,'2025'!$E$1:$M$3728,9,0)</f>
        <v>Copiapó</v>
      </c>
      <c r="E506" s="93">
        <f>SUMIF('2025'!$E$2:$E$13728,A506,'2025'!$H$2:$H$13728)</f>
        <v>33664589</v>
      </c>
      <c r="F506" s="93">
        <f>VLOOKUP(A506,'[1]DJ Empresas'!$A$7:$G$1036,7,0)</f>
        <v>35035396</v>
      </c>
      <c r="G506" s="94">
        <f t="shared" si="7"/>
        <v>1370807</v>
      </c>
    </row>
    <row r="507" spans="1:7" x14ac:dyDescent="0.25">
      <c r="A507" s="1" t="s">
        <v>1009</v>
      </c>
      <c r="B507" s="22" t="s">
        <v>1010</v>
      </c>
      <c r="C507" s="22" t="s">
        <v>77</v>
      </c>
      <c r="D507" s="22" t="str">
        <f>VLOOKUP(A507,'2025'!$E$1:$M$3728,9,0)</f>
        <v>Santiago</v>
      </c>
      <c r="E507" s="93">
        <f>SUMIF('2025'!$E$2:$E$13728,A507,'2025'!$H$2:$H$13728)</f>
        <v>98000000</v>
      </c>
      <c r="F507" s="93">
        <f>VLOOKUP(A507,'[1]DJ Empresas'!$A$7:$G$1036,7,0)</f>
        <v>99368962</v>
      </c>
      <c r="G507" s="94">
        <f t="shared" si="7"/>
        <v>1368962</v>
      </c>
    </row>
    <row r="508" spans="1:7" x14ac:dyDescent="0.25">
      <c r="A508" s="1" t="s">
        <v>773</v>
      </c>
      <c r="B508" s="22" t="s">
        <v>774</v>
      </c>
      <c r="C508" s="22" t="s">
        <v>77</v>
      </c>
      <c r="D508" s="22" t="str">
        <f>VLOOKUP(A508,'2025'!$E$1:$M$3728,9,0)</f>
        <v>Santiago</v>
      </c>
      <c r="E508" s="93">
        <f>SUMIF('2025'!$E$2:$E$13728,A508,'2025'!$H$2:$H$13728)</f>
        <v>50150000</v>
      </c>
      <c r="F508" s="93">
        <f>VLOOKUP(A508,'[1]DJ Empresas'!$A$7:$G$1036,7,0)</f>
        <v>51516933</v>
      </c>
      <c r="G508" s="94">
        <f t="shared" si="7"/>
        <v>1366933</v>
      </c>
    </row>
    <row r="509" spans="1:7" x14ac:dyDescent="0.25">
      <c r="A509" s="1" t="s">
        <v>1723</v>
      </c>
      <c r="B509" s="22" t="s">
        <v>1724</v>
      </c>
      <c r="C509" s="22" t="s">
        <v>77</v>
      </c>
      <c r="D509" s="22" t="str">
        <f>VLOOKUP(A509,'2025'!$E$1:$M$3728,9,0)</f>
        <v>Santiago</v>
      </c>
      <c r="E509" s="93">
        <f>SUMIF('2025'!$E$2:$E$13728,A509,'2025'!$H$2:$H$13728)</f>
        <v>14929959</v>
      </c>
      <c r="F509" s="93">
        <f>VLOOKUP(A509,'[1]DJ Empresas'!$A$7:$G$1036,7,0)</f>
        <v>16251722</v>
      </c>
      <c r="G509" s="94">
        <f t="shared" si="7"/>
        <v>1321763</v>
      </c>
    </row>
    <row r="510" spans="1:7" x14ac:dyDescent="0.25">
      <c r="A510" s="1" t="s">
        <v>1596</v>
      </c>
      <c r="B510" s="22" t="s">
        <v>1597</v>
      </c>
      <c r="C510" s="22" t="s">
        <v>57</v>
      </c>
      <c r="D510" s="22" t="str">
        <f>VLOOKUP(A510,'2025'!$E$1:$M$3728,9,0)</f>
        <v>Santiago</v>
      </c>
      <c r="E510" s="93">
        <f>SUMIF('2025'!$E$2:$E$13728,A510,'2025'!$H$2:$H$13728)</f>
        <v>24470000</v>
      </c>
      <c r="F510" s="93">
        <f>VLOOKUP(A510,'[1]DJ Empresas'!$A$7:$G$1036,7,0)</f>
        <v>25773856</v>
      </c>
      <c r="G510" s="94">
        <f t="shared" si="7"/>
        <v>1303856</v>
      </c>
    </row>
    <row r="511" spans="1:7" x14ac:dyDescent="0.25">
      <c r="A511" s="1" t="s">
        <v>890</v>
      </c>
      <c r="B511" s="22" t="s">
        <v>891</v>
      </c>
      <c r="C511" s="22" t="s">
        <v>51</v>
      </c>
      <c r="D511" s="22" t="str">
        <f>VLOOKUP(A511,'2025'!$E$1:$M$3728,9,0)</f>
        <v>Viña Del Mar</v>
      </c>
      <c r="E511" s="93">
        <f>SUMIF('2025'!$E$2:$E$13728,A511,'2025'!$H$2:$H$13728)</f>
        <v>10347778</v>
      </c>
      <c r="F511" s="93">
        <f>VLOOKUP(A511,'[1]DJ Empresas'!$A$7:$G$1036,7,0)</f>
        <v>11642933</v>
      </c>
      <c r="G511" s="94">
        <f t="shared" si="7"/>
        <v>1295155</v>
      </c>
    </row>
    <row r="512" spans="1:7" x14ac:dyDescent="0.25">
      <c r="A512" s="1" t="s">
        <v>508</v>
      </c>
      <c r="B512" s="22" t="s">
        <v>509</v>
      </c>
      <c r="C512" s="22" t="s">
        <v>47</v>
      </c>
      <c r="D512" s="22" t="str">
        <f>VLOOKUP(A512,'2025'!$E$1:$M$3728,9,0)</f>
        <v>Santiago</v>
      </c>
      <c r="E512" s="93">
        <f>SUMIF('2025'!$E$2:$E$13728,A512,'2025'!$H$2:$H$13728)</f>
        <v>37000000</v>
      </c>
      <c r="F512" s="93">
        <f>VLOOKUP(A512,'[1]DJ Empresas'!$A$7:$G$1036,7,0)</f>
        <v>38289424</v>
      </c>
      <c r="G512" s="94">
        <f t="shared" si="7"/>
        <v>1289424</v>
      </c>
    </row>
    <row r="513" spans="1:7" x14ac:dyDescent="0.25">
      <c r="A513" s="1" t="s">
        <v>1025</v>
      </c>
      <c r="B513" s="22" t="s">
        <v>1026</v>
      </c>
      <c r="C513" s="22" t="s">
        <v>51</v>
      </c>
      <c r="D513" s="22" t="str">
        <f>VLOOKUP(A513,'2025'!$E$1:$M$3728,9,0)</f>
        <v>Viña Del Mar</v>
      </c>
      <c r="E513" s="93">
        <f>SUMIF('2025'!$E$2:$E$13728,A513,'2025'!$H$2:$H$13728)</f>
        <v>5000000</v>
      </c>
      <c r="F513" s="93">
        <f>VLOOKUP(A513,'[1]DJ Empresas'!$A$7:$G$1036,7,0)</f>
        <v>6282165</v>
      </c>
      <c r="G513" s="94">
        <f t="shared" si="7"/>
        <v>1282165</v>
      </c>
    </row>
    <row r="514" spans="1:7" x14ac:dyDescent="0.25">
      <c r="A514" s="1" t="s">
        <v>934</v>
      </c>
      <c r="B514" s="22" t="s">
        <v>935</v>
      </c>
      <c r="C514" s="22" t="s">
        <v>54</v>
      </c>
      <c r="D514" s="22" t="str">
        <f>VLOOKUP(A514,'2025'!$E$1:$M$3728,9,0)</f>
        <v>Santiago</v>
      </c>
      <c r="E514" s="93">
        <f>SUMIF('2025'!$E$2:$E$13728,A514,'2025'!$H$2:$H$13728)</f>
        <v>30000000</v>
      </c>
      <c r="F514" s="93">
        <f>VLOOKUP(A514,'[1]DJ Empresas'!$A$7:$G$1036,7,0)</f>
        <v>31259151</v>
      </c>
      <c r="G514" s="94">
        <f t="shared" si="7"/>
        <v>1259151</v>
      </c>
    </row>
    <row r="515" spans="1:7" x14ac:dyDescent="0.25">
      <c r="A515" s="1" t="s">
        <v>1620</v>
      </c>
      <c r="B515" s="22" t="s">
        <v>1621</v>
      </c>
      <c r="C515" s="22" t="s">
        <v>54</v>
      </c>
      <c r="D515" s="22" t="str">
        <f>VLOOKUP(A515,'2025'!$E$1:$M$3728,9,0)</f>
        <v>Santiago</v>
      </c>
      <c r="E515" s="93">
        <f>SUMIF('2025'!$E$2:$E$13728,A515,'2025'!$H$2:$H$13728)</f>
        <v>3000000</v>
      </c>
      <c r="F515" s="93">
        <f>VLOOKUP(A515,'[1]DJ Empresas'!$A$7:$G$1036,7,0)</f>
        <v>4248871</v>
      </c>
      <c r="G515" s="94">
        <f t="shared" si="7"/>
        <v>1248871</v>
      </c>
    </row>
    <row r="516" spans="1:7" x14ac:dyDescent="0.25">
      <c r="A516" s="1" t="s">
        <v>1056</v>
      </c>
      <c r="B516" s="22" t="s">
        <v>1057</v>
      </c>
      <c r="C516" s="22" t="s">
        <v>57</v>
      </c>
      <c r="D516" s="22" t="str">
        <f>VLOOKUP(A516,'2025'!$E$1:$M$3728,9,0)</f>
        <v>Santiago</v>
      </c>
      <c r="E516" s="93">
        <f>SUMIF('2025'!$E$2:$E$13728,A516,'2025'!$H$2:$H$13728)</f>
        <v>221268189</v>
      </c>
      <c r="F516" s="93">
        <f>VLOOKUP(A516,'[1]DJ Empresas'!$A$7:$G$1036,7,0)</f>
        <v>222516572</v>
      </c>
      <c r="G516" s="94">
        <f t="shared" ref="G516:G579" si="8">+F516-E516</f>
        <v>1248383</v>
      </c>
    </row>
    <row r="517" spans="1:7" x14ac:dyDescent="0.25">
      <c r="A517" s="1" t="s">
        <v>223</v>
      </c>
      <c r="B517" s="22" t="s">
        <v>224</v>
      </c>
      <c r="C517" s="22" t="s">
        <v>77</v>
      </c>
      <c r="D517" s="22" t="str">
        <f>VLOOKUP(A517,'2025'!$E$1:$M$3728,9,0)</f>
        <v>Santiago</v>
      </c>
      <c r="E517" s="93">
        <f>SUMIF('2025'!$E$2:$E$13728,A517,'2025'!$H$2:$H$13728)</f>
        <v>49000000</v>
      </c>
      <c r="F517" s="93">
        <f>VLOOKUP(A517,'[1]DJ Empresas'!$A$7:$G$1036,7,0)</f>
        <v>50245294</v>
      </c>
      <c r="G517" s="94">
        <f t="shared" si="8"/>
        <v>1245294</v>
      </c>
    </row>
    <row r="518" spans="1:7" x14ac:dyDescent="0.25">
      <c r="A518" s="1" t="s">
        <v>976</v>
      </c>
      <c r="B518" s="22" t="s">
        <v>977</v>
      </c>
      <c r="C518" s="22" t="s">
        <v>54</v>
      </c>
      <c r="D518" s="22" t="str">
        <f>VLOOKUP(A518,'2025'!$E$1:$M$3728,9,0)</f>
        <v>Santiago</v>
      </c>
      <c r="E518" s="93">
        <f>SUMIF('2025'!$E$2:$E$13728,A518,'2025'!$H$2:$H$13728)</f>
        <v>19777218</v>
      </c>
      <c r="F518" s="93">
        <f>VLOOKUP(A518,'[1]DJ Empresas'!$A$7:$G$1036,7,0)</f>
        <v>21008111</v>
      </c>
      <c r="G518" s="94">
        <f t="shared" si="8"/>
        <v>1230893</v>
      </c>
    </row>
    <row r="519" spans="1:7" x14ac:dyDescent="0.25">
      <c r="A519" s="1" t="s">
        <v>1467</v>
      </c>
      <c r="B519" s="22" t="s">
        <v>1468</v>
      </c>
      <c r="C519" s="22" t="s">
        <v>54</v>
      </c>
      <c r="D519" s="22" t="str">
        <f>VLOOKUP(A519,'2025'!$E$1:$M$3728,9,0)</f>
        <v>Santiago</v>
      </c>
      <c r="E519" s="93">
        <f>SUMIF('2025'!$E$2:$E$13728,A519,'2025'!$H$2:$H$13728)</f>
        <v>15668935</v>
      </c>
      <c r="F519" s="93">
        <f>VLOOKUP(A519,'[1]DJ Empresas'!$A$7:$G$1036,7,0)</f>
        <v>16876269</v>
      </c>
      <c r="G519" s="94">
        <f t="shared" si="8"/>
        <v>1207334</v>
      </c>
    </row>
    <row r="520" spans="1:7" x14ac:dyDescent="0.25">
      <c r="A520" s="1" t="s">
        <v>1246</v>
      </c>
      <c r="B520" s="22" t="s">
        <v>1247</v>
      </c>
      <c r="C520" s="22" t="s">
        <v>57</v>
      </c>
      <c r="D520" s="22" t="str">
        <f>VLOOKUP(A520,'2025'!$E$1:$M$3728,9,0)</f>
        <v>Santiago</v>
      </c>
      <c r="E520" s="93">
        <f>SUMIF('2025'!$E$2:$E$13728,A520,'2025'!$H$2:$H$13728)</f>
        <v>59880079</v>
      </c>
      <c r="F520" s="93">
        <f>VLOOKUP(A520,'[1]DJ Empresas'!$A$7:$G$1036,7,0)</f>
        <v>61085691</v>
      </c>
      <c r="G520" s="94">
        <f t="shared" si="8"/>
        <v>1205612</v>
      </c>
    </row>
    <row r="521" spans="1:7" x14ac:dyDescent="0.25">
      <c r="A521" s="1" t="s">
        <v>1410</v>
      </c>
      <c r="B521" s="22" t="s">
        <v>1411</v>
      </c>
      <c r="C521" s="22" t="s">
        <v>77</v>
      </c>
      <c r="D521" s="22" t="str">
        <f>VLOOKUP(A521,'2025'!$E$1:$M$3728,9,0)</f>
        <v>Santiago</v>
      </c>
      <c r="E521" s="93">
        <f>SUMIF('2025'!$E$2:$E$13728,A521,'2025'!$H$2:$H$13728)</f>
        <v>31827204</v>
      </c>
      <c r="F521" s="93">
        <f>VLOOKUP(A521,'[1]DJ Empresas'!$A$7:$G$1036,7,0)</f>
        <v>33032179</v>
      </c>
      <c r="G521" s="94">
        <f t="shared" si="8"/>
        <v>1204975</v>
      </c>
    </row>
    <row r="522" spans="1:7" x14ac:dyDescent="0.25">
      <c r="A522" s="1" t="s">
        <v>1171</v>
      </c>
      <c r="B522" s="22" t="s">
        <v>1172</v>
      </c>
      <c r="C522" s="22" t="s">
        <v>77</v>
      </c>
      <c r="D522" s="22" t="str">
        <f>VLOOKUP(A522,'2025'!$E$1:$M$3728,9,0)</f>
        <v>Santiago</v>
      </c>
      <c r="E522" s="93">
        <f>SUMIF('2025'!$E$2:$E$13728,A522,'2025'!$H$2:$H$13728)</f>
        <v>20832460</v>
      </c>
      <c r="F522" s="93">
        <f>VLOOKUP(A522,'[1]DJ Empresas'!$A$7:$G$1036,7,0)</f>
        <v>22032719</v>
      </c>
      <c r="G522" s="94">
        <f t="shared" si="8"/>
        <v>1200259</v>
      </c>
    </row>
    <row r="523" spans="1:7" x14ac:dyDescent="0.25">
      <c r="A523" s="1" t="s">
        <v>1606</v>
      </c>
      <c r="B523" s="22" t="s">
        <v>1607</v>
      </c>
      <c r="C523" s="22" t="s">
        <v>54</v>
      </c>
      <c r="D523" s="22" t="str">
        <f>VLOOKUP(A523,'2025'!$E$1:$M$3728,9,0)</f>
        <v>Santiago</v>
      </c>
      <c r="E523" s="93">
        <f>SUMIF('2025'!$E$2:$E$13728,A523,'2025'!$H$2:$H$13728)</f>
        <v>33610876</v>
      </c>
      <c r="F523" s="93">
        <f>VLOOKUP(A523,'[1]DJ Empresas'!$A$7:$G$1036,7,0)</f>
        <v>34804353</v>
      </c>
      <c r="G523" s="94">
        <f t="shared" si="8"/>
        <v>1193477</v>
      </c>
    </row>
    <row r="524" spans="1:7" x14ac:dyDescent="0.25">
      <c r="A524" s="1" t="s">
        <v>485</v>
      </c>
      <c r="B524" s="22" t="s">
        <v>486</v>
      </c>
      <c r="C524" s="22" t="s">
        <v>42</v>
      </c>
      <c r="D524" s="22" t="str">
        <f>VLOOKUP(A524,'2025'!$E$1:$M$3728,9,0)</f>
        <v>Puerto Montt</v>
      </c>
      <c r="E524" s="93">
        <f>SUMIF('2025'!$E$2:$E$13728,A524,'2025'!$H$2:$H$13728)</f>
        <v>41368506</v>
      </c>
      <c r="F524" s="93">
        <f>VLOOKUP(A524,'[1]DJ Empresas'!$A$7:$G$1036,7,0)</f>
        <v>42551445</v>
      </c>
      <c r="G524" s="94">
        <f t="shared" si="8"/>
        <v>1182939</v>
      </c>
    </row>
    <row r="525" spans="1:7" x14ac:dyDescent="0.25">
      <c r="A525" s="1" t="s">
        <v>1708</v>
      </c>
      <c r="B525" s="22" t="s">
        <v>1709</v>
      </c>
      <c r="C525" s="22" t="s">
        <v>42</v>
      </c>
      <c r="D525" s="22" t="str">
        <f>VLOOKUP(A525,'2025'!$E$1:$M$3728,9,0)</f>
        <v>Puerto Montt</v>
      </c>
      <c r="E525" s="93">
        <f>SUMIF('2025'!$E$2:$E$13728,A525,'2025'!$H$2:$H$13728)</f>
        <v>38556915</v>
      </c>
      <c r="F525" s="93">
        <f>VLOOKUP(A525,'[1]DJ Empresas'!$A$7:$G$1036,7,0)</f>
        <v>42834022</v>
      </c>
      <c r="G525" s="94">
        <f t="shared" si="8"/>
        <v>4277107</v>
      </c>
    </row>
    <row r="526" spans="1:7" x14ac:dyDescent="0.25">
      <c r="A526" s="1" t="s">
        <v>2096</v>
      </c>
      <c r="B526" s="22" t="s">
        <v>2097</v>
      </c>
      <c r="C526" s="22" t="s">
        <v>64</v>
      </c>
      <c r="D526" s="22" t="str">
        <f>VLOOKUP(A526,'2025'!$E$1:$M$3728,9,0)</f>
        <v>Maule</v>
      </c>
      <c r="E526" s="93">
        <f>SUMIF('2025'!$E$2:$E$13728,A526,'2025'!$H$2:$H$13728)</f>
        <v>28000000</v>
      </c>
      <c r="F526" s="93">
        <f>VLOOKUP(A526,'[1]DJ Empresas'!$A$7:$G$1036,7,0)</f>
        <v>29161870</v>
      </c>
      <c r="G526" s="94">
        <f t="shared" si="8"/>
        <v>1161870</v>
      </c>
    </row>
    <row r="527" spans="1:7" x14ac:dyDescent="0.25">
      <c r="A527" s="1" t="s">
        <v>299</v>
      </c>
      <c r="B527" s="22" t="s">
        <v>300</v>
      </c>
      <c r="C527" s="22" t="s">
        <v>77</v>
      </c>
      <c r="D527" s="22" t="str">
        <f>VLOOKUP(A527,'2025'!$E$1:$M$3728,9,0)</f>
        <v>Santiago</v>
      </c>
      <c r="E527" s="93">
        <f>SUMIF('2025'!$E$2:$E$13728,A527,'2025'!$H$2:$H$13728)</f>
        <v>28088527</v>
      </c>
      <c r="F527" s="93">
        <f>VLOOKUP(A527,'[1]DJ Empresas'!$A$7:$G$1036,7,0)</f>
        <v>29244215</v>
      </c>
      <c r="G527" s="94">
        <f t="shared" si="8"/>
        <v>1155688</v>
      </c>
    </row>
    <row r="528" spans="1:7" x14ac:dyDescent="0.25">
      <c r="A528" s="1" t="s">
        <v>1331</v>
      </c>
      <c r="B528" s="22" t="s">
        <v>1332</v>
      </c>
      <c r="C528" s="22" t="s">
        <v>42</v>
      </c>
      <c r="D528" s="22" t="str">
        <f>VLOOKUP(A528,'2025'!$E$1:$M$3728,9,0)</f>
        <v>Puerto Montt</v>
      </c>
      <c r="E528" s="93">
        <f>SUMIF('2025'!$E$2:$E$13728,A528,'2025'!$H$2:$H$13728)</f>
        <v>17570283</v>
      </c>
      <c r="F528" s="93">
        <f>VLOOKUP(A528,'[1]DJ Empresas'!$A$7:$G$1036,7,0)</f>
        <v>18706160</v>
      </c>
      <c r="G528" s="94">
        <f t="shared" si="8"/>
        <v>1135877</v>
      </c>
    </row>
    <row r="529" spans="1:7" x14ac:dyDescent="0.25">
      <c r="A529" s="1" t="s">
        <v>1077</v>
      </c>
      <c r="B529" s="22" t="s">
        <v>1078</v>
      </c>
      <c r="C529" s="22" t="s">
        <v>42</v>
      </c>
      <c r="D529" s="22" t="str">
        <f>VLOOKUP(A529,'2025'!$E$1:$M$3728,9,0)</f>
        <v>Puerto Montt</v>
      </c>
      <c r="E529" s="93">
        <f>SUMIF('2025'!$E$2:$E$13728,A529,'2025'!$H$2:$H$13728)</f>
        <v>34311078</v>
      </c>
      <c r="F529" s="93">
        <f>VLOOKUP(A529,'[1]DJ Empresas'!$A$7:$G$1036,7,0)</f>
        <v>35430176</v>
      </c>
      <c r="G529" s="94">
        <f t="shared" si="8"/>
        <v>1119098</v>
      </c>
    </row>
    <row r="530" spans="1:7" x14ac:dyDescent="0.25">
      <c r="A530" s="1" t="s">
        <v>2365</v>
      </c>
      <c r="B530" s="22" t="s">
        <v>2366</v>
      </c>
      <c r="C530" s="22" t="s">
        <v>47</v>
      </c>
      <c r="D530" s="22" t="str">
        <f>VLOOKUP(A530,'2025'!$E$1:$M$3728,9,0)</f>
        <v>Santiago</v>
      </c>
      <c r="E530" s="93">
        <f>SUMIF('2025'!$E$2:$E$13728,A530,'2025'!$H$2:$H$13728)</f>
        <v>3500000</v>
      </c>
      <c r="F530" s="93">
        <f>VLOOKUP(A530,'[1]DJ Empresas'!$A$7:$G$1036,7,0)</f>
        <v>4599200</v>
      </c>
      <c r="G530" s="94">
        <f t="shared" si="8"/>
        <v>1099200</v>
      </c>
    </row>
    <row r="531" spans="1:7" x14ac:dyDescent="0.25">
      <c r="A531" s="1" t="s">
        <v>838</v>
      </c>
      <c r="B531" s="22" t="s">
        <v>839</v>
      </c>
      <c r="C531" s="22" t="s">
        <v>47</v>
      </c>
      <c r="D531" s="22" t="str">
        <f>VLOOKUP(A531,'2025'!$E$1:$M$3728,9,0)</f>
        <v>Santiago</v>
      </c>
      <c r="E531" s="93">
        <f>SUMIF('2025'!$E$2:$E$13728,A531,'2025'!$H$2:$H$13728)</f>
        <v>20856595</v>
      </c>
      <c r="F531" s="93">
        <f>VLOOKUP(A531,'[1]DJ Empresas'!$A$7:$G$1036,7,0)</f>
        <v>21948102</v>
      </c>
      <c r="G531" s="94">
        <f t="shared" si="8"/>
        <v>1091507</v>
      </c>
    </row>
    <row r="532" spans="1:7" x14ac:dyDescent="0.25">
      <c r="A532" s="1" t="s">
        <v>362</v>
      </c>
      <c r="B532" s="22" t="s">
        <v>363</v>
      </c>
      <c r="C532" s="22" t="s">
        <v>47</v>
      </c>
      <c r="D532" s="22" t="str">
        <f>VLOOKUP(A532,'2025'!$E$1:$M$3728,9,0)</f>
        <v>Santiago</v>
      </c>
      <c r="E532" s="93">
        <f>SUMIF('2025'!$E$2:$E$13728,A532,'2025'!$H$2:$H$13728)</f>
        <v>8267466</v>
      </c>
      <c r="F532" s="93">
        <f>VLOOKUP(A532,'[1]DJ Empresas'!$A$7:$G$1036,7,0)</f>
        <v>9344268</v>
      </c>
      <c r="G532" s="94">
        <f t="shared" si="8"/>
        <v>1076802</v>
      </c>
    </row>
    <row r="533" spans="1:7" x14ac:dyDescent="0.25">
      <c r="A533" s="1" t="s">
        <v>2351</v>
      </c>
      <c r="B533" s="22" t="s">
        <v>2352</v>
      </c>
      <c r="C533" s="22" t="s">
        <v>47</v>
      </c>
      <c r="D533" s="22" t="str">
        <f>VLOOKUP(A533,'2025'!$E$1:$M$3728,9,0)</f>
        <v>Santiago</v>
      </c>
      <c r="E533" s="93">
        <f>SUMIF('2025'!$E$2:$E$13728,A533,'2025'!$H$2:$H$13728)</f>
        <v>2603296</v>
      </c>
      <c r="F533" s="93">
        <f>VLOOKUP(A533,'[1]DJ Empresas'!$A$7:$G$1036,7,0)</f>
        <v>3664088</v>
      </c>
      <c r="G533" s="94">
        <f t="shared" si="8"/>
        <v>1060792</v>
      </c>
    </row>
    <row r="534" spans="1:7" x14ac:dyDescent="0.25">
      <c r="A534" s="1" t="s">
        <v>606</v>
      </c>
      <c r="B534" s="22" t="s">
        <v>607</v>
      </c>
      <c r="C534" s="22" t="s">
        <v>57</v>
      </c>
      <c r="D534" s="22" t="str">
        <f>VLOOKUP(A534,'2025'!$E$1:$M$3728,9,0)</f>
        <v>Santiago</v>
      </c>
      <c r="E534" s="93">
        <f>SUMIF('2025'!$E$2:$E$13728,A534,'2025'!$H$2:$H$13728)</f>
        <v>80098679</v>
      </c>
      <c r="F534" s="93">
        <f>VLOOKUP(A534,'[1]DJ Empresas'!$A$7:$G$1036,7,0)</f>
        <v>81154869</v>
      </c>
      <c r="G534" s="94">
        <f t="shared" si="8"/>
        <v>1056190</v>
      </c>
    </row>
    <row r="535" spans="1:7" x14ac:dyDescent="0.25">
      <c r="A535" s="1" t="s">
        <v>1854</v>
      </c>
      <c r="B535" s="22" t="s">
        <v>1855</v>
      </c>
      <c r="C535" s="22" t="s">
        <v>47</v>
      </c>
      <c r="D535" s="22" t="str">
        <f>VLOOKUP(A535,'2025'!$E$1:$M$3728,9,0)</f>
        <v>Santiago</v>
      </c>
      <c r="E535" s="93">
        <f>SUMIF('2025'!$E$2:$E$13728,A535,'2025'!$H$2:$H$13728)</f>
        <v>1600000</v>
      </c>
      <c r="F535" s="93">
        <f>VLOOKUP(A535,'[1]DJ Empresas'!$A$7:$G$1036,7,0)</f>
        <v>2652435</v>
      </c>
      <c r="G535" s="94">
        <f t="shared" si="8"/>
        <v>1052435</v>
      </c>
    </row>
    <row r="536" spans="1:7" x14ac:dyDescent="0.25">
      <c r="A536" s="1" t="s">
        <v>1147</v>
      </c>
      <c r="B536" s="22" t="s">
        <v>1148</v>
      </c>
      <c r="C536" s="22" t="s">
        <v>54</v>
      </c>
      <c r="D536" s="22" t="str">
        <f>VLOOKUP(A536,'2025'!$E$1:$M$3728,9,0)</f>
        <v>Santiago</v>
      </c>
      <c r="E536" s="93">
        <f>SUMIF('2025'!$E$2:$E$13728,A536,'2025'!$H$2:$H$13728)</f>
        <v>15072852</v>
      </c>
      <c r="F536" s="93">
        <f>VLOOKUP(A536,'[1]DJ Empresas'!$A$7:$G$1036,7,0)</f>
        <v>16084097</v>
      </c>
      <c r="G536" s="94">
        <f t="shared" si="8"/>
        <v>1011245</v>
      </c>
    </row>
    <row r="537" spans="1:7" x14ac:dyDescent="0.25">
      <c r="A537" s="1" t="s">
        <v>360</v>
      </c>
      <c r="B537" s="22" t="s">
        <v>361</v>
      </c>
      <c r="C537" s="22" t="s">
        <v>77</v>
      </c>
      <c r="D537" s="22" t="str">
        <f>VLOOKUP(A537,'2025'!$E$1:$M$3728,9,0)</f>
        <v>Santiago</v>
      </c>
      <c r="E537" s="93">
        <f>SUMIF('2025'!$E$2:$E$13728,A537,'2025'!$H$2:$H$13728)</f>
        <v>6957788</v>
      </c>
      <c r="F537" s="93">
        <f>VLOOKUP(A537,'[1]DJ Empresas'!$A$7:$G$1036,7,0)</f>
        <v>7962751</v>
      </c>
      <c r="G537" s="94">
        <f t="shared" si="8"/>
        <v>1004963</v>
      </c>
    </row>
    <row r="538" spans="1:7" x14ac:dyDescent="0.25">
      <c r="A538" s="1" t="s">
        <v>127</v>
      </c>
      <c r="B538" s="22" t="s">
        <v>128</v>
      </c>
      <c r="C538" s="22" t="s">
        <v>51</v>
      </c>
      <c r="D538" s="22" t="str">
        <f>VLOOKUP(A538,'2025'!$E$1:$M$3728,9,0)</f>
        <v>Viña Del Mar</v>
      </c>
      <c r="E538" s="93">
        <f>SUMIF('2025'!$E$2:$E$13728,A538,'2025'!$H$2:$H$13728)</f>
        <v>2467708</v>
      </c>
      <c r="F538" s="93">
        <f>VLOOKUP(A538,'[1]DJ Empresas'!$A$7:$G$1036,7,0)</f>
        <v>3457550</v>
      </c>
      <c r="G538" s="94">
        <f t="shared" si="8"/>
        <v>989842</v>
      </c>
    </row>
    <row r="539" spans="1:7" x14ac:dyDescent="0.25">
      <c r="A539" s="1" t="s">
        <v>1363</v>
      </c>
      <c r="B539" s="22" t="s">
        <v>1364</v>
      </c>
      <c r="C539" s="22" t="s">
        <v>42</v>
      </c>
      <c r="D539" s="22" t="str">
        <f>VLOOKUP(A539,'2025'!$E$1:$M$3728,9,0)</f>
        <v>Puerto Montt</v>
      </c>
      <c r="E539" s="93">
        <f>SUMIF('2025'!$E$2:$E$13728,A539,'2025'!$H$2:$H$13728)</f>
        <v>3683332</v>
      </c>
      <c r="F539" s="93">
        <f>VLOOKUP(A539,'[1]DJ Empresas'!$A$7:$G$1036,7,0)</f>
        <v>4668777</v>
      </c>
      <c r="G539" s="94">
        <f t="shared" si="8"/>
        <v>985445</v>
      </c>
    </row>
    <row r="540" spans="1:7" x14ac:dyDescent="0.25">
      <c r="A540" s="1" t="s">
        <v>978</v>
      </c>
      <c r="B540" s="22" t="s">
        <v>979</v>
      </c>
      <c r="C540" s="22" t="s">
        <v>64</v>
      </c>
      <c r="D540" s="22" t="str">
        <f>VLOOKUP(A540,'2025'!$E$1:$M$3728,9,0)</f>
        <v>Concepción</v>
      </c>
      <c r="E540" s="93">
        <f>SUMIF('2025'!$E$2:$E$13728,A540,'2025'!$H$2:$H$13728)</f>
        <v>34919411</v>
      </c>
      <c r="F540" s="93">
        <f>VLOOKUP(A540,'[1]DJ Empresas'!$A$7:$G$1036,7,0)</f>
        <v>35897734</v>
      </c>
      <c r="G540" s="94">
        <f t="shared" si="8"/>
        <v>978323</v>
      </c>
    </row>
    <row r="541" spans="1:7" x14ac:dyDescent="0.25">
      <c r="A541" s="1" t="s">
        <v>2295</v>
      </c>
      <c r="B541" s="22" t="s">
        <v>2296</v>
      </c>
      <c r="C541" s="22" t="s">
        <v>54</v>
      </c>
      <c r="D541" s="22" t="str">
        <f>VLOOKUP(A541,'2025'!$E$1:$M$3728,9,0)</f>
        <v>Santiago</v>
      </c>
      <c r="E541" s="93">
        <f>SUMIF('2025'!$E$2:$E$13728,A541,'2025'!$H$2:$H$13728)</f>
        <v>1000000</v>
      </c>
      <c r="F541" s="93">
        <f>VLOOKUP(A541,'[1]DJ Empresas'!$A$7:$G$1036,7,0)</f>
        <v>1956839</v>
      </c>
      <c r="G541" s="94">
        <f t="shared" si="8"/>
        <v>956839</v>
      </c>
    </row>
    <row r="542" spans="1:7" x14ac:dyDescent="0.25">
      <c r="A542" s="1" t="s">
        <v>2273</v>
      </c>
      <c r="B542" s="22" t="s">
        <v>2274</v>
      </c>
      <c r="C542" s="22" t="s">
        <v>54</v>
      </c>
      <c r="D542" s="22" t="str">
        <f>VLOOKUP(A542,'2025'!$E$1:$M$3728,9,0)</f>
        <v>Santiago</v>
      </c>
      <c r="E542" s="93">
        <f>SUMIF('2025'!$E$2:$E$13728,A542,'2025'!$H$2:$H$13728)</f>
        <v>500000</v>
      </c>
      <c r="F542" s="93">
        <f>VLOOKUP(A542,'[1]DJ Empresas'!$A$7:$G$1036,7,0)</f>
        <v>1439393</v>
      </c>
      <c r="G542" s="94">
        <f t="shared" si="8"/>
        <v>939393</v>
      </c>
    </row>
    <row r="543" spans="1:7" x14ac:dyDescent="0.25">
      <c r="A543" s="1" t="s">
        <v>2259</v>
      </c>
      <c r="B543" s="22" t="s">
        <v>2260</v>
      </c>
      <c r="C543" s="22" t="s">
        <v>42</v>
      </c>
      <c r="D543" s="22" t="str">
        <f>VLOOKUP(A543,'2025'!$E$1:$M$3728,9,0)</f>
        <v>Puerto Montt</v>
      </c>
      <c r="E543" s="93">
        <f>SUMIF('2025'!$E$2:$E$13728,A543,'2025'!$H$2:$H$13728)</f>
        <v>245154</v>
      </c>
      <c r="F543" s="93">
        <f>VLOOKUP(A543,'[1]DJ Empresas'!$A$7:$G$1036,7,0)</f>
        <v>1179360</v>
      </c>
      <c r="G543" s="94">
        <f t="shared" si="8"/>
        <v>934206</v>
      </c>
    </row>
    <row r="544" spans="1:7" x14ac:dyDescent="0.25">
      <c r="A544" s="1" t="s">
        <v>257</v>
      </c>
      <c r="B544" s="22" t="s">
        <v>258</v>
      </c>
      <c r="C544" s="22" t="s">
        <v>42</v>
      </c>
      <c r="D544" s="22" t="str">
        <f>VLOOKUP(A544,'2025'!$E$1:$M$3728,9,0)</f>
        <v>Puerto Montt</v>
      </c>
      <c r="E544" s="93">
        <f>SUMIF('2025'!$E$2:$E$13728,A544,'2025'!$H$2:$H$13728)</f>
        <v>7563125</v>
      </c>
      <c r="F544" s="93">
        <f>VLOOKUP(A544,'[1]DJ Empresas'!$A$7:$G$1036,7,0)</f>
        <v>8494758</v>
      </c>
      <c r="G544" s="94">
        <f t="shared" si="8"/>
        <v>931633</v>
      </c>
    </row>
    <row r="545" spans="1:7" x14ac:dyDescent="0.25">
      <c r="A545" s="1" t="s">
        <v>808</v>
      </c>
      <c r="B545" s="22" t="s">
        <v>809</v>
      </c>
      <c r="C545" s="22" t="s">
        <v>77</v>
      </c>
      <c r="D545" s="22" t="str">
        <f>VLOOKUP(A545,'2025'!$E$1:$M$3728,9,0)</f>
        <v>Santiago</v>
      </c>
      <c r="E545" s="93">
        <f>SUMIF('2025'!$E$2:$E$13728,A545,'2025'!$H$2:$H$13728)</f>
        <v>12000000</v>
      </c>
      <c r="F545" s="93">
        <f>VLOOKUP(A545,'[1]DJ Empresas'!$A$7:$G$1036,7,0)</f>
        <v>12930173</v>
      </c>
      <c r="G545" s="94">
        <f t="shared" si="8"/>
        <v>930173</v>
      </c>
    </row>
    <row r="546" spans="1:7" x14ac:dyDescent="0.25">
      <c r="A546" s="1" t="s">
        <v>453</v>
      </c>
      <c r="B546" s="22" t="s">
        <v>454</v>
      </c>
      <c r="C546" s="22" t="s">
        <v>57</v>
      </c>
      <c r="D546" s="22" t="str">
        <f>VLOOKUP(A546,'2025'!$E$1:$M$3728,9,0)</f>
        <v>Santiago</v>
      </c>
      <c r="E546" s="93">
        <f>SUMIF('2025'!$E$2:$E$13728,A546,'2025'!$H$2:$H$13728)</f>
        <v>32955840</v>
      </c>
      <c r="F546" s="93">
        <f>VLOOKUP(A546,'[1]DJ Empresas'!$A$7:$G$1036,7,0)</f>
        <v>33868574</v>
      </c>
      <c r="G546" s="94">
        <f t="shared" si="8"/>
        <v>912734</v>
      </c>
    </row>
    <row r="547" spans="1:7" x14ac:dyDescent="0.25">
      <c r="A547" s="1" t="s">
        <v>1349</v>
      </c>
      <c r="B547" s="22" t="s">
        <v>1350</v>
      </c>
      <c r="C547" s="22" t="s">
        <v>54</v>
      </c>
      <c r="D547" s="22" t="str">
        <f>VLOOKUP(A547,'2025'!$E$1:$M$3728,9,0)</f>
        <v>Santiago</v>
      </c>
      <c r="E547" s="93">
        <f>SUMIF('2025'!$E$2:$E$13728,A547,'2025'!$H$2:$H$13728)</f>
        <v>40700000</v>
      </c>
      <c r="F547" s="93">
        <f>VLOOKUP(A547,'[1]DJ Empresas'!$A$7:$G$1036,7,0)</f>
        <v>41607666</v>
      </c>
      <c r="G547" s="94">
        <f t="shared" si="8"/>
        <v>907666</v>
      </c>
    </row>
    <row r="548" spans="1:7" x14ac:dyDescent="0.25">
      <c r="A548" s="1" t="s">
        <v>2010</v>
      </c>
      <c r="B548" s="22" t="s">
        <v>2011</v>
      </c>
      <c r="C548" s="22" t="s">
        <v>54</v>
      </c>
      <c r="D548" s="22" t="str">
        <f>VLOOKUP(A548,'2025'!$E$1:$M$3728,9,0)</f>
        <v>Santiago</v>
      </c>
      <c r="E548" s="93">
        <f>SUMIF('2025'!$E$2:$E$13728,A548,'2025'!$H$2:$H$13728)</f>
        <v>6576945</v>
      </c>
      <c r="F548" s="93">
        <f>VLOOKUP(A548,'[1]DJ Empresas'!$A$7:$G$1036,7,0)</f>
        <v>7483021</v>
      </c>
      <c r="G548" s="94">
        <f t="shared" si="8"/>
        <v>906076</v>
      </c>
    </row>
    <row r="549" spans="1:7" x14ac:dyDescent="0.25">
      <c r="A549" s="1" t="s">
        <v>2250</v>
      </c>
      <c r="B549" s="22" t="s">
        <v>2251</v>
      </c>
      <c r="C549" s="22" t="s">
        <v>51</v>
      </c>
      <c r="D549" s="22" t="str">
        <f>VLOOKUP(A549,'2025'!$E$1:$M$3728,9,0)</f>
        <v>La Serena</v>
      </c>
      <c r="E549" s="93">
        <f>SUMIF('2025'!$E$2:$E$13728,A549,'2025'!$H$2:$H$13728)</f>
        <v>892037</v>
      </c>
      <c r="F549" s="93">
        <f>VLOOKUP(A549,'[1]DJ Empresas'!$A$7:$G$1036,7,0)</f>
        <v>1795963</v>
      </c>
      <c r="G549" s="94">
        <f t="shared" si="8"/>
        <v>903926</v>
      </c>
    </row>
    <row r="550" spans="1:7" x14ac:dyDescent="0.25">
      <c r="A550" s="1" t="s">
        <v>225</v>
      </c>
      <c r="B550" s="22" t="s">
        <v>226</v>
      </c>
      <c r="C550" s="22" t="s">
        <v>77</v>
      </c>
      <c r="D550" s="22" t="str">
        <f>VLOOKUP(A550,'2025'!$E$1:$M$3728,9,0)</f>
        <v>Santiago</v>
      </c>
      <c r="E550" s="93">
        <f>SUMIF('2025'!$E$2:$E$13728,A550,'2025'!$H$2:$H$13728)</f>
        <v>119900000</v>
      </c>
      <c r="F550" s="93">
        <f>VLOOKUP(A550,'[1]DJ Empresas'!$A$7:$G$1036,7,0)</f>
        <v>120798067</v>
      </c>
      <c r="G550" s="94">
        <f t="shared" si="8"/>
        <v>898067</v>
      </c>
    </row>
    <row r="551" spans="1:7" x14ac:dyDescent="0.25">
      <c r="A551" s="1" t="s">
        <v>1208</v>
      </c>
      <c r="B551" s="22" t="s">
        <v>1209</v>
      </c>
      <c r="C551" s="22" t="s">
        <v>77</v>
      </c>
      <c r="D551" s="22" t="str">
        <f>VLOOKUP(A551,'2025'!$E$1:$M$3728,9,0)</f>
        <v>Santiago</v>
      </c>
      <c r="E551" s="93">
        <f>SUMIF('2025'!$E$2:$E$13728,A551,'2025'!$H$2:$H$13728)</f>
        <v>17199391</v>
      </c>
      <c r="F551" s="93">
        <f>VLOOKUP(A551,'[1]DJ Empresas'!$A$7:$G$1036,7,0)</f>
        <v>18096130</v>
      </c>
      <c r="G551" s="94">
        <f t="shared" si="8"/>
        <v>896739</v>
      </c>
    </row>
    <row r="552" spans="1:7" x14ac:dyDescent="0.25">
      <c r="A552" s="1" t="s">
        <v>244</v>
      </c>
      <c r="B552" s="22" t="s">
        <v>245</v>
      </c>
      <c r="C552" s="22" t="s">
        <v>57</v>
      </c>
      <c r="D552" s="22" t="str">
        <f>VLOOKUP(A552,'2025'!$E$1:$M$3728,9,0)</f>
        <v>Santiago</v>
      </c>
      <c r="E552" s="93">
        <f>SUMIF('2025'!$E$2:$E$13728,A552,'2025'!$H$2:$H$13728)</f>
        <v>1000000</v>
      </c>
      <c r="F552" s="93">
        <f>VLOOKUP(A552,'[1]DJ Empresas'!$A$7:$G$1036,7,0)</f>
        <v>1895972</v>
      </c>
      <c r="G552" s="94">
        <f t="shared" si="8"/>
        <v>895972</v>
      </c>
    </row>
    <row r="553" spans="1:7" x14ac:dyDescent="0.25">
      <c r="A553" s="1" t="s">
        <v>2193</v>
      </c>
      <c r="B553" s="22" t="s">
        <v>2194</v>
      </c>
      <c r="C553" s="22" t="s">
        <v>57</v>
      </c>
      <c r="D553" s="22" t="str">
        <f>VLOOKUP(A553,'2025'!$E$1:$M$3728,9,0)</f>
        <v>Santiago</v>
      </c>
      <c r="E553" s="93">
        <f>SUMIF('2025'!$E$2:$E$13728,A553,'2025'!$H$2:$H$13728)</f>
        <v>16559396</v>
      </c>
      <c r="F553" s="93">
        <f>VLOOKUP(A553,'[1]DJ Empresas'!$A$7:$G$1036,7,0)</f>
        <v>17443677</v>
      </c>
      <c r="G553" s="94">
        <f t="shared" si="8"/>
        <v>884281</v>
      </c>
    </row>
    <row r="554" spans="1:7" x14ac:dyDescent="0.25">
      <c r="A554" s="1" t="s">
        <v>1276</v>
      </c>
      <c r="B554" s="22" t="s">
        <v>1277</v>
      </c>
      <c r="C554" s="22" t="s">
        <v>42</v>
      </c>
      <c r="D554" s="22" t="str">
        <f>VLOOKUP(A554,'2025'!$E$1:$M$3728,9,0)</f>
        <v>Puerto Montt</v>
      </c>
      <c r="E554" s="93">
        <f>SUMIF('2025'!$E$2:$E$13728,A554,'2025'!$H$2:$H$13728)</f>
        <v>46524628</v>
      </c>
      <c r="F554" s="93">
        <f>VLOOKUP(A554,'[1]DJ Empresas'!$A$7:$G$1036,7,0)</f>
        <v>47393008</v>
      </c>
      <c r="G554" s="94">
        <f t="shared" si="8"/>
        <v>868380</v>
      </c>
    </row>
    <row r="555" spans="1:7" x14ac:dyDescent="0.25">
      <c r="A555" s="1" t="s">
        <v>888</v>
      </c>
      <c r="B555" s="22" t="s">
        <v>889</v>
      </c>
      <c r="C555" s="22" t="s">
        <v>77</v>
      </c>
      <c r="D555" s="22" t="str">
        <f>VLOOKUP(A555,'2025'!$E$1:$M$3728,9,0)</f>
        <v>Santiago</v>
      </c>
      <c r="E555" s="93">
        <f>SUMIF('2025'!$E$2:$E$13728,A555,'2025'!$H$2:$H$13728)</f>
        <v>35000000</v>
      </c>
      <c r="F555" s="93">
        <f>VLOOKUP(A555,'[1]DJ Empresas'!$A$7:$G$1036,7,0)</f>
        <v>35866416</v>
      </c>
      <c r="G555" s="94">
        <f t="shared" si="8"/>
        <v>866416</v>
      </c>
    </row>
    <row r="556" spans="1:7" x14ac:dyDescent="0.25">
      <c r="A556" s="1" t="s">
        <v>2287</v>
      </c>
      <c r="B556" s="22" t="s">
        <v>2288</v>
      </c>
      <c r="C556" s="22" t="s">
        <v>54</v>
      </c>
      <c r="D556" s="22" t="str">
        <f>VLOOKUP(A556,'2025'!$E$1:$M$3728,9,0)</f>
        <v>Santiago</v>
      </c>
      <c r="E556" s="93">
        <f>SUMIF('2025'!$E$2:$E$13728,A556,'2025'!$H$2:$H$13728)</f>
        <v>500000</v>
      </c>
      <c r="F556" s="93">
        <f>VLOOKUP(A556,'[1]DJ Empresas'!$A$7:$G$1036,7,0)</f>
        <v>1363845</v>
      </c>
      <c r="G556" s="94">
        <f t="shared" si="8"/>
        <v>863845</v>
      </c>
    </row>
    <row r="557" spans="1:7" x14ac:dyDescent="0.25">
      <c r="A557" s="1" t="s">
        <v>219</v>
      </c>
      <c r="B557" s="22" t="s">
        <v>220</v>
      </c>
      <c r="C557" s="22" t="s">
        <v>42</v>
      </c>
      <c r="D557" s="22" t="str">
        <f>VLOOKUP(A557,'2025'!$E$1:$M$3728,9,0)</f>
        <v>Puerto Montt</v>
      </c>
      <c r="E557" s="93">
        <f>SUMIF('2025'!$E$2:$E$13728,A557,'2025'!$H$2:$H$13728)</f>
        <v>7397072</v>
      </c>
      <c r="F557" s="93">
        <f>VLOOKUP(A557,'[1]DJ Empresas'!$A$7:$G$1036,7,0)</f>
        <v>8231342</v>
      </c>
      <c r="G557" s="94">
        <f t="shared" si="8"/>
        <v>834270</v>
      </c>
    </row>
    <row r="558" spans="1:7" x14ac:dyDescent="0.25">
      <c r="A558" s="1" t="s">
        <v>1422</v>
      </c>
      <c r="B558" s="22" t="s">
        <v>1423</v>
      </c>
      <c r="C558" s="22" t="s">
        <v>47</v>
      </c>
      <c r="D558" s="22" t="str">
        <f>VLOOKUP(A558,'2025'!$E$1:$M$3728,9,0)</f>
        <v>Santiago</v>
      </c>
      <c r="E558" s="93">
        <f>SUMIF('2025'!$E$2:$E$13728,A558,'2025'!$H$2:$H$13728)</f>
        <v>35326672</v>
      </c>
      <c r="F558" s="93">
        <f>VLOOKUP(A558,'[1]DJ Empresas'!$A$7:$G$1036,7,0)</f>
        <v>36147152</v>
      </c>
      <c r="G558" s="94">
        <f t="shared" si="8"/>
        <v>820480</v>
      </c>
    </row>
    <row r="559" spans="1:7" x14ac:dyDescent="0.25">
      <c r="A559" s="1" t="s">
        <v>419</v>
      </c>
      <c r="B559" s="22" t="s">
        <v>420</v>
      </c>
      <c r="C559" s="22" t="s">
        <v>42</v>
      </c>
      <c r="D559" s="22" t="str">
        <f>VLOOKUP(A559,'2025'!$E$1:$M$3728,9,0)</f>
        <v>Puerto Montt</v>
      </c>
      <c r="E559" s="93">
        <f>SUMIF('2025'!$E$2:$E$13728,A559,'2025'!$H$2:$H$13728)</f>
        <v>38039705</v>
      </c>
      <c r="F559" s="93">
        <f>VLOOKUP(A559,'[1]DJ Empresas'!$A$7:$G$1036,7,0)</f>
        <v>38854538</v>
      </c>
      <c r="G559" s="94">
        <f t="shared" si="8"/>
        <v>814833</v>
      </c>
    </row>
    <row r="560" spans="1:7" x14ac:dyDescent="0.25">
      <c r="A560" s="1" t="s">
        <v>834</v>
      </c>
      <c r="B560" s="22" t="s">
        <v>835</v>
      </c>
      <c r="C560" s="22" t="s">
        <v>57</v>
      </c>
      <c r="D560" s="22" t="str">
        <f>VLOOKUP(A560,'2025'!$E$1:$M$3728,9,0)</f>
        <v>Santiago</v>
      </c>
      <c r="E560" s="93">
        <f>SUMIF('2025'!$E$2:$E$13728,A560,'2025'!$H$2:$H$13728)</f>
        <v>49494518</v>
      </c>
      <c r="F560" s="93">
        <f>VLOOKUP(A560,'[1]DJ Empresas'!$A$7:$G$1036,7,0)</f>
        <v>50281136</v>
      </c>
      <c r="G560" s="94">
        <f t="shared" si="8"/>
        <v>786618</v>
      </c>
    </row>
    <row r="561" spans="1:7" x14ac:dyDescent="0.25">
      <c r="A561" s="1" t="s">
        <v>1289</v>
      </c>
      <c r="B561" s="22" t="s">
        <v>1290</v>
      </c>
      <c r="C561" s="22" t="s">
        <v>47</v>
      </c>
      <c r="D561" s="22" t="str">
        <f>VLOOKUP(A561,'2025'!$E$1:$M$3728,9,0)</f>
        <v>Santiago</v>
      </c>
      <c r="E561" s="93">
        <f>SUMIF('2025'!$E$2:$E$13728,A561,'2025'!$H$2:$H$13728)</f>
        <v>104500000</v>
      </c>
      <c r="F561" s="93">
        <f>VLOOKUP(A561,'[1]DJ Empresas'!$A$7:$G$1036,7,0)</f>
        <v>105286158</v>
      </c>
      <c r="G561" s="94">
        <f t="shared" si="8"/>
        <v>786158</v>
      </c>
    </row>
    <row r="562" spans="1:7" x14ac:dyDescent="0.25">
      <c r="A562" s="1" t="s">
        <v>1886</v>
      </c>
      <c r="B562" s="22" t="s">
        <v>1887</v>
      </c>
      <c r="C562" s="22" t="s">
        <v>77</v>
      </c>
      <c r="D562" s="22" t="str">
        <f>VLOOKUP(A562,'2025'!$E$1:$M$3728,9,0)</f>
        <v>Santiago</v>
      </c>
      <c r="E562" s="93">
        <f>SUMIF('2025'!$E$2:$E$13728,A562,'2025'!$H$2:$H$13728)</f>
        <v>10716958</v>
      </c>
      <c r="F562" s="93">
        <f>VLOOKUP(A562,'[1]DJ Empresas'!$A$7:$G$1036,7,0)</f>
        <v>11480774</v>
      </c>
      <c r="G562" s="94">
        <f t="shared" si="8"/>
        <v>763816</v>
      </c>
    </row>
    <row r="563" spans="1:7" x14ac:dyDescent="0.25">
      <c r="A563" s="1" t="s">
        <v>1091</v>
      </c>
      <c r="B563" s="22" t="s">
        <v>1092</v>
      </c>
      <c r="C563" s="22" t="s">
        <v>77</v>
      </c>
      <c r="D563" s="22" t="str">
        <f>VLOOKUP(A563,'2025'!$E$1:$M$3728,9,0)</f>
        <v>Santiago</v>
      </c>
      <c r="E563" s="93">
        <f>SUMIF('2025'!$E$2:$E$13728,A563,'2025'!$H$2:$H$13728)</f>
        <v>12586581</v>
      </c>
      <c r="F563" s="93">
        <f>VLOOKUP(A563,'[1]DJ Empresas'!$A$7:$G$1036,7,0)</f>
        <v>13338955</v>
      </c>
      <c r="G563" s="94">
        <f t="shared" si="8"/>
        <v>752374</v>
      </c>
    </row>
    <row r="564" spans="1:7" x14ac:dyDescent="0.25">
      <c r="A564" s="1" t="s">
        <v>1475</v>
      </c>
      <c r="B564" s="22" t="s">
        <v>1476</v>
      </c>
      <c r="C564" s="22" t="s">
        <v>47</v>
      </c>
      <c r="D564" s="22" t="str">
        <f>VLOOKUP(A564,'2025'!$E$1:$M$3728,9,0)</f>
        <v>Santiago</v>
      </c>
      <c r="E564" s="93">
        <f>SUMIF('2025'!$E$2:$E$13728,A564,'2025'!$H$2:$H$13728)</f>
        <v>1976217</v>
      </c>
      <c r="F564" s="93">
        <f>VLOOKUP(A564,'[1]DJ Empresas'!$A$7:$G$1036,7,0)</f>
        <v>2696098</v>
      </c>
      <c r="G564" s="94">
        <f t="shared" si="8"/>
        <v>719881</v>
      </c>
    </row>
    <row r="565" spans="1:7" x14ac:dyDescent="0.25">
      <c r="A565" s="1" t="s">
        <v>2045</v>
      </c>
      <c r="B565" s="22" t="s">
        <v>2046</v>
      </c>
      <c r="C565" s="22" t="s">
        <v>57</v>
      </c>
      <c r="D565" s="22" t="str">
        <f>VLOOKUP(A565,'2025'!$E$1:$M$3728,9,0)</f>
        <v>Santiago</v>
      </c>
      <c r="E565" s="93">
        <f>SUMIF('2025'!$E$2:$E$13728,A565,'2025'!$H$2:$H$13728)</f>
        <v>7861732</v>
      </c>
      <c r="F565" s="93">
        <f>VLOOKUP(A565,'[1]DJ Empresas'!$A$7:$G$1036,7,0)</f>
        <v>8581108</v>
      </c>
      <c r="G565" s="94">
        <f t="shared" si="8"/>
        <v>719376</v>
      </c>
    </row>
    <row r="566" spans="1:7" x14ac:dyDescent="0.25">
      <c r="A566" s="1" t="s">
        <v>2424</v>
      </c>
      <c r="B566" s="22" t="s">
        <v>2425</v>
      </c>
      <c r="C566" s="22" t="s">
        <v>47</v>
      </c>
      <c r="D566" s="22" t="str">
        <f>VLOOKUP(A566,'2025'!$E$1:$M$3728,9,0)</f>
        <v>Santiago</v>
      </c>
      <c r="E566" s="93">
        <f>SUMIF('2025'!$E$2:$E$13728,A566,'2025'!$H$2:$H$13728)</f>
        <v>11063545</v>
      </c>
      <c r="F566" s="93">
        <f>VLOOKUP(A566,'[1]DJ Empresas'!$A$7:$G$1036,7,0)</f>
        <v>11769229</v>
      </c>
      <c r="G566" s="94">
        <f t="shared" si="8"/>
        <v>705684</v>
      </c>
    </row>
    <row r="567" spans="1:7" x14ac:dyDescent="0.25">
      <c r="A567" s="1" t="s">
        <v>970</v>
      </c>
      <c r="B567" s="22" t="s">
        <v>971</v>
      </c>
      <c r="C567" s="22" t="s">
        <v>47</v>
      </c>
      <c r="D567" s="22" t="str">
        <f>VLOOKUP(A567,'2025'!$E$1:$M$3728,9,0)</f>
        <v>Santiago</v>
      </c>
      <c r="E567" s="93">
        <f>SUMIF('2025'!$E$2:$E$13728,A567,'2025'!$H$2:$H$13728)</f>
        <v>35178089</v>
      </c>
      <c r="F567" s="93">
        <f>VLOOKUP(A567,'[1]DJ Empresas'!$A$7:$G$1036,7,0)</f>
        <v>35881257</v>
      </c>
      <c r="G567" s="94">
        <f t="shared" si="8"/>
        <v>703168</v>
      </c>
    </row>
    <row r="568" spans="1:7" x14ac:dyDescent="0.25">
      <c r="A568" s="1" t="s">
        <v>491</v>
      </c>
      <c r="B568" s="22" t="s">
        <v>492</v>
      </c>
      <c r="C568" s="22" t="s">
        <v>47</v>
      </c>
      <c r="D568" s="22" t="str">
        <f>VLOOKUP(A568,'2025'!$E$1:$M$3728,9,0)</f>
        <v>Santiago</v>
      </c>
      <c r="E568" s="93">
        <f>SUMIF('2025'!$E$2:$E$13728,A568,'2025'!$H$2:$H$13728)</f>
        <v>7108046</v>
      </c>
      <c r="F568" s="93">
        <f>VLOOKUP(A568,'[1]DJ Empresas'!$A$7:$G$1036,7,0)</f>
        <v>7809428</v>
      </c>
      <c r="G568" s="94">
        <f t="shared" si="8"/>
        <v>701382</v>
      </c>
    </row>
    <row r="569" spans="1:7" x14ac:dyDescent="0.25">
      <c r="A569" s="1" t="s">
        <v>1097</v>
      </c>
      <c r="B569" s="22" t="s">
        <v>1098</v>
      </c>
      <c r="C569" s="22" t="s">
        <v>77</v>
      </c>
      <c r="D569" s="22" t="str">
        <f>VLOOKUP(A569,'2025'!$E$1:$M$3728,9,0)</f>
        <v>Santiago</v>
      </c>
      <c r="E569" s="93">
        <f>SUMIF('2025'!$E$2:$E$13728,A569,'2025'!$H$2:$H$13728)</f>
        <v>5372388</v>
      </c>
      <c r="F569" s="93">
        <f>VLOOKUP(A569,'[1]DJ Empresas'!$A$7:$G$1036,7,0)</f>
        <v>6062291</v>
      </c>
      <c r="G569" s="94">
        <f t="shared" si="8"/>
        <v>689903</v>
      </c>
    </row>
    <row r="570" spans="1:7" x14ac:dyDescent="0.25">
      <c r="A570" s="1" t="s">
        <v>70</v>
      </c>
      <c r="B570" s="22" t="s">
        <v>71</v>
      </c>
      <c r="C570" s="22" t="s">
        <v>51</v>
      </c>
      <c r="D570" s="22" t="str">
        <f>VLOOKUP(A570,'2025'!$E$1:$M$3728,9,0)</f>
        <v>La Serena</v>
      </c>
      <c r="E570" s="93">
        <f>SUMIF('2025'!$E$2:$E$13728,A570,'2025'!$H$2:$H$13728)</f>
        <v>50672240</v>
      </c>
      <c r="F570" s="93">
        <f>VLOOKUP(A570,'[1]DJ Empresas'!$A$7:$G$1036,7,0)</f>
        <v>51340720</v>
      </c>
      <c r="G570" s="94">
        <f t="shared" si="8"/>
        <v>668480</v>
      </c>
    </row>
    <row r="571" spans="1:7" x14ac:dyDescent="0.25">
      <c r="A571" s="1" t="s">
        <v>273</v>
      </c>
      <c r="B571" s="22" t="s">
        <v>274</v>
      </c>
      <c r="C571" s="22" t="s">
        <v>64</v>
      </c>
      <c r="D571" s="22" t="str">
        <f>VLOOKUP(A571,'2025'!$E$1:$M$3728,9,0)</f>
        <v>Concepción</v>
      </c>
      <c r="E571" s="93">
        <f>SUMIF('2025'!$E$2:$E$13728,A571,'2025'!$H$2:$H$13728)</f>
        <v>43566948</v>
      </c>
      <c r="F571" s="93">
        <f>VLOOKUP(A571,'[1]DJ Empresas'!$A$7:$G$1036,7,0)</f>
        <v>44233429</v>
      </c>
      <c r="G571" s="94">
        <f t="shared" si="8"/>
        <v>666481</v>
      </c>
    </row>
    <row r="572" spans="1:7" x14ac:dyDescent="0.25">
      <c r="A572" s="1" t="s">
        <v>1260</v>
      </c>
      <c r="B572" s="22" t="s">
        <v>1261</v>
      </c>
      <c r="C572" s="22" t="s">
        <v>42</v>
      </c>
      <c r="D572" s="22" t="str">
        <f>VLOOKUP(A572,'2025'!$E$1:$M$3728,9,0)</f>
        <v>Puerto Montt</v>
      </c>
      <c r="E572" s="93">
        <f>SUMIF('2025'!$E$2:$E$13728,A572,'2025'!$H$2:$H$13728)</f>
        <v>20174592</v>
      </c>
      <c r="F572" s="93">
        <f>VLOOKUP(A572,'[1]DJ Empresas'!$A$7:$G$1036,7,0)</f>
        <v>20839266</v>
      </c>
      <c r="G572" s="94">
        <f t="shared" si="8"/>
        <v>664674</v>
      </c>
    </row>
    <row r="573" spans="1:7" x14ac:dyDescent="0.25">
      <c r="A573" s="1" t="s">
        <v>123</v>
      </c>
      <c r="B573" s="22" t="s">
        <v>124</v>
      </c>
      <c r="C573" s="22" t="s">
        <v>77</v>
      </c>
      <c r="D573" s="22" t="str">
        <f>VLOOKUP(A573,'2025'!$E$1:$M$3728,9,0)</f>
        <v>Santiago</v>
      </c>
      <c r="E573" s="93">
        <f>SUMIF('2025'!$E$2:$E$13728,A573,'2025'!$H$2:$H$13728)</f>
        <v>15031921</v>
      </c>
      <c r="F573" s="93">
        <f>VLOOKUP(A573,'[1]DJ Empresas'!$A$7:$G$1036,7,0)</f>
        <v>15690290</v>
      </c>
      <c r="G573" s="94">
        <f t="shared" si="8"/>
        <v>658369</v>
      </c>
    </row>
    <row r="574" spans="1:7" x14ac:dyDescent="0.25">
      <c r="A574" s="1" t="s">
        <v>514</v>
      </c>
      <c r="B574" s="22" t="s">
        <v>515</v>
      </c>
      <c r="C574" s="22" t="s">
        <v>77</v>
      </c>
      <c r="D574" s="22" t="str">
        <f>VLOOKUP(A574,'2025'!$E$1:$M$3728,9,0)</f>
        <v>Santiago</v>
      </c>
      <c r="E574" s="93">
        <f>SUMIF('2025'!$E$2:$E$13728,A574,'2025'!$H$2:$H$13728)</f>
        <v>414600000</v>
      </c>
      <c r="F574" s="93">
        <f>VLOOKUP(A574,'[1]DJ Empresas'!$A$7:$G$1036,7,0)</f>
        <v>415252916</v>
      </c>
      <c r="G574" s="94">
        <f t="shared" si="8"/>
        <v>652916</v>
      </c>
    </row>
    <row r="575" spans="1:7" x14ac:dyDescent="0.25">
      <c r="A575" s="1" t="s">
        <v>2248</v>
      </c>
      <c r="B575" s="22" t="s">
        <v>2249</v>
      </c>
      <c r="C575" s="22" t="s">
        <v>51</v>
      </c>
      <c r="D575" s="22" t="str">
        <f>VLOOKUP(A575,'2025'!$E$1:$M$3728,9,0)</f>
        <v>La Serena</v>
      </c>
      <c r="E575" s="93">
        <f>SUMIF('2025'!$E$2:$E$13728,A575,'2025'!$H$2:$H$13728)</f>
        <v>1364812</v>
      </c>
      <c r="F575" s="93">
        <f>VLOOKUP(A575,'[1]DJ Empresas'!$A$7:$G$1036,7,0)</f>
        <v>2015792</v>
      </c>
      <c r="G575" s="94">
        <f t="shared" si="8"/>
        <v>650980</v>
      </c>
    </row>
    <row r="576" spans="1:7" x14ac:dyDescent="0.25">
      <c r="A576" s="1" t="s">
        <v>463</v>
      </c>
      <c r="B576" s="22" t="s">
        <v>464</v>
      </c>
      <c r="C576" s="22" t="s">
        <v>77</v>
      </c>
      <c r="D576" s="22" t="str">
        <f>VLOOKUP(A576,'2025'!$E$1:$M$3728,9,0)</f>
        <v>Santiago</v>
      </c>
      <c r="E576" s="93">
        <f>SUMIF('2025'!$E$2:$E$13728,A576,'2025'!$H$2:$H$13728)</f>
        <v>54963075</v>
      </c>
      <c r="F576" s="93">
        <f>VLOOKUP(A576,'[1]DJ Empresas'!$A$7:$G$1036,7,0)</f>
        <v>55611530</v>
      </c>
      <c r="G576" s="94">
        <f t="shared" si="8"/>
        <v>648455</v>
      </c>
    </row>
    <row r="577" spans="1:7" x14ac:dyDescent="0.25">
      <c r="A577" s="1" t="s">
        <v>2118</v>
      </c>
      <c r="B577" s="22" t="s">
        <v>2119</v>
      </c>
      <c r="C577" s="22" t="s">
        <v>57</v>
      </c>
      <c r="D577" s="22" t="str">
        <f>VLOOKUP(A577,'2025'!$E$1:$M$3728,9,0)</f>
        <v>Santiago</v>
      </c>
      <c r="E577" s="93">
        <f>SUMIF('2025'!$E$2:$E$13728,A577,'2025'!$H$2:$H$13728)</f>
        <v>27000000</v>
      </c>
      <c r="F577" s="93">
        <f>VLOOKUP(A577,'[1]DJ Empresas'!$A$7:$G$1036,7,0)</f>
        <v>27646589</v>
      </c>
      <c r="G577" s="94">
        <f t="shared" si="8"/>
        <v>646589</v>
      </c>
    </row>
    <row r="578" spans="1:7" x14ac:dyDescent="0.25">
      <c r="A578" s="1" t="s">
        <v>451</v>
      </c>
      <c r="B578" s="22" t="s">
        <v>452</v>
      </c>
      <c r="C578" s="22" t="s">
        <v>42</v>
      </c>
      <c r="D578" s="22" t="str">
        <f>VLOOKUP(A578,'2025'!$E$1:$M$3728,9,0)</f>
        <v>Puerto Montt</v>
      </c>
      <c r="E578" s="93">
        <f>SUMIF('2025'!$E$2:$E$13728,A578,'2025'!$H$2:$H$13728)</f>
        <v>21492703</v>
      </c>
      <c r="F578" s="93">
        <f>VLOOKUP(A578,'[1]DJ Empresas'!$A$7:$G$1036,7,0)</f>
        <v>22126271</v>
      </c>
      <c r="G578" s="94">
        <f t="shared" si="8"/>
        <v>633568</v>
      </c>
    </row>
    <row r="579" spans="1:7" x14ac:dyDescent="0.25">
      <c r="A579" s="1" t="s">
        <v>2369</v>
      </c>
      <c r="B579" s="22" t="s">
        <v>2370</v>
      </c>
      <c r="C579" s="22" t="s">
        <v>57</v>
      </c>
      <c r="D579" s="22" t="str">
        <f>VLOOKUP(A579,'2025'!$E$1:$M$3728,9,0)</f>
        <v>Santiago</v>
      </c>
      <c r="E579" s="93">
        <f>SUMIF('2025'!$E$2:$E$13728,A579,'2025'!$H$2:$H$13728)</f>
        <v>1015218</v>
      </c>
      <c r="F579" s="93">
        <f>VLOOKUP(A579,'[1]DJ Empresas'!$A$7:$G$1036,7,0)</f>
        <v>1644344</v>
      </c>
      <c r="G579" s="94">
        <f t="shared" si="8"/>
        <v>629126</v>
      </c>
    </row>
    <row r="580" spans="1:7" x14ac:dyDescent="0.25">
      <c r="A580" s="1" t="s">
        <v>1890</v>
      </c>
      <c r="B580" s="22" t="s">
        <v>1891</v>
      </c>
      <c r="C580" s="22" t="s">
        <v>77</v>
      </c>
      <c r="D580" s="22" t="str">
        <f>VLOOKUP(A580,'2025'!$E$1:$M$3728,9,0)</f>
        <v>Santiago</v>
      </c>
      <c r="E580" s="93">
        <f>SUMIF('2025'!$E$2:$E$13728,A580,'2025'!$H$2:$H$13728)</f>
        <v>11087476</v>
      </c>
      <c r="F580" s="93">
        <f>VLOOKUP(A580,'[1]DJ Empresas'!$A$7:$G$1036,7,0)</f>
        <v>11703879</v>
      </c>
      <c r="G580" s="94">
        <f t="shared" ref="G580:G643" si="9">+F580-E580</f>
        <v>616403</v>
      </c>
    </row>
    <row r="581" spans="1:7" x14ac:dyDescent="0.25">
      <c r="A581" s="1" t="s">
        <v>2114</v>
      </c>
      <c r="B581" s="22" t="s">
        <v>2115</v>
      </c>
      <c r="C581" s="22" t="s">
        <v>57</v>
      </c>
      <c r="D581" s="22" t="str">
        <f>VLOOKUP(A581,'2025'!$E$1:$M$3728,9,0)</f>
        <v>Santiago</v>
      </c>
      <c r="E581" s="93">
        <f>SUMIF('2025'!$E$2:$E$13728,A581,'2025'!$H$2:$H$13728)</f>
        <v>1866745</v>
      </c>
      <c r="F581" s="93">
        <f>VLOOKUP(A581,'[1]DJ Empresas'!$A$7:$G$1036,7,0)</f>
        <v>2481657</v>
      </c>
      <c r="G581" s="94">
        <f t="shared" si="9"/>
        <v>614912</v>
      </c>
    </row>
    <row r="582" spans="1:7" x14ac:dyDescent="0.25">
      <c r="A582" s="1" t="s">
        <v>828</v>
      </c>
      <c r="B582" s="22" t="s">
        <v>829</v>
      </c>
      <c r="C582" s="22" t="s">
        <v>47</v>
      </c>
      <c r="D582" s="22" t="str">
        <f>VLOOKUP(A582,'2025'!$E$1:$M$3728,9,0)</f>
        <v>Santiago</v>
      </c>
      <c r="E582" s="93">
        <f>SUMIF('2025'!$E$2:$E$13728,A582,'2025'!$H$2:$H$13728)</f>
        <v>30582927</v>
      </c>
      <c r="F582" s="93">
        <f>VLOOKUP(A582,'[1]DJ Empresas'!$A$7:$G$1036,7,0)</f>
        <v>31189415</v>
      </c>
      <c r="G582" s="94">
        <f t="shared" si="9"/>
        <v>606488</v>
      </c>
    </row>
    <row r="583" spans="1:7" x14ac:dyDescent="0.25">
      <c r="A583" s="1" t="s">
        <v>1256</v>
      </c>
      <c r="B583" s="22" t="s">
        <v>1257</v>
      </c>
      <c r="C583" s="22" t="s">
        <v>42</v>
      </c>
      <c r="D583" s="22" t="str">
        <f>VLOOKUP(A583,'2025'!$E$1:$M$3728,9,0)</f>
        <v>Puerto Montt</v>
      </c>
      <c r="E583" s="93">
        <f>SUMIF('2025'!$E$2:$E$13728,A583,'2025'!$H$2:$H$13728)</f>
        <v>22128452</v>
      </c>
      <c r="F583" s="93">
        <f>VLOOKUP(A583,'[1]DJ Empresas'!$A$7:$G$1036,7,0)</f>
        <v>22721867</v>
      </c>
      <c r="G583" s="94">
        <f t="shared" si="9"/>
        <v>593415</v>
      </c>
    </row>
    <row r="584" spans="1:7" x14ac:dyDescent="0.25">
      <c r="A584" s="1" t="s">
        <v>301</v>
      </c>
      <c r="B584" s="22" t="s">
        <v>302</v>
      </c>
      <c r="C584" s="22" t="s">
        <v>54</v>
      </c>
      <c r="D584" s="22" t="str">
        <f>VLOOKUP(A584,'2025'!$E$1:$M$3728,9,0)</f>
        <v>Santiago</v>
      </c>
      <c r="E584" s="93">
        <f>SUMIF('2025'!$E$2:$E$13728,A584,'2025'!$H$2:$H$13728)</f>
        <v>19022692</v>
      </c>
      <c r="F584" s="93">
        <f>VLOOKUP(A584,'[1]DJ Empresas'!$A$7:$G$1036,7,0)</f>
        <v>19614214</v>
      </c>
      <c r="G584" s="94">
        <f t="shared" si="9"/>
        <v>591522</v>
      </c>
    </row>
    <row r="585" spans="1:7" x14ac:dyDescent="0.25">
      <c r="A585" s="1" t="s">
        <v>1272</v>
      </c>
      <c r="B585" s="22" t="s">
        <v>1273</v>
      </c>
      <c r="C585" s="22" t="s">
        <v>42</v>
      </c>
      <c r="D585" s="22" t="str">
        <f>VLOOKUP(A585,'2025'!$E$1:$M$3728,9,0)</f>
        <v>Puerto Montt</v>
      </c>
      <c r="E585" s="93">
        <f>SUMIF('2025'!$E$2:$E$13728,A585,'2025'!$H$2:$H$13728)</f>
        <v>17035856</v>
      </c>
      <c r="F585" s="93">
        <f>VLOOKUP(A585,'[1]DJ Empresas'!$A$7:$G$1036,7,0)</f>
        <v>17620552</v>
      </c>
      <c r="G585" s="94">
        <f t="shared" si="9"/>
        <v>584696</v>
      </c>
    </row>
    <row r="586" spans="1:7" x14ac:dyDescent="0.25">
      <c r="A586" s="1" t="s">
        <v>1769</v>
      </c>
      <c r="B586" s="22" t="s">
        <v>1770</v>
      </c>
      <c r="C586" s="22" t="s">
        <v>77</v>
      </c>
      <c r="D586" s="22" t="str">
        <f>VLOOKUP(A586,'2025'!$E$1:$M$3728,9,0)</f>
        <v>Santiago</v>
      </c>
      <c r="E586" s="93">
        <f>SUMIF('2025'!$E$2:$E$13728,A586,'2025'!$H$2:$H$13728)</f>
        <v>9000000</v>
      </c>
      <c r="F586" s="93">
        <f>VLOOKUP(A586,'[1]DJ Empresas'!$A$7:$G$1036,7,0)</f>
        <v>9578687</v>
      </c>
      <c r="G586" s="94">
        <f t="shared" si="9"/>
        <v>578687</v>
      </c>
    </row>
    <row r="587" spans="1:7" x14ac:dyDescent="0.25">
      <c r="A587" s="1" t="s">
        <v>172</v>
      </c>
      <c r="B587" s="22" t="s">
        <v>173</v>
      </c>
      <c r="C587" s="22" t="s">
        <v>57</v>
      </c>
      <c r="D587" s="22" t="str">
        <f>VLOOKUP(A587,'2025'!$E$1:$M$3728,9,0)</f>
        <v>Santiago</v>
      </c>
      <c r="E587" s="93">
        <f>SUMIF('2025'!$E$2:$E$13728,A587,'2025'!$H$2:$H$13728)</f>
        <v>1989423</v>
      </c>
      <c r="F587" s="93">
        <f>VLOOKUP(A587,'[1]DJ Empresas'!$A$7:$G$1036,7,0)</f>
        <v>2552364</v>
      </c>
      <c r="G587" s="94">
        <f t="shared" si="9"/>
        <v>562941</v>
      </c>
    </row>
    <row r="588" spans="1:7" x14ac:dyDescent="0.25">
      <c r="A588" s="1" t="s">
        <v>447</v>
      </c>
      <c r="B588" s="22" t="s">
        <v>448</v>
      </c>
      <c r="C588" s="22" t="s">
        <v>77</v>
      </c>
      <c r="D588" s="22" t="str">
        <f>VLOOKUP(A588,'2025'!$E$1:$M$3728,9,0)</f>
        <v>Santiago</v>
      </c>
      <c r="E588" s="93">
        <f>SUMIF('2025'!$E$2:$E$13728,A588,'2025'!$H$2:$H$13728)</f>
        <v>25000000</v>
      </c>
      <c r="F588" s="93">
        <f>VLOOKUP(A588,'[1]DJ Empresas'!$A$7:$G$1036,7,0)</f>
        <v>25537174</v>
      </c>
      <c r="G588" s="94">
        <f t="shared" si="9"/>
        <v>537174</v>
      </c>
    </row>
    <row r="589" spans="1:7" x14ac:dyDescent="0.25">
      <c r="A589" s="1" t="s">
        <v>1017</v>
      </c>
      <c r="B589" s="22" t="s">
        <v>1018</v>
      </c>
      <c r="C589" s="22" t="s">
        <v>77</v>
      </c>
      <c r="D589" s="22" t="str">
        <f>VLOOKUP(A589,'2025'!$E$1:$M$3728,9,0)</f>
        <v>Santiago</v>
      </c>
      <c r="E589" s="93">
        <f>SUMIF('2025'!$E$2:$E$13728,A589,'2025'!$H$2:$H$13728)</f>
        <v>16500000</v>
      </c>
      <c r="F589" s="93">
        <f>VLOOKUP(A589,'[1]DJ Empresas'!$A$7:$G$1036,7,0)</f>
        <v>17036045</v>
      </c>
      <c r="G589" s="94">
        <f t="shared" si="9"/>
        <v>536045</v>
      </c>
    </row>
    <row r="590" spans="1:7" x14ac:dyDescent="0.25">
      <c r="A590" s="1" t="s">
        <v>1216</v>
      </c>
      <c r="B590" s="22" t="s">
        <v>1217</v>
      </c>
      <c r="C590" s="22" t="s">
        <v>42</v>
      </c>
      <c r="D590" s="22" t="str">
        <f>VLOOKUP(A590,'2025'!$E$1:$M$3728,9,0)</f>
        <v>Puerto Montt</v>
      </c>
      <c r="E590" s="93">
        <f>SUMIF('2025'!$E$2:$E$13728,A590,'2025'!$H$2:$H$13728)</f>
        <v>17751570</v>
      </c>
      <c r="F590" s="93">
        <f>VLOOKUP(A590,'[1]DJ Empresas'!$A$7:$G$1036,7,0)</f>
        <v>18283014</v>
      </c>
      <c r="G590" s="94">
        <f t="shared" si="9"/>
        <v>531444</v>
      </c>
    </row>
    <row r="591" spans="1:7" x14ac:dyDescent="0.25">
      <c r="A591" s="1" t="s">
        <v>1133</v>
      </c>
      <c r="B591" s="22" t="s">
        <v>1134</v>
      </c>
      <c r="C591" s="22" t="s">
        <v>54</v>
      </c>
      <c r="D591" s="22" t="str">
        <f>VLOOKUP(A591,'2025'!$E$1:$M$3728,9,0)</f>
        <v>Santiago</v>
      </c>
      <c r="E591" s="93">
        <f>SUMIF('2025'!$E$2:$E$13728,A591,'2025'!$H$2:$H$13728)</f>
        <v>16833600</v>
      </c>
      <c r="F591" s="93">
        <f>VLOOKUP(A591,'[1]DJ Empresas'!$A$7:$G$1036,7,0)</f>
        <v>17365005</v>
      </c>
      <c r="G591" s="94">
        <f t="shared" si="9"/>
        <v>531405</v>
      </c>
    </row>
    <row r="592" spans="1:7" x14ac:dyDescent="0.25">
      <c r="A592" s="1" t="s">
        <v>493</v>
      </c>
      <c r="B592" s="22" t="s">
        <v>494</v>
      </c>
      <c r="C592" s="22" t="s">
        <v>47</v>
      </c>
      <c r="D592" s="22" t="str">
        <f>VLOOKUP(A592,'2025'!$E$1:$M$3728,9,0)</f>
        <v>Santiago</v>
      </c>
      <c r="E592" s="93">
        <f>SUMIF('2025'!$E$2:$E$13728,A592,'2025'!$H$2:$H$13728)</f>
        <v>41000000</v>
      </c>
      <c r="F592" s="93">
        <f>VLOOKUP(A592,'[1]DJ Empresas'!$A$7:$G$1036,7,0)</f>
        <v>41526936</v>
      </c>
      <c r="G592" s="94">
        <f t="shared" si="9"/>
        <v>526936</v>
      </c>
    </row>
    <row r="593" spans="1:7" x14ac:dyDescent="0.25">
      <c r="A593" s="1" t="s">
        <v>2323</v>
      </c>
      <c r="B593" s="22" t="s">
        <v>2324</v>
      </c>
      <c r="C593" s="22" t="s">
        <v>57</v>
      </c>
      <c r="D593" s="22" t="str">
        <f>VLOOKUP(A593,'2025'!$E$1:$M$3728,9,0)</f>
        <v>Santiago</v>
      </c>
      <c r="E593" s="93">
        <f>SUMIF('2025'!$E$2:$E$13728,A593,'2025'!$H$2:$H$13728)</f>
        <v>2061103</v>
      </c>
      <c r="F593" s="93">
        <f>VLOOKUP(A593,'[1]DJ Empresas'!$A$7:$G$1036,7,0)</f>
        <v>2582399</v>
      </c>
      <c r="G593" s="94">
        <f t="shared" si="9"/>
        <v>521296</v>
      </c>
    </row>
    <row r="594" spans="1:7" x14ac:dyDescent="0.25">
      <c r="A594" s="1" t="s">
        <v>570</v>
      </c>
      <c r="B594" s="22" t="s">
        <v>571</v>
      </c>
      <c r="C594" s="22" t="s">
        <v>47</v>
      </c>
      <c r="D594" s="22" t="str">
        <f>VLOOKUP(A594,'2025'!$E$1:$M$3728,9,0)</f>
        <v>Santiago</v>
      </c>
      <c r="E594" s="93">
        <f>SUMIF('2025'!$E$2:$E$13728,A594,'2025'!$H$2:$H$13728)</f>
        <v>9000000</v>
      </c>
      <c r="F594" s="93">
        <f>VLOOKUP(A594,'[1]DJ Empresas'!$A$7:$G$1036,7,0)</f>
        <v>9512764</v>
      </c>
      <c r="G594" s="94">
        <f t="shared" si="9"/>
        <v>512764</v>
      </c>
    </row>
    <row r="595" spans="1:7" x14ac:dyDescent="0.25">
      <c r="A595" s="1" t="s">
        <v>335</v>
      </c>
      <c r="B595" s="22" t="s">
        <v>336</v>
      </c>
      <c r="C595" s="22" t="s">
        <v>47</v>
      </c>
      <c r="D595" s="22" t="str">
        <f>VLOOKUP(A595,'2025'!$E$1:$M$3728,9,0)</f>
        <v>Santiago</v>
      </c>
      <c r="E595" s="93">
        <f>SUMIF('2025'!$E$2:$E$13728,A595,'2025'!$H$2:$H$13728)</f>
        <v>38139846</v>
      </c>
      <c r="F595" s="93">
        <f>VLOOKUP(A595,'[1]DJ Empresas'!$A$7:$G$1036,7,0)</f>
        <v>38652222</v>
      </c>
      <c r="G595" s="94">
        <f t="shared" si="9"/>
        <v>512376</v>
      </c>
    </row>
    <row r="596" spans="1:7" x14ac:dyDescent="0.25">
      <c r="A596" s="1" t="s">
        <v>176</v>
      </c>
      <c r="B596" s="22" t="s">
        <v>177</v>
      </c>
      <c r="C596" s="22" t="s">
        <v>57</v>
      </c>
      <c r="D596" s="22" t="str">
        <f>VLOOKUP(A596,'2025'!$E$1:$M$3728,9,0)</f>
        <v>Santiago</v>
      </c>
      <c r="E596" s="93">
        <f>SUMIF('2025'!$E$2:$E$13728,A596,'2025'!$H$2:$H$13728)</f>
        <v>1962849</v>
      </c>
      <c r="F596" s="93">
        <f>VLOOKUP(A596,'[1]DJ Empresas'!$A$7:$G$1036,7,0)</f>
        <v>2474708</v>
      </c>
      <c r="G596" s="94">
        <f t="shared" si="9"/>
        <v>511859</v>
      </c>
    </row>
    <row r="597" spans="1:7" x14ac:dyDescent="0.25">
      <c r="A597" s="1" t="s">
        <v>512</v>
      </c>
      <c r="B597" s="22" t="s">
        <v>513</v>
      </c>
      <c r="C597" s="22" t="s">
        <v>47</v>
      </c>
      <c r="D597" s="22" t="str">
        <f>VLOOKUP(A597,'2025'!$E$1:$M$3728,9,0)</f>
        <v>Santiago</v>
      </c>
      <c r="E597" s="93">
        <f>SUMIF('2025'!$E$2:$E$13728,A597,'2025'!$H$2:$H$13728)</f>
        <v>27011765</v>
      </c>
      <c r="F597" s="93">
        <f>VLOOKUP(A597,'[1]DJ Empresas'!$A$7:$G$1036,7,0)</f>
        <v>27522031</v>
      </c>
      <c r="G597" s="94">
        <f t="shared" si="9"/>
        <v>510266</v>
      </c>
    </row>
    <row r="598" spans="1:7" x14ac:dyDescent="0.25">
      <c r="A598" s="1" t="s">
        <v>1307</v>
      </c>
      <c r="B598" s="22" t="s">
        <v>1308</v>
      </c>
      <c r="C598" s="22" t="s">
        <v>54</v>
      </c>
      <c r="D598" s="22" t="str">
        <f>VLOOKUP(A598,'2025'!$E$1:$M$3728,9,0)</f>
        <v>Santiago</v>
      </c>
      <c r="E598" s="93">
        <f>SUMIF('2025'!$E$2:$E$13728,A598,'2025'!$H$2:$H$13728)</f>
        <v>13000000</v>
      </c>
      <c r="F598" s="93">
        <f>VLOOKUP(A598,'[1]DJ Empresas'!$A$7:$G$1036,7,0)</f>
        <v>13505740</v>
      </c>
      <c r="G598" s="94">
        <f t="shared" si="9"/>
        <v>505740</v>
      </c>
    </row>
    <row r="599" spans="1:7" x14ac:dyDescent="0.25">
      <c r="A599" s="1" t="s">
        <v>2216</v>
      </c>
      <c r="B599" s="22" t="s">
        <v>2217</v>
      </c>
      <c r="C599" s="22" t="s">
        <v>57</v>
      </c>
      <c r="D599" s="22" t="str">
        <f>VLOOKUP(A599,'2025'!$E$1:$M$3728,9,0)</f>
        <v>Santiago</v>
      </c>
      <c r="E599" s="93">
        <f>SUMIF('2025'!$E$2:$E$13728,A599,'2025'!$H$2:$H$13728)</f>
        <v>19856211</v>
      </c>
      <c r="F599" s="93">
        <f>VLOOKUP(A599,'[1]DJ Empresas'!$A$7:$G$1036,7,0)</f>
        <v>20359742</v>
      </c>
      <c r="G599" s="94">
        <f t="shared" si="9"/>
        <v>503531</v>
      </c>
    </row>
    <row r="600" spans="1:7" x14ac:dyDescent="0.25">
      <c r="A600" s="1" t="s">
        <v>1250</v>
      </c>
      <c r="B600" s="22" t="s">
        <v>1251</v>
      </c>
      <c r="C600" s="22" t="s">
        <v>42</v>
      </c>
      <c r="D600" s="22" t="str">
        <f>VLOOKUP(A600,'2025'!$E$1:$M$3728,9,0)</f>
        <v>Puerto Montt</v>
      </c>
      <c r="E600" s="93">
        <f>SUMIF('2025'!$E$2:$E$13728,A600,'2025'!$H$2:$H$13728)</f>
        <v>24695403</v>
      </c>
      <c r="F600" s="93">
        <f>VLOOKUP(A600,'[1]DJ Empresas'!$A$7:$G$1036,7,0)</f>
        <v>25187571</v>
      </c>
      <c r="G600" s="94">
        <f t="shared" si="9"/>
        <v>492168</v>
      </c>
    </row>
    <row r="601" spans="1:7" x14ac:dyDescent="0.25">
      <c r="A601" s="1" t="s">
        <v>1299</v>
      </c>
      <c r="B601" s="22" t="s">
        <v>1300</v>
      </c>
      <c r="C601" s="22" t="s">
        <v>54</v>
      </c>
      <c r="D601" s="22" t="str">
        <f>VLOOKUP(A601,'2025'!$E$1:$M$3728,9,0)</f>
        <v>Santiago</v>
      </c>
      <c r="E601" s="93">
        <f>SUMIF('2025'!$E$2:$E$13728,A601,'2025'!$H$2:$H$13728)</f>
        <v>4000000</v>
      </c>
      <c r="F601" s="93">
        <f>VLOOKUP(A601,'[1]DJ Empresas'!$A$7:$G$1036,7,0)</f>
        <v>4486238</v>
      </c>
      <c r="G601" s="94">
        <f t="shared" si="9"/>
        <v>486238</v>
      </c>
    </row>
    <row r="602" spans="1:7" x14ac:dyDescent="0.25">
      <c r="A602" s="1" t="s">
        <v>727</v>
      </c>
      <c r="B602" s="22" t="s">
        <v>728</v>
      </c>
      <c r="C602" s="22" t="s">
        <v>77</v>
      </c>
      <c r="D602" s="22" t="str">
        <f>VLOOKUP(A602,'2025'!$E$1:$M$3728,9,0)</f>
        <v>Santiago</v>
      </c>
      <c r="E602" s="93">
        <f>SUMIF('2025'!$E$2:$E$13728,A602,'2025'!$H$2:$H$13728)</f>
        <v>2900000</v>
      </c>
      <c r="F602" s="93">
        <f>VLOOKUP(A602,'[1]DJ Empresas'!$A$7:$G$1036,7,0)</f>
        <v>3381161</v>
      </c>
      <c r="G602" s="94">
        <f t="shared" si="9"/>
        <v>481161</v>
      </c>
    </row>
    <row r="603" spans="1:7" x14ac:dyDescent="0.25">
      <c r="A603" s="1" t="s">
        <v>848</v>
      </c>
      <c r="B603" s="22" t="s">
        <v>849</v>
      </c>
      <c r="C603" s="22" t="s">
        <v>47</v>
      </c>
      <c r="D603" s="22" t="str">
        <f>VLOOKUP(A603,'2025'!$E$1:$M$3728,9,0)</f>
        <v>Santiago</v>
      </c>
      <c r="E603" s="93">
        <f>SUMIF('2025'!$E$2:$E$13728,A603,'2025'!$H$2:$H$13728)</f>
        <v>5239287</v>
      </c>
      <c r="F603" s="93">
        <f>VLOOKUP(A603,'[1]DJ Empresas'!$A$7:$G$1036,7,0)</f>
        <v>5709418</v>
      </c>
      <c r="G603" s="94">
        <f t="shared" si="9"/>
        <v>470131</v>
      </c>
    </row>
    <row r="604" spans="1:7" x14ac:dyDescent="0.25">
      <c r="A604" s="1" t="s">
        <v>438</v>
      </c>
      <c r="B604" s="22" t="s">
        <v>439</v>
      </c>
      <c r="C604" s="22" t="s">
        <v>42</v>
      </c>
      <c r="D604" s="22" t="str">
        <f>VLOOKUP(A604,'2025'!$E$1:$M$3728,9,0)</f>
        <v>Puerto Montt</v>
      </c>
      <c r="E604" s="93">
        <f>SUMIF('2025'!$E$2:$E$13728,A604,'2025'!$H$2:$H$13728)</f>
        <v>2466251</v>
      </c>
      <c r="F604" s="93">
        <f>VLOOKUP(A604,'[1]DJ Empresas'!$A$7:$G$1036,7,0)</f>
        <v>2933883</v>
      </c>
      <c r="G604" s="94">
        <f t="shared" si="9"/>
        <v>467632</v>
      </c>
    </row>
    <row r="605" spans="1:7" x14ac:dyDescent="0.25">
      <c r="A605" s="1" t="s">
        <v>1093</v>
      </c>
      <c r="B605" s="22" t="s">
        <v>1094</v>
      </c>
      <c r="C605" s="22" t="s">
        <v>77</v>
      </c>
      <c r="D605" s="22" t="str">
        <f>VLOOKUP(A605,'2025'!$E$1:$M$3728,9,0)</f>
        <v>Santiago</v>
      </c>
      <c r="E605" s="93">
        <f>SUMIF('2025'!$E$2:$E$13728,A605,'2025'!$H$2:$H$13728)</f>
        <v>6800000</v>
      </c>
      <c r="F605" s="93">
        <f>VLOOKUP(A605,'[1]DJ Empresas'!$A$7:$G$1036,7,0)</f>
        <v>7253403</v>
      </c>
      <c r="G605" s="94">
        <f t="shared" si="9"/>
        <v>453403</v>
      </c>
    </row>
    <row r="606" spans="1:7" x14ac:dyDescent="0.25">
      <c r="A606" s="1" t="s">
        <v>97</v>
      </c>
      <c r="B606" s="22" t="s">
        <v>98</v>
      </c>
      <c r="C606" s="22" t="s">
        <v>77</v>
      </c>
      <c r="D606" s="22" t="str">
        <f>VLOOKUP(A606,'2025'!$E$1:$M$3728,9,0)</f>
        <v>Santiago</v>
      </c>
      <c r="E606" s="93">
        <f>SUMIF('2025'!$E$2:$E$13728,A606,'2025'!$H$2:$H$13728)</f>
        <v>6677870</v>
      </c>
      <c r="F606" s="93">
        <f>VLOOKUP(A606,'[1]DJ Empresas'!$A$7:$G$1036,7,0)</f>
        <v>7129294</v>
      </c>
      <c r="G606" s="94">
        <f t="shared" si="9"/>
        <v>451424</v>
      </c>
    </row>
    <row r="607" spans="1:7" x14ac:dyDescent="0.25">
      <c r="A607" s="1" t="s">
        <v>781</v>
      </c>
      <c r="B607" s="22" t="s">
        <v>782</v>
      </c>
      <c r="C607" s="22" t="s">
        <v>77</v>
      </c>
      <c r="D607" s="22" t="str">
        <f>VLOOKUP(A607,'2025'!$E$1:$M$3728,9,0)</f>
        <v>Santiago</v>
      </c>
      <c r="E607" s="93">
        <f>SUMIF('2025'!$E$2:$E$13728,A607,'2025'!$H$2:$H$13728)</f>
        <v>23600000</v>
      </c>
      <c r="F607" s="93">
        <f>VLOOKUP(A607,'[1]DJ Empresas'!$A$7:$G$1036,7,0)</f>
        <v>24048975</v>
      </c>
      <c r="G607" s="94">
        <f t="shared" si="9"/>
        <v>448975</v>
      </c>
    </row>
    <row r="608" spans="1:7" x14ac:dyDescent="0.25">
      <c r="A608" s="1" t="s">
        <v>399</v>
      </c>
      <c r="B608" s="22" t="s">
        <v>400</v>
      </c>
      <c r="C608" s="22" t="s">
        <v>42</v>
      </c>
      <c r="D608" s="22" t="str">
        <f>VLOOKUP(A608,'2025'!$E$1:$M$3728,9,0)</f>
        <v>Puerto Montt</v>
      </c>
      <c r="E608" s="93">
        <f>SUMIF('2025'!$E$2:$E$13728,A608,'2025'!$H$2:$H$13728)</f>
        <v>32400000</v>
      </c>
      <c r="F608" s="93">
        <f>VLOOKUP(A608,'[1]DJ Empresas'!$A$7:$G$1036,7,0)</f>
        <v>32843285</v>
      </c>
      <c r="G608" s="94">
        <f t="shared" si="9"/>
        <v>443285</v>
      </c>
    </row>
    <row r="609" spans="1:7" x14ac:dyDescent="0.25">
      <c r="A609" s="1" t="s">
        <v>844</v>
      </c>
      <c r="B609" s="22" t="s">
        <v>845</v>
      </c>
      <c r="C609" s="22" t="s">
        <v>77</v>
      </c>
      <c r="D609" s="22" t="str">
        <f>VLOOKUP(A609,'2025'!$E$1:$M$3728,9,0)</f>
        <v>Santiago</v>
      </c>
      <c r="E609" s="93">
        <f>SUMIF('2025'!$E$2:$E$13728,A609,'2025'!$H$2:$H$13728)</f>
        <v>1444035</v>
      </c>
      <c r="F609" s="93">
        <f>VLOOKUP(A609,'[1]DJ Empresas'!$A$7:$G$1036,7,0)</f>
        <v>1887283</v>
      </c>
      <c r="G609" s="94">
        <f t="shared" si="9"/>
        <v>443248</v>
      </c>
    </row>
    <row r="610" spans="1:7" x14ac:dyDescent="0.25">
      <c r="A610" s="1" t="s">
        <v>368</v>
      </c>
      <c r="B610" s="22" t="s">
        <v>369</v>
      </c>
      <c r="C610" s="22" t="s">
        <v>51</v>
      </c>
      <c r="D610" s="22" t="str">
        <f>VLOOKUP(A610,'2025'!$E$1:$M$3728,9,0)</f>
        <v>La Serena</v>
      </c>
      <c r="E610" s="93">
        <f>SUMIF('2025'!$E$2:$E$13728,A610,'2025'!$H$2:$H$13728)</f>
        <v>4088674</v>
      </c>
      <c r="F610" s="93">
        <f>VLOOKUP(A610,'[1]DJ Empresas'!$A$7:$G$1036,7,0)</f>
        <v>4531722</v>
      </c>
      <c r="G610" s="94">
        <f t="shared" si="9"/>
        <v>443048</v>
      </c>
    </row>
    <row r="611" spans="1:7" x14ac:dyDescent="0.25">
      <c r="A611" s="1" t="s">
        <v>2315</v>
      </c>
      <c r="B611" s="22" t="s">
        <v>2316</v>
      </c>
      <c r="C611" s="22" t="s">
        <v>47</v>
      </c>
      <c r="D611" s="22" t="str">
        <f>VLOOKUP(A611,'2025'!$E$1:$M$3728,9,0)</f>
        <v>Santiago</v>
      </c>
      <c r="E611" s="93">
        <f>SUMIF('2025'!$E$2:$E$13728,A611,'2025'!$H$2:$H$13728)</f>
        <v>2998646</v>
      </c>
      <c r="F611" s="93">
        <f>VLOOKUP(A611,'[1]DJ Empresas'!$A$7:$G$1036,7,0)</f>
        <v>3438593</v>
      </c>
      <c r="G611" s="94">
        <f t="shared" si="9"/>
        <v>439947</v>
      </c>
    </row>
    <row r="612" spans="1:7" x14ac:dyDescent="0.25">
      <c r="A612" s="1" t="s">
        <v>1648</v>
      </c>
      <c r="B612" s="22" t="s">
        <v>1649</v>
      </c>
      <c r="C612" s="22" t="s">
        <v>54</v>
      </c>
      <c r="D612" s="22" t="str">
        <f>VLOOKUP(A612,'2025'!$E$1:$M$3728,9,0)</f>
        <v>Santiago</v>
      </c>
      <c r="E612" s="93">
        <f>SUMIF('2025'!$E$2:$E$13728,A612,'2025'!$H$2:$H$13728)</f>
        <v>27719142</v>
      </c>
      <c r="F612" s="93">
        <f>VLOOKUP(A612,'[1]DJ Empresas'!$A$7:$G$1036,7,0)</f>
        <v>28157591</v>
      </c>
      <c r="G612" s="94">
        <f t="shared" si="9"/>
        <v>438449</v>
      </c>
    </row>
    <row r="613" spans="1:7" x14ac:dyDescent="0.25">
      <c r="A613" s="1" t="s">
        <v>487</v>
      </c>
      <c r="B613" s="22" t="s">
        <v>488</v>
      </c>
      <c r="C613" s="22" t="s">
        <v>51</v>
      </c>
      <c r="D613" s="22" t="str">
        <f>VLOOKUP(A613,'2025'!$E$1:$M$3728,9,0)</f>
        <v>Viña Del Mar</v>
      </c>
      <c r="E613" s="93">
        <f>SUMIF('2025'!$E$2:$E$13728,A613,'2025'!$H$2:$H$13728)</f>
        <v>31176830</v>
      </c>
      <c r="F613" s="93">
        <f>VLOOKUP(A613,'[1]DJ Empresas'!$A$7:$G$1036,7,0)</f>
        <v>31613267</v>
      </c>
      <c r="G613" s="94">
        <f t="shared" si="9"/>
        <v>436437</v>
      </c>
    </row>
    <row r="614" spans="1:7" x14ac:dyDescent="0.25">
      <c r="A614" s="1" t="s">
        <v>185</v>
      </c>
      <c r="B614" s="22" t="s">
        <v>186</v>
      </c>
      <c r="C614" s="22" t="s">
        <v>77</v>
      </c>
      <c r="D614" s="22" t="str">
        <f>VLOOKUP(A614,'2025'!$E$1:$M$3728,9,0)</f>
        <v>Santiago</v>
      </c>
      <c r="E614" s="93">
        <f>SUMIF('2025'!$E$2:$E$13728,A614,'2025'!$H$2:$H$13728)</f>
        <v>40000000</v>
      </c>
      <c r="F614" s="93">
        <f>VLOOKUP(A614,'[1]DJ Empresas'!$A$7:$G$1036,7,0)</f>
        <v>40431857</v>
      </c>
      <c r="G614" s="94">
        <f t="shared" si="9"/>
        <v>431857</v>
      </c>
    </row>
    <row r="615" spans="1:7" x14ac:dyDescent="0.25">
      <c r="A615" s="1" t="s">
        <v>168</v>
      </c>
      <c r="B615" s="22" t="s">
        <v>169</v>
      </c>
      <c r="C615" s="22" t="s">
        <v>57</v>
      </c>
      <c r="D615" s="22" t="str">
        <f>VLOOKUP(A615,'2025'!$E$1:$M$3728,9,0)</f>
        <v>Santiago</v>
      </c>
      <c r="E615" s="93">
        <f>SUMIF('2025'!$E$2:$E$13728,A615,'2025'!$H$2:$H$13728)</f>
        <v>1503210</v>
      </c>
      <c r="F615" s="93">
        <f>VLOOKUP(A615,'[1]DJ Empresas'!$A$7:$G$1036,7,0)</f>
        <v>1925659</v>
      </c>
      <c r="G615" s="94">
        <f t="shared" si="9"/>
        <v>422449</v>
      </c>
    </row>
    <row r="616" spans="1:7" x14ac:dyDescent="0.25">
      <c r="A616" s="1" t="s">
        <v>191</v>
      </c>
      <c r="B616" s="22" t="s">
        <v>192</v>
      </c>
      <c r="C616" s="22" t="s">
        <v>57</v>
      </c>
      <c r="D616" s="22" t="str">
        <f>VLOOKUP(A616,'2025'!$E$1:$M$3728,9,0)</f>
        <v>Santiago</v>
      </c>
      <c r="E616" s="93">
        <f>SUMIF('2025'!$E$2:$E$13728,A616,'2025'!$H$2:$H$13728)</f>
        <v>1528544</v>
      </c>
      <c r="F616" s="93">
        <f>VLOOKUP(A616,'[1]DJ Empresas'!$A$7:$G$1036,7,0)</f>
        <v>1937776</v>
      </c>
      <c r="G616" s="94">
        <f t="shared" si="9"/>
        <v>409232</v>
      </c>
    </row>
    <row r="617" spans="1:7" x14ac:dyDescent="0.25">
      <c r="A617" s="1" t="s">
        <v>1188</v>
      </c>
      <c r="B617" s="22" t="s">
        <v>1189</v>
      </c>
      <c r="C617" s="22" t="s">
        <v>42</v>
      </c>
      <c r="D617" s="22" t="str">
        <f>VLOOKUP(A617,'2025'!$E$1:$M$3728,9,0)</f>
        <v>Puerto Montt</v>
      </c>
      <c r="E617" s="93">
        <f>SUMIF('2025'!$E$2:$E$13728,A617,'2025'!$H$2:$H$13728)</f>
        <v>16659530</v>
      </c>
      <c r="F617" s="93">
        <f>VLOOKUP(A617,'[1]DJ Empresas'!$A$7:$G$1036,7,0)</f>
        <v>17061209</v>
      </c>
      <c r="G617" s="94">
        <f t="shared" si="9"/>
        <v>401679</v>
      </c>
    </row>
    <row r="618" spans="1:7" x14ac:dyDescent="0.25">
      <c r="A618" s="1" t="s">
        <v>1254</v>
      </c>
      <c r="B618" s="22" t="s">
        <v>1255</v>
      </c>
      <c r="C618" s="22" t="s">
        <v>42</v>
      </c>
      <c r="D618" s="22" t="str">
        <f>VLOOKUP(A618,'2025'!$E$1:$M$3728,9,0)</f>
        <v>Puerto Montt</v>
      </c>
      <c r="E618" s="93">
        <f>SUMIF('2025'!$E$2:$E$13728,A618,'2025'!$H$2:$H$13728)</f>
        <v>16758515</v>
      </c>
      <c r="F618" s="93">
        <f>VLOOKUP(A618,'[1]DJ Empresas'!$A$7:$G$1036,7,0)</f>
        <v>17158770</v>
      </c>
      <c r="G618" s="94">
        <f t="shared" si="9"/>
        <v>400255</v>
      </c>
    </row>
    <row r="619" spans="1:7" x14ac:dyDescent="0.25">
      <c r="A619" s="1" t="s">
        <v>531</v>
      </c>
      <c r="B619" s="22" t="s">
        <v>532</v>
      </c>
      <c r="C619" s="22" t="s">
        <v>51</v>
      </c>
      <c r="D619" s="22" t="str">
        <f>VLOOKUP(A619,'2025'!$E$1:$M$3728,9,0)</f>
        <v>Viña Del Mar</v>
      </c>
      <c r="E619" s="93">
        <f>SUMIF('2025'!$E$2:$E$13728,A619,'2025'!$H$2:$H$13728)</f>
        <v>22492708</v>
      </c>
      <c r="F619" s="93">
        <f>VLOOKUP(A619,'[1]DJ Empresas'!$A$7:$G$1036,7,0)</f>
        <v>22888560</v>
      </c>
      <c r="G619" s="94">
        <f t="shared" si="9"/>
        <v>395852</v>
      </c>
    </row>
    <row r="620" spans="1:7" x14ac:dyDescent="0.25">
      <c r="A620" s="1" t="s">
        <v>1278</v>
      </c>
      <c r="B620" s="22" t="s">
        <v>1279</v>
      </c>
      <c r="C620" s="22" t="s">
        <v>42</v>
      </c>
      <c r="D620" s="22" t="str">
        <f>VLOOKUP(A620,'2025'!$E$1:$M$3728,9,0)</f>
        <v>Puerto Montt</v>
      </c>
      <c r="E620" s="93">
        <f>SUMIF('2025'!$E$2:$E$13728,A620,'2025'!$H$2:$H$13728)</f>
        <v>14894481</v>
      </c>
      <c r="F620" s="93">
        <f>VLOOKUP(A620,'[1]DJ Empresas'!$A$7:$G$1036,7,0)</f>
        <v>15276277</v>
      </c>
      <c r="G620" s="94">
        <f t="shared" si="9"/>
        <v>381796</v>
      </c>
    </row>
    <row r="621" spans="1:7" x14ac:dyDescent="0.25">
      <c r="A621" s="1" t="s">
        <v>984</v>
      </c>
      <c r="B621" s="22" t="s">
        <v>985</v>
      </c>
      <c r="C621" s="22" t="s">
        <v>47</v>
      </c>
      <c r="D621" s="22" t="str">
        <f>VLOOKUP(A621,'2025'!$E$1:$M$3728,9,0)</f>
        <v>Santiago</v>
      </c>
      <c r="E621" s="93">
        <f>SUMIF('2025'!$E$2:$E$13728,A621,'2025'!$H$2:$H$13728)</f>
        <v>17090404</v>
      </c>
      <c r="F621" s="93">
        <f>VLOOKUP(A621,'[1]DJ Empresas'!$A$7:$G$1036,7,0)</f>
        <v>17469950</v>
      </c>
      <c r="G621" s="94">
        <f t="shared" si="9"/>
        <v>379546</v>
      </c>
    </row>
    <row r="622" spans="1:7" x14ac:dyDescent="0.25">
      <c r="A622" s="1" t="s">
        <v>713</v>
      </c>
      <c r="B622" s="22" t="s">
        <v>714</v>
      </c>
      <c r="C622" s="22" t="s">
        <v>51</v>
      </c>
      <c r="D622" s="22" t="str">
        <f>VLOOKUP(A622,'2025'!$E$1:$M$3728,9,0)</f>
        <v>La Serena</v>
      </c>
      <c r="E622" s="93">
        <f>SUMIF('2025'!$E$2:$E$13728,A622,'2025'!$H$2:$H$13728)</f>
        <v>15000000</v>
      </c>
      <c r="F622" s="93">
        <f>VLOOKUP(A622,'[1]DJ Empresas'!$A$7:$G$1036,7,0)</f>
        <v>15374941</v>
      </c>
      <c r="G622" s="94">
        <f t="shared" si="9"/>
        <v>374941</v>
      </c>
    </row>
    <row r="623" spans="1:7" x14ac:dyDescent="0.25">
      <c r="A623" s="1" t="s">
        <v>908</v>
      </c>
      <c r="B623" s="22" t="s">
        <v>909</v>
      </c>
      <c r="C623" s="22" t="s">
        <v>347</v>
      </c>
      <c r="D623" s="22" t="str">
        <f>VLOOKUP(A623,'2025'!$E$1:$M$3728,9,0)</f>
        <v>Temuco</v>
      </c>
      <c r="E623" s="93">
        <f>SUMIF('2025'!$E$2:$E$13728,A623,'2025'!$H$2:$H$13728)</f>
        <v>18740000</v>
      </c>
      <c r="F623" s="93">
        <f>VLOOKUP(A623,'[1]DJ Empresas'!$A$7:$G$1036,7,0)</f>
        <v>19103764</v>
      </c>
      <c r="G623" s="94">
        <f t="shared" si="9"/>
        <v>363764</v>
      </c>
    </row>
    <row r="624" spans="1:7" x14ac:dyDescent="0.25">
      <c r="A624" s="1" t="s">
        <v>944</v>
      </c>
      <c r="B624" s="22" t="s">
        <v>945</v>
      </c>
      <c r="C624" s="22" t="s">
        <v>77</v>
      </c>
      <c r="D624" s="22" t="str">
        <f>VLOOKUP(A624,'2025'!$E$1:$M$3728,9,0)</f>
        <v>Santiago</v>
      </c>
      <c r="E624" s="93">
        <f>SUMIF('2025'!$E$2:$E$13728,A624,'2025'!$H$2:$H$13728)</f>
        <v>36147847</v>
      </c>
      <c r="F624" s="93">
        <f>VLOOKUP(A624,'[1]DJ Empresas'!$A$7:$G$1036,7,0)</f>
        <v>36503574</v>
      </c>
      <c r="G624" s="94">
        <f t="shared" si="9"/>
        <v>355727</v>
      </c>
    </row>
    <row r="625" spans="1:7" x14ac:dyDescent="0.25">
      <c r="A625" s="1" t="s">
        <v>594</v>
      </c>
      <c r="B625" s="22" t="s">
        <v>595</v>
      </c>
      <c r="C625" s="22" t="s">
        <v>54</v>
      </c>
      <c r="D625" s="22" t="str">
        <f>VLOOKUP(A625,'2025'!$E$1:$M$3728,9,0)</f>
        <v>Santiago</v>
      </c>
      <c r="E625" s="93">
        <f>SUMIF('2025'!$E$2:$E$13728,A625,'2025'!$H$2:$H$13728)</f>
        <v>34730598</v>
      </c>
      <c r="F625" s="93">
        <f>VLOOKUP(A625,'[1]DJ Empresas'!$A$7:$G$1036,7,0)</f>
        <v>35083923</v>
      </c>
      <c r="G625" s="94">
        <f t="shared" si="9"/>
        <v>353325</v>
      </c>
    </row>
    <row r="626" spans="1:7" x14ac:dyDescent="0.25">
      <c r="A626" s="1" t="s">
        <v>2148</v>
      </c>
      <c r="B626" s="22" t="s">
        <v>2149</v>
      </c>
      <c r="C626" s="22" t="s">
        <v>57</v>
      </c>
      <c r="D626" s="22" t="str">
        <f>VLOOKUP(A626,'2025'!$E$1:$M$3728,9,0)</f>
        <v>Santiago</v>
      </c>
      <c r="E626" s="93">
        <f>SUMIF('2025'!$E$2:$E$13728,A626,'2025'!$H$2:$H$13728)</f>
        <v>11258351</v>
      </c>
      <c r="F626" s="93">
        <f>VLOOKUP(A626,'[1]DJ Empresas'!$A$7:$G$1036,7,0)</f>
        <v>11605484</v>
      </c>
      <c r="G626" s="94">
        <f t="shared" si="9"/>
        <v>347133</v>
      </c>
    </row>
    <row r="627" spans="1:7" x14ac:dyDescent="0.25">
      <c r="A627" s="1" t="s">
        <v>232</v>
      </c>
      <c r="B627" s="22" t="s">
        <v>233</v>
      </c>
      <c r="C627" s="22" t="s">
        <v>77</v>
      </c>
      <c r="D627" s="22" t="str">
        <f>VLOOKUP(A627,'2025'!$E$1:$M$3728,9,0)</f>
        <v>Santiago</v>
      </c>
      <c r="E627" s="93">
        <f>SUMIF('2025'!$E$2:$E$13728,A627,'2025'!$H$2:$H$13728)</f>
        <v>8787498</v>
      </c>
      <c r="F627" s="93">
        <f>VLOOKUP(A627,'[1]DJ Empresas'!$A$7:$G$1036,7,0)</f>
        <v>9130283</v>
      </c>
      <c r="G627" s="94">
        <f t="shared" si="9"/>
        <v>342785</v>
      </c>
    </row>
    <row r="628" spans="1:7" x14ac:dyDescent="0.25">
      <c r="A628" s="1" t="s">
        <v>170</v>
      </c>
      <c r="B628" s="22" t="s">
        <v>171</v>
      </c>
      <c r="C628" s="22" t="s">
        <v>57</v>
      </c>
      <c r="D628" s="22" t="str">
        <f>VLOOKUP(A628,'2025'!$E$1:$M$3728,9,0)</f>
        <v>Santiago</v>
      </c>
      <c r="E628" s="93">
        <f>SUMIF('2025'!$E$2:$E$13728,A628,'2025'!$H$2:$H$13728)</f>
        <v>1280650</v>
      </c>
      <c r="F628" s="93">
        <f>VLOOKUP(A628,'[1]DJ Empresas'!$A$7:$G$1036,7,0)</f>
        <v>1622615</v>
      </c>
      <c r="G628" s="94">
        <f t="shared" si="9"/>
        <v>341965</v>
      </c>
    </row>
    <row r="629" spans="1:7" x14ac:dyDescent="0.25">
      <c r="A629" s="1" t="s">
        <v>1313</v>
      </c>
      <c r="B629" s="22" t="s">
        <v>1314</v>
      </c>
      <c r="C629" s="22" t="s">
        <v>77</v>
      </c>
      <c r="D629" s="22" t="str">
        <f>VLOOKUP(A629,'2025'!$E$1:$M$3728,9,0)</f>
        <v>Santiago</v>
      </c>
      <c r="E629" s="93">
        <f>SUMIF('2025'!$E$2:$E$13728,A629,'2025'!$H$2:$H$13728)</f>
        <v>13700000</v>
      </c>
      <c r="F629" s="93">
        <f>VLOOKUP(A629,'[1]DJ Empresas'!$A$7:$G$1036,7,0)</f>
        <v>14034191</v>
      </c>
      <c r="G629" s="94">
        <f t="shared" si="9"/>
        <v>334191</v>
      </c>
    </row>
    <row r="630" spans="1:7" x14ac:dyDescent="0.25">
      <c r="A630" s="1" t="s">
        <v>1374</v>
      </c>
      <c r="B630" s="22" t="s">
        <v>1375</v>
      </c>
      <c r="C630" s="22" t="s">
        <v>57</v>
      </c>
      <c r="D630" s="22" t="str">
        <f>VLOOKUP(A630,'2025'!$E$1:$M$3728,9,0)</f>
        <v>Santiago</v>
      </c>
      <c r="E630" s="93">
        <f>SUMIF('2025'!$E$2:$E$13728,A630,'2025'!$H$2:$H$13728)</f>
        <v>600000</v>
      </c>
      <c r="F630" s="93">
        <f>VLOOKUP(A630,'[1]DJ Empresas'!$A$7:$G$1036,7,0)</f>
        <v>933304</v>
      </c>
      <c r="G630" s="94">
        <f t="shared" si="9"/>
        <v>333304</v>
      </c>
    </row>
    <row r="631" spans="1:7" x14ac:dyDescent="0.25">
      <c r="A631" s="1" t="s">
        <v>1309</v>
      </c>
      <c r="B631" s="22" t="s">
        <v>1310</v>
      </c>
      <c r="C631" s="22" t="s">
        <v>54</v>
      </c>
      <c r="D631" s="22" t="str">
        <f>VLOOKUP(A631,'2025'!$E$1:$M$3728,9,0)</f>
        <v>Santiago</v>
      </c>
      <c r="E631" s="93">
        <f>SUMIF('2025'!$E$2:$E$13728,A631,'2025'!$H$2:$H$13728)</f>
        <v>12000000</v>
      </c>
      <c r="F631" s="93">
        <f>VLOOKUP(A631,'[1]DJ Empresas'!$A$7:$G$1036,7,0)</f>
        <v>12332963</v>
      </c>
      <c r="G631" s="94">
        <f t="shared" si="9"/>
        <v>332963</v>
      </c>
    </row>
    <row r="632" spans="1:7" x14ac:dyDescent="0.25">
      <c r="A632" s="1" t="s">
        <v>2196</v>
      </c>
      <c r="B632" s="22" t="s">
        <v>2197</v>
      </c>
      <c r="C632" s="22" t="s">
        <v>57</v>
      </c>
      <c r="D632" s="22" t="str">
        <f>VLOOKUP(A632,'2025'!$E$1:$M$3728,9,0)</f>
        <v>Santiago</v>
      </c>
      <c r="E632" s="93">
        <f>SUMIF('2025'!$E$2:$E$13728,A632,'2025'!$H$2:$H$13728)</f>
        <v>10502787</v>
      </c>
      <c r="F632" s="93">
        <f>VLOOKUP(A632,'[1]DJ Empresas'!$A$7:$G$1036,7,0)</f>
        <v>10831870</v>
      </c>
      <c r="G632" s="94">
        <f t="shared" si="9"/>
        <v>329083</v>
      </c>
    </row>
    <row r="633" spans="1:7" x14ac:dyDescent="0.25">
      <c r="A633" s="1" t="s">
        <v>1058</v>
      </c>
      <c r="B633" s="22" t="s">
        <v>1059</v>
      </c>
      <c r="C633" s="22" t="s">
        <v>42</v>
      </c>
      <c r="D633" s="22" t="str">
        <f>VLOOKUP(A633,'2025'!$E$1:$M$3728,9,0)</f>
        <v>Puerto Montt</v>
      </c>
      <c r="E633" s="93">
        <f>SUMIF('2025'!$E$2:$E$13728,A633,'2025'!$H$2:$H$13728)</f>
        <v>8620194</v>
      </c>
      <c r="F633" s="93">
        <f>VLOOKUP(A633,'[1]DJ Empresas'!$A$7:$G$1036,7,0)</f>
        <v>8946236</v>
      </c>
      <c r="G633" s="94">
        <f t="shared" si="9"/>
        <v>326042</v>
      </c>
    </row>
    <row r="634" spans="1:7" x14ac:dyDescent="0.25">
      <c r="A634" s="1" t="s">
        <v>797</v>
      </c>
      <c r="B634" s="22" t="s">
        <v>798</v>
      </c>
      <c r="C634" s="22" t="s">
        <v>47</v>
      </c>
      <c r="D634" s="22" t="str">
        <f>VLOOKUP(A634,'2025'!$E$1:$M$3728,9,0)</f>
        <v>Santiago</v>
      </c>
      <c r="E634" s="93">
        <f>SUMIF('2025'!$E$2:$E$13728,A634,'2025'!$H$2:$H$13728)</f>
        <v>20693735</v>
      </c>
      <c r="F634" s="93">
        <f>VLOOKUP(A634,'[1]DJ Empresas'!$A$7:$G$1036,7,0)</f>
        <v>21017282</v>
      </c>
      <c r="G634" s="94">
        <f t="shared" si="9"/>
        <v>323547</v>
      </c>
    </row>
    <row r="635" spans="1:7" x14ac:dyDescent="0.25">
      <c r="A635" s="1" t="s">
        <v>729</v>
      </c>
      <c r="B635" s="22" t="s">
        <v>730</v>
      </c>
      <c r="C635" s="22" t="s">
        <v>64</v>
      </c>
      <c r="D635" s="22" t="str">
        <f>VLOOKUP(A635,'2025'!$E$1:$M$3728,9,0)</f>
        <v>Concepción</v>
      </c>
      <c r="E635" s="93">
        <f>SUMIF('2025'!$E$2:$E$13728,A635,'2025'!$H$2:$H$13728)</f>
        <v>11942218</v>
      </c>
      <c r="F635" s="93">
        <f>VLOOKUP(A635,'[1]DJ Empresas'!$A$7:$G$1036,7,0)</f>
        <v>12263529</v>
      </c>
      <c r="G635" s="94">
        <f t="shared" si="9"/>
        <v>321311</v>
      </c>
    </row>
    <row r="636" spans="1:7" x14ac:dyDescent="0.25">
      <c r="A636" s="1" t="s">
        <v>962</v>
      </c>
      <c r="B636" s="22" t="s">
        <v>963</v>
      </c>
      <c r="C636" s="22" t="s">
        <v>77</v>
      </c>
      <c r="D636" s="22" t="str">
        <f>VLOOKUP(A636,'2025'!$E$1:$M$3728,9,0)</f>
        <v>Santiago</v>
      </c>
      <c r="E636" s="93">
        <f>SUMIF('2025'!$E$2:$E$13728,A636,'2025'!$H$2:$H$13728)</f>
        <v>20694025</v>
      </c>
      <c r="F636" s="93">
        <f>VLOOKUP(A636,'[1]DJ Empresas'!$A$7:$G$1036,7,0)</f>
        <v>21011030</v>
      </c>
      <c r="G636" s="94">
        <f t="shared" si="9"/>
        <v>317005</v>
      </c>
    </row>
    <row r="637" spans="1:7" x14ac:dyDescent="0.25">
      <c r="A637" s="1" t="s">
        <v>506</v>
      </c>
      <c r="B637" s="22" t="s">
        <v>507</v>
      </c>
      <c r="C637" s="22" t="s">
        <v>47</v>
      </c>
      <c r="D637" s="22" t="str">
        <f>VLOOKUP(A637,'2025'!$E$1:$M$3728,9,0)</f>
        <v>Santiago</v>
      </c>
      <c r="E637" s="93">
        <f>SUMIF('2025'!$E$2:$E$13728,A637,'2025'!$H$2:$H$13728)</f>
        <v>2000000</v>
      </c>
      <c r="F637" s="93">
        <f>VLOOKUP(A637,'[1]DJ Empresas'!$A$7:$G$1036,7,0)</f>
        <v>2315522</v>
      </c>
      <c r="G637" s="94">
        <f t="shared" si="9"/>
        <v>315522</v>
      </c>
    </row>
    <row r="638" spans="1:7" x14ac:dyDescent="0.25">
      <c r="A638" s="1" t="s">
        <v>1075</v>
      </c>
      <c r="B638" s="22" t="s">
        <v>1076</v>
      </c>
      <c r="C638" s="22" t="s">
        <v>42</v>
      </c>
      <c r="D638" s="22" t="str">
        <f>VLOOKUP(A638,'2025'!$E$1:$M$3728,9,0)</f>
        <v>Puerto Montt</v>
      </c>
      <c r="E638" s="93">
        <f>SUMIF('2025'!$E$2:$E$13728,A638,'2025'!$H$2:$H$13728)</f>
        <v>3730000</v>
      </c>
      <c r="F638" s="93">
        <f>VLOOKUP(A638,'[1]DJ Empresas'!$A$7:$G$1036,7,0)</f>
        <v>4040870</v>
      </c>
      <c r="G638" s="94">
        <f t="shared" si="9"/>
        <v>310870</v>
      </c>
    </row>
    <row r="639" spans="1:7" x14ac:dyDescent="0.25">
      <c r="A639" s="1" t="s">
        <v>2012</v>
      </c>
      <c r="B639" s="22" t="s">
        <v>2013</v>
      </c>
      <c r="C639" s="22" t="s">
        <v>51</v>
      </c>
      <c r="D639" s="22" t="str">
        <f>VLOOKUP(A639,'2025'!$E$1:$M$3728,9,0)</f>
        <v>La Serena</v>
      </c>
      <c r="E639" s="93">
        <f>SUMIF('2025'!$E$2:$E$13728,A639,'2025'!$H$2:$H$13728)</f>
        <v>9714769</v>
      </c>
      <c r="F639" s="93">
        <f>VLOOKUP(A639,'[1]DJ Empresas'!$A$7:$G$1036,7,0)</f>
        <v>10024687</v>
      </c>
      <c r="G639" s="94">
        <f t="shared" si="9"/>
        <v>309918</v>
      </c>
    </row>
    <row r="640" spans="1:7" x14ac:dyDescent="0.25">
      <c r="A640" s="1" t="s">
        <v>2426</v>
      </c>
      <c r="B640" s="22" t="s">
        <v>2427</v>
      </c>
      <c r="C640" s="22" t="s">
        <v>64</v>
      </c>
      <c r="D640" s="22" t="str">
        <f>VLOOKUP(A640,'2025'!$E$1:$M$3728,9,0)</f>
        <v>Concepción</v>
      </c>
      <c r="E640" s="93">
        <f>SUMIF('2025'!$E$2:$E$13728,A640,'2025'!$H$2:$H$13728)</f>
        <v>550667</v>
      </c>
      <c r="F640" s="93">
        <f>VLOOKUP(A640,'[1]DJ Empresas'!$A$7:$G$1036,7,0)</f>
        <v>859273</v>
      </c>
      <c r="G640" s="94">
        <f t="shared" si="9"/>
        <v>308606</v>
      </c>
    </row>
    <row r="641" spans="1:7" x14ac:dyDescent="0.25">
      <c r="A641" s="1" t="s">
        <v>455</v>
      </c>
      <c r="B641" s="22" t="s">
        <v>456</v>
      </c>
      <c r="C641" s="22" t="s">
        <v>42</v>
      </c>
      <c r="D641" s="22" t="str">
        <f>VLOOKUP(A641,'2025'!$E$1:$M$3728,9,0)</f>
        <v>Puerto Montt</v>
      </c>
      <c r="E641" s="93">
        <f>SUMIF('2025'!$E$2:$E$13728,A641,'2025'!$H$2:$H$13728)</f>
        <v>391495</v>
      </c>
      <c r="F641" s="93">
        <f>VLOOKUP(A641,'[1]DJ Empresas'!$A$7:$G$1036,7,0)</f>
        <v>696831</v>
      </c>
      <c r="G641" s="94">
        <f t="shared" si="9"/>
        <v>305336</v>
      </c>
    </row>
    <row r="642" spans="1:7" x14ac:dyDescent="0.25">
      <c r="A642" s="1" t="s">
        <v>767</v>
      </c>
      <c r="B642" s="22" t="s">
        <v>768</v>
      </c>
      <c r="C642" s="22" t="s">
        <v>77</v>
      </c>
      <c r="D642" s="22" t="str">
        <f>VLOOKUP(A642,'2025'!$E$1:$M$3728,9,0)</f>
        <v>Santiago</v>
      </c>
      <c r="E642" s="93">
        <f>SUMIF('2025'!$E$2:$E$13728,A642,'2025'!$H$2:$H$13728)</f>
        <v>17900000</v>
      </c>
      <c r="F642" s="93">
        <f>VLOOKUP(A642,'[1]DJ Empresas'!$A$7:$G$1036,7,0)</f>
        <v>18203572</v>
      </c>
      <c r="G642" s="94">
        <f t="shared" si="9"/>
        <v>303572</v>
      </c>
    </row>
    <row r="643" spans="1:7" x14ac:dyDescent="0.25">
      <c r="A643" s="1" t="s">
        <v>479</v>
      </c>
      <c r="B643" s="22" t="s">
        <v>480</v>
      </c>
      <c r="C643" s="22" t="s">
        <v>77</v>
      </c>
      <c r="D643" s="22" t="str">
        <f>VLOOKUP(A643,'2025'!$E$1:$M$3728,9,0)</f>
        <v>Santiago</v>
      </c>
      <c r="E643" s="93">
        <f>SUMIF('2025'!$E$2:$E$13728,A643,'2025'!$H$2:$H$13728)</f>
        <v>7420920</v>
      </c>
      <c r="F643" s="93">
        <f>VLOOKUP(A643,'[1]DJ Empresas'!$A$7:$G$1036,7,0)</f>
        <v>7723264</v>
      </c>
      <c r="G643" s="94">
        <f t="shared" si="9"/>
        <v>302344</v>
      </c>
    </row>
    <row r="644" spans="1:7" x14ac:dyDescent="0.25">
      <c r="A644" s="1" t="s">
        <v>1347</v>
      </c>
      <c r="B644" s="22" t="s">
        <v>1348</v>
      </c>
      <c r="C644" s="22" t="s">
        <v>51</v>
      </c>
      <c r="D644" s="22" t="str">
        <f>VLOOKUP(A644,'2025'!$E$1:$M$3728,9,0)</f>
        <v>Viña Del Mar</v>
      </c>
      <c r="E644" s="93">
        <f>SUMIF('2025'!$E$2:$E$13728,A644,'2025'!$H$2:$H$13728)</f>
        <v>4894143</v>
      </c>
      <c r="F644" s="93">
        <f>VLOOKUP(A644,'[1]DJ Empresas'!$A$7:$G$1036,7,0)</f>
        <v>5185521</v>
      </c>
      <c r="G644" s="94">
        <f t="shared" ref="G644:G707" si="10">+F644-E644</f>
        <v>291378</v>
      </c>
    </row>
    <row r="645" spans="1:7" x14ac:dyDescent="0.25">
      <c r="A645" s="1" t="s">
        <v>2214</v>
      </c>
      <c r="B645" s="22" t="s">
        <v>2215</v>
      </c>
      <c r="C645" s="22" t="s">
        <v>57</v>
      </c>
      <c r="D645" s="22" t="str">
        <f>VLOOKUP(A645,'2025'!$E$1:$M$3728,9,0)</f>
        <v>Santiago</v>
      </c>
      <c r="E645" s="93">
        <f>SUMIF('2025'!$E$2:$E$13728,A645,'2025'!$H$2:$H$13728)</f>
        <v>10136860</v>
      </c>
      <c r="F645" s="93">
        <f>VLOOKUP(A645,'[1]DJ Empresas'!$A$7:$G$1036,7,0)</f>
        <v>10422201</v>
      </c>
      <c r="G645" s="94">
        <f t="shared" si="10"/>
        <v>285341</v>
      </c>
    </row>
    <row r="646" spans="1:7" x14ac:dyDescent="0.25">
      <c r="A646" s="1" t="s">
        <v>1258</v>
      </c>
      <c r="B646" s="22" t="s">
        <v>1259</v>
      </c>
      <c r="C646" s="22" t="s">
        <v>42</v>
      </c>
      <c r="D646" s="22" t="str">
        <f>VLOOKUP(A646,'2025'!$E$1:$M$3728,9,0)</f>
        <v>Puerto Montt</v>
      </c>
      <c r="E646" s="93">
        <f>SUMIF('2025'!$E$2:$E$13728,A646,'2025'!$H$2:$H$13728)</f>
        <v>10639250</v>
      </c>
      <c r="F646" s="93">
        <f>VLOOKUP(A646,'[1]DJ Empresas'!$A$7:$G$1036,7,0)</f>
        <v>10923156</v>
      </c>
      <c r="G646" s="94">
        <f t="shared" si="10"/>
        <v>283906</v>
      </c>
    </row>
    <row r="647" spans="1:7" x14ac:dyDescent="0.25">
      <c r="A647" s="1" t="s">
        <v>545</v>
      </c>
      <c r="B647" s="22" t="s">
        <v>546</v>
      </c>
      <c r="C647" s="22" t="s">
        <v>42</v>
      </c>
      <c r="D647" s="22" t="str">
        <f>VLOOKUP(A647,'2025'!$E$1:$M$3728,9,0)</f>
        <v>Puerto Montt</v>
      </c>
      <c r="E647" s="93">
        <f>SUMIF('2025'!$E$2:$E$13728,A647,'2025'!$H$2:$H$13728)</f>
        <v>15800000</v>
      </c>
      <c r="F647" s="93">
        <f>VLOOKUP(A647,'[1]DJ Empresas'!$A$7:$G$1036,7,0)</f>
        <v>16079198</v>
      </c>
      <c r="G647" s="94">
        <f t="shared" si="10"/>
        <v>279198</v>
      </c>
    </row>
    <row r="648" spans="1:7" x14ac:dyDescent="0.25">
      <c r="A648" s="1" t="s">
        <v>789</v>
      </c>
      <c r="B648" s="22" t="s">
        <v>790</v>
      </c>
      <c r="C648" s="22" t="s">
        <v>57</v>
      </c>
      <c r="D648" s="22" t="str">
        <f>VLOOKUP(A648,'2025'!$E$1:$M$3728,9,0)</f>
        <v>Santiago</v>
      </c>
      <c r="E648" s="93">
        <f>SUMIF('2025'!$E$2:$E$13728,A648,'2025'!$H$2:$H$13728)</f>
        <v>12632822</v>
      </c>
      <c r="F648" s="93">
        <f>VLOOKUP(A648,'[1]DJ Empresas'!$A$7:$G$1036,7,0)</f>
        <v>12910880</v>
      </c>
      <c r="G648" s="94">
        <f t="shared" si="10"/>
        <v>278058</v>
      </c>
    </row>
    <row r="649" spans="1:7" x14ac:dyDescent="0.25">
      <c r="A649" s="1" t="s">
        <v>1159</v>
      </c>
      <c r="B649" s="22" t="s">
        <v>1160</v>
      </c>
      <c r="C649" s="22" t="s">
        <v>54</v>
      </c>
      <c r="D649" s="22" t="str">
        <f>VLOOKUP(A649,'2025'!$E$1:$M$3728,9,0)</f>
        <v>Santiago</v>
      </c>
      <c r="E649" s="93">
        <f>SUMIF('2025'!$E$2:$E$13728,A649,'2025'!$H$2:$H$13728)</f>
        <v>11526917</v>
      </c>
      <c r="F649" s="93">
        <f>VLOOKUP(A649,'[1]DJ Empresas'!$A$7:$G$1036,7,0)</f>
        <v>11801324</v>
      </c>
      <c r="G649" s="94">
        <f t="shared" si="10"/>
        <v>274407</v>
      </c>
    </row>
    <row r="650" spans="1:7" x14ac:dyDescent="0.25">
      <c r="A650" s="1" t="s">
        <v>1081</v>
      </c>
      <c r="B650" s="22" t="s">
        <v>1082</v>
      </c>
      <c r="C650" s="22" t="s">
        <v>42</v>
      </c>
      <c r="D650" s="22" t="str">
        <f>VLOOKUP(A650,'2025'!$E$1:$M$3728,9,0)</f>
        <v>Puerto Montt</v>
      </c>
      <c r="E650" s="93">
        <f>SUMIF('2025'!$E$2:$E$13728,A650,'2025'!$H$2:$H$13728)</f>
        <v>8131000</v>
      </c>
      <c r="F650" s="93">
        <f>VLOOKUP(A650,'[1]DJ Empresas'!$A$7:$G$1036,7,0)</f>
        <v>8403021</v>
      </c>
      <c r="G650" s="94">
        <f t="shared" si="10"/>
        <v>272021</v>
      </c>
    </row>
    <row r="651" spans="1:7" x14ac:dyDescent="0.25">
      <c r="A651" s="1" t="s">
        <v>898</v>
      </c>
      <c r="B651" s="22" t="s">
        <v>899</v>
      </c>
      <c r="C651" s="22" t="s">
        <v>47</v>
      </c>
      <c r="D651" s="22" t="str">
        <f>VLOOKUP(A651,'2025'!$E$1:$M$3728,9,0)</f>
        <v>Santiago</v>
      </c>
      <c r="E651" s="93">
        <f>SUMIF('2025'!$E$2:$E$13728,A651,'2025'!$H$2:$H$13728)</f>
        <v>28046046</v>
      </c>
      <c r="F651" s="93">
        <f>VLOOKUP(A651,'[1]DJ Empresas'!$A$7:$G$1036,7,0)</f>
        <v>28315402</v>
      </c>
      <c r="G651" s="94">
        <f t="shared" si="10"/>
        <v>269356</v>
      </c>
    </row>
    <row r="652" spans="1:7" x14ac:dyDescent="0.25">
      <c r="A652" s="1" t="s">
        <v>733</v>
      </c>
      <c r="B652" s="22" t="s">
        <v>734</v>
      </c>
      <c r="C652" s="22" t="s">
        <v>64</v>
      </c>
      <c r="D652" s="22" t="str">
        <f>VLOOKUP(A652,'2025'!$E$1:$M$3728,9,0)</f>
        <v>Concepción</v>
      </c>
      <c r="E652" s="93">
        <f>SUMIF('2025'!$E$2:$E$13728,A652,'2025'!$H$2:$H$13728)</f>
        <v>6974803</v>
      </c>
      <c r="F652" s="93">
        <f>VLOOKUP(A652,'[1]DJ Empresas'!$A$7:$G$1036,7,0)</f>
        <v>7240811</v>
      </c>
      <c r="G652" s="94">
        <f t="shared" si="10"/>
        <v>266008</v>
      </c>
    </row>
    <row r="653" spans="1:7" x14ac:dyDescent="0.25">
      <c r="A653" s="1" t="s">
        <v>1101</v>
      </c>
      <c r="B653" s="22" t="s">
        <v>1102</v>
      </c>
      <c r="C653" s="22" t="s">
        <v>54</v>
      </c>
      <c r="D653" s="22" t="str">
        <f>VLOOKUP(A653,'2025'!$E$1:$M$3728,9,0)</f>
        <v>Santiago</v>
      </c>
      <c r="E653" s="93">
        <f>SUMIF('2025'!$E$2:$E$13728,A653,'2025'!$H$2:$H$13728)</f>
        <v>2086294</v>
      </c>
      <c r="F653" s="93">
        <f>VLOOKUP(A653,'[1]DJ Empresas'!$A$7:$G$1036,7,0)</f>
        <v>2341075</v>
      </c>
      <c r="G653" s="94">
        <f t="shared" si="10"/>
        <v>254781</v>
      </c>
    </row>
    <row r="654" spans="1:7" x14ac:dyDescent="0.25">
      <c r="A654" s="1" t="s">
        <v>2102</v>
      </c>
      <c r="B654" s="22" t="s">
        <v>2103</v>
      </c>
      <c r="C654" s="22" t="s">
        <v>77</v>
      </c>
      <c r="D654" s="22" t="str">
        <f>VLOOKUP(A654,'2025'!$E$1:$M$3728,9,0)</f>
        <v>Santiago</v>
      </c>
      <c r="E654" s="93">
        <f>SUMIF('2025'!$E$2:$E$13728,A654,'2025'!$H$2:$H$13728)</f>
        <v>2300000</v>
      </c>
      <c r="F654" s="93">
        <f>VLOOKUP(A654,'[1]DJ Empresas'!$A$7:$G$1036,7,0)</f>
        <v>2554628</v>
      </c>
      <c r="G654" s="94">
        <f t="shared" si="10"/>
        <v>254628</v>
      </c>
    </row>
    <row r="655" spans="1:7" x14ac:dyDescent="0.25">
      <c r="A655" s="1" t="s">
        <v>737</v>
      </c>
      <c r="B655" s="22" t="s">
        <v>738</v>
      </c>
      <c r="C655" s="22" t="s">
        <v>64</v>
      </c>
      <c r="D655" s="22" t="str">
        <f>VLOOKUP(A655,'2025'!$E$1:$M$3728,9,0)</f>
        <v>Maule</v>
      </c>
      <c r="E655" s="93">
        <f>SUMIF('2025'!$E$2:$E$13728,A655,'2025'!$H$2:$H$13728)</f>
        <v>7300966</v>
      </c>
      <c r="F655" s="93">
        <f>VLOOKUP(A655,'[1]DJ Empresas'!$A$7:$G$1036,7,0)</f>
        <v>7549148</v>
      </c>
      <c r="G655" s="94">
        <f t="shared" si="10"/>
        <v>248182</v>
      </c>
    </row>
    <row r="656" spans="1:7" x14ac:dyDescent="0.25">
      <c r="A656" s="1" t="s">
        <v>802</v>
      </c>
      <c r="B656" s="22" t="s">
        <v>803</v>
      </c>
      <c r="C656" s="22" t="s">
        <v>57</v>
      </c>
      <c r="D656" s="22" t="str">
        <f>VLOOKUP(A656,'2025'!$E$1:$M$3728,9,0)</f>
        <v>Santiago</v>
      </c>
      <c r="E656" s="93">
        <f>SUMIF('2025'!$E$2:$E$13728,A656,'2025'!$H$2:$H$13728)</f>
        <v>3214273</v>
      </c>
      <c r="F656" s="93">
        <f>VLOOKUP(A656,'[1]DJ Empresas'!$A$7:$G$1036,7,0)</f>
        <v>3459923</v>
      </c>
      <c r="G656" s="94">
        <f t="shared" si="10"/>
        <v>245650</v>
      </c>
    </row>
    <row r="657" spans="1:7" x14ac:dyDescent="0.25">
      <c r="A657" s="1" t="s">
        <v>869</v>
      </c>
      <c r="B657" s="22" t="s">
        <v>870</v>
      </c>
      <c r="C657" s="22" t="s">
        <v>42</v>
      </c>
      <c r="D657" s="22" t="str">
        <f>VLOOKUP(A657,'2025'!$E$1:$M$3728,9,0)</f>
        <v>Puerto Montt</v>
      </c>
      <c r="E657" s="93">
        <f>SUMIF('2025'!$E$2:$E$13728,A657,'2025'!$H$2:$H$13728)</f>
        <v>19140418</v>
      </c>
      <c r="F657" s="93">
        <f>VLOOKUP(A657,'[1]DJ Empresas'!$A$7:$G$1036,7,0)</f>
        <v>19384693</v>
      </c>
      <c r="G657" s="94">
        <f t="shared" si="10"/>
        <v>244275</v>
      </c>
    </row>
    <row r="658" spans="1:7" x14ac:dyDescent="0.25">
      <c r="A658" s="1" t="s">
        <v>2116</v>
      </c>
      <c r="B658" s="22" t="s">
        <v>2117</v>
      </c>
      <c r="C658" s="22" t="s">
        <v>42</v>
      </c>
      <c r="D658" s="22" t="str">
        <f>VLOOKUP(A658,'2025'!$E$1:$M$3728,9,0)</f>
        <v>Puerto Montt</v>
      </c>
      <c r="E658" s="93">
        <f>SUMIF('2025'!$E$2:$E$13728,A658,'2025'!$H$2:$H$13728)</f>
        <v>12341393</v>
      </c>
      <c r="F658" s="93">
        <f>VLOOKUP(A658,'[1]DJ Empresas'!$A$7:$G$1036,7,0)</f>
        <v>12585310</v>
      </c>
      <c r="G658" s="94">
        <f t="shared" si="10"/>
        <v>243917</v>
      </c>
    </row>
    <row r="659" spans="1:7" x14ac:dyDescent="0.25">
      <c r="A659" s="1" t="s">
        <v>1037</v>
      </c>
      <c r="B659" s="22" t="s">
        <v>1038</v>
      </c>
      <c r="C659" s="22" t="s">
        <v>57</v>
      </c>
      <c r="D659" s="22" t="str">
        <f>VLOOKUP(A659,'2025'!$E$1:$M$3728,9,0)</f>
        <v>Santiago</v>
      </c>
      <c r="E659" s="93">
        <f>SUMIF('2025'!$E$2:$E$13728,A659,'2025'!$H$2:$H$13728)</f>
        <v>21230111</v>
      </c>
      <c r="F659" s="93">
        <f>VLOOKUP(A659,'[1]DJ Empresas'!$A$7:$G$1036,7,0)</f>
        <v>21472954</v>
      </c>
      <c r="G659" s="94">
        <f t="shared" si="10"/>
        <v>242843</v>
      </c>
    </row>
    <row r="660" spans="1:7" x14ac:dyDescent="0.25">
      <c r="A660" s="1" t="s">
        <v>902</v>
      </c>
      <c r="B660" s="22" t="s">
        <v>903</v>
      </c>
      <c r="C660" s="22" t="s">
        <v>42</v>
      </c>
      <c r="D660" s="22" t="str">
        <f>VLOOKUP(A660,'2025'!$E$1:$M$3728,9,0)</f>
        <v>Puerto Montt</v>
      </c>
      <c r="E660" s="93">
        <f>SUMIF('2025'!$E$2:$E$13728,A660,'2025'!$H$2:$H$13728)</f>
        <v>7367000</v>
      </c>
      <c r="F660" s="93">
        <f>VLOOKUP(A660,'[1]DJ Empresas'!$A$7:$G$1036,7,0)</f>
        <v>7608080</v>
      </c>
      <c r="G660" s="94">
        <f t="shared" si="10"/>
        <v>241080</v>
      </c>
    </row>
    <row r="661" spans="1:7" x14ac:dyDescent="0.25">
      <c r="A661" s="1" t="s">
        <v>1169</v>
      </c>
      <c r="B661" s="22" t="s">
        <v>1170</v>
      </c>
      <c r="C661" s="22" t="s">
        <v>54</v>
      </c>
      <c r="D661" s="22" t="str">
        <f>VLOOKUP(A661,'2025'!$E$1:$M$3728,9,0)</f>
        <v>Santiago</v>
      </c>
      <c r="E661" s="93">
        <f>SUMIF('2025'!$E$2:$E$13728,A661,'2025'!$H$2:$H$13728)</f>
        <v>11966434</v>
      </c>
      <c r="F661" s="93">
        <f>VLOOKUP(A661,'[1]DJ Empresas'!$A$7:$G$1036,7,0)</f>
        <v>12203733</v>
      </c>
      <c r="G661" s="94">
        <f t="shared" si="10"/>
        <v>237299</v>
      </c>
    </row>
    <row r="662" spans="1:7" x14ac:dyDescent="0.25">
      <c r="A662" s="1" t="s">
        <v>313</v>
      </c>
      <c r="B662" s="22" t="s">
        <v>314</v>
      </c>
      <c r="C662" s="22" t="s">
        <v>51</v>
      </c>
      <c r="D662" s="22" t="str">
        <f>VLOOKUP(A662,'2025'!$E$1:$M$3728,9,0)</f>
        <v>La Serena</v>
      </c>
      <c r="E662" s="93">
        <f>SUMIF('2025'!$E$2:$E$13728,A662,'2025'!$H$2:$H$13728)</f>
        <v>19510741</v>
      </c>
      <c r="F662" s="93">
        <f>VLOOKUP(A662,'[1]DJ Empresas'!$A$7:$G$1036,7,0)</f>
        <v>19743624</v>
      </c>
      <c r="G662" s="94">
        <f t="shared" si="10"/>
        <v>232883</v>
      </c>
    </row>
    <row r="663" spans="1:7" x14ac:dyDescent="0.25">
      <c r="A663" s="1" t="s">
        <v>49</v>
      </c>
      <c r="B663" s="22" t="s">
        <v>50</v>
      </c>
      <c r="C663" s="22" t="s">
        <v>51</v>
      </c>
      <c r="D663" s="22" t="str">
        <f>VLOOKUP(A663,'2025'!$E$1:$M$3728,9,0)</f>
        <v>La Serena</v>
      </c>
      <c r="E663" s="93">
        <f>SUMIF('2025'!$E$2:$E$13728,A663,'2025'!$H$2:$H$13728)</f>
        <v>6000000</v>
      </c>
      <c r="F663" s="93">
        <f>VLOOKUP(A663,'[1]DJ Empresas'!$A$7:$G$1036,7,0)</f>
        <v>6224010</v>
      </c>
      <c r="G663" s="94">
        <f t="shared" si="10"/>
        <v>224010</v>
      </c>
    </row>
    <row r="664" spans="1:7" x14ac:dyDescent="0.25">
      <c r="A664" s="1" t="s">
        <v>1103</v>
      </c>
      <c r="B664" s="22" t="s">
        <v>1104</v>
      </c>
      <c r="C664" s="22" t="s">
        <v>51</v>
      </c>
      <c r="D664" s="22" t="str">
        <f>VLOOKUP(A664,'2025'!$E$1:$M$3728,9,0)</f>
        <v>Viña Del Mar</v>
      </c>
      <c r="E664" s="93">
        <f>SUMIF('2025'!$E$2:$E$13728,A664,'2025'!$H$2:$H$13728)</f>
        <v>9962061</v>
      </c>
      <c r="F664" s="93">
        <f>VLOOKUP(A664,'[1]DJ Empresas'!$A$7:$G$1036,7,0)</f>
        <v>10185858</v>
      </c>
      <c r="G664" s="94">
        <f t="shared" si="10"/>
        <v>223797</v>
      </c>
    </row>
    <row r="665" spans="1:7" x14ac:dyDescent="0.25">
      <c r="A665" s="1" t="s">
        <v>2271</v>
      </c>
      <c r="B665" s="22" t="s">
        <v>2272</v>
      </c>
      <c r="C665" s="22" t="s">
        <v>54</v>
      </c>
      <c r="D665" s="22" t="str">
        <f>VLOOKUP(A665,'2025'!$E$1:$M$3728,9,0)</f>
        <v>Santiago</v>
      </c>
      <c r="E665" s="93">
        <f>SUMIF('2025'!$E$2:$E$13728,A665,'2025'!$H$2:$H$13728)</f>
        <v>7921530</v>
      </c>
      <c r="F665" s="93">
        <f>VLOOKUP(A665,'[1]DJ Empresas'!$A$7:$G$1036,7,0)</f>
        <v>8144018</v>
      </c>
      <c r="G665" s="94">
        <f t="shared" si="10"/>
        <v>222488</v>
      </c>
    </row>
    <row r="666" spans="1:7" x14ac:dyDescent="0.25">
      <c r="A666" s="1" t="s">
        <v>413</v>
      </c>
      <c r="B666" s="22" t="s">
        <v>414</v>
      </c>
      <c r="C666" s="22" t="s">
        <v>42</v>
      </c>
      <c r="D666" s="22" t="str">
        <f>VLOOKUP(A666,'2025'!$E$1:$M$3728,9,0)</f>
        <v>Puerto Montt</v>
      </c>
      <c r="E666" s="93">
        <f>SUMIF('2025'!$E$2:$E$13728,A666,'2025'!$H$2:$H$13728)</f>
        <v>8753169</v>
      </c>
      <c r="F666" s="93">
        <f>VLOOKUP(A666,'[1]DJ Empresas'!$A$7:$G$1036,7,0)</f>
        <v>8974953</v>
      </c>
      <c r="G666" s="94">
        <f t="shared" si="10"/>
        <v>221784</v>
      </c>
    </row>
    <row r="667" spans="1:7" x14ac:dyDescent="0.25">
      <c r="A667" s="1" t="s">
        <v>483</v>
      </c>
      <c r="B667" s="22" t="s">
        <v>484</v>
      </c>
      <c r="C667" s="22" t="s">
        <v>77</v>
      </c>
      <c r="D667" s="22" t="str">
        <f>VLOOKUP(A667,'2025'!$E$1:$M$3728,9,0)</f>
        <v>Santiago</v>
      </c>
      <c r="E667" s="93">
        <f>SUMIF('2025'!$E$2:$E$13728,A667,'2025'!$H$2:$H$13728)</f>
        <v>16815261</v>
      </c>
      <c r="F667" s="93">
        <f>VLOOKUP(A667,'[1]DJ Empresas'!$A$7:$G$1036,7,0)</f>
        <v>17036467</v>
      </c>
      <c r="G667" s="94">
        <f t="shared" si="10"/>
        <v>221206</v>
      </c>
    </row>
    <row r="668" spans="1:7" x14ac:dyDescent="0.25">
      <c r="A668" s="1" t="s">
        <v>1244</v>
      </c>
      <c r="B668" s="22" t="s">
        <v>1245</v>
      </c>
      <c r="C668" s="22" t="s">
        <v>77</v>
      </c>
      <c r="D668" s="22" t="str">
        <f>VLOOKUP(A668,'2025'!$E$1:$M$3728,9,0)</f>
        <v>Santiago</v>
      </c>
      <c r="E668" s="93">
        <f>SUMIF('2025'!$E$2:$E$13728,A668,'2025'!$H$2:$H$13728)</f>
        <v>4671114</v>
      </c>
      <c r="F668" s="93">
        <f>VLOOKUP(A668,'[1]DJ Empresas'!$A$7:$G$1036,7,0)</f>
        <v>4887360</v>
      </c>
      <c r="G668" s="94">
        <f t="shared" si="10"/>
        <v>216246</v>
      </c>
    </row>
    <row r="669" spans="1:7" x14ac:dyDescent="0.25">
      <c r="A669" s="1" t="s">
        <v>685</v>
      </c>
      <c r="B669" s="22" t="s">
        <v>686</v>
      </c>
      <c r="C669" s="22" t="s">
        <v>77</v>
      </c>
      <c r="D669" s="22" t="str">
        <f>VLOOKUP(A669,'2025'!$E$1:$M$3728,9,0)</f>
        <v>Santiago</v>
      </c>
      <c r="E669" s="93">
        <f>SUMIF('2025'!$E$2:$E$13728,A669,'2025'!$H$2:$H$13728)</f>
        <v>10453742</v>
      </c>
      <c r="F669" s="93">
        <f>VLOOKUP(A669,'[1]DJ Empresas'!$A$7:$G$1036,7,0)</f>
        <v>10666657</v>
      </c>
      <c r="G669" s="94">
        <f t="shared" si="10"/>
        <v>212915</v>
      </c>
    </row>
    <row r="670" spans="1:7" x14ac:dyDescent="0.25">
      <c r="A670" s="1" t="s">
        <v>174</v>
      </c>
      <c r="B670" s="22" t="s">
        <v>175</v>
      </c>
      <c r="C670" s="22" t="s">
        <v>64</v>
      </c>
      <c r="D670" s="22" t="str">
        <f>VLOOKUP(A670,'2025'!$E$1:$M$3728,9,0)</f>
        <v>Concepción</v>
      </c>
      <c r="E670" s="93">
        <f>SUMIF('2025'!$E$2:$E$13728,A670,'2025'!$H$2:$H$13728)</f>
        <v>7763353</v>
      </c>
      <c r="F670" s="93">
        <f>VLOOKUP(A670,'[1]DJ Empresas'!$A$7:$G$1036,7,0)</f>
        <v>7975010</v>
      </c>
      <c r="G670" s="94">
        <f t="shared" si="10"/>
        <v>211657</v>
      </c>
    </row>
    <row r="671" spans="1:7" x14ac:dyDescent="0.25">
      <c r="A671" s="1" t="s">
        <v>327</v>
      </c>
      <c r="B671" s="22" t="s">
        <v>328</v>
      </c>
      <c r="C671" s="22" t="s">
        <v>47</v>
      </c>
      <c r="D671" s="22" t="str">
        <f>VLOOKUP(A671,'2025'!$E$1:$M$3728,9,0)</f>
        <v>Santiago</v>
      </c>
      <c r="E671" s="93">
        <f>SUMIF('2025'!$E$2:$E$13728,A671,'2025'!$H$2:$H$13728)</f>
        <v>1799252</v>
      </c>
      <c r="F671" s="93">
        <f>VLOOKUP(A671,'[1]DJ Empresas'!$A$7:$G$1036,7,0)</f>
        <v>2010785</v>
      </c>
      <c r="G671" s="94">
        <f t="shared" si="10"/>
        <v>211533</v>
      </c>
    </row>
    <row r="672" spans="1:7" x14ac:dyDescent="0.25">
      <c r="A672" s="1" t="s">
        <v>561</v>
      </c>
      <c r="B672" s="22" t="s">
        <v>562</v>
      </c>
      <c r="C672" s="22" t="s">
        <v>77</v>
      </c>
      <c r="D672" s="22" t="str">
        <f>VLOOKUP(A672,'2025'!$E$1:$M$3728,9,0)</f>
        <v>Santiago</v>
      </c>
      <c r="E672" s="93">
        <f>SUMIF('2025'!$E$2:$E$13728,A672,'2025'!$H$2:$H$13728)</f>
        <v>7852130</v>
      </c>
      <c r="F672" s="93">
        <f>VLOOKUP(A672,'[1]DJ Empresas'!$A$7:$G$1036,7,0)</f>
        <v>8060195</v>
      </c>
      <c r="G672" s="94">
        <f t="shared" si="10"/>
        <v>208065</v>
      </c>
    </row>
    <row r="673" spans="1:7" x14ac:dyDescent="0.25">
      <c r="A673" s="1" t="s">
        <v>1333</v>
      </c>
      <c r="B673" s="22" t="s">
        <v>1334</v>
      </c>
      <c r="C673" s="22" t="s">
        <v>54</v>
      </c>
      <c r="D673" s="22" t="str">
        <f>VLOOKUP(A673,'2025'!$E$1:$M$3728,9,0)</f>
        <v>Santiago</v>
      </c>
      <c r="E673" s="93">
        <f>SUMIF('2025'!$E$2:$E$13728,A673,'2025'!$H$2:$H$13728)</f>
        <v>9800000</v>
      </c>
      <c r="F673" s="93">
        <f>VLOOKUP(A673,'[1]DJ Empresas'!$A$7:$G$1036,7,0)</f>
        <v>10005757</v>
      </c>
      <c r="G673" s="94">
        <f t="shared" si="10"/>
        <v>205757</v>
      </c>
    </row>
    <row r="674" spans="1:7" x14ac:dyDescent="0.25">
      <c r="A674" s="1" t="s">
        <v>2014</v>
      </c>
      <c r="B674" s="22" t="s">
        <v>2015</v>
      </c>
      <c r="C674" s="22" t="s">
        <v>47</v>
      </c>
      <c r="D674" s="22" t="str">
        <f>VLOOKUP(A674,'2025'!$E$1:$M$3728,9,0)</f>
        <v>Santiago</v>
      </c>
      <c r="E674" s="93">
        <f>SUMIF('2025'!$E$2:$E$13728,A674,'2025'!$H$2:$H$13728)</f>
        <v>998775</v>
      </c>
      <c r="F674" s="93">
        <f>VLOOKUP(A674,'[1]DJ Empresas'!$A$7:$G$1036,7,0)</f>
        <v>1198061</v>
      </c>
      <c r="G674" s="94">
        <f t="shared" si="10"/>
        <v>199286</v>
      </c>
    </row>
    <row r="675" spans="1:7" x14ac:dyDescent="0.25">
      <c r="A675" s="1" t="s">
        <v>376</v>
      </c>
      <c r="B675" s="22" t="s">
        <v>377</v>
      </c>
      <c r="C675" s="22" t="s">
        <v>77</v>
      </c>
      <c r="D675" s="22" t="str">
        <f>VLOOKUP(A675,'2025'!$E$1:$M$3728,9,0)</f>
        <v>Santiago</v>
      </c>
      <c r="E675" s="93">
        <f>SUMIF('2025'!$E$2:$E$13728,A675,'2025'!$H$2:$H$13728)</f>
        <v>2500000</v>
      </c>
      <c r="F675" s="93">
        <f>VLOOKUP(A675,'[1]DJ Empresas'!$A$7:$G$1036,7,0)</f>
        <v>2699142</v>
      </c>
      <c r="G675" s="94">
        <f t="shared" si="10"/>
        <v>199142</v>
      </c>
    </row>
    <row r="676" spans="1:7" x14ac:dyDescent="0.25">
      <c r="A676" s="1" t="s">
        <v>2228</v>
      </c>
      <c r="B676" s="22" t="s">
        <v>2229</v>
      </c>
      <c r="C676" s="22" t="s">
        <v>347</v>
      </c>
      <c r="D676" s="22" t="str">
        <f>VLOOKUP(A676,'2025'!$E$1:$M$3728,9,0)</f>
        <v>Temuco</v>
      </c>
      <c r="E676" s="93">
        <f>SUMIF('2025'!$E$2:$E$13728,A676,'2025'!$H$2:$H$13728)</f>
        <v>10000</v>
      </c>
      <c r="F676" s="93">
        <f>VLOOKUP(A676,'[1]DJ Empresas'!$A$7:$G$1036,7,0)</f>
        <v>201259</v>
      </c>
      <c r="G676" s="94">
        <f t="shared" si="10"/>
        <v>191259</v>
      </c>
    </row>
    <row r="677" spans="1:7" x14ac:dyDescent="0.25">
      <c r="A677" s="1" t="s">
        <v>259</v>
      </c>
      <c r="B677" s="22" t="s">
        <v>260</v>
      </c>
      <c r="C677" s="22" t="s">
        <v>42</v>
      </c>
      <c r="D677" s="22" t="str">
        <f>VLOOKUP(A677,'2025'!$E$1:$M$3728,9,0)</f>
        <v>Puerto Montt</v>
      </c>
      <c r="E677" s="93">
        <f>SUMIF('2025'!$E$2:$E$13728,A677,'2025'!$H$2:$H$13728)</f>
        <v>1769826</v>
      </c>
      <c r="F677" s="93">
        <f>VLOOKUP(A677,'[1]DJ Empresas'!$A$7:$G$1036,7,0)</f>
        <v>1960295</v>
      </c>
      <c r="G677" s="94">
        <f t="shared" si="10"/>
        <v>190469</v>
      </c>
    </row>
    <row r="678" spans="1:7" x14ac:dyDescent="0.25">
      <c r="A678" s="1" t="s">
        <v>277</v>
      </c>
      <c r="B678" s="22" t="s">
        <v>278</v>
      </c>
      <c r="C678" s="22" t="s">
        <v>77</v>
      </c>
      <c r="D678" s="22" t="str">
        <f>VLOOKUP(A678,'2025'!$E$1:$M$3728,9,0)</f>
        <v>Santiago</v>
      </c>
      <c r="E678" s="93">
        <f>SUMIF('2025'!$E$2:$E$13728,A678,'2025'!$H$2:$H$13728)</f>
        <v>21200000</v>
      </c>
      <c r="F678" s="93">
        <f>VLOOKUP(A678,'[1]DJ Empresas'!$A$7:$G$1036,7,0)</f>
        <v>21389859</v>
      </c>
      <c r="G678" s="94">
        <f t="shared" si="10"/>
        <v>189859</v>
      </c>
    </row>
    <row r="679" spans="1:7" x14ac:dyDescent="0.25">
      <c r="A679" s="1" t="s">
        <v>88</v>
      </c>
      <c r="B679" s="22" t="s">
        <v>89</v>
      </c>
      <c r="C679" s="22" t="s">
        <v>57</v>
      </c>
      <c r="D679" s="22" t="str">
        <f>VLOOKUP(A679,'2025'!$E$1:$M$3728,9,0)</f>
        <v>Santiago</v>
      </c>
      <c r="E679" s="93">
        <f>SUMIF('2025'!$E$2:$E$13728,A679,'2025'!$H$2:$H$13728)</f>
        <v>675751</v>
      </c>
      <c r="F679" s="93">
        <f>VLOOKUP(A679,'[1]DJ Empresas'!$A$7:$G$1036,7,0)</f>
        <v>865531</v>
      </c>
      <c r="G679" s="94">
        <f t="shared" si="10"/>
        <v>189780</v>
      </c>
    </row>
    <row r="680" spans="1:7" x14ac:dyDescent="0.25">
      <c r="A680" s="1" t="s">
        <v>55</v>
      </c>
      <c r="B680" s="22" t="s">
        <v>56</v>
      </c>
      <c r="C680" s="22" t="s">
        <v>57</v>
      </c>
      <c r="D680" s="22" t="str">
        <f>VLOOKUP(A680,'2025'!$E$1:$M$3728,9,0)</f>
        <v>Santiago</v>
      </c>
      <c r="E680" s="93">
        <f>SUMIF('2025'!$E$2:$E$13728,A680,'2025'!$H$2:$H$13728)</f>
        <v>56827295</v>
      </c>
      <c r="F680" s="93">
        <f>VLOOKUP(A680,'[1]DJ Empresas'!$A$7:$G$1036,7,0)</f>
        <v>57015617</v>
      </c>
      <c r="G680" s="94">
        <f t="shared" si="10"/>
        <v>188322</v>
      </c>
    </row>
    <row r="681" spans="1:7" x14ac:dyDescent="0.25">
      <c r="A681" s="1" t="s">
        <v>2357</v>
      </c>
      <c r="B681" s="22" t="s">
        <v>2358</v>
      </c>
      <c r="C681" s="22" t="s">
        <v>54</v>
      </c>
      <c r="D681" s="22" t="str">
        <f>VLOOKUP(A681,'2025'!$E$1:$M$3728,9,0)</f>
        <v>Santiago</v>
      </c>
      <c r="E681" s="93">
        <f>SUMIF('2025'!$E$2:$E$13728,A681,'2025'!$H$2:$H$13728)</f>
        <v>6722681</v>
      </c>
      <c r="F681" s="93">
        <f>VLOOKUP(A681,'[1]DJ Empresas'!$A$7:$G$1036,7,0)</f>
        <v>6905191</v>
      </c>
      <c r="G681" s="94">
        <f t="shared" si="10"/>
        <v>182510</v>
      </c>
    </row>
    <row r="682" spans="1:7" x14ac:dyDescent="0.25">
      <c r="A682" s="1" t="s">
        <v>2317</v>
      </c>
      <c r="B682" s="22" t="s">
        <v>2318</v>
      </c>
      <c r="C682" s="22" t="s">
        <v>54</v>
      </c>
      <c r="D682" s="22" t="str">
        <f>VLOOKUP(A682,'2025'!$E$1:$M$3728,9,0)</f>
        <v>Santiago</v>
      </c>
      <c r="E682" s="93">
        <f>SUMIF('2025'!$E$2:$E$13728,A682,'2025'!$H$2:$H$13728)</f>
        <v>9042764</v>
      </c>
      <c r="F682" s="93">
        <f>VLOOKUP(A682,'[1]DJ Empresas'!$A$7:$G$1036,7,0)</f>
        <v>9224665</v>
      </c>
      <c r="G682" s="94">
        <f t="shared" si="10"/>
        <v>181901</v>
      </c>
    </row>
    <row r="683" spans="1:7" x14ac:dyDescent="0.25">
      <c r="A683" s="1" t="s">
        <v>968</v>
      </c>
      <c r="B683" s="22" t="s">
        <v>969</v>
      </c>
      <c r="C683" s="22" t="s">
        <v>57</v>
      </c>
      <c r="D683" s="22" t="str">
        <f>VLOOKUP(A683,'2025'!$E$1:$M$3728,9,0)</f>
        <v>Santiago</v>
      </c>
      <c r="E683" s="93">
        <f>SUMIF('2025'!$E$2:$E$13728,A683,'2025'!$H$2:$H$13728)</f>
        <v>8000000</v>
      </c>
      <c r="F683" s="93">
        <f>VLOOKUP(A683,'[1]DJ Empresas'!$A$7:$G$1036,7,0)</f>
        <v>8180341</v>
      </c>
      <c r="G683" s="94">
        <f t="shared" si="10"/>
        <v>180341</v>
      </c>
    </row>
    <row r="684" spans="1:7" x14ac:dyDescent="0.25">
      <c r="A684" s="1" t="s">
        <v>121</v>
      </c>
      <c r="B684" s="22" t="s">
        <v>122</v>
      </c>
      <c r="C684" s="22" t="s">
        <v>64</v>
      </c>
      <c r="D684" s="22" t="str">
        <f>VLOOKUP(A684,'2025'!$E$1:$M$3728,9,0)</f>
        <v>Concepción</v>
      </c>
      <c r="E684" s="93">
        <f>SUMIF('2025'!$E$2:$E$13728,A684,'2025'!$H$2:$H$13728)</f>
        <v>5588593</v>
      </c>
      <c r="F684" s="93">
        <f>VLOOKUP(A684,'[1]DJ Empresas'!$A$7:$G$1036,7,0)</f>
        <v>5765341</v>
      </c>
      <c r="G684" s="94">
        <f t="shared" si="10"/>
        <v>176748</v>
      </c>
    </row>
    <row r="685" spans="1:7" x14ac:dyDescent="0.25">
      <c r="A685" s="1" t="s">
        <v>1646</v>
      </c>
      <c r="B685" s="22" t="s">
        <v>1647</v>
      </c>
      <c r="C685" s="22" t="s">
        <v>54</v>
      </c>
      <c r="D685" s="22" t="str">
        <f>VLOOKUP(A685,'2025'!$E$1:$M$3728,9,0)</f>
        <v>Santiago</v>
      </c>
      <c r="E685" s="93">
        <f>SUMIF('2025'!$E$2:$E$13728,A685,'2025'!$H$2:$H$13728)</f>
        <v>10963760</v>
      </c>
      <c r="F685" s="93">
        <f>VLOOKUP(A685,'[1]DJ Empresas'!$A$7:$G$1036,7,0)</f>
        <v>11140275</v>
      </c>
      <c r="G685" s="94">
        <f t="shared" si="10"/>
        <v>176515</v>
      </c>
    </row>
    <row r="686" spans="1:7" x14ac:dyDescent="0.25">
      <c r="A686" s="1" t="s">
        <v>427</v>
      </c>
      <c r="B686" s="22" t="s">
        <v>428</v>
      </c>
      <c r="C686" s="22" t="s">
        <v>51</v>
      </c>
      <c r="D686" s="22" t="str">
        <f>VLOOKUP(A686,'2025'!$E$1:$M$3728,9,0)</f>
        <v>La Serena</v>
      </c>
      <c r="E686" s="93">
        <f>SUMIF('2025'!$E$2:$E$13728,A686,'2025'!$H$2:$H$13728)</f>
        <v>1501656</v>
      </c>
      <c r="F686" s="93">
        <f>VLOOKUP(A686,'[1]DJ Empresas'!$A$7:$G$1036,7,0)</f>
        <v>1677259</v>
      </c>
      <c r="G686" s="94">
        <f t="shared" si="10"/>
        <v>175603</v>
      </c>
    </row>
    <row r="687" spans="1:7" x14ac:dyDescent="0.25">
      <c r="A687" s="1" t="s">
        <v>1079</v>
      </c>
      <c r="B687" s="22" t="s">
        <v>1080</v>
      </c>
      <c r="C687" s="22" t="s">
        <v>42</v>
      </c>
      <c r="D687" s="22" t="str">
        <f>VLOOKUP(A687,'2025'!$E$1:$M$3728,9,0)</f>
        <v>Puerto Montt</v>
      </c>
      <c r="E687" s="93">
        <f>SUMIF('2025'!$E$2:$E$13728,A687,'2025'!$H$2:$H$13728)</f>
        <v>7056000</v>
      </c>
      <c r="F687" s="93">
        <f>VLOOKUP(A687,'[1]DJ Empresas'!$A$7:$G$1036,7,0)</f>
        <v>7230247</v>
      </c>
      <c r="G687" s="94">
        <f t="shared" si="10"/>
        <v>174247</v>
      </c>
    </row>
    <row r="688" spans="1:7" x14ac:dyDescent="0.25">
      <c r="A688" s="1" t="s">
        <v>904</v>
      </c>
      <c r="B688" s="22" t="s">
        <v>905</v>
      </c>
      <c r="C688" s="22" t="s">
        <v>47</v>
      </c>
      <c r="D688" s="22" t="str">
        <f>VLOOKUP(A688,'2025'!$E$1:$M$3728,9,0)</f>
        <v>Santiago</v>
      </c>
      <c r="E688" s="93">
        <f>SUMIF('2025'!$E$2:$E$13728,A688,'2025'!$H$2:$H$13728)</f>
        <v>9451326</v>
      </c>
      <c r="F688" s="93">
        <f>VLOOKUP(A688,'[1]DJ Empresas'!$A$7:$G$1036,7,0)</f>
        <v>9625514</v>
      </c>
      <c r="G688" s="94">
        <f t="shared" si="10"/>
        <v>174188</v>
      </c>
    </row>
    <row r="689" spans="1:7" x14ac:dyDescent="0.25">
      <c r="A689" s="1" t="s">
        <v>1284</v>
      </c>
      <c r="B689" s="22" t="s">
        <v>1285</v>
      </c>
      <c r="C689" s="22" t="s">
        <v>77</v>
      </c>
      <c r="D689" s="22" t="str">
        <f>VLOOKUP(A689,'2025'!$E$1:$M$3728,9,0)</f>
        <v>Santiago</v>
      </c>
      <c r="E689" s="93">
        <f>SUMIF('2025'!$E$2:$E$13728,A689,'2025'!$H$2:$H$13728)</f>
        <v>20678176</v>
      </c>
      <c r="F689" s="93">
        <f>VLOOKUP(A689,'[1]DJ Empresas'!$A$7:$G$1036,7,0)</f>
        <v>20851906</v>
      </c>
      <c r="G689" s="94">
        <f t="shared" si="10"/>
        <v>173730</v>
      </c>
    </row>
    <row r="690" spans="1:7" x14ac:dyDescent="0.25">
      <c r="A690" s="1" t="s">
        <v>1280</v>
      </c>
      <c r="B690" s="22" t="s">
        <v>1281</v>
      </c>
      <c r="C690" s="22" t="s">
        <v>77</v>
      </c>
      <c r="D690" s="22" t="str">
        <f>VLOOKUP(A690,'2025'!$E$1:$M$3728,9,0)</f>
        <v>Santiago</v>
      </c>
      <c r="E690" s="93">
        <f>SUMIF('2025'!$E$2:$E$13728,A690,'2025'!$H$2:$H$13728)</f>
        <v>6302780</v>
      </c>
      <c r="F690" s="93">
        <f>VLOOKUP(A690,'[1]DJ Empresas'!$A$7:$G$1036,7,0)</f>
        <v>6475129</v>
      </c>
      <c r="G690" s="94">
        <f t="shared" si="10"/>
        <v>172349</v>
      </c>
    </row>
    <row r="691" spans="1:7" x14ac:dyDescent="0.25">
      <c r="A691" s="1" t="s">
        <v>988</v>
      </c>
      <c r="B691" s="22" t="s">
        <v>989</v>
      </c>
      <c r="C691" s="22" t="s">
        <v>57</v>
      </c>
      <c r="D691" s="22" t="str">
        <f>VLOOKUP(A691,'2025'!$E$1:$M$3728,9,0)</f>
        <v>Santiago</v>
      </c>
      <c r="E691" s="93">
        <f>SUMIF('2025'!$E$2:$E$13728,A691,'2025'!$H$2:$H$13728)</f>
        <v>10143987</v>
      </c>
      <c r="F691" s="93">
        <f>VLOOKUP(A691,'[1]DJ Empresas'!$A$7:$G$1036,7,0)</f>
        <v>10316263</v>
      </c>
      <c r="G691" s="94">
        <f t="shared" si="10"/>
        <v>172276</v>
      </c>
    </row>
    <row r="692" spans="1:7" x14ac:dyDescent="0.25">
      <c r="A692" s="1" t="s">
        <v>1163</v>
      </c>
      <c r="B692" s="22" t="s">
        <v>1164</v>
      </c>
      <c r="C692" s="22" t="s">
        <v>54</v>
      </c>
      <c r="D692" s="22" t="str">
        <f>VLOOKUP(A692,'2025'!$E$1:$M$3728,9,0)</f>
        <v>Santiago</v>
      </c>
      <c r="E692" s="93">
        <f>SUMIF('2025'!$E$2:$E$13728,A692,'2025'!$H$2:$H$13728)</f>
        <v>4786606</v>
      </c>
      <c r="F692" s="93">
        <f>VLOOKUP(A692,'[1]DJ Empresas'!$A$7:$G$1036,7,0)</f>
        <v>4957495</v>
      </c>
      <c r="G692" s="94">
        <f t="shared" si="10"/>
        <v>170889</v>
      </c>
    </row>
    <row r="693" spans="1:7" x14ac:dyDescent="0.25">
      <c r="A693" s="1" t="s">
        <v>993</v>
      </c>
      <c r="B693" s="22" t="s">
        <v>994</v>
      </c>
      <c r="C693" s="22" t="s">
        <v>42</v>
      </c>
      <c r="D693" s="22" t="str">
        <f>VLOOKUP(A693,'2025'!$E$1:$M$3728,9,0)</f>
        <v>Puerto Montt</v>
      </c>
      <c r="E693" s="93">
        <f>SUMIF('2025'!$E$2:$E$13728,A693,'2025'!$H$2:$H$13728)</f>
        <v>4489499</v>
      </c>
      <c r="F693" s="93">
        <f>VLOOKUP(A693,'[1]DJ Empresas'!$A$7:$G$1036,7,0)</f>
        <v>4660010</v>
      </c>
      <c r="G693" s="94">
        <f t="shared" si="10"/>
        <v>170511</v>
      </c>
    </row>
    <row r="694" spans="1:7" x14ac:dyDescent="0.25">
      <c r="A694" s="1" t="s">
        <v>814</v>
      </c>
      <c r="B694" s="22" t="s">
        <v>815</v>
      </c>
      <c r="C694" s="22" t="s">
        <v>54</v>
      </c>
      <c r="D694" s="22" t="str">
        <f>VLOOKUP(A694,'2025'!$E$1:$M$3728,9,0)</f>
        <v>Santiago</v>
      </c>
      <c r="E694" s="93">
        <f>SUMIF('2025'!$E$2:$E$13728,A694,'2025'!$H$2:$H$13728)</f>
        <v>136204240</v>
      </c>
      <c r="F694" s="93">
        <f>VLOOKUP(A694,'[1]DJ Empresas'!$A$7:$G$1036,7,0)</f>
        <v>136374743</v>
      </c>
      <c r="G694" s="94">
        <f t="shared" si="10"/>
        <v>170503</v>
      </c>
    </row>
    <row r="695" spans="1:7" x14ac:dyDescent="0.25">
      <c r="A695" s="1" t="s">
        <v>2104</v>
      </c>
      <c r="B695" s="22" t="s">
        <v>2105</v>
      </c>
      <c r="C695" s="22" t="s">
        <v>77</v>
      </c>
      <c r="D695" s="22" t="str">
        <f>VLOOKUP(A695,'2025'!$E$1:$M$3728,9,0)</f>
        <v>Santiago</v>
      </c>
      <c r="E695" s="93">
        <f>SUMIF('2025'!$E$2:$E$13728,A695,'2025'!$H$2:$H$13728)</f>
        <v>1700000</v>
      </c>
      <c r="F695" s="93">
        <f>VLOOKUP(A695,'[1]DJ Empresas'!$A$7:$G$1036,7,0)</f>
        <v>1865567</v>
      </c>
      <c r="G695" s="94">
        <f t="shared" si="10"/>
        <v>165567</v>
      </c>
    </row>
    <row r="696" spans="1:7" x14ac:dyDescent="0.25">
      <c r="A696" s="1" t="s">
        <v>906</v>
      </c>
      <c r="B696" s="22" t="s">
        <v>907</v>
      </c>
      <c r="C696" s="22" t="s">
        <v>47</v>
      </c>
      <c r="D696" s="22" t="str">
        <f>VLOOKUP(A696,'2025'!$E$1:$M$3728,9,0)</f>
        <v>Santiago</v>
      </c>
      <c r="E696" s="93">
        <f>SUMIF('2025'!$E$2:$E$13728,A696,'2025'!$H$2:$H$13728)</f>
        <v>10476223</v>
      </c>
      <c r="F696" s="93">
        <f>VLOOKUP(A696,'[1]DJ Empresas'!$A$7:$G$1036,7,0)</f>
        <v>10641550</v>
      </c>
      <c r="G696" s="94">
        <f t="shared" si="10"/>
        <v>165327</v>
      </c>
    </row>
    <row r="697" spans="1:7" x14ac:dyDescent="0.25">
      <c r="A697" s="1" t="s">
        <v>852</v>
      </c>
      <c r="B697" s="22" t="s">
        <v>853</v>
      </c>
      <c r="C697" s="22" t="s">
        <v>47</v>
      </c>
      <c r="D697" s="22" t="str">
        <f>VLOOKUP(A697,'2025'!$E$1:$M$3728,9,0)</f>
        <v>Santiago</v>
      </c>
      <c r="E697" s="93">
        <f>SUMIF('2025'!$E$2:$E$13728,A697,'2025'!$H$2:$H$13728)</f>
        <v>12000000</v>
      </c>
      <c r="F697" s="93">
        <f>VLOOKUP(A697,'[1]DJ Empresas'!$A$7:$G$1036,7,0)</f>
        <v>12165232</v>
      </c>
      <c r="G697" s="94">
        <f t="shared" si="10"/>
        <v>165232</v>
      </c>
    </row>
    <row r="698" spans="1:7" x14ac:dyDescent="0.25">
      <c r="A698" s="1" t="s">
        <v>634</v>
      </c>
      <c r="B698" s="22" t="s">
        <v>635</v>
      </c>
      <c r="C698" s="22" t="s">
        <v>47</v>
      </c>
      <c r="D698" s="22" t="str">
        <f>VLOOKUP(A698,'2025'!$E$1:$M$3728,9,0)</f>
        <v>Santiago</v>
      </c>
      <c r="E698" s="93">
        <f>SUMIF('2025'!$E$2:$E$13728,A698,'2025'!$H$2:$H$13728)</f>
        <v>8418303</v>
      </c>
      <c r="F698" s="93">
        <f>VLOOKUP(A698,'[1]DJ Empresas'!$A$7:$G$1036,7,0)</f>
        <v>8581571</v>
      </c>
      <c r="G698" s="94">
        <f t="shared" si="10"/>
        <v>163268</v>
      </c>
    </row>
    <row r="699" spans="1:7" x14ac:dyDescent="0.25">
      <c r="A699" s="1" t="s">
        <v>628</v>
      </c>
      <c r="B699" s="22" t="s">
        <v>629</v>
      </c>
      <c r="C699" s="22" t="s">
        <v>64</v>
      </c>
      <c r="D699" s="22" t="str">
        <f>VLOOKUP(A699,'2025'!$E$1:$M$3728,9,0)</f>
        <v>Concepción</v>
      </c>
      <c r="E699" s="93">
        <f>SUMIF('2025'!$E$2:$E$13728,A699,'2025'!$H$2:$H$13728)</f>
        <v>11473035</v>
      </c>
      <c r="F699" s="93">
        <f>VLOOKUP(A699,'[1]DJ Empresas'!$A$7:$G$1036,7,0)</f>
        <v>11636035</v>
      </c>
      <c r="G699" s="94">
        <f t="shared" si="10"/>
        <v>163000</v>
      </c>
    </row>
    <row r="700" spans="1:7" x14ac:dyDescent="0.25">
      <c r="A700" s="1" t="s">
        <v>331</v>
      </c>
      <c r="B700" s="22" t="s">
        <v>332</v>
      </c>
      <c r="C700" s="22" t="s">
        <v>47</v>
      </c>
      <c r="D700" s="22" t="str">
        <f>VLOOKUP(A700,'2025'!$E$1:$M$3728,9,0)</f>
        <v>Santiago</v>
      </c>
      <c r="E700" s="93">
        <f>SUMIF('2025'!$E$2:$E$13728,A700,'2025'!$H$2:$H$13728)</f>
        <v>1376439</v>
      </c>
      <c r="F700" s="93">
        <f>VLOOKUP(A700,'[1]DJ Empresas'!$A$7:$G$1036,7,0)</f>
        <v>1531722</v>
      </c>
      <c r="G700" s="94">
        <f t="shared" si="10"/>
        <v>155283</v>
      </c>
    </row>
    <row r="701" spans="1:7" x14ac:dyDescent="0.25">
      <c r="A701" s="1" t="s">
        <v>1960</v>
      </c>
      <c r="B701" s="22" t="s">
        <v>1961</v>
      </c>
      <c r="C701" s="22" t="s">
        <v>77</v>
      </c>
      <c r="D701" s="22" t="str">
        <f>VLOOKUP(A701,'2025'!$E$1:$M$3728,9,0)</f>
        <v>Santiago</v>
      </c>
      <c r="E701" s="93">
        <f>SUMIF('2025'!$E$2:$E$13728,A701,'2025'!$H$2:$H$13728)</f>
        <v>8300000</v>
      </c>
      <c r="F701" s="93">
        <f>VLOOKUP(A701,'[1]DJ Empresas'!$A$7:$G$1036,7,0)</f>
        <v>8455196</v>
      </c>
      <c r="G701" s="94">
        <f t="shared" si="10"/>
        <v>155196</v>
      </c>
    </row>
    <row r="702" spans="1:7" x14ac:dyDescent="0.25">
      <c r="A702" s="1" t="s">
        <v>646</v>
      </c>
      <c r="B702" s="22" t="s">
        <v>647</v>
      </c>
      <c r="C702" s="22" t="s">
        <v>47</v>
      </c>
      <c r="D702" s="22" t="str">
        <f>VLOOKUP(A702,'2025'!$E$1:$M$3728,9,0)</f>
        <v>Santiago</v>
      </c>
      <c r="E702" s="93">
        <f>SUMIF('2025'!$E$2:$E$13728,A702,'2025'!$H$2:$H$13728)</f>
        <v>37794627</v>
      </c>
      <c r="F702" s="93">
        <f>VLOOKUP(A702,'[1]DJ Empresas'!$A$7:$G$1036,7,0)</f>
        <v>37949257</v>
      </c>
      <c r="G702" s="94">
        <f t="shared" si="10"/>
        <v>154630</v>
      </c>
    </row>
    <row r="703" spans="1:7" x14ac:dyDescent="0.25">
      <c r="A703" s="1" t="s">
        <v>2150</v>
      </c>
      <c r="B703" s="22" t="s">
        <v>2151</v>
      </c>
      <c r="C703" s="22" t="s">
        <v>347</v>
      </c>
      <c r="D703" s="22" t="str">
        <f>VLOOKUP(A703,'2025'!$E$1:$M$3728,9,0)</f>
        <v>Temuco</v>
      </c>
      <c r="E703" s="93">
        <f>SUMIF('2025'!$E$2:$E$13728,A703,'2025'!$H$2:$H$13728)</f>
        <v>10296000</v>
      </c>
      <c r="F703" s="93">
        <f>VLOOKUP(A703,'[1]DJ Empresas'!$A$7:$G$1036,7,0)</f>
        <v>10444342</v>
      </c>
      <c r="G703" s="94">
        <f t="shared" si="10"/>
        <v>148342</v>
      </c>
    </row>
    <row r="704" spans="1:7" x14ac:dyDescent="0.25">
      <c r="A704" s="1" t="s">
        <v>1327</v>
      </c>
      <c r="B704" s="22" t="s">
        <v>1328</v>
      </c>
      <c r="C704" s="22" t="s">
        <v>347</v>
      </c>
      <c r="D704" s="22" t="str">
        <f>VLOOKUP(A704,'2025'!$E$1:$M$3728,9,0)</f>
        <v>Temuco</v>
      </c>
      <c r="E704" s="93">
        <f>SUMIF('2025'!$E$2:$E$13728,A704,'2025'!$H$2:$H$13728)</f>
        <v>1552483</v>
      </c>
      <c r="F704" s="93">
        <f>VLOOKUP(A704,'[1]DJ Empresas'!$A$7:$G$1036,7,0)</f>
        <v>1697749</v>
      </c>
      <c r="G704" s="94">
        <f t="shared" si="10"/>
        <v>145266</v>
      </c>
    </row>
    <row r="705" spans="1:7" x14ac:dyDescent="0.25">
      <c r="A705" s="1" t="s">
        <v>659</v>
      </c>
      <c r="B705" s="22" t="s">
        <v>660</v>
      </c>
      <c r="C705" s="22" t="s">
        <v>64</v>
      </c>
      <c r="D705" s="22" t="str">
        <f>VLOOKUP(A705,'2025'!$E$1:$M$3728,9,0)</f>
        <v>Concepción</v>
      </c>
      <c r="E705" s="93">
        <f>SUMIF('2025'!$E$2:$E$13728,A705,'2025'!$H$2:$H$13728)</f>
        <v>1220093</v>
      </c>
      <c r="F705" s="93">
        <f>VLOOKUP(A705,'[1]DJ Empresas'!$A$7:$G$1036,7,0)</f>
        <v>1362582</v>
      </c>
      <c r="G705" s="94">
        <f t="shared" si="10"/>
        <v>142489</v>
      </c>
    </row>
    <row r="706" spans="1:7" x14ac:dyDescent="0.25">
      <c r="A706" s="1" t="s">
        <v>325</v>
      </c>
      <c r="B706" s="22" t="s">
        <v>326</v>
      </c>
      <c r="C706" s="22" t="s">
        <v>57</v>
      </c>
      <c r="D706" s="22" t="str">
        <f>VLOOKUP(A706,'2025'!$E$1:$M$3728,9,0)</f>
        <v>Santiago</v>
      </c>
      <c r="E706" s="93">
        <f>SUMIF('2025'!$E$2:$E$13728,A706,'2025'!$H$2:$H$13728)</f>
        <v>7940994</v>
      </c>
      <c r="F706" s="93">
        <f>VLOOKUP(A706,'[1]DJ Empresas'!$A$7:$G$1036,7,0)</f>
        <v>8075772</v>
      </c>
      <c r="G706" s="94">
        <f t="shared" si="10"/>
        <v>134778</v>
      </c>
    </row>
    <row r="707" spans="1:7" x14ac:dyDescent="0.25">
      <c r="A707" s="1" t="s">
        <v>1161</v>
      </c>
      <c r="B707" s="22" t="s">
        <v>1162</v>
      </c>
      <c r="C707" s="22" t="s">
        <v>54</v>
      </c>
      <c r="D707" s="22" t="str">
        <f>VLOOKUP(A707,'2025'!$E$1:$M$3728,9,0)</f>
        <v>Santiago</v>
      </c>
      <c r="E707" s="93">
        <f>SUMIF('2025'!$E$2:$E$13728,A707,'2025'!$H$2:$H$13728)</f>
        <v>5442983</v>
      </c>
      <c r="F707" s="93">
        <f>VLOOKUP(A707,'[1]DJ Empresas'!$A$7:$G$1036,7,0)</f>
        <v>5576561</v>
      </c>
      <c r="G707" s="94">
        <f t="shared" si="10"/>
        <v>133578</v>
      </c>
    </row>
    <row r="708" spans="1:7" x14ac:dyDescent="0.25">
      <c r="A708" s="1" t="s">
        <v>1070</v>
      </c>
      <c r="B708" s="22" t="s">
        <v>1071</v>
      </c>
      <c r="C708" s="22" t="s">
        <v>42</v>
      </c>
      <c r="D708" s="22" t="str">
        <f>VLOOKUP(A708,'2025'!$E$1:$M$3728,9,0)</f>
        <v>Puerto Montt</v>
      </c>
      <c r="E708" s="93">
        <f>SUMIF('2025'!$E$2:$E$13728,A708,'2025'!$H$2:$H$13728)</f>
        <v>6168250</v>
      </c>
      <c r="F708" s="93">
        <f>VLOOKUP(A708,'[1]DJ Empresas'!$A$7:$G$1036,7,0)</f>
        <v>6296847</v>
      </c>
      <c r="G708" s="94">
        <f t="shared" ref="G708:G771" si="11">+F708-E708</f>
        <v>128597</v>
      </c>
    </row>
    <row r="709" spans="1:7" x14ac:dyDescent="0.25">
      <c r="A709" s="1" t="s">
        <v>1214</v>
      </c>
      <c r="B709" s="22" t="s">
        <v>1215</v>
      </c>
      <c r="C709" s="22" t="s">
        <v>77</v>
      </c>
      <c r="D709" s="22" t="str">
        <f>VLOOKUP(A709,'2025'!$E$1:$M$3728,9,0)</f>
        <v>Santiago</v>
      </c>
      <c r="E709" s="93">
        <f>SUMIF('2025'!$E$2:$E$13728,A709,'2025'!$H$2:$H$13728)</f>
        <v>2442907</v>
      </c>
      <c r="F709" s="93">
        <f>VLOOKUP(A709,'[1]DJ Empresas'!$A$7:$G$1036,7,0)</f>
        <v>2565225</v>
      </c>
      <c r="G709" s="94">
        <f t="shared" si="11"/>
        <v>122318</v>
      </c>
    </row>
    <row r="710" spans="1:7" x14ac:dyDescent="0.25">
      <c r="A710" s="1" t="s">
        <v>187</v>
      </c>
      <c r="B710" s="22" t="s">
        <v>188</v>
      </c>
      <c r="C710" s="22" t="s">
        <v>42</v>
      </c>
      <c r="D710" s="22" t="str">
        <f>VLOOKUP(A710,'2025'!$E$1:$M$3728,9,0)</f>
        <v>Puerto Montt</v>
      </c>
      <c r="E710" s="93">
        <f>SUMIF('2025'!$E$2:$E$13728,A710,'2025'!$H$2:$H$13728)</f>
        <v>7189711</v>
      </c>
      <c r="F710" s="93">
        <f>VLOOKUP(A710,'[1]DJ Empresas'!$A$7:$G$1036,7,0)</f>
        <v>7311926</v>
      </c>
      <c r="G710" s="94">
        <f t="shared" si="11"/>
        <v>122215</v>
      </c>
    </row>
    <row r="711" spans="1:7" x14ac:dyDescent="0.25">
      <c r="A711" s="1" t="s">
        <v>779</v>
      </c>
      <c r="B711" s="22" t="s">
        <v>780</v>
      </c>
      <c r="C711" s="22" t="s">
        <v>64</v>
      </c>
      <c r="D711" s="22" t="str">
        <f>VLOOKUP(A711,'2025'!$E$1:$M$3728,9,0)</f>
        <v>Concepción</v>
      </c>
      <c r="E711" s="93">
        <f>SUMIF('2025'!$E$2:$E$13728,A711,'2025'!$H$2:$H$13728)</f>
        <v>3270818</v>
      </c>
      <c r="F711" s="93">
        <f>VLOOKUP(A711,'[1]DJ Empresas'!$A$7:$G$1036,7,0)</f>
        <v>3389608</v>
      </c>
      <c r="G711" s="94">
        <f t="shared" si="11"/>
        <v>118790</v>
      </c>
    </row>
    <row r="712" spans="1:7" x14ac:dyDescent="0.25">
      <c r="A712" s="1" t="s">
        <v>2353</v>
      </c>
      <c r="B712" s="22" t="s">
        <v>2354</v>
      </c>
      <c r="C712" s="22" t="s">
        <v>54</v>
      </c>
      <c r="D712" s="22" t="str">
        <f>VLOOKUP(A712,'2025'!$E$1:$M$3728,9,0)</f>
        <v>Santiago</v>
      </c>
      <c r="E712" s="93">
        <f>SUMIF('2025'!$E$2:$E$13728,A712,'2025'!$H$2:$H$13728)</f>
        <v>3478877</v>
      </c>
      <c r="F712" s="93">
        <f>VLOOKUP(A712,'[1]DJ Empresas'!$A$7:$G$1036,7,0)</f>
        <v>3597544</v>
      </c>
      <c r="G712" s="94">
        <f t="shared" si="11"/>
        <v>118667</v>
      </c>
    </row>
    <row r="713" spans="1:7" x14ac:dyDescent="0.25">
      <c r="A713" s="1" t="s">
        <v>2204</v>
      </c>
      <c r="B713" s="22" t="s">
        <v>2205</v>
      </c>
      <c r="C713" s="22" t="s">
        <v>57</v>
      </c>
      <c r="D713" s="22" t="str">
        <f>VLOOKUP(A713,'2025'!$E$1:$M$3728,9,0)</f>
        <v>Santiago</v>
      </c>
      <c r="E713" s="93">
        <f>SUMIF('2025'!$E$2:$E$13728,A713,'2025'!$H$2:$H$13728)</f>
        <v>3381572</v>
      </c>
      <c r="F713" s="93">
        <f>VLOOKUP(A713,'[1]DJ Empresas'!$A$7:$G$1036,7,0)</f>
        <v>3499155</v>
      </c>
      <c r="G713" s="94">
        <f t="shared" si="11"/>
        <v>117583</v>
      </c>
    </row>
    <row r="714" spans="1:7" x14ac:dyDescent="0.25">
      <c r="A714" s="1" t="s">
        <v>894</v>
      </c>
      <c r="B714" s="22" t="s">
        <v>895</v>
      </c>
      <c r="C714" s="22" t="s">
        <v>47</v>
      </c>
      <c r="D714" s="22" t="str">
        <f>VLOOKUP(A714,'2025'!$E$1:$M$3728,9,0)</f>
        <v>Santiago</v>
      </c>
      <c r="E714" s="93">
        <f>SUMIF('2025'!$E$2:$E$13728,A714,'2025'!$H$2:$H$13728)</f>
        <v>5892538</v>
      </c>
      <c r="F714" s="93">
        <f>VLOOKUP(A714,'[1]DJ Empresas'!$A$7:$G$1036,7,0)</f>
        <v>6003538</v>
      </c>
      <c r="G714" s="94">
        <f t="shared" si="11"/>
        <v>111000</v>
      </c>
    </row>
    <row r="715" spans="1:7" x14ac:dyDescent="0.25">
      <c r="A715" s="1" t="s">
        <v>2206</v>
      </c>
      <c r="B715" s="22" t="s">
        <v>2207</v>
      </c>
      <c r="C715" s="22" t="s">
        <v>51</v>
      </c>
      <c r="D715" s="22" t="str">
        <f>VLOOKUP(A715,'2025'!$E$1:$M$3728,9,0)</f>
        <v>Viña Del Mar</v>
      </c>
      <c r="E715" s="93">
        <f>SUMIF('2025'!$E$2:$E$13728,A715,'2025'!$H$2:$H$13728)</f>
        <v>2265092</v>
      </c>
      <c r="F715" s="93">
        <f>VLOOKUP(A715,'[1]DJ Empresas'!$A$7:$G$1036,7,0)</f>
        <v>2374904</v>
      </c>
      <c r="G715" s="94">
        <f t="shared" si="11"/>
        <v>109812</v>
      </c>
    </row>
    <row r="716" spans="1:7" x14ac:dyDescent="0.25">
      <c r="A716" s="1" t="s">
        <v>1725</v>
      </c>
      <c r="B716" s="22" t="s">
        <v>1726</v>
      </c>
      <c r="C716" s="22" t="s">
        <v>77</v>
      </c>
      <c r="D716" s="22" t="str">
        <f>VLOOKUP(A716,'2025'!$E$1:$M$3728,9,0)</f>
        <v>Santiago</v>
      </c>
      <c r="E716" s="93">
        <f>SUMIF('2025'!$E$2:$E$13728,A716,'2025'!$H$2:$H$13728)</f>
        <v>32951808</v>
      </c>
      <c r="F716" s="93">
        <f>VLOOKUP(A716,'[1]DJ Empresas'!$A$7:$G$1036,7,0)</f>
        <v>33061238</v>
      </c>
      <c r="G716" s="94">
        <f t="shared" si="11"/>
        <v>109430</v>
      </c>
    </row>
    <row r="717" spans="1:7" x14ac:dyDescent="0.25">
      <c r="A717" s="1" t="s">
        <v>1200</v>
      </c>
      <c r="B717" s="22" t="s">
        <v>1201</v>
      </c>
      <c r="C717" s="22" t="s">
        <v>77</v>
      </c>
      <c r="D717" s="22" t="str">
        <f>VLOOKUP(A717,'2025'!$E$1:$M$3728,9,0)</f>
        <v>Santiago</v>
      </c>
      <c r="E717" s="93">
        <f>SUMIF('2025'!$E$2:$E$13728,A717,'2025'!$H$2:$H$13728)</f>
        <v>1964039</v>
      </c>
      <c r="F717" s="93">
        <f>VLOOKUP(A717,'[1]DJ Empresas'!$A$7:$G$1036,7,0)</f>
        <v>2072339</v>
      </c>
      <c r="G717" s="94">
        <f t="shared" si="11"/>
        <v>108300</v>
      </c>
    </row>
    <row r="718" spans="1:7" x14ac:dyDescent="0.25">
      <c r="A718" s="1" t="s">
        <v>549</v>
      </c>
      <c r="B718" s="22" t="s">
        <v>550</v>
      </c>
      <c r="C718" s="22" t="s">
        <v>54</v>
      </c>
      <c r="D718" s="22" t="str">
        <f>VLOOKUP(A718,'2025'!$E$1:$M$3728,9,0)</f>
        <v>Santiago</v>
      </c>
      <c r="E718" s="93">
        <f>SUMIF('2025'!$E$2:$E$13728,A718,'2025'!$H$2:$H$13728)</f>
        <v>116623000</v>
      </c>
      <c r="F718" s="93">
        <f>VLOOKUP(A718,'[1]DJ Empresas'!$A$7:$G$1036,7,0)</f>
        <v>116729805</v>
      </c>
      <c r="G718" s="94">
        <f t="shared" si="11"/>
        <v>106805</v>
      </c>
    </row>
    <row r="719" spans="1:7" x14ac:dyDescent="0.25">
      <c r="A719" s="1" t="s">
        <v>90</v>
      </c>
      <c r="B719" s="22" t="s">
        <v>91</v>
      </c>
      <c r="C719" s="22" t="s">
        <v>51</v>
      </c>
      <c r="D719" s="22" t="str">
        <f>VLOOKUP(A719,'2025'!$E$1:$M$3728,9,0)</f>
        <v>La Serena</v>
      </c>
      <c r="E719" s="93">
        <f>SUMIF('2025'!$E$2:$E$13728,A719,'2025'!$H$2:$H$13728)</f>
        <v>11066000</v>
      </c>
      <c r="F719" s="93">
        <f>VLOOKUP(A719,'[1]DJ Empresas'!$A$7:$G$1036,7,0)</f>
        <v>11170099</v>
      </c>
      <c r="G719" s="94">
        <f t="shared" si="11"/>
        <v>104099</v>
      </c>
    </row>
    <row r="720" spans="1:7" x14ac:dyDescent="0.25">
      <c r="A720" s="1" t="s">
        <v>197</v>
      </c>
      <c r="B720" s="22" t="s">
        <v>198</v>
      </c>
      <c r="C720" s="22" t="s">
        <v>47</v>
      </c>
      <c r="D720" s="22" t="str">
        <f>VLOOKUP(A720,'2025'!$E$1:$M$3728,9,0)</f>
        <v>Santiago</v>
      </c>
      <c r="E720" s="93">
        <f>SUMIF('2025'!$E$2:$E$13728,A720,'2025'!$H$2:$H$13728)</f>
        <v>7013408</v>
      </c>
      <c r="F720" s="93">
        <f>VLOOKUP(A720,'[1]DJ Empresas'!$A$7:$G$1036,7,0)</f>
        <v>7116321</v>
      </c>
      <c r="G720" s="94">
        <f t="shared" si="11"/>
        <v>102913</v>
      </c>
    </row>
    <row r="721" spans="1:7" x14ac:dyDescent="0.25">
      <c r="A721" s="1" t="s">
        <v>1868</v>
      </c>
      <c r="B721" s="22" t="s">
        <v>1869</v>
      </c>
      <c r="C721" s="22" t="s">
        <v>77</v>
      </c>
      <c r="D721" s="22" t="str">
        <f>VLOOKUP(A721,'2025'!$E$1:$M$3728,9,0)</f>
        <v>Santiago</v>
      </c>
      <c r="E721" s="93">
        <f>SUMIF('2025'!$E$2:$E$13728,A721,'2025'!$H$2:$H$13728)</f>
        <v>1244732</v>
      </c>
      <c r="F721" s="93">
        <f>VLOOKUP(A721,'[1]DJ Empresas'!$A$7:$G$1036,7,0)</f>
        <v>1343769</v>
      </c>
      <c r="G721" s="94">
        <f t="shared" si="11"/>
        <v>99037</v>
      </c>
    </row>
    <row r="722" spans="1:7" x14ac:dyDescent="0.25">
      <c r="A722" s="1" t="s">
        <v>287</v>
      </c>
      <c r="B722" s="22" t="s">
        <v>288</v>
      </c>
      <c r="C722" s="22" t="s">
        <v>77</v>
      </c>
      <c r="D722" s="22" t="str">
        <f>VLOOKUP(A722,'2025'!$E$1:$M$3728,9,0)</f>
        <v>Santiago</v>
      </c>
      <c r="E722" s="93">
        <f>SUMIF('2025'!$E$2:$E$13728,A722,'2025'!$H$2:$H$13728)</f>
        <v>2400000</v>
      </c>
      <c r="F722" s="93">
        <f>VLOOKUP(A722,'[1]DJ Empresas'!$A$7:$G$1036,7,0)</f>
        <v>2492357</v>
      </c>
      <c r="G722" s="94">
        <f t="shared" si="11"/>
        <v>92357</v>
      </c>
    </row>
    <row r="723" spans="1:7" x14ac:dyDescent="0.25">
      <c r="A723" s="1" t="s">
        <v>882</v>
      </c>
      <c r="B723" s="22" t="s">
        <v>883</v>
      </c>
      <c r="C723" s="22" t="s">
        <v>42</v>
      </c>
      <c r="D723" s="22" t="str">
        <f>VLOOKUP(A723,'2025'!$E$1:$M$3728,9,0)</f>
        <v>Puerto Montt</v>
      </c>
      <c r="E723" s="93">
        <f>SUMIF('2025'!$E$2:$E$13728,A723,'2025'!$H$2:$H$13728)</f>
        <v>7124000</v>
      </c>
      <c r="F723" s="93">
        <f>VLOOKUP(A723,'[1]DJ Empresas'!$A$7:$G$1036,7,0)</f>
        <v>7215418</v>
      </c>
      <c r="G723" s="94">
        <f t="shared" si="11"/>
        <v>91418</v>
      </c>
    </row>
    <row r="724" spans="1:7" x14ac:dyDescent="0.25">
      <c r="A724" s="1" t="s">
        <v>1315</v>
      </c>
      <c r="B724" s="22" t="s">
        <v>1316</v>
      </c>
      <c r="C724" s="22" t="s">
        <v>47</v>
      </c>
      <c r="D724" s="22" t="str">
        <f>VLOOKUP(A724,'2025'!$E$1:$M$3728,9,0)</f>
        <v>Santiago</v>
      </c>
      <c r="E724" s="93">
        <f>SUMIF('2025'!$E$2:$E$13728,A724,'2025'!$H$2:$H$13728)</f>
        <v>1395026</v>
      </c>
      <c r="F724" s="93">
        <f>VLOOKUP(A724,'[1]DJ Empresas'!$A$7:$G$1036,7,0)</f>
        <v>1485474</v>
      </c>
      <c r="G724" s="94">
        <f t="shared" si="11"/>
        <v>90448</v>
      </c>
    </row>
    <row r="725" spans="1:7" x14ac:dyDescent="0.25">
      <c r="A725" s="1" t="s">
        <v>1297</v>
      </c>
      <c r="B725" s="22" t="s">
        <v>1298</v>
      </c>
      <c r="C725" s="22" t="s">
        <v>54</v>
      </c>
      <c r="D725" s="22" t="str">
        <f>VLOOKUP(A725,'2025'!$E$1:$M$3728,9,0)</f>
        <v>Santiago</v>
      </c>
      <c r="E725" s="93">
        <f>SUMIF('2025'!$E$2:$E$13728,A725,'2025'!$H$2:$H$13728)</f>
        <v>26000000</v>
      </c>
      <c r="F725" s="93">
        <f>VLOOKUP(A725,'[1]DJ Empresas'!$A$7:$G$1036,7,0)</f>
        <v>26088531</v>
      </c>
      <c r="G725" s="94">
        <f t="shared" si="11"/>
        <v>88531</v>
      </c>
    </row>
    <row r="726" spans="1:7" x14ac:dyDescent="0.25">
      <c r="A726" s="1" t="s">
        <v>271</v>
      </c>
      <c r="B726" s="22" t="s">
        <v>272</v>
      </c>
      <c r="C726" s="22" t="s">
        <v>47</v>
      </c>
      <c r="D726" s="22" t="str">
        <f>VLOOKUP(A726,'2025'!$E$1:$M$3728,9,0)</f>
        <v>Santiago</v>
      </c>
      <c r="E726" s="93">
        <f>SUMIF('2025'!$E$2:$E$13728,A726,'2025'!$H$2:$H$13728)</f>
        <v>5943783</v>
      </c>
      <c r="F726" s="93">
        <f>VLOOKUP(A726,'[1]DJ Empresas'!$A$7:$G$1036,7,0)</f>
        <v>6028426</v>
      </c>
      <c r="G726" s="94">
        <f t="shared" si="11"/>
        <v>84643</v>
      </c>
    </row>
    <row r="727" spans="1:7" x14ac:dyDescent="0.25">
      <c r="A727" s="1" t="s">
        <v>596</v>
      </c>
      <c r="B727" s="22" t="s">
        <v>597</v>
      </c>
      <c r="C727" s="22" t="s">
        <v>54</v>
      </c>
      <c r="D727" s="22" t="str">
        <f>VLOOKUP(A727,'2025'!$E$1:$M$3728,9,0)</f>
        <v>Santiago</v>
      </c>
      <c r="E727" s="93">
        <f>SUMIF('2025'!$E$2:$E$13728,A727,'2025'!$H$2:$H$13728)</f>
        <v>13821000</v>
      </c>
      <c r="F727" s="93">
        <f>VLOOKUP(A727,'[1]DJ Empresas'!$A$7:$G$1036,7,0)</f>
        <v>13903715</v>
      </c>
      <c r="G727" s="94">
        <f t="shared" si="11"/>
        <v>82715</v>
      </c>
    </row>
    <row r="728" spans="1:7" x14ac:dyDescent="0.25">
      <c r="A728" s="1" t="s">
        <v>2122</v>
      </c>
      <c r="B728" s="22" t="s">
        <v>2123</v>
      </c>
      <c r="C728" s="22" t="s">
        <v>64</v>
      </c>
      <c r="D728" s="22" t="str">
        <f>VLOOKUP(A728,'2025'!$E$1:$M$3728,9,0)</f>
        <v>Maule</v>
      </c>
      <c r="E728" s="93">
        <f>SUMIF('2025'!$E$2:$E$13728,A728,'2025'!$H$2:$H$13728)</f>
        <v>2900000</v>
      </c>
      <c r="F728" s="93">
        <f>VLOOKUP(A728,'[1]DJ Empresas'!$A$7:$G$1036,7,0)</f>
        <v>2982426</v>
      </c>
      <c r="G728" s="94">
        <f t="shared" si="11"/>
        <v>82426</v>
      </c>
    </row>
    <row r="729" spans="1:7" x14ac:dyDescent="0.25">
      <c r="A729" s="1" t="s">
        <v>125</v>
      </c>
      <c r="B729" s="22" t="s">
        <v>126</v>
      </c>
      <c r="C729" s="22" t="s">
        <v>77</v>
      </c>
      <c r="D729" s="22" t="str">
        <f>VLOOKUP(A729,'2025'!$E$1:$M$3728,9,0)</f>
        <v>Santiago</v>
      </c>
      <c r="E729" s="93">
        <f>SUMIF('2025'!$E$2:$E$13728,A729,'2025'!$H$2:$H$13728)</f>
        <v>1453321</v>
      </c>
      <c r="F729" s="93">
        <f>VLOOKUP(A729,'[1]DJ Empresas'!$A$7:$G$1036,7,0)</f>
        <v>1534543</v>
      </c>
      <c r="G729" s="94">
        <f t="shared" si="11"/>
        <v>81222</v>
      </c>
    </row>
    <row r="730" spans="1:7" x14ac:dyDescent="0.25">
      <c r="A730" s="1" t="s">
        <v>1072</v>
      </c>
      <c r="B730" s="22" t="s">
        <v>1073</v>
      </c>
      <c r="C730" s="22" t="s">
        <v>42</v>
      </c>
      <c r="D730" s="22" t="str">
        <f>VLOOKUP(A730,'2025'!$E$1:$M$3728,9,0)</f>
        <v>Puerto Montt</v>
      </c>
      <c r="E730" s="93">
        <f>SUMIF('2025'!$E$2:$E$13728,A730,'2025'!$H$2:$H$13728)</f>
        <v>4932000</v>
      </c>
      <c r="F730" s="93">
        <f>VLOOKUP(A730,'[1]DJ Empresas'!$A$7:$G$1036,7,0)</f>
        <v>5010397</v>
      </c>
      <c r="G730" s="94">
        <f t="shared" si="11"/>
        <v>78397</v>
      </c>
    </row>
    <row r="731" spans="1:7" x14ac:dyDescent="0.25">
      <c r="A731" s="1" t="s">
        <v>928</v>
      </c>
      <c r="B731" s="22" t="s">
        <v>929</v>
      </c>
      <c r="C731" s="22" t="s">
        <v>54</v>
      </c>
      <c r="D731" s="22" t="str">
        <f>VLOOKUP(A731,'2025'!$E$1:$M$3728,9,0)</f>
        <v>Santiago</v>
      </c>
      <c r="E731" s="93">
        <f>SUMIF('2025'!$E$2:$E$13728,A731,'2025'!$H$2:$H$13728)</f>
        <v>2581836</v>
      </c>
      <c r="F731" s="93">
        <f>VLOOKUP(A731,'[1]DJ Empresas'!$A$7:$G$1036,7,0)</f>
        <v>2651633</v>
      </c>
      <c r="G731" s="94">
        <f t="shared" si="11"/>
        <v>69797</v>
      </c>
    </row>
    <row r="732" spans="1:7" x14ac:dyDescent="0.25">
      <c r="A732" s="1" t="s">
        <v>972</v>
      </c>
      <c r="B732" s="22" t="s">
        <v>973</v>
      </c>
      <c r="C732" s="22" t="s">
        <v>64</v>
      </c>
      <c r="D732" s="22" t="str">
        <f>VLOOKUP(A732,'2025'!$E$1:$M$3728,9,0)</f>
        <v>Concepción</v>
      </c>
      <c r="E732" s="93">
        <f>SUMIF('2025'!$E$2:$E$13728,A732,'2025'!$H$2:$H$13728)</f>
        <v>11287016</v>
      </c>
      <c r="F732" s="93">
        <f>VLOOKUP(A732,'[1]DJ Empresas'!$A$7:$G$1036,7,0)</f>
        <v>11356372</v>
      </c>
      <c r="G732" s="94">
        <f t="shared" si="11"/>
        <v>69356</v>
      </c>
    </row>
    <row r="733" spans="1:7" x14ac:dyDescent="0.25">
      <c r="A733" s="1" t="s">
        <v>1506</v>
      </c>
      <c r="B733" s="22" t="s">
        <v>1507</v>
      </c>
      <c r="C733" s="22" t="s">
        <v>64</v>
      </c>
      <c r="D733" s="22" t="str">
        <f>VLOOKUP(A733,'2025'!$E$1:$M$3728,9,0)</f>
        <v>Concepción</v>
      </c>
      <c r="E733" s="93">
        <f>SUMIF('2025'!$E$2:$E$13728,A733,'2025'!$H$2:$H$13728)</f>
        <v>2275775</v>
      </c>
      <c r="F733" s="93">
        <f>VLOOKUP(A733,'[1]DJ Empresas'!$A$7:$G$1036,7,0)</f>
        <v>2344123</v>
      </c>
      <c r="G733" s="94">
        <f t="shared" si="11"/>
        <v>68348</v>
      </c>
    </row>
    <row r="734" spans="1:7" x14ac:dyDescent="0.25">
      <c r="A734" s="1" t="s">
        <v>632</v>
      </c>
      <c r="B734" s="22" t="s">
        <v>633</v>
      </c>
      <c r="C734" s="22" t="s">
        <v>64</v>
      </c>
      <c r="D734" s="22" t="str">
        <f>VLOOKUP(A734,'2025'!$E$1:$M$3728,9,0)</f>
        <v>Concepción</v>
      </c>
      <c r="E734" s="93">
        <f>SUMIF('2025'!$E$2:$E$13728,A734,'2025'!$H$2:$H$13728)</f>
        <v>343254</v>
      </c>
      <c r="F734" s="93">
        <f>VLOOKUP(A734,'[1]DJ Empresas'!$A$7:$G$1036,7,0)</f>
        <v>411262</v>
      </c>
      <c r="G734" s="94">
        <f t="shared" si="11"/>
        <v>68008</v>
      </c>
    </row>
    <row r="735" spans="1:7" x14ac:dyDescent="0.25">
      <c r="A735" s="1" t="s">
        <v>604</v>
      </c>
      <c r="B735" s="22" t="s">
        <v>605</v>
      </c>
      <c r="C735" s="22" t="s">
        <v>42</v>
      </c>
      <c r="D735" s="22" t="str">
        <f>VLOOKUP(A735,'2025'!$E$1:$M$3728,9,0)</f>
        <v>Puerto Montt</v>
      </c>
      <c r="E735" s="93">
        <f>SUMIF('2025'!$E$2:$E$13728,A735,'2025'!$H$2:$H$13728)</f>
        <v>5750000</v>
      </c>
      <c r="F735" s="93">
        <f>VLOOKUP(A735,'[1]DJ Empresas'!$A$7:$G$1036,7,0)</f>
        <v>5817069</v>
      </c>
      <c r="G735" s="94">
        <f t="shared" si="11"/>
        <v>67069</v>
      </c>
    </row>
    <row r="736" spans="1:7" x14ac:dyDescent="0.25">
      <c r="A736" s="1" t="s">
        <v>1335</v>
      </c>
      <c r="B736" s="22" t="s">
        <v>1336</v>
      </c>
      <c r="C736" s="22" t="s">
        <v>47</v>
      </c>
      <c r="D736" s="22" t="str">
        <f>VLOOKUP(A736,'2025'!$E$1:$M$3728,9,0)</f>
        <v>Santiago</v>
      </c>
      <c r="E736" s="93">
        <f>SUMIF('2025'!$E$2:$E$13728,A736,'2025'!$H$2:$H$13728)</f>
        <v>1126238</v>
      </c>
      <c r="F736" s="93">
        <f>VLOOKUP(A736,'[1]DJ Empresas'!$A$7:$G$1036,7,0)</f>
        <v>1190574</v>
      </c>
      <c r="G736" s="94">
        <f t="shared" si="11"/>
        <v>64336</v>
      </c>
    </row>
    <row r="737" spans="1:7" x14ac:dyDescent="0.25">
      <c r="A737" s="1" t="s">
        <v>1165</v>
      </c>
      <c r="B737" s="22" t="s">
        <v>1166</v>
      </c>
      <c r="C737" s="22" t="s">
        <v>54</v>
      </c>
      <c r="D737" s="22" t="str">
        <f>VLOOKUP(A737,'2025'!$E$1:$M$3728,9,0)</f>
        <v>Santiago</v>
      </c>
      <c r="E737" s="93">
        <f>SUMIF('2025'!$E$2:$E$13728,A737,'2025'!$H$2:$H$13728)</f>
        <v>3821262</v>
      </c>
      <c r="F737" s="93">
        <f>VLOOKUP(A737,'[1]DJ Empresas'!$A$7:$G$1036,7,0)</f>
        <v>3884550</v>
      </c>
      <c r="G737" s="94">
        <f t="shared" si="11"/>
        <v>63288</v>
      </c>
    </row>
    <row r="738" spans="1:7" x14ac:dyDescent="0.25">
      <c r="A738" s="1" t="s">
        <v>762</v>
      </c>
      <c r="B738" s="22" t="s">
        <v>763</v>
      </c>
      <c r="C738" s="22" t="s">
        <v>64</v>
      </c>
      <c r="D738" s="22" t="str">
        <f>VLOOKUP(A738,'2025'!$E$1:$M$3728,9,0)</f>
        <v>Concepción</v>
      </c>
      <c r="E738" s="93">
        <f>SUMIF('2025'!$E$2:$E$13728,A738,'2025'!$H$2:$H$13728)</f>
        <v>4213073</v>
      </c>
      <c r="F738" s="93">
        <f>VLOOKUP(A738,'[1]DJ Empresas'!$A$7:$G$1036,7,0)</f>
        <v>4276113</v>
      </c>
      <c r="G738" s="94">
        <f t="shared" si="11"/>
        <v>63040</v>
      </c>
    </row>
    <row r="739" spans="1:7" x14ac:dyDescent="0.25">
      <c r="A739" s="1" t="s">
        <v>52</v>
      </c>
      <c r="B739" s="22" t="s">
        <v>53</v>
      </c>
      <c r="C739" s="22" t="s">
        <v>54</v>
      </c>
      <c r="D739" s="22" t="str">
        <f>VLOOKUP(A739,'2025'!$E$1:$M$3728,9,0)</f>
        <v>Santiago</v>
      </c>
      <c r="E739" s="93">
        <f>SUMIF('2025'!$E$2:$E$13728,A739,'2025'!$H$2:$H$13728)</f>
        <v>4695171</v>
      </c>
      <c r="F739" s="93">
        <f>VLOOKUP(A739,'[1]DJ Empresas'!$A$7:$G$1036,7,0)</f>
        <v>4756235</v>
      </c>
      <c r="G739" s="94">
        <f t="shared" si="11"/>
        <v>61064</v>
      </c>
    </row>
    <row r="740" spans="1:7" x14ac:dyDescent="0.25">
      <c r="A740" s="1" t="s">
        <v>816</v>
      </c>
      <c r="B740" s="22" t="s">
        <v>817</v>
      </c>
      <c r="C740" s="22" t="s">
        <v>87</v>
      </c>
      <c r="D740" s="22" t="str">
        <f>VLOOKUP(A740,'2025'!$E$1:$M$3728,9,0)</f>
        <v>Antofagasta</v>
      </c>
      <c r="E740" s="93">
        <f>SUMIF('2025'!$E$2:$E$13728,A740,'2025'!$H$2:$H$13728)</f>
        <v>3297166</v>
      </c>
      <c r="F740" s="93">
        <f>VLOOKUP(A740,'[1]DJ Empresas'!$A$7:$G$1036,7,0)</f>
        <v>3358054</v>
      </c>
      <c r="G740" s="94">
        <f t="shared" si="11"/>
        <v>60888</v>
      </c>
    </row>
    <row r="741" spans="1:7" x14ac:dyDescent="0.25">
      <c r="A741" s="1" t="s">
        <v>1204</v>
      </c>
      <c r="B741" s="22" t="s">
        <v>1205</v>
      </c>
      <c r="C741" s="22" t="s">
        <v>54</v>
      </c>
      <c r="D741" s="22" t="str">
        <f>VLOOKUP(A741,'2025'!$E$1:$M$3728,9,0)</f>
        <v>Santiago</v>
      </c>
      <c r="E741" s="93">
        <f>SUMIF('2025'!$E$2:$E$13728,A741,'2025'!$H$2:$H$13728)</f>
        <v>2958562</v>
      </c>
      <c r="F741" s="93">
        <f>VLOOKUP(A741,'[1]DJ Empresas'!$A$7:$G$1036,7,0)</f>
        <v>3018738</v>
      </c>
      <c r="G741" s="94">
        <f t="shared" si="11"/>
        <v>60176</v>
      </c>
    </row>
    <row r="742" spans="1:7" x14ac:dyDescent="0.25">
      <c r="A742" s="1" t="s">
        <v>555</v>
      </c>
      <c r="B742" s="22" t="s">
        <v>556</v>
      </c>
      <c r="C742" s="22" t="s">
        <v>57</v>
      </c>
      <c r="D742" s="22" t="str">
        <f>VLOOKUP(A742,'2025'!$E$1:$M$3728,9,0)</f>
        <v>Santiago</v>
      </c>
      <c r="E742" s="93">
        <f>SUMIF('2025'!$E$2:$E$13728,A742,'2025'!$H$2:$H$13728)</f>
        <v>13919893</v>
      </c>
      <c r="F742" s="93">
        <f>VLOOKUP(A742,'[1]DJ Empresas'!$A$7:$G$1036,7,0)</f>
        <v>13979066</v>
      </c>
      <c r="G742" s="94">
        <f t="shared" si="11"/>
        <v>59173</v>
      </c>
    </row>
    <row r="743" spans="1:7" x14ac:dyDescent="0.25">
      <c r="A743" s="1" t="s">
        <v>1982</v>
      </c>
      <c r="B743" s="22" t="s">
        <v>1983</v>
      </c>
      <c r="C743" s="22" t="s">
        <v>57</v>
      </c>
      <c r="D743" s="22" t="str">
        <f>VLOOKUP(A743,'2025'!$E$1:$M$3728,9,0)</f>
        <v>Santiago</v>
      </c>
      <c r="E743" s="93">
        <f>SUMIF('2025'!$E$2:$E$13728,A743,'2025'!$H$2:$H$13728)</f>
        <v>841996</v>
      </c>
      <c r="F743" s="93">
        <f>VLOOKUP(A743,'[1]DJ Empresas'!$A$7:$G$1036,7,0)</f>
        <v>899878</v>
      </c>
      <c r="G743" s="94">
        <f t="shared" si="11"/>
        <v>57882</v>
      </c>
    </row>
    <row r="744" spans="1:7" x14ac:dyDescent="0.25">
      <c r="A744" s="1" t="s">
        <v>541</v>
      </c>
      <c r="B744" s="22" t="s">
        <v>542</v>
      </c>
      <c r="C744" s="22" t="s">
        <v>57</v>
      </c>
      <c r="D744" s="22" t="str">
        <f>VLOOKUP(A744,'2025'!$E$1:$M$3728,9,0)</f>
        <v>Santiago</v>
      </c>
      <c r="E744" s="93">
        <f>SUMIF('2025'!$E$2:$E$13728,A744,'2025'!$H$2:$H$13728)</f>
        <v>4238517</v>
      </c>
      <c r="F744" s="93">
        <f>VLOOKUP(A744,'[1]DJ Empresas'!$A$7:$G$1036,7,0)</f>
        <v>4295572</v>
      </c>
      <c r="G744" s="94">
        <f t="shared" si="11"/>
        <v>57055</v>
      </c>
    </row>
    <row r="745" spans="1:7" x14ac:dyDescent="0.25">
      <c r="A745" s="1" t="s">
        <v>1029</v>
      </c>
      <c r="B745" s="22" t="s">
        <v>1030</v>
      </c>
      <c r="C745" s="22" t="s">
        <v>57</v>
      </c>
      <c r="D745" s="22" t="str">
        <f>VLOOKUP(A745,'2025'!$E$1:$M$3728,9,0)</f>
        <v>Santiago</v>
      </c>
      <c r="E745" s="93">
        <f>SUMIF('2025'!$E$2:$E$13728,A745,'2025'!$H$2:$H$13728)</f>
        <v>12121174</v>
      </c>
      <c r="F745" s="93">
        <f>VLOOKUP(A745,'[1]DJ Empresas'!$A$7:$G$1036,7,0)</f>
        <v>12177375</v>
      </c>
      <c r="G745" s="94">
        <f t="shared" si="11"/>
        <v>56201</v>
      </c>
    </row>
    <row r="746" spans="1:7" x14ac:dyDescent="0.25">
      <c r="A746" s="1" t="s">
        <v>329</v>
      </c>
      <c r="B746" s="22" t="s">
        <v>330</v>
      </c>
      <c r="C746" s="22" t="s">
        <v>47</v>
      </c>
      <c r="D746" s="22" t="str">
        <f>VLOOKUP(A746,'2025'!$E$1:$M$3728,9,0)</f>
        <v>Santiago</v>
      </c>
      <c r="E746" s="93">
        <f>SUMIF('2025'!$E$2:$E$13728,A746,'2025'!$H$2:$H$13728)</f>
        <v>704291</v>
      </c>
      <c r="F746" s="93">
        <f>VLOOKUP(A746,'[1]DJ Empresas'!$A$7:$G$1036,7,0)</f>
        <v>758290</v>
      </c>
      <c r="G746" s="94">
        <f t="shared" si="11"/>
        <v>53999</v>
      </c>
    </row>
    <row r="747" spans="1:7" x14ac:dyDescent="0.25">
      <c r="A747" s="1" t="s">
        <v>1031</v>
      </c>
      <c r="B747" s="22" t="s">
        <v>1032</v>
      </c>
      <c r="C747" s="22" t="s">
        <v>57</v>
      </c>
      <c r="D747" s="22" t="str">
        <f>VLOOKUP(A747,'2025'!$E$1:$M$3728,9,0)</f>
        <v>Santiago</v>
      </c>
      <c r="E747" s="93">
        <f>SUMIF('2025'!$E$2:$E$13728,A747,'2025'!$H$2:$H$13728)</f>
        <v>1700000</v>
      </c>
      <c r="F747" s="93">
        <f>VLOOKUP(A747,'[1]DJ Empresas'!$A$7:$G$1036,7,0)</f>
        <v>1753352</v>
      </c>
      <c r="G747" s="94">
        <f t="shared" si="11"/>
        <v>53352</v>
      </c>
    </row>
    <row r="748" spans="1:7" x14ac:dyDescent="0.25">
      <c r="A748" s="1" t="s">
        <v>1816</v>
      </c>
      <c r="B748" s="22" t="s">
        <v>1817</v>
      </c>
      <c r="C748" s="22" t="s">
        <v>47</v>
      </c>
      <c r="D748" s="22" t="str">
        <f>VLOOKUP(A748,'2025'!$E$1:$M$3728,9,0)</f>
        <v>Santiago</v>
      </c>
      <c r="E748" s="93">
        <f>SUMIF('2025'!$E$2:$E$13728,A748,'2025'!$H$2:$H$13728)</f>
        <v>301407</v>
      </c>
      <c r="F748" s="93">
        <f>VLOOKUP(A748,'[1]DJ Empresas'!$A$7:$G$1036,7,0)</f>
        <v>354215</v>
      </c>
      <c r="G748" s="94">
        <f t="shared" si="11"/>
        <v>52808</v>
      </c>
    </row>
    <row r="749" spans="1:7" x14ac:dyDescent="0.25">
      <c r="A749" s="1" t="s">
        <v>2267</v>
      </c>
      <c r="B749" s="22" t="s">
        <v>2268</v>
      </c>
      <c r="C749" s="22" t="s">
        <v>54</v>
      </c>
      <c r="D749" s="22" t="str">
        <f>VLOOKUP(A749,'2025'!$E$1:$M$3728,9,0)</f>
        <v>Santiago</v>
      </c>
      <c r="E749" s="93">
        <f>SUMIF('2025'!$E$2:$E$13728,A749,'2025'!$H$2:$H$13728)</f>
        <v>2481633</v>
      </c>
      <c r="F749" s="93">
        <f>VLOOKUP(A749,'[1]DJ Empresas'!$A$7:$G$1036,7,0)</f>
        <v>2533302</v>
      </c>
      <c r="G749" s="94">
        <f t="shared" si="11"/>
        <v>51669</v>
      </c>
    </row>
    <row r="750" spans="1:7" x14ac:dyDescent="0.25">
      <c r="A750" s="1" t="s">
        <v>343</v>
      </c>
      <c r="B750" s="22" t="s">
        <v>344</v>
      </c>
      <c r="C750" s="22" t="s">
        <v>42</v>
      </c>
      <c r="D750" s="22" t="str">
        <f>VLOOKUP(A750,'2025'!$E$1:$M$3728,9,0)</f>
        <v>Puerto Montt</v>
      </c>
      <c r="E750" s="93">
        <f>SUMIF('2025'!$E$2:$E$13728,A750,'2025'!$H$2:$H$13728)</f>
        <v>3167736</v>
      </c>
      <c r="F750" s="93">
        <f>VLOOKUP(A750,'[1]DJ Empresas'!$A$7:$G$1036,7,0)</f>
        <v>3217784</v>
      </c>
      <c r="G750" s="94">
        <f t="shared" si="11"/>
        <v>50048</v>
      </c>
    </row>
    <row r="751" spans="1:7" x14ac:dyDescent="0.25">
      <c r="A751" s="1" t="s">
        <v>119</v>
      </c>
      <c r="B751" s="22" t="s">
        <v>120</v>
      </c>
      <c r="C751" s="22" t="s">
        <v>47</v>
      </c>
      <c r="D751" s="22" t="str">
        <f>VLOOKUP(A751,'2025'!$E$1:$M$3728,9,0)</f>
        <v>Santiago</v>
      </c>
      <c r="E751" s="93">
        <f>SUMIF('2025'!$E$2:$E$13728,A751,'2025'!$H$2:$H$13728)</f>
        <v>3362163</v>
      </c>
      <c r="F751" s="93">
        <f>VLOOKUP(A751,'[1]DJ Empresas'!$A$7:$G$1036,7,0)</f>
        <v>3411275</v>
      </c>
      <c r="G751" s="94">
        <f t="shared" si="11"/>
        <v>49112</v>
      </c>
    </row>
    <row r="752" spans="1:7" x14ac:dyDescent="0.25">
      <c r="A752" s="1" t="s">
        <v>117</v>
      </c>
      <c r="B752" s="22" t="s">
        <v>118</v>
      </c>
      <c r="C752" s="22" t="s">
        <v>64</v>
      </c>
      <c r="D752" s="22" t="str">
        <f>VLOOKUP(A752,'2025'!$E$1:$M$3728,9,0)</f>
        <v>Concepción</v>
      </c>
      <c r="E752" s="93">
        <f>SUMIF('2025'!$E$2:$E$13728,A752,'2025'!$H$2:$H$13728)</f>
        <v>1900000</v>
      </c>
      <c r="F752" s="93">
        <f>VLOOKUP(A752,'[1]DJ Empresas'!$A$7:$G$1036,7,0)</f>
        <v>1946743</v>
      </c>
      <c r="G752" s="94">
        <f t="shared" si="11"/>
        <v>46743</v>
      </c>
    </row>
    <row r="753" spans="1:7" x14ac:dyDescent="0.25">
      <c r="A753" s="1" t="s">
        <v>1319</v>
      </c>
      <c r="B753" s="22" t="s">
        <v>1320</v>
      </c>
      <c r="C753" s="22" t="s">
        <v>54</v>
      </c>
      <c r="D753" s="22" t="str">
        <f>VLOOKUP(A753,'2025'!$E$1:$M$3728,9,0)</f>
        <v>Santiago</v>
      </c>
      <c r="E753" s="93">
        <f>SUMIF('2025'!$E$2:$E$13728,A753,'2025'!$H$2:$H$13728)</f>
        <v>2200000</v>
      </c>
      <c r="F753" s="93">
        <f>VLOOKUP(A753,'[1]DJ Empresas'!$A$7:$G$1036,7,0)</f>
        <v>2246044</v>
      </c>
      <c r="G753" s="94">
        <f t="shared" si="11"/>
        <v>46044</v>
      </c>
    </row>
    <row r="754" spans="1:7" x14ac:dyDescent="0.25">
      <c r="A754" s="1" t="s">
        <v>1145</v>
      </c>
      <c r="B754" s="22" t="s">
        <v>1146</v>
      </c>
      <c r="C754" s="22" t="s">
        <v>54</v>
      </c>
      <c r="D754" s="22" t="str">
        <f>VLOOKUP(A754,'2025'!$E$1:$M$3728,9,0)</f>
        <v>Santiago</v>
      </c>
      <c r="E754" s="93">
        <f>SUMIF('2025'!$E$2:$E$13728,A754,'2025'!$H$2:$H$13728)</f>
        <v>1972588</v>
      </c>
      <c r="F754" s="93">
        <f>VLOOKUP(A754,'[1]DJ Empresas'!$A$7:$G$1036,7,0)</f>
        <v>2013954</v>
      </c>
      <c r="G754" s="94">
        <f t="shared" si="11"/>
        <v>41366</v>
      </c>
    </row>
    <row r="755" spans="1:7" x14ac:dyDescent="0.25">
      <c r="A755" s="1" t="s">
        <v>391</v>
      </c>
      <c r="B755" s="22" t="s">
        <v>392</v>
      </c>
      <c r="C755" s="22" t="s">
        <v>51</v>
      </c>
      <c r="D755" s="22" t="str">
        <f>VLOOKUP(A755,'2025'!$E$1:$M$3728,9,0)</f>
        <v>La Serena</v>
      </c>
      <c r="E755" s="93">
        <f>SUMIF('2025'!$E$2:$E$13728,A755,'2025'!$H$2:$H$13728)</f>
        <v>5538590</v>
      </c>
      <c r="F755" s="93">
        <f>VLOOKUP(A755,'[1]DJ Empresas'!$A$7:$G$1036,7,0)</f>
        <v>5579765</v>
      </c>
      <c r="G755" s="94">
        <f t="shared" si="11"/>
        <v>41175</v>
      </c>
    </row>
    <row r="756" spans="1:7" x14ac:dyDescent="0.25">
      <c r="A756" s="1" t="s">
        <v>691</v>
      </c>
      <c r="B756" s="22" t="s">
        <v>692</v>
      </c>
      <c r="C756" s="22" t="s">
        <v>77</v>
      </c>
      <c r="D756" s="22" t="str">
        <f>VLOOKUP(A756,'2025'!$E$1:$M$3728,9,0)</f>
        <v>Santiago</v>
      </c>
      <c r="E756" s="93">
        <f>SUMIF('2025'!$E$2:$E$13728,A756,'2025'!$H$2:$H$13728)</f>
        <v>1666748</v>
      </c>
      <c r="F756" s="93">
        <f>VLOOKUP(A756,'[1]DJ Empresas'!$A$7:$G$1036,7,0)</f>
        <v>1705689</v>
      </c>
      <c r="G756" s="94">
        <f t="shared" si="11"/>
        <v>38941</v>
      </c>
    </row>
    <row r="757" spans="1:7" x14ac:dyDescent="0.25">
      <c r="A757" s="1" t="s">
        <v>2339</v>
      </c>
      <c r="B757" s="22" t="s">
        <v>2340</v>
      </c>
      <c r="C757" s="22" t="s">
        <v>57</v>
      </c>
      <c r="D757" s="22" t="str">
        <f>VLOOKUP(A757,'2025'!$E$1:$M$3728,9,0)</f>
        <v>Santiago</v>
      </c>
      <c r="E757" s="93">
        <f>SUMIF('2025'!$E$2:$E$13728,A757,'2025'!$H$2:$H$13728)</f>
        <v>1433590</v>
      </c>
      <c r="F757" s="93">
        <f>VLOOKUP(A757,'[1]DJ Empresas'!$A$7:$G$1036,7,0)</f>
        <v>1469525</v>
      </c>
      <c r="G757" s="94">
        <f t="shared" si="11"/>
        <v>35935</v>
      </c>
    </row>
    <row r="758" spans="1:7" x14ac:dyDescent="0.25">
      <c r="A758" s="1" t="s">
        <v>588</v>
      </c>
      <c r="B758" s="22" t="s">
        <v>589</v>
      </c>
      <c r="C758" s="22" t="s">
        <v>47</v>
      </c>
      <c r="D758" s="22" t="str">
        <f>VLOOKUP(A758,'2025'!$E$1:$M$3728,9,0)</f>
        <v>Santiago</v>
      </c>
      <c r="E758" s="93">
        <f>SUMIF('2025'!$E$2:$E$13728,A758,'2025'!$H$2:$H$13728)</f>
        <v>2384880</v>
      </c>
      <c r="F758" s="93">
        <f>VLOOKUP(A758,'[1]DJ Empresas'!$A$7:$G$1036,7,0)</f>
        <v>2420749</v>
      </c>
      <c r="G758" s="94">
        <f t="shared" si="11"/>
        <v>35869</v>
      </c>
    </row>
    <row r="759" spans="1:7" x14ac:dyDescent="0.25">
      <c r="A759" s="1" t="s">
        <v>701</v>
      </c>
      <c r="B759" s="22" t="s">
        <v>702</v>
      </c>
      <c r="C759" s="22" t="s">
        <v>42</v>
      </c>
      <c r="D759" s="22" t="str">
        <f>VLOOKUP(A759,'2025'!$E$1:$M$3728,9,0)</f>
        <v>Puerto Montt</v>
      </c>
      <c r="E759" s="93">
        <f>SUMIF('2025'!$E$2:$E$13728,A759,'2025'!$H$2:$H$13728)</f>
        <v>2100000</v>
      </c>
      <c r="F759" s="93">
        <f>VLOOKUP(A759,'[1]DJ Empresas'!$A$7:$G$1036,7,0)</f>
        <v>2135113</v>
      </c>
      <c r="G759" s="94">
        <f t="shared" si="11"/>
        <v>35113</v>
      </c>
    </row>
    <row r="760" spans="1:7" x14ac:dyDescent="0.25">
      <c r="A760" s="1" t="s">
        <v>880</v>
      </c>
      <c r="B760" s="22" t="s">
        <v>881</v>
      </c>
      <c r="C760" s="22" t="s">
        <v>77</v>
      </c>
      <c r="D760" s="22" t="str">
        <f>VLOOKUP(A760,'2025'!$E$1:$M$3728,9,0)</f>
        <v>Santiago</v>
      </c>
      <c r="E760" s="93">
        <f>SUMIF('2025'!$E$2:$E$13728,A760,'2025'!$H$2:$H$13728)</f>
        <v>2460381</v>
      </c>
      <c r="F760" s="93">
        <f>VLOOKUP(A760,'[1]DJ Empresas'!$A$7:$G$1036,7,0)</f>
        <v>2494515</v>
      </c>
      <c r="G760" s="94">
        <f t="shared" si="11"/>
        <v>34134</v>
      </c>
    </row>
    <row r="761" spans="1:7" x14ac:dyDescent="0.25">
      <c r="A761" s="1" t="s">
        <v>317</v>
      </c>
      <c r="B761" s="22" t="s">
        <v>318</v>
      </c>
      <c r="C761" s="22" t="s">
        <v>57</v>
      </c>
      <c r="D761" s="22" t="str">
        <f>VLOOKUP(A761,'2025'!$E$1:$M$3728,9,0)</f>
        <v>Santiago</v>
      </c>
      <c r="E761" s="93">
        <f>SUMIF('2025'!$E$2:$E$13728,A761,'2025'!$H$2:$H$13728)</f>
        <v>3426660</v>
      </c>
      <c r="F761" s="93">
        <f>VLOOKUP(A761,'[1]DJ Empresas'!$A$7:$G$1036,7,0)</f>
        <v>3460713</v>
      </c>
      <c r="G761" s="94">
        <f t="shared" si="11"/>
        <v>34053</v>
      </c>
    </row>
    <row r="762" spans="1:7" x14ac:dyDescent="0.25">
      <c r="A762" s="1" t="s">
        <v>918</v>
      </c>
      <c r="B762" s="22" t="s">
        <v>919</v>
      </c>
      <c r="C762" s="22" t="s">
        <v>347</v>
      </c>
      <c r="D762" s="22" t="str">
        <f>VLOOKUP(A762,'2025'!$E$1:$M$3728,9,0)</f>
        <v>Temuco</v>
      </c>
      <c r="E762" s="93">
        <f>SUMIF('2025'!$E$2:$E$13728,A762,'2025'!$H$2:$H$13728)</f>
        <v>1837000</v>
      </c>
      <c r="F762" s="93">
        <f>VLOOKUP(A762,'[1]DJ Empresas'!$A$7:$G$1036,7,0)</f>
        <v>1871047</v>
      </c>
      <c r="G762" s="94">
        <f t="shared" si="11"/>
        <v>34047</v>
      </c>
    </row>
    <row r="763" spans="1:7" x14ac:dyDescent="0.25">
      <c r="A763" s="1" t="s">
        <v>1149</v>
      </c>
      <c r="B763" s="22" t="s">
        <v>1150</v>
      </c>
      <c r="C763" s="22" t="s">
        <v>54</v>
      </c>
      <c r="D763" s="22" t="str">
        <f>VLOOKUP(A763,'2025'!$E$1:$M$3728,9,0)</f>
        <v>Santiago</v>
      </c>
      <c r="E763" s="93">
        <f>SUMIF('2025'!$E$2:$E$13728,A763,'2025'!$H$2:$H$13728)</f>
        <v>2116584</v>
      </c>
      <c r="F763" s="93">
        <f>VLOOKUP(A763,'[1]DJ Empresas'!$A$7:$G$1036,7,0)</f>
        <v>2147432</v>
      </c>
      <c r="G763" s="94">
        <f t="shared" si="11"/>
        <v>30848</v>
      </c>
    </row>
    <row r="764" spans="1:7" x14ac:dyDescent="0.25">
      <c r="A764" s="1" t="s">
        <v>1822</v>
      </c>
      <c r="B764" s="22" t="s">
        <v>1823</v>
      </c>
      <c r="C764" s="22" t="s">
        <v>47</v>
      </c>
      <c r="D764" s="22" t="str">
        <f>VLOOKUP(A764,'2025'!$E$1:$M$3728,9,0)</f>
        <v>Santiago</v>
      </c>
      <c r="E764" s="93">
        <f>SUMIF('2025'!$E$2:$E$13728,A764,'2025'!$H$2:$H$13728)</f>
        <v>2628398</v>
      </c>
      <c r="F764" s="93">
        <f>VLOOKUP(A764,'[1]DJ Empresas'!$A$7:$G$1036,7,0)</f>
        <v>2658837</v>
      </c>
      <c r="G764" s="94">
        <f t="shared" si="11"/>
        <v>30439</v>
      </c>
    </row>
    <row r="765" spans="1:7" x14ac:dyDescent="0.25">
      <c r="A765" s="1" t="s">
        <v>614</v>
      </c>
      <c r="B765" s="22" t="s">
        <v>615</v>
      </c>
      <c r="C765" s="22" t="s">
        <v>54</v>
      </c>
      <c r="D765" s="22" t="str">
        <f>VLOOKUP(A765,'2025'!$E$1:$M$3728,9,0)</f>
        <v>Santiago</v>
      </c>
      <c r="E765" s="93">
        <f>SUMIF('2025'!$E$2:$E$13728,A765,'2025'!$H$2:$H$13728)</f>
        <v>46616000</v>
      </c>
      <c r="F765" s="93">
        <f>VLOOKUP(A765,'[1]DJ Empresas'!$A$7:$G$1036,7,0)</f>
        <v>46644685</v>
      </c>
      <c r="G765" s="94">
        <f t="shared" si="11"/>
        <v>28685</v>
      </c>
    </row>
    <row r="766" spans="1:7" x14ac:dyDescent="0.25">
      <c r="A766" s="1" t="s">
        <v>600</v>
      </c>
      <c r="B766" s="22" t="s">
        <v>601</v>
      </c>
      <c r="C766" s="22" t="s">
        <v>77</v>
      </c>
      <c r="D766" s="22" t="str">
        <f>VLOOKUP(A766,'2025'!$E$1:$M$3728,9,0)</f>
        <v>Santiago</v>
      </c>
      <c r="E766" s="93">
        <f>SUMIF('2025'!$E$2:$E$13728,A766,'2025'!$H$2:$H$13728)</f>
        <v>2629352</v>
      </c>
      <c r="F766" s="93">
        <f>VLOOKUP(A766,'[1]DJ Empresas'!$A$7:$G$1036,7,0)</f>
        <v>2657981</v>
      </c>
      <c r="G766" s="94">
        <f t="shared" si="11"/>
        <v>28629</v>
      </c>
    </row>
    <row r="767" spans="1:7" x14ac:dyDescent="0.25">
      <c r="A767" s="1" t="s">
        <v>2146</v>
      </c>
      <c r="B767" s="22" t="s">
        <v>2147</v>
      </c>
      <c r="C767" s="22" t="s">
        <v>47</v>
      </c>
      <c r="D767" s="22" t="str">
        <f>VLOOKUP(A767,'2025'!$E$1:$M$3728,9,0)</f>
        <v>Santiago</v>
      </c>
      <c r="E767" s="93">
        <f>SUMIF('2025'!$E$2:$E$13728,A767,'2025'!$H$2:$H$13728)</f>
        <v>2231712</v>
      </c>
      <c r="F767" s="93">
        <f>VLOOKUP(A767,'[1]DJ Empresas'!$A$7:$G$1036,7,0)</f>
        <v>2260072</v>
      </c>
      <c r="G767" s="94">
        <f t="shared" si="11"/>
        <v>28360</v>
      </c>
    </row>
    <row r="768" spans="1:7" x14ac:dyDescent="0.25">
      <c r="A768" s="1" t="s">
        <v>1044</v>
      </c>
      <c r="B768" s="22" t="s">
        <v>1045</v>
      </c>
      <c r="C768" s="22" t="s">
        <v>42</v>
      </c>
      <c r="D768" s="22" t="str">
        <f>VLOOKUP(A768,'2025'!$E$1:$M$3728,9,0)</f>
        <v>Puerto Montt</v>
      </c>
      <c r="E768" s="93">
        <f>SUMIF('2025'!$E$2:$E$13728,A768,'2025'!$H$2:$H$13728)</f>
        <v>19271800</v>
      </c>
      <c r="F768" s="93">
        <f>VLOOKUP(A768,'[1]DJ Empresas'!$A$7:$G$1036,7,0)</f>
        <v>19300046</v>
      </c>
      <c r="G768" s="94">
        <f t="shared" si="11"/>
        <v>28246</v>
      </c>
    </row>
    <row r="769" spans="1:7" x14ac:dyDescent="0.25">
      <c r="A769" s="1" t="s">
        <v>2098</v>
      </c>
      <c r="B769" s="22" t="s">
        <v>2099</v>
      </c>
      <c r="C769" s="22" t="s">
        <v>47</v>
      </c>
      <c r="D769" s="22" t="str">
        <f>VLOOKUP(A769,'2025'!$E$1:$M$3728,9,0)</f>
        <v>Santiago</v>
      </c>
      <c r="E769" s="93">
        <f>SUMIF('2025'!$E$2:$E$13728,A769,'2025'!$H$2:$H$13728)</f>
        <v>2153533</v>
      </c>
      <c r="F769" s="93">
        <f>VLOOKUP(A769,'[1]DJ Empresas'!$A$7:$G$1036,7,0)</f>
        <v>2181579</v>
      </c>
      <c r="G769" s="94">
        <f t="shared" si="11"/>
        <v>28046</v>
      </c>
    </row>
    <row r="770" spans="1:7" x14ac:dyDescent="0.25">
      <c r="A770" s="1" t="s">
        <v>1175</v>
      </c>
      <c r="B770" s="22" t="s">
        <v>1176</v>
      </c>
      <c r="C770" s="22" t="s">
        <v>42</v>
      </c>
      <c r="D770" s="22" t="str">
        <f>VLOOKUP(A770,'2025'!$E$1:$M$3728,9,0)</f>
        <v>Puerto Montt</v>
      </c>
      <c r="E770" s="93">
        <f>SUMIF('2025'!$E$2:$E$13728,A770,'2025'!$H$2:$H$13728)</f>
        <v>2000303</v>
      </c>
      <c r="F770" s="93">
        <f>VLOOKUP(A770,'[1]DJ Empresas'!$A$7:$G$1036,7,0)</f>
        <v>2026168</v>
      </c>
      <c r="G770" s="94">
        <f t="shared" si="11"/>
        <v>25865</v>
      </c>
    </row>
    <row r="771" spans="1:7" x14ac:dyDescent="0.25">
      <c r="A771" s="1" t="s">
        <v>584</v>
      </c>
      <c r="B771" s="22" t="s">
        <v>585</v>
      </c>
      <c r="C771" s="22" t="s">
        <v>54</v>
      </c>
      <c r="D771" s="22" t="str">
        <f>VLOOKUP(A771,'2025'!$E$1:$M$3728,9,0)</f>
        <v>Santiago</v>
      </c>
      <c r="E771" s="93">
        <f>SUMIF('2025'!$E$2:$E$13728,A771,'2025'!$H$2:$H$13728)</f>
        <v>54091000</v>
      </c>
      <c r="F771" s="93">
        <f>VLOOKUP(A771,'[1]DJ Empresas'!$A$7:$G$1036,7,0)</f>
        <v>54116792</v>
      </c>
      <c r="G771" s="94">
        <f t="shared" si="11"/>
        <v>25792</v>
      </c>
    </row>
    <row r="772" spans="1:7" x14ac:dyDescent="0.25">
      <c r="A772" s="1" t="s">
        <v>2167</v>
      </c>
      <c r="B772" s="22" t="s">
        <v>2168</v>
      </c>
      <c r="C772" s="22" t="s">
        <v>47</v>
      </c>
      <c r="D772" s="22" t="str">
        <f>VLOOKUP(A772,'2025'!$E$1:$M$3728,9,0)</f>
        <v>Santiago</v>
      </c>
      <c r="E772" s="93">
        <f>SUMIF('2025'!$E$2:$E$13728,A772,'2025'!$H$2:$H$13728)</f>
        <v>1285222</v>
      </c>
      <c r="F772" s="93">
        <f>VLOOKUP(A772,'[1]DJ Empresas'!$A$7:$G$1036,7,0)</f>
        <v>1310982</v>
      </c>
      <c r="G772" s="94">
        <f t="shared" ref="G772:G835" si="12">+F772-E772</f>
        <v>25760</v>
      </c>
    </row>
    <row r="773" spans="1:7" x14ac:dyDescent="0.25">
      <c r="A773" s="1" t="s">
        <v>638</v>
      </c>
      <c r="B773" s="22" t="s">
        <v>639</v>
      </c>
      <c r="C773" s="22" t="s">
        <v>64</v>
      </c>
      <c r="D773" s="22" t="str">
        <f>VLOOKUP(A773,'2025'!$E$1:$M$3728,9,0)</f>
        <v>Concepción</v>
      </c>
      <c r="E773" s="93">
        <f>SUMIF('2025'!$E$2:$E$13728,A773,'2025'!$H$2:$H$13728)</f>
        <v>983943</v>
      </c>
      <c r="F773" s="93">
        <f>VLOOKUP(A773,'[1]DJ Empresas'!$A$7:$G$1036,7,0)</f>
        <v>1009661</v>
      </c>
      <c r="G773" s="94">
        <f t="shared" si="12"/>
        <v>25718</v>
      </c>
    </row>
    <row r="774" spans="1:7" x14ac:dyDescent="0.25">
      <c r="A774" s="1" t="s">
        <v>2269</v>
      </c>
      <c r="B774" s="22" t="s">
        <v>2270</v>
      </c>
      <c r="C774" s="22" t="s">
        <v>54</v>
      </c>
      <c r="D774" s="22" t="str">
        <f>VLOOKUP(A774,'2025'!$E$1:$M$3728,9,0)</f>
        <v>Santiago</v>
      </c>
      <c r="E774" s="93">
        <f>SUMIF('2025'!$E$2:$E$13728,A774,'2025'!$H$2:$H$13728)</f>
        <v>2648559</v>
      </c>
      <c r="F774" s="93">
        <f>VLOOKUP(A774,'[1]DJ Empresas'!$A$7:$G$1036,7,0)</f>
        <v>2672882</v>
      </c>
      <c r="G774" s="94">
        <f t="shared" si="12"/>
        <v>24323</v>
      </c>
    </row>
    <row r="775" spans="1:7" x14ac:dyDescent="0.25">
      <c r="A775" s="1" t="s">
        <v>1457</v>
      </c>
      <c r="B775" s="22" t="s">
        <v>1458</v>
      </c>
      <c r="C775" s="22" t="s">
        <v>77</v>
      </c>
      <c r="D775" s="22" t="str">
        <f>VLOOKUP(A775,'2025'!$E$1:$M$3728,9,0)</f>
        <v>Santiago</v>
      </c>
      <c r="E775" s="93">
        <f>SUMIF('2025'!$E$2:$E$13728,A775,'2025'!$H$2:$H$13728)</f>
        <v>5230766</v>
      </c>
      <c r="F775" s="93">
        <f>VLOOKUP(A775,'[1]DJ Empresas'!$A$7:$G$1036,7,0)</f>
        <v>5253636</v>
      </c>
      <c r="G775" s="94">
        <f t="shared" si="12"/>
        <v>22870</v>
      </c>
    </row>
    <row r="776" spans="1:7" x14ac:dyDescent="0.25">
      <c r="A776" s="1" t="s">
        <v>386</v>
      </c>
      <c r="B776" s="22" t="s">
        <v>387</v>
      </c>
      <c r="C776" s="22" t="s">
        <v>51</v>
      </c>
      <c r="D776" s="22" t="str">
        <f>VLOOKUP(A776,'2025'!$E$1:$M$3728,9,0)</f>
        <v>La Serena</v>
      </c>
      <c r="E776" s="93">
        <f>SUMIF('2025'!$E$2:$E$13728,A776,'2025'!$H$2:$H$13728)</f>
        <v>4156765</v>
      </c>
      <c r="F776" s="93">
        <f>VLOOKUP(A776,'[1]DJ Empresas'!$A$7:$G$1036,7,0)</f>
        <v>4178560</v>
      </c>
      <c r="G776" s="94">
        <f t="shared" si="12"/>
        <v>21795</v>
      </c>
    </row>
    <row r="777" spans="1:7" x14ac:dyDescent="0.25">
      <c r="A777" s="1" t="s">
        <v>425</v>
      </c>
      <c r="B777" s="22" t="s">
        <v>426</v>
      </c>
      <c r="C777" s="22" t="s">
        <v>77</v>
      </c>
      <c r="D777" s="22" t="str">
        <f>VLOOKUP(A777,'2025'!$E$1:$M$3728,9,0)</f>
        <v>Santiago</v>
      </c>
      <c r="E777" s="93">
        <f>SUMIF('2025'!$E$2:$E$13728,A777,'2025'!$H$2:$H$13728)</f>
        <v>4300000</v>
      </c>
      <c r="F777" s="93">
        <f>VLOOKUP(A777,'[1]DJ Empresas'!$A$7:$G$1036,7,0)</f>
        <v>4320440</v>
      </c>
      <c r="G777" s="94">
        <f t="shared" si="12"/>
        <v>20440</v>
      </c>
    </row>
    <row r="778" spans="1:7" x14ac:dyDescent="0.25">
      <c r="A778" s="1" t="s">
        <v>364</v>
      </c>
      <c r="B778" s="22" t="s">
        <v>365</v>
      </c>
      <c r="C778" s="22" t="s">
        <v>42</v>
      </c>
      <c r="D778" s="22" t="str">
        <f>VLOOKUP(A778,'2025'!$E$1:$M$3728,9,0)</f>
        <v>Puerto Montt</v>
      </c>
      <c r="E778" s="93">
        <f>SUMIF('2025'!$E$2:$E$13728,A778,'2025'!$H$2:$H$13728)</f>
        <v>4706671</v>
      </c>
      <c r="F778" s="93">
        <f>VLOOKUP(A778,'[1]DJ Empresas'!$A$7:$G$1036,7,0)</f>
        <v>4725212</v>
      </c>
      <c r="G778" s="94">
        <f t="shared" si="12"/>
        <v>18541</v>
      </c>
    </row>
    <row r="779" spans="1:7" x14ac:dyDescent="0.25">
      <c r="A779" s="1" t="s">
        <v>281</v>
      </c>
      <c r="B779" s="22" t="s">
        <v>282</v>
      </c>
      <c r="C779" s="22" t="s">
        <v>64</v>
      </c>
      <c r="D779" s="22" t="str">
        <f>VLOOKUP(A779,'2025'!$E$1:$M$3728,9,0)</f>
        <v>Concepción</v>
      </c>
      <c r="E779" s="93">
        <f>SUMIF('2025'!$E$2:$E$13728,A779,'2025'!$H$2:$H$13728)</f>
        <v>1910761</v>
      </c>
      <c r="F779" s="93">
        <f>VLOOKUP(A779,'[1]DJ Empresas'!$A$7:$G$1036,7,0)</f>
        <v>1928658</v>
      </c>
      <c r="G779" s="94">
        <f t="shared" si="12"/>
        <v>17897</v>
      </c>
    </row>
    <row r="780" spans="1:7" x14ac:dyDescent="0.25">
      <c r="A780" s="1" t="s">
        <v>749</v>
      </c>
      <c r="B780" s="22" t="s">
        <v>750</v>
      </c>
      <c r="C780" s="22" t="s">
        <v>64</v>
      </c>
      <c r="D780" s="22" t="str">
        <f>VLOOKUP(A780,'2025'!$E$1:$M$3728,9,0)</f>
        <v>Concepción</v>
      </c>
      <c r="E780" s="93">
        <f>SUMIF('2025'!$E$2:$E$13728,A780,'2025'!$H$2:$H$13728)</f>
        <v>909688</v>
      </c>
      <c r="F780" s="93">
        <f>VLOOKUP(A780,'[1]DJ Empresas'!$A$7:$G$1036,7,0)</f>
        <v>926532</v>
      </c>
      <c r="G780" s="94">
        <f t="shared" si="12"/>
        <v>16844</v>
      </c>
    </row>
    <row r="781" spans="1:7" x14ac:dyDescent="0.25">
      <c r="A781" s="1" t="s">
        <v>1303</v>
      </c>
      <c r="B781" s="22" t="s">
        <v>1304</v>
      </c>
      <c r="C781" s="22" t="s">
        <v>51</v>
      </c>
      <c r="D781" s="22" t="str">
        <f>VLOOKUP(A781,'2025'!$E$1:$M$3728,9,0)</f>
        <v>Viña Del Mar</v>
      </c>
      <c r="E781" s="93">
        <f>SUMIF('2025'!$E$2:$E$13728,A781,'2025'!$H$2:$H$13728)</f>
        <v>10075397</v>
      </c>
      <c r="F781" s="93">
        <f>VLOOKUP(A781,'[1]DJ Empresas'!$A$7:$G$1036,7,0)</f>
        <v>10091826</v>
      </c>
      <c r="G781" s="94">
        <f t="shared" si="12"/>
        <v>16429</v>
      </c>
    </row>
    <row r="782" spans="1:7" x14ac:dyDescent="0.25">
      <c r="A782" s="1" t="s">
        <v>2020</v>
      </c>
      <c r="B782" s="22" t="s">
        <v>2021</v>
      </c>
      <c r="C782" s="22" t="s">
        <v>47</v>
      </c>
      <c r="D782" s="22" t="str">
        <f>VLOOKUP(A782,'2025'!$E$1:$M$3728,9,0)</f>
        <v>Santiago</v>
      </c>
      <c r="E782" s="93">
        <f>SUMIF('2025'!$E$2:$E$13728,A782,'2025'!$H$2:$H$13728)</f>
        <v>2479794</v>
      </c>
      <c r="F782" s="93">
        <f>VLOOKUP(A782,'[1]DJ Empresas'!$A$7:$G$1036,7,0)</f>
        <v>2494261</v>
      </c>
      <c r="G782" s="94">
        <f t="shared" si="12"/>
        <v>14467</v>
      </c>
    </row>
    <row r="783" spans="1:7" x14ac:dyDescent="0.25">
      <c r="A783" s="1" t="s">
        <v>896</v>
      </c>
      <c r="B783" s="22" t="s">
        <v>897</v>
      </c>
      <c r="C783" s="22" t="s">
        <v>42</v>
      </c>
      <c r="D783" s="22" t="str">
        <f>VLOOKUP(A783,'2025'!$E$1:$M$3728,9,0)</f>
        <v>Puerto Montt</v>
      </c>
      <c r="E783" s="93">
        <f>SUMIF('2025'!$E$2:$E$13728,A783,'2025'!$H$2:$H$13728)</f>
        <v>166000</v>
      </c>
      <c r="F783" s="93">
        <f>VLOOKUP(A783,'[1]DJ Empresas'!$A$7:$G$1036,7,0)</f>
        <v>179993</v>
      </c>
      <c r="G783" s="94">
        <f t="shared" si="12"/>
        <v>13993</v>
      </c>
    </row>
    <row r="784" spans="1:7" x14ac:dyDescent="0.25">
      <c r="A784" s="1" t="s">
        <v>1662</v>
      </c>
      <c r="B784" s="22" t="s">
        <v>1663</v>
      </c>
      <c r="C784" s="22" t="s">
        <v>51</v>
      </c>
      <c r="D784" s="22" t="str">
        <f>VLOOKUP(A784,'2025'!$E$1:$M$3728,9,0)</f>
        <v>La Serena</v>
      </c>
      <c r="E784" s="93">
        <f>SUMIF('2025'!$E$2:$E$13728,A784,'2025'!$H$2:$H$13728)</f>
        <v>3496405</v>
      </c>
      <c r="F784" s="93">
        <f>VLOOKUP(A784,'[1]DJ Empresas'!$A$7:$G$1036,7,0)</f>
        <v>3509200</v>
      </c>
      <c r="G784" s="94">
        <f t="shared" si="12"/>
        <v>12795</v>
      </c>
    </row>
    <row r="785" spans="1:7" x14ac:dyDescent="0.25">
      <c r="A785" s="1" t="s">
        <v>113</v>
      </c>
      <c r="B785" s="22" t="s">
        <v>114</v>
      </c>
      <c r="C785" s="22" t="s">
        <v>42</v>
      </c>
      <c r="D785" s="22" t="str">
        <f>VLOOKUP(A785,'2025'!$E$1:$M$3728,9,0)</f>
        <v>Puerto Montt</v>
      </c>
      <c r="E785" s="93">
        <f>SUMIF('2025'!$E$2:$E$13728,A785,'2025'!$H$2:$H$13728)</f>
        <v>980000</v>
      </c>
      <c r="F785" s="93">
        <f>VLOOKUP(A785,'[1]DJ Empresas'!$A$7:$G$1036,7,0)</f>
        <v>992367</v>
      </c>
      <c r="G785" s="94">
        <f t="shared" si="12"/>
        <v>12367</v>
      </c>
    </row>
    <row r="786" spans="1:7" x14ac:dyDescent="0.25">
      <c r="A786" s="1" t="s">
        <v>2175</v>
      </c>
      <c r="B786" s="22" t="s">
        <v>2176</v>
      </c>
      <c r="C786" s="22" t="s">
        <v>64</v>
      </c>
      <c r="D786" s="22" t="str">
        <f>VLOOKUP(A786,'2025'!$E$1:$M$3728,9,0)</f>
        <v>Concepción</v>
      </c>
      <c r="E786" s="93">
        <f>SUMIF('2025'!$E$2:$E$13728,A786,'2025'!$H$2:$H$13728)</f>
        <v>306170</v>
      </c>
      <c r="F786" s="93">
        <f>VLOOKUP(A786,'[1]DJ Empresas'!$A$7:$G$1036,7,0)</f>
        <v>316109</v>
      </c>
      <c r="G786" s="94">
        <f t="shared" si="12"/>
        <v>9939</v>
      </c>
    </row>
    <row r="787" spans="1:7" x14ac:dyDescent="0.25">
      <c r="A787" s="1" t="s">
        <v>1121</v>
      </c>
      <c r="B787" s="22" t="s">
        <v>1122</v>
      </c>
      <c r="C787" s="22" t="s">
        <v>77</v>
      </c>
      <c r="D787" s="22" t="str">
        <f>VLOOKUP(A787,'2025'!$E$1:$M$3728,9,0)</f>
        <v>Santiago</v>
      </c>
      <c r="E787" s="93">
        <f>SUMIF('2025'!$E$2:$E$13728,A787,'2025'!$H$2:$H$13728)</f>
        <v>23842440</v>
      </c>
      <c r="F787" s="93">
        <f>VLOOKUP(A787,'[1]DJ Empresas'!$A$7:$G$1036,7,0)</f>
        <v>23850771</v>
      </c>
      <c r="G787" s="94">
        <f t="shared" si="12"/>
        <v>8331</v>
      </c>
    </row>
    <row r="788" spans="1:7" x14ac:dyDescent="0.25">
      <c r="A788" s="1" t="s">
        <v>319</v>
      </c>
      <c r="B788" s="22" t="s">
        <v>320</v>
      </c>
      <c r="C788" s="22" t="s">
        <v>42</v>
      </c>
      <c r="D788" s="22" t="str">
        <f>VLOOKUP(A788,'2025'!$E$1:$M$3728,9,0)</f>
        <v>Puerto Montt</v>
      </c>
      <c r="E788" s="93">
        <f>SUMIF('2025'!$E$2:$E$13728,A788,'2025'!$H$2:$H$13728)</f>
        <v>547205</v>
      </c>
      <c r="F788" s="93">
        <f>VLOOKUP(A788,'[1]DJ Empresas'!$A$7:$G$1036,7,0)</f>
        <v>555332</v>
      </c>
      <c r="G788" s="94">
        <f t="shared" si="12"/>
        <v>8127</v>
      </c>
    </row>
    <row r="789" spans="1:7" x14ac:dyDescent="0.25">
      <c r="A789" s="1" t="s">
        <v>2108</v>
      </c>
      <c r="B789" s="22" t="s">
        <v>2109</v>
      </c>
      <c r="C789" s="22" t="s">
        <v>57</v>
      </c>
      <c r="D789" s="22" t="str">
        <f>VLOOKUP(A789,'2025'!$E$1:$M$3728,9,0)</f>
        <v>Santiago</v>
      </c>
      <c r="E789" s="93">
        <f>SUMIF('2025'!$E$2:$E$13728,A789,'2025'!$H$2:$H$13728)</f>
        <v>580501</v>
      </c>
      <c r="F789" s="93">
        <f>VLOOKUP(A789,'[1]DJ Empresas'!$A$7:$G$1036,7,0)</f>
        <v>588492</v>
      </c>
      <c r="G789" s="94">
        <f t="shared" si="12"/>
        <v>7991</v>
      </c>
    </row>
    <row r="790" spans="1:7" x14ac:dyDescent="0.25">
      <c r="A790" s="1" t="s">
        <v>105</v>
      </c>
      <c r="B790" s="22" t="s">
        <v>106</v>
      </c>
      <c r="C790" s="22" t="s">
        <v>57</v>
      </c>
      <c r="D790" s="22" t="str">
        <f>VLOOKUP(A790,'2025'!$E$1:$M$3728,9,0)</f>
        <v>Santiago</v>
      </c>
      <c r="E790" s="93">
        <f>SUMIF('2025'!$E$2:$E$13728,A790,'2025'!$H$2:$H$13728)</f>
        <v>258446</v>
      </c>
      <c r="F790" s="93">
        <f>VLOOKUP(A790,'[1]DJ Empresas'!$A$7:$G$1036,7,0)</f>
        <v>265798</v>
      </c>
      <c r="G790" s="94">
        <f t="shared" si="12"/>
        <v>7352</v>
      </c>
    </row>
    <row r="791" spans="1:7" x14ac:dyDescent="0.25">
      <c r="A791" s="1" t="s">
        <v>205</v>
      </c>
      <c r="B791" s="22" t="s">
        <v>206</v>
      </c>
      <c r="C791" s="22" t="s">
        <v>42</v>
      </c>
      <c r="D791" s="22" t="str">
        <f>VLOOKUP(A791,'2025'!$E$1:$M$3728,9,0)</f>
        <v>Puerto Montt</v>
      </c>
      <c r="E791" s="93">
        <f>SUMIF('2025'!$E$2:$E$13728,A791,'2025'!$H$2:$H$13728)</f>
        <v>430130</v>
      </c>
      <c r="F791" s="93">
        <f>VLOOKUP(A791,'[1]DJ Empresas'!$A$7:$G$1036,7,0)</f>
        <v>436801</v>
      </c>
      <c r="G791" s="94">
        <f t="shared" si="12"/>
        <v>6671</v>
      </c>
    </row>
    <row r="792" spans="1:7" x14ac:dyDescent="0.25">
      <c r="A792" s="1" t="s">
        <v>533</v>
      </c>
      <c r="B792" s="22" t="s">
        <v>534</v>
      </c>
      <c r="C792" s="22" t="s">
        <v>77</v>
      </c>
      <c r="D792" s="22" t="str">
        <f>VLOOKUP(A792,'2025'!$E$1:$M$3728,9,0)</f>
        <v>Santiago</v>
      </c>
      <c r="E792" s="93">
        <f>SUMIF('2025'!$E$2:$E$13728,A792,'2025'!$H$2:$H$13728)</f>
        <v>102136</v>
      </c>
      <c r="F792" s="93">
        <f>VLOOKUP(A792,'[1]DJ Empresas'!$A$7:$G$1036,7,0)</f>
        <v>106276</v>
      </c>
      <c r="G792" s="94">
        <f t="shared" si="12"/>
        <v>4140</v>
      </c>
    </row>
    <row r="793" spans="1:7" x14ac:dyDescent="0.25">
      <c r="A793" s="1" t="s">
        <v>867</v>
      </c>
      <c r="B793" s="22" t="s">
        <v>868</v>
      </c>
      <c r="C793" s="22" t="s">
        <v>47</v>
      </c>
      <c r="D793" s="22" t="str">
        <f>VLOOKUP(A793,'2025'!$E$1:$M$3728,9,0)</f>
        <v>Santiago</v>
      </c>
      <c r="E793" s="93">
        <f>SUMIF('2025'!$E$2:$E$13728,A793,'2025'!$H$2:$H$13728)</f>
        <v>850000</v>
      </c>
      <c r="F793" s="93">
        <f>VLOOKUP(A793,'[1]DJ Empresas'!$A$7:$G$1036,7,0)</f>
        <v>853957</v>
      </c>
      <c r="G793" s="94">
        <f t="shared" si="12"/>
        <v>3957</v>
      </c>
    </row>
    <row r="794" spans="1:7" x14ac:dyDescent="0.25">
      <c r="A794" s="1" t="s">
        <v>2132</v>
      </c>
      <c r="B794" s="22" t="s">
        <v>2133</v>
      </c>
      <c r="C794" s="22" t="s">
        <v>57</v>
      </c>
      <c r="D794" s="22" t="str">
        <f>VLOOKUP(A794,'2025'!$E$1:$M$3728,9,0)</f>
        <v>Santiago</v>
      </c>
      <c r="E794" s="93">
        <f>SUMIF('2025'!$E$2:$E$13728,A794,'2025'!$H$2:$H$13728)</f>
        <v>413003</v>
      </c>
      <c r="F794" s="93">
        <f>VLOOKUP(A794,'[1]DJ Empresas'!$A$7:$G$1036,7,0)</f>
        <v>416861</v>
      </c>
      <c r="G794" s="94">
        <f t="shared" si="12"/>
        <v>3858</v>
      </c>
    </row>
    <row r="795" spans="1:7" x14ac:dyDescent="0.25">
      <c r="A795" s="1" t="s">
        <v>234</v>
      </c>
      <c r="B795" s="22" t="s">
        <v>235</v>
      </c>
      <c r="C795" s="22" t="s">
        <v>51</v>
      </c>
      <c r="D795" s="22" t="str">
        <f>VLOOKUP(A795,'2025'!$E$1:$M$3728,9,0)</f>
        <v>La Serena</v>
      </c>
      <c r="E795" s="93">
        <f>SUMIF('2025'!$E$2:$E$13728,A795,'2025'!$H$2:$H$13728)</f>
        <v>7811772</v>
      </c>
      <c r="F795" s="93">
        <f>VLOOKUP(A795,'[1]DJ Empresas'!$A$7:$G$1036,7,0)</f>
        <v>7815584</v>
      </c>
      <c r="G795" s="94">
        <f t="shared" si="12"/>
        <v>3812</v>
      </c>
    </row>
    <row r="796" spans="1:7" x14ac:dyDescent="0.25">
      <c r="A796" s="1" t="s">
        <v>1048</v>
      </c>
      <c r="B796" s="22" t="s">
        <v>1049</v>
      </c>
      <c r="C796" s="22" t="s">
        <v>57</v>
      </c>
      <c r="D796" s="22" t="str">
        <f>VLOOKUP(A796,'2025'!$E$1:$M$3728,9,0)</f>
        <v>Santiago</v>
      </c>
      <c r="E796" s="93">
        <f>SUMIF('2025'!$E$2:$E$13728,A796,'2025'!$H$2:$H$13728)</f>
        <v>450000</v>
      </c>
      <c r="F796" s="93">
        <f>VLOOKUP(A796,'[1]DJ Empresas'!$A$7:$G$1036,7,0)</f>
        <v>452577</v>
      </c>
      <c r="G796" s="94">
        <f t="shared" si="12"/>
        <v>2577</v>
      </c>
    </row>
    <row r="797" spans="1:7" x14ac:dyDescent="0.25">
      <c r="A797" s="1" t="s">
        <v>884</v>
      </c>
      <c r="B797" s="22" t="s">
        <v>885</v>
      </c>
      <c r="C797" s="22" t="s">
        <v>347</v>
      </c>
      <c r="D797" s="22" t="str">
        <f>VLOOKUP(A797,'2025'!$E$1:$M$3728,9,0)</f>
        <v>Temuco</v>
      </c>
      <c r="E797" s="93">
        <f>SUMIF('2025'!$E$2:$E$13728,A797,'2025'!$H$2:$H$13728)</f>
        <v>1532000</v>
      </c>
      <c r="F797" s="93">
        <f>VLOOKUP(A797,'[1]DJ Empresas'!$A$7:$G$1036,7,0)</f>
        <v>1532800</v>
      </c>
      <c r="G797" s="94">
        <f t="shared" si="12"/>
        <v>800</v>
      </c>
    </row>
    <row r="798" spans="1:7" x14ac:dyDescent="0.25">
      <c r="A798" s="1" t="s">
        <v>131</v>
      </c>
      <c r="B798" s="22" t="s">
        <v>132</v>
      </c>
      <c r="C798" s="22" t="s">
        <v>77</v>
      </c>
      <c r="D798" s="22" t="str">
        <f>VLOOKUP(A798,'2025'!$E$1:$M$3728,9,0)</f>
        <v>Santiago</v>
      </c>
      <c r="E798" s="93">
        <f>SUMIF('2025'!$E$2:$E$13728,A798,'2025'!$H$2:$H$13728)</f>
        <v>7121401</v>
      </c>
      <c r="F798" s="93">
        <f>VLOOKUP(A798,'[1]DJ Empresas'!$A$7:$G$1036,7,0)</f>
        <v>7121402</v>
      </c>
      <c r="G798" s="94">
        <f t="shared" si="12"/>
        <v>1</v>
      </c>
    </row>
    <row r="799" spans="1:7" x14ac:dyDescent="0.25">
      <c r="A799" s="1" t="s">
        <v>293</v>
      </c>
      <c r="B799" s="22" t="s">
        <v>294</v>
      </c>
      <c r="C799" s="22" t="s">
        <v>77</v>
      </c>
      <c r="D799" s="22" t="str">
        <f>VLOOKUP(A799,'2025'!$E$1:$M$3728,9,0)</f>
        <v>Santiago</v>
      </c>
      <c r="E799" s="93">
        <f>SUMIF('2025'!$E$2:$E$13728,A799,'2025'!$H$2:$H$13728)</f>
        <v>73491454</v>
      </c>
      <c r="F799" s="93">
        <f>VLOOKUP(A799,'[1]DJ Empresas'!$A$7:$G$1036,7,0)</f>
        <v>73491455</v>
      </c>
      <c r="G799" s="94">
        <f t="shared" si="12"/>
        <v>1</v>
      </c>
    </row>
    <row r="800" spans="1:7" x14ac:dyDescent="0.25">
      <c r="A800" s="1" t="s">
        <v>769</v>
      </c>
      <c r="B800" s="22" t="s">
        <v>770</v>
      </c>
      <c r="C800" s="22" t="s">
        <v>77</v>
      </c>
      <c r="D800" s="22" t="str">
        <f>VLOOKUP(A800,'2025'!$E$1:$M$3728,9,0)</f>
        <v>Santiago</v>
      </c>
      <c r="E800" s="93">
        <f>SUMIF('2025'!$E$2:$E$13728,A800,'2025'!$H$2:$H$13728)</f>
        <v>2151155</v>
      </c>
      <c r="F800" s="93">
        <f>VLOOKUP(A800,'[1]DJ Empresas'!$A$7:$G$1036,7,0)</f>
        <v>2151156</v>
      </c>
      <c r="G800" s="94">
        <f t="shared" si="12"/>
        <v>1</v>
      </c>
    </row>
    <row r="801" spans="1:7" x14ac:dyDescent="0.25">
      <c r="A801" s="1" t="s">
        <v>356</v>
      </c>
      <c r="B801" s="22" t="s">
        <v>357</v>
      </c>
      <c r="C801" s="22" t="s">
        <v>77</v>
      </c>
      <c r="D801" s="22" t="str">
        <f>VLOOKUP(A801,'2025'!$E$1:$M$3728,9,0)</f>
        <v>Santiago</v>
      </c>
      <c r="E801" s="93">
        <f>SUMIF('2025'!$E$2:$E$13728,A801,'2025'!$H$2:$H$13728)</f>
        <v>375328605</v>
      </c>
      <c r="F801" s="93">
        <f>VLOOKUP(A801,'[1]DJ Empresas'!$A$7:$G$1036,7,0)</f>
        <v>375328606</v>
      </c>
      <c r="G801" s="94">
        <f t="shared" si="12"/>
        <v>1</v>
      </c>
    </row>
    <row r="802" spans="1:7" x14ac:dyDescent="0.25">
      <c r="A802" s="1" t="s">
        <v>2140</v>
      </c>
      <c r="B802" s="22" t="s">
        <v>2141</v>
      </c>
      <c r="C802" s="22" t="s">
        <v>57</v>
      </c>
      <c r="D802" s="22" t="str">
        <f>VLOOKUP(A802,'2025'!$E$1:$M$3728,9,0)</f>
        <v>Santiago</v>
      </c>
      <c r="E802" s="93">
        <f>SUMIF('2025'!$E$2:$E$13728,A802,'2025'!$H$2:$H$13728)</f>
        <v>4269165</v>
      </c>
      <c r="F802" s="93">
        <f>VLOOKUP(A802,'[1]DJ Empresas'!$A$7:$G$1036,7,0)</f>
        <v>4269166</v>
      </c>
      <c r="G802" s="94">
        <f t="shared" si="12"/>
        <v>1</v>
      </c>
    </row>
    <row r="803" spans="1:7" x14ac:dyDescent="0.25">
      <c r="A803" s="1" t="s">
        <v>875</v>
      </c>
      <c r="B803" s="22" t="s">
        <v>876</v>
      </c>
      <c r="C803" s="22" t="s">
        <v>42</v>
      </c>
      <c r="D803" s="22" t="str">
        <f>VLOOKUP(A803,'2025'!$E$1:$M$3728,9,0)</f>
        <v>Puerto Montt</v>
      </c>
      <c r="E803" s="93">
        <f>SUMIF('2025'!$E$2:$E$13728,A803,'2025'!$H$2:$H$13728)</f>
        <v>2552106</v>
      </c>
      <c r="F803" s="93">
        <f>VLOOKUP(A803,'[1]DJ Empresas'!$A$7:$G$1036,7,0)</f>
        <v>2552106</v>
      </c>
      <c r="G803" s="94">
        <f t="shared" si="12"/>
        <v>0</v>
      </c>
    </row>
    <row r="804" spans="1:7" x14ac:dyDescent="0.25">
      <c r="A804" s="1" t="s">
        <v>1376</v>
      </c>
      <c r="B804" s="22" t="s">
        <v>1377</v>
      </c>
      <c r="C804" s="22" t="s">
        <v>77</v>
      </c>
      <c r="D804" s="22" t="str">
        <f>VLOOKUP(A804,'2025'!$E$1:$M$3728,9,0)</f>
        <v>Santiago</v>
      </c>
      <c r="E804" s="93">
        <f>SUMIF('2025'!$E$2:$E$13728,A804,'2025'!$H$2:$H$13728)</f>
        <v>72930740</v>
      </c>
      <c r="F804" s="93">
        <f>VLOOKUP(A804,'[1]DJ Empresas'!$A$7:$G$1036,7,0)</f>
        <v>72930740</v>
      </c>
      <c r="G804" s="94">
        <f t="shared" si="12"/>
        <v>0</v>
      </c>
    </row>
    <row r="805" spans="1:7" x14ac:dyDescent="0.25">
      <c r="A805" s="1" t="s">
        <v>862</v>
      </c>
      <c r="B805" s="22" t="s">
        <v>863</v>
      </c>
      <c r="C805" s="22" t="s">
        <v>47</v>
      </c>
      <c r="D805" s="22" t="str">
        <f>VLOOKUP(A805,'2025'!$E$1:$M$3728,9,0)</f>
        <v>Santiago</v>
      </c>
      <c r="E805" s="93">
        <f>SUMIF('2025'!$E$2:$E$13728,A805,'2025'!$H$2:$H$13728)</f>
        <v>12590875</v>
      </c>
      <c r="F805" s="93">
        <f>VLOOKUP(A805,'[1]DJ Empresas'!$A$7:$G$1036,7,0)</f>
        <v>12590875</v>
      </c>
      <c r="G805" s="94">
        <f t="shared" si="12"/>
        <v>0</v>
      </c>
    </row>
    <row r="806" spans="1:7" x14ac:dyDescent="0.25">
      <c r="A806" s="1" t="s">
        <v>723</v>
      </c>
      <c r="B806" s="22" t="s">
        <v>724</v>
      </c>
      <c r="C806" s="22" t="s">
        <v>47</v>
      </c>
      <c r="D806" s="22" t="str">
        <f>VLOOKUP(A806,'2025'!$E$1:$M$3728,9,0)</f>
        <v>Santiago</v>
      </c>
      <c r="E806" s="93">
        <f>SUMIF('2025'!$E$2:$E$13728,A806,'2025'!$H$2:$H$13728)</f>
        <v>2043791</v>
      </c>
      <c r="F806" s="93">
        <f>VLOOKUP(A806,'[1]DJ Empresas'!$A$7:$G$1036,7,0)</f>
        <v>2043791</v>
      </c>
      <c r="G806" s="94">
        <f t="shared" si="12"/>
        <v>0</v>
      </c>
    </row>
    <row r="807" spans="1:7" x14ac:dyDescent="0.25">
      <c r="A807" s="1" t="s">
        <v>721</v>
      </c>
      <c r="B807" s="22" t="s">
        <v>722</v>
      </c>
      <c r="C807" s="22" t="s">
        <v>87</v>
      </c>
      <c r="D807" s="22" t="str">
        <f>VLOOKUP(A807,'2025'!$E$1:$M$3728,9,0)</f>
        <v>Antofagasta</v>
      </c>
      <c r="E807" s="93">
        <f>SUMIF('2025'!$E$2:$E$13728,A807,'2025'!$H$2:$H$13728)</f>
        <v>258167747</v>
      </c>
      <c r="F807" s="93">
        <f>VLOOKUP(A807,'[1]DJ Empresas'!$A$7:$G$1036,7,0)</f>
        <v>258167747</v>
      </c>
      <c r="G807" s="94">
        <f t="shared" si="12"/>
        <v>0</v>
      </c>
    </row>
    <row r="808" spans="1:7" x14ac:dyDescent="0.25">
      <c r="A808" s="1" t="s">
        <v>65</v>
      </c>
      <c r="B808" s="22" t="s">
        <v>66</v>
      </c>
      <c r="C808" s="22" t="s">
        <v>42</v>
      </c>
      <c r="D808" s="22" t="str">
        <f>VLOOKUP(A808,'2025'!$E$1:$M$3728,9,0)</f>
        <v>Puerto Montt</v>
      </c>
      <c r="E808" s="93">
        <f>SUMIF('2025'!$E$2:$E$13728,A808,'2025'!$H$2:$H$13728)</f>
        <v>12720402</v>
      </c>
      <c r="F808" s="93">
        <f>VLOOKUP(A808,'[1]DJ Empresas'!$A$7:$G$1036,7,0)</f>
        <v>12720402</v>
      </c>
      <c r="G808" s="94">
        <f t="shared" si="12"/>
        <v>0</v>
      </c>
    </row>
    <row r="809" spans="1:7" x14ac:dyDescent="0.25">
      <c r="A809" s="1" t="s">
        <v>2189</v>
      </c>
      <c r="B809" s="22" t="s">
        <v>2190</v>
      </c>
      <c r="C809" s="22" t="s">
        <v>57</v>
      </c>
      <c r="D809" s="22" t="str">
        <f>VLOOKUP(A809,'2025'!$E$1:$M$3728,9,0)</f>
        <v>Santiago</v>
      </c>
      <c r="E809" s="93">
        <f>SUMIF('2025'!$E$2:$E$13728,A809,'2025'!$H$2:$H$13728)</f>
        <v>12702621</v>
      </c>
      <c r="F809" s="93">
        <f>VLOOKUP(A809,'[1]DJ Empresas'!$A$7:$G$1036,7,0)</f>
        <v>12702621</v>
      </c>
      <c r="G809" s="94">
        <f t="shared" si="12"/>
        <v>0</v>
      </c>
    </row>
    <row r="810" spans="1:7" x14ac:dyDescent="0.25">
      <c r="A810" s="1" t="s">
        <v>709</v>
      </c>
      <c r="B810" s="22" t="s">
        <v>710</v>
      </c>
      <c r="C810" s="22" t="s">
        <v>64</v>
      </c>
      <c r="D810" s="22" t="str">
        <f>VLOOKUP(A810,'2025'!$E$1:$M$3728,9,0)</f>
        <v>Concepción</v>
      </c>
      <c r="E810" s="93">
        <f>SUMIF('2025'!$E$2:$E$13728,A810,'2025'!$H$2:$H$13728)</f>
        <v>277979815</v>
      </c>
      <c r="F810" s="93">
        <f>VLOOKUP(A810,'[1]DJ Empresas'!$A$7:$G$1036,7,0)</f>
        <v>277979815</v>
      </c>
      <c r="G810" s="94">
        <f t="shared" si="12"/>
        <v>0</v>
      </c>
    </row>
    <row r="811" spans="1:7" x14ac:dyDescent="0.25">
      <c r="A811" s="1" t="s">
        <v>711</v>
      </c>
      <c r="B811" s="22" t="s">
        <v>712</v>
      </c>
      <c r="C811" s="22" t="s">
        <v>64</v>
      </c>
      <c r="D811" s="22" t="str">
        <f>VLOOKUP(A811,'2025'!$E$1:$M$3728,9,0)</f>
        <v>Concepción</v>
      </c>
      <c r="E811" s="93">
        <f>SUMIF('2025'!$E$2:$E$13728,A811,'2025'!$H$2:$H$13728)</f>
        <v>354025087</v>
      </c>
      <c r="F811" s="93">
        <f>VLOOKUP(A811,'[1]DJ Empresas'!$A$7:$G$1036,7,0)</f>
        <v>354025087</v>
      </c>
      <c r="G811" s="94">
        <f t="shared" si="12"/>
        <v>0</v>
      </c>
    </row>
    <row r="812" spans="1:7" x14ac:dyDescent="0.25">
      <c r="A812" s="1" t="s">
        <v>1023</v>
      </c>
      <c r="B812" s="22" t="s">
        <v>1024</v>
      </c>
      <c r="C812" s="22" t="s">
        <v>347</v>
      </c>
      <c r="D812" s="22" t="str">
        <f>VLOOKUP(A812,'2025'!$E$1:$M$3728,9,0)</f>
        <v>Temuco</v>
      </c>
      <c r="E812" s="93">
        <f>SUMIF('2025'!$E$2:$E$13728,A812,'2025'!$H$2:$H$13728)</f>
        <v>28960250</v>
      </c>
      <c r="F812" s="93">
        <f>VLOOKUP(A812,'[1]DJ Empresas'!$A$7:$G$1036,7,0)</f>
        <v>28960250</v>
      </c>
      <c r="G812" s="94">
        <f t="shared" si="12"/>
        <v>0</v>
      </c>
    </row>
    <row r="813" spans="1:7" x14ac:dyDescent="0.25">
      <c r="A813" s="1" t="s">
        <v>75</v>
      </c>
      <c r="B813" s="22" t="s">
        <v>76</v>
      </c>
      <c r="C813" s="22" t="s">
        <v>77</v>
      </c>
      <c r="D813" s="22" t="str">
        <f>VLOOKUP(A813,'2025'!$E$1:$M$3728,9,0)</f>
        <v>Santiago</v>
      </c>
      <c r="E813" s="93">
        <f>SUMIF('2025'!$E$2:$E$13728,A813,'2025'!$H$2:$H$13728)</f>
        <v>55479649</v>
      </c>
      <c r="F813" s="93">
        <f>VLOOKUP(A813,'[1]DJ Empresas'!$A$7:$G$1036,7,0)</f>
        <v>55479649</v>
      </c>
      <c r="G813" s="94">
        <f t="shared" si="12"/>
        <v>0</v>
      </c>
    </row>
    <row r="814" spans="1:7" x14ac:dyDescent="0.25">
      <c r="A814" s="1" t="s">
        <v>101</v>
      </c>
      <c r="B814" s="22" t="s">
        <v>102</v>
      </c>
      <c r="C814" s="22" t="s">
        <v>42</v>
      </c>
      <c r="D814" s="22" t="str">
        <f>VLOOKUP(A814,'2025'!$E$1:$M$3728,9,0)</f>
        <v>Puerto Montt</v>
      </c>
      <c r="E814" s="93">
        <f>SUMIF('2025'!$E$2:$E$13728,A814,'2025'!$H$2:$H$13728)</f>
        <v>112030990</v>
      </c>
      <c r="F814" s="93">
        <f>VLOOKUP(A814,'[1]DJ Empresas'!$A$7:$G$1036,7,0)</f>
        <v>112030990</v>
      </c>
      <c r="G814" s="94">
        <f t="shared" si="12"/>
        <v>0</v>
      </c>
    </row>
    <row r="815" spans="1:7" x14ac:dyDescent="0.25">
      <c r="A815" s="1" t="s">
        <v>2479</v>
      </c>
      <c r="B815" s="22" t="s">
        <v>2480</v>
      </c>
      <c r="C815" s="22" t="s">
        <v>47</v>
      </c>
      <c r="D815" s="22" t="str">
        <f>VLOOKUP(A815,'2025'!$E$1:$M$3728,9,0)</f>
        <v>Santiago</v>
      </c>
      <c r="E815" s="93">
        <f>SUMIF('2025'!$E$2:$E$13728,A815,'2025'!$H$2:$H$13728)</f>
        <v>313991</v>
      </c>
      <c r="F815" s="93">
        <f>VLOOKUP(A815,'[1]DJ Empresas'!$A$7:$G$1036,7,0)</f>
        <v>313991</v>
      </c>
      <c r="G815" s="94">
        <f t="shared" si="12"/>
        <v>0</v>
      </c>
    </row>
    <row r="816" spans="1:7" x14ac:dyDescent="0.25">
      <c r="A816" s="1" t="s">
        <v>1913</v>
      </c>
      <c r="B816" s="22" t="s">
        <v>1914</v>
      </c>
      <c r="C816" s="22" t="s">
        <v>64</v>
      </c>
      <c r="D816" s="22" t="str">
        <f>VLOOKUP(A816,'2025'!$E$1:$M$3728,9,0)</f>
        <v>Concepción</v>
      </c>
      <c r="E816" s="93">
        <f>SUMIF('2025'!$E$2:$E$13728,A816,'2025'!$H$2:$H$13728)</f>
        <v>7702625</v>
      </c>
      <c r="F816" s="93">
        <f>VLOOKUP(A816,'[1]DJ Empresas'!$A$7:$G$1036,7,0)</f>
        <v>7702625</v>
      </c>
      <c r="G816" s="94">
        <f t="shared" si="12"/>
        <v>0</v>
      </c>
    </row>
    <row r="817" spans="1:7" x14ac:dyDescent="0.25">
      <c r="A817" s="1" t="s">
        <v>2329</v>
      </c>
      <c r="B817" s="22" t="s">
        <v>2330</v>
      </c>
      <c r="C817" s="22" t="s">
        <v>57</v>
      </c>
      <c r="D817" s="22" t="str">
        <f>VLOOKUP(A817,'2025'!$E$1:$M$3728,9,0)</f>
        <v>Santiago</v>
      </c>
      <c r="E817" s="93">
        <f>SUMIF('2025'!$E$2:$E$13728,A817,'2025'!$H$2:$H$13728)</f>
        <v>4565265</v>
      </c>
      <c r="F817" s="93">
        <f>VLOOKUP(A817,'[1]DJ Empresas'!$A$7:$G$1036,7,0)</f>
        <v>4565265</v>
      </c>
      <c r="G817" s="94">
        <f t="shared" si="12"/>
        <v>0</v>
      </c>
    </row>
    <row r="818" spans="1:7" x14ac:dyDescent="0.25">
      <c r="A818" s="1" t="s">
        <v>151</v>
      </c>
      <c r="B818" s="22" t="s">
        <v>152</v>
      </c>
      <c r="C818" s="22" t="s">
        <v>77</v>
      </c>
      <c r="D818" s="22" t="str">
        <f>VLOOKUP(A818,'2025'!$E$1:$M$3728,9,0)</f>
        <v>Santiago</v>
      </c>
      <c r="E818" s="93">
        <f>SUMIF('2025'!$E$2:$E$13728,A818,'2025'!$H$2:$H$13728)</f>
        <v>10174782</v>
      </c>
      <c r="F818" s="93">
        <f>VLOOKUP(A818,'[1]DJ Empresas'!$A$7:$G$1036,7,0)</f>
        <v>10174782</v>
      </c>
      <c r="G818" s="94">
        <f t="shared" si="12"/>
        <v>0</v>
      </c>
    </row>
    <row r="819" spans="1:7" x14ac:dyDescent="0.25">
      <c r="A819" s="1" t="s">
        <v>683</v>
      </c>
      <c r="B819" s="22" t="s">
        <v>684</v>
      </c>
      <c r="C819" s="22" t="s">
        <v>57</v>
      </c>
      <c r="D819" s="22" t="str">
        <f>VLOOKUP(A819,'2025'!$E$1:$M$3728,9,0)</f>
        <v>Santiago</v>
      </c>
      <c r="E819" s="93">
        <f>SUMIF('2025'!$E$2:$E$13728,A819,'2025'!$H$2:$H$13728)</f>
        <v>1017277</v>
      </c>
      <c r="F819" s="93">
        <f>VLOOKUP(A819,'[1]DJ Empresas'!$A$7:$G$1036,7,0)</f>
        <v>1017277</v>
      </c>
      <c r="G819" s="94">
        <f t="shared" si="12"/>
        <v>0</v>
      </c>
    </row>
    <row r="820" spans="1:7" x14ac:dyDescent="0.25">
      <c r="A820" s="1" t="s">
        <v>854</v>
      </c>
      <c r="B820" s="22" t="s">
        <v>855</v>
      </c>
      <c r="C820" s="22" t="s">
        <v>64</v>
      </c>
      <c r="D820" s="22" t="str">
        <f>VLOOKUP(A820,'2025'!$E$1:$M$3728,9,0)</f>
        <v>Concepción</v>
      </c>
      <c r="E820" s="93">
        <f>SUMIF('2025'!$E$2:$E$13728,A820,'2025'!$H$2:$H$13728)</f>
        <v>32693876</v>
      </c>
      <c r="F820" s="93">
        <f>VLOOKUP(A820,'[1]DJ Empresas'!$A$7:$G$1036,7,0)</f>
        <v>42693876</v>
      </c>
      <c r="G820" s="94">
        <f t="shared" si="12"/>
        <v>10000000</v>
      </c>
    </row>
    <row r="821" spans="1:7" x14ac:dyDescent="0.25">
      <c r="A821" s="1" t="s">
        <v>677</v>
      </c>
      <c r="B821" s="22" t="s">
        <v>678</v>
      </c>
      <c r="C821" s="22" t="s">
        <v>87</v>
      </c>
      <c r="D821" s="22" t="str">
        <f>VLOOKUP(A821,'2025'!$E$1:$M$3728,9,0)</f>
        <v>Antofagasta</v>
      </c>
      <c r="E821" s="93">
        <f>SUMIF('2025'!$E$2:$E$13728,A821,'2025'!$H$2:$H$13728)</f>
        <v>29695893</v>
      </c>
      <c r="F821" s="93">
        <f>VLOOKUP(A821,'[1]DJ Empresas'!$A$7:$G$1036,7,0)</f>
        <v>29695893</v>
      </c>
      <c r="G821" s="94">
        <f t="shared" si="12"/>
        <v>0</v>
      </c>
    </row>
    <row r="822" spans="1:7" x14ac:dyDescent="0.25">
      <c r="A822" s="1" t="s">
        <v>669</v>
      </c>
      <c r="B822" s="22" t="s">
        <v>670</v>
      </c>
      <c r="C822" s="22" t="s">
        <v>42</v>
      </c>
      <c r="D822" s="22" t="str">
        <f>VLOOKUP(A822,'2025'!$E$1:$M$3728,9,0)</f>
        <v>Puerto Montt</v>
      </c>
      <c r="E822" s="93">
        <f>SUMIF('2025'!$E$2:$E$13728,A822,'2025'!$H$2:$H$13728)</f>
        <v>75207768</v>
      </c>
      <c r="F822" s="93">
        <f>VLOOKUP(A822,'[1]DJ Empresas'!$A$7:$G$1036,7,0)</f>
        <v>75207768</v>
      </c>
      <c r="G822" s="94">
        <f t="shared" si="12"/>
        <v>0</v>
      </c>
    </row>
    <row r="823" spans="1:7" x14ac:dyDescent="0.25">
      <c r="A823" s="1" t="s">
        <v>183</v>
      </c>
      <c r="B823" s="22" t="s">
        <v>184</v>
      </c>
      <c r="C823" s="22" t="s">
        <v>77</v>
      </c>
      <c r="D823" s="22" t="str">
        <f>VLOOKUP(A823,'2025'!$E$1:$M$3728,9,0)</f>
        <v>Santiago</v>
      </c>
      <c r="E823" s="93">
        <f>SUMIF('2025'!$E$2:$E$13728,A823,'2025'!$H$2:$H$13728)</f>
        <v>3146274</v>
      </c>
      <c r="F823" s="93">
        <f>VLOOKUP(A823,'[1]DJ Empresas'!$A$7:$G$1036,7,0)</f>
        <v>3146274</v>
      </c>
      <c r="G823" s="94">
        <f t="shared" si="12"/>
        <v>0</v>
      </c>
    </row>
    <row r="824" spans="1:7" x14ac:dyDescent="0.25">
      <c r="A824" s="1" t="s">
        <v>1562</v>
      </c>
      <c r="B824" s="22" t="s">
        <v>1563</v>
      </c>
      <c r="C824" s="22" t="s">
        <v>42</v>
      </c>
      <c r="D824" s="22" t="str">
        <f>VLOOKUP(A824,'2025'!$E$1:$M$3728,9,0)</f>
        <v>Puerto Montt</v>
      </c>
      <c r="E824" s="93">
        <f>SUMIF('2025'!$E$2:$E$13728,A824,'2025'!$H$2:$H$13728)</f>
        <v>25163083</v>
      </c>
      <c r="F824" s="93">
        <f>VLOOKUP(A824,'[1]DJ Empresas'!$A$7:$G$1036,7,0)</f>
        <v>25163083</v>
      </c>
      <c r="G824" s="94">
        <f t="shared" si="12"/>
        <v>0</v>
      </c>
    </row>
    <row r="825" spans="1:7" x14ac:dyDescent="0.25">
      <c r="A825" s="1" t="s">
        <v>211</v>
      </c>
      <c r="B825" s="22" t="s">
        <v>212</v>
      </c>
      <c r="C825" s="22" t="s">
        <v>77</v>
      </c>
      <c r="D825" s="22" t="str">
        <f>VLOOKUP(A825,'2025'!$E$1:$M$3728,9,0)</f>
        <v>Santiago</v>
      </c>
      <c r="E825" s="93">
        <f>SUMIF('2025'!$E$2:$E$13728,A825,'2025'!$H$2:$H$13728)</f>
        <v>115245019</v>
      </c>
      <c r="F825" s="93">
        <f>VLOOKUP(A825,'[1]DJ Empresas'!$A$7:$G$1036,7,0)</f>
        <v>115245019</v>
      </c>
      <c r="G825" s="94">
        <f t="shared" si="12"/>
        <v>0</v>
      </c>
    </row>
    <row r="826" spans="1:7" x14ac:dyDescent="0.25">
      <c r="A826" s="1" t="s">
        <v>2261</v>
      </c>
      <c r="B826" s="22" t="s">
        <v>2262</v>
      </c>
      <c r="C826" s="22" t="s">
        <v>77</v>
      </c>
      <c r="D826" s="22" t="str">
        <f>VLOOKUP(A826,'2025'!$E$1:$M$3728,9,0)</f>
        <v>Santiago</v>
      </c>
      <c r="E826" s="93">
        <f>SUMIF('2025'!$E$2:$E$13728,A826,'2025'!$H$2:$H$13728)</f>
        <v>14935488</v>
      </c>
      <c r="F826" s="93">
        <f>VLOOKUP(A826,'[1]DJ Empresas'!$A$7:$G$1036,7,0)</f>
        <v>14935488</v>
      </c>
      <c r="G826" s="94">
        <f t="shared" si="12"/>
        <v>0</v>
      </c>
    </row>
    <row r="827" spans="1:7" x14ac:dyDescent="0.25">
      <c r="A827" s="1" t="s">
        <v>2120</v>
      </c>
      <c r="B827" s="22" t="s">
        <v>2121</v>
      </c>
      <c r="C827" s="22" t="s">
        <v>42</v>
      </c>
      <c r="D827" s="22" t="str">
        <f>VLOOKUP(A827,'2025'!$E$1:$M$3728,9,0)</f>
        <v>Puerto Montt</v>
      </c>
      <c r="E827" s="93">
        <f>SUMIF('2025'!$E$2:$E$13728,A827,'2025'!$H$2:$H$13728)</f>
        <v>4266725</v>
      </c>
      <c r="F827" s="93">
        <f>VLOOKUP(A827,'[1]DJ Empresas'!$A$7:$G$1036,7,0)</f>
        <v>4266725</v>
      </c>
      <c r="G827" s="94">
        <f t="shared" si="12"/>
        <v>0</v>
      </c>
    </row>
    <row r="828" spans="1:7" x14ac:dyDescent="0.25">
      <c r="A828" s="1" t="s">
        <v>1876</v>
      </c>
      <c r="B828" s="22" t="s">
        <v>1877</v>
      </c>
      <c r="C828" s="22" t="s">
        <v>47</v>
      </c>
      <c r="D828" s="22" t="str">
        <f>VLOOKUP(A828,'2025'!$E$1:$M$3728,9,0)</f>
        <v>Santiago</v>
      </c>
      <c r="E828" s="93">
        <f>SUMIF('2025'!$E$2:$E$13728,A828,'2025'!$H$2:$H$13728)</f>
        <v>16788496</v>
      </c>
      <c r="F828" s="93">
        <f>VLOOKUP(A828,'[1]DJ Empresas'!$A$7:$G$1036,7,0)</f>
        <v>16788496</v>
      </c>
      <c r="G828" s="94">
        <f t="shared" si="12"/>
        <v>0</v>
      </c>
    </row>
    <row r="829" spans="1:7" x14ac:dyDescent="0.25">
      <c r="A829" s="1" t="s">
        <v>2493</v>
      </c>
      <c r="B829" s="22" t="s">
        <v>2494</v>
      </c>
      <c r="C829" s="22" t="s">
        <v>47</v>
      </c>
      <c r="D829" s="22" t="str">
        <f>VLOOKUP(A829,'2025'!$E$1:$M$3728,9,0)</f>
        <v>Santiago</v>
      </c>
      <c r="E829" s="93">
        <f>SUMIF('2025'!$E$2:$E$13728,A829,'2025'!$H$2:$H$13728)</f>
        <v>1624213</v>
      </c>
      <c r="F829" s="93">
        <f>VLOOKUP(A829,'[1]DJ Empresas'!$A$7:$G$1036,7,0)</f>
        <v>1624213</v>
      </c>
      <c r="G829" s="94">
        <f t="shared" si="12"/>
        <v>0</v>
      </c>
    </row>
    <row r="830" spans="1:7" x14ac:dyDescent="0.25">
      <c r="A830" s="1" t="s">
        <v>2475</v>
      </c>
      <c r="B830" s="22" t="s">
        <v>2476</v>
      </c>
      <c r="C830" s="22" t="s">
        <v>47</v>
      </c>
      <c r="D830" s="22" t="str">
        <f>VLOOKUP(A830,'2025'!$E$1:$M$3728,9,0)</f>
        <v>Santiago</v>
      </c>
      <c r="E830" s="93">
        <f>SUMIF('2025'!$E$2:$E$13728,A830,'2025'!$H$2:$H$13728)</f>
        <v>2029065</v>
      </c>
      <c r="F830" s="93">
        <f>VLOOKUP(A830,'[1]DJ Empresas'!$A$7:$G$1036,7,0)</f>
        <v>2029065</v>
      </c>
      <c r="G830" s="94">
        <f t="shared" si="12"/>
        <v>0</v>
      </c>
    </row>
    <row r="831" spans="1:7" x14ac:dyDescent="0.25">
      <c r="A831" s="1" t="s">
        <v>248</v>
      </c>
      <c r="B831" s="22" t="s">
        <v>249</v>
      </c>
      <c r="C831" s="22" t="s">
        <v>64</v>
      </c>
      <c r="D831" s="22" t="str">
        <f>VLOOKUP(A831,'2025'!$E$1:$M$3728,9,0)</f>
        <v>Concepción</v>
      </c>
      <c r="E831" s="93">
        <f>SUMIF('2025'!$E$2:$E$13728,A831,'2025'!$H$2:$H$13728)</f>
        <v>1032882</v>
      </c>
      <c r="F831" s="93">
        <f>VLOOKUP(A831,'[1]DJ Empresas'!$A$7:$G$1036,7,0)</f>
        <v>1032882</v>
      </c>
      <c r="G831" s="94">
        <f t="shared" si="12"/>
        <v>0</v>
      </c>
    </row>
    <row r="832" spans="1:7" x14ac:dyDescent="0.25">
      <c r="A832" s="1" t="s">
        <v>2191</v>
      </c>
      <c r="B832" s="22" t="s">
        <v>2192</v>
      </c>
      <c r="C832" s="22" t="s">
        <v>77</v>
      </c>
      <c r="D832" s="22" t="str">
        <f>VLOOKUP(A832,'2025'!$E$1:$M$3728,9,0)</f>
        <v>Santiago</v>
      </c>
      <c r="E832" s="93">
        <f>SUMIF('2025'!$E$2:$E$13728,A832,'2025'!$H$2:$H$13728)</f>
        <v>116693112</v>
      </c>
      <c r="F832" s="93">
        <f>VLOOKUP(A832,'[1]DJ Empresas'!$A$7:$G$1036,7,0)</f>
        <v>116693112</v>
      </c>
      <c r="G832" s="94">
        <f t="shared" si="12"/>
        <v>0</v>
      </c>
    </row>
    <row r="833" spans="1:7" x14ac:dyDescent="0.25">
      <c r="A833" s="1" t="s">
        <v>269</v>
      </c>
      <c r="B833" s="22" t="s">
        <v>270</v>
      </c>
      <c r="C833" s="22" t="s">
        <v>64</v>
      </c>
      <c r="D833" s="22" t="str">
        <f>VLOOKUP(A833,'2025'!$E$1:$M$3728,9,0)</f>
        <v>Concepción</v>
      </c>
      <c r="E833" s="93">
        <f>SUMIF('2025'!$E$2:$E$13728,A833,'2025'!$H$2:$H$13728)</f>
        <v>1117515</v>
      </c>
      <c r="F833" s="93">
        <f>VLOOKUP(A833,'[1]DJ Empresas'!$A$7:$G$1036,7,0)</f>
        <v>1117515</v>
      </c>
      <c r="G833" s="94">
        <f t="shared" si="12"/>
        <v>0</v>
      </c>
    </row>
    <row r="834" spans="1:7" x14ac:dyDescent="0.25">
      <c r="A834" s="1" t="s">
        <v>2265</v>
      </c>
      <c r="B834" s="22" t="s">
        <v>2266</v>
      </c>
      <c r="C834" s="22" t="s">
        <v>42</v>
      </c>
      <c r="D834" s="22" t="str">
        <f>VLOOKUP(A834,'2025'!$E$1:$M$3728,9,0)</f>
        <v>Puerto Montt</v>
      </c>
      <c r="E834" s="93">
        <f>SUMIF('2025'!$E$2:$E$13728,A834,'2025'!$H$2:$H$13728)</f>
        <v>16218603</v>
      </c>
      <c r="F834" s="93">
        <f>VLOOKUP(A834,'[1]DJ Empresas'!$A$7:$G$1036,7,0)</f>
        <v>16218603</v>
      </c>
      <c r="G834" s="94">
        <f t="shared" si="12"/>
        <v>0</v>
      </c>
    </row>
    <row r="835" spans="1:7" x14ac:dyDescent="0.25">
      <c r="A835" s="1" t="s">
        <v>622</v>
      </c>
      <c r="B835" s="22" t="s">
        <v>623</v>
      </c>
      <c r="C835" s="22" t="s">
        <v>47</v>
      </c>
      <c r="D835" s="22" t="str">
        <f>VLOOKUP(A835,'2025'!$E$1:$M$3728,9,0)</f>
        <v>Santiago</v>
      </c>
      <c r="E835" s="93">
        <f>SUMIF('2025'!$E$2:$E$13728,A835,'2025'!$H$2:$H$13728)</f>
        <v>112332486</v>
      </c>
      <c r="F835" s="93">
        <f>VLOOKUP(A835,'[1]DJ Empresas'!$A$7:$G$1036,7,0)</f>
        <v>112332486</v>
      </c>
      <c r="G835" s="94">
        <f t="shared" si="12"/>
        <v>0</v>
      </c>
    </row>
    <row r="836" spans="1:7" x14ac:dyDescent="0.25">
      <c r="A836" s="1" t="s">
        <v>1544</v>
      </c>
      <c r="B836" s="22" t="s">
        <v>1545</v>
      </c>
      <c r="C836" s="22" t="s">
        <v>77</v>
      </c>
      <c r="D836" s="22" t="str">
        <f>VLOOKUP(A836,'2025'!$E$1:$M$3728,9,0)</f>
        <v>Santiago</v>
      </c>
      <c r="E836" s="93">
        <f>SUMIF('2025'!$E$2:$E$13728,A836,'2025'!$H$2:$H$13728)</f>
        <v>6379206</v>
      </c>
      <c r="F836" s="93">
        <f>VLOOKUP(A836,'[1]DJ Empresas'!$A$7:$G$1036,7,0)</f>
        <v>6379206</v>
      </c>
      <c r="G836" s="94">
        <f t="shared" ref="G836:G899" si="13">+F836-E836</f>
        <v>0</v>
      </c>
    </row>
    <row r="837" spans="1:7" x14ac:dyDescent="0.25">
      <c r="A837" s="1" t="s">
        <v>285</v>
      </c>
      <c r="B837" s="22" t="s">
        <v>286</v>
      </c>
      <c r="C837" s="22" t="s">
        <v>77</v>
      </c>
      <c r="D837" s="22" t="str">
        <f>VLOOKUP(A837,'2025'!$E$1:$M$3728,9,0)</f>
        <v>Santiago</v>
      </c>
      <c r="E837" s="93">
        <f>SUMIF('2025'!$E$2:$E$13728,A837,'2025'!$H$2:$H$13728)</f>
        <v>5786263</v>
      </c>
      <c r="F837" s="93">
        <f>VLOOKUP(A837,'[1]DJ Empresas'!$A$7:$G$1036,7,0)</f>
        <v>5786263</v>
      </c>
      <c r="G837" s="94">
        <f t="shared" si="13"/>
        <v>0</v>
      </c>
    </row>
    <row r="838" spans="1:7" x14ac:dyDescent="0.25">
      <c r="A838" s="1" t="s">
        <v>991</v>
      </c>
      <c r="B838" s="22" t="s">
        <v>992</v>
      </c>
      <c r="C838" s="22" t="s">
        <v>347</v>
      </c>
      <c r="D838" s="22" t="str">
        <f>VLOOKUP(A838,'2025'!$E$1:$M$3728,9,0)</f>
        <v>Temuco</v>
      </c>
      <c r="E838" s="93">
        <f>SUMIF('2025'!$E$2:$E$13728,A838,'2025'!$H$2:$H$13728)</f>
        <v>6450817</v>
      </c>
      <c r="F838" s="93">
        <f>VLOOKUP(A838,'[1]DJ Empresas'!$A$7:$G$1036,7,0)</f>
        <v>6450817</v>
      </c>
      <c r="G838" s="94">
        <f t="shared" si="13"/>
        <v>0</v>
      </c>
    </row>
    <row r="839" spans="1:7" x14ac:dyDescent="0.25">
      <c r="A839" s="1" t="s">
        <v>2226</v>
      </c>
      <c r="B839" s="22" t="s">
        <v>2227</v>
      </c>
      <c r="C839" s="22" t="s">
        <v>57</v>
      </c>
      <c r="D839" s="22" t="str">
        <f>VLOOKUP(A839,'2025'!$E$1:$M$3728,9,0)</f>
        <v>Santiago</v>
      </c>
      <c r="E839" s="93">
        <f>SUMIF('2025'!$E$2:$E$13728,A839,'2025'!$H$2:$H$13728)</f>
        <v>2512079</v>
      </c>
      <c r="F839" s="93">
        <f>VLOOKUP(A839,'[1]DJ Empresas'!$A$7:$G$1036,7,0)</f>
        <v>2512079</v>
      </c>
      <c r="G839" s="94">
        <f t="shared" si="13"/>
        <v>0</v>
      </c>
    </row>
    <row r="840" spans="1:7" x14ac:dyDescent="0.25">
      <c r="A840" s="1" t="s">
        <v>2414</v>
      </c>
      <c r="B840" s="22" t="s">
        <v>2415</v>
      </c>
      <c r="C840" s="22" t="s">
        <v>57</v>
      </c>
      <c r="D840" s="22" t="str">
        <f>VLOOKUP(A840,'2025'!$E$1:$M$3728,9,0)</f>
        <v>Santiago</v>
      </c>
      <c r="E840" s="93">
        <f>SUMIF('2025'!$E$2:$E$13728,A840,'2025'!$H$2:$H$13728)</f>
        <v>936760</v>
      </c>
      <c r="F840" s="93">
        <f>VLOOKUP(A840,'[1]DJ Empresas'!$A$7:$G$1036,7,0)</f>
        <v>936760</v>
      </c>
      <c r="G840" s="94">
        <f t="shared" si="13"/>
        <v>0</v>
      </c>
    </row>
    <row r="841" spans="1:7" x14ac:dyDescent="0.25">
      <c r="A841" s="1" t="s">
        <v>1950</v>
      </c>
      <c r="B841" s="22" t="s">
        <v>1951</v>
      </c>
      <c r="C841" s="22" t="s">
        <v>42</v>
      </c>
      <c r="D841" s="22" t="str">
        <f>VLOOKUP(A841,'2025'!$E$1:$M$3728,9,0)</f>
        <v>Puerto Montt</v>
      </c>
      <c r="E841" s="93">
        <f>SUMIF('2025'!$E$2:$E$13728,A841,'2025'!$H$2:$H$13728)</f>
        <v>1399528</v>
      </c>
      <c r="F841" s="93">
        <f>VLOOKUP(A841,'[1]DJ Empresas'!$A$7:$G$1036,7,0)</f>
        <v>1399528</v>
      </c>
      <c r="G841" s="94">
        <f t="shared" si="13"/>
        <v>0</v>
      </c>
    </row>
    <row r="842" spans="1:7" x14ac:dyDescent="0.25">
      <c r="A842" s="1" t="s">
        <v>1550</v>
      </c>
      <c r="B842" s="22" t="s">
        <v>1551</v>
      </c>
      <c r="C842" s="22" t="s">
        <v>347</v>
      </c>
      <c r="D842" s="22" t="str">
        <f>VLOOKUP(A842,'2025'!$E$1:$M$3728,9,0)</f>
        <v>Temuco</v>
      </c>
      <c r="E842" s="93">
        <f>SUMIF('2025'!$E$2:$E$13728,A842,'2025'!$H$2:$H$13728)</f>
        <v>35337476</v>
      </c>
      <c r="F842" s="93">
        <f>VLOOKUP(A842,'[1]DJ Empresas'!$A$7:$G$1036,7,0)</f>
        <v>35337476</v>
      </c>
      <c r="G842" s="94">
        <f t="shared" si="13"/>
        <v>0</v>
      </c>
    </row>
    <row r="843" spans="1:7" x14ac:dyDescent="0.25">
      <c r="A843" s="1" t="s">
        <v>307</v>
      </c>
      <c r="B843" s="22" t="s">
        <v>308</v>
      </c>
      <c r="C843" s="22" t="s">
        <v>64</v>
      </c>
      <c r="D843" s="22" t="str">
        <f>VLOOKUP(A843,'2025'!$E$1:$M$3728,9,0)</f>
        <v>Concepción</v>
      </c>
      <c r="E843" s="93">
        <f>SUMIF('2025'!$E$2:$E$13728,A843,'2025'!$H$2:$H$13728)</f>
        <v>7975808</v>
      </c>
      <c r="F843" s="93">
        <f>VLOOKUP(A843,'[1]DJ Empresas'!$A$7:$G$1036,7,0)</f>
        <v>7975808</v>
      </c>
      <c r="G843" s="94">
        <f t="shared" si="13"/>
        <v>0</v>
      </c>
    </row>
    <row r="844" spans="1:7" x14ac:dyDescent="0.25">
      <c r="A844" s="1" t="s">
        <v>2165</v>
      </c>
      <c r="B844" s="22" t="s">
        <v>2166</v>
      </c>
      <c r="C844" s="22" t="s">
        <v>87</v>
      </c>
      <c r="D844" s="22" t="str">
        <f>VLOOKUP(A844,'2025'!$E$1:$M$3728,9,0)</f>
        <v>Antofagasta</v>
      </c>
      <c r="E844" s="93">
        <f>SUMIF('2025'!$E$2:$E$13728,A844,'2025'!$H$2:$H$13728)</f>
        <v>95208796</v>
      </c>
      <c r="F844" s="93">
        <f>VLOOKUP(A844,'[1]DJ Empresas'!$A$7:$G$1036,7,0)</f>
        <v>95208796</v>
      </c>
      <c r="G844" s="94">
        <f t="shared" si="13"/>
        <v>0</v>
      </c>
    </row>
    <row r="845" spans="1:7" x14ac:dyDescent="0.25">
      <c r="A845" s="1" t="s">
        <v>2313</v>
      </c>
      <c r="B845" s="22" t="s">
        <v>2314</v>
      </c>
      <c r="C845" s="22" t="s">
        <v>347</v>
      </c>
      <c r="D845" s="22" t="str">
        <f>VLOOKUP(A845,'2025'!$E$1:$M$3728,9,0)</f>
        <v>Temuco</v>
      </c>
      <c r="E845" s="93">
        <f>SUMIF('2025'!$E$2:$E$13728,A845,'2025'!$H$2:$H$13728)</f>
        <v>3350810</v>
      </c>
      <c r="F845" s="93">
        <f>VLOOKUP(A845,'[1]DJ Empresas'!$A$7:$G$1036,7,0)</f>
        <v>3350810</v>
      </c>
      <c r="G845" s="94">
        <f t="shared" si="13"/>
        <v>0</v>
      </c>
    </row>
    <row r="846" spans="1:7" x14ac:dyDescent="0.25">
      <c r="A846" s="1" t="s">
        <v>602</v>
      </c>
      <c r="B846" s="22" t="s">
        <v>603</v>
      </c>
      <c r="C846" s="22" t="s">
        <v>42</v>
      </c>
      <c r="D846" s="22" t="str">
        <f>VLOOKUP(A846,'2025'!$E$1:$M$3728,9,0)</f>
        <v>Puerto Montt</v>
      </c>
      <c r="E846" s="93">
        <f>SUMIF('2025'!$E$2:$E$13728,A846,'2025'!$H$2:$H$13728)</f>
        <v>163043565</v>
      </c>
      <c r="F846" s="93">
        <f>VLOOKUP(A846,'[1]DJ Empresas'!$A$7:$G$1036,7,0)</f>
        <v>163043565</v>
      </c>
      <c r="G846" s="94">
        <f t="shared" si="13"/>
        <v>0</v>
      </c>
    </row>
    <row r="847" spans="1:7" x14ac:dyDescent="0.25">
      <c r="A847" s="1" t="s">
        <v>1369</v>
      </c>
      <c r="B847" s="22" t="s">
        <v>1370</v>
      </c>
      <c r="C847" s="22" t="s">
        <v>77</v>
      </c>
      <c r="D847" s="22" t="str">
        <f>VLOOKUP(A847,'2025'!$E$1:$M$3728,9,0)</f>
        <v>Santiago</v>
      </c>
      <c r="E847" s="93">
        <f>SUMIF('2025'!$E$2:$E$13728,A847,'2025'!$H$2:$H$13728)</f>
        <v>35055369</v>
      </c>
      <c r="F847" s="93">
        <f>VLOOKUP(A847,'[1]DJ Empresas'!$A$7:$G$1036,7,0)</f>
        <v>35055369</v>
      </c>
      <c r="G847" s="94">
        <f t="shared" si="13"/>
        <v>0</v>
      </c>
    </row>
    <row r="848" spans="1:7" x14ac:dyDescent="0.25">
      <c r="A848" s="1" t="s">
        <v>333</v>
      </c>
      <c r="B848" s="22" t="s">
        <v>334</v>
      </c>
      <c r="C848" s="22" t="s">
        <v>77</v>
      </c>
      <c r="D848" s="22" t="str">
        <f>VLOOKUP(A848,'2025'!$E$1:$M$3728,9,0)</f>
        <v>Santiago</v>
      </c>
      <c r="E848" s="93">
        <f>SUMIF('2025'!$E$2:$E$13728,A848,'2025'!$H$2:$H$13728)</f>
        <v>75426498</v>
      </c>
      <c r="F848" s="93">
        <f>VLOOKUP(A848,'[1]DJ Empresas'!$A$7:$G$1036,7,0)</f>
        <v>75426498</v>
      </c>
      <c r="G848" s="94">
        <f t="shared" si="13"/>
        <v>0</v>
      </c>
    </row>
    <row r="849" spans="1:7" x14ac:dyDescent="0.25">
      <c r="A849" s="1" t="s">
        <v>1052</v>
      </c>
      <c r="B849" s="22" t="s">
        <v>1053</v>
      </c>
      <c r="C849" s="22" t="s">
        <v>42</v>
      </c>
      <c r="D849" s="22" t="str">
        <f>VLOOKUP(A849,'2025'!$E$1:$M$3728,9,0)</f>
        <v>Puerto Montt</v>
      </c>
      <c r="E849" s="93">
        <f>SUMIF('2025'!$E$2:$E$13728,A849,'2025'!$H$2:$H$13728)</f>
        <v>2534310</v>
      </c>
      <c r="F849" s="93">
        <f>VLOOKUP(A849,'[1]DJ Empresas'!$A$7:$G$1036,7,0)</f>
        <v>2534310</v>
      </c>
      <c r="G849" s="94">
        <f t="shared" si="13"/>
        <v>0</v>
      </c>
    </row>
    <row r="850" spans="1:7" x14ac:dyDescent="0.25">
      <c r="A850" s="1" t="s">
        <v>1240</v>
      </c>
      <c r="B850" s="22" t="s">
        <v>1241</v>
      </c>
      <c r="C850" s="22" t="s">
        <v>87</v>
      </c>
      <c r="D850" s="22" t="str">
        <f>VLOOKUP(A850,'2025'!$E$1:$M$3728,9,0)</f>
        <v>Antofagasta</v>
      </c>
      <c r="E850" s="93">
        <f>SUMIF('2025'!$E$2:$E$13728,A850,'2025'!$H$2:$H$13728)</f>
        <v>63368493</v>
      </c>
      <c r="F850" s="93">
        <f>VLOOKUP(A850,'[1]DJ Empresas'!$A$7:$G$1036,7,0)</f>
        <v>63368493</v>
      </c>
      <c r="G850" s="94">
        <f t="shared" si="13"/>
        <v>0</v>
      </c>
    </row>
    <row r="851" spans="1:7" x14ac:dyDescent="0.25">
      <c r="A851" s="1" t="s">
        <v>2245</v>
      </c>
      <c r="B851" s="22" t="s">
        <v>2246</v>
      </c>
      <c r="C851" s="22" t="s">
        <v>77</v>
      </c>
      <c r="D851" s="22" t="str">
        <f>VLOOKUP(A851,'2025'!$E$1:$M$3728,9,0)</f>
        <v>Santiago</v>
      </c>
      <c r="E851" s="93">
        <f>SUMIF('2025'!$E$2:$E$13728,A851,'2025'!$H$2:$H$13728)</f>
        <v>12838874</v>
      </c>
      <c r="F851" s="93">
        <f>VLOOKUP(A851,'[1]DJ Empresas'!$A$7:$G$1036,7,0)</f>
        <v>12838874</v>
      </c>
      <c r="G851" s="94">
        <f t="shared" si="13"/>
        <v>0</v>
      </c>
    </row>
    <row r="852" spans="1:7" x14ac:dyDescent="0.25">
      <c r="A852" s="1" t="s">
        <v>1117</v>
      </c>
      <c r="B852" s="22" t="s">
        <v>1118</v>
      </c>
      <c r="C852" s="22" t="s">
        <v>77</v>
      </c>
      <c r="D852" s="22" t="str">
        <f>VLOOKUP(A852,'2025'!$E$1:$M$3728,9,0)</f>
        <v>Santiago</v>
      </c>
      <c r="E852" s="93">
        <f>SUMIF('2025'!$E$2:$E$13728,A852,'2025'!$H$2:$H$13728)</f>
        <v>8845195</v>
      </c>
      <c r="F852" s="93">
        <f>VLOOKUP(A852,'[1]DJ Empresas'!$A$7:$G$1036,7,0)</f>
        <v>8845195</v>
      </c>
      <c r="G852" s="94">
        <f t="shared" si="13"/>
        <v>0</v>
      </c>
    </row>
    <row r="853" spans="1:7" x14ac:dyDescent="0.25">
      <c r="A853" s="1" t="s">
        <v>2401</v>
      </c>
      <c r="B853" s="22" t="s">
        <v>2402</v>
      </c>
      <c r="C853" s="22" t="s">
        <v>42</v>
      </c>
      <c r="D853" s="22" t="str">
        <f>VLOOKUP(A853,'2025'!$E$1:$M$3728,9,0)</f>
        <v>Puerto Montt</v>
      </c>
      <c r="E853" s="93">
        <f>SUMIF('2025'!$E$2:$E$13728,A853,'2025'!$H$2:$H$13728)</f>
        <v>204759433</v>
      </c>
      <c r="F853" s="93">
        <f>VLOOKUP(A853,'[1]DJ Empresas'!$A$7:$G$1036,7,0)</f>
        <v>204759433</v>
      </c>
      <c r="G853" s="94">
        <f t="shared" si="13"/>
        <v>0</v>
      </c>
    </row>
    <row r="854" spans="1:7" x14ac:dyDescent="0.25">
      <c r="A854" s="1" t="s">
        <v>775</v>
      </c>
      <c r="B854" s="22" t="s">
        <v>776</v>
      </c>
      <c r="C854" s="22" t="s">
        <v>42</v>
      </c>
      <c r="D854" s="22" t="str">
        <f>VLOOKUP(A854,'2025'!$E$1:$M$3728,9,0)</f>
        <v>Puerto Montt</v>
      </c>
      <c r="E854" s="93">
        <f>SUMIF('2025'!$E$2:$E$13728,A854,'2025'!$H$2:$H$13728)</f>
        <v>117853988</v>
      </c>
      <c r="F854" s="93">
        <f>VLOOKUP(A854,'[1]DJ Empresas'!$A$7:$G$1036,7,0)</f>
        <v>117853988</v>
      </c>
      <c r="G854" s="94">
        <f t="shared" si="13"/>
        <v>0</v>
      </c>
    </row>
    <row r="855" spans="1:7" x14ac:dyDescent="0.25">
      <c r="A855" s="1" t="s">
        <v>1870</v>
      </c>
      <c r="B855" s="22" t="s">
        <v>1871</v>
      </c>
      <c r="C855" s="22" t="s">
        <v>42</v>
      </c>
      <c r="D855" s="22" t="str">
        <f>VLOOKUP(A855,'2025'!$E$1:$M$3728,9,0)</f>
        <v>Puerto Montt</v>
      </c>
      <c r="E855" s="93">
        <f>SUMIF('2025'!$E$2:$E$13728,A855,'2025'!$H$2:$H$13728)</f>
        <v>4139656</v>
      </c>
      <c r="F855" s="93">
        <f>VLOOKUP(A855,'[1]DJ Empresas'!$A$7:$G$1036,7,0)</f>
        <v>4139656</v>
      </c>
      <c r="G855" s="94">
        <f t="shared" si="13"/>
        <v>0</v>
      </c>
    </row>
    <row r="856" spans="1:7" x14ac:dyDescent="0.25">
      <c r="A856" s="1" t="s">
        <v>382</v>
      </c>
      <c r="B856" s="22" t="s">
        <v>383</v>
      </c>
      <c r="C856" s="22" t="s">
        <v>77</v>
      </c>
      <c r="D856" s="22" t="str">
        <f>VLOOKUP(A856,'2025'!$E$1:$M$3728,9,0)</f>
        <v>Santiago</v>
      </c>
      <c r="E856" s="93">
        <f>SUMIF('2025'!$E$2:$E$13728,A856,'2025'!$H$2:$H$13728)</f>
        <v>34371357</v>
      </c>
      <c r="F856" s="93">
        <f>VLOOKUP(A856,'[1]DJ Empresas'!$A$7:$G$1036,7,0)</f>
        <v>34371357</v>
      </c>
      <c r="G856" s="94">
        <f t="shared" si="13"/>
        <v>0</v>
      </c>
    </row>
    <row r="857" spans="1:7" x14ac:dyDescent="0.25">
      <c r="A857" s="1" t="s">
        <v>1731</v>
      </c>
      <c r="B857" s="22" t="s">
        <v>1732</v>
      </c>
      <c r="C857" s="22" t="s">
        <v>77</v>
      </c>
      <c r="D857" s="22" t="str">
        <f>VLOOKUP(A857,'2025'!$E$1:$M$3728,9,0)</f>
        <v>Santiago</v>
      </c>
      <c r="E857" s="93">
        <f>SUMIF('2025'!$E$2:$E$13728,A857,'2025'!$H$2:$H$13728)</f>
        <v>12815606</v>
      </c>
      <c r="F857" s="93">
        <f>VLOOKUP(A857,'[1]DJ Empresas'!$A$7:$G$1036,7,0)</f>
        <v>12815606</v>
      </c>
      <c r="G857" s="94">
        <f t="shared" si="13"/>
        <v>0</v>
      </c>
    </row>
    <row r="858" spans="1:7" x14ac:dyDescent="0.25">
      <c r="A858" s="1" t="s">
        <v>1226</v>
      </c>
      <c r="B858" s="22" t="s">
        <v>1227</v>
      </c>
      <c r="C858" s="22" t="s">
        <v>64</v>
      </c>
      <c r="D858" s="22" t="str">
        <f>VLOOKUP(A858,'2025'!$E$1:$M$3728,9,0)</f>
        <v>Concepción</v>
      </c>
      <c r="E858" s="93">
        <f>SUMIF('2025'!$E$2:$E$13728,A858,'2025'!$H$2:$H$13728)</f>
        <v>136004773</v>
      </c>
      <c r="F858" s="93">
        <f>VLOOKUP(A858,'[1]DJ Empresas'!$A$7:$G$1036,7,0)</f>
        <v>136004773</v>
      </c>
      <c r="G858" s="94">
        <f t="shared" si="13"/>
        <v>0</v>
      </c>
    </row>
    <row r="859" spans="1:7" x14ac:dyDescent="0.25">
      <c r="A859" s="1" t="s">
        <v>1343</v>
      </c>
      <c r="B859" s="22" t="s">
        <v>1344</v>
      </c>
      <c r="C859" s="22" t="s">
        <v>42</v>
      </c>
      <c r="D859" s="22" t="str">
        <f>VLOOKUP(A859,'2025'!$E$1:$M$3728,9,0)</f>
        <v>Puerto Montt</v>
      </c>
      <c r="E859" s="93">
        <f>SUMIF('2025'!$E$2:$E$13728,A859,'2025'!$H$2:$H$13728)</f>
        <v>12637908</v>
      </c>
      <c r="F859" s="93">
        <f>VLOOKUP(A859,'[1]DJ Empresas'!$A$7:$G$1036,7,0)</f>
        <v>12637908</v>
      </c>
      <c r="G859" s="94">
        <f t="shared" si="13"/>
        <v>0</v>
      </c>
    </row>
    <row r="860" spans="1:7" x14ac:dyDescent="0.25">
      <c r="A860" s="1" t="s">
        <v>1345</v>
      </c>
      <c r="B860" s="22" t="s">
        <v>1346</v>
      </c>
      <c r="C860" s="22" t="s">
        <v>42</v>
      </c>
      <c r="D860" s="22" t="str">
        <f>VLOOKUP(A860,'2025'!$E$1:$M$3728,9,0)</f>
        <v>Puerto Montt</v>
      </c>
      <c r="E860" s="93">
        <f>SUMIF('2025'!$E$2:$E$13728,A860,'2025'!$H$2:$H$13728)</f>
        <v>4857368</v>
      </c>
      <c r="F860" s="93">
        <f>VLOOKUP(A860,'[1]DJ Empresas'!$A$7:$G$1036,7,0)</f>
        <v>4857368</v>
      </c>
      <c r="G860" s="94">
        <f t="shared" si="13"/>
        <v>0</v>
      </c>
    </row>
    <row r="861" spans="1:7" x14ac:dyDescent="0.25">
      <c r="A861" s="1" t="s">
        <v>2224</v>
      </c>
      <c r="B861" s="22" t="s">
        <v>2225</v>
      </c>
      <c r="C861" s="22" t="s">
        <v>42</v>
      </c>
      <c r="D861" s="22" t="str">
        <f>VLOOKUP(A861,'2025'!$E$1:$M$3728,9,0)</f>
        <v>Puerto Montt</v>
      </c>
      <c r="E861" s="93">
        <f>SUMIF('2025'!$E$2:$E$13728,A861,'2025'!$H$2:$H$13728)</f>
        <v>41528640</v>
      </c>
      <c r="F861" s="93">
        <f>VLOOKUP(A861,'[1]DJ Empresas'!$A$7:$G$1036,7,0)</f>
        <v>41528640</v>
      </c>
      <c r="G861" s="94">
        <f t="shared" si="13"/>
        <v>0</v>
      </c>
    </row>
    <row r="862" spans="1:7" x14ac:dyDescent="0.25">
      <c r="A862" s="1" t="s">
        <v>2406</v>
      </c>
      <c r="B862" s="22" t="s">
        <v>2407</v>
      </c>
      <c r="C862" s="22" t="s">
        <v>42</v>
      </c>
      <c r="D862" s="22" t="str">
        <f>VLOOKUP(A862,'2025'!$E$1:$M$3728,9,0)</f>
        <v>Puerto Montt</v>
      </c>
      <c r="E862" s="93">
        <f>SUMIF('2025'!$E$2:$E$13728,A862,'2025'!$H$2:$H$13728)</f>
        <v>38375240</v>
      </c>
      <c r="F862" s="93">
        <f>VLOOKUP(A862,'[1]DJ Empresas'!$A$7:$G$1036,7,0)</f>
        <v>38375240</v>
      </c>
      <c r="G862" s="94">
        <f t="shared" si="13"/>
        <v>0</v>
      </c>
    </row>
    <row r="863" spans="1:7" x14ac:dyDescent="0.25">
      <c r="A863" s="1" t="s">
        <v>415</v>
      </c>
      <c r="B863" s="22" t="s">
        <v>416</v>
      </c>
      <c r="C863" s="22" t="s">
        <v>77</v>
      </c>
      <c r="D863" s="22" t="str">
        <f>VLOOKUP(A863,'2025'!$E$1:$M$3728,9,0)</f>
        <v>Santiago</v>
      </c>
      <c r="E863" s="93">
        <f>SUMIF('2025'!$E$2:$E$13728,A863,'2025'!$H$2:$H$13728)</f>
        <v>66444980</v>
      </c>
      <c r="F863" s="93">
        <f>VLOOKUP(A863,'[1]DJ Empresas'!$A$7:$G$1036,7,0)</f>
        <v>66444980</v>
      </c>
      <c r="G863" s="94">
        <f t="shared" si="13"/>
        <v>0</v>
      </c>
    </row>
    <row r="864" spans="1:7" x14ac:dyDescent="0.25">
      <c r="A864" s="1" t="s">
        <v>547</v>
      </c>
      <c r="B864" s="22" t="s">
        <v>548</v>
      </c>
      <c r="C864" s="22" t="s">
        <v>77</v>
      </c>
      <c r="D864" s="22" t="str">
        <f>VLOOKUP(A864,'2025'!$E$1:$M$3728,9,0)</f>
        <v>Santiago</v>
      </c>
      <c r="E864" s="93">
        <f>SUMIF('2025'!$E$2:$E$13728,A864,'2025'!$H$2:$H$13728)</f>
        <v>17402094</v>
      </c>
      <c r="F864" s="93">
        <f>VLOOKUP(A864,'[1]DJ Empresas'!$A$7:$G$1036,7,0)</f>
        <v>17402094</v>
      </c>
      <c r="G864" s="94">
        <f t="shared" si="13"/>
        <v>0</v>
      </c>
    </row>
    <row r="865" spans="1:7" x14ac:dyDescent="0.25">
      <c r="A865" s="1" t="s">
        <v>1054</v>
      </c>
      <c r="B865" s="22" t="s">
        <v>1055</v>
      </c>
      <c r="C865" s="22" t="s">
        <v>42</v>
      </c>
      <c r="D865" s="22" t="str">
        <f>VLOOKUP(A865,'2025'!$E$1:$M$3728,9,0)</f>
        <v>Puerto Montt</v>
      </c>
      <c r="E865" s="93">
        <f>SUMIF('2025'!$E$2:$E$13728,A865,'2025'!$H$2:$H$13728)</f>
        <v>136261547</v>
      </c>
      <c r="F865" s="93">
        <f>VLOOKUP(A865,'[1]DJ Empresas'!$A$7:$G$1036,7,0)</f>
        <v>136261547</v>
      </c>
      <c r="G865" s="94">
        <f t="shared" si="13"/>
        <v>0</v>
      </c>
    </row>
    <row r="866" spans="1:7" x14ac:dyDescent="0.25">
      <c r="A866" s="1" t="s">
        <v>958</v>
      </c>
      <c r="B866" s="22" t="s">
        <v>959</v>
      </c>
      <c r="C866" s="22" t="s">
        <v>77</v>
      </c>
      <c r="D866" s="22" t="str">
        <f>VLOOKUP(A866,'2025'!$E$1:$M$3728,9,0)</f>
        <v>Santiago</v>
      </c>
      <c r="E866" s="93">
        <f>SUMIF('2025'!$E$2:$E$13728,A866,'2025'!$H$2:$H$13728)</f>
        <v>270069546</v>
      </c>
      <c r="F866" s="93">
        <f>VLOOKUP(A866,'[1]DJ Empresas'!$A$7:$G$1036,7,0)</f>
        <v>270069546</v>
      </c>
      <c r="G866" s="94">
        <f t="shared" si="13"/>
        <v>0</v>
      </c>
    </row>
    <row r="867" spans="1:7" x14ac:dyDescent="0.25">
      <c r="A867" s="1" t="s">
        <v>2491</v>
      </c>
      <c r="B867" s="22" t="s">
        <v>2492</v>
      </c>
      <c r="C867" s="22" t="s">
        <v>47</v>
      </c>
      <c r="D867" s="22" t="str">
        <f>VLOOKUP(A867,'2025'!$E$1:$M$3728,9,0)</f>
        <v>Santiago</v>
      </c>
      <c r="E867" s="93">
        <f>SUMIF('2025'!$E$2:$E$13728,A867,'2025'!$H$2:$H$13728)</f>
        <v>673182</v>
      </c>
      <c r="F867" s="93">
        <f>VLOOKUP(A867,'[1]DJ Empresas'!$A$7:$G$1036,7,0)</f>
        <v>673182</v>
      </c>
      <c r="G867" s="94">
        <f t="shared" si="13"/>
        <v>0</v>
      </c>
    </row>
    <row r="868" spans="1:7" x14ac:dyDescent="0.25">
      <c r="A868" s="1" t="s">
        <v>433</v>
      </c>
      <c r="B868" s="22" t="s">
        <v>434</v>
      </c>
      <c r="C868" s="22" t="s">
        <v>77</v>
      </c>
      <c r="D868" s="22" t="str">
        <f>VLOOKUP(A868,'2025'!$E$1:$M$3728,9,0)</f>
        <v>Santiago</v>
      </c>
      <c r="E868" s="93">
        <f>SUMIF('2025'!$E$2:$E$13728,A868,'2025'!$H$2:$H$13728)</f>
        <v>8698903</v>
      </c>
      <c r="F868" s="93">
        <f>VLOOKUP(A868,'[1]DJ Empresas'!$A$7:$G$1036,7,0)</f>
        <v>8698903</v>
      </c>
      <c r="G868" s="94">
        <f t="shared" si="13"/>
        <v>0</v>
      </c>
    </row>
    <row r="869" spans="1:7" x14ac:dyDescent="0.25">
      <c r="A869" s="1" t="s">
        <v>529</v>
      </c>
      <c r="B869" s="22" t="s">
        <v>530</v>
      </c>
      <c r="C869" s="22" t="s">
        <v>42</v>
      </c>
      <c r="D869" s="22" t="str">
        <f>VLOOKUP(A869,'2025'!$E$1:$M$3728,9,0)</f>
        <v>Puerto Montt</v>
      </c>
      <c r="E869" s="93">
        <f>SUMIF('2025'!$E$2:$E$13728,A869,'2025'!$H$2:$H$13728)</f>
        <v>4670687</v>
      </c>
      <c r="F869" s="93">
        <f>VLOOKUP(A869,'[1]DJ Empresas'!$A$7:$G$1036,7,0)</f>
        <v>4670687</v>
      </c>
      <c r="G869" s="94">
        <f t="shared" si="13"/>
        <v>0</v>
      </c>
    </row>
    <row r="870" spans="1:7" x14ac:dyDescent="0.25">
      <c r="A870" s="1" t="s">
        <v>1060</v>
      </c>
      <c r="B870" s="22" t="s">
        <v>1061</v>
      </c>
      <c r="C870" s="22" t="s">
        <v>42</v>
      </c>
      <c r="D870" s="22" t="str">
        <f>VLOOKUP(A870,'2025'!$E$1:$M$3728,9,0)</f>
        <v>Puerto Montt</v>
      </c>
      <c r="E870" s="93">
        <f>SUMIF('2025'!$E$2:$E$13728,A870,'2025'!$H$2:$H$13728)</f>
        <v>37499819</v>
      </c>
      <c r="F870" s="93">
        <f>VLOOKUP(A870,'[1]DJ Empresas'!$A$7:$G$1036,7,0)</f>
        <v>37499819</v>
      </c>
      <c r="G870" s="94">
        <f t="shared" si="13"/>
        <v>0</v>
      </c>
    </row>
    <row r="871" spans="1:7" x14ac:dyDescent="0.25">
      <c r="A871" s="1" t="s">
        <v>471</v>
      </c>
      <c r="B871" s="22" t="s">
        <v>472</v>
      </c>
      <c r="C871" s="22" t="s">
        <v>77</v>
      </c>
      <c r="D871" s="22" t="str">
        <f>VLOOKUP(A871,'2025'!$E$1:$M$3728,9,0)</f>
        <v>Santiago</v>
      </c>
      <c r="E871" s="93">
        <f>SUMIF('2025'!$E$2:$E$13728,A871,'2025'!$H$2:$H$13728)</f>
        <v>11783700</v>
      </c>
      <c r="F871" s="93">
        <f>VLOOKUP(A871,'[1]DJ Empresas'!$A$7:$G$1036,7,0)</f>
        <v>11783700</v>
      </c>
      <c r="G871" s="94">
        <f t="shared" si="13"/>
        <v>0</v>
      </c>
    </row>
    <row r="872" spans="1:7" x14ac:dyDescent="0.25">
      <c r="A872" s="1" t="s">
        <v>795</v>
      </c>
      <c r="B872" s="22" t="s">
        <v>796</v>
      </c>
      <c r="C872" s="22" t="s">
        <v>64</v>
      </c>
      <c r="D872" s="22" t="str">
        <f>VLOOKUP(A872,'2025'!$E$1:$M$3728,9,0)</f>
        <v>Concepción</v>
      </c>
      <c r="E872" s="93">
        <f>SUMIF('2025'!$E$2:$E$13728,A872,'2025'!$H$2:$H$13728)</f>
        <v>217893464</v>
      </c>
      <c r="F872" s="93">
        <f>VLOOKUP(A872,'[1]DJ Empresas'!$A$7:$G$1036,7,0)</f>
        <v>217893464</v>
      </c>
      <c r="G872" s="94">
        <f t="shared" si="13"/>
        <v>0</v>
      </c>
    </row>
    <row r="873" spans="1:7" x14ac:dyDescent="0.25">
      <c r="A873" s="1" t="s">
        <v>2220</v>
      </c>
      <c r="B873" s="22" t="s">
        <v>2221</v>
      </c>
      <c r="C873" s="22" t="s">
        <v>42</v>
      </c>
      <c r="D873" s="22" t="str">
        <f>VLOOKUP(A873,'2025'!$E$1:$M$3728,9,0)</f>
        <v>Puerto Montt</v>
      </c>
      <c r="E873" s="93">
        <f>SUMIF('2025'!$E$2:$E$13728,A873,'2025'!$H$2:$H$13728)</f>
        <v>6428976</v>
      </c>
      <c r="F873" s="93">
        <f>VLOOKUP(A873,'[1]DJ Empresas'!$A$7:$G$1036,7,0)</f>
        <v>6428976</v>
      </c>
      <c r="G873" s="94">
        <f t="shared" si="13"/>
        <v>0</v>
      </c>
    </row>
    <row r="874" spans="1:7" x14ac:dyDescent="0.25">
      <c r="A874" s="1" t="s">
        <v>1778</v>
      </c>
      <c r="B874" s="22" t="s">
        <v>1779</v>
      </c>
      <c r="C874" s="22" t="s">
        <v>87</v>
      </c>
      <c r="D874" s="22" t="str">
        <f>VLOOKUP(A874,'2025'!$E$1:$M$3728,9,0)</f>
        <v>Copiapó</v>
      </c>
      <c r="E874" s="93">
        <f>SUMIF('2025'!$E$2:$E$13728,A874,'2025'!$H$2:$H$13728)</f>
        <v>351317096</v>
      </c>
      <c r="F874" s="93">
        <f>VLOOKUP(A874,'[1]DJ Empresas'!$A$7:$G$1036,7,0)</f>
        <v>351317096</v>
      </c>
      <c r="G874" s="94">
        <f t="shared" si="13"/>
        <v>0</v>
      </c>
    </row>
    <row r="875" spans="1:7" x14ac:dyDescent="0.25">
      <c r="A875" s="1" t="s">
        <v>1125</v>
      </c>
      <c r="B875" s="22" t="s">
        <v>1126</v>
      </c>
      <c r="C875" s="22" t="s">
        <v>77</v>
      </c>
      <c r="D875" s="22" t="str">
        <f>VLOOKUP(A875,'2025'!$E$1:$M$3728,9,0)</f>
        <v>Santiago</v>
      </c>
      <c r="E875" s="93">
        <f>SUMIF('2025'!$E$2:$E$13728,A875,'2025'!$H$2:$H$13728)</f>
        <v>24166017</v>
      </c>
      <c r="F875" s="93">
        <f>VLOOKUP(A875,'[1]DJ Empresas'!$A$7:$G$1036,7,0)</f>
        <v>24166017</v>
      </c>
      <c r="G875" s="94">
        <f t="shared" si="13"/>
        <v>0</v>
      </c>
    </row>
    <row r="876" spans="1:7" x14ac:dyDescent="0.25">
      <c r="A876" s="1" t="s">
        <v>1113</v>
      </c>
      <c r="B876" s="22" t="s">
        <v>1114</v>
      </c>
      <c r="C876" s="22" t="s">
        <v>77</v>
      </c>
      <c r="D876" s="22" t="str">
        <f>VLOOKUP(A876,'2025'!$E$1:$M$3728,9,0)</f>
        <v>Santiago</v>
      </c>
      <c r="E876" s="93">
        <f>SUMIF('2025'!$E$2:$E$13728,A876,'2025'!$H$2:$H$13728)</f>
        <v>74451180</v>
      </c>
      <c r="F876" s="93">
        <f>VLOOKUP(A876,'[1]DJ Empresas'!$A$7:$G$1036,7,0)</f>
        <v>74451179</v>
      </c>
      <c r="G876" s="94">
        <f t="shared" si="13"/>
        <v>-1</v>
      </c>
    </row>
    <row r="877" spans="1:7" x14ac:dyDescent="0.25">
      <c r="A877" s="1" t="s">
        <v>777</v>
      </c>
      <c r="B877" s="22" t="s">
        <v>778</v>
      </c>
      <c r="C877" s="22" t="s">
        <v>42</v>
      </c>
      <c r="D877" s="22" t="str">
        <f>VLOOKUP(A877,'2025'!$E$1:$M$3728,9,0)</f>
        <v>Puerto Montt</v>
      </c>
      <c r="E877" s="93">
        <f>SUMIF('2025'!$E$2:$E$13728,A877,'2025'!$H$2:$H$13728)</f>
        <v>33433558</v>
      </c>
      <c r="F877" s="93">
        <f>VLOOKUP(A877,'[1]DJ Empresas'!$A$7:$G$1036,7,0)</f>
        <v>33433557</v>
      </c>
      <c r="G877" s="94">
        <f t="shared" si="13"/>
        <v>-1</v>
      </c>
    </row>
    <row r="878" spans="1:7" x14ac:dyDescent="0.25">
      <c r="A878" s="1" t="s">
        <v>421</v>
      </c>
      <c r="B878" s="22" t="s">
        <v>422</v>
      </c>
      <c r="C878" s="22" t="s">
        <v>77</v>
      </c>
      <c r="D878" s="22" t="str">
        <f>VLOOKUP(A878,'2025'!$E$1:$M$3728,9,0)</f>
        <v>Santiago</v>
      </c>
      <c r="E878" s="93">
        <f>SUMIF('2025'!$E$2:$E$13728,A878,'2025'!$H$2:$H$13728)</f>
        <v>6896070</v>
      </c>
      <c r="F878" s="93">
        <f>VLOOKUP(A878,'[1]DJ Empresas'!$A$7:$G$1036,7,0)</f>
        <v>6896069</v>
      </c>
      <c r="G878" s="94">
        <f t="shared" si="13"/>
        <v>-1</v>
      </c>
    </row>
    <row r="879" spans="1:7" x14ac:dyDescent="0.25">
      <c r="A879" s="1" t="s">
        <v>1678</v>
      </c>
      <c r="B879" s="22" t="s">
        <v>1679</v>
      </c>
      <c r="C879" s="22" t="s">
        <v>77</v>
      </c>
      <c r="D879" s="22" t="str">
        <f>VLOOKUP(A879,'2025'!$E$1:$M$3728,9,0)</f>
        <v>Santiago</v>
      </c>
      <c r="E879" s="93">
        <f>SUMIF('2025'!$E$2:$E$13728,A879,'2025'!$H$2:$H$13728)</f>
        <v>89573440</v>
      </c>
      <c r="F879" s="93">
        <f>VLOOKUP(A879,'[1]DJ Empresas'!$A$7:$G$1036,7,0)</f>
        <v>89573439</v>
      </c>
      <c r="G879" s="94">
        <f t="shared" si="13"/>
        <v>-1</v>
      </c>
    </row>
    <row r="880" spans="1:7" x14ac:dyDescent="0.25">
      <c r="A880" s="1" t="s">
        <v>950</v>
      </c>
      <c r="B880" s="22" t="s">
        <v>951</v>
      </c>
      <c r="C880" s="22" t="s">
        <v>77</v>
      </c>
      <c r="D880" s="22" t="str">
        <f>VLOOKUP(A880,'2025'!$E$1:$M$3728,9,0)</f>
        <v>Santiago</v>
      </c>
      <c r="E880" s="93">
        <f>SUMIF('2025'!$E$2:$E$13728,A880,'2025'!$H$2:$H$13728)</f>
        <v>35409260</v>
      </c>
      <c r="F880" s="93">
        <f>VLOOKUP(A880,'[1]DJ Empresas'!$A$7:$G$1036,7,0)</f>
        <v>35409257</v>
      </c>
      <c r="G880" s="94">
        <f t="shared" si="13"/>
        <v>-3</v>
      </c>
    </row>
    <row r="881" spans="1:7" x14ac:dyDescent="0.25">
      <c r="A881" s="1" t="s">
        <v>1155</v>
      </c>
      <c r="B881" s="22" t="s">
        <v>1156</v>
      </c>
      <c r="C881" s="22" t="s">
        <v>77</v>
      </c>
      <c r="D881" s="22" t="str">
        <f>VLOOKUP(A881,'2025'!$E$1:$M$3728,9,0)</f>
        <v>Santiago</v>
      </c>
      <c r="E881" s="93">
        <f>SUMIF('2025'!$E$2:$E$13728,A881,'2025'!$H$2:$H$13728)</f>
        <v>334172</v>
      </c>
      <c r="F881" s="93">
        <f>VLOOKUP(A881,'[1]DJ Empresas'!$A$7:$G$1036,7,0)</f>
        <v>333722</v>
      </c>
      <c r="G881" s="94">
        <f t="shared" si="13"/>
        <v>-450</v>
      </c>
    </row>
    <row r="882" spans="1:7" x14ac:dyDescent="0.25">
      <c r="A882" s="1" t="s">
        <v>1451</v>
      </c>
      <c r="B882" s="22" t="s">
        <v>1452</v>
      </c>
      <c r="C882" s="22" t="s">
        <v>42</v>
      </c>
      <c r="D882" s="22" t="str">
        <f>VLOOKUP(A882,'2025'!$E$1:$M$3728,9,0)</f>
        <v>Puerto Montt</v>
      </c>
      <c r="E882" s="93">
        <f>SUMIF('2025'!$E$2:$E$13728,A882,'2025'!$H$2:$H$13728)</f>
        <v>177058</v>
      </c>
      <c r="F882" s="93">
        <f>VLOOKUP(A882,'[1]DJ Empresas'!$A$7:$G$1036,7,0)</f>
        <v>172975</v>
      </c>
      <c r="G882" s="94">
        <f t="shared" si="13"/>
        <v>-4083</v>
      </c>
    </row>
    <row r="883" spans="1:7" x14ac:dyDescent="0.25">
      <c r="A883" s="1" t="s">
        <v>1190</v>
      </c>
      <c r="B883" s="22" t="s">
        <v>1191</v>
      </c>
      <c r="C883" s="22" t="s">
        <v>42</v>
      </c>
      <c r="D883" s="22" t="str">
        <f>VLOOKUP(A883,'2025'!$E$1:$M$3728,9,0)</f>
        <v>Puerto Montt</v>
      </c>
      <c r="E883" s="93">
        <f>SUMIF('2025'!$E$2:$E$13728,A883,'2025'!$H$2:$H$13728)</f>
        <v>3215308</v>
      </c>
      <c r="F883" s="93">
        <f>VLOOKUP(A883,'[1]DJ Empresas'!$A$7:$G$1036,7,0)</f>
        <v>3209159</v>
      </c>
      <c r="G883" s="94">
        <f t="shared" si="13"/>
        <v>-6149</v>
      </c>
    </row>
    <row r="884" spans="1:7" x14ac:dyDescent="0.25">
      <c r="A884" s="1" t="s">
        <v>2171</v>
      </c>
      <c r="B884" s="22" t="s">
        <v>2172</v>
      </c>
      <c r="C884" s="22" t="s">
        <v>42</v>
      </c>
      <c r="D884" s="22" t="str">
        <f>VLOOKUP(A884,'2025'!$E$1:$M$3728,9,0)</f>
        <v>Puerto Montt</v>
      </c>
      <c r="E884" s="93">
        <f>SUMIF('2025'!$E$2:$E$13728,A884,'2025'!$H$2:$H$13728)</f>
        <v>546657</v>
      </c>
      <c r="F884" s="93">
        <f>VLOOKUP(A884,'[1]DJ Empresas'!$A$7:$G$1036,7,0)</f>
        <v>539861</v>
      </c>
      <c r="G884" s="94">
        <f t="shared" si="13"/>
        <v>-6796</v>
      </c>
    </row>
    <row r="885" spans="1:7" x14ac:dyDescent="0.25">
      <c r="A885" s="1" t="s">
        <v>758</v>
      </c>
      <c r="B885" s="22" t="s">
        <v>759</v>
      </c>
      <c r="C885" s="22" t="s">
        <v>64</v>
      </c>
      <c r="D885" s="22" t="str">
        <f>VLOOKUP(A885,'2025'!$E$1:$M$3728,9,0)</f>
        <v>Concepción</v>
      </c>
      <c r="E885" s="93">
        <f>SUMIF('2025'!$E$2:$E$13728,A885,'2025'!$H$2:$H$13728)</f>
        <v>605646</v>
      </c>
      <c r="F885" s="93">
        <f>VLOOKUP(A885,'[1]DJ Empresas'!$A$7:$G$1036,7,0)</f>
        <v>509515</v>
      </c>
      <c r="G885" s="94">
        <f t="shared" si="13"/>
        <v>-96131</v>
      </c>
    </row>
    <row r="886" spans="1:7" x14ac:dyDescent="0.25">
      <c r="A886" s="1" t="s">
        <v>153</v>
      </c>
      <c r="B886" s="22" t="s">
        <v>154</v>
      </c>
      <c r="C886" s="22" t="s">
        <v>77</v>
      </c>
      <c r="D886" s="22" t="str">
        <f>VLOOKUP(A886,'2025'!$E$1:$M$3728,9,0)</f>
        <v>Santiago</v>
      </c>
      <c r="E886" s="93">
        <f>SUMIF('2025'!$E$2:$E$13728,A886,'2025'!$H$2:$H$13728)</f>
        <v>2407897</v>
      </c>
      <c r="F886" s="93">
        <f>VLOOKUP(A886,'[1]DJ Empresas'!$A$7:$G$1036,7,0)</f>
        <v>2407897</v>
      </c>
      <c r="G886" s="94">
        <f t="shared" si="13"/>
        <v>0</v>
      </c>
    </row>
    <row r="887" spans="1:7" x14ac:dyDescent="0.25">
      <c r="A887" s="1" t="s">
        <v>697</v>
      </c>
      <c r="B887" s="22" t="s">
        <v>698</v>
      </c>
      <c r="C887" s="22" t="s">
        <v>77</v>
      </c>
      <c r="D887" s="22" t="str">
        <f>VLOOKUP(A887,'2025'!$E$1:$M$3728,9,0)</f>
        <v>Santiago</v>
      </c>
      <c r="E887" s="93">
        <f>SUMIF('2025'!$E$2:$E$13728,A887,'2025'!$H$2:$H$13728)</f>
        <v>9629690</v>
      </c>
      <c r="F887" s="93">
        <f>VLOOKUP(A887,'[1]DJ Empresas'!$A$7:$G$1036,7,0)</f>
        <v>9629691</v>
      </c>
      <c r="G887" s="94">
        <f t="shared" si="13"/>
        <v>1</v>
      </c>
    </row>
    <row r="888" spans="1:7" x14ac:dyDescent="0.25">
      <c r="A888" s="1" t="s">
        <v>793</v>
      </c>
      <c r="B888" s="22" t="s">
        <v>794</v>
      </c>
      <c r="C888" s="22" t="s">
        <v>64</v>
      </c>
      <c r="D888" s="22" t="str">
        <f>VLOOKUP(A888,'2025'!$E$1:$M$3728,9,0)</f>
        <v>Concepción</v>
      </c>
      <c r="E888" s="93">
        <f>SUMIF('2025'!$E$2:$E$13728,A888,'2025'!$H$2:$H$13728)</f>
        <v>605646</v>
      </c>
      <c r="F888" s="93">
        <f>VLOOKUP(A888,'[1]DJ Empresas'!$A$7:$G$1036,7,0)</f>
        <v>476700</v>
      </c>
      <c r="G888" s="94">
        <f t="shared" si="13"/>
        <v>-128946</v>
      </c>
    </row>
    <row r="889" spans="1:7" x14ac:dyDescent="0.25">
      <c r="A889" s="1" t="s">
        <v>1660</v>
      </c>
      <c r="B889" s="22" t="s">
        <v>1661</v>
      </c>
      <c r="C889" s="22" t="s">
        <v>51</v>
      </c>
      <c r="D889" s="22" t="str">
        <f>VLOOKUP(A889,'2025'!$E$1:$M$3728,9,0)</f>
        <v>La Serena</v>
      </c>
      <c r="E889" s="93">
        <f>SUMIF('2025'!$E$2:$E$13728,A889,'2025'!$H$2:$H$13728)</f>
        <v>2004091</v>
      </c>
      <c r="F889" s="93">
        <f>VLOOKUP(A889,'[1]DJ Empresas'!$A$7:$G$1036,7,0)</f>
        <v>1863253</v>
      </c>
      <c r="G889" s="94">
        <f t="shared" si="13"/>
        <v>-140838</v>
      </c>
    </row>
    <row r="890" spans="1:7" x14ac:dyDescent="0.25">
      <c r="A890" s="1" t="s">
        <v>751</v>
      </c>
      <c r="B890" s="22" t="s">
        <v>752</v>
      </c>
      <c r="C890" s="22" t="s">
        <v>64</v>
      </c>
      <c r="D890" s="22" t="str">
        <f>VLOOKUP(A890,'2025'!$E$1:$M$3728,9,0)</f>
        <v>Concepción</v>
      </c>
      <c r="E890" s="93">
        <f>SUMIF('2025'!$E$2:$E$13728,A890,'2025'!$H$2:$H$13728)</f>
        <v>605646</v>
      </c>
      <c r="F890" s="93">
        <f>VLOOKUP(A890,'[1]DJ Empresas'!$A$7:$G$1036,7,0)</f>
        <v>440702</v>
      </c>
      <c r="G890" s="94">
        <f t="shared" si="13"/>
        <v>-164944</v>
      </c>
    </row>
    <row r="891" spans="1:7" x14ac:dyDescent="0.25">
      <c r="A891" s="1" t="s">
        <v>236</v>
      </c>
      <c r="B891" s="22" t="s">
        <v>237</v>
      </c>
      <c r="C891" s="22" t="s">
        <v>64</v>
      </c>
      <c r="D891" s="22" t="str">
        <f>VLOOKUP(A891,'2025'!$E$1:$M$3728,9,0)</f>
        <v>Concepción</v>
      </c>
      <c r="E891" s="93">
        <f>SUMIF('2025'!$E$2:$E$13728,A891,'2025'!$H$2:$H$13728)</f>
        <v>1713333</v>
      </c>
      <c r="F891" s="93">
        <f>VLOOKUP(A891,'[1]DJ Empresas'!$A$7:$G$1036,7,0)</f>
        <v>1531674</v>
      </c>
      <c r="G891" s="94">
        <f t="shared" si="13"/>
        <v>-181659</v>
      </c>
    </row>
    <row r="892" spans="1:7" x14ac:dyDescent="0.25">
      <c r="A892" s="1" t="s">
        <v>610</v>
      </c>
      <c r="B892" s="22" t="s">
        <v>611</v>
      </c>
      <c r="C892" s="22" t="s">
        <v>64</v>
      </c>
      <c r="D892" s="22" t="str">
        <f>VLOOKUP(A892,'2025'!$E$1:$M$3728,9,0)</f>
        <v>Concepción</v>
      </c>
      <c r="E892" s="93">
        <f>SUMIF('2025'!$E$2:$E$13728,A892,'2025'!$H$2:$H$13728)</f>
        <v>605646</v>
      </c>
      <c r="F892" s="93">
        <f>VLOOKUP(A892,'[1]DJ Empresas'!$A$7:$G$1036,7,0)</f>
        <v>415822</v>
      </c>
      <c r="G892" s="94">
        <f t="shared" si="13"/>
        <v>-189824</v>
      </c>
    </row>
    <row r="893" spans="1:7" x14ac:dyDescent="0.25">
      <c r="A893" s="1" t="s">
        <v>1970</v>
      </c>
      <c r="B893" s="22" t="s">
        <v>1971</v>
      </c>
      <c r="C893" s="22" t="s">
        <v>77</v>
      </c>
      <c r="D893" s="22" t="str">
        <f>VLOOKUP(A893,'2025'!$E$1:$M$3728,9,0)</f>
        <v>Santiago</v>
      </c>
      <c r="E893" s="93">
        <f>SUMIF('2025'!$E$2:$E$13728,A893,'2025'!$H$2:$H$13728)</f>
        <v>767407</v>
      </c>
      <c r="F893" s="93">
        <f>VLOOKUP(A893,'[1]DJ Empresas'!$A$7:$G$1036,7,0)</f>
        <v>767407</v>
      </c>
      <c r="G893" s="94">
        <f t="shared" si="13"/>
        <v>0</v>
      </c>
    </row>
    <row r="894" spans="1:7" x14ac:dyDescent="0.25">
      <c r="A894" s="1" t="s">
        <v>1482</v>
      </c>
      <c r="B894" s="22" t="s">
        <v>1483</v>
      </c>
      <c r="C894" s="22" t="s">
        <v>77</v>
      </c>
      <c r="D894" s="22" t="str">
        <f>VLOOKUP(A894,'2025'!$E$1:$M$3728,9,0)</f>
        <v>Santiago</v>
      </c>
      <c r="E894" s="93">
        <f>SUMIF('2025'!$E$2:$E$13728,A894,'2025'!$H$2:$H$13728)</f>
        <v>204255</v>
      </c>
      <c r="F894" s="93">
        <f>VLOOKUP(A894,'[1]DJ Empresas'!$A$7:$G$1036,7,0)</f>
        <v>9674994</v>
      </c>
      <c r="G894" s="94">
        <f t="shared" si="13"/>
        <v>9470739</v>
      </c>
    </row>
    <row r="895" spans="1:7" x14ac:dyDescent="0.25">
      <c r="A895" s="1" t="s">
        <v>2422</v>
      </c>
      <c r="B895" s="22" t="s">
        <v>2423</v>
      </c>
      <c r="C895" s="22" t="s">
        <v>54</v>
      </c>
      <c r="D895" s="22" t="str">
        <f>VLOOKUP(A895,'2025'!$E$1:$M$3728,9,0)</f>
        <v>Santiago</v>
      </c>
      <c r="E895" s="93">
        <f>SUMIF('2025'!$E$2:$E$13728,A895,'2025'!$H$2:$H$13728)</f>
        <v>207136</v>
      </c>
      <c r="F895" s="93">
        <f>VLOOKUP(A895,'[1]DJ Empresas'!$A$7:$G$1036,7,0)</f>
        <v>98961000</v>
      </c>
      <c r="G895" s="94">
        <f t="shared" si="13"/>
        <v>98753864</v>
      </c>
    </row>
    <row r="896" spans="1:7" x14ac:dyDescent="0.25">
      <c r="A896" s="1" t="s">
        <v>616</v>
      </c>
      <c r="B896" s="22" t="s">
        <v>617</v>
      </c>
      <c r="C896" s="22" t="s">
        <v>77</v>
      </c>
      <c r="D896" s="22" t="str">
        <f>VLOOKUP(A896,'2025'!$E$1:$M$3728,9,0)</f>
        <v>Santiago</v>
      </c>
      <c r="E896" s="93">
        <f>SUMIF('2025'!$E$2:$E$13728,A896,'2025'!$H$2:$H$13728)</f>
        <v>2088454</v>
      </c>
      <c r="F896" s="93">
        <f>VLOOKUP(A896,'[1]DJ Empresas'!$A$7:$G$1036,7,0)</f>
        <v>2088455</v>
      </c>
      <c r="G896" s="94">
        <f t="shared" si="13"/>
        <v>1</v>
      </c>
    </row>
    <row r="897" spans="1:7" x14ac:dyDescent="0.25">
      <c r="A897" s="1" t="s">
        <v>739</v>
      </c>
      <c r="B897" s="22" t="s">
        <v>740</v>
      </c>
      <c r="C897" s="22" t="s">
        <v>64</v>
      </c>
      <c r="D897" s="22" t="str">
        <f>VLOOKUP(A897,'2025'!$E$1:$M$3728,9,0)</f>
        <v>Concepción</v>
      </c>
      <c r="E897" s="93">
        <f>SUMIF('2025'!$E$2:$E$13728,A897,'2025'!$H$2:$H$13728)</f>
        <v>605646</v>
      </c>
      <c r="F897" s="93">
        <f>VLOOKUP(A897,'[1]DJ Empresas'!$A$7:$G$1036,7,0)</f>
        <v>375168</v>
      </c>
      <c r="G897" s="94">
        <f t="shared" si="13"/>
        <v>-230478</v>
      </c>
    </row>
    <row r="898" spans="1:7" x14ac:dyDescent="0.25">
      <c r="A898" s="1" t="s">
        <v>157</v>
      </c>
      <c r="B898" s="22" t="s">
        <v>158</v>
      </c>
      <c r="C898" s="22" t="s">
        <v>42</v>
      </c>
      <c r="D898" s="22" t="str">
        <f>VLOOKUP(A898,'2025'!$E$1:$M$3728,9,0)</f>
        <v>Puerto Montt</v>
      </c>
      <c r="E898" s="93">
        <f>SUMIF('2025'!$E$2:$E$13728,A898,'2025'!$H$2:$H$13728)</f>
        <v>625878</v>
      </c>
      <c r="F898" s="93">
        <f>VLOOKUP(A898,'[1]DJ Empresas'!$A$7:$G$1036,7,0)</f>
        <v>385460</v>
      </c>
      <c r="G898" s="94">
        <f t="shared" si="13"/>
        <v>-240418</v>
      </c>
    </row>
    <row r="899" spans="1:7" x14ac:dyDescent="0.25">
      <c r="A899" s="1" t="s">
        <v>612</v>
      </c>
      <c r="B899" s="22" t="s">
        <v>613</v>
      </c>
      <c r="C899" s="22" t="s">
        <v>64</v>
      </c>
      <c r="D899" s="22" t="str">
        <f>VLOOKUP(A899,'2025'!$E$1:$M$3728,9,0)</f>
        <v>Concepción</v>
      </c>
      <c r="E899" s="93">
        <f>SUMIF('2025'!$E$2:$E$13728,A899,'2025'!$H$2:$H$13728)</f>
        <v>605646</v>
      </c>
      <c r="F899" s="93">
        <f>VLOOKUP(A899,'[1]DJ Empresas'!$A$7:$G$1036,7,0)</f>
        <v>361651</v>
      </c>
      <c r="G899" s="94">
        <f t="shared" si="13"/>
        <v>-243995</v>
      </c>
    </row>
    <row r="900" spans="1:7" x14ac:dyDescent="0.25">
      <c r="A900" s="1" t="s">
        <v>997</v>
      </c>
      <c r="B900" s="22" t="s">
        <v>998</v>
      </c>
      <c r="C900" s="22" t="s">
        <v>77</v>
      </c>
      <c r="D900" s="22" t="str">
        <f>VLOOKUP(A900,'2025'!$E$1:$M$3728,9,0)</f>
        <v>Santiago</v>
      </c>
      <c r="E900" s="93">
        <f>SUMIF('2025'!$E$2:$E$13728,A900,'2025'!$H$2:$H$13728)</f>
        <v>431001</v>
      </c>
      <c r="F900" s="93">
        <f>VLOOKUP(A900,'[1]DJ Empresas'!$A$7:$G$1036,7,0)</f>
        <v>185150</v>
      </c>
      <c r="G900" s="94">
        <f t="shared" ref="G900:G963" si="14">+F900-E900</f>
        <v>-245851</v>
      </c>
    </row>
    <row r="901" spans="1:7" x14ac:dyDescent="0.25">
      <c r="A901" s="1" t="s">
        <v>1988</v>
      </c>
      <c r="B901" s="22" t="s">
        <v>1989</v>
      </c>
      <c r="C901" s="22" t="s">
        <v>57</v>
      </c>
      <c r="D901" s="22" t="str">
        <f>VLOOKUP(A901,'2025'!$E$1:$M$3728,9,0)</f>
        <v>Santiago</v>
      </c>
      <c r="E901" s="93">
        <f>SUMIF('2025'!$E$2:$E$13728,A901,'2025'!$H$2:$H$13728)</f>
        <v>265294</v>
      </c>
      <c r="F901" s="93">
        <f>VLOOKUP(A901,'[1]DJ Empresas'!$A$7:$G$1036,7,0)</f>
        <v>3321534</v>
      </c>
      <c r="G901" s="94">
        <f t="shared" si="14"/>
        <v>3056240</v>
      </c>
    </row>
    <row r="902" spans="1:7" x14ac:dyDescent="0.25">
      <c r="A902" s="1" t="s">
        <v>753</v>
      </c>
      <c r="B902" s="22" t="s">
        <v>754</v>
      </c>
      <c r="C902" s="22" t="s">
        <v>64</v>
      </c>
      <c r="D902" s="22" t="str">
        <f>VLOOKUP(A902,'2025'!$E$1:$M$3728,9,0)</f>
        <v>Concepción</v>
      </c>
      <c r="E902" s="93">
        <f>SUMIF('2025'!$E$2:$E$13728,A902,'2025'!$H$2:$H$13728)</f>
        <v>605646</v>
      </c>
      <c r="F902" s="93">
        <f>VLOOKUP(A902,'[1]DJ Empresas'!$A$7:$G$1036,7,0)</f>
        <v>338346</v>
      </c>
      <c r="G902" s="94">
        <f t="shared" si="14"/>
        <v>-267300</v>
      </c>
    </row>
    <row r="903" spans="1:7" x14ac:dyDescent="0.25">
      <c r="A903" s="1" t="s">
        <v>500</v>
      </c>
      <c r="B903" s="22" t="s">
        <v>501</v>
      </c>
      <c r="C903" s="22" t="s">
        <v>57</v>
      </c>
      <c r="D903" s="22" t="str">
        <f>VLOOKUP(A903,'2025'!$E$1:$M$3728,9,0)</f>
        <v>Santiago</v>
      </c>
      <c r="E903" s="93">
        <f>SUMIF('2025'!$E$2:$E$13728,A903,'2025'!$H$2:$H$13728)</f>
        <v>5720924</v>
      </c>
      <c r="F903" s="93">
        <f>VLOOKUP(A903,'[1]DJ Empresas'!$A$7:$G$1036,7,0)</f>
        <v>5720925</v>
      </c>
      <c r="G903" s="94">
        <f t="shared" si="14"/>
        <v>1</v>
      </c>
    </row>
    <row r="904" spans="1:7" x14ac:dyDescent="0.25">
      <c r="A904" s="1" t="s">
        <v>2106</v>
      </c>
      <c r="B904" s="22" t="s">
        <v>2107</v>
      </c>
      <c r="C904" s="22" t="s">
        <v>77</v>
      </c>
      <c r="D904" s="22" t="str">
        <f>VLOOKUP(A904,'2025'!$E$1:$M$3728,9,0)</f>
        <v>Santiago</v>
      </c>
      <c r="E904" s="93">
        <f>SUMIF('2025'!$E$2:$E$13728,A904,'2025'!$H$2:$H$13728)</f>
        <v>6087715</v>
      </c>
      <c r="F904" s="93">
        <f>VLOOKUP(A904,'[1]DJ Empresas'!$A$7:$G$1036,7,0)</f>
        <v>6087715</v>
      </c>
      <c r="G904" s="94">
        <f t="shared" si="14"/>
        <v>0</v>
      </c>
    </row>
    <row r="905" spans="1:7" x14ac:dyDescent="0.25">
      <c r="A905" s="1" t="s">
        <v>2455</v>
      </c>
      <c r="B905" s="22" t="s">
        <v>2456</v>
      </c>
      <c r="C905" s="22" t="s">
        <v>47</v>
      </c>
      <c r="D905" s="22" t="str">
        <f>VLOOKUP(A905,'2025'!$E$1:$M$3728,9,0)</f>
        <v>Santiago</v>
      </c>
      <c r="E905" s="93">
        <f>SUMIF('2025'!$E$2:$E$13728,A905,'2025'!$H$2:$H$13728)</f>
        <v>3216898</v>
      </c>
      <c r="F905" s="93">
        <f>VLOOKUP(A905,'[1]DJ Empresas'!$A$7:$G$1036,7,0)</f>
        <v>3216898</v>
      </c>
      <c r="G905" s="94">
        <f t="shared" si="14"/>
        <v>0</v>
      </c>
    </row>
    <row r="906" spans="1:7" x14ac:dyDescent="0.25">
      <c r="A906" s="1" t="s">
        <v>149</v>
      </c>
      <c r="B906" s="22" t="s">
        <v>150</v>
      </c>
      <c r="C906" s="22" t="s">
        <v>64</v>
      </c>
      <c r="D906" s="22" t="str">
        <f>VLOOKUP(A906,'2025'!$E$1:$M$3728,9,0)</f>
        <v>Concepción</v>
      </c>
      <c r="E906" s="93">
        <f>SUMIF('2025'!$E$2:$E$13728,A906,'2025'!$H$2:$H$13728)</f>
        <v>868038</v>
      </c>
      <c r="F906" s="93">
        <f>VLOOKUP(A906,'[1]DJ Empresas'!$A$7:$G$1036,7,0)</f>
        <v>568831</v>
      </c>
      <c r="G906" s="94">
        <f t="shared" si="14"/>
        <v>-299207</v>
      </c>
    </row>
    <row r="907" spans="1:7" x14ac:dyDescent="0.25">
      <c r="A907" s="1" t="s">
        <v>618</v>
      </c>
      <c r="B907" s="22" t="s">
        <v>619</v>
      </c>
      <c r="C907" s="22" t="s">
        <v>64</v>
      </c>
      <c r="D907" s="22" t="str">
        <f>VLOOKUP(A907,'2025'!$E$1:$M$3728,9,0)</f>
        <v>Concepción</v>
      </c>
      <c r="E907" s="93">
        <f>SUMIF('2025'!$E$2:$E$13728,A907,'2025'!$H$2:$H$13728)</f>
        <v>605646</v>
      </c>
      <c r="F907" s="93">
        <f>VLOOKUP(A907,'[1]DJ Empresas'!$A$7:$G$1036,7,0)</f>
        <v>286070</v>
      </c>
      <c r="G907" s="94">
        <f t="shared" si="14"/>
        <v>-319576</v>
      </c>
    </row>
    <row r="908" spans="1:7" x14ac:dyDescent="0.25">
      <c r="A908" s="1" t="s">
        <v>568</v>
      </c>
      <c r="B908" s="22" t="s">
        <v>569</v>
      </c>
      <c r="C908" s="22" t="s">
        <v>54</v>
      </c>
      <c r="D908" s="22" t="str">
        <f>VLOOKUP(A908,'2025'!$E$1:$M$3728,9,0)</f>
        <v>Santiago</v>
      </c>
      <c r="E908" s="93">
        <f>SUMIF('2025'!$E$2:$E$13728,A908,'2025'!$H$2:$H$13728)</f>
        <v>54561413</v>
      </c>
      <c r="F908" s="93">
        <f>VLOOKUP(A908,'[1]DJ Empresas'!$A$7:$G$1036,7,0)</f>
        <v>54561413</v>
      </c>
      <c r="G908" s="94">
        <f t="shared" si="14"/>
        <v>0</v>
      </c>
    </row>
    <row r="909" spans="1:7" x14ac:dyDescent="0.25">
      <c r="A909" s="1" t="s">
        <v>2134</v>
      </c>
      <c r="B909" s="22" t="s">
        <v>2135</v>
      </c>
      <c r="C909" s="22" t="s">
        <v>64</v>
      </c>
      <c r="D909" s="22" t="str">
        <f>VLOOKUP(A909,'2025'!$E$1:$M$3728,9,0)</f>
        <v>Concepción</v>
      </c>
      <c r="E909" s="93">
        <f>SUMIF('2025'!$E$2:$E$13728,A909,'2025'!$H$2:$H$13728)</f>
        <v>6244082</v>
      </c>
      <c r="F909" s="93">
        <f>VLOOKUP(A909,'[1]DJ Empresas'!$A$7:$G$1036,7,0)</f>
        <v>6244082</v>
      </c>
      <c r="G909" s="94">
        <f t="shared" si="14"/>
        <v>0</v>
      </c>
    </row>
    <row r="910" spans="1:7" x14ac:dyDescent="0.25">
      <c r="A910" s="1" t="s">
        <v>1007</v>
      </c>
      <c r="B910" s="22" t="s">
        <v>1008</v>
      </c>
      <c r="C910" s="22" t="s">
        <v>57</v>
      </c>
      <c r="D910" s="22" t="str">
        <f>VLOOKUP(A910,'2025'!$E$1:$M$3728,9,0)</f>
        <v>Santiago</v>
      </c>
      <c r="E910" s="93">
        <f>SUMIF('2025'!$E$2:$E$13728,A910,'2025'!$H$2:$H$13728)</f>
        <v>28461238</v>
      </c>
      <c r="F910" s="93">
        <f>VLOOKUP(A910,'[1]DJ Empresas'!$A$7:$G$1036,7,0)</f>
        <v>28461238</v>
      </c>
      <c r="G910" s="94">
        <f t="shared" si="14"/>
        <v>0</v>
      </c>
    </row>
    <row r="911" spans="1:7" x14ac:dyDescent="0.25">
      <c r="A911" s="1" t="s">
        <v>1612</v>
      </c>
      <c r="B911" s="22" t="s">
        <v>1613</v>
      </c>
      <c r="C911" s="22" t="s">
        <v>54</v>
      </c>
      <c r="D911" s="22" t="str">
        <f>VLOOKUP(A911,'2025'!$E$1:$M$3728,9,0)</f>
        <v>Santiago</v>
      </c>
      <c r="E911" s="93">
        <f>SUMIF('2025'!$E$2:$E$13728,A911,'2025'!$H$2:$H$13728)</f>
        <v>363637</v>
      </c>
      <c r="F911" s="93">
        <f>VLOOKUP(A911,'[1]DJ Empresas'!$A$7:$G$1036,7,0)</f>
        <v>7537852</v>
      </c>
      <c r="G911" s="94">
        <f t="shared" si="14"/>
        <v>7174215</v>
      </c>
    </row>
    <row r="912" spans="1:7" x14ac:dyDescent="0.25">
      <c r="A912" s="1" t="s">
        <v>2028</v>
      </c>
      <c r="B912" s="22" t="s">
        <v>2029</v>
      </c>
      <c r="C912" s="22" t="s">
        <v>77</v>
      </c>
      <c r="D912" s="22" t="str">
        <f>VLOOKUP(A912,'2025'!$E$1:$M$3728,9,0)</f>
        <v>Santiago</v>
      </c>
      <c r="E912" s="93">
        <f>SUMIF('2025'!$E$2:$E$13728,A912,'2025'!$H$2:$H$13728)</f>
        <v>365217</v>
      </c>
      <c r="F912" s="93">
        <f>VLOOKUP(A912,'[1]DJ Empresas'!$A$7:$G$1036,7,0)</f>
        <v>0</v>
      </c>
      <c r="G912" s="94">
        <f t="shared" si="14"/>
        <v>-365217</v>
      </c>
    </row>
    <row r="913" spans="1:7" x14ac:dyDescent="0.25">
      <c r="A913" s="1" t="s">
        <v>1447</v>
      </c>
      <c r="B913" s="22" t="s">
        <v>1448</v>
      </c>
      <c r="C913" s="22" t="s">
        <v>77</v>
      </c>
      <c r="D913" s="22" t="str">
        <f>VLOOKUP(A913,'2025'!$E$1:$M$3728,9,0)</f>
        <v>Santiago</v>
      </c>
      <c r="E913" s="93">
        <f>SUMIF('2025'!$E$2:$E$13728,A913,'2025'!$H$2:$H$13728)</f>
        <v>19035174</v>
      </c>
      <c r="F913" s="93">
        <f>VLOOKUP(A913,'[1]DJ Empresas'!$A$7:$G$1036,7,0)</f>
        <v>18633315</v>
      </c>
      <c r="G913" s="94">
        <f t="shared" si="14"/>
        <v>-401859</v>
      </c>
    </row>
    <row r="914" spans="1:7" x14ac:dyDescent="0.25">
      <c r="A914" s="1" t="s">
        <v>699</v>
      </c>
      <c r="B914" s="22" t="s">
        <v>700</v>
      </c>
      <c r="C914" s="22" t="s">
        <v>77</v>
      </c>
      <c r="D914" s="22" t="str">
        <f>VLOOKUP(A914,'2025'!$E$1:$M$3728,9,0)</f>
        <v>Santiago</v>
      </c>
      <c r="E914" s="93">
        <f>SUMIF('2025'!$E$2:$E$13728,A914,'2025'!$H$2:$H$13728)</f>
        <v>16548807</v>
      </c>
      <c r="F914" s="93">
        <f>VLOOKUP(A914,'[1]DJ Empresas'!$A$7:$G$1036,7,0)</f>
        <v>16548808</v>
      </c>
      <c r="G914" s="94">
        <f t="shared" si="14"/>
        <v>1</v>
      </c>
    </row>
    <row r="915" spans="1:7" x14ac:dyDescent="0.25">
      <c r="A915" s="1" t="s">
        <v>1600</v>
      </c>
      <c r="B915" s="22" t="s">
        <v>1601</v>
      </c>
      <c r="C915" s="22" t="s">
        <v>54</v>
      </c>
      <c r="D915" s="22" t="str">
        <f>VLOOKUP(A915,'2025'!$E$1:$M$3728,9,0)</f>
        <v>Santiago</v>
      </c>
      <c r="E915" s="93">
        <f>SUMIF('2025'!$E$2:$E$13728,A915,'2025'!$H$2:$H$13728)</f>
        <v>472174</v>
      </c>
      <c r="F915" s="93">
        <f>VLOOKUP(A915,'[1]DJ Empresas'!$A$7:$G$1036,7,0)</f>
        <v>0</v>
      </c>
      <c r="G915" s="94">
        <f t="shared" si="14"/>
        <v>-472174</v>
      </c>
    </row>
    <row r="916" spans="1:7" x14ac:dyDescent="0.25">
      <c r="A916" s="1" t="s">
        <v>2126</v>
      </c>
      <c r="B916" s="22" t="s">
        <v>2127</v>
      </c>
      <c r="C916" s="22" t="s">
        <v>42</v>
      </c>
      <c r="D916" s="22" t="str">
        <f>VLOOKUP(A916,'2025'!$E$1:$M$3728,9,0)</f>
        <v>Puerto Montt</v>
      </c>
      <c r="E916" s="93">
        <f>SUMIF('2025'!$E$2:$E$13728,A916,'2025'!$H$2:$H$13728)</f>
        <v>625875</v>
      </c>
      <c r="F916" s="93">
        <f>VLOOKUP(A916,'[1]DJ Empresas'!$A$7:$G$1036,7,0)</f>
        <v>144708</v>
      </c>
      <c r="G916" s="94">
        <f t="shared" si="14"/>
        <v>-481167</v>
      </c>
    </row>
    <row r="917" spans="1:7" x14ac:dyDescent="0.25">
      <c r="A917" s="1" t="s">
        <v>608</v>
      </c>
      <c r="B917" s="22" t="s">
        <v>609</v>
      </c>
      <c r="C917" s="22" t="s">
        <v>64</v>
      </c>
      <c r="D917" s="22" t="str">
        <f>VLOOKUP(A917,'2025'!$E$1:$M$3728,9,0)</f>
        <v>Concepción</v>
      </c>
      <c r="E917" s="93">
        <f>SUMIF('2025'!$E$2:$E$13728,A917,'2025'!$H$2:$H$13728)</f>
        <v>605646</v>
      </c>
      <c r="F917" s="93">
        <f>VLOOKUP(A917,'[1]DJ Empresas'!$A$7:$G$1036,7,0)</f>
        <v>71082</v>
      </c>
      <c r="G917" s="94">
        <f t="shared" si="14"/>
        <v>-534564</v>
      </c>
    </row>
    <row r="918" spans="1:7" x14ac:dyDescent="0.25">
      <c r="A918" s="1" t="s">
        <v>2124</v>
      </c>
      <c r="B918" s="22" t="s">
        <v>2125</v>
      </c>
      <c r="C918" s="22" t="s">
        <v>77</v>
      </c>
      <c r="D918" s="22" t="str">
        <f>VLOOKUP(A918,'2025'!$E$1:$M$3728,9,0)</f>
        <v>Santiago</v>
      </c>
      <c r="E918" s="93">
        <f>SUMIF('2025'!$E$2:$E$13728,A918,'2025'!$H$2:$H$13728)</f>
        <v>625878</v>
      </c>
      <c r="F918" s="93">
        <f>VLOOKUP(A918,'[1]DJ Empresas'!$A$7:$G$1036,7,0)</f>
        <v>90477</v>
      </c>
      <c r="G918" s="94">
        <f t="shared" si="14"/>
        <v>-535401</v>
      </c>
    </row>
    <row r="919" spans="1:7" x14ac:dyDescent="0.25">
      <c r="A919" s="1" t="s">
        <v>2469</v>
      </c>
      <c r="B919" s="22" t="s">
        <v>2470</v>
      </c>
      <c r="C919" s="22" t="s">
        <v>57</v>
      </c>
      <c r="D919" s="22" t="str">
        <f>VLOOKUP(A919,'2025'!$E$1:$M$3728,9,0)</f>
        <v>Santiago</v>
      </c>
      <c r="E919" s="93">
        <f>SUMIF('2025'!$E$2:$E$13728,A919,'2025'!$H$2:$H$13728)</f>
        <v>548234</v>
      </c>
      <c r="F919" s="93">
        <f>VLOOKUP(A919,'[1]DJ Empresas'!$A$7:$G$1036,7,0)</f>
        <v>48810177</v>
      </c>
      <c r="G919" s="94">
        <f t="shared" si="14"/>
        <v>48261943</v>
      </c>
    </row>
    <row r="920" spans="1:7" x14ac:dyDescent="0.25">
      <c r="A920" s="1" t="s">
        <v>279</v>
      </c>
      <c r="B920" s="22" t="s">
        <v>280</v>
      </c>
      <c r="C920" s="22" t="s">
        <v>57</v>
      </c>
      <c r="D920" s="22" t="str">
        <f>VLOOKUP(A920,'2025'!$E$1:$M$3728,9,0)</f>
        <v>Santiago</v>
      </c>
      <c r="E920" s="93">
        <f>SUMIF('2025'!$E$2:$E$13728,A920,'2025'!$H$2:$H$13728)</f>
        <v>130301615</v>
      </c>
      <c r="F920" s="93">
        <f>VLOOKUP(A920,'[1]DJ Empresas'!$A$7:$G$1036,7,0)</f>
        <v>130301615</v>
      </c>
      <c r="G920" s="94">
        <f t="shared" si="14"/>
        <v>0</v>
      </c>
    </row>
    <row r="921" spans="1:7" x14ac:dyDescent="0.25">
      <c r="A921" s="1" t="s">
        <v>78</v>
      </c>
      <c r="B921" s="22" t="s">
        <v>79</v>
      </c>
      <c r="C921" s="22" t="s">
        <v>57</v>
      </c>
      <c r="D921" s="22" t="str">
        <f>VLOOKUP(A921,'2025'!$E$1:$M$3728,9,0)</f>
        <v>Santiago</v>
      </c>
      <c r="E921" s="93">
        <f>SUMIF('2025'!$E$2:$E$13728,A921,'2025'!$H$2:$H$13728)</f>
        <v>625878</v>
      </c>
      <c r="F921" s="93">
        <f>VLOOKUP(A921,'[1]DJ Empresas'!$A$7:$G$1036,7,0)</f>
        <v>511742</v>
      </c>
      <c r="G921" s="94">
        <f t="shared" si="14"/>
        <v>-114136</v>
      </c>
    </row>
    <row r="922" spans="1:7" x14ac:dyDescent="0.25">
      <c r="A922" s="1" t="s">
        <v>2503</v>
      </c>
      <c r="B922" s="22" t="s">
        <v>2504</v>
      </c>
      <c r="C922" s="22" t="s">
        <v>54</v>
      </c>
      <c r="D922" s="22" t="str">
        <f>VLOOKUP(A922,'2025'!$E$1:$M$3728,9,0)</f>
        <v>Santiago</v>
      </c>
      <c r="E922" s="93">
        <f>SUMIF('2025'!$E$2:$E$13728,A922,'2025'!$H$2:$H$13728)</f>
        <v>649412</v>
      </c>
      <c r="F922" s="93">
        <f>VLOOKUP(A922,'[1]DJ Empresas'!$A$7:$G$1036,7,0)</f>
        <v>2439839</v>
      </c>
      <c r="G922" s="94">
        <f t="shared" si="14"/>
        <v>1790427</v>
      </c>
    </row>
    <row r="923" spans="1:7" x14ac:dyDescent="0.25">
      <c r="A923" s="1" t="s">
        <v>58</v>
      </c>
      <c r="B923" s="22" t="s">
        <v>59</v>
      </c>
      <c r="C923" s="22" t="s">
        <v>54</v>
      </c>
      <c r="D923" s="22" t="str">
        <f>VLOOKUP(A923,'2025'!$E$1:$M$3728,9,0)</f>
        <v>Santiago</v>
      </c>
      <c r="E923" s="93">
        <f>SUMIF('2025'!$E$2:$E$13728,A923,'2025'!$H$2:$H$13728)</f>
        <v>11888876</v>
      </c>
      <c r="F923" s="93">
        <f>VLOOKUP(A923,'[1]DJ Empresas'!$A$7:$G$1036,7,0)</f>
        <v>11180930</v>
      </c>
      <c r="G923" s="94">
        <f t="shared" si="14"/>
        <v>-707946</v>
      </c>
    </row>
    <row r="924" spans="1:7" x14ac:dyDescent="0.25">
      <c r="A924" s="1" t="s">
        <v>2311</v>
      </c>
      <c r="B924" s="22" t="s">
        <v>2312</v>
      </c>
      <c r="C924" s="22" t="s">
        <v>347</v>
      </c>
      <c r="D924" s="22" t="str">
        <f>VLOOKUP(A924,'2025'!$E$1:$M$3728,9,0)</f>
        <v>Temuco</v>
      </c>
      <c r="E924" s="93">
        <f>SUMIF('2025'!$E$2:$E$13728,A924,'2025'!$H$2:$H$13728)</f>
        <v>2005113</v>
      </c>
      <c r="F924" s="93">
        <f>VLOOKUP(A924,'[1]DJ Empresas'!$A$7:$G$1036,7,0)</f>
        <v>1262523</v>
      </c>
      <c r="G924" s="94">
        <f t="shared" si="14"/>
        <v>-742590</v>
      </c>
    </row>
    <row r="925" spans="1:7" x14ac:dyDescent="0.25">
      <c r="A925" s="1" t="s">
        <v>640</v>
      </c>
      <c r="B925" s="22" t="s">
        <v>641</v>
      </c>
      <c r="C925" s="22" t="s">
        <v>51</v>
      </c>
      <c r="D925" s="22" t="str">
        <f>VLOOKUP(A925,'2025'!$E$1:$M$3728,9,0)</f>
        <v>Viña Del Mar</v>
      </c>
      <c r="E925" s="93">
        <f>SUMIF('2025'!$E$2:$E$13728,A925,'2025'!$H$2:$H$13728)</f>
        <v>18668542</v>
      </c>
      <c r="F925" s="93">
        <f>VLOOKUP(A925,'[1]DJ Empresas'!$A$7:$G$1036,7,0)</f>
        <v>17914501</v>
      </c>
      <c r="G925" s="94">
        <f t="shared" si="14"/>
        <v>-754041</v>
      </c>
    </row>
    <row r="926" spans="1:7" x14ac:dyDescent="0.25">
      <c r="A926" s="1" t="s">
        <v>181</v>
      </c>
      <c r="B926" s="22" t="s">
        <v>182</v>
      </c>
      <c r="C926" s="22" t="s">
        <v>51</v>
      </c>
      <c r="D926" s="22" t="str">
        <f>VLOOKUP(A926,'2025'!$E$1:$M$3728,9,0)</f>
        <v>La Serena</v>
      </c>
      <c r="E926" s="93">
        <f>SUMIF('2025'!$E$2:$E$13728,A926,'2025'!$H$2:$H$13728)</f>
        <v>14774569</v>
      </c>
      <c r="F926" s="93">
        <f>VLOOKUP(A926,'[1]DJ Empresas'!$A$7:$G$1036,7,0)</f>
        <v>13960189</v>
      </c>
      <c r="G926" s="94">
        <f t="shared" si="14"/>
        <v>-814380</v>
      </c>
    </row>
    <row r="927" spans="1:7" x14ac:dyDescent="0.25">
      <c r="A927" s="1" t="s">
        <v>2449</v>
      </c>
      <c r="B927" s="22" t="s">
        <v>2450</v>
      </c>
      <c r="C927" s="22" t="s">
        <v>77</v>
      </c>
      <c r="D927" s="22" t="str">
        <f>VLOOKUP(A927,'2025'!$E$1:$M$3728,9,0)</f>
        <v>Santiago</v>
      </c>
      <c r="E927" s="93">
        <f>SUMIF('2025'!$E$2:$E$13728,A927,'2025'!$H$2:$H$13728)</f>
        <v>15061727</v>
      </c>
      <c r="F927" s="93">
        <f>VLOOKUP(A927,'[1]DJ Empresas'!$A$7:$G$1036,7,0)</f>
        <v>14185750</v>
      </c>
      <c r="G927" s="94">
        <f t="shared" si="14"/>
        <v>-875977</v>
      </c>
    </row>
    <row r="928" spans="1:7" x14ac:dyDescent="0.25">
      <c r="A928" s="1" t="s">
        <v>2138</v>
      </c>
      <c r="B928" s="22" t="s">
        <v>2139</v>
      </c>
      <c r="C928" s="22" t="s">
        <v>64</v>
      </c>
      <c r="D928" s="22" t="str">
        <f>VLOOKUP(A928,'2025'!$E$1:$M$3728,9,0)</f>
        <v>Maule</v>
      </c>
      <c r="E928" s="93">
        <f>SUMIF('2025'!$E$2:$E$13728,A928,'2025'!$H$2:$H$13728)</f>
        <v>1200000</v>
      </c>
      <c r="F928" s="93">
        <f>VLOOKUP(A928,'[1]DJ Empresas'!$A$7:$G$1036,7,0)</f>
        <v>1252239</v>
      </c>
      <c r="G928" s="94">
        <f t="shared" si="14"/>
        <v>52239</v>
      </c>
    </row>
    <row r="929" spans="1:7" x14ac:dyDescent="0.25">
      <c r="A929" s="1" t="s">
        <v>1339</v>
      </c>
      <c r="B929" s="22" t="s">
        <v>1340</v>
      </c>
      <c r="C929" s="22" t="s">
        <v>54</v>
      </c>
      <c r="D929" s="22" t="str">
        <f>VLOOKUP(A929,'2025'!$E$1:$M$3728,9,0)</f>
        <v>Santiago</v>
      </c>
      <c r="E929" s="93">
        <f>SUMIF('2025'!$E$2:$E$13728,A929,'2025'!$H$2:$H$13728)</f>
        <v>903913</v>
      </c>
      <c r="F929" s="93">
        <f>VLOOKUP(A929,'[1]DJ Empresas'!$A$7:$G$1036,7,0)</f>
        <v>0</v>
      </c>
      <c r="G929" s="94">
        <f t="shared" si="14"/>
        <v>-903913</v>
      </c>
    </row>
    <row r="930" spans="1:7" x14ac:dyDescent="0.25">
      <c r="A930" s="1" t="s">
        <v>1119</v>
      </c>
      <c r="B930" s="22" t="s">
        <v>1120</v>
      </c>
      <c r="C930" s="22" t="s">
        <v>77</v>
      </c>
      <c r="D930" s="22" t="str">
        <f>VLOOKUP(A930,'2025'!$E$1:$M$3728,9,0)</f>
        <v>Santiago</v>
      </c>
      <c r="E930" s="93">
        <f>SUMIF('2025'!$E$2:$E$13728,A930,'2025'!$H$2:$H$13728)</f>
        <v>189193578</v>
      </c>
      <c r="F930" s="93">
        <f>VLOOKUP(A930,'[1]DJ Empresas'!$A$7:$G$1036,7,0)</f>
        <v>189193578</v>
      </c>
      <c r="G930" s="94">
        <f t="shared" si="14"/>
        <v>0</v>
      </c>
    </row>
    <row r="931" spans="1:7" x14ac:dyDescent="0.25">
      <c r="A931" s="1" t="s">
        <v>930</v>
      </c>
      <c r="B931" s="22" t="s">
        <v>931</v>
      </c>
      <c r="C931" s="22" t="s">
        <v>47</v>
      </c>
      <c r="D931" s="22" t="str">
        <f>VLOOKUP(A931,'2025'!$E$1:$M$3728,9,0)</f>
        <v>Santiago</v>
      </c>
      <c r="E931" s="93">
        <f>SUMIF('2025'!$E$2:$E$13728,A931,'2025'!$H$2:$H$13728)</f>
        <v>944211</v>
      </c>
      <c r="F931" s="93">
        <f>VLOOKUP(A931,'[1]DJ Empresas'!$A$7:$G$1036,7,0)</f>
        <v>0</v>
      </c>
      <c r="G931" s="94">
        <f t="shared" si="14"/>
        <v>-944211</v>
      </c>
    </row>
    <row r="932" spans="1:7" x14ac:dyDescent="0.25">
      <c r="A932" s="1" t="s">
        <v>590</v>
      </c>
      <c r="B932" s="22" t="s">
        <v>591</v>
      </c>
      <c r="C932" s="22" t="s">
        <v>57</v>
      </c>
      <c r="D932" s="22" t="str">
        <f>VLOOKUP(A932,'2025'!$E$1:$M$3728,9,0)</f>
        <v>Santiago</v>
      </c>
      <c r="E932" s="93">
        <f>SUMIF('2025'!$E$2:$E$13728,A932,'2025'!$H$2:$H$13728)</f>
        <v>4638089</v>
      </c>
      <c r="F932" s="93">
        <f>VLOOKUP(A932,'[1]DJ Empresas'!$A$7:$G$1036,7,0)</f>
        <v>4638090</v>
      </c>
      <c r="G932" s="94">
        <f t="shared" si="14"/>
        <v>1</v>
      </c>
    </row>
    <row r="933" spans="1:7" x14ac:dyDescent="0.25">
      <c r="A933" s="1" t="s">
        <v>1686</v>
      </c>
      <c r="B933" s="22" t="s">
        <v>1687</v>
      </c>
      <c r="C933" s="22" t="s">
        <v>77</v>
      </c>
      <c r="D933" s="22" t="str">
        <f>VLOOKUP(A933,'2025'!$E$1:$M$3728,9,0)</f>
        <v>Santiago</v>
      </c>
      <c r="E933" s="93">
        <f>SUMIF('2025'!$E$2:$E$13728,A933,'2025'!$H$2:$H$13728)</f>
        <v>1000000</v>
      </c>
      <c r="F933" s="93">
        <f>VLOOKUP(A933,'[1]DJ Empresas'!$A$7:$G$1036,7,0)</f>
        <v>35914571</v>
      </c>
      <c r="G933" s="94">
        <f t="shared" si="14"/>
        <v>34914571</v>
      </c>
    </row>
    <row r="934" spans="1:7" x14ac:dyDescent="0.25">
      <c r="A934" s="1" t="s">
        <v>1293</v>
      </c>
      <c r="B934" s="22" t="s">
        <v>1294</v>
      </c>
      <c r="C934" s="22" t="s">
        <v>54</v>
      </c>
      <c r="D934" s="22" t="str">
        <f>VLOOKUP(A934,'2025'!$E$1:$M$3728,9,0)</f>
        <v>Santiago</v>
      </c>
      <c r="E934" s="93">
        <f>SUMIF('2025'!$E$2:$E$13728,A934,'2025'!$H$2:$H$13728)</f>
        <v>14881953</v>
      </c>
      <c r="F934" s="93">
        <f>VLOOKUP(A934,'[1]DJ Empresas'!$A$7:$G$1036,7,0)</f>
        <v>14881953</v>
      </c>
      <c r="G934" s="94">
        <f t="shared" si="14"/>
        <v>0</v>
      </c>
    </row>
    <row r="935" spans="1:7" x14ac:dyDescent="0.25">
      <c r="A935" s="1" t="s">
        <v>1494</v>
      </c>
      <c r="B935" s="22" t="s">
        <v>1495</v>
      </c>
      <c r="C935" s="22" t="s">
        <v>51</v>
      </c>
      <c r="D935" s="22" t="str">
        <f>VLOOKUP(A935,'2025'!$E$1:$M$3728,9,0)</f>
        <v>La Serena</v>
      </c>
      <c r="E935" s="93">
        <f>SUMIF('2025'!$E$2:$E$13728,A935,'2025'!$H$2:$H$13728)</f>
        <v>8244444</v>
      </c>
      <c r="F935" s="93">
        <f>VLOOKUP(A935,'[1]DJ Empresas'!$A$7:$G$1036,7,0)</f>
        <v>7010677</v>
      </c>
      <c r="G935" s="94">
        <f t="shared" si="14"/>
        <v>-1233767</v>
      </c>
    </row>
    <row r="936" spans="1:7" x14ac:dyDescent="0.25">
      <c r="A936" s="1" t="s">
        <v>800</v>
      </c>
      <c r="B936" s="22" t="s">
        <v>801</v>
      </c>
      <c r="C936" s="22" t="s">
        <v>57</v>
      </c>
      <c r="D936" s="22" t="str">
        <f>VLOOKUP(A936,'2025'!$E$1:$M$3728,9,0)</f>
        <v>Santiago</v>
      </c>
      <c r="E936" s="93">
        <f>SUMIF('2025'!$E$2:$E$13728,A936,'2025'!$H$2:$H$13728)</f>
        <v>1268708</v>
      </c>
      <c r="F936" s="93">
        <f>VLOOKUP(A936,'[1]DJ Empresas'!$A$7:$G$1036,7,0)</f>
        <v>26798815</v>
      </c>
      <c r="G936" s="94">
        <f t="shared" si="14"/>
        <v>25530107</v>
      </c>
    </row>
    <row r="937" spans="1:7" x14ac:dyDescent="0.25">
      <c r="A937" s="1" t="s">
        <v>1863</v>
      </c>
      <c r="B937" s="22" t="s">
        <v>1864</v>
      </c>
      <c r="C937" s="22" t="s">
        <v>54</v>
      </c>
      <c r="D937" s="22" t="str">
        <f>VLOOKUP(A937,'2025'!$E$1:$M$3728,9,0)</f>
        <v>Santiago</v>
      </c>
      <c r="E937" s="93">
        <f>SUMIF('2025'!$E$2:$E$13728,A937,'2025'!$H$2:$H$13728)</f>
        <v>1298824</v>
      </c>
      <c r="F937" s="93">
        <f>VLOOKUP(A937,'[1]DJ Empresas'!$A$7:$G$1036,7,0)</f>
        <v>9155987</v>
      </c>
      <c r="G937" s="94">
        <f t="shared" si="14"/>
        <v>7857163</v>
      </c>
    </row>
    <row r="938" spans="1:7" x14ac:dyDescent="0.25">
      <c r="A938" s="1" t="s">
        <v>384</v>
      </c>
      <c r="B938" s="22" t="s">
        <v>385</v>
      </c>
      <c r="C938" s="22" t="s">
        <v>51</v>
      </c>
      <c r="D938" s="22" t="str">
        <f>VLOOKUP(A938,'2025'!$E$1:$M$3728,9,0)</f>
        <v>La Serena</v>
      </c>
      <c r="E938" s="93">
        <f>SUMIF('2025'!$E$2:$E$13728,A938,'2025'!$H$2:$H$13728)</f>
        <v>24277275</v>
      </c>
      <c r="F938" s="93">
        <f>VLOOKUP(A938,'[1]DJ Empresas'!$A$7:$G$1036,7,0)</f>
        <v>22918850</v>
      </c>
      <c r="G938" s="94">
        <f t="shared" si="14"/>
        <v>-1358425</v>
      </c>
    </row>
    <row r="939" spans="1:7" x14ac:dyDescent="0.25">
      <c r="A939" s="1" t="s">
        <v>489</v>
      </c>
      <c r="B939" s="22" t="s">
        <v>490</v>
      </c>
      <c r="C939" s="22" t="s">
        <v>57</v>
      </c>
      <c r="D939" s="22" t="str">
        <f>VLOOKUP(A939,'2025'!$E$1:$M$3728,9,0)</f>
        <v>Santiago</v>
      </c>
      <c r="E939" s="93">
        <f>SUMIF('2025'!$E$2:$E$13728,A939,'2025'!$H$2:$H$13728)</f>
        <v>48146393</v>
      </c>
      <c r="F939" s="93">
        <f>VLOOKUP(A939,'[1]DJ Empresas'!$A$7:$G$1036,7,0)</f>
        <v>48346416</v>
      </c>
      <c r="G939" s="94">
        <f t="shared" si="14"/>
        <v>200023</v>
      </c>
    </row>
    <row r="940" spans="1:7" x14ac:dyDescent="0.25">
      <c r="A940" s="1" t="s">
        <v>2002</v>
      </c>
      <c r="B940" s="22" t="s">
        <v>2003</v>
      </c>
      <c r="C940" s="22" t="s">
        <v>54</v>
      </c>
      <c r="D940" s="22" t="str">
        <f>VLOOKUP(A940,'2025'!$E$1:$M$3728,9,0)</f>
        <v>Santiago</v>
      </c>
      <c r="E940" s="93">
        <f>SUMIF('2025'!$E$2:$E$13728,A940,'2025'!$H$2:$H$13728)</f>
        <v>1448206</v>
      </c>
      <c r="F940" s="93">
        <f>VLOOKUP(A940,'[1]DJ Empresas'!$A$7:$G$1036,7,0)</f>
        <v>2874465</v>
      </c>
      <c r="G940" s="94">
        <f t="shared" si="14"/>
        <v>1426259</v>
      </c>
    </row>
    <row r="941" spans="1:7" x14ac:dyDescent="0.25">
      <c r="A941" s="1" t="s">
        <v>1727</v>
      </c>
      <c r="B941" s="22" t="s">
        <v>1728</v>
      </c>
      <c r="C941" s="22" t="s">
        <v>77</v>
      </c>
      <c r="D941" s="22" t="str">
        <f>VLOOKUP(A941,'2025'!$E$1:$M$3728,9,0)</f>
        <v>Santiago</v>
      </c>
      <c r="E941" s="93">
        <f>SUMIF('2025'!$E$2:$E$13728,A941,'2025'!$H$2:$H$13728)</f>
        <v>14501886</v>
      </c>
      <c r="F941" s="93">
        <f>VLOOKUP(A941,'[1]DJ Empresas'!$A$7:$G$1036,7,0)</f>
        <v>13052593</v>
      </c>
      <c r="G941" s="94">
        <f t="shared" si="14"/>
        <v>-1449293</v>
      </c>
    </row>
    <row r="942" spans="1:7" x14ac:dyDescent="0.25">
      <c r="A942" s="1" t="s">
        <v>2159</v>
      </c>
      <c r="B942" s="22" t="s">
        <v>2160</v>
      </c>
      <c r="C942" s="22" t="s">
        <v>47</v>
      </c>
      <c r="D942" s="22" t="str">
        <f>VLOOKUP(A942,'2025'!$E$1:$M$3728,9,0)</f>
        <v>Santiago</v>
      </c>
      <c r="E942" s="93">
        <f>SUMIF('2025'!$E$2:$E$13728,A942,'2025'!$H$2:$H$13728)</f>
        <v>1500000</v>
      </c>
      <c r="F942" s="93">
        <f>VLOOKUP(A942,'[1]DJ Empresas'!$A$7:$G$1036,7,0)</f>
        <v>1593200</v>
      </c>
      <c r="G942" s="94">
        <f t="shared" si="14"/>
        <v>93200</v>
      </c>
    </row>
    <row r="943" spans="1:7" x14ac:dyDescent="0.25">
      <c r="A943" s="1" t="s">
        <v>1986</v>
      </c>
      <c r="B943" s="22" t="s">
        <v>1987</v>
      </c>
      <c r="C943" s="22" t="s">
        <v>57</v>
      </c>
      <c r="D943" s="22" t="str">
        <f>VLOOKUP(A943,'2025'!$E$1:$M$3728,9,0)</f>
        <v>Santiago</v>
      </c>
      <c r="E943" s="93">
        <f>SUMIF('2025'!$E$2:$E$13728,A943,'2025'!$H$2:$H$13728)</f>
        <v>1505647</v>
      </c>
      <c r="F943" s="93">
        <f>VLOOKUP(A943,'[1]DJ Empresas'!$A$7:$G$1036,7,0)</f>
        <v>19424621</v>
      </c>
      <c r="G943" s="94">
        <f t="shared" si="14"/>
        <v>17918974</v>
      </c>
    </row>
    <row r="944" spans="1:7" x14ac:dyDescent="0.25">
      <c r="A944" s="1" t="s">
        <v>1927</v>
      </c>
      <c r="B944" s="22" t="s">
        <v>1928</v>
      </c>
      <c r="C944" s="22" t="s">
        <v>51</v>
      </c>
      <c r="D944" s="22" t="str">
        <f>VLOOKUP(A944,'2025'!$E$1:$M$3728,9,0)</f>
        <v>Viña Del Mar</v>
      </c>
      <c r="E944" s="93">
        <f>SUMIF('2025'!$E$2:$E$13728,A944,'2025'!$H$2:$H$13728)</f>
        <v>3128125</v>
      </c>
      <c r="F944" s="93">
        <f>VLOOKUP(A944,'[1]DJ Empresas'!$A$7:$G$1036,7,0)</f>
        <v>1574610</v>
      </c>
      <c r="G944" s="94">
        <f t="shared" si="14"/>
        <v>-1553515</v>
      </c>
    </row>
    <row r="945" spans="1:7" x14ac:dyDescent="0.25">
      <c r="A945" s="1" t="s">
        <v>791</v>
      </c>
      <c r="B945" s="22" t="s">
        <v>792</v>
      </c>
      <c r="C945" s="22" t="s">
        <v>57</v>
      </c>
      <c r="D945" s="22" t="str">
        <f>VLOOKUP(A945,'2025'!$E$1:$M$3728,9,0)</f>
        <v>Santiago</v>
      </c>
      <c r="E945" s="93">
        <f>SUMIF('2025'!$E$2:$E$13728,A945,'2025'!$H$2:$H$13728)</f>
        <v>1565003</v>
      </c>
      <c r="F945" s="93">
        <f>VLOOKUP(A945,'[1]DJ Empresas'!$A$7:$G$1036,7,0)</f>
        <v>0</v>
      </c>
      <c r="G945" s="94">
        <f t="shared" si="14"/>
        <v>-1565003</v>
      </c>
    </row>
    <row r="946" spans="1:7" x14ac:dyDescent="0.25">
      <c r="A946" s="1" t="s">
        <v>1566</v>
      </c>
      <c r="B946" s="22" t="s">
        <v>1567</v>
      </c>
      <c r="C946" s="22" t="s">
        <v>42</v>
      </c>
      <c r="D946" s="22" t="str">
        <f>VLOOKUP(A946,'2025'!$E$1:$M$3728,9,0)</f>
        <v>Puerto Montt</v>
      </c>
      <c r="E946" s="93">
        <f>SUMIF('2025'!$E$2:$E$13728,A946,'2025'!$H$2:$H$13728)</f>
        <v>9221667</v>
      </c>
      <c r="F946" s="93">
        <f>VLOOKUP(A946,'[1]DJ Empresas'!$A$7:$G$1036,7,0)</f>
        <v>7456773</v>
      </c>
      <c r="G946" s="94">
        <f t="shared" si="14"/>
        <v>-1764894</v>
      </c>
    </row>
    <row r="947" spans="1:7" x14ac:dyDescent="0.25">
      <c r="A947" s="1" t="s">
        <v>2198</v>
      </c>
      <c r="B947" s="22" t="s">
        <v>2199</v>
      </c>
      <c r="C947" s="22" t="s">
        <v>57</v>
      </c>
      <c r="D947" s="22" t="str">
        <f>VLOOKUP(A947,'2025'!$E$1:$M$3728,9,0)</f>
        <v>Santiago</v>
      </c>
      <c r="E947" s="93">
        <f>SUMIF('2025'!$E$2:$E$13728,A947,'2025'!$H$2:$H$13728)</f>
        <v>1765598</v>
      </c>
      <c r="F947" s="93">
        <f>VLOOKUP(A947,'[1]DJ Empresas'!$A$7:$G$1036,7,0)</f>
        <v>0</v>
      </c>
      <c r="G947" s="94">
        <f t="shared" si="14"/>
        <v>-1765598</v>
      </c>
    </row>
    <row r="948" spans="1:7" x14ac:dyDescent="0.25">
      <c r="A948" s="1" t="s">
        <v>1382</v>
      </c>
      <c r="B948" s="22" t="s">
        <v>1383</v>
      </c>
      <c r="C948" s="22" t="s">
        <v>77</v>
      </c>
      <c r="D948" s="22" t="str">
        <f>VLOOKUP(A948,'2025'!$E$1:$M$3728,9,0)</f>
        <v>Santiago</v>
      </c>
      <c r="E948" s="93">
        <f>SUMIF('2025'!$E$2:$E$13728,A948,'2025'!$H$2:$H$13728)</f>
        <v>4407977</v>
      </c>
      <c r="F948" s="93">
        <f>VLOOKUP(A948,'[1]DJ Empresas'!$A$7:$G$1036,7,0)</f>
        <v>4407977</v>
      </c>
      <c r="G948" s="94">
        <f t="shared" si="14"/>
        <v>0</v>
      </c>
    </row>
    <row r="949" spans="1:7" x14ac:dyDescent="0.25">
      <c r="A949" s="1" t="s">
        <v>240</v>
      </c>
      <c r="B949" s="22" t="s">
        <v>241</v>
      </c>
      <c r="C949" s="22" t="s">
        <v>57</v>
      </c>
      <c r="D949" s="22" t="str">
        <f>VLOOKUP(A949,'2025'!$E$1:$M$3728,9,0)</f>
        <v>Santiago</v>
      </c>
      <c r="E949" s="93">
        <f>SUMIF('2025'!$E$2:$E$13728,A949,'2025'!$H$2:$H$13728)</f>
        <v>1800000</v>
      </c>
      <c r="F949" s="93">
        <f>VLOOKUP(A949,'[1]DJ Empresas'!$A$7:$G$1036,7,0)</f>
        <v>1803831</v>
      </c>
      <c r="G949" s="94">
        <f t="shared" si="14"/>
        <v>3831</v>
      </c>
    </row>
    <row r="950" spans="1:7" x14ac:dyDescent="0.25">
      <c r="A950" s="1" t="s">
        <v>1894</v>
      </c>
      <c r="B950" s="22" t="s">
        <v>1895</v>
      </c>
      <c r="C950" s="22" t="s">
        <v>47</v>
      </c>
      <c r="D950" s="22" t="str">
        <f>VLOOKUP(A950,'2025'!$E$1:$M$3728,9,0)</f>
        <v>Santiago</v>
      </c>
      <c r="E950" s="93">
        <f>SUMIF('2025'!$E$2:$E$13728,A950,'2025'!$H$2:$H$13728)</f>
        <v>2313409</v>
      </c>
      <c r="F950" s="93">
        <f>VLOOKUP(A950,'[1]DJ Empresas'!$A$7:$G$1036,7,0)</f>
        <v>0</v>
      </c>
      <c r="G950" s="94">
        <f t="shared" si="14"/>
        <v>-2313409</v>
      </c>
    </row>
    <row r="951" spans="1:7" x14ac:dyDescent="0.25">
      <c r="A951" s="1" t="s">
        <v>2501</v>
      </c>
      <c r="B951" s="22" t="s">
        <v>2502</v>
      </c>
      <c r="C951" s="22" t="s">
        <v>54</v>
      </c>
      <c r="D951" s="22" t="str">
        <f>VLOOKUP(A951,'2025'!$E$1:$M$3728,9,0)</f>
        <v>Santiago</v>
      </c>
      <c r="E951" s="93">
        <f>SUMIF('2025'!$E$2:$E$13728,A951,'2025'!$H$2:$H$13728)</f>
        <v>2340967</v>
      </c>
      <c r="F951" s="93">
        <f>VLOOKUP(A951,'[1]DJ Empresas'!$A$7:$G$1036,7,0)</f>
        <v>0</v>
      </c>
      <c r="G951" s="94">
        <f t="shared" si="14"/>
        <v>-2340967</v>
      </c>
    </row>
    <row r="952" spans="1:7" x14ac:dyDescent="0.25">
      <c r="A952" s="1" t="s">
        <v>624</v>
      </c>
      <c r="B952" s="22" t="s">
        <v>625</v>
      </c>
      <c r="C952" s="22" t="s">
        <v>57</v>
      </c>
      <c r="D952" s="22" t="str">
        <f>VLOOKUP(A952,'2025'!$E$1:$M$3728,9,0)</f>
        <v>Santiago</v>
      </c>
      <c r="E952" s="93">
        <f>SUMIF('2025'!$E$2:$E$13728,A952,'2025'!$H$2:$H$13728)</f>
        <v>77202102</v>
      </c>
      <c r="F952" s="93">
        <f>VLOOKUP(A952,'[1]DJ Empresas'!$A$7:$G$1036,7,0)</f>
        <v>77202102</v>
      </c>
      <c r="G952" s="94">
        <f t="shared" si="14"/>
        <v>0</v>
      </c>
    </row>
    <row r="953" spans="1:7" x14ac:dyDescent="0.25">
      <c r="A953" s="1" t="s">
        <v>2299</v>
      </c>
      <c r="B953" s="22" t="s">
        <v>2300</v>
      </c>
      <c r="C953" s="22" t="s">
        <v>42</v>
      </c>
      <c r="D953" s="22" t="str">
        <f>VLOOKUP(A953,'2025'!$E$1:$M$3728,9,0)</f>
        <v>Puerto Montt</v>
      </c>
      <c r="E953" s="93">
        <f>SUMIF('2025'!$E$2:$E$13728,A953,'2025'!$H$2:$H$13728)</f>
        <v>2950769</v>
      </c>
      <c r="F953" s="93">
        <f>VLOOKUP(A953,'[1]DJ Empresas'!$A$7:$G$1036,7,0)</f>
        <v>0</v>
      </c>
      <c r="G953" s="94">
        <f t="shared" si="14"/>
        <v>-2950769</v>
      </c>
    </row>
    <row r="954" spans="1:7" x14ac:dyDescent="0.25">
      <c r="A954" s="1" t="s">
        <v>2173</v>
      </c>
      <c r="B954" s="22" t="s">
        <v>2174</v>
      </c>
      <c r="C954" s="22" t="s">
        <v>47</v>
      </c>
      <c r="D954" s="22" t="str">
        <f>VLOOKUP(A954,'2025'!$E$1:$M$3728,9,0)</f>
        <v>Santiago</v>
      </c>
      <c r="E954" s="93">
        <f>SUMIF('2025'!$E$2:$E$13728,A954,'2025'!$H$2:$H$13728)</f>
        <v>14024463</v>
      </c>
      <c r="F954" s="93">
        <f>VLOOKUP(A954,'[1]DJ Empresas'!$A$7:$G$1036,7,0)</f>
        <v>14024463</v>
      </c>
      <c r="G954" s="94">
        <f t="shared" si="14"/>
        <v>0</v>
      </c>
    </row>
    <row r="955" spans="1:7" x14ac:dyDescent="0.25">
      <c r="A955" s="1" t="s">
        <v>2399</v>
      </c>
      <c r="B955" s="22" t="s">
        <v>2400</v>
      </c>
      <c r="C955" s="22" t="s">
        <v>77</v>
      </c>
      <c r="D955" s="22" t="str">
        <f>VLOOKUP(A955,'2025'!$E$1:$M$3728,9,0)</f>
        <v>Santiago</v>
      </c>
      <c r="E955" s="93">
        <f>SUMIF('2025'!$E$2:$E$13728,A955,'2025'!$H$2:$H$13728)</f>
        <v>2984663</v>
      </c>
      <c r="F955" s="93">
        <f>VLOOKUP(A955,'[1]DJ Empresas'!$A$7:$G$1036,7,0)</f>
        <v>13178980</v>
      </c>
      <c r="G955" s="94">
        <f t="shared" si="14"/>
        <v>10194317</v>
      </c>
    </row>
    <row r="956" spans="1:7" x14ac:dyDescent="0.25">
      <c r="A956" s="1" t="s">
        <v>1510</v>
      </c>
      <c r="B956" s="22" t="s">
        <v>1511</v>
      </c>
      <c r="C956" s="22" t="s">
        <v>57</v>
      </c>
      <c r="D956" s="22" t="str">
        <f>VLOOKUP(A956,'2025'!$E$1:$M$3728,9,0)</f>
        <v>Santiago</v>
      </c>
      <c r="E956" s="93">
        <f>SUMIF('2025'!$E$2:$E$13728,A956,'2025'!$H$2:$H$13728)</f>
        <v>29895935</v>
      </c>
      <c r="F956" s="93">
        <f>VLOOKUP(A956,'[1]DJ Empresas'!$A$7:$G$1036,7,0)</f>
        <v>26588916</v>
      </c>
      <c r="G956" s="94">
        <f t="shared" si="14"/>
        <v>-3307019</v>
      </c>
    </row>
    <row r="957" spans="1:7" x14ac:dyDescent="0.25">
      <c r="A957" s="1" t="s">
        <v>1700</v>
      </c>
      <c r="B957" s="22" t="s">
        <v>1701</v>
      </c>
      <c r="C957" s="22" t="s">
        <v>47</v>
      </c>
      <c r="D957" s="22" t="str">
        <f>VLOOKUP(A957,'2025'!$E$1:$M$3728,9,0)</f>
        <v>Santiago</v>
      </c>
      <c r="E957" s="93">
        <f>SUMIF('2025'!$E$2:$E$13728,A957,'2025'!$H$2:$H$13728)</f>
        <v>13086842</v>
      </c>
      <c r="F957" s="93">
        <f>VLOOKUP(A957,'[1]DJ Empresas'!$A$7:$G$1036,7,0)</f>
        <v>9704969</v>
      </c>
      <c r="G957" s="94">
        <f t="shared" si="14"/>
        <v>-3381873</v>
      </c>
    </row>
    <row r="958" spans="1:7" x14ac:dyDescent="0.25">
      <c r="A958" s="1" t="s">
        <v>2285</v>
      </c>
      <c r="B958" s="22" t="s">
        <v>2286</v>
      </c>
      <c r="C958" s="22" t="s">
        <v>77</v>
      </c>
      <c r="D958" s="22" t="str">
        <f>VLOOKUP(A958,'2025'!$E$1:$M$3728,9,0)</f>
        <v>Santiago</v>
      </c>
      <c r="E958" s="93">
        <f>SUMIF('2025'!$E$2:$E$13728,A958,'2025'!$H$2:$H$13728)</f>
        <v>3450000</v>
      </c>
      <c r="F958" s="93">
        <f>VLOOKUP(A958,'[1]DJ Empresas'!$A$7:$G$1036,7,0)</f>
        <v>20953498</v>
      </c>
      <c r="G958" s="94">
        <f t="shared" si="14"/>
        <v>17503498</v>
      </c>
    </row>
    <row r="959" spans="1:7" x14ac:dyDescent="0.25">
      <c r="A959" s="1" t="s">
        <v>822</v>
      </c>
      <c r="B959" s="22" t="s">
        <v>823</v>
      </c>
      <c r="C959" s="22" t="s">
        <v>57</v>
      </c>
      <c r="D959" s="22" t="str">
        <f>VLOOKUP(A959,'2025'!$E$1:$M$3728,9,0)</f>
        <v>Santiago</v>
      </c>
      <c r="E959" s="93">
        <f>SUMIF('2025'!$E$2:$E$13728,A959,'2025'!$H$2:$H$13728)</f>
        <v>3500000</v>
      </c>
      <c r="F959" s="93">
        <f>VLOOKUP(A959,'[1]DJ Empresas'!$A$7:$G$1036,7,0)</f>
        <v>24462914</v>
      </c>
      <c r="G959" s="94">
        <f t="shared" si="14"/>
        <v>20962914</v>
      </c>
    </row>
    <row r="960" spans="1:7" x14ac:dyDescent="0.25">
      <c r="A960" s="1" t="s">
        <v>982</v>
      </c>
      <c r="B960" s="22" t="s">
        <v>983</v>
      </c>
      <c r="C960" s="22" t="s">
        <v>54</v>
      </c>
      <c r="D960" s="22" t="str">
        <f>VLOOKUP(A960,'2025'!$E$1:$M$3728,9,0)</f>
        <v>Santiago</v>
      </c>
      <c r="E960" s="93">
        <f>SUMIF('2025'!$E$2:$E$13728,A960,'2025'!$H$2:$H$13728)</f>
        <v>99538676</v>
      </c>
      <c r="F960" s="93">
        <f>VLOOKUP(A960,'[1]DJ Empresas'!$A$7:$G$1036,7,0)</f>
        <v>99538676</v>
      </c>
      <c r="G960" s="94">
        <f t="shared" si="14"/>
        <v>0</v>
      </c>
    </row>
    <row r="961" spans="1:7" x14ac:dyDescent="0.25">
      <c r="A961" s="1" t="s">
        <v>2181</v>
      </c>
      <c r="B961" s="22" t="s">
        <v>2182</v>
      </c>
      <c r="C961" s="22" t="s">
        <v>57</v>
      </c>
      <c r="D961" s="22" t="str">
        <f>VLOOKUP(A961,'2025'!$E$1:$M$3728,9,0)</f>
        <v>Santiago</v>
      </c>
      <c r="E961" s="93">
        <f>SUMIF('2025'!$E$2:$E$13728,A961,'2025'!$H$2:$H$13728)</f>
        <v>22200005</v>
      </c>
      <c r="F961" s="93">
        <f>VLOOKUP(A961,'[1]DJ Empresas'!$A$7:$G$1036,7,0)</f>
        <v>18548673</v>
      </c>
      <c r="G961" s="94">
        <f t="shared" si="14"/>
        <v>-3651332</v>
      </c>
    </row>
    <row r="962" spans="1:7" x14ac:dyDescent="0.25">
      <c r="A962" s="1" t="s">
        <v>2432</v>
      </c>
      <c r="B962" s="22" t="s">
        <v>2433</v>
      </c>
      <c r="C962" s="22" t="s">
        <v>77</v>
      </c>
      <c r="D962" s="22" t="str">
        <f>VLOOKUP(A962,'2025'!$E$1:$M$3728,9,0)</f>
        <v>Santiago</v>
      </c>
      <c r="E962" s="93">
        <f>SUMIF('2025'!$E$2:$E$13728,A962,'2025'!$H$2:$H$13728)</f>
        <v>4099633</v>
      </c>
      <c r="F962" s="93">
        <f>VLOOKUP(A962,'[1]DJ Empresas'!$A$7:$G$1036,7,0)</f>
        <v>16492769</v>
      </c>
      <c r="G962" s="94">
        <f t="shared" si="14"/>
        <v>12393136</v>
      </c>
    </row>
    <row r="963" spans="1:7" x14ac:dyDescent="0.25">
      <c r="A963" s="1" t="s">
        <v>1139</v>
      </c>
      <c r="B963" s="22" t="s">
        <v>1140</v>
      </c>
      <c r="C963" s="22" t="s">
        <v>54</v>
      </c>
      <c r="D963" s="22" t="str">
        <f>VLOOKUP(A963,'2025'!$E$1:$M$3728,9,0)</f>
        <v>Santiago</v>
      </c>
      <c r="E963" s="93">
        <f>SUMIF('2025'!$E$2:$E$13728,A963,'2025'!$H$2:$H$13728)</f>
        <v>5483692</v>
      </c>
      <c r="F963" s="93">
        <f>VLOOKUP(A963,'[1]DJ Empresas'!$A$7:$G$1036,7,0)</f>
        <v>5483692</v>
      </c>
      <c r="G963" s="94">
        <f t="shared" si="14"/>
        <v>0</v>
      </c>
    </row>
    <row r="964" spans="1:7" x14ac:dyDescent="0.25">
      <c r="A964" s="1" t="s">
        <v>195</v>
      </c>
      <c r="B964" s="22" t="s">
        <v>196</v>
      </c>
      <c r="C964" s="22" t="s">
        <v>64</v>
      </c>
      <c r="D964" s="22" t="str">
        <f>VLOOKUP(A964,'2025'!$E$1:$M$3728,9,0)</f>
        <v>Concepción</v>
      </c>
      <c r="E964" s="93">
        <f>SUMIF('2025'!$E$2:$E$13728,A964,'2025'!$H$2:$H$13728)</f>
        <v>7320366</v>
      </c>
      <c r="F964" s="93">
        <f>VLOOKUP(A964,'[1]DJ Empresas'!$A$7:$G$1036,7,0)</f>
        <v>3166540</v>
      </c>
      <c r="G964" s="94">
        <f t="shared" ref="G964:G1019" si="15">+F964-E964</f>
        <v>-4153826</v>
      </c>
    </row>
    <row r="965" spans="1:7" x14ac:dyDescent="0.25">
      <c r="A965" s="1" t="s">
        <v>1210</v>
      </c>
      <c r="B965" s="22" t="s">
        <v>1211</v>
      </c>
      <c r="C965" s="22" t="s">
        <v>57</v>
      </c>
      <c r="D965" s="22" t="str">
        <f>VLOOKUP(A965,'2025'!$E$1:$M$3728,9,0)</f>
        <v>Santiago</v>
      </c>
      <c r="E965" s="93">
        <f>SUMIF('2025'!$E$2:$E$13728,A965,'2025'!$H$2:$H$13728)</f>
        <v>36906138</v>
      </c>
      <c r="F965" s="93">
        <f>VLOOKUP(A965,'[1]DJ Empresas'!$A$7:$G$1036,7,0)</f>
        <v>36906138</v>
      </c>
      <c r="G965" s="94">
        <f t="shared" si="15"/>
        <v>0</v>
      </c>
    </row>
    <row r="966" spans="1:7" x14ac:dyDescent="0.25">
      <c r="A966" s="1" t="s">
        <v>2130</v>
      </c>
      <c r="B966" s="22" t="s">
        <v>2131</v>
      </c>
      <c r="C966" s="22" t="s">
        <v>57</v>
      </c>
      <c r="D966" s="22" t="str">
        <f>VLOOKUP(A966,'2025'!$E$1:$M$3728,9,0)</f>
        <v>Santiago</v>
      </c>
      <c r="E966" s="93">
        <f>SUMIF('2025'!$E$2:$E$13728,A966,'2025'!$H$2:$H$13728)</f>
        <v>4662849</v>
      </c>
      <c r="F966" s="93">
        <f>VLOOKUP(A966,'[1]DJ Empresas'!$A$7:$G$1036,7,0)</f>
        <v>4687373</v>
      </c>
      <c r="G966" s="94">
        <f t="shared" si="15"/>
        <v>24524</v>
      </c>
    </row>
    <row r="967" spans="1:7" x14ac:dyDescent="0.25">
      <c r="A967" s="1" t="s">
        <v>520</v>
      </c>
      <c r="B967" s="22" t="s">
        <v>521</v>
      </c>
      <c r="C967" s="22" t="s">
        <v>57</v>
      </c>
      <c r="D967" s="22" t="str">
        <f>VLOOKUP(A967,'2025'!$E$1:$M$3728,9,0)</f>
        <v>Santiago</v>
      </c>
      <c r="E967" s="93">
        <f>SUMIF('2025'!$E$2:$E$13728,A967,'2025'!$H$2:$H$13728)</f>
        <v>89822162</v>
      </c>
      <c r="F967" s="93">
        <f>VLOOKUP(A967,'[1]DJ Empresas'!$A$7:$G$1036,7,0)</f>
        <v>89822163</v>
      </c>
      <c r="G967" s="94">
        <f t="shared" si="15"/>
        <v>1</v>
      </c>
    </row>
    <row r="968" spans="1:7" x14ac:dyDescent="0.25">
      <c r="A968" s="1" t="s">
        <v>1230</v>
      </c>
      <c r="B968" s="22" t="s">
        <v>1231</v>
      </c>
      <c r="C968" s="22" t="s">
        <v>54</v>
      </c>
      <c r="D968" s="22" t="str">
        <f>VLOOKUP(A968,'2025'!$E$1:$M$3728,9,0)</f>
        <v>Santiago</v>
      </c>
      <c r="E968" s="93">
        <f>SUMIF('2025'!$E$2:$E$13728,A968,'2025'!$H$2:$H$13728)</f>
        <v>353502521</v>
      </c>
      <c r="F968" s="93">
        <f>VLOOKUP(A968,'[1]DJ Empresas'!$A$7:$G$1036,7,0)</f>
        <v>353502521</v>
      </c>
      <c r="G968" s="94">
        <f t="shared" si="15"/>
        <v>0</v>
      </c>
    </row>
    <row r="969" spans="1:7" x14ac:dyDescent="0.25">
      <c r="A969" s="1" t="s">
        <v>1392</v>
      </c>
      <c r="B969" s="22" t="s">
        <v>1393</v>
      </c>
      <c r="C969" s="22" t="s">
        <v>57</v>
      </c>
      <c r="D969" s="22" t="str">
        <f>VLOOKUP(A969,'2025'!$E$1:$M$3728,9,0)</f>
        <v>Santiago</v>
      </c>
      <c r="E969" s="93">
        <f>SUMIF('2025'!$E$2:$E$13728,A969,'2025'!$H$2:$H$13728)</f>
        <v>4953267</v>
      </c>
      <c r="F969" s="93">
        <f>VLOOKUP(A969,'[1]DJ Empresas'!$A$7:$G$1036,7,0)</f>
        <v>35778592</v>
      </c>
      <c r="G969" s="94">
        <f t="shared" si="15"/>
        <v>30825325</v>
      </c>
    </row>
    <row r="970" spans="1:7" x14ac:dyDescent="0.25">
      <c r="A970" s="1" t="s">
        <v>705</v>
      </c>
      <c r="B970" s="22" t="s">
        <v>706</v>
      </c>
      <c r="C970" s="22" t="s">
        <v>47</v>
      </c>
      <c r="D970" s="22" t="str">
        <f>VLOOKUP(A970,'2025'!$E$1:$M$3728,9,0)</f>
        <v>Santiago</v>
      </c>
      <c r="E970" s="93">
        <f>SUMIF('2025'!$E$2:$E$13728,A970,'2025'!$H$2:$H$13728)</f>
        <v>5000000</v>
      </c>
      <c r="F970" s="93">
        <f>VLOOKUP(A970,'[1]DJ Empresas'!$A$7:$G$1036,7,0)</f>
        <v>6956025</v>
      </c>
      <c r="G970" s="94">
        <f t="shared" si="15"/>
        <v>1956025</v>
      </c>
    </row>
    <row r="971" spans="1:7" x14ac:dyDescent="0.25">
      <c r="A971" s="1" t="s">
        <v>1810</v>
      </c>
      <c r="B971" s="22" t="s">
        <v>1811</v>
      </c>
      <c r="C971" s="22" t="s">
        <v>47</v>
      </c>
      <c r="D971" s="22" t="str">
        <f>VLOOKUP(A971,'2025'!$E$1:$M$3728,9,0)</f>
        <v>Santiago</v>
      </c>
      <c r="E971" s="93">
        <f>SUMIF('2025'!$E$2:$E$13728,A971,'2025'!$H$2:$H$13728)</f>
        <v>5000000</v>
      </c>
      <c r="F971" s="93">
        <f>VLOOKUP(A971,'[1]DJ Empresas'!$A$7:$G$1036,7,0)</f>
        <v>36245327</v>
      </c>
      <c r="G971" s="94">
        <f t="shared" si="15"/>
        <v>31245327</v>
      </c>
    </row>
    <row r="972" spans="1:7" x14ac:dyDescent="0.25">
      <c r="A972" s="1" t="s">
        <v>2239</v>
      </c>
      <c r="B972" s="22" t="s">
        <v>2240</v>
      </c>
      <c r="C972" s="22" t="s">
        <v>57</v>
      </c>
      <c r="D972" s="22" t="str">
        <f>VLOOKUP(A972,'2025'!$E$1:$M$3728,9,0)</f>
        <v>Santiago</v>
      </c>
      <c r="E972" s="93">
        <f>SUMIF('2025'!$E$2:$E$13728,A972,'2025'!$H$2:$H$13728)</f>
        <v>5007988</v>
      </c>
      <c r="F972" s="93">
        <f>VLOOKUP(A972,'[1]DJ Empresas'!$A$7:$G$1036,7,0)</f>
        <v>5200652</v>
      </c>
      <c r="G972" s="94">
        <f t="shared" si="15"/>
        <v>192664</v>
      </c>
    </row>
    <row r="973" spans="1:7" x14ac:dyDescent="0.25">
      <c r="A973" s="1" t="s">
        <v>1658</v>
      </c>
      <c r="B973" s="22" t="s">
        <v>1659</v>
      </c>
      <c r="C973" s="22" t="s">
        <v>57</v>
      </c>
      <c r="D973" s="22" t="str">
        <f>VLOOKUP(A973,'2025'!$E$1:$M$3728,9,0)</f>
        <v>Santiago</v>
      </c>
      <c r="E973" s="93">
        <f>SUMIF('2025'!$E$2:$E$13728,A973,'2025'!$H$2:$H$13728)</f>
        <v>5056182</v>
      </c>
      <c r="F973" s="93">
        <f>VLOOKUP(A973,'[1]DJ Empresas'!$A$7:$G$1036,7,0)</f>
        <v>4543111</v>
      </c>
      <c r="G973" s="94">
        <f t="shared" si="15"/>
        <v>-513071</v>
      </c>
    </row>
    <row r="974" spans="1:7" x14ac:dyDescent="0.25">
      <c r="A974" s="1" t="s">
        <v>679</v>
      </c>
      <c r="B974" s="22" t="s">
        <v>680</v>
      </c>
      <c r="C974" s="22" t="s">
        <v>47</v>
      </c>
      <c r="D974" s="22" t="str">
        <f>VLOOKUP(A974,'2025'!$E$1:$M$3728,9,0)</f>
        <v>Santiago</v>
      </c>
      <c r="E974" s="93">
        <f>SUMIF('2025'!$E$2:$E$13728,A974,'2025'!$H$2:$H$13728)</f>
        <v>82409474</v>
      </c>
      <c r="F974" s="93">
        <f>VLOOKUP(A974,'[1]DJ Empresas'!$A$7:$G$1036,7,0)</f>
        <v>82409474</v>
      </c>
      <c r="G974" s="94">
        <f t="shared" si="15"/>
        <v>0</v>
      </c>
    </row>
    <row r="975" spans="1:7" x14ac:dyDescent="0.25">
      <c r="A975" s="1" t="s">
        <v>2155</v>
      </c>
      <c r="B975" s="22" t="s">
        <v>2156</v>
      </c>
      <c r="C975" s="22" t="s">
        <v>47</v>
      </c>
      <c r="D975" s="22" t="str">
        <f>VLOOKUP(A975,'2025'!$E$1:$M$3728,9,0)</f>
        <v>Santiago</v>
      </c>
      <c r="E975" s="93">
        <f>SUMIF('2025'!$E$2:$E$13728,A975,'2025'!$H$2:$H$13728)</f>
        <v>7000000</v>
      </c>
      <c r="F975" s="93">
        <f>VLOOKUP(A975,'[1]DJ Empresas'!$A$7:$G$1036,7,0)</f>
        <v>8548492</v>
      </c>
      <c r="G975" s="94">
        <f t="shared" si="15"/>
        <v>1548492</v>
      </c>
    </row>
    <row r="976" spans="1:7" x14ac:dyDescent="0.25">
      <c r="A976" s="1" t="s">
        <v>1865</v>
      </c>
      <c r="B976" s="22" t="s">
        <v>1866</v>
      </c>
      <c r="C976" s="22" t="s">
        <v>77</v>
      </c>
      <c r="D976" s="22" t="str">
        <f>VLOOKUP(A976,'2025'!$E$1:$M$3728,9,0)</f>
        <v>Santiago</v>
      </c>
      <c r="E976" s="93">
        <f>SUMIF('2025'!$E$2:$E$13728,A976,'2025'!$H$2:$H$13728)</f>
        <v>7000000</v>
      </c>
      <c r="F976" s="93">
        <f>VLOOKUP(A976,'[1]DJ Empresas'!$A$7:$G$1036,7,0)</f>
        <v>12121534</v>
      </c>
      <c r="G976" s="94">
        <f t="shared" si="15"/>
        <v>5121534</v>
      </c>
    </row>
    <row r="977" spans="1:7" x14ac:dyDescent="0.25">
      <c r="A977" s="1" t="s">
        <v>2035</v>
      </c>
      <c r="B977" s="22" t="s">
        <v>2036</v>
      </c>
      <c r="C977" s="22" t="s">
        <v>54</v>
      </c>
      <c r="D977" s="22" t="str">
        <f>VLOOKUP(A977,'2025'!$E$1:$M$3728,9,0)</f>
        <v>Santiago</v>
      </c>
      <c r="E977" s="93">
        <f>SUMIF('2025'!$E$2:$E$13728,A977,'2025'!$H$2:$H$13728)</f>
        <v>7150463</v>
      </c>
      <c r="F977" s="93">
        <f>VLOOKUP(A977,'[1]DJ Empresas'!$A$7:$G$1036,7,0)</f>
        <v>15558080</v>
      </c>
      <c r="G977" s="94">
        <f t="shared" si="15"/>
        <v>8407617</v>
      </c>
    </row>
    <row r="978" spans="1:7" x14ac:dyDescent="0.25">
      <c r="A978" s="1" t="s">
        <v>877</v>
      </c>
      <c r="B978" s="22" t="s">
        <v>878</v>
      </c>
      <c r="C978" s="22" t="s">
        <v>57</v>
      </c>
      <c r="D978" s="22" t="str">
        <f>VLOOKUP(A978,'2025'!$E$1:$M$3728,9,0)</f>
        <v>Santiago</v>
      </c>
      <c r="E978" s="93">
        <f>SUMIF('2025'!$E$2:$E$13728,A978,'2025'!$H$2:$H$13728)</f>
        <v>7500000</v>
      </c>
      <c r="F978" s="93">
        <f>VLOOKUP(A978,'[1]DJ Empresas'!$A$7:$G$1036,7,0)</f>
        <v>75419951</v>
      </c>
      <c r="G978" s="94">
        <f t="shared" si="15"/>
        <v>67919951</v>
      </c>
    </row>
    <row r="979" spans="1:7" x14ac:dyDescent="0.25">
      <c r="A979" s="1" t="s">
        <v>502</v>
      </c>
      <c r="B979" s="22" t="s">
        <v>503</v>
      </c>
      <c r="C979" s="22" t="s">
        <v>77</v>
      </c>
      <c r="D979" s="22" t="str">
        <f>VLOOKUP(A979,'2025'!$E$1:$M$3728,9,0)</f>
        <v>Santiago</v>
      </c>
      <c r="E979" s="93">
        <f>SUMIF('2025'!$E$2:$E$13728,A979,'2025'!$H$2:$H$13728)</f>
        <v>897973350</v>
      </c>
      <c r="F979" s="93">
        <f>VLOOKUP(A979,'[1]DJ Empresas'!$A$7:$G$1036,7,0)</f>
        <v>897973350</v>
      </c>
      <c r="G979" s="94">
        <f t="shared" si="15"/>
        <v>0</v>
      </c>
    </row>
    <row r="980" spans="1:7" x14ac:dyDescent="0.25">
      <c r="A980" s="1" t="s">
        <v>725</v>
      </c>
      <c r="B980" s="22" t="s">
        <v>726</v>
      </c>
      <c r="C980" s="22" t="s">
        <v>77</v>
      </c>
      <c r="D980" s="22" t="str">
        <f>VLOOKUP(A980,'2025'!$E$1:$M$3728,9,0)</f>
        <v>Santiago</v>
      </c>
      <c r="E980" s="93">
        <f>SUMIF('2025'!$E$2:$E$13728,A980,'2025'!$H$2:$H$13728)</f>
        <v>9000000</v>
      </c>
      <c r="F980" s="93">
        <f>VLOOKUP(A980,'[1]DJ Empresas'!$A$7:$G$1036,7,0)</f>
        <v>9192201</v>
      </c>
      <c r="G980" s="94">
        <f t="shared" si="15"/>
        <v>192201</v>
      </c>
    </row>
    <row r="981" spans="1:7" x14ac:dyDescent="0.25">
      <c r="A981" s="1" t="s">
        <v>510</v>
      </c>
      <c r="B981" s="22" t="s">
        <v>511</v>
      </c>
      <c r="C981" s="22" t="s">
        <v>57</v>
      </c>
      <c r="D981" s="22" t="str">
        <f>VLOOKUP(A981,'2025'!$E$1:$M$3728,9,0)</f>
        <v>Santiago</v>
      </c>
      <c r="E981" s="93">
        <f>SUMIF('2025'!$E$2:$E$13728,A981,'2025'!$H$2:$H$13728)</f>
        <v>8291797</v>
      </c>
      <c r="F981" s="93">
        <f>VLOOKUP(A981,'[1]DJ Empresas'!$A$7:$G$1036,7,0)</f>
        <v>8291797</v>
      </c>
      <c r="G981" s="94">
        <f t="shared" si="15"/>
        <v>0</v>
      </c>
    </row>
    <row r="982" spans="1:7" x14ac:dyDescent="0.25">
      <c r="A982" s="1" t="s">
        <v>2445</v>
      </c>
      <c r="B982" s="22" t="s">
        <v>2446</v>
      </c>
      <c r="C982" s="22" t="s">
        <v>47</v>
      </c>
      <c r="D982" s="22" t="str">
        <f>VLOOKUP(A982,'2025'!$E$1:$M$3728,9,0)</f>
        <v>Santiago</v>
      </c>
      <c r="E982" s="93">
        <f>SUMIF('2025'!$E$2:$E$13728,A982,'2025'!$H$2:$H$13728)</f>
        <v>70223647</v>
      </c>
      <c r="F982" s="93">
        <f>VLOOKUP(A982,'[1]DJ Empresas'!$A$7:$G$1036,7,0)</f>
        <v>60963467</v>
      </c>
      <c r="G982" s="94">
        <f t="shared" si="15"/>
        <v>-9260180</v>
      </c>
    </row>
    <row r="983" spans="1:7" x14ac:dyDescent="0.25">
      <c r="A983" s="1" t="s">
        <v>2387</v>
      </c>
      <c r="B983" s="22" t="s">
        <v>2388</v>
      </c>
      <c r="C983" s="22" t="s">
        <v>57</v>
      </c>
      <c r="D983" s="22" t="str">
        <f>VLOOKUP(A983,'2025'!$E$1:$M$3728,9,0)</f>
        <v>Santiago</v>
      </c>
      <c r="E983" s="93">
        <f>SUMIF('2025'!$E$2:$E$13728,A983,'2025'!$H$2:$H$13728)</f>
        <v>9320659</v>
      </c>
      <c r="F983" s="93">
        <f>VLOOKUP(A983,'[1]DJ Empresas'!$A$7:$G$1036,7,0)</f>
        <v>13992957</v>
      </c>
      <c r="G983" s="94">
        <f t="shared" si="15"/>
        <v>4672298</v>
      </c>
    </row>
    <row r="984" spans="1:7" x14ac:dyDescent="0.25">
      <c r="A984" s="1" t="s">
        <v>1449</v>
      </c>
      <c r="B984" s="22" t="s">
        <v>1450</v>
      </c>
      <c r="C984" s="22" t="s">
        <v>47</v>
      </c>
      <c r="D984" s="22" t="str">
        <f>VLOOKUP(A984,'2025'!$E$1:$M$3728,9,0)</f>
        <v>Santiago</v>
      </c>
      <c r="E984" s="93">
        <f>SUMIF('2025'!$E$2:$E$13728,A984,'2025'!$H$2:$H$13728)</f>
        <v>53966305</v>
      </c>
      <c r="F984" s="93">
        <f>VLOOKUP(A984,'[1]DJ Empresas'!$A$7:$G$1036,7,0)</f>
        <v>53966305</v>
      </c>
      <c r="G984" s="94">
        <f t="shared" si="15"/>
        <v>0</v>
      </c>
    </row>
    <row r="985" spans="1:7" x14ac:dyDescent="0.25">
      <c r="A985" s="1" t="s">
        <v>1702</v>
      </c>
      <c r="B985" s="22" t="s">
        <v>1703</v>
      </c>
      <c r="C985" s="22" t="s">
        <v>47</v>
      </c>
      <c r="D985" s="22" t="str">
        <f>VLOOKUP(A985,'2025'!$E$1:$M$3728,9,0)</f>
        <v>Santiago</v>
      </c>
      <c r="E985" s="93">
        <f>SUMIF('2025'!$E$2:$E$13728,A985,'2025'!$H$2:$H$13728)</f>
        <v>68600731</v>
      </c>
      <c r="F985" s="93">
        <f>VLOOKUP(A985,'[1]DJ Empresas'!$A$7:$G$1036,7,0)</f>
        <v>58749983</v>
      </c>
      <c r="G985" s="94">
        <f t="shared" si="15"/>
        <v>-9850748</v>
      </c>
    </row>
    <row r="986" spans="1:7" x14ac:dyDescent="0.25">
      <c r="A986" s="1" t="s">
        <v>246</v>
      </c>
      <c r="B986" s="22" t="s">
        <v>247</v>
      </c>
      <c r="C986" s="22" t="s">
        <v>54</v>
      </c>
      <c r="D986" s="22" t="str">
        <f>VLOOKUP(A986,'2025'!$E$1:$M$3728,9,0)</f>
        <v>Santiago</v>
      </c>
      <c r="E986" s="93">
        <f>SUMIF('2025'!$E$2:$E$13728,A986,'2025'!$H$2:$H$13728)</f>
        <v>10000000</v>
      </c>
      <c r="F986" s="93">
        <f>VLOOKUP(A986,'[1]DJ Empresas'!$A$7:$G$1036,7,0)</f>
        <v>23470791</v>
      </c>
      <c r="G986" s="94">
        <f t="shared" si="15"/>
        <v>13470791</v>
      </c>
    </row>
    <row r="987" spans="1:7" x14ac:dyDescent="0.25">
      <c r="A987" s="1" t="s">
        <v>1386</v>
      </c>
      <c r="B987" s="22" t="s">
        <v>1387</v>
      </c>
      <c r="C987" s="22" t="s">
        <v>77</v>
      </c>
      <c r="D987" s="22" t="str">
        <f>VLOOKUP(A987,'2025'!$E$1:$M$3728,9,0)</f>
        <v>Santiago</v>
      </c>
      <c r="E987" s="93">
        <f>SUMIF('2025'!$E$2:$E$13728,A987,'2025'!$H$2:$H$13728)</f>
        <v>17240846</v>
      </c>
      <c r="F987" s="93">
        <f>VLOOKUP(A987,'[1]DJ Empresas'!$A$7:$G$1036,7,0)</f>
        <v>11576210</v>
      </c>
      <c r="G987" s="94">
        <f t="shared" si="15"/>
        <v>-5664636</v>
      </c>
    </row>
    <row r="988" spans="1:7" x14ac:dyDescent="0.25">
      <c r="A988" s="1" t="s">
        <v>1361</v>
      </c>
      <c r="B988" s="22" t="s">
        <v>1362</v>
      </c>
      <c r="C988" s="22" t="s">
        <v>47</v>
      </c>
      <c r="D988" s="22" t="str">
        <f>VLOOKUP(A988,'2025'!$E$1:$M$3728,9,0)</f>
        <v>Santiago</v>
      </c>
      <c r="E988" s="93">
        <f>SUMIF('2025'!$E$2:$E$13728,A988,'2025'!$H$2:$H$13728)</f>
        <v>76409255</v>
      </c>
      <c r="F988" s="93">
        <f>VLOOKUP(A988,'[1]DJ Empresas'!$A$7:$G$1036,7,0)</f>
        <v>76409255</v>
      </c>
      <c r="G988" s="94">
        <f t="shared" si="15"/>
        <v>0</v>
      </c>
    </row>
    <row r="989" spans="1:7" x14ac:dyDescent="0.25">
      <c r="A989" s="1" t="s">
        <v>2457</v>
      </c>
      <c r="B989" s="22" t="s">
        <v>2458</v>
      </c>
      <c r="C989" s="22" t="s">
        <v>54</v>
      </c>
      <c r="D989" s="22" t="str">
        <f>VLOOKUP(A989,'2025'!$E$1:$M$3728,9,0)</f>
        <v>Santiago</v>
      </c>
      <c r="E989" s="93">
        <f>SUMIF('2025'!$E$2:$E$13728,A989,'2025'!$H$2:$H$13728)</f>
        <v>10555125</v>
      </c>
      <c r="F989" s="93">
        <f>VLOOKUP(A989,'[1]DJ Empresas'!$A$7:$G$1036,7,0)</f>
        <v>0</v>
      </c>
      <c r="G989" s="94">
        <f t="shared" si="15"/>
        <v>-10555125</v>
      </c>
    </row>
    <row r="990" spans="1:7" x14ac:dyDescent="0.25">
      <c r="A990" s="1" t="s">
        <v>1186</v>
      </c>
      <c r="B990" s="22" t="s">
        <v>1187</v>
      </c>
      <c r="C990" s="22" t="s">
        <v>47</v>
      </c>
      <c r="D990" s="22" t="str">
        <f>VLOOKUP(A990,'2025'!$E$1:$M$3728,9,0)</f>
        <v>Santiago</v>
      </c>
      <c r="E990" s="93">
        <f>SUMIF('2025'!$E$2:$E$13728,A990,'2025'!$H$2:$H$13728)</f>
        <v>9470650</v>
      </c>
      <c r="F990" s="93">
        <f>VLOOKUP(A990,'[1]DJ Empresas'!$A$7:$G$1036,7,0)</f>
        <v>9470650</v>
      </c>
      <c r="G990" s="94">
        <f t="shared" si="15"/>
        <v>0</v>
      </c>
    </row>
    <row r="991" spans="1:7" x14ac:dyDescent="0.25">
      <c r="A991" s="1" t="s">
        <v>1463</v>
      </c>
      <c r="B991" s="22" t="s">
        <v>1464</v>
      </c>
      <c r="C991" s="22" t="s">
        <v>54</v>
      </c>
      <c r="D991" s="22" t="str">
        <f>VLOOKUP(A991,'2025'!$E$1:$M$3728,9,0)</f>
        <v>Santiago</v>
      </c>
      <c r="E991" s="93">
        <f>SUMIF('2025'!$E$2:$E$13728,A991,'2025'!$H$2:$H$13728)</f>
        <v>124485012</v>
      </c>
      <c r="F991" s="93">
        <f>VLOOKUP(A991,'[1]DJ Empresas'!$A$7:$G$1036,7,0)</f>
        <v>124485012</v>
      </c>
      <c r="G991" s="94">
        <f t="shared" si="15"/>
        <v>0</v>
      </c>
    </row>
    <row r="992" spans="1:7" x14ac:dyDescent="0.25">
      <c r="A992" s="1" t="s">
        <v>1046</v>
      </c>
      <c r="B992" s="22" t="s">
        <v>1047</v>
      </c>
      <c r="C992" s="22" t="s">
        <v>57</v>
      </c>
      <c r="D992" s="22" t="str">
        <f>VLOOKUP(A992,'2025'!$E$1:$M$3728,9,0)</f>
        <v>Santiago</v>
      </c>
      <c r="E992" s="93">
        <f>SUMIF('2025'!$E$2:$E$13728,A992,'2025'!$H$2:$H$13728)</f>
        <v>13472887</v>
      </c>
      <c r="F992" s="93">
        <f>VLOOKUP(A992,'[1]DJ Empresas'!$A$7:$G$1036,7,0)</f>
        <v>16694145</v>
      </c>
      <c r="G992" s="94">
        <f t="shared" si="15"/>
        <v>3221258</v>
      </c>
    </row>
    <row r="993" spans="1:7" x14ac:dyDescent="0.25">
      <c r="A993" s="1" t="s">
        <v>238</v>
      </c>
      <c r="B993" s="22" t="s">
        <v>239</v>
      </c>
      <c r="C993" s="22" t="s">
        <v>57</v>
      </c>
      <c r="D993" s="22" t="str">
        <f>VLOOKUP(A993,'2025'!$E$1:$M$3728,9,0)</f>
        <v>Santiago</v>
      </c>
      <c r="E993" s="93">
        <f>SUMIF('2025'!$E$2:$E$13728,A993,'2025'!$H$2:$H$13728)</f>
        <v>9705015</v>
      </c>
      <c r="F993" s="93">
        <f>VLOOKUP(A993,'[1]DJ Empresas'!$A$7:$G$1036,7,0)</f>
        <v>9705015</v>
      </c>
      <c r="G993" s="94">
        <f t="shared" si="15"/>
        <v>0</v>
      </c>
    </row>
    <row r="994" spans="1:7" x14ac:dyDescent="0.25">
      <c r="A994" s="1" t="s">
        <v>1788</v>
      </c>
      <c r="B994" s="22" t="s">
        <v>1789</v>
      </c>
      <c r="C994" s="22" t="s">
        <v>77</v>
      </c>
      <c r="D994" s="22" t="str">
        <f>VLOOKUP(A994,'2025'!$E$1:$M$3728,9,0)</f>
        <v>Santiago</v>
      </c>
      <c r="E994" s="93">
        <f>SUMIF('2025'!$E$2:$E$13728,A994,'2025'!$H$2:$H$13728)</f>
        <v>15000000</v>
      </c>
      <c r="F994" s="93">
        <f>VLOOKUP(A994,'[1]DJ Empresas'!$A$7:$G$1036,7,0)</f>
        <v>59534568</v>
      </c>
      <c r="G994" s="94">
        <f t="shared" si="15"/>
        <v>44534568</v>
      </c>
    </row>
    <row r="995" spans="1:7" x14ac:dyDescent="0.25">
      <c r="A995" s="1" t="s">
        <v>2004</v>
      </c>
      <c r="B995" s="22" t="s">
        <v>2005</v>
      </c>
      <c r="C995" s="22" t="s">
        <v>54</v>
      </c>
      <c r="D995" s="22" t="str">
        <f>VLOOKUP(A995,'2025'!$E$1:$M$3728,9,0)</f>
        <v>Santiago</v>
      </c>
      <c r="E995" s="93">
        <f>SUMIF('2025'!$E$2:$E$13728,A995,'2025'!$H$2:$H$13728)</f>
        <v>15057038</v>
      </c>
      <c r="F995" s="93">
        <f>VLOOKUP(A995,'[1]DJ Empresas'!$A$7:$G$1036,7,0)</f>
        <v>29832854</v>
      </c>
      <c r="G995" s="94">
        <f t="shared" si="15"/>
        <v>14775816</v>
      </c>
    </row>
    <row r="996" spans="1:7" x14ac:dyDescent="0.25">
      <c r="A996" s="1" t="s">
        <v>1264</v>
      </c>
      <c r="B996" s="22" t="s">
        <v>1265</v>
      </c>
      <c r="C996" s="22" t="s">
        <v>54</v>
      </c>
      <c r="D996" s="22" t="str">
        <f>VLOOKUP(A996,'2025'!$E$1:$M$3728,9,0)</f>
        <v>Santiago</v>
      </c>
      <c r="E996" s="93">
        <f>SUMIF('2025'!$E$2:$E$13728,A996,'2025'!$H$2:$H$13728)</f>
        <v>102068889</v>
      </c>
      <c r="F996" s="93">
        <f>VLOOKUP(A996,'[1]DJ Empresas'!$A$7:$G$1036,7,0)</f>
        <v>102068889</v>
      </c>
      <c r="G996" s="94">
        <f t="shared" si="15"/>
        <v>0</v>
      </c>
    </row>
    <row r="997" spans="1:7" x14ac:dyDescent="0.25">
      <c r="A997" s="1" t="s">
        <v>518</v>
      </c>
      <c r="B997" s="22" t="s">
        <v>519</v>
      </c>
      <c r="C997" s="22" t="s">
        <v>47</v>
      </c>
      <c r="D997" s="22" t="str">
        <f>VLOOKUP(A997,'2025'!$E$1:$M$3728,9,0)</f>
        <v>Santiago</v>
      </c>
      <c r="E997" s="93">
        <f>SUMIF('2025'!$E$2:$E$13728,A997,'2025'!$H$2:$H$13728)</f>
        <v>20000000</v>
      </c>
      <c r="F997" s="93">
        <f>VLOOKUP(A997,'[1]DJ Empresas'!$A$7:$G$1036,7,0)</f>
        <v>60177389</v>
      </c>
      <c r="G997" s="94">
        <f t="shared" si="15"/>
        <v>40177389</v>
      </c>
    </row>
    <row r="998" spans="1:7" x14ac:dyDescent="0.25">
      <c r="A998" s="1" t="s">
        <v>2033</v>
      </c>
      <c r="B998" s="22" t="s">
        <v>2034</v>
      </c>
      <c r="C998" s="22" t="s">
        <v>57</v>
      </c>
      <c r="D998" s="22" t="str">
        <f>VLOOKUP(A998,'2025'!$E$1:$M$3728,9,0)</f>
        <v>Santiago</v>
      </c>
      <c r="E998" s="93">
        <f>SUMIF('2025'!$E$2:$E$13728,A998,'2025'!$H$2:$H$13728)</f>
        <v>21044051</v>
      </c>
      <c r="F998" s="93">
        <f>VLOOKUP(A998,'[1]DJ Empresas'!$A$7:$G$1036,7,0)</f>
        <v>0</v>
      </c>
      <c r="G998" s="94">
        <f t="shared" si="15"/>
        <v>-21044051</v>
      </c>
    </row>
    <row r="999" spans="1:7" x14ac:dyDescent="0.25">
      <c r="A999" s="1" t="s">
        <v>2037</v>
      </c>
      <c r="B999" s="22" t="s">
        <v>2038</v>
      </c>
      <c r="C999" s="22" t="s">
        <v>54</v>
      </c>
      <c r="D999" s="22" t="str">
        <f>VLOOKUP(A999,'2025'!$E$1:$M$3728,9,0)</f>
        <v>Santiago</v>
      </c>
      <c r="E999" s="93">
        <f>SUMIF('2025'!$E$2:$E$13728,A999,'2025'!$H$2:$H$13728)</f>
        <v>23182118</v>
      </c>
      <c r="F999" s="93">
        <f>VLOOKUP(A999,'[1]DJ Empresas'!$A$7:$G$1036,7,0)</f>
        <v>48430269</v>
      </c>
      <c r="G999" s="94">
        <f t="shared" si="15"/>
        <v>25248151</v>
      </c>
    </row>
    <row r="1000" spans="1:7" x14ac:dyDescent="0.25">
      <c r="A1000" s="1" t="s">
        <v>2112</v>
      </c>
      <c r="B1000" s="22" t="s">
        <v>2113</v>
      </c>
      <c r="C1000" s="22" t="s">
        <v>57</v>
      </c>
      <c r="D1000" s="22" t="str">
        <f>VLOOKUP(A1000,'2025'!$E$1:$M$3728,9,0)</f>
        <v>Santiago</v>
      </c>
      <c r="E1000" s="93">
        <f>SUMIF('2025'!$E$2:$E$13728,A1000,'2025'!$H$2:$H$13728)</f>
        <v>21108104</v>
      </c>
      <c r="F1000" s="93">
        <f>VLOOKUP(A1000,'[1]DJ Empresas'!$A$7:$G$1036,7,0)</f>
        <v>21108104</v>
      </c>
      <c r="G1000" s="94">
        <f t="shared" si="15"/>
        <v>0</v>
      </c>
    </row>
    <row r="1001" spans="1:7" x14ac:dyDescent="0.25">
      <c r="A1001" s="1" t="s">
        <v>2169</v>
      </c>
      <c r="B1001" s="22" t="s">
        <v>2170</v>
      </c>
      <c r="C1001" s="22" t="s">
        <v>47</v>
      </c>
      <c r="D1001" s="22" t="str">
        <f>VLOOKUP(A1001,'2025'!$E$1:$M$3728,9,0)</f>
        <v>Santiago</v>
      </c>
      <c r="E1001" s="93">
        <f>SUMIF('2025'!$E$2:$E$13728,A1001,'2025'!$H$2:$H$13728)</f>
        <v>154252089</v>
      </c>
      <c r="F1001" s="93">
        <f>VLOOKUP(A1001,'[1]DJ Empresas'!$A$7:$G$1036,7,0)</f>
        <v>154252089</v>
      </c>
      <c r="G1001" s="94">
        <f t="shared" si="15"/>
        <v>0</v>
      </c>
    </row>
    <row r="1002" spans="1:7" x14ac:dyDescent="0.25">
      <c r="A1002" s="1" t="s">
        <v>2039</v>
      </c>
      <c r="B1002" s="22" t="s">
        <v>2040</v>
      </c>
      <c r="C1002" s="22" t="s">
        <v>54</v>
      </c>
      <c r="D1002" s="22" t="str">
        <f>VLOOKUP(A1002,'2025'!$E$1:$M$3728,9,0)</f>
        <v>Santiago</v>
      </c>
      <c r="E1002" s="93">
        <f>SUMIF('2025'!$E$2:$E$13728,A1002,'2025'!$H$2:$H$13728)</f>
        <v>26902556</v>
      </c>
      <c r="F1002" s="93">
        <f>VLOOKUP(A1002,'[1]DJ Empresas'!$A$7:$G$1036,7,0)</f>
        <v>53915577</v>
      </c>
      <c r="G1002" s="94">
        <f t="shared" si="15"/>
        <v>27013021</v>
      </c>
    </row>
    <row r="1003" spans="1:7" x14ac:dyDescent="0.25">
      <c r="A1003" s="1" t="s">
        <v>2177</v>
      </c>
      <c r="B1003" s="22" t="s">
        <v>2178</v>
      </c>
      <c r="C1003" s="22" t="s">
        <v>47</v>
      </c>
      <c r="D1003" s="22" t="str">
        <f>VLOOKUP(A1003,'2025'!$E$1:$M$3728,9,0)</f>
        <v>Santiago</v>
      </c>
      <c r="E1003" s="93">
        <f>SUMIF('2025'!$E$2:$E$13728,A1003,'2025'!$H$2:$H$13728)</f>
        <v>151954552</v>
      </c>
      <c r="F1003" s="93">
        <f>VLOOKUP(A1003,'[1]DJ Empresas'!$A$7:$G$1036,7,0)</f>
        <v>151954552</v>
      </c>
      <c r="G1003" s="94">
        <f t="shared" si="15"/>
        <v>0</v>
      </c>
    </row>
    <row r="1004" spans="1:7" x14ac:dyDescent="0.25">
      <c r="A1004" s="1" t="s">
        <v>1459</v>
      </c>
      <c r="B1004" s="22" t="s">
        <v>1460</v>
      </c>
      <c r="C1004" s="22" t="s">
        <v>54</v>
      </c>
      <c r="D1004" s="22" t="str">
        <f>VLOOKUP(A1004,'2025'!$E$1:$M$3728,9,0)</f>
        <v>Santiago</v>
      </c>
      <c r="E1004" s="93">
        <f>SUMIF('2025'!$E$2:$E$13728,A1004,'2025'!$H$2:$H$13728)</f>
        <v>50189107</v>
      </c>
      <c r="F1004" s="93">
        <f>VLOOKUP(A1004,'[1]DJ Empresas'!$A$7:$G$1036,7,0)</f>
        <v>50189107</v>
      </c>
      <c r="G1004" s="94">
        <f t="shared" si="15"/>
        <v>0</v>
      </c>
    </row>
    <row r="1005" spans="1:7" x14ac:dyDescent="0.25">
      <c r="A1005" s="1" t="s">
        <v>1492</v>
      </c>
      <c r="B1005" s="22" t="s">
        <v>1493</v>
      </c>
      <c r="C1005" s="22" t="s">
        <v>51</v>
      </c>
      <c r="D1005" s="22" t="str">
        <f>VLOOKUP(A1005,'2025'!$E$1:$M$3728,9,0)</f>
        <v>La Serena</v>
      </c>
      <c r="E1005" s="93">
        <f>SUMIF('2025'!$E$2:$E$13728,A1005,'2025'!$H$2:$H$13728)</f>
        <v>32088890</v>
      </c>
      <c r="F1005" s="93">
        <f>VLOOKUP(A1005,'[1]DJ Empresas'!$A$7:$G$1036,7,0)</f>
        <v>0</v>
      </c>
      <c r="G1005" s="94">
        <f t="shared" si="15"/>
        <v>-32088890</v>
      </c>
    </row>
    <row r="1006" spans="1:7" x14ac:dyDescent="0.25">
      <c r="A1006" s="1" t="s">
        <v>2053</v>
      </c>
      <c r="B1006" s="22" t="s">
        <v>2054</v>
      </c>
      <c r="C1006" s="22" t="s">
        <v>47</v>
      </c>
      <c r="D1006" s="22" t="str">
        <f>VLOOKUP(A1006,'2025'!$E$1:$M$3728,9,0)</f>
        <v>Santiago</v>
      </c>
      <c r="E1006" s="93">
        <f>SUMIF('2025'!$E$2:$E$13728,A1006,'2025'!$H$2:$H$13728)</f>
        <v>9874836</v>
      </c>
      <c r="F1006" s="93">
        <f>VLOOKUP(A1006,'[1]DJ Empresas'!$A$7:$G$1036,7,0)</f>
        <v>9874836</v>
      </c>
      <c r="G1006" s="94">
        <f t="shared" si="15"/>
        <v>0</v>
      </c>
    </row>
    <row r="1007" spans="1:7" x14ac:dyDescent="0.25">
      <c r="A1007" s="1" t="s">
        <v>2183</v>
      </c>
      <c r="B1007" s="22" t="s">
        <v>2184</v>
      </c>
      <c r="C1007" s="22" t="s">
        <v>47</v>
      </c>
      <c r="D1007" s="22" t="str">
        <f>VLOOKUP(A1007,'2025'!$E$1:$M$3728,9,0)</f>
        <v>Santiago</v>
      </c>
      <c r="E1007" s="93">
        <f>SUMIF('2025'!$E$2:$E$13728,A1007,'2025'!$H$2:$H$13728)</f>
        <v>246722742</v>
      </c>
      <c r="F1007" s="93">
        <f>VLOOKUP(A1007,'[1]DJ Empresas'!$A$7:$G$1036,7,0)</f>
        <v>246722742</v>
      </c>
      <c r="G1007" s="94">
        <f t="shared" si="15"/>
        <v>0</v>
      </c>
    </row>
    <row r="1008" spans="1:7" x14ac:dyDescent="0.25">
      <c r="A1008" s="1" t="s">
        <v>2136</v>
      </c>
      <c r="B1008" s="22" t="s">
        <v>2137</v>
      </c>
      <c r="C1008" s="22" t="s">
        <v>77</v>
      </c>
      <c r="D1008" s="22" t="str">
        <f>VLOOKUP(A1008,'2025'!$E$1:$M$3728,9,0)</f>
        <v>Santiago</v>
      </c>
      <c r="E1008" s="93">
        <f>SUMIF('2025'!$E$2:$E$13728,A1008,'2025'!$H$2:$H$13728)</f>
        <v>40000000</v>
      </c>
      <c r="F1008" s="93">
        <f>VLOOKUP(A1008,'[1]DJ Empresas'!$A$7:$G$1036,7,0)</f>
        <v>0</v>
      </c>
      <c r="G1008" s="94">
        <f t="shared" si="15"/>
        <v>-40000000</v>
      </c>
    </row>
    <row r="1009" spans="1:7" x14ac:dyDescent="0.25">
      <c r="A1009" s="1" t="s">
        <v>1500</v>
      </c>
      <c r="B1009" s="22" t="s">
        <v>1501</v>
      </c>
      <c r="C1009" s="22" t="s">
        <v>51</v>
      </c>
      <c r="D1009" s="22" t="str">
        <f>VLOOKUP(A1009,'2025'!$E$1:$M$3728,9,0)</f>
        <v>La Serena</v>
      </c>
      <c r="E1009" s="93">
        <f>SUMIF('2025'!$E$2:$E$13728,A1009,'2025'!$H$2:$H$13728)</f>
        <v>53461059</v>
      </c>
      <c r="F1009" s="93">
        <f>VLOOKUP(A1009,'[1]DJ Empresas'!$A$7:$G$1036,7,0)</f>
        <v>0</v>
      </c>
      <c r="G1009" s="94">
        <f t="shared" si="15"/>
        <v>-53461059</v>
      </c>
    </row>
    <row r="1010" spans="1:7" x14ac:dyDescent="0.25">
      <c r="A1010" s="1" t="s">
        <v>920</v>
      </c>
      <c r="B1010" s="22" t="s">
        <v>921</v>
      </c>
      <c r="C1010" s="22" t="s">
        <v>47</v>
      </c>
      <c r="D1010" s="22" t="str">
        <f>VLOOKUP(A1010,'2025'!$E$1:$M$3728,9,0)</f>
        <v>Santiago</v>
      </c>
      <c r="E1010" s="93">
        <f>SUMIF('2025'!$E$2:$E$13728,A1010,'2025'!$H$2:$H$13728)</f>
        <v>54819570</v>
      </c>
      <c r="F1010" s="93">
        <f>VLOOKUP(A1010,'[1]DJ Empresas'!$A$7:$G$1036,7,0)</f>
        <v>50889713</v>
      </c>
      <c r="G1010" s="94">
        <f t="shared" si="15"/>
        <v>-3929857</v>
      </c>
    </row>
    <row r="1011" spans="1:7" x14ac:dyDescent="0.25">
      <c r="A1011" s="1" t="s">
        <v>1808</v>
      </c>
      <c r="B1011" s="22" t="s">
        <v>1809</v>
      </c>
      <c r="C1011" s="22" t="s">
        <v>47</v>
      </c>
      <c r="D1011" s="22" t="str">
        <f>VLOOKUP(A1011,'2025'!$E$1:$M$3728,9,0)</f>
        <v>Santiago</v>
      </c>
      <c r="E1011" s="93">
        <f>SUMIF('2025'!$E$2:$E$13728,A1011,'2025'!$H$2:$H$13728)</f>
        <v>53906468</v>
      </c>
      <c r="F1011" s="93">
        <f>VLOOKUP(A1011,'[1]DJ Empresas'!$A$7:$G$1036,7,0)</f>
        <v>53906468</v>
      </c>
      <c r="G1011" s="94">
        <f t="shared" si="15"/>
        <v>0</v>
      </c>
    </row>
    <row r="1012" spans="1:7" x14ac:dyDescent="0.25">
      <c r="A1012" s="1" t="s">
        <v>1490</v>
      </c>
      <c r="B1012" s="22" t="s">
        <v>1491</v>
      </c>
      <c r="C1012" s="22" t="s">
        <v>47</v>
      </c>
      <c r="D1012" s="22" t="str">
        <f>VLOOKUP(A1012,'2025'!$E$1:$M$3728,9,0)</f>
        <v>Santiago</v>
      </c>
      <c r="E1012" s="93">
        <f>SUMIF('2025'!$E$2:$E$13728,A1012,'2025'!$H$2:$H$13728)</f>
        <v>60000000</v>
      </c>
      <c r="F1012" s="93">
        <f>VLOOKUP(A1012,'[1]DJ Empresas'!$A$7:$G$1036,7,0)</f>
        <v>380259768</v>
      </c>
      <c r="G1012" s="94">
        <f t="shared" si="15"/>
        <v>320259768</v>
      </c>
    </row>
    <row r="1013" spans="1:7" x14ac:dyDescent="0.25">
      <c r="A1013" s="1" t="s">
        <v>1488</v>
      </c>
      <c r="B1013" s="22" t="s">
        <v>1489</v>
      </c>
      <c r="C1013" s="22" t="s">
        <v>47</v>
      </c>
      <c r="D1013" s="22" t="str">
        <f>VLOOKUP(A1013,'2025'!$E$1:$M$3728,9,0)</f>
        <v>Santiago</v>
      </c>
      <c r="E1013" s="93">
        <f>SUMIF('2025'!$E$2:$E$13728,A1013,'2025'!$H$2:$H$13728)</f>
        <v>60000000</v>
      </c>
      <c r="F1013" s="93">
        <f>VLOOKUP(A1013,'[1]DJ Empresas'!$A$7:$G$1036,7,0)</f>
        <v>264550954</v>
      </c>
      <c r="G1013" s="94">
        <f t="shared" si="15"/>
        <v>204550954</v>
      </c>
    </row>
    <row r="1014" spans="1:7" x14ac:dyDescent="0.25">
      <c r="A1014" s="1" t="s">
        <v>2443</v>
      </c>
      <c r="B1014" s="22" t="s">
        <v>2444</v>
      </c>
      <c r="C1014" s="22" t="s">
        <v>57</v>
      </c>
      <c r="D1014" s="22" t="str">
        <f>VLOOKUP(A1014,'2025'!$E$1:$M$3728,9,0)</f>
        <v>Santiago</v>
      </c>
      <c r="E1014" s="93">
        <f>SUMIF('2025'!$E$2:$E$13728,A1014,'2025'!$H$2:$H$13728)</f>
        <v>70000000</v>
      </c>
      <c r="F1014" s="93">
        <f>VLOOKUP(A1014,'[1]DJ Empresas'!$A$7:$G$1036,7,0)</f>
        <v>93523689</v>
      </c>
      <c r="G1014" s="94">
        <f t="shared" si="15"/>
        <v>23523689</v>
      </c>
    </row>
    <row r="1015" spans="1:7" x14ac:dyDescent="0.25">
      <c r="A1015" s="1" t="s">
        <v>1380</v>
      </c>
      <c r="B1015" s="22" t="s">
        <v>1381</v>
      </c>
      <c r="C1015" s="22" t="s">
        <v>87</v>
      </c>
      <c r="D1015" s="22" t="str">
        <f>VLOOKUP(A1015,'2025'!$E$1:$M$3728,9,0)</f>
        <v>Antofagasta</v>
      </c>
      <c r="E1015" s="93">
        <f>SUMIF('2025'!$E$2:$E$13728,A1015,'2025'!$H$2:$H$13728)</f>
        <v>106000000</v>
      </c>
      <c r="F1015" s="93">
        <f>VLOOKUP(A1015,'[1]DJ Empresas'!$A$7:$G$1036,7,0)</f>
        <v>131193475</v>
      </c>
      <c r="G1015" s="94">
        <f t="shared" si="15"/>
        <v>25193475</v>
      </c>
    </row>
    <row r="1016" spans="1:7" x14ac:dyDescent="0.25">
      <c r="A1016" s="1" t="s">
        <v>745</v>
      </c>
      <c r="B1016" s="22" t="s">
        <v>746</v>
      </c>
      <c r="C1016" s="22" t="s">
        <v>47</v>
      </c>
      <c r="D1016" s="22" t="str">
        <f>VLOOKUP(A1016,'2025'!$E$1:$M$3728,9,0)</f>
        <v>Santiago</v>
      </c>
      <c r="E1016" s="93">
        <f>SUMIF('2025'!$E$2:$E$13728,A1016,'2025'!$H$2:$H$13728)</f>
        <v>125073508</v>
      </c>
      <c r="F1016" s="93">
        <f>VLOOKUP(A1016,'[1]DJ Empresas'!$A$7:$G$1036,7,0)</f>
        <v>126599040</v>
      </c>
      <c r="G1016" s="94">
        <f t="shared" si="15"/>
        <v>1525532</v>
      </c>
    </row>
    <row r="1017" spans="1:7" x14ac:dyDescent="0.25">
      <c r="A1017" s="1" t="s">
        <v>1906</v>
      </c>
      <c r="B1017" s="22" t="s">
        <v>1907</v>
      </c>
      <c r="C1017" s="22" t="s">
        <v>87</v>
      </c>
      <c r="D1017" s="22" t="str">
        <f>VLOOKUP(A1017,'2025'!$E$1:$M$3728,9,0)</f>
        <v>Antofagasta</v>
      </c>
      <c r="E1017" s="93">
        <f>SUMIF('2025'!$E$2:$E$13728,A1017,'2025'!$H$2:$H$13728)</f>
        <v>165905001</v>
      </c>
      <c r="F1017" s="93">
        <f>VLOOKUP(A1017,'[1]DJ Empresas'!$A$7:$G$1036,7,0)</f>
        <v>206390167</v>
      </c>
      <c r="G1017" s="94">
        <f t="shared" si="15"/>
        <v>40485166</v>
      </c>
    </row>
    <row r="1018" spans="1:7" x14ac:dyDescent="0.25">
      <c r="A1018" s="1" t="s">
        <v>2000</v>
      </c>
      <c r="B1018" s="22" t="s">
        <v>2001</v>
      </c>
      <c r="C1018" s="22" t="s">
        <v>54</v>
      </c>
      <c r="D1018" s="22" t="str">
        <f>VLOOKUP(A1018,'2025'!$E$1:$M$3728,9,0)</f>
        <v>Santiago</v>
      </c>
      <c r="E1018" s="93">
        <f>SUMIF('2025'!$E$2:$E$13728,A1018,'2025'!$H$2:$H$13728)</f>
        <v>187478856</v>
      </c>
      <c r="F1018" s="93">
        <f>VLOOKUP(A1018,'[1]DJ Empresas'!$A$7:$G$1036,7,0)</f>
        <v>403402084</v>
      </c>
      <c r="G1018" s="94">
        <f t="shared" si="15"/>
        <v>215923228</v>
      </c>
    </row>
    <row r="1019" spans="1:7" ht="15.75" thickBot="1" x14ac:dyDescent="0.3">
      <c r="A1019" s="2" t="s">
        <v>980</v>
      </c>
      <c r="B1019" s="24" t="s">
        <v>981</v>
      </c>
      <c r="C1019" s="24" t="s">
        <v>87</v>
      </c>
      <c r="D1019" s="24" t="str">
        <f>VLOOKUP(A1019,'2025'!$E$1:$M$3728,9,0)</f>
        <v>Antofagasta</v>
      </c>
      <c r="E1019" s="95">
        <f>SUMIF('2025'!$E$2:$E$13728,A1019,'2025'!$H$2:$H$13728)</f>
        <v>294995579</v>
      </c>
      <c r="F1019" s="95">
        <f>VLOOKUP(A1019,'[1]DJ Empresas'!$A$7:$G$1036,7,0)</f>
        <v>456902342</v>
      </c>
      <c r="G1019" s="96">
        <f t="shared" si="15"/>
        <v>161906763</v>
      </c>
    </row>
  </sheetData>
  <autoFilter ref="A3:G1019" xr:uid="{E1E02920-3856-4AF1-AB1F-8CD7AE22A1B9}">
    <sortState xmlns:xlrd2="http://schemas.microsoft.com/office/spreadsheetml/2017/richdata2" ref="A4:G1019">
      <sortCondition descending="1" ref="G4:G1019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58971-CAD7-42A3-8470-AC0910E234FE}">
  <sheetPr codeName="Hoja8"/>
  <dimension ref="A1:Y3325"/>
  <sheetViews>
    <sheetView topLeftCell="O1" workbookViewId="0"/>
  </sheetViews>
  <sheetFormatPr baseColWidth="10" defaultRowHeight="15" x14ac:dyDescent="0.25"/>
  <sheetData>
    <row r="1" spans="1:25" x14ac:dyDescent="0.25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  <c r="M1" t="s">
        <v>10</v>
      </c>
      <c r="N1" t="s">
        <v>26</v>
      </c>
      <c r="O1" t="s">
        <v>27</v>
      </c>
      <c r="P1" t="s">
        <v>28</v>
      </c>
      <c r="Q1" t="s">
        <v>29</v>
      </c>
      <c r="R1" t="s">
        <v>30</v>
      </c>
      <c r="S1" t="s">
        <v>31</v>
      </c>
      <c r="T1" t="s">
        <v>32</v>
      </c>
      <c r="U1" t="s">
        <v>33</v>
      </c>
      <c r="V1" t="s">
        <v>34</v>
      </c>
      <c r="W1" t="s">
        <v>35</v>
      </c>
      <c r="X1" t="s">
        <v>36</v>
      </c>
      <c r="Y1" t="s">
        <v>37</v>
      </c>
    </row>
    <row r="2" spans="1:25" x14ac:dyDescent="0.25">
      <c r="A2">
        <v>1</v>
      </c>
      <c r="B2">
        <v>62356</v>
      </c>
      <c r="C2">
        <v>0</v>
      </c>
      <c r="D2">
        <v>0</v>
      </c>
      <c r="E2" t="s">
        <v>38</v>
      </c>
      <c r="F2" t="s">
        <v>39</v>
      </c>
      <c r="G2">
        <v>1</v>
      </c>
      <c r="H2" s="6">
        <v>1000000</v>
      </c>
      <c r="I2" s="7">
        <v>45656</v>
      </c>
      <c r="J2" s="7">
        <v>45656</v>
      </c>
      <c r="K2">
        <v>10</v>
      </c>
      <c r="L2" t="s">
        <v>40</v>
      </c>
      <c r="M2" t="s">
        <v>9</v>
      </c>
      <c r="N2" t="s">
        <v>41</v>
      </c>
      <c r="O2" t="s">
        <v>42</v>
      </c>
      <c r="P2" t="s">
        <v>43</v>
      </c>
      <c r="Q2">
        <v>10</v>
      </c>
      <c r="R2">
        <v>0</v>
      </c>
      <c r="S2">
        <v>0</v>
      </c>
      <c r="U2">
        <v>100000</v>
      </c>
      <c r="V2">
        <v>100000</v>
      </c>
      <c r="W2">
        <v>0</v>
      </c>
      <c r="X2">
        <v>0</v>
      </c>
      <c r="Y2" t="s">
        <v>44</v>
      </c>
    </row>
    <row r="3" spans="1:25" x14ac:dyDescent="0.25">
      <c r="A3">
        <v>2</v>
      </c>
      <c r="B3">
        <v>62357</v>
      </c>
      <c r="C3">
        <v>0</v>
      </c>
      <c r="D3">
        <v>0</v>
      </c>
      <c r="E3" t="s">
        <v>38</v>
      </c>
      <c r="F3" t="s">
        <v>39</v>
      </c>
      <c r="G3">
        <v>1</v>
      </c>
      <c r="H3" s="6">
        <v>1000000</v>
      </c>
      <c r="I3" s="7">
        <v>45656</v>
      </c>
      <c r="J3" s="7">
        <v>45656</v>
      </c>
      <c r="K3">
        <v>10</v>
      </c>
      <c r="L3" t="s">
        <v>40</v>
      </c>
      <c r="M3" t="s">
        <v>9</v>
      </c>
      <c r="N3" t="s">
        <v>41</v>
      </c>
      <c r="O3" t="s">
        <v>42</v>
      </c>
      <c r="P3" t="s">
        <v>43</v>
      </c>
      <c r="Q3">
        <v>10</v>
      </c>
      <c r="R3">
        <v>0</v>
      </c>
      <c r="S3">
        <v>0</v>
      </c>
      <c r="U3">
        <v>100000</v>
      </c>
      <c r="V3">
        <v>100000</v>
      </c>
      <c r="W3">
        <v>0</v>
      </c>
      <c r="X3">
        <v>0</v>
      </c>
      <c r="Y3" t="s">
        <v>44</v>
      </c>
    </row>
    <row r="4" spans="1:25" x14ac:dyDescent="0.25">
      <c r="A4">
        <v>3</v>
      </c>
      <c r="B4">
        <v>62358</v>
      </c>
      <c r="C4">
        <v>0</v>
      </c>
      <c r="D4">
        <v>0</v>
      </c>
      <c r="E4" t="s">
        <v>38</v>
      </c>
      <c r="F4" t="s">
        <v>39</v>
      </c>
      <c r="G4">
        <v>1</v>
      </c>
      <c r="H4" s="6">
        <v>1000000</v>
      </c>
      <c r="I4" s="7">
        <v>45656</v>
      </c>
      <c r="J4" s="7">
        <v>45656</v>
      </c>
      <c r="K4">
        <v>10</v>
      </c>
      <c r="L4" t="s">
        <v>40</v>
      </c>
      <c r="M4" t="s">
        <v>9</v>
      </c>
      <c r="N4" t="s">
        <v>41</v>
      </c>
      <c r="O4" t="s">
        <v>42</v>
      </c>
      <c r="P4" t="s">
        <v>43</v>
      </c>
      <c r="Q4">
        <v>10</v>
      </c>
      <c r="R4">
        <v>0</v>
      </c>
      <c r="S4">
        <v>0</v>
      </c>
      <c r="U4">
        <v>100000</v>
      </c>
      <c r="V4">
        <v>100000</v>
      </c>
      <c r="W4">
        <v>0</v>
      </c>
      <c r="X4">
        <v>0</v>
      </c>
      <c r="Y4" t="s">
        <v>44</v>
      </c>
    </row>
    <row r="5" spans="1:25" x14ac:dyDescent="0.25">
      <c r="A5">
        <v>4</v>
      </c>
      <c r="B5">
        <v>63666</v>
      </c>
      <c r="C5">
        <v>0</v>
      </c>
      <c r="D5">
        <v>0</v>
      </c>
      <c r="E5" t="s">
        <v>45</v>
      </c>
      <c r="F5" t="s">
        <v>46</v>
      </c>
      <c r="G5">
        <v>1</v>
      </c>
      <c r="H5" s="6">
        <v>5000000</v>
      </c>
      <c r="I5" s="7">
        <v>45656</v>
      </c>
      <c r="K5">
        <v>15</v>
      </c>
      <c r="L5" t="s">
        <v>40</v>
      </c>
      <c r="M5" t="s">
        <v>5</v>
      </c>
      <c r="N5" t="s">
        <v>41</v>
      </c>
      <c r="O5" t="s">
        <v>47</v>
      </c>
      <c r="P5" t="s">
        <v>43</v>
      </c>
      <c r="Q5">
        <v>15</v>
      </c>
      <c r="R5">
        <v>0</v>
      </c>
      <c r="S5">
        <v>0</v>
      </c>
      <c r="U5">
        <v>750000</v>
      </c>
      <c r="V5">
        <v>750000</v>
      </c>
      <c r="W5">
        <v>0</v>
      </c>
      <c r="X5">
        <v>0</v>
      </c>
      <c r="Y5" t="s">
        <v>48</v>
      </c>
    </row>
    <row r="6" spans="1:25" x14ac:dyDescent="0.25">
      <c r="A6">
        <v>5</v>
      </c>
      <c r="B6">
        <v>62310</v>
      </c>
      <c r="C6">
        <v>0</v>
      </c>
      <c r="D6">
        <v>0</v>
      </c>
      <c r="E6" t="s">
        <v>49</v>
      </c>
      <c r="F6" t="s">
        <v>50</v>
      </c>
      <c r="G6">
        <v>1</v>
      </c>
      <c r="H6" s="6">
        <v>5000000</v>
      </c>
      <c r="I6" s="7">
        <v>45656</v>
      </c>
      <c r="J6" s="7">
        <v>45656</v>
      </c>
      <c r="K6">
        <v>15</v>
      </c>
      <c r="L6" t="s">
        <v>40</v>
      </c>
      <c r="M6" t="s">
        <v>3</v>
      </c>
      <c r="N6" t="s">
        <v>41</v>
      </c>
      <c r="O6" t="s">
        <v>51</v>
      </c>
      <c r="P6" t="s">
        <v>43</v>
      </c>
      <c r="Q6">
        <v>15</v>
      </c>
      <c r="R6">
        <v>0</v>
      </c>
      <c r="S6">
        <v>0</v>
      </c>
      <c r="U6">
        <v>750000</v>
      </c>
      <c r="V6">
        <v>750000</v>
      </c>
      <c r="W6">
        <v>0</v>
      </c>
      <c r="X6">
        <v>0</v>
      </c>
      <c r="Y6" t="s">
        <v>48</v>
      </c>
    </row>
    <row r="7" spans="1:25" x14ac:dyDescent="0.25">
      <c r="A7">
        <v>6</v>
      </c>
      <c r="B7">
        <v>62465</v>
      </c>
      <c r="C7">
        <v>0</v>
      </c>
      <c r="D7">
        <v>0</v>
      </c>
      <c r="E7" t="s">
        <v>52</v>
      </c>
      <c r="F7" t="s">
        <v>53</v>
      </c>
      <c r="G7">
        <v>1</v>
      </c>
      <c r="H7" s="6">
        <v>390055</v>
      </c>
      <c r="I7" s="7">
        <v>45656</v>
      </c>
      <c r="J7" s="7">
        <v>45656</v>
      </c>
      <c r="K7">
        <v>10</v>
      </c>
      <c r="L7" t="s">
        <v>40</v>
      </c>
      <c r="M7" t="s">
        <v>5</v>
      </c>
      <c r="N7" t="s">
        <v>41</v>
      </c>
      <c r="O7" t="s">
        <v>54</v>
      </c>
      <c r="P7" t="s">
        <v>43</v>
      </c>
      <c r="Q7">
        <v>10</v>
      </c>
      <c r="R7">
        <v>0</v>
      </c>
      <c r="S7">
        <v>0</v>
      </c>
      <c r="U7">
        <v>39006</v>
      </c>
      <c r="V7">
        <v>39006</v>
      </c>
      <c r="W7">
        <v>0</v>
      </c>
      <c r="X7">
        <v>0</v>
      </c>
      <c r="Y7" t="s">
        <v>44</v>
      </c>
    </row>
    <row r="8" spans="1:25" x14ac:dyDescent="0.25">
      <c r="A8">
        <v>7</v>
      </c>
      <c r="B8">
        <v>62297</v>
      </c>
      <c r="C8">
        <v>0</v>
      </c>
      <c r="D8">
        <v>0</v>
      </c>
      <c r="E8" t="s">
        <v>55</v>
      </c>
      <c r="F8" t="s">
        <v>56</v>
      </c>
      <c r="G8">
        <v>1</v>
      </c>
      <c r="H8" s="6">
        <v>1417595</v>
      </c>
      <c r="I8" s="7">
        <v>45656</v>
      </c>
      <c r="J8" s="7">
        <v>45656</v>
      </c>
      <c r="K8">
        <v>10</v>
      </c>
      <c r="L8" t="s">
        <v>40</v>
      </c>
      <c r="M8" t="s">
        <v>5</v>
      </c>
      <c r="N8" t="s">
        <v>41</v>
      </c>
      <c r="O8" t="s">
        <v>57</v>
      </c>
      <c r="P8" t="s">
        <v>43</v>
      </c>
      <c r="Q8">
        <v>10</v>
      </c>
      <c r="R8">
        <v>0</v>
      </c>
      <c r="S8">
        <v>0</v>
      </c>
      <c r="U8">
        <v>141760</v>
      </c>
      <c r="V8">
        <v>141760</v>
      </c>
      <c r="W8">
        <v>0</v>
      </c>
      <c r="X8">
        <v>0</v>
      </c>
      <c r="Y8" t="s">
        <v>48</v>
      </c>
    </row>
    <row r="9" spans="1:25" x14ac:dyDescent="0.25">
      <c r="A9">
        <v>8</v>
      </c>
      <c r="B9">
        <v>62298</v>
      </c>
      <c r="C9">
        <v>0</v>
      </c>
      <c r="D9">
        <v>0</v>
      </c>
      <c r="E9" t="s">
        <v>55</v>
      </c>
      <c r="F9" t="s">
        <v>56</v>
      </c>
      <c r="G9">
        <v>1</v>
      </c>
      <c r="H9" s="6">
        <v>7000000</v>
      </c>
      <c r="I9" s="7">
        <v>45656</v>
      </c>
      <c r="J9" s="7">
        <v>45656</v>
      </c>
      <c r="K9">
        <v>10</v>
      </c>
      <c r="L9" t="s">
        <v>40</v>
      </c>
      <c r="M9" t="s">
        <v>5</v>
      </c>
      <c r="N9" t="s">
        <v>41</v>
      </c>
      <c r="O9" t="s">
        <v>57</v>
      </c>
      <c r="P9" t="s">
        <v>43</v>
      </c>
      <c r="Q9">
        <v>10</v>
      </c>
      <c r="R9">
        <v>0</v>
      </c>
      <c r="S9">
        <v>0</v>
      </c>
      <c r="U9">
        <v>700000</v>
      </c>
      <c r="V9">
        <v>700000</v>
      </c>
      <c r="W9">
        <v>0</v>
      </c>
      <c r="X9">
        <v>0</v>
      </c>
      <c r="Y9" t="s">
        <v>48</v>
      </c>
    </row>
    <row r="10" spans="1:25" x14ac:dyDescent="0.25">
      <c r="A10">
        <v>9</v>
      </c>
      <c r="B10">
        <v>62299</v>
      </c>
      <c r="C10">
        <v>0</v>
      </c>
      <c r="D10">
        <v>0</v>
      </c>
      <c r="E10" t="s">
        <v>55</v>
      </c>
      <c r="F10" t="s">
        <v>56</v>
      </c>
      <c r="G10">
        <v>1</v>
      </c>
      <c r="H10" s="6">
        <v>7000000</v>
      </c>
      <c r="I10" s="7">
        <v>45656</v>
      </c>
      <c r="J10" s="7">
        <v>45656</v>
      </c>
      <c r="K10">
        <v>10</v>
      </c>
      <c r="L10" t="s">
        <v>40</v>
      </c>
      <c r="M10" t="s">
        <v>5</v>
      </c>
      <c r="N10" t="s">
        <v>41</v>
      </c>
      <c r="O10" t="s">
        <v>57</v>
      </c>
      <c r="P10" t="s">
        <v>43</v>
      </c>
      <c r="Q10">
        <v>10</v>
      </c>
      <c r="R10">
        <v>0</v>
      </c>
      <c r="S10">
        <v>0</v>
      </c>
      <c r="U10">
        <v>700000</v>
      </c>
      <c r="V10">
        <v>700000</v>
      </c>
      <c r="W10">
        <v>0</v>
      </c>
      <c r="X10">
        <v>0</v>
      </c>
      <c r="Y10" t="s">
        <v>48</v>
      </c>
    </row>
    <row r="11" spans="1:25" x14ac:dyDescent="0.25">
      <c r="A11">
        <v>10</v>
      </c>
      <c r="B11">
        <v>62300</v>
      </c>
      <c r="C11">
        <v>0</v>
      </c>
      <c r="D11">
        <v>0</v>
      </c>
      <c r="E11" t="s">
        <v>55</v>
      </c>
      <c r="F11" t="s">
        <v>56</v>
      </c>
      <c r="G11">
        <v>1</v>
      </c>
      <c r="H11" s="6">
        <v>7000000</v>
      </c>
      <c r="I11" s="7">
        <v>45656</v>
      </c>
      <c r="J11" s="7">
        <v>45656</v>
      </c>
      <c r="K11">
        <v>10</v>
      </c>
      <c r="L11" t="s">
        <v>40</v>
      </c>
      <c r="M11" t="s">
        <v>5</v>
      </c>
      <c r="N11" t="s">
        <v>41</v>
      </c>
      <c r="O11" t="s">
        <v>57</v>
      </c>
      <c r="P11" t="s">
        <v>43</v>
      </c>
      <c r="Q11">
        <v>10</v>
      </c>
      <c r="R11">
        <v>0</v>
      </c>
      <c r="S11">
        <v>0</v>
      </c>
      <c r="U11">
        <v>700000</v>
      </c>
      <c r="V11">
        <v>700000</v>
      </c>
      <c r="W11">
        <v>0</v>
      </c>
      <c r="X11">
        <v>0</v>
      </c>
      <c r="Y11" t="s">
        <v>48</v>
      </c>
    </row>
    <row r="12" spans="1:25" x14ac:dyDescent="0.25">
      <c r="A12">
        <v>11</v>
      </c>
      <c r="B12">
        <v>62301</v>
      </c>
      <c r="C12">
        <v>0</v>
      </c>
      <c r="D12">
        <v>0</v>
      </c>
      <c r="E12" t="s">
        <v>55</v>
      </c>
      <c r="F12" t="s">
        <v>56</v>
      </c>
      <c r="G12">
        <v>1</v>
      </c>
      <c r="H12" s="6">
        <v>7000000</v>
      </c>
      <c r="I12" s="7">
        <v>45656</v>
      </c>
      <c r="J12" s="7">
        <v>45656</v>
      </c>
      <c r="K12">
        <v>10</v>
      </c>
      <c r="L12" t="s">
        <v>40</v>
      </c>
      <c r="M12" t="s">
        <v>5</v>
      </c>
      <c r="N12" t="s">
        <v>41</v>
      </c>
      <c r="O12" t="s">
        <v>57</v>
      </c>
      <c r="P12" t="s">
        <v>43</v>
      </c>
      <c r="Q12">
        <v>10</v>
      </c>
      <c r="R12">
        <v>0</v>
      </c>
      <c r="S12">
        <v>0</v>
      </c>
      <c r="U12">
        <v>700000</v>
      </c>
      <c r="V12">
        <v>700000</v>
      </c>
      <c r="W12">
        <v>0</v>
      </c>
      <c r="X12">
        <v>0</v>
      </c>
      <c r="Y12" t="s">
        <v>48</v>
      </c>
    </row>
    <row r="13" spans="1:25" x14ac:dyDescent="0.25">
      <c r="A13">
        <v>12</v>
      </c>
      <c r="B13">
        <v>62302</v>
      </c>
      <c r="C13">
        <v>0</v>
      </c>
      <c r="D13">
        <v>0</v>
      </c>
      <c r="E13" t="s">
        <v>55</v>
      </c>
      <c r="F13" t="s">
        <v>56</v>
      </c>
      <c r="G13">
        <v>1</v>
      </c>
      <c r="H13" s="6">
        <v>7000000</v>
      </c>
      <c r="I13" s="7">
        <v>45656</v>
      </c>
      <c r="J13" s="7">
        <v>45656</v>
      </c>
      <c r="K13">
        <v>10</v>
      </c>
      <c r="L13" t="s">
        <v>40</v>
      </c>
      <c r="M13" t="s">
        <v>5</v>
      </c>
      <c r="N13" t="s">
        <v>41</v>
      </c>
      <c r="O13" t="s">
        <v>57</v>
      </c>
      <c r="P13" t="s">
        <v>43</v>
      </c>
      <c r="Q13">
        <v>10</v>
      </c>
      <c r="R13">
        <v>0</v>
      </c>
      <c r="S13">
        <v>0</v>
      </c>
      <c r="U13">
        <v>700000</v>
      </c>
      <c r="V13">
        <v>700000</v>
      </c>
      <c r="W13">
        <v>0</v>
      </c>
      <c r="X13">
        <v>0</v>
      </c>
      <c r="Y13" t="s">
        <v>48</v>
      </c>
    </row>
    <row r="14" spans="1:25" x14ac:dyDescent="0.25">
      <c r="A14">
        <v>13</v>
      </c>
      <c r="B14">
        <v>62303</v>
      </c>
      <c r="C14">
        <v>0</v>
      </c>
      <c r="D14">
        <v>0</v>
      </c>
      <c r="E14" t="s">
        <v>55</v>
      </c>
      <c r="F14" t="s">
        <v>56</v>
      </c>
      <c r="G14">
        <v>1</v>
      </c>
      <c r="H14" s="6">
        <v>7000000</v>
      </c>
      <c r="I14" s="7">
        <v>45656</v>
      </c>
      <c r="J14" s="7">
        <v>45656</v>
      </c>
      <c r="K14">
        <v>10</v>
      </c>
      <c r="L14" t="s">
        <v>40</v>
      </c>
      <c r="M14" t="s">
        <v>5</v>
      </c>
      <c r="N14" t="s">
        <v>41</v>
      </c>
      <c r="O14" t="s">
        <v>57</v>
      </c>
      <c r="P14" t="s">
        <v>43</v>
      </c>
      <c r="Q14">
        <v>10</v>
      </c>
      <c r="R14">
        <v>0</v>
      </c>
      <c r="S14">
        <v>0</v>
      </c>
      <c r="U14">
        <v>700000</v>
      </c>
      <c r="V14">
        <v>700000</v>
      </c>
      <c r="W14">
        <v>0</v>
      </c>
      <c r="X14">
        <v>0</v>
      </c>
      <c r="Y14" t="s">
        <v>48</v>
      </c>
    </row>
    <row r="15" spans="1:25" x14ac:dyDescent="0.25">
      <c r="A15">
        <v>14</v>
      </c>
      <c r="B15">
        <v>62442</v>
      </c>
      <c r="C15">
        <v>0</v>
      </c>
      <c r="D15">
        <v>0</v>
      </c>
      <c r="E15" t="s">
        <v>58</v>
      </c>
      <c r="F15" t="s">
        <v>59</v>
      </c>
      <c r="G15">
        <v>1</v>
      </c>
      <c r="H15" s="6">
        <v>257553</v>
      </c>
      <c r="I15" s="7">
        <v>45656</v>
      </c>
      <c r="J15" s="7">
        <v>45656</v>
      </c>
      <c r="K15">
        <v>10</v>
      </c>
      <c r="L15" t="s">
        <v>40</v>
      </c>
      <c r="M15" t="s">
        <v>5</v>
      </c>
      <c r="N15" t="s">
        <v>41</v>
      </c>
      <c r="O15" t="s">
        <v>54</v>
      </c>
      <c r="P15" t="s">
        <v>43</v>
      </c>
      <c r="Q15">
        <v>10</v>
      </c>
      <c r="R15">
        <v>0</v>
      </c>
      <c r="S15">
        <v>0</v>
      </c>
      <c r="U15">
        <v>25755</v>
      </c>
      <c r="V15">
        <v>25755</v>
      </c>
      <c r="W15">
        <v>0</v>
      </c>
      <c r="X15">
        <v>0</v>
      </c>
      <c r="Y15" t="s">
        <v>44</v>
      </c>
    </row>
    <row r="16" spans="1:25" x14ac:dyDescent="0.25">
      <c r="A16">
        <v>15</v>
      </c>
      <c r="B16">
        <v>63478</v>
      </c>
      <c r="C16">
        <v>0</v>
      </c>
      <c r="D16">
        <v>0</v>
      </c>
      <c r="E16" t="s">
        <v>60</v>
      </c>
      <c r="F16" t="s">
        <v>61</v>
      </c>
      <c r="G16">
        <v>1</v>
      </c>
      <c r="H16" s="6">
        <v>350000000</v>
      </c>
      <c r="I16" s="7">
        <v>45656</v>
      </c>
      <c r="J16" s="7">
        <v>45656</v>
      </c>
      <c r="K16">
        <v>10</v>
      </c>
      <c r="L16" t="s">
        <v>40</v>
      </c>
      <c r="M16" t="s">
        <v>4</v>
      </c>
      <c r="N16" t="s">
        <v>41</v>
      </c>
      <c r="O16" t="s">
        <v>51</v>
      </c>
      <c r="P16" t="s">
        <v>43</v>
      </c>
      <c r="Q16">
        <v>10</v>
      </c>
      <c r="R16">
        <v>0</v>
      </c>
      <c r="S16">
        <v>0</v>
      </c>
      <c r="U16">
        <v>35000000</v>
      </c>
      <c r="V16">
        <v>35000000</v>
      </c>
      <c r="W16">
        <v>0</v>
      </c>
      <c r="X16">
        <v>0</v>
      </c>
      <c r="Y16" t="s">
        <v>44</v>
      </c>
    </row>
    <row r="17" spans="1:25" x14ac:dyDescent="0.25">
      <c r="A17">
        <v>16</v>
      </c>
      <c r="B17">
        <v>62518</v>
      </c>
      <c r="C17">
        <v>0</v>
      </c>
      <c r="D17">
        <v>0</v>
      </c>
      <c r="E17" t="s">
        <v>62</v>
      </c>
      <c r="F17" t="s">
        <v>63</v>
      </c>
      <c r="G17">
        <v>1</v>
      </c>
      <c r="H17" s="6">
        <v>10000000</v>
      </c>
      <c r="I17" s="7">
        <v>45656</v>
      </c>
      <c r="J17" s="7">
        <v>45656</v>
      </c>
      <c r="K17">
        <v>5</v>
      </c>
      <c r="L17" t="s">
        <v>40</v>
      </c>
      <c r="M17" t="s">
        <v>7</v>
      </c>
      <c r="N17" t="s">
        <v>41</v>
      </c>
      <c r="O17" t="s">
        <v>64</v>
      </c>
      <c r="P17" t="s">
        <v>43</v>
      </c>
      <c r="Q17">
        <v>5</v>
      </c>
      <c r="R17">
        <v>0</v>
      </c>
      <c r="S17">
        <v>0</v>
      </c>
      <c r="U17">
        <v>500000</v>
      </c>
      <c r="V17">
        <v>500000</v>
      </c>
      <c r="W17">
        <v>0</v>
      </c>
      <c r="X17">
        <v>0</v>
      </c>
      <c r="Y17" t="s">
        <v>44</v>
      </c>
    </row>
    <row r="18" spans="1:25" x14ac:dyDescent="0.25">
      <c r="A18">
        <v>17</v>
      </c>
      <c r="B18">
        <v>62314</v>
      </c>
      <c r="C18">
        <v>0</v>
      </c>
      <c r="D18">
        <v>0</v>
      </c>
      <c r="E18" t="s">
        <v>65</v>
      </c>
      <c r="F18" t="s">
        <v>66</v>
      </c>
      <c r="G18">
        <v>1</v>
      </c>
      <c r="H18" s="6">
        <v>46384947</v>
      </c>
      <c r="I18" s="7">
        <v>45656</v>
      </c>
      <c r="J18" s="7">
        <v>45656</v>
      </c>
      <c r="K18">
        <v>15</v>
      </c>
      <c r="L18" t="s">
        <v>40</v>
      </c>
      <c r="M18" t="s">
        <v>9</v>
      </c>
      <c r="N18" t="s">
        <v>41</v>
      </c>
      <c r="O18" t="s">
        <v>42</v>
      </c>
      <c r="P18" t="s">
        <v>43</v>
      </c>
      <c r="Q18">
        <v>15</v>
      </c>
      <c r="R18">
        <v>0</v>
      </c>
      <c r="S18">
        <v>0</v>
      </c>
      <c r="U18">
        <v>6957742</v>
      </c>
      <c r="V18">
        <v>6957742</v>
      </c>
      <c r="W18">
        <v>0</v>
      </c>
      <c r="X18">
        <v>0</v>
      </c>
      <c r="Y18" t="s">
        <v>67</v>
      </c>
    </row>
    <row r="19" spans="1:25" x14ac:dyDescent="0.25">
      <c r="A19">
        <v>18</v>
      </c>
      <c r="B19">
        <v>62313</v>
      </c>
      <c r="C19">
        <v>0</v>
      </c>
      <c r="D19">
        <v>0</v>
      </c>
      <c r="E19" t="s">
        <v>68</v>
      </c>
      <c r="F19" t="s">
        <v>69</v>
      </c>
      <c r="G19">
        <v>1</v>
      </c>
      <c r="H19" s="6">
        <v>40000000</v>
      </c>
      <c r="I19" s="7">
        <v>45656</v>
      </c>
      <c r="J19" s="7">
        <v>45656</v>
      </c>
      <c r="K19">
        <v>15</v>
      </c>
      <c r="L19" t="s">
        <v>40</v>
      </c>
      <c r="M19" t="s">
        <v>7</v>
      </c>
      <c r="N19" t="s">
        <v>41</v>
      </c>
      <c r="O19" t="s">
        <v>64</v>
      </c>
      <c r="P19" t="s">
        <v>43</v>
      </c>
      <c r="Q19">
        <v>15</v>
      </c>
      <c r="R19">
        <v>0</v>
      </c>
      <c r="S19">
        <v>0</v>
      </c>
      <c r="U19">
        <v>6000000</v>
      </c>
      <c r="V19">
        <v>6000000</v>
      </c>
      <c r="W19">
        <v>0</v>
      </c>
      <c r="X19">
        <v>0</v>
      </c>
      <c r="Y19" t="s">
        <v>48</v>
      </c>
    </row>
    <row r="20" spans="1:25" x14ac:dyDescent="0.25">
      <c r="A20">
        <v>19</v>
      </c>
      <c r="B20">
        <v>62495</v>
      </c>
      <c r="C20">
        <v>0</v>
      </c>
      <c r="D20">
        <v>0</v>
      </c>
      <c r="E20" t="s">
        <v>70</v>
      </c>
      <c r="F20" t="s">
        <v>71</v>
      </c>
      <c r="G20">
        <v>1</v>
      </c>
      <c r="H20" s="6">
        <v>4055023</v>
      </c>
      <c r="I20" s="7">
        <v>45656</v>
      </c>
      <c r="J20" s="7">
        <v>45656</v>
      </c>
      <c r="K20">
        <v>15</v>
      </c>
      <c r="L20" t="s">
        <v>40</v>
      </c>
      <c r="M20" t="s">
        <v>3</v>
      </c>
      <c r="N20" t="s">
        <v>41</v>
      </c>
      <c r="O20" t="s">
        <v>51</v>
      </c>
      <c r="P20" t="s">
        <v>43</v>
      </c>
      <c r="Q20">
        <v>15</v>
      </c>
      <c r="R20">
        <v>0</v>
      </c>
      <c r="S20">
        <v>0</v>
      </c>
      <c r="U20">
        <v>608253</v>
      </c>
      <c r="V20">
        <v>608253</v>
      </c>
      <c r="W20">
        <v>0</v>
      </c>
      <c r="X20">
        <v>0</v>
      </c>
      <c r="Y20" t="s">
        <v>72</v>
      </c>
    </row>
    <row r="21" spans="1:25" x14ac:dyDescent="0.25">
      <c r="A21">
        <v>20</v>
      </c>
      <c r="B21">
        <v>62293</v>
      </c>
      <c r="C21">
        <v>0</v>
      </c>
      <c r="D21">
        <v>0</v>
      </c>
      <c r="E21" t="s">
        <v>73</v>
      </c>
      <c r="F21" t="s">
        <v>74</v>
      </c>
      <c r="G21">
        <v>1</v>
      </c>
      <c r="H21" s="6">
        <v>1200000</v>
      </c>
      <c r="I21" s="7">
        <v>45656</v>
      </c>
      <c r="J21" s="7">
        <v>45656</v>
      </c>
      <c r="K21">
        <v>8</v>
      </c>
      <c r="L21" t="s">
        <v>40</v>
      </c>
      <c r="M21" t="s">
        <v>5</v>
      </c>
      <c r="N21" t="s">
        <v>41</v>
      </c>
      <c r="O21" t="s">
        <v>54</v>
      </c>
      <c r="P21" t="s">
        <v>43</v>
      </c>
      <c r="Q21">
        <v>8</v>
      </c>
      <c r="R21">
        <v>0</v>
      </c>
      <c r="S21">
        <v>0</v>
      </c>
      <c r="U21">
        <v>96000</v>
      </c>
      <c r="V21">
        <v>96000</v>
      </c>
      <c r="W21">
        <v>0</v>
      </c>
      <c r="X21">
        <v>0</v>
      </c>
      <c r="Y21" t="s">
        <v>44</v>
      </c>
    </row>
    <row r="22" spans="1:25" x14ac:dyDescent="0.25">
      <c r="A22">
        <v>21</v>
      </c>
      <c r="B22">
        <v>62407</v>
      </c>
      <c r="C22">
        <v>0</v>
      </c>
      <c r="D22">
        <v>0</v>
      </c>
      <c r="E22" t="s">
        <v>75</v>
      </c>
      <c r="F22" t="s">
        <v>76</v>
      </c>
      <c r="G22">
        <v>1</v>
      </c>
      <c r="H22" s="6">
        <v>66456659</v>
      </c>
      <c r="I22" s="7">
        <v>45656</v>
      </c>
      <c r="J22" s="7">
        <v>45656</v>
      </c>
      <c r="K22">
        <v>4</v>
      </c>
      <c r="L22" t="s">
        <v>40</v>
      </c>
      <c r="M22" t="s">
        <v>5</v>
      </c>
      <c r="N22" t="s">
        <v>41</v>
      </c>
      <c r="O22" t="s">
        <v>77</v>
      </c>
      <c r="P22" t="s">
        <v>43</v>
      </c>
      <c r="Q22">
        <v>4</v>
      </c>
      <c r="R22">
        <v>0</v>
      </c>
      <c r="S22">
        <v>0</v>
      </c>
      <c r="U22">
        <v>2658266</v>
      </c>
      <c r="V22">
        <v>2658266</v>
      </c>
      <c r="W22">
        <v>0</v>
      </c>
      <c r="X22">
        <v>0</v>
      </c>
      <c r="Y22" t="s">
        <v>44</v>
      </c>
    </row>
    <row r="23" spans="1:25" x14ac:dyDescent="0.25">
      <c r="A23">
        <v>22</v>
      </c>
      <c r="B23">
        <v>62533</v>
      </c>
      <c r="C23">
        <v>0</v>
      </c>
      <c r="D23">
        <v>0</v>
      </c>
      <c r="E23" t="s">
        <v>78</v>
      </c>
      <c r="F23" t="s">
        <v>79</v>
      </c>
      <c r="G23">
        <v>1</v>
      </c>
      <c r="H23" s="6">
        <v>205831</v>
      </c>
      <c r="I23" s="7">
        <v>45656</v>
      </c>
      <c r="J23" s="7">
        <v>45656</v>
      </c>
      <c r="K23" t="s">
        <v>80</v>
      </c>
      <c r="L23" t="s">
        <v>40</v>
      </c>
      <c r="M23" t="s">
        <v>5</v>
      </c>
      <c r="N23" t="s">
        <v>41</v>
      </c>
      <c r="O23" t="s">
        <v>57</v>
      </c>
      <c r="P23" t="s">
        <v>43</v>
      </c>
      <c r="Q23">
        <v>6.8</v>
      </c>
      <c r="R23">
        <v>0</v>
      </c>
      <c r="S23">
        <v>0</v>
      </c>
      <c r="U23">
        <v>13997</v>
      </c>
      <c r="V23">
        <v>13997</v>
      </c>
      <c r="W23">
        <v>0</v>
      </c>
      <c r="X23">
        <v>0</v>
      </c>
      <c r="Y23" t="s">
        <v>81</v>
      </c>
    </row>
    <row r="24" spans="1:25" x14ac:dyDescent="0.25">
      <c r="A24">
        <v>23</v>
      </c>
      <c r="B24">
        <v>62339</v>
      </c>
      <c r="C24">
        <v>0</v>
      </c>
      <c r="D24">
        <v>0</v>
      </c>
      <c r="E24" t="s">
        <v>82</v>
      </c>
      <c r="F24" t="s">
        <v>83</v>
      </c>
      <c r="G24">
        <v>1</v>
      </c>
      <c r="H24" s="6">
        <v>1642238</v>
      </c>
      <c r="I24" s="7">
        <v>45656</v>
      </c>
      <c r="J24" s="7">
        <v>45656</v>
      </c>
      <c r="K24">
        <v>15</v>
      </c>
      <c r="L24" t="s">
        <v>40</v>
      </c>
      <c r="M24" t="s">
        <v>5</v>
      </c>
      <c r="N24" t="s">
        <v>41</v>
      </c>
      <c r="O24" t="s">
        <v>77</v>
      </c>
      <c r="P24" t="s">
        <v>43</v>
      </c>
      <c r="Q24">
        <v>15</v>
      </c>
      <c r="R24">
        <v>0</v>
      </c>
      <c r="S24">
        <v>0</v>
      </c>
      <c r="U24">
        <v>246336</v>
      </c>
      <c r="V24">
        <v>246336</v>
      </c>
      <c r="W24">
        <v>0</v>
      </c>
      <c r="X24">
        <v>0</v>
      </c>
      <c r="Y24" t="s">
        <v>67</v>
      </c>
    </row>
    <row r="25" spans="1:25" x14ac:dyDescent="0.25">
      <c r="A25">
        <v>24</v>
      </c>
      <c r="B25">
        <v>62449</v>
      </c>
      <c r="C25">
        <v>0</v>
      </c>
      <c r="D25">
        <v>0</v>
      </c>
      <c r="E25" t="s">
        <v>84</v>
      </c>
      <c r="F25" t="s">
        <v>85</v>
      </c>
      <c r="G25">
        <v>1</v>
      </c>
      <c r="H25" s="6">
        <v>16000000</v>
      </c>
      <c r="I25" s="7">
        <v>45656</v>
      </c>
      <c r="J25" s="7">
        <v>45656</v>
      </c>
      <c r="K25" t="s">
        <v>86</v>
      </c>
      <c r="L25" t="s">
        <v>40</v>
      </c>
      <c r="M25" t="s">
        <v>1</v>
      </c>
      <c r="N25" t="s">
        <v>41</v>
      </c>
      <c r="O25" t="s">
        <v>87</v>
      </c>
      <c r="P25" t="s">
        <v>43</v>
      </c>
      <c r="Q25">
        <v>9.5</v>
      </c>
      <c r="R25">
        <v>0</v>
      </c>
      <c r="S25">
        <v>0</v>
      </c>
      <c r="U25">
        <v>1520000</v>
      </c>
      <c r="V25">
        <v>1520000</v>
      </c>
      <c r="W25">
        <v>0</v>
      </c>
      <c r="X25">
        <v>0</v>
      </c>
      <c r="Y25" t="s">
        <v>48</v>
      </c>
    </row>
    <row r="26" spans="1:25" x14ac:dyDescent="0.25">
      <c r="A26">
        <v>25</v>
      </c>
      <c r="B26">
        <v>62532</v>
      </c>
      <c r="C26">
        <v>0</v>
      </c>
      <c r="D26">
        <v>0</v>
      </c>
      <c r="E26" t="s">
        <v>88</v>
      </c>
      <c r="F26" t="s">
        <v>89</v>
      </c>
      <c r="G26">
        <v>1</v>
      </c>
      <c r="H26" s="6">
        <v>83922</v>
      </c>
      <c r="I26" s="7">
        <v>45656</v>
      </c>
      <c r="J26" s="7">
        <v>45656</v>
      </c>
      <c r="K26" t="s">
        <v>80</v>
      </c>
      <c r="L26" t="s">
        <v>40</v>
      </c>
      <c r="M26" t="s">
        <v>5</v>
      </c>
      <c r="N26" t="s">
        <v>41</v>
      </c>
      <c r="O26" t="s">
        <v>57</v>
      </c>
      <c r="P26" t="s">
        <v>43</v>
      </c>
      <c r="Q26">
        <v>6.8</v>
      </c>
      <c r="R26">
        <v>0</v>
      </c>
      <c r="S26">
        <v>0</v>
      </c>
      <c r="U26">
        <v>5707</v>
      </c>
      <c r="V26">
        <v>5707</v>
      </c>
      <c r="W26">
        <v>0</v>
      </c>
      <c r="X26">
        <v>0</v>
      </c>
      <c r="Y26" t="s">
        <v>81</v>
      </c>
    </row>
    <row r="27" spans="1:25" x14ac:dyDescent="0.25">
      <c r="A27">
        <v>26</v>
      </c>
      <c r="B27">
        <v>62466</v>
      </c>
      <c r="C27">
        <v>0</v>
      </c>
      <c r="D27">
        <v>0</v>
      </c>
      <c r="E27" t="s">
        <v>90</v>
      </c>
      <c r="F27" t="s">
        <v>91</v>
      </c>
      <c r="G27">
        <v>1</v>
      </c>
      <c r="H27" s="6">
        <v>4500000</v>
      </c>
      <c r="I27" s="7">
        <v>45656</v>
      </c>
      <c r="J27" s="7">
        <v>45656</v>
      </c>
      <c r="K27">
        <v>12</v>
      </c>
      <c r="L27" t="s">
        <v>40</v>
      </c>
      <c r="M27" t="s">
        <v>3</v>
      </c>
      <c r="N27" t="s">
        <v>41</v>
      </c>
      <c r="O27" t="s">
        <v>51</v>
      </c>
      <c r="P27" t="s">
        <v>43</v>
      </c>
      <c r="Q27">
        <v>12</v>
      </c>
      <c r="R27">
        <v>0</v>
      </c>
      <c r="S27">
        <v>0</v>
      </c>
      <c r="U27">
        <v>540000</v>
      </c>
      <c r="V27">
        <v>540000</v>
      </c>
      <c r="W27">
        <v>0</v>
      </c>
      <c r="X27">
        <v>0</v>
      </c>
      <c r="Y27" t="s">
        <v>44</v>
      </c>
    </row>
    <row r="28" spans="1:25" x14ac:dyDescent="0.25">
      <c r="A28">
        <v>27</v>
      </c>
      <c r="B28">
        <v>62319</v>
      </c>
      <c r="C28">
        <v>0</v>
      </c>
      <c r="D28">
        <v>0</v>
      </c>
      <c r="E28" t="s">
        <v>92</v>
      </c>
      <c r="F28" t="s">
        <v>93</v>
      </c>
      <c r="G28">
        <v>1</v>
      </c>
      <c r="H28" s="6">
        <v>21503479</v>
      </c>
      <c r="I28" s="7">
        <v>45656</v>
      </c>
      <c r="J28" s="7">
        <v>45656</v>
      </c>
      <c r="K28">
        <v>14</v>
      </c>
      <c r="L28" t="s">
        <v>40</v>
      </c>
      <c r="M28" t="s">
        <v>5</v>
      </c>
      <c r="N28" t="s">
        <v>41</v>
      </c>
      <c r="O28" t="s">
        <v>57</v>
      </c>
      <c r="P28" t="s">
        <v>43</v>
      </c>
      <c r="Q28">
        <v>14</v>
      </c>
      <c r="R28">
        <v>0</v>
      </c>
      <c r="S28">
        <v>0</v>
      </c>
      <c r="U28">
        <v>3010487</v>
      </c>
      <c r="V28">
        <v>3010487</v>
      </c>
      <c r="W28">
        <v>0</v>
      </c>
      <c r="X28">
        <v>0</v>
      </c>
      <c r="Y28" t="s">
        <v>94</v>
      </c>
    </row>
    <row r="29" spans="1:25" x14ac:dyDescent="0.25">
      <c r="A29">
        <v>28</v>
      </c>
      <c r="B29">
        <v>62344</v>
      </c>
      <c r="C29">
        <v>0</v>
      </c>
      <c r="D29">
        <v>0</v>
      </c>
      <c r="E29" t="s">
        <v>95</v>
      </c>
      <c r="F29" t="s">
        <v>96</v>
      </c>
      <c r="G29">
        <v>1</v>
      </c>
      <c r="H29" s="6">
        <v>34527338</v>
      </c>
      <c r="I29" s="7">
        <v>45656</v>
      </c>
      <c r="J29" s="7">
        <v>45656</v>
      </c>
      <c r="K29">
        <v>15</v>
      </c>
      <c r="L29" t="s">
        <v>40</v>
      </c>
      <c r="M29" t="s">
        <v>3</v>
      </c>
      <c r="N29" t="s">
        <v>41</v>
      </c>
      <c r="O29" t="s">
        <v>77</v>
      </c>
      <c r="P29" t="s">
        <v>43</v>
      </c>
      <c r="Q29">
        <v>15</v>
      </c>
      <c r="R29">
        <v>0</v>
      </c>
      <c r="S29">
        <v>0</v>
      </c>
      <c r="U29">
        <v>5179101</v>
      </c>
      <c r="V29">
        <v>5179101</v>
      </c>
      <c r="W29">
        <v>0</v>
      </c>
      <c r="X29">
        <v>0</v>
      </c>
      <c r="Y29" t="s">
        <v>67</v>
      </c>
    </row>
    <row r="30" spans="1:25" x14ac:dyDescent="0.25">
      <c r="A30">
        <v>29</v>
      </c>
      <c r="B30">
        <v>62349</v>
      </c>
      <c r="C30">
        <v>0</v>
      </c>
      <c r="D30">
        <v>0</v>
      </c>
      <c r="E30" t="s">
        <v>97</v>
      </c>
      <c r="F30" t="s">
        <v>98</v>
      </c>
      <c r="G30">
        <v>1</v>
      </c>
      <c r="H30" s="6">
        <v>6259680</v>
      </c>
      <c r="I30" s="7">
        <v>45656</v>
      </c>
      <c r="J30" s="7">
        <v>45656</v>
      </c>
      <c r="K30">
        <v>15</v>
      </c>
      <c r="L30" t="s">
        <v>40</v>
      </c>
      <c r="M30" t="s">
        <v>5</v>
      </c>
      <c r="N30" t="s">
        <v>41</v>
      </c>
      <c r="O30" t="s">
        <v>77</v>
      </c>
      <c r="P30" t="s">
        <v>43</v>
      </c>
      <c r="Q30">
        <v>15</v>
      </c>
      <c r="R30">
        <v>0</v>
      </c>
      <c r="S30">
        <v>0</v>
      </c>
      <c r="U30">
        <v>938952</v>
      </c>
      <c r="V30">
        <v>938952</v>
      </c>
      <c r="W30">
        <v>0</v>
      </c>
      <c r="X30">
        <v>0</v>
      </c>
      <c r="Y30" t="s">
        <v>67</v>
      </c>
    </row>
    <row r="31" spans="1:25" x14ac:dyDescent="0.25">
      <c r="A31">
        <v>30</v>
      </c>
      <c r="B31">
        <v>62351</v>
      </c>
      <c r="C31">
        <v>0</v>
      </c>
      <c r="D31">
        <v>0</v>
      </c>
      <c r="E31" t="s">
        <v>99</v>
      </c>
      <c r="F31" t="s">
        <v>100</v>
      </c>
      <c r="G31">
        <v>1</v>
      </c>
      <c r="H31" s="6">
        <v>14376592</v>
      </c>
      <c r="I31" s="7">
        <v>45656</v>
      </c>
      <c r="J31" s="7">
        <v>45656</v>
      </c>
      <c r="K31">
        <v>15</v>
      </c>
      <c r="L31" t="s">
        <v>40</v>
      </c>
      <c r="M31" t="s">
        <v>5</v>
      </c>
      <c r="N31" t="s">
        <v>41</v>
      </c>
      <c r="O31" t="s">
        <v>77</v>
      </c>
      <c r="P31" t="s">
        <v>43</v>
      </c>
      <c r="Q31">
        <v>15</v>
      </c>
      <c r="R31">
        <v>0</v>
      </c>
      <c r="S31">
        <v>0</v>
      </c>
      <c r="U31">
        <v>2156489</v>
      </c>
      <c r="V31">
        <v>2156489</v>
      </c>
      <c r="W31">
        <v>0</v>
      </c>
      <c r="X31">
        <v>0</v>
      </c>
      <c r="Y31" t="s">
        <v>67</v>
      </c>
    </row>
    <row r="32" spans="1:25" x14ac:dyDescent="0.25">
      <c r="A32">
        <v>31</v>
      </c>
      <c r="B32">
        <v>62405</v>
      </c>
      <c r="C32">
        <v>0</v>
      </c>
      <c r="D32">
        <v>0</v>
      </c>
      <c r="E32" t="s">
        <v>101</v>
      </c>
      <c r="F32" t="s">
        <v>102</v>
      </c>
      <c r="G32">
        <v>1</v>
      </c>
      <c r="H32" s="6">
        <v>75000000</v>
      </c>
      <c r="I32" s="7">
        <v>45656</v>
      </c>
      <c r="J32" s="7">
        <v>45656</v>
      </c>
      <c r="K32">
        <v>15</v>
      </c>
      <c r="L32" t="s">
        <v>40</v>
      </c>
      <c r="M32" t="s">
        <v>9</v>
      </c>
      <c r="N32" t="s">
        <v>41</v>
      </c>
      <c r="O32" t="s">
        <v>42</v>
      </c>
      <c r="P32" t="s">
        <v>43</v>
      </c>
      <c r="Q32">
        <v>15</v>
      </c>
      <c r="R32">
        <v>0</v>
      </c>
      <c r="S32">
        <v>0</v>
      </c>
      <c r="U32">
        <v>11250000</v>
      </c>
      <c r="V32">
        <v>11250000</v>
      </c>
      <c r="W32">
        <v>0</v>
      </c>
      <c r="X32">
        <v>0</v>
      </c>
      <c r="Y32" t="s">
        <v>44</v>
      </c>
    </row>
    <row r="33" spans="1:25" x14ac:dyDescent="0.25">
      <c r="A33">
        <v>32</v>
      </c>
      <c r="B33">
        <v>62350</v>
      </c>
      <c r="C33">
        <v>0</v>
      </c>
      <c r="D33">
        <v>0</v>
      </c>
      <c r="E33" t="s">
        <v>103</v>
      </c>
      <c r="F33" t="s">
        <v>104</v>
      </c>
      <c r="G33">
        <v>1</v>
      </c>
      <c r="H33" s="6">
        <v>33382465</v>
      </c>
      <c r="I33" s="7">
        <v>45656</v>
      </c>
      <c r="J33" s="7">
        <v>45656</v>
      </c>
      <c r="K33">
        <v>15</v>
      </c>
      <c r="L33" t="s">
        <v>40</v>
      </c>
      <c r="M33" t="s">
        <v>5</v>
      </c>
      <c r="N33" t="s">
        <v>41</v>
      </c>
      <c r="O33" t="s">
        <v>77</v>
      </c>
      <c r="P33" t="s">
        <v>43</v>
      </c>
      <c r="Q33">
        <v>15</v>
      </c>
      <c r="R33">
        <v>0</v>
      </c>
      <c r="S33">
        <v>0</v>
      </c>
      <c r="U33">
        <v>5007370</v>
      </c>
      <c r="V33">
        <v>5007370</v>
      </c>
      <c r="W33">
        <v>0</v>
      </c>
      <c r="X33">
        <v>0</v>
      </c>
      <c r="Y33" t="s">
        <v>67</v>
      </c>
    </row>
    <row r="34" spans="1:25" x14ac:dyDescent="0.25">
      <c r="A34">
        <v>33</v>
      </c>
      <c r="B34">
        <v>62531</v>
      </c>
      <c r="C34">
        <v>0</v>
      </c>
      <c r="D34">
        <v>0</v>
      </c>
      <c r="E34" t="s">
        <v>105</v>
      </c>
      <c r="F34" t="s">
        <v>106</v>
      </c>
      <c r="G34">
        <v>1</v>
      </c>
      <c r="H34" s="6">
        <v>88822</v>
      </c>
      <c r="I34" s="7">
        <v>45656</v>
      </c>
      <c r="J34" s="7">
        <v>45656</v>
      </c>
      <c r="K34" t="s">
        <v>80</v>
      </c>
      <c r="L34" t="s">
        <v>40</v>
      </c>
      <c r="M34" t="s">
        <v>5</v>
      </c>
      <c r="N34" t="s">
        <v>41</v>
      </c>
      <c r="O34" t="s">
        <v>57</v>
      </c>
      <c r="P34" t="s">
        <v>43</v>
      </c>
      <c r="Q34">
        <v>6.8</v>
      </c>
      <c r="R34">
        <v>0</v>
      </c>
      <c r="S34">
        <v>0</v>
      </c>
      <c r="U34">
        <v>6040</v>
      </c>
      <c r="V34">
        <v>6040</v>
      </c>
      <c r="W34">
        <v>0</v>
      </c>
      <c r="X34">
        <v>0</v>
      </c>
      <c r="Y34" t="s">
        <v>81</v>
      </c>
    </row>
    <row r="35" spans="1:25" x14ac:dyDescent="0.25">
      <c r="A35">
        <v>34</v>
      </c>
      <c r="B35">
        <v>62478</v>
      </c>
      <c r="C35">
        <v>0</v>
      </c>
      <c r="D35">
        <v>0</v>
      </c>
      <c r="E35" t="s">
        <v>107</v>
      </c>
      <c r="F35" t="s">
        <v>108</v>
      </c>
      <c r="G35">
        <v>1</v>
      </c>
      <c r="H35" s="6">
        <v>7000000</v>
      </c>
      <c r="I35" s="7">
        <v>45656</v>
      </c>
      <c r="J35" s="7">
        <v>45656</v>
      </c>
      <c r="K35">
        <v>6</v>
      </c>
      <c r="L35" t="s">
        <v>40</v>
      </c>
      <c r="M35" t="s">
        <v>5</v>
      </c>
      <c r="N35" t="s">
        <v>41</v>
      </c>
      <c r="O35" t="s">
        <v>77</v>
      </c>
      <c r="P35" t="s">
        <v>43</v>
      </c>
      <c r="Q35">
        <v>6</v>
      </c>
      <c r="R35">
        <v>0</v>
      </c>
      <c r="S35">
        <v>0</v>
      </c>
      <c r="U35">
        <v>420000</v>
      </c>
      <c r="V35">
        <v>420000</v>
      </c>
      <c r="W35">
        <v>0</v>
      </c>
      <c r="X35">
        <v>0</v>
      </c>
      <c r="Y35" t="s">
        <v>109</v>
      </c>
    </row>
    <row r="36" spans="1:25" x14ac:dyDescent="0.25">
      <c r="A36">
        <v>35</v>
      </c>
      <c r="B36">
        <v>62359</v>
      </c>
      <c r="C36">
        <v>0</v>
      </c>
      <c r="D36">
        <v>0</v>
      </c>
      <c r="E36" t="s">
        <v>110</v>
      </c>
      <c r="F36" t="s">
        <v>111</v>
      </c>
      <c r="G36">
        <v>1</v>
      </c>
      <c r="H36" s="6">
        <v>3561017</v>
      </c>
      <c r="I36" s="7">
        <v>45656</v>
      </c>
      <c r="J36" s="7">
        <v>45656</v>
      </c>
      <c r="K36">
        <v>15</v>
      </c>
      <c r="L36" t="s">
        <v>40</v>
      </c>
      <c r="M36" t="s">
        <v>5</v>
      </c>
      <c r="N36" t="s">
        <v>41</v>
      </c>
      <c r="O36" t="s">
        <v>47</v>
      </c>
      <c r="P36" t="s">
        <v>43</v>
      </c>
      <c r="Q36">
        <v>8</v>
      </c>
      <c r="R36">
        <v>7</v>
      </c>
      <c r="S36">
        <v>0</v>
      </c>
      <c r="U36">
        <v>534153</v>
      </c>
      <c r="V36">
        <v>284881</v>
      </c>
      <c r="W36">
        <v>249271</v>
      </c>
      <c r="X36">
        <v>0</v>
      </c>
      <c r="Y36" t="s">
        <v>112</v>
      </c>
    </row>
    <row r="37" spans="1:25" x14ac:dyDescent="0.25">
      <c r="A37">
        <v>36</v>
      </c>
      <c r="B37">
        <v>62477</v>
      </c>
      <c r="C37">
        <v>0</v>
      </c>
      <c r="D37">
        <v>0</v>
      </c>
      <c r="E37" t="s">
        <v>113</v>
      </c>
      <c r="F37" t="s">
        <v>114</v>
      </c>
      <c r="G37">
        <v>1</v>
      </c>
      <c r="H37" s="6">
        <v>800000</v>
      </c>
      <c r="I37" s="7">
        <v>45656</v>
      </c>
      <c r="J37" s="7">
        <v>45656</v>
      </c>
      <c r="K37">
        <v>10</v>
      </c>
      <c r="L37" t="s">
        <v>40</v>
      </c>
      <c r="M37" t="s">
        <v>9</v>
      </c>
      <c r="N37" t="s">
        <v>41</v>
      </c>
      <c r="O37" t="s">
        <v>42</v>
      </c>
      <c r="P37" t="s">
        <v>43</v>
      </c>
      <c r="Q37">
        <v>10</v>
      </c>
      <c r="R37">
        <v>0</v>
      </c>
      <c r="S37">
        <v>0</v>
      </c>
      <c r="U37">
        <v>80000</v>
      </c>
      <c r="V37">
        <v>80000</v>
      </c>
      <c r="W37">
        <v>0</v>
      </c>
      <c r="X37">
        <v>0</v>
      </c>
      <c r="Y37" t="s">
        <v>109</v>
      </c>
    </row>
    <row r="38" spans="1:25" x14ac:dyDescent="0.25">
      <c r="A38">
        <v>37</v>
      </c>
      <c r="B38">
        <v>62333</v>
      </c>
      <c r="C38">
        <v>0</v>
      </c>
      <c r="D38">
        <v>0</v>
      </c>
      <c r="E38" t="s">
        <v>115</v>
      </c>
      <c r="F38" t="s">
        <v>116</v>
      </c>
      <c r="G38">
        <v>1</v>
      </c>
      <c r="H38" s="6">
        <v>1262254</v>
      </c>
      <c r="I38" s="7">
        <v>45656</v>
      </c>
      <c r="J38" s="7">
        <v>45656</v>
      </c>
      <c r="K38">
        <v>15</v>
      </c>
      <c r="L38" t="s">
        <v>40</v>
      </c>
      <c r="M38" t="s">
        <v>7</v>
      </c>
      <c r="N38" t="s">
        <v>41</v>
      </c>
      <c r="O38" t="s">
        <v>64</v>
      </c>
      <c r="P38" t="s">
        <v>43</v>
      </c>
      <c r="Q38">
        <v>9</v>
      </c>
      <c r="R38">
        <v>6</v>
      </c>
      <c r="S38">
        <v>0</v>
      </c>
      <c r="U38">
        <v>189338</v>
      </c>
      <c r="V38">
        <v>113603</v>
      </c>
      <c r="W38">
        <v>75735</v>
      </c>
      <c r="X38">
        <v>0</v>
      </c>
      <c r="Y38" t="s">
        <v>48</v>
      </c>
    </row>
    <row r="39" spans="1:25" x14ac:dyDescent="0.25">
      <c r="A39">
        <v>38</v>
      </c>
      <c r="B39">
        <v>62567</v>
      </c>
      <c r="C39">
        <v>0</v>
      </c>
      <c r="D39">
        <v>0</v>
      </c>
      <c r="E39" t="s">
        <v>117</v>
      </c>
      <c r="F39" t="s">
        <v>118</v>
      </c>
      <c r="G39">
        <v>1</v>
      </c>
      <c r="H39" s="6">
        <v>1600000</v>
      </c>
      <c r="I39" s="7">
        <v>45656</v>
      </c>
      <c r="J39" s="7">
        <v>45656</v>
      </c>
      <c r="K39">
        <v>10</v>
      </c>
      <c r="L39" t="s">
        <v>40</v>
      </c>
      <c r="M39" t="s">
        <v>7</v>
      </c>
      <c r="N39" t="s">
        <v>41</v>
      </c>
      <c r="O39" t="s">
        <v>64</v>
      </c>
      <c r="P39" t="s">
        <v>43</v>
      </c>
      <c r="Q39">
        <v>10</v>
      </c>
      <c r="R39">
        <v>0</v>
      </c>
      <c r="S39">
        <v>0</v>
      </c>
      <c r="U39">
        <v>160000</v>
      </c>
      <c r="V39">
        <v>160000</v>
      </c>
      <c r="W39">
        <v>0</v>
      </c>
      <c r="X39">
        <v>0</v>
      </c>
      <c r="Y39" t="s">
        <v>109</v>
      </c>
    </row>
    <row r="40" spans="1:25" x14ac:dyDescent="0.25">
      <c r="A40">
        <v>39</v>
      </c>
      <c r="B40">
        <v>62480</v>
      </c>
      <c r="C40">
        <v>0</v>
      </c>
      <c r="D40">
        <v>0</v>
      </c>
      <c r="E40" t="s">
        <v>119</v>
      </c>
      <c r="F40" t="s">
        <v>120</v>
      </c>
      <c r="G40">
        <v>1</v>
      </c>
      <c r="H40" s="6">
        <v>691276</v>
      </c>
      <c r="I40" s="7">
        <v>45656</v>
      </c>
      <c r="J40" s="7">
        <v>45656</v>
      </c>
      <c r="K40">
        <v>15</v>
      </c>
      <c r="L40" t="s">
        <v>40</v>
      </c>
      <c r="M40" t="s">
        <v>5</v>
      </c>
      <c r="N40" t="s">
        <v>41</v>
      </c>
      <c r="O40" t="s">
        <v>47</v>
      </c>
      <c r="P40" t="s">
        <v>43</v>
      </c>
      <c r="Q40">
        <v>7</v>
      </c>
      <c r="R40">
        <v>8</v>
      </c>
      <c r="S40">
        <v>0</v>
      </c>
      <c r="U40">
        <v>103691</v>
      </c>
      <c r="V40">
        <v>48389</v>
      </c>
      <c r="W40">
        <v>55302</v>
      </c>
      <c r="X40">
        <v>0</v>
      </c>
      <c r="Y40" t="s">
        <v>48</v>
      </c>
    </row>
    <row r="41" spans="1:25" x14ac:dyDescent="0.25">
      <c r="A41">
        <v>40</v>
      </c>
      <c r="B41">
        <v>62354</v>
      </c>
      <c r="C41">
        <v>0</v>
      </c>
      <c r="D41">
        <v>0</v>
      </c>
      <c r="E41" t="s">
        <v>121</v>
      </c>
      <c r="F41" t="s">
        <v>122</v>
      </c>
      <c r="G41">
        <v>1</v>
      </c>
      <c r="H41" s="6">
        <v>4279506</v>
      </c>
      <c r="I41" s="7">
        <v>45656</v>
      </c>
      <c r="J41" s="7">
        <v>45656</v>
      </c>
      <c r="K41">
        <v>10</v>
      </c>
      <c r="L41" t="s">
        <v>40</v>
      </c>
      <c r="M41" t="s">
        <v>7</v>
      </c>
      <c r="N41" t="s">
        <v>41</v>
      </c>
      <c r="O41" t="s">
        <v>64</v>
      </c>
      <c r="P41" t="s">
        <v>43</v>
      </c>
      <c r="Q41">
        <v>10</v>
      </c>
      <c r="R41">
        <v>0</v>
      </c>
      <c r="S41">
        <v>0</v>
      </c>
      <c r="U41">
        <v>427951</v>
      </c>
      <c r="V41">
        <v>427951</v>
      </c>
      <c r="W41">
        <v>0</v>
      </c>
      <c r="X41">
        <v>0</v>
      </c>
      <c r="Y41" t="s">
        <v>94</v>
      </c>
    </row>
    <row r="42" spans="1:25" x14ac:dyDescent="0.25">
      <c r="A42">
        <v>41</v>
      </c>
      <c r="B42">
        <v>62347</v>
      </c>
      <c r="C42">
        <v>0</v>
      </c>
      <c r="D42">
        <v>0</v>
      </c>
      <c r="E42" t="s">
        <v>123</v>
      </c>
      <c r="F42" t="s">
        <v>124</v>
      </c>
      <c r="G42">
        <v>1</v>
      </c>
      <c r="H42" s="6">
        <v>13600838</v>
      </c>
      <c r="I42" s="7">
        <v>45656</v>
      </c>
      <c r="J42" s="7">
        <v>45656</v>
      </c>
      <c r="K42">
        <v>15</v>
      </c>
      <c r="L42" t="s">
        <v>40</v>
      </c>
      <c r="M42" t="s">
        <v>5</v>
      </c>
      <c r="N42" t="s">
        <v>41</v>
      </c>
      <c r="O42" t="s">
        <v>77</v>
      </c>
      <c r="P42" t="s">
        <v>43</v>
      </c>
      <c r="Q42">
        <v>15</v>
      </c>
      <c r="R42">
        <v>0</v>
      </c>
      <c r="S42">
        <v>0</v>
      </c>
      <c r="U42">
        <v>2040126</v>
      </c>
      <c r="V42">
        <v>2040126</v>
      </c>
      <c r="W42">
        <v>0</v>
      </c>
      <c r="X42">
        <v>0</v>
      </c>
      <c r="Y42" t="s">
        <v>67</v>
      </c>
    </row>
    <row r="43" spans="1:25" x14ac:dyDescent="0.25">
      <c r="A43">
        <v>42</v>
      </c>
      <c r="B43">
        <v>62340</v>
      </c>
      <c r="C43">
        <v>0</v>
      </c>
      <c r="D43">
        <v>0</v>
      </c>
      <c r="E43" t="s">
        <v>125</v>
      </c>
      <c r="F43" t="s">
        <v>126</v>
      </c>
      <c r="G43">
        <v>1</v>
      </c>
      <c r="H43" s="6">
        <v>1335147</v>
      </c>
      <c r="I43" s="7">
        <v>45656</v>
      </c>
      <c r="J43" s="7">
        <v>45656</v>
      </c>
      <c r="K43">
        <v>15</v>
      </c>
      <c r="L43" t="s">
        <v>40</v>
      </c>
      <c r="M43" t="s">
        <v>5</v>
      </c>
      <c r="N43" t="s">
        <v>41</v>
      </c>
      <c r="O43" t="s">
        <v>77</v>
      </c>
      <c r="P43" t="s">
        <v>43</v>
      </c>
      <c r="Q43">
        <v>15</v>
      </c>
      <c r="R43">
        <v>0</v>
      </c>
      <c r="S43">
        <v>0</v>
      </c>
      <c r="U43">
        <v>200272</v>
      </c>
      <c r="V43">
        <v>200272</v>
      </c>
      <c r="W43">
        <v>0</v>
      </c>
      <c r="X43">
        <v>0</v>
      </c>
      <c r="Y43" t="s">
        <v>48</v>
      </c>
    </row>
    <row r="44" spans="1:25" x14ac:dyDescent="0.25">
      <c r="A44">
        <v>43</v>
      </c>
      <c r="B44">
        <v>62360</v>
      </c>
      <c r="C44">
        <v>0</v>
      </c>
      <c r="D44">
        <v>0</v>
      </c>
      <c r="E44" t="s">
        <v>127</v>
      </c>
      <c r="F44" t="s">
        <v>128</v>
      </c>
      <c r="G44">
        <v>1</v>
      </c>
      <c r="H44" s="6">
        <v>151932</v>
      </c>
      <c r="I44" s="7">
        <v>45656</v>
      </c>
      <c r="J44" s="7">
        <v>45656</v>
      </c>
      <c r="K44">
        <v>4</v>
      </c>
      <c r="L44" t="s">
        <v>40</v>
      </c>
      <c r="M44" t="s">
        <v>4</v>
      </c>
      <c r="N44" t="s">
        <v>41</v>
      </c>
      <c r="O44" t="s">
        <v>51</v>
      </c>
      <c r="P44" t="s">
        <v>43</v>
      </c>
      <c r="Q44">
        <v>4</v>
      </c>
      <c r="R44">
        <v>0</v>
      </c>
      <c r="S44">
        <v>0</v>
      </c>
      <c r="U44">
        <v>6077</v>
      </c>
      <c r="V44">
        <v>6077</v>
      </c>
      <c r="W44">
        <v>0</v>
      </c>
      <c r="X44">
        <v>0</v>
      </c>
      <c r="Y44" t="s">
        <v>48</v>
      </c>
    </row>
    <row r="45" spans="1:25" x14ac:dyDescent="0.25">
      <c r="A45">
        <v>44</v>
      </c>
      <c r="B45">
        <v>62462</v>
      </c>
      <c r="C45">
        <v>0</v>
      </c>
      <c r="D45">
        <v>0</v>
      </c>
      <c r="E45" t="s">
        <v>129</v>
      </c>
      <c r="F45" t="s">
        <v>130</v>
      </c>
      <c r="G45">
        <v>1</v>
      </c>
      <c r="H45" s="6">
        <v>8806148</v>
      </c>
      <c r="I45" s="7">
        <v>45656</v>
      </c>
      <c r="J45" s="7">
        <v>45656</v>
      </c>
      <c r="K45">
        <v>15</v>
      </c>
      <c r="L45" t="s">
        <v>40</v>
      </c>
      <c r="M45" t="s">
        <v>4</v>
      </c>
      <c r="N45" t="s">
        <v>41</v>
      </c>
      <c r="O45" t="s">
        <v>51</v>
      </c>
      <c r="P45" t="s">
        <v>43</v>
      </c>
      <c r="Q45">
        <v>15</v>
      </c>
      <c r="R45">
        <v>0</v>
      </c>
      <c r="S45">
        <v>0</v>
      </c>
      <c r="U45">
        <v>1320922</v>
      </c>
      <c r="V45">
        <v>1320922</v>
      </c>
      <c r="W45">
        <v>0</v>
      </c>
      <c r="X45">
        <v>0</v>
      </c>
      <c r="Y45" t="s">
        <v>48</v>
      </c>
    </row>
    <row r="46" spans="1:25" x14ac:dyDescent="0.25">
      <c r="A46">
        <v>45</v>
      </c>
      <c r="B46">
        <v>62348</v>
      </c>
      <c r="C46">
        <v>0</v>
      </c>
      <c r="D46">
        <v>0</v>
      </c>
      <c r="E46" t="s">
        <v>131</v>
      </c>
      <c r="F46" t="s">
        <v>132</v>
      </c>
      <c r="G46">
        <v>1</v>
      </c>
      <c r="H46" s="6">
        <v>5016696</v>
      </c>
      <c r="I46" s="7">
        <v>45656</v>
      </c>
      <c r="J46" s="7">
        <v>45656</v>
      </c>
      <c r="K46">
        <v>15</v>
      </c>
      <c r="L46" t="s">
        <v>40</v>
      </c>
      <c r="M46" t="s">
        <v>5</v>
      </c>
      <c r="N46" t="s">
        <v>41</v>
      </c>
      <c r="O46" t="s">
        <v>77</v>
      </c>
      <c r="P46" t="s">
        <v>43</v>
      </c>
      <c r="Q46">
        <v>15</v>
      </c>
      <c r="R46">
        <v>0</v>
      </c>
      <c r="S46">
        <v>0</v>
      </c>
      <c r="U46">
        <v>752504</v>
      </c>
      <c r="V46">
        <v>752504</v>
      </c>
      <c r="W46">
        <v>0</v>
      </c>
      <c r="X46">
        <v>0</v>
      </c>
      <c r="Y46" t="s">
        <v>67</v>
      </c>
    </row>
    <row r="47" spans="1:25" x14ac:dyDescent="0.25">
      <c r="A47">
        <v>46</v>
      </c>
      <c r="B47">
        <v>62488</v>
      </c>
      <c r="C47">
        <v>0</v>
      </c>
      <c r="D47">
        <v>0</v>
      </c>
      <c r="E47" t="s">
        <v>133</v>
      </c>
      <c r="F47" t="s">
        <v>134</v>
      </c>
      <c r="G47">
        <v>1</v>
      </c>
      <c r="H47" s="6">
        <v>3822964</v>
      </c>
      <c r="I47" s="7">
        <v>45656</v>
      </c>
      <c r="J47" s="7">
        <v>45656</v>
      </c>
      <c r="K47">
        <v>9</v>
      </c>
      <c r="L47" t="s">
        <v>40</v>
      </c>
      <c r="M47" t="s">
        <v>1</v>
      </c>
      <c r="N47" t="s">
        <v>41</v>
      </c>
      <c r="O47" t="s">
        <v>87</v>
      </c>
      <c r="P47" t="s">
        <v>43</v>
      </c>
      <c r="Q47">
        <v>9</v>
      </c>
      <c r="R47">
        <v>0</v>
      </c>
      <c r="S47">
        <v>0</v>
      </c>
      <c r="U47">
        <v>344067</v>
      </c>
      <c r="V47">
        <v>344067</v>
      </c>
      <c r="W47">
        <v>0</v>
      </c>
      <c r="X47">
        <v>0</v>
      </c>
      <c r="Y47" t="s">
        <v>48</v>
      </c>
    </row>
    <row r="48" spans="1:25" x14ac:dyDescent="0.25">
      <c r="A48">
        <v>47</v>
      </c>
      <c r="B48">
        <v>62489</v>
      </c>
      <c r="C48">
        <v>0</v>
      </c>
      <c r="D48">
        <v>0</v>
      </c>
      <c r="E48" t="s">
        <v>133</v>
      </c>
      <c r="F48" t="s">
        <v>134</v>
      </c>
      <c r="G48">
        <v>1</v>
      </c>
      <c r="H48" s="6">
        <v>552417</v>
      </c>
      <c r="I48" s="7">
        <v>45656</v>
      </c>
      <c r="J48" s="7">
        <v>45656</v>
      </c>
      <c r="K48">
        <v>9</v>
      </c>
      <c r="L48" t="s">
        <v>40</v>
      </c>
      <c r="M48" t="s">
        <v>1</v>
      </c>
      <c r="N48" t="s">
        <v>41</v>
      </c>
      <c r="O48" t="s">
        <v>87</v>
      </c>
      <c r="P48" t="s">
        <v>43</v>
      </c>
      <c r="Q48">
        <v>9</v>
      </c>
      <c r="R48">
        <v>0</v>
      </c>
      <c r="S48">
        <v>0</v>
      </c>
      <c r="U48">
        <v>49718</v>
      </c>
      <c r="V48">
        <v>49718</v>
      </c>
      <c r="W48">
        <v>0</v>
      </c>
      <c r="X48">
        <v>0</v>
      </c>
      <c r="Y48" t="s">
        <v>48</v>
      </c>
    </row>
    <row r="49" spans="1:25" x14ac:dyDescent="0.25">
      <c r="A49">
        <v>48</v>
      </c>
      <c r="B49">
        <v>62473</v>
      </c>
      <c r="C49">
        <v>0</v>
      </c>
      <c r="D49">
        <v>0</v>
      </c>
      <c r="E49" t="s">
        <v>135</v>
      </c>
      <c r="F49" t="s">
        <v>136</v>
      </c>
      <c r="G49">
        <v>1</v>
      </c>
      <c r="H49" s="6">
        <v>26534286</v>
      </c>
      <c r="I49" s="7">
        <v>45656</v>
      </c>
      <c r="J49" s="7">
        <v>45656</v>
      </c>
      <c r="K49" t="s">
        <v>137</v>
      </c>
      <c r="L49" t="s">
        <v>40</v>
      </c>
      <c r="M49" t="s">
        <v>5</v>
      </c>
      <c r="N49" t="s">
        <v>41</v>
      </c>
      <c r="O49" t="s">
        <v>57</v>
      </c>
      <c r="P49" t="s">
        <v>43</v>
      </c>
      <c r="Q49">
        <v>12.5</v>
      </c>
      <c r="R49">
        <v>0</v>
      </c>
      <c r="S49">
        <v>0</v>
      </c>
      <c r="U49">
        <v>3316786</v>
      </c>
      <c r="V49">
        <v>3316786</v>
      </c>
      <c r="W49">
        <v>0</v>
      </c>
      <c r="X49">
        <v>0</v>
      </c>
      <c r="Y49" t="s">
        <v>48</v>
      </c>
    </row>
    <row r="50" spans="1:25" x14ac:dyDescent="0.25">
      <c r="A50">
        <v>49</v>
      </c>
      <c r="B50">
        <v>62455</v>
      </c>
      <c r="C50">
        <v>0</v>
      </c>
      <c r="D50">
        <v>0</v>
      </c>
      <c r="E50" t="s">
        <v>138</v>
      </c>
      <c r="F50" t="s">
        <v>139</v>
      </c>
      <c r="G50">
        <v>1</v>
      </c>
      <c r="H50" s="6">
        <v>5000000</v>
      </c>
      <c r="I50" s="7">
        <v>45656</v>
      </c>
      <c r="J50" s="7">
        <v>45656</v>
      </c>
      <c r="K50">
        <v>8</v>
      </c>
      <c r="L50" t="s">
        <v>40</v>
      </c>
      <c r="M50" t="s">
        <v>5</v>
      </c>
      <c r="N50" t="s">
        <v>41</v>
      </c>
      <c r="O50" t="s">
        <v>54</v>
      </c>
      <c r="P50" t="s">
        <v>43</v>
      </c>
      <c r="Q50">
        <v>8</v>
      </c>
      <c r="R50">
        <v>0</v>
      </c>
      <c r="S50">
        <v>0</v>
      </c>
      <c r="U50">
        <v>400000</v>
      </c>
      <c r="V50">
        <v>400000</v>
      </c>
      <c r="W50">
        <v>0</v>
      </c>
      <c r="X50">
        <v>0</v>
      </c>
      <c r="Y50" t="s">
        <v>44</v>
      </c>
    </row>
    <row r="51" spans="1:25" x14ac:dyDescent="0.25">
      <c r="A51">
        <v>50</v>
      </c>
      <c r="B51">
        <v>62361</v>
      </c>
      <c r="C51">
        <v>0</v>
      </c>
      <c r="D51">
        <v>0</v>
      </c>
      <c r="E51" t="s">
        <v>140</v>
      </c>
      <c r="F51" t="s">
        <v>141</v>
      </c>
      <c r="G51">
        <v>1</v>
      </c>
      <c r="H51" s="6">
        <v>36212536</v>
      </c>
      <c r="I51" s="7">
        <v>45656</v>
      </c>
      <c r="J51" s="7">
        <v>45656</v>
      </c>
      <c r="K51">
        <v>15</v>
      </c>
      <c r="L51" t="s">
        <v>40</v>
      </c>
      <c r="M51" t="s">
        <v>2</v>
      </c>
      <c r="N51" t="s">
        <v>41</v>
      </c>
      <c r="O51" t="s">
        <v>87</v>
      </c>
      <c r="P51" t="s">
        <v>43</v>
      </c>
      <c r="Q51">
        <v>5.6</v>
      </c>
      <c r="R51">
        <v>9.4</v>
      </c>
      <c r="S51">
        <v>0</v>
      </c>
      <c r="U51">
        <v>5431880</v>
      </c>
      <c r="V51">
        <v>2027902</v>
      </c>
      <c r="W51">
        <v>3403978</v>
      </c>
      <c r="X51">
        <v>0</v>
      </c>
      <c r="Y51" t="s">
        <v>48</v>
      </c>
    </row>
    <row r="52" spans="1:25" x14ac:dyDescent="0.25">
      <c r="A52">
        <v>51</v>
      </c>
      <c r="B52">
        <v>61224</v>
      </c>
      <c r="C52">
        <v>0</v>
      </c>
      <c r="D52">
        <v>0</v>
      </c>
      <c r="E52" t="s">
        <v>142</v>
      </c>
      <c r="F52" t="s">
        <v>143</v>
      </c>
      <c r="G52">
        <v>1</v>
      </c>
      <c r="I52" s="7">
        <v>45656</v>
      </c>
      <c r="J52" s="7">
        <v>45656</v>
      </c>
      <c r="K52">
        <v>11</v>
      </c>
      <c r="L52" t="s">
        <v>40</v>
      </c>
      <c r="M52" t="s">
        <v>1</v>
      </c>
      <c r="N52" t="s">
        <v>41</v>
      </c>
      <c r="O52" t="s">
        <v>144</v>
      </c>
      <c r="P52" t="s">
        <v>43</v>
      </c>
      <c r="Q52">
        <v>11</v>
      </c>
      <c r="R52">
        <v>0</v>
      </c>
      <c r="S52">
        <v>0</v>
      </c>
      <c r="U52">
        <v>0</v>
      </c>
      <c r="V52">
        <v>0</v>
      </c>
      <c r="W52">
        <v>0</v>
      </c>
      <c r="X52">
        <v>0</v>
      </c>
      <c r="Y52" t="s">
        <v>44</v>
      </c>
    </row>
    <row r="53" spans="1:25" x14ac:dyDescent="0.25">
      <c r="A53">
        <v>52</v>
      </c>
      <c r="B53">
        <v>62309</v>
      </c>
      <c r="C53">
        <v>0</v>
      </c>
      <c r="D53">
        <v>0</v>
      </c>
      <c r="E53" t="s">
        <v>145</v>
      </c>
      <c r="F53" t="s">
        <v>146</v>
      </c>
      <c r="G53">
        <v>1</v>
      </c>
      <c r="H53" s="6">
        <v>11300000</v>
      </c>
      <c r="I53" s="7">
        <v>45656</v>
      </c>
      <c r="J53" s="7">
        <v>45656</v>
      </c>
      <c r="K53">
        <v>6</v>
      </c>
      <c r="L53" t="s">
        <v>40</v>
      </c>
      <c r="M53" t="s">
        <v>5</v>
      </c>
      <c r="N53" t="s">
        <v>41</v>
      </c>
      <c r="O53" t="s">
        <v>77</v>
      </c>
      <c r="P53" t="s">
        <v>43</v>
      </c>
      <c r="Q53">
        <v>6</v>
      </c>
      <c r="R53">
        <v>0</v>
      </c>
      <c r="S53">
        <v>0</v>
      </c>
      <c r="U53">
        <v>678000</v>
      </c>
      <c r="V53">
        <v>678000</v>
      </c>
      <c r="W53">
        <v>0</v>
      </c>
      <c r="X53">
        <v>0</v>
      </c>
      <c r="Y53" t="s">
        <v>109</v>
      </c>
    </row>
    <row r="54" spans="1:25" x14ac:dyDescent="0.25">
      <c r="A54">
        <v>53</v>
      </c>
      <c r="B54">
        <v>62563</v>
      </c>
      <c r="C54">
        <v>0</v>
      </c>
      <c r="D54">
        <v>0</v>
      </c>
      <c r="E54" t="s">
        <v>147</v>
      </c>
      <c r="F54" t="s">
        <v>148</v>
      </c>
      <c r="G54">
        <v>1</v>
      </c>
      <c r="H54" s="6">
        <v>90000000</v>
      </c>
      <c r="I54" s="7">
        <v>45656</v>
      </c>
      <c r="J54" s="7">
        <v>45656</v>
      </c>
      <c r="K54">
        <v>8</v>
      </c>
      <c r="L54" t="s">
        <v>40</v>
      </c>
      <c r="M54" t="s">
        <v>5</v>
      </c>
      <c r="N54" t="s">
        <v>41</v>
      </c>
      <c r="O54" t="s">
        <v>77</v>
      </c>
      <c r="P54" t="s">
        <v>43</v>
      </c>
      <c r="Q54">
        <v>8</v>
      </c>
      <c r="R54">
        <v>0</v>
      </c>
      <c r="S54">
        <v>0</v>
      </c>
      <c r="U54">
        <v>7200000</v>
      </c>
      <c r="V54">
        <v>7200000</v>
      </c>
      <c r="W54">
        <v>0</v>
      </c>
      <c r="X54">
        <v>0</v>
      </c>
      <c r="Y54" t="s">
        <v>48</v>
      </c>
    </row>
    <row r="55" spans="1:25" x14ac:dyDescent="0.25">
      <c r="A55">
        <v>54</v>
      </c>
      <c r="B55">
        <v>62362</v>
      </c>
      <c r="C55">
        <v>0</v>
      </c>
      <c r="D55">
        <v>0</v>
      </c>
      <c r="E55" t="s">
        <v>149</v>
      </c>
      <c r="F55" t="s">
        <v>150</v>
      </c>
      <c r="G55">
        <v>1</v>
      </c>
      <c r="H55" s="6">
        <v>105646</v>
      </c>
      <c r="I55" s="7">
        <v>45656</v>
      </c>
      <c r="J55" s="7">
        <v>45656</v>
      </c>
      <c r="K55">
        <v>5</v>
      </c>
      <c r="L55" t="s">
        <v>40</v>
      </c>
      <c r="M55" t="s">
        <v>7</v>
      </c>
      <c r="N55" t="s">
        <v>41</v>
      </c>
      <c r="O55" t="s">
        <v>64</v>
      </c>
      <c r="P55" t="s">
        <v>43</v>
      </c>
      <c r="Q55">
        <v>5</v>
      </c>
      <c r="R55">
        <v>0</v>
      </c>
      <c r="S55">
        <v>0</v>
      </c>
      <c r="U55">
        <v>5282</v>
      </c>
      <c r="V55">
        <v>5282</v>
      </c>
      <c r="W55">
        <v>0</v>
      </c>
      <c r="X55">
        <v>0</v>
      </c>
      <c r="Y55" t="s">
        <v>109</v>
      </c>
    </row>
    <row r="56" spans="1:25" x14ac:dyDescent="0.25">
      <c r="A56">
        <v>55</v>
      </c>
      <c r="B56">
        <v>62341</v>
      </c>
      <c r="C56">
        <v>0</v>
      </c>
      <c r="D56">
        <v>0</v>
      </c>
      <c r="E56" t="s">
        <v>151</v>
      </c>
      <c r="F56" t="s">
        <v>152</v>
      </c>
      <c r="G56">
        <v>1</v>
      </c>
      <c r="H56" s="6">
        <v>10177795</v>
      </c>
      <c r="I56" s="7">
        <v>45656</v>
      </c>
      <c r="J56" s="7">
        <v>45656</v>
      </c>
      <c r="K56">
        <v>15</v>
      </c>
      <c r="L56" t="s">
        <v>40</v>
      </c>
      <c r="M56" t="s">
        <v>5</v>
      </c>
      <c r="N56" t="s">
        <v>41</v>
      </c>
      <c r="O56" t="s">
        <v>77</v>
      </c>
      <c r="P56" t="s">
        <v>43</v>
      </c>
      <c r="Q56">
        <v>15</v>
      </c>
      <c r="R56">
        <v>0</v>
      </c>
      <c r="S56">
        <v>0</v>
      </c>
      <c r="U56">
        <v>1526669</v>
      </c>
      <c r="V56">
        <v>1526669</v>
      </c>
      <c r="W56">
        <v>0</v>
      </c>
      <c r="X56">
        <v>0</v>
      </c>
      <c r="Y56" t="s">
        <v>67</v>
      </c>
    </row>
    <row r="57" spans="1:25" x14ac:dyDescent="0.25">
      <c r="A57">
        <v>56</v>
      </c>
      <c r="B57">
        <v>62412</v>
      </c>
      <c r="C57">
        <v>0</v>
      </c>
      <c r="D57">
        <v>0</v>
      </c>
      <c r="E57" t="s">
        <v>153</v>
      </c>
      <c r="F57" t="s">
        <v>154</v>
      </c>
      <c r="G57">
        <v>1</v>
      </c>
      <c r="H57" s="6">
        <v>2000000</v>
      </c>
      <c r="I57" s="7">
        <v>45656</v>
      </c>
      <c r="J57" s="7">
        <v>45656</v>
      </c>
      <c r="K57">
        <v>10</v>
      </c>
      <c r="L57" t="s">
        <v>40</v>
      </c>
      <c r="M57" t="s">
        <v>5</v>
      </c>
      <c r="N57" t="s">
        <v>41</v>
      </c>
      <c r="O57" t="s">
        <v>77</v>
      </c>
      <c r="P57" t="s">
        <v>43</v>
      </c>
      <c r="Q57">
        <v>10</v>
      </c>
      <c r="R57">
        <v>0</v>
      </c>
      <c r="S57">
        <v>0</v>
      </c>
      <c r="U57">
        <v>200000</v>
      </c>
      <c r="V57">
        <v>200000</v>
      </c>
      <c r="W57">
        <v>0</v>
      </c>
      <c r="X57">
        <v>0</v>
      </c>
      <c r="Y57" t="s">
        <v>67</v>
      </c>
    </row>
    <row r="58" spans="1:25" x14ac:dyDescent="0.25">
      <c r="A58">
        <v>57</v>
      </c>
      <c r="B58">
        <v>62554</v>
      </c>
      <c r="C58">
        <v>0</v>
      </c>
      <c r="D58">
        <v>0</v>
      </c>
      <c r="E58" t="s">
        <v>155</v>
      </c>
      <c r="F58" t="s">
        <v>156</v>
      </c>
      <c r="G58">
        <v>1</v>
      </c>
      <c r="H58" s="6">
        <v>13000000</v>
      </c>
      <c r="I58" s="7">
        <v>45656</v>
      </c>
      <c r="J58" s="7">
        <v>45656</v>
      </c>
      <c r="K58">
        <v>15</v>
      </c>
      <c r="L58" t="s">
        <v>40</v>
      </c>
      <c r="M58" t="s">
        <v>5</v>
      </c>
      <c r="N58" t="s">
        <v>41</v>
      </c>
      <c r="O58" t="s">
        <v>77</v>
      </c>
      <c r="P58" t="s">
        <v>43</v>
      </c>
      <c r="Q58">
        <v>5</v>
      </c>
      <c r="R58">
        <v>10</v>
      </c>
      <c r="S58">
        <v>0</v>
      </c>
      <c r="U58">
        <v>1950000</v>
      </c>
      <c r="V58">
        <v>650000</v>
      </c>
      <c r="W58">
        <v>1300000</v>
      </c>
      <c r="X58">
        <v>0</v>
      </c>
      <c r="Y58" t="s">
        <v>72</v>
      </c>
    </row>
    <row r="59" spans="1:25" x14ac:dyDescent="0.25">
      <c r="A59">
        <v>58</v>
      </c>
      <c r="B59">
        <v>62308</v>
      </c>
      <c r="C59">
        <v>0</v>
      </c>
      <c r="D59">
        <v>0</v>
      </c>
      <c r="E59" t="s">
        <v>157</v>
      </c>
      <c r="F59" t="s">
        <v>158</v>
      </c>
      <c r="G59">
        <v>1</v>
      </c>
      <c r="H59" s="6">
        <v>605673</v>
      </c>
      <c r="I59" s="7">
        <v>45656</v>
      </c>
      <c r="J59" s="7">
        <v>45656</v>
      </c>
      <c r="K59">
        <v>10</v>
      </c>
      <c r="L59" t="s">
        <v>40</v>
      </c>
      <c r="M59" t="s">
        <v>9</v>
      </c>
      <c r="N59" t="s">
        <v>41</v>
      </c>
      <c r="O59" t="s">
        <v>42</v>
      </c>
      <c r="P59" t="s">
        <v>43</v>
      </c>
      <c r="Q59">
        <v>10</v>
      </c>
      <c r="R59">
        <v>0</v>
      </c>
      <c r="S59">
        <v>0</v>
      </c>
      <c r="U59">
        <v>60567</v>
      </c>
      <c r="V59">
        <v>60567</v>
      </c>
      <c r="W59">
        <v>0</v>
      </c>
      <c r="X59">
        <v>0</v>
      </c>
      <c r="Y59" t="s">
        <v>44</v>
      </c>
    </row>
    <row r="60" spans="1:25" x14ac:dyDescent="0.25">
      <c r="A60">
        <v>59</v>
      </c>
      <c r="B60">
        <v>62578</v>
      </c>
      <c r="C60">
        <v>0</v>
      </c>
      <c r="D60">
        <v>0</v>
      </c>
      <c r="E60" t="s">
        <v>159</v>
      </c>
      <c r="F60" t="s">
        <v>160</v>
      </c>
      <c r="G60">
        <v>1</v>
      </c>
      <c r="H60" s="6">
        <v>2982453</v>
      </c>
      <c r="I60" s="7">
        <v>45656</v>
      </c>
      <c r="J60" s="7">
        <v>45656</v>
      </c>
      <c r="K60">
        <v>12</v>
      </c>
      <c r="L60" t="s">
        <v>40</v>
      </c>
      <c r="M60" t="s">
        <v>5</v>
      </c>
      <c r="N60" t="s">
        <v>41</v>
      </c>
      <c r="O60" t="s">
        <v>47</v>
      </c>
      <c r="P60" t="s">
        <v>43</v>
      </c>
      <c r="Q60">
        <v>12</v>
      </c>
      <c r="R60">
        <v>0</v>
      </c>
      <c r="S60">
        <v>0</v>
      </c>
      <c r="U60">
        <v>357894</v>
      </c>
      <c r="V60">
        <v>357894</v>
      </c>
      <c r="W60">
        <v>0</v>
      </c>
      <c r="X60">
        <v>0</v>
      </c>
      <c r="Y60" t="s">
        <v>109</v>
      </c>
    </row>
    <row r="61" spans="1:25" x14ac:dyDescent="0.25">
      <c r="A61">
        <v>60</v>
      </c>
      <c r="B61">
        <v>63481</v>
      </c>
      <c r="C61">
        <v>0</v>
      </c>
      <c r="D61">
        <v>0</v>
      </c>
      <c r="E61" t="s">
        <v>161</v>
      </c>
      <c r="F61" t="s">
        <v>162</v>
      </c>
      <c r="G61">
        <v>1</v>
      </c>
      <c r="H61" s="6">
        <v>150000000</v>
      </c>
      <c r="I61" s="7">
        <v>45656</v>
      </c>
      <c r="J61" s="7">
        <v>45656</v>
      </c>
      <c r="K61">
        <v>15</v>
      </c>
      <c r="L61" t="s">
        <v>40</v>
      </c>
      <c r="M61" t="s">
        <v>9</v>
      </c>
      <c r="N61" t="s">
        <v>41</v>
      </c>
      <c r="O61" t="s">
        <v>42</v>
      </c>
      <c r="P61" t="s">
        <v>43</v>
      </c>
      <c r="Q61">
        <v>15</v>
      </c>
      <c r="R61">
        <v>0</v>
      </c>
      <c r="S61">
        <v>0</v>
      </c>
      <c r="U61">
        <v>22500000</v>
      </c>
      <c r="V61">
        <v>22500000</v>
      </c>
      <c r="W61">
        <v>0</v>
      </c>
      <c r="X61">
        <v>0</v>
      </c>
      <c r="Y61" t="s">
        <v>44</v>
      </c>
    </row>
    <row r="62" spans="1:25" x14ac:dyDescent="0.25">
      <c r="A62">
        <v>61</v>
      </c>
      <c r="B62">
        <v>62443</v>
      </c>
      <c r="C62">
        <v>0</v>
      </c>
      <c r="D62">
        <v>0</v>
      </c>
      <c r="E62" t="s">
        <v>163</v>
      </c>
      <c r="F62" t="s">
        <v>164</v>
      </c>
      <c r="G62">
        <v>1</v>
      </c>
      <c r="H62" s="6">
        <v>5000000</v>
      </c>
      <c r="I62" s="7">
        <v>45656</v>
      </c>
      <c r="J62" s="7">
        <v>45656</v>
      </c>
      <c r="K62">
        <v>8</v>
      </c>
      <c r="L62" t="s">
        <v>40</v>
      </c>
      <c r="M62" t="s">
        <v>5</v>
      </c>
      <c r="N62" t="s">
        <v>41</v>
      </c>
      <c r="O62" t="s">
        <v>77</v>
      </c>
      <c r="P62" t="s">
        <v>43</v>
      </c>
      <c r="Q62">
        <v>8</v>
      </c>
      <c r="R62">
        <v>0</v>
      </c>
      <c r="S62">
        <v>0</v>
      </c>
      <c r="U62">
        <v>400000</v>
      </c>
      <c r="V62">
        <v>400000</v>
      </c>
      <c r="W62">
        <v>0</v>
      </c>
      <c r="X62">
        <v>0</v>
      </c>
      <c r="Y62" t="s">
        <v>48</v>
      </c>
    </row>
    <row r="63" spans="1:25" x14ac:dyDescent="0.25">
      <c r="A63">
        <v>62</v>
      </c>
      <c r="B63">
        <v>62444</v>
      </c>
      <c r="C63">
        <v>0</v>
      </c>
      <c r="D63">
        <v>0</v>
      </c>
      <c r="E63" t="s">
        <v>163</v>
      </c>
      <c r="F63" t="s">
        <v>164</v>
      </c>
      <c r="G63">
        <v>1</v>
      </c>
      <c r="H63" s="6">
        <v>2969950</v>
      </c>
      <c r="I63" s="7">
        <v>45656</v>
      </c>
      <c r="J63" s="7">
        <v>45656</v>
      </c>
      <c r="K63">
        <v>8</v>
      </c>
      <c r="L63" t="s">
        <v>40</v>
      </c>
      <c r="M63" t="s">
        <v>5</v>
      </c>
      <c r="N63" t="s">
        <v>41</v>
      </c>
      <c r="O63" t="s">
        <v>77</v>
      </c>
      <c r="P63" t="s">
        <v>43</v>
      </c>
      <c r="Q63">
        <v>8</v>
      </c>
      <c r="R63">
        <v>0</v>
      </c>
      <c r="S63">
        <v>0</v>
      </c>
      <c r="U63">
        <v>237596</v>
      </c>
      <c r="V63">
        <v>237596</v>
      </c>
      <c r="W63">
        <v>0</v>
      </c>
      <c r="X63">
        <v>0</v>
      </c>
      <c r="Y63" t="s">
        <v>48</v>
      </c>
    </row>
    <row r="64" spans="1:25" x14ac:dyDescent="0.25">
      <c r="A64">
        <v>63</v>
      </c>
      <c r="B64">
        <v>62363</v>
      </c>
      <c r="C64">
        <v>0</v>
      </c>
      <c r="D64">
        <v>0</v>
      </c>
      <c r="E64" t="s">
        <v>165</v>
      </c>
      <c r="F64" t="s">
        <v>166</v>
      </c>
      <c r="G64">
        <v>1</v>
      </c>
      <c r="H64" s="6">
        <v>2288675</v>
      </c>
      <c r="I64" s="7">
        <v>45656</v>
      </c>
      <c r="J64" s="7">
        <v>45656</v>
      </c>
      <c r="K64" t="s">
        <v>167</v>
      </c>
      <c r="L64" t="s">
        <v>40</v>
      </c>
      <c r="M64" t="s">
        <v>7</v>
      </c>
      <c r="N64" t="s">
        <v>41</v>
      </c>
      <c r="O64" t="s">
        <v>64</v>
      </c>
      <c r="P64" t="s">
        <v>43</v>
      </c>
      <c r="Q64">
        <v>5.5</v>
      </c>
      <c r="R64">
        <v>0</v>
      </c>
      <c r="S64">
        <v>0</v>
      </c>
      <c r="U64">
        <v>125877</v>
      </c>
      <c r="V64">
        <v>125877</v>
      </c>
      <c r="W64">
        <v>0</v>
      </c>
      <c r="X64">
        <v>0</v>
      </c>
      <c r="Y64" t="s">
        <v>109</v>
      </c>
    </row>
    <row r="65" spans="1:25" x14ac:dyDescent="0.25">
      <c r="A65">
        <v>64</v>
      </c>
      <c r="B65">
        <v>62534</v>
      </c>
      <c r="C65">
        <v>0</v>
      </c>
      <c r="D65">
        <v>0</v>
      </c>
      <c r="E65" t="s">
        <v>168</v>
      </c>
      <c r="F65" t="s">
        <v>169</v>
      </c>
      <c r="G65">
        <v>1</v>
      </c>
      <c r="H65" s="6">
        <v>184986</v>
      </c>
      <c r="I65" s="7">
        <v>45656</v>
      </c>
      <c r="J65" s="7">
        <v>45656</v>
      </c>
      <c r="K65" t="s">
        <v>80</v>
      </c>
      <c r="L65" t="s">
        <v>40</v>
      </c>
      <c r="M65" t="s">
        <v>5</v>
      </c>
      <c r="N65" t="s">
        <v>41</v>
      </c>
      <c r="O65" t="s">
        <v>57</v>
      </c>
      <c r="P65" t="s">
        <v>43</v>
      </c>
      <c r="Q65">
        <v>6.8</v>
      </c>
      <c r="R65">
        <v>0</v>
      </c>
      <c r="S65">
        <v>0</v>
      </c>
      <c r="U65">
        <v>12579</v>
      </c>
      <c r="V65">
        <v>12579</v>
      </c>
      <c r="W65">
        <v>0</v>
      </c>
      <c r="X65">
        <v>0</v>
      </c>
      <c r="Y65" t="s">
        <v>81</v>
      </c>
    </row>
    <row r="66" spans="1:25" x14ac:dyDescent="0.25">
      <c r="A66">
        <v>65</v>
      </c>
      <c r="B66">
        <v>62536</v>
      </c>
      <c r="C66">
        <v>0</v>
      </c>
      <c r="D66">
        <v>0</v>
      </c>
      <c r="E66" t="s">
        <v>170</v>
      </c>
      <c r="F66" t="s">
        <v>171</v>
      </c>
      <c r="G66">
        <v>1</v>
      </c>
      <c r="H66" s="6">
        <v>143528</v>
      </c>
      <c r="I66" s="7">
        <v>45656</v>
      </c>
      <c r="J66" s="7">
        <v>45656</v>
      </c>
      <c r="K66" t="s">
        <v>80</v>
      </c>
      <c r="L66" t="s">
        <v>40</v>
      </c>
      <c r="M66" t="s">
        <v>5</v>
      </c>
      <c r="N66" t="s">
        <v>41</v>
      </c>
      <c r="O66" t="s">
        <v>57</v>
      </c>
      <c r="P66" t="s">
        <v>43</v>
      </c>
      <c r="Q66">
        <v>6.8</v>
      </c>
      <c r="R66">
        <v>0</v>
      </c>
      <c r="S66">
        <v>0</v>
      </c>
      <c r="U66">
        <v>9760</v>
      </c>
      <c r="V66">
        <v>9760</v>
      </c>
      <c r="W66">
        <v>0</v>
      </c>
      <c r="X66">
        <v>0</v>
      </c>
      <c r="Y66" t="s">
        <v>81</v>
      </c>
    </row>
    <row r="67" spans="1:25" x14ac:dyDescent="0.25">
      <c r="A67">
        <v>66</v>
      </c>
      <c r="B67">
        <v>62535</v>
      </c>
      <c r="C67">
        <v>0</v>
      </c>
      <c r="D67">
        <v>0</v>
      </c>
      <c r="E67" t="s">
        <v>172</v>
      </c>
      <c r="F67" t="s">
        <v>173</v>
      </c>
      <c r="G67">
        <v>1</v>
      </c>
      <c r="H67" s="6">
        <v>262173</v>
      </c>
      <c r="I67" s="7">
        <v>45656</v>
      </c>
      <c r="J67" s="7">
        <v>45656</v>
      </c>
      <c r="K67" t="s">
        <v>80</v>
      </c>
      <c r="L67" t="s">
        <v>40</v>
      </c>
      <c r="M67" t="s">
        <v>5</v>
      </c>
      <c r="N67" t="s">
        <v>41</v>
      </c>
      <c r="O67" t="s">
        <v>57</v>
      </c>
      <c r="P67" t="s">
        <v>43</v>
      </c>
      <c r="Q67">
        <v>6.8</v>
      </c>
      <c r="R67">
        <v>0</v>
      </c>
      <c r="S67">
        <v>0</v>
      </c>
      <c r="U67">
        <v>17828</v>
      </c>
      <c r="V67">
        <v>17828</v>
      </c>
      <c r="W67">
        <v>0</v>
      </c>
      <c r="X67">
        <v>0</v>
      </c>
      <c r="Y67" t="s">
        <v>81</v>
      </c>
    </row>
    <row r="68" spans="1:25" x14ac:dyDescent="0.25">
      <c r="A68">
        <v>67</v>
      </c>
      <c r="B68">
        <v>62337</v>
      </c>
      <c r="C68">
        <v>0</v>
      </c>
      <c r="D68">
        <v>0</v>
      </c>
      <c r="E68" t="s">
        <v>174</v>
      </c>
      <c r="F68" t="s">
        <v>175</v>
      </c>
      <c r="G68">
        <v>1</v>
      </c>
      <c r="H68" s="6">
        <v>5703906</v>
      </c>
      <c r="I68" s="7">
        <v>45656</v>
      </c>
      <c r="J68" s="7">
        <v>45656</v>
      </c>
      <c r="K68">
        <v>15</v>
      </c>
      <c r="L68" t="s">
        <v>40</v>
      </c>
      <c r="M68" t="s">
        <v>7</v>
      </c>
      <c r="N68" t="s">
        <v>41</v>
      </c>
      <c r="O68" t="s">
        <v>64</v>
      </c>
      <c r="P68" t="s">
        <v>43</v>
      </c>
      <c r="Q68">
        <v>9</v>
      </c>
      <c r="R68">
        <v>6</v>
      </c>
      <c r="S68">
        <v>0</v>
      </c>
      <c r="U68">
        <v>855586</v>
      </c>
      <c r="V68">
        <v>513352</v>
      </c>
      <c r="W68">
        <v>342234</v>
      </c>
      <c r="X68">
        <v>0</v>
      </c>
      <c r="Y68" t="s">
        <v>109</v>
      </c>
    </row>
    <row r="69" spans="1:25" x14ac:dyDescent="0.25">
      <c r="A69">
        <v>68</v>
      </c>
      <c r="B69">
        <v>62537</v>
      </c>
      <c r="C69">
        <v>0</v>
      </c>
      <c r="D69">
        <v>0</v>
      </c>
      <c r="E69" t="s">
        <v>176</v>
      </c>
      <c r="F69" t="s">
        <v>177</v>
      </c>
      <c r="G69">
        <v>1</v>
      </c>
      <c r="H69" s="6">
        <v>258459</v>
      </c>
      <c r="I69" s="7">
        <v>45656</v>
      </c>
      <c r="J69" s="7">
        <v>45656</v>
      </c>
      <c r="K69" t="s">
        <v>80</v>
      </c>
      <c r="L69" t="s">
        <v>40</v>
      </c>
      <c r="M69" t="s">
        <v>5</v>
      </c>
      <c r="N69" t="s">
        <v>41</v>
      </c>
      <c r="O69" t="s">
        <v>57</v>
      </c>
      <c r="P69" t="s">
        <v>43</v>
      </c>
      <c r="Q69">
        <v>6.8</v>
      </c>
      <c r="R69">
        <v>0</v>
      </c>
      <c r="S69">
        <v>0</v>
      </c>
      <c r="U69">
        <v>17575</v>
      </c>
      <c r="V69">
        <v>17575</v>
      </c>
      <c r="W69">
        <v>0</v>
      </c>
      <c r="X69">
        <v>0</v>
      </c>
      <c r="Y69" t="s">
        <v>81</v>
      </c>
    </row>
    <row r="70" spans="1:25" x14ac:dyDescent="0.25">
      <c r="A70">
        <v>69</v>
      </c>
      <c r="B70">
        <v>62575</v>
      </c>
      <c r="C70">
        <v>0</v>
      </c>
      <c r="D70">
        <v>0</v>
      </c>
      <c r="E70" t="s">
        <v>178</v>
      </c>
      <c r="F70" t="s">
        <v>179</v>
      </c>
      <c r="G70">
        <v>1</v>
      </c>
      <c r="H70" s="6">
        <v>7500000</v>
      </c>
      <c r="I70" s="7">
        <v>45656</v>
      </c>
      <c r="J70" s="7">
        <v>45656</v>
      </c>
      <c r="K70">
        <v>15</v>
      </c>
      <c r="L70" t="s">
        <v>40</v>
      </c>
      <c r="M70" t="s">
        <v>5</v>
      </c>
      <c r="N70" t="s">
        <v>41</v>
      </c>
      <c r="O70" t="s">
        <v>180</v>
      </c>
      <c r="P70" t="s">
        <v>43</v>
      </c>
      <c r="Q70">
        <v>15</v>
      </c>
      <c r="R70">
        <v>0</v>
      </c>
      <c r="S70">
        <v>0</v>
      </c>
      <c r="U70">
        <v>1125000</v>
      </c>
      <c r="V70">
        <v>1125000</v>
      </c>
      <c r="W70">
        <v>0</v>
      </c>
      <c r="X70">
        <v>0</v>
      </c>
      <c r="Y70" t="s">
        <v>109</v>
      </c>
    </row>
    <row r="71" spans="1:25" x14ac:dyDescent="0.25">
      <c r="A71">
        <v>70</v>
      </c>
      <c r="B71">
        <v>62428</v>
      </c>
      <c r="C71">
        <v>0</v>
      </c>
      <c r="D71">
        <v>0</v>
      </c>
      <c r="E71" t="s">
        <v>181</v>
      </c>
      <c r="F71" t="s">
        <v>182</v>
      </c>
      <c r="G71">
        <v>1</v>
      </c>
      <c r="H71" s="6">
        <v>1163941</v>
      </c>
      <c r="I71" s="7">
        <v>45656</v>
      </c>
      <c r="J71" s="7">
        <v>45656</v>
      </c>
      <c r="K71">
        <v>15</v>
      </c>
      <c r="L71" t="s">
        <v>40</v>
      </c>
      <c r="M71" t="s">
        <v>3</v>
      </c>
      <c r="N71" t="s">
        <v>41</v>
      </c>
      <c r="O71" t="s">
        <v>51</v>
      </c>
      <c r="P71" t="s">
        <v>43</v>
      </c>
      <c r="Q71">
        <v>10</v>
      </c>
      <c r="R71">
        <v>5</v>
      </c>
      <c r="S71">
        <v>0</v>
      </c>
      <c r="U71">
        <v>174591</v>
      </c>
      <c r="V71">
        <v>116394</v>
      </c>
      <c r="W71">
        <v>58197</v>
      </c>
      <c r="X71">
        <v>0</v>
      </c>
      <c r="Y71" t="s">
        <v>72</v>
      </c>
    </row>
    <row r="72" spans="1:25" x14ac:dyDescent="0.25">
      <c r="A72">
        <v>71</v>
      </c>
      <c r="B72">
        <v>62345</v>
      </c>
      <c r="C72">
        <v>0</v>
      </c>
      <c r="D72">
        <v>0</v>
      </c>
      <c r="E72" t="s">
        <v>183</v>
      </c>
      <c r="F72" t="s">
        <v>184</v>
      </c>
      <c r="G72">
        <v>1</v>
      </c>
      <c r="H72" s="6">
        <v>2848130</v>
      </c>
      <c r="I72" s="7">
        <v>45656</v>
      </c>
      <c r="J72" s="7">
        <v>45656</v>
      </c>
      <c r="K72">
        <v>15</v>
      </c>
      <c r="L72" t="s">
        <v>40</v>
      </c>
      <c r="M72" t="s">
        <v>5</v>
      </c>
      <c r="N72" t="s">
        <v>41</v>
      </c>
      <c r="O72" t="s">
        <v>77</v>
      </c>
      <c r="P72" t="s">
        <v>43</v>
      </c>
      <c r="Q72">
        <v>15</v>
      </c>
      <c r="R72">
        <v>0</v>
      </c>
      <c r="S72">
        <v>0</v>
      </c>
      <c r="U72">
        <v>427220</v>
      </c>
      <c r="V72">
        <v>427220</v>
      </c>
      <c r="W72">
        <v>0</v>
      </c>
      <c r="X72">
        <v>0</v>
      </c>
      <c r="Y72" t="s">
        <v>67</v>
      </c>
    </row>
    <row r="73" spans="1:25" x14ac:dyDescent="0.25">
      <c r="A73">
        <v>72</v>
      </c>
      <c r="B73">
        <v>62564</v>
      </c>
      <c r="C73">
        <v>0</v>
      </c>
      <c r="D73">
        <v>0</v>
      </c>
      <c r="E73" t="s">
        <v>185</v>
      </c>
      <c r="F73" t="s">
        <v>186</v>
      </c>
      <c r="G73">
        <v>1</v>
      </c>
      <c r="H73" s="6">
        <v>5000000</v>
      </c>
      <c r="I73" s="7">
        <v>45656</v>
      </c>
      <c r="J73" s="7">
        <v>45656</v>
      </c>
      <c r="K73">
        <v>8</v>
      </c>
      <c r="L73" t="s">
        <v>40</v>
      </c>
      <c r="M73" t="s">
        <v>5</v>
      </c>
      <c r="N73" t="s">
        <v>41</v>
      </c>
      <c r="O73" t="s">
        <v>77</v>
      </c>
      <c r="P73" t="s">
        <v>43</v>
      </c>
      <c r="Q73">
        <v>8</v>
      </c>
      <c r="R73">
        <v>0</v>
      </c>
      <c r="S73">
        <v>0</v>
      </c>
      <c r="U73">
        <v>400000</v>
      </c>
      <c r="V73">
        <v>400000</v>
      </c>
      <c r="W73">
        <v>0</v>
      </c>
      <c r="X73">
        <v>0</v>
      </c>
      <c r="Y73" t="s">
        <v>48</v>
      </c>
    </row>
    <row r="74" spans="1:25" x14ac:dyDescent="0.25">
      <c r="A74">
        <v>73</v>
      </c>
      <c r="B74">
        <v>62526</v>
      </c>
      <c r="C74">
        <v>0</v>
      </c>
      <c r="D74">
        <v>0</v>
      </c>
      <c r="E74" t="s">
        <v>187</v>
      </c>
      <c r="F74" t="s">
        <v>188</v>
      </c>
      <c r="G74">
        <v>1</v>
      </c>
      <c r="H74" s="6">
        <v>7255666</v>
      </c>
      <c r="I74" s="7">
        <v>45656</v>
      </c>
      <c r="J74" s="7">
        <v>45656</v>
      </c>
      <c r="K74">
        <v>9</v>
      </c>
      <c r="L74" t="s">
        <v>40</v>
      </c>
      <c r="M74" t="s">
        <v>9</v>
      </c>
      <c r="N74" t="s">
        <v>41</v>
      </c>
      <c r="O74" t="s">
        <v>42</v>
      </c>
      <c r="P74" t="s">
        <v>43</v>
      </c>
      <c r="Q74">
        <v>9</v>
      </c>
      <c r="R74">
        <v>0</v>
      </c>
      <c r="S74">
        <v>0</v>
      </c>
      <c r="U74">
        <v>653010</v>
      </c>
      <c r="V74">
        <v>653010</v>
      </c>
      <c r="W74">
        <v>0</v>
      </c>
      <c r="X74">
        <v>0</v>
      </c>
      <c r="Y74" t="s">
        <v>44</v>
      </c>
    </row>
    <row r="75" spans="1:25" x14ac:dyDescent="0.25">
      <c r="A75">
        <v>74</v>
      </c>
      <c r="B75">
        <v>62318</v>
      </c>
      <c r="C75">
        <v>0</v>
      </c>
      <c r="D75">
        <v>0</v>
      </c>
      <c r="E75" t="s">
        <v>189</v>
      </c>
      <c r="F75" t="s">
        <v>190</v>
      </c>
      <c r="G75">
        <v>1</v>
      </c>
      <c r="H75" s="6">
        <v>7312050</v>
      </c>
      <c r="I75" s="7">
        <v>45656</v>
      </c>
      <c r="J75" s="7">
        <v>45656</v>
      </c>
      <c r="K75">
        <v>15</v>
      </c>
      <c r="L75" t="s">
        <v>40</v>
      </c>
      <c r="M75" t="s">
        <v>5</v>
      </c>
      <c r="N75" t="s">
        <v>41</v>
      </c>
      <c r="O75" t="s">
        <v>57</v>
      </c>
      <c r="P75" t="s">
        <v>43</v>
      </c>
      <c r="Q75">
        <v>15</v>
      </c>
      <c r="R75">
        <v>0</v>
      </c>
      <c r="S75">
        <v>0</v>
      </c>
      <c r="U75">
        <v>1096808</v>
      </c>
      <c r="V75">
        <v>1096808</v>
      </c>
      <c r="W75">
        <v>0</v>
      </c>
      <c r="X75">
        <v>0</v>
      </c>
      <c r="Y75" t="s">
        <v>48</v>
      </c>
    </row>
    <row r="76" spans="1:25" x14ac:dyDescent="0.25">
      <c r="A76">
        <v>75</v>
      </c>
      <c r="B76">
        <v>62538</v>
      </c>
      <c r="C76">
        <v>0</v>
      </c>
      <c r="D76">
        <v>0</v>
      </c>
      <c r="E76" t="s">
        <v>191</v>
      </c>
      <c r="F76" t="s">
        <v>192</v>
      </c>
      <c r="G76">
        <v>1</v>
      </c>
      <c r="H76" s="6">
        <v>194259</v>
      </c>
      <c r="I76" s="7">
        <v>45656</v>
      </c>
      <c r="J76" s="7">
        <v>45656</v>
      </c>
      <c r="K76" t="s">
        <v>80</v>
      </c>
      <c r="L76" t="s">
        <v>40</v>
      </c>
      <c r="M76" t="s">
        <v>5</v>
      </c>
      <c r="N76" t="s">
        <v>41</v>
      </c>
      <c r="O76" t="s">
        <v>57</v>
      </c>
      <c r="P76" t="s">
        <v>43</v>
      </c>
      <c r="Q76">
        <v>6.8</v>
      </c>
      <c r="R76">
        <v>0</v>
      </c>
      <c r="S76">
        <v>0</v>
      </c>
      <c r="U76">
        <v>13210</v>
      </c>
      <c r="V76">
        <v>13210</v>
      </c>
      <c r="W76">
        <v>0</v>
      </c>
      <c r="X76">
        <v>0</v>
      </c>
      <c r="Y76" t="s">
        <v>81</v>
      </c>
    </row>
    <row r="77" spans="1:25" x14ac:dyDescent="0.25">
      <c r="A77">
        <v>76</v>
      </c>
      <c r="B77">
        <v>62323</v>
      </c>
      <c r="C77">
        <v>0</v>
      </c>
      <c r="D77">
        <v>0</v>
      </c>
      <c r="E77" t="s">
        <v>193</v>
      </c>
      <c r="F77" t="s">
        <v>194</v>
      </c>
      <c r="G77">
        <v>1</v>
      </c>
      <c r="H77" s="6">
        <v>6844851</v>
      </c>
      <c r="I77" s="7">
        <v>45656</v>
      </c>
      <c r="J77" s="7">
        <v>45656</v>
      </c>
      <c r="K77">
        <v>15</v>
      </c>
      <c r="L77" t="s">
        <v>40</v>
      </c>
      <c r="M77" t="s">
        <v>5</v>
      </c>
      <c r="N77" t="s">
        <v>41</v>
      </c>
      <c r="O77" t="s">
        <v>57</v>
      </c>
      <c r="P77" t="s">
        <v>43</v>
      </c>
      <c r="Q77">
        <v>15</v>
      </c>
      <c r="R77">
        <v>0</v>
      </c>
      <c r="S77">
        <v>0</v>
      </c>
      <c r="U77">
        <v>1026728</v>
      </c>
      <c r="V77">
        <v>1026728</v>
      </c>
      <c r="W77">
        <v>0</v>
      </c>
      <c r="X77">
        <v>0</v>
      </c>
      <c r="Y77" t="s">
        <v>48</v>
      </c>
    </row>
    <row r="78" spans="1:25" x14ac:dyDescent="0.25">
      <c r="A78">
        <v>77</v>
      </c>
      <c r="B78">
        <v>62364</v>
      </c>
      <c r="C78">
        <v>0</v>
      </c>
      <c r="D78">
        <v>0</v>
      </c>
      <c r="E78" t="s">
        <v>195</v>
      </c>
      <c r="F78" t="s">
        <v>196</v>
      </c>
      <c r="G78">
        <v>1</v>
      </c>
      <c r="H78" s="6">
        <v>1409171</v>
      </c>
      <c r="I78" s="7">
        <v>45656</v>
      </c>
      <c r="J78" s="7">
        <v>45656</v>
      </c>
      <c r="K78">
        <v>5</v>
      </c>
      <c r="L78" t="s">
        <v>40</v>
      </c>
      <c r="M78" t="s">
        <v>7</v>
      </c>
      <c r="N78" t="s">
        <v>41</v>
      </c>
      <c r="O78" t="s">
        <v>64</v>
      </c>
      <c r="P78" t="s">
        <v>43</v>
      </c>
      <c r="Q78">
        <v>5</v>
      </c>
      <c r="R78">
        <v>0</v>
      </c>
      <c r="S78">
        <v>0</v>
      </c>
      <c r="U78">
        <v>70459</v>
      </c>
      <c r="V78">
        <v>70459</v>
      </c>
      <c r="W78">
        <v>0</v>
      </c>
      <c r="X78">
        <v>0</v>
      </c>
      <c r="Y78" t="s">
        <v>109</v>
      </c>
    </row>
    <row r="79" spans="1:25" x14ac:dyDescent="0.25">
      <c r="A79">
        <v>78</v>
      </c>
      <c r="B79">
        <v>62416</v>
      </c>
      <c r="C79">
        <v>0</v>
      </c>
      <c r="D79">
        <v>0</v>
      </c>
      <c r="E79" t="s">
        <v>197</v>
      </c>
      <c r="F79" t="s">
        <v>198</v>
      </c>
      <c r="G79">
        <v>1</v>
      </c>
      <c r="H79" s="6">
        <v>758581</v>
      </c>
      <c r="I79" s="7">
        <v>45656</v>
      </c>
      <c r="J79" s="7">
        <v>45656</v>
      </c>
      <c r="K79">
        <v>15</v>
      </c>
      <c r="L79" t="s">
        <v>40</v>
      </c>
      <c r="M79" t="s">
        <v>5</v>
      </c>
      <c r="N79" t="s">
        <v>41</v>
      </c>
      <c r="O79" t="s">
        <v>47</v>
      </c>
      <c r="P79" t="s">
        <v>43</v>
      </c>
      <c r="Q79">
        <v>15</v>
      </c>
      <c r="R79">
        <v>0</v>
      </c>
      <c r="S79">
        <v>0</v>
      </c>
      <c r="U79">
        <v>113787</v>
      </c>
      <c r="V79">
        <v>113787</v>
      </c>
      <c r="W79">
        <v>0</v>
      </c>
      <c r="X79">
        <v>0</v>
      </c>
      <c r="Y79" t="s">
        <v>48</v>
      </c>
    </row>
    <row r="80" spans="1:25" x14ac:dyDescent="0.25">
      <c r="A80">
        <v>79</v>
      </c>
      <c r="B80">
        <v>62481</v>
      </c>
      <c r="C80">
        <v>0</v>
      </c>
      <c r="D80">
        <v>0</v>
      </c>
      <c r="E80" t="s">
        <v>197</v>
      </c>
      <c r="F80" t="s">
        <v>198</v>
      </c>
      <c r="G80">
        <v>1</v>
      </c>
      <c r="H80" s="6">
        <v>4780</v>
      </c>
      <c r="I80" s="7">
        <v>45656</v>
      </c>
      <c r="J80" s="7">
        <v>45656</v>
      </c>
      <c r="K80">
        <v>15</v>
      </c>
      <c r="L80" t="s">
        <v>40</v>
      </c>
      <c r="M80" t="s">
        <v>5</v>
      </c>
      <c r="N80" t="s">
        <v>41</v>
      </c>
      <c r="O80" t="s">
        <v>47</v>
      </c>
      <c r="P80" t="s">
        <v>43</v>
      </c>
      <c r="Q80">
        <v>15</v>
      </c>
      <c r="R80">
        <v>0</v>
      </c>
      <c r="S80">
        <v>0</v>
      </c>
      <c r="U80">
        <v>717</v>
      </c>
      <c r="V80">
        <v>717</v>
      </c>
      <c r="W80">
        <v>0</v>
      </c>
      <c r="X80">
        <v>0</v>
      </c>
      <c r="Y80" t="s">
        <v>48</v>
      </c>
    </row>
    <row r="81" spans="1:25" x14ac:dyDescent="0.25">
      <c r="A81">
        <v>80</v>
      </c>
      <c r="B81">
        <v>62450</v>
      </c>
      <c r="C81">
        <v>0</v>
      </c>
      <c r="D81">
        <v>0</v>
      </c>
      <c r="E81" t="s">
        <v>199</v>
      </c>
      <c r="F81" t="s">
        <v>200</v>
      </c>
      <c r="G81">
        <v>1</v>
      </c>
      <c r="H81" s="6">
        <v>25212331</v>
      </c>
      <c r="I81" s="7">
        <v>45656</v>
      </c>
      <c r="J81" s="7">
        <v>45656</v>
      </c>
      <c r="K81">
        <v>15</v>
      </c>
      <c r="L81" t="s">
        <v>40</v>
      </c>
      <c r="M81" t="s">
        <v>5</v>
      </c>
      <c r="N81" t="s">
        <v>41</v>
      </c>
      <c r="O81" t="s">
        <v>77</v>
      </c>
      <c r="P81" t="s">
        <v>43</v>
      </c>
      <c r="Q81">
        <v>6</v>
      </c>
      <c r="R81">
        <v>9</v>
      </c>
      <c r="S81">
        <v>0</v>
      </c>
      <c r="U81">
        <v>3781850</v>
      </c>
      <c r="V81">
        <v>1512740</v>
      </c>
      <c r="W81">
        <v>2269110</v>
      </c>
      <c r="X81">
        <v>0</v>
      </c>
      <c r="Y81" t="s">
        <v>94</v>
      </c>
    </row>
    <row r="82" spans="1:25" x14ac:dyDescent="0.25">
      <c r="A82">
        <v>81</v>
      </c>
      <c r="B82">
        <v>62322</v>
      </c>
      <c r="C82">
        <v>0</v>
      </c>
      <c r="D82">
        <v>0</v>
      </c>
      <c r="E82" t="s">
        <v>201</v>
      </c>
      <c r="F82" t="s">
        <v>202</v>
      </c>
      <c r="G82">
        <v>1</v>
      </c>
      <c r="H82" s="6">
        <v>3390200</v>
      </c>
      <c r="I82" s="7">
        <v>45656</v>
      </c>
      <c r="J82" s="7">
        <v>45656</v>
      </c>
      <c r="K82">
        <v>15</v>
      </c>
      <c r="L82" t="s">
        <v>40</v>
      </c>
      <c r="M82" t="s">
        <v>5</v>
      </c>
      <c r="N82" t="s">
        <v>41</v>
      </c>
      <c r="O82" t="s">
        <v>57</v>
      </c>
      <c r="P82" t="s">
        <v>43</v>
      </c>
      <c r="Q82">
        <v>15</v>
      </c>
      <c r="R82">
        <v>0</v>
      </c>
      <c r="S82">
        <v>0</v>
      </c>
      <c r="U82">
        <v>508530</v>
      </c>
      <c r="V82">
        <v>508530</v>
      </c>
      <c r="W82">
        <v>0</v>
      </c>
      <c r="X82">
        <v>0</v>
      </c>
      <c r="Y82" t="s">
        <v>48</v>
      </c>
    </row>
    <row r="83" spans="1:25" x14ac:dyDescent="0.25">
      <c r="A83">
        <v>82</v>
      </c>
      <c r="B83">
        <v>62553</v>
      </c>
      <c r="C83">
        <v>0</v>
      </c>
      <c r="D83">
        <v>0</v>
      </c>
      <c r="E83" t="s">
        <v>203</v>
      </c>
      <c r="F83" t="s">
        <v>204</v>
      </c>
      <c r="G83">
        <v>1</v>
      </c>
      <c r="H83" s="6">
        <v>5000000</v>
      </c>
      <c r="I83" s="7">
        <v>45656</v>
      </c>
      <c r="J83" s="7">
        <v>45656</v>
      </c>
      <c r="K83">
        <v>12</v>
      </c>
      <c r="L83" t="s">
        <v>40</v>
      </c>
      <c r="M83" t="s">
        <v>5</v>
      </c>
      <c r="N83" t="s">
        <v>41</v>
      </c>
      <c r="O83" t="s">
        <v>77</v>
      </c>
      <c r="P83" t="s">
        <v>43</v>
      </c>
      <c r="Q83">
        <v>12</v>
      </c>
      <c r="R83">
        <v>0</v>
      </c>
      <c r="S83">
        <v>0</v>
      </c>
      <c r="U83">
        <v>600000</v>
      </c>
      <c r="V83">
        <v>600000</v>
      </c>
      <c r="W83">
        <v>0</v>
      </c>
      <c r="X83">
        <v>0</v>
      </c>
      <c r="Y83" t="s">
        <v>109</v>
      </c>
    </row>
    <row r="84" spans="1:25" x14ac:dyDescent="0.25">
      <c r="A84">
        <v>83</v>
      </c>
      <c r="B84">
        <v>62482</v>
      </c>
      <c r="C84">
        <v>0</v>
      </c>
      <c r="D84">
        <v>0</v>
      </c>
      <c r="E84" t="s">
        <v>205</v>
      </c>
      <c r="F84" t="s">
        <v>206</v>
      </c>
      <c r="G84">
        <v>1</v>
      </c>
      <c r="H84" s="6">
        <v>605646</v>
      </c>
      <c r="I84" s="7">
        <v>45656</v>
      </c>
      <c r="J84" s="7">
        <v>45656</v>
      </c>
      <c r="K84">
        <v>10</v>
      </c>
      <c r="L84" t="s">
        <v>40</v>
      </c>
      <c r="M84" t="s">
        <v>9</v>
      </c>
      <c r="N84" t="s">
        <v>41</v>
      </c>
      <c r="O84" t="s">
        <v>42</v>
      </c>
      <c r="P84" t="s">
        <v>43</v>
      </c>
      <c r="Q84">
        <v>10</v>
      </c>
      <c r="R84">
        <v>0</v>
      </c>
      <c r="S84">
        <v>0</v>
      </c>
      <c r="U84">
        <v>60565</v>
      </c>
      <c r="V84">
        <v>60565</v>
      </c>
      <c r="W84">
        <v>0</v>
      </c>
      <c r="X84">
        <v>0</v>
      </c>
      <c r="Y84" t="s">
        <v>109</v>
      </c>
    </row>
    <row r="85" spans="1:25" x14ac:dyDescent="0.25">
      <c r="A85">
        <v>84</v>
      </c>
      <c r="B85">
        <v>62425</v>
      </c>
      <c r="C85">
        <v>0</v>
      </c>
      <c r="D85">
        <v>0</v>
      </c>
      <c r="E85" t="s">
        <v>207</v>
      </c>
      <c r="F85" t="s">
        <v>208</v>
      </c>
      <c r="G85">
        <v>1</v>
      </c>
      <c r="H85" s="6">
        <v>579000</v>
      </c>
      <c r="I85" s="7">
        <v>45656</v>
      </c>
      <c r="J85" s="7">
        <v>45656</v>
      </c>
      <c r="K85">
        <v>15</v>
      </c>
      <c r="L85" t="s">
        <v>40</v>
      </c>
      <c r="M85" t="s">
        <v>5</v>
      </c>
      <c r="N85" t="s">
        <v>41</v>
      </c>
      <c r="O85" t="s">
        <v>47</v>
      </c>
      <c r="P85" t="s">
        <v>43</v>
      </c>
      <c r="Q85">
        <v>4</v>
      </c>
      <c r="R85">
        <v>11</v>
      </c>
      <c r="S85">
        <v>0</v>
      </c>
      <c r="U85">
        <v>86850</v>
      </c>
      <c r="V85">
        <v>23160</v>
      </c>
      <c r="W85">
        <v>63690</v>
      </c>
      <c r="X85">
        <v>0</v>
      </c>
      <c r="Y85" t="s">
        <v>109</v>
      </c>
    </row>
    <row r="86" spans="1:25" x14ac:dyDescent="0.25">
      <c r="A86">
        <v>85</v>
      </c>
      <c r="B86">
        <v>62365</v>
      </c>
      <c r="C86">
        <v>0</v>
      </c>
      <c r="D86">
        <v>0</v>
      </c>
      <c r="E86" t="s">
        <v>209</v>
      </c>
      <c r="F86" t="s">
        <v>210</v>
      </c>
      <c r="G86">
        <v>1</v>
      </c>
      <c r="H86" s="6">
        <v>14000000</v>
      </c>
      <c r="I86" s="7">
        <v>45656</v>
      </c>
      <c r="J86" s="7">
        <v>45656</v>
      </c>
      <c r="K86">
        <v>15</v>
      </c>
      <c r="L86" t="s">
        <v>40</v>
      </c>
      <c r="M86" t="s">
        <v>5</v>
      </c>
      <c r="N86" t="s">
        <v>41</v>
      </c>
      <c r="O86" t="s">
        <v>77</v>
      </c>
      <c r="P86" t="s">
        <v>43</v>
      </c>
      <c r="Q86">
        <v>6</v>
      </c>
      <c r="R86">
        <v>9</v>
      </c>
      <c r="S86">
        <v>0</v>
      </c>
      <c r="U86">
        <v>2100000</v>
      </c>
      <c r="V86">
        <v>840000</v>
      </c>
      <c r="W86">
        <v>1260000</v>
      </c>
      <c r="X86">
        <v>0</v>
      </c>
      <c r="Y86" t="s">
        <v>72</v>
      </c>
    </row>
    <row r="87" spans="1:25" x14ac:dyDescent="0.25">
      <c r="A87">
        <v>86</v>
      </c>
      <c r="B87">
        <v>62331</v>
      </c>
      <c r="C87">
        <v>0</v>
      </c>
      <c r="D87">
        <v>0</v>
      </c>
      <c r="E87" t="s">
        <v>211</v>
      </c>
      <c r="F87" t="s">
        <v>212</v>
      </c>
      <c r="G87">
        <v>1</v>
      </c>
      <c r="H87" s="6">
        <v>65800000</v>
      </c>
      <c r="I87" s="7">
        <v>45656</v>
      </c>
      <c r="J87" s="7">
        <v>45656</v>
      </c>
      <c r="K87">
        <v>15</v>
      </c>
      <c r="L87" t="s">
        <v>40</v>
      </c>
      <c r="M87" t="s">
        <v>5</v>
      </c>
      <c r="N87" t="s">
        <v>41</v>
      </c>
      <c r="O87" t="s">
        <v>77</v>
      </c>
      <c r="P87" t="s">
        <v>43</v>
      </c>
      <c r="Q87">
        <v>6</v>
      </c>
      <c r="R87">
        <v>2</v>
      </c>
      <c r="S87">
        <v>7</v>
      </c>
      <c r="U87">
        <v>9870000</v>
      </c>
      <c r="V87">
        <v>3948000</v>
      </c>
      <c r="W87">
        <v>1316000</v>
      </c>
      <c r="X87">
        <v>4606000</v>
      </c>
      <c r="Y87" t="s">
        <v>48</v>
      </c>
    </row>
    <row r="88" spans="1:25" x14ac:dyDescent="0.25">
      <c r="A88">
        <v>87</v>
      </c>
      <c r="B88">
        <v>62291</v>
      </c>
      <c r="C88">
        <v>0</v>
      </c>
      <c r="D88">
        <v>0</v>
      </c>
      <c r="E88" t="s">
        <v>213</v>
      </c>
      <c r="F88" t="s">
        <v>214</v>
      </c>
      <c r="G88">
        <v>1</v>
      </c>
      <c r="H88" s="6">
        <v>2000000</v>
      </c>
      <c r="I88" s="7">
        <v>45656</v>
      </c>
      <c r="J88" s="7">
        <v>45656</v>
      </c>
      <c r="K88">
        <v>8</v>
      </c>
      <c r="L88" t="s">
        <v>40</v>
      </c>
      <c r="M88" t="s">
        <v>5</v>
      </c>
      <c r="N88" t="s">
        <v>41</v>
      </c>
      <c r="O88" t="s">
        <v>54</v>
      </c>
      <c r="P88" t="s">
        <v>43</v>
      </c>
      <c r="Q88">
        <v>8</v>
      </c>
      <c r="R88">
        <v>0</v>
      </c>
      <c r="S88">
        <v>0</v>
      </c>
      <c r="U88">
        <v>160000</v>
      </c>
      <c r="V88">
        <v>160000</v>
      </c>
      <c r="W88">
        <v>0</v>
      </c>
      <c r="X88">
        <v>0</v>
      </c>
      <c r="Y88" t="s">
        <v>44</v>
      </c>
    </row>
    <row r="89" spans="1:25" x14ac:dyDescent="0.25">
      <c r="A89">
        <v>88</v>
      </c>
      <c r="B89">
        <v>62292</v>
      </c>
      <c r="C89">
        <v>0</v>
      </c>
      <c r="D89">
        <v>0</v>
      </c>
      <c r="E89" t="s">
        <v>213</v>
      </c>
      <c r="F89" t="s">
        <v>214</v>
      </c>
      <c r="G89">
        <v>1</v>
      </c>
      <c r="H89" s="6">
        <v>5000000</v>
      </c>
      <c r="I89" s="7">
        <v>45656</v>
      </c>
      <c r="J89" s="7">
        <v>45656</v>
      </c>
      <c r="K89">
        <v>8</v>
      </c>
      <c r="L89" t="s">
        <v>40</v>
      </c>
      <c r="M89" t="s">
        <v>5</v>
      </c>
      <c r="N89" t="s">
        <v>41</v>
      </c>
      <c r="O89" t="s">
        <v>54</v>
      </c>
      <c r="P89" t="s">
        <v>43</v>
      </c>
      <c r="Q89">
        <v>8</v>
      </c>
      <c r="R89">
        <v>0</v>
      </c>
      <c r="S89">
        <v>0</v>
      </c>
      <c r="U89">
        <v>400000</v>
      </c>
      <c r="V89">
        <v>400000</v>
      </c>
      <c r="W89">
        <v>0</v>
      </c>
      <c r="X89">
        <v>0</v>
      </c>
      <c r="Y89" t="s">
        <v>44</v>
      </c>
    </row>
    <row r="90" spans="1:25" x14ac:dyDescent="0.25">
      <c r="A90">
        <v>89</v>
      </c>
      <c r="B90">
        <v>62497</v>
      </c>
      <c r="C90">
        <v>0</v>
      </c>
      <c r="D90">
        <v>0</v>
      </c>
      <c r="E90" t="s">
        <v>215</v>
      </c>
      <c r="F90" t="s">
        <v>216</v>
      </c>
      <c r="G90">
        <v>1</v>
      </c>
      <c r="H90" s="6">
        <v>1342980</v>
      </c>
      <c r="I90" s="7">
        <v>45656</v>
      </c>
      <c r="J90" s="7">
        <v>45656</v>
      </c>
      <c r="K90">
        <v>15</v>
      </c>
      <c r="L90" t="s">
        <v>40</v>
      </c>
      <c r="M90" t="s">
        <v>5</v>
      </c>
      <c r="N90" t="s">
        <v>41</v>
      </c>
      <c r="O90" t="s">
        <v>57</v>
      </c>
      <c r="P90" t="s">
        <v>43</v>
      </c>
      <c r="Q90">
        <v>15</v>
      </c>
      <c r="R90">
        <v>0</v>
      </c>
      <c r="S90">
        <v>0</v>
      </c>
      <c r="U90">
        <v>201447</v>
      </c>
      <c r="V90">
        <v>201447</v>
      </c>
      <c r="W90">
        <v>0</v>
      </c>
      <c r="X90">
        <v>0</v>
      </c>
      <c r="Y90" t="s">
        <v>48</v>
      </c>
    </row>
    <row r="91" spans="1:25" x14ac:dyDescent="0.25">
      <c r="A91">
        <v>90</v>
      </c>
      <c r="B91">
        <v>62571</v>
      </c>
      <c r="C91">
        <v>0</v>
      </c>
      <c r="D91">
        <v>0</v>
      </c>
      <c r="E91" t="s">
        <v>217</v>
      </c>
      <c r="F91" t="s">
        <v>218</v>
      </c>
      <c r="G91">
        <v>1</v>
      </c>
      <c r="H91" s="6">
        <v>4000000</v>
      </c>
      <c r="I91" s="7">
        <v>45656</v>
      </c>
      <c r="J91" s="7">
        <v>45656</v>
      </c>
      <c r="K91">
        <v>13</v>
      </c>
      <c r="L91" t="s">
        <v>40</v>
      </c>
      <c r="M91" t="s">
        <v>7</v>
      </c>
      <c r="N91" t="s">
        <v>41</v>
      </c>
      <c r="O91" t="s">
        <v>64</v>
      </c>
      <c r="P91" t="s">
        <v>43</v>
      </c>
      <c r="Q91">
        <v>13</v>
      </c>
      <c r="R91">
        <v>0</v>
      </c>
      <c r="S91">
        <v>0</v>
      </c>
      <c r="U91">
        <v>520000</v>
      </c>
      <c r="V91">
        <v>520000</v>
      </c>
      <c r="W91">
        <v>0</v>
      </c>
      <c r="X91">
        <v>0</v>
      </c>
      <c r="Y91" t="s">
        <v>67</v>
      </c>
    </row>
    <row r="92" spans="1:25" x14ac:dyDescent="0.25">
      <c r="A92">
        <v>91</v>
      </c>
      <c r="B92">
        <v>62508</v>
      </c>
      <c r="C92">
        <v>0</v>
      </c>
      <c r="D92">
        <v>0</v>
      </c>
      <c r="E92" t="s">
        <v>219</v>
      </c>
      <c r="F92" t="s">
        <v>220</v>
      </c>
      <c r="G92">
        <v>1</v>
      </c>
      <c r="H92" s="6">
        <v>7000000</v>
      </c>
      <c r="I92" s="7">
        <v>45656</v>
      </c>
      <c r="J92" s="7">
        <v>45656</v>
      </c>
      <c r="K92">
        <v>15</v>
      </c>
      <c r="L92" t="s">
        <v>40</v>
      </c>
      <c r="M92" t="s">
        <v>9</v>
      </c>
      <c r="N92" t="s">
        <v>41</v>
      </c>
      <c r="O92" t="s">
        <v>42</v>
      </c>
      <c r="P92" t="s">
        <v>43</v>
      </c>
      <c r="Q92">
        <v>15</v>
      </c>
      <c r="R92">
        <v>0</v>
      </c>
      <c r="S92">
        <v>0</v>
      </c>
      <c r="U92">
        <v>1050000</v>
      </c>
      <c r="V92">
        <v>1050000</v>
      </c>
      <c r="W92">
        <v>0</v>
      </c>
      <c r="X92">
        <v>0</v>
      </c>
      <c r="Y92" t="s">
        <v>44</v>
      </c>
    </row>
    <row r="93" spans="1:25" x14ac:dyDescent="0.25">
      <c r="A93">
        <v>92</v>
      </c>
      <c r="B93">
        <v>63472</v>
      </c>
      <c r="C93">
        <v>0</v>
      </c>
      <c r="D93">
        <v>0</v>
      </c>
      <c r="E93" t="s">
        <v>221</v>
      </c>
      <c r="F93" t="s">
        <v>222</v>
      </c>
      <c r="G93">
        <v>1</v>
      </c>
      <c r="H93" s="6">
        <v>399169</v>
      </c>
      <c r="I93" s="7">
        <v>45656</v>
      </c>
      <c r="J93" s="7">
        <v>45656</v>
      </c>
      <c r="K93">
        <v>15</v>
      </c>
      <c r="L93" t="s">
        <v>40</v>
      </c>
      <c r="M93" t="s">
        <v>5</v>
      </c>
      <c r="N93" t="s">
        <v>41</v>
      </c>
      <c r="O93" t="s">
        <v>57</v>
      </c>
      <c r="P93" t="s">
        <v>43</v>
      </c>
      <c r="Q93">
        <v>15</v>
      </c>
      <c r="R93">
        <v>0</v>
      </c>
      <c r="S93">
        <v>0</v>
      </c>
      <c r="U93">
        <v>59875</v>
      </c>
      <c r="V93">
        <v>59875</v>
      </c>
      <c r="W93">
        <v>0</v>
      </c>
      <c r="X93">
        <v>0</v>
      </c>
      <c r="Y93" t="s">
        <v>109</v>
      </c>
    </row>
    <row r="94" spans="1:25" x14ac:dyDescent="0.25">
      <c r="A94">
        <v>93</v>
      </c>
      <c r="B94">
        <v>62327</v>
      </c>
      <c r="C94">
        <v>0</v>
      </c>
      <c r="D94">
        <v>0</v>
      </c>
      <c r="E94" t="s">
        <v>223</v>
      </c>
      <c r="F94" t="s">
        <v>224</v>
      </c>
      <c r="G94">
        <v>1</v>
      </c>
      <c r="H94" s="6">
        <v>42800000</v>
      </c>
      <c r="I94" s="7">
        <v>45656</v>
      </c>
      <c r="J94" s="7">
        <v>45656</v>
      </c>
      <c r="K94">
        <v>8</v>
      </c>
      <c r="L94" t="s">
        <v>40</v>
      </c>
      <c r="M94" t="s">
        <v>5</v>
      </c>
      <c r="N94" t="s">
        <v>41</v>
      </c>
      <c r="O94" t="s">
        <v>77</v>
      </c>
      <c r="P94" t="s">
        <v>43</v>
      </c>
      <c r="Q94">
        <v>6</v>
      </c>
      <c r="R94">
        <v>2</v>
      </c>
      <c r="S94">
        <v>0</v>
      </c>
      <c r="U94">
        <v>3424000</v>
      </c>
      <c r="V94">
        <v>2568000</v>
      </c>
      <c r="W94">
        <v>856000</v>
      </c>
      <c r="X94">
        <v>0</v>
      </c>
      <c r="Y94" t="s">
        <v>48</v>
      </c>
    </row>
    <row r="95" spans="1:25" x14ac:dyDescent="0.25">
      <c r="A95">
        <v>94</v>
      </c>
      <c r="B95">
        <v>62329</v>
      </c>
      <c r="C95">
        <v>0</v>
      </c>
      <c r="D95">
        <v>0</v>
      </c>
      <c r="E95" t="s">
        <v>225</v>
      </c>
      <c r="F95" t="s">
        <v>226</v>
      </c>
      <c r="G95">
        <v>1</v>
      </c>
      <c r="H95" s="6">
        <v>141400000</v>
      </c>
      <c r="I95" s="7">
        <v>45656</v>
      </c>
      <c r="J95" s="7">
        <v>45656</v>
      </c>
      <c r="K95">
        <v>15</v>
      </c>
      <c r="L95" t="s">
        <v>40</v>
      </c>
      <c r="M95" t="s">
        <v>5</v>
      </c>
      <c r="N95" t="s">
        <v>41</v>
      </c>
      <c r="O95" t="s">
        <v>77</v>
      </c>
      <c r="P95" t="s">
        <v>43</v>
      </c>
      <c r="Q95">
        <v>6</v>
      </c>
      <c r="R95">
        <v>3</v>
      </c>
      <c r="S95">
        <v>6</v>
      </c>
      <c r="U95">
        <v>21210000</v>
      </c>
      <c r="V95">
        <v>8484000</v>
      </c>
      <c r="W95">
        <v>4242000</v>
      </c>
      <c r="X95">
        <v>8484000</v>
      </c>
      <c r="Y95" t="s">
        <v>48</v>
      </c>
    </row>
    <row r="96" spans="1:25" x14ac:dyDescent="0.25">
      <c r="A96">
        <v>95</v>
      </c>
      <c r="B96">
        <v>62485</v>
      </c>
      <c r="C96">
        <v>0</v>
      </c>
      <c r="D96">
        <v>0</v>
      </c>
      <c r="E96" t="s">
        <v>227</v>
      </c>
      <c r="F96" t="s">
        <v>228</v>
      </c>
      <c r="G96">
        <v>1</v>
      </c>
      <c r="H96" s="6">
        <v>10000000</v>
      </c>
      <c r="I96" s="7">
        <v>45656</v>
      </c>
      <c r="J96" s="7">
        <v>45656</v>
      </c>
      <c r="K96">
        <v>5</v>
      </c>
      <c r="L96" t="s">
        <v>40</v>
      </c>
      <c r="M96" t="s">
        <v>5</v>
      </c>
      <c r="N96" t="s">
        <v>41</v>
      </c>
      <c r="O96" t="s">
        <v>77</v>
      </c>
      <c r="P96" t="s">
        <v>43</v>
      </c>
      <c r="Q96">
        <v>5</v>
      </c>
      <c r="R96">
        <v>0</v>
      </c>
      <c r="S96">
        <v>0</v>
      </c>
      <c r="U96">
        <v>500000</v>
      </c>
      <c r="V96">
        <v>500000</v>
      </c>
      <c r="W96">
        <v>0</v>
      </c>
      <c r="X96">
        <v>0</v>
      </c>
      <c r="Y96" t="s">
        <v>229</v>
      </c>
    </row>
    <row r="97" spans="1:25" x14ac:dyDescent="0.25">
      <c r="A97">
        <v>96</v>
      </c>
      <c r="B97">
        <v>62486</v>
      </c>
      <c r="C97">
        <v>0</v>
      </c>
      <c r="D97">
        <v>0</v>
      </c>
      <c r="E97" t="s">
        <v>227</v>
      </c>
      <c r="F97" t="s">
        <v>228</v>
      </c>
      <c r="G97">
        <v>1</v>
      </c>
      <c r="H97" s="6">
        <v>10000000</v>
      </c>
      <c r="I97" s="7">
        <v>45656</v>
      </c>
      <c r="J97" s="7">
        <v>45656</v>
      </c>
      <c r="K97">
        <v>5</v>
      </c>
      <c r="L97" t="s">
        <v>40</v>
      </c>
      <c r="M97" t="s">
        <v>5</v>
      </c>
      <c r="N97" t="s">
        <v>41</v>
      </c>
      <c r="O97" t="s">
        <v>77</v>
      </c>
      <c r="P97" t="s">
        <v>43</v>
      </c>
      <c r="Q97">
        <v>5</v>
      </c>
      <c r="R97">
        <v>0</v>
      </c>
      <c r="S97">
        <v>0</v>
      </c>
      <c r="U97">
        <v>500000</v>
      </c>
      <c r="V97">
        <v>500000</v>
      </c>
      <c r="W97">
        <v>0</v>
      </c>
      <c r="X97">
        <v>0</v>
      </c>
      <c r="Y97" t="s">
        <v>229</v>
      </c>
    </row>
    <row r="98" spans="1:25" x14ac:dyDescent="0.25">
      <c r="A98">
        <v>97</v>
      </c>
      <c r="B98">
        <v>62460</v>
      </c>
      <c r="C98">
        <v>0</v>
      </c>
      <c r="D98">
        <v>0</v>
      </c>
      <c r="E98" t="s">
        <v>227</v>
      </c>
      <c r="F98" t="s">
        <v>228</v>
      </c>
      <c r="G98">
        <v>1</v>
      </c>
      <c r="H98" s="6">
        <v>10000000</v>
      </c>
      <c r="I98" s="7">
        <v>45656</v>
      </c>
      <c r="J98" s="7">
        <v>45656</v>
      </c>
      <c r="K98">
        <v>5</v>
      </c>
      <c r="L98" t="s">
        <v>40</v>
      </c>
      <c r="M98" t="s">
        <v>5</v>
      </c>
      <c r="N98" t="s">
        <v>41</v>
      </c>
      <c r="O98" t="s">
        <v>77</v>
      </c>
      <c r="P98" t="s">
        <v>43</v>
      </c>
      <c r="Q98">
        <v>5</v>
      </c>
      <c r="R98">
        <v>0</v>
      </c>
      <c r="S98">
        <v>0</v>
      </c>
      <c r="U98">
        <v>500000</v>
      </c>
      <c r="V98">
        <v>500000</v>
      </c>
      <c r="W98">
        <v>0</v>
      </c>
      <c r="X98">
        <v>0</v>
      </c>
      <c r="Y98" t="s">
        <v>229</v>
      </c>
    </row>
    <row r="99" spans="1:25" x14ac:dyDescent="0.25">
      <c r="A99">
        <v>98</v>
      </c>
      <c r="B99">
        <v>62504</v>
      </c>
      <c r="C99">
        <v>0</v>
      </c>
      <c r="D99">
        <v>0</v>
      </c>
      <c r="E99" t="s">
        <v>227</v>
      </c>
      <c r="F99" t="s">
        <v>228</v>
      </c>
      <c r="G99">
        <v>1</v>
      </c>
      <c r="H99" s="6">
        <v>10000000</v>
      </c>
      <c r="I99" s="7">
        <v>45656</v>
      </c>
      <c r="J99" s="7">
        <v>45656</v>
      </c>
      <c r="K99">
        <v>5</v>
      </c>
      <c r="L99" t="s">
        <v>40</v>
      </c>
      <c r="M99" t="s">
        <v>5</v>
      </c>
      <c r="N99" t="s">
        <v>41</v>
      </c>
      <c r="O99" t="s">
        <v>77</v>
      </c>
      <c r="P99" t="s">
        <v>43</v>
      </c>
      <c r="Q99">
        <v>5</v>
      </c>
      <c r="R99">
        <v>0</v>
      </c>
      <c r="S99">
        <v>0</v>
      </c>
      <c r="U99">
        <v>500000</v>
      </c>
      <c r="V99">
        <v>500000</v>
      </c>
      <c r="W99">
        <v>0</v>
      </c>
      <c r="X99">
        <v>0</v>
      </c>
      <c r="Y99" t="s">
        <v>229</v>
      </c>
    </row>
    <row r="100" spans="1:25" x14ac:dyDescent="0.25">
      <c r="A100">
        <v>99</v>
      </c>
      <c r="B100">
        <v>62500</v>
      </c>
      <c r="C100">
        <v>0</v>
      </c>
      <c r="D100">
        <v>0</v>
      </c>
      <c r="E100" t="s">
        <v>230</v>
      </c>
      <c r="F100" t="s">
        <v>231</v>
      </c>
      <c r="G100">
        <v>1</v>
      </c>
      <c r="H100" s="6">
        <v>336957</v>
      </c>
      <c r="I100" s="7">
        <v>45656</v>
      </c>
      <c r="J100" s="7">
        <v>45656</v>
      </c>
      <c r="K100">
        <v>8</v>
      </c>
      <c r="L100" t="s">
        <v>40</v>
      </c>
      <c r="M100" t="s">
        <v>7</v>
      </c>
      <c r="N100" t="s">
        <v>41</v>
      </c>
      <c r="O100" t="s">
        <v>64</v>
      </c>
      <c r="P100" t="s">
        <v>43</v>
      </c>
      <c r="Q100">
        <v>8</v>
      </c>
      <c r="R100">
        <v>0</v>
      </c>
      <c r="S100">
        <v>0</v>
      </c>
      <c r="U100">
        <v>26957</v>
      </c>
      <c r="V100">
        <v>26957</v>
      </c>
      <c r="W100">
        <v>0</v>
      </c>
      <c r="X100">
        <v>0</v>
      </c>
      <c r="Y100" t="s">
        <v>48</v>
      </c>
    </row>
    <row r="101" spans="1:25" x14ac:dyDescent="0.25">
      <c r="A101">
        <v>100</v>
      </c>
      <c r="B101">
        <v>62346</v>
      </c>
      <c r="C101">
        <v>0</v>
      </c>
      <c r="D101">
        <v>0</v>
      </c>
      <c r="E101" t="s">
        <v>232</v>
      </c>
      <c r="F101" t="s">
        <v>233</v>
      </c>
      <c r="G101">
        <v>1</v>
      </c>
      <c r="H101" s="6">
        <v>7485777</v>
      </c>
      <c r="I101" s="7">
        <v>45656</v>
      </c>
      <c r="J101" s="7">
        <v>45656</v>
      </c>
      <c r="K101">
        <v>15</v>
      </c>
      <c r="L101" t="s">
        <v>40</v>
      </c>
      <c r="M101" t="s">
        <v>5</v>
      </c>
      <c r="N101" t="s">
        <v>41</v>
      </c>
      <c r="O101" t="s">
        <v>77</v>
      </c>
      <c r="P101" t="s">
        <v>43</v>
      </c>
      <c r="Q101">
        <v>15</v>
      </c>
      <c r="R101">
        <v>0</v>
      </c>
      <c r="S101">
        <v>0</v>
      </c>
      <c r="U101">
        <v>1122867</v>
      </c>
      <c r="V101">
        <v>1122867</v>
      </c>
      <c r="W101">
        <v>0</v>
      </c>
      <c r="X101">
        <v>0</v>
      </c>
      <c r="Y101" t="s">
        <v>67</v>
      </c>
    </row>
    <row r="102" spans="1:25" x14ac:dyDescent="0.25">
      <c r="A102">
        <v>101</v>
      </c>
      <c r="B102">
        <v>62448</v>
      </c>
      <c r="C102">
        <v>0</v>
      </c>
      <c r="D102">
        <v>0</v>
      </c>
      <c r="E102" t="s">
        <v>234</v>
      </c>
      <c r="F102" t="s">
        <v>235</v>
      </c>
      <c r="G102">
        <v>1</v>
      </c>
      <c r="H102" s="6">
        <v>7323394</v>
      </c>
      <c r="I102" s="7">
        <v>45656</v>
      </c>
      <c r="J102" s="7">
        <v>45656</v>
      </c>
      <c r="K102">
        <v>13</v>
      </c>
      <c r="L102" t="s">
        <v>40</v>
      </c>
      <c r="M102" t="s">
        <v>3</v>
      </c>
      <c r="N102" t="s">
        <v>41</v>
      </c>
      <c r="O102" t="s">
        <v>51</v>
      </c>
      <c r="P102" t="s">
        <v>43</v>
      </c>
      <c r="Q102">
        <v>13</v>
      </c>
      <c r="R102">
        <v>0</v>
      </c>
      <c r="S102">
        <v>0</v>
      </c>
      <c r="U102">
        <v>952041</v>
      </c>
      <c r="V102">
        <v>952041</v>
      </c>
      <c r="W102">
        <v>0</v>
      </c>
      <c r="X102">
        <v>0</v>
      </c>
      <c r="Y102" t="s">
        <v>67</v>
      </c>
    </row>
    <row r="103" spans="1:25" x14ac:dyDescent="0.25">
      <c r="A103">
        <v>102</v>
      </c>
      <c r="B103">
        <v>63490</v>
      </c>
      <c r="C103">
        <v>0</v>
      </c>
      <c r="D103">
        <v>0</v>
      </c>
      <c r="E103" t="s">
        <v>236</v>
      </c>
      <c r="F103" t="s">
        <v>237</v>
      </c>
      <c r="G103">
        <v>1</v>
      </c>
      <c r="H103" s="6">
        <v>900000</v>
      </c>
      <c r="I103" s="7">
        <v>45656</v>
      </c>
      <c r="J103" s="7">
        <v>45656</v>
      </c>
      <c r="K103">
        <v>10</v>
      </c>
      <c r="L103" t="s">
        <v>40</v>
      </c>
      <c r="M103" t="s">
        <v>7</v>
      </c>
      <c r="N103" t="s">
        <v>41</v>
      </c>
      <c r="O103" t="s">
        <v>64</v>
      </c>
      <c r="P103" t="s">
        <v>43</v>
      </c>
      <c r="Q103">
        <v>10</v>
      </c>
      <c r="R103">
        <v>0</v>
      </c>
      <c r="S103">
        <v>0</v>
      </c>
      <c r="U103">
        <v>90000</v>
      </c>
      <c r="V103">
        <v>90000</v>
      </c>
      <c r="W103">
        <v>0</v>
      </c>
      <c r="X103">
        <v>0</v>
      </c>
      <c r="Y103" t="s">
        <v>44</v>
      </c>
    </row>
    <row r="104" spans="1:25" x14ac:dyDescent="0.25">
      <c r="A104">
        <v>103</v>
      </c>
      <c r="B104">
        <v>63489</v>
      </c>
      <c r="C104">
        <v>0</v>
      </c>
      <c r="D104">
        <v>0</v>
      </c>
      <c r="E104" t="s">
        <v>238</v>
      </c>
      <c r="F104" t="s">
        <v>239</v>
      </c>
      <c r="G104">
        <v>1</v>
      </c>
      <c r="H104" s="6">
        <v>8999055</v>
      </c>
      <c r="I104" s="7">
        <v>45656</v>
      </c>
      <c r="J104" s="7">
        <v>45656</v>
      </c>
      <c r="K104">
        <v>3</v>
      </c>
      <c r="L104" t="s">
        <v>40</v>
      </c>
      <c r="M104" t="s">
        <v>5</v>
      </c>
      <c r="N104" t="s">
        <v>41</v>
      </c>
      <c r="O104" t="s">
        <v>57</v>
      </c>
      <c r="P104" t="s">
        <v>43</v>
      </c>
      <c r="Q104">
        <v>3</v>
      </c>
      <c r="R104">
        <v>0</v>
      </c>
      <c r="S104">
        <v>0</v>
      </c>
      <c r="U104">
        <v>269972</v>
      </c>
      <c r="V104">
        <v>269972</v>
      </c>
      <c r="W104">
        <v>0</v>
      </c>
      <c r="X104">
        <v>0</v>
      </c>
      <c r="Y104" t="s">
        <v>44</v>
      </c>
    </row>
    <row r="105" spans="1:25" x14ac:dyDescent="0.25">
      <c r="A105">
        <v>104</v>
      </c>
      <c r="B105">
        <v>62463</v>
      </c>
      <c r="C105">
        <v>0</v>
      </c>
      <c r="D105">
        <v>0</v>
      </c>
      <c r="E105" t="s">
        <v>238</v>
      </c>
      <c r="F105" t="s">
        <v>239</v>
      </c>
      <c r="G105">
        <v>1</v>
      </c>
      <c r="I105" s="7">
        <v>45656</v>
      </c>
      <c r="J105" s="7">
        <v>45656</v>
      </c>
      <c r="K105">
        <v>3</v>
      </c>
      <c r="L105" t="s">
        <v>40</v>
      </c>
      <c r="M105" t="s">
        <v>5</v>
      </c>
      <c r="N105" t="s">
        <v>41</v>
      </c>
      <c r="O105" t="s">
        <v>57</v>
      </c>
      <c r="P105" t="s">
        <v>43</v>
      </c>
      <c r="Q105">
        <v>3</v>
      </c>
      <c r="R105">
        <v>0</v>
      </c>
      <c r="S105">
        <v>0</v>
      </c>
      <c r="U105">
        <v>0</v>
      </c>
      <c r="V105">
        <v>0</v>
      </c>
      <c r="W105">
        <v>0</v>
      </c>
      <c r="X105">
        <v>0</v>
      </c>
      <c r="Y105" t="s">
        <v>44</v>
      </c>
    </row>
    <row r="106" spans="1:25" x14ac:dyDescent="0.25">
      <c r="A106">
        <v>105</v>
      </c>
      <c r="B106">
        <v>62304</v>
      </c>
      <c r="C106">
        <v>0</v>
      </c>
      <c r="D106">
        <v>0</v>
      </c>
      <c r="E106" t="s">
        <v>240</v>
      </c>
      <c r="F106" t="s">
        <v>241</v>
      </c>
      <c r="G106">
        <v>1</v>
      </c>
      <c r="H106" s="6">
        <v>158973</v>
      </c>
      <c r="I106" s="7">
        <v>45656</v>
      </c>
      <c r="J106" s="7">
        <v>45656</v>
      </c>
      <c r="K106">
        <v>15</v>
      </c>
      <c r="L106" t="s">
        <v>40</v>
      </c>
      <c r="M106" t="s">
        <v>5</v>
      </c>
      <c r="N106" t="s">
        <v>41</v>
      </c>
      <c r="O106" t="s">
        <v>57</v>
      </c>
      <c r="P106" t="s">
        <v>43</v>
      </c>
      <c r="Q106">
        <v>6</v>
      </c>
      <c r="R106">
        <v>9</v>
      </c>
      <c r="S106">
        <v>0</v>
      </c>
      <c r="U106">
        <v>23846</v>
      </c>
      <c r="V106">
        <v>9538</v>
      </c>
      <c r="W106">
        <v>14308</v>
      </c>
      <c r="X106">
        <v>0</v>
      </c>
      <c r="Y106" t="s">
        <v>48</v>
      </c>
    </row>
    <row r="107" spans="1:25" x14ac:dyDescent="0.25">
      <c r="A107">
        <v>106</v>
      </c>
      <c r="B107">
        <v>62305</v>
      </c>
      <c r="C107">
        <v>0</v>
      </c>
      <c r="D107">
        <v>0</v>
      </c>
      <c r="E107" t="s">
        <v>240</v>
      </c>
      <c r="F107" t="s">
        <v>241</v>
      </c>
      <c r="G107">
        <v>1</v>
      </c>
      <c r="H107" s="6">
        <v>337740</v>
      </c>
      <c r="I107" s="7">
        <v>45656</v>
      </c>
      <c r="J107" s="7">
        <v>45656</v>
      </c>
      <c r="K107">
        <v>15</v>
      </c>
      <c r="L107" t="s">
        <v>40</v>
      </c>
      <c r="M107" t="s">
        <v>5</v>
      </c>
      <c r="N107" t="s">
        <v>41</v>
      </c>
      <c r="O107" t="s">
        <v>57</v>
      </c>
      <c r="P107" t="s">
        <v>43</v>
      </c>
      <c r="Q107">
        <v>6</v>
      </c>
      <c r="R107">
        <v>9</v>
      </c>
      <c r="S107">
        <v>0</v>
      </c>
      <c r="U107">
        <v>50661</v>
      </c>
      <c r="V107">
        <v>20264</v>
      </c>
      <c r="W107">
        <v>30397</v>
      </c>
      <c r="X107">
        <v>0</v>
      </c>
      <c r="Y107" t="s">
        <v>48</v>
      </c>
    </row>
    <row r="108" spans="1:25" x14ac:dyDescent="0.25">
      <c r="A108">
        <v>107</v>
      </c>
      <c r="B108">
        <v>63491</v>
      </c>
      <c r="C108">
        <v>0</v>
      </c>
      <c r="D108">
        <v>0</v>
      </c>
      <c r="E108" t="s">
        <v>242</v>
      </c>
      <c r="F108" t="s">
        <v>243</v>
      </c>
      <c r="G108">
        <v>1</v>
      </c>
      <c r="H108" s="6">
        <v>30000000</v>
      </c>
      <c r="I108" s="7">
        <v>45656</v>
      </c>
      <c r="K108">
        <v>12</v>
      </c>
      <c r="L108" t="s">
        <v>40</v>
      </c>
      <c r="M108" t="s">
        <v>9</v>
      </c>
      <c r="N108" t="s">
        <v>41</v>
      </c>
      <c r="O108" t="s">
        <v>42</v>
      </c>
      <c r="P108" t="s">
        <v>43</v>
      </c>
      <c r="Q108">
        <v>12</v>
      </c>
      <c r="R108">
        <v>0</v>
      </c>
      <c r="S108">
        <v>0</v>
      </c>
      <c r="U108">
        <v>3600000</v>
      </c>
      <c r="V108">
        <v>3600000</v>
      </c>
      <c r="W108">
        <v>0</v>
      </c>
      <c r="X108">
        <v>0</v>
      </c>
      <c r="Y108" t="s">
        <v>109</v>
      </c>
    </row>
    <row r="109" spans="1:25" x14ac:dyDescent="0.25">
      <c r="A109">
        <v>108</v>
      </c>
      <c r="B109">
        <v>63475</v>
      </c>
      <c r="C109">
        <v>0</v>
      </c>
      <c r="D109">
        <v>0</v>
      </c>
      <c r="E109" t="s">
        <v>244</v>
      </c>
      <c r="F109" t="s">
        <v>245</v>
      </c>
      <c r="G109">
        <v>1</v>
      </c>
      <c r="H109" s="6">
        <v>1000000</v>
      </c>
      <c r="I109" s="7">
        <v>45656</v>
      </c>
      <c r="J109" s="7">
        <v>45656</v>
      </c>
      <c r="K109">
        <v>10</v>
      </c>
      <c r="L109" t="s">
        <v>40</v>
      </c>
      <c r="M109" t="s">
        <v>5</v>
      </c>
      <c r="N109" t="s">
        <v>41</v>
      </c>
      <c r="O109" t="s">
        <v>57</v>
      </c>
      <c r="P109" t="s">
        <v>43</v>
      </c>
      <c r="Q109">
        <v>10</v>
      </c>
      <c r="R109">
        <v>0</v>
      </c>
      <c r="S109">
        <v>0</v>
      </c>
      <c r="U109">
        <v>100000</v>
      </c>
      <c r="V109">
        <v>100000</v>
      </c>
      <c r="W109">
        <v>0</v>
      </c>
      <c r="X109">
        <v>0</v>
      </c>
      <c r="Y109" t="s">
        <v>48</v>
      </c>
    </row>
    <row r="110" spans="1:25" x14ac:dyDescent="0.25">
      <c r="A110">
        <v>109</v>
      </c>
      <c r="B110">
        <v>62294</v>
      </c>
      <c r="C110">
        <v>0</v>
      </c>
      <c r="D110">
        <v>0</v>
      </c>
      <c r="E110" t="s">
        <v>246</v>
      </c>
      <c r="F110" t="s">
        <v>247</v>
      </c>
      <c r="G110">
        <v>1</v>
      </c>
      <c r="H110" s="6">
        <v>5000000</v>
      </c>
      <c r="I110" s="7">
        <v>45656</v>
      </c>
      <c r="J110" s="7">
        <v>45656</v>
      </c>
      <c r="K110">
        <v>5</v>
      </c>
      <c r="L110" t="s">
        <v>40</v>
      </c>
      <c r="M110" t="s">
        <v>5</v>
      </c>
      <c r="N110" t="s">
        <v>41</v>
      </c>
      <c r="O110" t="s">
        <v>54</v>
      </c>
      <c r="P110" t="s">
        <v>43</v>
      </c>
      <c r="Q110">
        <v>5</v>
      </c>
      <c r="R110">
        <v>0</v>
      </c>
      <c r="S110">
        <v>0</v>
      </c>
      <c r="U110">
        <v>250000</v>
      </c>
      <c r="V110">
        <v>250000</v>
      </c>
      <c r="W110">
        <v>0</v>
      </c>
      <c r="X110">
        <v>0</v>
      </c>
      <c r="Y110" t="s">
        <v>109</v>
      </c>
    </row>
    <row r="111" spans="1:25" x14ac:dyDescent="0.25">
      <c r="A111">
        <v>110</v>
      </c>
      <c r="B111">
        <v>62295</v>
      </c>
      <c r="C111">
        <v>0</v>
      </c>
      <c r="D111">
        <v>0</v>
      </c>
      <c r="E111" t="s">
        <v>246</v>
      </c>
      <c r="F111" t="s">
        <v>247</v>
      </c>
      <c r="G111">
        <v>1</v>
      </c>
      <c r="H111" s="6">
        <v>2356847</v>
      </c>
      <c r="I111" s="7">
        <v>45656</v>
      </c>
      <c r="J111" s="7">
        <v>45656</v>
      </c>
      <c r="K111">
        <v>5</v>
      </c>
      <c r="L111" t="s">
        <v>40</v>
      </c>
      <c r="M111" t="s">
        <v>5</v>
      </c>
      <c r="N111" t="s">
        <v>41</v>
      </c>
      <c r="O111" t="s">
        <v>54</v>
      </c>
      <c r="P111" t="s">
        <v>43</v>
      </c>
      <c r="Q111">
        <v>5</v>
      </c>
      <c r="R111">
        <v>0</v>
      </c>
      <c r="S111">
        <v>0</v>
      </c>
      <c r="U111">
        <v>117842</v>
      </c>
      <c r="V111">
        <v>117842</v>
      </c>
      <c r="W111">
        <v>0</v>
      </c>
      <c r="X111">
        <v>0</v>
      </c>
      <c r="Y111" t="s">
        <v>109</v>
      </c>
    </row>
    <row r="112" spans="1:25" x14ac:dyDescent="0.25">
      <c r="A112">
        <v>111</v>
      </c>
      <c r="B112">
        <v>62296</v>
      </c>
      <c r="C112">
        <v>0</v>
      </c>
      <c r="D112">
        <v>0</v>
      </c>
      <c r="E112" t="s">
        <v>246</v>
      </c>
      <c r="F112" t="s">
        <v>247</v>
      </c>
      <c r="G112">
        <v>1</v>
      </c>
      <c r="H112" s="6">
        <v>5000000</v>
      </c>
      <c r="I112" s="7">
        <v>45656</v>
      </c>
      <c r="J112" s="7">
        <v>45656</v>
      </c>
      <c r="K112">
        <v>5</v>
      </c>
      <c r="L112" t="s">
        <v>40</v>
      </c>
      <c r="M112" t="s">
        <v>5</v>
      </c>
      <c r="N112" t="s">
        <v>41</v>
      </c>
      <c r="O112" t="s">
        <v>54</v>
      </c>
      <c r="P112" t="s">
        <v>43</v>
      </c>
      <c r="Q112">
        <v>5</v>
      </c>
      <c r="R112">
        <v>0</v>
      </c>
      <c r="S112">
        <v>0</v>
      </c>
      <c r="U112">
        <v>250000</v>
      </c>
      <c r="V112">
        <v>250000</v>
      </c>
      <c r="W112">
        <v>0</v>
      </c>
      <c r="X112">
        <v>0</v>
      </c>
      <c r="Y112" t="s">
        <v>109</v>
      </c>
    </row>
    <row r="113" spans="1:25" x14ac:dyDescent="0.25">
      <c r="A113">
        <v>112</v>
      </c>
      <c r="B113">
        <v>62335</v>
      </c>
      <c r="C113">
        <v>0</v>
      </c>
      <c r="D113">
        <v>0</v>
      </c>
      <c r="E113" t="s">
        <v>248</v>
      </c>
      <c r="F113" t="s">
        <v>249</v>
      </c>
      <c r="G113">
        <v>1</v>
      </c>
      <c r="H113" s="6">
        <v>1071601</v>
      </c>
      <c r="I113" s="7">
        <v>45656</v>
      </c>
      <c r="J113" s="7">
        <v>45656</v>
      </c>
      <c r="K113">
        <v>15</v>
      </c>
      <c r="L113" t="s">
        <v>40</v>
      </c>
      <c r="M113" t="s">
        <v>7</v>
      </c>
      <c r="N113" t="s">
        <v>41</v>
      </c>
      <c r="O113" t="s">
        <v>64</v>
      </c>
      <c r="P113" t="s">
        <v>43</v>
      </c>
      <c r="Q113">
        <v>9</v>
      </c>
      <c r="R113">
        <v>6</v>
      </c>
      <c r="S113">
        <v>0</v>
      </c>
      <c r="U113">
        <v>160740</v>
      </c>
      <c r="V113">
        <v>96444</v>
      </c>
      <c r="W113">
        <v>64296</v>
      </c>
      <c r="X113">
        <v>0</v>
      </c>
      <c r="Y113" t="s">
        <v>250</v>
      </c>
    </row>
    <row r="114" spans="1:25" x14ac:dyDescent="0.25">
      <c r="A114">
        <v>113</v>
      </c>
      <c r="B114">
        <v>62334</v>
      </c>
      <c r="C114">
        <v>0</v>
      </c>
      <c r="D114">
        <v>0</v>
      </c>
      <c r="E114" t="s">
        <v>251</v>
      </c>
      <c r="F114" t="s">
        <v>252</v>
      </c>
      <c r="G114">
        <v>1</v>
      </c>
      <c r="H114" s="6">
        <v>247796072</v>
      </c>
      <c r="I114" s="7">
        <v>45656</v>
      </c>
      <c r="J114" s="7">
        <v>45656</v>
      </c>
      <c r="K114">
        <v>15</v>
      </c>
      <c r="L114" t="s">
        <v>40</v>
      </c>
      <c r="M114" t="s">
        <v>7</v>
      </c>
      <c r="N114" t="s">
        <v>41</v>
      </c>
      <c r="O114" t="s">
        <v>64</v>
      </c>
      <c r="P114" t="s">
        <v>43</v>
      </c>
      <c r="Q114">
        <v>9</v>
      </c>
      <c r="R114">
        <v>6</v>
      </c>
      <c r="S114">
        <v>0</v>
      </c>
      <c r="U114">
        <v>37169411</v>
      </c>
      <c r="V114">
        <v>22301646</v>
      </c>
      <c r="W114">
        <v>14867764</v>
      </c>
      <c r="X114">
        <v>0</v>
      </c>
      <c r="Y114" t="s">
        <v>48</v>
      </c>
    </row>
    <row r="115" spans="1:25" x14ac:dyDescent="0.25">
      <c r="A115">
        <v>114</v>
      </c>
      <c r="B115">
        <v>62324</v>
      </c>
      <c r="C115">
        <v>0</v>
      </c>
      <c r="D115">
        <v>0</v>
      </c>
      <c r="E115" t="s">
        <v>253</v>
      </c>
      <c r="F115" t="s">
        <v>254</v>
      </c>
      <c r="G115">
        <v>1</v>
      </c>
      <c r="H115" s="6">
        <v>1474348</v>
      </c>
      <c r="I115" s="7">
        <v>45656</v>
      </c>
      <c r="J115" s="7">
        <v>45656</v>
      </c>
      <c r="K115">
        <v>15</v>
      </c>
      <c r="L115" t="s">
        <v>40</v>
      </c>
      <c r="M115" t="s">
        <v>5</v>
      </c>
      <c r="N115" t="s">
        <v>41</v>
      </c>
      <c r="O115" t="s">
        <v>57</v>
      </c>
      <c r="P115" t="s">
        <v>43</v>
      </c>
      <c r="Q115">
        <v>15</v>
      </c>
      <c r="R115">
        <v>0</v>
      </c>
      <c r="S115">
        <v>0</v>
      </c>
      <c r="U115">
        <v>221152</v>
      </c>
      <c r="V115">
        <v>221152</v>
      </c>
      <c r="W115">
        <v>0</v>
      </c>
      <c r="X115">
        <v>0</v>
      </c>
      <c r="Y115" t="s">
        <v>48</v>
      </c>
    </row>
    <row r="116" spans="1:25" x14ac:dyDescent="0.25">
      <c r="A116">
        <v>115</v>
      </c>
      <c r="B116">
        <v>62320</v>
      </c>
      <c r="C116">
        <v>0</v>
      </c>
      <c r="D116">
        <v>0</v>
      </c>
      <c r="E116" t="s">
        <v>255</v>
      </c>
      <c r="F116" t="s">
        <v>256</v>
      </c>
      <c r="G116">
        <v>1</v>
      </c>
      <c r="H116" s="6">
        <v>858990</v>
      </c>
      <c r="I116" s="7">
        <v>45656</v>
      </c>
      <c r="J116" s="7">
        <v>45656</v>
      </c>
      <c r="K116">
        <v>14</v>
      </c>
      <c r="L116" t="s">
        <v>40</v>
      </c>
      <c r="M116" t="s">
        <v>5</v>
      </c>
      <c r="N116" t="s">
        <v>41</v>
      </c>
      <c r="O116" t="s">
        <v>57</v>
      </c>
      <c r="P116" t="s">
        <v>43</v>
      </c>
      <c r="Q116">
        <v>14</v>
      </c>
      <c r="R116">
        <v>0</v>
      </c>
      <c r="S116">
        <v>0</v>
      </c>
      <c r="U116">
        <v>120259</v>
      </c>
      <c r="V116">
        <v>120259</v>
      </c>
      <c r="W116">
        <v>0</v>
      </c>
      <c r="X116">
        <v>0</v>
      </c>
      <c r="Y116" t="s">
        <v>48</v>
      </c>
    </row>
    <row r="117" spans="1:25" x14ac:dyDescent="0.25">
      <c r="A117">
        <v>116</v>
      </c>
      <c r="B117">
        <v>62507</v>
      </c>
      <c r="C117">
        <v>0</v>
      </c>
      <c r="D117">
        <v>0</v>
      </c>
      <c r="E117" t="s">
        <v>257</v>
      </c>
      <c r="F117" t="s">
        <v>258</v>
      </c>
      <c r="G117">
        <v>1</v>
      </c>
      <c r="H117" s="6">
        <v>8000000</v>
      </c>
      <c r="I117" s="7">
        <v>45656</v>
      </c>
      <c r="J117" s="7">
        <v>45656</v>
      </c>
      <c r="K117">
        <v>15</v>
      </c>
      <c r="L117" t="s">
        <v>40</v>
      </c>
      <c r="M117" t="s">
        <v>9</v>
      </c>
      <c r="N117" t="s">
        <v>41</v>
      </c>
      <c r="O117" t="s">
        <v>42</v>
      </c>
      <c r="P117" t="s">
        <v>43</v>
      </c>
      <c r="Q117">
        <v>15</v>
      </c>
      <c r="R117">
        <v>0</v>
      </c>
      <c r="S117">
        <v>0</v>
      </c>
      <c r="U117">
        <v>1200000</v>
      </c>
      <c r="V117">
        <v>1200000</v>
      </c>
      <c r="W117">
        <v>0</v>
      </c>
      <c r="X117">
        <v>0</v>
      </c>
      <c r="Y117" t="s">
        <v>44</v>
      </c>
    </row>
    <row r="118" spans="1:25" x14ac:dyDescent="0.25">
      <c r="A118">
        <v>117</v>
      </c>
      <c r="B118">
        <v>62509</v>
      </c>
      <c r="C118">
        <v>0</v>
      </c>
      <c r="D118">
        <v>0</v>
      </c>
      <c r="E118" t="s">
        <v>259</v>
      </c>
      <c r="F118" t="s">
        <v>260</v>
      </c>
      <c r="G118">
        <v>1</v>
      </c>
      <c r="H118" s="6">
        <v>1000000</v>
      </c>
      <c r="I118" s="7">
        <v>45656</v>
      </c>
      <c r="J118" s="7">
        <v>45656</v>
      </c>
      <c r="K118">
        <v>15</v>
      </c>
      <c r="L118" t="s">
        <v>40</v>
      </c>
      <c r="M118" t="s">
        <v>9</v>
      </c>
      <c r="N118" t="s">
        <v>41</v>
      </c>
      <c r="O118" t="s">
        <v>42</v>
      </c>
      <c r="P118" t="s">
        <v>43</v>
      </c>
      <c r="Q118">
        <v>15</v>
      </c>
      <c r="R118">
        <v>0</v>
      </c>
      <c r="S118">
        <v>0</v>
      </c>
      <c r="U118">
        <v>150000</v>
      </c>
      <c r="V118">
        <v>150000</v>
      </c>
      <c r="W118">
        <v>0</v>
      </c>
      <c r="X118">
        <v>0</v>
      </c>
      <c r="Y118" t="s">
        <v>44</v>
      </c>
    </row>
    <row r="119" spans="1:25" x14ac:dyDescent="0.25">
      <c r="A119">
        <v>118</v>
      </c>
      <c r="B119">
        <v>63479</v>
      </c>
      <c r="C119">
        <v>0</v>
      </c>
      <c r="D119">
        <v>0</v>
      </c>
      <c r="E119" t="s">
        <v>261</v>
      </c>
      <c r="F119" t="s">
        <v>262</v>
      </c>
      <c r="G119">
        <v>1</v>
      </c>
      <c r="H119" s="6">
        <v>15000000</v>
      </c>
      <c r="I119" s="7">
        <v>45656</v>
      </c>
      <c r="J119" s="7">
        <v>45656</v>
      </c>
      <c r="K119">
        <v>12</v>
      </c>
      <c r="L119" t="s">
        <v>40</v>
      </c>
      <c r="M119" t="s">
        <v>4</v>
      </c>
      <c r="N119" t="s">
        <v>41</v>
      </c>
      <c r="O119" t="s">
        <v>51</v>
      </c>
      <c r="P119" t="s">
        <v>43</v>
      </c>
      <c r="Q119">
        <v>12</v>
      </c>
      <c r="R119">
        <v>0</v>
      </c>
      <c r="S119">
        <v>0</v>
      </c>
      <c r="U119">
        <v>1800000</v>
      </c>
      <c r="V119">
        <v>1800000</v>
      </c>
      <c r="W119">
        <v>0</v>
      </c>
      <c r="X119">
        <v>0</v>
      </c>
      <c r="Y119" t="s">
        <v>109</v>
      </c>
    </row>
    <row r="120" spans="1:25" x14ac:dyDescent="0.25">
      <c r="A120">
        <v>119</v>
      </c>
      <c r="B120">
        <v>62552</v>
      </c>
      <c r="C120">
        <v>0</v>
      </c>
      <c r="D120">
        <v>0</v>
      </c>
      <c r="E120" t="s">
        <v>263</v>
      </c>
      <c r="F120" t="s">
        <v>264</v>
      </c>
      <c r="G120">
        <v>1</v>
      </c>
      <c r="H120" s="6">
        <v>11000000</v>
      </c>
      <c r="I120" s="7">
        <v>45656</v>
      </c>
      <c r="J120" s="7">
        <v>45656</v>
      </c>
      <c r="K120">
        <v>6</v>
      </c>
      <c r="L120" t="s">
        <v>40</v>
      </c>
      <c r="M120" t="s">
        <v>5</v>
      </c>
      <c r="N120" t="s">
        <v>41</v>
      </c>
      <c r="O120" t="s">
        <v>47</v>
      </c>
      <c r="P120" t="s">
        <v>43</v>
      </c>
      <c r="Q120">
        <v>6</v>
      </c>
      <c r="R120">
        <v>0</v>
      </c>
      <c r="S120">
        <v>0</v>
      </c>
      <c r="U120">
        <v>660000</v>
      </c>
      <c r="V120">
        <v>660000</v>
      </c>
      <c r="W120">
        <v>0</v>
      </c>
      <c r="X120">
        <v>0</v>
      </c>
      <c r="Y120" t="s">
        <v>72</v>
      </c>
    </row>
    <row r="121" spans="1:25" x14ac:dyDescent="0.25">
      <c r="A121">
        <v>120</v>
      </c>
      <c r="B121">
        <v>62494</v>
      </c>
      <c r="C121">
        <v>0</v>
      </c>
      <c r="D121">
        <v>0</v>
      </c>
      <c r="E121" t="s">
        <v>263</v>
      </c>
      <c r="F121" t="s">
        <v>264</v>
      </c>
      <c r="G121">
        <v>1</v>
      </c>
      <c r="H121" s="6">
        <v>5000000</v>
      </c>
      <c r="I121" s="7">
        <v>45656</v>
      </c>
      <c r="J121" s="7">
        <v>45656</v>
      </c>
      <c r="K121">
        <v>6</v>
      </c>
      <c r="L121" t="s">
        <v>40</v>
      </c>
      <c r="M121" t="s">
        <v>5</v>
      </c>
      <c r="N121" t="s">
        <v>41</v>
      </c>
      <c r="O121" t="s">
        <v>47</v>
      </c>
      <c r="P121" t="s">
        <v>43</v>
      </c>
      <c r="Q121">
        <v>6</v>
      </c>
      <c r="R121">
        <v>0</v>
      </c>
      <c r="S121">
        <v>0</v>
      </c>
      <c r="U121">
        <v>300000</v>
      </c>
      <c r="V121">
        <v>300000</v>
      </c>
      <c r="W121">
        <v>0</v>
      </c>
      <c r="X121">
        <v>0</v>
      </c>
      <c r="Y121" t="s">
        <v>72</v>
      </c>
    </row>
    <row r="122" spans="1:25" x14ac:dyDescent="0.25">
      <c r="A122">
        <v>121</v>
      </c>
      <c r="B122">
        <v>62467</v>
      </c>
      <c r="C122">
        <v>0</v>
      </c>
      <c r="D122">
        <v>0</v>
      </c>
      <c r="E122" t="s">
        <v>265</v>
      </c>
      <c r="F122" t="s">
        <v>266</v>
      </c>
      <c r="G122">
        <v>1</v>
      </c>
      <c r="H122" s="6">
        <v>4188172</v>
      </c>
      <c r="I122" s="7">
        <v>45656</v>
      </c>
      <c r="J122" s="7">
        <v>45656</v>
      </c>
      <c r="K122">
        <v>15</v>
      </c>
      <c r="L122" t="s">
        <v>40</v>
      </c>
      <c r="M122" t="s">
        <v>4</v>
      </c>
      <c r="N122" t="s">
        <v>41</v>
      </c>
      <c r="O122" t="s">
        <v>51</v>
      </c>
      <c r="P122" t="s">
        <v>43</v>
      </c>
      <c r="Q122">
        <v>15</v>
      </c>
      <c r="R122">
        <v>0</v>
      </c>
      <c r="S122">
        <v>0</v>
      </c>
      <c r="U122">
        <v>628226</v>
      </c>
      <c r="V122">
        <v>628226</v>
      </c>
      <c r="W122">
        <v>0</v>
      </c>
      <c r="X122">
        <v>0</v>
      </c>
      <c r="Y122" t="s">
        <v>48</v>
      </c>
    </row>
    <row r="123" spans="1:25" x14ac:dyDescent="0.25">
      <c r="A123">
        <v>122</v>
      </c>
      <c r="B123">
        <v>62355</v>
      </c>
      <c r="C123">
        <v>0</v>
      </c>
      <c r="D123">
        <v>0</v>
      </c>
      <c r="E123" t="s">
        <v>267</v>
      </c>
      <c r="F123" t="s">
        <v>268</v>
      </c>
      <c r="G123">
        <v>1</v>
      </c>
      <c r="H123" s="6">
        <v>5044784</v>
      </c>
      <c r="I123" s="7">
        <v>45656</v>
      </c>
      <c r="J123" s="7">
        <v>45656</v>
      </c>
      <c r="K123">
        <v>8</v>
      </c>
      <c r="L123" t="s">
        <v>40</v>
      </c>
      <c r="M123" t="s">
        <v>5</v>
      </c>
      <c r="N123" t="s">
        <v>41</v>
      </c>
      <c r="O123" t="s">
        <v>57</v>
      </c>
      <c r="P123" t="s">
        <v>43</v>
      </c>
      <c r="Q123">
        <v>8</v>
      </c>
      <c r="R123">
        <v>0</v>
      </c>
      <c r="S123">
        <v>0</v>
      </c>
      <c r="U123">
        <v>403583</v>
      </c>
      <c r="V123">
        <v>403583</v>
      </c>
      <c r="W123">
        <v>0</v>
      </c>
      <c r="X123">
        <v>0</v>
      </c>
      <c r="Y123" t="s">
        <v>81</v>
      </c>
    </row>
    <row r="124" spans="1:25" x14ac:dyDescent="0.25">
      <c r="A124">
        <v>123</v>
      </c>
      <c r="B124">
        <v>62336</v>
      </c>
      <c r="C124">
        <v>0</v>
      </c>
      <c r="D124">
        <v>0</v>
      </c>
      <c r="E124" t="s">
        <v>269</v>
      </c>
      <c r="F124" t="s">
        <v>270</v>
      </c>
      <c r="G124">
        <v>1</v>
      </c>
      <c r="H124" s="6">
        <v>911090</v>
      </c>
      <c r="I124" s="7">
        <v>45656</v>
      </c>
      <c r="J124" s="7">
        <v>45656</v>
      </c>
      <c r="K124">
        <v>15</v>
      </c>
      <c r="L124" t="s">
        <v>40</v>
      </c>
      <c r="M124" t="s">
        <v>7</v>
      </c>
      <c r="N124" t="s">
        <v>41</v>
      </c>
      <c r="O124" t="s">
        <v>64</v>
      </c>
      <c r="P124" t="s">
        <v>43</v>
      </c>
      <c r="Q124">
        <v>9</v>
      </c>
      <c r="R124">
        <v>6</v>
      </c>
      <c r="S124">
        <v>0</v>
      </c>
      <c r="U124">
        <v>136664</v>
      </c>
      <c r="V124">
        <v>81998</v>
      </c>
      <c r="W124">
        <v>54665</v>
      </c>
      <c r="X124">
        <v>0</v>
      </c>
      <c r="Y124" t="s">
        <v>250</v>
      </c>
    </row>
    <row r="125" spans="1:25" x14ac:dyDescent="0.25">
      <c r="A125">
        <v>124</v>
      </c>
      <c r="B125">
        <v>62479</v>
      </c>
      <c r="C125">
        <v>0</v>
      </c>
      <c r="D125">
        <v>0</v>
      </c>
      <c r="E125" t="s">
        <v>271</v>
      </c>
      <c r="F125" t="s">
        <v>272</v>
      </c>
      <c r="G125">
        <v>1</v>
      </c>
      <c r="H125" s="6">
        <v>1234642</v>
      </c>
      <c r="I125" s="7">
        <v>45656</v>
      </c>
      <c r="J125" s="7">
        <v>45656</v>
      </c>
      <c r="K125">
        <v>15</v>
      </c>
      <c r="L125" t="s">
        <v>40</v>
      </c>
      <c r="M125" t="s">
        <v>5</v>
      </c>
      <c r="N125" t="s">
        <v>41</v>
      </c>
      <c r="O125" t="s">
        <v>47</v>
      </c>
      <c r="P125" t="s">
        <v>43</v>
      </c>
      <c r="Q125">
        <v>7</v>
      </c>
      <c r="R125">
        <v>8</v>
      </c>
      <c r="S125">
        <v>0</v>
      </c>
      <c r="U125">
        <v>185196</v>
      </c>
      <c r="V125">
        <v>86425</v>
      </c>
      <c r="W125">
        <v>98771</v>
      </c>
      <c r="X125">
        <v>0</v>
      </c>
      <c r="Y125" t="s">
        <v>94</v>
      </c>
    </row>
    <row r="126" spans="1:25" x14ac:dyDescent="0.25">
      <c r="A126">
        <v>125</v>
      </c>
      <c r="B126">
        <v>62366</v>
      </c>
      <c r="C126">
        <v>0</v>
      </c>
      <c r="D126">
        <v>0</v>
      </c>
      <c r="E126" t="s">
        <v>273</v>
      </c>
      <c r="F126" t="s">
        <v>274</v>
      </c>
      <c r="G126">
        <v>1</v>
      </c>
      <c r="H126" s="6">
        <v>42457483</v>
      </c>
      <c r="I126" s="7">
        <v>45656</v>
      </c>
      <c r="J126" s="7">
        <v>45656</v>
      </c>
      <c r="K126">
        <v>12</v>
      </c>
      <c r="L126" t="s">
        <v>40</v>
      </c>
      <c r="M126" t="s">
        <v>7</v>
      </c>
      <c r="N126" t="s">
        <v>41</v>
      </c>
      <c r="O126" t="s">
        <v>64</v>
      </c>
      <c r="P126" t="s">
        <v>43</v>
      </c>
      <c r="Q126">
        <v>12</v>
      </c>
      <c r="R126">
        <v>0</v>
      </c>
      <c r="S126">
        <v>0</v>
      </c>
      <c r="U126">
        <v>5094898</v>
      </c>
      <c r="V126">
        <v>5094898</v>
      </c>
      <c r="W126">
        <v>0</v>
      </c>
      <c r="X126">
        <v>0</v>
      </c>
      <c r="Y126" t="s">
        <v>109</v>
      </c>
    </row>
    <row r="127" spans="1:25" x14ac:dyDescent="0.25">
      <c r="A127">
        <v>126</v>
      </c>
      <c r="B127">
        <v>62394</v>
      </c>
      <c r="C127">
        <v>0</v>
      </c>
      <c r="D127">
        <v>0</v>
      </c>
      <c r="E127" t="s">
        <v>275</v>
      </c>
      <c r="F127" t="s">
        <v>276</v>
      </c>
      <c r="G127">
        <v>1</v>
      </c>
      <c r="H127" s="6">
        <v>2374725</v>
      </c>
      <c r="I127" s="7">
        <v>45656</v>
      </c>
      <c r="J127" s="7">
        <v>45656</v>
      </c>
      <c r="K127">
        <v>9</v>
      </c>
      <c r="L127" t="s">
        <v>40</v>
      </c>
      <c r="M127" t="s">
        <v>4</v>
      </c>
      <c r="N127" t="s">
        <v>41</v>
      </c>
      <c r="O127" t="s">
        <v>51</v>
      </c>
      <c r="P127" t="s">
        <v>43</v>
      </c>
      <c r="Q127">
        <v>9</v>
      </c>
      <c r="R127">
        <v>0</v>
      </c>
      <c r="S127">
        <v>0</v>
      </c>
      <c r="U127">
        <v>213725</v>
      </c>
      <c r="V127">
        <v>213725</v>
      </c>
      <c r="W127">
        <v>0</v>
      </c>
      <c r="X127">
        <v>0</v>
      </c>
      <c r="Y127" t="s">
        <v>44</v>
      </c>
    </row>
    <row r="128" spans="1:25" x14ac:dyDescent="0.25">
      <c r="A128">
        <v>127</v>
      </c>
      <c r="B128">
        <v>62328</v>
      </c>
      <c r="C128">
        <v>0</v>
      </c>
      <c r="D128">
        <v>0</v>
      </c>
      <c r="E128" t="s">
        <v>277</v>
      </c>
      <c r="F128" t="s">
        <v>278</v>
      </c>
      <c r="G128">
        <v>1</v>
      </c>
      <c r="H128" s="6">
        <v>18800000</v>
      </c>
      <c r="I128" s="7">
        <v>45656</v>
      </c>
      <c r="J128" s="7">
        <v>45656</v>
      </c>
      <c r="K128">
        <v>8</v>
      </c>
      <c r="L128" t="s">
        <v>40</v>
      </c>
      <c r="M128" t="s">
        <v>5</v>
      </c>
      <c r="N128" t="s">
        <v>41</v>
      </c>
      <c r="O128" t="s">
        <v>77</v>
      </c>
      <c r="P128" t="s">
        <v>43</v>
      </c>
      <c r="Q128">
        <v>6</v>
      </c>
      <c r="R128">
        <v>2</v>
      </c>
      <c r="S128">
        <v>0</v>
      </c>
      <c r="U128">
        <v>1504000</v>
      </c>
      <c r="V128">
        <v>1128000</v>
      </c>
      <c r="W128">
        <v>376000</v>
      </c>
      <c r="X128">
        <v>0</v>
      </c>
      <c r="Y128" t="s">
        <v>67</v>
      </c>
    </row>
    <row r="129" spans="1:25" x14ac:dyDescent="0.25">
      <c r="A129">
        <v>128</v>
      </c>
      <c r="B129">
        <v>62539</v>
      </c>
      <c r="C129">
        <v>0</v>
      </c>
      <c r="D129">
        <v>0</v>
      </c>
      <c r="E129" t="s">
        <v>279</v>
      </c>
      <c r="F129" t="s">
        <v>280</v>
      </c>
      <c r="G129">
        <v>1</v>
      </c>
      <c r="H129" s="6">
        <v>9105970</v>
      </c>
      <c r="I129" s="7">
        <v>45656</v>
      </c>
      <c r="J129" s="7">
        <v>45656</v>
      </c>
      <c r="K129" t="s">
        <v>80</v>
      </c>
      <c r="L129" t="s">
        <v>40</v>
      </c>
      <c r="M129" t="s">
        <v>5</v>
      </c>
      <c r="N129" t="s">
        <v>41</v>
      </c>
      <c r="O129" t="s">
        <v>57</v>
      </c>
      <c r="P129" t="s">
        <v>43</v>
      </c>
      <c r="Q129">
        <v>6.8</v>
      </c>
      <c r="R129">
        <v>0</v>
      </c>
      <c r="S129">
        <v>0</v>
      </c>
      <c r="U129">
        <v>619206</v>
      </c>
      <c r="V129">
        <v>619206</v>
      </c>
      <c r="W129">
        <v>0</v>
      </c>
      <c r="X129">
        <v>0</v>
      </c>
      <c r="Y129" t="s">
        <v>81</v>
      </c>
    </row>
    <row r="130" spans="1:25" x14ac:dyDescent="0.25">
      <c r="A130">
        <v>129</v>
      </c>
      <c r="B130">
        <v>62368</v>
      </c>
      <c r="C130">
        <v>0</v>
      </c>
      <c r="D130">
        <v>0</v>
      </c>
      <c r="E130" t="s">
        <v>281</v>
      </c>
      <c r="F130" t="s">
        <v>282</v>
      </c>
      <c r="G130">
        <v>1</v>
      </c>
      <c r="H130" s="6">
        <v>1838084</v>
      </c>
      <c r="I130" s="7">
        <v>45656</v>
      </c>
      <c r="J130" s="7">
        <v>45656</v>
      </c>
      <c r="K130">
        <v>15</v>
      </c>
      <c r="L130" t="s">
        <v>40</v>
      </c>
      <c r="M130" t="s">
        <v>7</v>
      </c>
      <c r="N130" t="s">
        <v>41</v>
      </c>
      <c r="O130" t="s">
        <v>64</v>
      </c>
      <c r="P130" t="s">
        <v>43</v>
      </c>
      <c r="Q130">
        <v>15</v>
      </c>
      <c r="R130">
        <v>0</v>
      </c>
      <c r="S130">
        <v>0</v>
      </c>
      <c r="U130">
        <v>275713</v>
      </c>
      <c r="V130">
        <v>275713</v>
      </c>
      <c r="W130">
        <v>0</v>
      </c>
      <c r="X130">
        <v>0</v>
      </c>
      <c r="Y130" t="s">
        <v>94</v>
      </c>
    </row>
    <row r="131" spans="1:25" x14ac:dyDescent="0.25">
      <c r="A131">
        <v>130</v>
      </c>
      <c r="B131">
        <v>63501</v>
      </c>
      <c r="C131">
        <v>0</v>
      </c>
      <c r="D131">
        <v>0</v>
      </c>
      <c r="E131" t="s">
        <v>283</v>
      </c>
      <c r="F131" t="s">
        <v>284</v>
      </c>
      <c r="G131">
        <v>1</v>
      </c>
      <c r="H131" s="6">
        <v>16877847</v>
      </c>
      <c r="I131" s="7">
        <v>45656</v>
      </c>
      <c r="J131" s="7">
        <v>45656</v>
      </c>
      <c r="K131">
        <v>10</v>
      </c>
      <c r="L131" t="s">
        <v>40</v>
      </c>
      <c r="M131" t="s">
        <v>5</v>
      </c>
      <c r="N131" t="s">
        <v>41</v>
      </c>
      <c r="O131" t="s">
        <v>47</v>
      </c>
      <c r="P131" t="s">
        <v>43</v>
      </c>
      <c r="Q131">
        <v>10</v>
      </c>
      <c r="R131">
        <v>0</v>
      </c>
      <c r="S131">
        <v>0</v>
      </c>
      <c r="U131">
        <v>1687785</v>
      </c>
      <c r="V131">
        <v>1687785</v>
      </c>
      <c r="W131">
        <v>0</v>
      </c>
      <c r="X131">
        <v>0</v>
      </c>
      <c r="Y131" t="s">
        <v>67</v>
      </c>
    </row>
    <row r="132" spans="1:25" x14ac:dyDescent="0.25">
      <c r="A132">
        <v>131</v>
      </c>
      <c r="B132">
        <v>62373</v>
      </c>
      <c r="C132">
        <v>0</v>
      </c>
      <c r="D132">
        <v>0</v>
      </c>
      <c r="E132" t="s">
        <v>285</v>
      </c>
      <c r="F132" t="s">
        <v>286</v>
      </c>
      <c r="G132">
        <v>1</v>
      </c>
      <c r="H132" s="6">
        <v>5739351</v>
      </c>
      <c r="I132" s="7">
        <v>45656</v>
      </c>
      <c r="J132" s="7">
        <v>45656</v>
      </c>
      <c r="K132">
        <v>4</v>
      </c>
      <c r="L132" t="s">
        <v>40</v>
      </c>
      <c r="M132" t="s">
        <v>5</v>
      </c>
      <c r="N132" t="s">
        <v>41</v>
      </c>
      <c r="O132" t="s">
        <v>77</v>
      </c>
      <c r="P132" t="s">
        <v>43</v>
      </c>
      <c r="Q132">
        <v>4</v>
      </c>
      <c r="R132">
        <v>0</v>
      </c>
      <c r="S132">
        <v>0</v>
      </c>
      <c r="U132">
        <v>229574</v>
      </c>
      <c r="V132">
        <v>229574</v>
      </c>
      <c r="W132">
        <v>0</v>
      </c>
      <c r="X132">
        <v>0</v>
      </c>
      <c r="Y132" t="s">
        <v>44</v>
      </c>
    </row>
    <row r="133" spans="1:25" x14ac:dyDescent="0.25">
      <c r="A133">
        <v>132</v>
      </c>
      <c r="B133">
        <v>62374</v>
      </c>
      <c r="C133">
        <v>0</v>
      </c>
      <c r="D133">
        <v>0</v>
      </c>
      <c r="E133" t="s">
        <v>287</v>
      </c>
      <c r="F133" t="s">
        <v>288</v>
      </c>
      <c r="G133">
        <v>1</v>
      </c>
      <c r="H133" s="6">
        <v>2542844</v>
      </c>
      <c r="I133" s="7">
        <v>45656</v>
      </c>
      <c r="J133" s="7">
        <v>45656</v>
      </c>
      <c r="K133">
        <v>4</v>
      </c>
      <c r="L133" t="s">
        <v>40</v>
      </c>
      <c r="M133" t="s">
        <v>5</v>
      </c>
      <c r="N133" t="s">
        <v>41</v>
      </c>
      <c r="O133" t="s">
        <v>77</v>
      </c>
      <c r="P133" t="s">
        <v>43</v>
      </c>
      <c r="Q133">
        <v>4</v>
      </c>
      <c r="R133">
        <v>0</v>
      </c>
      <c r="S133">
        <v>0</v>
      </c>
      <c r="U133">
        <v>101714</v>
      </c>
      <c r="V133">
        <v>101714</v>
      </c>
      <c r="W133">
        <v>0</v>
      </c>
      <c r="X133">
        <v>0</v>
      </c>
      <c r="Y133" t="s">
        <v>44</v>
      </c>
    </row>
    <row r="134" spans="1:25" x14ac:dyDescent="0.25">
      <c r="A134">
        <v>133</v>
      </c>
      <c r="B134">
        <v>62417</v>
      </c>
      <c r="C134">
        <v>0</v>
      </c>
      <c r="D134">
        <v>0</v>
      </c>
      <c r="E134" t="s">
        <v>289</v>
      </c>
      <c r="F134" t="s">
        <v>290</v>
      </c>
      <c r="G134">
        <v>1</v>
      </c>
      <c r="H134" s="6">
        <v>5000000</v>
      </c>
      <c r="I134" s="7">
        <v>45656</v>
      </c>
      <c r="J134" s="7">
        <v>45656</v>
      </c>
      <c r="K134">
        <v>15</v>
      </c>
      <c r="L134" t="s">
        <v>40</v>
      </c>
      <c r="M134" t="s">
        <v>5</v>
      </c>
      <c r="N134" t="s">
        <v>41</v>
      </c>
      <c r="O134" t="s">
        <v>47</v>
      </c>
      <c r="P134" t="s">
        <v>43</v>
      </c>
      <c r="Q134">
        <v>7</v>
      </c>
      <c r="R134">
        <v>8</v>
      </c>
      <c r="S134">
        <v>0</v>
      </c>
      <c r="U134">
        <v>750000</v>
      </c>
      <c r="V134">
        <v>350000</v>
      </c>
      <c r="W134">
        <v>400000</v>
      </c>
      <c r="X134">
        <v>0</v>
      </c>
      <c r="Y134" t="s">
        <v>94</v>
      </c>
    </row>
    <row r="135" spans="1:25" x14ac:dyDescent="0.25">
      <c r="A135">
        <v>134</v>
      </c>
      <c r="B135">
        <v>62418</v>
      </c>
      <c r="C135">
        <v>0</v>
      </c>
      <c r="D135">
        <v>0</v>
      </c>
      <c r="E135" t="s">
        <v>289</v>
      </c>
      <c r="F135" t="s">
        <v>290</v>
      </c>
      <c r="G135">
        <v>1</v>
      </c>
      <c r="H135" s="6">
        <v>5000000</v>
      </c>
      <c r="I135" s="7">
        <v>45656</v>
      </c>
      <c r="J135" s="7">
        <v>45656</v>
      </c>
      <c r="K135">
        <v>15</v>
      </c>
      <c r="L135" t="s">
        <v>40</v>
      </c>
      <c r="M135" t="s">
        <v>5</v>
      </c>
      <c r="N135" t="s">
        <v>41</v>
      </c>
      <c r="O135" t="s">
        <v>47</v>
      </c>
      <c r="P135" t="s">
        <v>43</v>
      </c>
      <c r="Q135">
        <v>7</v>
      </c>
      <c r="R135">
        <v>8</v>
      </c>
      <c r="S135">
        <v>0</v>
      </c>
      <c r="U135">
        <v>750000</v>
      </c>
      <c r="V135">
        <v>350000</v>
      </c>
      <c r="W135">
        <v>400000</v>
      </c>
      <c r="X135">
        <v>0</v>
      </c>
      <c r="Y135" t="s">
        <v>94</v>
      </c>
    </row>
    <row r="136" spans="1:25" x14ac:dyDescent="0.25">
      <c r="A136">
        <v>135</v>
      </c>
      <c r="B136">
        <v>62419</v>
      </c>
      <c r="C136">
        <v>0</v>
      </c>
      <c r="D136">
        <v>0</v>
      </c>
      <c r="E136" t="s">
        <v>289</v>
      </c>
      <c r="F136" t="s">
        <v>290</v>
      </c>
      <c r="G136">
        <v>1</v>
      </c>
      <c r="H136" s="6">
        <v>5000000</v>
      </c>
      <c r="I136" s="7">
        <v>45656</v>
      </c>
      <c r="J136" s="7">
        <v>45656</v>
      </c>
      <c r="K136">
        <v>15</v>
      </c>
      <c r="L136" t="s">
        <v>40</v>
      </c>
      <c r="M136" t="s">
        <v>5</v>
      </c>
      <c r="N136" t="s">
        <v>41</v>
      </c>
      <c r="O136" t="s">
        <v>47</v>
      </c>
      <c r="P136" t="s">
        <v>43</v>
      </c>
      <c r="Q136">
        <v>7</v>
      </c>
      <c r="R136">
        <v>8</v>
      </c>
      <c r="S136">
        <v>0</v>
      </c>
      <c r="U136">
        <v>750000</v>
      </c>
      <c r="V136">
        <v>350000</v>
      </c>
      <c r="W136">
        <v>400000</v>
      </c>
      <c r="X136">
        <v>0</v>
      </c>
      <c r="Y136" t="s">
        <v>94</v>
      </c>
    </row>
    <row r="137" spans="1:25" x14ac:dyDescent="0.25">
      <c r="A137">
        <v>136</v>
      </c>
      <c r="B137">
        <v>62421</v>
      </c>
      <c r="C137">
        <v>0</v>
      </c>
      <c r="D137">
        <v>0</v>
      </c>
      <c r="E137" t="s">
        <v>289</v>
      </c>
      <c r="F137" t="s">
        <v>290</v>
      </c>
      <c r="G137">
        <v>1</v>
      </c>
      <c r="H137" s="6">
        <v>5000000</v>
      </c>
      <c r="I137" s="7">
        <v>45656</v>
      </c>
      <c r="J137" s="7">
        <v>45656</v>
      </c>
      <c r="K137">
        <v>15</v>
      </c>
      <c r="L137" t="s">
        <v>40</v>
      </c>
      <c r="M137" t="s">
        <v>5</v>
      </c>
      <c r="N137" t="s">
        <v>41</v>
      </c>
      <c r="O137" t="s">
        <v>47</v>
      </c>
      <c r="P137" t="s">
        <v>43</v>
      </c>
      <c r="Q137">
        <v>7</v>
      </c>
      <c r="R137">
        <v>8</v>
      </c>
      <c r="S137">
        <v>0</v>
      </c>
      <c r="U137">
        <v>750000</v>
      </c>
      <c r="V137">
        <v>350000</v>
      </c>
      <c r="W137">
        <v>400000</v>
      </c>
      <c r="X137">
        <v>0</v>
      </c>
      <c r="Y137" t="s">
        <v>94</v>
      </c>
    </row>
    <row r="138" spans="1:25" x14ac:dyDescent="0.25">
      <c r="A138">
        <v>137</v>
      </c>
      <c r="B138">
        <v>62422</v>
      </c>
      <c r="C138">
        <v>0</v>
      </c>
      <c r="D138">
        <v>0</v>
      </c>
      <c r="E138" t="s">
        <v>289</v>
      </c>
      <c r="F138" t="s">
        <v>290</v>
      </c>
      <c r="G138">
        <v>1</v>
      </c>
      <c r="H138" s="6">
        <v>5000000</v>
      </c>
      <c r="I138" s="7">
        <v>45656</v>
      </c>
      <c r="J138" s="7">
        <v>45656</v>
      </c>
      <c r="K138">
        <v>15</v>
      </c>
      <c r="L138" t="s">
        <v>40</v>
      </c>
      <c r="M138" t="s">
        <v>5</v>
      </c>
      <c r="N138" t="s">
        <v>41</v>
      </c>
      <c r="O138" t="s">
        <v>47</v>
      </c>
      <c r="P138" t="s">
        <v>43</v>
      </c>
      <c r="Q138">
        <v>7</v>
      </c>
      <c r="R138">
        <v>8</v>
      </c>
      <c r="S138">
        <v>0</v>
      </c>
      <c r="U138">
        <v>750000</v>
      </c>
      <c r="V138">
        <v>350000</v>
      </c>
      <c r="W138">
        <v>400000</v>
      </c>
      <c r="X138">
        <v>0</v>
      </c>
      <c r="Y138" t="s">
        <v>94</v>
      </c>
    </row>
    <row r="139" spans="1:25" x14ac:dyDescent="0.25">
      <c r="A139">
        <v>138</v>
      </c>
      <c r="B139">
        <v>62423</v>
      </c>
      <c r="C139">
        <v>0</v>
      </c>
      <c r="D139">
        <v>0</v>
      </c>
      <c r="E139" t="s">
        <v>289</v>
      </c>
      <c r="F139" t="s">
        <v>290</v>
      </c>
      <c r="G139">
        <v>1</v>
      </c>
      <c r="H139" s="6">
        <v>5000000</v>
      </c>
      <c r="I139" s="7">
        <v>45656</v>
      </c>
      <c r="J139" s="7">
        <v>45656</v>
      </c>
      <c r="K139">
        <v>15</v>
      </c>
      <c r="L139" t="s">
        <v>40</v>
      </c>
      <c r="M139" t="s">
        <v>5</v>
      </c>
      <c r="N139" t="s">
        <v>41</v>
      </c>
      <c r="O139" t="s">
        <v>47</v>
      </c>
      <c r="P139" t="s">
        <v>43</v>
      </c>
      <c r="Q139">
        <v>7</v>
      </c>
      <c r="R139">
        <v>8</v>
      </c>
      <c r="S139">
        <v>0</v>
      </c>
      <c r="U139">
        <v>750000</v>
      </c>
      <c r="V139">
        <v>350000</v>
      </c>
      <c r="W139">
        <v>400000</v>
      </c>
      <c r="X139">
        <v>0</v>
      </c>
      <c r="Y139" t="s">
        <v>94</v>
      </c>
    </row>
    <row r="140" spans="1:25" x14ac:dyDescent="0.25">
      <c r="A140">
        <v>139</v>
      </c>
      <c r="B140">
        <v>62424</v>
      </c>
      <c r="C140">
        <v>0</v>
      </c>
      <c r="D140">
        <v>0</v>
      </c>
      <c r="E140" t="s">
        <v>289</v>
      </c>
      <c r="F140" t="s">
        <v>290</v>
      </c>
      <c r="G140">
        <v>1</v>
      </c>
      <c r="H140" s="6">
        <v>177143</v>
      </c>
      <c r="I140" s="7">
        <v>45656</v>
      </c>
      <c r="J140" s="7">
        <v>45656</v>
      </c>
      <c r="K140">
        <v>15</v>
      </c>
      <c r="L140" t="s">
        <v>40</v>
      </c>
      <c r="M140" t="s">
        <v>5</v>
      </c>
      <c r="N140" t="s">
        <v>41</v>
      </c>
      <c r="O140" t="s">
        <v>47</v>
      </c>
      <c r="P140" t="s">
        <v>43</v>
      </c>
      <c r="Q140">
        <v>7</v>
      </c>
      <c r="R140">
        <v>8</v>
      </c>
      <c r="S140">
        <v>0</v>
      </c>
      <c r="U140">
        <v>26571</v>
      </c>
      <c r="V140">
        <v>12400</v>
      </c>
      <c r="W140">
        <v>14171</v>
      </c>
      <c r="X140">
        <v>0</v>
      </c>
      <c r="Y140" t="s">
        <v>94</v>
      </c>
    </row>
    <row r="141" spans="1:25" x14ac:dyDescent="0.25">
      <c r="A141">
        <v>140</v>
      </c>
      <c r="B141">
        <v>62580</v>
      </c>
      <c r="C141">
        <v>0</v>
      </c>
      <c r="D141">
        <v>0</v>
      </c>
      <c r="E141" t="s">
        <v>291</v>
      </c>
      <c r="F141" t="s">
        <v>292</v>
      </c>
      <c r="G141">
        <v>1</v>
      </c>
      <c r="H141" s="6">
        <v>460444</v>
      </c>
      <c r="I141" s="7">
        <v>45656</v>
      </c>
      <c r="J141" s="7">
        <v>45656</v>
      </c>
      <c r="K141">
        <v>10</v>
      </c>
      <c r="L141" t="s">
        <v>40</v>
      </c>
      <c r="M141" t="s">
        <v>9</v>
      </c>
      <c r="N141" t="s">
        <v>41</v>
      </c>
      <c r="O141" t="s">
        <v>42</v>
      </c>
      <c r="P141" t="s">
        <v>43</v>
      </c>
      <c r="Q141">
        <v>10</v>
      </c>
      <c r="R141">
        <v>0</v>
      </c>
      <c r="S141">
        <v>0</v>
      </c>
      <c r="U141">
        <v>46044</v>
      </c>
      <c r="V141">
        <v>46044</v>
      </c>
      <c r="W141">
        <v>0</v>
      </c>
      <c r="X141">
        <v>0</v>
      </c>
      <c r="Y141" t="s">
        <v>44</v>
      </c>
    </row>
    <row r="142" spans="1:25" x14ac:dyDescent="0.25">
      <c r="A142">
        <v>141</v>
      </c>
      <c r="B142">
        <v>62325</v>
      </c>
      <c r="C142">
        <v>0</v>
      </c>
      <c r="D142">
        <v>0</v>
      </c>
      <c r="E142" t="s">
        <v>293</v>
      </c>
      <c r="F142" t="s">
        <v>294</v>
      </c>
      <c r="G142">
        <v>1</v>
      </c>
      <c r="H142" s="6">
        <v>65188333</v>
      </c>
      <c r="I142" s="7">
        <v>45656</v>
      </c>
      <c r="J142" s="7">
        <v>45656</v>
      </c>
      <c r="K142">
        <v>8</v>
      </c>
      <c r="L142" t="s">
        <v>40</v>
      </c>
      <c r="M142" t="s">
        <v>5</v>
      </c>
      <c r="N142" t="s">
        <v>41</v>
      </c>
      <c r="O142" t="s">
        <v>77</v>
      </c>
      <c r="P142" t="s">
        <v>43</v>
      </c>
      <c r="Q142">
        <v>6</v>
      </c>
      <c r="R142">
        <v>2</v>
      </c>
      <c r="S142">
        <v>0</v>
      </c>
      <c r="U142">
        <v>5215067</v>
      </c>
      <c r="V142">
        <v>3911300</v>
      </c>
      <c r="W142">
        <v>1303767</v>
      </c>
      <c r="X142">
        <v>0</v>
      </c>
      <c r="Y142" t="s">
        <v>48</v>
      </c>
    </row>
    <row r="143" spans="1:25" x14ac:dyDescent="0.25">
      <c r="A143">
        <v>142</v>
      </c>
      <c r="B143">
        <v>61606</v>
      </c>
      <c r="C143">
        <v>0</v>
      </c>
      <c r="D143">
        <v>0</v>
      </c>
      <c r="E143" t="s">
        <v>295</v>
      </c>
      <c r="F143" t="s">
        <v>296</v>
      </c>
      <c r="G143">
        <v>1</v>
      </c>
      <c r="H143" s="6">
        <v>59161970</v>
      </c>
      <c r="I143" s="7">
        <v>45656</v>
      </c>
      <c r="J143" s="7">
        <v>45656</v>
      </c>
      <c r="K143">
        <v>15</v>
      </c>
      <c r="L143" t="s">
        <v>40</v>
      </c>
      <c r="M143" t="s">
        <v>5</v>
      </c>
      <c r="N143" t="s">
        <v>41</v>
      </c>
      <c r="O143" t="s">
        <v>54</v>
      </c>
      <c r="P143" t="s">
        <v>43</v>
      </c>
      <c r="Q143">
        <v>4</v>
      </c>
      <c r="R143">
        <v>11</v>
      </c>
      <c r="S143">
        <v>0</v>
      </c>
      <c r="U143">
        <v>8874296</v>
      </c>
      <c r="V143">
        <v>2366479</v>
      </c>
      <c r="W143">
        <v>6507817</v>
      </c>
      <c r="X143">
        <v>0</v>
      </c>
      <c r="Y143" t="s">
        <v>48</v>
      </c>
    </row>
    <row r="144" spans="1:25" x14ac:dyDescent="0.25">
      <c r="A144">
        <v>143</v>
      </c>
      <c r="B144">
        <v>63477</v>
      </c>
      <c r="C144">
        <v>0</v>
      </c>
      <c r="D144">
        <v>0</v>
      </c>
      <c r="E144" t="s">
        <v>297</v>
      </c>
      <c r="F144" t="s">
        <v>298</v>
      </c>
      <c r="G144">
        <v>1</v>
      </c>
      <c r="H144" s="6">
        <v>26215</v>
      </c>
      <c r="I144" s="7">
        <v>45656</v>
      </c>
      <c r="J144" s="7">
        <v>45656</v>
      </c>
      <c r="K144">
        <v>5</v>
      </c>
      <c r="L144" t="s">
        <v>40</v>
      </c>
      <c r="M144" t="s">
        <v>6</v>
      </c>
      <c r="N144" t="s">
        <v>41</v>
      </c>
      <c r="O144" t="s">
        <v>64</v>
      </c>
      <c r="P144" t="s">
        <v>43</v>
      </c>
      <c r="Q144">
        <v>5</v>
      </c>
      <c r="R144">
        <v>0</v>
      </c>
      <c r="S144">
        <v>0</v>
      </c>
      <c r="U144">
        <v>1311</v>
      </c>
      <c r="V144">
        <v>1311</v>
      </c>
      <c r="W144">
        <v>0</v>
      </c>
      <c r="X144">
        <v>0</v>
      </c>
      <c r="Y144" t="s">
        <v>44</v>
      </c>
    </row>
    <row r="145" spans="1:25" x14ac:dyDescent="0.25">
      <c r="A145">
        <v>144</v>
      </c>
      <c r="B145">
        <v>62342</v>
      </c>
      <c r="C145">
        <v>0</v>
      </c>
      <c r="D145">
        <v>0</v>
      </c>
      <c r="E145" t="s">
        <v>299</v>
      </c>
      <c r="F145" t="s">
        <v>300</v>
      </c>
      <c r="G145">
        <v>1</v>
      </c>
      <c r="H145" s="6">
        <v>26732072</v>
      </c>
      <c r="I145" s="7">
        <v>45656</v>
      </c>
      <c r="J145" s="7">
        <v>45656</v>
      </c>
      <c r="K145">
        <v>15</v>
      </c>
      <c r="L145" t="s">
        <v>40</v>
      </c>
      <c r="M145" t="s">
        <v>5</v>
      </c>
      <c r="N145" t="s">
        <v>41</v>
      </c>
      <c r="O145" t="s">
        <v>77</v>
      </c>
      <c r="P145" t="s">
        <v>43</v>
      </c>
      <c r="Q145">
        <v>15</v>
      </c>
      <c r="R145">
        <v>0</v>
      </c>
      <c r="S145">
        <v>0</v>
      </c>
      <c r="U145">
        <v>4009811</v>
      </c>
      <c r="V145">
        <v>4009811</v>
      </c>
      <c r="W145">
        <v>0</v>
      </c>
      <c r="X145">
        <v>0</v>
      </c>
      <c r="Y145" t="s">
        <v>67</v>
      </c>
    </row>
    <row r="146" spans="1:25" x14ac:dyDescent="0.25">
      <c r="A146">
        <v>145</v>
      </c>
      <c r="B146">
        <v>61607</v>
      </c>
      <c r="C146">
        <v>0</v>
      </c>
      <c r="D146">
        <v>0</v>
      </c>
      <c r="E146" t="s">
        <v>301</v>
      </c>
      <c r="F146" t="s">
        <v>302</v>
      </c>
      <c r="G146">
        <v>1</v>
      </c>
      <c r="H146" s="6">
        <v>17700116</v>
      </c>
      <c r="I146" s="7">
        <v>45656</v>
      </c>
      <c r="J146" s="7">
        <v>45656</v>
      </c>
      <c r="K146">
        <v>15</v>
      </c>
      <c r="L146" t="s">
        <v>40</v>
      </c>
      <c r="M146" t="s">
        <v>5</v>
      </c>
      <c r="N146" t="s">
        <v>41</v>
      </c>
      <c r="O146" t="s">
        <v>54</v>
      </c>
      <c r="P146" t="s">
        <v>43</v>
      </c>
      <c r="Q146">
        <v>4</v>
      </c>
      <c r="R146">
        <v>11</v>
      </c>
      <c r="S146">
        <v>0</v>
      </c>
      <c r="U146">
        <v>2655017</v>
      </c>
      <c r="V146">
        <v>708005</v>
      </c>
      <c r="W146">
        <v>1947013</v>
      </c>
      <c r="X146">
        <v>0</v>
      </c>
      <c r="Y146" t="s">
        <v>48</v>
      </c>
    </row>
    <row r="147" spans="1:25" x14ac:dyDescent="0.25">
      <c r="A147">
        <v>146</v>
      </c>
      <c r="B147">
        <v>63492</v>
      </c>
      <c r="C147">
        <v>0</v>
      </c>
      <c r="D147">
        <v>0</v>
      </c>
      <c r="E147" t="s">
        <v>303</v>
      </c>
      <c r="F147" t="s">
        <v>304</v>
      </c>
      <c r="G147">
        <v>1</v>
      </c>
      <c r="H147" s="6">
        <v>30000000</v>
      </c>
      <c r="I147" s="7">
        <v>45656</v>
      </c>
      <c r="K147">
        <v>12</v>
      </c>
      <c r="L147" t="s">
        <v>40</v>
      </c>
      <c r="M147" t="s">
        <v>9</v>
      </c>
      <c r="N147" t="s">
        <v>41</v>
      </c>
      <c r="O147" t="s">
        <v>42</v>
      </c>
      <c r="P147" t="s">
        <v>43</v>
      </c>
      <c r="Q147">
        <v>12</v>
      </c>
      <c r="R147">
        <v>0</v>
      </c>
      <c r="S147">
        <v>0</v>
      </c>
      <c r="U147">
        <v>3600000</v>
      </c>
      <c r="V147">
        <v>3600000</v>
      </c>
      <c r="W147">
        <v>0</v>
      </c>
      <c r="X147">
        <v>0</v>
      </c>
      <c r="Y147" t="s">
        <v>44</v>
      </c>
    </row>
    <row r="148" spans="1:25" x14ac:dyDescent="0.25">
      <c r="A148">
        <v>147</v>
      </c>
      <c r="B148">
        <v>62338</v>
      </c>
      <c r="C148">
        <v>0</v>
      </c>
      <c r="D148">
        <v>0</v>
      </c>
      <c r="E148" t="s">
        <v>305</v>
      </c>
      <c r="F148" t="s">
        <v>306</v>
      </c>
      <c r="G148">
        <v>1</v>
      </c>
      <c r="H148" s="6">
        <v>85938020</v>
      </c>
      <c r="I148" s="7">
        <v>45656</v>
      </c>
      <c r="J148" s="7">
        <v>45656</v>
      </c>
      <c r="K148">
        <v>15</v>
      </c>
      <c r="L148" t="s">
        <v>40</v>
      </c>
      <c r="M148" t="s">
        <v>5</v>
      </c>
      <c r="N148" t="s">
        <v>41</v>
      </c>
      <c r="O148" t="s">
        <v>77</v>
      </c>
      <c r="P148" t="s">
        <v>43</v>
      </c>
      <c r="Q148">
        <v>15</v>
      </c>
      <c r="R148">
        <v>0</v>
      </c>
      <c r="S148">
        <v>0</v>
      </c>
      <c r="U148">
        <v>12890703</v>
      </c>
      <c r="V148">
        <v>12890703</v>
      </c>
      <c r="W148">
        <v>0</v>
      </c>
      <c r="X148">
        <v>0</v>
      </c>
      <c r="Y148" t="s">
        <v>48</v>
      </c>
    </row>
    <row r="149" spans="1:25" x14ac:dyDescent="0.25">
      <c r="A149">
        <v>148</v>
      </c>
      <c r="B149">
        <v>63488</v>
      </c>
      <c r="C149">
        <v>0</v>
      </c>
      <c r="D149">
        <v>0</v>
      </c>
      <c r="E149" t="s">
        <v>307</v>
      </c>
      <c r="F149" t="s">
        <v>308</v>
      </c>
      <c r="G149">
        <v>1</v>
      </c>
      <c r="H149" s="6">
        <v>4500000</v>
      </c>
      <c r="I149" s="7">
        <v>45656</v>
      </c>
      <c r="J149" s="7">
        <v>45656</v>
      </c>
      <c r="K149">
        <v>10</v>
      </c>
      <c r="L149" t="s">
        <v>40</v>
      </c>
      <c r="M149" t="s">
        <v>7</v>
      </c>
      <c r="N149" t="s">
        <v>41</v>
      </c>
      <c r="O149" t="s">
        <v>64</v>
      </c>
      <c r="P149" t="s">
        <v>43</v>
      </c>
      <c r="Q149">
        <v>10</v>
      </c>
      <c r="R149">
        <v>0</v>
      </c>
      <c r="S149">
        <v>0</v>
      </c>
      <c r="U149">
        <v>450000</v>
      </c>
      <c r="V149">
        <v>450000</v>
      </c>
      <c r="W149">
        <v>0</v>
      </c>
      <c r="X149">
        <v>0</v>
      </c>
      <c r="Y149" t="s">
        <v>44</v>
      </c>
    </row>
    <row r="150" spans="1:25" x14ac:dyDescent="0.25">
      <c r="A150">
        <v>149</v>
      </c>
      <c r="B150">
        <v>62459</v>
      </c>
      <c r="C150">
        <v>0</v>
      </c>
      <c r="D150">
        <v>0</v>
      </c>
      <c r="E150" t="s">
        <v>309</v>
      </c>
      <c r="F150" t="s">
        <v>310</v>
      </c>
      <c r="G150">
        <v>1</v>
      </c>
      <c r="H150" s="6">
        <v>1000000</v>
      </c>
      <c r="I150" s="7">
        <v>45656</v>
      </c>
      <c r="J150" s="7">
        <v>45656</v>
      </c>
      <c r="K150">
        <v>8</v>
      </c>
      <c r="L150" t="s">
        <v>40</v>
      </c>
      <c r="M150" t="s">
        <v>5</v>
      </c>
      <c r="N150" t="s">
        <v>41</v>
      </c>
      <c r="O150" t="s">
        <v>77</v>
      </c>
      <c r="P150" t="s">
        <v>43</v>
      </c>
      <c r="Q150">
        <v>8</v>
      </c>
      <c r="R150">
        <v>0</v>
      </c>
      <c r="S150">
        <v>0</v>
      </c>
      <c r="U150">
        <v>80000</v>
      </c>
      <c r="V150">
        <v>80000</v>
      </c>
      <c r="W150">
        <v>0</v>
      </c>
      <c r="X150">
        <v>0</v>
      </c>
      <c r="Y150" t="s">
        <v>67</v>
      </c>
    </row>
    <row r="151" spans="1:25" x14ac:dyDescent="0.25">
      <c r="A151">
        <v>150</v>
      </c>
      <c r="B151">
        <v>62461</v>
      </c>
      <c r="C151">
        <v>0</v>
      </c>
      <c r="D151">
        <v>0</v>
      </c>
      <c r="E151" t="s">
        <v>311</v>
      </c>
      <c r="F151" t="s">
        <v>312</v>
      </c>
      <c r="G151">
        <v>1</v>
      </c>
      <c r="H151" s="6">
        <v>10000000</v>
      </c>
      <c r="I151" s="7">
        <v>45656</v>
      </c>
      <c r="J151" s="7">
        <v>45656</v>
      </c>
      <c r="K151">
        <v>15</v>
      </c>
      <c r="L151" t="s">
        <v>40</v>
      </c>
      <c r="M151" t="s">
        <v>4</v>
      </c>
      <c r="N151" t="s">
        <v>41</v>
      </c>
      <c r="O151" t="s">
        <v>51</v>
      </c>
      <c r="P151" t="s">
        <v>43</v>
      </c>
      <c r="Q151">
        <v>15</v>
      </c>
      <c r="R151">
        <v>0</v>
      </c>
      <c r="S151">
        <v>0</v>
      </c>
      <c r="U151">
        <v>1500000</v>
      </c>
      <c r="V151">
        <v>1500000</v>
      </c>
      <c r="W151">
        <v>0</v>
      </c>
      <c r="X151">
        <v>0</v>
      </c>
      <c r="Y151" t="s">
        <v>48</v>
      </c>
    </row>
    <row r="152" spans="1:25" x14ac:dyDescent="0.25">
      <c r="A152">
        <v>151</v>
      </c>
      <c r="B152">
        <v>62429</v>
      </c>
      <c r="C152">
        <v>0</v>
      </c>
      <c r="D152">
        <v>0</v>
      </c>
      <c r="E152" t="s">
        <v>313</v>
      </c>
      <c r="F152" t="s">
        <v>314</v>
      </c>
      <c r="G152">
        <v>1</v>
      </c>
      <c r="H152" s="6">
        <v>1566213</v>
      </c>
      <c r="I152" s="7">
        <v>45656</v>
      </c>
      <c r="J152" s="7">
        <v>45656</v>
      </c>
      <c r="K152">
        <v>15</v>
      </c>
      <c r="L152" t="s">
        <v>40</v>
      </c>
      <c r="M152" t="s">
        <v>3</v>
      </c>
      <c r="N152" t="s">
        <v>41</v>
      </c>
      <c r="O152" t="s">
        <v>51</v>
      </c>
      <c r="P152" t="s">
        <v>43</v>
      </c>
      <c r="Q152">
        <v>10</v>
      </c>
      <c r="R152">
        <v>5</v>
      </c>
      <c r="S152">
        <v>0</v>
      </c>
      <c r="U152">
        <v>234932</v>
      </c>
      <c r="V152">
        <v>156621</v>
      </c>
      <c r="W152">
        <v>78311</v>
      </c>
      <c r="X152">
        <v>0</v>
      </c>
      <c r="Y152" t="s">
        <v>109</v>
      </c>
    </row>
    <row r="153" spans="1:25" x14ac:dyDescent="0.25">
      <c r="A153">
        <v>152</v>
      </c>
      <c r="B153">
        <v>63473</v>
      </c>
      <c r="C153">
        <v>0</v>
      </c>
      <c r="D153">
        <v>0</v>
      </c>
      <c r="E153" t="s">
        <v>315</v>
      </c>
      <c r="F153" t="s">
        <v>316</v>
      </c>
      <c r="G153">
        <v>1</v>
      </c>
      <c r="H153" s="6">
        <v>367707</v>
      </c>
      <c r="I153" s="7">
        <v>45656</v>
      </c>
      <c r="J153" s="7">
        <v>45656</v>
      </c>
      <c r="K153">
        <v>15</v>
      </c>
      <c r="L153" t="s">
        <v>40</v>
      </c>
      <c r="M153" t="s">
        <v>5</v>
      </c>
      <c r="N153" t="s">
        <v>41</v>
      </c>
      <c r="O153" t="s">
        <v>57</v>
      </c>
      <c r="P153" t="s">
        <v>43</v>
      </c>
      <c r="Q153">
        <v>15</v>
      </c>
      <c r="R153">
        <v>0</v>
      </c>
      <c r="S153">
        <v>0</v>
      </c>
      <c r="U153">
        <v>55156</v>
      </c>
      <c r="V153">
        <v>55156</v>
      </c>
      <c r="W153">
        <v>0</v>
      </c>
      <c r="X153">
        <v>0</v>
      </c>
      <c r="Y153" t="s">
        <v>44</v>
      </c>
    </row>
    <row r="154" spans="1:25" x14ac:dyDescent="0.25">
      <c r="A154">
        <v>153</v>
      </c>
      <c r="B154">
        <v>63474</v>
      </c>
      <c r="C154">
        <v>0</v>
      </c>
      <c r="D154">
        <v>0</v>
      </c>
      <c r="E154" t="s">
        <v>317</v>
      </c>
      <c r="F154" t="s">
        <v>318</v>
      </c>
      <c r="G154">
        <v>1</v>
      </c>
      <c r="H154" s="6">
        <v>2935583</v>
      </c>
      <c r="I154" s="7">
        <v>45656</v>
      </c>
      <c r="J154" s="7">
        <v>45656</v>
      </c>
      <c r="K154">
        <v>15</v>
      </c>
      <c r="L154" t="s">
        <v>40</v>
      </c>
      <c r="M154" t="s">
        <v>5</v>
      </c>
      <c r="N154" t="s">
        <v>41</v>
      </c>
      <c r="O154" t="s">
        <v>57</v>
      </c>
      <c r="P154" t="s">
        <v>43</v>
      </c>
      <c r="Q154">
        <v>15</v>
      </c>
      <c r="R154">
        <v>0</v>
      </c>
      <c r="S154">
        <v>0</v>
      </c>
      <c r="U154">
        <v>440337</v>
      </c>
      <c r="V154">
        <v>440337</v>
      </c>
      <c r="W154">
        <v>0</v>
      </c>
      <c r="X154">
        <v>0</v>
      </c>
      <c r="Y154" t="s">
        <v>44</v>
      </c>
    </row>
    <row r="155" spans="1:25" x14ac:dyDescent="0.25">
      <c r="A155">
        <v>154</v>
      </c>
      <c r="B155">
        <v>62483</v>
      </c>
      <c r="C155">
        <v>0</v>
      </c>
      <c r="D155">
        <v>0</v>
      </c>
      <c r="E155" t="s">
        <v>319</v>
      </c>
      <c r="F155" t="s">
        <v>320</v>
      </c>
      <c r="G155">
        <v>1</v>
      </c>
      <c r="H155" s="6">
        <v>605646</v>
      </c>
      <c r="I155" s="7">
        <v>45656</v>
      </c>
      <c r="J155" s="7">
        <v>45656</v>
      </c>
      <c r="K155">
        <v>10</v>
      </c>
      <c r="L155" t="s">
        <v>40</v>
      </c>
      <c r="M155" t="s">
        <v>9</v>
      </c>
      <c r="N155" t="s">
        <v>41</v>
      </c>
      <c r="O155" t="s">
        <v>42</v>
      </c>
      <c r="P155" t="s">
        <v>43</v>
      </c>
      <c r="Q155">
        <v>10</v>
      </c>
      <c r="R155">
        <v>0</v>
      </c>
      <c r="S155">
        <v>0</v>
      </c>
      <c r="U155">
        <v>60565</v>
      </c>
      <c r="V155">
        <v>60565</v>
      </c>
      <c r="W155">
        <v>0</v>
      </c>
      <c r="X155">
        <v>0</v>
      </c>
      <c r="Y155" t="s">
        <v>109</v>
      </c>
    </row>
    <row r="156" spans="1:25" x14ac:dyDescent="0.25">
      <c r="A156">
        <v>155</v>
      </c>
      <c r="B156">
        <v>62546</v>
      </c>
      <c r="C156">
        <v>0</v>
      </c>
      <c r="D156">
        <v>0</v>
      </c>
      <c r="E156" t="s">
        <v>321</v>
      </c>
      <c r="F156" t="s">
        <v>322</v>
      </c>
      <c r="G156">
        <v>1</v>
      </c>
      <c r="H156" s="6">
        <v>22035020</v>
      </c>
      <c r="I156" s="7">
        <v>45656</v>
      </c>
      <c r="J156" s="7">
        <v>45656</v>
      </c>
      <c r="K156">
        <v>15</v>
      </c>
      <c r="L156" t="s">
        <v>40</v>
      </c>
      <c r="M156" t="s">
        <v>5</v>
      </c>
      <c r="N156" t="s">
        <v>41</v>
      </c>
      <c r="O156" t="s">
        <v>57</v>
      </c>
      <c r="P156" t="s">
        <v>43</v>
      </c>
      <c r="Q156">
        <v>15</v>
      </c>
      <c r="R156">
        <v>0</v>
      </c>
      <c r="S156">
        <v>0</v>
      </c>
      <c r="U156">
        <v>3305253</v>
      </c>
      <c r="V156">
        <v>3305253</v>
      </c>
      <c r="W156">
        <v>0</v>
      </c>
      <c r="X156">
        <v>0</v>
      </c>
      <c r="Y156" t="s">
        <v>48</v>
      </c>
    </row>
    <row r="157" spans="1:25" x14ac:dyDescent="0.25">
      <c r="A157">
        <v>156</v>
      </c>
      <c r="B157">
        <v>62375</v>
      </c>
      <c r="C157">
        <v>0</v>
      </c>
      <c r="D157">
        <v>0</v>
      </c>
      <c r="E157" t="s">
        <v>323</v>
      </c>
      <c r="F157" t="s">
        <v>324</v>
      </c>
      <c r="G157">
        <v>1</v>
      </c>
      <c r="H157" s="6">
        <v>2209399</v>
      </c>
      <c r="I157" s="7">
        <v>45656</v>
      </c>
      <c r="J157" s="7">
        <v>45656</v>
      </c>
      <c r="K157">
        <v>10</v>
      </c>
      <c r="L157" t="s">
        <v>40</v>
      </c>
      <c r="M157" t="s">
        <v>5</v>
      </c>
      <c r="N157" t="s">
        <v>41</v>
      </c>
      <c r="O157" t="s">
        <v>47</v>
      </c>
      <c r="P157" t="s">
        <v>43</v>
      </c>
      <c r="Q157">
        <v>10</v>
      </c>
      <c r="R157">
        <v>0</v>
      </c>
      <c r="S157">
        <v>0</v>
      </c>
      <c r="U157">
        <v>220940</v>
      </c>
      <c r="V157">
        <v>220940</v>
      </c>
      <c r="W157">
        <v>0</v>
      </c>
      <c r="X157">
        <v>0</v>
      </c>
      <c r="Y157" t="s">
        <v>67</v>
      </c>
    </row>
    <row r="158" spans="1:25" x14ac:dyDescent="0.25">
      <c r="A158">
        <v>157</v>
      </c>
      <c r="B158">
        <v>62591</v>
      </c>
      <c r="C158">
        <v>0</v>
      </c>
      <c r="D158">
        <v>0</v>
      </c>
      <c r="E158" t="s">
        <v>325</v>
      </c>
      <c r="F158" t="s">
        <v>326</v>
      </c>
      <c r="G158">
        <v>1</v>
      </c>
      <c r="H158" s="6">
        <v>7578623</v>
      </c>
      <c r="I158" s="7">
        <v>45656</v>
      </c>
      <c r="J158" s="7">
        <v>45656</v>
      </c>
      <c r="K158">
        <v>15</v>
      </c>
      <c r="L158" t="s">
        <v>40</v>
      </c>
      <c r="M158" t="s">
        <v>5</v>
      </c>
      <c r="N158" t="s">
        <v>41</v>
      </c>
      <c r="O158" t="s">
        <v>57</v>
      </c>
      <c r="P158" t="s">
        <v>43</v>
      </c>
      <c r="Q158">
        <v>15</v>
      </c>
      <c r="R158">
        <v>0</v>
      </c>
      <c r="S158">
        <v>0</v>
      </c>
      <c r="U158">
        <v>1136793</v>
      </c>
      <c r="V158">
        <v>1136793</v>
      </c>
      <c r="W158">
        <v>0</v>
      </c>
      <c r="X158">
        <v>0</v>
      </c>
      <c r="Y158" t="s">
        <v>109</v>
      </c>
    </row>
    <row r="159" spans="1:25" x14ac:dyDescent="0.25">
      <c r="A159">
        <v>158</v>
      </c>
      <c r="B159">
        <v>62556</v>
      </c>
      <c r="C159">
        <v>0</v>
      </c>
      <c r="D159">
        <v>0</v>
      </c>
      <c r="E159" t="s">
        <v>327</v>
      </c>
      <c r="F159" t="s">
        <v>328</v>
      </c>
      <c r="G159">
        <v>1</v>
      </c>
      <c r="H159" s="6">
        <v>164891</v>
      </c>
      <c r="I159" s="7">
        <v>45656</v>
      </c>
      <c r="J159" s="7">
        <v>45656</v>
      </c>
      <c r="K159">
        <v>15</v>
      </c>
      <c r="L159" t="s">
        <v>40</v>
      </c>
      <c r="M159" t="s">
        <v>5</v>
      </c>
      <c r="N159" t="s">
        <v>41</v>
      </c>
      <c r="O159" t="s">
        <v>47</v>
      </c>
      <c r="P159" t="s">
        <v>43</v>
      </c>
      <c r="Q159">
        <v>6</v>
      </c>
      <c r="R159">
        <v>9</v>
      </c>
      <c r="S159">
        <v>0</v>
      </c>
      <c r="U159">
        <v>24734</v>
      </c>
      <c r="V159">
        <v>9893</v>
      </c>
      <c r="W159">
        <v>14840</v>
      </c>
      <c r="X159">
        <v>0</v>
      </c>
      <c r="Y159" t="s">
        <v>72</v>
      </c>
    </row>
    <row r="160" spans="1:25" x14ac:dyDescent="0.25">
      <c r="A160">
        <v>159</v>
      </c>
      <c r="B160">
        <v>62559</v>
      </c>
      <c r="C160">
        <v>0</v>
      </c>
      <c r="D160">
        <v>0</v>
      </c>
      <c r="E160" t="s">
        <v>329</v>
      </c>
      <c r="F160" t="s">
        <v>330</v>
      </c>
      <c r="G160">
        <v>1</v>
      </c>
      <c r="H160" s="6">
        <v>102087</v>
      </c>
      <c r="I160" s="7">
        <v>45656</v>
      </c>
      <c r="J160" s="7">
        <v>45656</v>
      </c>
      <c r="K160">
        <v>15</v>
      </c>
      <c r="L160" t="s">
        <v>40</v>
      </c>
      <c r="M160" t="s">
        <v>5</v>
      </c>
      <c r="N160" t="s">
        <v>41</v>
      </c>
      <c r="O160" t="s">
        <v>47</v>
      </c>
      <c r="P160" t="s">
        <v>43</v>
      </c>
      <c r="Q160">
        <v>6</v>
      </c>
      <c r="R160">
        <v>9</v>
      </c>
      <c r="S160">
        <v>0</v>
      </c>
      <c r="U160">
        <v>15313</v>
      </c>
      <c r="V160">
        <v>6125</v>
      </c>
      <c r="W160">
        <v>9188</v>
      </c>
      <c r="X160">
        <v>0</v>
      </c>
      <c r="Y160" t="s">
        <v>48</v>
      </c>
    </row>
    <row r="161" spans="1:25" x14ac:dyDescent="0.25">
      <c r="A161">
        <v>160</v>
      </c>
      <c r="B161">
        <v>62557</v>
      </c>
      <c r="C161">
        <v>0</v>
      </c>
      <c r="D161">
        <v>0</v>
      </c>
      <c r="E161" t="s">
        <v>331</v>
      </c>
      <c r="F161" t="s">
        <v>332</v>
      </c>
      <c r="G161">
        <v>1</v>
      </c>
      <c r="H161" s="6">
        <v>222944</v>
      </c>
      <c r="I161" s="7">
        <v>45656</v>
      </c>
      <c r="J161" s="7">
        <v>45656</v>
      </c>
      <c r="K161">
        <v>15</v>
      </c>
      <c r="L161" t="s">
        <v>40</v>
      </c>
      <c r="M161" t="s">
        <v>5</v>
      </c>
      <c r="N161" t="s">
        <v>41</v>
      </c>
      <c r="O161" t="s">
        <v>47</v>
      </c>
      <c r="P161" t="s">
        <v>43</v>
      </c>
      <c r="Q161">
        <v>6</v>
      </c>
      <c r="R161">
        <v>9</v>
      </c>
      <c r="S161">
        <v>0</v>
      </c>
      <c r="U161">
        <v>33442</v>
      </c>
      <c r="V161">
        <v>13377</v>
      </c>
      <c r="W161">
        <v>20065</v>
      </c>
      <c r="X161">
        <v>0</v>
      </c>
      <c r="Y161" t="s">
        <v>48</v>
      </c>
    </row>
    <row r="162" spans="1:25" x14ac:dyDescent="0.25">
      <c r="A162">
        <v>161</v>
      </c>
      <c r="B162">
        <v>62431</v>
      </c>
      <c r="C162">
        <v>0</v>
      </c>
      <c r="D162">
        <v>0</v>
      </c>
      <c r="E162" t="s">
        <v>333</v>
      </c>
      <c r="F162" t="s">
        <v>334</v>
      </c>
      <c r="G162">
        <v>1</v>
      </c>
      <c r="H162" s="6">
        <v>4103430</v>
      </c>
      <c r="I162" s="7">
        <v>45656</v>
      </c>
      <c r="J162" s="7">
        <v>45656</v>
      </c>
      <c r="K162">
        <v>15</v>
      </c>
      <c r="L162" t="s">
        <v>40</v>
      </c>
      <c r="M162" t="s">
        <v>5</v>
      </c>
      <c r="N162" t="s">
        <v>41</v>
      </c>
      <c r="O162" t="s">
        <v>77</v>
      </c>
      <c r="P162" t="s">
        <v>43</v>
      </c>
      <c r="Q162">
        <v>6</v>
      </c>
      <c r="R162">
        <v>9</v>
      </c>
      <c r="S162">
        <v>0</v>
      </c>
      <c r="U162">
        <v>615515</v>
      </c>
      <c r="V162">
        <v>246206</v>
      </c>
      <c r="W162">
        <v>369309</v>
      </c>
      <c r="X162">
        <v>0</v>
      </c>
      <c r="Y162" t="s">
        <v>72</v>
      </c>
    </row>
    <row r="163" spans="1:25" x14ac:dyDescent="0.25">
      <c r="A163">
        <v>162</v>
      </c>
      <c r="B163">
        <v>62432</v>
      </c>
      <c r="C163">
        <v>0</v>
      </c>
      <c r="D163">
        <v>0</v>
      </c>
      <c r="E163" t="s">
        <v>333</v>
      </c>
      <c r="F163" t="s">
        <v>334</v>
      </c>
      <c r="G163">
        <v>1</v>
      </c>
      <c r="H163" s="6">
        <v>7000000</v>
      </c>
      <c r="I163" s="7">
        <v>45656</v>
      </c>
      <c r="J163" s="7">
        <v>45656</v>
      </c>
      <c r="K163">
        <v>15</v>
      </c>
      <c r="L163" t="s">
        <v>40</v>
      </c>
      <c r="M163" t="s">
        <v>5</v>
      </c>
      <c r="N163" t="s">
        <v>41</v>
      </c>
      <c r="O163" t="s">
        <v>77</v>
      </c>
      <c r="P163" t="s">
        <v>43</v>
      </c>
      <c r="Q163">
        <v>6</v>
      </c>
      <c r="R163">
        <v>9</v>
      </c>
      <c r="S163">
        <v>0</v>
      </c>
      <c r="U163">
        <v>1050000</v>
      </c>
      <c r="V163">
        <v>420000</v>
      </c>
      <c r="W163">
        <v>630000</v>
      </c>
      <c r="X163">
        <v>0</v>
      </c>
      <c r="Y163" t="s">
        <v>72</v>
      </c>
    </row>
    <row r="164" spans="1:25" x14ac:dyDescent="0.25">
      <c r="A164">
        <v>163</v>
      </c>
      <c r="B164">
        <v>62433</v>
      </c>
      <c r="C164">
        <v>0</v>
      </c>
      <c r="D164">
        <v>0</v>
      </c>
      <c r="E164" t="s">
        <v>333</v>
      </c>
      <c r="F164" t="s">
        <v>334</v>
      </c>
      <c r="G164">
        <v>1</v>
      </c>
      <c r="H164" s="6">
        <v>7000000</v>
      </c>
      <c r="I164" s="7">
        <v>45656</v>
      </c>
      <c r="J164" s="7">
        <v>45656</v>
      </c>
      <c r="K164">
        <v>15</v>
      </c>
      <c r="L164" t="s">
        <v>40</v>
      </c>
      <c r="M164" t="s">
        <v>5</v>
      </c>
      <c r="N164" t="s">
        <v>41</v>
      </c>
      <c r="O164" t="s">
        <v>77</v>
      </c>
      <c r="P164" t="s">
        <v>43</v>
      </c>
      <c r="Q164">
        <v>6</v>
      </c>
      <c r="R164">
        <v>9</v>
      </c>
      <c r="S164">
        <v>0</v>
      </c>
      <c r="U164">
        <v>1050000</v>
      </c>
      <c r="V164">
        <v>420000</v>
      </c>
      <c r="W164">
        <v>630000</v>
      </c>
      <c r="X164">
        <v>0</v>
      </c>
      <c r="Y164" t="s">
        <v>72</v>
      </c>
    </row>
    <row r="165" spans="1:25" x14ac:dyDescent="0.25">
      <c r="A165">
        <v>164</v>
      </c>
      <c r="B165">
        <v>62434</v>
      </c>
      <c r="C165">
        <v>0</v>
      </c>
      <c r="D165">
        <v>0</v>
      </c>
      <c r="E165" t="s">
        <v>333</v>
      </c>
      <c r="F165" t="s">
        <v>334</v>
      </c>
      <c r="G165">
        <v>1</v>
      </c>
      <c r="H165" s="6">
        <v>7000000</v>
      </c>
      <c r="I165" s="7">
        <v>45656</v>
      </c>
      <c r="J165" s="7">
        <v>45656</v>
      </c>
      <c r="K165">
        <v>15</v>
      </c>
      <c r="L165" t="s">
        <v>40</v>
      </c>
      <c r="M165" t="s">
        <v>5</v>
      </c>
      <c r="N165" t="s">
        <v>41</v>
      </c>
      <c r="O165" t="s">
        <v>77</v>
      </c>
      <c r="P165" t="s">
        <v>43</v>
      </c>
      <c r="Q165">
        <v>6</v>
      </c>
      <c r="R165">
        <v>9</v>
      </c>
      <c r="S165">
        <v>0</v>
      </c>
      <c r="U165">
        <v>1050000</v>
      </c>
      <c r="V165">
        <v>420000</v>
      </c>
      <c r="W165">
        <v>630000</v>
      </c>
      <c r="X165">
        <v>0</v>
      </c>
      <c r="Y165" t="s">
        <v>72</v>
      </c>
    </row>
    <row r="166" spans="1:25" x14ac:dyDescent="0.25">
      <c r="A166">
        <v>165</v>
      </c>
      <c r="B166">
        <v>62435</v>
      </c>
      <c r="C166">
        <v>0</v>
      </c>
      <c r="D166">
        <v>0</v>
      </c>
      <c r="E166" t="s">
        <v>333</v>
      </c>
      <c r="F166" t="s">
        <v>334</v>
      </c>
      <c r="G166">
        <v>1</v>
      </c>
      <c r="H166" s="6">
        <v>7000000</v>
      </c>
      <c r="I166" s="7">
        <v>45656</v>
      </c>
      <c r="J166" s="7">
        <v>45656</v>
      </c>
      <c r="K166">
        <v>15</v>
      </c>
      <c r="L166" t="s">
        <v>40</v>
      </c>
      <c r="M166" t="s">
        <v>5</v>
      </c>
      <c r="N166" t="s">
        <v>41</v>
      </c>
      <c r="O166" t="s">
        <v>77</v>
      </c>
      <c r="P166" t="s">
        <v>43</v>
      </c>
      <c r="Q166">
        <v>6</v>
      </c>
      <c r="R166">
        <v>9</v>
      </c>
      <c r="S166">
        <v>0</v>
      </c>
      <c r="U166">
        <v>1050000</v>
      </c>
      <c r="V166">
        <v>420000</v>
      </c>
      <c r="W166">
        <v>630000</v>
      </c>
      <c r="X166">
        <v>0</v>
      </c>
      <c r="Y166" t="s">
        <v>72</v>
      </c>
    </row>
    <row r="167" spans="1:25" x14ac:dyDescent="0.25">
      <c r="A167">
        <v>166</v>
      </c>
      <c r="B167">
        <v>62436</v>
      </c>
      <c r="C167">
        <v>0</v>
      </c>
      <c r="D167">
        <v>0</v>
      </c>
      <c r="E167" t="s">
        <v>333</v>
      </c>
      <c r="F167" t="s">
        <v>334</v>
      </c>
      <c r="G167">
        <v>1</v>
      </c>
      <c r="H167" s="6">
        <v>7000000</v>
      </c>
      <c r="I167" s="7">
        <v>45656</v>
      </c>
      <c r="J167" s="7">
        <v>45656</v>
      </c>
      <c r="K167">
        <v>15</v>
      </c>
      <c r="L167" t="s">
        <v>40</v>
      </c>
      <c r="M167" t="s">
        <v>5</v>
      </c>
      <c r="N167" t="s">
        <v>41</v>
      </c>
      <c r="O167" t="s">
        <v>77</v>
      </c>
      <c r="P167" t="s">
        <v>43</v>
      </c>
      <c r="Q167">
        <v>6</v>
      </c>
      <c r="R167">
        <v>9</v>
      </c>
      <c r="S167">
        <v>0</v>
      </c>
      <c r="U167">
        <v>1050000</v>
      </c>
      <c r="V167">
        <v>420000</v>
      </c>
      <c r="W167">
        <v>630000</v>
      </c>
      <c r="X167">
        <v>0</v>
      </c>
      <c r="Y167" t="s">
        <v>72</v>
      </c>
    </row>
    <row r="168" spans="1:25" x14ac:dyDescent="0.25">
      <c r="A168">
        <v>167</v>
      </c>
      <c r="B168">
        <v>62437</v>
      </c>
      <c r="C168">
        <v>0</v>
      </c>
      <c r="D168">
        <v>0</v>
      </c>
      <c r="E168" t="s">
        <v>333</v>
      </c>
      <c r="F168" t="s">
        <v>334</v>
      </c>
      <c r="G168">
        <v>1</v>
      </c>
      <c r="H168" s="6">
        <v>7000000</v>
      </c>
      <c r="I168" s="7">
        <v>45656</v>
      </c>
      <c r="J168" s="7">
        <v>45656</v>
      </c>
      <c r="K168">
        <v>15</v>
      </c>
      <c r="L168" t="s">
        <v>40</v>
      </c>
      <c r="M168" t="s">
        <v>5</v>
      </c>
      <c r="N168" t="s">
        <v>41</v>
      </c>
      <c r="O168" t="s">
        <v>77</v>
      </c>
      <c r="P168" t="s">
        <v>43</v>
      </c>
      <c r="Q168">
        <v>6</v>
      </c>
      <c r="R168">
        <v>9</v>
      </c>
      <c r="S168">
        <v>0</v>
      </c>
      <c r="U168">
        <v>1050000</v>
      </c>
      <c r="V168">
        <v>420000</v>
      </c>
      <c r="W168">
        <v>630000</v>
      </c>
      <c r="X168">
        <v>0</v>
      </c>
      <c r="Y168" t="s">
        <v>72</v>
      </c>
    </row>
    <row r="169" spans="1:25" x14ac:dyDescent="0.25">
      <c r="A169">
        <v>168</v>
      </c>
      <c r="B169">
        <v>62439</v>
      </c>
      <c r="C169">
        <v>0</v>
      </c>
      <c r="D169">
        <v>0</v>
      </c>
      <c r="E169" t="s">
        <v>333</v>
      </c>
      <c r="F169" t="s">
        <v>334</v>
      </c>
      <c r="G169">
        <v>1</v>
      </c>
      <c r="H169" s="6">
        <v>7000000</v>
      </c>
      <c r="I169" s="7">
        <v>45656</v>
      </c>
      <c r="J169" s="7">
        <v>45656</v>
      </c>
      <c r="K169">
        <v>15</v>
      </c>
      <c r="L169" t="s">
        <v>40</v>
      </c>
      <c r="M169" t="s">
        <v>5</v>
      </c>
      <c r="N169" t="s">
        <v>41</v>
      </c>
      <c r="O169" t="s">
        <v>77</v>
      </c>
      <c r="P169" t="s">
        <v>43</v>
      </c>
      <c r="Q169">
        <v>6</v>
      </c>
      <c r="R169">
        <v>9</v>
      </c>
      <c r="S169">
        <v>0</v>
      </c>
      <c r="U169">
        <v>1050000</v>
      </c>
      <c r="V169">
        <v>420000</v>
      </c>
      <c r="W169">
        <v>630000</v>
      </c>
      <c r="X169">
        <v>0</v>
      </c>
      <c r="Y169" t="s">
        <v>72</v>
      </c>
    </row>
    <row r="170" spans="1:25" x14ac:dyDescent="0.25">
      <c r="A170">
        <v>169</v>
      </c>
      <c r="B170">
        <v>62440</v>
      </c>
      <c r="C170">
        <v>0</v>
      </c>
      <c r="D170">
        <v>0</v>
      </c>
      <c r="E170" t="s">
        <v>333</v>
      </c>
      <c r="F170" t="s">
        <v>334</v>
      </c>
      <c r="G170">
        <v>1</v>
      </c>
      <c r="H170" s="6">
        <v>7000000</v>
      </c>
      <c r="I170" s="7">
        <v>45656</v>
      </c>
      <c r="J170" s="7">
        <v>45656</v>
      </c>
      <c r="K170">
        <v>15</v>
      </c>
      <c r="L170" t="s">
        <v>40</v>
      </c>
      <c r="M170" t="s">
        <v>5</v>
      </c>
      <c r="N170" t="s">
        <v>41</v>
      </c>
      <c r="O170" t="s">
        <v>77</v>
      </c>
      <c r="P170" t="s">
        <v>43</v>
      </c>
      <c r="Q170">
        <v>6</v>
      </c>
      <c r="R170">
        <v>9</v>
      </c>
      <c r="S170">
        <v>0</v>
      </c>
      <c r="U170">
        <v>1050000</v>
      </c>
      <c r="V170">
        <v>420000</v>
      </c>
      <c r="W170">
        <v>630000</v>
      </c>
      <c r="X170">
        <v>0</v>
      </c>
      <c r="Y170" t="s">
        <v>72</v>
      </c>
    </row>
    <row r="171" spans="1:25" x14ac:dyDescent="0.25">
      <c r="A171">
        <v>170</v>
      </c>
      <c r="B171">
        <v>62441</v>
      </c>
      <c r="C171">
        <v>0</v>
      </c>
      <c r="D171">
        <v>0</v>
      </c>
      <c r="E171" t="s">
        <v>333</v>
      </c>
      <c r="F171" t="s">
        <v>334</v>
      </c>
      <c r="G171">
        <v>1</v>
      </c>
      <c r="H171" s="6">
        <v>5239508</v>
      </c>
      <c r="I171" s="7">
        <v>45656</v>
      </c>
      <c r="J171" s="7">
        <v>45656</v>
      </c>
      <c r="K171">
        <v>15</v>
      </c>
      <c r="L171" t="s">
        <v>40</v>
      </c>
      <c r="M171" t="s">
        <v>5</v>
      </c>
      <c r="N171" t="s">
        <v>41</v>
      </c>
      <c r="O171" t="s">
        <v>77</v>
      </c>
      <c r="P171" t="s">
        <v>43</v>
      </c>
      <c r="Q171">
        <v>6</v>
      </c>
      <c r="R171">
        <v>9</v>
      </c>
      <c r="S171">
        <v>0</v>
      </c>
      <c r="U171">
        <v>785926</v>
      </c>
      <c r="V171">
        <v>314370</v>
      </c>
      <c r="W171">
        <v>471556</v>
      </c>
      <c r="X171">
        <v>0</v>
      </c>
      <c r="Y171" t="s">
        <v>72</v>
      </c>
    </row>
    <row r="172" spans="1:25" x14ac:dyDescent="0.25">
      <c r="A172">
        <v>171</v>
      </c>
      <c r="B172">
        <v>62415</v>
      </c>
      <c r="C172">
        <v>0</v>
      </c>
      <c r="D172">
        <v>0</v>
      </c>
      <c r="E172" t="s">
        <v>335</v>
      </c>
      <c r="F172" t="s">
        <v>336</v>
      </c>
      <c r="G172">
        <v>1</v>
      </c>
      <c r="H172" s="6">
        <v>3570290</v>
      </c>
      <c r="I172" s="7">
        <v>45656</v>
      </c>
      <c r="J172" s="7">
        <v>45656</v>
      </c>
      <c r="K172">
        <v>15</v>
      </c>
      <c r="L172" t="s">
        <v>40</v>
      </c>
      <c r="M172" t="s">
        <v>5</v>
      </c>
      <c r="N172" t="s">
        <v>41</v>
      </c>
      <c r="O172" t="s">
        <v>47</v>
      </c>
      <c r="P172" t="s">
        <v>43</v>
      </c>
      <c r="Q172">
        <v>15</v>
      </c>
      <c r="R172">
        <v>0</v>
      </c>
      <c r="S172">
        <v>0</v>
      </c>
      <c r="U172">
        <v>535544</v>
      </c>
      <c r="V172">
        <v>535544</v>
      </c>
      <c r="W172">
        <v>0</v>
      </c>
      <c r="X172">
        <v>0</v>
      </c>
      <c r="Y172" t="s">
        <v>48</v>
      </c>
    </row>
    <row r="173" spans="1:25" x14ac:dyDescent="0.25">
      <c r="A173">
        <v>172</v>
      </c>
      <c r="B173">
        <v>62454</v>
      </c>
      <c r="C173">
        <v>0</v>
      </c>
      <c r="D173">
        <v>0</v>
      </c>
      <c r="E173" t="s">
        <v>337</v>
      </c>
      <c r="F173" t="s">
        <v>338</v>
      </c>
      <c r="G173">
        <v>1</v>
      </c>
      <c r="H173" s="6">
        <v>10000000</v>
      </c>
      <c r="I173" s="7">
        <v>45656</v>
      </c>
      <c r="J173" s="7">
        <v>45656</v>
      </c>
      <c r="K173">
        <v>8</v>
      </c>
      <c r="L173" t="s">
        <v>40</v>
      </c>
      <c r="M173" t="s">
        <v>5</v>
      </c>
      <c r="N173" t="s">
        <v>41</v>
      </c>
      <c r="O173" t="s">
        <v>54</v>
      </c>
      <c r="P173" t="s">
        <v>43</v>
      </c>
      <c r="Q173">
        <v>8</v>
      </c>
      <c r="R173">
        <v>0</v>
      </c>
      <c r="S173">
        <v>0</v>
      </c>
      <c r="U173">
        <v>800000</v>
      </c>
      <c r="V173">
        <v>800000</v>
      </c>
      <c r="W173">
        <v>0</v>
      </c>
      <c r="X173">
        <v>0</v>
      </c>
      <c r="Y173" t="s">
        <v>44</v>
      </c>
    </row>
    <row r="174" spans="1:25" x14ac:dyDescent="0.25">
      <c r="A174">
        <v>173</v>
      </c>
      <c r="B174">
        <v>62410</v>
      </c>
      <c r="C174">
        <v>0</v>
      </c>
      <c r="D174">
        <v>0</v>
      </c>
      <c r="E174" t="s">
        <v>339</v>
      </c>
      <c r="F174" t="s">
        <v>340</v>
      </c>
      <c r="G174">
        <v>1</v>
      </c>
      <c r="H174" s="6">
        <v>12000000</v>
      </c>
      <c r="I174" s="7">
        <v>45656</v>
      </c>
      <c r="J174" s="7">
        <v>45656</v>
      </c>
      <c r="K174">
        <v>10</v>
      </c>
      <c r="L174" t="s">
        <v>40</v>
      </c>
      <c r="M174" t="s">
        <v>5</v>
      </c>
      <c r="N174" t="s">
        <v>41</v>
      </c>
      <c r="O174" t="s">
        <v>77</v>
      </c>
      <c r="P174" t="s">
        <v>43</v>
      </c>
      <c r="Q174">
        <v>10</v>
      </c>
      <c r="R174">
        <v>0</v>
      </c>
      <c r="S174">
        <v>0</v>
      </c>
      <c r="U174">
        <v>1200000</v>
      </c>
      <c r="V174">
        <v>1200000</v>
      </c>
      <c r="W174">
        <v>0</v>
      </c>
      <c r="X174">
        <v>0</v>
      </c>
      <c r="Y174" t="s">
        <v>67</v>
      </c>
    </row>
    <row r="175" spans="1:25" x14ac:dyDescent="0.25">
      <c r="A175">
        <v>174</v>
      </c>
      <c r="B175">
        <v>63502</v>
      </c>
      <c r="C175">
        <v>0</v>
      </c>
      <c r="D175">
        <v>0</v>
      </c>
      <c r="E175" t="s">
        <v>341</v>
      </c>
      <c r="F175" t="s">
        <v>342</v>
      </c>
      <c r="G175">
        <v>1</v>
      </c>
      <c r="H175" s="6">
        <v>3770543</v>
      </c>
      <c r="I175" s="7">
        <v>45656</v>
      </c>
      <c r="J175" s="7">
        <v>45656</v>
      </c>
      <c r="K175">
        <v>10</v>
      </c>
      <c r="L175" t="s">
        <v>40</v>
      </c>
      <c r="M175" t="s">
        <v>5</v>
      </c>
      <c r="N175" t="s">
        <v>41</v>
      </c>
      <c r="O175" t="s">
        <v>47</v>
      </c>
      <c r="P175" t="s">
        <v>43</v>
      </c>
      <c r="Q175">
        <v>10</v>
      </c>
      <c r="R175">
        <v>0</v>
      </c>
      <c r="S175">
        <v>0</v>
      </c>
      <c r="U175">
        <v>377054</v>
      </c>
      <c r="V175">
        <v>377054</v>
      </c>
      <c r="W175">
        <v>0</v>
      </c>
      <c r="X175">
        <v>0</v>
      </c>
      <c r="Y175" t="s">
        <v>67</v>
      </c>
    </row>
    <row r="176" spans="1:25" x14ac:dyDescent="0.25">
      <c r="A176">
        <v>175</v>
      </c>
      <c r="B176">
        <v>62474</v>
      </c>
      <c r="C176">
        <v>0</v>
      </c>
      <c r="D176">
        <v>0</v>
      </c>
      <c r="E176" t="s">
        <v>343</v>
      </c>
      <c r="F176" t="s">
        <v>344</v>
      </c>
      <c r="G176">
        <v>1</v>
      </c>
      <c r="H176" s="6">
        <v>2779010</v>
      </c>
      <c r="I176" s="7">
        <v>45656</v>
      </c>
      <c r="J176" s="7">
        <v>45656</v>
      </c>
      <c r="K176">
        <v>10</v>
      </c>
      <c r="L176" t="s">
        <v>40</v>
      </c>
      <c r="M176" t="s">
        <v>9</v>
      </c>
      <c r="N176" t="s">
        <v>41</v>
      </c>
      <c r="O176" t="s">
        <v>42</v>
      </c>
      <c r="P176" t="s">
        <v>43</v>
      </c>
      <c r="Q176">
        <v>10</v>
      </c>
      <c r="R176">
        <v>0</v>
      </c>
      <c r="S176">
        <v>0</v>
      </c>
      <c r="U176">
        <v>277901</v>
      </c>
      <c r="V176">
        <v>277901</v>
      </c>
      <c r="W176">
        <v>0</v>
      </c>
      <c r="X176">
        <v>0</v>
      </c>
      <c r="Y176" t="s">
        <v>109</v>
      </c>
    </row>
    <row r="177" spans="1:25" x14ac:dyDescent="0.25">
      <c r="A177">
        <v>176</v>
      </c>
      <c r="B177">
        <v>62468</v>
      </c>
      <c r="C177">
        <v>0</v>
      </c>
      <c r="D177">
        <v>0</v>
      </c>
      <c r="E177" t="s">
        <v>345</v>
      </c>
      <c r="F177" t="s">
        <v>346</v>
      </c>
      <c r="G177">
        <v>1</v>
      </c>
      <c r="H177" s="6">
        <v>2500000</v>
      </c>
      <c r="I177" s="7">
        <v>45656</v>
      </c>
      <c r="J177" s="7">
        <v>45656</v>
      </c>
      <c r="K177">
        <v>8</v>
      </c>
      <c r="L177" t="s">
        <v>40</v>
      </c>
      <c r="M177" t="s">
        <v>8</v>
      </c>
      <c r="N177" t="s">
        <v>41</v>
      </c>
      <c r="O177" t="s">
        <v>347</v>
      </c>
      <c r="P177" t="s">
        <v>43</v>
      </c>
      <c r="Q177">
        <v>8</v>
      </c>
      <c r="R177">
        <v>0</v>
      </c>
      <c r="S177">
        <v>0</v>
      </c>
      <c r="U177">
        <v>200000</v>
      </c>
      <c r="V177">
        <v>200000</v>
      </c>
      <c r="W177">
        <v>0</v>
      </c>
      <c r="X177">
        <v>0</v>
      </c>
      <c r="Y177" t="s">
        <v>109</v>
      </c>
    </row>
    <row r="178" spans="1:25" x14ac:dyDescent="0.25">
      <c r="A178">
        <v>177</v>
      </c>
      <c r="B178">
        <v>62453</v>
      </c>
      <c r="C178">
        <v>0</v>
      </c>
      <c r="D178">
        <v>0</v>
      </c>
      <c r="E178" t="s">
        <v>348</v>
      </c>
      <c r="F178" t="s">
        <v>349</v>
      </c>
      <c r="G178">
        <v>1</v>
      </c>
      <c r="H178" s="6">
        <v>17000000</v>
      </c>
      <c r="I178" s="7">
        <v>45656</v>
      </c>
      <c r="J178" s="7">
        <v>45656</v>
      </c>
      <c r="K178">
        <v>15</v>
      </c>
      <c r="L178" t="s">
        <v>40</v>
      </c>
      <c r="M178" t="s">
        <v>5</v>
      </c>
      <c r="N178" t="s">
        <v>41</v>
      </c>
      <c r="O178" t="s">
        <v>77</v>
      </c>
      <c r="P178" t="s">
        <v>43</v>
      </c>
      <c r="Q178">
        <v>4.9000000000000004</v>
      </c>
      <c r="R178">
        <v>5.4</v>
      </c>
      <c r="S178">
        <v>4.7</v>
      </c>
      <c r="U178">
        <v>2550000</v>
      </c>
      <c r="V178">
        <v>833000</v>
      </c>
      <c r="W178">
        <v>918000</v>
      </c>
      <c r="X178">
        <v>799000</v>
      </c>
      <c r="Y178" t="s">
        <v>112</v>
      </c>
    </row>
    <row r="179" spans="1:25" x14ac:dyDescent="0.25">
      <c r="A179">
        <v>178</v>
      </c>
      <c r="B179">
        <v>62457</v>
      </c>
      <c r="C179">
        <v>0</v>
      </c>
      <c r="D179">
        <v>0</v>
      </c>
      <c r="E179" t="s">
        <v>350</v>
      </c>
      <c r="F179" t="s">
        <v>351</v>
      </c>
      <c r="G179">
        <v>1</v>
      </c>
      <c r="H179" s="6">
        <v>8000000</v>
      </c>
      <c r="I179" s="7">
        <v>45656</v>
      </c>
      <c r="J179" s="7">
        <v>45656</v>
      </c>
      <c r="K179">
        <v>8</v>
      </c>
      <c r="L179" t="s">
        <v>40</v>
      </c>
      <c r="M179" t="s">
        <v>9</v>
      </c>
      <c r="N179" t="s">
        <v>41</v>
      </c>
      <c r="O179" t="s">
        <v>42</v>
      </c>
      <c r="P179" t="s">
        <v>43</v>
      </c>
      <c r="Q179">
        <v>8</v>
      </c>
      <c r="R179">
        <v>0</v>
      </c>
      <c r="S179">
        <v>0</v>
      </c>
      <c r="U179">
        <v>640000</v>
      </c>
      <c r="V179">
        <v>640000</v>
      </c>
      <c r="W179">
        <v>0</v>
      </c>
      <c r="X179">
        <v>0</v>
      </c>
      <c r="Y179" t="s">
        <v>44</v>
      </c>
    </row>
    <row r="180" spans="1:25" x14ac:dyDescent="0.25">
      <c r="A180">
        <v>179</v>
      </c>
      <c r="B180">
        <v>62541</v>
      </c>
      <c r="C180">
        <v>0</v>
      </c>
      <c r="D180">
        <v>0</v>
      </c>
      <c r="E180" t="s">
        <v>352</v>
      </c>
      <c r="F180" t="s">
        <v>353</v>
      </c>
      <c r="G180">
        <v>1</v>
      </c>
      <c r="H180" s="6">
        <v>10000000</v>
      </c>
      <c r="I180" s="7">
        <v>45656</v>
      </c>
      <c r="J180" s="7">
        <v>45656</v>
      </c>
      <c r="K180">
        <v>15</v>
      </c>
      <c r="L180" t="s">
        <v>40</v>
      </c>
      <c r="M180" t="s">
        <v>5</v>
      </c>
      <c r="N180" t="s">
        <v>41</v>
      </c>
      <c r="O180" t="s">
        <v>47</v>
      </c>
      <c r="P180" t="s">
        <v>43</v>
      </c>
      <c r="Q180">
        <v>8</v>
      </c>
      <c r="R180">
        <v>7</v>
      </c>
      <c r="S180">
        <v>0</v>
      </c>
      <c r="U180">
        <v>1500000</v>
      </c>
      <c r="V180">
        <v>800000</v>
      </c>
      <c r="W180">
        <v>700000</v>
      </c>
      <c r="X180">
        <v>0</v>
      </c>
      <c r="Y180" t="s">
        <v>229</v>
      </c>
    </row>
    <row r="181" spans="1:25" x14ac:dyDescent="0.25">
      <c r="A181">
        <v>180</v>
      </c>
      <c r="B181">
        <v>62376</v>
      </c>
      <c r="C181">
        <v>0</v>
      </c>
      <c r="D181">
        <v>0</v>
      </c>
      <c r="E181" t="s">
        <v>354</v>
      </c>
      <c r="F181" t="s">
        <v>355</v>
      </c>
      <c r="G181">
        <v>1</v>
      </c>
      <c r="H181" s="6">
        <v>3700326</v>
      </c>
      <c r="I181" s="7">
        <v>45656</v>
      </c>
      <c r="J181" s="7">
        <v>45656</v>
      </c>
      <c r="K181">
        <v>4</v>
      </c>
      <c r="L181" t="s">
        <v>40</v>
      </c>
      <c r="M181" t="s">
        <v>5</v>
      </c>
      <c r="N181" t="s">
        <v>41</v>
      </c>
      <c r="O181" t="s">
        <v>77</v>
      </c>
      <c r="P181" t="s">
        <v>43</v>
      </c>
      <c r="Q181">
        <v>4</v>
      </c>
      <c r="R181">
        <v>0</v>
      </c>
      <c r="S181">
        <v>0</v>
      </c>
      <c r="U181">
        <v>148013</v>
      </c>
      <c r="V181">
        <v>148013</v>
      </c>
      <c r="W181">
        <v>0</v>
      </c>
      <c r="X181">
        <v>0</v>
      </c>
      <c r="Y181" t="s">
        <v>44</v>
      </c>
    </row>
    <row r="182" spans="1:25" x14ac:dyDescent="0.25">
      <c r="A182">
        <v>181</v>
      </c>
      <c r="B182">
        <v>62326</v>
      </c>
      <c r="C182">
        <v>0</v>
      </c>
      <c r="D182">
        <v>0</v>
      </c>
      <c r="E182" t="s">
        <v>356</v>
      </c>
      <c r="F182" t="s">
        <v>357</v>
      </c>
      <c r="G182">
        <v>1</v>
      </c>
      <c r="H182" s="6">
        <v>338100000</v>
      </c>
      <c r="I182" s="7">
        <v>45656</v>
      </c>
      <c r="J182" s="7">
        <v>45656</v>
      </c>
      <c r="K182">
        <v>6</v>
      </c>
      <c r="L182" t="s">
        <v>40</v>
      </c>
      <c r="M182" t="s">
        <v>5</v>
      </c>
      <c r="N182" t="s">
        <v>41</v>
      </c>
      <c r="O182" t="s">
        <v>77</v>
      </c>
      <c r="P182" t="s">
        <v>43</v>
      </c>
      <c r="Q182">
        <v>6</v>
      </c>
      <c r="R182">
        <v>0</v>
      </c>
      <c r="S182">
        <v>0</v>
      </c>
      <c r="U182">
        <v>20286000</v>
      </c>
      <c r="V182">
        <v>20286000</v>
      </c>
      <c r="W182">
        <v>0</v>
      </c>
      <c r="X182">
        <v>0</v>
      </c>
      <c r="Y182" t="s">
        <v>48</v>
      </c>
    </row>
    <row r="183" spans="1:25" x14ac:dyDescent="0.25">
      <c r="A183">
        <v>182</v>
      </c>
      <c r="B183">
        <v>62493</v>
      </c>
      <c r="C183">
        <v>0</v>
      </c>
      <c r="D183">
        <v>0</v>
      </c>
      <c r="E183" t="s">
        <v>358</v>
      </c>
      <c r="F183" t="s">
        <v>359</v>
      </c>
      <c r="G183">
        <v>1</v>
      </c>
      <c r="H183" s="6">
        <v>270000000</v>
      </c>
      <c r="I183" s="7">
        <v>45656</v>
      </c>
      <c r="J183" s="7">
        <v>45656</v>
      </c>
      <c r="K183">
        <v>15</v>
      </c>
      <c r="L183" t="s">
        <v>40</v>
      </c>
      <c r="M183" t="s">
        <v>9</v>
      </c>
      <c r="N183" t="s">
        <v>41</v>
      </c>
      <c r="O183" t="s">
        <v>42</v>
      </c>
      <c r="P183" t="s">
        <v>43</v>
      </c>
      <c r="Q183">
        <v>7</v>
      </c>
      <c r="R183">
        <v>8</v>
      </c>
      <c r="S183">
        <v>0</v>
      </c>
      <c r="U183">
        <v>40500000</v>
      </c>
      <c r="V183">
        <v>18900000</v>
      </c>
      <c r="W183">
        <v>21600000</v>
      </c>
      <c r="X183">
        <v>0</v>
      </c>
      <c r="Y183" t="s">
        <v>67</v>
      </c>
    </row>
    <row r="184" spans="1:25" x14ac:dyDescent="0.25">
      <c r="A184">
        <v>183</v>
      </c>
      <c r="B184">
        <v>62377</v>
      </c>
      <c r="C184">
        <v>0</v>
      </c>
      <c r="D184">
        <v>0</v>
      </c>
      <c r="E184" t="s">
        <v>360</v>
      </c>
      <c r="F184" t="s">
        <v>361</v>
      </c>
      <c r="G184">
        <v>1</v>
      </c>
      <c r="H184" s="6">
        <v>6493522</v>
      </c>
      <c r="I184" s="7">
        <v>45656</v>
      </c>
      <c r="J184" s="7">
        <v>45656</v>
      </c>
      <c r="K184">
        <v>8</v>
      </c>
      <c r="L184" t="s">
        <v>40</v>
      </c>
      <c r="M184" t="s">
        <v>5</v>
      </c>
      <c r="N184" t="s">
        <v>41</v>
      </c>
      <c r="O184" t="s">
        <v>77</v>
      </c>
      <c r="P184" t="s">
        <v>43</v>
      </c>
      <c r="Q184">
        <v>8</v>
      </c>
      <c r="R184">
        <v>0</v>
      </c>
      <c r="S184">
        <v>0</v>
      </c>
      <c r="U184">
        <v>519482</v>
      </c>
      <c r="V184">
        <v>519482</v>
      </c>
      <c r="W184">
        <v>0</v>
      </c>
      <c r="X184">
        <v>0</v>
      </c>
      <c r="Y184" t="s">
        <v>48</v>
      </c>
    </row>
    <row r="185" spans="1:25" x14ac:dyDescent="0.25">
      <c r="A185">
        <v>184</v>
      </c>
      <c r="B185">
        <v>62560</v>
      </c>
      <c r="C185">
        <v>0</v>
      </c>
      <c r="D185">
        <v>0</v>
      </c>
      <c r="E185" t="s">
        <v>362</v>
      </c>
      <c r="F185" t="s">
        <v>363</v>
      </c>
      <c r="G185">
        <v>1</v>
      </c>
      <c r="H185" s="6">
        <v>687440</v>
      </c>
      <c r="I185" s="7">
        <v>45656</v>
      </c>
      <c r="J185" s="7">
        <v>45656</v>
      </c>
      <c r="K185">
        <v>15</v>
      </c>
      <c r="L185" t="s">
        <v>40</v>
      </c>
      <c r="M185" t="s">
        <v>5</v>
      </c>
      <c r="N185" t="s">
        <v>41</v>
      </c>
      <c r="O185" t="s">
        <v>47</v>
      </c>
      <c r="P185" t="s">
        <v>43</v>
      </c>
      <c r="Q185">
        <v>6</v>
      </c>
      <c r="R185">
        <v>9</v>
      </c>
      <c r="S185">
        <v>0</v>
      </c>
      <c r="U185">
        <v>103116</v>
      </c>
      <c r="V185">
        <v>41246</v>
      </c>
      <c r="W185">
        <v>61870</v>
      </c>
      <c r="X185">
        <v>0</v>
      </c>
      <c r="Y185" t="s">
        <v>72</v>
      </c>
    </row>
    <row r="186" spans="1:25" x14ac:dyDescent="0.25">
      <c r="A186">
        <v>185</v>
      </c>
      <c r="B186">
        <v>62527</v>
      </c>
      <c r="C186">
        <v>0</v>
      </c>
      <c r="D186">
        <v>0</v>
      </c>
      <c r="E186" t="s">
        <v>364</v>
      </c>
      <c r="F186" t="s">
        <v>365</v>
      </c>
      <c r="G186">
        <v>1</v>
      </c>
      <c r="H186" s="6">
        <v>4057824</v>
      </c>
      <c r="I186" s="7">
        <v>45656</v>
      </c>
      <c r="J186" s="7">
        <v>45656</v>
      </c>
      <c r="K186">
        <v>9</v>
      </c>
      <c r="L186" t="s">
        <v>40</v>
      </c>
      <c r="M186" t="s">
        <v>9</v>
      </c>
      <c r="N186" t="s">
        <v>41</v>
      </c>
      <c r="O186" t="s">
        <v>42</v>
      </c>
      <c r="P186" t="s">
        <v>43</v>
      </c>
      <c r="Q186">
        <v>9</v>
      </c>
      <c r="R186">
        <v>0</v>
      </c>
      <c r="S186">
        <v>0</v>
      </c>
      <c r="U186">
        <v>365204</v>
      </c>
      <c r="V186">
        <v>365204</v>
      </c>
      <c r="W186">
        <v>0</v>
      </c>
      <c r="X186">
        <v>0</v>
      </c>
      <c r="Y186" t="s">
        <v>44</v>
      </c>
    </row>
    <row r="187" spans="1:25" x14ac:dyDescent="0.25">
      <c r="A187">
        <v>186</v>
      </c>
      <c r="B187">
        <v>62475</v>
      </c>
      <c r="C187">
        <v>0</v>
      </c>
      <c r="D187">
        <v>0</v>
      </c>
      <c r="E187" t="s">
        <v>366</v>
      </c>
      <c r="F187" t="s">
        <v>367</v>
      </c>
      <c r="G187">
        <v>1</v>
      </c>
      <c r="H187" s="6">
        <v>150000000</v>
      </c>
      <c r="I187" s="7">
        <v>45656</v>
      </c>
      <c r="J187" s="7">
        <v>45656</v>
      </c>
      <c r="K187">
        <v>15</v>
      </c>
      <c r="L187" t="s">
        <v>40</v>
      </c>
      <c r="M187" t="s">
        <v>5</v>
      </c>
      <c r="N187" t="s">
        <v>41</v>
      </c>
      <c r="O187" t="s">
        <v>47</v>
      </c>
      <c r="P187" t="s">
        <v>43</v>
      </c>
      <c r="Q187">
        <v>3.5</v>
      </c>
      <c r="R187">
        <v>11.5</v>
      </c>
      <c r="S187">
        <v>0</v>
      </c>
      <c r="U187">
        <v>22500000</v>
      </c>
      <c r="V187">
        <v>5250000</v>
      </c>
      <c r="W187">
        <v>17250000</v>
      </c>
      <c r="X187">
        <v>0</v>
      </c>
      <c r="Y187" t="s">
        <v>81</v>
      </c>
    </row>
    <row r="188" spans="1:25" x14ac:dyDescent="0.25">
      <c r="A188">
        <v>187</v>
      </c>
      <c r="B188">
        <v>62471</v>
      </c>
      <c r="C188">
        <v>0</v>
      </c>
      <c r="D188">
        <v>0</v>
      </c>
      <c r="E188" t="s">
        <v>368</v>
      </c>
      <c r="F188" t="s">
        <v>369</v>
      </c>
      <c r="G188">
        <v>1</v>
      </c>
      <c r="H188" s="6">
        <v>2000000</v>
      </c>
      <c r="I188" s="7">
        <v>45656</v>
      </c>
      <c r="J188" s="7">
        <v>45656</v>
      </c>
      <c r="K188">
        <v>13</v>
      </c>
      <c r="L188" t="s">
        <v>40</v>
      </c>
      <c r="M188" t="s">
        <v>3</v>
      </c>
      <c r="N188" t="s">
        <v>41</v>
      </c>
      <c r="O188" t="s">
        <v>51</v>
      </c>
      <c r="P188" t="s">
        <v>43</v>
      </c>
      <c r="Q188">
        <v>13</v>
      </c>
      <c r="R188">
        <v>0</v>
      </c>
      <c r="S188">
        <v>0</v>
      </c>
      <c r="U188">
        <v>260000</v>
      </c>
      <c r="V188">
        <v>260000</v>
      </c>
      <c r="W188">
        <v>0</v>
      </c>
      <c r="X188">
        <v>0</v>
      </c>
      <c r="Y188" t="s">
        <v>48</v>
      </c>
    </row>
    <row r="189" spans="1:25" x14ac:dyDescent="0.25">
      <c r="A189">
        <v>188</v>
      </c>
      <c r="B189">
        <v>62523</v>
      </c>
      <c r="C189">
        <v>0</v>
      </c>
      <c r="D189">
        <v>0</v>
      </c>
      <c r="E189" t="s">
        <v>370</v>
      </c>
      <c r="F189" t="s">
        <v>371</v>
      </c>
      <c r="G189">
        <v>1</v>
      </c>
      <c r="H189" s="6">
        <v>20000000</v>
      </c>
      <c r="I189" s="7">
        <v>45656</v>
      </c>
      <c r="J189" s="7">
        <v>45656</v>
      </c>
      <c r="K189">
        <v>14</v>
      </c>
      <c r="L189" t="s">
        <v>40</v>
      </c>
      <c r="M189" t="s">
        <v>8</v>
      </c>
      <c r="N189" t="s">
        <v>41</v>
      </c>
      <c r="O189" t="s">
        <v>347</v>
      </c>
      <c r="P189" t="s">
        <v>43</v>
      </c>
      <c r="Q189">
        <v>14</v>
      </c>
      <c r="R189">
        <v>0</v>
      </c>
      <c r="S189">
        <v>0</v>
      </c>
      <c r="U189">
        <v>2800000</v>
      </c>
      <c r="V189">
        <v>2800000</v>
      </c>
      <c r="W189">
        <v>0</v>
      </c>
      <c r="X189">
        <v>0</v>
      </c>
      <c r="Y189" t="s">
        <v>44</v>
      </c>
    </row>
    <row r="190" spans="1:25" x14ac:dyDescent="0.25">
      <c r="A190">
        <v>189</v>
      </c>
      <c r="B190">
        <v>61605</v>
      </c>
      <c r="C190">
        <v>0</v>
      </c>
      <c r="D190">
        <v>0</v>
      </c>
      <c r="E190" t="s">
        <v>372</v>
      </c>
      <c r="F190" t="s">
        <v>373</v>
      </c>
      <c r="G190">
        <v>1</v>
      </c>
      <c r="H190" s="6">
        <v>210235709</v>
      </c>
      <c r="I190" s="7">
        <v>45656</v>
      </c>
      <c r="J190" s="7">
        <v>45656</v>
      </c>
      <c r="K190">
        <v>15</v>
      </c>
      <c r="L190" t="s">
        <v>40</v>
      </c>
      <c r="M190" t="s">
        <v>5</v>
      </c>
      <c r="N190" t="s">
        <v>41</v>
      </c>
      <c r="O190" t="s">
        <v>54</v>
      </c>
      <c r="P190" t="s">
        <v>43</v>
      </c>
      <c r="Q190">
        <v>4</v>
      </c>
      <c r="R190">
        <v>11</v>
      </c>
      <c r="S190">
        <v>0</v>
      </c>
      <c r="U190">
        <v>31535356</v>
      </c>
      <c r="V190">
        <v>8409428</v>
      </c>
      <c r="W190">
        <v>23125928</v>
      </c>
      <c r="X190">
        <v>0</v>
      </c>
      <c r="Y190" t="s">
        <v>48</v>
      </c>
    </row>
    <row r="191" spans="1:25" x14ac:dyDescent="0.25">
      <c r="A191">
        <v>190</v>
      </c>
      <c r="B191">
        <v>62542</v>
      </c>
      <c r="C191">
        <v>0</v>
      </c>
      <c r="D191">
        <v>0</v>
      </c>
      <c r="E191" t="s">
        <v>374</v>
      </c>
      <c r="F191" t="s">
        <v>375</v>
      </c>
      <c r="G191">
        <v>1</v>
      </c>
      <c r="H191" s="6">
        <v>15000000</v>
      </c>
      <c r="I191" s="7">
        <v>45656</v>
      </c>
      <c r="J191" s="7">
        <v>45656</v>
      </c>
      <c r="K191">
        <v>15</v>
      </c>
      <c r="L191" t="s">
        <v>40</v>
      </c>
      <c r="M191" t="s">
        <v>5</v>
      </c>
      <c r="N191" t="s">
        <v>41</v>
      </c>
      <c r="O191" t="s">
        <v>47</v>
      </c>
      <c r="P191" t="s">
        <v>43</v>
      </c>
      <c r="Q191">
        <v>8</v>
      </c>
      <c r="R191">
        <v>7</v>
      </c>
      <c r="S191">
        <v>0</v>
      </c>
      <c r="U191">
        <v>2250000</v>
      </c>
      <c r="V191">
        <v>1200000</v>
      </c>
      <c r="W191">
        <v>1050000</v>
      </c>
      <c r="X191">
        <v>0</v>
      </c>
      <c r="Y191" t="s">
        <v>229</v>
      </c>
    </row>
    <row r="192" spans="1:25" x14ac:dyDescent="0.25">
      <c r="A192">
        <v>191</v>
      </c>
      <c r="B192">
        <v>62378</v>
      </c>
      <c r="C192">
        <v>0</v>
      </c>
      <c r="D192">
        <v>0</v>
      </c>
      <c r="E192" t="s">
        <v>376</v>
      </c>
      <c r="F192" t="s">
        <v>377</v>
      </c>
      <c r="G192">
        <v>1</v>
      </c>
      <c r="H192" s="6">
        <v>3462703</v>
      </c>
      <c r="I192" s="7">
        <v>45656</v>
      </c>
      <c r="J192" s="7">
        <v>45656</v>
      </c>
      <c r="K192">
        <v>4</v>
      </c>
      <c r="L192" t="s">
        <v>40</v>
      </c>
      <c r="M192" t="s">
        <v>5</v>
      </c>
      <c r="N192" t="s">
        <v>41</v>
      </c>
      <c r="O192" t="s">
        <v>77</v>
      </c>
      <c r="P192" t="s">
        <v>43</v>
      </c>
      <c r="Q192">
        <v>4</v>
      </c>
      <c r="R192">
        <v>0</v>
      </c>
      <c r="S192">
        <v>0</v>
      </c>
      <c r="U192">
        <v>138508</v>
      </c>
      <c r="V192">
        <v>138508</v>
      </c>
      <c r="W192">
        <v>0</v>
      </c>
      <c r="X192">
        <v>0</v>
      </c>
      <c r="Y192" t="s">
        <v>44</v>
      </c>
    </row>
    <row r="193" spans="1:25" x14ac:dyDescent="0.25">
      <c r="A193">
        <v>192</v>
      </c>
      <c r="B193">
        <v>62476</v>
      </c>
      <c r="C193">
        <v>0</v>
      </c>
      <c r="D193">
        <v>0</v>
      </c>
      <c r="E193" t="s">
        <v>378</v>
      </c>
      <c r="F193" t="s">
        <v>379</v>
      </c>
      <c r="G193">
        <v>1</v>
      </c>
      <c r="H193" s="6">
        <v>30000000</v>
      </c>
      <c r="I193" s="7">
        <v>45656</v>
      </c>
      <c r="J193" s="7">
        <v>45656</v>
      </c>
      <c r="K193">
        <v>15</v>
      </c>
      <c r="L193" t="s">
        <v>40</v>
      </c>
      <c r="M193" t="s">
        <v>5</v>
      </c>
      <c r="N193" t="s">
        <v>41</v>
      </c>
      <c r="O193" t="s">
        <v>77</v>
      </c>
      <c r="P193" t="s">
        <v>43</v>
      </c>
      <c r="Q193">
        <v>7</v>
      </c>
      <c r="R193">
        <v>8</v>
      </c>
      <c r="S193">
        <v>0</v>
      </c>
      <c r="U193">
        <v>4500000</v>
      </c>
      <c r="V193">
        <v>2100000</v>
      </c>
      <c r="W193">
        <v>2400000</v>
      </c>
      <c r="X193">
        <v>0</v>
      </c>
      <c r="Y193" t="s">
        <v>48</v>
      </c>
    </row>
    <row r="194" spans="1:25" x14ac:dyDescent="0.25">
      <c r="A194">
        <v>193</v>
      </c>
      <c r="B194">
        <v>62332</v>
      </c>
      <c r="C194">
        <v>0</v>
      </c>
      <c r="D194">
        <v>0</v>
      </c>
      <c r="E194" t="s">
        <v>380</v>
      </c>
      <c r="F194" t="s">
        <v>381</v>
      </c>
      <c r="G194">
        <v>1</v>
      </c>
      <c r="H194" s="6">
        <v>380299038</v>
      </c>
      <c r="I194" s="7">
        <v>45656</v>
      </c>
      <c r="J194" s="7">
        <v>45656</v>
      </c>
      <c r="K194">
        <v>15</v>
      </c>
      <c r="L194" t="s">
        <v>40</v>
      </c>
      <c r="M194" t="s">
        <v>7</v>
      </c>
      <c r="N194" t="s">
        <v>41</v>
      </c>
      <c r="O194" t="s">
        <v>64</v>
      </c>
      <c r="P194" t="s">
        <v>43</v>
      </c>
      <c r="Q194">
        <v>9</v>
      </c>
      <c r="R194">
        <v>6</v>
      </c>
      <c r="S194">
        <v>0</v>
      </c>
      <c r="U194">
        <v>57044856</v>
      </c>
      <c r="V194">
        <v>34226913</v>
      </c>
      <c r="W194">
        <v>22817942</v>
      </c>
      <c r="X194">
        <v>0</v>
      </c>
      <c r="Y194" t="s">
        <v>72</v>
      </c>
    </row>
    <row r="195" spans="1:25" x14ac:dyDescent="0.25">
      <c r="A195">
        <v>194</v>
      </c>
      <c r="B195">
        <v>62379</v>
      </c>
      <c r="C195">
        <v>0</v>
      </c>
      <c r="D195">
        <v>0</v>
      </c>
      <c r="E195" t="s">
        <v>382</v>
      </c>
      <c r="F195" t="s">
        <v>383</v>
      </c>
      <c r="G195">
        <v>1</v>
      </c>
      <c r="H195" s="6">
        <v>30880965</v>
      </c>
      <c r="I195" s="7">
        <v>45656</v>
      </c>
      <c r="J195" s="7">
        <v>45656</v>
      </c>
      <c r="K195">
        <v>4</v>
      </c>
      <c r="L195" t="s">
        <v>40</v>
      </c>
      <c r="M195" t="s">
        <v>5</v>
      </c>
      <c r="N195" t="s">
        <v>41</v>
      </c>
      <c r="O195" t="s">
        <v>77</v>
      </c>
      <c r="P195" t="s">
        <v>43</v>
      </c>
      <c r="Q195">
        <v>4</v>
      </c>
      <c r="R195">
        <v>0</v>
      </c>
      <c r="S195">
        <v>0</v>
      </c>
      <c r="U195">
        <v>1235239</v>
      </c>
      <c r="V195">
        <v>1235239</v>
      </c>
      <c r="W195">
        <v>0</v>
      </c>
      <c r="X195">
        <v>0</v>
      </c>
      <c r="Y195" t="s">
        <v>44</v>
      </c>
    </row>
    <row r="196" spans="1:25" x14ac:dyDescent="0.25">
      <c r="A196">
        <v>195</v>
      </c>
      <c r="B196">
        <v>62430</v>
      </c>
      <c r="C196">
        <v>0</v>
      </c>
      <c r="D196">
        <v>0</v>
      </c>
      <c r="E196" t="s">
        <v>384</v>
      </c>
      <c r="F196" t="s">
        <v>385</v>
      </c>
      <c r="G196">
        <v>1</v>
      </c>
      <c r="H196" s="6">
        <v>1707366</v>
      </c>
      <c r="I196" s="7">
        <v>45656</v>
      </c>
      <c r="J196" s="7">
        <v>45656</v>
      </c>
      <c r="K196">
        <v>15</v>
      </c>
      <c r="L196" t="s">
        <v>40</v>
      </c>
      <c r="M196" t="s">
        <v>3</v>
      </c>
      <c r="N196" t="s">
        <v>41</v>
      </c>
      <c r="O196" t="s">
        <v>51</v>
      </c>
      <c r="P196" t="s">
        <v>43</v>
      </c>
      <c r="Q196">
        <v>10</v>
      </c>
      <c r="R196">
        <v>5</v>
      </c>
      <c r="S196">
        <v>0</v>
      </c>
      <c r="U196">
        <v>256105</v>
      </c>
      <c r="V196">
        <v>170737</v>
      </c>
      <c r="W196">
        <v>85368</v>
      </c>
      <c r="X196">
        <v>0</v>
      </c>
      <c r="Y196" t="s">
        <v>72</v>
      </c>
    </row>
    <row r="197" spans="1:25" x14ac:dyDescent="0.25">
      <c r="A197">
        <v>196</v>
      </c>
      <c r="B197">
        <v>62426</v>
      </c>
      <c r="C197">
        <v>0</v>
      </c>
      <c r="D197">
        <v>0</v>
      </c>
      <c r="E197" t="s">
        <v>386</v>
      </c>
      <c r="F197" t="s">
        <v>387</v>
      </c>
      <c r="G197">
        <v>1</v>
      </c>
      <c r="H197" s="6">
        <v>335550</v>
      </c>
      <c r="I197" s="7">
        <v>45656</v>
      </c>
      <c r="J197" s="7">
        <v>45656</v>
      </c>
      <c r="K197">
        <v>15</v>
      </c>
      <c r="L197" t="s">
        <v>40</v>
      </c>
      <c r="M197" t="s">
        <v>3</v>
      </c>
      <c r="N197" t="s">
        <v>41</v>
      </c>
      <c r="O197" t="s">
        <v>51</v>
      </c>
      <c r="P197" t="s">
        <v>43</v>
      </c>
      <c r="Q197">
        <v>10</v>
      </c>
      <c r="R197">
        <v>5</v>
      </c>
      <c r="S197">
        <v>0</v>
      </c>
      <c r="U197">
        <v>50333</v>
      </c>
      <c r="V197">
        <v>33555</v>
      </c>
      <c r="W197">
        <v>16778</v>
      </c>
      <c r="X197">
        <v>0</v>
      </c>
      <c r="Y197" t="s">
        <v>72</v>
      </c>
    </row>
    <row r="198" spans="1:25" x14ac:dyDescent="0.25">
      <c r="A198">
        <v>197</v>
      </c>
      <c r="B198">
        <v>62380</v>
      </c>
      <c r="C198">
        <v>0</v>
      </c>
      <c r="D198">
        <v>0</v>
      </c>
      <c r="E198" t="s">
        <v>388</v>
      </c>
      <c r="F198" t="s">
        <v>389</v>
      </c>
      <c r="G198">
        <v>1</v>
      </c>
      <c r="H198" s="6">
        <v>541952022</v>
      </c>
      <c r="I198" s="7">
        <v>45656</v>
      </c>
      <c r="J198" s="7">
        <v>45656</v>
      </c>
      <c r="K198">
        <v>15</v>
      </c>
      <c r="L198" t="s">
        <v>40</v>
      </c>
      <c r="M198" t="s">
        <v>2</v>
      </c>
      <c r="N198" t="s">
        <v>41</v>
      </c>
      <c r="O198" t="s">
        <v>87</v>
      </c>
      <c r="P198" t="s">
        <v>43</v>
      </c>
      <c r="Q198">
        <v>5.6</v>
      </c>
      <c r="R198">
        <v>9.4</v>
      </c>
      <c r="S198">
        <v>0</v>
      </c>
      <c r="U198">
        <v>81292803</v>
      </c>
      <c r="V198">
        <v>30349313</v>
      </c>
      <c r="W198">
        <v>50943490</v>
      </c>
      <c r="X198">
        <v>0</v>
      </c>
      <c r="Y198" t="s">
        <v>390</v>
      </c>
    </row>
    <row r="199" spans="1:25" x14ac:dyDescent="0.25">
      <c r="A199">
        <v>198</v>
      </c>
      <c r="B199">
        <v>62427</v>
      </c>
      <c r="C199">
        <v>0</v>
      </c>
      <c r="D199">
        <v>0</v>
      </c>
      <c r="E199" t="s">
        <v>391</v>
      </c>
      <c r="F199" t="s">
        <v>392</v>
      </c>
      <c r="G199">
        <v>1</v>
      </c>
      <c r="H199" s="6">
        <v>418599</v>
      </c>
      <c r="I199" s="7">
        <v>45656</v>
      </c>
      <c r="J199" s="7">
        <v>45656</v>
      </c>
      <c r="K199">
        <v>15</v>
      </c>
      <c r="L199" t="s">
        <v>40</v>
      </c>
      <c r="M199" t="s">
        <v>3</v>
      </c>
      <c r="N199" t="s">
        <v>41</v>
      </c>
      <c r="O199" t="s">
        <v>51</v>
      </c>
      <c r="P199" t="s">
        <v>43</v>
      </c>
      <c r="Q199">
        <v>10</v>
      </c>
      <c r="R199">
        <v>5</v>
      </c>
      <c r="S199">
        <v>0</v>
      </c>
      <c r="U199">
        <v>62790</v>
      </c>
      <c r="V199">
        <v>41860</v>
      </c>
      <c r="W199">
        <v>20930</v>
      </c>
      <c r="X199">
        <v>0</v>
      </c>
      <c r="Y199" t="s">
        <v>72</v>
      </c>
    </row>
    <row r="200" spans="1:25" x14ac:dyDescent="0.25">
      <c r="A200">
        <v>199</v>
      </c>
      <c r="B200">
        <v>62381</v>
      </c>
      <c r="C200">
        <v>0</v>
      </c>
      <c r="D200">
        <v>0</v>
      </c>
      <c r="E200" t="s">
        <v>393</v>
      </c>
      <c r="F200" t="s">
        <v>394</v>
      </c>
      <c r="G200">
        <v>1</v>
      </c>
      <c r="H200" s="6">
        <v>6637696</v>
      </c>
      <c r="I200" s="7">
        <v>45656</v>
      </c>
      <c r="J200" s="7">
        <v>45656</v>
      </c>
      <c r="K200">
        <v>8</v>
      </c>
      <c r="L200" t="s">
        <v>40</v>
      </c>
      <c r="M200" t="s">
        <v>5</v>
      </c>
      <c r="N200" t="s">
        <v>41</v>
      </c>
      <c r="O200" t="s">
        <v>57</v>
      </c>
      <c r="P200" t="s">
        <v>43</v>
      </c>
      <c r="Q200">
        <v>8</v>
      </c>
      <c r="R200">
        <v>0</v>
      </c>
      <c r="S200">
        <v>0</v>
      </c>
      <c r="U200">
        <v>531016</v>
      </c>
      <c r="V200">
        <v>531016</v>
      </c>
      <c r="W200">
        <v>0</v>
      </c>
      <c r="X200">
        <v>0</v>
      </c>
      <c r="Y200" t="s">
        <v>44</v>
      </c>
    </row>
    <row r="201" spans="1:25" x14ac:dyDescent="0.25">
      <c r="A201">
        <v>200</v>
      </c>
      <c r="B201">
        <v>62521</v>
      </c>
      <c r="C201">
        <v>0</v>
      </c>
      <c r="D201">
        <v>0</v>
      </c>
      <c r="E201" t="s">
        <v>395</v>
      </c>
      <c r="F201" t="s">
        <v>396</v>
      </c>
      <c r="G201">
        <v>1</v>
      </c>
      <c r="H201" s="6">
        <v>15000000</v>
      </c>
      <c r="I201" s="7">
        <v>45656</v>
      </c>
      <c r="J201" s="7">
        <v>45656</v>
      </c>
      <c r="K201">
        <v>14</v>
      </c>
      <c r="L201" t="s">
        <v>40</v>
      </c>
      <c r="M201" t="s">
        <v>9</v>
      </c>
      <c r="N201" t="s">
        <v>41</v>
      </c>
      <c r="O201" t="s">
        <v>42</v>
      </c>
      <c r="P201" t="s">
        <v>43</v>
      </c>
      <c r="Q201">
        <v>14</v>
      </c>
      <c r="R201">
        <v>0</v>
      </c>
      <c r="S201">
        <v>0</v>
      </c>
      <c r="U201">
        <v>2100000</v>
      </c>
      <c r="V201">
        <v>2100000</v>
      </c>
      <c r="W201">
        <v>0</v>
      </c>
      <c r="X201">
        <v>0</v>
      </c>
      <c r="Y201" t="s">
        <v>44</v>
      </c>
    </row>
    <row r="202" spans="1:25" x14ac:dyDescent="0.25">
      <c r="A202">
        <v>201</v>
      </c>
      <c r="B202">
        <v>62506</v>
      </c>
      <c r="C202">
        <v>0</v>
      </c>
      <c r="D202">
        <v>0</v>
      </c>
      <c r="E202" t="s">
        <v>397</v>
      </c>
      <c r="F202" t="s">
        <v>398</v>
      </c>
      <c r="G202">
        <v>1</v>
      </c>
      <c r="H202" s="6">
        <v>60000000</v>
      </c>
      <c r="I202" s="7">
        <v>45656</v>
      </c>
      <c r="J202" s="7">
        <v>45656</v>
      </c>
      <c r="K202">
        <v>15</v>
      </c>
      <c r="L202" t="s">
        <v>40</v>
      </c>
      <c r="M202" t="s">
        <v>9</v>
      </c>
      <c r="N202" t="s">
        <v>41</v>
      </c>
      <c r="O202" t="s">
        <v>42</v>
      </c>
      <c r="P202" t="s">
        <v>43</v>
      </c>
      <c r="Q202">
        <v>15</v>
      </c>
      <c r="R202">
        <v>0</v>
      </c>
      <c r="S202">
        <v>0</v>
      </c>
      <c r="U202">
        <v>9000000</v>
      </c>
      <c r="V202">
        <v>9000000</v>
      </c>
      <c r="W202">
        <v>0</v>
      </c>
      <c r="X202">
        <v>0</v>
      </c>
      <c r="Y202" t="s">
        <v>44</v>
      </c>
    </row>
    <row r="203" spans="1:25" x14ac:dyDescent="0.25">
      <c r="A203">
        <v>202</v>
      </c>
      <c r="B203">
        <v>62414</v>
      </c>
      <c r="C203">
        <v>0</v>
      </c>
      <c r="D203">
        <v>0</v>
      </c>
      <c r="E203" t="s">
        <v>399</v>
      </c>
      <c r="F203" t="s">
        <v>400</v>
      </c>
      <c r="G203">
        <v>1</v>
      </c>
      <c r="H203" s="6">
        <v>32241460</v>
      </c>
      <c r="I203" s="7">
        <v>45656</v>
      </c>
      <c r="J203" s="7">
        <v>45656</v>
      </c>
      <c r="K203">
        <v>7</v>
      </c>
      <c r="L203" t="s">
        <v>40</v>
      </c>
      <c r="M203" t="s">
        <v>9</v>
      </c>
      <c r="N203" t="s">
        <v>41</v>
      </c>
      <c r="O203" t="s">
        <v>42</v>
      </c>
      <c r="P203" t="s">
        <v>43</v>
      </c>
      <c r="Q203">
        <v>7</v>
      </c>
      <c r="R203">
        <v>0</v>
      </c>
      <c r="S203">
        <v>0</v>
      </c>
      <c r="U203">
        <v>2256902</v>
      </c>
      <c r="V203">
        <v>2256902</v>
      </c>
      <c r="W203">
        <v>0</v>
      </c>
      <c r="X203">
        <v>0</v>
      </c>
      <c r="Y203" t="s">
        <v>109</v>
      </c>
    </row>
    <row r="204" spans="1:25" x14ac:dyDescent="0.25">
      <c r="A204">
        <v>203</v>
      </c>
      <c r="B204">
        <v>62562</v>
      </c>
      <c r="C204">
        <v>0</v>
      </c>
      <c r="D204">
        <v>0</v>
      </c>
      <c r="E204" t="s">
        <v>401</v>
      </c>
      <c r="F204" t="s">
        <v>402</v>
      </c>
      <c r="G204">
        <v>1</v>
      </c>
      <c r="H204" s="6">
        <v>1399469</v>
      </c>
      <c r="I204" s="7">
        <v>45656</v>
      </c>
      <c r="J204" s="7">
        <v>45656</v>
      </c>
      <c r="K204">
        <v>15</v>
      </c>
      <c r="L204" t="s">
        <v>40</v>
      </c>
      <c r="M204" t="s">
        <v>5</v>
      </c>
      <c r="N204" t="s">
        <v>41</v>
      </c>
      <c r="O204" t="s">
        <v>47</v>
      </c>
      <c r="P204" t="s">
        <v>43</v>
      </c>
      <c r="Q204">
        <v>6</v>
      </c>
      <c r="R204">
        <v>9</v>
      </c>
      <c r="S204">
        <v>0</v>
      </c>
      <c r="U204">
        <v>209920</v>
      </c>
      <c r="V204">
        <v>83968</v>
      </c>
      <c r="W204">
        <v>125952</v>
      </c>
      <c r="X204">
        <v>0</v>
      </c>
      <c r="Y204" t="s">
        <v>48</v>
      </c>
    </row>
    <row r="205" spans="1:25" x14ac:dyDescent="0.25">
      <c r="A205">
        <v>204</v>
      </c>
      <c r="B205">
        <v>62561</v>
      </c>
      <c r="C205">
        <v>0</v>
      </c>
      <c r="D205">
        <v>0</v>
      </c>
      <c r="E205" t="s">
        <v>403</v>
      </c>
      <c r="F205" t="s">
        <v>404</v>
      </c>
      <c r="G205">
        <v>1</v>
      </c>
      <c r="H205" s="6">
        <v>647883</v>
      </c>
      <c r="I205" s="7">
        <v>45656</v>
      </c>
      <c r="J205" s="7">
        <v>45656</v>
      </c>
      <c r="K205">
        <v>15</v>
      </c>
      <c r="L205" t="s">
        <v>40</v>
      </c>
      <c r="M205" t="s">
        <v>5</v>
      </c>
      <c r="N205" t="s">
        <v>41</v>
      </c>
      <c r="O205" t="s">
        <v>47</v>
      </c>
      <c r="P205" t="s">
        <v>43</v>
      </c>
      <c r="Q205">
        <v>6</v>
      </c>
      <c r="R205">
        <v>9</v>
      </c>
      <c r="S205">
        <v>0</v>
      </c>
      <c r="U205">
        <v>97182</v>
      </c>
      <c r="V205">
        <v>38873</v>
      </c>
      <c r="W205">
        <v>58309</v>
      </c>
      <c r="X205">
        <v>0</v>
      </c>
      <c r="Y205" t="s">
        <v>72</v>
      </c>
    </row>
    <row r="206" spans="1:25" x14ac:dyDescent="0.25">
      <c r="A206">
        <v>205</v>
      </c>
      <c r="B206">
        <v>62558</v>
      </c>
      <c r="C206">
        <v>0</v>
      </c>
      <c r="D206">
        <v>0</v>
      </c>
      <c r="E206" t="s">
        <v>403</v>
      </c>
      <c r="F206" t="s">
        <v>404</v>
      </c>
      <c r="G206">
        <v>1</v>
      </c>
      <c r="H206" s="6">
        <v>1278001</v>
      </c>
      <c r="I206" s="7">
        <v>45656</v>
      </c>
      <c r="J206" s="7">
        <v>45656</v>
      </c>
      <c r="K206">
        <v>15</v>
      </c>
      <c r="L206" t="s">
        <v>40</v>
      </c>
      <c r="M206" t="s">
        <v>5</v>
      </c>
      <c r="N206" t="s">
        <v>41</v>
      </c>
      <c r="O206" t="s">
        <v>47</v>
      </c>
      <c r="P206" t="s">
        <v>43</v>
      </c>
      <c r="Q206">
        <v>6</v>
      </c>
      <c r="R206">
        <v>9</v>
      </c>
      <c r="S206">
        <v>0</v>
      </c>
      <c r="U206">
        <v>191700</v>
      </c>
      <c r="V206">
        <v>76680</v>
      </c>
      <c r="W206">
        <v>115020</v>
      </c>
      <c r="X206">
        <v>0</v>
      </c>
      <c r="Y206" t="s">
        <v>72</v>
      </c>
    </row>
    <row r="207" spans="1:25" x14ac:dyDescent="0.25">
      <c r="A207">
        <v>206</v>
      </c>
      <c r="B207">
        <v>62413</v>
      </c>
      <c r="C207">
        <v>0</v>
      </c>
      <c r="D207">
        <v>0</v>
      </c>
      <c r="E207" t="s">
        <v>405</v>
      </c>
      <c r="F207" t="s">
        <v>406</v>
      </c>
      <c r="G207">
        <v>1</v>
      </c>
      <c r="H207" s="6">
        <v>40000000</v>
      </c>
      <c r="I207" s="7">
        <v>45656</v>
      </c>
      <c r="J207" s="7">
        <v>45656</v>
      </c>
      <c r="K207">
        <v>15</v>
      </c>
      <c r="L207" t="s">
        <v>40</v>
      </c>
      <c r="M207" t="s">
        <v>5</v>
      </c>
      <c r="N207" t="s">
        <v>41</v>
      </c>
      <c r="O207" t="s">
        <v>54</v>
      </c>
      <c r="P207" t="s">
        <v>43</v>
      </c>
      <c r="Q207">
        <v>10.5</v>
      </c>
      <c r="R207">
        <v>4.5</v>
      </c>
      <c r="S207">
        <v>0</v>
      </c>
      <c r="U207">
        <v>6000000</v>
      </c>
      <c r="V207">
        <v>4200000</v>
      </c>
      <c r="W207">
        <v>1800000</v>
      </c>
      <c r="X207">
        <v>0</v>
      </c>
      <c r="Y207" t="s">
        <v>67</v>
      </c>
    </row>
    <row r="208" spans="1:25" x14ac:dyDescent="0.25">
      <c r="A208">
        <v>207</v>
      </c>
      <c r="B208">
        <v>62469</v>
      </c>
      <c r="C208">
        <v>0</v>
      </c>
      <c r="D208">
        <v>0</v>
      </c>
      <c r="E208" t="s">
        <v>407</v>
      </c>
      <c r="F208" t="s">
        <v>408</v>
      </c>
      <c r="G208">
        <v>1</v>
      </c>
      <c r="H208" s="6">
        <v>5000000</v>
      </c>
      <c r="I208" s="7">
        <v>45656</v>
      </c>
      <c r="J208" s="7">
        <v>45656</v>
      </c>
      <c r="K208">
        <v>8</v>
      </c>
      <c r="L208" t="s">
        <v>40</v>
      </c>
      <c r="M208" t="s">
        <v>7</v>
      </c>
      <c r="N208" t="s">
        <v>41</v>
      </c>
      <c r="O208" t="s">
        <v>64</v>
      </c>
      <c r="P208" t="s">
        <v>43</v>
      </c>
      <c r="Q208">
        <v>8</v>
      </c>
      <c r="R208">
        <v>0</v>
      </c>
      <c r="S208">
        <v>0</v>
      </c>
      <c r="U208">
        <v>400000</v>
      </c>
      <c r="V208">
        <v>400000</v>
      </c>
      <c r="W208">
        <v>0</v>
      </c>
      <c r="X208">
        <v>0</v>
      </c>
      <c r="Y208" t="s">
        <v>229</v>
      </c>
    </row>
    <row r="209" spans="1:25" x14ac:dyDescent="0.25">
      <c r="A209">
        <v>208</v>
      </c>
      <c r="B209">
        <v>62470</v>
      </c>
      <c r="C209">
        <v>0</v>
      </c>
      <c r="D209">
        <v>0</v>
      </c>
      <c r="E209" t="s">
        <v>407</v>
      </c>
      <c r="F209" t="s">
        <v>408</v>
      </c>
      <c r="G209">
        <v>1</v>
      </c>
      <c r="H209" s="6">
        <v>5000000</v>
      </c>
      <c r="I209" s="7">
        <v>45656</v>
      </c>
      <c r="J209" s="7">
        <v>45656</v>
      </c>
      <c r="K209">
        <v>8</v>
      </c>
      <c r="L209" t="s">
        <v>40</v>
      </c>
      <c r="M209" t="s">
        <v>7</v>
      </c>
      <c r="N209" t="s">
        <v>41</v>
      </c>
      <c r="O209" t="s">
        <v>64</v>
      </c>
      <c r="P209" t="s">
        <v>43</v>
      </c>
      <c r="Q209">
        <v>8</v>
      </c>
      <c r="R209">
        <v>0</v>
      </c>
      <c r="S209">
        <v>0</v>
      </c>
      <c r="U209">
        <v>400000</v>
      </c>
      <c r="V209">
        <v>400000</v>
      </c>
      <c r="W209">
        <v>0</v>
      </c>
      <c r="X209">
        <v>0</v>
      </c>
      <c r="Y209" t="s">
        <v>229</v>
      </c>
    </row>
    <row r="210" spans="1:25" x14ac:dyDescent="0.25">
      <c r="A210">
        <v>209</v>
      </c>
      <c r="B210">
        <v>62451</v>
      </c>
      <c r="C210">
        <v>0</v>
      </c>
      <c r="D210">
        <v>0</v>
      </c>
      <c r="E210" t="s">
        <v>409</v>
      </c>
      <c r="F210" t="s">
        <v>410</v>
      </c>
      <c r="G210">
        <v>1</v>
      </c>
      <c r="H210" s="6">
        <v>375000000</v>
      </c>
      <c r="I210" s="7">
        <v>45656</v>
      </c>
      <c r="J210" s="7">
        <v>45656</v>
      </c>
      <c r="K210">
        <v>15</v>
      </c>
      <c r="L210" t="s">
        <v>40</v>
      </c>
      <c r="M210" t="s">
        <v>5</v>
      </c>
      <c r="N210" t="s">
        <v>41</v>
      </c>
      <c r="O210" t="s">
        <v>77</v>
      </c>
      <c r="P210" t="s">
        <v>43</v>
      </c>
      <c r="Q210">
        <v>4.9000000000000004</v>
      </c>
      <c r="R210">
        <v>5.4</v>
      </c>
      <c r="S210">
        <v>4.7</v>
      </c>
      <c r="U210">
        <v>56250000</v>
      </c>
      <c r="V210">
        <v>18375000</v>
      </c>
      <c r="W210">
        <v>20250000</v>
      </c>
      <c r="X210">
        <v>17625000</v>
      </c>
      <c r="Y210" t="s">
        <v>112</v>
      </c>
    </row>
    <row r="211" spans="1:25" x14ac:dyDescent="0.25">
      <c r="A211">
        <v>210</v>
      </c>
      <c r="B211">
        <v>62464</v>
      </c>
      <c r="C211">
        <v>0</v>
      </c>
      <c r="D211">
        <v>0</v>
      </c>
      <c r="E211" t="s">
        <v>411</v>
      </c>
      <c r="F211" t="s">
        <v>412</v>
      </c>
      <c r="G211">
        <v>1</v>
      </c>
      <c r="H211" s="6">
        <v>13218537</v>
      </c>
      <c r="I211" s="7">
        <v>45656</v>
      </c>
      <c r="J211" s="7">
        <v>45656</v>
      </c>
      <c r="K211">
        <v>9</v>
      </c>
      <c r="L211" t="s">
        <v>40</v>
      </c>
      <c r="M211" t="s">
        <v>5</v>
      </c>
      <c r="N211" t="s">
        <v>41</v>
      </c>
      <c r="O211" t="s">
        <v>77</v>
      </c>
      <c r="P211" t="s">
        <v>43</v>
      </c>
      <c r="Q211">
        <v>9</v>
      </c>
      <c r="R211">
        <v>0</v>
      </c>
      <c r="S211">
        <v>0</v>
      </c>
      <c r="U211">
        <v>1189668</v>
      </c>
      <c r="V211">
        <v>1189668</v>
      </c>
      <c r="W211">
        <v>0</v>
      </c>
      <c r="X211">
        <v>0</v>
      </c>
      <c r="Y211" t="s">
        <v>94</v>
      </c>
    </row>
    <row r="212" spans="1:25" x14ac:dyDescent="0.25">
      <c r="A212">
        <v>211</v>
      </c>
      <c r="B212">
        <v>62525</v>
      </c>
      <c r="C212">
        <v>0</v>
      </c>
      <c r="D212">
        <v>0</v>
      </c>
      <c r="E212" t="s">
        <v>413</v>
      </c>
      <c r="F212" t="s">
        <v>414</v>
      </c>
      <c r="G212">
        <v>1</v>
      </c>
      <c r="H212" s="6">
        <v>10381482</v>
      </c>
      <c r="I212" s="7">
        <v>45656</v>
      </c>
      <c r="J212" s="7">
        <v>45656</v>
      </c>
      <c r="K212">
        <v>9</v>
      </c>
      <c r="L212" t="s">
        <v>40</v>
      </c>
      <c r="M212" t="s">
        <v>9</v>
      </c>
      <c r="N212" t="s">
        <v>41</v>
      </c>
      <c r="O212" t="s">
        <v>42</v>
      </c>
      <c r="P212" t="s">
        <v>43</v>
      </c>
      <c r="Q212">
        <v>9</v>
      </c>
      <c r="R212">
        <v>0</v>
      </c>
      <c r="S212">
        <v>0</v>
      </c>
      <c r="U212">
        <v>934333</v>
      </c>
      <c r="V212">
        <v>934333</v>
      </c>
      <c r="W212">
        <v>0</v>
      </c>
      <c r="X212">
        <v>0</v>
      </c>
      <c r="Y212" t="s">
        <v>44</v>
      </c>
    </row>
    <row r="213" spans="1:25" x14ac:dyDescent="0.25">
      <c r="A213">
        <v>212</v>
      </c>
      <c r="B213">
        <v>62409</v>
      </c>
      <c r="C213">
        <v>0</v>
      </c>
      <c r="D213">
        <v>0</v>
      </c>
      <c r="E213" t="s">
        <v>415</v>
      </c>
      <c r="F213" t="s">
        <v>416</v>
      </c>
      <c r="G213">
        <v>1</v>
      </c>
      <c r="H213" s="6">
        <v>55325988</v>
      </c>
      <c r="I213" s="7">
        <v>45656</v>
      </c>
      <c r="J213" s="7">
        <v>45656</v>
      </c>
      <c r="K213">
        <v>4</v>
      </c>
      <c r="L213" t="s">
        <v>40</v>
      </c>
      <c r="M213" t="s">
        <v>5</v>
      </c>
      <c r="N213" t="s">
        <v>41</v>
      </c>
      <c r="O213" t="s">
        <v>77</v>
      </c>
      <c r="P213" t="s">
        <v>43</v>
      </c>
      <c r="Q213">
        <v>4</v>
      </c>
      <c r="R213">
        <v>0</v>
      </c>
      <c r="S213">
        <v>0</v>
      </c>
      <c r="U213">
        <v>2213040</v>
      </c>
      <c r="V213">
        <v>2213040</v>
      </c>
      <c r="W213">
        <v>0</v>
      </c>
      <c r="X213">
        <v>0</v>
      </c>
      <c r="Y213" t="s">
        <v>44</v>
      </c>
    </row>
    <row r="214" spans="1:25" x14ac:dyDescent="0.25">
      <c r="A214">
        <v>213</v>
      </c>
      <c r="B214">
        <v>62382</v>
      </c>
      <c r="C214">
        <v>0</v>
      </c>
      <c r="D214">
        <v>0</v>
      </c>
      <c r="E214" t="s">
        <v>417</v>
      </c>
      <c r="F214" t="s">
        <v>418</v>
      </c>
      <c r="G214">
        <v>1</v>
      </c>
      <c r="H214" s="6">
        <v>50000000</v>
      </c>
      <c r="I214" s="7">
        <v>45656</v>
      </c>
      <c r="J214" s="7">
        <v>45656</v>
      </c>
      <c r="K214">
        <v>15</v>
      </c>
      <c r="L214" t="s">
        <v>40</v>
      </c>
      <c r="M214" t="s">
        <v>5</v>
      </c>
      <c r="N214" t="s">
        <v>41</v>
      </c>
      <c r="O214" t="s">
        <v>57</v>
      </c>
      <c r="P214" t="s">
        <v>43</v>
      </c>
      <c r="Q214">
        <v>4.7</v>
      </c>
      <c r="R214">
        <v>10.3</v>
      </c>
      <c r="S214">
        <v>0</v>
      </c>
      <c r="U214">
        <v>7500000</v>
      </c>
      <c r="V214">
        <v>2350000</v>
      </c>
      <c r="W214">
        <v>5150000</v>
      </c>
      <c r="X214">
        <v>0</v>
      </c>
      <c r="Y214" t="s">
        <v>48</v>
      </c>
    </row>
    <row r="215" spans="1:25" x14ac:dyDescent="0.25">
      <c r="A215">
        <v>214</v>
      </c>
      <c r="B215">
        <v>62317</v>
      </c>
      <c r="C215">
        <v>0</v>
      </c>
      <c r="D215">
        <v>0</v>
      </c>
      <c r="E215" t="s">
        <v>419</v>
      </c>
      <c r="F215" t="s">
        <v>420</v>
      </c>
      <c r="G215">
        <v>1</v>
      </c>
      <c r="H215" s="6">
        <v>34416612</v>
      </c>
      <c r="I215" s="7">
        <v>45656</v>
      </c>
      <c r="J215" s="7">
        <v>45656</v>
      </c>
      <c r="K215">
        <v>15</v>
      </c>
      <c r="L215" t="s">
        <v>40</v>
      </c>
      <c r="M215" t="s">
        <v>9</v>
      </c>
      <c r="N215" t="s">
        <v>41</v>
      </c>
      <c r="O215" t="s">
        <v>42</v>
      </c>
      <c r="P215" t="s">
        <v>43</v>
      </c>
      <c r="Q215">
        <v>15</v>
      </c>
      <c r="R215">
        <v>0</v>
      </c>
      <c r="S215">
        <v>0</v>
      </c>
      <c r="U215">
        <v>5162492</v>
      </c>
      <c r="V215">
        <v>5162492</v>
      </c>
      <c r="W215">
        <v>0</v>
      </c>
      <c r="X215">
        <v>0</v>
      </c>
      <c r="Y215" t="s">
        <v>67</v>
      </c>
    </row>
    <row r="216" spans="1:25" x14ac:dyDescent="0.25">
      <c r="A216">
        <v>215</v>
      </c>
      <c r="B216">
        <v>62383</v>
      </c>
      <c r="C216">
        <v>0</v>
      </c>
      <c r="D216">
        <v>0</v>
      </c>
      <c r="E216" t="s">
        <v>421</v>
      </c>
      <c r="F216" t="s">
        <v>422</v>
      </c>
      <c r="G216">
        <v>1</v>
      </c>
      <c r="H216" s="6">
        <v>6154636</v>
      </c>
      <c r="I216" s="7">
        <v>45656</v>
      </c>
      <c r="J216" s="7">
        <v>45656</v>
      </c>
      <c r="K216">
        <v>4</v>
      </c>
      <c r="L216" t="s">
        <v>40</v>
      </c>
      <c r="M216" t="s">
        <v>5</v>
      </c>
      <c r="N216" t="s">
        <v>41</v>
      </c>
      <c r="O216" t="s">
        <v>77</v>
      </c>
      <c r="P216" t="s">
        <v>43</v>
      </c>
      <c r="Q216">
        <v>4</v>
      </c>
      <c r="R216">
        <v>0</v>
      </c>
      <c r="S216">
        <v>0</v>
      </c>
      <c r="U216">
        <v>246185</v>
      </c>
      <c r="V216">
        <v>246185</v>
      </c>
      <c r="W216">
        <v>0</v>
      </c>
      <c r="X216">
        <v>0</v>
      </c>
      <c r="Y216" t="s">
        <v>44</v>
      </c>
    </row>
    <row r="217" spans="1:25" x14ac:dyDescent="0.25">
      <c r="A217">
        <v>216</v>
      </c>
      <c r="B217">
        <v>62452</v>
      </c>
      <c r="C217">
        <v>0</v>
      </c>
      <c r="D217">
        <v>0</v>
      </c>
      <c r="E217" t="s">
        <v>423</v>
      </c>
      <c r="F217" t="s">
        <v>424</v>
      </c>
      <c r="G217">
        <v>1</v>
      </c>
      <c r="H217" s="6">
        <v>17000000</v>
      </c>
      <c r="I217" s="7">
        <v>45656</v>
      </c>
      <c r="J217" s="7">
        <v>45656</v>
      </c>
      <c r="K217">
        <v>15</v>
      </c>
      <c r="L217" t="s">
        <v>40</v>
      </c>
      <c r="M217" t="s">
        <v>5</v>
      </c>
      <c r="N217" t="s">
        <v>41</v>
      </c>
      <c r="O217" t="s">
        <v>77</v>
      </c>
      <c r="P217" t="s">
        <v>43</v>
      </c>
      <c r="Q217">
        <v>4.9000000000000004</v>
      </c>
      <c r="R217">
        <v>5.4</v>
      </c>
      <c r="S217">
        <v>4.7</v>
      </c>
      <c r="U217">
        <v>2550000</v>
      </c>
      <c r="V217">
        <v>833000</v>
      </c>
      <c r="W217">
        <v>918000</v>
      </c>
      <c r="X217">
        <v>799000</v>
      </c>
      <c r="Y217" t="s">
        <v>112</v>
      </c>
    </row>
    <row r="218" spans="1:25" x14ac:dyDescent="0.25">
      <c r="A218">
        <v>217</v>
      </c>
      <c r="B218">
        <v>62384</v>
      </c>
      <c r="C218">
        <v>0</v>
      </c>
      <c r="D218">
        <v>0</v>
      </c>
      <c r="E218" t="s">
        <v>425</v>
      </c>
      <c r="F218" t="s">
        <v>426</v>
      </c>
      <c r="G218">
        <v>1</v>
      </c>
      <c r="H218" s="6">
        <v>4167227</v>
      </c>
      <c r="I218" s="7">
        <v>45656</v>
      </c>
      <c r="J218" s="7">
        <v>45656</v>
      </c>
      <c r="K218">
        <v>4</v>
      </c>
      <c r="L218" t="s">
        <v>40</v>
      </c>
      <c r="M218" t="s">
        <v>5</v>
      </c>
      <c r="N218" t="s">
        <v>41</v>
      </c>
      <c r="O218" t="s">
        <v>77</v>
      </c>
      <c r="P218" t="s">
        <v>43</v>
      </c>
      <c r="Q218">
        <v>4</v>
      </c>
      <c r="R218">
        <v>0</v>
      </c>
      <c r="S218">
        <v>0</v>
      </c>
      <c r="U218">
        <v>166689</v>
      </c>
      <c r="V218">
        <v>166689</v>
      </c>
      <c r="W218">
        <v>0</v>
      </c>
      <c r="X218">
        <v>0</v>
      </c>
      <c r="Y218" t="s">
        <v>44</v>
      </c>
    </row>
    <row r="219" spans="1:25" x14ac:dyDescent="0.25">
      <c r="A219">
        <v>218</v>
      </c>
      <c r="B219">
        <v>62472</v>
      </c>
      <c r="C219">
        <v>0</v>
      </c>
      <c r="D219">
        <v>0</v>
      </c>
      <c r="E219" t="s">
        <v>427</v>
      </c>
      <c r="F219" t="s">
        <v>428</v>
      </c>
      <c r="G219">
        <v>1</v>
      </c>
      <c r="H219" s="6">
        <v>1000000</v>
      </c>
      <c r="I219" s="7">
        <v>45656</v>
      </c>
      <c r="J219" s="7">
        <v>45656</v>
      </c>
      <c r="K219">
        <v>13</v>
      </c>
      <c r="L219" t="s">
        <v>40</v>
      </c>
      <c r="M219" t="s">
        <v>3</v>
      </c>
      <c r="N219" t="s">
        <v>41</v>
      </c>
      <c r="O219" t="s">
        <v>51</v>
      </c>
      <c r="P219" t="s">
        <v>43</v>
      </c>
      <c r="Q219">
        <v>13</v>
      </c>
      <c r="R219">
        <v>0</v>
      </c>
      <c r="S219">
        <v>0</v>
      </c>
      <c r="U219">
        <v>130000</v>
      </c>
      <c r="V219">
        <v>130000</v>
      </c>
      <c r="W219">
        <v>0</v>
      </c>
      <c r="X219">
        <v>0</v>
      </c>
      <c r="Y219" t="s">
        <v>81</v>
      </c>
    </row>
    <row r="220" spans="1:25" x14ac:dyDescent="0.25">
      <c r="A220">
        <v>219</v>
      </c>
      <c r="B220">
        <v>62385</v>
      </c>
      <c r="C220">
        <v>0</v>
      </c>
      <c r="D220">
        <v>0</v>
      </c>
      <c r="E220" t="s">
        <v>429</v>
      </c>
      <c r="F220" t="s">
        <v>430</v>
      </c>
      <c r="G220">
        <v>1</v>
      </c>
      <c r="H220" s="6">
        <v>4324969</v>
      </c>
      <c r="I220" s="7">
        <v>45656</v>
      </c>
      <c r="J220" s="7">
        <v>45656</v>
      </c>
      <c r="K220">
        <v>15</v>
      </c>
      <c r="L220" t="s">
        <v>40</v>
      </c>
      <c r="M220" t="s">
        <v>5</v>
      </c>
      <c r="N220" t="s">
        <v>41</v>
      </c>
      <c r="O220" t="s">
        <v>54</v>
      </c>
      <c r="P220" t="s">
        <v>43</v>
      </c>
      <c r="Q220">
        <v>9</v>
      </c>
      <c r="R220">
        <v>6</v>
      </c>
      <c r="S220">
        <v>0</v>
      </c>
      <c r="U220">
        <v>648745</v>
      </c>
      <c r="V220">
        <v>389247</v>
      </c>
      <c r="W220">
        <v>259498</v>
      </c>
      <c r="X220">
        <v>0</v>
      </c>
      <c r="Y220" t="s">
        <v>48</v>
      </c>
    </row>
    <row r="221" spans="1:25" x14ac:dyDescent="0.25">
      <c r="A221">
        <v>220</v>
      </c>
      <c r="B221">
        <v>62386</v>
      </c>
      <c r="C221">
        <v>0</v>
      </c>
      <c r="D221">
        <v>0</v>
      </c>
      <c r="E221" t="s">
        <v>431</v>
      </c>
      <c r="F221" t="s">
        <v>432</v>
      </c>
      <c r="G221">
        <v>1</v>
      </c>
      <c r="H221" s="6">
        <v>16000000</v>
      </c>
      <c r="I221" s="7">
        <v>45656</v>
      </c>
      <c r="J221" s="7">
        <v>45656</v>
      </c>
      <c r="K221">
        <v>9</v>
      </c>
      <c r="L221" t="s">
        <v>40</v>
      </c>
      <c r="M221" t="s">
        <v>5</v>
      </c>
      <c r="N221" t="s">
        <v>41</v>
      </c>
      <c r="O221" t="s">
        <v>57</v>
      </c>
      <c r="P221" t="s">
        <v>43</v>
      </c>
      <c r="Q221">
        <v>9</v>
      </c>
      <c r="R221">
        <v>0</v>
      </c>
      <c r="S221">
        <v>0</v>
      </c>
      <c r="U221">
        <v>1440000</v>
      </c>
      <c r="V221">
        <v>1440000</v>
      </c>
      <c r="W221">
        <v>0</v>
      </c>
      <c r="X221">
        <v>0</v>
      </c>
      <c r="Y221" t="s">
        <v>48</v>
      </c>
    </row>
    <row r="222" spans="1:25" x14ac:dyDescent="0.25">
      <c r="A222">
        <v>221</v>
      </c>
      <c r="B222">
        <v>62387</v>
      </c>
      <c r="C222">
        <v>0</v>
      </c>
      <c r="D222">
        <v>0</v>
      </c>
      <c r="E222" t="s">
        <v>433</v>
      </c>
      <c r="F222" t="s">
        <v>434</v>
      </c>
      <c r="G222">
        <v>1</v>
      </c>
      <c r="H222" s="6">
        <v>8878206</v>
      </c>
      <c r="I222" s="7">
        <v>45656</v>
      </c>
      <c r="J222" s="7">
        <v>45656</v>
      </c>
      <c r="K222">
        <v>4</v>
      </c>
      <c r="L222" t="s">
        <v>40</v>
      </c>
      <c r="M222" t="s">
        <v>5</v>
      </c>
      <c r="N222" t="s">
        <v>41</v>
      </c>
      <c r="O222" t="s">
        <v>77</v>
      </c>
      <c r="P222" t="s">
        <v>43</v>
      </c>
      <c r="Q222">
        <v>4</v>
      </c>
      <c r="R222">
        <v>0</v>
      </c>
      <c r="S222">
        <v>0</v>
      </c>
      <c r="U222">
        <v>355128</v>
      </c>
      <c r="V222">
        <v>355128</v>
      </c>
      <c r="W222">
        <v>0</v>
      </c>
      <c r="X222">
        <v>0</v>
      </c>
      <c r="Y222" t="s">
        <v>44</v>
      </c>
    </row>
    <row r="223" spans="1:25" x14ac:dyDescent="0.25">
      <c r="A223">
        <v>222</v>
      </c>
      <c r="B223">
        <v>62071</v>
      </c>
      <c r="C223">
        <v>0</v>
      </c>
      <c r="D223">
        <v>0</v>
      </c>
      <c r="E223" t="s">
        <v>435</v>
      </c>
      <c r="F223" t="s">
        <v>436</v>
      </c>
      <c r="G223">
        <v>1</v>
      </c>
      <c r="H223" s="6">
        <v>8810902</v>
      </c>
      <c r="I223" s="7">
        <v>45656</v>
      </c>
      <c r="J223" s="7">
        <v>45656</v>
      </c>
      <c r="K223">
        <v>10</v>
      </c>
      <c r="L223" t="s">
        <v>40</v>
      </c>
      <c r="M223" t="s">
        <v>5</v>
      </c>
      <c r="N223" t="s">
        <v>41</v>
      </c>
      <c r="O223" t="s">
        <v>77</v>
      </c>
      <c r="P223" t="s">
        <v>43</v>
      </c>
      <c r="Q223">
        <v>10</v>
      </c>
      <c r="R223">
        <v>0</v>
      </c>
      <c r="S223">
        <v>0</v>
      </c>
      <c r="U223">
        <v>881090</v>
      </c>
      <c r="V223">
        <v>881090</v>
      </c>
      <c r="W223">
        <v>0</v>
      </c>
      <c r="X223">
        <v>0</v>
      </c>
      <c r="Y223" t="s">
        <v>437</v>
      </c>
    </row>
    <row r="224" spans="1:25" x14ac:dyDescent="0.25">
      <c r="A224">
        <v>223</v>
      </c>
      <c r="B224">
        <v>62528</v>
      </c>
      <c r="C224">
        <v>0</v>
      </c>
      <c r="D224">
        <v>0</v>
      </c>
      <c r="E224" t="s">
        <v>438</v>
      </c>
      <c r="F224" t="s">
        <v>439</v>
      </c>
      <c r="G224">
        <v>1</v>
      </c>
      <c r="H224" s="6">
        <v>2354917</v>
      </c>
      <c r="I224" s="7">
        <v>45656</v>
      </c>
      <c r="J224" s="7">
        <v>45656</v>
      </c>
      <c r="K224">
        <v>9</v>
      </c>
      <c r="L224" t="s">
        <v>40</v>
      </c>
      <c r="M224" t="s">
        <v>9</v>
      </c>
      <c r="N224" t="s">
        <v>41</v>
      </c>
      <c r="O224" t="s">
        <v>42</v>
      </c>
      <c r="P224" t="s">
        <v>43</v>
      </c>
      <c r="Q224">
        <v>9</v>
      </c>
      <c r="R224">
        <v>0</v>
      </c>
      <c r="S224">
        <v>0</v>
      </c>
      <c r="U224">
        <v>211943</v>
      </c>
      <c r="V224">
        <v>211943</v>
      </c>
      <c r="W224">
        <v>0</v>
      </c>
      <c r="X224">
        <v>0</v>
      </c>
      <c r="Y224" t="s">
        <v>48</v>
      </c>
    </row>
    <row r="225" spans="1:25" x14ac:dyDescent="0.25">
      <c r="A225">
        <v>224</v>
      </c>
      <c r="B225">
        <v>62307</v>
      </c>
      <c r="C225">
        <v>0</v>
      </c>
      <c r="D225">
        <v>0</v>
      </c>
      <c r="E225" t="s">
        <v>440</v>
      </c>
      <c r="F225" t="s">
        <v>441</v>
      </c>
      <c r="G225">
        <v>1</v>
      </c>
      <c r="H225" s="6">
        <v>6000000</v>
      </c>
      <c r="I225" s="7">
        <v>45656</v>
      </c>
      <c r="J225" s="7">
        <v>45656</v>
      </c>
      <c r="K225">
        <v>9</v>
      </c>
      <c r="L225" t="s">
        <v>40</v>
      </c>
      <c r="M225" t="s">
        <v>5</v>
      </c>
      <c r="N225" t="s">
        <v>41</v>
      </c>
      <c r="O225" t="s">
        <v>47</v>
      </c>
      <c r="P225" t="s">
        <v>43</v>
      </c>
      <c r="Q225">
        <v>9</v>
      </c>
      <c r="R225">
        <v>0</v>
      </c>
      <c r="S225">
        <v>0</v>
      </c>
      <c r="U225">
        <v>540000</v>
      </c>
      <c r="V225">
        <v>540000</v>
      </c>
      <c r="W225">
        <v>0</v>
      </c>
      <c r="X225">
        <v>0</v>
      </c>
      <c r="Y225" t="s">
        <v>48</v>
      </c>
    </row>
    <row r="226" spans="1:25" x14ac:dyDescent="0.25">
      <c r="A226">
        <v>225</v>
      </c>
      <c r="B226">
        <v>62577</v>
      </c>
      <c r="C226">
        <v>0</v>
      </c>
      <c r="D226">
        <v>0</v>
      </c>
      <c r="E226" t="s">
        <v>442</v>
      </c>
      <c r="F226" t="s">
        <v>443</v>
      </c>
      <c r="G226">
        <v>1</v>
      </c>
      <c r="H226" s="6">
        <v>910667</v>
      </c>
      <c r="I226" s="7">
        <v>45656</v>
      </c>
      <c r="J226" s="7">
        <v>45656</v>
      </c>
      <c r="K226">
        <v>8</v>
      </c>
      <c r="L226" t="s">
        <v>40</v>
      </c>
      <c r="M226" t="s">
        <v>5</v>
      </c>
      <c r="N226" t="s">
        <v>41</v>
      </c>
      <c r="O226" t="s">
        <v>57</v>
      </c>
      <c r="P226" t="s">
        <v>43</v>
      </c>
      <c r="Q226">
        <v>8</v>
      </c>
      <c r="R226">
        <v>0</v>
      </c>
      <c r="S226">
        <v>0</v>
      </c>
      <c r="U226">
        <v>72853</v>
      </c>
      <c r="V226">
        <v>72853</v>
      </c>
      <c r="W226">
        <v>0</v>
      </c>
      <c r="X226">
        <v>0</v>
      </c>
      <c r="Y226" t="s">
        <v>444</v>
      </c>
    </row>
    <row r="227" spans="1:25" x14ac:dyDescent="0.25">
      <c r="A227">
        <v>226</v>
      </c>
      <c r="B227">
        <v>62306</v>
      </c>
      <c r="C227">
        <v>0</v>
      </c>
      <c r="D227">
        <v>0</v>
      </c>
      <c r="E227" t="s">
        <v>445</v>
      </c>
      <c r="F227" t="s">
        <v>446</v>
      </c>
      <c r="G227">
        <v>1</v>
      </c>
      <c r="H227" s="6">
        <v>3000000</v>
      </c>
      <c r="I227" s="7">
        <v>45656</v>
      </c>
      <c r="J227" s="7">
        <v>45656</v>
      </c>
      <c r="K227">
        <v>9</v>
      </c>
      <c r="L227" t="s">
        <v>40</v>
      </c>
      <c r="M227" t="s">
        <v>5</v>
      </c>
      <c r="N227" t="s">
        <v>41</v>
      </c>
      <c r="O227" t="s">
        <v>47</v>
      </c>
      <c r="P227" t="s">
        <v>43</v>
      </c>
      <c r="Q227">
        <v>9</v>
      </c>
      <c r="R227">
        <v>0</v>
      </c>
      <c r="S227">
        <v>0</v>
      </c>
      <c r="U227">
        <v>270000</v>
      </c>
      <c r="V227">
        <v>270000</v>
      </c>
      <c r="W227">
        <v>0</v>
      </c>
      <c r="X227">
        <v>0</v>
      </c>
      <c r="Y227" t="s">
        <v>48</v>
      </c>
    </row>
    <row r="228" spans="1:25" x14ac:dyDescent="0.25">
      <c r="A228">
        <v>227</v>
      </c>
      <c r="B228">
        <v>62388</v>
      </c>
      <c r="C228">
        <v>0</v>
      </c>
      <c r="D228">
        <v>0</v>
      </c>
      <c r="E228" t="s">
        <v>447</v>
      </c>
      <c r="F228" t="s">
        <v>448</v>
      </c>
      <c r="G228">
        <v>1</v>
      </c>
      <c r="H228" s="6">
        <v>17853836</v>
      </c>
      <c r="I228" s="7">
        <v>45656</v>
      </c>
      <c r="J228" s="7">
        <v>45656</v>
      </c>
      <c r="K228">
        <v>4</v>
      </c>
      <c r="L228" t="s">
        <v>40</v>
      </c>
      <c r="M228" t="s">
        <v>5</v>
      </c>
      <c r="N228" t="s">
        <v>41</v>
      </c>
      <c r="O228" t="s">
        <v>77</v>
      </c>
      <c r="P228" t="s">
        <v>43</v>
      </c>
      <c r="Q228">
        <v>4</v>
      </c>
      <c r="R228">
        <v>0</v>
      </c>
      <c r="S228">
        <v>0</v>
      </c>
      <c r="U228">
        <v>714153</v>
      </c>
      <c r="V228">
        <v>714153</v>
      </c>
      <c r="W228">
        <v>0</v>
      </c>
      <c r="X228">
        <v>0</v>
      </c>
      <c r="Y228" t="s">
        <v>44</v>
      </c>
    </row>
    <row r="229" spans="1:25" x14ac:dyDescent="0.25">
      <c r="A229">
        <v>228</v>
      </c>
      <c r="B229">
        <v>62330</v>
      </c>
      <c r="C229">
        <v>0</v>
      </c>
      <c r="D229">
        <v>0</v>
      </c>
      <c r="E229" t="s">
        <v>449</v>
      </c>
      <c r="F229" t="s">
        <v>450</v>
      </c>
      <c r="G229">
        <v>1</v>
      </c>
      <c r="H229" s="6">
        <v>87695806</v>
      </c>
      <c r="I229" s="7">
        <v>45656</v>
      </c>
      <c r="J229" s="7">
        <v>45656</v>
      </c>
      <c r="K229">
        <v>8</v>
      </c>
      <c r="L229" t="s">
        <v>40</v>
      </c>
      <c r="M229" t="s">
        <v>5</v>
      </c>
      <c r="N229" t="s">
        <v>41</v>
      </c>
      <c r="O229" t="s">
        <v>77</v>
      </c>
      <c r="P229" t="s">
        <v>43</v>
      </c>
      <c r="Q229">
        <v>6</v>
      </c>
      <c r="R229">
        <v>2</v>
      </c>
      <c r="S229">
        <v>0</v>
      </c>
      <c r="U229">
        <v>7015664</v>
      </c>
      <c r="V229">
        <v>5261748</v>
      </c>
      <c r="W229">
        <v>1753916</v>
      </c>
      <c r="X229">
        <v>0</v>
      </c>
      <c r="Y229" t="s">
        <v>48</v>
      </c>
    </row>
    <row r="230" spans="1:25" x14ac:dyDescent="0.25">
      <c r="A230">
        <v>229</v>
      </c>
      <c r="B230">
        <v>62524</v>
      </c>
      <c r="C230">
        <v>0</v>
      </c>
      <c r="D230">
        <v>0</v>
      </c>
      <c r="E230" t="s">
        <v>451</v>
      </c>
      <c r="F230" t="s">
        <v>452</v>
      </c>
      <c r="G230">
        <v>1</v>
      </c>
      <c r="H230" s="6">
        <v>17843666</v>
      </c>
      <c r="I230" s="7">
        <v>45656</v>
      </c>
      <c r="J230" s="7">
        <v>45656</v>
      </c>
      <c r="K230">
        <v>9</v>
      </c>
      <c r="L230" t="s">
        <v>40</v>
      </c>
      <c r="M230" t="s">
        <v>9</v>
      </c>
      <c r="N230" t="s">
        <v>41</v>
      </c>
      <c r="O230" t="s">
        <v>42</v>
      </c>
      <c r="P230" t="s">
        <v>43</v>
      </c>
      <c r="Q230">
        <v>9</v>
      </c>
      <c r="R230">
        <v>0</v>
      </c>
      <c r="S230">
        <v>0</v>
      </c>
      <c r="U230">
        <v>1605930</v>
      </c>
      <c r="V230">
        <v>1605930</v>
      </c>
      <c r="W230">
        <v>0</v>
      </c>
      <c r="X230">
        <v>0</v>
      </c>
      <c r="Y230" t="s">
        <v>44</v>
      </c>
    </row>
    <row r="231" spans="1:25" x14ac:dyDescent="0.25">
      <c r="A231">
        <v>230</v>
      </c>
      <c r="B231">
        <v>63498</v>
      </c>
      <c r="C231">
        <v>0</v>
      </c>
      <c r="D231">
        <v>0</v>
      </c>
      <c r="E231" t="s">
        <v>453</v>
      </c>
      <c r="F231" t="s">
        <v>454</v>
      </c>
      <c r="G231">
        <v>1</v>
      </c>
      <c r="H231" s="6">
        <v>10000000</v>
      </c>
      <c r="I231" s="7">
        <v>45656</v>
      </c>
      <c r="J231" s="7">
        <v>45656</v>
      </c>
      <c r="K231">
        <v>15</v>
      </c>
      <c r="L231" t="s">
        <v>40</v>
      </c>
      <c r="M231" t="s">
        <v>5</v>
      </c>
      <c r="N231" t="s">
        <v>41</v>
      </c>
      <c r="O231" t="s">
        <v>57</v>
      </c>
      <c r="P231" t="s">
        <v>43</v>
      </c>
      <c r="Q231">
        <v>15</v>
      </c>
      <c r="R231">
        <v>0</v>
      </c>
      <c r="S231">
        <v>0</v>
      </c>
      <c r="U231">
        <v>1500000</v>
      </c>
      <c r="V231">
        <v>1500000</v>
      </c>
      <c r="W231">
        <v>0</v>
      </c>
      <c r="X231">
        <v>0</v>
      </c>
      <c r="Y231" t="s">
        <v>44</v>
      </c>
    </row>
    <row r="232" spans="1:25" x14ac:dyDescent="0.25">
      <c r="A232">
        <v>231</v>
      </c>
      <c r="B232">
        <v>62529</v>
      </c>
      <c r="C232">
        <v>0</v>
      </c>
      <c r="D232">
        <v>0</v>
      </c>
      <c r="E232" t="s">
        <v>455</v>
      </c>
      <c r="F232" t="s">
        <v>456</v>
      </c>
      <c r="G232">
        <v>1</v>
      </c>
      <c r="H232" s="6">
        <v>618616</v>
      </c>
      <c r="I232" s="7">
        <v>45656</v>
      </c>
      <c r="J232" s="7">
        <v>45656</v>
      </c>
      <c r="K232">
        <v>9</v>
      </c>
      <c r="L232" t="s">
        <v>40</v>
      </c>
      <c r="M232" t="s">
        <v>9</v>
      </c>
      <c r="N232" t="s">
        <v>41</v>
      </c>
      <c r="O232" t="s">
        <v>42</v>
      </c>
      <c r="P232" t="s">
        <v>43</v>
      </c>
      <c r="Q232">
        <v>9</v>
      </c>
      <c r="R232">
        <v>0</v>
      </c>
      <c r="S232">
        <v>0</v>
      </c>
      <c r="U232">
        <v>55675</v>
      </c>
      <c r="V232">
        <v>55675</v>
      </c>
      <c r="W232">
        <v>0</v>
      </c>
      <c r="X232">
        <v>0</v>
      </c>
      <c r="Y232" t="s">
        <v>44</v>
      </c>
    </row>
    <row r="233" spans="1:25" x14ac:dyDescent="0.25">
      <c r="A233">
        <v>232</v>
      </c>
      <c r="B233">
        <v>64078</v>
      </c>
      <c r="C233">
        <v>0</v>
      </c>
      <c r="D233">
        <v>0</v>
      </c>
      <c r="E233" t="s">
        <v>457</v>
      </c>
      <c r="F233" t="s">
        <v>458</v>
      </c>
      <c r="G233">
        <v>1</v>
      </c>
      <c r="H233" s="6">
        <v>1473230</v>
      </c>
      <c r="I233" s="7">
        <v>45656</v>
      </c>
      <c r="J233" s="7">
        <v>45656</v>
      </c>
      <c r="K233" t="s">
        <v>137</v>
      </c>
      <c r="L233" t="s">
        <v>459</v>
      </c>
      <c r="M233" t="s">
        <v>5</v>
      </c>
      <c r="N233" t="s">
        <v>41</v>
      </c>
      <c r="O233" t="s">
        <v>47</v>
      </c>
      <c r="P233" t="s">
        <v>43</v>
      </c>
      <c r="Q233">
        <v>12.5</v>
      </c>
      <c r="R233">
        <v>0</v>
      </c>
      <c r="S233">
        <v>0</v>
      </c>
      <c r="U233">
        <v>184154</v>
      </c>
      <c r="V233">
        <v>184154</v>
      </c>
      <c r="W233">
        <v>0</v>
      </c>
      <c r="X233">
        <v>0</v>
      </c>
      <c r="Y233" t="s">
        <v>44</v>
      </c>
    </row>
    <row r="234" spans="1:25" x14ac:dyDescent="0.25">
      <c r="A234">
        <v>233</v>
      </c>
      <c r="B234">
        <v>64079</v>
      </c>
      <c r="C234">
        <v>0</v>
      </c>
      <c r="D234">
        <v>0</v>
      </c>
      <c r="E234" t="s">
        <v>457</v>
      </c>
      <c r="F234" t="s">
        <v>458</v>
      </c>
      <c r="G234">
        <v>1</v>
      </c>
      <c r="H234" s="6">
        <v>26770</v>
      </c>
      <c r="I234" s="7">
        <v>45656</v>
      </c>
      <c r="J234" s="7">
        <v>45656</v>
      </c>
      <c r="K234" t="s">
        <v>137</v>
      </c>
      <c r="L234" t="s">
        <v>40</v>
      </c>
      <c r="M234" t="s">
        <v>5</v>
      </c>
      <c r="N234" t="s">
        <v>41</v>
      </c>
      <c r="O234" t="s">
        <v>47</v>
      </c>
      <c r="P234" t="s">
        <v>43</v>
      </c>
      <c r="Q234">
        <v>12.5</v>
      </c>
      <c r="R234">
        <v>0</v>
      </c>
      <c r="S234">
        <v>0</v>
      </c>
      <c r="U234">
        <v>3346</v>
      </c>
      <c r="V234">
        <v>3346</v>
      </c>
      <c r="W234">
        <v>0</v>
      </c>
      <c r="X234">
        <v>0</v>
      </c>
      <c r="Y234" t="s">
        <v>44</v>
      </c>
    </row>
    <row r="235" spans="1:25" x14ac:dyDescent="0.25">
      <c r="A235">
        <v>234</v>
      </c>
      <c r="B235">
        <v>62411</v>
      </c>
      <c r="C235">
        <v>0</v>
      </c>
      <c r="D235">
        <v>0</v>
      </c>
      <c r="E235" t="s">
        <v>460</v>
      </c>
      <c r="F235" t="s">
        <v>461</v>
      </c>
      <c r="G235">
        <v>1</v>
      </c>
      <c r="H235" s="6">
        <v>48000000</v>
      </c>
      <c r="I235" s="7">
        <v>45656</v>
      </c>
      <c r="J235" s="7">
        <v>45656</v>
      </c>
      <c r="K235" t="s">
        <v>462</v>
      </c>
      <c r="L235" t="s">
        <v>40</v>
      </c>
      <c r="M235" t="s">
        <v>5</v>
      </c>
      <c r="N235" t="s">
        <v>41</v>
      </c>
      <c r="O235" t="s">
        <v>57</v>
      </c>
      <c r="P235" t="s">
        <v>43</v>
      </c>
      <c r="Q235">
        <v>3.5</v>
      </c>
      <c r="R235">
        <v>0</v>
      </c>
      <c r="S235">
        <v>0</v>
      </c>
      <c r="U235">
        <v>1680000</v>
      </c>
      <c r="V235">
        <v>1680000</v>
      </c>
      <c r="W235">
        <v>0</v>
      </c>
      <c r="X235">
        <v>0</v>
      </c>
      <c r="Y235" t="s">
        <v>44</v>
      </c>
    </row>
    <row r="236" spans="1:25" x14ac:dyDescent="0.25">
      <c r="A236">
        <v>235</v>
      </c>
      <c r="B236">
        <v>61644</v>
      </c>
      <c r="C236">
        <v>0</v>
      </c>
      <c r="D236">
        <v>0</v>
      </c>
      <c r="E236" t="s">
        <v>463</v>
      </c>
      <c r="F236" t="s">
        <v>464</v>
      </c>
      <c r="G236">
        <v>1</v>
      </c>
      <c r="H236" s="6">
        <v>45000000</v>
      </c>
      <c r="I236" s="7">
        <v>45656</v>
      </c>
      <c r="J236" s="7">
        <v>45656</v>
      </c>
      <c r="K236">
        <v>7</v>
      </c>
      <c r="L236" t="s">
        <v>40</v>
      </c>
      <c r="M236" t="s">
        <v>5</v>
      </c>
      <c r="N236" t="s">
        <v>41</v>
      </c>
      <c r="O236" t="s">
        <v>77</v>
      </c>
      <c r="P236" t="s">
        <v>43</v>
      </c>
      <c r="Q236">
        <v>7</v>
      </c>
      <c r="R236">
        <v>0</v>
      </c>
      <c r="S236">
        <v>0</v>
      </c>
      <c r="U236">
        <v>3150000</v>
      </c>
      <c r="V236">
        <v>3150000</v>
      </c>
      <c r="W236">
        <v>0</v>
      </c>
      <c r="X236">
        <v>0</v>
      </c>
      <c r="Y236" t="s">
        <v>48</v>
      </c>
    </row>
    <row r="237" spans="1:25" x14ac:dyDescent="0.25">
      <c r="A237">
        <v>236</v>
      </c>
      <c r="B237">
        <v>62576</v>
      </c>
      <c r="C237">
        <v>0</v>
      </c>
      <c r="D237">
        <v>0</v>
      </c>
      <c r="E237" t="s">
        <v>465</v>
      </c>
      <c r="F237" t="s">
        <v>466</v>
      </c>
      <c r="G237">
        <v>1</v>
      </c>
      <c r="H237" s="6">
        <v>5759333</v>
      </c>
      <c r="I237" s="7">
        <v>45656</v>
      </c>
      <c r="J237" s="7">
        <v>45656</v>
      </c>
      <c r="K237">
        <v>8</v>
      </c>
      <c r="L237" t="s">
        <v>40</v>
      </c>
      <c r="M237" t="s">
        <v>5</v>
      </c>
      <c r="N237" t="s">
        <v>41</v>
      </c>
      <c r="O237" t="s">
        <v>57</v>
      </c>
      <c r="P237" t="s">
        <v>43</v>
      </c>
      <c r="Q237">
        <v>8</v>
      </c>
      <c r="R237">
        <v>0</v>
      </c>
      <c r="S237">
        <v>0</v>
      </c>
      <c r="U237">
        <v>460747</v>
      </c>
      <c r="V237">
        <v>460747</v>
      </c>
      <c r="W237">
        <v>0</v>
      </c>
      <c r="X237">
        <v>0</v>
      </c>
      <c r="Y237" t="s">
        <v>444</v>
      </c>
    </row>
    <row r="238" spans="1:25" x14ac:dyDescent="0.25">
      <c r="A238">
        <v>237</v>
      </c>
      <c r="B238">
        <v>62390</v>
      </c>
      <c r="C238">
        <v>0</v>
      </c>
      <c r="D238">
        <v>0</v>
      </c>
      <c r="E238" t="s">
        <v>467</v>
      </c>
      <c r="F238" t="s">
        <v>468</v>
      </c>
      <c r="G238">
        <v>1</v>
      </c>
      <c r="H238" s="6">
        <v>27214911</v>
      </c>
      <c r="I238" s="7">
        <v>45656</v>
      </c>
      <c r="J238" s="7">
        <v>45656</v>
      </c>
      <c r="K238">
        <v>4</v>
      </c>
      <c r="L238" t="s">
        <v>40</v>
      </c>
      <c r="M238" t="s">
        <v>5</v>
      </c>
      <c r="N238" t="s">
        <v>41</v>
      </c>
      <c r="O238" t="s">
        <v>77</v>
      </c>
      <c r="P238" t="s">
        <v>43</v>
      </c>
      <c r="Q238">
        <v>4</v>
      </c>
      <c r="R238">
        <v>0</v>
      </c>
      <c r="S238">
        <v>0</v>
      </c>
      <c r="U238">
        <v>1088596</v>
      </c>
      <c r="V238">
        <v>1088596</v>
      </c>
      <c r="W238">
        <v>0</v>
      </c>
      <c r="X238">
        <v>0</v>
      </c>
      <c r="Y238" t="s">
        <v>44</v>
      </c>
    </row>
    <row r="239" spans="1:25" x14ac:dyDescent="0.25">
      <c r="A239">
        <v>238</v>
      </c>
      <c r="B239">
        <v>62510</v>
      </c>
      <c r="C239">
        <v>0</v>
      </c>
      <c r="D239">
        <v>0</v>
      </c>
      <c r="E239" t="s">
        <v>469</v>
      </c>
      <c r="F239" t="s">
        <v>470</v>
      </c>
      <c r="G239">
        <v>1</v>
      </c>
      <c r="H239" s="6">
        <v>350000</v>
      </c>
      <c r="I239" s="7">
        <v>45656</v>
      </c>
      <c r="J239" s="7">
        <v>45656</v>
      </c>
      <c r="K239">
        <v>15</v>
      </c>
      <c r="L239" t="s">
        <v>40</v>
      </c>
      <c r="M239" t="s">
        <v>9</v>
      </c>
      <c r="N239" t="s">
        <v>41</v>
      </c>
      <c r="O239" t="s">
        <v>42</v>
      </c>
      <c r="P239" t="s">
        <v>43</v>
      </c>
      <c r="Q239">
        <v>15</v>
      </c>
      <c r="R239">
        <v>0</v>
      </c>
      <c r="S239">
        <v>0</v>
      </c>
      <c r="U239">
        <v>52500</v>
      </c>
      <c r="V239">
        <v>52500</v>
      </c>
      <c r="W239">
        <v>0</v>
      </c>
      <c r="X239">
        <v>0</v>
      </c>
      <c r="Y239" t="s">
        <v>44</v>
      </c>
    </row>
    <row r="240" spans="1:25" x14ac:dyDescent="0.25">
      <c r="A240">
        <v>239</v>
      </c>
      <c r="B240">
        <v>62391</v>
      </c>
      <c r="C240">
        <v>0</v>
      </c>
      <c r="D240">
        <v>0</v>
      </c>
      <c r="E240" t="s">
        <v>471</v>
      </c>
      <c r="F240" t="s">
        <v>472</v>
      </c>
      <c r="G240">
        <v>1</v>
      </c>
      <c r="H240" s="6">
        <v>11151253</v>
      </c>
      <c r="I240" s="7">
        <v>45656</v>
      </c>
      <c r="J240" s="7">
        <v>45656</v>
      </c>
      <c r="K240">
        <v>4</v>
      </c>
      <c r="L240" t="s">
        <v>40</v>
      </c>
      <c r="M240" t="s">
        <v>5</v>
      </c>
      <c r="N240" t="s">
        <v>41</v>
      </c>
      <c r="O240" t="s">
        <v>77</v>
      </c>
      <c r="P240" t="s">
        <v>43</v>
      </c>
      <c r="Q240">
        <v>4</v>
      </c>
      <c r="R240">
        <v>0</v>
      </c>
      <c r="S240">
        <v>0</v>
      </c>
      <c r="U240">
        <v>446050</v>
      </c>
      <c r="V240">
        <v>446050</v>
      </c>
      <c r="W240">
        <v>0</v>
      </c>
      <c r="X240">
        <v>0</v>
      </c>
      <c r="Y240" t="s">
        <v>44</v>
      </c>
    </row>
    <row r="241" spans="1:25" x14ac:dyDescent="0.25">
      <c r="A241">
        <v>240</v>
      </c>
      <c r="B241">
        <v>62547</v>
      </c>
      <c r="C241">
        <v>0</v>
      </c>
      <c r="D241">
        <v>0</v>
      </c>
      <c r="E241" t="s">
        <v>473</v>
      </c>
      <c r="F241" t="s">
        <v>474</v>
      </c>
      <c r="G241">
        <v>1</v>
      </c>
      <c r="H241" s="6">
        <v>17000000</v>
      </c>
      <c r="I241" s="7">
        <v>45656</v>
      </c>
      <c r="J241" s="7">
        <v>45656</v>
      </c>
      <c r="K241">
        <v>8</v>
      </c>
      <c r="L241" t="s">
        <v>40</v>
      </c>
      <c r="M241" t="s">
        <v>5</v>
      </c>
      <c r="N241" t="s">
        <v>41</v>
      </c>
      <c r="O241" t="s">
        <v>77</v>
      </c>
      <c r="P241" t="s">
        <v>43</v>
      </c>
      <c r="Q241">
        <v>8</v>
      </c>
      <c r="R241">
        <v>0</v>
      </c>
      <c r="S241">
        <v>0</v>
      </c>
      <c r="U241">
        <v>1360000</v>
      </c>
      <c r="V241">
        <v>1360000</v>
      </c>
      <c r="W241">
        <v>0</v>
      </c>
      <c r="X241">
        <v>0</v>
      </c>
      <c r="Y241" t="s">
        <v>250</v>
      </c>
    </row>
    <row r="242" spans="1:25" x14ac:dyDescent="0.25">
      <c r="A242">
        <v>241</v>
      </c>
      <c r="B242">
        <v>62487</v>
      </c>
      <c r="C242">
        <v>0</v>
      </c>
      <c r="D242">
        <v>0</v>
      </c>
      <c r="E242" t="s">
        <v>475</v>
      </c>
      <c r="F242" t="s">
        <v>476</v>
      </c>
      <c r="G242">
        <v>1</v>
      </c>
      <c r="H242" s="6">
        <v>7000000</v>
      </c>
      <c r="I242" s="7">
        <v>45656</v>
      </c>
      <c r="J242" s="7">
        <v>45656</v>
      </c>
      <c r="K242">
        <v>9</v>
      </c>
      <c r="L242" t="s">
        <v>40</v>
      </c>
      <c r="M242" t="s">
        <v>1</v>
      </c>
      <c r="N242" t="s">
        <v>41</v>
      </c>
      <c r="O242" t="s">
        <v>87</v>
      </c>
      <c r="P242" t="s">
        <v>43</v>
      </c>
      <c r="Q242">
        <v>9</v>
      </c>
      <c r="R242">
        <v>0</v>
      </c>
      <c r="S242">
        <v>0</v>
      </c>
      <c r="U242">
        <v>630000</v>
      </c>
      <c r="V242">
        <v>630000</v>
      </c>
      <c r="W242">
        <v>0</v>
      </c>
      <c r="X242">
        <v>0</v>
      </c>
      <c r="Y242" t="s">
        <v>44</v>
      </c>
    </row>
    <row r="243" spans="1:25" x14ac:dyDescent="0.25">
      <c r="A243">
        <v>242</v>
      </c>
      <c r="B243">
        <v>62490</v>
      </c>
      <c r="C243">
        <v>0</v>
      </c>
      <c r="D243">
        <v>0</v>
      </c>
      <c r="E243" t="s">
        <v>475</v>
      </c>
      <c r="F243" t="s">
        <v>476</v>
      </c>
      <c r="G243">
        <v>1</v>
      </c>
      <c r="H243" s="6">
        <v>752267</v>
      </c>
      <c r="I243" s="7">
        <v>45656</v>
      </c>
      <c r="J243" s="7">
        <v>45656</v>
      </c>
      <c r="K243">
        <v>9</v>
      </c>
      <c r="L243" t="s">
        <v>40</v>
      </c>
      <c r="M243" t="s">
        <v>1</v>
      </c>
      <c r="N243" t="s">
        <v>41</v>
      </c>
      <c r="O243" t="s">
        <v>87</v>
      </c>
      <c r="P243" t="s">
        <v>43</v>
      </c>
      <c r="Q243">
        <v>9</v>
      </c>
      <c r="R243">
        <v>0</v>
      </c>
      <c r="S243">
        <v>0</v>
      </c>
      <c r="U243">
        <v>67704</v>
      </c>
      <c r="V243">
        <v>67704</v>
      </c>
      <c r="W243">
        <v>0</v>
      </c>
      <c r="X243">
        <v>0</v>
      </c>
      <c r="Y243" t="s">
        <v>44</v>
      </c>
    </row>
    <row r="244" spans="1:25" x14ac:dyDescent="0.25">
      <c r="A244">
        <v>243</v>
      </c>
      <c r="B244">
        <v>62491</v>
      </c>
      <c r="C244">
        <v>0</v>
      </c>
      <c r="D244">
        <v>0</v>
      </c>
      <c r="E244" t="s">
        <v>475</v>
      </c>
      <c r="F244" t="s">
        <v>476</v>
      </c>
      <c r="G244">
        <v>1</v>
      </c>
      <c r="H244" s="6">
        <v>7000000</v>
      </c>
      <c r="I244" s="7">
        <v>45656</v>
      </c>
      <c r="J244" s="7">
        <v>45656</v>
      </c>
      <c r="K244">
        <v>9</v>
      </c>
      <c r="L244" t="s">
        <v>40</v>
      </c>
      <c r="M244" t="s">
        <v>1</v>
      </c>
      <c r="N244" t="s">
        <v>41</v>
      </c>
      <c r="O244" t="s">
        <v>87</v>
      </c>
      <c r="P244" t="s">
        <v>43</v>
      </c>
      <c r="Q244">
        <v>9</v>
      </c>
      <c r="R244">
        <v>0</v>
      </c>
      <c r="S244">
        <v>0</v>
      </c>
      <c r="U244">
        <v>630000</v>
      </c>
      <c r="V244">
        <v>630000</v>
      </c>
      <c r="W244">
        <v>0</v>
      </c>
      <c r="X244">
        <v>0</v>
      </c>
      <c r="Y244" t="s">
        <v>44</v>
      </c>
    </row>
    <row r="245" spans="1:25" x14ac:dyDescent="0.25">
      <c r="A245">
        <v>244</v>
      </c>
      <c r="B245">
        <v>62492</v>
      </c>
      <c r="C245">
        <v>0</v>
      </c>
      <c r="D245">
        <v>0</v>
      </c>
      <c r="E245" t="s">
        <v>475</v>
      </c>
      <c r="F245" t="s">
        <v>476</v>
      </c>
      <c r="G245">
        <v>1</v>
      </c>
      <c r="H245" s="6">
        <v>4615385</v>
      </c>
      <c r="I245" s="7">
        <v>45656</v>
      </c>
      <c r="J245" s="7">
        <v>45656</v>
      </c>
      <c r="K245">
        <v>9</v>
      </c>
      <c r="L245" t="s">
        <v>40</v>
      </c>
      <c r="M245" t="s">
        <v>1</v>
      </c>
      <c r="N245" t="s">
        <v>41</v>
      </c>
      <c r="O245" t="s">
        <v>87</v>
      </c>
      <c r="P245" t="s">
        <v>43</v>
      </c>
      <c r="Q245">
        <v>9</v>
      </c>
      <c r="R245">
        <v>0</v>
      </c>
      <c r="S245">
        <v>0</v>
      </c>
      <c r="U245">
        <v>415385</v>
      </c>
      <c r="V245">
        <v>415385</v>
      </c>
      <c r="W245">
        <v>0</v>
      </c>
      <c r="X245">
        <v>0</v>
      </c>
      <c r="Y245" t="s">
        <v>44</v>
      </c>
    </row>
    <row r="246" spans="1:25" x14ac:dyDescent="0.25">
      <c r="A246">
        <v>245</v>
      </c>
      <c r="B246">
        <v>61608</v>
      </c>
      <c r="C246">
        <v>0</v>
      </c>
      <c r="D246">
        <v>0</v>
      </c>
      <c r="E246" t="s">
        <v>477</v>
      </c>
      <c r="F246" t="s">
        <v>478</v>
      </c>
      <c r="G246">
        <v>1</v>
      </c>
      <c r="H246" s="6">
        <v>129507954</v>
      </c>
      <c r="I246" s="7">
        <v>45656</v>
      </c>
      <c r="J246" s="7">
        <v>45656</v>
      </c>
      <c r="K246">
        <v>15</v>
      </c>
      <c r="L246" t="s">
        <v>40</v>
      </c>
      <c r="M246" t="s">
        <v>5</v>
      </c>
      <c r="N246" t="s">
        <v>41</v>
      </c>
      <c r="O246" t="s">
        <v>54</v>
      </c>
      <c r="P246" t="s">
        <v>43</v>
      </c>
      <c r="Q246">
        <v>4</v>
      </c>
      <c r="R246">
        <v>11</v>
      </c>
      <c r="S246">
        <v>0</v>
      </c>
      <c r="U246">
        <v>19426193</v>
      </c>
      <c r="V246">
        <v>5180318</v>
      </c>
      <c r="W246">
        <v>14245875</v>
      </c>
      <c r="X246">
        <v>0</v>
      </c>
      <c r="Y246" t="s">
        <v>48</v>
      </c>
    </row>
    <row r="247" spans="1:25" x14ac:dyDescent="0.25">
      <c r="A247">
        <v>246</v>
      </c>
      <c r="B247">
        <v>62343</v>
      </c>
      <c r="C247">
        <v>0</v>
      </c>
      <c r="D247">
        <v>0</v>
      </c>
      <c r="E247" t="s">
        <v>479</v>
      </c>
      <c r="F247" t="s">
        <v>480</v>
      </c>
      <c r="G247">
        <v>1</v>
      </c>
      <c r="H247" s="6">
        <v>5981083</v>
      </c>
      <c r="I247" s="7">
        <v>45656</v>
      </c>
      <c r="J247" s="7">
        <v>45656</v>
      </c>
      <c r="K247">
        <v>15</v>
      </c>
      <c r="L247" t="s">
        <v>40</v>
      </c>
      <c r="M247" t="s">
        <v>5</v>
      </c>
      <c r="N247" t="s">
        <v>41</v>
      </c>
      <c r="O247" t="s">
        <v>77</v>
      </c>
      <c r="P247" t="s">
        <v>43</v>
      </c>
      <c r="Q247">
        <v>15</v>
      </c>
      <c r="R247">
        <v>0</v>
      </c>
      <c r="S247">
        <v>0</v>
      </c>
      <c r="U247">
        <v>897162</v>
      </c>
      <c r="V247">
        <v>897162</v>
      </c>
      <c r="W247">
        <v>0</v>
      </c>
      <c r="X247">
        <v>0</v>
      </c>
      <c r="Y247" t="s">
        <v>67</v>
      </c>
    </row>
    <row r="248" spans="1:25" x14ac:dyDescent="0.25">
      <c r="A248">
        <v>247</v>
      </c>
      <c r="B248">
        <v>63503</v>
      </c>
      <c r="C248">
        <v>0</v>
      </c>
      <c r="D248">
        <v>0</v>
      </c>
      <c r="E248" t="s">
        <v>481</v>
      </c>
      <c r="F248" t="s">
        <v>482</v>
      </c>
      <c r="G248">
        <v>1</v>
      </c>
      <c r="H248" s="6">
        <v>3187831</v>
      </c>
      <c r="I248" s="7">
        <v>45656</v>
      </c>
      <c r="J248" s="7">
        <v>45656</v>
      </c>
      <c r="K248">
        <v>10</v>
      </c>
      <c r="L248" t="s">
        <v>40</v>
      </c>
      <c r="M248" t="s">
        <v>5</v>
      </c>
      <c r="N248" t="s">
        <v>41</v>
      </c>
      <c r="O248" t="s">
        <v>47</v>
      </c>
      <c r="P248" t="s">
        <v>43</v>
      </c>
      <c r="Q248">
        <v>10</v>
      </c>
      <c r="R248">
        <v>0</v>
      </c>
      <c r="S248">
        <v>0</v>
      </c>
      <c r="U248">
        <v>318783</v>
      </c>
      <c r="V248">
        <v>318783</v>
      </c>
      <c r="W248">
        <v>0</v>
      </c>
      <c r="X248">
        <v>0</v>
      </c>
      <c r="Y248" t="s">
        <v>67</v>
      </c>
    </row>
    <row r="249" spans="1:25" x14ac:dyDescent="0.25">
      <c r="A249">
        <v>248</v>
      </c>
      <c r="B249">
        <v>62445</v>
      </c>
      <c r="C249">
        <v>0</v>
      </c>
      <c r="D249">
        <v>0</v>
      </c>
      <c r="E249" t="s">
        <v>483</v>
      </c>
      <c r="F249" t="s">
        <v>484</v>
      </c>
      <c r="G249">
        <v>1</v>
      </c>
      <c r="H249" s="6">
        <v>938729</v>
      </c>
      <c r="I249" s="7">
        <v>45656</v>
      </c>
      <c r="J249" s="7">
        <v>45656</v>
      </c>
      <c r="K249">
        <v>12</v>
      </c>
      <c r="L249" t="s">
        <v>40</v>
      </c>
      <c r="M249" t="s">
        <v>5</v>
      </c>
      <c r="N249" t="s">
        <v>41</v>
      </c>
      <c r="O249" t="s">
        <v>77</v>
      </c>
      <c r="P249" t="s">
        <v>43</v>
      </c>
      <c r="Q249">
        <v>12</v>
      </c>
      <c r="R249">
        <v>0</v>
      </c>
      <c r="S249">
        <v>0</v>
      </c>
      <c r="U249">
        <v>112647</v>
      </c>
      <c r="V249">
        <v>112647</v>
      </c>
      <c r="W249">
        <v>0</v>
      </c>
      <c r="X249">
        <v>0</v>
      </c>
      <c r="Y249" t="s">
        <v>109</v>
      </c>
    </row>
    <row r="250" spans="1:25" x14ac:dyDescent="0.25">
      <c r="A250">
        <v>249</v>
      </c>
      <c r="B250">
        <v>62446</v>
      </c>
      <c r="C250">
        <v>0</v>
      </c>
      <c r="D250">
        <v>0</v>
      </c>
      <c r="E250" t="s">
        <v>483</v>
      </c>
      <c r="F250" t="s">
        <v>484</v>
      </c>
      <c r="G250">
        <v>1</v>
      </c>
      <c r="H250" s="6">
        <v>7000000</v>
      </c>
      <c r="I250" s="7">
        <v>45656</v>
      </c>
      <c r="J250" s="7">
        <v>45656</v>
      </c>
      <c r="K250">
        <v>12</v>
      </c>
      <c r="L250" t="s">
        <v>40</v>
      </c>
      <c r="M250" t="s">
        <v>5</v>
      </c>
      <c r="N250" t="s">
        <v>41</v>
      </c>
      <c r="O250" t="s">
        <v>77</v>
      </c>
      <c r="P250" t="s">
        <v>43</v>
      </c>
      <c r="Q250">
        <v>12</v>
      </c>
      <c r="R250">
        <v>0</v>
      </c>
      <c r="S250">
        <v>0</v>
      </c>
      <c r="U250">
        <v>840000</v>
      </c>
      <c r="V250">
        <v>840000</v>
      </c>
      <c r="W250">
        <v>0</v>
      </c>
      <c r="X250">
        <v>0</v>
      </c>
      <c r="Y250" t="s">
        <v>109</v>
      </c>
    </row>
    <row r="251" spans="1:25" x14ac:dyDescent="0.25">
      <c r="A251">
        <v>250</v>
      </c>
      <c r="B251">
        <v>62447</v>
      </c>
      <c r="C251">
        <v>0</v>
      </c>
      <c r="D251">
        <v>0</v>
      </c>
      <c r="E251" t="s">
        <v>483</v>
      </c>
      <c r="F251" t="s">
        <v>484</v>
      </c>
      <c r="G251">
        <v>1</v>
      </c>
      <c r="H251" s="6">
        <v>7000000</v>
      </c>
      <c r="I251" s="7">
        <v>45656</v>
      </c>
      <c r="J251" s="7">
        <v>45656</v>
      </c>
      <c r="K251">
        <v>12</v>
      </c>
      <c r="L251" t="s">
        <v>40</v>
      </c>
      <c r="M251" t="s">
        <v>5</v>
      </c>
      <c r="N251" t="s">
        <v>41</v>
      </c>
      <c r="O251" t="s">
        <v>77</v>
      </c>
      <c r="P251" t="s">
        <v>43</v>
      </c>
      <c r="Q251">
        <v>12</v>
      </c>
      <c r="R251">
        <v>0</v>
      </c>
      <c r="S251">
        <v>0</v>
      </c>
      <c r="U251">
        <v>840000</v>
      </c>
      <c r="V251">
        <v>840000</v>
      </c>
      <c r="W251">
        <v>0</v>
      </c>
      <c r="X251">
        <v>0</v>
      </c>
      <c r="Y251" t="s">
        <v>109</v>
      </c>
    </row>
    <row r="252" spans="1:25" x14ac:dyDescent="0.25">
      <c r="A252">
        <v>251</v>
      </c>
      <c r="B252">
        <v>62438</v>
      </c>
      <c r="C252">
        <v>0</v>
      </c>
      <c r="D252">
        <v>0</v>
      </c>
      <c r="E252" t="s">
        <v>485</v>
      </c>
      <c r="F252" t="s">
        <v>486</v>
      </c>
      <c r="G252">
        <v>1</v>
      </c>
      <c r="H252" s="6">
        <v>14142794</v>
      </c>
      <c r="I252" s="7">
        <v>45656</v>
      </c>
      <c r="J252" s="7">
        <v>45656</v>
      </c>
      <c r="K252">
        <v>8</v>
      </c>
      <c r="L252" t="s">
        <v>40</v>
      </c>
      <c r="M252" t="s">
        <v>9</v>
      </c>
      <c r="N252" t="s">
        <v>41</v>
      </c>
      <c r="O252" t="s">
        <v>42</v>
      </c>
      <c r="P252" t="s">
        <v>43</v>
      </c>
      <c r="Q252">
        <v>8</v>
      </c>
      <c r="R252">
        <v>0</v>
      </c>
      <c r="S252">
        <v>0</v>
      </c>
      <c r="U252">
        <v>1131424</v>
      </c>
      <c r="V252">
        <v>1131424</v>
      </c>
      <c r="W252">
        <v>0</v>
      </c>
      <c r="X252">
        <v>0</v>
      </c>
      <c r="Y252" t="s">
        <v>67</v>
      </c>
    </row>
    <row r="253" spans="1:25" x14ac:dyDescent="0.25">
      <c r="A253">
        <v>252</v>
      </c>
      <c r="B253">
        <v>62393</v>
      </c>
      <c r="C253">
        <v>0</v>
      </c>
      <c r="D253">
        <v>0</v>
      </c>
      <c r="E253" t="s">
        <v>487</v>
      </c>
      <c r="F253" t="s">
        <v>488</v>
      </c>
      <c r="G253">
        <v>1</v>
      </c>
      <c r="H253" s="6">
        <v>7946179</v>
      </c>
      <c r="I253" s="7">
        <v>45656</v>
      </c>
      <c r="J253" s="7">
        <v>45656</v>
      </c>
      <c r="K253">
        <v>8</v>
      </c>
      <c r="L253" t="s">
        <v>40</v>
      </c>
      <c r="M253" t="s">
        <v>4</v>
      </c>
      <c r="N253" t="s">
        <v>41</v>
      </c>
      <c r="O253" t="s">
        <v>51</v>
      </c>
      <c r="P253" t="s">
        <v>43</v>
      </c>
      <c r="Q253">
        <v>8</v>
      </c>
      <c r="R253">
        <v>0</v>
      </c>
      <c r="S253">
        <v>0</v>
      </c>
      <c r="U253">
        <v>635694</v>
      </c>
      <c r="V253">
        <v>635694</v>
      </c>
      <c r="W253">
        <v>0</v>
      </c>
      <c r="X253">
        <v>0</v>
      </c>
      <c r="Y253" t="s">
        <v>48</v>
      </c>
    </row>
    <row r="254" spans="1:25" x14ac:dyDescent="0.25">
      <c r="A254">
        <v>253</v>
      </c>
      <c r="B254">
        <v>62223</v>
      </c>
      <c r="C254">
        <v>0</v>
      </c>
      <c r="D254">
        <v>0</v>
      </c>
      <c r="E254" t="s">
        <v>489</v>
      </c>
      <c r="F254" t="s">
        <v>490</v>
      </c>
      <c r="G254">
        <v>1</v>
      </c>
      <c r="H254" s="6">
        <v>44306245</v>
      </c>
      <c r="I254" s="7">
        <v>45653</v>
      </c>
      <c r="J254" s="7">
        <v>45653</v>
      </c>
      <c r="K254">
        <v>15</v>
      </c>
      <c r="L254" t="s">
        <v>40</v>
      </c>
      <c r="M254" t="s">
        <v>5</v>
      </c>
      <c r="N254" t="s">
        <v>41</v>
      </c>
      <c r="O254" t="s">
        <v>57</v>
      </c>
      <c r="P254" t="s">
        <v>43</v>
      </c>
      <c r="Q254">
        <v>5</v>
      </c>
      <c r="R254">
        <v>10</v>
      </c>
      <c r="S254">
        <v>0</v>
      </c>
      <c r="U254">
        <v>6645937</v>
      </c>
      <c r="V254">
        <v>2215312</v>
      </c>
      <c r="W254">
        <v>4430624</v>
      </c>
      <c r="X254">
        <v>0</v>
      </c>
      <c r="Y254" t="s">
        <v>48</v>
      </c>
    </row>
    <row r="255" spans="1:25" x14ac:dyDescent="0.25">
      <c r="A255">
        <v>254</v>
      </c>
      <c r="B255">
        <v>62264</v>
      </c>
      <c r="C255">
        <v>0</v>
      </c>
      <c r="D255">
        <v>0</v>
      </c>
      <c r="E255" t="s">
        <v>491</v>
      </c>
      <c r="F255" t="s">
        <v>492</v>
      </c>
      <c r="G255">
        <v>1</v>
      </c>
      <c r="H255" s="6">
        <v>1840</v>
      </c>
      <c r="I255" s="7">
        <v>45653</v>
      </c>
      <c r="J255" s="7">
        <v>45653</v>
      </c>
      <c r="K255">
        <v>13</v>
      </c>
      <c r="L255" t="s">
        <v>40</v>
      </c>
      <c r="M255" t="s">
        <v>5</v>
      </c>
      <c r="N255" t="s">
        <v>41</v>
      </c>
      <c r="O255" t="s">
        <v>47</v>
      </c>
      <c r="P255" t="s">
        <v>43</v>
      </c>
      <c r="Q255">
        <v>13</v>
      </c>
      <c r="R255">
        <v>0</v>
      </c>
      <c r="S255">
        <v>0</v>
      </c>
      <c r="U255">
        <v>239</v>
      </c>
      <c r="V255">
        <v>239</v>
      </c>
      <c r="W255">
        <v>0</v>
      </c>
      <c r="X255">
        <v>0</v>
      </c>
      <c r="Y255" t="s">
        <v>109</v>
      </c>
    </row>
    <row r="256" spans="1:25" x14ac:dyDescent="0.25">
      <c r="A256">
        <v>255</v>
      </c>
      <c r="B256">
        <v>62190</v>
      </c>
      <c r="C256">
        <v>0</v>
      </c>
      <c r="D256">
        <v>0</v>
      </c>
      <c r="E256" t="s">
        <v>493</v>
      </c>
      <c r="F256" t="s">
        <v>494</v>
      </c>
      <c r="G256">
        <v>1</v>
      </c>
      <c r="H256" s="6">
        <v>43000000</v>
      </c>
      <c r="I256" s="7">
        <v>45653</v>
      </c>
      <c r="J256" s="7">
        <v>45653</v>
      </c>
      <c r="K256" t="s">
        <v>495</v>
      </c>
      <c r="L256" t="s">
        <v>40</v>
      </c>
      <c r="M256" t="s">
        <v>5</v>
      </c>
      <c r="N256" t="s">
        <v>41</v>
      </c>
      <c r="O256" t="s">
        <v>47</v>
      </c>
      <c r="P256" t="s">
        <v>43</v>
      </c>
      <c r="Q256">
        <v>2.63</v>
      </c>
      <c r="R256">
        <v>8.07</v>
      </c>
      <c r="S256">
        <v>0</v>
      </c>
      <c r="U256">
        <v>4601000</v>
      </c>
      <c r="V256">
        <v>1130900</v>
      </c>
      <c r="W256">
        <v>3470100</v>
      </c>
      <c r="X256">
        <v>0</v>
      </c>
      <c r="Y256" t="s">
        <v>437</v>
      </c>
    </row>
    <row r="257" spans="1:25" x14ac:dyDescent="0.25">
      <c r="A257">
        <v>256</v>
      </c>
      <c r="B257">
        <v>62211</v>
      </c>
      <c r="C257">
        <v>0</v>
      </c>
      <c r="D257">
        <v>0</v>
      </c>
      <c r="E257" t="s">
        <v>496</v>
      </c>
      <c r="F257" t="s">
        <v>497</v>
      </c>
      <c r="G257">
        <v>1</v>
      </c>
      <c r="H257" s="6">
        <v>19000000</v>
      </c>
      <c r="I257" s="7">
        <v>45653</v>
      </c>
      <c r="J257" s="7">
        <v>45653</v>
      </c>
      <c r="K257">
        <v>7</v>
      </c>
      <c r="L257" t="s">
        <v>40</v>
      </c>
      <c r="M257" t="s">
        <v>5</v>
      </c>
      <c r="N257" t="s">
        <v>41</v>
      </c>
      <c r="O257" t="s">
        <v>77</v>
      </c>
      <c r="P257" t="s">
        <v>43</v>
      </c>
      <c r="Q257">
        <v>7</v>
      </c>
      <c r="R257">
        <v>0</v>
      </c>
      <c r="S257">
        <v>0</v>
      </c>
      <c r="U257">
        <v>1330000</v>
      </c>
      <c r="V257">
        <v>1330000</v>
      </c>
      <c r="W257">
        <v>0</v>
      </c>
      <c r="X257">
        <v>0</v>
      </c>
      <c r="Y257" t="s">
        <v>72</v>
      </c>
    </row>
    <row r="258" spans="1:25" x14ac:dyDescent="0.25">
      <c r="A258">
        <v>257</v>
      </c>
      <c r="B258">
        <v>63484</v>
      </c>
      <c r="C258">
        <v>0</v>
      </c>
      <c r="D258">
        <v>0</v>
      </c>
      <c r="E258" t="s">
        <v>498</v>
      </c>
      <c r="F258" t="s">
        <v>499</v>
      </c>
      <c r="G258">
        <v>1</v>
      </c>
      <c r="H258" s="6">
        <v>100000000</v>
      </c>
      <c r="I258" s="7">
        <v>45653</v>
      </c>
      <c r="J258" s="7">
        <v>45653</v>
      </c>
      <c r="K258">
        <v>15</v>
      </c>
      <c r="L258" t="s">
        <v>40</v>
      </c>
      <c r="M258" t="s">
        <v>5</v>
      </c>
      <c r="N258" t="s">
        <v>41</v>
      </c>
      <c r="O258" t="s">
        <v>77</v>
      </c>
      <c r="P258" t="s">
        <v>43</v>
      </c>
      <c r="Q258">
        <v>6</v>
      </c>
      <c r="R258">
        <v>9</v>
      </c>
      <c r="S258">
        <v>0</v>
      </c>
      <c r="U258">
        <v>15000000</v>
      </c>
      <c r="V258">
        <v>6000000</v>
      </c>
      <c r="W258">
        <v>9000000</v>
      </c>
      <c r="X258">
        <v>0</v>
      </c>
      <c r="Y258" t="s">
        <v>48</v>
      </c>
    </row>
    <row r="259" spans="1:25" x14ac:dyDescent="0.25">
      <c r="A259">
        <v>258</v>
      </c>
      <c r="B259">
        <v>62267</v>
      </c>
      <c r="C259">
        <v>0</v>
      </c>
      <c r="D259">
        <v>0</v>
      </c>
      <c r="E259" t="s">
        <v>500</v>
      </c>
      <c r="F259" t="s">
        <v>501</v>
      </c>
      <c r="G259">
        <v>1</v>
      </c>
      <c r="H259" s="6">
        <v>1392838</v>
      </c>
      <c r="I259" s="7">
        <v>45653</v>
      </c>
      <c r="J259" s="7">
        <v>45653</v>
      </c>
      <c r="K259">
        <v>15</v>
      </c>
      <c r="L259" t="s">
        <v>40</v>
      </c>
      <c r="M259" t="s">
        <v>5</v>
      </c>
      <c r="N259" t="s">
        <v>41</v>
      </c>
      <c r="O259" t="s">
        <v>57</v>
      </c>
      <c r="P259" t="s">
        <v>43</v>
      </c>
      <c r="Q259">
        <v>6</v>
      </c>
      <c r="R259">
        <v>9</v>
      </c>
      <c r="S259">
        <v>0</v>
      </c>
      <c r="U259">
        <v>208926</v>
      </c>
      <c r="V259">
        <v>83570</v>
      </c>
      <c r="W259">
        <v>125355</v>
      </c>
      <c r="X259">
        <v>0</v>
      </c>
      <c r="Y259" t="s">
        <v>48</v>
      </c>
    </row>
    <row r="260" spans="1:25" x14ac:dyDescent="0.25">
      <c r="A260">
        <v>259</v>
      </c>
      <c r="B260">
        <v>62189</v>
      </c>
      <c r="C260">
        <v>0</v>
      </c>
      <c r="D260">
        <v>0</v>
      </c>
      <c r="E260" t="s">
        <v>502</v>
      </c>
      <c r="F260" t="s">
        <v>503</v>
      </c>
      <c r="G260">
        <v>1</v>
      </c>
      <c r="H260" s="6">
        <v>630404050</v>
      </c>
      <c r="I260" s="7">
        <v>45653</v>
      </c>
      <c r="J260" s="7">
        <v>45653</v>
      </c>
      <c r="K260">
        <v>15</v>
      </c>
      <c r="L260" t="s">
        <v>40</v>
      </c>
      <c r="M260" t="s">
        <v>5</v>
      </c>
      <c r="N260" t="s">
        <v>41</v>
      </c>
      <c r="O260" t="s">
        <v>77</v>
      </c>
      <c r="P260" t="s">
        <v>43</v>
      </c>
      <c r="Q260">
        <v>6</v>
      </c>
      <c r="R260">
        <v>9</v>
      </c>
      <c r="S260">
        <v>0</v>
      </c>
      <c r="U260">
        <v>94560608</v>
      </c>
      <c r="V260">
        <v>37824243</v>
      </c>
      <c r="W260">
        <v>56736364</v>
      </c>
      <c r="X260">
        <v>0</v>
      </c>
      <c r="Y260" t="s">
        <v>48</v>
      </c>
    </row>
    <row r="261" spans="1:25" x14ac:dyDescent="0.25">
      <c r="A261">
        <v>260</v>
      </c>
      <c r="B261">
        <v>62232</v>
      </c>
      <c r="C261">
        <v>0</v>
      </c>
      <c r="D261">
        <v>0</v>
      </c>
      <c r="E261" t="s">
        <v>504</v>
      </c>
      <c r="F261" t="s">
        <v>505</v>
      </c>
      <c r="G261">
        <v>1</v>
      </c>
      <c r="H261" s="6">
        <v>65130341</v>
      </c>
      <c r="I261" s="7">
        <v>45653</v>
      </c>
      <c r="J261" s="7">
        <v>45653</v>
      </c>
      <c r="K261">
        <v>15</v>
      </c>
      <c r="L261" t="s">
        <v>40</v>
      </c>
      <c r="M261" t="s">
        <v>9</v>
      </c>
      <c r="N261" t="s">
        <v>41</v>
      </c>
      <c r="O261" t="s">
        <v>42</v>
      </c>
      <c r="P261" t="s">
        <v>43</v>
      </c>
      <c r="Q261">
        <v>7</v>
      </c>
      <c r="R261">
        <v>8</v>
      </c>
      <c r="S261">
        <v>0</v>
      </c>
      <c r="U261">
        <v>9769551</v>
      </c>
      <c r="V261">
        <v>4559124</v>
      </c>
      <c r="W261">
        <v>5210427</v>
      </c>
      <c r="X261">
        <v>0</v>
      </c>
      <c r="Y261" t="s">
        <v>250</v>
      </c>
    </row>
    <row r="262" spans="1:25" x14ac:dyDescent="0.25">
      <c r="A262">
        <v>261</v>
      </c>
      <c r="B262">
        <v>62191</v>
      </c>
      <c r="C262">
        <v>0</v>
      </c>
      <c r="D262">
        <v>0</v>
      </c>
      <c r="E262" t="s">
        <v>506</v>
      </c>
      <c r="F262" t="s">
        <v>507</v>
      </c>
      <c r="G262">
        <v>1</v>
      </c>
      <c r="H262" s="6">
        <v>4200000</v>
      </c>
      <c r="I262" s="7">
        <v>45653</v>
      </c>
      <c r="J262" s="7">
        <v>45653</v>
      </c>
      <c r="K262" t="s">
        <v>495</v>
      </c>
      <c r="L262" t="s">
        <v>40</v>
      </c>
      <c r="M262" t="s">
        <v>5</v>
      </c>
      <c r="N262" t="s">
        <v>41</v>
      </c>
      <c r="O262" t="s">
        <v>47</v>
      </c>
      <c r="P262" t="s">
        <v>43</v>
      </c>
      <c r="Q262">
        <v>2.63</v>
      </c>
      <c r="R262">
        <v>8.07</v>
      </c>
      <c r="S262">
        <v>0</v>
      </c>
      <c r="U262">
        <v>449400</v>
      </c>
      <c r="V262">
        <v>110460</v>
      </c>
      <c r="W262">
        <v>338940</v>
      </c>
      <c r="X262">
        <v>0</v>
      </c>
      <c r="Y262" t="s">
        <v>437</v>
      </c>
    </row>
    <row r="263" spans="1:25" x14ac:dyDescent="0.25">
      <c r="A263">
        <v>262</v>
      </c>
      <c r="B263">
        <v>62193</v>
      </c>
      <c r="C263">
        <v>0</v>
      </c>
      <c r="D263">
        <v>0</v>
      </c>
      <c r="E263" t="s">
        <v>508</v>
      </c>
      <c r="F263" t="s">
        <v>509</v>
      </c>
      <c r="G263">
        <v>1</v>
      </c>
      <c r="H263" s="6">
        <v>42000000</v>
      </c>
      <c r="I263" s="7">
        <v>45653</v>
      </c>
      <c r="J263" s="7">
        <v>45653</v>
      </c>
      <c r="K263" t="s">
        <v>495</v>
      </c>
      <c r="L263" t="s">
        <v>40</v>
      </c>
      <c r="M263" t="s">
        <v>5</v>
      </c>
      <c r="N263" t="s">
        <v>41</v>
      </c>
      <c r="O263" t="s">
        <v>47</v>
      </c>
      <c r="P263" t="s">
        <v>43</v>
      </c>
      <c r="Q263">
        <v>2.63</v>
      </c>
      <c r="R263">
        <v>8.07</v>
      </c>
      <c r="S263">
        <v>0</v>
      </c>
      <c r="U263">
        <v>4494000</v>
      </c>
      <c r="V263">
        <v>1104600</v>
      </c>
      <c r="W263">
        <v>3389400</v>
      </c>
      <c r="X263">
        <v>0</v>
      </c>
      <c r="Y263" t="s">
        <v>437</v>
      </c>
    </row>
    <row r="264" spans="1:25" x14ac:dyDescent="0.25">
      <c r="A264">
        <v>263</v>
      </c>
      <c r="B264">
        <v>62290</v>
      </c>
      <c r="C264">
        <v>0</v>
      </c>
      <c r="D264">
        <v>0</v>
      </c>
      <c r="E264" t="s">
        <v>510</v>
      </c>
      <c r="F264" t="s">
        <v>511</v>
      </c>
      <c r="G264">
        <v>1</v>
      </c>
      <c r="H264" s="6">
        <v>1800000</v>
      </c>
      <c r="I264" s="7">
        <v>45653</v>
      </c>
      <c r="J264" s="7">
        <v>45653</v>
      </c>
      <c r="K264">
        <v>10</v>
      </c>
      <c r="L264" t="s">
        <v>40</v>
      </c>
      <c r="M264" t="s">
        <v>5</v>
      </c>
      <c r="N264" t="s">
        <v>41</v>
      </c>
      <c r="O264" t="s">
        <v>57</v>
      </c>
      <c r="P264" t="s">
        <v>43</v>
      </c>
      <c r="Q264">
        <v>10</v>
      </c>
      <c r="R264">
        <v>0</v>
      </c>
      <c r="S264">
        <v>0</v>
      </c>
      <c r="U264">
        <v>180000</v>
      </c>
      <c r="V264">
        <v>180000</v>
      </c>
      <c r="W264">
        <v>0</v>
      </c>
      <c r="X264">
        <v>0</v>
      </c>
      <c r="Y264" t="s">
        <v>44</v>
      </c>
    </row>
    <row r="265" spans="1:25" x14ac:dyDescent="0.25">
      <c r="A265">
        <v>264</v>
      </c>
      <c r="B265">
        <v>62269</v>
      </c>
      <c r="C265">
        <v>0</v>
      </c>
      <c r="D265">
        <v>0</v>
      </c>
      <c r="E265" t="s">
        <v>510</v>
      </c>
      <c r="F265" t="s">
        <v>511</v>
      </c>
      <c r="G265">
        <v>1</v>
      </c>
      <c r="H265" s="6">
        <v>7000000</v>
      </c>
      <c r="I265" s="7">
        <v>45653</v>
      </c>
      <c r="J265" s="7">
        <v>45653</v>
      </c>
      <c r="K265">
        <v>10</v>
      </c>
      <c r="L265" t="s">
        <v>40</v>
      </c>
      <c r="M265" t="s">
        <v>5</v>
      </c>
      <c r="N265" t="s">
        <v>41</v>
      </c>
      <c r="O265" t="s">
        <v>57</v>
      </c>
      <c r="P265" t="s">
        <v>43</v>
      </c>
      <c r="Q265">
        <v>10</v>
      </c>
      <c r="R265">
        <v>0</v>
      </c>
      <c r="S265">
        <v>0</v>
      </c>
      <c r="U265">
        <v>700000</v>
      </c>
      <c r="V265">
        <v>700000</v>
      </c>
      <c r="W265">
        <v>0</v>
      </c>
      <c r="X265">
        <v>0</v>
      </c>
      <c r="Y265" t="s">
        <v>44</v>
      </c>
    </row>
    <row r="266" spans="1:25" x14ac:dyDescent="0.25">
      <c r="A266">
        <v>265</v>
      </c>
      <c r="B266">
        <v>62289</v>
      </c>
      <c r="C266">
        <v>0</v>
      </c>
      <c r="D266">
        <v>0</v>
      </c>
      <c r="E266" t="s">
        <v>512</v>
      </c>
      <c r="F266" t="s">
        <v>513</v>
      </c>
      <c r="G266">
        <v>1</v>
      </c>
      <c r="H266" s="6">
        <v>23000000</v>
      </c>
      <c r="I266" s="7">
        <v>45653</v>
      </c>
      <c r="J266" s="7">
        <v>45653</v>
      </c>
      <c r="K266">
        <v>15</v>
      </c>
      <c r="L266" t="s">
        <v>40</v>
      </c>
      <c r="M266" t="s">
        <v>5</v>
      </c>
      <c r="N266" t="s">
        <v>41</v>
      </c>
      <c r="O266" t="s">
        <v>47</v>
      </c>
      <c r="P266" t="s">
        <v>43</v>
      </c>
      <c r="Q266">
        <v>15</v>
      </c>
      <c r="R266">
        <v>0</v>
      </c>
      <c r="S266">
        <v>0</v>
      </c>
      <c r="U266">
        <v>3450000</v>
      </c>
      <c r="V266">
        <v>3450000</v>
      </c>
      <c r="W266">
        <v>0</v>
      </c>
      <c r="X266">
        <v>0</v>
      </c>
      <c r="Y266" t="s">
        <v>109</v>
      </c>
    </row>
    <row r="267" spans="1:25" x14ac:dyDescent="0.25">
      <c r="A267">
        <v>266</v>
      </c>
      <c r="B267">
        <v>62212</v>
      </c>
      <c r="C267">
        <v>0</v>
      </c>
      <c r="D267">
        <v>0</v>
      </c>
      <c r="E267" t="s">
        <v>514</v>
      </c>
      <c r="F267" t="s">
        <v>515</v>
      </c>
      <c r="G267">
        <v>1</v>
      </c>
      <c r="H267" s="6">
        <v>10700000</v>
      </c>
      <c r="I267" s="7">
        <v>45653</v>
      </c>
      <c r="J267" s="7">
        <v>45653</v>
      </c>
      <c r="K267">
        <v>6</v>
      </c>
      <c r="L267" t="s">
        <v>40</v>
      </c>
      <c r="M267" t="s">
        <v>5</v>
      </c>
      <c r="N267" t="s">
        <v>41</v>
      </c>
      <c r="O267" t="s">
        <v>77</v>
      </c>
      <c r="P267" t="s">
        <v>43</v>
      </c>
      <c r="Q267">
        <v>6</v>
      </c>
      <c r="R267">
        <v>0</v>
      </c>
      <c r="S267">
        <v>0</v>
      </c>
      <c r="U267">
        <v>642000</v>
      </c>
      <c r="V267">
        <v>642000</v>
      </c>
      <c r="W267">
        <v>0</v>
      </c>
      <c r="X267">
        <v>0</v>
      </c>
      <c r="Y267" t="s">
        <v>48</v>
      </c>
    </row>
    <row r="268" spans="1:25" x14ac:dyDescent="0.25">
      <c r="A268">
        <v>267</v>
      </c>
      <c r="B268">
        <v>62213</v>
      </c>
      <c r="C268">
        <v>0</v>
      </c>
      <c r="D268">
        <v>0</v>
      </c>
      <c r="E268" t="s">
        <v>514</v>
      </c>
      <c r="F268" t="s">
        <v>515</v>
      </c>
      <c r="G268">
        <v>1</v>
      </c>
      <c r="H268" s="6">
        <v>22500000</v>
      </c>
      <c r="I268" s="7">
        <v>45653</v>
      </c>
      <c r="J268" s="7">
        <v>45653</v>
      </c>
      <c r="K268">
        <v>6</v>
      </c>
      <c r="L268" t="s">
        <v>40</v>
      </c>
      <c r="M268" t="s">
        <v>5</v>
      </c>
      <c r="N268" t="s">
        <v>41</v>
      </c>
      <c r="O268" t="s">
        <v>77</v>
      </c>
      <c r="P268" t="s">
        <v>43</v>
      </c>
      <c r="Q268">
        <v>6</v>
      </c>
      <c r="R268">
        <v>0</v>
      </c>
      <c r="S268">
        <v>0</v>
      </c>
      <c r="U268">
        <v>1350000</v>
      </c>
      <c r="V268">
        <v>1350000</v>
      </c>
      <c r="W268">
        <v>0</v>
      </c>
      <c r="X268">
        <v>0</v>
      </c>
      <c r="Y268" t="s">
        <v>48</v>
      </c>
    </row>
    <row r="269" spans="1:25" x14ac:dyDescent="0.25">
      <c r="A269">
        <v>268</v>
      </c>
      <c r="B269">
        <v>62244</v>
      </c>
      <c r="C269">
        <v>0</v>
      </c>
      <c r="D269">
        <v>0</v>
      </c>
      <c r="E269" t="s">
        <v>516</v>
      </c>
      <c r="F269" t="s">
        <v>517</v>
      </c>
      <c r="G269">
        <v>1</v>
      </c>
      <c r="H269" s="6">
        <v>60000000</v>
      </c>
      <c r="I269" s="7">
        <v>45653</v>
      </c>
      <c r="J269" s="7">
        <v>45653</v>
      </c>
      <c r="K269">
        <v>15</v>
      </c>
      <c r="L269" t="s">
        <v>40</v>
      </c>
      <c r="M269" t="s">
        <v>5</v>
      </c>
      <c r="N269" t="s">
        <v>41</v>
      </c>
      <c r="O269" t="s">
        <v>47</v>
      </c>
      <c r="P269" t="s">
        <v>43</v>
      </c>
      <c r="Q269">
        <v>2.8</v>
      </c>
      <c r="R269">
        <v>12.2</v>
      </c>
      <c r="S269">
        <v>0</v>
      </c>
      <c r="U269">
        <v>9000000</v>
      </c>
      <c r="V269">
        <v>1680000</v>
      </c>
      <c r="W269">
        <v>7320000</v>
      </c>
      <c r="X269">
        <v>0</v>
      </c>
      <c r="Y269" t="s">
        <v>48</v>
      </c>
    </row>
    <row r="270" spans="1:25" x14ac:dyDescent="0.25">
      <c r="A270">
        <v>269</v>
      </c>
      <c r="B270">
        <v>62225</v>
      </c>
      <c r="C270">
        <v>0</v>
      </c>
      <c r="D270">
        <v>0</v>
      </c>
      <c r="E270" t="s">
        <v>518</v>
      </c>
      <c r="F270" t="s">
        <v>519</v>
      </c>
      <c r="G270">
        <v>1</v>
      </c>
      <c r="H270" s="6">
        <v>7500000</v>
      </c>
      <c r="I270" s="7">
        <v>45653</v>
      </c>
      <c r="J270" s="7">
        <v>45653</v>
      </c>
      <c r="K270">
        <v>15</v>
      </c>
      <c r="L270" t="s">
        <v>40</v>
      </c>
      <c r="M270" t="s">
        <v>5</v>
      </c>
      <c r="N270" t="s">
        <v>41</v>
      </c>
      <c r="O270" t="s">
        <v>47</v>
      </c>
      <c r="P270" t="s">
        <v>43</v>
      </c>
      <c r="Q270">
        <v>6</v>
      </c>
      <c r="R270">
        <v>9</v>
      </c>
      <c r="S270">
        <v>0</v>
      </c>
      <c r="U270">
        <v>1125000</v>
      </c>
      <c r="V270">
        <v>450000</v>
      </c>
      <c r="W270">
        <v>675000</v>
      </c>
      <c r="X270">
        <v>0</v>
      </c>
      <c r="Y270" t="s">
        <v>48</v>
      </c>
    </row>
    <row r="271" spans="1:25" x14ac:dyDescent="0.25">
      <c r="A271">
        <v>270</v>
      </c>
      <c r="B271">
        <v>62209</v>
      </c>
      <c r="C271">
        <v>0</v>
      </c>
      <c r="D271">
        <v>0</v>
      </c>
      <c r="E271" t="s">
        <v>520</v>
      </c>
      <c r="F271" t="s">
        <v>521</v>
      </c>
      <c r="G271">
        <v>1</v>
      </c>
      <c r="H271" s="6">
        <v>7550039</v>
      </c>
      <c r="I271" s="7">
        <v>45653</v>
      </c>
      <c r="J271" s="7">
        <v>45653</v>
      </c>
      <c r="K271">
        <v>15</v>
      </c>
      <c r="L271" t="s">
        <v>40</v>
      </c>
      <c r="M271" t="s">
        <v>5</v>
      </c>
      <c r="N271" t="s">
        <v>41</v>
      </c>
      <c r="O271" t="s">
        <v>57</v>
      </c>
      <c r="P271" t="s">
        <v>43</v>
      </c>
      <c r="Q271">
        <v>6</v>
      </c>
      <c r="R271">
        <v>9</v>
      </c>
      <c r="S271">
        <v>0</v>
      </c>
      <c r="U271">
        <v>1132506</v>
      </c>
      <c r="V271">
        <v>453002</v>
      </c>
      <c r="W271">
        <v>679504</v>
      </c>
      <c r="X271">
        <v>0</v>
      </c>
      <c r="Y271" t="s">
        <v>390</v>
      </c>
    </row>
    <row r="272" spans="1:25" x14ac:dyDescent="0.25">
      <c r="A272">
        <v>271</v>
      </c>
      <c r="B272">
        <v>61435</v>
      </c>
      <c r="C272">
        <v>0</v>
      </c>
      <c r="D272">
        <v>0</v>
      </c>
      <c r="E272" t="s">
        <v>522</v>
      </c>
      <c r="F272" t="s">
        <v>523</v>
      </c>
      <c r="G272">
        <v>1</v>
      </c>
      <c r="H272" s="6">
        <v>193209667</v>
      </c>
      <c r="I272" s="7">
        <v>45653</v>
      </c>
      <c r="J272" s="7">
        <v>45653</v>
      </c>
      <c r="K272" t="s">
        <v>524</v>
      </c>
      <c r="L272" t="s">
        <v>40</v>
      </c>
      <c r="M272" t="s">
        <v>5</v>
      </c>
      <c r="N272" t="s">
        <v>41</v>
      </c>
      <c r="O272" t="s">
        <v>77</v>
      </c>
      <c r="P272" t="s">
        <v>43</v>
      </c>
      <c r="Q272">
        <v>1.8</v>
      </c>
      <c r="R272">
        <v>0</v>
      </c>
      <c r="S272">
        <v>0</v>
      </c>
      <c r="U272">
        <v>3477774</v>
      </c>
      <c r="V272">
        <v>3477774</v>
      </c>
      <c r="W272">
        <v>0</v>
      </c>
      <c r="X272">
        <v>0</v>
      </c>
      <c r="Y272" t="s">
        <v>48</v>
      </c>
    </row>
    <row r="273" spans="1:25" x14ac:dyDescent="0.25">
      <c r="A273">
        <v>272</v>
      </c>
      <c r="B273">
        <v>61929</v>
      </c>
      <c r="C273">
        <v>0</v>
      </c>
      <c r="D273">
        <v>0</v>
      </c>
      <c r="E273" t="s">
        <v>525</v>
      </c>
      <c r="F273" t="s">
        <v>526</v>
      </c>
      <c r="G273">
        <v>1</v>
      </c>
      <c r="H273" s="6">
        <v>2000000</v>
      </c>
      <c r="I273" s="7">
        <v>45653</v>
      </c>
      <c r="J273" s="7">
        <v>45653</v>
      </c>
      <c r="K273">
        <v>8</v>
      </c>
      <c r="L273" t="s">
        <v>40</v>
      </c>
      <c r="M273" t="s">
        <v>1</v>
      </c>
      <c r="N273" t="s">
        <v>41</v>
      </c>
      <c r="O273" t="s">
        <v>87</v>
      </c>
      <c r="P273" t="s">
        <v>43</v>
      </c>
      <c r="Q273">
        <v>8</v>
      </c>
      <c r="R273">
        <v>0</v>
      </c>
      <c r="S273">
        <v>0</v>
      </c>
      <c r="U273">
        <v>160000</v>
      </c>
      <c r="V273">
        <v>160000</v>
      </c>
      <c r="W273">
        <v>0</v>
      </c>
      <c r="X273">
        <v>0</v>
      </c>
      <c r="Y273" t="s">
        <v>48</v>
      </c>
    </row>
    <row r="274" spans="1:25" x14ac:dyDescent="0.25">
      <c r="A274">
        <v>273</v>
      </c>
      <c r="B274">
        <v>63583</v>
      </c>
      <c r="C274">
        <v>0</v>
      </c>
      <c r="D274">
        <v>0</v>
      </c>
      <c r="E274" t="s">
        <v>527</v>
      </c>
      <c r="F274" t="s">
        <v>528</v>
      </c>
      <c r="G274">
        <v>1</v>
      </c>
      <c r="H274" s="6">
        <v>400000</v>
      </c>
      <c r="I274" s="7">
        <v>45653</v>
      </c>
      <c r="J274" s="7">
        <v>45653</v>
      </c>
      <c r="K274">
        <v>15</v>
      </c>
      <c r="L274" t="s">
        <v>40</v>
      </c>
      <c r="M274" t="s">
        <v>5</v>
      </c>
      <c r="N274" t="s">
        <v>41</v>
      </c>
      <c r="O274" t="s">
        <v>77</v>
      </c>
      <c r="P274" t="s">
        <v>43</v>
      </c>
      <c r="Q274">
        <v>15</v>
      </c>
      <c r="R274">
        <v>0</v>
      </c>
      <c r="S274">
        <v>0</v>
      </c>
      <c r="U274">
        <v>60000</v>
      </c>
      <c r="V274">
        <v>60000</v>
      </c>
      <c r="W274">
        <v>0</v>
      </c>
      <c r="X274">
        <v>0</v>
      </c>
      <c r="Y274" t="s">
        <v>48</v>
      </c>
    </row>
    <row r="275" spans="1:25" x14ac:dyDescent="0.25">
      <c r="A275">
        <v>274</v>
      </c>
      <c r="B275">
        <v>62399</v>
      </c>
      <c r="C275">
        <v>0</v>
      </c>
      <c r="D275">
        <v>0</v>
      </c>
      <c r="E275" t="s">
        <v>529</v>
      </c>
      <c r="F275" t="s">
        <v>530</v>
      </c>
      <c r="G275">
        <v>1</v>
      </c>
      <c r="H275" s="6">
        <v>3500000</v>
      </c>
      <c r="I275" s="7">
        <v>45653</v>
      </c>
      <c r="J275" s="7">
        <v>45653</v>
      </c>
      <c r="K275">
        <v>15</v>
      </c>
      <c r="L275" t="s">
        <v>40</v>
      </c>
      <c r="M275" t="s">
        <v>9</v>
      </c>
      <c r="N275" t="s">
        <v>41</v>
      </c>
      <c r="O275" t="s">
        <v>42</v>
      </c>
      <c r="P275" t="s">
        <v>43</v>
      </c>
      <c r="Q275">
        <v>15</v>
      </c>
      <c r="R275">
        <v>0</v>
      </c>
      <c r="S275">
        <v>0</v>
      </c>
      <c r="U275">
        <v>525000</v>
      </c>
      <c r="V275">
        <v>525000</v>
      </c>
      <c r="W275">
        <v>0</v>
      </c>
      <c r="X275">
        <v>0</v>
      </c>
      <c r="Y275" t="s">
        <v>44</v>
      </c>
    </row>
    <row r="276" spans="1:25" x14ac:dyDescent="0.25">
      <c r="A276">
        <v>275</v>
      </c>
      <c r="B276">
        <v>62276</v>
      </c>
      <c r="C276">
        <v>0</v>
      </c>
      <c r="D276">
        <v>0</v>
      </c>
      <c r="E276" t="s">
        <v>531</v>
      </c>
      <c r="F276" t="s">
        <v>532</v>
      </c>
      <c r="G276">
        <v>1</v>
      </c>
      <c r="H276" s="6">
        <v>7875064</v>
      </c>
      <c r="I276" s="7">
        <v>45653</v>
      </c>
      <c r="J276" s="7">
        <v>45653</v>
      </c>
      <c r="K276">
        <v>4</v>
      </c>
      <c r="L276" t="s">
        <v>40</v>
      </c>
      <c r="M276" t="s">
        <v>4</v>
      </c>
      <c r="N276" t="s">
        <v>41</v>
      </c>
      <c r="O276" t="s">
        <v>51</v>
      </c>
      <c r="P276" t="s">
        <v>43</v>
      </c>
      <c r="Q276">
        <v>4</v>
      </c>
      <c r="R276">
        <v>0</v>
      </c>
      <c r="S276">
        <v>0</v>
      </c>
      <c r="U276">
        <v>315003</v>
      </c>
      <c r="V276">
        <v>315003</v>
      </c>
      <c r="W276">
        <v>0</v>
      </c>
      <c r="X276">
        <v>0</v>
      </c>
      <c r="Y276" t="s">
        <v>48</v>
      </c>
    </row>
    <row r="277" spans="1:25" x14ac:dyDescent="0.25">
      <c r="A277">
        <v>276</v>
      </c>
      <c r="B277">
        <v>62210</v>
      </c>
      <c r="C277">
        <v>0</v>
      </c>
      <c r="D277">
        <v>0</v>
      </c>
      <c r="E277" t="s">
        <v>533</v>
      </c>
      <c r="F277" t="s">
        <v>534</v>
      </c>
      <c r="G277">
        <v>1</v>
      </c>
      <c r="H277" s="6">
        <v>164273</v>
      </c>
      <c r="I277" s="7">
        <v>45653</v>
      </c>
      <c r="J277" s="7">
        <v>45653</v>
      </c>
      <c r="K277">
        <v>8</v>
      </c>
      <c r="L277" t="s">
        <v>40</v>
      </c>
      <c r="M277" t="s">
        <v>5</v>
      </c>
      <c r="N277" t="s">
        <v>41</v>
      </c>
      <c r="O277" t="s">
        <v>77</v>
      </c>
      <c r="P277" t="s">
        <v>43</v>
      </c>
      <c r="Q277">
        <v>8</v>
      </c>
      <c r="R277">
        <v>0</v>
      </c>
      <c r="S277">
        <v>0</v>
      </c>
      <c r="U277">
        <v>13142</v>
      </c>
      <c r="V277">
        <v>13142</v>
      </c>
      <c r="W277">
        <v>0</v>
      </c>
      <c r="X277">
        <v>0</v>
      </c>
      <c r="Y277" t="s">
        <v>48</v>
      </c>
    </row>
    <row r="278" spans="1:25" x14ac:dyDescent="0.25">
      <c r="A278">
        <v>277</v>
      </c>
      <c r="B278">
        <v>62226</v>
      </c>
      <c r="C278">
        <v>0</v>
      </c>
      <c r="D278">
        <v>0</v>
      </c>
      <c r="E278" t="s">
        <v>535</v>
      </c>
      <c r="F278" t="s">
        <v>536</v>
      </c>
      <c r="G278">
        <v>1</v>
      </c>
      <c r="H278" s="6">
        <v>21000000</v>
      </c>
      <c r="I278" s="7">
        <v>45653</v>
      </c>
      <c r="J278" s="7">
        <v>45653</v>
      </c>
      <c r="K278">
        <v>15</v>
      </c>
      <c r="L278" t="s">
        <v>40</v>
      </c>
      <c r="M278" t="s">
        <v>9</v>
      </c>
      <c r="N278" t="s">
        <v>41</v>
      </c>
      <c r="O278" t="s">
        <v>42</v>
      </c>
      <c r="P278" t="s">
        <v>43</v>
      </c>
      <c r="Q278">
        <v>5</v>
      </c>
      <c r="R278">
        <v>10</v>
      </c>
      <c r="S278">
        <v>0</v>
      </c>
      <c r="U278">
        <v>3150000</v>
      </c>
      <c r="V278">
        <v>1050000</v>
      </c>
      <c r="W278">
        <v>2100000</v>
      </c>
      <c r="X278">
        <v>0</v>
      </c>
      <c r="Y278" t="s">
        <v>109</v>
      </c>
    </row>
    <row r="279" spans="1:25" x14ac:dyDescent="0.25">
      <c r="A279">
        <v>278</v>
      </c>
      <c r="B279">
        <v>63584</v>
      </c>
      <c r="C279">
        <v>0</v>
      </c>
      <c r="D279">
        <v>0</v>
      </c>
      <c r="E279" t="s">
        <v>537</v>
      </c>
      <c r="F279" t="s">
        <v>538</v>
      </c>
      <c r="G279">
        <v>1</v>
      </c>
      <c r="H279" s="6">
        <v>21300000</v>
      </c>
      <c r="I279" s="7">
        <v>45653</v>
      </c>
      <c r="J279" s="7">
        <v>45653</v>
      </c>
      <c r="K279">
        <v>15</v>
      </c>
      <c r="L279" t="s">
        <v>40</v>
      </c>
      <c r="M279" t="s">
        <v>5</v>
      </c>
      <c r="N279" t="s">
        <v>41</v>
      </c>
      <c r="O279" t="s">
        <v>77</v>
      </c>
      <c r="P279" t="s">
        <v>43</v>
      </c>
      <c r="Q279">
        <v>15</v>
      </c>
      <c r="R279">
        <v>0</v>
      </c>
      <c r="S279">
        <v>0</v>
      </c>
      <c r="U279">
        <v>3195000</v>
      </c>
      <c r="V279">
        <v>3195000</v>
      </c>
      <c r="W279">
        <v>0</v>
      </c>
      <c r="X279">
        <v>0</v>
      </c>
      <c r="Y279" t="s">
        <v>48</v>
      </c>
    </row>
    <row r="280" spans="1:25" x14ac:dyDescent="0.25">
      <c r="A280">
        <v>279</v>
      </c>
      <c r="B280">
        <v>62227</v>
      </c>
      <c r="C280">
        <v>0</v>
      </c>
      <c r="D280">
        <v>0</v>
      </c>
      <c r="E280" t="s">
        <v>539</v>
      </c>
      <c r="F280" t="s">
        <v>540</v>
      </c>
      <c r="G280">
        <v>1</v>
      </c>
      <c r="H280" s="6">
        <v>36382637</v>
      </c>
      <c r="I280" s="7">
        <v>45653</v>
      </c>
      <c r="J280" s="7">
        <v>45653</v>
      </c>
      <c r="K280">
        <v>15</v>
      </c>
      <c r="L280" t="s">
        <v>40</v>
      </c>
      <c r="M280" t="s">
        <v>5</v>
      </c>
      <c r="N280" t="s">
        <v>41</v>
      </c>
      <c r="O280" t="s">
        <v>47</v>
      </c>
      <c r="P280" t="s">
        <v>43</v>
      </c>
      <c r="Q280">
        <v>4</v>
      </c>
      <c r="R280">
        <v>11</v>
      </c>
      <c r="S280">
        <v>0</v>
      </c>
      <c r="U280">
        <v>5457396</v>
      </c>
      <c r="V280">
        <v>1455305</v>
      </c>
      <c r="W280">
        <v>4002090</v>
      </c>
      <c r="X280">
        <v>0</v>
      </c>
      <c r="Y280" t="s">
        <v>109</v>
      </c>
    </row>
    <row r="281" spans="1:25" x14ac:dyDescent="0.25">
      <c r="A281">
        <v>280</v>
      </c>
      <c r="B281">
        <v>62282</v>
      </c>
      <c r="C281">
        <v>0</v>
      </c>
      <c r="D281">
        <v>0</v>
      </c>
      <c r="E281" t="s">
        <v>541</v>
      </c>
      <c r="F281" t="s">
        <v>542</v>
      </c>
      <c r="G281">
        <v>1</v>
      </c>
      <c r="H281" s="6">
        <v>544711</v>
      </c>
      <c r="I281" s="7">
        <v>45653</v>
      </c>
      <c r="J281" s="7">
        <v>45653</v>
      </c>
      <c r="K281">
        <v>14</v>
      </c>
      <c r="L281" t="s">
        <v>40</v>
      </c>
      <c r="M281" t="s">
        <v>5</v>
      </c>
      <c r="N281" t="s">
        <v>41</v>
      </c>
      <c r="O281" t="s">
        <v>57</v>
      </c>
      <c r="P281" t="s">
        <v>43</v>
      </c>
      <c r="Q281">
        <v>9</v>
      </c>
      <c r="R281">
        <v>5</v>
      </c>
      <c r="S281">
        <v>0</v>
      </c>
      <c r="U281">
        <v>76260</v>
      </c>
      <c r="V281">
        <v>49024</v>
      </c>
      <c r="W281">
        <v>27236</v>
      </c>
      <c r="X281">
        <v>0</v>
      </c>
      <c r="Y281" t="s">
        <v>48</v>
      </c>
    </row>
    <row r="282" spans="1:25" x14ac:dyDescent="0.25">
      <c r="A282">
        <v>281</v>
      </c>
      <c r="B282">
        <v>63499</v>
      </c>
      <c r="C282">
        <v>0</v>
      </c>
      <c r="D282">
        <v>0</v>
      </c>
      <c r="E282" t="s">
        <v>543</v>
      </c>
      <c r="F282" t="s">
        <v>544</v>
      </c>
      <c r="G282">
        <v>1</v>
      </c>
      <c r="H282" s="6">
        <v>81391724</v>
      </c>
      <c r="I282" s="7">
        <v>45653</v>
      </c>
      <c r="J282" s="7">
        <v>45653</v>
      </c>
      <c r="K282">
        <v>15</v>
      </c>
      <c r="L282" t="s">
        <v>40</v>
      </c>
      <c r="M282" t="s">
        <v>9</v>
      </c>
      <c r="N282" t="s">
        <v>41</v>
      </c>
      <c r="O282" t="s">
        <v>42</v>
      </c>
      <c r="P282" t="s">
        <v>43</v>
      </c>
      <c r="Q282">
        <v>7</v>
      </c>
      <c r="R282">
        <v>8</v>
      </c>
      <c r="S282">
        <v>0</v>
      </c>
      <c r="U282">
        <v>12208759</v>
      </c>
      <c r="V282">
        <v>5697421</v>
      </c>
      <c r="W282">
        <v>6511338</v>
      </c>
      <c r="X282">
        <v>0</v>
      </c>
      <c r="Y282" t="s">
        <v>250</v>
      </c>
    </row>
    <row r="283" spans="1:25" x14ac:dyDescent="0.25">
      <c r="A283">
        <v>282</v>
      </c>
      <c r="B283">
        <v>62398</v>
      </c>
      <c r="C283">
        <v>0</v>
      </c>
      <c r="D283">
        <v>0</v>
      </c>
      <c r="E283" t="s">
        <v>545</v>
      </c>
      <c r="F283" t="s">
        <v>546</v>
      </c>
      <c r="G283">
        <v>1</v>
      </c>
      <c r="H283" s="6">
        <v>14000000</v>
      </c>
      <c r="I283" s="7">
        <v>45653</v>
      </c>
      <c r="J283" s="7">
        <v>45653</v>
      </c>
      <c r="K283">
        <v>15</v>
      </c>
      <c r="L283" t="s">
        <v>40</v>
      </c>
      <c r="M283" t="s">
        <v>9</v>
      </c>
      <c r="N283" t="s">
        <v>41</v>
      </c>
      <c r="O283" t="s">
        <v>42</v>
      </c>
      <c r="P283" t="s">
        <v>43</v>
      </c>
      <c r="Q283">
        <v>15</v>
      </c>
      <c r="R283">
        <v>0</v>
      </c>
      <c r="S283">
        <v>0</v>
      </c>
      <c r="U283">
        <v>2100000</v>
      </c>
      <c r="V283">
        <v>2100000</v>
      </c>
      <c r="W283">
        <v>0</v>
      </c>
      <c r="X283">
        <v>0</v>
      </c>
      <c r="Y283" t="s">
        <v>44</v>
      </c>
    </row>
    <row r="284" spans="1:25" x14ac:dyDescent="0.25">
      <c r="A284">
        <v>283</v>
      </c>
      <c r="B284">
        <v>62220</v>
      </c>
      <c r="C284">
        <v>0</v>
      </c>
      <c r="D284">
        <v>0</v>
      </c>
      <c r="E284" t="s">
        <v>547</v>
      </c>
      <c r="F284" t="s">
        <v>548</v>
      </c>
      <c r="G284">
        <v>1</v>
      </c>
      <c r="H284" s="6">
        <v>13664115</v>
      </c>
      <c r="I284" s="7">
        <v>45653</v>
      </c>
      <c r="J284" s="7">
        <v>45653</v>
      </c>
      <c r="K284">
        <v>4</v>
      </c>
      <c r="L284" t="s">
        <v>40</v>
      </c>
      <c r="M284" t="s">
        <v>5</v>
      </c>
      <c r="N284" t="s">
        <v>41</v>
      </c>
      <c r="O284" t="s">
        <v>77</v>
      </c>
      <c r="P284" t="s">
        <v>43</v>
      </c>
      <c r="Q284">
        <v>4</v>
      </c>
      <c r="R284">
        <v>0</v>
      </c>
      <c r="S284">
        <v>0</v>
      </c>
      <c r="U284">
        <v>546565</v>
      </c>
      <c r="V284">
        <v>546565</v>
      </c>
      <c r="W284">
        <v>0</v>
      </c>
      <c r="X284">
        <v>0</v>
      </c>
      <c r="Y284" t="s">
        <v>44</v>
      </c>
    </row>
    <row r="285" spans="1:25" x14ac:dyDescent="0.25">
      <c r="A285">
        <v>284</v>
      </c>
      <c r="B285">
        <v>63624</v>
      </c>
      <c r="C285">
        <v>0</v>
      </c>
      <c r="D285">
        <v>0</v>
      </c>
      <c r="E285" t="s">
        <v>549</v>
      </c>
      <c r="F285" t="s">
        <v>550</v>
      </c>
      <c r="G285">
        <v>1</v>
      </c>
      <c r="H285" s="6">
        <v>48219027</v>
      </c>
      <c r="I285" s="7">
        <v>45653</v>
      </c>
      <c r="J285" s="7">
        <v>45653</v>
      </c>
      <c r="K285">
        <v>15</v>
      </c>
      <c r="L285" t="s">
        <v>40</v>
      </c>
      <c r="M285" t="s">
        <v>5</v>
      </c>
      <c r="N285" t="s">
        <v>41</v>
      </c>
      <c r="O285" t="s">
        <v>54</v>
      </c>
      <c r="P285" t="s">
        <v>43</v>
      </c>
      <c r="Q285">
        <v>8</v>
      </c>
      <c r="R285">
        <v>7</v>
      </c>
      <c r="S285">
        <v>0</v>
      </c>
      <c r="U285">
        <v>7232854</v>
      </c>
      <c r="V285">
        <v>3857522</v>
      </c>
      <c r="W285">
        <v>3375332</v>
      </c>
      <c r="X285">
        <v>0</v>
      </c>
      <c r="Y285" t="s">
        <v>48</v>
      </c>
    </row>
    <row r="286" spans="1:25" x14ac:dyDescent="0.25">
      <c r="A286">
        <v>285</v>
      </c>
      <c r="B286">
        <v>62283</v>
      </c>
      <c r="C286">
        <v>0</v>
      </c>
      <c r="D286">
        <v>0</v>
      </c>
      <c r="E286" t="s">
        <v>551</v>
      </c>
      <c r="F286" t="s">
        <v>552</v>
      </c>
      <c r="G286">
        <v>1</v>
      </c>
      <c r="H286" s="6">
        <v>10000000</v>
      </c>
      <c r="I286" s="7">
        <v>45653</v>
      </c>
      <c r="J286" s="7">
        <v>45653</v>
      </c>
      <c r="K286">
        <v>6</v>
      </c>
      <c r="L286" t="s">
        <v>40</v>
      </c>
      <c r="M286" t="s">
        <v>8</v>
      </c>
      <c r="N286" t="s">
        <v>41</v>
      </c>
      <c r="O286" t="s">
        <v>347</v>
      </c>
      <c r="P286" t="s">
        <v>43</v>
      </c>
      <c r="Q286">
        <v>6</v>
      </c>
      <c r="R286">
        <v>0</v>
      </c>
      <c r="S286">
        <v>0</v>
      </c>
      <c r="U286">
        <v>600000</v>
      </c>
      <c r="V286">
        <v>600000</v>
      </c>
      <c r="W286">
        <v>0</v>
      </c>
      <c r="X286">
        <v>0</v>
      </c>
      <c r="Y286" t="s">
        <v>109</v>
      </c>
    </row>
    <row r="287" spans="1:25" x14ac:dyDescent="0.25">
      <c r="A287">
        <v>286</v>
      </c>
      <c r="B287">
        <v>62228</v>
      </c>
      <c r="C287">
        <v>0</v>
      </c>
      <c r="D287">
        <v>0</v>
      </c>
      <c r="E287" t="s">
        <v>553</v>
      </c>
      <c r="F287" t="s">
        <v>554</v>
      </c>
      <c r="G287">
        <v>1</v>
      </c>
      <c r="H287" s="6">
        <v>68503460</v>
      </c>
      <c r="I287" s="7">
        <v>45653</v>
      </c>
      <c r="J287" s="7">
        <v>45653</v>
      </c>
      <c r="K287">
        <v>15</v>
      </c>
      <c r="L287" t="s">
        <v>40</v>
      </c>
      <c r="M287" t="s">
        <v>5</v>
      </c>
      <c r="N287" t="s">
        <v>41</v>
      </c>
      <c r="O287" t="s">
        <v>47</v>
      </c>
      <c r="P287" t="s">
        <v>43</v>
      </c>
      <c r="Q287">
        <v>4</v>
      </c>
      <c r="R287">
        <v>11</v>
      </c>
      <c r="S287">
        <v>0</v>
      </c>
      <c r="U287">
        <v>10275519</v>
      </c>
      <c r="V287">
        <v>2740138</v>
      </c>
      <c r="W287">
        <v>7535381</v>
      </c>
      <c r="X287">
        <v>0</v>
      </c>
      <c r="Y287" t="s">
        <v>109</v>
      </c>
    </row>
    <row r="288" spans="1:25" x14ac:dyDescent="0.25">
      <c r="A288">
        <v>287</v>
      </c>
      <c r="B288">
        <v>62281</v>
      </c>
      <c r="C288">
        <v>0</v>
      </c>
      <c r="D288">
        <v>0</v>
      </c>
      <c r="E288" t="s">
        <v>555</v>
      </c>
      <c r="F288" t="s">
        <v>556</v>
      </c>
      <c r="G288">
        <v>1</v>
      </c>
      <c r="I288" s="7">
        <v>45653</v>
      </c>
      <c r="J288" s="7">
        <v>45653</v>
      </c>
      <c r="K288">
        <v>14</v>
      </c>
      <c r="L288" t="s">
        <v>40</v>
      </c>
      <c r="M288" t="s">
        <v>5</v>
      </c>
      <c r="N288" t="s">
        <v>41</v>
      </c>
      <c r="O288" t="s">
        <v>57</v>
      </c>
      <c r="P288" t="s">
        <v>43</v>
      </c>
      <c r="Q288">
        <v>9</v>
      </c>
      <c r="R288">
        <v>5</v>
      </c>
      <c r="S288">
        <v>0</v>
      </c>
      <c r="U288">
        <v>0</v>
      </c>
      <c r="V288">
        <v>0</v>
      </c>
      <c r="W288">
        <v>0</v>
      </c>
      <c r="X288">
        <v>0</v>
      </c>
      <c r="Y288" t="s">
        <v>48</v>
      </c>
    </row>
    <row r="289" spans="1:25" x14ac:dyDescent="0.25">
      <c r="A289">
        <v>288</v>
      </c>
      <c r="B289">
        <v>61436</v>
      </c>
      <c r="C289">
        <v>0</v>
      </c>
      <c r="D289">
        <v>0</v>
      </c>
      <c r="E289" t="s">
        <v>557</v>
      </c>
      <c r="F289" t="s">
        <v>558</v>
      </c>
      <c r="G289">
        <v>1</v>
      </c>
      <c r="H289" s="6">
        <v>204709948</v>
      </c>
      <c r="I289" s="7">
        <v>45653</v>
      </c>
      <c r="J289" s="7">
        <v>45653</v>
      </c>
      <c r="K289" t="s">
        <v>524</v>
      </c>
      <c r="L289" t="s">
        <v>40</v>
      </c>
      <c r="M289" t="s">
        <v>5</v>
      </c>
      <c r="N289" t="s">
        <v>41</v>
      </c>
      <c r="O289" t="s">
        <v>77</v>
      </c>
      <c r="P289" t="s">
        <v>43</v>
      </c>
      <c r="Q289">
        <v>1.8</v>
      </c>
      <c r="R289">
        <v>0</v>
      </c>
      <c r="S289">
        <v>0</v>
      </c>
      <c r="U289">
        <v>3684779</v>
      </c>
      <c r="V289">
        <v>3684779</v>
      </c>
      <c r="W289">
        <v>0</v>
      </c>
      <c r="X289">
        <v>0</v>
      </c>
      <c r="Y289" t="s">
        <v>48</v>
      </c>
    </row>
    <row r="290" spans="1:25" x14ac:dyDescent="0.25">
      <c r="A290">
        <v>289</v>
      </c>
      <c r="B290">
        <v>62266</v>
      </c>
      <c r="C290">
        <v>0</v>
      </c>
      <c r="D290">
        <v>0</v>
      </c>
      <c r="E290" t="s">
        <v>559</v>
      </c>
      <c r="F290" t="s">
        <v>560</v>
      </c>
      <c r="G290">
        <v>1</v>
      </c>
      <c r="H290" s="6">
        <v>5400000</v>
      </c>
      <c r="I290" s="7">
        <v>45653</v>
      </c>
      <c r="J290" s="7">
        <v>45653</v>
      </c>
      <c r="K290">
        <v>7</v>
      </c>
      <c r="L290" t="s">
        <v>40</v>
      </c>
      <c r="M290" t="s">
        <v>4</v>
      </c>
      <c r="N290" t="s">
        <v>41</v>
      </c>
      <c r="O290" t="s">
        <v>51</v>
      </c>
      <c r="P290" t="s">
        <v>43</v>
      </c>
      <c r="Q290">
        <v>7</v>
      </c>
      <c r="R290">
        <v>0</v>
      </c>
      <c r="S290">
        <v>0</v>
      </c>
      <c r="U290">
        <v>378000</v>
      </c>
      <c r="V290">
        <v>378000</v>
      </c>
      <c r="W290">
        <v>0</v>
      </c>
      <c r="X290">
        <v>0</v>
      </c>
      <c r="Y290" t="s">
        <v>109</v>
      </c>
    </row>
    <row r="291" spans="1:25" x14ac:dyDescent="0.25">
      <c r="A291">
        <v>290</v>
      </c>
      <c r="B291">
        <v>62246</v>
      </c>
      <c r="C291">
        <v>0</v>
      </c>
      <c r="D291">
        <v>0</v>
      </c>
      <c r="E291" t="s">
        <v>561</v>
      </c>
      <c r="F291" t="s">
        <v>562</v>
      </c>
      <c r="G291">
        <v>1</v>
      </c>
      <c r="H291" s="6">
        <v>1667164</v>
      </c>
      <c r="I291" s="7">
        <v>45653</v>
      </c>
      <c r="J291" s="7">
        <v>45653</v>
      </c>
      <c r="K291">
        <v>10</v>
      </c>
      <c r="L291" t="s">
        <v>40</v>
      </c>
      <c r="M291" t="s">
        <v>5</v>
      </c>
      <c r="N291" t="s">
        <v>41</v>
      </c>
      <c r="O291" t="s">
        <v>77</v>
      </c>
      <c r="P291" t="s">
        <v>43</v>
      </c>
      <c r="Q291">
        <v>10</v>
      </c>
      <c r="R291">
        <v>0</v>
      </c>
      <c r="S291">
        <v>0</v>
      </c>
      <c r="U291">
        <v>166716</v>
      </c>
      <c r="V291">
        <v>166716</v>
      </c>
      <c r="W291">
        <v>0</v>
      </c>
      <c r="X291">
        <v>0</v>
      </c>
      <c r="Y291" t="s">
        <v>250</v>
      </c>
    </row>
    <row r="292" spans="1:25" x14ac:dyDescent="0.25">
      <c r="A292">
        <v>291</v>
      </c>
      <c r="B292">
        <v>62247</v>
      </c>
      <c r="C292">
        <v>0</v>
      </c>
      <c r="D292">
        <v>0</v>
      </c>
      <c r="E292" t="s">
        <v>561</v>
      </c>
      <c r="F292" t="s">
        <v>562</v>
      </c>
      <c r="G292">
        <v>1</v>
      </c>
      <c r="H292" s="6">
        <v>5000000</v>
      </c>
      <c r="I292" s="7">
        <v>45653</v>
      </c>
      <c r="J292" s="7">
        <v>45653</v>
      </c>
      <c r="K292">
        <v>10</v>
      </c>
      <c r="L292" t="s">
        <v>40</v>
      </c>
      <c r="M292" t="s">
        <v>5</v>
      </c>
      <c r="N292" t="s">
        <v>41</v>
      </c>
      <c r="O292" t="s">
        <v>77</v>
      </c>
      <c r="P292" t="s">
        <v>43</v>
      </c>
      <c r="Q292">
        <v>10</v>
      </c>
      <c r="R292">
        <v>0</v>
      </c>
      <c r="S292">
        <v>0</v>
      </c>
      <c r="U292">
        <v>500000</v>
      </c>
      <c r="V292">
        <v>500000</v>
      </c>
      <c r="W292">
        <v>0</v>
      </c>
      <c r="X292">
        <v>0</v>
      </c>
      <c r="Y292" t="s">
        <v>250</v>
      </c>
    </row>
    <row r="293" spans="1:25" x14ac:dyDescent="0.25">
      <c r="A293">
        <v>292</v>
      </c>
      <c r="B293">
        <v>62233</v>
      </c>
      <c r="C293">
        <v>0</v>
      </c>
      <c r="D293">
        <v>0</v>
      </c>
      <c r="E293" t="s">
        <v>563</v>
      </c>
      <c r="F293" t="s">
        <v>564</v>
      </c>
      <c r="G293">
        <v>1</v>
      </c>
      <c r="H293" s="6">
        <v>123798633</v>
      </c>
      <c r="I293" s="7">
        <v>45653</v>
      </c>
      <c r="J293" s="7">
        <v>45653</v>
      </c>
      <c r="K293">
        <v>15</v>
      </c>
      <c r="L293" t="s">
        <v>40</v>
      </c>
      <c r="M293" t="s">
        <v>9</v>
      </c>
      <c r="N293" t="s">
        <v>41</v>
      </c>
      <c r="O293" t="s">
        <v>42</v>
      </c>
      <c r="P293" t="s">
        <v>43</v>
      </c>
      <c r="Q293">
        <v>7</v>
      </c>
      <c r="R293">
        <v>8</v>
      </c>
      <c r="S293">
        <v>0</v>
      </c>
      <c r="U293">
        <v>18569795</v>
      </c>
      <c r="V293">
        <v>8665904</v>
      </c>
      <c r="W293">
        <v>9903891</v>
      </c>
      <c r="X293">
        <v>0</v>
      </c>
      <c r="Y293" t="s">
        <v>250</v>
      </c>
    </row>
    <row r="294" spans="1:25" x14ac:dyDescent="0.25">
      <c r="A294">
        <v>293</v>
      </c>
      <c r="B294">
        <v>62353</v>
      </c>
      <c r="C294">
        <v>0</v>
      </c>
      <c r="D294">
        <v>0</v>
      </c>
      <c r="E294" t="s">
        <v>565</v>
      </c>
      <c r="F294" t="s">
        <v>566</v>
      </c>
      <c r="G294">
        <v>1</v>
      </c>
      <c r="H294" s="6">
        <v>80000000</v>
      </c>
      <c r="I294" s="7">
        <v>45653</v>
      </c>
      <c r="J294" s="7">
        <v>45653</v>
      </c>
      <c r="K294" t="s">
        <v>567</v>
      </c>
      <c r="L294" t="s">
        <v>40</v>
      </c>
      <c r="M294" t="s">
        <v>8</v>
      </c>
      <c r="N294" t="s">
        <v>41</v>
      </c>
      <c r="O294" t="s">
        <v>347</v>
      </c>
      <c r="P294" t="s">
        <v>43</v>
      </c>
      <c r="Q294">
        <v>1.8</v>
      </c>
      <c r="R294">
        <v>2.2999999999999998</v>
      </c>
      <c r="S294">
        <v>0</v>
      </c>
      <c r="U294">
        <v>3280000</v>
      </c>
      <c r="V294">
        <v>1440000</v>
      </c>
      <c r="W294">
        <v>1840000</v>
      </c>
      <c r="X294">
        <v>0</v>
      </c>
      <c r="Y294" t="s">
        <v>44</v>
      </c>
    </row>
    <row r="295" spans="1:25" x14ac:dyDescent="0.25">
      <c r="A295">
        <v>294</v>
      </c>
      <c r="B295">
        <v>62279</v>
      </c>
      <c r="C295">
        <v>0</v>
      </c>
      <c r="D295">
        <v>0</v>
      </c>
      <c r="E295" t="s">
        <v>568</v>
      </c>
      <c r="F295" t="s">
        <v>569</v>
      </c>
      <c r="G295">
        <v>1</v>
      </c>
      <c r="H295" s="6">
        <v>50898391</v>
      </c>
      <c r="I295" s="7">
        <v>45653</v>
      </c>
      <c r="J295" s="7">
        <v>45653</v>
      </c>
      <c r="K295">
        <v>8</v>
      </c>
      <c r="L295" t="s">
        <v>40</v>
      </c>
      <c r="M295" t="s">
        <v>5</v>
      </c>
      <c r="N295" t="s">
        <v>41</v>
      </c>
      <c r="O295" t="s">
        <v>54</v>
      </c>
      <c r="P295" t="s">
        <v>43</v>
      </c>
      <c r="Q295">
        <v>8</v>
      </c>
      <c r="R295">
        <v>0</v>
      </c>
      <c r="S295">
        <v>0</v>
      </c>
      <c r="U295">
        <v>4071871</v>
      </c>
      <c r="V295">
        <v>4071871</v>
      </c>
      <c r="W295">
        <v>0</v>
      </c>
      <c r="X295">
        <v>0</v>
      </c>
      <c r="Y295" t="s">
        <v>48</v>
      </c>
    </row>
    <row r="296" spans="1:25" x14ac:dyDescent="0.25">
      <c r="A296">
        <v>295</v>
      </c>
      <c r="B296">
        <v>62192</v>
      </c>
      <c r="C296">
        <v>0</v>
      </c>
      <c r="D296">
        <v>0</v>
      </c>
      <c r="E296" t="s">
        <v>570</v>
      </c>
      <c r="F296" t="s">
        <v>571</v>
      </c>
      <c r="G296">
        <v>1</v>
      </c>
      <c r="H296" s="6">
        <v>8500000</v>
      </c>
      <c r="I296" s="7">
        <v>45653</v>
      </c>
      <c r="J296" s="7">
        <v>45653</v>
      </c>
      <c r="K296" t="s">
        <v>495</v>
      </c>
      <c r="L296" t="s">
        <v>40</v>
      </c>
      <c r="M296" t="s">
        <v>5</v>
      </c>
      <c r="N296" t="s">
        <v>41</v>
      </c>
      <c r="O296" t="s">
        <v>47</v>
      </c>
      <c r="P296" t="s">
        <v>43</v>
      </c>
      <c r="Q296">
        <v>2.63</v>
      </c>
      <c r="R296">
        <v>8.07</v>
      </c>
      <c r="S296">
        <v>0</v>
      </c>
      <c r="U296">
        <v>909500</v>
      </c>
      <c r="V296">
        <v>223550</v>
      </c>
      <c r="W296">
        <v>685950</v>
      </c>
      <c r="X296">
        <v>0</v>
      </c>
      <c r="Y296" t="s">
        <v>437</v>
      </c>
    </row>
    <row r="297" spans="1:25" x14ac:dyDescent="0.25">
      <c r="A297">
        <v>296</v>
      </c>
      <c r="B297">
        <v>62234</v>
      </c>
      <c r="C297">
        <v>0</v>
      </c>
      <c r="D297">
        <v>0</v>
      </c>
      <c r="E297" t="s">
        <v>572</v>
      </c>
      <c r="F297" t="s">
        <v>573</v>
      </c>
      <c r="G297">
        <v>1</v>
      </c>
      <c r="H297" s="6">
        <v>2817766</v>
      </c>
      <c r="I297" s="7">
        <v>45653</v>
      </c>
      <c r="J297" s="7">
        <v>45653</v>
      </c>
      <c r="K297">
        <v>5</v>
      </c>
      <c r="L297" t="s">
        <v>40</v>
      </c>
      <c r="M297" t="s">
        <v>6</v>
      </c>
      <c r="N297" t="s">
        <v>41</v>
      </c>
      <c r="O297" t="s">
        <v>64</v>
      </c>
      <c r="P297" t="s">
        <v>43</v>
      </c>
      <c r="Q297">
        <v>5</v>
      </c>
      <c r="R297">
        <v>0</v>
      </c>
      <c r="S297">
        <v>0</v>
      </c>
      <c r="U297">
        <v>140888</v>
      </c>
      <c r="V297">
        <v>140888</v>
      </c>
      <c r="W297">
        <v>0</v>
      </c>
      <c r="X297">
        <v>0</v>
      </c>
      <c r="Y297" t="s">
        <v>44</v>
      </c>
    </row>
    <row r="298" spans="1:25" x14ac:dyDescent="0.25">
      <c r="A298">
        <v>297</v>
      </c>
      <c r="B298">
        <v>62205</v>
      </c>
      <c r="C298">
        <v>0</v>
      </c>
      <c r="D298">
        <v>0</v>
      </c>
      <c r="E298" t="s">
        <v>574</v>
      </c>
      <c r="F298" t="s">
        <v>575</v>
      </c>
      <c r="G298">
        <v>1</v>
      </c>
      <c r="H298" s="6">
        <v>18771827</v>
      </c>
      <c r="I298" s="7">
        <v>45653</v>
      </c>
      <c r="J298" s="7">
        <v>45653</v>
      </c>
      <c r="K298">
        <v>6</v>
      </c>
      <c r="L298" t="s">
        <v>40</v>
      </c>
      <c r="M298" t="s">
        <v>5</v>
      </c>
      <c r="N298" t="s">
        <v>41</v>
      </c>
      <c r="O298" t="s">
        <v>77</v>
      </c>
      <c r="P298" t="s">
        <v>43</v>
      </c>
      <c r="Q298">
        <v>6</v>
      </c>
      <c r="R298">
        <v>0</v>
      </c>
      <c r="S298">
        <v>0</v>
      </c>
      <c r="U298">
        <v>1126310</v>
      </c>
      <c r="V298">
        <v>1126310</v>
      </c>
      <c r="W298">
        <v>0</v>
      </c>
      <c r="X298">
        <v>0</v>
      </c>
      <c r="Y298" t="s">
        <v>48</v>
      </c>
    </row>
    <row r="299" spans="1:25" x14ac:dyDescent="0.25">
      <c r="A299">
        <v>298</v>
      </c>
      <c r="B299">
        <v>62201</v>
      </c>
      <c r="C299">
        <v>0</v>
      </c>
      <c r="D299">
        <v>0</v>
      </c>
      <c r="E299" t="s">
        <v>576</v>
      </c>
      <c r="F299" t="s">
        <v>577</v>
      </c>
      <c r="G299">
        <v>1</v>
      </c>
      <c r="H299" s="6">
        <v>292000000</v>
      </c>
      <c r="I299" s="7">
        <v>45653</v>
      </c>
      <c r="J299" s="7">
        <v>45653</v>
      </c>
      <c r="K299" t="s">
        <v>495</v>
      </c>
      <c r="L299" t="s">
        <v>40</v>
      </c>
      <c r="M299" t="s">
        <v>5</v>
      </c>
      <c r="N299" t="s">
        <v>41</v>
      </c>
      <c r="O299" t="s">
        <v>47</v>
      </c>
      <c r="P299" t="s">
        <v>43</v>
      </c>
      <c r="Q299">
        <v>2.63</v>
      </c>
      <c r="R299">
        <v>8.07</v>
      </c>
      <c r="S299">
        <v>0</v>
      </c>
      <c r="U299">
        <v>31244000</v>
      </c>
      <c r="V299">
        <v>7679600</v>
      </c>
      <c r="W299">
        <v>23564400</v>
      </c>
      <c r="X299">
        <v>0</v>
      </c>
      <c r="Y299" t="s">
        <v>437</v>
      </c>
    </row>
    <row r="300" spans="1:25" x14ac:dyDescent="0.25">
      <c r="A300">
        <v>299</v>
      </c>
      <c r="B300">
        <v>62278</v>
      </c>
      <c r="C300">
        <v>0</v>
      </c>
      <c r="D300">
        <v>0</v>
      </c>
      <c r="E300" t="s">
        <v>358</v>
      </c>
      <c r="F300" t="s">
        <v>359</v>
      </c>
      <c r="G300">
        <v>1</v>
      </c>
      <c r="H300" s="6">
        <v>270000000</v>
      </c>
      <c r="I300" s="7">
        <v>45653</v>
      </c>
      <c r="J300" s="7">
        <v>45653</v>
      </c>
      <c r="K300">
        <v>15</v>
      </c>
      <c r="L300" t="s">
        <v>40</v>
      </c>
      <c r="M300" t="s">
        <v>9</v>
      </c>
      <c r="N300" t="s">
        <v>41</v>
      </c>
      <c r="O300" t="s">
        <v>42</v>
      </c>
      <c r="P300" t="s">
        <v>43</v>
      </c>
      <c r="Q300">
        <v>7</v>
      </c>
      <c r="R300">
        <v>8</v>
      </c>
      <c r="S300">
        <v>0</v>
      </c>
      <c r="U300">
        <v>40500000</v>
      </c>
      <c r="V300">
        <v>18900000</v>
      </c>
      <c r="W300">
        <v>21600000</v>
      </c>
      <c r="X300">
        <v>0</v>
      </c>
      <c r="Y300" t="s">
        <v>67</v>
      </c>
    </row>
    <row r="301" spans="1:25" x14ac:dyDescent="0.25">
      <c r="A301">
        <v>300</v>
      </c>
      <c r="B301">
        <v>62530</v>
      </c>
      <c r="C301">
        <v>0</v>
      </c>
      <c r="D301">
        <v>0</v>
      </c>
      <c r="E301" t="s">
        <v>578</v>
      </c>
      <c r="F301" t="s">
        <v>579</v>
      </c>
      <c r="G301">
        <v>1</v>
      </c>
      <c r="H301" s="6">
        <v>283904</v>
      </c>
      <c r="I301" s="7">
        <v>45653</v>
      </c>
      <c r="J301" s="7">
        <v>45653</v>
      </c>
      <c r="K301">
        <v>8</v>
      </c>
      <c r="L301" t="s">
        <v>40</v>
      </c>
      <c r="M301" t="s">
        <v>9</v>
      </c>
      <c r="N301" t="s">
        <v>41</v>
      </c>
      <c r="O301" t="s">
        <v>42</v>
      </c>
      <c r="P301" t="s">
        <v>43</v>
      </c>
      <c r="Q301">
        <v>8</v>
      </c>
      <c r="R301">
        <v>0</v>
      </c>
      <c r="S301">
        <v>0</v>
      </c>
      <c r="U301">
        <v>22712</v>
      </c>
      <c r="V301">
        <v>22712</v>
      </c>
      <c r="W301">
        <v>0</v>
      </c>
      <c r="X301">
        <v>0</v>
      </c>
      <c r="Y301" t="s">
        <v>109</v>
      </c>
    </row>
    <row r="302" spans="1:25" x14ac:dyDescent="0.25">
      <c r="A302">
        <v>301</v>
      </c>
      <c r="B302">
        <v>62229</v>
      </c>
      <c r="C302">
        <v>0</v>
      </c>
      <c r="D302">
        <v>0</v>
      </c>
      <c r="E302" t="s">
        <v>580</v>
      </c>
      <c r="F302" t="s">
        <v>581</v>
      </c>
      <c r="G302">
        <v>1</v>
      </c>
      <c r="H302" s="6">
        <v>11900625</v>
      </c>
      <c r="I302" s="7">
        <v>45653</v>
      </c>
      <c r="J302" s="7">
        <v>45653</v>
      </c>
      <c r="K302">
        <v>4</v>
      </c>
      <c r="L302" t="s">
        <v>40</v>
      </c>
      <c r="M302" t="s">
        <v>4</v>
      </c>
      <c r="N302" t="s">
        <v>41</v>
      </c>
      <c r="O302" t="s">
        <v>51</v>
      </c>
      <c r="P302" t="s">
        <v>43</v>
      </c>
      <c r="Q302">
        <v>4</v>
      </c>
      <c r="R302">
        <v>0</v>
      </c>
      <c r="S302">
        <v>0</v>
      </c>
      <c r="U302">
        <v>476025</v>
      </c>
      <c r="V302">
        <v>476025</v>
      </c>
      <c r="W302">
        <v>0</v>
      </c>
      <c r="X302">
        <v>0</v>
      </c>
      <c r="Y302" t="s">
        <v>48</v>
      </c>
    </row>
    <row r="303" spans="1:25" x14ac:dyDescent="0.25">
      <c r="A303">
        <v>302</v>
      </c>
      <c r="B303">
        <v>62277</v>
      </c>
      <c r="C303">
        <v>0</v>
      </c>
      <c r="D303">
        <v>0</v>
      </c>
      <c r="E303" t="s">
        <v>582</v>
      </c>
      <c r="F303" t="s">
        <v>583</v>
      </c>
      <c r="G303">
        <v>1</v>
      </c>
      <c r="H303" s="6">
        <v>66667</v>
      </c>
      <c r="I303" s="7">
        <v>45653</v>
      </c>
      <c r="J303" s="7">
        <v>45653</v>
      </c>
      <c r="K303">
        <v>10</v>
      </c>
      <c r="L303" t="s">
        <v>40</v>
      </c>
      <c r="M303" t="s">
        <v>7</v>
      </c>
      <c r="N303" t="s">
        <v>41</v>
      </c>
      <c r="O303" t="s">
        <v>64</v>
      </c>
      <c r="P303" t="s">
        <v>43</v>
      </c>
      <c r="Q303">
        <v>10</v>
      </c>
      <c r="R303">
        <v>0</v>
      </c>
      <c r="S303">
        <v>0</v>
      </c>
      <c r="U303">
        <v>6667</v>
      </c>
      <c r="V303">
        <v>6667</v>
      </c>
      <c r="W303">
        <v>0</v>
      </c>
      <c r="X303">
        <v>0</v>
      </c>
      <c r="Y303" t="s">
        <v>48</v>
      </c>
    </row>
    <row r="304" spans="1:25" x14ac:dyDescent="0.25">
      <c r="A304">
        <v>303</v>
      </c>
      <c r="B304">
        <v>63622</v>
      </c>
      <c r="C304">
        <v>0</v>
      </c>
      <c r="D304">
        <v>0</v>
      </c>
      <c r="E304" t="s">
        <v>584</v>
      </c>
      <c r="F304" t="s">
        <v>585</v>
      </c>
      <c r="G304">
        <v>1</v>
      </c>
      <c r="H304" s="6">
        <v>29234913</v>
      </c>
      <c r="I304" s="7">
        <v>45653</v>
      </c>
      <c r="J304" s="7">
        <v>45653</v>
      </c>
      <c r="K304">
        <v>15</v>
      </c>
      <c r="L304" t="s">
        <v>40</v>
      </c>
      <c r="M304" t="s">
        <v>5</v>
      </c>
      <c r="N304" t="s">
        <v>41</v>
      </c>
      <c r="O304" t="s">
        <v>54</v>
      </c>
      <c r="P304" t="s">
        <v>43</v>
      </c>
      <c r="Q304">
        <v>8</v>
      </c>
      <c r="R304">
        <v>7</v>
      </c>
      <c r="S304">
        <v>0</v>
      </c>
      <c r="U304">
        <v>4385237</v>
      </c>
      <c r="V304">
        <v>2338793</v>
      </c>
      <c r="W304">
        <v>2046444</v>
      </c>
      <c r="X304">
        <v>0</v>
      </c>
      <c r="Y304" t="s">
        <v>48</v>
      </c>
    </row>
    <row r="305" spans="1:25" x14ac:dyDescent="0.25">
      <c r="A305">
        <v>304</v>
      </c>
      <c r="B305">
        <v>62258</v>
      </c>
      <c r="C305">
        <v>0</v>
      </c>
      <c r="D305">
        <v>0</v>
      </c>
      <c r="E305" t="s">
        <v>586</v>
      </c>
      <c r="F305" t="s">
        <v>587</v>
      </c>
      <c r="G305">
        <v>1</v>
      </c>
      <c r="H305" s="6">
        <v>4335823</v>
      </c>
      <c r="I305" s="7">
        <v>45653</v>
      </c>
      <c r="J305" s="7">
        <v>45653</v>
      </c>
      <c r="K305">
        <v>10</v>
      </c>
      <c r="L305" t="s">
        <v>40</v>
      </c>
      <c r="M305" t="s">
        <v>5</v>
      </c>
      <c r="N305" t="s">
        <v>41</v>
      </c>
      <c r="O305" t="s">
        <v>57</v>
      </c>
      <c r="P305" t="s">
        <v>43</v>
      </c>
      <c r="Q305">
        <v>10</v>
      </c>
      <c r="R305">
        <v>0</v>
      </c>
      <c r="S305">
        <v>0</v>
      </c>
      <c r="U305">
        <v>433582</v>
      </c>
      <c r="V305">
        <v>433582</v>
      </c>
      <c r="W305">
        <v>0</v>
      </c>
      <c r="X305">
        <v>0</v>
      </c>
      <c r="Y305" t="s">
        <v>44</v>
      </c>
    </row>
    <row r="306" spans="1:25" x14ac:dyDescent="0.25">
      <c r="A306">
        <v>305</v>
      </c>
      <c r="B306">
        <v>62240</v>
      </c>
      <c r="C306">
        <v>0</v>
      </c>
      <c r="D306">
        <v>0</v>
      </c>
      <c r="E306" t="s">
        <v>588</v>
      </c>
      <c r="F306" t="s">
        <v>589</v>
      </c>
      <c r="G306">
        <v>1</v>
      </c>
      <c r="H306" s="6">
        <v>409096</v>
      </c>
      <c r="I306" s="7">
        <v>45653</v>
      </c>
      <c r="J306" s="7">
        <v>45653</v>
      </c>
      <c r="K306">
        <v>15</v>
      </c>
      <c r="L306" t="s">
        <v>40</v>
      </c>
      <c r="M306" t="s">
        <v>5</v>
      </c>
      <c r="N306" t="s">
        <v>41</v>
      </c>
      <c r="O306" t="s">
        <v>47</v>
      </c>
      <c r="P306" t="s">
        <v>43</v>
      </c>
      <c r="Q306">
        <v>4</v>
      </c>
      <c r="R306">
        <v>11</v>
      </c>
      <c r="S306">
        <v>0</v>
      </c>
      <c r="U306">
        <v>61364</v>
      </c>
      <c r="V306">
        <v>16364</v>
      </c>
      <c r="W306">
        <v>45001</v>
      </c>
      <c r="X306">
        <v>0</v>
      </c>
      <c r="Y306" t="s">
        <v>109</v>
      </c>
    </row>
    <row r="307" spans="1:25" x14ac:dyDescent="0.25">
      <c r="A307">
        <v>306</v>
      </c>
      <c r="B307">
        <v>62207</v>
      </c>
      <c r="C307">
        <v>0</v>
      </c>
      <c r="D307">
        <v>0</v>
      </c>
      <c r="E307" t="s">
        <v>590</v>
      </c>
      <c r="F307" t="s">
        <v>591</v>
      </c>
      <c r="G307">
        <v>1</v>
      </c>
      <c r="H307" s="6">
        <v>1016424</v>
      </c>
      <c r="I307" s="7">
        <v>45653</v>
      </c>
      <c r="J307" s="7">
        <v>45653</v>
      </c>
      <c r="K307">
        <v>15</v>
      </c>
      <c r="L307" t="s">
        <v>40</v>
      </c>
      <c r="M307" t="s">
        <v>5</v>
      </c>
      <c r="N307" t="s">
        <v>41</v>
      </c>
      <c r="O307" t="s">
        <v>57</v>
      </c>
      <c r="P307" t="s">
        <v>43</v>
      </c>
      <c r="Q307">
        <v>6</v>
      </c>
      <c r="R307">
        <v>9</v>
      </c>
      <c r="S307">
        <v>0</v>
      </c>
      <c r="U307">
        <v>152464</v>
      </c>
      <c r="V307">
        <v>60985</v>
      </c>
      <c r="W307">
        <v>91478</v>
      </c>
      <c r="X307">
        <v>0</v>
      </c>
      <c r="Y307" t="s">
        <v>48</v>
      </c>
    </row>
    <row r="308" spans="1:25" x14ac:dyDescent="0.25">
      <c r="A308">
        <v>307</v>
      </c>
      <c r="B308">
        <v>62484</v>
      </c>
      <c r="C308">
        <v>0</v>
      </c>
      <c r="D308">
        <v>0</v>
      </c>
      <c r="E308" t="s">
        <v>592</v>
      </c>
      <c r="F308" t="s">
        <v>593</v>
      </c>
      <c r="G308">
        <v>1</v>
      </c>
      <c r="H308" s="6">
        <v>30000000</v>
      </c>
      <c r="I308" s="7">
        <v>45653</v>
      </c>
      <c r="J308" s="7">
        <v>45653</v>
      </c>
      <c r="K308">
        <v>4</v>
      </c>
      <c r="L308" t="s">
        <v>40</v>
      </c>
      <c r="M308" t="s">
        <v>5</v>
      </c>
      <c r="N308" t="s">
        <v>41</v>
      </c>
      <c r="O308" t="s">
        <v>87</v>
      </c>
      <c r="P308" t="s">
        <v>43</v>
      </c>
      <c r="Q308">
        <v>4</v>
      </c>
      <c r="R308">
        <v>0</v>
      </c>
      <c r="S308">
        <v>0</v>
      </c>
      <c r="U308">
        <v>1200000</v>
      </c>
      <c r="V308">
        <v>1200000</v>
      </c>
      <c r="W308">
        <v>0</v>
      </c>
      <c r="X308">
        <v>0</v>
      </c>
      <c r="Y308" t="s">
        <v>44</v>
      </c>
    </row>
    <row r="309" spans="1:25" x14ac:dyDescent="0.25">
      <c r="A309">
        <v>308</v>
      </c>
      <c r="B309">
        <v>62275</v>
      </c>
      <c r="C309">
        <v>0</v>
      </c>
      <c r="D309">
        <v>0</v>
      </c>
      <c r="E309" t="s">
        <v>594</v>
      </c>
      <c r="F309" t="s">
        <v>595</v>
      </c>
      <c r="G309">
        <v>1</v>
      </c>
      <c r="H309" s="6">
        <v>15713472</v>
      </c>
      <c r="I309" s="7">
        <v>45653</v>
      </c>
      <c r="J309" s="7">
        <v>45653</v>
      </c>
      <c r="K309">
        <v>8</v>
      </c>
      <c r="L309" t="s">
        <v>40</v>
      </c>
      <c r="M309" t="s">
        <v>5</v>
      </c>
      <c r="N309" t="s">
        <v>41</v>
      </c>
      <c r="O309" t="s">
        <v>54</v>
      </c>
      <c r="P309" t="s">
        <v>43</v>
      </c>
      <c r="Q309">
        <v>8</v>
      </c>
      <c r="R309">
        <v>0</v>
      </c>
      <c r="S309">
        <v>0</v>
      </c>
      <c r="U309">
        <v>1257078</v>
      </c>
      <c r="V309">
        <v>1257078</v>
      </c>
      <c r="W309">
        <v>0</v>
      </c>
      <c r="X309">
        <v>0</v>
      </c>
      <c r="Y309" t="s">
        <v>109</v>
      </c>
    </row>
    <row r="310" spans="1:25" x14ac:dyDescent="0.25">
      <c r="A310">
        <v>309</v>
      </c>
      <c r="B310">
        <v>63623</v>
      </c>
      <c r="C310">
        <v>0</v>
      </c>
      <c r="D310">
        <v>0</v>
      </c>
      <c r="E310" t="s">
        <v>596</v>
      </c>
      <c r="F310" t="s">
        <v>597</v>
      </c>
      <c r="G310">
        <v>1</v>
      </c>
      <c r="H310" s="6">
        <v>3200000</v>
      </c>
      <c r="I310" s="7">
        <v>45653</v>
      </c>
      <c r="J310" s="7">
        <v>45653</v>
      </c>
      <c r="K310">
        <v>15</v>
      </c>
      <c r="L310" t="s">
        <v>40</v>
      </c>
      <c r="M310" t="s">
        <v>5</v>
      </c>
      <c r="N310" t="s">
        <v>41</v>
      </c>
      <c r="O310" t="s">
        <v>54</v>
      </c>
      <c r="P310" t="s">
        <v>43</v>
      </c>
      <c r="Q310">
        <v>8</v>
      </c>
      <c r="R310">
        <v>7</v>
      </c>
      <c r="S310">
        <v>0</v>
      </c>
      <c r="U310">
        <v>480000</v>
      </c>
      <c r="V310">
        <v>256000</v>
      </c>
      <c r="W310">
        <v>224000</v>
      </c>
      <c r="X310">
        <v>0</v>
      </c>
      <c r="Y310" t="s">
        <v>48</v>
      </c>
    </row>
    <row r="311" spans="1:25" x14ac:dyDescent="0.25">
      <c r="A311">
        <v>310</v>
      </c>
      <c r="B311">
        <v>63582</v>
      </c>
      <c r="C311">
        <v>0</v>
      </c>
      <c r="D311">
        <v>0</v>
      </c>
      <c r="E311" t="s">
        <v>598</v>
      </c>
      <c r="F311" t="s">
        <v>599</v>
      </c>
      <c r="G311">
        <v>1</v>
      </c>
      <c r="H311" s="6">
        <v>3600000</v>
      </c>
      <c r="I311" s="7">
        <v>45653</v>
      </c>
      <c r="J311" s="7">
        <v>45653</v>
      </c>
      <c r="K311">
        <v>15</v>
      </c>
      <c r="L311" t="s">
        <v>40</v>
      </c>
      <c r="M311" t="s">
        <v>5</v>
      </c>
      <c r="N311" t="s">
        <v>41</v>
      </c>
      <c r="O311" t="s">
        <v>77</v>
      </c>
      <c r="P311" t="s">
        <v>43</v>
      </c>
      <c r="Q311">
        <v>15</v>
      </c>
      <c r="R311">
        <v>0</v>
      </c>
      <c r="S311">
        <v>0</v>
      </c>
      <c r="U311">
        <v>540000</v>
      </c>
      <c r="V311">
        <v>540000</v>
      </c>
      <c r="W311">
        <v>0</v>
      </c>
      <c r="X311">
        <v>0</v>
      </c>
      <c r="Y311" t="s">
        <v>48</v>
      </c>
    </row>
    <row r="312" spans="1:25" x14ac:dyDescent="0.25">
      <c r="A312">
        <v>311</v>
      </c>
      <c r="B312">
        <v>61937</v>
      </c>
      <c r="C312">
        <v>0</v>
      </c>
      <c r="D312">
        <v>0</v>
      </c>
      <c r="E312" t="s">
        <v>600</v>
      </c>
      <c r="F312" t="s">
        <v>601</v>
      </c>
      <c r="G312">
        <v>1</v>
      </c>
      <c r="H312" s="6">
        <v>1000000</v>
      </c>
      <c r="I312" s="7">
        <v>45653</v>
      </c>
      <c r="J312" s="7">
        <v>45653</v>
      </c>
      <c r="K312">
        <v>7</v>
      </c>
      <c r="L312" t="s">
        <v>40</v>
      </c>
      <c r="M312" t="s">
        <v>5</v>
      </c>
      <c r="N312" t="s">
        <v>41</v>
      </c>
      <c r="O312" t="s">
        <v>77</v>
      </c>
      <c r="P312" t="s">
        <v>43</v>
      </c>
      <c r="Q312">
        <v>7</v>
      </c>
      <c r="R312">
        <v>0</v>
      </c>
      <c r="S312">
        <v>0</v>
      </c>
      <c r="U312">
        <v>70000</v>
      </c>
      <c r="V312">
        <v>70000</v>
      </c>
      <c r="W312">
        <v>0</v>
      </c>
      <c r="X312">
        <v>0</v>
      </c>
      <c r="Y312" t="s">
        <v>48</v>
      </c>
    </row>
    <row r="313" spans="1:25" x14ac:dyDescent="0.25">
      <c r="A313">
        <v>312</v>
      </c>
      <c r="B313">
        <v>62397</v>
      </c>
      <c r="C313">
        <v>0</v>
      </c>
      <c r="D313">
        <v>0</v>
      </c>
      <c r="E313" t="s">
        <v>602</v>
      </c>
      <c r="F313" t="s">
        <v>603</v>
      </c>
      <c r="G313">
        <v>1</v>
      </c>
      <c r="H313" s="6">
        <v>154422430</v>
      </c>
      <c r="I313" s="7">
        <v>45653</v>
      </c>
      <c r="J313" s="7">
        <v>45653</v>
      </c>
      <c r="K313">
        <v>15</v>
      </c>
      <c r="L313" t="s">
        <v>40</v>
      </c>
      <c r="M313" t="s">
        <v>9</v>
      </c>
      <c r="N313" t="s">
        <v>41</v>
      </c>
      <c r="O313" t="s">
        <v>42</v>
      </c>
      <c r="P313" t="s">
        <v>43</v>
      </c>
      <c r="Q313">
        <v>15</v>
      </c>
      <c r="R313">
        <v>0</v>
      </c>
      <c r="S313">
        <v>0</v>
      </c>
      <c r="U313">
        <v>23163365</v>
      </c>
      <c r="V313">
        <v>23163364</v>
      </c>
      <c r="W313">
        <v>0</v>
      </c>
      <c r="X313">
        <v>0</v>
      </c>
      <c r="Y313" t="s">
        <v>44</v>
      </c>
    </row>
    <row r="314" spans="1:25" x14ac:dyDescent="0.25">
      <c r="A314">
        <v>313</v>
      </c>
      <c r="B314">
        <v>62400</v>
      </c>
      <c r="C314">
        <v>0</v>
      </c>
      <c r="D314">
        <v>0</v>
      </c>
      <c r="E314" t="s">
        <v>604</v>
      </c>
      <c r="F314" t="s">
        <v>605</v>
      </c>
      <c r="G314">
        <v>1</v>
      </c>
      <c r="H314" s="6">
        <v>4500000</v>
      </c>
      <c r="I314" s="7">
        <v>45653</v>
      </c>
      <c r="J314" s="7">
        <v>45653</v>
      </c>
      <c r="K314">
        <v>15</v>
      </c>
      <c r="L314" t="s">
        <v>40</v>
      </c>
      <c r="M314" t="s">
        <v>9</v>
      </c>
      <c r="N314" t="s">
        <v>41</v>
      </c>
      <c r="O314" t="s">
        <v>42</v>
      </c>
      <c r="P314" t="s">
        <v>43</v>
      </c>
      <c r="Q314">
        <v>15</v>
      </c>
      <c r="R314">
        <v>0</v>
      </c>
      <c r="S314">
        <v>0</v>
      </c>
      <c r="U314">
        <v>675000</v>
      </c>
      <c r="V314">
        <v>675000</v>
      </c>
      <c r="W314">
        <v>0</v>
      </c>
      <c r="X314">
        <v>0</v>
      </c>
      <c r="Y314" t="s">
        <v>44</v>
      </c>
    </row>
    <row r="315" spans="1:25" x14ac:dyDescent="0.25">
      <c r="A315">
        <v>314</v>
      </c>
      <c r="B315">
        <v>62280</v>
      </c>
      <c r="C315">
        <v>0</v>
      </c>
      <c r="D315">
        <v>0</v>
      </c>
      <c r="E315" t="s">
        <v>606</v>
      </c>
      <c r="F315" t="s">
        <v>607</v>
      </c>
      <c r="G315">
        <v>1</v>
      </c>
      <c r="H315" s="6">
        <v>5171346</v>
      </c>
      <c r="I315" s="7">
        <v>45653</v>
      </c>
      <c r="J315" s="7">
        <v>45653</v>
      </c>
      <c r="K315">
        <v>14</v>
      </c>
      <c r="L315" t="s">
        <v>40</v>
      </c>
      <c r="M315" t="s">
        <v>5</v>
      </c>
      <c r="N315" t="s">
        <v>41</v>
      </c>
      <c r="O315" t="s">
        <v>57</v>
      </c>
      <c r="P315" t="s">
        <v>43</v>
      </c>
      <c r="Q315">
        <v>9</v>
      </c>
      <c r="R315">
        <v>5</v>
      </c>
      <c r="S315">
        <v>0</v>
      </c>
      <c r="U315">
        <v>723988</v>
      </c>
      <c r="V315">
        <v>465421</v>
      </c>
      <c r="W315">
        <v>258567</v>
      </c>
      <c r="X315">
        <v>0</v>
      </c>
      <c r="Y315" t="s">
        <v>48</v>
      </c>
    </row>
    <row r="316" spans="1:25" x14ac:dyDescent="0.25">
      <c r="A316">
        <v>315</v>
      </c>
      <c r="B316">
        <v>62252</v>
      </c>
      <c r="C316">
        <v>0</v>
      </c>
      <c r="D316">
        <v>0</v>
      </c>
      <c r="E316" t="s">
        <v>608</v>
      </c>
      <c r="F316" t="s">
        <v>609</v>
      </c>
      <c r="G316">
        <v>1</v>
      </c>
      <c r="H316" s="6">
        <v>605646</v>
      </c>
      <c r="I316" s="7">
        <v>45653</v>
      </c>
      <c r="J316" s="7">
        <v>45653</v>
      </c>
      <c r="K316">
        <v>5</v>
      </c>
      <c r="L316" t="s">
        <v>40</v>
      </c>
      <c r="M316" t="s">
        <v>7</v>
      </c>
      <c r="N316" t="s">
        <v>41</v>
      </c>
      <c r="O316" t="s">
        <v>64</v>
      </c>
      <c r="P316" t="s">
        <v>43</v>
      </c>
      <c r="Q316">
        <v>5</v>
      </c>
      <c r="R316">
        <v>0</v>
      </c>
      <c r="S316">
        <v>0</v>
      </c>
      <c r="U316">
        <v>30282</v>
      </c>
      <c r="V316">
        <v>30282</v>
      </c>
      <c r="W316">
        <v>0</v>
      </c>
      <c r="X316">
        <v>0</v>
      </c>
      <c r="Y316" t="s">
        <v>109</v>
      </c>
    </row>
    <row r="317" spans="1:25" x14ac:dyDescent="0.25">
      <c r="A317">
        <v>316</v>
      </c>
      <c r="B317">
        <v>62270</v>
      </c>
      <c r="C317">
        <v>0</v>
      </c>
      <c r="D317">
        <v>0</v>
      </c>
      <c r="E317" t="s">
        <v>610</v>
      </c>
      <c r="F317" t="s">
        <v>611</v>
      </c>
      <c r="G317">
        <v>1</v>
      </c>
      <c r="H317" s="6">
        <v>605646</v>
      </c>
      <c r="I317" s="7">
        <v>45653</v>
      </c>
      <c r="J317" s="7">
        <v>45653</v>
      </c>
      <c r="K317">
        <v>5</v>
      </c>
      <c r="L317" t="s">
        <v>40</v>
      </c>
      <c r="M317" t="s">
        <v>7</v>
      </c>
      <c r="N317" t="s">
        <v>41</v>
      </c>
      <c r="O317" t="s">
        <v>64</v>
      </c>
      <c r="P317" t="s">
        <v>43</v>
      </c>
      <c r="Q317">
        <v>5</v>
      </c>
      <c r="R317">
        <v>0</v>
      </c>
      <c r="S317">
        <v>0</v>
      </c>
      <c r="U317">
        <v>30282</v>
      </c>
      <c r="V317">
        <v>30282</v>
      </c>
      <c r="W317">
        <v>0</v>
      </c>
      <c r="X317">
        <v>0</v>
      </c>
      <c r="Y317" t="s">
        <v>109</v>
      </c>
    </row>
    <row r="318" spans="1:25" x14ac:dyDescent="0.25">
      <c r="A318">
        <v>317</v>
      </c>
      <c r="B318">
        <v>62271</v>
      </c>
      <c r="C318">
        <v>0</v>
      </c>
      <c r="D318">
        <v>0</v>
      </c>
      <c r="E318" t="s">
        <v>612</v>
      </c>
      <c r="F318" t="s">
        <v>613</v>
      </c>
      <c r="G318">
        <v>1</v>
      </c>
      <c r="H318" s="6">
        <v>605646</v>
      </c>
      <c r="I318" s="7">
        <v>45653</v>
      </c>
      <c r="J318" s="7">
        <v>45653</v>
      </c>
      <c r="K318">
        <v>5</v>
      </c>
      <c r="L318" t="s">
        <v>40</v>
      </c>
      <c r="M318" t="s">
        <v>7</v>
      </c>
      <c r="N318" t="s">
        <v>41</v>
      </c>
      <c r="O318" t="s">
        <v>64</v>
      </c>
      <c r="P318" t="s">
        <v>43</v>
      </c>
      <c r="Q318">
        <v>5</v>
      </c>
      <c r="R318">
        <v>0</v>
      </c>
      <c r="S318">
        <v>0</v>
      </c>
      <c r="U318">
        <v>30282</v>
      </c>
      <c r="V318">
        <v>30282</v>
      </c>
      <c r="W318">
        <v>0</v>
      </c>
      <c r="X318">
        <v>0</v>
      </c>
      <c r="Y318" t="s">
        <v>109</v>
      </c>
    </row>
    <row r="319" spans="1:25" x14ac:dyDescent="0.25">
      <c r="A319">
        <v>318</v>
      </c>
      <c r="B319">
        <v>63621</v>
      </c>
      <c r="C319">
        <v>0</v>
      </c>
      <c r="D319">
        <v>0</v>
      </c>
      <c r="E319" t="s">
        <v>614</v>
      </c>
      <c r="F319" t="s">
        <v>615</v>
      </c>
      <c r="G319">
        <v>1</v>
      </c>
      <c r="H319" s="6">
        <v>16300000</v>
      </c>
      <c r="I319" s="7">
        <v>45653</v>
      </c>
      <c r="J319" s="7">
        <v>45653</v>
      </c>
      <c r="K319">
        <v>15</v>
      </c>
      <c r="L319" t="s">
        <v>40</v>
      </c>
      <c r="M319" t="s">
        <v>5</v>
      </c>
      <c r="N319" t="s">
        <v>41</v>
      </c>
      <c r="O319" t="s">
        <v>54</v>
      </c>
      <c r="P319" t="s">
        <v>43</v>
      </c>
      <c r="Q319">
        <v>8</v>
      </c>
      <c r="R319">
        <v>7</v>
      </c>
      <c r="S319">
        <v>0</v>
      </c>
      <c r="U319">
        <v>2445000</v>
      </c>
      <c r="V319">
        <v>1304000</v>
      </c>
      <c r="W319">
        <v>1141000</v>
      </c>
      <c r="X319">
        <v>0</v>
      </c>
      <c r="Y319" t="s">
        <v>67</v>
      </c>
    </row>
    <row r="320" spans="1:25" x14ac:dyDescent="0.25">
      <c r="A320">
        <v>319</v>
      </c>
      <c r="B320">
        <v>62263</v>
      </c>
      <c r="C320">
        <v>0</v>
      </c>
      <c r="D320">
        <v>0</v>
      </c>
      <c r="E320" t="s">
        <v>616</v>
      </c>
      <c r="F320" t="s">
        <v>617</v>
      </c>
      <c r="G320">
        <v>1</v>
      </c>
      <c r="H320" s="6">
        <v>1700000</v>
      </c>
      <c r="I320" s="7">
        <v>45653</v>
      </c>
      <c r="J320" s="7">
        <v>45653</v>
      </c>
      <c r="K320">
        <v>7</v>
      </c>
      <c r="L320" t="s">
        <v>40</v>
      </c>
      <c r="M320" t="s">
        <v>5</v>
      </c>
      <c r="N320" t="s">
        <v>41</v>
      </c>
      <c r="O320" t="s">
        <v>77</v>
      </c>
      <c r="P320" t="s">
        <v>43</v>
      </c>
      <c r="Q320">
        <v>7</v>
      </c>
      <c r="R320">
        <v>0</v>
      </c>
      <c r="S320">
        <v>0</v>
      </c>
      <c r="U320">
        <v>119000</v>
      </c>
      <c r="V320">
        <v>119000</v>
      </c>
      <c r="W320">
        <v>0</v>
      </c>
      <c r="X320">
        <v>0</v>
      </c>
      <c r="Y320" t="s">
        <v>48</v>
      </c>
    </row>
    <row r="321" spans="1:25" x14ac:dyDescent="0.25">
      <c r="A321">
        <v>320</v>
      </c>
      <c r="B321">
        <v>62249</v>
      </c>
      <c r="C321">
        <v>0</v>
      </c>
      <c r="D321">
        <v>0</v>
      </c>
      <c r="E321" t="s">
        <v>618</v>
      </c>
      <c r="F321" t="s">
        <v>619</v>
      </c>
      <c r="G321">
        <v>1</v>
      </c>
      <c r="H321" s="6">
        <v>605646</v>
      </c>
      <c r="I321" s="7">
        <v>45653</v>
      </c>
      <c r="J321" s="7">
        <v>45653</v>
      </c>
      <c r="K321">
        <v>5</v>
      </c>
      <c r="L321" t="s">
        <v>40</v>
      </c>
      <c r="M321" t="s">
        <v>7</v>
      </c>
      <c r="N321" t="s">
        <v>41</v>
      </c>
      <c r="O321" t="s">
        <v>64</v>
      </c>
      <c r="P321" t="s">
        <v>43</v>
      </c>
      <c r="Q321">
        <v>5</v>
      </c>
      <c r="R321">
        <v>0</v>
      </c>
      <c r="S321">
        <v>0</v>
      </c>
      <c r="U321">
        <v>30282</v>
      </c>
      <c r="V321">
        <v>30282</v>
      </c>
      <c r="W321">
        <v>0</v>
      </c>
      <c r="X321">
        <v>0</v>
      </c>
      <c r="Y321" t="s">
        <v>109</v>
      </c>
    </row>
    <row r="322" spans="1:25" x14ac:dyDescent="0.25">
      <c r="A322">
        <v>321</v>
      </c>
      <c r="B322">
        <v>62216</v>
      </c>
      <c r="C322">
        <v>0</v>
      </c>
      <c r="D322">
        <v>0</v>
      </c>
      <c r="E322" t="s">
        <v>620</v>
      </c>
      <c r="F322" t="s">
        <v>621</v>
      </c>
      <c r="G322">
        <v>1</v>
      </c>
      <c r="H322" s="6">
        <v>250000</v>
      </c>
      <c r="I322" s="7">
        <v>45653</v>
      </c>
      <c r="J322" s="7">
        <v>45653</v>
      </c>
      <c r="K322">
        <v>10</v>
      </c>
      <c r="L322" t="s">
        <v>40</v>
      </c>
      <c r="M322" t="s">
        <v>5</v>
      </c>
      <c r="N322" t="s">
        <v>41</v>
      </c>
      <c r="O322" t="s">
        <v>47</v>
      </c>
      <c r="P322" t="s">
        <v>43</v>
      </c>
      <c r="Q322">
        <v>10</v>
      </c>
      <c r="R322">
        <v>0</v>
      </c>
      <c r="S322">
        <v>0</v>
      </c>
      <c r="U322">
        <v>25000</v>
      </c>
      <c r="V322">
        <v>25000</v>
      </c>
      <c r="W322">
        <v>0</v>
      </c>
      <c r="X322">
        <v>0</v>
      </c>
      <c r="Y322" t="s">
        <v>250</v>
      </c>
    </row>
    <row r="323" spans="1:25" x14ac:dyDescent="0.25">
      <c r="A323">
        <v>322</v>
      </c>
      <c r="B323">
        <v>62241</v>
      </c>
      <c r="C323">
        <v>0</v>
      </c>
      <c r="D323">
        <v>0</v>
      </c>
      <c r="E323" t="s">
        <v>622</v>
      </c>
      <c r="F323" t="s">
        <v>623</v>
      </c>
      <c r="G323">
        <v>1</v>
      </c>
      <c r="H323" s="6">
        <v>19000000</v>
      </c>
      <c r="I323" s="7">
        <v>45653</v>
      </c>
      <c r="J323" s="7">
        <v>45653</v>
      </c>
      <c r="K323">
        <v>15</v>
      </c>
      <c r="L323" t="s">
        <v>40</v>
      </c>
      <c r="M323" t="s">
        <v>5</v>
      </c>
      <c r="N323" t="s">
        <v>41</v>
      </c>
      <c r="O323" t="s">
        <v>47</v>
      </c>
      <c r="P323" t="s">
        <v>43</v>
      </c>
      <c r="Q323">
        <v>3</v>
      </c>
      <c r="R323">
        <v>12</v>
      </c>
      <c r="S323">
        <v>0</v>
      </c>
      <c r="U323">
        <v>2850000</v>
      </c>
      <c r="V323">
        <v>570000</v>
      </c>
      <c r="W323">
        <v>2280000</v>
      </c>
      <c r="X323">
        <v>0</v>
      </c>
      <c r="Y323" t="s">
        <v>250</v>
      </c>
    </row>
    <row r="324" spans="1:25" x14ac:dyDescent="0.25">
      <c r="A324">
        <v>323</v>
      </c>
      <c r="B324">
        <v>62208</v>
      </c>
      <c r="C324">
        <v>0</v>
      </c>
      <c r="D324">
        <v>0</v>
      </c>
      <c r="E324" t="s">
        <v>624</v>
      </c>
      <c r="F324" t="s">
        <v>625</v>
      </c>
      <c r="G324">
        <v>1</v>
      </c>
      <c r="H324" s="6">
        <v>13517860</v>
      </c>
      <c r="I324" s="7">
        <v>45653</v>
      </c>
      <c r="J324" s="7">
        <v>45653</v>
      </c>
      <c r="K324">
        <v>15</v>
      </c>
      <c r="L324" t="s">
        <v>40</v>
      </c>
      <c r="M324" t="s">
        <v>5</v>
      </c>
      <c r="N324" t="s">
        <v>41</v>
      </c>
      <c r="O324" t="s">
        <v>57</v>
      </c>
      <c r="P324" t="s">
        <v>43</v>
      </c>
      <c r="Q324">
        <v>6</v>
      </c>
      <c r="R324">
        <v>9</v>
      </c>
      <c r="S324">
        <v>0</v>
      </c>
      <c r="U324">
        <v>2027679</v>
      </c>
      <c r="V324">
        <v>811072</v>
      </c>
      <c r="W324">
        <v>1216607</v>
      </c>
      <c r="X324">
        <v>0</v>
      </c>
      <c r="Y324" t="s">
        <v>48</v>
      </c>
    </row>
    <row r="325" spans="1:25" x14ac:dyDescent="0.25">
      <c r="A325">
        <v>324</v>
      </c>
      <c r="B325">
        <v>63581</v>
      </c>
      <c r="C325">
        <v>0</v>
      </c>
      <c r="D325">
        <v>0</v>
      </c>
      <c r="E325" t="s">
        <v>626</v>
      </c>
      <c r="F325" t="s">
        <v>627</v>
      </c>
      <c r="G325">
        <v>1</v>
      </c>
      <c r="H325" s="6">
        <v>1000000</v>
      </c>
      <c r="I325" s="7">
        <v>45653</v>
      </c>
      <c r="J325" s="7">
        <v>45653</v>
      </c>
      <c r="K325">
        <v>15</v>
      </c>
      <c r="L325" t="s">
        <v>40</v>
      </c>
      <c r="M325" t="s">
        <v>5</v>
      </c>
      <c r="N325" t="s">
        <v>41</v>
      </c>
      <c r="O325" t="s">
        <v>77</v>
      </c>
      <c r="P325" t="s">
        <v>43</v>
      </c>
      <c r="Q325">
        <v>15</v>
      </c>
      <c r="R325">
        <v>0</v>
      </c>
      <c r="S325">
        <v>0</v>
      </c>
      <c r="U325">
        <v>150000</v>
      </c>
      <c r="V325">
        <v>150000</v>
      </c>
      <c r="W325">
        <v>0</v>
      </c>
      <c r="X325">
        <v>0</v>
      </c>
      <c r="Y325" t="s">
        <v>48</v>
      </c>
    </row>
    <row r="326" spans="1:25" x14ac:dyDescent="0.25">
      <c r="A326">
        <v>325</v>
      </c>
      <c r="B326">
        <v>62206</v>
      </c>
      <c r="C326">
        <v>0</v>
      </c>
      <c r="D326">
        <v>0</v>
      </c>
      <c r="E326" t="s">
        <v>628</v>
      </c>
      <c r="F326" t="s">
        <v>629</v>
      </c>
      <c r="G326">
        <v>1</v>
      </c>
      <c r="H326" s="6">
        <v>11504704</v>
      </c>
      <c r="I326" s="7">
        <v>45653</v>
      </c>
      <c r="J326" s="7">
        <v>45653</v>
      </c>
      <c r="K326" t="s">
        <v>167</v>
      </c>
      <c r="L326" t="s">
        <v>40</v>
      </c>
      <c r="M326" t="s">
        <v>7</v>
      </c>
      <c r="N326" t="s">
        <v>41</v>
      </c>
      <c r="O326" t="s">
        <v>64</v>
      </c>
      <c r="P326" t="s">
        <v>43</v>
      </c>
      <c r="Q326">
        <v>5.5</v>
      </c>
      <c r="R326">
        <v>0</v>
      </c>
      <c r="S326">
        <v>0</v>
      </c>
      <c r="U326">
        <v>632759</v>
      </c>
      <c r="V326">
        <v>632759</v>
      </c>
      <c r="W326">
        <v>0</v>
      </c>
      <c r="X326">
        <v>0</v>
      </c>
      <c r="Y326" t="s">
        <v>109</v>
      </c>
    </row>
    <row r="327" spans="1:25" x14ac:dyDescent="0.25">
      <c r="A327">
        <v>326</v>
      </c>
      <c r="B327">
        <v>63580</v>
      </c>
      <c r="C327">
        <v>0</v>
      </c>
      <c r="D327">
        <v>0</v>
      </c>
      <c r="E327" t="s">
        <v>630</v>
      </c>
      <c r="F327" t="s">
        <v>631</v>
      </c>
      <c r="G327">
        <v>1</v>
      </c>
      <c r="H327" s="6">
        <v>450000</v>
      </c>
      <c r="I327" s="7">
        <v>45653</v>
      </c>
      <c r="J327" s="7">
        <v>45653</v>
      </c>
      <c r="K327">
        <v>15</v>
      </c>
      <c r="L327" t="s">
        <v>40</v>
      </c>
      <c r="M327" t="s">
        <v>5</v>
      </c>
      <c r="N327" t="s">
        <v>41</v>
      </c>
      <c r="O327" t="s">
        <v>77</v>
      </c>
      <c r="P327" t="s">
        <v>43</v>
      </c>
      <c r="Q327">
        <v>15</v>
      </c>
      <c r="R327">
        <v>0</v>
      </c>
      <c r="S327">
        <v>0</v>
      </c>
      <c r="U327">
        <v>67500</v>
      </c>
      <c r="V327">
        <v>67500</v>
      </c>
      <c r="W327">
        <v>0</v>
      </c>
      <c r="X327">
        <v>0</v>
      </c>
      <c r="Y327" t="s">
        <v>48</v>
      </c>
    </row>
    <row r="328" spans="1:25" x14ac:dyDescent="0.25">
      <c r="A328">
        <v>327</v>
      </c>
      <c r="B328">
        <v>62250</v>
      </c>
      <c r="C328">
        <v>0</v>
      </c>
      <c r="D328">
        <v>0</v>
      </c>
      <c r="E328" t="s">
        <v>632</v>
      </c>
      <c r="F328" t="s">
        <v>633</v>
      </c>
      <c r="G328">
        <v>1</v>
      </c>
      <c r="H328" s="6">
        <v>605646</v>
      </c>
      <c r="I328" s="7">
        <v>45653</v>
      </c>
      <c r="J328" s="7">
        <v>45653</v>
      </c>
      <c r="K328">
        <v>5</v>
      </c>
      <c r="L328" t="s">
        <v>40</v>
      </c>
      <c r="M328" t="s">
        <v>7</v>
      </c>
      <c r="N328" t="s">
        <v>41</v>
      </c>
      <c r="O328" t="s">
        <v>64</v>
      </c>
      <c r="P328" t="s">
        <v>43</v>
      </c>
      <c r="Q328">
        <v>5</v>
      </c>
      <c r="R328">
        <v>0</v>
      </c>
      <c r="S328">
        <v>0</v>
      </c>
      <c r="U328">
        <v>30282</v>
      </c>
      <c r="V328">
        <v>30282</v>
      </c>
      <c r="W328">
        <v>0</v>
      </c>
      <c r="X328">
        <v>0</v>
      </c>
      <c r="Y328" t="s">
        <v>109</v>
      </c>
    </row>
    <row r="329" spans="1:25" x14ac:dyDescent="0.25">
      <c r="A329">
        <v>328</v>
      </c>
      <c r="B329">
        <v>62235</v>
      </c>
      <c r="C329">
        <v>0</v>
      </c>
      <c r="D329">
        <v>0</v>
      </c>
      <c r="E329" t="s">
        <v>634</v>
      </c>
      <c r="F329" t="s">
        <v>635</v>
      </c>
      <c r="G329">
        <v>1</v>
      </c>
      <c r="H329" s="6">
        <v>1160313</v>
      </c>
      <c r="I329" s="7">
        <v>45653</v>
      </c>
      <c r="J329" s="7">
        <v>45653</v>
      </c>
      <c r="K329">
        <v>15</v>
      </c>
      <c r="L329" t="s">
        <v>40</v>
      </c>
      <c r="M329" t="s">
        <v>5</v>
      </c>
      <c r="N329" t="s">
        <v>41</v>
      </c>
      <c r="O329" t="s">
        <v>47</v>
      </c>
      <c r="P329" t="s">
        <v>43</v>
      </c>
      <c r="Q329">
        <v>4</v>
      </c>
      <c r="R329">
        <v>11</v>
      </c>
      <c r="S329">
        <v>0</v>
      </c>
      <c r="U329">
        <v>174047</v>
      </c>
      <c r="V329">
        <v>46413</v>
      </c>
      <c r="W329">
        <v>127634</v>
      </c>
      <c r="X329">
        <v>0</v>
      </c>
      <c r="Y329" t="s">
        <v>109</v>
      </c>
    </row>
    <row r="330" spans="1:25" x14ac:dyDescent="0.25">
      <c r="A330">
        <v>329</v>
      </c>
      <c r="B330">
        <v>62221</v>
      </c>
      <c r="C330">
        <v>0</v>
      </c>
      <c r="D330">
        <v>0</v>
      </c>
      <c r="E330" t="s">
        <v>636</v>
      </c>
      <c r="F330" t="s">
        <v>637</v>
      </c>
      <c r="G330">
        <v>1</v>
      </c>
      <c r="H330" s="6">
        <v>4327389</v>
      </c>
      <c r="I330" s="7">
        <v>45653</v>
      </c>
      <c r="J330" s="7">
        <v>45653</v>
      </c>
      <c r="K330">
        <v>10</v>
      </c>
      <c r="L330" t="s">
        <v>40</v>
      </c>
      <c r="M330" t="s">
        <v>5</v>
      </c>
      <c r="N330" t="s">
        <v>41</v>
      </c>
      <c r="O330" t="s">
        <v>57</v>
      </c>
      <c r="P330" t="s">
        <v>43</v>
      </c>
      <c r="Q330">
        <v>10</v>
      </c>
      <c r="R330">
        <v>0</v>
      </c>
      <c r="S330">
        <v>0</v>
      </c>
      <c r="U330">
        <v>432739</v>
      </c>
      <c r="V330">
        <v>432739</v>
      </c>
      <c r="W330">
        <v>0</v>
      </c>
      <c r="X330">
        <v>0</v>
      </c>
      <c r="Y330" t="s">
        <v>44</v>
      </c>
    </row>
    <row r="331" spans="1:25" x14ac:dyDescent="0.25">
      <c r="A331">
        <v>330</v>
      </c>
      <c r="B331">
        <v>62224</v>
      </c>
      <c r="C331">
        <v>0</v>
      </c>
      <c r="D331">
        <v>0</v>
      </c>
      <c r="E331" t="s">
        <v>638</v>
      </c>
      <c r="F331" t="s">
        <v>639</v>
      </c>
      <c r="G331">
        <v>1</v>
      </c>
      <c r="H331" s="6">
        <v>801502</v>
      </c>
      <c r="I331" s="7">
        <v>45653</v>
      </c>
      <c r="J331" s="7">
        <v>45653</v>
      </c>
      <c r="K331" t="s">
        <v>167</v>
      </c>
      <c r="L331" t="s">
        <v>40</v>
      </c>
      <c r="M331" t="s">
        <v>7</v>
      </c>
      <c r="N331" t="s">
        <v>41</v>
      </c>
      <c r="O331" t="s">
        <v>64</v>
      </c>
      <c r="P331" t="s">
        <v>43</v>
      </c>
      <c r="Q331">
        <v>5.5</v>
      </c>
      <c r="R331">
        <v>0</v>
      </c>
      <c r="S331">
        <v>0</v>
      </c>
      <c r="U331">
        <v>44083</v>
      </c>
      <c r="V331">
        <v>44083</v>
      </c>
      <c r="W331">
        <v>0</v>
      </c>
      <c r="X331">
        <v>0</v>
      </c>
      <c r="Y331" t="s">
        <v>109</v>
      </c>
    </row>
    <row r="332" spans="1:25" x14ac:dyDescent="0.25">
      <c r="A332">
        <v>331</v>
      </c>
      <c r="B332">
        <v>62230</v>
      </c>
      <c r="C332">
        <v>0</v>
      </c>
      <c r="D332">
        <v>0</v>
      </c>
      <c r="E332" t="s">
        <v>640</v>
      </c>
      <c r="F332" t="s">
        <v>641</v>
      </c>
      <c r="G332">
        <v>1</v>
      </c>
      <c r="H332" s="6">
        <v>465176</v>
      </c>
      <c r="I332" s="7">
        <v>45653</v>
      </c>
      <c r="J332" s="7">
        <v>45653</v>
      </c>
      <c r="K332">
        <v>4</v>
      </c>
      <c r="L332" t="s">
        <v>40</v>
      </c>
      <c r="M332" t="s">
        <v>4</v>
      </c>
      <c r="N332" t="s">
        <v>41</v>
      </c>
      <c r="O332" t="s">
        <v>51</v>
      </c>
      <c r="P332" t="s">
        <v>43</v>
      </c>
      <c r="Q332">
        <v>4</v>
      </c>
      <c r="R332">
        <v>0</v>
      </c>
      <c r="S332">
        <v>0</v>
      </c>
      <c r="U332">
        <v>18607</v>
      </c>
      <c r="V332">
        <v>18607</v>
      </c>
      <c r="W332">
        <v>0</v>
      </c>
      <c r="X332">
        <v>0</v>
      </c>
      <c r="Y332" t="s">
        <v>48</v>
      </c>
    </row>
    <row r="333" spans="1:25" x14ac:dyDescent="0.25">
      <c r="A333">
        <v>332</v>
      </c>
      <c r="B333">
        <v>62273</v>
      </c>
      <c r="C333">
        <v>0</v>
      </c>
      <c r="D333">
        <v>0</v>
      </c>
      <c r="E333" t="s">
        <v>642</v>
      </c>
      <c r="F333" t="s">
        <v>643</v>
      </c>
      <c r="G333">
        <v>1</v>
      </c>
      <c r="H333" s="6">
        <v>11789639</v>
      </c>
      <c r="I333" s="7">
        <v>45653</v>
      </c>
      <c r="J333" s="7">
        <v>45653</v>
      </c>
      <c r="K333">
        <v>8</v>
      </c>
      <c r="L333" t="s">
        <v>40</v>
      </c>
      <c r="M333" t="s">
        <v>5</v>
      </c>
      <c r="N333" t="s">
        <v>41</v>
      </c>
      <c r="O333" t="s">
        <v>77</v>
      </c>
      <c r="P333" t="s">
        <v>43</v>
      </c>
      <c r="Q333">
        <v>8</v>
      </c>
      <c r="R333">
        <v>0</v>
      </c>
      <c r="S333">
        <v>0</v>
      </c>
      <c r="U333">
        <v>943171</v>
      </c>
      <c r="V333">
        <v>943171</v>
      </c>
      <c r="W333">
        <v>0</v>
      </c>
      <c r="X333">
        <v>0</v>
      </c>
      <c r="Y333" t="s">
        <v>250</v>
      </c>
    </row>
    <row r="334" spans="1:25" x14ac:dyDescent="0.25">
      <c r="A334">
        <v>333</v>
      </c>
      <c r="B334">
        <v>62274</v>
      </c>
      <c r="C334">
        <v>0</v>
      </c>
      <c r="D334">
        <v>0</v>
      </c>
      <c r="E334" t="s">
        <v>642</v>
      </c>
      <c r="F334" t="s">
        <v>643</v>
      </c>
      <c r="G334">
        <v>1</v>
      </c>
      <c r="H334" s="6">
        <v>10000000</v>
      </c>
      <c r="I334" s="7">
        <v>45653</v>
      </c>
      <c r="J334" s="7">
        <v>45653</v>
      </c>
      <c r="K334">
        <v>8</v>
      </c>
      <c r="L334" t="s">
        <v>40</v>
      </c>
      <c r="M334" t="s">
        <v>5</v>
      </c>
      <c r="N334" t="s">
        <v>41</v>
      </c>
      <c r="O334" t="s">
        <v>77</v>
      </c>
      <c r="P334" t="s">
        <v>43</v>
      </c>
      <c r="Q334">
        <v>8</v>
      </c>
      <c r="R334">
        <v>0</v>
      </c>
      <c r="S334">
        <v>0</v>
      </c>
      <c r="U334">
        <v>800000</v>
      </c>
      <c r="V334">
        <v>800000</v>
      </c>
      <c r="W334">
        <v>0</v>
      </c>
      <c r="X334">
        <v>0</v>
      </c>
      <c r="Y334" t="s">
        <v>250</v>
      </c>
    </row>
    <row r="335" spans="1:25" x14ac:dyDescent="0.25">
      <c r="A335">
        <v>334</v>
      </c>
      <c r="B335">
        <v>63579</v>
      </c>
      <c r="C335">
        <v>0</v>
      </c>
      <c r="D335">
        <v>0</v>
      </c>
      <c r="E335" t="s">
        <v>644</v>
      </c>
      <c r="F335" t="s">
        <v>645</v>
      </c>
      <c r="G335">
        <v>1</v>
      </c>
      <c r="H335" s="6">
        <v>1400000</v>
      </c>
      <c r="I335" s="7">
        <v>45653</v>
      </c>
      <c r="J335" s="7">
        <v>45653</v>
      </c>
      <c r="K335">
        <v>15</v>
      </c>
      <c r="L335" t="s">
        <v>40</v>
      </c>
      <c r="M335" t="s">
        <v>5</v>
      </c>
      <c r="N335" t="s">
        <v>41</v>
      </c>
      <c r="O335" t="s">
        <v>77</v>
      </c>
      <c r="P335" t="s">
        <v>43</v>
      </c>
      <c r="Q335">
        <v>15</v>
      </c>
      <c r="R335">
        <v>0</v>
      </c>
      <c r="S335">
        <v>0</v>
      </c>
      <c r="U335">
        <v>210000</v>
      </c>
      <c r="V335">
        <v>210000</v>
      </c>
      <c r="W335">
        <v>0</v>
      </c>
      <c r="X335">
        <v>0</v>
      </c>
      <c r="Y335" t="s">
        <v>48</v>
      </c>
    </row>
    <row r="336" spans="1:25" x14ac:dyDescent="0.25">
      <c r="A336">
        <v>335</v>
      </c>
      <c r="B336">
        <v>62284</v>
      </c>
      <c r="C336">
        <v>0</v>
      </c>
      <c r="D336">
        <v>0</v>
      </c>
      <c r="E336" t="s">
        <v>646</v>
      </c>
      <c r="F336" t="s">
        <v>647</v>
      </c>
      <c r="G336">
        <v>1</v>
      </c>
      <c r="H336" s="6">
        <v>6171465</v>
      </c>
      <c r="I336" s="7">
        <v>45653</v>
      </c>
      <c r="J336" s="7">
        <v>45653</v>
      </c>
      <c r="K336" t="s">
        <v>648</v>
      </c>
      <c r="L336" t="s">
        <v>40</v>
      </c>
      <c r="M336" t="s">
        <v>5</v>
      </c>
      <c r="N336" t="s">
        <v>41</v>
      </c>
      <c r="O336" t="s">
        <v>47</v>
      </c>
      <c r="P336" t="s">
        <v>43</v>
      </c>
      <c r="Q336">
        <v>6.5</v>
      </c>
      <c r="R336">
        <v>0</v>
      </c>
      <c r="S336">
        <v>0</v>
      </c>
      <c r="U336">
        <v>401145</v>
      </c>
      <c r="V336">
        <v>401145</v>
      </c>
      <c r="W336">
        <v>0</v>
      </c>
      <c r="X336">
        <v>0</v>
      </c>
      <c r="Y336" t="s">
        <v>250</v>
      </c>
    </row>
    <row r="337" spans="1:25" x14ac:dyDescent="0.25">
      <c r="A337">
        <v>336</v>
      </c>
      <c r="B337">
        <v>62285</v>
      </c>
      <c r="C337">
        <v>0</v>
      </c>
      <c r="D337">
        <v>0</v>
      </c>
      <c r="E337" t="s">
        <v>646</v>
      </c>
      <c r="F337" t="s">
        <v>647</v>
      </c>
      <c r="G337">
        <v>1</v>
      </c>
      <c r="H337" s="6">
        <v>7000000</v>
      </c>
      <c r="I337" s="7">
        <v>45653</v>
      </c>
      <c r="J337" s="7">
        <v>45653</v>
      </c>
      <c r="K337" t="s">
        <v>648</v>
      </c>
      <c r="L337" t="s">
        <v>40</v>
      </c>
      <c r="M337" t="s">
        <v>5</v>
      </c>
      <c r="N337" t="s">
        <v>41</v>
      </c>
      <c r="O337" t="s">
        <v>47</v>
      </c>
      <c r="P337" t="s">
        <v>43</v>
      </c>
      <c r="Q337">
        <v>6.5</v>
      </c>
      <c r="R337">
        <v>0</v>
      </c>
      <c r="S337">
        <v>0</v>
      </c>
      <c r="U337">
        <v>455000</v>
      </c>
      <c r="V337">
        <v>455000</v>
      </c>
      <c r="W337">
        <v>0</v>
      </c>
      <c r="X337">
        <v>0</v>
      </c>
      <c r="Y337" t="s">
        <v>250</v>
      </c>
    </row>
    <row r="338" spans="1:25" x14ac:dyDescent="0.25">
      <c r="A338">
        <v>337</v>
      </c>
      <c r="B338">
        <v>62286</v>
      </c>
      <c r="C338">
        <v>0</v>
      </c>
      <c r="D338">
        <v>0</v>
      </c>
      <c r="E338" t="s">
        <v>646</v>
      </c>
      <c r="F338" t="s">
        <v>647</v>
      </c>
      <c r="G338">
        <v>1</v>
      </c>
      <c r="H338" s="6">
        <v>7000000</v>
      </c>
      <c r="I338" s="7">
        <v>45653</v>
      </c>
      <c r="J338" s="7">
        <v>45653</v>
      </c>
      <c r="K338" t="s">
        <v>648</v>
      </c>
      <c r="L338" t="s">
        <v>40</v>
      </c>
      <c r="M338" t="s">
        <v>5</v>
      </c>
      <c r="N338" t="s">
        <v>41</v>
      </c>
      <c r="O338" t="s">
        <v>47</v>
      </c>
      <c r="P338" t="s">
        <v>43</v>
      </c>
      <c r="Q338">
        <v>6.5</v>
      </c>
      <c r="R338">
        <v>0</v>
      </c>
      <c r="S338">
        <v>0</v>
      </c>
      <c r="U338">
        <v>455000</v>
      </c>
      <c r="V338">
        <v>455000</v>
      </c>
      <c r="W338">
        <v>0</v>
      </c>
      <c r="X338">
        <v>0</v>
      </c>
      <c r="Y338" t="s">
        <v>250</v>
      </c>
    </row>
    <row r="339" spans="1:25" x14ac:dyDescent="0.25">
      <c r="A339">
        <v>338</v>
      </c>
      <c r="B339">
        <v>62498</v>
      </c>
      <c r="C339">
        <v>0</v>
      </c>
      <c r="D339">
        <v>0</v>
      </c>
      <c r="E339" t="s">
        <v>649</v>
      </c>
      <c r="F339" t="s">
        <v>650</v>
      </c>
      <c r="G339">
        <v>1</v>
      </c>
      <c r="H339" s="6">
        <v>570586</v>
      </c>
      <c r="I339" s="7">
        <v>45653</v>
      </c>
      <c r="J339" s="7">
        <v>45653</v>
      </c>
      <c r="K339">
        <v>10</v>
      </c>
      <c r="L339" t="s">
        <v>40</v>
      </c>
      <c r="M339" t="s">
        <v>5</v>
      </c>
      <c r="N339" t="s">
        <v>41</v>
      </c>
      <c r="O339" t="s">
        <v>57</v>
      </c>
      <c r="P339" t="s">
        <v>43</v>
      </c>
      <c r="Q339">
        <v>10</v>
      </c>
      <c r="R339">
        <v>0</v>
      </c>
      <c r="S339">
        <v>0</v>
      </c>
      <c r="U339">
        <v>57059</v>
      </c>
      <c r="V339">
        <v>57059</v>
      </c>
      <c r="W339">
        <v>0</v>
      </c>
      <c r="X339">
        <v>0</v>
      </c>
      <c r="Y339" t="s">
        <v>44</v>
      </c>
    </row>
    <row r="340" spans="1:25" x14ac:dyDescent="0.25">
      <c r="A340">
        <v>339</v>
      </c>
      <c r="B340">
        <v>62261</v>
      </c>
      <c r="C340">
        <v>0</v>
      </c>
      <c r="D340">
        <v>0</v>
      </c>
      <c r="E340" t="s">
        <v>651</v>
      </c>
      <c r="F340" t="s">
        <v>652</v>
      </c>
      <c r="G340">
        <v>1</v>
      </c>
      <c r="H340" s="6">
        <v>7000000</v>
      </c>
      <c r="I340" s="7">
        <v>45653</v>
      </c>
      <c r="J340" s="7">
        <v>45653</v>
      </c>
      <c r="K340">
        <v>4</v>
      </c>
      <c r="L340" t="s">
        <v>40</v>
      </c>
      <c r="M340" t="s">
        <v>5</v>
      </c>
      <c r="N340" t="s">
        <v>41</v>
      </c>
      <c r="O340" t="s">
        <v>57</v>
      </c>
      <c r="P340" t="s">
        <v>43</v>
      </c>
      <c r="Q340">
        <v>4</v>
      </c>
      <c r="R340">
        <v>0</v>
      </c>
      <c r="S340">
        <v>0</v>
      </c>
      <c r="U340">
        <v>280000</v>
      </c>
      <c r="V340">
        <v>280000</v>
      </c>
      <c r="W340">
        <v>0</v>
      </c>
      <c r="X340">
        <v>0</v>
      </c>
      <c r="Y340" t="s">
        <v>44</v>
      </c>
    </row>
    <row r="341" spans="1:25" x14ac:dyDescent="0.25">
      <c r="A341">
        <v>340</v>
      </c>
      <c r="B341">
        <v>62262</v>
      </c>
      <c r="C341">
        <v>0</v>
      </c>
      <c r="D341">
        <v>0</v>
      </c>
      <c r="E341" t="s">
        <v>651</v>
      </c>
      <c r="F341" t="s">
        <v>652</v>
      </c>
      <c r="G341">
        <v>1</v>
      </c>
      <c r="H341" s="6">
        <v>1255372</v>
      </c>
      <c r="I341" s="7">
        <v>45653</v>
      </c>
      <c r="J341" s="7">
        <v>45653</v>
      </c>
      <c r="K341">
        <v>4</v>
      </c>
      <c r="L341" t="s">
        <v>40</v>
      </c>
      <c r="M341" t="s">
        <v>5</v>
      </c>
      <c r="N341" t="s">
        <v>41</v>
      </c>
      <c r="O341" t="s">
        <v>57</v>
      </c>
      <c r="P341" t="s">
        <v>43</v>
      </c>
      <c r="Q341">
        <v>4</v>
      </c>
      <c r="R341">
        <v>0</v>
      </c>
      <c r="S341">
        <v>0</v>
      </c>
      <c r="U341">
        <v>50215</v>
      </c>
      <c r="V341">
        <v>50215</v>
      </c>
      <c r="W341">
        <v>0</v>
      </c>
      <c r="X341">
        <v>0</v>
      </c>
      <c r="Y341" t="s">
        <v>44</v>
      </c>
    </row>
    <row r="342" spans="1:25" x14ac:dyDescent="0.25">
      <c r="A342">
        <v>341</v>
      </c>
      <c r="B342">
        <v>62516</v>
      </c>
      <c r="C342">
        <v>0</v>
      </c>
      <c r="D342">
        <v>0</v>
      </c>
      <c r="E342" t="s">
        <v>653</v>
      </c>
      <c r="F342" t="s">
        <v>654</v>
      </c>
      <c r="G342">
        <v>1</v>
      </c>
      <c r="H342" s="6">
        <v>6608961</v>
      </c>
      <c r="I342" s="7">
        <v>45653</v>
      </c>
      <c r="J342" s="7">
        <v>45653</v>
      </c>
      <c r="K342">
        <v>4</v>
      </c>
      <c r="L342" t="s">
        <v>40</v>
      </c>
      <c r="M342" t="s">
        <v>5</v>
      </c>
      <c r="N342" t="s">
        <v>41</v>
      </c>
      <c r="O342" t="s">
        <v>57</v>
      </c>
      <c r="P342" t="s">
        <v>43</v>
      </c>
      <c r="Q342">
        <v>4</v>
      </c>
      <c r="R342">
        <v>0</v>
      </c>
      <c r="S342">
        <v>0</v>
      </c>
      <c r="U342">
        <v>264358</v>
      </c>
      <c r="V342">
        <v>264358</v>
      </c>
      <c r="W342">
        <v>0</v>
      </c>
      <c r="X342">
        <v>0</v>
      </c>
      <c r="Y342" t="s">
        <v>44</v>
      </c>
    </row>
    <row r="343" spans="1:25" x14ac:dyDescent="0.25">
      <c r="A343">
        <v>342</v>
      </c>
      <c r="B343">
        <v>62540</v>
      </c>
      <c r="C343">
        <v>0</v>
      </c>
      <c r="D343">
        <v>0</v>
      </c>
      <c r="E343" t="s">
        <v>655</v>
      </c>
      <c r="F343" t="s">
        <v>656</v>
      </c>
      <c r="G343">
        <v>1</v>
      </c>
      <c r="H343" s="6">
        <v>1301265</v>
      </c>
      <c r="I343" s="7">
        <v>45653</v>
      </c>
      <c r="J343" s="7">
        <v>45653</v>
      </c>
      <c r="K343">
        <v>15</v>
      </c>
      <c r="L343" t="s">
        <v>40</v>
      </c>
      <c r="M343" t="s">
        <v>5</v>
      </c>
      <c r="N343" t="s">
        <v>41</v>
      </c>
      <c r="O343" t="s">
        <v>57</v>
      </c>
      <c r="P343" t="s">
        <v>43</v>
      </c>
      <c r="Q343">
        <v>5</v>
      </c>
      <c r="R343">
        <v>10</v>
      </c>
      <c r="S343">
        <v>0</v>
      </c>
      <c r="U343">
        <v>195190</v>
      </c>
      <c r="V343">
        <v>65063</v>
      </c>
      <c r="W343">
        <v>130126</v>
      </c>
      <c r="X343">
        <v>0</v>
      </c>
      <c r="Y343" t="s">
        <v>67</v>
      </c>
    </row>
    <row r="344" spans="1:25" x14ac:dyDescent="0.25">
      <c r="A344">
        <v>343</v>
      </c>
      <c r="B344">
        <v>62272</v>
      </c>
      <c r="C344">
        <v>0</v>
      </c>
      <c r="D344">
        <v>0</v>
      </c>
      <c r="E344" t="s">
        <v>657</v>
      </c>
      <c r="F344" t="s">
        <v>658</v>
      </c>
      <c r="G344">
        <v>1</v>
      </c>
      <c r="H344" s="6">
        <v>605646</v>
      </c>
      <c r="I344" s="7">
        <v>45653</v>
      </c>
      <c r="J344" s="7">
        <v>45653</v>
      </c>
      <c r="K344">
        <v>5</v>
      </c>
      <c r="L344" t="s">
        <v>40</v>
      </c>
      <c r="M344" t="s">
        <v>7</v>
      </c>
      <c r="N344" t="s">
        <v>41</v>
      </c>
      <c r="O344" t="s">
        <v>64</v>
      </c>
      <c r="P344" t="s">
        <v>43</v>
      </c>
      <c r="Q344">
        <v>5</v>
      </c>
      <c r="R344">
        <v>0</v>
      </c>
      <c r="S344">
        <v>0</v>
      </c>
      <c r="U344">
        <v>30282</v>
      </c>
      <c r="V344">
        <v>30282</v>
      </c>
      <c r="W344">
        <v>0</v>
      </c>
      <c r="X344">
        <v>0</v>
      </c>
      <c r="Y344" t="s">
        <v>109</v>
      </c>
    </row>
    <row r="345" spans="1:25" x14ac:dyDescent="0.25">
      <c r="A345">
        <v>344</v>
      </c>
      <c r="B345">
        <v>62245</v>
      </c>
      <c r="C345">
        <v>0</v>
      </c>
      <c r="D345">
        <v>0</v>
      </c>
      <c r="E345" t="s">
        <v>195</v>
      </c>
      <c r="F345" t="s">
        <v>196</v>
      </c>
      <c r="G345">
        <v>1</v>
      </c>
      <c r="H345" s="6">
        <v>1000000</v>
      </c>
      <c r="I345" s="7">
        <v>45653</v>
      </c>
      <c r="J345" s="7">
        <v>45653</v>
      </c>
      <c r="K345">
        <v>5</v>
      </c>
      <c r="L345" t="s">
        <v>40</v>
      </c>
      <c r="M345" t="s">
        <v>7</v>
      </c>
      <c r="N345" t="s">
        <v>41</v>
      </c>
      <c r="O345" t="s">
        <v>64</v>
      </c>
      <c r="P345" t="s">
        <v>43</v>
      </c>
      <c r="Q345">
        <v>5</v>
      </c>
      <c r="R345">
        <v>0</v>
      </c>
      <c r="S345">
        <v>0</v>
      </c>
      <c r="U345">
        <v>50000</v>
      </c>
      <c r="V345">
        <v>50000</v>
      </c>
      <c r="W345">
        <v>0</v>
      </c>
      <c r="X345">
        <v>0</v>
      </c>
      <c r="Y345" t="s">
        <v>109</v>
      </c>
    </row>
    <row r="346" spans="1:25" x14ac:dyDescent="0.25">
      <c r="A346">
        <v>345</v>
      </c>
      <c r="B346">
        <v>62253</v>
      </c>
      <c r="C346">
        <v>0</v>
      </c>
      <c r="D346">
        <v>0</v>
      </c>
      <c r="E346" t="s">
        <v>659</v>
      </c>
      <c r="F346" t="s">
        <v>660</v>
      </c>
      <c r="G346">
        <v>1</v>
      </c>
      <c r="H346" s="6">
        <v>605646</v>
      </c>
      <c r="I346" s="7">
        <v>45653</v>
      </c>
      <c r="J346" s="7">
        <v>45653</v>
      </c>
      <c r="K346">
        <v>5</v>
      </c>
      <c r="L346" t="s">
        <v>40</v>
      </c>
      <c r="M346" t="s">
        <v>7</v>
      </c>
      <c r="N346" t="s">
        <v>41</v>
      </c>
      <c r="O346" t="s">
        <v>64</v>
      </c>
      <c r="P346" t="s">
        <v>43</v>
      </c>
      <c r="Q346">
        <v>5</v>
      </c>
      <c r="R346">
        <v>0</v>
      </c>
      <c r="S346">
        <v>0</v>
      </c>
      <c r="U346">
        <v>30282</v>
      </c>
      <c r="V346">
        <v>30282</v>
      </c>
      <c r="W346">
        <v>0</v>
      </c>
      <c r="X346">
        <v>0</v>
      </c>
      <c r="Y346" t="s">
        <v>109</v>
      </c>
    </row>
    <row r="347" spans="1:25" x14ac:dyDescent="0.25">
      <c r="A347">
        <v>346</v>
      </c>
      <c r="B347">
        <v>61331</v>
      </c>
      <c r="C347">
        <v>0</v>
      </c>
      <c r="D347">
        <v>0</v>
      </c>
      <c r="E347" t="s">
        <v>661</v>
      </c>
      <c r="F347" t="s">
        <v>662</v>
      </c>
      <c r="G347">
        <v>1</v>
      </c>
      <c r="H347" s="6">
        <v>114647617</v>
      </c>
      <c r="I347" s="7">
        <v>45653</v>
      </c>
      <c r="J347" s="7">
        <v>45653</v>
      </c>
      <c r="K347" t="s">
        <v>524</v>
      </c>
      <c r="L347" t="s">
        <v>40</v>
      </c>
      <c r="M347" t="s">
        <v>5</v>
      </c>
      <c r="N347" t="s">
        <v>41</v>
      </c>
      <c r="O347" t="s">
        <v>77</v>
      </c>
      <c r="P347" t="s">
        <v>43</v>
      </c>
      <c r="Q347">
        <v>1.8</v>
      </c>
      <c r="R347">
        <v>0</v>
      </c>
      <c r="S347">
        <v>0</v>
      </c>
      <c r="U347">
        <v>2063657</v>
      </c>
      <c r="V347">
        <v>2063657</v>
      </c>
      <c r="W347">
        <v>0</v>
      </c>
      <c r="X347">
        <v>0</v>
      </c>
      <c r="Y347" t="s">
        <v>48</v>
      </c>
    </row>
    <row r="348" spans="1:25" x14ac:dyDescent="0.25">
      <c r="A348">
        <v>347</v>
      </c>
      <c r="B348">
        <v>63578</v>
      </c>
      <c r="C348">
        <v>0</v>
      </c>
      <c r="D348">
        <v>0</v>
      </c>
      <c r="E348" t="s">
        <v>663</v>
      </c>
      <c r="F348" t="s">
        <v>664</v>
      </c>
      <c r="G348">
        <v>1</v>
      </c>
      <c r="H348" s="6">
        <v>900000</v>
      </c>
      <c r="I348" s="7">
        <v>45653</v>
      </c>
      <c r="J348" s="7">
        <v>45653</v>
      </c>
      <c r="K348">
        <v>15</v>
      </c>
      <c r="L348" t="s">
        <v>40</v>
      </c>
      <c r="M348" t="s">
        <v>5</v>
      </c>
      <c r="N348" t="s">
        <v>41</v>
      </c>
      <c r="O348" t="s">
        <v>77</v>
      </c>
      <c r="P348" t="s">
        <v>43</v>
      </c>
      <c r="Q348">
        <v>15</v>
      </c>
      <c r="R348">
        <v>0</v>
      </c>
      <c r="S348">
        <v>0</v>
      </c>
      <c r="U348">
        <v>135000</v>
      </c>
      <c r="V348">
        <v>135000</v>
      </c>
      <c r="W348">
        <v>0</v>
      </c>
      <c r="X348">
        <v>0</v>
      </c>
      <c r="Y348" t="s">
        <v>48</v>
      </c>
    </row>
    <row r="349" spans="1:25" x14ac:dyDescent="0.25">
      <c r="A349">
        <v>348</v>
      </c>
      <c r="B349">
        <v>62187</v>
      </c>
      <c r="C349">
        <v>0</v>
      </c>
      <c r="D349">
        <v>0</v>
      </c>
      <c r="E349" t="s">
        <v>665</v>
      </c>
      <c r="F349" t="s">
        <v>666</v>
      </c>
      <c r="G349">
        <v>1</v>
      </c>
      <c r="H349" s="6">
        <v>81000000</v>
      </c>
      <c r="I349" s="7">
        <v>45653</v>
      </c>
      <c r="J349" s="7">
        <v>45653</v>
      </c>
      <c r="K349">
        <v>15</v>
      </c>
      <c r="L349" t="s">
        <v>40</v>
      </c>
      <c r="M349" t="s">
        <v>9</v>
      </c>
      <c r="N349" t="s">
        <v>41</v>
      </c>
      <c r="O349" t="s">
        <v>42</v>
      </c>
      <c r="P349" t="s">
        <v>43</v>
      </c>
      <c r="Q349">
        <v>15</v>
      </c>
      <c r="R349">
        <v>0</v>
      </c>
      <c r="S349">
        <v>0</v>
      </c>
      <c r="U349">
        <v>12150000</v>
      </c>
      <c r="V349">
        <v>12150000</v>
      </c>
      <c r="W349">
        <v>0</v>
      </c>
      <c r="X349">
        <v>0</v>
      </c>
      <c r="Y349" t="s">
        <v>109</v>
      </c>
    </row>
    <row r="350" spans="1:25" x14ac:dyDescent="0.25">
      <c r="A350">
        <v>349</v>
      </c>
      <c r="B350">
        <v>63577</v>
      </c>
      <c r="C350">
        <v>0</v>
      </c>
      <c r="D350">
        <v>0</v>
      </c>
      <c r="E350" t="s">
        <v>667</v>
      </c>
      <c r="F350" t="s">
        <v>668</v>
      </c>
      <c r="G350">
        <v>1</v>
      </c>
      <c r="H350" s="6">
        <v>1000000</v>
      </c>
      <c r="I350" s="7">
        <v>45653</v>
      </c>
      <c r="J350" s="7">
        <v>45653</v>
      </c>
      <c r="K350">
        <v>15</v>
      </c>
      <c r="L350" t="s">
        <v>40</v>
      </c>
      <c r="M350" t="s">
        <v>5</v>
      </c>
      <c r="N350" t="s">
        <v>41</v>
      </c>
      <c r="O350" t="s">
        <v>77</v>
      </c>
      <c r="P350" t="s">
        <v>43</v>
      </c>
      <c r="Q350">
        <v>15</v>
      </c>
      <c r="R350">
        <v>0</v>
      </c>
      <c r="S350">
        <v>0</v>
      </c>
      <c r="U350">
        <v>150000</v>
      </c>
      <c r="V350">
        <v>150000</v>
      </c>
      <c r="W350">
        <v>0</v>
      </c>
      <c r="X350">
        <v>0</v>
      </c>
      <c r="Y350" t="s">
        <v>48</v>
      </c>
    </row>
    <row r="351" spans="1:25" x14ac:dyDescent="0.25">
      <c r="A351">
        <v>350</v>
      </c>
      <c r="B351">
        <v>62196</v>
      </c>
      <c r="C351">
        <v>0</v>
      </c>
      <c r="D351">
        <v>0</v>
      </c>
      <c r="E351" t="s">
        <v>669</v>
      </c>
      <c r="F351" t="s">
        <v>670</v>
      </c>
      <c r="G351">
        <v>1</v>
      </c>
      <c r="H351" s="6">
        <v>61853754</v>
      </c>
      <c r="I351" s="7">
        <v>45653</v>
      </c>
      <c r="J351" s="7">
        <v>45653</v>
      </c>
      <c r="K351">
        <v>15</v>
      </c>
      <c r="L351" t="s">
        <v>40</v>
      </c>
      <c r="M351" t="s">
        <v>9</v>
      </c>
      <c r="N351" t="s">
        <v>41</v>
      </c>
      <c r="O351" t="s">
        <v>42</v>
      </c>
      <c r="P351" t="s">
        <v>43</v>
      </c>
      <c r="Q351">
        <v>15</v>
      </c>
      <c r="R351">
        <v>0</v>
      </c>
      <c r="S351">
        <v>0</v>
      </c>
      <c r="U351">
        <v>9278063</v>
      </c>
      <c r="V351">
        <v>9278063</v>
      </c>
      <c r="W351">
        <v>0</v>
      </c>
      <c r="X351">
        <v>0</v>
      </c>
      <c r="Y351" t="s">
        <v>109</v>
      </c>
    </row>
    <row r="352" spans="1:25" x14ac:dyDescent="0.25">
      <c r="A352">
        <v>351</v>
      </c>
      <c r="B352">
        <v>63576</v>
      </c>
      <c r="C352">
        <v>0</v>
      </c>
      <c r="D352">
        <v>0</v>
      </c>
      <c r="E352" t="s">
        <v>671</v>
      </c>
      <c r="F352" t="s">
        <v>672</v>
      </c>
      <c r="G352">
        <v>1</v>
      </c>
      <c r="H352" s="6">
        <v>3750000</v>
      </c>
      <c r="I352" s="7">
        <v>45653</v>
      </c>
      <c r="J352" s="7">
        <v>45653</v>
      </c>
      <c r="K352">
        <v>15</v>
      </c>
      <c r="L352" t="s">
        <v>40</v>
      </c>
      <c r="M352" t="s">
        <v>5</v>
      </c>
      <c r="N352" t="s">
        <v>41</v>
      </c>
      <c r="O352" t="s">
        <v>77</v>
      </c>
      <c r="P352" t="s">
        <v>43</v>
      </c>
      <c r="Q352">
        <v>15</v>
      </c>
      <c r="R352">
        <v>0</v>
      </c>
      <c r="S352">
        <v>0</v>
      </c>
      <c r="U352">
        <v>562500</v>
      </c>
      <c r="V352">
        <v>562500</v>
      </c>
      <c r="W352">
        <v>0</v>
      </c>
      <c r="X352">
        <v>0</v>
      </c>
      <c r="Y352" t="s">
        <v>48</v>
      </c>
    </row>
    <row r="353" spans="1:25" x14ac:dyDescent="0.25">
      <c r="A353">
        <v>352</v>
      </c>
      <c r="B353">
        <v>62183</v>
      </c>
      <c r="C353">
        <v>0</v>
      </c>
      <c r="D353">
        <v>0</v>
      </c>
      <c r="E353" t="s">
        <v>673</v>
      </c>
      <c r="F353" t="s">
        <v>674</v>
      </c>
      <c r="G353">
        <v>1</v>
      </c>
      <c r="H353" s="6">
        <v>24000000</v>
      </c>
      <c r="I353" s="7">
        <v>45653</v>
      </c>
      <c r="J353" s="7">
        <v>45653</v>
      </c>
      <c r="K353">
        <v>5</v>
      </c>
      <c r="L353" t="s">
        <v>40</v>
      </c>
      <c r="M353" t="s">
        <v>5</v>
      </c>
      <c r="N353" t="s">
        <v>41</v>
      </c>
      <c r="O353" t="s">
        <v>54</v>
      </c>
      <c r="P353" t="s">
        <v>43</v>
      </c>
      <c r="Q353">
        <v>5</v>
      </c>
      <c r="R353">
        <v>0</v>
      </c>
      <c r="S353">
        <v>0</v>
      </c>
      <c r="U353">
        <v>1200000</v>
      </c>
      <c r="V353">
        <v>1200000</v>
      </c>
      <c r="W353">
        <v>0</v>
      </c>
      <c r="X353">
        <v>0</v>
      </c>
      <c r="Y353" t="s">
        <v>48</v>
      </c>
    </row>
    <row r="354" spans="1:25" x14ac:dyDescent="0.25">
      <c r="A354">
        <v>353</v>
      </c>
      <c r="B354">
        <v>62257</v>
      </c>
      <c r="C354">
        <v>0</v>
      </c>
      <c r="D354">
        <v>0</v>
      </c>
      <c r="E354" t="s">
        <v>675</v>
      </c>
      <c r="F354" t="s">
        <v>676</v>
      </c>
      <c r="G354">
        <v>1</v>
      </c>
      <c r="H354" s="6">
        <v>5500000</v>
      </c>
      <c r="I354" s="7">
        <v>45653</v>
      </c>
      <c r="J354" s="7">
        <v>45653</v>
      </c>
      <c r="K354">
        <v>10</v>
      </c>
      <c r="L354" t="s">
        <v>40</v>
      </c>
      <c r="M354" t="s">
        <v>5</v>
      </c>
      <c r="N354" t="s">
        <v>41</v>
      </c>
      <c r="O354" t="s">
        <v>57</v>
      </c>
      <c r="P354" t="s">
        <v>43</v>
      </c>
      <c r="Q354">
        <v>10</v>
      </c>
      <c r="R354">
        <v>0</v>
      </c>
      <c r="S354">
        <v>0</v>
      </c>
      <c r="U354">
        <v>550000</v>
      </c>
      <c r="V354">
        <v>550000</v>
      </c>
      <c r="W354">
        <v>0</v>
      </c>
      <c r="X354">
        <v>0</v>
      </c>
      <c r="Y354" t="s">
        <v>48</v>
      </c>
    </row>
    <row r="355" spans="1:25" x14ac:dyDescent="0.25">
      <c r="A355">
        <v>354</v>
      </c>
      <c r="B355">
        <v>62231</v>
      </c>
      <c r="C355">
        <v>0</v>
      </c>
      <c r="D355">
        <v>0</v>
      </c>
      <c r="E355" t="s">
        <v>677</v>
      </c>
      <c r="F355" t="s">
        <v>678</v>
      </c>
      <c r="G355">
        <v>1</v>
      </c>
      <c r="H355" s="6">
        <v>30000000</v>
      </c>
      <c r="I355" s="7">
        <v>45653</v>
      </c>
      <c r="J355" s="7">
        <v>45653</v>
      </c>
      <c r="K355">
        <v>6</v>
      </c>
      <c r="L355" t="s">
        <v>40</v>
      </c>
      <c r="M355" t="s">
        <v>1</v>
      </c>
      <c r="N355" t="s">
        <v>41</v>
      </c>
      <c r="O355" t="s">
        <v>87</v>
      </c>
      <c r="P355" t="s">
        <v>43</v>
      </c>
      <c r="Q355">
        <v>6</v>
      </c>
      <c r="R355">
        <v>0</v>
      </c>
      <c r="S355">
        <v>0</v>
      </c>
      <c r="U355">
        <v>1800000</v>
      </c>
      <c r="V355">
        <v>1800000</v>
      </c>
      <c r="W355">
        <v>0</v>
      </c>
      <c r="X355">
        <v>0</v>
      </c>
      <c r="Y355" t="s">
        <v>109</v>
      </c>
    </row>
    <row r="356" spans="1:25" x14ac:dyDescent="0.25">
      <c r="A356">
        <v>355</v>
      </c>
      <c r="B356">
        <v>62204</v>
      </c>
      <c r="C356">
        <v>0</v>
      </c>
      <c r="D356">
        <v>0</v>
      </c>
      <c r="E356" t="s">
        <v>679</v>
      </c>
      <c r="F356" t="s">
        <v>680</v>
      </c>
      <c r="G356">
        <v>1</v>
      </c>
      <c r="H356" s="6">
        <v>60000000</v>
      </c>
      <c r="I356" s="7">
        <v>45653</v>
      </c>
      <c r="J356" s="7">
        <v>45653</v>
      </c>
      <c r="K356">
        <v>15</v>
      </c>
      <c r="L356" t="s">
        <v>40</v>
      </c>
      <c r="M356" t="s">
        <v>5</v>
      </c>
      <c r="N356" t="s">
        <v>41</v>
      </c>
      <c r="O356" t="s">
        <v>47</v>
      </c>
      <c r="P356" t="s">
        <v>43</v>
      </c>
      <c r="Q356">
        <v>2.8</v>
      </c>
      <c r="R356">
        <v>12.2</v>
      </c>
      <c r="S356">
        <v>0</v>
      </c>
      <c r="U356">
        <v>9000000</v>
      </c>
      <c r="V356">
        <v>1680000</v>
      </c>
      <c r="W356">
        <v>7320000</v>
      </c>
      <c r="X356">
        <v>0</v>
      </c>
      <c r="Y356" t="s">
        <v>44</v>
      </c>
    </row>
    <row r="357" spans="1:25" x14ac:dyDescent="0.25">
      <c r="A357">
        <v>356</v>
      </c>
      <c r="B357">
        <v>63575</v>
      </c>
      <c r="C357">
        <v>0</v>
      </c>
      <c r="D357">
        <v>0</v>
      </c>
      <c r="E357" t="s">
        <v>681</v>
      </c>
      <c r="F357" t="s">
        <v>682</v>
      </c>
      <c r="G357">
        <v>1</v>
      </c>
      <c r="H357" s="6">
        <v>3350000</v>
      </c>
      <c r="I357" s="7">
        <v>45653</v>
      </c>
      <c r="J357" s="7">
        <v>45653</v>
      </c>
      <c r="K357">
        <v>15</v>
      </c>
      <c r="L357" t="s">
        <v>40</v>
      </c>
      <c r="M357" t="s">
        <v>5</v>
      </c>
      <c r="N357" t="s">
        <v>41</v>
      </c>
      <c r="O357" t="s">
        <v>77</v>
      </c>
      <c r="P357" t="s">
        <v>43</v>
      </c>
      <c r="Q357">
        <v>15</v>
      </c>
      <c r="R357">
        <v>0</v>
      </c>
      <c r="S357">
        <v>0</v>
      </c>
      <c r="U357">
        <v>502500</v>
      </c>
      <c r="V357">
        <v>502500</v>
      </c>
      <c r="W357">
        <v>0</v>
      </c>
      <c r="X357">
        <v>0</v>
      </c>
      <c r="Y357" t="s">
        <v>48</v>
      </c>
    </row>
    <row r="358" spans="1:25" x14ac:dyDescent="0.25">
      <c r="A358">
        <v>357</v>
      </c>
      <c r="B358">
        <v>62287</v>
      </c>
      <c r="C358">
        <v>0</v>
      </c>
      <c r="D358">
        <v>0</v>
      </c>
      <c r="E358" t="s">
        <v>683</v>
      </c>
      <c r="F358" t="s">
        <v>684</v>
      </c>
      <c r="G358">
        <v>1</v>
      </c>
      <c r="H358" s="6">
        <v>1144533</v>
      </c>
      <c r="I358" s="7">
        <v>45653</v>
      </c>
      <c r="J358" s="7">
        <v>45653</v>
      </c>
      <c r="K358">
        <v>15</v>
      </c>
      <c r="L358" t="s">
        <v>40</v>
      </c>
      <c r="M358" t="s">
        <v>5</v>
      </c>
      <c r="N358" t="s">
        <v>41</v>
      </c>
      <c r="O358" t="s">
        <v>57</v>
      </c>
      <c r="P358" t="s">
        <v>43</v>
      </c>
      <c r="Q358">
        <v>15</v>
      </c>
      <c r="R358">
        <v>0</v>
      </c>
      <c r="S358">
        <v>0</v>
      </c>
      <c r="U358">
        <v>171680</v>
      </c>
      <c r="V358">
        <v>171680</v>
      </c>
      <c r="W358">
        <v>0</v>
      </c>
      <c r="X358">
        <v>0</v>
      </c>
      <c r="Y358" t="s">
        <v>109</v>
      </c>
    </row>
    <row r="359" spans="1:25" x14ac:dyDescent="0.25">
      <c r="A359">
        <v>358</v>
      </c>
      <c r="B359">
        <v>61647</v>
      </c>
      <c r="C359">
        <v>0</v>
      </c>
      <c r="D359">
        <v>0</v>
      </c>
      <c r="E359" t="s">
        <v>685</v>
      </c>
      <c r="F359" t="s">
        <v>686</v>
      </c>
      <c r="G359">
        <v>1</v>
      </c>
      <c r="H359" s="6">
        <v>7800000</v>
      </c>
      <c r="I359" s="7">
        <v>45653</v>
      </c>
      <c r="J359" s="7">
        <v>45653</v>
      </c>
      <c r="K359">
        <v>7</v>
      </c>
      <c r="L359" t="s">
        <v>40</v>
      </c>
      <c r="M359" t="s">
        <v>5</v>
      </c>
      <c r="N359" t="s">
        <v>41</v>
      </c>
      <c r="O359" t="s">
        <v>77</v>
      </c>
      <c r="P359" t="s">
        <v>43</v>
      </c>
      <c r="Q359">
        <v>7</v>
      </c>
      <c r="R359">
        <v>0</v>
      </c>
      <c r="S359">
        <v>0</v>
      </c>
      <c r="U359">
        <v>546000</v>
      </c>
      <c r="V359">
        <v>546000</v>
      </c>
      <c r="W359">
        <v>0</v>
      </c>
      <c r="X359">
        <v>0</v>
      </c>
      <c r="Y359" t="s">
        <v>48</v>
      </c>
    </row>
    <row r="360" spans="1:25" x14ac:dyDescent="0.25">
      <c r="A360">
        <v>359</v>
      </c>
      <c r="B360">
        <v>62251</v>
      </c>
      <c r="C360">
        <v>0</v>
      </c>
      <c r="D360">
        <v>0</v>
      </c>
      <c r="E360" t="s">
        <v>149</v>
      </c>
      <c r="F360" t="s">
        <v>150</v>
      </c>
      <c r="G360">
        <v>1</v>
      </c>
      <c r="H360" s="6">
        <v>500000</v>
      </c>
      <c r="I360" s="7">
        <v>45653</v>
      </c>
      <c r="J360" s="7">
        <v>45653</v>
      </c>
      <c r="K360">
        <v>5</v>
      </c>
      <c r="L360" t="s">
        <v>40</v>
      </c>
      <c r="M360" t="s">
        <v>7</v>
      </c>
      <c r="N360" t="s">
        <v>41</v>
      </c>
      <c r="O360" t="s">
        <v>64</v>
      </c>
      <c r="P360" t="s">
        <v>43</v>
      </c>
      <c r="Q360">
        <v>5</v>
      </c>
      <c r="R360">
        <v>0</v>
      </c>
      <c r="S360">
        <v>0</v>
      </c>
      <c r="U360">
        <v>25000</v>
      </c>
      <c r="V360">
        <v>25000</v>
      </c>
      <c r="W360">
        <v>0</v>
      </c>
      <c r="X360">
        <v>0</v>
      </c>
      <c r="Y360" t="s">
        <v>109</v>
      </c>
    </row>
    <row r="361" spans="1:25" x14ac:dyDescent="0.25">
      <c r="A361">
        <v>360</v>
      </c>
      <c r="B361">
        <v>63574</v>
      </c>
      <c r="C361">
        <v>0</v>
      </c>
      <c r="D361">
        <v>0</v>
      </c>
      <c r="E361" t="s">
        <v>687</v>
      </c>
      <c r="F361" t="s">
        <v>688</v>
      </c>
      <c r="G361">
        <v>1</v>
      </c>
      <c r="H361" s="6">
        <v>950000</v>
      </c>
      <c r="I361" s="7">
        <v>45653</v>
      </c>
      <c r="J361" s="7">
        <v>45653</v>
      </c>
      <c r="K361">
        <v>15</v>
      </c>
      <c r="L361" t="s">
        <v>40</v>
      </c>
      <c r="M361" t="s">
        <v>5</v>
      </c>
      <c r="N361" t="s">
        <v>41</v>
      </c>
      <c r="O361" t="s">
        <v>77</v>
      </c>
      <c r="P361" t="s">
        <v>43</v>
      </c>
      <c r="Q361">
        <v>15</v>
      </c>
      <c r="R361">
        <v>0</v>
      </c>
      <c r="S361">
        <v>0</v>
      </c>
      <c r="U361">
        <v>142500</v>
      </c>
      <c r="V361">
        <v>142500</v>
      </c>
      <c r="W361">
        <v>0</v>
      </c>
      <c r="X361">
        <v>0</v>
      </c>
      <c r="Y361" t="s">
        <v>48</v>
      </c>
    </row>
    <row r="362" spans="1:25" x14ac:dyDescent="0.25">
      <c r="A362">
        <v>361</v>
      </c>
      <c r="B362">
        <v>62517</v>
      </c>
      <c r="C362">
        <v>0</v>
      </c>
      <c r="D362">
        <v>0</v>
      </c>
      <c r="E362" t="s">
        <v>689</v>
      </c>
      <c r="F362" t="s">
        <v>690</v>
      </c>
      <c r="G362">
        <v>1</v>
      </c>
      <c r="H362" s="6">
        <v>5689269</v>
      </c>
      <c r="I362" s="7">
        <v>45653</v>
      </c>
      <c r="J362" s="7">
        <v>45653</v>
      </c>
      <c r="K362">
        <v>4</v>
      </c>
      <c r="L362" t="s">
        <v>40</v>
      </c>
      <c r="M362" t="s">
        <v>5</v>
      </c>
      <c r="N362" t="s">
        <v>41</v>
      </c>
      <c r="O362" t="s">
        <v>57</v>
      </c>
      <c r="P362" t="s">
        <v>43</v>
      </c>
      <c r="Q362">
        <v>4</v>
      </c>
      <c r="R362">
        <v>0</v>
      </c>
      <c r="S362">
        <v>0</v>
      </c>
      <c r="U362">
        <v>227571</v>
      </c>
      <c r="V362">
        <v>227571</v>
      </c>
      <c r="W362">
        <v>0</v>
      </c>
      <c r="X362">
        <v>0</v>
      </c>
      <c r="Y362" t="s">
        <v>44</v>
      </c>
    </row>
    <row r="363" spans="1:25" x14ac:dyDescent="0.25">
      <c r="A363">
        <v>362</v>
      </c>
      <c r="B363">
        <v>61645</v>
      </c>
      <c r="C363">
        <v>0</v>
      </c>
      <c r="D363">
        <v>0</v>
      </c>
      <c r="E363" t="s">
        <v>691</v>
      </c>
      <c r="F363" t="s">
        <v>692</v>
      </c>
      <c r="G363">
        <v>1</v>
      </c>
      <c r="H363" s="6">
        <v>1000000</v>
      </c>
      <c r="I363" s="7">
        <v>45653</v>
      </c>
      <c r="J363" s="7">
        <v>45653</v>
      </c>
      <c r="K363">
        <v>7</v>
      </c>
      <c r="L363" t="s">
        <v>40</v>
      </c>
      <c r="M363" t="s">
        <v>5</v>
      </c>
      <c r="N363" t="s">
        <v>41</v>
      </c>
      <c r="O363" t="s">
        <v>77</v>
      </c>
      <c r="P363" t="s">
        <v>43</v>
      </c>
      <c r="Q363">
        <v>7</v>
      </c>
      <c r="R363">
        <v>0</v>
      </c>
      <c r="S363">
        <v>0</v>
      </c>
      <c r="U363">
        <v>70000</v>
      </c>
      <c r="V363">
        <v>70000</v>
      </c>
      <c r="W363">
        <v>0</v>
      </c>
      <c r="X363">
        <v>0</v>
      </c>
      <c r="Y363" t="s">
        <v>48</v>
      </c>
    </row>
    <row r="364" spans="1:25" x14ac:dyDescent="0.25">
      <c r="A364">
        <v>363</v>
      </c>
      <c r="B364">
        <v>62243</v>
      </c>
      <c r="C364">
        <v>0</v>
      </c>
      <c r="D364">
        <v>0</v>
      </c>
      <c r="E364" t="s">
        <v>693</v>
      </c>
      <c r="F364" t="s">
        <v>694</v>
      </c>
      <c r="G364">
        <v>1</v>
      </c>
      <c r="H364" s="6">
        <v>7642459</v>
      </c>
      <c r="I364" s="7">
        <v>45653</v>
      </c>
      <c r="J364" s="7">
        <v>45653</v>
      </c>
      <c r="K364">
        <v>7</v>
      </c>
      <c r="L364" t="s">
        <v>40</v>
      </c>
      <c r="M364" t="s">
        <v>4</v>
      </c>
      <c r="N364" t="s">
        <v>41</v>
      </c>
      <c r="O364" t="s">
        <v>51</v>
      </c>
      <c r="P364" t="s">
        <v>43</v>
      </c>
      <c r="Q364">
        <v>7</v>
      </c>
      <c r="R364">
        <v>0</v>
      </c>
      <c r="S364">
        <v>0</v>
      </c>
      <c r="U364">
        <v>534972</v>
      </c>
      <c r="V364">
        <v>534972</v>
      </c>
      <c r="W364">
        <v>0</v>
      </c>
      <c r="X364">
        <v>0</v>
      </c>
      <c r="Y364" t="s">
        <v>109</v>
      </c>
    </row>
    <row r="365" spans="1:25" x14ac:dyDescent="0.25">
      <c r="A365">
        <v>364</v>
      </c>
      <c r="B365">
        <v>63573</v>
      </c>
      <c r="C365">
        <v>0</v>
      </c>
      <c r="D365">
        <v>0</v>
      </c>
      <c r="E365" t="s">
        <v>695</v>
      </c>
      <c r="F365" t="s">
        <v>696</v>
      </c>
      <c r="G365">
        <v>1</v>
      </c>
      <c r="H365" s="6">
        <v>900000</v>
      </c>
      <c r="I365" s="7">
        <v>45653</v>
      </c>
      <c r="J365" s="7">
        <v>45653</v>
      </c>
      <c r="K365">
        <v>15</v>
      </c>
      <c r="L365" t="s">
        <v>40</v>
      </c>
      <c r="M365" t="s">
        <v>5</v>
      </c>
      <c r="N365" t="s">
        <v>41</v>
      </c>
      <c r="O365" t="s">
        <v>77</v>
      </c>
      <c r="P365" t="s">
        <v>43</v>
      </c>
      <c r="Q365">
        <v>15</v>
      </c>
      <c r="R365">
        <v>0</v>
      </c>
      <c r="S365">
        <v>0</v>
      </c>
      <c r="U365">
        <v>135000</v>
      </c>
      <c r="V365">
        <v>135000</v>
      </c>
      <c r="W365">
        <v>0</v>
      </c>
      <c r="X365">
        <v>0</v>
      </c>
      <c r="Y365" t="s">
        <v>48</v>
      </c>
    </row>
    <row r="366" spans="1:25" x14ac:dyDescent="0.25">
      <c r="A366">
        <v>365</v>
      </c>
      <c r="B366">
        <v>61646</v>
      </c>
      <c r="C366">
        <v>0</v>
      </c>
      <c r="D366">
        <v>0</v>
      </c>
      <c r="E366" t="s">
        <v>697</v>
      </c>
      <c r="F366" t="s">
        <v>698</v>
      </c>
      <c r="G366">
        <v>1</v>
      </c>
      <c r="H366" s="6">
        <v>8000000</v>
      </c>
      <c r="I366" s="7">
        <v>45653</v>
      </c>
      <c r="J366" s="7">
        <v>45653</v>
      </c>
      <c r="K366">
        <v>7</v>
      </c>
      <c r="L366" t="s">
        <v>40</v>
      </c>
      <c r="M366" t="s">
        <v>5</v>
      </c>
      <c r="N366" t="s">
        <v>41</v>
      </c>
      <c r="O366" t="s">
        <v>77</v>
      </c>
      <c r="P366" t="s">
        <v>43</v>
      </c>
      <c r="Q366">
        <v>7</v>
      </c>
      <c r="R366">
        <v>0</v>
      </c>
      <c r="S366">
        <v>0</v>
      </c>
      <c r="U366">
        <v>560000</v>
      </c>
      <c r="V366">
        <v>560000</v>
      </c>
      <c r="W366">
        <v>0</v>
      </c>
      <c r="X366">
        <v>0</v>
      </c>
      <c r="Y366" t="s">
        <v>48</v>
      </c>
    </row>
    <row r="367" spans="1:25" x14ac:dyDescent="0.25">
      <c r="A367">
        <v>366</v>
      </c>
      <c r="B367">
        <v>62254</v>
      </c>
      <c r="C367">
        <v>0</v>
      </c>
      <c r="D367">
        <v>0</v>
      </c>
      <c r="E367" t="s">
        <v>699</v>
      </c>
      <c r="F367" t="s">
        <v>700</v>
      </c>
      <c r="G367">
        <v>1</v>
      </c>
      <c r="H367" s="6">
        <v>5000000</v>
      </c>
      <c r="I367" s="7">
        <v>45653</v>
      </c>
      <c r="J367" s="7">
        <v>45653</v>
      </c>
      <c r="K367">
        <v>7</v>
      </c>
      <c r="L367" t="s">
        <v>40</v>
      </c>
      <c r="M367" t="s">
        <v>5</v>
      </c>
      <c r="N367" t="s">
        <v>41</v>
      </c>
      <c r="O367" t="s">
        <v>77</v>
      </c>
      <c r="P367" t="s">
        <v>43</v>
      </c>
      <c r="Q367">
        <v>7</v>
      </c>
      <c r="R367">
        <v>0</v>
      </c>
      <c r="S367">
        <v>0</v>
      </c>
      <c r="U367">
        <v>350000</v>
      </c>
      <c r="V367">
        <v>350000</v>
      </c>
      <c r="W367">
        <v>0</v>
      </c>
      <c r="X367">
        <v>0</v>
      </c>
      <c r="Y367" t="s">
        <v>109</v>
      </c>
    </row>
    <row r="368" spans="1:25" x14ac:dyDescent="0.25">
      <c r="A368">
        <v>367</v>
      </c>
      <c r="B368">
        <v>62255</v>
      </c>
      <c r="C368">
        <v>0</v>
      </c>
      <c r="D368">
        <v>0</v>
      </c>
      <c r="E368" t="s">
        <v>699</v>
      </c>
      <c r="F368" t="s">
        <v>700</v>
      </c>
      <c r="G368">
        <v>1</v>
      </c>
      <c r="H368" s="6">
        <v>5000000</v>
      </c>
      <c r="I368" s="7">
        <v>45653</v>
      </c>
      <c r="J368" s="7">
        <v>45653</v>
      </c>
      <c r="K368">
        <v>7</v>
      </c>
      <c r="L368" t="s">
        <v>40</v>
      </c>
      <c r="M368" t="s">
        <v>5</v>
      </c>
      <c r="N368" t="s">
        <v>41</v>
      </c>
      <c r="O368" t="s">
        <v>77</v>
      </c>
      <c r="P368" t="s">
        <v>43</v>
      </c>
      <c r="Q368">
        <v>7</v>
      </c>
      <c r="R368">
        <v>0</v>
      </c>
      <c r="S368">
        <v>0</v>
      </c>
      <c r="U368">
        <v>350000</v>
      </c>
      <c r="V368">
        <v>350000</v>
      </c>
      <c r="W368">
        <v>0</v>
      </c>
      <c r="X368">
        <v>0</v>
      </c>
      <c r="Y368" t="s">
        <v>109</v>
      </c>
    </row>
    <row r="369" spans="1:25" x14ac:dyDescent="0.25">
      <c r="A369">
        <v>368</v>
      </c>
      <c r="B369">
        <v>62256</v>
      </c>
      <c r="C369">
        <v>0</v>
      </c>
      <c r="D369">
        <v>0</v>
      </c>
      <c r="E369" t="s">
        <v>699</v>
      </c>
      <c r="F369" t="s">
        <v>700</v>
      </c>
      <c r="G369">
        <v>1</v>
      </c>
      <c r="H369" s="6">
        <v>3500000</v>
      </c>
      <c r="I369" s="7">
        <v>45653</v>
      </c>
      <c r="J369" s="7">
        <v>45653</v>
      </c>
      <c r="K369">
        <v>7</v>
      </c>
      <c r="L369" t="s">
        <v>40</v>
      </c>
      <c r="M369" t="s">
        <v>5</v>
      </c>
      <c r="N369" t="s">
        <v>41</v>
      </c>
      <c r="O369" t="s">
        <v>77</v>
      </c>
      <c r="P369" t="s">
        <v>43</v>
      </c>
      <c r="Q369">
        <v>7</v>
      </c>
      <c r="R369">
        <v>0</v>
      </c>
      <c r="S369">
        <v>0</v>
      </c>
      <c r="U369">
        <v>245000</v>
      </c>
      <c r="V369">
        <v>245000</v>
      </c>
      <c r="W369">
        <v>0</v>
      </c>
      <c r="X369">
        <v>0</v>
      </c>
      <c r="Y369" t="s">
        <v>109</v>
      </c>
    </row>
    <row r="370" spans="1:25" x14ac:dyDescent="0.25">
      <c r="A370">
        <v>369</v>
      </c>
      <c r="B370">
        <v>62401</v>
      </c>
      <c r="C370">
        <v>0</v>
      </c>
      <c r="D370">
        <v>0</v>
      </c>
      <c r="E370" t="s">
        <v>701</v>
      </c>
      <c r="F370" t="s">
        <v>702</v>
      </c>
      <c r="G370">
        <v>1</v>
      </c>
      <c r="H370" s="6">
        <v>2250000</v>
      </c>
      <c r="I370" s="7">
        <v>45653</v>
      </c>
      <c r="J370" s="7">
        <v>45653</v>
      </c>
      <c r="K370">
        <v>15</v>
      </c>
      <c r="L370" t="s">
        <v>40</v>
      </c>
      <c r="M370" t="s">
        <v>9</v>
      </c>
      <c r="N370" t="s">
        <v>41</v>
      </c>
      <c r="O370" t="s">
        <v>42</v>
      </c>
      <c r="P370" t="s">
        <v>43</v>
      </c>
      <c r="Q370">
        <v>15</v>
      </c>
      <c r="R370">
        <v>0</v>
      </c>
      <c r="S370">
        <v>0</v>
      </c>
      <c r="U370">
        <v>337500</v>
      </c>
      <c r="V370">
        <v>337500</v>
      </c>
      <c r="W370">
        <v>0</v>
      </c>
      <c r="X370">
        <v>0</v>
      </c>
      <c r="Y370" t="s">
        <v>44</v>
      </c>
    </row>
    <row r="371" spans="1:25" x14ac:dyDescent="0.25">
      <c r="A371">
        <v>370</v>
      </c>
      <c r="B371">
        <v>63572</v>
      </c>
      <c r="C371">
        <v>0</v>
      </c>
      <c r="D371">
        <v>0</v>
      </c>
      <c r="E371" t="s">
        <v>703</v>
      </c>
      <c r="F371" t="s">
        <v>704</v>
      </c>
      <c r="G371">
        <v>1</v>
      </c>
      <c r="H371" s="6">
        <v>11000000</v>
      </c>
      <c r="I371" s="7">
        <v>45653</v>
      </c>
      <c r="J371" s="7">
        <v>45653</v>
      </c>
      <c r="K371">
        <v>15</v>
      </c>
      <c r="L371" t="s">
        <v>40</v>
      </c>
      <c r="M371" t="s">
        <v>5</v>
      </c>
      <c r="N371" t="s">
        <v>41</v>
      </c>
      <c r="O371" t="s">
        <v>77</v>
      </c>
      <c r="P371" t="s">
        <v>43</v>
      </c>
      <c r="Q371">
        <v>15</v>
      </c>
      <c r="R371">
        <v>0</v>
      </c>
      <c r="S371">
        <v>0</v>
      </c>
      <c r="U371">
        <v>1650000</v>
      </c>
      <c r="V371">
        <v>1650000</v>
      </c>
      <c r="W371">
        <v>0</v>
      </c>
      <c r="X371">
        <v>0</v>
      </c>
      <c r="Y371" t="s">
        <v>48</v>
      </c>
    </row>
    <row r="372" spans="1:25" x14ac:dyDescent="0.25">
      <c r="A372">
        <v>371</v>
      </c>
      <c r="B372">
        <v>62583</v>
      </c>
      <c r="C372">
        <v>0</v>
      </c>
      <c r="D372">
        <v>0</v>
      </c>
      <c r="E372" t="s">
        <v>705</v>
      </c>
      <c r="F372" t="s">
        <v>706</v>
      </c>
      <c r="G372">
        <v>1</v>
      </c>
      <c r="H372" s="6">
        <v>11000000</v>
      </c>
      <c r="I372" s="7">
        <v>45653</v>
      </c>
      <c r="J372" s="7">
        <v>45653</v>
      </c>
      <c r="K372">
        <v>9</v>
      </c>
      <c r="L372" t="s">
        <v>40</v>
      </c>
      <c r="M372" t="s">
        <v>5</v>
      </c>
      <c r="N372" t="s">
        <v>41</v>
      </c>
      <c r="O372" t="s">
        <v>47</v>
      </c>
      <c r="P372" t="s">
        <v>43</v>
      </c>
      <c r="Q372">
        <v>9</v>
      </c>
      <c r="R372">
        <v>0</v>
      </c>
      <c r="S372">
        <v>0</v>
      </c>
      <c r="U372">
        <v>990000</v>
      </c>
      <c r="V372">
        <v>990000</v>
      </c>
      <c r="W372">
        <v>0</v>
      </c>
      <c r="X372">
        <v>0</v>
      </c>
      <c r="Y372" t="s">
        <v>48</v>
      </c>
    </row>
    <row r="373" spans="1:25" x14ac:dyDescent="0.25">
      <c r="A373">
        <v>372</v>
      </c>
      <c r="B373">
        <v>62184</v>
      </c>
      <c r="C373">
        <v>0</v>
      </c>
      <c r="D373">
        <v>0</v>
      </c>
      <c r="E373" t="s">
        <v>707</v>
      </c>
      <c r="F373" t="s">
        <v>708</v>
      </c>
      <c r="G373">
        <v>1</v>
      </c>
      <c r="H373" s="6">
        <v>200000000</v>
      </c>
      <c r="I373" s="7">
        <v>45653</v>
      </c>
      <c r="J373" s="7">
        <v>45653</v>
      </c>
      <c r="K373">
        <v>5</v>
      </c>
      <c r="L373" t="s">
        <v>40</v>
      </c>
      <c r="M373" t="s">
        <v>5</v>
      </c>
      <c r="N373" t="s">
        <v>41</v>
      </c>
      <c r="O373" t="s">
        <v>54</v>
      </c>
      <c r="P373" t="s">
        <v>43</v>
      </c>
      <c r="Q373">
        <v>5</v>
      </c>
      <c r="R373">
        <v>0</v>
      </c>
      <c r="S373">
        <v>0</v>
      </c>
      <c r="U373">
        <v>10000000</v>
      </c>
      <c r="V373">
        <v>10000000</v>
      </c>
      <c r="W373">
        <v>0</v>
      </c>
      <c r="X373">
        <v>0</v>
      </c>
      <c r="Y373" t="s">
        <v>48</v>
      </c>
    </row>
    <row r="374" spans="1:25" x14ac:dyDescent="0.25">
      <c r="A374">
        <v>373</v>
      </c>
      <c r="B374">
        <v>62186</v>
      </c>
      <c r="C374">
        <v>0</v>
      </c>
      <c r="D374">
        <v>0</v>
      </c>
      <c r="E374" t="s">
        <v>709</v>
      </c>
      <c r="F374" t="s">
        <v>710</v>
      </c>
      <c r="G374">
        <v>1</v>
      </c>
      <c r="H374" s="6">
        <v>257366310</v>
      </c>
      <c r="I374" s="7">
        <v>45653</v>
      </c>
      <c r="J374" s="7">
        <v>45653</v>
      </c>
      <c r="K374">
        <v>15</v>
      </c>
      <c r="L374" t="s">
        <v>40</v>
      </c>
      <c r="M374" t="s">
        <v>7</v>
      </c>
      <c r="N374" t="s">
        <v>41</v>
      </c>
      <c r="O374" t="s">
        <v>64</v>
      </c>
      <c r="P374" t="s">
        <v>43</v>
      </c>
      <c r="Q374">
        <v>6.3</v>
      </c>
      <c r="R374">
        <v>8.6999999999999993</v>
      </c>
      <c r="S374">
        <v>0</v>
      </c>
      <c r="U374">
        <v>38604947</v>
      </c>
      <c r="V374">
        <v>16214078</v>
      </c>
      <c r="W374">
        <v>22390869</v>
      </c>
      <c r="X374">
        <v>0</v>
      </c>
      <c r="Y374" t="s">
        <v>72</v>
      </c>
    </row>
    <row r="375" spans="1:25" x14ac:dyDescent="0.25">
      <c r="A375">
        <v>374</v>
      </c>
      <c r="B375">
        <v>62198</v>
      </c>
      <c r="C375">
        <v>0</v>
      </c>
      <c r="D375">
        <v>0</v>
      </c>
      <c r="E375" t="s">
        <v>711</v>
      </c>
      <c r="F375" t="s">
        <v>712</v>
      </c>
      <c r="G375">
        <v>1</v>
      </c>
      <c r="H375" s="6">
        <v>320300561</v>
      </c>
      <c r="I375" s="7">
        <v>45653</v>
      </c>
      <c r="J375" s="7">
        <v>45653</v>
      </c>
      <c r="K375">
        <v>15</v>
      </c>
      <c r="L375" t="s">
        <v>40</v>
      </c>
      <c r="M375" t="s">
        <v>7</v>
      </c>
      <c r="N375" t="s">
        <v>41</v>
      </c>
      <c r="O375" t="s">
        <v>64</v>
      </c>
      <c r="P375" t="s">
        <v>43</v>
      </c>
      <c r="Q375">
        <v>15</v>
      </c>
      <c r="R375">
        <v>0</v>
      </c>
      <c r="S375">
        <v>0</v>
      </c>
      <c r="U375">
        <v>48045084</v>
      </c>
      <c r="V375">
        <v>48045084</v>
      </c>
      <c r="W375">
        <v>0</v>
      </c>
      <c r="X375">
        <v>0</v>
      </c>
      <c r="Y375" t="s">
        <v>250</v>
      </c>
    </row>
    <row r="376" spans="1:25" x14ac:dyDescent="0.25">
      <c r="A376">
        <v>375</v>
      </c>
      <c r="B376">
        <v>62288</v>
      </c>
      <c r="C376">
        <v>0</v>
      </c>
      <c r="D376">
        <v>0</v>
      </c>
      <c r="E376" t="s">
        <v>713</v>
      </c>
      <c r="F376" t="s">
        <v>714</v>
      </c>
      <c r="G376">
        <v>1</v>
      </c>
      <c r="H376" s="6">
        <v>14000000</v>
      </c>
      <c r="I376" s="7">
        <v>45653</v>
      </c>
      <c r="J376" s="7">
        <v>45653</v>
      </c>
      <c r="K376">
        <v>11</v>
      </c>
      <c r="L376" t="s">
        <v>40</v>
      </c>
      <c r="M376" t="s">
        <v>3</v>
      </c>
      <c r="N376" t="s">
        <v>41</v>
      </c>
      <c r="O376" t="s">
        <v>51</v>
      </c>
      <c r="P376" t="s">
        <v>43</v>
      </c>
      <c r="Q376">
        <v>11</v>
      </c>
      <c r="R376">
        <v>0</v>
      </c>
      <c r="S376">
        <v>0</v>
      </c>
      <c r="U376">
        <v>1540000</v>
      </c>
      <c r="V376">
        <v>1540000</v>
      </c>
      <c r="W376">
        <v>0</v>
      </c>
      <c r="X376">
        <v>0</v>
      </c>
      <c r="Y376" t="s">
        <v>390</v>
      </c>
    </row>
    <row r="377" spans="1:25" x14ac:dyDescent="0.25">
      <c r="A377">
        <v>376</v>
      </c>
      <c r="B377">
        <v>62352</v>
      </c>
      <c r="C377">
        <v>0</v>
      </c>
      <c r="D377">
        <v>0</v>
      </c>
      <c r="E377" t="s">
        <v>715</v>
      </c>
      <c r="F377" t="s">
        <v>716</v>
      </c>
      <c r="G377">
        <v>1</v>
      </c>
      <c r="H377" s="6">
        <v>318854875</v>
      </c>
      <c r="I377" s="7">
        <v>45653</v>
      </c>
      <c r="J377" s="7">
        <v>45653</v>
      </c>
      <c r="K377">
        <v>6</v>
      </c>
      <c r="L377" t="s">
        <v>40</v>
      </c>
      <c r="M377" t="s">
        <v>5</v>
      </c>
      <c r="N377" t="s">
        <v>41</v>
      </c>
      <c r="O377" t="s">
        <v>47</v>
      </c>
      <c r="P377" t="s">
        <v>43</v>
      </c>
      <c r="Q377">
        <v>2.8</v>
      </c>
      <c r="R377">
        <v>3.2</v>
      </c>
      <c r="S377">
        <v>0</v>
      </c>
      <c r="U377">
        <v>19131293</v>
      </c>
      <c r="V377">
        <v>8927936</v>
      </c>
      <c r="W377">
        <v>10203356</v>
      </c>
      <c r="X377">
        <v>0</v>
      </c>
      <c r="Y377" t="s">
        <v>44</v>
      </c>
    </row>
    <row r="378" spans="1:25" x14ac:dyDescent="0.25">
      <c r="A378">
        <v>377</v>
      </c>
      <c r="B378">
        <v>62242</v>
      </c>
      <c r="C378">
        <v>0</v>
      </c>
      <c r="D378">
        <v>0</v>
      </c>
      <c r="E378" t="s">
        <v>717</v>
      </c>
      <c r="F378" t="s">
        <v>718</v>
      </c>
      <c r="G378">
        <v>1</v>
      </c>
      <c r="H378" s="6">
        <v>45323910</v>
      </c>
      <c r="I378" s="7">
        <v>45653</v>
      </c>
      <c r="J378" s="7">
        <v>45653</v>
      </c>
      <c r="K378">
        <v>10</v>
      </c>
      <c r="L378" t="s">
        <v>40</v>
      </c>
      <c r="M378" t="s">
        <v>4</v>
      </c>
      <c r="N378" t="s">
        <v>41</v>
      </c>
      <c r="O378" t="s">
        <v>51</v>
      </c>
      <c r="P378" t="s">
        <v>43</v>
      </c>
      <c r="Q378">
        <v>10</v>
      </c>
      <c r="R378">
        <v>0</v>
      </c>
      <c r="S378">
        <v>0</v>
      </c>
      <c r="U378">
        <v>4532391</v>
      </c>
      <c r="V378">
        <v>4532391</v>
      </c>
      <c r="W378">
        <v>0</v>
      </c>
      <c r="X378">
        <v>0</v>
      </c>
      <c r="Y378" t="s">
        <v>44</v>
      </c>
    </row>
    <row r="379" spans="1:25" x14ac:dyDescent="0.25">
      <c r="A379">
        <v>378</v>
      </c>
      <c r="B379">
        <v>62194</v>
      </c>
      <c r="C379">
        <v>0</v>
      </c>
      <c r="D379">
        <v>0</v>
      </c>
      <c r="E379" t="s">
        <v>719</v>
      </c>
      <c r="F379" t="s">
        <v>720</v>
      </c>
      <c r="G379">
        <v>1</v>
      </c>
      <c r="H379" s="6">
        <v>230000000</v>
      </c>
      <c r="I379" s="7">
        <v>45653</v>
      </c>
      <c r="J379" s="7">
        <v>45653</v>
      </c>
      <c r="K379">
        <v>11</v>
      </c>
      <c r="L379" t="s">
        <v>40</v>
      </c>
      <c r="M379" t="s">
        <v>4</v>
      </c>
      <c r="N379" t="s">
        <v>41</v>
      </c>
      <c r="O379" t="s">
        <v>51</v>
      </c>
      <c r="P379" t="s">
        <v>43</v>
      </c>
      <c r="Q379">
        <v>3.7</v>
      </c>
      <c r="R379">
        <v>7.3</v>
      </c>
      <c r="S379">
        <v>0</v>
      </c>
      <c r="U379">
        <v>25300000</v>
      </c>
      <c r="V379">
        <v>8510000</v>
      </c>
      <c r="W379">
        <v>16790000</v>
      </c>
      <c r="X379">
        <v>0</v>
      </c>
      <c r="Y379" t="s">
        <v>109</v>
      </c>
    </row>
    <row r="380" spans="1:25" x14ac:dyDescent="0.25">
      <c r="A380">
        <v>379</v>
      </c>
      <c r="B380">
        <v>62200</v>
      </c>
      <c r="C380">
        <v>0</v>
      </c>
      <c r="D380">
        <v>0</v>
      </c>
      <c r="E380" t="s">
        <v>721</v>
      </c>
      <c r="F380" t="s">
        <v>722</v>
      </c>
      <c r="G380">
        <v>1</v>
      </c>
      <c r="H380" s="6">
        <v>272941229</v>
      </c>
      <c r="I380" s="7">
        <v>45653</v>
      </c>
      <c r="J380" s="7">
        <v>45653</v>
      </c>
      <c r="K380">
        <v>15</v>
      </c>
      <c r="L380" t="s">
        <v>40</v>
      </c>
      <c r="M380" t="s">
        <v>1</v>
      </c>
      <c r="N380" t="s">
        <v>41</v>
      </c>
      <c r="O380" t="s">
        <v>87</v>
      </c>
      <c r="P380" t="s">
        <v>43</v>
      </c>
      <c r="Q380">
        <v>11.5</v>
      </c>
      <c r="R380">
        <v>3.5</v>
      </c>
      <c r="S380">
        <v>0</v>
      </c>
      <c r="U380">
        <v>40941184</v>
      </c>
      <c r="V380">
        <v>31388241</v>
      </c>
      <c r="W380">
        <v>9552943</v>
      </c>
      <c r="X380">
        <v>0</v>
      </c>
      <c r="Y380" t="s">
        <v>390</v>
      </c>
    </row>
    <row r="381" spans="1:25" x14ac:dyDescent="0.25">
      <c r="A381">
        <v>380</v>
      </c>
      <c r="B381">
        <v>62188</v>
      </c>
      <c r="C381">
        <v>0</v>
      </c>
      <c r="D381">
        <v>0</v>
      </c>
      <c r="E381" t="s">
        <v>723</v>
      </c>
      <c r="F381" t="s">
        <v>724</v>
      </c>
      <c r="G381">
        <v>1</v>
      </c>
      <c r="H381" s="6">
        <v>1865834</v>
      </c>
      <c r="I381" s="7">
        <v>45653</v>
      </c>
      <c r="J381" s="7">
        <v>45653</v>
      </c>
      <c r="K381">
        <v>15</v>
      </c>
      <c r="L381" t="s">
        <v>40</v>
      </c>
      <c r="M381" t="s">
        <v>5</v>
      </c>
      <c r="N381" t="s">
        <v>41</v>
      </c>
      <c r="O381" t="s">
        <v>47</v>
      </c>
      <c r="P381" t="s">
        <v>43</v>
      </c>
      <c r="Q381">
        <v>15</v>
      </c>
      <c r="R381">
        <v>0</v>
      </c>
      <c r="S381">
        <v>0</v>
      </c>
      <c r="U381">
        <v>279875</v>
      </c>
      <c r="V381">
        <v>279875</v>
      </c>
      <c r="W381">
        <v>0</v>
      </c>
      <c r="X381">
        <v>0</v>
      </c>
      <c r="Y381" t="s">
        <v>67</v>
      </c>
    </row>
    <row r="382" spans="1:25" x14ac:dyDescent="0.25">
      <c r="A382">
        <v>381</v>
      </c>
      <c r="B382">
        <v>62248</v>
      </c>
      <c r="C382">
        <v>0</v>
      </c>
      <c r="D382">
        <v>0</v>
      </c>
      <c r="E382" t="s">
        <v>725</v>
      </c>
      <c r="F382" t="s">
        <v>726</v>
      </c>
      <c r="G382">
        <v>1</v>
      </c>
      <c r="H382" s="6">
        <v>8088542</v>
      </c>
      <c r="I382" s="7">
        <v>45653</v>
      </c>
      <c r="J382" s="7">
        <v>45653</v>
      </c>
      <c r="K382">
        <v>10</v>
      </c>
      <c r="L382" t="s">
        <v>40</v>
      </c>
      <c r="M382" t="s">
        <v>5</v>
      </c>
      <c r="N382" t="s">
        <v>41</v>
      </c>
      <c r="O382" t="s">
        <v>77</v>
      </c>
      <c r="P382" t="s">
        <v>43</v>
      </c>
      <c r="Q382">
        <v>10</v>
      </c>
      <c r="R382">
        <v>0</v>
      </c>
      <c r="S382">
        <v>0</v>
      </c>
      <c r="U382">
        <v>808854</v>
      </c>
      <c r="V382">
        <v>808854</v>
      </c>
      <c r="W382">
        <v>0</v>
      </c>
      <c r="X382">
        <v>0</v>
      </c>
      <c r="Y382" t="s">
        <v>48</v>
      </c>
    </row>
    <row r="383" spans="1:25" x14ac:dyDescent="0.25">
      <c r="A383">
        <v>382</v>
      </c>
      <c r="B383">
        <v>62158</v>
      </c>
      <c r="C383">
        <v>0</v>
      </c>
      <c r="D383">
        <v>0</v>
      </c>
      <c r="E383" t="s">
        <v>727</v>
      </c>
      <c r="F383" t="s">
        <v>728</v>
      </c>
      <c r="G383">
        <v>1</v>
      </c>
      <c r="H383" s="6">
        <v>2500000</v>
      </c>
      <c r="I383" s="7">
        <v>45652</v>
      </c>
      <c r="J383" s="7">
        <v>45652</v>
      </c>
      <c r="K383" t="s">
        <v>648</v>
      </c>
      <c r="L383" t="s">
        <v>40</v>
      </c>
      <c r="M383" t="s">
        <v>5</v>
      </c>
      <c r="N383" t="s">
        <v>41</v>
      </c>
      <c r="O383" t="s">
        <v>77</v>
      </c>
      <c r="P383" t="s">
        <v>43</v>
      </c>
      <c r="Q383">
        <v>6.5</v>
      </c>
      <c r="R383">
        <v>0</v>
      </c>
      <c r="S383">
        <v>0</v>
      </c>
      <c r="U383">
        <v>162500</v>
      </c>
      <c r="V383">
        <v>162500</v>
      </c>
      <c r="W383">
        <v>0</v>
      </c>
      <c r="X383">
        <v>0</v>
      </c>
      <c r="Y383" t="s">
        <v>109</v>
      </c>
    </row>
    <row r="384" spans="1:25" x14ac:dyDescent="0.25">
      <c r="A384">
        <v>383</v>
      </c>
      <c r="B384">
        <v>62134</v>
      </c>
      <c r="C384">
        <v>0</v>
      </c>
      <c r="D384">
        <v>0</v>
      </c>
      <c r="E384" t="s">
        <v>729</v>
      </c>
      <c r="F384" t="s">
        <v>730</v>
      </c>
      <c r="G384">
        <v>1</v>
      </c>
      <c r="H384" s="6">
        <v>14190534</v>
      </c>
      <c r="I384" s="7">
        <v>45652</v>
      </c>
      <c r="J384" s="7">
        <v>45652</v>
      </c>
      <c r="K384" t="s">
        <v>167</v>
      </c>
      <c r="L384" t="s">
        <v>40</v>
      </c>
      <c r="M384" t="s">
        <v>7</v>
      </c>
      <c r="N384" t="s">
        <v>41</v>
      </c>
      <c r="O384" t="s">
        <v>64</v>
      </c>
      <c r="P384" t="s">
        <v>43</v>
      </c>
      <c r="Q384">
        <v>5.5</v>
      </c>
      <c r="R384">
        <v>0</v>
      </c>
      <c r="S384">
        <v>0</v>
      </c>
      <c r="U384">
        <v>780479</v>
      </c>
      <c r="V384">
        <v>780479</v>
      </c>
      <c r="W384">
        <v>0</v>
      </c>
      <c r="X384">
        <v>0</v>
      </c>
      <c r="Y384" t="s">
        <v>109</v>
      </c>
    </row>
    <row r="385" spans="1:25" x14ac:dyDescent="0.25">
      <c r="A385">
        <v>384</v>
      </c>
      <c r="B385">
        <v>62156</v>
      </c>
      <c r="C385">
        <v>0</v>
      </c>
      <c r="D385">
        <v>0</v>
      </c>
      <c r="E385" t="s">
        <v>731</v>
      </c>
      <c r="F385" t="s">
        <v>732</v>
      </c>
      <c r="G385">
        <v>1</v>
      </c>
      <c r="H385" s="6">
        <v>5000000</v>
      </c>
      <c r="I385" s="7">
        <v>45652</v>
      </c>
      <c r="J385" s="7">
        <v>45652</v>
      </c>
      <c r="K385" t="s">
        <v>648</v>
      </c>
      <c r="L385" t="s">
        <v>40</v>
      </c>
      <c r="M385" t="s">
        <v>5</v>
      </c>
      <c r="N385" t="s">
        <v>41</v>
      </c>
      <c r="O385" t="s">
        <v>77</v>
      </c>
      <c r="P385" t="s">
        <v>43</v>
      </c>
      <c r="Q385">
        <v>6.5</v>
      </c>
      <c r="R385">
        <v>0</v>
      </c>
      <c r="S385">
        <v>0</v>
      </c>
      <c r="U385">
        <v>325000</v>
      </c>
      <c r="V385">
        <v>325000</v>
      </c>
      <c r="W385">
        <v>0</v>
      </c>
      <c r="X385">
        <v>0</v>
      </c>
      <c r="Y385" t="s">
        <v>109</v>
      </c>
    </row>
    <row r="386" spans="1:25" x14ac:dyDescent="0.25">
      <c r="A386">
        <v>385</v>
      </c>
      <c r="B386">
        <v>62157</v>
      </c>
      <c r="C386">
        <v>0</v>
      </c>
      <c r="D386">
        <v>0</v>
      </c>
      <c r="E386" t="s">
        <v>731</v>
      </c>
      <c r="F386" t="s">
        <v>732</v>
      </c>
      <c r="G386">
        <v>1</v>
      </c>
      <c r="H386" s="6">
        <v>2000000</v>
      </c>
      <c r="I386" s="7">
        <v>45652</v>
      </c>
      <c r="J386" s="7">
        <v>45652</v>
      </c>
      <c r="K386" t="s">
        <v>648</v>
      </c>
      <c r="L386" t="s">
        <v>40</v>
      </c>
      <c r="M386" t="s">
        <v>5</v>
      </c>
      <c r="N386" t="s">
        <v>41</v>
      </c>
      <c r="O386" t="s">
        <v>77</v>
      </c>
      <c r="P386" t="s">
        <v>43</v>
      </c>
      <c r="Q386">
        <v>6.5</v>
      </c>
      <c r="R386">
        <v>0</v>
      </c>
      <c r="S386">
        <v>0</v>
      </c>
      <c r="U386">
        <v>130000</v>
      </c>
      <c r="V386">
        <v>130000</v>
      </c>
      <c r="W386">
        <v>0</v>
      </c>
      <c r="X386">
        <v>0</v>
      </c>
      <c r="Y386" t="s">
        <v>109</v>
      </c>
    </row>
    <row r="387" spans="1:25" x14ac:dyDescent="0.25">
      <c r="A387">
        <v>386</v>
      </c>
      <c r="B387">
        <v>62133</v>
      </c>
      <c r="C387">
        <v>0</v>
      </c>
      <c r="D387">
        <v>0</v>
      </c>
      <c r="E387" t="s">
        <v>733</v>
      </c>
      <c r="F387" t="s">
        <v>734</v>
      </c>
      <c r="G387">
        <v>1</v>
      </c>
      <c r="H387" s="6">
        <v>6841475</v>
      </c>
      <c r="I387" s="7">
        <v>45652</v>
      </c>
      <c r="J387" s="7">
        <v>45652</v>
      </c>
      <c r="K387" t="s">
        <v>167</v>
      </c>
      <c r="L387" t="s">
        <v>40</v>
      </c>
      <c r="M387" t="s">
        <v>7</v>
      </c>
      <c r="N387" t="s">
        <v>41</v>
      </c>
      <c r="O387" t="s">
        <v>64</v>
      </c>
      <c r="P387" t="s">
        <v>43</v>
      </c>
      <c r="Q387">
        <v>5.5</v>
      </c>
      <c r="R387">
        <v>0</v>
      </c>
      <c r="S387">
        <v>0</v>
      </c>
      <c r="U387">
        <v>376281</v>
      </c>
      <c r="V387">
        <v>376281</v>
      </c>
      <c r="W387">
        <v>0</v>
      </c>
      <c r="X387">
        <v>0</v>
      </c>
      <c r="Y387" t="s">
        <v>109</v>
      </c>
    </row>
    <row r="388" spans="1:25" x14ac:dyDescent="0.25">
      <c r="A388">
        <v>387</v>
      </c>
      <c r="B388">
        <v>62147</v>
      </c>
      <c r="C388">
        <v>0</v>
      </c>
      <c r="D388">
        <v>0</v>
      </c>
      <c r="E388" t="s">
        <v>735</v>
      </c>
      <c r="F388" t="s">
        <v>736</v>
      </c>
      <c r="G388">
        <v>1</v>
      </c>
      <c r="H388" s="6">
        <v>5000000</v>
      </c>
      <c r="I388" s="7">
        <v>45652</v>
      </c>
      <c r="J388" s="7">
        <v>45652</v>
      </c>
      <c r="K388">
        <v>7</v>
      </c>
      <c r="L388" t="s">
        <v>40</v>
      </c>
      <c r="M388" t="s">
        <v>5</v>
      </c>
      <c r="N388" t="s">
        <v>41</v>
      </c>
      <c r="O388" t="s">
        <v>77</v>
      </c>
      <c r="P388" t="s">
        <v>43</v>
      </c>
      <c r="Q388">
        <v>7</v>
      </c>
      <c r="R388">
        <v>0</v>
      </c>
      <c r="S388">
        <v>0</v>
      </c>
      <c r="U388">
        <v>350000</v>
      </c>
      <c r="V388">
        <v>350000</v>
      </c>
      <c r="W388">
        <v>0</v>
      </c>
      <c r="X388">
        <v>0</v>
      </c>
      <c r="Y388" t="s">
        <v>48</v>
      </c>
    </row>
    <row r="389" spans="1:25" x14ac:dyDescent="0.25">
      <c r="A389">
        <v>388</v>
      </c>
      <c r="B389">
        <v>62148</v>
      </c>
      <c r="C389">
        <v>0</v>
      </c>
      <c r="D389">
        <v>0</v>
      </c>
      <c r="E389" t="s">
        <v>735</v>
      </c>
      <c r="F389" t="s">
        <v>736</v>
      </c>
      <c r="G389">
        <v>1</v>
      </c>
      <c r="H389" s="6">
        <v>4000000</v>
      </c>
      <c r="I389" s="7">
        <v>45652</v>
      </c>
      <c r="J389" s="7">
        <v>45652</v>
      </c>
      <c r="K389">
        <v>7</v>
      </c>
      <c r="L389" t="s">
        <v>40</v>
      </c>
      <c r="M389" t="s">
        <v>5</v>
      </c>
      <c r="N389" t="s">
        <v>41</v>
      </c>
      <c r="O389" t="s">
        <v>77</v>
      </c>
      <c r="P389" t="s">
        <v>43</v>
      </c>
      <c r="Q389">
        <v>7</v>
      </c>
      <c r="R389">
        <v>0</v>
      </c>
      <c r="S389">
        <v>0</v>
      </c>
      <c r="U389">
        <v>280000</v>
      </c>
      <c r="V389">
        <v>280000</v>
      </c>
      <c r="W389">
        <v>0</v>
      </c>
      <c r="X389">
        <v>0</v>
      </c>
      <c r="Y389" t="s">
        <v>48</v>
      </c>
    </row>
    <row r="390" spans="1:25" x14ac:dyDescent="0.25">
      <c r="A390">
        <v>389</v>
      </c>
      <c r="B390">
        <v>62149</v>
      </c>
      <c r="C390">
        <v>0</v>
      </c>
      <c r="D390">
        <v>0</v>
      </c>
      <c r="E390" t="s">
        <v>735</v>
      </c>
      <c r="F390" t="s">
        <v>736</v>
      </c>
      <c r="G390">
        <v>1</v>
      </c>
      <c r="H390" s="6">
        <v>5000000</v>
      </c>
      <c r="I390" s="7">
        <v>45652</v>
      </c>
      <c r="J390" s="7">
        <v>45652</v>
      </c>
      <c r="K390">
        <v>7</v>
      </c>
      <c r="L390" t="s">
        <v>40</v>
      </c>
      <c r="M390" t="s">
        <v>5</v>
      </c>
      <c r="N390" t="s">
        <v>41</v>
      </c>
      <c r="O390" t="s">
        <v>77</v>
      </c>
      <c r="P390" t="s">
        <v>43</v>
      </c>
      <c r="Q390">
        <v>7</v>
      </c>
      <c r="R390">
        <v>0</v>
      </c>
      <c r="S390">
        <v>0</v>
      </c>
      <c r="U390">
        <v>350000</v>
      </c>
      <c r="V390">
        <v>350000</v>
      </c>
      <c r="W390">
        <v>0</v>
      </c>
      <c r="X390">
        <v>0</v>
      </c>
      <c r="Y390" t="s">
        <v>48</v>
      </c>
    </row>
    <row r="391" spans="1:25" x14ac:dyDescent="0.25">
      <c r="A391">
        <v>390</v>
      </c>
      <c r="B391">
        <v>62144</v>
      </c>
      <c r="C391">
        <v>0</v>
      </c>
      <c r="D391">
        <v>0</v>
      </c>
      <c r="E391" t="s">
        <v>737</v>
      </c>
      <c r="F391" t="s">
        <v>738</v>
      </c>
      <c r="G391">
        <v>1</v>
      </c>
      <c r="H391" s="6">
        <v>6469249</v>
      </c>
      <c r="I391" s="7">
        <v>45652</v>
      </c>
      <c r="J391" s="7">
        <v>45652</v>
      </c>
      <c r="K391">
        <v>15</v>
      </c>
      <c r="L391" t="s">
        <v>40</v>
      </c>
      <c r="M391" t="s">
        <v>6</v>
      </c>
      <c r="N391" t="s">
        <v>41</v>
      </c>
      <c r="O391" t="s">
        <v>64</v>
      </c>
      <c r="P391" t="s">
        <v>43</v>
      </c>
      <c r="Q391">
        <v>8</v>
      </c>
      <c r="R391">
        <v>7</v>
      </c>
      <c r="S391">
        <v>0</v>
      </c>
      <c r="U391">
        <v>970387</v>
      </c>
      <c r="V391">
        <v>517540</v>
      </c>
      <c r="W391">
        <v>452847</v>
      </c>
      <c r="X391">
        <v>0</v>
      </c>
      <c r="Y391" t="s">
        <v>94</v>
      </c>
    </row>
    <row r="392" spans="1:25" x14ac:dyDescent="0.25">
      <c r="A392">
        <v>391</v>
      </c>
      <c r="B392">
        <v>62163</v>
      </c>
      <c r="C392">
        <v>0</v>
      </c>
      <c r="D392">
        <v>0</v>
      </c>
      <c r="E392" t="s">
        <v>739</v>
      </c>
      <c r="F392" t="s">
        <v>740</v>
      </c>
      <c r="G392">
        <v>1</v>
      </c>
      <c r="H392" s="6">
        <v>605646</v>
      </c>
      <c r="I392" s="7">
        <v>45652</v>
      </c>
      <c r="J392" s="7">
        <v>45652</v>
      </c>
      <c r="K392">
        <v>5</v>
      </c>
      <c r="L392" t="s">
        <v>40</v>
      </c>
      <c r="M392" t="s">
        <v>7</v>
      </c>
      <c r="N392" t="s">
        <v>41</v>
      </c>
      <c r="O392" t="s">
        <v>64</v>
      </c>
      <c r="P392" t="s">
        <v>43</v>
      </c>
      <c r="Q392">
        <v>5</v>
      </c>
      <c r="R392">
        <v>0</v>
      </c>
      <c r="S392">
        <v>0</v>
      </c>
      <c r="U392">
        <v>30282</v>
      </c>
      <c r="V392">
        <v>30282</v>
      </c>
      <c r="W392">
        <v>0</v>
      </c>
      <c r="X392">
        <v>0</v>
      </c>
      <c r="Y392" t="s">
        <v>109</v>
      </c>
    </row>
    <row r="393" spans="1:25" x14ac:dyDescent="0.25">
      <c r="A393">
        <v>392</v>
      </c>
      <c r="B393">
        <v>62545</v>
      </c>
      <c r="C393">
        <v>0</v>
      </c>
      <c r="D393">
        <v>0</v>
      </c>
      <c r="E393" t="s">
        <v>741</v>
      </c>
      <c r="F393" t="s">
        <v>742</v>
      </c>
      <c r="G393">
        <v>1</v>
      </c>
      <c r="H393" s="6">
        <v>66082</v>
      </c>
      <c r="I393" s="7">
        <v>45652</v>
      </c>
      <c r="J393" s="7">
        <v>45652</v>
      </c>
      <c r="K393" t="s">
        <v>167</v>
      </c>
      <c r="L393" t="s">
        <v>40</v>
      </c>
      <c r="M393" t="s">
        <v>7</v>
      </c>
      <c r="N393" t="s">
        <v>41</v>
      </c>
      <c r="O393" t="s">
        <v>64</v>
      </c>
      <c r="P393" t="s">
        <v>43</v>
      </c>
      <c r="Q393">
        <v>5.5</v>
      </c>
      <c r="R393">
        <v>0</v>
      </c>
      <c r="S393">
        <v>0</v>
      </c>
      <c r="U393">
        <v>3635</v>
      </c>
      <c r="V393">
        <v>3635</v>
      </c>
      <c r="W393">
        <v>0</v>
      </c>
      <c r="X393">
        <v>0</v>
      </c>
      <c r="Y393" t="s">
        <v>48</v>
      </c>
    </row>
    <row r="394" spans="1:25" x14ac:dyDescent="0.25">
      <c r="A394">
        <v>393</v>
      </c>
      <c r="B394">
        <v>62150</v>
      </c>
      <c r="C394">
        <v>0</v>
      </c>
      <c r="D394">
        <v>0</v>
      </c>
      <c r="E394" t="s">
        <v>743</v>
      </c>
      <c r="F394" t="s">
        <v>744</v>
      </c>
      <c r="G394">
        <v>1</v>
      </c>
      <c r="H394" s="6">
        <v>5045474</v>
      </c>
      <c r="I394" s="7">
        <v>45652</v>
      </c>
      <c r="J394" s="7">
        <v>45652</v>
      </c>
      <c r="K394">
        <v>5</v>
      </c>
      <c r="L394" t="s">
        <v>40</v>
      </c>
      <c r="M394" t="s">
        <v>7</v>
      </c>
      <c r="N394" t="s">
        <v>41</v>
      </c>
      <c r="O394" t="s">
        <v>64</v>
      </c>
      <c r="P394" t="s">
        <v>43</v>
      </c>
      <c r="Q394">
        <v>5</v>
      </c>
      <c r="R394">
        <v>0</v>
      </c>
      <c r="S394">
        <v>0</v>
      </c>
      <c r="U394">
        <v>252274</v>
      </c>
      <c r="V394">
        <v>252274</v>
      </c>
      <c r="W394">
        <v>0</v>
      </c>
      <c r="X394">
        <v>0</v>
      </c>
      <c r="Y394" t="s">
        <v>94</v>
      </c>
    </row>
    <row r="395" spans="1:25" x14ac:dyDescent="0.25">
      <c r="A395">
        <v>394</v>
      </c>
      <c r="B395">
        <v>62173</v>
      </c>
      <c r="C395">
        <v>0</v>
      </c>
      <c r="D395">
        <v>0</v>
      </c>
      <c r="E395" t="s">
        <v>745</v>
      </c>
      <c r="F395" t="s">
        <v>746</v>
      </c>
      <c r="G395">
        <v>1</v>
      </c>
      <c r="H395" s="6">
        <v>116468241</v>
      </c>
      <c r="I395" s="7">
        <v>45652</v>
      </c>
      <c r="J395" s="7">
        <v>45652</v>
      </c>
      <c r="K395">
        <v>15</v>
      </c>
      <c r="L395" t="s">
        <v>40</v>
      </c>
      <c r="M395" t="s">
        <v>5</v>
      </c>
      <c r="N395" t="s">
        <v>41</v>
      </c>
      <c r="O395" t="s">
        <v>47</v>
      </c>
      <c r="P395" t="s">
        <v>43</v>
      </c>
      <c r="Q395">
        <v>7</v>
      </c>
      <c r="R395">
        <v>8</v>
      </c>
      <c r="S395">
        <v>0</v>
      </c>
      <c r="U395">
        <v>17470236</v>
      </c>
      <c r="V395">
        <v>8152777</v>
      </c>
      <c r="W395">
        <v>9317459</v>
      </c>
      <c r="X395">
        <v>0</v>
      </c>
      <c r="Y395" t="s">
        <v>94</v>
      </c>
    </row>
    <row r="396" spans="1:25" x14ac:dyDescent="0.25">
      <c r="A396">
        <v>395</v>
      </c>
      <c r="B396">
        <v>62172</v>
      </c>
      <c r="C396">
        <v>0</v>
      </c>
      <c r="D396">
        <v>0</v>
      </c>
      <c r="E396" t="s">
        <v>747</v>
      </c>
      <c r="F396" t="s">
        <v>748</v>
      </c>
      <c r="G396">
        <v>1</v>
      </c>
      <c r="H396" s="6">
        <v>605646</v>
      </c>
      <c r="I396" s="7">
        <v>45652</v>
      </c>
      <c r="J396" s="7">
        <v>45652</v>
      </c>
      <c r="K396">
        <v>5</v>
      </c>
      <c r="L396" t="s">
        <v>40</v>
      </c>
      <c r="M396" t="s">
        <v>7</v>
      </c>
      <c r="N396" t="s">
        <v>41</v>
      </c>
      <c r="O396" t="s">
        <v>64</v>
      </c>
      <c r="P396" t="s">
        <v>43</v>
      </c>
      <c r="Q396">
        <v>5</v>
      </c>
      <c r="R396">
        <v>0</v>
      </c>
      <c r="S396">
        <v>0</v>
      </c>
      <c r="U396">
        <v>30282</v>
      </c>
      <c r="V396">
        <v>30282</v>
      </c>
      <c r="W396">
        <v>0</v>
      </c>
      <c r="X396">
        <v>0</v>
      </c>
      <c r="Y396" t="s">
        <v>109</v>
      </c>
    </row>
    <row r="397" spans="1:25" x14ac:dyDescent="0.25">
      <c r="A397">
        <v>396</v>
      </c>
      <c r="B397">
        <v>62544</v>
      </c>
      <c r="C397">
        <v>0</v>
      </c>
      <c r="D397">
        <v>0</v>
      </c>
      <c r="E397" t="s">
        <v>749</v>
      </c>
      <c r="F397" t="s">
        <v>750</v>
      </c>
      <c r="G397">
        <v>1</v>
      </c>
      <c r="H397" s="6">
        <v>564265</v>
      </c>
      <c r="I397" s="7">
        <v>45652</v>
      </c>
      <c r="J397" s="7">
        <v>45652</v>
      </c>
      <c r="K397" t="s">
        <v>167</v>
      </c>
      <c r="L397" t="s">
        <v>40</v>
      </c>
      <c r="M397" t="s">
        <v>7</v>
      </c>
      <c r="N397" t="s">
        <v>41</v>
      </c>
      <c r="O397" t="s">
        <v>64</v>
      </c>
      <c r="P397" t="s">
        <v>43</v>
      </c>
      <c r="Q397">
        <v>5.5</v>
      </c>
      <c r="R397">
        <v>0</v>
      </c>
      <c r="S397">
        <v>0</v>
      </c>
      <c r="U397">
        <v>31035</v>
      </c>
      <c r="V397">
        <v>31035</v>
      </c>
      <c r="W397">
        <v>0</v>
      </c>
      <c r="X397">
        <v>0</v>
      </c>
      <c r="Y397" t="s">
        <v>44</v>
      </c>
    </row>
    <row r="398" spans="1:25" x14ac:dyDescent="0.25">
      <c r="A398">
        <v>397</v>
      </c>
      <c r="B398">
        <v>62168</v>
      </c>
      <c r="C398">
        <v>0</v>
      </c>
      <c r="D398">
        <v>0</v>
      </c>
      <c r="E398" t="s">
        <v>751</v>
      </c>
      <c r="F398" t="s">
        <v>752</v>
      </c>
      <c r="G398">
        <v>1</v>
      </c>
      <c r="H398" s="6">
        <v>605646</v>
      </c>
      <c r="I398" s="7">
        <v>45652</v>
      </c>
      <c r="J398" s="7">
        <v>45652</v>
      </c>
      <c r="K398">
        <v>5</v>
      </c>
      <c r="L398" t="s">
        <v>40</v>
      </c>
      <c r="M398" t="s">
        <v>7</v>
      </c>
      <c r="N398" t="s">
        <v>41</v>
      </c>
      <c r="O398" t="s">
        <v>64</v>
      </c>
      <c r="P398" t="s">
        <v>43</v>
      </c>
      <c r="Q398">
        <v>5</v>
      </c>
      <c r="R398">
        <v>0</v>
      </c>
      <c r="S398">
        <v>0</v>
      </c>
      <c r="U398">
        <v>30282</v>
      </c>
      <c r="V398">
        <v>30282</v>
      </c>
      <c r="W398">
        <v>0</v>
      </c>
      <c r="X398">
        <v>0</v>
      </c>
      <c r="Y398" t="s">
        <v>109</v>
      </c>
    </row>
    <row r="399" spans="1:25" x14ac:dyDescent="0.25">
      <c r="A399">
        <v>398</v>
      </c>
      <c r="B399">
        <v>62164</v>
      </c>
      <c r="C399">
        <v>0</v>
      </c>
      <c r="D399">
        <v>0</v>
      </c>
      <c r="E399" t="s">
        <v>753</v>
      </c>
      <c r="F399" t="s">
        <v>754</v>
      </c>
      <c r="G399">
        <v>1</v>
      </c>
      <c r="H399" s="6">
        <v>605646</v>
      </c>
      <c r="I399" s="7">
        <v>45652</v>
      </c>
      <c r="J399" s="7">
        <v>45652</v>
      </c>
      <c r="K399">
        <v>5</v>
      </c>
      <c r="L399" t="s">
        <v>40</v>
      </c>
      <c r="M399" t="s">
        <v>7</v>
      </c>
      <c r="N399" t="s">
        <v>41</v>
      </c>
      <c r="O399" t="s">
        <v>64</v>
      </c>
      <c r="P399" t="s">
        <v>43</v>
      </c>
      <c r="Q399">
        <v>5</v>
      </c>
      <c r="R399">
        <v>0</v>
      </c>
      <c r="S399">
        <v>0</v>
      </c>
      <c r="U399">
        <v>30282</v>
      </c>
      <c r="V399">
        <v>30282</v>
      </c>
      <c r="W399">
        <v>0</v>
      </c>
      <c r="X399">
        <v>0</v>
      </c>
      <c r="Y399" t="s">
        <v>109</v>
      </c>
    </row>
    <row r="400" spans="1:25" x14ac:dyDescent="0.25">
      <c r="A400">
        <v>399</v>
      </c>
      <c r="B400">
        <v>62143</v>
      </c>
      <c r="C400">
        <v>0</v>
      </c>
      <c r="D400">
        <v>0</v>
      </c>
      <c r="E400" t="s">
        <v>755</v>
      </c>
      <c r="F400" t="s">
        <v>756</v>
      </c>
      <c r="G400">
        <v>1</v>
      </c>
      <c r="H400" s="6">
        <v>54502710</v>
      </c>
      <c r="I400" s="7">
        <v>45652</v>
      </c>
      <c r="J400" s="7">
        <v>45652</v>
      </c>
      <c r="K400" t="s">
        <v>757</v>
      </c>
      <c r="L400" t="s">
        <v>40</v>
      </c>
      <c r="M400" t="s">
        <v>5</v>
      </c>
      <c r="N400" t="s">
        <v>41</v>
      </c>
      <c r="O400" t="s">
        <v>47</v>
      </c>
      <c r="P400" t="s">
        <v>43</v>
      </c>
      <c r="Q400">
        <v>3.45</v>
      </c>
      <c r="R400">
        <v>0.42</v>
      </c>
      <c r="S400">
        <v>0</v>
      </c>
      <c r="U400">
        <v>2109255</v>
      </c>
      <c r="V400">
        <v>1880343</v>
      </c>
      <c r="W400">
        <v>228911</v>
      </c>
      <c r="X400">
        <v>0</v>
      </c>
      <c r="Y400" t="s">
        <v>44</v>
      </c>
    </row>
    <row r="401" spans="1:25" x14ac:dyDescent="0.25">
      <c r="A401">
        <v>400</v>
      </c>
      <c r="B401">
        <v>62170</v>
      </c>
      <c r="C401">
        <v>0</v>
      </c>
      <c r="D401">
        <v>0</v>
      </c>
      <c r="E401" t="s">
        <v>758</v>
      </c>
      <c r="F401" t="s">
        <v>759</v>
      </c>
      <c r="G401">
        <v>1</v>
      </c>
      <c r="H401" s="6">
        <v>605646</v>
      </c>
      <c r="I401" s="7">
        <v>45652</v>
      </c>
      <c r="J401" s="7">
        <v>45652</v>
      </c>
      <c r="K401">
        <v>5</v>
      </c>
      <c r="L401" t="s">
        <v>40</v>
      </c>
      <c r="M401" t="s">
        <v>7</v>
      </c>
      <c r="N401" t="s">
        <v>41</v>
      </c>
      <c r="O401" t="s">
        <v>64</v>
      </c>
      <c r="P401" t="s">
        <v>43</v>
      </c>
      <c r="Q401">
        <v>5</v>
      </c>
      <c r="R401">
        <v>0</v>
      </c>
      <c r="S401">
        <v>0</v>
      </c>
      <c r="U401">
        <v>30282</v>
      </c>
      <c r="V401">
        <v>30282</v>
      </c>
      <c r="W401">
        <v>0</v>
      </c>
      <c r="X401">
        <v>0</v>
      </c>
      <c r="Y401" t="s">
        <v>109</v>
      </c>
    </row>
    <row r="402" spans="1:25" x14ac:dyDescent="0.25">
      <c r="A402">
        <v>401</v>
      </c>
      <c r="B402">
        <v>62203</v>
      </c>
      <c r="C402">
        <v>0</v>
      </c>
      <c r="D402">
        <v>0</v>
      </c>
      <c r="E402" t="s">
        <v>760</v>
      </c>
      <c r="F402" t="s">
        <v>761</v>
      </c>
      <c r="G402">
        <v>1</v>
      </c>
      <c r="H402" s="6">
        <v>28000000</v>
      </c>
      <c r="I402" s="7">
        <v>45652</v>
      </c>
      <c r="J402" s="7">
        <v>45652</v>
      </c>
      <c r="K402">
        <v>15</v>
      </c>
      <c r="L402" t="s">
        <v>40</v>
      </c>
      <c r="M402" t="s">
        <v>5</v>
      </c>
      <c r="N402" t="s">
        <v>41</v>
      </c>
      <c r="O402" t="s">
        <v>47</v>
      </c>
      <c r="P402" t="s">
        <v>43</v>
      </c>
      <c r="Q402">
        <v>2.8</v>
      </c>
      <c r="R402">
        <v>12.2</v>
      </c>
      <c r="S402">
        <v>0</v>
      </c>
      <c r="U402">
        <v>4200000</v>
      </c>
      <c r="V402">
        <v>784000</v>
      </c>
      <c r="W402">
        <v>3416000</v>
      </c>
      <c r="X402">
        <v>0</v>
      </c>
      <c r="Y402" t="s">
        <v>48</v>
      </c>
    </row>
    <row r="403" spans="1:25" x14ac:dyDescent="0.25">
      <c r="A403">
        <v>402</v>
      </c>
      <c r="B403">
        <v>62132</v>
      </c>
      <c r="C403">
        <v>0</v>
      </c>
      <c r="D403">
        <v>0</v>
      </c>
      <c r="E403" t="s">
        <v>762</v>
      </c>
      <c r="F403" t="s">
        <v>763</v>
      </c>
      <c r="G403">
        <v>1</v>
      </c>
      <c r="H403" s="6">
        <v>3060975</v>
      </c>
      <c r="I403" s="7">
        <v>45652</v>
      </c>
      <c r="J403" s="7">
        <v>45652</v>
      </c>
      <c r="K403" t="s">
        <v>167</v>
      </c>
      <c r="L403" t="s">
        <v>40</v>
      </c>
      <c r="M403" t="s">
        <v>7</v>
      </c>
      <c r="N403" t="s">
        <v>41</v>
      </c>
      <c r="O403" t="s">
        <v>64</v>
      </c>
      <c r="P403" t="s">
        <v>43</v>
      </c>
      <c r="Q403">
        <v>5.5</v>
      </c>
      <c r="R403">
        <v>0</v>
      </c>
      <c r="S403">
        <v>0</v>
      </c>
      <c r="U403">
        <v>168354</v>
      </c>
      <c r="V403">
        <v>168354</v>
      </c>
      <c r="W403">
        <v>0</v>
      </c>
      <c r="X403">
        <v>0</v>
      </c>
      <c r="Y403" t="s">
        <v>109</v>
      </c>
    </row>
    <row r="404" spans="1:25" x14ac:dyDescent="0.25">
      <c r="A404">
        <v>403</v>
      </c>
      <c r="B404">
        <v>62160</v>
      </c>
      <c r="C404">
        <v>0</v>
      </c>
      <c r="D404">
        <v>0</v>
      </c>
      <c r="E404" t="s">
        <v>764</v>
      </c>
      <c r="F404" t="s">
        <v>765</v>
      </c>
      <c r="G404">
        <v>1</v>
      </c>
      <c r="H404" s="6">
        <v>5000000</v>
      </c>
      <c r="I404" s="7">
        <v>45652</v>
      </c>
      <c r="J404" s="7">
        <v>45652</v>
      </c>
      <c r="K404" t="s">
        <v>766</v>
      </c>
      <c r="L404" t="s">
        <v>40</v>
      </c>
      <c r="M404" t="s">
        <v>5</v>
      </c>
      <c r="N404" t="s">
        <v>41</v>
      </c>
      <c r="O404" t="s">
        <v>77</v>
      </c>
      <c r="P404" t="s">
        <v>43</v>
      </c>
      <c r="Q404">
        <v>4.5</v>
      </c>
      <c r="R404">
        <v>0</v>
      </c>
      <c r="S404">
        <v>0</v>
      </c>
      <c r="U404">
        <v>225000</v>
      </c>
      <c r="V404">
        <v>225000</v>
      </c>
      <c r="W404">
        <v>0</v>
      </c>
      <c r="X404">
        <v>0</v>
      </c>
      <c r="Y404" t="s">
        <v>48</v>
      </c>
    </row>
    <row r="405" spans="1:25" x14ac:dyDescent="0.25">
      <c r="A405">
        <v>404</v>
      </c>
      <c r="B405">
        <v>62161</v>
      </c>
      <c r="C405">
        <v>0</v>
      </c>
      <c r="D405">
        <v>0</v>
      </c>
      <c r="E405" t="s">
        <v>764</v>
      </c>
      <c r="F405" t="s">
        <v>765</v>
      </c>
      <c r="G405">
        <v>1</v>
      </c>
      <c r="H405" s="6">
        <v>3200000</v>
      </c>
      <c r="I405" s="7">
        <v>45652</v>
      </c>
      <c r="J405" s="7">
        <v>45652</v>
      </c>
      <c r="K405" t="s">
        <v>766</v>
      </c>
      <c r="L405" t="s">
        <v>40</v>
      </c>
      <c r="M405" t="s">
        <v>5</v>
      </c>
      <c r="N405" t="s">
        <v>41</v>
      </c>
      <c r="O405" t="s">
        <v>77</v>
      </c>
      <c r="P405" t="s">
        <v>43</v>
      </c>
      <c r="Q405">
        <v>4.5</v>
      </c>
      <c r="R405">
        <v>0</v>
      </c>
      <c r="S405">
        <v>0</v>
      </c>
      <c r="U405">
        <v>144000</v>
      </c>
      <c r="V405">
        <v>144000</v>
      </c>
      <c r="W405">
        <v>0</v>
      </c>
      <c r="X405">
        <v>0</v>
      </c>
      <c r="Y405" t="s">
        <v>48</v>
      </c>
    </row>
    <row r="406" spans="1:25" x14ac:dyDescent="0.25">
      <c r="A406">
        <v>405</v>
      </c>
      <c r="B406">
        <v>62165</v>
      </c>
      <c r="C406">
        <v>0</v>
      </c>
      <c r="D406">
        <v>0</v>
      </c>
      <c r="E406" t="s">
        <v>767</v>
      </c>
      <c r="F406" t="s">
        <v>768</v>
      </c>
      <c r="G406">
        <v>1</v>
      </c>
      <c r="H406" s="6">
        <v>5000000</v>
      </c>
      <c r="I406" s="7">
        <v>45652</v>
      </c>
      <c r="J406" s="7">
        <v>45652</v>
      </c>
      <c r="K406" t="s">
        <v>648</v>
      </c>
      <c r="L406" t="s">
        <v>40</v>
      </c>
      <c r="M406" t="s">
        <v>5</v>
      </c>
      <c r="N406" t="s">
        <v>41</v>
      </c>
      <c r="O406" t="s">
        <v>77</v>
      </c>
      <c r="P406" t="s">
        <v>43</v>
      </c>
      <c r="Q406">
        <v>4.5</v>
      </c>
      <c r="R406">
        <v>2</v>
      </c>
      <c r="S406">
        <v>0</v>
      </c>
      <c r="U406">
        <v>325000</v>
      </c>
      <c r="V406">
        <v>225000</v>
      </c>
      <c r="W406">
        <v>100000</v>
      </c>
      <c r="X406">
        <v>0</v>
      </c>
      <c r="Y406" t="s">
        <v>48</v>
      </c>
    </row>
    <row r="407" spans="1:25" x14ac:dyDescent="0.25">
      <c r="A407">
        <v>406</v>
      </c>
      <c r="B407">
        <v>62166</v>
      </c>
      <c r="C407">
        <v>0</v>
      </c>
      <c r="D407">
        <v>0</v>
      </c>
      <c r="E407" t="s">
        <v>767</v>
      </c>
      <c r="F407" t="s">
        <v>768</v>
      </c>
      <c r="G407">
        <v>1</v>
      </c>
      <c r="H407" s="6">
        <v>5000000</v>
      </c>
      <c r="I407" s="7">
        <v>45652</v>
      </c>
      <c r="J407" s="7">
        <v>45652</v>
      </c>
      <c r="K407" t="s">
        <v>648</v>
      </c>
      <c r="L407" t="s">
        <v>40</v>
      </c>
      <c r="M407" t="s">
        <v>5</v>
      </c>
      <c r="N407" t="s">
        <v>41</v>
      </c>
      <c r="O407" t="s">
        <v>77</v>
      </c>
      <c r="P407" t="s">
        <v>43</v>
      </c>
      <c r="Q407">
        <v>4.5</v>
      </c>
      <c r="R407">
        <v>2</v>
      </c>
      <c r="S407">
        <v>0</v>
      </c>
      <c r="U407">
        <v>325000</v>
      </c>
      <c r="V407">
        <v>225000</v>
      </c>
      <c r="W407">
        <v>100000</v>
      </c>
      <c r="X407">
        <v>0</v>
      </c>
      <c r="Y407" t="s">
        <v>48</v>
      </c>
    </row>
    <row r="408" spans="1:25" x14ac:dyDescent="0.25">
      <c r="A408">
        <v>407</v>
      </c>
      <c r="B408">
        <v>62167</v>
      </c>
      <c r="C408">
        <v>0</v>
      </c>
      <c r="D408">
        <v>0</v>
      </c>
      <c r="E408" t="s">
        <v>767</v>
      </c>
      <c r="F408" t="s">
        <v>768</v>
      </c>
      <c r="G408">
        <v>1</v>
      </c>
      <c r="H408" s="6">
        <v>4200000</v>
      </c>
      <c r="I408" s="7">
        <v>45652</v>
      </c>
      <c r="J408" s="7">
        <v>45652</v>
      </c>
      <c r="K408" t="s">
        <v>648</v>
      </c>
      <c r="L408" t="s">
        <v>40</v>
      </c>
      <c r="M408" t="s">
        <v>5</v>
      </c>
      <c r="N408" t="s">
        <v>41</v>
      </c>
      <c r="O408" t="s">
        <v>77</v>
      </c>
      <c r="P408" t="s">
        <v>43</v>
      </c>
      <c r="Q408">
        <v>4.5</v>
      </c>
      <c r="R408">
        <v>2</v>
      </c>
      <c r="S408">
        <v>0</v>
      </c>
      <c r="U408">
        <v>273000</v>
      </c>
      <c r="V408">
        <v>189000</v>
      </c>
      <c r="W408">
        <v>84000</v>
      </c>
      <c r="X408">
        <v>0</v>
      </c>
      <c r="Y408" t="s">
        <v>48</v>
      </c>
    </row>
    <row r="409" spans="1:25" x14ac:dyDescent="0.25">
      <c r="A409">
        <v>408</v>
      </c>
      <c r="B409">
        <v>62265</v>
      </c>
      <c r="C409">
        <v>0</v>
      </c>
      <c r="D409">
        <v>0</v>
      </c>
      <c r="E409" t="s">
        <v>769</v>
      </c>
      <c r="F409" t="s">
        <v>770</v>
      </c>
      <c r="G409">
        <v>1</v>
      </c>
      <c r="H409" s="6">
        <v>1900000</v>
      </c>
      <c r="I409" s="7">
        <v>45652</v>
      </c>
      <c r="J409" s="7">
        <v>45652</v>
      </c>
      <c r="K409" t="s">
        <v>648</v>
      </c>
      <c r="L409" t="s">
        <v>40</v>
      </c>
      <c r="M409" t="s">
        <v>5</v>
      </c>
      <c r="N409" t="s">
        <v>41</v>
      </c>
      <c r="O409" t="s">
        <v>77</v>
      </c>
      <c r="P409" t="s">
        <v>43</v>
      </c>
      <c r="Q409">
        <v>4.5</v>
      </c>
      <c r="R409">
        <v>2</v>
      </c>
      <c r="S409">
        <v>0</v>
      </c>
      <c r="U409">
        <v>123500</v>
      </c>
      <c r="V409">
        <v>85500</v>
      </c>
      <c r="W409">
        <v>38000</v>
      </c>
      <c r="X409">
        <v>0</v>
      </c>
      <c r="Y409" t="s">
        <v>48</v>
      </c>
    </row>
    <row r="410" spans="1:25" x14ac:dyDescent="0.25">
      <c r="A410">
        <v>409</v>
      </c>
      <c r="B410">
        <v>62145</v>
      </c>
      <c r="C410">
        <v>0</v>
      </c>
      <c r="D410">
        <v>0</v>
      </c>
      <c r="E410" t="s">
        <v>771</v>
      </c>
      <c r="F410" t="s">
        <v>772</v>
      </c>
      <c r="G410">
        <v>1</v>
      </c>
      <c r="H410" s="6">
        <v>13840000</v>
      </c>
      <c r="I410" s="7">
        <v>45652</v>
      </c>
      <c r="J410" s="7">
        <v>45652</v>
      </c>
      <c r="K410">
        <v>8</v>
      </c>
      <c r="L410" t="s">
        <v>40</v>
      </c>
      <c r="M410" t="s">
        <v>9</v>
      </c>
      <c r="N410" t="s">
        <v>41</v>
      </c>
      <c r="O410" t="s">
        <v>42</v>
      </c>
      <c r="P410" t="s">
        <v>43</v>
      </c>
      <c r="Q410">
        <v>8</v>
      </c>
      <c r="R410">
        <v>0</v>
      </c>
      <c r="S410">
        <v>0</v>
      </c>
      <c r="U410">
        <v>1107200</v>
      </c>
      <c r="V410">
        <v>1107200</v>
      </c>
      <c r="W410">
        <v>0</v>
      </c>
      <c r="X410">
        <v>0</v>
      </c>
      <c r="Y410" t="s">
        <v>250</v>
      </c>
    </row>
    <row r="411" spans="1:25" x14ac:dyDescent="0.25">
      <c r="A411">
        <v>410</v>
      </c>
      <c r="B411">
        <v>62146</v>
      </c>
      <c r="C411">
        <v>0</v>
      </c>
      <c r="D411">
        <v>0</v>
      </c>
      <c r="E411" t="s">
        <v>771</v>
      </c>
      <c r="F411" t="s">
        <v>772</v>
      </c>
      <c r="G411">
        <v>1</v>
      </c>
      <c r="H411" s="6">
        <v>13840000</v>
      </c>
      <c r="I411" s="7">
        <v>45652</v>
      </c>
      <c r="J411" s="7">
        <v>45652</v>
      </c>
      <c r="K411">
        <v>8</v>
      </c>
      <c r="L411" t="s">
        <v>40</v>
      </c>
      <c r="M411" t="s">
        <v>9</v>
      </c>
      <c r="N411" t="s">
        <v>41</v>
      </c>
      <c r="O411" t="s">
        <v>42</v>
      </c>
      <c r="P411" t="s">
        <v>43</v>
      </c>
      <c r="Q411">
        <v>8</v>
      </c>
      <c r="R411">
        <v>0</v>
      </c>
      <c r="S411">
        <v>0</v>
      </c>
      <c r="U411">
        <v>1107200</v>
      </c>
      <c r="V411">
        <v>1107200</v>
      </c>
      <c r="W411">
        <v>0</v>
      </c>
      <c r="X411">
        <v>0</v>
      </c>
      <c r="Y411" t="s">
        <v>250</v>
      </c>
    </row>
    <row r="412" spans="1:25" x14ac:dyDescent="0.25">
      <c r="A412">
        <v>411</v>
      </c>
      <c r="B412">
        <v>62162</v>
      </c>
      <c r="C412">
        <v>0</v>
      </c>
      <c r="D412">
        <v>0</v>
      </c>
      <c r="E412" t="s">
        <v>773</v>
      </c>
      <c r="F412" t="s">
        <v>774</v>
      </c>
      <c r="G412">
        <v>1</v>
      </c>
      <c r="H412" s="6">
        <v>52400000</v>
      </c>
      <c r="I412" s="7">
        <v>45652</v>
      </c>
      <c r="J412" s="7">
        <v>45652</v>
      </c>
      <c r="K412" t="s">
        <v>766</v>
      </c>
      <c r="L412" t="s">
        <v>40</v>
      </c>
      <c r="M412" t="s">
        <v>5</v>
      </c>
      <c r="N412" t="s">
        <v>41</v>
      </c>
      <c r="O412" t="s">
        <v>77</v>
      </c>
      <c r="P412" t="s">
        <v>43</v>
      </c>
      <c r="Q412">
        <v>4.5</v>
      </c>
      <c r="R412">
        <v>0</v>
      </c>
      <c r="S412">
        <v>0</v>
      </c>
      <c r="U412">
        <v>2358000</v>
      </c>
      <c r="V412">
        <v>2358000</v>
      </c>
      <c r="W412">
        <v>0</v>
      </c>
      <c r="X412">
        <v>0</v>
      </c>
      <c r="Y412" t="s">
        <v>48</v>
      </c>
    </row>
    <row r="413" spans="1:25" x14ac:dyDescent="0.25">
      <c r="A413">
        <v>412</v>
      </c>
      <c r="B413">
        <v>62135</v>
      </c>
      <c r="C413">
        <v>0</v>
      </c>
      <c r="D413">
        <v>0</v>
      </c>
      <c r="E413" t="s">
        <v>775</v>
      </c>
      <c r="F413" t="s">
        <v>776</v>
      </c>
      <c r="G413">
        <v>1</v>
      </c>
      <c r="H413" s="6">
        <v>14412471</v>
      </c>
      <c r="I413" s="7">
        <v>45652</v>
      </c>
      <c r="J413" s="7">
        <v>45652</v>
      </c>
      <c r="K413">
        <v>7</v>
      </c>
      <c r="L413" t="s">
        <v>40</v>
      </c>
      <c r="M413" t="s">
        <v>9</v>
      </c>
      <c r="N413" t="s">
        <v>41</v>
      </c>
      <c r="O413" t="s">
        <v>42</v>
      </c>
      <c r="P413" t="s">
        <v>43</v>
      </c>
      <c r="Q413">
        <v>7</v>
      </c>
      <c r="R413">
        <v>0</v>
      </c>
      <c r="S413">
        <v>0</v>
      </c>
      <c r="U413">
        <v>1008873</v>
      </c>
      <c r="V413">
        <v>1008873</v>
      </c>
      <c r="W413">
        <v>0</v>
      </c>
      <c r="X413">
        <v>0</v>
      </c>
      <c r="Y413" t="s">
        <v>67</v>
      </c>
    </row>
    <row r="414" spans="1:25" x14ac:dyDescent="0.25">
      <c r="A414">
        <v>413</v>
      </c>
      <c r="B414">
        <v>62136</v>
      </c>
      <c r="C414">
        <v>0</v>
      </c>
      <c r="D414">
        <v>0</v>
      </c>
      <c r="E414" t="s">
        <v>777</v>
      </c>
      <c r="F414" t="s">
        <v>778</v>
      </c>
      <c r="G414">
        <v>1</v>
      </c>
      <c r="H414" s="6">
        <v>5000000</v>
      </c>
      <c r="I414" s="7">
        <v>45652</v>
      </c>
      <c r="J414" s="7">
        <v>45652</v>
      </c>
      <c r="K414">
        <v>10</v>
      </c>
      <c r="L414" t="s">
        <v>40</v>
      </c>
      <c r="M414" t="s">
        <v>9</v>
      </c>
      <c r="N414" t="s">
        <v>41</v>
      </c>
      <c r="O414" t="s">
        <v>42</v>
      </c>
      <c r="P414" t="s">
        <v>43</v>
      </c>
      <c r="Q414">
        <v>10</v>
      </c>
      <c r="R414">
        <v>0</v>
      </c>
      <c r="S414">
        <v>0</v>
      </c>
      <c r="U414">
        <v>500000</v>
      </c>
      <c r="V414">
        <v>500000</v>
      </c>
      <c r="W414">
        <v>0</v>
      </c>
      <c r="X414">
        <v>0</v>
      </c>
      <c r="Y414" t="s">
        <v>44</v>
      </c>
    </row>
    <row r="415" spans="1:25" x14ac:dyDescent="0.25">
      <c r="A415">
        <v>414</v>
      </c>
      <c r="B415">
        <v>62137</v>
      </c>
      <c r="C415">
        <v>0</v>
      </c>
      <c r="D415">
        <v>0</v>
      </c>
      <c r="E415" t="s">
        <v>777</v>
      </c>
      <c r="F415" t="s">
        <v>778</v>
      </c>
      <c r="G415">
        <v>1</v>
      </c>
      <c r="H415" s="6">
        <v>5000000</v>
      </c>
      <c r="I415" s="7">
        <v>45652</v>
      </c>
      <c r="J415" s="7">
        <v>45652</v>
      </c>
      <c r="K415">
        <v>10</v>
      </c>
      <c r="L415" t="s">
        <v>40</v>
      </c>
      <c r="M415" t="s">
        <v>9</v>
      </c>
      <c r="N415" t="s">
        <v>41</v>
      </c>
      <c r="O415" t="s">
        <v>42</v>
      </c>
      <c r="P415" t="s">
        <v>43</v>
      </c>
      <c r="Q415">
        <v>10</v>
      </c>
      <c r="R415">
        <v>0</v>
      </c>
      <c r="S415">
        <v>0</v>
      </c>
      <c r="U415">
        <v>500000</v>
      </c>
      <c r="V415">
        <v>500000</v>
      </c>
      <c r="W415">
        <v>0</v>
      </c>
      <c r="X415">
        <v>0</v>
      </c>
      <c r="Y415" t="s">
        <v>44</v>
      </c>
    </row>
    <row r="416" spans="1:25" x14ac:dyDescent="0.25">
      <c r="A416">
        <v>415</v>
      </c>
      <c r="B416">
        <v>62138</v>
      </c>
      <c r="C416">
        <v>0</v>
      </c>
      <c r="D416">
        <v>0</v>
      </c>
      <c r="E416" t="s">
        <v>777</v>
      </c>
      <c r="F416" t="s">
        <v>778</v>
      </c>
      <c r="G416">
        <v>1</v>
      </c>
      <c r="H416" s="6">
        <v>5000000</v>
      </c>
      <c r="I416" s="7">
        <v>45652</v>
      </c>
      <c r="J416" s="7">
        <v>45652</v>
      </c>
      <c r="K416">
        <v>10</v>
      </c>
      <c r="L416" t="s">
        <v>40</v>
      </c>
      <c r="M416" t="s">
        <v>9</v>
      </c>
      <c r="N416" t="s">
        <v>41</v>
      </c>
      <c r="O416" t="s">
        <v>42</v>
      </c>
      <c r="P416" t="s">
        <v>43</v>
      </c>
      <c r="Q416">
        <v>10</v>
      </c>
      <c r="R416">
        <v>0</v>
      </c>
      <c r="S416">
        <v>0</v>
      </c>
      <c r="U416">
        <v>500000</v>
      </c>
      <c r="V416">
        <v>500000</v>
      </c>
      <c r="W416">
        <v>0</v>
      </c>
      <c r="X416">
        <v>0</v>
      </c>
      <c r="Y416" t="s">
        <v>44</v>
      </c>
    </row>
    <row r="417" spans="1:25" x14ac:dyDescent="0.25">
      <c r="A417">
        <v>416</v>
      </c>
      <c r="B417">
        <v>62139</v>
      </c>
      <c r="C417">
        <v>0</v>
      </c>
      <c r="D417">
        <v>0</v>
      </c>
      <c r="E417" t="s">
        <v>777</v>
      </c>
      <c r="F417" t="s">
        <v>778</v>
      </c>
      <c r="G417">
        <v>1</v>
      </c>
      <c r="H417" s="6">
        <v>5000000</v>
      </c>
      <c r="I417" s="7">
        <v>45652</v>
      </c>
      <c r="J417" s="7">
        <v>45652</v>
      </c>
      <c r="K417">
        <v>10</v>
      </c>
      <c r="L417" t="s">
        <v>40</v>
      </c>
      <c r="M417" t="s">
        <v>9</v>
      </c>
      <c r="N417" t="s">
        <v>41</v>
      </c>
      <c r="O417" t="s">
        <v>42</v>
      </c>
      <c r="P417" t="s">
        <v>43</v>
      </c>
      <c r="Q417">
        <v>10</v>
      </c>
      <c r="R417">
        <v>0</v>
      </c>
      <c r="S417">
        <v>0</v>
      </c>
      <c r="U417">
        <v>500000</v>
      </c>
      <c r="V417">
        <v>500000</v>
      </c>
      <c r="W417">
        <v>0</v>
      </c>
      <c r="X417">
        <v>0</v>
      </c>
      <c r="Y417" t="s">
        <v>44</v>
      </c>
    </row>
    <row r="418" spans="1:25" x14ac:dyDescent="0.25">
      <c r="A418">
        <v>417</v>
      </c>
      <c r="B418">
        <v>62140</v>
      </c>
      <c r="C418">
        <v>0</v>
      </c>
      <c r="D418">
        <v>0</v>
      </c>
      <c r="E418" t="s">
        <v>777</v>
      </c>
      <c r="F418" t="s">
        <v>778</v>
      </c>
      <c r="G418">
        <v>1</v>
      </c>
      <c r="H418" s="6">
        <v>860708</v>
      </c>
      <c r="I418" s="7">
        <v>45652</v>
      </c>
      <c r="J418" s="7">
        <v>45652</v>
      </c>
      <c r="K418">
        <v>10</v>
      </c>
      <c r="L418" t="s">
        <v>40</v>
      </c>
      <c r="M418" t="s">
        <v>9</v>
      </c>
      <c r="N418" t="s">
        <v>41</v>
      </c>
      <c r="O418" t="s">
        <v>42</v>
      </c>
      <c r="P418" t="s">
        <v>43</v>
      </c>
      <c r="Q418">
        <v>10</v>
      </c>
      <c r="R418">
        <v>0</v>
      </c>
      <c r="S418">
        <v>0</v>
      </c>
      <c r="U418">
        <v>86071</v>
      </c>
      <c r="V418">
        <v>86071</v>
      </c>
      <c r="W418">
        <v>0</v>
      </c>
      <c r="X418">
        <v>0</v>
      </c>
      <c r="Y418" t="s">
        <v>44</v>
      </c>
    </row>
    <row r="419" spans="1:25" x14ac:dyDescent="0.25">
      <c r="A419">
        <v>418</v>
      </c>
      <c r="B419">
        <v>62141</v>
      </c>
      <c r="C419">
        <v>0</v>
      </c>
      <c r="D419">
        <v>0</v>
      </c>
      <c r="E419" t="s">
        <v>777</v>
      </c>
      <c r="F419" t="s">
        <v>778</v>
      </c>
      <c r="G419">
        <v>1</v>
      </c>
      <c r="H419" s="6">
        <v>5000000</v>
      </c>
      <c r="I419" s="7">
        <v>45652</v>
      </c>
      <c r="J419" s="7">
        <v>45652</v>
      </c>
      <c r="K419">
        <v>10</v>
      </c>
      <c r="L419" t="s">
        <v>40</v>
      </c>
      <c r="M419" t="s">
        <v>9</v>
      </c>
      <c r="N419" t="s">
        <v>41</v>
      </c>
      <c r="O419" t="s">
        <v>42</v>
      </c>
      <c r="P419" t="s">
        <v>43</v>
      </c>
      <c r="Q419">
        <v>10</v>
      </c>
      <c r="R419">
        <v>0</v>
      </c>
      <c r="S419">
        <v>0</v>
      </c>
      <c r="U419">
        <v>500000</v>
      </c>
      <c r="V419">
        <v>500000</v>
      </c>
      <c r="W419">
        <v>0</v>
      </c>
      <c r="X419">
        <v>0</v>
      </c>
      <c r="Y419" t="s">
        <v>44</v>
      </c>
    </row>
    <row r="420" spans="1:25" x14ac:dyDescent="0.25">
      <c r="A420">
        <v>419</v>
      </c>
      <c r="B420">
        <v>62142</v>
      </c>
      <c r="C420">
        <v>0</v>
      </c>
      <c r="D420">
        <v>0</v>
      </c>
      <c r="E420" t="s">
        <v>777</v>
      </c>
      <c r="F420" t="s">
        <v>778</v>
      </c>
      <c r="G420">
        <v>1</v>
      </c>
      <c r="H420" s="6">
        <v>5000000</v>
      </c>
      <c r="I420" s="7">
        <v>45652</v>
      </c>
      <c r="J420" s="7">
        <v>45652</v>
      </c>
      <c r="K420">
        <v>10</v>
      </c>
      <c r="L420" t="s">
        <v>40</v>
      </c>
      <c r="M420" t="s">
        <v>9</v>
      </c>
      <c r="N420" t="s">
        <v>41</v>
      </c>
      <c r="O420" t="s">
        <v>42</v>
      </c>
      <c r="P420" t="s">
        <v>43</v>
      </c>
      <c r="Q420">
        <v>10</v>
      </c>
      <c r="R420">
        <v>0</v>
      </c>
      <c r="S420">
        <v>0</v>
      </c>
      <c r="U420">
        <v>500000</v>
      </c>
      <c r="V420">
        <v>500000</v>
      </c>
      <c r="W420">
        <v>0</v>
      </c>
      <c r="X420">
        <v>0</v>
      </c>
      <c r="Y420" t="s">
        <v>44</v>
      </c>
    </row>
    <row r="421" spans="1:25" x14ac:dyDescent="0.25">
      <c r="A421">
        <v>420</v>
      </c>
      <c r="B421">
        <v>62543</v>
      </c>
      <c r="C421">
        <v>0</v>
      </c>
      <c r="D421">
        <v>0</v>
      </c>
      <c r="E421" t="s">
        <v>779</v>
      </c>
      <c r="F421" t="s">
        <v>780</v>
      </c>
      <c r="G421">
        <v>1</v>
      </c>
      <c r="H421" s="6">
        <v>913991</v>
      </c>
      <c r="I421" s="7">
        <v>45652</v>
      </c>
      <c r="J421" s="7">
        <v>45652</v>
      </c>
      <c r="K421" t="s">
        <v>167</v>
      </c>
      <c r="L421" t="s">
        <v>40</v>
      </c>
      <c r="M421" t="s">
        <v>7</v>
      </c>
      <c r="N421" t="s">
        <v>41</v>
      </c>
      <c r="O421" t="s">
        <v>64</v>
      </c>
      <c r="P421" t="s">
        <v>43</v>
      </c>
      <c r="Q421">
        <v>5.5</v>
      </c>
      <c r="R421">
        <v>0</v>
      </c>
      <c r="S421">
        <v>0</v>
      </c>
      <c r="U421">
        <v>50270</v>
      </c>
      <c r="V421">
        <v>50270</v>
      </c>
      <c r="W421">
        <v>0</v>
      </c>
      <c r="X421">
        <v>0</v>
      </c>
      <c r="Y421" t="s">
        <v>44</v>
      </c>
    </row>
    <row r="422" spans="1:25" x14ac:dyDescent="0.25">
      <c r="A422">
        <v>421</v>
      </c>
      <c r="B422">
        <v>62131</v>
      </c>
      <c r="C422">
        <v>0</v>
      </c>
      <c r="D422">
        <v>0</v>
      </c>
      <c r="E422" t="s">
        <v>781</v>
      </c>
      <c r="F422" t="s">
        <v>782</v>
      </c>
      <c r="G422">
        <v>1</v>
      </c>
      <c r="H422" s="6">
        <v>21000000</v>
      </c>
      <c r="I422" s="7">
        <v>45652</v>
      </c>
      <c r="J422" s="7">
        <v>45652</v>
      </c>
      <c r="K422" t="s">
        <v>648</v>
      </c>
      <c r="L422" t="s">
        <v>40</v>
      </c>
      <c r="M422" t="s">
        <v>5</v>
      </c>
      <c r="N422" t="s">
        <v>41</v>
      </c>
      <c r="O422" t="s">
        <v>77</v>
      </c>
      <c r="P422" t="s">
        <v>43</v>
      </c>
      <c r="Q422">
        <v>4.5</v>
      </c>
      <c r="R422">
        <v>2</v>
      </c>
      <c r="S422">
        <v>0</v>
      </c>
      <c r="U422">
        <v>1365000</v>
      </c>
      <c r="V422">
        <v>945000</v>
      </c>
      <c r="W422">
        <v>420000</v>
      </c>
      <c r="X422">
        <v>0</v>
      </c>
      <c r="Y422" t="s">
        <v>48</v>
      </c>
    </row>
    <row r="423" spans="1:25" x14ac:dyDescent="0.25">
      <c r="A423">
        <v>422</v>
      </c>
      <c r="B423">
        <v>62202</v>
      </c>
      <c r="C423">
        <v>0</v>
      </c>
      <c r="D423">
        <v>0</v>
      </c>
      <c r="E423" t="s">
        <v>783</v>
      </c>
      <c r="F423" t="s">
        <v>784</v>
      </c>
      <c r="G423">
        <v>1</v>
      </c>
      <c r="H423" s="6">
        <v>55000000</v>
      </c>
      <c r="I423" s="7">
        <v>45652</v>
      </c>
      <c r="J423" s="7">
        <v>45652</v>
      </c>
      <c r="K423">
        <v>15</v>
      </c>
      <c r="L423" t="s">
        <v>40</v>
      </c>
      <c r="M423" t="s">
        <v>5</v>
      </c>
      <c r="N423" t="s">
        <v>41</v>
      </c>
      <c r="O423" t="s">
        <v>47</v>
      </c>
      <c r="P423" t="s">
        <v>43</v>
      </c>
      <c r="Q423">
        <v>2.8</v>
      </c>
      <c r="R423">
        <v>12.2</v>
      </c>
      <c r="S423">
        <v>0</v>
      </c>
      <c r="U423">
        <v>8250000</v>
      </c>
      <c r="V423">
        <v>1540000</v>
      </c>
      <c r="W423">
        <v>6710000</v>
      </c>
      <c r="X423">
        <v>0</v>
      </c>
      <c r="Y423" t="s">
        <v>48</v>
      </c>
    </row>
    <row r="424" spans="1:25" x14ac:dyDescent="0.25">
      <c r="A424">
        <v>423</v>
      </c>
      <c r="B424">
        <v>62130</v>
      </c>
      <c r="C424">
        <v>0</v>
      </c>
      <c r="D424">
        <v>0</v>
      </c>
      <c r="E424" t="s">
        <v>785</v>
      </c>
      <c r="F424" t="s">
        <v>786</v>
      </c>
      <c r="G424">
        <v>1</v>
      </c>
      <c r="H424" s="6">
        <v>27579</v>
      </c>
      <c r="I424" s="7">
        <v>45652</v>
      </c>
      <c r="J424" s="7">
        <v>45652</v>
      </c>
      <c r="K424" t="s">
        <v>167</v>
      </c>
      <c r="L424" t="s">
        <v>40</v>
      </c>
      <c r="M424" t="s">
        <v>7</v>
      </c>
      <c r="N424" t="s">
        <v>41</v>
      </c>
      <c r="O424" t="s">
        <v>64</v>
      </c>
      <c r="P424" t="s">
        <v>43</v>
      </c>
      <c r="Q424">
        <v>5.5</v>
      </c>
      <c r="R424">
        <v>0</v>
      </c>
      <c r="S424">
        <v>0</v>
      </c>
      <c r="U424">
        <v>1517</v>
      </c>
      <c r="V424">
        <v>1517</v>
      </c>
      <c r="W424">
        <v>0</v>
      </c>
      <c r="X424">
        <v>0</v>
      </c>
      <c r="Y424" t="s">
        <v>109</v>
      </c>
    </row>
    <row r="425" spans="1:25" x14ac:dyDescent="0.25">
      <c r="A425">
        <v>424</v>
      </c>
      <c r="B425">
        <v>62169</v>
      </c>
      <c r="C425">
        <v>0</v>
      </c>
      <c r="D425">
        <v>0</v>
      </c>
      <c r="E425" t="s">
        <v>787</v>
      </c>
      <c r="F425" t="s">
        <v>788</v>
      </c>
      <c r="G425">
        <v>1</v>
      </c>
      <c r="H425" s="6">
        <v>7500000</v>
      </c>
      <c r="I425" s="7">
        <v>45652</v>
      </c>
      <c r="J425" s="7">
        <v>45652</v>
      </c>
      <c r="K425">
        <v>15</v>
      </c>
      <c r="L425" t="s">
        <v>40</v>
      </c>
      <c r="M425" t="s">
        <v>5</v>
      </c>
      <c r="N425" t="s">
        <v>41</v>
      </c>
      <c r="O425" t="s">
        <v>54</v>
      </c>
      <c r="P425" t="s">
        <v>43</v>
      </c>
      <c r="Q425">
        <v>4.5</v>
      </c>
      <c r="R425">
        <v>10.5</v>
      </c>
      <c r="S425">
        <v>0</v>
      </c>
      <c r="U425">
        <v>1125000</v>
      </c>
      <c r="V425">
        <v>337500</v>
      </c>
      <c r="W425">
        <v>787500</v>
      </c>
      <c r="X425">
        <v>0</v>
      </c>
      <c r="Y425" t="s">
        <v>48</v>
      </c>
    </row>
    <row r="426" spans="1:25" x14ac:dyDescent="0.25">
      <c r="A426">
        <v>425</v>
      </c>
      <c r="B426">
        <v>62179</v>
      </c>
      <c r="C426">
        <v>0</v>
      </c>
      <c r="D426">
        <v>0</v>
      </c>
      <c r="E426" t="s">
        <v>789</v>
      </c>
      <c r="F426" t="s">
        <v>790</v>
      </c>
      <c r="G426">
        <v>1</v>
      </c>
      <c r="H426" s="6">
        <v>6540041</v>
      </c>
      <c r="I426" s="7">
        <v>45652</v>
      </c>
      <c r="J426" s="7">
        <v>45652</v>
      </c>
      <c r="K426">
        <v>15</v>
      </c>
      <c r="L426" t="s">
        <v>40</v>
      </c>
      <c r="M426" t="s">
        <v>5</v>
      </c>
      <c r="N426" t="s">
        <v>41</v>
      </c>
      <c r="O426" t="s">
        <v>57</v>
      </c>
      <c r="P426" t="s">
        <v>43</v>
      </c>
      <c r="Q426">
        <v>15</v>
      </c>
      <c r="R426">
        <v>0</v>
      </c>
      <c r="S426">
        <v>0</v>
      </c>
      <c r="U426">
        <v>981006</v>
      </c>
      <c r="V426">
        <v>981006</v>
      </c>
      <c r="W426">
        <v>0</v>
      </c>
      <c r="X426">
        <v>0</v>
      </c>
      <c r="Y426" t="s">
        <v>109</v>
      </c>
    </row>
    <row r="427" spans="1:25" x14ac:dyDescent="0.25">
      <c r="A427">
        <v>426</v>
      </c>
      <c r="B427">
        <v>62180</v>
      </c>
      <c r="C427">
        <v>0</v>
      </c>
      <c r="D427">
        <v>0</v>
      </c>
      <c r="E427" t="s">
        <v>789</v>
      </c>
      <c r="F427" t="s">
        <v>790</v>
      </c>
      <c r="G427">
        <v>1</v>
      </c>
      <c r="H427" s="6">
        <v>4944343</v>
      </c>
      <c r="I427" s="7">
        <v>45652</v>
      </c>
      <c r="J427" s="7">
        <v>45652</v>
      </c>
      <c r="K427">
        <v>15</v>
      </c>
      <c r="L427" t="s">
        <v>40</v>
      </c>
      <c r="M427" t="s">
        <v>5</v>
      </c>
      <c r="N427" t="s">
        <v>41</v>
      </c>
      <c r="O427" t="s">
        <v>57</v>
      </c>
      <c r="P427" t="s">
        <v>43</v>
      </c>
      <c r="Q427">
        <v>15</v>
      </c>
      <c r="R427">
        <v>0</v>
      </c>
      <c r="S427">
        <v>0</v>
      </c>
      <c r="U427">
        <v>741651</v>
      </c>
      <c r="V427">
        <v>741651</v>
      </c>
      <c r="W427">
        <v>0</v>
      </c>
      <c r="X427">
        <v>0</v>
      </c>
      <c r="Y427" t="s">
        <v>109</v>
      </c>
    </row>
    <row r="428" spans="1:25" x14ac:dyDescent="0.25">
      <c r="A428">
        <v>427</v>
      </c>
      <c r="B428">
        <v>62151</v>
      </c>
      <c r="C428">
        <v>0</v>
      </c>
      <c r="D428">
        <v>0</v>
      </c>
      <c r="E428" t="s">
        <v>791</v>
      </c>
      <c r="F428" t="s">
        <v>792</v>
      </c>
      <c r="G428">
        <v>1</v>
      </c>
      <c r="H428" s="6">
        <v>1397530</v>
      </c>
      <c r="I428" s="7">
        <v>45652</v>
      </c>
      <c r="J428" s="7">
        <v>45652</v>
      </c>
      <c r="K428">
        <v>15</v>
      </c>
      <c r="L428" t="s">
        <v>40</v>
      </c>
      <c r="M428" t="s">
        <v>5</v>
      </c>
      <c r="N428" t="s">
        <v>41</v>
      </c>
      <c r="O428" t="s">
        <v>57</v>
      </c>
      <c r="P428" t="s">
        <v>43</v>
      </c>
      <c r="Q428">
        <v>15</v>
      </c>
      <c r="R428">
        <v>0</v>
      </c>
      <c r="S428">
        <v>0</v>
      </c>
      <c r="U428">
        <v>209630</v>
      </c>
      <c r="V428">
        <v>209630</v>
      </c>
      <c r="W428">
        <v>0</v>
      </c>
      <c r="X428">
        <v>0</v>
      </c>
      <c r="Y428" t="s">
        <v>109</v>
      </c>
    </row>
    <row r="429" spans="1:25" x14ac:dyDescent="0.25">
      <c r="A429">
        <v>428</v>
      </c>
      <c r="B429">
        <v>62171</v>
      </c>
      <c r="C429">
        <v>0</v>
      </c>
      <c r="D429">
        <v>0</v>
      </c>
      <c r="E429" t="s">
        <v>793</v>
      </c>
      <c r="F429" t="s">
        <v>794</v>
      </c>
      <c r="G429">
        <v>1</v>
      </c>
      <c r="H429" s="6">
        <v>605646</v>
      </c>
      <c r="I429" s="7">
        <v>45652</v>
      </c>
      <c r="J429" s="7">
        <v>45652</v>
      </c>
      <c r="K429">
        <v>5</v>
      </c>
      <c r="L429" t="s">
        <v>40</v>
      </c>
      <c r="M429" t="s">
        <v>7</v>
      </c>
      <c r="N429" t="s">
        <v>41</v>
      </c>
      <c r="O429" t="s">
        <v>64</v>
      </c>
      <c r="P429" t="s">
        <v>43</v>
      </c>
      <c r="Q429">
        <v>5</v>
      </c>
      <c r="R429">
        <v>0</v>
      </c>
      <c r="S429">
        <v>0</v>
      </c>
      <c r="U429">
        <v>30282</v>
      </c>
      <c r="V429">
        <v>30282</v>
      </c>
      <c r="W429">
        <v>0</v>
      </c>
      <c r="X429">
        <v>0</v>
      </c>
      <c r="Y429" t="s">
        <v>109</v>
      </c>
    </row>
    <row r="430" spans="1:25" x14ac:dyDescent="0.25">
      <c r="A430">
        <v>429</v>
      </c>
      <c r="B430">
        <v>62215</v>
      </c>
      <c r="C430">
        <v>0</v>
      </c>
      <c r="D430">
        <v>0</v>
      </c>
      <c r="E430" t="s">
        <v>795</v>
      </c>
      <c r="F430" t="s">
        <v>796</v>
      </c>
      <c r="G430">
        <v>1</v>
      </c>
      <c r="H430" s="6">
        <v>21191894</v>
      </c>
      <c r="I430" s="7">
        <v>45652</v>
      </c>
      <c r="J430" s="7">
        <v>45652</v>
      </c>
      <c r="K430" t="s">
        <v>167</v>
      </c>
      <c r="L430" t="s">
        <v>40</v>
      </c>
      <c r="M430" t="s">
        <v>7</v>
      </c>
      <c r="N430" t="s">
        <v>41</v>
      </c>
      <c r="O430" t="s">
        <v>64</v>
      </c>
      <c r="P430" t="s">
        <v>43</v>
      </c>
      <c r="Q430">
        <v>5.5</v>
      </c>
      <c r="R430">
        <v>0</v>
      </c>
      <c r="S430">
        <v>0</v>
      </c>
      <c r="U430">
        <v>1165554</v>
      </c>
      <c r="V430">
        <v>1165554</v>
      </c>
      <c r="W430">
        <v>0</v>
      </c>
      <c r="X430">
        <v>0</v>
      </c>
      <c r="Y430" t="s">
        <v>44</v>
      </c>
    </row>
    <row r="431" spans="1:25" x14ac:dyDescent="0.25">
      <c r="A431">
        <v>430</v>
      </c>
      <c r="B431">
        <v>62174</v>
      </c>
      <c r="C431">
        <v>0</v>
      </c>
      <c r="D431">
        <v>0</v>
      </c>
      <c r="E431" t="s">
        <v>797</v>
      </c>
      <c r="F431" t="s">
        <v>798</v>
      </c>
      <c r="G431">
        <v>1</v>
      </c>
      <c r="H431" s="6">
        <v>22130721</v>
      </c>
      <c r="I431" s="7">
        <v>45652</v>
      </c>
      <c r="J431" s="7">
        <v>45652</v>
      </c>
      <c r="K431">
        <v>10</v>
      </c>
      <c r="L431" t="s">
        <v>40</v>
      </c>
      <c r="M431" t="s">
        <v>5</v>
      </c>
      <c r="N431" t="s">
        <v>41</v>
      </c>
      <c r="O431" t="s">
        <v>47</v>
      </c>
      <c r="P431" t="s">
        <v>43</v>
      </c>
      <c r="Q431">
        <v>10</v>
      </c>
      <c r="R431">
        <v>0</v>
      </c>
      <c r="S431">
        <v>0</v>
      </c>
      <c r="U431">
        <v>2213072</v>
      </c>
      <c r="V431">
        <v>2213072</v>
      </c>
      <c r="W431">
        <v>0</v>
      </c>
      <c r="X431">
        <v>0</v>
      </c>
      <c r="Y431" t="s">
        <v>799</v>
      </c>
    </row>
    <row r="432" spans="1:25" x14ac:dyDescent="0.25">
      <c r="A432">
        <v>431</v>
      </c>
      <c r="B432">
        <v>62181</v>
      </c>
      <c r="C432">
        <v>0</v>
      </c>
      <c r="D432">
        <v>0</v>
      </c>
      <c r="E432" t="s">
        <v>800</v>
      </c>
      <c r="F432" t="s">
        <v>801</v>
      </c>
      <c r="G432">
        <v>1</v>
      </c>
      <c r="H432" s="6">
        <v>26966586</v>
      </c>
      <c r="I432" s="7">
        <v>45652</v>
      </c>
      <c r="J432" s="7">
        <v>45652</v>
      </c>
      <c r="K432">
        <v>15</v>
      </c>
      <c r="L432" t="s">
        <v>40</v>
      </c>
      <c r="M432" t="s">
        <v>5</v>
      </c>
      <c r="N432" t="s">
        <v>41</v>
      </c>
      <c r="O432" t="s">
        <v>57</v>
      </c>
      <c r="P432" t="s">
        <v>43</v>
      </c>
      <c r="Q432">
        <v>7.5</v>
      </c>
      <c r="R432">
        <v>7.5</v>
      </c>
      <c r="S432">
        <v>0</v>
      </c>
      <c r="U432">
        <v>4044988</v>
      </c>
      <c r="V432">
        <v>2022494</v>
      </c>
      <c r="W432">
        <v>2022494</v>
      </c>
      <c r="X432">
        <v>0</v>
      </c>
      <c r="Y432" t="s">
        <v>44</v>
      </c>
    </row>
    <row r="433" spans="1:25" x14ac:dyDescent="0.25">
      <c r="A433">
        <v>432</v>
      </c>
      <c r="B433">
        <v>62155</v>
      </c>
      <c r="C433">
        <v>0</v>
      </c>
      <c r="D433">
        <v>0</v>
      </c>
      <c r="E433" t="s">
        <v>802</v>
      </c>
      <c r="F433" t="s">
        <v>803</v>
      </c>
      <c r="G433">
        <v>1</v>
      </c>
      <c r="H433" s="6">
        <v>2922066</v>
      </c>
      <c r="I433" s="7">
        <v>45652</v>
      </c>
      <c r="J433" s="7">
        <v>45652</v>
      </c>
      <c r="K433">
        <v>15</v>
      </c>
      <c r="L433" t="s">
        <v>40</v>
      </c>
      <c r="M433" t="s">
        <v>5</v>
      </c>
      <c r="N433" t="s">
        <v>41</v>
      </c>
      <c r="O433" t="s">
        <v>57</v>
      </c>
      <c r="P433" t="s">
        <v>43</v>
      </c>
      <c r="Q433">
        <v>15</v>
      </c>
      <c r="R433">
        <v>0</v>
      </c>
      <c r="S433">
        <v>0</v>
      </c>
      <c r="U433">
        <v>438310</v>
      </c>
      <c r="V433">
        <v>438310</v>
      </c>
      <c r="W433">
        <v>0</v>
      </c>
      <c r="X433">
        <v>0</v>
      </c>
      <c r="Y433" t="s">
        <v>109</v>
      </c>
    </row>
    <row r="434" spans="1:25" x14ac:dyDescent="0.25">
      <c r="A434">
        <v>433</v>
      </c>
      <c r="B434">
        <v>62094</v>
      </c>
      <c r="C434">
        <v>0</v>
      </c>
      <c r="D434">
        <v>0</v>
      </c>
      <c r="E434" t="s">
        <v>804</v>
      </c>
      <c r="F434" t="s">
        <v>805</v>
      </c>
      <c r="G434">
        <v>1</v>
      </c>
      <c r="H434" s="6">
        <v>100000000</v>
      </c>
      <c r="I434" s="7">
        <v>45650</v>
      </c>
      <c r="J434" s="7">
        <v>45650</v>
      </c>
      <c r="K434">
        <v>5</v>
      </c>
      <c r="L434" t="s">
        <v>40</v>
      </c>
      <c r="M434" t="s">
        <v>4</v>
      </c>
      <c r="N434" t="s">
        <v>41</v>
      </c>
      <c r="O434" t="s">
        <v>51</v>
      </c>
      <c r="P434" t="s">
        <v>43</v>
      </c>
      <c r="Q434">
        <v>5</v>
      </c>
      <c r="R434">
        <v>0</v>
      </c>
      <c r="S434">
        <v>0</v>
      </c>
      <c r="U434">
        <v>5000000</v>
      </c>
      <c r="V434">
        <v>5000000</v>
      </c>
      <c r="W434">
        <v>0</v>
      </c>
      <c r="X434">
        <v>0</v>
      </c>
      <c r="Y434" t="s">
        <v>250</v>
      </c>
    </row>
    <row r="435" spans="1:25" x14ac:dyDescent="0.25">
      <c r="A435">
        <v>434</v>
      </c>
      <c r="B435">
        <v>62124</v>
      </c>
      <c r="C435">
        <v>0</v>
      </c>
      <c r="D435">
        <v>0</v>
      </c>
      <c r="E435" t="s">
        <v>806</v>
      </c>
      <c r="F435" t="s">
        <v>807</v>
      </c>
      <c r="G435">
        <v>1</v>
      </c>
      <c r="H435" s="6">
        <v>600000000</v>
      </c>
      <c r="I435" s="7">
        <v>45650</v>
      </c>
      <c r="J435" s="7">
        <v>45650</v>
      </c>
      <c r="K435">
        <v>15</v>
      </c>
      <c r="L435" t="s">
        <v>40</v>
      </c>
      <c r="M435" t="s">
        <v>5</v>
      </c>
      <c r="N435" t="s">
        <v>41</v>
      </c>
      <c r="O435" t="s">
        <v>54</v>
      </c>
      <c r="P435" t="s">
        <v>43</v>
      </c>
      <c r="Q435">
        <v>8</v>
      </c>
      <c r="R435">
        <v>6</v>
      </c>
      <c r="S435">
        <v>1</v>
      </c>
      <c r="U435">
        <v>90000000</v>
      </c>
      <c r="V435">
        <v>48000000</v>
      </c>
      <c r="W435">
        <v>36000000</v>
      </c>
      <c r="X435">
        <v>6000000</v>
      </c>
      <c r="Y435" t="s">
        <v>48</v>
      </c>
    </row>
    <row r="436" spans="1:25" x14ac:dyDescent="0.25">
      <c r="A436">
        <v>435</v>
      </c>
      <c r="B436">
        <v>62095</v>
      </c>
      <c r="C436">
        <v>0</v>
      </c>
      <c r="D436">
        <v>0</v>
      </c>
      <c r="E436" t="s">
        <v>808</v>
      </c>
      <c r="F436" t="s">
        <v>809</v>
      </c>
      <c r="G436">
        <v>1</v>
      </c>
      <c r="H436" s="6">
        <v>3000000</v>
      </c>
      <c r="I436" s="7">
        <v>45650</v>
      </c>
      <c r="J436" s="7">
        <v>45650</v>
      </c>
      <c r="K436">
        <v>8</v>
      </c>
      <c r="L436" t="s">
        <v>40</v>
      </c>
      <c r="M436" t="s">
        <v>5</v>
      </c>
      <c r="N436" t="s">
        <v>41</v>
      </c>
      <c r="O436" t="s">
        <v>77</v>
      </c>
      <c r="P436" t="s">
        <v>43</v>
      </c>
      <c r="Q436">
        <v>8</v>
      </c>
      <c r="R436">
        <v>0</v>
      </c>
      <c r="S436">
        <v>0</v>
      </c>
      <c r="U436">
        <v>240000</v>
      </c>
      <c r="V436">
        <v>240000</v>
      </c>
      <c r="W436">
        <v>0</v>
      </c>
      <c r="X436">
        <v>0</v>
      </c>
      <c r="Y436" t="s">
        <v>72</v>
      </c>
    </row>
    <row r="437" spans="1:25" x14ac:dyDescent="0.25">
      <c r="A437">
        <v>436</v>
      </c>
      <c r="B437">
        <v>62087</v>
      </c>
      <c r="C437">
        <v>0</v>
      </c>
      <c r="D437">
        <v>0</v>
      </c>
      <c r="E437" t="s">
        <v>810</v>
      </c>
      <c r="F437" t="s">
        <v>811</v>
      </c>
      <c r="G437">
        <v>1</v>
      </c>
      <c r="H437" s="6">
        <v>5000000</v>
      </c>
      <c r="I437" s="7">
        <v>45650</v>
      </c>
      <c r="J437" s="7">
        <v>45650</v>
      </c>
      <c r="K437">
        <v>7</v>
      </c>
      <c r="L437" t="s">
        <v>40</v>
      </c>
      <c r="M437" t="s">
        <v>5</v>
      </c>
      <c r="N437" t="s">
        <v>41</v>
      </c>
      <c r="O437" t="s">
        <v>57</v>
      </c>
      <c r="P437" t="s">
        <v>43</v>
      </c>
      <c r="Q437">
        <v>7</v>
      </c>
      <c r="R437">
        <v>0</v>
      </c>
      <c r="S437">
        <v>0</v>
      </c>
      <c r="U437">
        <v>350000</v>
      </c>
      <c r="V437">
        <v>350000</v>
      </c>
      <c r="W437">
        <v>0</v>
      </c>
      <c r="X437">
        <v>0</v>
      </c>
      <c r="Y437" t="s">
        <v>48</v>
      </c>
    </row>
    <row r="438" spans="1:25" x14ac:dyDescent="0.25">
      <c r="A438">
        <v>437</v>
      </c>
      <c r="B438">
        <v>62088</v>
      </c>
      <c r="C438">
        <v>0</v>
      </c>
      <c r="D438">
        <v>0</v>
      </c>
      <c r="E438" t="s">
        <v>810</v>
      </c>
      <c r="F438" t="s">
        <v>811</v>
      </c>
      <c r="G438">
        <v>1</v>
      </c>
      <c r="H438" s="6">
        <v>5000000</v>
      </c>
      <c r="I438" s="7">
        <v>45650</v>
      </c>
      <c r="J438" s="7">
        <v>45650</v>
      </c>
      <c r="K438">
        <v>7</v>
      </c>
      <c r="L438" t="s">
        <v>40</v>
      </c>
      <c r="M438" t="s">
        <v>5</v>
      </c>
      <c r="N438" t="s">
        <v>41</v>
      </c>
      <c r="O438" t="s">
        <v>57</v>
      </c>
      <c r="P438" t="s">
        <v>43</v>
      </c>
      <c r="Q438">
        <v>7</v>
      </c>
      <c r="R438">
        <v>0</v>
      </c>
      <c r="S438">
        <v>0</v>
      </c>
      <c r="U438">
        <v>350000</v>
      </c>
      <c r="V438">
        <v>350000</v>
      </c>
      <c r="W438">
        <v>0</v>
      </c>
      <c r="X438">
        <v>0</v>
      </c>
      <c r="Y438" t="s">
        <v>48</v>
      </c>
    </row>
    <row r="439" spans="1:25" x14ac:dyDescent="0.25">
      <c r="A439">
        <v>438</v>
      </c>
      <c r="B439">
        <v>62089</v>
      </c>
      <c r="C439">
        <v>0</v>
      </c>
      <c r="D439">
        <v>0</v>
      </c>
      <c r="E439" t="s">
        <v>810</v>
      </c>
      <c r="F439" t="s">
        <v>811</v>
      </c>
      <c r="G439">
        <v>1</v>
      </c>
      <c r="H439" s="6">
        <v>5000000</v>
      </c>
      <c r="I439" s="7">
        <v>45650</v>
      </c>
      <c r="J439" s="7">
        <v>45650</v>
      </c>
      <c r="K439">
        <v>7</v>
      </c>
      <c r="L439" t="s">
        <v>40</v>
      </c>
      <c r="M439" t="s">
        <v>5</v>
      </c>
      <c r="N439" t="s">
        <v>41</v>
      </c>
      <c r="O439" t="s">
        <v>57</v>
      </c>
      <c r="P439" t="s">
        <v>43</v>
      </c>
      <c r="Q439">
        <v>7</v>
      </c>
      <c r="R439">
        <v>0</v>
      </c>
      <c r="S439">
        <v>0</v>
      </c>
      <c r="U439">
        <v>350000</v>
      </c>
      <c r="V439">
        <v>350000</v>
      </c>
      <c r="W439">
        <v>0</v>
      </c>
      <c r="X439">
        <v>0</v>
      </c>
      <c r="Y439" t="s">
        <v>48</v>
      </c>
    </row>
    <row r="440" spans="1:25" x14ac:dyDescent="0.25">
      <c r="A440">
        <v>439</v>
      </c>
      <c r="B440">
        <v>62090</v>
      </c>
      <c r="C440">
        <v>0</v>
      </c>
      <c r="D440">
        <v>0</v>
      </c>
      <c r="E440" t="s">
        <v>810</v>
      </c>
      <c r="F440" t="s">
        <v>811</v>
      </c>
      <c r="G440">
        <v>1</v>
      </c>
      <c r="H440" s="6">
        <v>5000000</v>
      </c>
      <c r="I440" s="7">
        <v>45650</v>
      </c>
      <c r="J440" s="7">
        <v>45650</v>
      </c>
      <c r="K440">
        <v>7</v>
      </c>
      <c r="L440" t="s">
        <v>40</v>
      </c>
      <c r="M440" t="s">
        <v>5</v>
      </c>
      <c r="N440" t="s">
        <v>41</v>
      </c>
      <c r="O440" t="s">
        <v>57</v>
      </c>
      <c r="P440" t="s">
        <v>43</v>
      </c>
      <c r="Q440">
        <v>7</v>
      </c>
      <c r="R440">
        <v>0</v>
      </c>
      <c r="S440">
        <v>0</v>
      </c>
      <c r="U440">
        <v>350000</v>
      </c>
      <c r="V440">
        <v>350000</v>
      </c>
      <c r="W440">
        <v>0</v>
      </c>
      <c r="X440">
        <v>0</v>
      </c>
      <c r="Y440" t="s">
        <v>48</v>
      </c>
    </row>
    <row r="441" spans="1:25" x14ac:dyDescent="0.25">
      <c r="A441">
        <v>440</v>
      </c>
      <c r="B441">
        <v>62091</v>
      </c>
      <c r="C441">
        <v>0</v>
      </c>
      <c r="D441">
        <v>0</v>
      </c>
      <c r="E441" t="s">
        <v>810</v>
      </c>
      <c r="F441" t="s">
        <v>811</v>
      </c>
      <c r="G441">
        <v>1</v>
      </c>
      <c r="H441" s="6">
        <v>5000000</v>
      </c>
      <c r="I441" s="7">
        <v>45650</v>
      </c>
      <c r="J441" s="7">
        <v>45650</v>
      </c>
      <c r="K441">
        <v>7</v>
      </c>
      <c r="L441" t="s">
        <v>40</v>
      </c>
      <c r="M441" t="s">
        <v>5</v>
      </c>
      <c r="N441" t="s">
        <v>41</v>
      </c>
      <c r="O441" t="s">
        <v>57</v>
      </c>
      <c r="P441" t="s">
        <v>43</v>
      </c>
      <c r="Q441">
        <v>7</v>
      </c>
      <c r="R441">
        <v>0</v>
      </c>
      <c r="S441">
        <v>0</v>
      </c>
      <c r="U441">
        <v>350000</v>
      </c>
      <c r="V441">
        <v>350000</v>
      </c>
      <c r="W441">
        <v>0</v>
      </c>
      <c r="X441">
        <v>0</v>
      </c>
      <c r="Y441" t="s">
        <v>48</v>
      </c>
    </row>
    <row r="442" spans="1:25" x14ac:dyDescent="0.25">
      <c r="A442">
        <v>441</v>
      </c>
      <c r="B442">
        <v>61602</v>
      </c>
      <c r="C442">
        <v>0</v>
      </c>
      <c r="D442">
        <v>0</v>
      </c>
      <c r="E442" t="s">
        <v>812</v>
      </c>
      <c r="F442" t="s">
        <v>813</v>
      </c>
      <c r="G442">
        <v>1</v>
      </c>
      <c r="H442" s="6">
        <v>15281930</v>
      </c>
      <c r="I442" s="7">
        <v>45650</v>
      </c>
      <c r="J442" s="7">
        <v>45650</v>
      </c>
      <c r="K442">
        <v>10</v>
      </c>
      <c r="L442" t="s">
        <v>40</v>
      </c>
      <c r="M442" t="s">
        <v>5</v>
      </c>
      <c r="N442" t="s">
        <v>41</v>
      </c>
      <c r="O442" t="s">
        <v>180</v>
      </c>
      <c r="P442" t="s">
        <v>43</v>
      </c>
      <c r="Q442">
        <v>10</v>
      </c>
      <c r="R442">
        <v>0</v>
      </c>
      <c r="S442">
        <v>0</v>
      </c>
      <c r="U442">
        <v>1528193</v>
      </c>
      <c r="V442">
        <v>1528193</v>
      </c>
      <c r="W442">
        <v>0</v>
      </c>
      <c r="X442">
        <v>0</v>
      </c>
      <c r="Y442" t="s">
        <v>437</v>
      </c>
    </row>
    <row r="443" spans="1:25" x14ac:dyDescent="0.25">
      <c r="A443">
        <v>442</v>
      </c>
      <c r="B443">
        <v>62081</v>
      </c>
      <c r="C443">
        <v>0</v>
      </c>
      <c r="D443">
        <v>0</v>
      </c>
      <c r="E443" t="s">
        <v>814</v>
      </c>
      <c r="F443" t="s">
        <v>815</v>
      </c>
      <c r="G443">
        <v>1</v>
      </c>
      <c r="H443" s="6">
        <v>9891509</v>
      </c>
      <c r="I443" s="7">
        <v>45650</v>
      </c>
      <c r="J443" s="7">
        <v>45650</v>
      </c>
      <c r="K443">
        <v>15</v>
      </c>
      <c r="L443" t="s">
        <v>40</v>
      </c>
      <c r="M443" t="s">
        <v>5</v>
      </c>
      <c r="N443" t="s">
        <v>41</v>
      </c>
      <c r="O443" t="s">
        <v>54</v>
      </c>
      <c r="P443" t="s">
        <v>43</v>
      </c>
      <c r="Q443">
        <v>3.3</v>
      </c>
      <c r="R443">
        <v>2.5</v>
      </c>
      <c r="S443">
        <v>9.1999999999999993</v>
      </c>
      <c r="U443">
        <v>1483726</v>
      </c>
      <c r="V443">
        <v>326420</v>
      </c>
      <c r="W443">
        <v>247288</v>
      </c>
      <c r="X443">
        <v>910019</v>
      </c>
      <c r="Y443" t="s">
        <v>48</v>
      </c>
    </row>
    <row r="444" spans="1:25" x14ac:dyDescent="0.25">
      <c r="A444">
        <v>443</v>
      </c>
      <c r="B444">
        <v>62119</v>
      </c>
      <c r="C444">
        <v>0</v>
      </c>
      <c r="D444">
        <v>0</v>
      </c>
      <c r="E444" t="s">
        <v>816</v>
      </c>
      <c r="F444" t="s">
        <v>817</v>
      </c>
      <c r="G444">
        <v>1</v>
      </c>
      <c r="H444" s="6">
        <v>3988173</v>
      </c>
      <c r="I444" s="7">
        <v>45650</v>
      </c>
      <c r="J444" s="7">
        <v>45650</v>
      </c>
      <c r="K444">
        <v>15</v>
      </c>
      <c r="L444" t="s">
        <v>40</v>
      </c>
      <c r="M444" t="s">
        <v>1</v>
      </c>
      <c r="N444" t="s">
        <v>41</v>
      </c>
      <c r="O444" t="s">
        <v>87</v>
      </c>
      <c r="P444" t="s">
        <v>43</v>
      </c>
      <c r="Q444">
        <v>3.1</v>
      </c>
      <c r="R444">
        <v>11.9</v>
      </c>
      <c r="S444">
        <v>0</v>
      </c>
      <c r="U444">
        <v>598226</v>
      </c>
      <c r="V444">
        <v>123633</v>
      </c>
      <c r="W444">
        <v>474593</v>
      </c>
      <c r="X444">
        <v>0</v>
      </c>
      <c r="Y444" t="s">
        <v>437</v>
      </c>
    </row>
    <row r="445" spans="1:25" x14ac:dyDescent="0.25">
      <c r="A445">
        <v>444</v>
      </c>
      <c r="B445">
        <v>62078</v>
      </c>
      <c r="C445">
        <v>0</v>
      </c>
      <c r="D445">
        <v>0</v>
      </c>
      <c r="E445" t="s">
        <v>818</v>
      </c>
      <c r="F445" t="s">
        <v>819</v>
      </c>
      <c r="G445">
        <v>1</v>
      </c>
      <c r="H445" s="6">
        <v>8367391</v>
      </c>
      <c r="I445" s="7">
        <v>45650</v>
      </c>
      <c r="J445" s="7">
        <v>45650</v>
      </c>
      <c r="K445">
        <v>8</v>
      </c>
      <c r="L445" t="s">
        <v>40</v>
      </c>
      <c r="M445" t="s">
        <v>4</v>
      </c>
      <c r="N445" t="s">
        <v>41</v>
      </c>
      <c r="O445" t="s">
        <v>51</v>
      </c>
      <c r="P445" t="s">
        <v>43</v>
      </c>
      <c r="Q445">
        <v>8</v>
      </c>
      <c r="R445">
        <v>0</v>
      </c>
      <c r="S445">
        <v>0</v>
      </c>
      <c r="U445">
        <v>669391</v>
      </c>
      <c r="V445">
        <v>669391</v>
      </c>
      <c r="W445">
        <v>0</v>
      </c>
      <c r="X445">
        <v>0</v>
      </c>
      <c r="Y445" t="s">
        <v>44</v>
      </c>
    </row>
    <row r="446" spans="1:25" x14ac:dyDescent="0.25">
      <c r="A446">
        <v>445</v>
      </c>
      <c r="B446">
        <v>62025</v>
      </c>
      <c r="C446">
        <v>0</v>
      </c>
      <c r="D446">
        <v>0</v>
      </c>
      <c r="E446" t="s">
        <v>820</v>
      </c>
      <c r="F446" t="s">
        <v>821</v>
      </c>
      <c r="G446">
        <v>1</v>
      </c>
      <c r="H446" s="6">
        <v>15000000</v>
      </c>
      <c r="I446" s="7">
        <v>45650</v>
      </c>
      <c r="J446" s="7">
        <v>45650</v>
      </c>
      <c r="K446">
        <v>10</v>
      </c>
      <c r="L446" t="s">
        <v>40</v>
      </c>
      <c r="M446" t="s">
        <v>5</v>
      </c>
      <c r="N446" t="s">
        <v>41</v>
      </c>
      <c r="O446" t="s">
        <v>47</v>
      </c>
      <c r="P446" t="s">
        <v>43</v>
      </c>
      <c r="Q446">
        <v>10</v>
      </c>
      <c r="R446">
        <v>0</v>
      </c>
      <c r="S446">
        <v>0</v>
      </c>
      <c r="U446">
        <v>1500000</v>
      </c>
      <c r="V446">
        <v>1500000</v>
      </c>
      <c r="W446">
        <v>0</v>
      </c>
      <c r="X446">
        <v>0</v>
      </c>
      <c r="Y446" t="s">
        <v>48</v>
      </c>
    </row>
    <row r="447" spans="1:25" x14ac:dyDescent="0.25">
      <c r="A447">
        <v>446</v>
      </c>
      <c r="B447">
        <v>62115</v>
      </c>
      <c r="C447">
        <v>0</v>
      </c>
      <c r="D447">
        <v>0</v>
      </c>
      <c r="E447" t="s">
        <v>822</v>
      </c>
      <c r="F447" t="s">
        <v>823</v>
      </c>
      <c r="G447">
        <v>1</v>
      </c>
      <c r="H447" s="6">
        <v>1800000</v>
      </c>
      <c r="I447" s="7">
        <v>45650</v>
      </c>
      <c r="J447" s="7">
        <v>45650</v>
      </c>
      <c r="K447">
        <v>10</v>
      </c>
      <c r="L447" t="s">
        <v>40</v>
      </c>
      <c r="M447" t="s">
        <v>5</v>
      </c>
      <c r="N447" t="s">
        <v>41</v>
      </c>
      <c r="O447" t="s">
        <v>57</v>
      </c>
      <c r="P447" t="s">
        <v>43</v>
      </c>
      <c r="Q447">
        <v>10</v>
      </c>
      <c r="R447">
        <v>0</v>
      </c>
      <c r="S447">
        <v>0</v>
      </c>
      <c r="U447">
        <v>180000</v>
      </c>
      <c r="V447">
        <v>180000</v>
      </c>
      <c r="W447">
        <v>0</v>
      </c>
      <c r="X447">
        <v>0</v>
      </c>
      <c r="Y447" t="s">
        <v>109</v>
      </c>
    </row>
    <row r="448" spans="1:25" x14ac:dyDescent="0.25">
      <c r="A448">
        <v>447</v>
      </c>
      <c r="B448">
        <v>62118</v>
      </c>
      <c r="C448">
        <v>0</v>
      </c>
      <c r="D448">
        <v>0</v>
      </c>
      <c r="E448" t="s">
        <v>824</v>
      </c>
      <c r="F448" t="s">
        <v>825</v>
      </c>
      <c r="G448">
        <v>1</v>
      </c>
      <c r="H448" s="6">
        <v>603123271</v>
      </c>
      <c r="I448" s="7">
        <v>45650</v>
      </c>
      <c r="J448" s="7">
        <v>45650</v>
      </c>
      <c r="K448">
        <v>15</v>
      </c>
      <c r="L448" t="s">
        <v>40</v>
      </c>
      <c r="M448" t="s">
        <v>1</v>
      </c>
      <c r="N448" t="s">
        <v>41</v>
      </c>
      <c r="O448" t="s">
        <v>87</v>
      </c>
      <c r="P448" t="s">
        <v>43</v>
      </c>
      <c r="Q448">
        <v>3.1</v>
      </c>
      <c r="R448">
        <v>11.9</v>
      </c>
      <c r="S448">
        <v>0</v>
      </c>
      <c r="U448">
        <v>90468491</v>
      </c>
      <c r="V448">
        <v>18696821</v>
      </c>
      <c r="W448">
        <v>71771669</v>
      </c>
      <c r="X448">
        <v>0</v>
      </c>
      <c r="Y448" t="s">
        <v>437</v>
      </c>
    </row>
    <row r="449" spans="1:25" x14ac:dyDescent="0.25">
      <c r="A449">
        <v>448</v>
      </c>
      <c r="B449">
        <v>62120</v>
      </c>
      <c r="C449">
        <v>0</v>
      </c>
      <c r="D449">
        <v>0</v>
      </c>
      <c r="E449" t="s">
        <v>771</v>
      </c>
      <c r="F449" t="s">
        <v>772</v>
      </c>
      <c r="G449">
        <v>1</v>
      </c>
      <c r="H449" s="6">
        <v>13830000</v>
      </c>
      <c r="I449" s="7">
        <v>45650</v>
      </c>
      <c r="J449" s="7">
        <v>45650</v>
      </c>
      <c r="K449">
        <v>8</v>
      </c>
      <c r="L449" t="s">
        <v>40</v>
      </c>
      <c r="M449" t="s">
        <v>9</v>
      </c>
      <c r="N449" t="s">
        <v>41</v>
      </c>
      <c r="O449" t="s">
        <v>42</v>
      </c>
      <c r="P449" t="s">
        <v>43</v>
      </c>
      <c r="Q449">
        <v>8</v>
      </c>
      <c r="R449">
        <v>0</v>
      </c>
      <c r="S449">
        <v>0</v>
      </c>
      <c r="U449">
        <v>1106400</v>
      </c>
      <c r="V449">
        <v>1106400</v>
      </c>
      <c r="W449">
        <v>0</v>
      </c>
      <c r="X449">
        <v>0</v>
      </c>
      <c r="Y449" t="s">
        <v>250</v>
      </c>
    </row>
    <row r="450" spans="1:25" x14ac:dyDescent="0.25">
      <c r="A450">
        <v>449</v>
      </c>
      <c r="B450">
        <v>62121</v>
      </c>
      <c r="C450">
        <v>0</v>
      </c>
      <c r="D450">
        <v>0</v>
      </c>
      <c r="E450" t="s">
        <v>771</v>
      </c>
      <c r="F450" t="s">
        <v>772</v>
      </c>
      <c r="G450">
        <v>1</v>
      </c>
      <c r="H450" s="6">
        <v>13120000</v>
      </c>
      <c r="I450" s="7">
        <v>45650</v>
      </c>
      <c r="J450" s="7">
        <v>45650</v>
      </c>
      <c r="K450">
        <v>8</v>
      </c>
      <c r="L450" t="s">
        <v>40</v>
      </c>
      <c r="M450" t="s">
        <v>9</v>
      </c>
      <c r="N450" t="s">
        <v>41</v>
      </c>
      <c r="O450" t="s">
        <v>42</v>
      </c>
      <c r="P450" t="s">
        <v>43</v>
      </c>
      <c r="Q450">
        <v>8</v>
      </c>
      <c r="R450">
        <v>0</v>
      </c>
      <c r="S450">
        <v>0</v>
      </c>
      <c r="U450">
        <v>1049600</v>
      </c>
      <c r="V450">
        <v>1049600</v>
      </c>
      <c r="W450">
        <v>0</v>
      </c>
      <c r="X450">
        <v>0</v>
      </c>
      <c r="Y450" t="s">
        <v>250</v>
      </c>
    </row>
    <row r="451" spans="1:25" x14ac:dyDescent="0.25">
      <c r="A451">
        <v>450</v>
      </c>
      <c r="B451">
        <v>62116</v>
      </c>
      <c r="C451">
        <v>0</v>
      </c>
      <c r="D451">
        <v>0</v>
      </c>
      <c r="E451" t="s">
        <v>826</v>
      </c>
      <c r="F451" t="s">
        <v>827</v>
      </c>
      <c r="G451">
        <v>1</v>
      </c>
      <c r="H451" s="6">
        <v>12000000</v>
      </c>
      <c r="I451" s="7">
        <v>45650</v>
      </c>
      <c r="J451" s="7">
        <v>45650</v>
      </c>
      <c r="K451">
        <v>8</v>
      </c>
      <c r="L451" t="s">
        <v>40</v>
      </c>
      <c r="M451" t="s">
        <v>5</v>
      </c>
      <c r="N451" t="s">
        <v>41</v>
      </c>
      <c r="O451" t="s">
        <v>77</v>
      </c>
      <c r="P451" t="s">
        <v>43</v>
      </c>
      <c r="Q451">
        <v>8</v>
      </c>
      <c r="R451">
        <v>0</v>
      </c>
      <c r="S451">
        <v>0</v>
      </c>
      <c r="U451">
        <v>960000</v>
      </c>
      <c r="V451">
        <v>960000</v>
      </c>
      <c r="W451">
        <v>0</v>
      </c>
      <c r="X451">
        <v>0</v>
      </c>
      <c r="Y451" t="s">
        <v>72</v>
      </c>
    </row>
    <row r="452" spans="1:25" x14ac:dyDescent="0.25">
      <c r="A452">
        <v>451</v>
      </c>
      <c r="B452">
        <v>62117</v>
      </c>
      <c r="C452">
        <v>0</v>
      </c>
      <c r="D452">
        <v>0</v>
      </c>
      <c r="E452" t="s">
        <v>826</v>
      </c>
      <c r="F452" t="s">
        <v>827</v>
      </c>
      <c r="G452">
        <v>1</v>
      </c>
      <c r="H452" s="6">
        <v>2000000</v>
      </c>
      <c r="I452" s="7">
        <v>45650</v>
      </c>
      <c r="J452" s="7">
        <v>45650</v>
      </c>
      <c r="K452">
        <v>8</v>
      </c>
      <c r="L452" t="s">
        <v>40</v>
      </c>
      <c r="M452" t="s">
        <v>5</v>
      </c>
      <c r="N452" t="s">
        <v>41</v>
      </c>
      <c r="O452" t="s">
        <v>77</v>
      </c>
      <c r="P452" t="s">
        <v>43</v>
      </c>
      <c r="Q452">
        <v>8</v>
      </c>
      <c r="R452">
        <v>0</v>
      </c>
      <c r="S452">
        <v>0</v>
      </c>
      <c r="U452">
        <v>160000</v>
      </c>
      <c r="V452">
        <v>160000</v>
      </c>
      <c r="W452">
        <v>0</v>
      </c>
      <c r="X452">
        <v>0</v>
      </c>
      <c r="Y452" t="s">
        <v>72</v>
      </c>
    </row>
    <row r="453" spans="1:25" x14ac:dyDescent="0.25">
      <c r="A453">
        <v>452</v>
      </c>
      <c r="B453">
        <v>62114</v>
      </c>
      <c r="C453">
        <v>0</v>
      </c>
      <c r="D453">
        <v>0</v>
      </c>
      <c r="E453" t="s">
        <v>828</v>
      </c>
      <c r="F453" t="s">
        <v>829</v>
      </c>
      <c r="G453">
        <v>1</v>
      </c>
      <c r="H453" s="6">
        <v>25556609</v>
      </c>
      <c r="I453" s="7">
        <v>45650</v>
      </c>
      <c r="J453" s="7">
        <v>45650</v>
      </c>
      <c r="K453">
        <v>15</v>
      </c>
      <c r="L453" t="s">
        <v>40</v>
      </c>
      <c r="M453" t="s">
        <v>5</v>
      </c>
      <c r="N453" t="s">
        <v>41</v>
      </c>
      <c r="O453" t="s">
        <v>47</v>
      </c>
      <c r="P453" t="s">
        <v>43</v>
      </c>
      <c r="Q453">
        <v>15</v>
      </c>
      <c r="R453">
        <v>0</v>
      </c>
      <c r="S453">
        <v>0</v>
      </c>
      <c r="U453">
        <v>3833491</v>
      </c>
      <c r="V453">
        <v>3833491</v>
      </c>
      <c r="W453">
        <v>0</v>
      </c>
      <c r="X453">
        <v>0</v>
      </c>
      <c r="Y453" t="s">
        <v>799</v>
      </c>
    </row>
    <row r="454" spans="1:25" x14ac:dyDescent="0.25">
      <c r="A454">
        <v>453</v>
      </c>
      <c r="B454">
        <v>62103</v>
      </c>
      <c r="C454">
        <v>0</v>
      </c>
      <c r="D454">
        <v>0</v>
      </c>
      <c r="E454" t="s">
        <v>830</v>
      </c>
      <c r="F454" t="s">
        <v>831</v>
      </c>
      <c r="G454">
        <v>1</v>
      </c>
      <c r="H454" s="6">
        <v>700000</v>
      </c>
      <c r="I454" s="7">
        <v>45650</v>
      </c>
      <c r="J454" s="7">
        <v>45650</v>
      </c>
      <c r="K454">
        <v>8</v>
      </c>
      <c r="L454" t="s">
        <v>40</v>
      </c>
      <c r="M454" t="s">
        <v>5</v>
      </c>
      <c r="N454" t="s">
        <v>41</v>
      </c>
      <c r="O454" t="s">
        <v>77</v>
      </c>
      <c r="P454" t="s">
        <v>43</v>
      </c>
      <c r="Q454">
        <v>8</v>
      </c>
      <c r="R454">
        <v>0</v>
      </c>
      <c r="S454">
        <v>0</v>
      </c>
      <c r="U454">
        <v>56000</v>
      </c>
      <c r="V454">
        <v>56000</v>
      </c>
      <c r="W454">
        <v>0</v>
      </c>
      <c r="X454">
        <v>0</v>
      </c>
      <c r="Y454" t="s">
        <v>44</v>
      </c>
    </row>
    <row r="455" spans="1:25" x14ac:dyDescent="0.25">
      <c r="A455">
        <v>454</v>
      </c>
      <c r="B455">
        <v>62104</v>
      </c>
      <c r="C455">
        <v>0</v>
      </c>
      <c r="D455">
        <v>0</v>
      </c>
      <c r="E455" t="s">
        <v>830</v>
      </c>
      <c r="F455" t="s">
        <v>831</v>
      </c>
      <c r="G455">
        <v>1</v>
      </c>
      <c r="H455" s="6">
        <v>7000000</v>
      </c>
      <c r="I455" s="7">
        <v>45650</v>
      </c>
      <c r="J455" s="7">
        <v>45650</v>
      </c>
      <c r="K455">
        <v>8</v>
      </c>
      <c r="L455" t="s">
        <v>40</v>
      </c>
      <c r="M455" t="s">
        <v>5</v>
      </c>
      <c r="N455" t="s">
        <v>41</v>
      </c>
      <c r="O455" t="s">
        <v>77</v>
      </c>
      <c r="P455" t="s">
        <v>43</v>
      </c>
      <c r="Q455">
        <v>8</v>
      </c>
      <c r="R455">
        <v>0</v>
      </c>
      <c r="S455">
        <v>0</v>
      </c>
      <c r="U455">
        <v>560000</v>
      </c>
      <c r="V455">
        <v>560000</v>
      </c>
      <c r="W455">
        <v>0</v>
      </c>
      <c r="X455">
        <v>0</v>
      </c>
      <c r="Y455" t="s">
        <v>44</v>
      </c>
    </row>
    <row r="456" spans="1:25" x14ac:dyDescent="0.25">
      <c r="A456">
        <v>455</v>
      </c>
      <c r="B456">
        <v>62093</v>
      </c>
      <c r="C456">
        <v>0</v>
      </c>
      <c r="D456">
        <v>0</v>
      </c>
      <c r="E456" t="s">
        <v>832</v>
      </c>
      <c r="F456" t="s">
        <v>833</v>
      </c>
      <c r="G456">
        <v>1</v>
      </c>
      <c r="H456" s="6">
        <v>288631</v>
      </c>
      <c r="I456" s="7">
        <v>45650</v>
      </c>
      <c r="J456" s="7">
        <v>45650</v>
      </c>
      <c r="K456">
        <v>6</v>
      </c>
      <c r="L456" t="s">
        <v>40</v>
      </c>
      <c r="M456" t="s">
        <v>5</v>
      </c>
      <c r="N456" t="s">
        <v>41</v>
      </c>
      <c r="O456" t="s">
        <v>77</v>
      </c>
      <c r="P456" t="s">
        <v>43</v>
      </c>
      <c r="Q456">
        <v>6</v>
      </c>
      <c r="R456">
        <v>0</v>
      </c>
      <c r="S456">
        <v>0</v>
      </c>
      <c r="U456">
        <v>17318</v>
      </c>
      <c r="V456">
        <v>17318</v>
      </c>
      <c r="W456">
        <v>0</v>
      </c>
      <c r="X456">
        <v>0</v>
      </c>
      <c r="Y456" t="s">
        <v>250</v>
      </c>
    </row>
    <row r="457" spans="1:25" x14ac:dyDescent="0.25">
      <c r="A457">
        <v>456</v>
      </c>
      <c r="B457">
        <v>62084</v>
      </c>
      <c r="C457">
        <v>0</v>
      </c>
      <c r="D457">
        <v>0</v>
      </c>
      <c r="E457" t="s">
        <v>834</v>
      </c>
      <c r="F457" t="s">
        <v>835</v>
      </c>
      <c r="G457">
        <v>1</v>
      </c>
      <c r="H457" s="6">
        <v>3959892</v>
      </c>
      <c r="I457" s="7">
        <v>45650</v>
      </c>
      <c r="J457" s="7">
        <v>45650</v>
      </c>
      <c r="K457">
        <v>15</v>
      </c>
      <c r="L457" t="s">
        <v>40</v>
      </c>
      <c r="M457" t="s">
        <v>5</v>
      </c>
      <c r="N457" t="s">
        <v>41</v>
      </c>
      <c r="O457" t="s">
        <v>57</v>
      </c>
      <c r="P457" t="s">
        <v>43</v>
      </c>
      <c r="Q457">
        <v>5</v>
      </c>
      <c r="R457">
        <v>10</v>
      </c>
      <c r="S457">
        <v>0</v>
      </c>
      <c r="U457">
        <v>593984</v>
      </c>
      <c r="V457">
        <v>197995</v>
      </c>
      <c r="W457">
        <v>395989</v>
      </c>
      <c r="X457">
        <v>0</v>
      </c>
      <c r="Y457" t="s">
        <v>94</v>
      </c>
    </row>
    <row r="458" spans="1:25" x14ac:dyDescent="0.25">
      <c r="A458">
        <v>457</v>
      </c>
      <c r="B458">
        <v>62085</v>
      </c>
      <c r="C458">
        <v>0</v>
      </c>
      <c r="D458">
        <v>0</v>
      </c>
      <c r="E458" t="s">
        <v>834</v>
      </c>
      <c r="F458" t="s">
        <v>835</v>
      </c>
      <c r="G458">
        <v>1</v>
      </c>
      <c r="H458" s="6">
        <v>3959892</v>
      </c>
      <c r="I458" s="7">
        <v>45650</v>
      </c>
      <c r="J458" s="7">
        <v>45650</v>
      </c>
      <c r="K458">
        <v>15</v>
      </c>
      <c r="L458" t="s">
        <v>40</v>
      </c>
      <c r="M458" t="s">
        <v>5</v>
      </c>
      <c r="N458" t="s">
        <v>41</v>
      </c>
      <c r="O458" t="s">
        <v>57</v>
      </c>
      <c r="P458" t="s">
        <v>43</v>
      </c>
      <c r="Q458">
        <v>5</v>
      </c>
      <c r="R458">
        <v>10</v>
      </c>
      <c r="S458">
        <v>0</v>
      </c>
      <c r="U458">
        <v>593984</v>
      </c>
      <c r="V458">
        <v>197995</v>
      </c>
      <c r="W458">
        <v>395989</v>
      </c>
      <c r="X458">
        <v>0</v>
      </c>
      <c r="Y458" t="s">
        <v>94</v>
      </c>
    </row>
    <row r="459" spans="1:25" x14ac:dyDescent="0.25">
      <c r="A459">
        <v>458</v>
      </c>
      <c r="B459">
        <v>62082</v>
      </c>
      <c r="C459">
        <v>0</v>
      </c>
      <c r="D459">
        <v>0</v>
      </c>
      <c r="E459" t="s">
        <v>836</v>
      </c>
      <c r="F459" t="s">
        <v>837</v>
      </c>
      <c r="G459">
        <v>1</v>
      </c>
      <c r="H459" s="6">
        <v>2500000</v>
      </c>
      <c r="I459" s="7">
        <v>45650</v>
      </c>
      <c r="J459" s="7">
        <v>45650</v>
      </c>
      <c r="K459">
        <v>15</v>
      </c>
      <c r="L459" t="s">
        <v>40</v>
      </c>
      <c r="M459" t="s">
        <v>5</v>
      </c>
      <c r="N459" t="s">
        <v>41</v>
      </c>
      <c r="O459" t="s">
        <v>47</v>
      </c>
      <c r="P459" t="s">
        <v>43</v>
      </c>
      <c r="Q459">
        <v>4</v>
      </c>
      <c r="R459">
        <v>11</v>
      </c>
      <c r="S459">
        <v>0</v>
      </c>
      <c r="U459">
        <v>375000</v>
      </c>
      <c r="V459">
        <v>100000</v>
      </c>
      <c r="W459">
        <v>275000</v>
      </c>
      <c r="X459">
        <v>0</v>
      </c>
      <c r="Y459" t="s">
        <v>109</v>
      </c>
    </row>
    <row r="460" spans="1:25" x14ac:dyDescent="0.25">
      <c r="A460">
        <v>459</v>
      </c>
      <c r="B460">
        <v>62083</v>
      </c>
      <c r="C460">
        <v>0</v>
      </c>
      <c r="D460">
        <v>0</v>
      </c>
      <c r="E460" t="s">
        <v>836</v>
      </c>
      <c r="F460" t="s">
        <v>837</v>
      </c>
      <c r="G460">
        <v>1</v>
      </c>
      <c r="H460" s="6">
        <v>3326242</v>
      </c>
      <c r="I460" s="7">
        <v>45650</v>
      </c>
      <c r="J460" s="7">
        <v>45650</v>
      </c>
      <c r="K460">
        <v>15</v>
      </c>
      <c r="L460" t="s">
        <v>40</v>
      </c>
      <c r="M460" t="s">
        <v>5</v>
      </c>
      <c r="N460" t="s">
        <v>41</v>
      </c>
      <c r="O460" t="s">
        <v>47</v>
      </c>
      <c r="P460" t="s">
        <v>43</v>
      </c>
      <c r="Q460">
        <v>4</v>
      </c>
      <c r="R460">
        <v>11</v>
      </c>
      <c r="S460">
        <v>0</v>
      </c>
      <c r="U460">
        <v>498936</v>
      </c>
      <c r="V460">
        <v>133050</v>
      </c>
      <c r="W460">
        <v>365887</v>
      </c>
      <c r="X460">
        <v>0</v>
      </c>
      <c r="Y460" t="s">
        <v>109</v>
      </c>
    </row>
    <row r="461" spans="1:25" x14ac:dyDescent="0.25">
      <c r="A461">
        <v>460</v>
      </c>
      <c r="B461">
        <v>62099</v>
      </c>
      <c r="C461">
        <v>0</v>
      </c>
      <c r="D461">
        <v>0</v>
      </c>
      <c r="E461" t="s">
        <v>838</v>
      </c>
      <c r="F461" t="s">
        <v>839</v>
      </c>
      <c r="G461">
        <v>1</v>
      </c>
      <c r="H461" s="6">
        <v>6761390</v>
      </c>
      <c r="I461" s="7">
        <v>45650</v>
      </c>
      <c r="J461" s="7">
        <v>45650</v>
      </c>
      <c r="K461" t="s">
        <v>757</v>
      </c>
      <c r="L461" t="s">
        <v>40</v>
      </c>
      <c r="M461" t="s">
        <v>5</v>
      </c>
      <c r="N461" t="s">
        <v>41</v>
      </c>
      <c r="O461" t="s">
        <v>47</v>
      </c>
      <c r="P461" t="s">
        <v>43</v>
      </c>
      <c r="Q461">
        <v>3.45</v>
      </c>
      <c r="R461">
        <v>0.42</v>
      </c>
      <c r="S461">
        <v>0</v>
      </c>
      <c r="U461">
        <v>261666</v>
      </c>
      <c r="V461">
        <v>233268</v>
      </c>
      <c r="W461">
        <v>28398</v>
      </c>
      <c r="X461">
        <v>0</v>
      </c>
      <c r="Y461" t="s">
        <v>44</v>
      </c>
    </row>
    <row r="462" spans="1:25" x14ac:dyDescent="0.25">
      <c r="A462">
        <v>461</v>
      </c>
      <c r="B462">
        <v>62086</v>
      </c>
      <c r="C462">
        <v>0</v>
      </c>
      <c r="D462">
        <v>0</v>
      </c>
      <c r="E462" t="s">
        <v>840</v>
      </c>
      <c r="F462" t="s">
        <v>841</v>
      </c>
      <c r="G462">
        <v>1</v>
      </c>
      <c r="H462" s="6">
        <v>4888202</v>
      </c>
      <c r="I462" s="7">
        <v>45650</v>
      </c>
      <c r="J462" s="7">
        <v>45650</v>
      </c>
      <c r="K462">
        <v>15</v>
      </c>
      <c r="L462" t="s">
        <v>40</v>
      </c>
      <c r="M462" t="s">
        <v>5</v>
      </c>
      <c r="N462" t="s">
        <v>41</v>
      </c>
      <c r="O462" t="s">
        <v>54</v>
      </c>
      <c r="P462" t="s">
        <v>43</v>
      </c>
      <c r="Q462">
        <v>5</v>
      </c>
      <c r="R462">
        <v>10</v>
      </c>
      <c r="S462">
        <v>0</v>
      </c>
      <c r="U462">
        <v>733230</v>
      </c>
      <c r="V462">
        <v>244410</v>
      </c>
      <c r="W462">
        <v>488820</v>
      </c>
      <c r="X462">
        <v>0</v>
      </c>
      <c r="Y462" t="s">
        <v>48</v>
      </c>
    </row>
    <row r="463" spans="1:25" x14ac:dyDescent="0.25">
      <c r="A463">
        <v>462</v>
      </c>
      <c r="B463">
        <v>62076</v>
      </c>
      <c r="C463">
        <v>0</v>
      </c>
      <c r="D463">
        <v>0</v>
      </c>
      <c r="E463" t="s">
        <v>842</v>
      </c>
      <c r="F463" t="s">
        <v>843</v>
      </c>
      <c r="G463">
        <v>1</v>
      </c>
      <c r="H463" s="6">
        <v>2000000</v>
      </c>
      <c r="I463" s="7">
        <v>45650</v>
      </c>
      <c r="J463" s="7">
        <v>45650</v>
      </c>
      <c r="K463">
        <v>10</v>
      </c>
      <c r="L463" t="s">
        <v>40</v>
      </c>
      <c r="M463" t="s">
        <v>5</v>
      </c>
      <c r="N463" t="s">
        <v>41</v>
      </c>
      <c r="O463" t="s">
        <v>77</v>
      </c>
      <c r="P463" t="s">
        <v>43</v>
      </c>
      <c r="Q463">
        <v>10</v>
      </c>
      <c r="R463">
        <v>0</v>
      </c>
      <c r="S463">
        <v>0</v>
      </c>
      <c r="U463">
        <v>200000</v>
      </c>
      <c r="V463">
        <v>200000</v>
      </c>
      <c r="W463">
        <v>0</v>
      </c>
      <c r="X463">
        <v>0</v>
      </c>
      <c r="Y463" t="s">
        <v>250</v>
      </c>
    </row>
    <row r="464" spans="1:25" x14ac:dyDescent="0.25">
      <c r="A464">
        <v>463</v>
      </c>
      <c r="B464">
        <v>62125</v>
      </c>
      <c r="C464">
        <v>0</v>
      </c>
      <c r="D464">
        <v>0</v>
      </c>
      <c r="E464" t="s">
        <v>844</v>
      </c>
      <c r="F464" t="s">
        <v>845</v>
      </c>
      <c r="G464">
        <v>1</v>
      </c>
      <c r="I464" s="7">
        <v>45650</v>
      </c>
      <c r="J464" s="7">
        <v>45650</v>
      </c>
      <c r="K464">
        <v>15</v>
      </c>
      <c r="L464" t="s">
        <v>40</v>
      </c>
      <c r="M464" t="s">
        <v>5</v>
      </c>
      <c r="N464" t="s">
        <v>41</v>
      </c>
      <c r="O464" t="s">
        <v>77</v>
      </c>
      <c r="P464" t="s">
        <v>43</v>
      </c>
      <c r="Q464">
        <v>8</v>
      </c>
      <c r="R464">
        <v>7</v>
      </c>
      <c r="S464">
        <v>0</v>
      </c>
      <c r="U464">
        <v>0</v>
      </c>
      <c r="V464">
        <v>0</v>
      </c>
      <c r="W464">
        <v>0</v>
      </c>
      <c r="X464">
        <v>0</v>
      </c>
      <c r="Y464" t="s">
        <v>48</v>
      </c>
    </row>
    <row r="465" spans="1:25" x14ac:dyDescent="0.25">
      <c r="A465">
        <v>464</v>
      </c>
      <c r="B465">
        <v>62214</v>
      </c>
      <c r="C465">
        <v>0</v>
      </c>
      <c r="D465">
        <v>0</v>
      </c>
      <c r="E465" t="s">
        <v>846</v>
      </c>
      <c r="F465" t="s">
        <v>847</v>
      </c>
      <c r="G465">
        <v>1</v>
      </c>
      <c r="H465" s="6">
        <v>5000000</v>
      </c>
      <c r="I465" s="7">
        <v>45650</v>
      </c>
      <c r="J465" s="7">
        <v>45650</v>
      </c>
      <c r="K465">
        <v>7</v>
      </c>
      <c r="L465" t="s">
        <v>40</v>
      </c>
      <c r="M465" t="s">
        <v>5</v>
      </c>
      <c r="N465" t="s">
        <v>41</v>
      </c>
      <c r="O465" t="s">
        <v>57</v>
      </c>
      <c r="P465" t="s">
        <v>43</v>
      </c>
      <c r="Q465">
        <v>7</v>
      </c>
      <c r="R465">
        <v>0</v>
      </c>
      <c r="S465">
        <v>0</v>
      </c>
      <c r="U465">
        <v>350000</v>
      </c>
      <c r="V465">
        <v>350000</v>
      </c>
      <c r="W465">
        <v>0</v>
      </c>
      <c r="X465">
        <v>0</v>
      </c>
      <c r="Y465" t="s">
        <v>48</v>
      </c>
    </row>
    <row r="466" spans="1:25" x14ac:dyDescent="0.25">
      <c r="A466">
        <v>465</v>
      </c>
      <c r="B466">
        <v>62092</v>
      </c>
      <c r="C466">
        <v>0</v>
      </c>
      <c r="D466">
        <v>0</v>
      </c>
      <c r="E466" t="s">
        <v>846</v>
      </c>
      <c r="F466" t="s">
        <v>847</v>
      </c>
      <c r="G466">
        <v>1</v>
      </c>
      <c r="H466" s="6">
        <v>5000000</v>
      </c>
      <c r="I466" s="7">
        <v>45650</v>
      </c>
      <c r="J466" s="7">
        <v>45650</v>
      </c>
      <c r="K466">
        <v>7</v>
      </c>
      <c r="L466" t="s">
        <v>40</v>
      </c>
      <c r="M466" t="s">
        <v>5</v>
      </c>
      <c r="N466" t="s">
        <v>41</v>
      </c>
      <c r="O466" t="s">
        <v>57</v>
      </c>
      <c r="P466" t="s">
        <v>43</v>
      </c>
      <c r="Q466">
        <v>7</v>
      </c>
      <c r="R466">
        <v>0</v>
      </c>
      <c r="S466">
        <v>0</v>
      </c>
      <c r="U466">
        <v>350000</v>
      </c>
      <c r="V466">
        <v>350000</v>
      </c>
      <c r="W466">
        <v>0</v>
      </c>
      <c r="X466">
        <v>0</v>
      </c>
      <c r="Y466" t="s">
        <v>48</v>
      </c>
    </row>
    <row r="467" spans="1:25" x14ac:dyDescent="0.25">
      <c r="A467">
        <v>466</v>
      </c>
      <c r="B467">
        <v>62122</v>
      </c>
      <c r="C467">
        <v>0</v>
      </c>
      <c r="D467">
        <v>0</v>
      </c>
      <c r="E467" t="s">
        <v>848</v>
      </c>
      <c r="F467" t="s">
        <v>849</v>
      </c>
      <c r="G467">
        <v>1</v>
      </c>
      <c r="H467" s="6">
        <v>462278</v>
      </c>
      <c r="I467" s="7">
        <v>45650</v>
      </c>
      <c r="J467" s="7">
        <v>45650</v>
      </c>
      <c r="K467">
        <v>15</v>
      </c>
      <c r="L467" t="s">
        <v>40</v>
      </c>
      <c r="M467" t="s">
        <v>5</v>
      </c>
      <c r="N467" t="s">
        <v>41</v>
      </c>
      <c r="O467" t="s">
        <v>47</v>
      </c>
      <c r="P467" t="s">
        <v>43</v>
      </c>
      <c r="Q467">
        <v>4</v>
      </c>
      <c r="R467">
        <v>11</v>
      </c>
      <c r="S467">
        <v>0</v>
      </c>
      <c r="U467">
        <v>69342</v>
      </c>
      <c r="V467">
        <v>18491</v>
      </c>
      <c r="W467">
        <v>50851</v>
      </c>
      <c r="X467">
        <v>0</v>
      </c>
      <c r="Y467" t="s">
        <v>109</v>
      </c>
    </row>
    <row r="468" spans="1:25" x14ac:dyDescent="0.25">
      <c r="A468">
        <v>467</v>
      </c>
      <c r="B468">
        <v>62123</v>
      </c>
      <c r="C468">
        <v>0</v>
      </c>
      <c r="D468">
        <v>0</v>
      </c>
      <c r="E468" t="s">
        <v>848</v>
      </c>
      <c r="F468" t="s">
        <v>849</v>
      </c>
      <c r="G468">
        <v>1</v>
      </c>
      <c r="H468" s="6">
        <v>300000</v>
      </c>
      <c r="I468" s="7">
        <v>45650</v>
      </c>
      <c r="J468" s="7">
        <v>45650</v>
      </c>
      <c r="K468">
        <v>15</v>
      </c>
      <c r="L468" t="s">
        <v>40</v>
      </c>
      <c r="M468" t="s">
        <v>5</v>
      </c>
      <c r="N468" t="s">
        <v>41</v>
      </c>
      <c r="O468" t="s">
        <v>47</v>
      </c>
      <c r="P468" t="s">
        <v>43</v>
      </c>
      <c r="Q468">
        <v>4</v>
      </c>
      <c r="R468">
        <v>11</v>
      </c>
      <c r="S468">
        <v>0</v>
      </c>
      <c r="U468">
        <v>45000</v>
      </c>
      <c r="V468">
        <v>12000</v>
      </c>
      <c r="W468">
        <v>33000</v>
      </c>
      <c r="X468">
        <v>0</v>
      </c>
      <c r="Y468" t="s">
        <v>109</v>
      </c>
    </row>
    <row r="469" spans="1:25" x14ac:dyDescent="0.25">
      <c r="A469">
        <v>468</v>
      </c>
      <c r="B469">
        <v>62128</v>
      </c>
      <c r="C469">
        <v>0</v>
      </c>
      <c r="D469">
        <v>0</v>
      </c>
      <c r="E469" t="s">
        <v>850</v>
      </c>
      <c r="F469" t="s">
        <v>851</v>
      </c>
      <c r="G469">
        <v>1</v>
      </c>
      <c r="H469" s="6">
        <v>74809496</v>
      </c>
      <c r="I469" s="7">
        <v>45650</v>
      </c>
      <c r="J469" s="7">
        <v>45650</v>
      </c>
      <c r="K469" t="s">
        <v>757</v>
      </c>
      <c r="L469" t="s">
        <v>40</v>
      </c>
      <c r="M469" t="s">
        <v>5</v>
      </c>
      <c r="N469" t="s">
        <v>41</v>
      </c>
      <c r="O469" t="s">
        <v>47</v>
      </c>
      <c r="P469" t="s">
        <v>43</v>
      </c>
      <c r="Q469">
        <v>3.45</v>
      </c>
      <c r="R469">
        <v>0.42</v>
      </c>
      <c r="S469">
        <v>0</v>
      </c>
      <c r="U469">
        <v>2895127</v>
      </c>
      <c r="V469">
        <v>2580928</v>
      </c>
      <c r="W469">
        <v>314200</v>
      </c>
      <c r="X469">
        <v>0</v>
      </c>
      <c r="Y469" t="s">
        <v>44</v>
      </c>
    </row>
    <row r="470" spans="1:25" x14ac:dyDescent="0.25">
      <c r="A470">
        <v>469</v>
      </c>
      <c r="B470">
        <v>62079</v>
      </c>
      <c r="C470">
        <v>0</v>
      </c>
      <c r="D470">
        <v>0</v>
      </c>
      <c r="E470" t="s">
        <v>852</v>
      </c>
      <c r="F470" t="s">
        <v>853</v>
      </c>
      <c r="G470">
        <v>1</v>
      </c>
      <c r="H470" s="6">
        <v>4500000</v>
      </c>
      <c r="I470" s="7">
        <v>45650</v>
      </c>
      <c r="J470" s="7">
        <v>45650</v>
      </c>
      <c r="K470">
        <v>10</v>
      </c>
      <c r="L470" t="s">
        <v>40</v>
      </c>
      <c r="M470" t="s">
        <v>5</v>
      </c>
      <c r="N470" t="s">
        <v>41</v>
      </c>
      <c r="O470" t="s">
        <v>47</v>
      </c>
      <c r="P470" t="s">
        <v>43</v>
      </c>
      <c r="Q470">
        <v>10</v>
      </c>
      <c r="R470">
        <v>0</v>
      </c>
      <c r="S470">
        <v>0</v>
      </c>
      <c r="U470">
        <v>450000</v>
      </c>
      <c r="V470">
        <v>450000</v>
      </c>
      <c r="W470">
        <v>0</v>
      </c>
      <c r="X470">
        <v>0</v>
      </c>
      <c r="Y470" t="s">
        <v>48</v>
      </c>
    </row>
    <row r="471" spans="1:25" x14ac:dyDescent="0.25">
      <c r="A471">
        <v>470</v>
      </c>
      <c r="B471">
        <v>62080</v>
      </c>
      <c r="C471">
        <v>0</v>
      </c>
      <c r="D471">
        <v>0</v>
      </c>
      <c r="E471" t="s">
        <v>852</v>
      </c>
      <c r="F471" t="s">
        <v>853</v>
      </c>
      <c r="G471">
        <v>1</v>
      </c>
      <c r="H471" s="6">
        <v>7000000</v>
      </c>
      <c r="I471" s="7">
        <v>45650</v>
      </c>
      <c r="J471" s="7">
        <v>45650</v>
      </c>
      <c r="K471">
        <v>10</v>
      </c>
      <c r="L471" t="s">
        <v>40</v>
      </c>
      <c r="M471" t="s">
        <v>5</v>
      </c>
      <c r="N471" t="s">
        <v>41</v>
      </c>
      <c r="O471" t="s">
        <v>47</v>
      </c>
      <c r="P471" t="s">
        <v>43</v>
      </c>
      <c r="Q471">
        <v>10</v>
      </c>
      <c r="R471">
        <v>0</v>
      </c>
      <c r="S471">
        <v>0</v>
      </c>
      <c r="U471">
        <v>700000</v>
      </c>
      <c r="V471">
        <v>700000</v>
      </c>
      <c r="W471">
        <v>0</v>
      </c>
      <c r="X471">
        <v>0</v>
      </c>
      <c r="Y471" t="s">
        <v>48</v>
      </c>
    </row>
    <row r="472" spans="1:25" x14ac:dyDescent="0.25">
      <c r="A472">
        <v>471</v>
      </c>
      <c r="B472">
        <v>62105</v>
      </c>
      <c r="C472">
        <v>0</v>
      </c>
      <c r="D472">
        <v>0</v>
      </c>
      <c r="E472" t="s">
        <v>743</v>
      </c>
      <c r="F472" t="s">
        <v>744</v>
      </c>
      <c r="G472">
        <v>1</v>
      </c>
      <c r="H472" s="6">
        <v>3000000</v>
      </c>
      <c r="I472" s="7">
        <v>45650</v>
      </c>
      <c r="J472" s="7">
        <v>45650</v>
      </c>
      <c r="K472">
        <v>5</v>
      </c>
      <c r="L472" t="s">
        <v>40</v>
      </c>
      <c r="M472" t="s">
        <v>7</v>
      </c>
      <c r="N472" t="s">
        <v>41</v>
      </c>
      <c r="O472" t="s">
        <v>64</v>
      </c>
      <c r="P472" t="s">
        <v>43</v>
      </c>
      <c r="Q472">
        <v>5</v>
      </c>
      <c r="R472">
        <v>0</v>
      </c>
      <c r="S472">
        <v>0</v>
      </c>
      <c r="U472">
        <v>150000</v>
      </c>
      <c r="V472">
        <v>150000</v>
      </c>
      <c r="W472">
        <v>0</v>
      </c>
      <c r="X472">
        <v>0</v>
      </c>
      <c r="Y472" t="s">
        <v>94</v>
      </c>
    </row>
    <row r="473" spans="1:25" x14ac:dyDescent="0.25">
      <c r="A473">
        <v>472</v>
      </c>
      <c r="B473">
        <v>62107</v>
      </c>
      <c r="C473">
        <v>0</v>
      </c>
      <c r="D473">
        <v>0</v>
      </c>
      <c r="E473" t="s">
        <v>854</v>
      </c>
      <c r="F473" t="s">
        <v>855</v>
      </c>
      <c r="G473">
        <v>1</v>
      </c>
      <c r="I473" s="7">
        <v>45650</v>
      </c>
      <c r="J473" s="7">
        <v>45650</v>
      </c>
      <c r="K473">
        <v>15</v>
      </c>
      <c r="L473" t="s">
        <v>40</v>
      </c>
      <c r="M473" t="s">
        <v>7</v>
      </c>
      <c r="N473" t="s">
        <v>41</v>
      </c>
      <c r="O473" t="s">
        <v>64</v>
      </c>
      <c r="P473" t="s">
        <v>43</v>
      </c>
      <c r="Q473">
        <v>12</v>
      </c>
      <c r="R473">
        <v>3</v>
      </c>
      <c r="S473">
        <v>0</v>
      </c>
      <c r="U473">
        <v>0</v>
      </c>
      <c r="V473">
        <v>0</v>
      </c>
      <c r="W473">
        <v>0</v>
      </c>
      <c r="X473">
        <v>0</v>
      </c>
      <c r="Y473" t="s">
        <v>72</v>
      </c>
    </row>
    <row r="474" spans="1:25" x14ac:dyDescent="0.25">
      <c r="A474">
        <v>473</v>
      </c>
      <c r="B474">
        <v>62108</v>
      </c>
      <c r="C474">
        <v>0</v>
      </c>
      <c r="D474">
        <v>0</v>
      </c>
      <c r="E474" t="s">
        <v>854</v>
      </c>
      <c r="F474" t="s">
        <v>855</v>
      </c>
      <c r="G474">
        <v>1</v>
      </c>
      <c r="H474" s="6">
        <v>1108650</v>
      </c>
      <c r="I474" s="7">
        <v>45650</v>
      </c>
      <c r="J474" s="7">
        <v>45650</v>
      </c>
      <c r="K474">
        <v>15</v>
      </c>
      <c r="L474" t="s">
        <v>40</v>
      </c>
      <c r="M474" t="s">
        <v>7</v>
      </c>
      <c r="N474" t="s">
        <v>41</v>
      </c>
      <c r="O474" t="s">
        <v>64</v>
      </c>
      <c r="P474" t="s">
        <v>43</v>
      </c>
      <c r="Q474">
        <v>12</v>
      </c>
      <c r="R474">
        <v>3</v>
      </c>
      <c r="S474">
        <v>0</v>
      </c>
      <c r="U474">
        <v>166298</v>
      </c>
      <c r="V474">
        <v>133038</v>
      </c>
      <c r="W474">
        <v>33260</v>
      </c>
      <c r="X474">
        <v>0</v>
      </c>
      <c r="Y474" t="s">
        <v>72</v>
      </c>
    </row>
    <row r="475" spans="1:25" x14ac:dyDescent="0.25">
      <c r="A475">
        <v>474</v>
      </c>
      <c r="B475">
        <v>62109</v>
      </c>
      <c r="C475">
        <v>0</v>
      </c>
      <c r="D475">
        <v>0</v>
      </c>
      <c r="E475" t="s">
        <v>854</v>
      </c>
      <c r="F475" t="s">
        <v>855</v>
      </c>
      <c r="G475">
        <v>1</v>
      </c>
      <c r="H475" s="6">
        <v>7000000</v>
      </c>
      <c r="I475" s="7">
        <v>45650</v>
      </c>
      <c r="J475" s="7">
        <v>45650</v>
      </c>
      <c r="K475">
        <v>15</v>
      </c>
      <c r="L475" t="s">
        <v>40</v>
      </c>
      <c r="M475" t="s">
        <v>7</v>
      </c>
      <c r="N475" t="s">
        <v>41</v>
      </c>
      <c r="O475" t="s">
        <v>64</v>
      </c>
      <c r="P475" t="s">
        <v>43</v>
      </c>
      <c r="Q475">
        <v>12</v>
      </c>
      <c r="R475">
        <v>3</v>
      </c>
      <c r="S475">
        <v>0</v>
      </c>
      <c r="U475">
        <v>1050000</v>
      </c>
      <c r="V475">
        <v>840000</v>
      </c>
      <c r="W475">
        <v>210000</v>
      </c>
      <c r="X475">
        <v>0</v>
      </c>
      <c r="Y475" t="s">
        <v>72</v>
      </c>
    </row>
    <row r="476" spans="1:25" x14ac:dyDescent="0.25">
      <c r="A476">
        <v>475</v>
      </c>
      <c r="B476">
        <v>62110</v>
      </c>
      <c r="C476">
        <v>0</v>
      </c>
      <c r="D476">
        <v>0</v>
      </c>
      <c r="E476" t="s">
        <v>854</v>
      </c>
      <c r="F476" t="s">
        <v>855</v>
      </c>
      <c r="G476">
        <v>1</v>
      </c>
      <c r="H476" s="6">
        <v>7000000</v>
      </c>
      <c r="I476" s="7">
        <v>45650</v>
      </c>
      <c r="J476" s="7">
        <v>45650</v>
      </c>
      <c r="K476">
        <v>15</v>
      </c>
      <c r="L476" t="s">
        <v>40</v>
      </c>
      <c r="M476" t="s">
        <v>7</v>
      </c>
      <c r="N476" t="s">
        <v>41</v>
      </c>
      <c r="O476" t="s">
        <v>64</v>
      </c>
      <c r="P476" t="s">
        <v>43</v>
      </c>
      <c r="Q476">
        <v>12</v>
      </c>
      <c r="R476">
        <v>3</v>
      </c>
      <c r="S476">
        <v>0</v>
      </c>
      <c r="U476">
        <v>1050000</v>
      </c>
      <c r="V476">
        <v>840000</v>
      </c>
      <c r="W476">
        <v>210000</v>
      </c>
      <c r="X476">
        <v>0</v>
      </c>
      <c r="Y476" t="s">
        <v>72</v>
      </c>
    </row>
    <row r="477" spans="1:25" x14ac:dyDescent="0.25">
      <c r="A477">
        <v>476</v>
      </c>
      <c r="B477">
        <v>62111</v>
      </c>
      <c r="C477">
        <v>0</v>
      </c>
      <c r="D477">
        <v>0</v>
      </c>
      <c r="E477" t="s">
        <v>854</v>
      </c>
      <c r="F477" t="s">
        <v>855</v>
      </c>
      <c r="G477">
        <v>1</v>
      </c>
      <c r="H477" s="6">
        <v>7000000</v>
      </c>
      <c r="I477" s="7">
        <v>45650</v>
      </c>
      <c r="J477" s="7">
        <v>45650</v>
      </c>
      <c r="K477">
        <v>15</v>
      </c>
      <c r="L477" t="s">
        <v>40</v>
      </c>
      <c r="M477" t="s">
        <v>7</v>
      </c>
      <c r="N477" t="s">
        <v>41</v>
      </c>
      <c r="O477" t="s">
        <v>64</v>
      </c>
      <c r="P477" t="s">
        <v>43</v>
      </c>
      <c r="Q477">
        <v>12</v>
      </c>
      <c r="R477">
        <v>3</v>
      </c>
      <c r="S477">
        <v>0</v>
      </c>
      <c r="U477">
        <v>1050000</v>
      </c>
      <c r="V477">
        <v>840000</v>
      </c>
      <c r="W477">
        <v>210000</v>
      </c>
      <c r="X477">
        <v>0</v>
      </c>
      <c r="Y477" t="s">
        <v>72</v>
      </c>
    </row>
    <row r="478" spans="1:25" x14ac:dyDescent="0.25">
      <c r="A478">
        <v>477</v>
      </c>
      <c r="B478">
        <v>62112</v>
      </c>
      <c r="C478">
        <v>0</v>
      </c>
      <c r="D478">
        <v>0</v>
      </c>
      <c r="E478" t="s">
        <v>854</v>
      </c>
      <c r="F478" t="s">
        <v>855</v>
      </c>
      <c r="G478">
        <v>1</v>
      </c>
      <c r="H478" s="6">
        <v>7000000</v>
      </c>
      <c r="I478" s="7">
        <v>45650</v>
      </c>
      <c r="J478" s="7">
        <v>45650</v>
      </c>
      <c r="K478">
        <v>15</v>
      </c>
      <c r="L478" t="s">
        <v>40</v>
      </c>
      <c r="M478" t="s">
        <v>7</v>
      </c>
      <c r="N478" t="s">
        <v>41</v>
      </c>
      <c r="O478" t="s">
        <v>64</v>
      </c>
      <c r="P478" t="s">
        <v>43</v>
      </c>
      <c r="Q478">
        <v>12</v>
      </c>
      <c r="R478">
        <v>3</v>
      </c>
      <c r="S478">
        <v>0</v>
      </c>
      <c r="U478">
        <v>1050000</v>
      </c>
      <c r="V478">
        <v>840000</v>
      </c>
      <c r="W478">
        <v>210000</v>
      </c>
      <c r="X478">
        <v>0</v>
      </c>
      <c r="Y478" t="s">
        <v>72</v>
      </c>
    </row>
    <row r="479" spans="1:25" x14ac:dyDescent="0.25">
      <c r="A479">
        <v>478</v>
      </c>
      <c r="B479">
        <v>62096</v>
      </c>
      <c r="C479">
        <v>0</v>
      </c>
      <c r="D479">
        <v>0</v>
      </c>
      <c r="E479" t="s">
        <v>856</v>
      </c>
      <c r="F479" t="s">
        <v>857</v>
      </c>
      <c r="G479">
        <v>1</v>
      </c>
      <c r="H479" s="6">
        <v>5248960</v>
      </c>
      <c r="I479" s="7">
        <v>45650</v>
      </c>
      <c r="J479" s="7">
        <v>45650</v>
      </c>
      <c r="K479" t="s">
        <v>757</v>
      </c>
      <c r="L479" t="s">
        <v>40</v>
      </c>
      <c r="M479" t="s">
        <v>5</v>
      </c>
      <c r="N479" t="s">
        <v>41</v>
      </c>
      <c r="O479" t="s">
        <v>47</v>
      </c>
      <c r="P479" t="s">
        <v>43</v>
      </c>
      <c r="Q479">
        <v>3.45</v>
      </c>
      <c r="R479">
        <v>0.42</v>
      </c>
      <c r="S479">
        <v>0</v>
      </c>
      <c r="U479">
        <v>203135</v>
      </c>
      <c r="V479">
        <v>181089</v>
      </c>
      <c r="W479">
        <v>22046</v>
      </c>
      <c r="X479">
        <v>0</v>
      </c>
      <c r="Y479" t="s">
        <v>44</v>
      </c>
    </row>
    <row r="480" spans="1:25" x14ac:dyDescent="0.25">
      <c r="A480">
        <v>479</v>
      </c>
      <c r="B480">
        <v>62097</v>
      </c>
      <c r="C480">
        <v>0</v>
      </c>
      <c r="D480">
        <v>0</v>
      </c>
      <c r="E480" t="s">
        <v>856</v>
      </c>
      <c r="F480" t="s">
        <v>857</v>
      </c>
      <c r="G480">
        <v>1</v>
      </c>
      <c r="H480" s="6">
        <v>7000000</v>
      </c>
      <c r="I480" s="7">
        <v>45650</v>
      </c>
      <c r="J480" s="7">
        <v>45650</v>
      </c>
      <c r="K480" t="s">
        <v>757</v>
      </c>
      <c r="L480" t="s">
        <v>40</v>
      </c>
      <c r="M480" t="s">
        <v>5</v>
      </c>
      <c r="N480" t="s">
        <v>41</v>
      </c>
      <c r="O480" t="s">
        <v>47</v>
      </c>
      <c r="P480" t="s">
        <v>43</v>
      </c>
      <c r="Q480">
        <v>3.45</v>
      </c>
      <c r="R480">
        <v>0.42</v>
      </c>
      <c r="S480">
        <v>0</v>
      </c>
      <c r="U480">
        <v>270900</v>
      </c>
      <c r="V480">
        <v>241500</v>
      </c>
      <c r="W480">
        <v>29400</v>
      </c>
      <c r="X480">
        <v>0</v>
      </c>
      <c r="Y480" t="s">
        <v>44</v>
      </c>
    </row>
    <row r="481" spans="1:25" x14ac:dyDescent="0.25">
      <c r="A481">
        <v>480</v>
      </c>
      <c r="B481">
        <v>62098</v>
      </c>
      <c r="C481">
        <v>0</v>
      </c>
      <c r="D481">
        <v>0</v>
      </c>
      <c r="E481" t="s">
        <v>856</v>
      </c>
      <c r="F481" t="s">
        <v>857</v>
      </c>
      <c r="G481">
        <v>1</v>
      </c>
      <c r="H481" s="6">
        <v>7000000</v>
      </c>
      <c r="I481" s="7">
        <v>45650</v>
      </c>
      <c r="J481" s="7">
        <v>45650</v>
      </c>
      <c r="K481" t="s">
        <v>757</v>
      </c>
      <c r="L481" t="s">
        <v>40</v>
      </c>
      <c r="M481" t="s">
        <v>5</v>
      </c>
      <c r="N481" t="s">
        <v>41</v>
      </c>
      <c r="O481" t="s">
        <v>47</v>
      </c>
      <c r="P481" t="s">
        <v>43</v>
      </c>
      <c r="Q481">
        <v>3.45</v>
      </c>
      <c r="R481">
        <v>0.42</v>
      </c>
      <c r="S481">
        <v>0</v>
      </c>
      <c r="U481">
        <v>270900</v>
      </c>
      <c r="V481">
        <v>241500</v>
      </c>
      <c r="W481">
        <v>29400</v>
      </c>
      <c r="X481">
        <v>0</v>
      </c>
      <c r="Y481" t="s">
        <v>44</v>
      </c>
    </row>
    <row r="482" spans="1:25" x14ac:dyDescent="0.25">
      <c r="A482">
        <v>481</v>
      </c>
      <c r="B482">
        <v>62113</v>
      </c>
      <c r="C482">
        <v>0</v>
      </c>
      <c r="D482">
        <v>0</v>
      </c>
      <c r="E482" t="s">
        <v>858</v>
      </c>
      <c r="F482" t="s">
        <v>859</v>
      </c>
      <c r="G482">
        <v>1</v>
      </c>
      <c r="H482" s="6">
        <v>2500000</v>
      </c>
      <c r="I482" s="7">
        <v>45650</v>
      </c>
      <c r="J482" s="7">
        <v>45650</v>
      </c>
      <c r="K482">
        <v>15</v>
      </c>
      <c r="L482" t="s">
        <v>40</v>
      </c>
      <c r="M482" t="s">
        <v>3</v>
      </c>
      <c r="N482" t="s">
        <v>41</v>
      </c>
      <c r="O482" t="s">
        <v>51</v>
      </c>
      <c r="P482" t="s">
        <v>43</v>
      </c>
      <c r="Q482">
        <v>15</v>
      </c>
      <c r="R482">
        <v>0</v>
      </c>
      <c r="S482">
        <v>0</v>
      </c>
      <c r="U482">
        <v>375000</v>
      </c>
      <c r="V482">
        <v>375000</v>
      </c>
      <c r="W482">
        <v>0</v>
      </c>
      <c r="X482">
        <v>0</v>
      </c>
      <c r="Y482" t="s">
        <v>67</v>
      </c>
    </row>
    <row r="483" spans="1:25" x14ac:dyDescent="0.25">
      <c r="A483">
        <v>482</v>
      </c>
      <c r="B483">
        <v>62127</v>
      </c>
      <c r="C483">
        <v>0</v>
      </c>
      <c r="D483">
        <v>0</v>
      </c>
      <c r="E483" t="s">
        <v>860</v>
      </c>
      <c r="F483" t="s">
        <v>861</v>
      </c>
      <c r="G483">
        <v>1</v>
      </c>
      <c r="H483" s="6">
        <v>217412</v>
      </c>
      <c r="I483" s="7">
        <v>45650</v>
      </c>
      <c r="J483" s="7">
        <v>45650</v>
      </c>
      <c r="K483">
        <v>15</v>
      </c>
      <c r="L483" t="s">
        <v>40</v>
      </c>
      <c r="M483" t="s">
        <v>3</v>
      </c>
      <c r="N483" t="s">
        <v>41</v>
      </c>
      <c r="O483" t="s">
        <v>51</v>
      </c>
      <c r="P483" t="s">
        <v>43</v>
      </c>
      <c r="Q483">
        <v>15</v>
      </c>
      <c r="R483">
        <v>0</v>
      </c>
      <c r="S483">
        <v>0</v>
      </c>
      <c r="U483">
        <v>32612</v>
      </c>
      <c r="V483">
        <v>32612</v>
      </c>
      <c r="W483">
        <v>0</v>
      </c>
      <c r="X483">
        <v>0</v>
      </c>
      <c r="Y483" t="s">
        <v>48</v>
      </c>
    </row>
    <row r="484" spans="1:25" x14ac:dyDescent="0.25">
      <c r="A484">
        <v>483</v>
      </c>
      <c r="B484">
        <v>62126</v>
      </c>
      <c r="C484">
        <v>0</v>
      </c>
      <c r="D484">
        <v>0</v>
      </c>
      <c r="E484" t="s">
        <v>58</v>
      </c>
      <c r="F484" t="s">
        <v>59</v>
      </c>
      <c r="G484">
        <v>1</v>
      </c>
      <c r="H484" s="6">
        <v>3473438</v>
      </c>
      <c r="I484" s="7">
        <v>45650</v>
      </c>
      <c r="J484" s="7">
        <v>45650</v>
      </c>
      <c r="K484">
        <v>10</v>
      </c>
      <c r="L484" t="s">
        <v>40</v>
      </c>
      <c r="M484" t="s">
        <v>5</v>
      </c>
      <c r="N484" t="s">
        <v>41</v>
      </c>
      <c r="O484" t="s">
        <v>54</v>
      </c>
      <c r="P484" t="s">
        <v>43</v>
      </c>
      <c r="Q484">
        <v>10</v>
      </c>
      <c r="R484">
        <v>0</v>
      </c>
      <c r="S484">
        <v>0</v>
      </c>
      <c r="U484">
        <v>347344</v>
      </c>
      <c r="V484">
        <v>347344</v>
      </c>
      <c r="W484">
        <v>0</v>
      </c>
      <c r="X484">
        <v>0</v>
      </c>
      <c r="Y484" t="s">
        <v>44</v>
      </c>
    </row>
    <row r="485" spans="1:25" x14ac:dyDescent="0.25">
      <c r="A485">
        <v>484</v>
      </c>
      <c r="B485">
        <v>62100</v>
      </c>
      <c r="C485">
        <v>0</v>
      </c>
      <c r="D485">
        <v>0</v>
      </c>
      <c r="E485" t="s">
        <v>862</v>
      </c>
      <c r="F485" t="s">
        <v>863</v>
      </c>
      <c r="G485">
        <v>1</v>
      </c>
      <c r="I485" s="7">
        <v>45650</v>
      </c>
      <c r="J485" s="7">
        <v>45650</v>
      </c>
      <c r="K485" t="s">
        <v>757</v>
      </c>
      <c r="L485" t="s">
        <v>40</v>
      </c>
      <c r="M485" t="s">
        <v>5</v>
      </c>
      <c r="N485" t="s">
        <v>41</v>
      </c>
      <c r="O485" t="s">
        <v>47</v>
      </c>
      <c r="P485" t="s">
        <v>43</v>
      </c>
      <c r="Q485">
        <v>3.45</v>
      </c>
      <c r="R485">
        <v>0.42</v>
      </c>
      <c r="S485">
        <v>0</v>
      </c>
      <c r="U485">
        <v>0</v>
      </c>
      <c r="V485">
        <v>0</v>
      </c>
      <c r="W485">
        <v>0</v>
      </c>
      <c r="X485">
        <v>0</v>
      </c>
      <c r="Y485" t="s">
        <v>44</v>
      </c>
    </row>
    <row r="486" spans="1:25" x14ac:dyDescent="0.25">
      <c r="A486">
        <v>485</v>
      </c>
      <c r="B486">
        <v>62101</v>
      </c>
      <c r="C486">
        <v>0</v>
      </c>
      <c r="D486">
        <v>0</v>
      </c>
      <c r="E486" t="s">
        <v>862</v>
      </c>
      <c r="F486" t="s">
        <v>863</v>
      </c>
      <c r="G486">
        <v>1</v>
      </c>
      <c r="H486" s="6">
        <v>5866672</v>
      </c>
      <c r="I486" s="7">
        <v>45650</v>
      </c>
      <c r="J486" s="7">
        <v>45650</v>
      </c>
      <c r="K486" t="s">
        <v>757</v>
      </c>
      <c r="L486" t="s">
        <v>40</v>
      </c>
      <c r="M486" t="s">
        <v>5</v>
      </c>
      <c r="N486" t="s">
        <v>41</v>
      </c>
      <c r="O486" t="s">
        <v>47</v>
      </c>
      <c r="P486" t="s">
        <v>43</v>
      </c>
      <c r="Q486">
        <v>3.45</v>
      </c>
      <c r="R486">
        <v>0.42</v>
      </c>
      <c r="S486">
        <v>0</v>
      </c>
      <c r="U486">
        <v>227040</v>
      </c>
      <c r="V486">
        <v>202400</v>
      </c>
      <c r="W486">
        <v>24640</v>
      </c>
      <c r="X486">
        <v>0</v>
      </c>
      <c r="Y486" t="s">
        <v>44</v>
      </c>
    </row>
    <row r="487" spans="1:25" x14ac:dyDescent="0.25">
      <c r="A487">
        <v>486</v>
      </c>
      <c r="B487">
        <v>62102</v>
      </c>
      <c r="C487">
        <v>0</v>
      </c>
      <c r="D487">
        <v>0</v>
      </c>
      <c r="E487" t="s">
        <v>862</v>
      </c>
      <c r="F487" t="s">
        <v>863</v>
      </c>
      <c r="G487">
        <v>1</v>
      </c>
      <c r="H487" s="6">
        <v>7000000</v>
      </c>
      <c r="I487" s="7">
        <v>45650</v>
      </c>
      <c r="J487" s="7">
        <v>45650</v>
      </c>
      <c r="K487" t="s">
        <v>757</v>
      </c>
      <c r="L487" t="s">
        <v>40</v>
      </c>
      <c r="M487" t="s">
        <v>5</v>
      </c>
      <c r="N487" t="s">
        <v>41</v>
      </c>
      <c r="O487" t="s">
        <v>47</v>
      </c>
      <c r="P487" t="s">
        <v>43</v>
      </c>
      <c r="Q487">
        <v>3.45</v>
      </c>
      <c r="R487">
        <v>0.42</v>
      </c>
      <c r="S487">
        <v>0</v>
      </c>
      <c r="U487">
        <v>270900</v>
      </c>
      <c r="V487">
        <v>241500</v>
      </c>
      <c r="W487">
        <v>29400</v>
      </c>
      <c r="X487">
        <v>0</v>
      </c>
      <c r="Y487" t="s">
        <v>44</v>
      </c>
    </row>
    <row r="488" spans="1:25" x14ac:dyDescent="0.25">
      <c r="A488">
        <v>487</v>
      </c>
      <c r="B488">
        <v>62106</v>
      </c>
      <c r="C488">
        <v>0</v>
      </c>
      <c r="D488">
        <v>0</v>
      </c>
      <c r="E488" t="s">
        <v>864</v>
      </c>
      <c r="F488" t="s">
        <v>865</v>
      </c>
      <c r="G488">
        <v>1</v>
      </c>
      <c r="H488" s="6">
        <v>223452993</v>
      </c>
      <c r="I488" s="7">
        <v>45650</v>
      </c>
      <c r="J488" s="7">
        <v>45650</v>
      </c>
      <c r="K488" t="s">
        <v>866</v>
      </c>
      <c r="L488" t="s">
        <v>40</v>
      </c>
      <c r="M488" t="s">
        <v>9</v>
      </c>
      <c r="N488" t="s">
        <v>41</v>
      </c>
      <c r="O488" t="s">
        <v>42</v>
      </c>
      <c r="P488" t="s">
        <v>43</v>
      </c>
      <c r="Q488">
        <v>3.8</v>
      </c>
      <c r="R488">
        <v>0</v>
      </c>
      <c r="S488">
        <v>0</v>
      </c>
      <c r="U488">
        <v>8491214</v>
      </c>
      <c r="V488">
        <v>8491214</v>
      </c>
      <c r="W488">
        <v>0</v>
      </c>
      <c r="X488">
        <v>0</v>
      </c>
      <c r="Y488" t="s">
        <v>109</v>
      </c>
    </row>
    <row r="489" spans="1:25" x14ac:dyDescent="0.25">
      <c r="A489">
        <v>488</v>
      </c>
      <c r="B489">
        <v>62075</v>
      </c>
      <c r="C489">
        <v>0</v>
      </c>
      <c r="D489">
        <v>0</v>
      </c>
      <c r="E489" t="s">
        <v>867</v>
      </c>
      <c r="F489" t="s">
        <v>868</v>
      </c>
      <c r="G489">
        <v>1</v>
      </c>
      <c r="H489" s="6">
        <v>20000</v>
      </c>
      <c r="I489" s="7">
        <v>45650</v>
      </c>
      <c r="J489" s="7">
        <v>45650</v>
      </c>
      <c r="K489">
        <v>15</v>
      </c>
      <c r="L489" t="s">
        <v>40</v>
      </c>
      <c r="M489" t="s">
        <v>5</v>
      </c>
      <c r="N489" t="s">
        <v>41</v>
      </c>
      <c r="O489" t="s">
        <v>47</v>
      </c>
      <c r="P489" t="s">
        <v>43</v>
      </c>
      <c r="Q489">
        <v>15</v>
      </c>
      <c r="R489">
        <v>0</v>
      </c>
      <c r="S489">
        <v>0</v>
      </c>
      <c r="U489">
        <v>3000</v>
      </c>
      <c r="V489">
        <v>3000</v>
      </c>
      <c r="W489">
        <v>0</v>
      </c>
      <c r="X489">
        <v>0</v>
      </c>
      <c r="Y489" t="s">
        <v>94</v>
      </c>
    </row>
    <row r="490" spans="1:25" x14ac:dyDescent="0.25">
      <c r="A490">
        <v>489</v>
      </c>
      <c r="B490">
        <v>62077</v>
      </c>
      <c r="C490">
        <v>0</v>
      </c>
      <c r="D490">
        <v>0</v>
      </c>
      <c r="E490" t="s">
        <v>869</v>
      </c>
      <c r="F490" t="s">
        <v>870</v>
      </c>
      <c r="G490">
        <v>1</v>
      </c>
      <c r="H490" s="6">
        <v>11598903</v>
      </c>
      <c r="I490" s="7">
        <v>45650</v>
      </c>
      <c r="J490" s="7">
        <v>45650</v>
      </c>
      <c r="K490">
        <v>8</v>
      </c>
      <c r="L490" t="s">
        <v>40</v>
      </c>
      <c r="M490" t="s">
        <v>9</v>
      </c>
      <c r="N490" t="s">
        <v>41</v>
      </c>
      <c r="O490" t="s">
        <v>42</v>
      </c>
      <c r="P490" t="s">
        <v>43</v>
      </c>
      <c r="Q490">
        <v>8</v>
      </c>
      <c r="R490">
        <v>0</v>
      </c>
      <c r="S490">
        <v>0</v>
      </c>
      <c r="U490">
        <v>927912</v>
      </c>
      <c r="V490">
        <v>927912</v>
      </c>
      <c r="W490">
        <v>0</v>
      </c>
      <c r="X490">
        <v>0</v>
      </c>
      <c r="Y490" t="s">
        <v>44</v>
      </c>
    </row>
    <row r="491" spans="1:25" x14ac:dyDescent="0.25">
      <c r="A491">
        <v>490</v>
      </c>
      <c r="B491">
        <v>62072</v>
      </c>
      <c r="C491">
        <v>0</v>
      </c>
      <c r="D491">
        <v>0</v>
      </c>
      <c r="E491" t="s">
        <v>871</v>
      </c>
      <c r="F491" t="s">
        <v>872</v>
      </c>
      <c r="G491">
        <v>1</v>
      </c>
      <c r="H491" s="6">
        <v>50000000</v>
      </c>
      <c r="I491" s="7">
        <v>45649</v>
      </c>
      <c r="J491" s="7">
        <v>45649</v>
      </c>
      <c r="K491">
        <v>15</v>
      </c>
      <c r="L491" t="s">
        <v>40</v>
      </c>
      <c r="M491" t="s">
        <v>5</v>
      </c>
      <c r="N491" t="s">
        <v>41</v>
      </c>
      <c r="O491" t="s">
        <v>54</v>
      </c>
      <c r="P491" t="s">
        <v>43</v>
      </c>
      <c r="Q491">
        <v>5</v>
      </c>
      <c r="R491">
        <v>10</v>
      </c>
      <c r="S491">
        <v>0</v>
      </c>
      <c r="U491">
        <v>7500000</v>
      </c>
      <c r="V491">
        <v>2500000</v>
      </c>
      <c r="W491">
        <v>5000000</v>
      </c>
      <c r="X491">
        <v>0</v>
      </c>
      <c r="Y491" t="s">
        <v>48</v>
      </c>
    </row>
    <row r="492" spans="1:25" x14ac:dyDescent="0.25">
      <c r="A492">
        <v>491</v>
      </c>
      <c r="B492">
        <v>62046</v>
      </c>
      <c r="C492">
        <v>0</v>
      </c>
      <c r="D492">
        <v>0</v>
      </c>
      <c r="E492" t="s">
        <v>873</v>
      </c>
      <c r="F492" t="s">
        <v>874</v>
      </c>
      <c r="G492">
        <v>1</v>
      </c>
      <c r="H492" s="6">
        <v>2500000</v>
      </c>
      <c r="I492" s="7">
        <v>45649</v>
      </c>
      <c r="J492" s="7">
        <v>45649</v>
      </c>
      <c r="K492">
        <v>15</v>
      </c>
      <c r="L492" t="s">
        <v>40</v>
      </c>
      <c r="M492" t="s">
        <v>5</v>
      </c>
      <c r="N492" t="s">
        <v>41</v>
      </c>
      <c r="O492" t="s">
        <v>47</v>
      </c>
      <c r="P492" t="s">
        <v>43</v>
      </c>
      <c r="Q492">
        <v>4</v>
      </c>
      <c r="R492">
        <v>11</v>
      </c>
      <c r="S492">
        <v>0</v>
      </c>
      <c r="U492">
        <v>375000</v>
      </c>
      <c r="V492">
        <v>100000</v>
      </c>
      <c r="W492">
        <v>275000</v>
      </c>
      <c r="X492">
        <v>0</v>
      </c>
      <c r="Y492" t="s">
        <v>109</v>
      </c>
    </row>
    <row r="493" spans="1:25" x14ac:dyDescent="0.25">
      <c r="A493">
        <v>492</v>
      </c>
      <c r="B493">
        <v>62047</v>
      </c>
      <c r="C493">
        <v>0</v>
      </c>
      <c r="D493">
        <v>0</v>
      </c>
      <c r="E493" t="s">
        <v>873</v>
      </c>
      <c r="F493" t="s">
        <v>874</v>
      </c>
      <c r="G493">
        <v>1</v>
      </c>
      <c r="H493" s="6">
        <v>3659244</v>
      </c>
      <c r="I493" s="7">
        <v>45649</v>
      </c>
      <c r="J493" s="7">
        <v>45649</v>
      </c>
      <c r="K493">
        <v>15</v>
      </c>
      <c r="L493" t="s">
        <v>40</v>
      </c>
      <c r="M493" t="s">
        <v>5</v>
      </c>
      <c r="N493" t="s">
        <v>41</v>
      </c>
      <c r="O493" t="s">
        <v>47</v>
      </c>
      <c r="P493" t="s">
        <v>43</v>
      </c>
      <c r="Q493">
        <v>4</v>
      </c>
      <c r="R493">
        <v>11</v>
      </c>
      <c r="S493">
        <v>0</v>
      </c>
      <c r="U493">
        <v>548887</v>
      </c>
      <c r="V493">
        <v>146370</v>
      </c>
      <c r="W493">
        <v>402517</v>
      </c>
      <c r="X493">
        <v>0</v>
      </c>
      <c r="Y493" t="s">
        <v>109</v>
      </c>
    </row>
    <row r="494" spans="1:25" x14ac:dyDescent="0.25">
      <c r="A494">
        <v>493</v>
      </c>
      <c r="B494">
        <v>62060</v>
      </c>
      <c r="C494">
        <v>0</v>
      </c>
      <c r="D494">
        <v>0</v>
      </c>
      <c r="E494" t="s">
        <v>875</v>
      </c>
      <c r="F494" t="s">
        <v>876</v>
      </c>
      <c r="G494">
        <v>1</v>
      </c>
      <c r="H494" s="6">
        <v>219022</v>
      </c>
      <c r="I494" s="7">
        <v>45649</v>
      </c>
      <c r="J494" s="7">
        <v>45649</v>
      </c>
      <c r="K494">
        <v>10</v>
      </c>
      <c r="L494" t="s">
        <v>40</v>
      </c>
      <c r="M494" t="s">
        <v>9</v>
      </c>
      <c r="N494" t="s">
        <v>41</v>
      </c>
      <c r="O494" t="s">
        <v>42</v>
      </c>
      <c r="P494" t="s">
        <v>43</v>
      </c>
      <c r="Q494">
        <v>10</v>
      </c>
      <c r="R494">
        <v>0</v>
      </c>
      <c r="S494">
        <v>0</v>
      </c>
      <c r="U494">
        <v>21902</v>
      </c>
      <c r="V494">
        <v>21902</v>
      </c>
      <c r="W494">
        <v>0</v>
      </c>
      <c r="X494">
        <v>0</v>
      </c>
      <c r="Y494" t="s">
        <v>44</v>
      </c>
    </row>
    <row r="495" spans="1:25" x14ac:dyDescent="0.25">
      <c r="A495">
        <v>494</v>
      </c>
      <c r="B495">
        <v>62059</v>
      </c>
      <c r="C495">
        <v>0</v>
      </c>
      <c r="D495">
        <v>0</v>
      </c>
      <c r="E495" t="s">
        <v>877</v>
      </c>
      <c r="F495" t="s">
        <v>878</v>
      </c>
      <c r="G495">
        <v>1</v>
      </c>
      <c r="H495" s="6">
        <v>827289</v>
      </c>
      <c r="I495" s="7">
        <v>45649</v>
      </c>
      <c r="J495" s="7">
        <v>45649</v>
      </c>
      <c r="K495" t="s">
        <v>879</v>
      </c>
      <c r="L495" t="s">
        <v>40</v>
      </c>
      <c r="M495" t="s">
        <v>5</v>
      </c>
      <c r="N495" t="s">
        <v>41</v>
      </c>
      <c r="O495" t="s">
        <v>57</v>
      </c>
      <c r="P495" t="s">
        <v>43</v>
      </c>
      <c r="Q495">
        <v>8.5</v>
      </c>
      <c r="R495">
        <v>0</v>
      </c>
      <c r="S495">
        <v>0</v>
      </c>
      <c r="U495">
        <v>70320</v>
      </c>
      <c r="V495">
        <v>70320</v>
      </c>
      <c r="W495">
        <v>0</v>
      </c>
      <c r="X495">
        <v>0</v>
      </c>
      <c r="Y495" t="s">
        <v>48</v>
      </c>
    </row>
    <row r="496" spans="1:25" x14ac:dyDescent="0.25">
      <c r="A496">
        <v>495</v>
      </c>
      <c r="B496">
        <v>62048</v>
      </c>
      <c r="C496">
        <v>0</v>
      </c>
      <c r="D496">
        <v>0</v>
      </c>
      <c r="E496" t="s">
        <v>880</v>
      </c>
      <c r="F496" t="s">
        <v>881</v>
      </c>
      <c r="G496">
        <v>1</v>
      </c>
      <c r="H496" s="6">
        <v>2193921</v>
      </c>
      <c r="I496" s="7">
        <v>45649</v>
      </c>
      <c r="J496" s="7">
        <v>45649</v>
      </c>
      <c r="K496">
        <v>8</v>
      </c>
      <c r="L496" t="s">
        <v>40</v>
      </c>
      <c r="M496" t="s">
        <v>5</v>
      </c>
      <c r="N496" t="s">
        <v>41</v>
      </c>
      <c r="O496" t="s">
        <v>77</v>
      </c>
      <c r="P496" t="s">
        <v>43</v>
      </c>
      <c r="Q496">
        <v>8</v>
      </c>
      <c r="R496">
        <v>0</v>
      </c>
      <c r="S496">
        <v>0</v>
      </c>
      <c r="U496">
        <v>175514</v>
      </c>
      <c r="V496">
        <v>175514</v>
      </c>
      <c r="W496">
        <v>0</v>
      </c>
      <c r="X496">
        <v>0</v>
      </c>
      <c r="Y496" t="s">
        <v>81</v>
      </c>
    </row>
    <row r="497" spans="1:25" x14ac:dyDescent="0.25">
      <c r="A497">
        <v>496</v>
      </c>
      <c r="B497">
        <v>62056</v>
      </c>
      <c r="C497">
        <v>0</v>
      </c>
      <c r="D497">
        <v>0</v>
      </c>
      <c r="E497" t="s">
        <v>882</v>
      </c>
      <c r="F497" t="s">
        <v>883</v>
      </c>
      <c r="G497">
        <v>1</v>
      </c>
      <c r="H497" s="6">
        <v>7002000</v>
      </c>
      <c r="I497" s="7">
        <v>45649</v>
      </c>
      <c r="J497" s="7">
        <v>45649</v>
      </c>
      <c r="K497">
        <v>8</v>
      </c>
      <c r="L497" t="s">
        <v>40</v>
      </c>
      <c r="M497" t="s">
        <v>9</v>
      </c>
      <c r="N497" t="s">
        <v>41</v>
      </c>
      <c r="O497" t="s">
        <v>42</v>
      </c>
      <c r="P497" t="s">
        <v>43</v>
      </c>
      <c r="Q497">
        <v>8</v>
      </c>
      <c r="R497">
        <v>0</v>
      </c>
      <c r="S497">
        <v>0</v>
      </c>
      <c r="U497">
        <v>560160</v>
      </c>
      <c r="V497">
        <v>560160</v>
      </c>
      <c r="W497">
        <v>0</v>
      </c>
      <c r="X497">
        <v>0</v>
      </c>
      <c r="Y497" t="s">
        <v>250</v>
      </c>
    </row>
    <row r="498" spans="1:25" x14ac:dyDescent="0.25">
      <c r="A498">
        <v>497</v>
      </c>
      <c r="B498">
        <v>62062</v>
      </c>
      <c r="C498">
        <v>0</v>
      </c>
      <c r="D498">
        <v>0</v>
      </c>
      <c r="E498" t="s">
        <v>884</v>
      </c>
      <c r="F498" t="s">
        <v>885</v>
      </c>
      <c r="G498">
        <v>1</v>
      </c>
      <c r="H498" s="6">
        <v>1000000</v>
      </c>
      <c r="I498" s="7">
        <v>45649</v>
      </c>
      <c r="J498" s="7">
        <v>45649</v>
      </c>
      <c r="K498">
        <v>10</v>
      </c>
      <c r="L498" t="s">
        <v>40</v>
      </c>
      <c r="M498" t="s">
        <v>8</v>
      </c>
      <c r="N498" t="s">
        <v>41</v>
      </c>
      <c r="O498" t="s">
        <v>347</v>
      </c>
      <c r="P498" t="s">
        <v>43</v>
      </c>
      <c r="Q498">
        <v>10</v>
      </c>
      <c r="R498">
        <v>0</v>
      </c>
      <c r="S498">
        <v>0</v>
      </c>
      <c r="U498">
        <v>100000</v>
      </c>
      <c r="V498">
        <v>100000</v>
      </c>
      <c r="W498">
        <v>0</v>
      </c>
      <c r="X498">
        <v>0</v>
      </c>
      <c r="Y498" t="s">
        <v>109</v>
      </c>
    </row>
    <row r="499" spans="1:25" x14ac:dyDescent="0.25">
      <c r="A499">
        <v>498</v>
      </c>
      <c r="B499">
        <v>62057</v>
      </c>
      <c r="C499">
        <v>0</v>
      </c>
      <c r="D499">
        <v>0</v>
      </c>
      <c r="E499" t="s">
        <v>886</v>
      </c>
      <c r="F499" t="s">
        <v>887</v>
      </c>
      <c r="G499">
        <v>1</v>
      </c>
      <c r="H499" s="6">
        <v>11114930</v>
      </c>
      <c r="I499" s="7">
        <v>45649</v>
      </c>
      <c r="J499" s="7">
        <v>45649</v>
      </c>
      <c r="K499">
        <v>10</v>
      </c>
      <c r="L499" t="s">
        <v>40</v>
      </c>
      <c r="M499" t="s">
        <v>5</v>
      </c>
      <c r="N499" t="s">
        <v>41</v>
      </c>
      <c r="O499" t="s">
        <v>57</v>
      </c>
      <c r="P499" t="s">
        <v>43</v>
      </c>
      <c r="Q499">
        <v>10</v>
      </c>
      <c r="R499">
        <v>0</v>
      </c>
      <c r="S499">
        <v>0</v>
      </c>
      <c r="U499">
        <v>1111493</v>
      </c>
      <c r="V499">
        <v>1111493</v>
      </c>
      <c r="W499">
        <v>0</v>
      </c>
      <c r="X499">
        <v>0</v>
      </c>
      <c r="Y499" t="s">
        <v>48</v>
      </c>
    </row>
    <row r="500" spans="1:25" x14ac:dyDescent="0.25">
      <c r="A500">
        <v>499</v>
      </c>
      <c r="B500">
        <v>61627</v>
      </c>
      <c r="C500">
        <v>0</v>
      </c>
      <c r="D500">
        <v>0</v>
      </c>
      <c r="E500" t="s">
        <v>888</v>
      </c>
      <c r="F500" t="s">
        <v>889</v>
      </c>
      <c r="G500">
        <v>1</v>
      </c>
      <c r="H500" s="6">
        <v>12900000</v>
      </c>
      <c r="I500" s="7">
        <v>45649</v>
      </c>
      <c r="J500" s="7">
        <v>45649</v>
      </c>
      <c r="K500">
        <v>9</v>
      </c>
      <c r="L500" t="s">
        <v>40</v>
      </c>
      <c r="M500" t="s">
        <v>5</v>
      </c>
      <c r="N500" t="s">
        <v>41</v>
      </c>
      <c r="O500" t="s">
        <v>77</v>
      </c>
      <c r="P500" t="s">
        <v>43</v>
      </c>
      <c r="Q500">
        <v>9</v>
      </c>
      <c r="R500">
        <v>0</v>
      </c>
      <c r="S500">
        <v>0</v>
      </c>
      <c r="U500">
        <v>1161000</v>
      </c>
      <c r="V500">
        <v>1161000</v>
      </c>
      <c r="W500">
        <v>0</v>
      </c>
      <c r="X500">
        <v>0</v>
      </c>
      <c r="Y500" t="s">
        <v>48</v>
      </c>
    </row>
    <row r="501" spans="1:25" x14ac:dyDescent="0.25">
      <c r="A501">
        <v>500</v>
      </c>
      <c r="B501">
        <v>62051</v>
      </c>
      <c r="C501">
        <v>0</v>
      </c>
      <c r="D501">
        <v>0</v>
      </c>
      <c r="E501" t="s">
        <v>890</v>
      </c>
      <c r="F501" t="s">
        <v>891</v>
      </c>
      <c r="G501">
        <v>1</v>
      </c>
      <c r="H501" s="6">
        <v>7977792</v>
      </c>
      <c r="I501" s="7">
        <v>45649</v>
      </c>
      <c r="J501" s="7">
        <v>45649</v>
      </c>
      <c r="K501">
        <v>15</v>
      </c>
      <c r="L501" t="s">
        <v>40</v>
      </c>
      <c r="M501" t="s">
        <v>4</v>
      </c>
      <c r="N501" t="s">
        <v>41</v>
      </c>
      <c r="O501" t="s">
        <v>51</v>
      </c>
      <c r="P501" t="s">
        <v>43</v>
      </c>
      <c r="Q501">
        <v>5.5</v>
      </c>
      <c r="R501">
        <v>9.5</v>
      </c>
      <c r="S501">
        <v>0</v>
      </c>
      <c r="U501">
        <v>1196669</v>
      </c>
      <c r="V501">
        <v>438779</v>
      </c>
      <c r="W501">
        <v>757890</v>
      </c>
      <c r="X501">
        <v>0</v>
      </c>
      <c r="Y501" t="s">
        <v>67</v>
      </c>
    </row>
    <row r="502" spans="1:25" x14ac:dyDescent="0.25">
      <c r="A502">
        <v>501</v>
      </c>
      <c r="B502">
        <v>62053</v>
      </c>
      <c r="C502">
        <v>0</v>
      </c>
      <c r="D502">
        <v>0</v>
      </c>
      <c r="E502" t="s">
        <v>892</v>
      </c>
      <c r="F502" t="s">
        <v>893</v>
      </c>
      <c r="G502">
        <v>1</v>
      </c>
      <c r="H502" s="6">
        <v>800000</v>
      </c>
      <c r="I502" s="7">
        <v>45649</v>
      </c>
      <c r="J502" s="7">
        <v>45649</v>
      </c>
      <c r="K502">
        <v>15</v>
      </c>
      <c r="L502" t="s">
        <v>40</v>
      </c>
      <c r="M502" t="s">
        <v>5</v>
      </c>
      <c r="N502" t="s">
        <v>41</v>
      </c>
      <c r="O502" t="s">
        <v>54</v>
      </c>
      <c r="P502" t="s">
        <v>43</v>
      </c>
      <c r="Q502">
        <v>3</v>
      </c>
      <c r="R502">
        <v>12</v>
      </c>
      <c r="S502">
        <v>0</v>
      </c>
      <c r="U502">
        <v>120000</v>
      </c>
      <c r="V502">
        <v>24000</v>
      </c>
      <c r="W502">
        <v>96000</v>
      </c>
      <c r="X502">
        <v>0</v>
      </c>
      <c r="Y502" t="s">
        <v>72</v>
      </c>
    </row>
    <row r="503" spans="1:25" x14ac:dyDescent="0.25">
      <c r="A503">
        <v>502</v>
      </c>
      <c r="B503">
        <v>62069</v>
      </c>
      <c r="C503">
        <v>0</v>
      </c>
      <c r="D503">
        <v>0</v>
      </c>
      <c r="E503" t="s">
        <v>894</v>
      </c>
      <c r="F503" t="s">
        <v>895</v>
      </c>
      <c r="G503">
        <v>1</v>
      </c>
      <c r="H503" s="6">
        <v>782178</v>
      </c>
      <c r="I503" s="7">
        <v>45649</v>
      </c>
      <c r="J503" s="7">
        <v>45649</v>
      </c>
      <c r="K503">
        <v>15</v>
      </c>
      <c r="L503" t="s">
        <v>40</v>
      </c>
      <c r="M503" t="s">
        <v>5</v>
      </c>
      <c r="N503" t="s">
        <v>41</v>
      </c>
      <c r="O503" t="s">
        <v>47</v>
      </c>
      <c r="P503" t="s">
        <v>43</v>
      </c>
      <c r="Q503">
        <v>6</v>
      </c>
      <c r="R503">
        <v>9</v>
      </c>
      <c r="S503">
        <v>0</v>
      </c>
      <c r="U503">
        <v>117327</v>
      </c>
      <c r="V503">
        <v>46931</v>
      </c>
      <c r="W503">
        <v>70396</v>
      </c>
      <c r="X503">
        <v>0</v>
      </c>
      <c r="Y503" t="s">
        <v>48</v>
      </c>
    </row>
    <row r="504" spans="1:25" x14ac:dyDescent="0.25">
      <c r="A504">
        <v>503</v>
      </c>
      <c r="B504">
        <v>62055</v>
      </c>
      <c r="C504">
        <v>0</v>
      </c>
      <c r="D504">
        <v>0</v>
      </c>
      <c r="E504" t="s">
        <v>896</v>
      </c>
      <c r="F504" t="s">
        <v>897</v>
      </c>
      <c r="G504">
        <v>1</v>
      </c>
      <c r="H504" s="6">
        <v>308000</v>
      </c>
      <c r="I504" s="7">
        <v>45649</v>
      </c>
      <c r="J504" s="7">
        <v>45649</v>
      </c>
      <c r="K504">
        <v>8</v>
      </c>
      <c r="L504" t="s">
        <v>40</v>
      </c>
      <c r="M504" t="s">
        <v>9</v>
      </c>
      <c r="N504" t="s">
        <v>41</v>
      </c>
      <c r="O504" t="s">
        <v>42</v>
      </c>
      <c r="P504" t="s">
        <v>43</v>
      </c>
      <c r="Q504">
        <v>8</v>
      </c>
      <c r="R504">
        <v>0</v>
      </c>
      <c r="S504">
        <v>0</v>
      </c>
      <c r="U504">
        <v>24640</v>
      </c>
      <c r="V504">
        <v>24640</v>
      </c>
      <c r="W504">
        <v>0</v>
      </c>
      <c r="X504">
        <v>0</v>
      </c>
      <c r="Y504" t="s">
        <v>44</v>
      </c>
    </row>
    <row r="505" spans="1:25" x14ac:dyDescent="0.25">
      <c r="A505">
        <v>504</v>
      </c>
      <c r="B505">
        <v>62066</v>
      </c>
      <c r="C505">
        <v>0</v>
      </c>
      <c r="D505">
        <v>0</v>
      </c>
      <c r="E505" t="s">
        <v>898</v>
      </c>
      <c r="F505" t="s">
        <v>899</v>
      </c>
      <c r="G505">
        <v>1</v>
      </c>
      <c r="H505" s="6">
        <v>74200</v>
      </c>
      <c r="I505" s="7">
        <v>45649</v>
      </c>
      <c r="J505" s="7">
        <v>45649</v>
      </c>
      <c r="K505">
        <v>15</v>
      </c>
      <c r="L505" t="s">
        <v>40</v>
      </c>
      <c r="M505" t="s">
        <v>5</v>
      </c>
      <c r="N505" t="s">
        <v>41</v>
      </c>
      <c r="O505" t="s">
        <v>47</v>
      </c>
      <c r="P505" t="s">
        <v>43</v>
      </c>
      <c r="Q505">
        <v>6</v>
      </c>
      <c r="R505">
        <v>9</v>
      </c>
      <c r="S505">
        <v>0</v>
      </c>
      <c r="U505">
        <v>11130</v>
      </c>
      <c r="V505">
        <v>4452</v>
      </c>
      <c r="W505">
        <v>6678</v>
      </c>
      <c r="X505">
        <v>0</v>
      </c>
      <c r="Y505" t="s">
        <v>229</v>
      </c>
    </row>
    <row r="506" spans="1:25" x14ac:dyDescent="0.25">
      <c r="A506">
        <v>505</v>
      </c>
      <c r="B506">
        <v>62067</v>
      </c>
      <c r="C506">
        <v>0</v>
      </c>
      <c r="D506">
        <v>0</v>
      </c>
      <c r="E506" t="s">
        <v>898</v>
      </c>
      <c r="F506" t="s">
        <v>899</v>
      </c>
      <c r="G506">
        <v>1</v>
      </c>
      <c r="H506" s="6">
        <v>3872327</v>
      </c>
      <c r="I506" s="7">
        <v>45649</v>
      </c>
      <c r="J506" s="7">
        <v>45649</v>
      </c>
      <c r="K506">
        <v>15</v>
      </c>
      <c r="L506" t="s">
        <v>40</v>
      </c>
      <c r="M506" t="s">
        <v>5</v>
      </c>
      <c r="N506" t="s">
        <v>41</v>
      </c>
      <c r="O506" t="s">
        <v>47</v>
      </c>
      <c r="P506" t="s">
        <v>43</v>
      </c>
      <c r="Q506">
        <v>6</v>
      </c>
      <c r="R506">
        <v>9</v>
      </c>
      <c r="S506">
        <v>0</v>
      </c>
      <c r="U506">
        <v>580849</v>
      </c>
      <c r="V506">
        <v>232340</v>
      </c>
      <c r="W506">
        <v>348509</v>
      </c>
      <c r="X506">
        <v>0</v>
      </c>
      <c r="Y506" t="s">
        <v>229</v>
      </c>
    </row>
    <row r="507" spans="1:25" x14ac:dyDescent="0.25">
      <c r="A507">
        <v>506</v>
      </c>
      <c r="B507">
        <v>62068</v>
      </c>
      <c r="C507">
        <v>0</v>
      </c>
      <c r="D507">
        <v>0</v>
      </c>
      <c r="E507" t="s">
        <v>898</v>
      </c>
      <c r="F507" t="s">
        <v>899</v>
      </c>
      <c r="G507">
        <v>1</v>
      </c>
      <c r="H507" s="6">
        <v>201281</v>
      </c>
      <c r="I507" s="7">
        <v>45649</v>
      </c>
      <c r="J507" s="7">
        <v>45649</v>
      </c>
      <c r="K507">
        <v>15</v>
      </c>
      <c r="L507" t="s">
        <v>40</v>
      </c>
      <c r="M507" t="s">
        <v>5</v>
      </c>
      <c r="N507" t="s">
        <v>41</v>
      </c>
      <c r="O507" t="s">
        <v>47</v>
      </c>
      <c r="P507" t="s">
        <v>43</v>
      </c>
      <c r="Q507">
        <v>6</v>
      </c>
      <c r="R507">
        <v>9</v>
      </c>
      <c r="S507">
        <v>0</v>
      </c>
      <c r="U507">
        <v>30192</v>
      </c>
      <c r="V507">
        <v>12077</v>
      </c>
      <c r="W507">
        <v>18115</v>
      </c>
      <c r="X507">
        <v>0</v>
      </c>
      <c r="Y507" t="s">
        <v>229</v>
      </c>
    </row>
    <row r="508" spans="1:25" x14ac:dyDescent="0.25">
      <c r="A508">
        <v>507</v>
      </c>
      <c r="B508">
        <v>62074</v>
      </c>
      <c r="C508">
        <v>0</v>
      </c>
      <c r="D508">
        <v>0</v>
      </c>
      <c r="E508" t="s">
        <v>900</v>
      </c>
      <c r="F508" t="s">
        <v>901</v>
      </c>
      <c r="G508">
        <v>1</v>
      </c>
      <c r="H508" s="6">
        <v>1500000</v>
      </c>
      <c r="I508" s="7">
        <v>45649</v>
      </c>
      <c r="J508" s="7">
        <v>45649</v>
      </c>
      <c r="K508">
        <v>7</v>
      </c>
      <c r="L508" t="s">
        <v>40</v>
      </c>
      <c r="M508" t="s">
        <v>5</v>
      </c>
      <c r="N508" t="s">
        <v>41</v>
      </c>
      <c r="O508" t="s">
        <v>57</v>
      </c>
      <c r="P508" t="s">
        <v>43</v>
      </c>
      <c r="Q508">
        <v>7</v>
      </c>
      <c r="R508">
        <v>0</v>
      </c>
      <c r="S508">
        <v>0</v>
      </c>
      <c r="U508">
        <v>105000</v>
      </c>
      <c r="V508">
        <v>105000</v>
      </c>
      <c r="W508">
        <v>0</v>
      </c>
      <c r="X508">
        <v>0</v>
      </c>
      <c r="Y508" t="s">
        <v>109</v>
      </c>
    </row>
    <row r="509" spans="1:25" x14ac:dyDescent="0.25">
      <c r="A509">
        <v>508</v>
      </c>
      <c r="B509">
        <v>62054</v>
      </c>
      <c r="C509">
        <v>0</v>
      </c>
      <c r="D509">
        <v>0</v>
      </c>
      <c r="E509" t="s">
        <v>902</v>
      </c>
      <c r="F509" t="s">
        <v>903</v>
      </c>
      <c r="G509">
        <v>1</v>
      </c>
      <c r="H509" s="6">
        <v>6598000</v>
      </c>
      <c r="I509" s="7">
        <v>45649</v>
      </c>
      <c r="J509" s="7">
        <v>45649</v>
      </c>
      <c r="K509">
        <v>8</v>
      </c>
      <c r="L509" t="s">
        <v>40</v>
      </c>
      <c r="M509" t="s">
        <v>9</v>
      </c>
      <c r="N509" t="s">
        <v>41</v>
      </c>
      <c r="O509" t="s">
        <v>42</v>
      </c>
      <c r="P509" t="s">
        <v>43</v>
      </c>
      <c r="Q509">
        <v>8</v>
      </c>
      <c r="R509">
        <v>0</v>
      </c>
      <c r="S509">
        <v>0</v>
      </c>
      <c r="U509">
        <v>527840</v>
      </c>
      <c r="V509">
        <v>527840</v>
      </c>
      <c r="W509">
        <v>0</v>
      </c>
      <c r="X509">
        <v>0</v>
      </c>
      <c r="Y509" t="s">
        <v>44</v>
      </c>
    </row>
    <row r="510" spans="1:25" x14ac:dyDescent="0.25">
      <c r="A510">
        <v>509</v>
      </c>
      <c r="B510">
        <v>62070</v>
      </c>
      <c r="C510">
        <v>0</v>
      </c>
      <c r="D510">
        <v>0</v>
      </c>
      <c r="E510" t="s">
        <v>904</v>
      </c>
      <c r="F510" t="s">
        <v>905</v>
      </c>
      <c r="G510">
        <v>1</v>
      </c>
      <c r="H510" s="6">
        <v>924180</v>
      </c>
      <c r="I510" s="7">
        <v>45649</v>
      </c>
      <c r="J510" s="7">
        <v>45649</v>
      </c>
      <c r="K510">
        <v>15</v>
      </c>
      <c r="L510" t="s">
        <v>40</v>
      </c>
      <c r="M510" t="s">
        <v>5</v>
      </c>
      <c r="N510" t="s">
        <v>41</v>
      </c>
      <c r="O510" t="s">
        <v>47</v>
      </c>
      <c r="P510" t="s">
        <v>43</v>
      </c>
      <c r="Q510">
        <v>6</v>
      </c>
      <c r="R510">
        <v>9</v>
      </c>
      <c r="S510">
        <v>0</v>
      </c>
      <c r="U510">
        <v>138627</v>
      </c>
      <c r="V510">
        <v>55451</v>
      </c>
      <c r="W510">
        <v>83176</v>
      </c>
      <c r="X510">
        <v>0</v>
      </c>
      <c r="Y510" t="s">
        <v>48</v>
      </c>
    </row>
    <row r="511" spans="1:25" x14ac:dyDescent="0.25">
      <c r="A511">
        <v>510</v>
      </c>
      <c r="B511">
        <v>62065</v>
      </c>
      <c r="C511">
        <v>0</v>
      </c>
      <c r="D511">
        <v>0</v>
      </c>
      <c r="E511" t="s">
        <v>906</v>
      </c>
      <c r="F511" t="s">
        <v>907</v>
      </c>
      <c r="G511">
        <v>1</v>
      </c>
      <c r="H511" s="6">
        <v>1492695</v>
      </c>
      <c r="I511" s="7">
        <v>45649</v>
      </c>
      <c r="J511" s="7">
        <v>45649</v>
      </c>
      <c r="K511">
        <v>15</v>
      </c>
      <c r="L511" t="s">
        <v>40</v>
      </c>
      <c r="M511" t="s">
        <v>5</v>
      </c>
      <c r="N511" t="s">
        <v>41</v>
      </c>
      <c r="O511" t="s">
        <v>47</v>
      </c>
      <c r="P511" t="s">
        <v>43</v>
      </c>
      <c r="Q511">
        <v>6</v>
      </c>
      <c r="R511">
        <v>9</v>
      </c>
      <c r="S511">
        <v>0</v>
      </c>
      <c r="U511">
        <v>223904</v>
      </c>
      <c r="V511">
        <v>89562</v>
      </c>
      <c r="W511">
        <v>134343</v>
      </c>
      <c r="X511">
        <v>0</v>
      </c>
      <c r="Y511" t="s">
        <v>72</v>
      </c>
    </row>
    <row r="512" spans="1:25" x14ac:dyDescent="0.25">
      <c r="A512">
        <v>511</v>
      </c>
      <c r="B512">
        <v>62061</v>
      </c>
      <c r="C512">
        <v>0</v>
      </c>
      <c r="D512">
        <v>0</v>
      </c>
      <c r="E512" t="s">
        <v>908</v>
      </c>
      <c r="F512" t="s">
        <v>909</v>
      </c>
      <c r="G512">
        <v>1</v>
      </c>
      <c r="H512" s="6">
        <v>16000000</v>
      </c>
      <c r="I512" s="7">
        <v>45649</v>
      </c>
      <c r="J512" s="7">
        <v>45649</v>
      </c>
      <c r="K512">
        <v>15</v>
      </c>
      <c r="L512" t="s">
        <v>40</v>
      </c>
      <c r="M512" t="s">
        <v>8</v>
      </c>
      <c r="N512" t="s">
        <v>41</v>
      </c>
      <c r="O512" t="s">
        <v>347</v>
      </c>
      <c r="P512" t="s">
        <v>43</v>
      </c>
      <c r="Q512">
        <v>10</v>
      </c>
      <c r="R512">
        <v>5</v>
      </c>
      <c r="S512">
        <v>0</v>
      </c>
      <c r="U512">
        <v>2400000</v>
      </c>
      <c r="V512">
        <v>1600000</v>
      </c>
      <c r="W512">
        <v>800000</v>
      </c>
      <c r="X512">
        <v>0</v>
      </c>
      <c r="Y512" t="s">
        <v>109</v>
      </c>
    </row>
    <row r="513" spans="1:25" x14ac:dyDescent="0.25">
      <c r="A513">
        <v>512</v>
      </c>
      <c r="B513">
        <v>62154</v>
      </c>
      <c r="C513">
        <v>0</v>
      </c>
      <c r="D513">
        <v>0</v>
      </c>
      <c r="E513" t="s">
        <v>910</v>
      </c>
      <c r="F513" t="s">
        <v>911</v>
      </c>
      <c r="G513">
        <v>1</v>
      </c>
      <c r="H513" s="6">
        <v>128000000</v>
      </c>
      <c r="I513" s="7">
        <v>45649</v>
      </c>
      <c r="J513" s="7">
        <v>45649</v>
      </c>
      <c r="K513">
        <v>8</v>
      </c>
      <c r="L513" t="s">
        <v>40</v>
      </c>
      <c r="M513" t="s">
        <v>8</v>
      </c>
      <c r="N513" t="s">
        <v>41</v>
      </c>
      <c r="O513" t="s">
        <v>347</v>
      </c>
      <c r="P513" t="s">
        <v>43</v>
      </c>
      <c r="Q513">
        <v>8</v>
      </c>
      <c r="R513">
        <v>0</v>
      </c>
      <c r="S513">
        <v>0</v>
      </c>
      <c r="U513">
        <v>10240000</v>
      </c>
      <c r="V513">
        <v>10240000</v>
      </c>
      <c r="W513">
        <v>0</v>
      </c>
      <c r="X513">
        <v>0</v>
      </c>
      <c r="Y513" t="s">
        <v>109</v>
      </c>
    </row>
    <row r="514" spans="1:25" x14ac:dyDescent="0.25">
      <c r="A514">
        <v>513</v>
      </c>
      <c r="B514">
        <v>62058</v>
      </c>
      <c r="C514">
        <v>0</v>
      </c>
      <c r="D514">
        <v>0</v>
      </c>
      <c r="E514" t="s">
        <v>912</v>
      </c>
      <c r="F514" t="s">
        <v>913</v>
      </c>
      <c r="G514">
        <v>1</v>
      </c>
      <c r="H514" s="6">
        <v>9849466</v>
      </c>
      <c r="I514" s="7">
        <v>45649</v>
      </c>
      <c r="J514" s="7">
        <v>45649</v>
      </c>
      <c r="K514">
        <v>10</v>
      </c>
      <c r="L514" t="s">
        <v>40</v>
      </c>
      <c r="M514" t="s">
        <v>5</v>
      </c>
      <c r="N514" t="s">
        <v>41</v>
      </c>
      <c r="O514" t="s">
        <v>57</v>
      </c>
      <c r="P514" t="s">
        <v>43</v>
      </c>
      <c r="Q514">
        <v>10</v>
      </c>
      <c r="R514">
        <v>0</v>
      </c>
      <c r="S514">
        <v>0</v>
      </c>
      <c r="U514">
        <v>984947</v>
      </c>
      <c r="V514">
        <v>984947</v>
      </c>
      <c r="W514">
        <v>0</v>
      </c>
      <c r="X514">
        <v>0</v>
      </c>
      <c r="Y514" t="s">
        <v>48</v>
      </c>
    </row>
    <row r="515" spans="1:25" x14ac:dyDescent="0.25">
      <c r="A515">
        <v>514</v>
      </c>
      <c r="B515">
        <v>62050</v>
      </c>
      <c r="C515">
        <v>0</v>
      </c>
      <c r="D515">
        <v>0</v>
      </c>
      <c r="E515" t="s">
        <v>914</v>
      </c>
      <c r="F515" t="s">
        <v>915</v>
      </c>
      <c r="G515">
        <v>1</v>
      </c>
      <c r="H515" s="6">
        <v>77559687</v>
      </c>
      <c r="I515" s="7">
        <v>45649</v>
      </c>
      <c r="J515" s="7">
        <v>45649</v>
      </c>
      <c r="K515">
        <v>7</v>
      </c>
      <c r="L515" t="s">
        <v>40</v>
      </c>
      <c r="M515" t="s">
        <v>5</v>
      </c>
      <c r="N515" t="s">
        <v>41</v>
      </c>
      <c r="O515" t="s">
        <v>77</v>
      </c>
      <c r="P515" t="s">
        <v>43</v>
      </c>
      <c r="Q515">
        <v>7</v>
      </c>
      <c r="R515">
        <v>0</v>
      </c>
      <c r="S515">
        <v>0</v>
      </c>
      <c r="U515">
        <v>5429178</v>
      </c>
      <c r="V515">
        <v>5429178</v>
      </c>
      <c r="W515">
        <v>0</v>
      </c>
      <c r="X515">
        <v>0</v>
      </c>
      <c r="Y515" t="s">
        <v>48</v>
      </c>
    </row>
    <row r="516" spans="1:25" x14ac:dyDescent="0.25">
      <c r="A516">
        <v>515</v>
      </c>
      <c r="B516">
        <v>61025</v>
      </c>
      <c r="C516">
        <v>0</v>
      </c>
      <c r="D516">
        <v>0</v>
      </c>
      <c r="E516" t="s">
        <v>916</v>
      </c>
      <c r="F516" t="s">
        <v>917</v>
      </c>
      <c r="G516">
        <v>1</v>
      </c>
      <c r="H516" s="6">
        <v>50000000</v>
      </c>
      <c r="I516" s="7">
        <v>45649</v>
      </c>
      <c r="J516" s="7">
        <v>45649</v>
      </c>
      <c r="K516">
        <v>12</v>
      </c>
      <c r="L516" t="s">
        <v>40</v>
      </c>
      <c r="M516" t="s">
        <v>5</v>
      </c>
      <c r="N516" t="s">
        <v>41</v>
      </c>
      <c r="O516" t="s">
        <v>54</v>
      </c>
      <c r="P516" t="s">
        <v>43</v>
      </c>
      <c r="Q516">
        <v>5</v>
      </c>
      <c r="R516">
        <v>5</v>
      </c>
      <c r="S516">
        <v>2</v>
      </c>
      <c r="U516">
        <v>6000000</v>
      </c>
      <c r="V516">
        <v>2500000</v>
      </c>
      <c r="W516">
        <v>2500000</v>
      </c>
      <c r="X516">
        <v>1000000</v>
      </c>
      <c r="Y516" t="s">
        <v>48</v>
      </c>
    </row>
    <row r="517" spans="1:25" x14ac:dyDescent="0.25">
      <c r="A517">
        <v>516</v>
      </c>
      <c r="B517">
        <v>62063</v>
      </c>
      <c r="C517">
        <v>0</v>
      </c>
      <c r="D517">
        <v>0</v>
      </c>
      <c r="E517" t="s">
        <v>918</v>
      </c>
      <c r="F517" t="s">
        <v>919</v>
      </c>
      <c r="G517">
        <v>1</v>
      </c>
      <c r="H517" s="6">
        <v>1500000</v>
      </c>
      <c r="I517" s="7">
        <v>45649</v>
      </c>
      <c r="J517" s="7">
        <v>45649</v>
      </c>
      <c r="K517">
        <v>10</v>
      </c>
      <c r="L517" t="s">
        <v>40</v>
      </c>
      <c r="M517" t="s">
        <v>8</v>
      </c>
      <c r="N517" t="s">
        <v>41</v>
      </c>
      <c r="O517" t="s">
        <v>347</v>
      </c>
      <c r="P517" t="s">
        <v>43</v>
      </c>
      <c r="Q517">
        <v>10</v>
      </c>
      <c r="R517">
        <v>0</v>
      </c>
      <c r="S517">
        <v>0</v>
      </c>
      <c r="U517">
        <v>150000</v>
      </c>
      <c r="V517">
        <v>150000</v>
      </c>
      <c r="W517">
        <v>0</v>
      </c>
      <c r="X517">
        <v>0</v>
      </c>
      <c r="Y517" t="s">
        <v>109</v>
      </c>
    </row>
    <row r="518" spans="1:25" x14ac:dyDescent="0.25">
      <c r="A518">
        <v>517</v>
      </c>
      <c r="B518">
        <v>62064</v>
      </c>
      <c r="C518">
        <v>0</v>
      </c>
      <c r="D518">
        <v>0</v>
      </c>
      <c r="E518" t="s">
        <v>920</v>
      </c>
      <c r="F518" t="s">
        <v>921</v>
      </c>
      <c r="G518">
        <v>1</v>
      </c>
      <c r="H518" s="6">
        <v>4000000</v>
      </c>
      <c r="I518" s="7">
        <v>45649</v>
      </c>
      <c r="J518" s="7">
        <v>45649</v>
      </c>
      <c r="K518">
        <v>7</v>
      </c>
      <c r="L518" t="s">
        <v>40</v>
      </c>
      <c r="M518" t="s">
        <v>5</v>
      </c>
      <c r="N518" t="s">
        <v>41</v>
      </c>
      <c r="O518" t="s">
        <v>47</v>
      </c>
      <c r="P518" t="s">
        <v>43</v>
      </c>
      <c r="Q518">
        <v>7</v>
      </c>
      <c r="R518">
        <v>0</v>
      </c>
      <c r="S518">
        <v>0</v>
      </c>
      <c r="U518">
        <v>280000</v>
      </c>
      <c r="V518">
        <v>280000</v>
      </c>
      <c r="W518">
        <v>0</v>
      </c>
      <c r="X518">
        <v>0</v>
      </c>
      <c r="Y518" t="s">
        <v>48</v>
      </c>
    </row>
    <row r="519" spans="1:25" x14ac:dyDescent="0.25">
      <c r="A519">
        <v>518</v>
      </c>
      <c r="B519">
        <v>62049</v>
      </c>
      <c r="C519">
        <v>0</v>
      </c>
      <c r="D519">
        <v>0</v>
      </c>
      <c r="E519" t="s">
        <v>514</v>
      </c>
      <c r="F519" t="s">
        <v>515</v>
      </c>
      <c r="G519">
        <v>1</v>
      </c>
      <c r="H519" s="6">
        <v>22500000</v>
      </c>
      <c r="I519" s="7">
        <v>45649</v>
      </c>
      <c r="J519" s="7">
        <v>45649</v>
      </c>
      <c r="K519">
        <v>6</v>
      </c>
      <c r="L519" t="s">
        <v>40</v>
      </c>
      <c r="M519" t="s">
        <v>5</v>
      </c>
      <c r="N519" t="s">
        <v>41</v>
      </c>
      <c r="O519" t="s">
        <v>77</v>
      </c>
      <c r="P519" t="s">
        <v>43</v>
      </c>
      <c r="Q519">
        <v>6</v>
      </c>
      <c r="R519">
        <v>0</v>
      </c>
      <c r="S519">
        <v>0</v>
      </c>
      <c r="U519">
        <v>1350000</v>
      </c>
      <c r="V519">
        <v>1350000</v>
      </c>
      <c r="W519">
        <v>0</v>
      </c>
      <c r="X519">
        <v>0</v>
      </c>
      <c r="Y519" t="s">
        <v>48</v>
      </c>
    </row>
    <row r="520" spans="1:25" x14ac:dyDescent="0.25">
      <c r="A520">
        <v>519</v>
      </c>
      <c r="B520">
        <v>62052</v>
      </c>
      <c r="C520">
        <v>0</v>
      </c>
      <c r="D520">
        <v>0</v>
      </c>
      <c r="E520" t="s">
        <v>922</v>
      </c>
      <c r="F520" t="s">
        <v>923</v>
      </c>
      <c r="G520">
        <v>1</v>
      </c>
      <c r="H520" s="6">
        <v>51478649</v>
      </c>
      <c r="I520" s="7">
        <v>45649</v>
      </c>
      <c r="J520" s="7">
        <v>45649</v>
      </c>
      <c r="K520">
        <v>14</v>
      </c>
      <c r="L520" t="s">
        <v>40</v>
      </c>
      <c r="M520" t="s">
        <v>5</v>
      </c>
      <c r="N520" t="s">
        <v>41</v>
      </c>
      <c r="O520" t="s">
        <v>54</v>
      </c>
      <c r="P520" t="s">
        <v>43</v>
      </c>
      <c r="Q520">
        <v>6</v>
      </c>
      <c r="R520">
        <v>8</v>
      </c>
      <c r="S520">
        <v>0</v>
      </c>
      <c r="U520">
        <v>7207011</v>
      </c>
      <c r="V520">
        <v>3088719</v>
      </c>
      <c r="W520">
        <v>4118292</v>
      </c>
      <c r="X520">
        <v>0</v>
      </c>
      <c r="Y520" t="s">
        <v>48</v>
      </c>
    </row>
    <row r="521" spans="1:25" x14ac:dyDescent="0.25">
      <c r="A521">
        <v>520</v>
      </c>
      <c r="B521">
        <v>61992</v>
      </c>
      <c r="C521">
        <v>0</v>
      </c>
      <c r="D521">
        <v>0</v>
      </c>
      <c r="E521" t="s">
        <v>475</v>
      </c>
      <c r="F521" t="s">
        <v>476</v>
      </c>
      <c r="G521">
        <v>1</v>
      </c>
      <c r="H521" s="6">
        <v>17846154</v>
      </c>
      <c r="I521" s="7">
        <v>45646</v>
      </c>
      <c r="J521" s="7">
        <v>45646</v>
      </c>
      <c r="K521">
        <v>9</v>
      </c>
      <c r="L521" t="s">
        <v>40</v>
      </c>
      <c r="M521" t="s">
        <v>1</v>
      </c>
      <c r="N521" t="s">
        <v>41</v>
      </c>
      <c r="O521" t="s">
        <v>87</v>
      </c>
      <c r="P521" t="s">
        <v>43</v>
      </c>
      <c r="Q521">
        <v>9</v>
      </c>
      <c r="R521">
        <v>0</v>
      </c>
      <c r="S521">
        <v>0</v>
      </c>
      <c r="U521">
        <v>1606154</v>
      </c>
      <c r="V521">
        <v>1606154</v>
      </c>
      <c r="W521">
        <v>0</v>
      </c>
      <c r="X521">
        <v>0</v>
      </c>
      <c r="Y521" t="s">
        <v>44</v>
      </c>
    </row>
    <row r="522" spans="1:25" x14ac:dyDescent="0.25">
      <c r="A522">
        <v>521</v>
      </c>
      <c r="B522">
        <v>62153</v>
      </c>
      <c r="C522">
        <v>0</v>
      </c>
      <c r="D522">
        <v>0</v>
      </c>
      <c r="E522" t="s">
        <v>924</v>
      </c>
      <c r="F522" t="s">
        <v>925</v>
      </c>
      <c r="G522">
        <v>1</v>
      </c>
      <c r="H522" s="6">
        <v>350000</v>
      </c>
      <c r="I522" s="7">
        <v>45646</v>
      </c>
      <c r="J522" s="7">
        <v>45646</v>
      </c>
      <c r="K522">
        <v>15</v>
      </c>
      <c r="L522" t="s">
        <v>40</v>
      </c>
      <c r="M522" t="s">
        <v>5</v>
      </c>
      <c r="N522" t="s">
        <v>41</v>
      </c>
      <c r="O522" t="s">
        <v>54</v>
      </c>
      <c r="P522" t="s">
        <v>43</v>
      </c>
      <c r="Q522">
        <v>3</v>
      </c>
      <c r="R522">
        <v>12</v>
      </c>
      <c r="S522">
        <v>0</v>
      </c>
      <c r="U522">
        <v>52500</v>
      </c>
      <c r="V522">
        <v>10500</v>
      </c>
      <c r="W522">
        <v>42000</v>
      </c>
      <c r="X522">
        <v>0</v>
      </c>
      <c r="Y522" t="s">
        <v>72</v>
      </c>
    </row>
    <row r="523" spans="1:25" x14ac:dyDescent="0.25">
      <c r="A523">
        <v>522</v>
      </c>
      <c r="B523">
        <v>62152</v>
      </c>
      <c r="C523">
        <v>0</v>
      </c>
      <c r="D523">
        <v>0</v>
      </c>
      <c r="E523" t="s">
        <v>926</v>
      </c>
      <c r="F523" t="s">
        <v>927</v>
      </c>
      <c r="G523">
        <v>1</v>
      </c>
      <c r="H523" s="6">
        <v>1600000</v>
      </c>
      <c r="I523" s="7">
        <v>45646</v>
      </c>
      <c r="J523" s="7">
        <v>45646</v>
      </c>
      <c r="K523">
        <v>12</v>
      </c>
      <c r="L523" t="s">
        <v>40</v>
      </c>
      <c r="M523" t="s">
        <v>5</v>
      </c>
      <c r="N523" t="s">
        <v>41</v>
      </c>
      <c r="O523" t="s">
        <v>54</v>
      </c>
      <c r="P523" t="s">
        <v>43</v>
      </c>
      <c r="Q523">
        <v>3</v>
      </c>
      <c r="R523">
        <v>9</v>
      </c>
      <c r="S523">
        <v>0</v>
      </c>
      <c r="U523">
        <v>192000</v>
      </c>
      <c r="V523">
        <v>48000</v>
      </c>
      <c r="W523">
        <v>144000</v>
      </c>
      <c r="X523">
        <v>0</v>
      </c>
      <c r="Y523" t="s">
        <v>72</v>
      </c>
    </row>
    <row r="524" spans="1:25" x14ac:dyDescent="0.25">
      <c r="A524">
        <v>523</v>
      </c>
      <c r="B524">
        <v>61603</v>
      </c>
      <c r="C524">
        <v>0</v>
      </c>
      <c r="D524">
        <v>0</v>
      </c>
      <c r="E524" t="s">
        <v>928</v>
      </c>
      <c r="F524" t="s">
        <v>929</v>
      </c>
      <c r="G524">
        <v>1</v>
      </c>
      <c r="H524" s="6">
        <v>1457269</v>
      </c>
      <c r="I524" s="7">
        <v>45646</v>
      </c>
      <c r="J524" s="7">
        <v>45646</v>
      </c>
      <c r="K524">
        <v>15</v>
      </c>
      <c r="L524" t="s">
        <v>40</v>
      </c>
      <c r="M524" t="s">
        <v>5</v>
      </c>
      <c r="N524" t="s">
        <v>41</v>
      </c>
      <c r="O524" t="s">
        <v>54</v>
      </c>
      <c r="P524" t="s">
        <v>43</v>
      </c>
      <c r="Q524">
        <v>4</v>
      </c>
      <c r="R524">
        <v>7.8</v>
      </c>
      <c r="S524">
        <v>3.2</v>
      </c>
      <c r="U524">
        <v>218590</v>
      </c>
      <c r="V524">
        <v>58291</v>
      </c>
      <c r="W524">
        <v>113667</v>
      </c>
      <c r="X524">
        <v>46633</v>
      </c>
      <c r="Y524" t="s">
        <v>48</v>
      </c>
    </row>
    <row r="525" spans="1:25" x14ac:dyDescent="0.25">
      <c r="A525">
        <v>524</v>
      </c>
      <c r="B525">
        <v>62000</v>
      </c>
      <c r="C525">
        <v>0</v>
      </c>
      <c r="D525">
        <v>0</v>
      </c>
      <c r="E525" t="s">
        <v>930</v>
      </c>
      <c r="F525" t="s">
        <v>931</v>
      </c>
      <c r="G525">
        <v>1</v>
      </c>
      <c r="H525" s="6">
        <v>18000000</v>
      </c>
      <c r="I525" s="7">
        <v>45646</v>
      </c>
      <c r="J525" s="7">
        <v>45646</v>
      </c>
      <c r="K525">
        <v>5</v>
      </c>
      <c r="L525" t="s">
        <v>40</v>
      </c>
      <c r="M525" t="s">
        <v>5</v>
      </c>
      <c r="N525" t="s">
        <v>41</v>
      </c>
      <c r="O525" t="s">
        <v>47</v>
      </c>
      <c r="P525" t="s">
        <v>43</v>
      </c>
      <c r="Q525">
        <v>5</v>
      </c>
      <c r="R525">
        <v>0</v>
      </c>
      <c r="S525">
        <v>0</v>
      </c>
      <c r="U525">
        <v>900000</v>
      </c>
      <c r="V525">
        <v>900000</v>
      </c>
      <c r="W525">
        <v>0</v>
      </c>
      <c r="X525">
        <v>0</v>
      </c>
      <c r="Y525" t="s">
        <v>44</v>
      </c>
    </row>
    <row r="526" spans="1:25" x14ac:dyDescent="0.25">
      <c r="A526">
        <v>525</v>
      </c>
      <c r="B526">
        <v>62028</v>
      </c>
      <c r="C526">
        <v>0</v>
      </c>
      <c r="D526">
        <v>0</v>
      </c>
      <c r="E526" t="s">
        <v>932</v>
      </c>
      <c r="F526" t="s">
        <v>933</v>
      </c>
      <c r="G526">
        <v>1</v>
      </c>
      <c r="H526" s="6">
        <v>4317214</v>
      </c>
      <c r="I526" s="7">
        <v>45646</v>
      </c>
      <c r="J526" s="7">
        <v>45646</v>
      </c>
      <c r="K526">
        <v>15</v>
      </c>
      <c r="L526" t="s">
        <v>40</v>
      </c>
      <c r="M526" t="s">
        <v>5</v>
      </c>
      <c r="N526" t="s">
        <v>41</v>
      </c>
      <c r="O526" t="s">
        <v>77</v>
      </c>
      <c r="P526" t="s">
        <v>43</v>
      </c>
      <c r="Q526">
        <v>8</v>
      </c>
      <c r="R526">
        <v>7</v>
      </c>
      <c r="S526">
        <v>0</v>
      </c>
      <c r="U526">
        <v>647582</v>
      </c>
      <c r="V526">
        <v>345377</v>
      </c>
      <c r="W526">
        <v>302205</v>
      </c>
      <c r="X526">
        <v>0</v>
      </c>
      <c r="Y526" t="s">
        <v>799</v>
      </c>
    </row>
    <row r="527" spans="1:25" x14ac:dyDescent="0.25">
      <c r="A527">
        <v>526</v>
      </c>
      <c r="B527">
        <v>61982</v>
      </c>
      <c r="C527">
        <v>0</v>
      </c>
      <c r="D527">
        <v>0</v>
      </c>
      <c r="E527" t="s">
        <v>934</v>
      </c>
      <c r="F527" t="s">
        <v>935</v>
      </c>
      <c r="G527">
        <v>1</v>
      </c>
      <c r="H527" s="6">
        <v>2296850</v>
      </c>
      <c r="I527" s="7">
        <v>45646</v>
      </c>
      <c r="J527" s="7">
        <v>45646</v>
      </c>
      <c r="K527">
        <v>15</v>
      </c>
      <c r="L527" t="s">
        <v>40</v>
      </c>
      <c r="M527" t="s">
        <v>5</v>
      </c>
      <c r="N527" t="s">
        <v>41</v>
      </c>
      <c r="O527" t="s">
        <v>54</v>
      </c>
      <c r="P527" t="s">
        <v>43</v>
      </c>
      <c r="Q527">
        <v>5</v>
      </c>
      <c r="R527">
        <v>10</v>
      </c>
      <c r="S527">
        <v>0</v>
      </c>
      <c r="U527">
        <v>344528</v>
      </c>
      <c r="V527">
        <v>114842</v>
      </c>
      <c r="W527">
        <v>229685</v>
      </c>
      <c r="X527">
        <v>0</v>
      </c>
      <c r="Y527" t="s">
        <v>48</v>
      </c>
    </row>
    <row r="528" spans="1:25" x14ac:dyDescent="0.25">
      <c r="A528">
        <v>527</v>
      </c>
      <c r="B528">
        <v>61987</v>
      </c>
      <c r="C528">
        <v>0</v>
      </c>
      <c r="D528">
        <v>0</v>
      </c>
      <c r="E528" t="s">
        <v>936</v>
      </c>
      <c r="F528" t="s">
        <v>937</v>
      </c>
      <c r="G528">
        <v>1</v>
      </c>
      <c r="H528" s="6">
        <v>15000000</v>
      </c>
      <c r="I528" s="7">
        <v>45646</v>
      </c>
      <c r="J528" s="7">
        <v>45646</v>
      </c>
      <c r="K528">
        <v>15</v>
      </c>
      <c r="L528" t="s">
        <v>40</v>
      </c>
      <c r="M528" t="s">
        <v>5</v>
      </c>
      <c r="N528" t="s">
        <v>41</v>
      </c>
      <c r="O528" t="s">
        <v>57</v>
      </c>
      <c r="P528" t="s">
        <v>43</v>
      </c>
      <c r="Q528">
        <v>4</v>
      </c>
      <c r="R528">
        <v>11</v>
      </c>
      <c r="S528">
        <v>0</v>
      </c>
      <c r="U528">
        <v>2250000</v>
      </c>
      <c r="V528">
        <v>600000</v>
      </c>
      <c r="W528">
        <v>1650000</v>
      </c>
      <c r="X528">
        <v>0</v>
      </c>
      <c r="Y528" t="s">
        <v>48</v>
      </c>
    </row>
    <row r="529" spans="1:25" x14ac:dyDescent="0.25">
      <c r="A529">
        <v>528</v>
      </c>
      <c r="B529">
        <v>61623</v>
      </c>
      <c r="C529">
        <v>0</v>
      </c>
      <c r="D529">
        <v>0</v>
      </c>
      <c r="E529" t="s">
        <v>938</v>
      </c>
      <c r="F529" t="s">
        <v>939</v>
      </c>
      <c r="G529">
        <v>1</v>
      </c>
      <c r="H529" s="6">
        <v>84000000</v>
      </c>
      <c r="I529" s="7">
        <v>45646</v>
      </c>
      <c r="J529" s="7">
        <v>45646</v>
      </c>
      <c r="K529">
        <v>9</v>
      </c>
      <c r="L529" t="s">
        <v>40</v>
      </c>
      <c r="M529" t="s">
        <v>5</v>
      </c>
      <c r="N529" t="s">
        <v>41</v>
      </c>
      <c r="O529" t="s">
        <v>77</v>
      </c>
      <c r="P529" t="s">
        <v>43</v>
      </c>
      <c r="Q529">
        <v>9</v>
      </c>
      <c r="R529">
        <v>0</v>
      </c>
      <c r="S529">
        <v>0</v>
      </c>
      <c r="U529">
        <v>7560000</v>
      </c>
      <c r="V529">
        <v>7560000</v>
      </c>
      <c r="W529">
        <v>0</v>
      </c>
      <c r="X529">
        <v>0</v>
      </c>
      <c r="Y529" t="s">
        <v>48</v>
      </c>
    </row>
    <row r="530" spans="1:25" x14ac:dyDescent="0.25">
      <c r="A530">
        <v>529</v>
      </c>
      <c r="B530">
        <v>61993</v>
      </c>
      <c r="C530">
        <v>0</v>
      </c>
      <c r="D530">
        <v>0</v>
      </c>
      <c r="E530" t="s">
        <v>940</v>
      </c>
      <c r="F530" t="s">
        <v>941</v>
      </c>
      <c r="G530">
        <v>1</v>
      </c>
      <c r="H530" s="6">
        <v>2000000</v>
      </c>
      <c r="I530" s="7">
        <v>45646</v>
      </c>
      <c r="J530" s="7">
        <v>45646</v>
      </c>
      <c r="K530">
        <v>8</v>
      </c>
      <c r="L530" t="s">
        <v>40</v>
      </c>
      <c r="M530" t="s">
        <v>5</v>
      </c>
      <c r="N530" t="s">
        <v>41</v>
      </c>
      <c r="O530" t="s">
        <v>77</v>
      </c>
      <c r="P530" t="s">
        <v>43</v>
      </c>
      <c r="Q530">
        <v>8</v>
      </c>
      <c r="R530">
        <v>0</v>
      </c>
      <c r="S530">
        <v>0</v>
      </c>
      <c r="U530">
        <v>160000</v>
      </c>
      <c r="V530">
        <v>160000</v>
      </c>
      <c r="W530">
        <v>0</v>
      </c>
      <c r="X530">
        <v>0</v>
      </c>
      <c r="Y530" t="s">
        <v>799</v>
      </c>
    </row>
    <row r="531" spans="1:25" x14ac:dyDescent="0.25">
      <c r="A531">
        <v>530</v>
      </c>
      <c r="B531">
        <v>62039</v>
      </c>
      <c r="C531">
        <v>0</v>
      </c>
      <c r="D531">
        <v>0</v>
      </c>
      <c r="E531" t="s">
        <v>942</v>
      </c>
      <c r="F531" t="s">
        <v>943</v>
      </c>
      <c r="G531">
        <v>1</v>
      </c>
      <c r="H531" s="6">
        <v>2769232</v>
      </c>
      <c r="I531" s="7">
        <v>45646</v>
      </c>
      <c r="J531" s="7">
        <v>45646</v>
      </c>
      <c r="K531">
        <v>9</v>
      </c>
      <c r="L531" t="s">
        <v>40</v>
      </c>
      <c r="M531" t="s">
        <v>4</v>
      </c>
      <c r="N531" t="s">
        <v>41</v>
      </c>
      <c r="O531" t="s">
        <v>51</v>
      </c>
      <c r="P531" t="s">
        <v>43</v>
      </c>
      <c r="Q531">
        <v>9</v>
      </c>
      <c r="R531">
        <v>0</v>
      </c>
      <c r="S531">
        <v>0</v>
      </c>
      <c r="U531">
        <v>249231</v>
      </c>
      <c r="V531">
        <v>249231</v>
      </c>
      <c r="W531">
        <v>0</v>
      </c>
      <c r="X531">
        <v>0</v>
      </c>
      <c r="Y531" t="s">
        <v>67</v>
      </c>
    </row>
    <row r="532" spans="1:25" x14ac:dyDescent="0.25">
      <c r="A532">
        <v>531</v>
      </c>
      <c r="B532">
        <v>61994</v>
      </c>
      <c r="C532">
        <v>0</v>
      </c>
      <c r="D532">
        <v>0</v>
      </c>
      <c r="E532" t="s">
        <v>535</v>
      </c>
      <c r="F532" t="s">
        <v>536</v>
      </c>
      <c r="G532">
        <v>1</v>
      </c>
      <c r="H532" s="6">
        <v>18414120</v>
      </c>
      <c r="I532" s="7">
        <v>45646</v>
      </c>
      <c r="J532" s="7">
        <v>45646</v>
      </c>
      <c r="K532">
        <v>15</v>
      </c>
      <c r="L532" t="s">
        <v>40</v>
      </c>
      <c r="M532" t="s">
        <v>9</v>
      </c>
      <c r="N532" t="s">
        <v>41</v>
      </c>
      <c r="O532" t="s">
        <v>42</v>
      </c>
      <c r="P532" t="s">
        <v>43</v>
      </c>
      <c r="Q532">
        <v>5</v>
      </c>
      <c r="R532">
        <v>10</v>
      </c>
      <c r="S532">
        <v>0</v>
      </c>
      <c r="U532">
        <v>2762118</v>
      </c>
      <c r="V532">
        <v>920706</v>
      </c>
      <c r="W532">
        <v>1841412</v>
      </c>
      <c r="X532">
        <v>0</v>
      </c>
      <c r="Y532" t="s">
        <v>109</v>
      </c>
    </row>
    <row r="533" spans="1:25" x14ac:dyDescent="0.25">
      <c r="A533">
        <v>532</v>
      </c>
      <c r="B533">
        <v>62002</v>
      </c>
      <c r="C533">
        <v>0</v>
      </c>
      <c r="D533">
        <v>0</v>
      </c>
      <c r="E533" t="s">
        <v>944</v>
      </c>
      <c r="F533" t="s">
        <v>945</v>
      </c>
      <c r="G533">
        <v>1</v>
      </c>
      <c r="H533" s="6">
        <v>9509091</v>
      </c>
      <c r="I533" s="7">
        <v>45646</v>
      </c>
      <c r="J533" s="7">
        <v>45646</v>
      </c>
      <c r="K533">
        <v>15</v>
      </c>
      <c r="L533" t="s">
        <v>40</v>
      </c>
      <c r="M533" t="s">
        <v>5</v>
      </c>
      <c r="N533" t="s">
        <v>41</v>
      </c>
      <c r="O533" t="s">
        <v>77</v>
      </c>
      <c r="P533" t="s">
        <v>43</v>
      </c>
      <c r="Q533">
        <v>7</v>
      </c>
      <c r="R533">
        <v>8</v>
      </c>
      <c r="S533">
        <v>0</v>
      </c>
      <c r="U533">
        <v>1426364</v>
      </c>
      <c r="V533">
        <v>665636</v>
      </c>
      <c r="W533">
        <v>760727</v>
      </c>
      <c r="X533">
        <v>0</v>
      </c>
      <c r="Y533" t="s">
        <v>112</v>
      </c>
    </row>
    <row r="534" spans="1:25" x14ac:dyDescent="0.25">
      <c r="A534">
        <v>533</v>
      </c>
      <c r="B534">
        <v>61981</v>
      </c>
      <c r="C534">
        <v>0</v>
      </c>
      <c r="D534">
        <v>0</v>
      </c>
      <c r="E534" t="s">
        <v>946</v>
      </c>
      <c r="F534" t="s">
        <v>947</v>
      </c>
      <c r="G534">
        <v>1</v>
      </c>
      <c r="H534" s="6">
        <v>423634</v>
      </c>
      <c r="I534" s="7">
        <v>45646</v>
      </c>
      <c r="J534" s="7">
        <v>45646</v>
      </c>
      <c r="K534">
        <v>15</v>
      </c>
      <c r="L534" t="s">
        <v>40</v>
      </c>
      <c r="M534" t="s">
        <v>5</v>
      </c>
      <c r="N534" t="s">
        <v>41</v>
      </c>
      <c r="O534" t="s">
        <v>54</v>
      </c>
      <c r="P534" t="s">
        <v>43</v>
      </c>
      <c r="Q534">
        <v>5</v>
      </c>
      <c r="R534">
        <v>10</v>
      </c>
      <c r="S534">
        <v>0</v>
      </c>
      <c r="U534">
        <v>63545</v>
      </c>
      <c r="V534">
        <v>21182</v>
      </c>
      <c r="W534">
        <v>42363</v>
      </c>
      <c r="X534">
        <v>0</v>
      </c>
      <c r="Y534" t="s">
        <v>48</v>
      </c>
    </row>
    <row r="535" spans="1:25" x14ac:dyDescent="0.25">
      <c r="A535">
        <v>534</v>
      </c>
      <c r="B535">
        <v>61995</v>
      </c>
      <c r="C535">
        <v>0</v>
      </c>
      <c r="D535">
        <v>0</v>
      </c>
      <c r="E535" t="s">
        <v>551</v>
      </c>
      <c r="F535" t="s">
        <v>552</v>
      </c>
      <c r="G535">
        <v>1</v>
      </c>
      <c r="H535" s="6">
        <v>20000000</v>
      </c>
      <c r="I535" s="7">
        <v>45646</v>
      </c>
      <c r="J535" s="7">
        <v>45646</v>
      </c>
      <c r="K535">
        <v>6</v>
      </c>
      <c r="L535" t="s">
        <v>40</v>
      </c>
      <c r="M535" t="s">
        <v>8</v>
      </c>
      <c r="N535" t="s">
        <v>41</v>
      </c>
      <c r="O535" t="s">
        <v>347</v>
      </c>
      <c r="P535" t="s">
        <v>43</v>
      </c>
      <c r="Q535">
        <v>6</v>
      </c>
      <c r="R535">
        <v>0</v>
      </c>
      <c r="S535">
        <v>0</v>
      </c>
      <c r="U535">
        <v>1200000</v>
      </c>
      <c r="V535">
        <v>1200000</v>
      </c>
      <c r="W535">
        <v>0</v>
      </c>
      <c r="X535">
        <v>0</v>
      </c>
      <c r="Y535" t="s">
        <v>109</v>
      </c>
    </row>
    <row r="536" spans="1:25" x14ac:dyDescent="0.25">
      <c r="A536">
        <v>535</v>
      </c>
      <c r="B536">
        <v>62044</v>
      </c>
      <c r="C536">
        <v>0</v>
      </c>
      <c r="D536">
        <v>0</v>
      </c>
      <c r="E536" t="s">
        <v>948</v>
      </c>
      <c r="F536" t="s">
        <v>949</v>
      </c>
      <c r="G536">
        <v>1</v>
      </c>
      <c r="H536" s="6">
        <v>78190358</v>
      </c>
      <c r="I536" s="7">
        <v>45646</v>
      </c>
      <c r="J536" s="7">
        <v>45646</v>
      </c>
      <c r="K536">
        <v>15</v>
      </c>
      <c r="L536" t="s">
        <v>40</v>
      </c>
      <c r="M536" t="s">
        <v>5</v>
      </c>
      <c r="N536" t="s">
        <v>41</v>
      </c>
      <c r="O536" t="s">
        <v>77</v>
      </c>
      <c r="P536" t="s">
        <v>43</v>
      </c>
      <c r="Q536">
        <v>7</v>
      </c>
      <c r="R536">
        <v>8</v>
      </c>
      <c r="S536">
        <v>0</v>
      </c>
      <c r="U536">
        <v>11728554</v>
      </c>
      <c r="V536">
        <v>5473325</v>
      </c>
      <c r="W536">
        <v>6255229</v>
      </c>
      <c r="X536">
        <v>0</v>
      </c>
      <c r="Y536" t="s">
        <v>112</v>
      </c>
    </row>
    <row r="537" spans="1:25" x14ac:dyDescent="0.25">
      <c r="A537">
        <v>536</v>
      </c>
      <c r="B537">
        <v>61988</v>
      </c>
      <c r="C537">
        <v>0</v>
      </c>
      <c r="D537">
        <v>0</v>
      </c>
      <c r="E537" t="s">
        <v>950</v>
      </c>
      <c r="F537" t="s">
        <v>951</v>
      </c>
      <c r="G537">
        <v>1</v>
      </c>
      <c r="H537" s="6">
        <v>36939601</v>
      </c>
      <c r="I537" s="7">
        <v>45646</v>
      </c>
      <c r="J537" s="7">
        <v>45646</v>
      </c>
      <c r="K537">
        <v>15</v>
      </c>
      <c r="L537" t="s">
        <v>40</v>
      </c>
      <c r="M537" t="s">
        <v>5</v>
      </c>
      <c r="N537" t="s">
        <v>41</v>
      </c>
      <c r="O537" t="s">
        <v>77</v>
      </c>
      <c r="P537" t="s">
        <v>43</v>
      </c>
      <c r="Q537">
        <v>4</v>
      </c>
      <c r="R537">
        <v>11</v>
      </c>
      <c r="S537">
        <v>0</v>
      </c>
      <c r="U537">
        <v>5540940</v>
      </c>
      <c r="V537">
        <v>1477584</v>
      </c>
      <c r="W537">
        <v>4063356</v>
      </c>
      <c r="X537">
        <v>0</v>
      </c>
      <c r="Y537" t="s">
        <v>44</v>
      </c>
    </row>
    <row r="538" spans="1:25" x14ac:dyDescent="0.25">
      <c r="A538">
        <v>537</v>
      </c>
      <c r="B538">
        <v>62012</v>
      </c>
      <c r="C538">
        <v>0</v>
      </c>
      <c r="D538">
        <v>0</v>
      </c>
      <c r="E538" t="s">
        <v>952</v>
      </c>
      <c r="F538" t="s">
        <v>953</v>
      </c>
      <c r="G538">
        <v>1</v>
      </c>
      <c r="H538" s="6">
        <v>2132211</v>
      </c>
      <c r="I538" s="7">
        <v>45646</v>
      </c>
      <c r="J538" s="7">
        <v>45646</v>
      </c>
      <c r="K538">
        <v>15</v>
      </c>
      <c r="L538" t="s">
        <v>40</v>
      </c>
      <c r="M538" t="s">
        <v>5</v>
      </c>
      <c r="N538" t="s">
        <v>41</v>
      </c>
      <c r="O538" t="s">
        <v>47</v>
      </c>
      <c r="P538" t="s">
        <v>43</v>
      </c>
      <c r="Q538">
        <v>6</v>
      </c>
      <c r="R538">
        <v>9</v>
      </c>
      <c r="S538">
        <v>0</v>
      </c>
      <c r="U538">
        <v>319832</v>
      </c>
      <c r="V538">
        <v>127933</v>
      </c>
      <c r="W538">
        <v>191899</v>
      </c>
      <c r="X538">
        <v>0</v>
      </c>
      <c r="Y538" t="s">
        <v>48</v>
      </c>
    </row>
    <row r="539" spans="1:25" x14ac:dyDescent="0.25">
      <c r="A539">
        <v>538</v>
      </c>
      <c r="B539">
        <v>62013</v>
      </c>
      <c r="C539">
        <v>0</v>
      </c>
      <c r="D539">
        <v>0</v>
      </c>
      <c r="E539" t="s">
        <v>952</v>
      </c>
      <c r="F539" t="s">
        <v>953</v>
      </c>
      <c r="G539">
        <v>1</v>
      </c>
      <c r="H539" s="6">
        <v>7000000</v>
      </c>
      <c r="I539" s="7">
        <v>45646</v>
      </c>
      <c r="J539" s="7">
        <v>45646</v>
      </c>
      <c r="K539">
        <v>15</v>
      </c>
      <c r="L539" t="s">
        <v>40</v>
      </c>
      <c r="M539" t="s">
        <v>5</v>
      </c>
      <c r="N539" t="s">
        <v>41</v>
      </c>
      <c r="O539" t="s">
        <v>47</v>
      </c>
      <c r="P539" t="s">
        <v>43</v>
      </c>
      <c r="Q539">
        <v>6</v>
      </c>
      <c r="R539">
        <v>9</v>
      </c>
      <c r="S539">
        <v>0</v>
      </c>
      <c r="U539">
        <v>1050000</v>
      </c>
      <c r="V539">
        <v>420000</v>
      </c>
      <c r="W539">
        <v>630000</v>
      </c>
      <c r="X539">
        <v>0</v>
      </c>
      <c r="Y539" t="s">
        <v>48</v>
      </c>
    </row>
    <row r="540" spans="1:25" x14ac:dyDescent="0.25">
      <c r="A540">
        <v>539</v>
      </c>
      <c r="B540">
        <v>62014</v>
      </c>
      <c r="C540">
        <v>0</v>
      </c>
      <c r="D540">
        <v>0</v>
      </c>
      <c r="E540" t="s">
        <v>952</v>
      </c>
      <c r="F540" t="s">
        <v>953</v>
      </c>
      <c r="G540">
        <v>1</v>
      </c>
      <c r="H540" s="6">
        <v>7000000</v>
      </c>
      <c r="I540" s="7">
        <v>45646</v>
      </c>
      <c r="J540" s="7">
        <v>45646</v>
      </c>
      <c r="K540">
        <v>15</v>
      </c>
      <c r="L540" t="s">
        <v>40</v>
      </c>
      <c r="M540" t="s">
        <v>5</v>
      </c>
      <c r="N540" t="s">
        <v>41</v>
      </c>
      <c r="O540" t="s">
        <v>47</v>
      </c>
      <c r="P540" t="s">
        <v>43</v>
      </c>
      <c r="Q540">
        <v>6</v>
      </c>
      <c r="R540">
        <v>9</v>
      </c>
      <c r="S540">
        <v>0</v>
      </c>
      <c r="U540">
        <v>1050000</v>
      </c>
      <c r="V540">
        <v>420000</v>
      </c>
      <c r="W540">
        <v>630000</v>
      </c>
      <c r="X540">
        <v>0</v>
      </c>
      <c r="Y540" t="s">
        <v>48</v>
      </c>
    </row>
    <row r="541" spans="1:25" x14ac:dyDescent="0.25">
      <c r="A541">
        <v>540</v>
      </c>
      <c r="B541">
        <v>62015</v>
      </c>
      <c r="C541">
        <v>0</v>
      </c>
      <c r="D541">
        <v>0</v>
      </c>
      <c r="E541" t="s">
        <v>952</v>
      </c>
      <c r="F541" t="s">
        <v>953</v>
      </c>
      <c r="G541">
        <v>1</v>
      </c>
      <c r="H541" s="6">
        <v>7000000</v>
      </c>
      <c r="I541" s="7">
        <v>45646</v>
      </c>
      <c r="J541" s="7">
        <v>45646</v>
      </c>
      <c r="K541">
        <v>15</v>
      </c>
      <c r="L541" t="s">
        <v>40</v>
      </c>
      <c r="M541" t="s">
        <v>5</v>
      </c>
      <c r="N541" t="s">
        <v>41</v>
      </c>
      <c r="O541" t="s">
        <v>47</v>
      </c>
      <c r="P541" t="s">
        <v>43</v>
      </c>
      <c r="Q541">
        <v>6</v>
      </c>
      <c r="R541">
        <v>9</v>
      </c>
      <c r="S541">
        <v>0</v>
      </c>
      <c r="U541">
        <v>1050000</v>
      </c>
      <c r="V541">
        <v>420000</v>
      </c>
      <c r="W541">
        <v>630000</v>
      </c>
      <c r="X541">
        <v>0</v>
      </c>
      <c r="Y541" t="s">
        <v>48</v>
      </c>
    </row>
    <row r="542" spans="1:25" x14ac:dyDescent="0.25">
      <c r="A542">
        <v>541</v>
      </c>
      <c r="B542">
        <v>62016</v>
      </c>
      <c r="C542">
        <v>0</v>
      </c>
      <c r="D542">
        <v>0</v>
      </c>
      <c r="E542" t="s">
        <v>952</v>
      </c>
      <c r="F542" t="s">
        <v>953</v>
      </c>
      <c r="G542">
        <v>1</v>
      </c>
      <c r="H542" s="6">
        <v>7000000</v>
      </c>
      <c r="I542" s="7">
        <v>45646</v>
      </c>
      <c r="J542" s="7">
        <v>45646</v>
      </c>
      <c r="K542">
        <v>15</v>
      </c>
      <c r="L542" t="s">
        <v>40</v>
      </c>
      <c r="M542" t="s">
        <v>5</v>
      </c>
      <c r="N542" t="s">
        <v>41</v>
      </c>
      <c r="O542" t="s">
        <v>47</v>
      </c>
      <c r="P542" t="s">
        <v>43</v>
      </c>
      <c r="Q542">
        <v>6</v>
      </c>
      <c r="R542">
        <v>9</v>
      </c>
      <c r="S542">
        <v>0</v>
      </c>
      <c r="U542">
        <v>1050000</v>
      </c>
      <c r="V542">
        <v>420000</v>
      </c>
      <c r="W542">
        <v>630000</v>
      </c>
      <c r="X542">
        <v>0</v>
      </c>
      <c r="Y542" t="s">
        <v>48</v>
      </c>
    </row>
    <row r="543" spans="1:25" x14ac:dyDescent="0.25">
      <c r="A543">
        <v>542</v>
      </c>
      <c r="B543">
        <v>62017</v>
      </c>
      <c r="C543">
        <v>0</v>
      </c>
      <c r="D543">
        <v>0</v>
      </c>
      <c r="E543" t="s">
        <v>952</v>
      </c>
      <c r="F543" t="s">
        <v>953</v>
      </c>
      <c r="G543">
        <v>1</v>
      </c>
      <c r="H543" s="6">
        <v>7000000</v>
      </c>
      <c r="I543" s="7">
        <v>45646</v>
      </c>
      <c r="J543" s="7">
        <v>45646</v>
      </c>
      <c r="K543">
        <v>15</v>
      </c>
      <c r="L543" t="s">
        <v>40</v>
      </c>
      <c r="M543" t="s">
        <v>5</v>
      </c>
      <c r="N543" t="s">
        <v>41</v>
      </c>
      <c r="O543" t="s">
        <v>47</v>
      </c>
      <c r="P543" t="s">
        <v>43</v>
      </c>
      <c r="Q543">
        <v>6</v>
      </c>
      <c r="R543">
        <v>9</v>
      </c>
      <c r="S543">
        <v>0</v>
      </c>
      <c r="U543">
        <v>1050000</v>
      </c>
      <c r="V543">
        <v>420000</v>
      </c>
      <c r="W543">
        <v>630000</v>
      </c>
      <c r="X543">
        <v>0</v>
      </c>
      <c r="Y543" t="s">
        <v>48</v>
      </c>
    </row>
    <row r="544" spans="1:25" x14ac:dyDescent="0.25">
      <c r="A544">
        <v>543</v>
      </c>
      <c r="B544">
        <v>62018</v>
      </c>
      <c r="C544">
        <v>0</v>
      </c>
      <c r="D544">
        <v>0</v>
      </c>
      <c r="E544" t="s">
        <v>952</v>
      </c>
      <c r="F544" t="s">
        <v>953</v>
      </c>
      <c r="G544">
        <v>1</v>
      </c>
      <c r="H544" s="6">
        <v>7000000</v>
      </c>
      <c r="I544" s="7">
        <v>45646</v>
      </c>
      <c r="J544" s="7">
        <v>45646</v>
      </c>
      <c r="K544">
        <v>15</v>
      </c>
      <c r="L544" t="s">
        <v>40</v>
      </c>
      <c r="M544" t="s">
        <v>5</v>
      </c>
      <c r="N544" t="s">
        <v>41</v>
      </c>
      <c r="O544" t="s">
        <v>47</v>
      </c>
      <c r="P544" t="s">
        <v>43</v>
      </c>
      <c r="Q544">
        <v>6</v>
      </c>
      <c r="R544">
        <v>9</v>
      </c>
      <c r="S544">
        <v>0</v>
      </c>
      <c r="U544">
        <v>1050000</v>
      </c>
      <c r="V544">
        <v>420000</v>
      </c>
      <c r="W544">
        <v>630000</v>
      </c>
      <c r="X544">
        <v>0</v>
      </c>
      <c r="Y544" t="s">
        <v>48</v>
      </c>
    </row>
    <row r="545" spans="1:25" x14ac:dyDescent="0.25">
      <c r="A545">
        <v>544</v>
      </c>
      <c r="B545">
        <v>62019</v>
      </c>
      <c r="C545">
        <v>0</v>
      </c>
      <c r="D545">
        <v>0</v>
      </c>
      <c r="E545" t="s">
        <v>952</v>
      </c>
      <c r="F545" t="s">
        <v>953</v>
      </c>
      <c r="G545">
        <v>1</v>
      </c>
      <c r="H545" s="6">
        <v>7000000</v>
      </c>
      <c r="I545" s="7">
        <v>45646</v>
      </c>
      <c r="J545" s="7">
        <v>45646</v>
      </c>
      <c r="K545">
        <v>15</v>
      </c>
      <c r="L545" t="s">
        <v>40</v>
      </c>
      <c r="M545" t="s">
        <v>5</v>
      </c>
      <c r="N545" t="s">
        <v>41</v>
      </c>
      <c r="O545" t="s">
        <v>47</v>
      </c>
      <c r="P545" t="s">
        <v>43</v>
      </c>
      <c r="Q545">
        <v>6</v>
      </c>
      <c r="R545">
        <v>9</v>
      </c>
      <c r="S545">
        <v>0</v>
      </c>
      <c r="U545">
        <v>1050000</v>
      </c>
      <c r="V545">
        <v>420000</v>
      </c>
      <c r="W545">
        <v>630000</v>
      </c>
      <c r="X545">
        <v>0</v>
      </c>
      <c r="Y545" t="s">
        <v>48</v>
      </c>
    </row>
    <row r="546" spans="1:25" x14ac:dyDescent="0.25">
      <c r="A546">
        <v>545</v>
      </c>
      <c r="B546">
        <v>62020</v>
      </c>
      <c r="C546">
        <v>0</v>
      </c>
      <c r="D546">
        <v>0</v>
      </c>
      <c r="E546" t="s">
        <v>952</v>
      </c>
      <c r="F546" t="s">
        <v>953</v>
      </c>
      <c r="G546">
        <v>1</v>
      </c>
      <c r="H546" s="6">
        <v>7000000</v>
      </c>
      <c r="I546" s="7">
        <v>45646</v>
      </c>
      <c r="J546" s="7">
        <v>45646</v>
      </c>
      <c r="K546">
        <v>15</v>
      </c>
      <c r="L546" t="s">
        <v>40</v>
      </c>
      <c r="M546" t="s">
        <v>5</v>
      </c>
      <c r="N546" t="s">
        <v>41</v>
      </c>
      <c r="O546" t="s">
        <v>47</v>
      </c>
      <c r="P546" t="s">
        <v>43</v>
      </c>
      <c r="Q546">
        <v>6</v>
      </c>
      <c r="R546">
        <v>9</v>
      </c>
      <c r="S546">
        <v>0</v>
      </c>
      <c r="U546">
        <v>1050000</v>
      </c>
      <c r="V546">
        <v>420000</v>
      </c>
      <c r="W546">
        <v>630000</v>
      </c>
      <c r="X546">
        <v>0</v>
      </c>
      <c r="Y546" t="s">
        <v>48</v>
      </c>
    </row>
    <row r="547" spans="1:25" x14ac:dyDescent="0.25">
      <c r="A547">
        <v>546</v>
      </c>
      <c r="B547">
        <v>62021</v>
      </c>
      <c r="C547">
        <v>0</v>
      </c>
      <c r="D547">
        <v>0</v>
      </c>
      <c r="E547" t="s">
        <v>952</v>
      </c>
      <c r="F547" t="s">
        <v>953</v>
      </c>
      <c r="G547">
        <v>1</v>
      </c>
      <c r="H547" s="6">
        <v>7000000</v>
      </c>
      <c r="I547" s="7">
        <v>45646</v>
      </c>
      <c r="J547" s="7">
        <v>45646</v>
      </c>
      <c r="K547">
        <v>15</v>
      </c>
      <c r="L547" t="s">
        <v>40</v>
      </c>
      <c r="M547" t="s">
        <v>5</v>
      </c>
      <c r="N547" t="s">
        <v>41</v>
      </c>
      <c r="O547" t="s">
        <v>47</v>
      </c>
      <c r="P547" t="s">
        <v>43</v>
      </c>
      <c r="Q547">
        <v>6</v>
      </c>
      <c r="R547">
        <v>9</v>
      </c>
      <c r="S547">
        <v>0</v>
      </c>
      <c r="U547">
        <v>1050000</v>
      </c>
      <c r="V547">
        <v>420000</v>
      </c>
      <c r="W547">
        <v>630000</v>
      </c>
      <c r="X547">
        <v>0</v>
      </c>
      <c r="Y547" t="s">
        <v>48</v>
      </c>
    </row>
    <row r="548" spans="1:25" x14ac:dyDescent="0.25">
      <c r="A548">
        <v>547</v>
      </c>
      <c r="B548">
        <v>62022</v>
      </c>
      <c r="C548">
        <v>0</v>
      </c>
      <c r="D548">
        <v>0</v>
      </c>
      <c r="E548" t="s">
        <v>952</v>
      </c>
      <c r="F548" t="s">
        <v>953</v>
      </c>
      <c r="G548">
        <v>1</v>
      </c>
      <c r="H548" s="6">
        <v>7000000</v>
      </c>
      <c r="I548" s="7">
        <v>45646</v>
      </c>
      <c r="J548" s="7">
        <v>45646</v>
      </c>
      <c r="K548">
        <v>15</v>
      </c>
      <c r="L548" t="s">
        <v>40</v>
      </c>
      <c r="M548" t="s">
        <v>5</v>
      </c>
      <c r="N548" t="s">
        <v>41</v>
      </c>
      <c r="O548" t="s">
        <v>47</v>
      </c>
      <c r="P548" t="s">
        <v>43</v>
      </c>
      <c r="Q548">
        <v>6</v>
      </c>
      <c r="R548">
        <v>9</v>
      </c>
      <c r="S548">
        <v>0</v>
      </c>
      <c r="U548">
        <v>1050000</v>
      </c>
      <c r="V548">
        <v>420000</v>
      </c>
      <c r="W548">
        <v>630000</v>
      </c>
      <c r="X548">
        <v>0</v>
      </c>
      <c r="Y548" t="s">
        <v>48</v>
      </c>
    </row>
    <row r="549" spans="1:25" x14ac:dyDescent="0.25">
      <c r="A549">
        <v>548</v>
      </c>
      <c r="B549">
        <v>61983</v>
      </c>
      <c r="C549">
        <v>0</v>
      </c>
      <c r="D549">
        <v>0</v>
      </c>
      <c r="E549" t="s">
        <v>954</v>
      </c>
      <c r="F549" t="s">
        <v>955</v>
      </c>
      <c r="G549">
        <v>1</v>
      </c>
      <c r="H549" s="6">
        <v>13000000</v>
      </c>
      <c r="I549" s="7">
        <v>45646</v>
      </c>
      <c r="J549" s="7">
        <v>45646</v>
      </c>
      <c r="K549">
        <v>15</v>
      </c>
      <c r="L549" t="s">
        <v>40</v>
      </c>
      <c r="M549" t="s">
        <v>5</v>
      </c>
      <c r="N549" t="s">
        <v>41</v>
      </c>
      <c r="O549" t="s">
        <v>54</v>
      </c>
      <c r="P549" t="s">
        <v>43</v>
      </c>
      <c r="Q549">
        <v>5</v>
      </c>
      <c r="R549">
        <v>10</v>
      </c>
      <c r="S549">
        <v>0</v>
      </c>
      <c r="U549">
        <v>1950000</v>
      </c>
      <c r="V549">
        <v>650000</v>
      </c>
      <c r="W549">
        <v>1300000</v>
      </c>
      <c r="X549">
        <v>0</v>
      </c>
      <c r="Y549" t="s">
        <v>48</v>
      </c>
    </row>
    <row r="550" spans="1:25" x14ac:dyDescent="0.25">
      <c r="A550">
        <v>549</v>
      </c>
      <c r="B550">
        <v>61979</v>
      </c>
      <c r="C550">
        <v>0</v>
      </c>
      <c r="D550">
        <v>0</v>
      </c>
      <c r="E550" t="s">
        <v>956</v>
      </c>
      <c r="F550" t="s">
        <v>957</v>
      </c>
      <c r="G550">
        <v>1</v>
      </c>
      <c r="H550" s="6">
        <v>76052820</v>
      </c>
      <c r="I550" s="7">
        <v>45646</v>
      </c>
      <c r="J550" s="7">
        <v>45646</v>
      </c>
      <c r="K550">
        <v>15</v>
      </c>
      <c r="L550" t="s">
        <v>40</v>
      </c>
      <c r="M550" t="s">
        <v>6</v>
      </c>
      <c r="N550" t="s">
        <v>41</v>
      </c>
      <c r="O550" t="s">
        <v>64</v>
      </c>
      <c r="P550" t="s">
        <v>43</v>
      </c>
      <c r="Q550">
        <v>15</v>
      </c>
      <c r="R550">
        <v>0</v>
      </c>
      <c r="S550">
        <v>0</v>
      </c>
      <c r="U550">
        <v>11407923</v>
      </c>
      <c r="V550">
        <v>11407923</v>
      </c>
      <c r="W550">
        <v>0</v>
      </c>
      <c r="X550">
        <v>0</v>
      </c>
      <c r="Y550" t="s">
        <v>44</v>
      </c>
    </row>
    <row r="551" spans="1:25" x14ac:dyDescent="0.25">
      <c r="A551">
        <v>550</v>
      </c>
      <c r="B551">
        <v>61998</v>
      </c>
      <c r="C551">
        <v>0</v>
      </c>
      <c r="D551">
        <v>0</v>
      </c>
      <c r="E551" t="s">
        <v>958</v>
      </c>
      <c r="F551" t="s">
        <v>959</v>
      </c>
      <c r="G551">
        <v>1</v>
      </c>
      <c r="H551" s="6">
        <v>110322468</v>
      </c>
      <c r="I551" s="7">
        <v>45646</v>
      </c>
      <c r="J551" s="7">
        <v>45646</v>
      </c>
      <c r="K551">
        <v>15</v>
      </c>
      <c r="L551" t="s">
        <v>40</v>
      </c>
      <c r="M551" t="s">
        <v>5</v>
      </c>
      <c r="N551" t="s">
        <v>41</v>
      </c>
      <c r="O551" t="s">
        <v>77</v>
      </c>
      <c r="P551" t="s">
        <v>43</v>
      </c>
      <c r="Q551">
        <v>6</v>
      </c>
      <c r="R551">
        <v>9</v>
      </c>
      <c r="S551">
        <v>0</v>
      </c>
      <c r="U551">
        <v>16548370</v>
      </c>
      <c r="V551">
        <v>6619348</v>
      </c>
      <c r="W551">
        <v>9929022</v>
      </c>
      <c r="X551">
        <v>0</v>
      </c>
      <c r="Y551" t="s">
        <v>48</v>
      </c>
    </row>
    <row r="552" spans="1:25" x14ac:dyDescent="0.25">
      <c r="A552">
        <v>551</v>
      </c>
      <c r="B552">
        <v>61609</v>
      </c>
      <c r="C552">
        <v>0</v>
      </c>
      <c r="D552">
        <v>0</v>
      </c>
      <c r="E552" t="s">
        <v>960</v>
      </c>
      <c r="F552" t="s">
        <v>961</v>
      </c>
      <c r="G552">
        <v>1</v>
      </c>
      <c r="H552" s="6">
        <v>1066439818</v>
      </c>
      <c r="I552" s="7">
        <v>45646</v>
      </c>
      <c r="J552" s="7">
        <v>45646</v>
      </c>
      <c r="K552">
        <v>15</v>
      </c>
      <c r="L552" t="s">
        <v>40</v>
      </c>
      <c r="M552" t="s">
        <v>5</v>
      </c>
      <c r="N552" t="s">
        <v>41</v>
      </c>
      <c r="O552" t="s">
        <v>54</v>
      </c>
      <c r="P552" t="s">
        <v>43</v>
      </c>
      <c r="Q552">
        <v>4</v>
      </c>
      <c r="R552">
        <v>7.8</v>
      </c>
      <c r="S552">
        <v>3.2</v>
      </c>
      <c r="U552">
        <v>159965973</v>
      </c>
      <c r="V552">
        <v>42657593</v>
      </c>
      <c r="W552">
        <v>83182306</v>
      </c>
      <c r="X552">
        <v>34126074</v>
      </c>
      <c r="Y552" t="s">
        <v>48</v>
      </c>
    </row>
    <row r="553" spans="1:25" x14ac:dyDescent="0.25">
      <c r="A553">
        <v>552</v>
      </c>
      <c r="B553">
        <v>61989</v>
      </c>
      <c r="C553">
        <v>0</v>
      </c>
      <c r="D553">
        <v>0</v>
      </c>
      <c r="E553" t="s">
        <v>962</v>
      </c>
      <c r="F553" t="s">
        <v>963</v>
      </c>
      <c r="G553">
        <v>1</v>
      </c>
      <c r="H553" s="6">
        <v>21203025</v>
      </c>
      <c r="I553" s="7">
        <v>45646</v>
      </c>
      <c r="J553" s="7">
        <v>45646</v>
      </c>
      <c r="K553">
        <v>15</v>
      </c>
      <c r="L553" t="s">
        <v>40</v>
      </c>
      <c r="M553" t="s">
        <v>5</v>
      </c>
      <c r="N553" t="s">
        <v>41</v>
      </c>
      <c r="O553" t="s">
        <v>77</v>
      </c>
      <c r="P553" t="s">
        <v>43</v>
      </c>
      <c r="Q553">
        <v>4</v>
      </c>
      <c r="R553">
        <v>11</v>
      </c>
      <c r="S553">
        <v>0</v>
      </c>
      <c r="U553">
        <v>3180454</v>
      </c>
      <c r="V553">
        <v>848121</v>
      </c>
      <c r="W553">
        <v>2332333</v>
      </c>
      <c r="X553">
        <v>0</v>
      </c>
      <c r="Y553" t="s">
        <v>44</v>
      </c>
    </row>
    <row r="554" spans="1:25" x14ac:dyDescent="0.25">
      <c r="A554">
        <v>553</v>
      </c>
      <c r="B554">
        <v>62024</v>
      </c>
      <c r="C554">
        <v>0</v>
      </c>
      <c r="D554">
        <v>0</v>
      </c>
      <c r="E554" t="s">
        <v>378</v>
      </c>
      <c r="F554" t="s">
        <v>379</v>
      </c>
      <c r="G554">
        <v>1</v>
      </c>
      <c r="H554" s="6">
        <v>50000000</v>
      </c>
      <c r="I554" s="7">
        <v>45646</v>
      </c>
      <c r="J554" s="7">
        <v>45646</v>
      </c>
      <c r="K554">
        <v>15</v>
      </c>
      <c r="L554" t="s">
        <v>40</v>
      </c>
      <c r="M554" t="s">
        <v>5</v>
      </c>
      <c r="N554" t="s">
        <v>41</v>
      </c>
      <c r="O554" t="s">
        <v>77</v>
      </c>
      <c r="P554" t="s">
        <v>43</v>
      </c>
      <c r="Q554">
        <v>7</v>
      </c>
      <c r="R554">
        <v>8</v>
      </c>
      <c r="S554">
        <v>0</v>
      </c>
      <c r="U554">
        <v>7500000</v>
      </c>
      <c r="V554">
        <v>3500000</v>
      </c>
      <c r="W554">
        <v>4000000</v>
      </c>
      <c r="X554">
        <v>0</v>
      </c>
      <c r="Y554" t="s">
        <v>48</v>
      </c>
    </row>
    <row r="555" spans="1:25" x14ac:dyDescent="0.25">
      <c r="A555">
        <v>554</v>
      </c>
      <c r="B555">
        <v>62009</v>
      </c>
      <c r="C555">
        <v>0</v>
      </c>
      <c r="D555">
        <v>0</v>
      </c>
      <c r="E555" t="s">
        <v>964</v>
      </c>
      <c r="F555" t="s">
        <v>965</v>
      </c>
      <c r="G555">
        <v>1</v>
      </c>
      <c r="H555" s="6">
        <v>58947</v>
      </c>
      <c r="I555" s="7">
        <v>45646</v>
      </c>
      <c r="J555" s="7">
        <v>45646</v>
      </c>
      <c r="K555">
        <v>5</v>
      </c>
      <c r="L555" t="s">
        <v>40</v>
      </c>
      <c r="M555" t="s">
        <v>6</v>
      </c>
      <c r="N555" t="s">
        <v>41</v>
      </c>
      <c r="O555" t="s">
        <v>64</v>
      </c>
      <c r="P555" t="s">
        <v>43</v>
      </c>
      <c r="Q555">
        <v>5</v>
      </c>
      <c r="R555">
        <v>0</v>
      </c>
      <c r="S555">
        <v>0</v>
      </c>
      <c r="U555">
        <v>2947</v>
      </c>
      <c r="V555">
        <v>2947</v>
      </c>
      <c r="W555">
        <v>0</v>
      </c>
      <c r="X555">
        <v>0</v>
      </c>
      <c r="Y555" t="s">
        <v>44</v>
      </c>
    </row>
    <row r="556" spans="1:25" x14ac:dyDescent="0.25">
      <c r="A556">
        <v>555</v>
      </c>
      <c r="B556">
        <v>62027</v>
      </c>
      <c r="C556">
        <v>0</v>
      </c>
      <c r="D556">
        <v>0</v>
      </c>
      <c r="E556" t="s">
        <v>966</v>
      </c>
      <c r="F556" t="s">
        <v>967</v>
      </c>
      <c r="G556">
        <v>1</v>
      </c>
      <c r="H556" s="6">
        <v>54180216</v>
      </c>
      <c r="I556" s="7">
        <v>45646</v>
      </c>
      <c r="J556" s="7">
        <v>45646</v>
      </c>
      <c r="K556">
        <v>15</v>
      </c>
      <c r="L556" t="s">
        <v>40</v>
      </c>
      <c r="M556" t="s">
        <v>5</v>
      </c>
      <c r="N556" t="s">
        <v>41</v>
      </c>
      <c r="O556" t="s">
        <v>77</v>
      </c>
      <c r="P556" t="s">
        <v>43</v>
      </c>
      <c r="Q556">
        <v>8</v>
      </c>
      <c r="R556">
        <v>7</v>
      </c>
      <c r="S556">
        <v>0</v>
      </c>
      <c r="U556">
        <v>8127032</v>
      </c>
      <c r="V556">
        <v>4334417</v>
      </c>
      <c r="W556">
        <v>3792615</v>
      </c>
      <c r="X556">
        <v>0</v>
      </c>
      <c r="Y556" t="s">
        <v>48</v>
      </c>
    </row>
    <row r="557" spans="1:25" x14ac:dyDescent="0.25">
      <c r="A557">
        <v>556</v>
      </c>
      <c r="B557">
        <v>61978</v>
      </c>
      <c r="C557">
        <v>0</v>
      </c>
      <c r="D557">
        <v>0</v>
      </c>
      <c r="E557" t="s">
        <v>968</v>
      </c>
      <c r="F557" t="s">
        <v>969</v>
      </c>
      <c r="G557">
        <v>1</v>
      </c>
      <c r="H557" s="6">
        <v>980575</v>
      </c>
      <c r="I557" s="7">
        <v>45646</v>
      </c>
      <c r="J557" s="7">
        <v>45646</v>
      </c>
      <c r="K557">
        <v>8</v>
      </c>
      <c r="L557" t="s">
        <v>40</v>
      </c>
      <c r="M557" t="s">
        <v>5</v>
      </c>
      <c r="N557" t="s">
        <v>41</v>
      </c>
      <c r="O557" t="s">
        <v>57</v>
      </c>
      <c r="P557" t="s">
        <v>43</v>
      </c>
      <c r="Q557">
        <v>8</v>
      </c>
      <c r="R557">
        <v>0</v>
      </c>
      <c r="S557">
        <v>0</v>
      </c>
      <c r="U557">
        <v>78446</v>
      </c>
      <c r="V557">
        <v>78446</v>
      </c>
      <c r="W557">
        <v>0</v>
      </c>
      <c r="X557">
        <v>0</v>
      </c>
      <c r="Y557" t="s">
        <v>48</v>
      </c>
    </row>
    <row r="558" spans="1:25" x14ac:dyDescent="0.25">
      <c r="A558">
        <v>557</v>
      </c>
      <c r="B558">
        <v>61991</v>
      </c>
      <c r="C558">
        <v>0</v>
      </c>
      <c r="D558">
        <v>0</v>
      </c>
      <c r="E558" t="s">
        <v>970</v>
      </c>
      <c r="F558" t="s">
        <v>971</v>
      </c>
      <c r="G558">
        <v>1</v>
      </c>
      <c r="H558" s="6">
        <v>4016974</v>
      </c>
      <c r="I558" s="7">
        <v>45646</v>
      </c>
      <c r="J558" s="7">
        <v>45646</v>
      </c>
      <c r="K558">
        <v>15</v>
      </c>
      <c r="L558" t="s">
        <v>40</v>
      </c>
      <c r="M558" t="s">
        <v>5</v>
      </c>
      <c r="N558" t="s">
        <v>41</v>
      </c>
      <c r="O558" t="s">
        <v>47</v>
      </c>
      <c r="P558" t="s">
        <v>43</v>
      </c>
      <c r="Q558">
        <v>4</v>
      </c>
      <c r="R558">
        <v>11</v>
      </c>
      <c r="S558">
        <v>0</v>
      </c>
      <c r="U558">
        <v>602546</v>
      </c>
      <c r="V558">
        <v>160679</v>
      </c>
      <c r="W558">
        <v>441867</v>
      </c>
      <c r="X558">
        <v>0</v>
      </c>
      <c r="Y558" t="s">
        <v>109</v>
      </c>
    </row>
    <row r="559" spans="1:25" x14ac:dyDescent="0.25">
      <c r="A559">
        <v>558</v>
      </c>
      <c r="B559">
        <v>62029</v>
      </c>
      <c r="C559">
        <v>0</v>
      </c>
      <c r="D559">
        <v>0</v>
      </c>
      <c r="E559" t="s">
        <v>972</v>
      </c>
      <c r="F559" t="s">
        <v>973</v>
      </c>
      <c r="G559">
        <v>1</v>
      </c>
      <c r="H559" s="6">
        <v>888764</v>
      </c>
      <c r="I559" s="7">
        <v>45646</v>
      </c>
      <c r="J559" s="7">
        <v>45646</v>
      </c>
      <c r="K559">
        <v>8</v>
      </c>
      <c r="L559" t="s">
        <v>40</v>
      </c>
      <c r="M559" t="s">
        <v>7</v>
      </c>
      <c r="N559" t="s">
        <v>41</v>
      </c>
      <c r="O559" t="s">
        <v>64</v>
      </c>
      <c r="P559" t="s">
        <v>43</v>
      </c>
      <c r="Q559">
        <v>8</v>
      </c>
      <c r="R559">
        <v>0</v>
      </c>
      <c r="S559">
        <v>0</v>
      </c>
      <c r="U559">
        <v>71101</v>
      </c>
      <c r="V559">
        <v>71101</v>
      </c>
      <c r="W559">
        <v>0</v>
      </c>
      <c r="X559">
        <v>0</v>
      </c>
      <c r="Y559" t="s">
        <v>44</v>
      </c>
    </row>
    <row r="560" spans="1:25" x14ac:dyDescent="0.25">
      <c r="A560">
        <v>559</v>
      </c>
      <c r="B560">
        <v>62026</v>
      </c>
      <c r="C560">
        <v>0</v>
      </c>
      <c r="D560">
        <v>0</v>
      </c>
      <c r="E560" t="s">
        <v>974</v>
      </c>
      <c r="F560" t="s">
        <v>975</v>
      </c>
      <c r="G560">
        <v>1</v>
      </c>
      <c r="H560" s="6">
        <v>3351440</v>
      </c>
      <c r="I560" s="7">
        <v>45646</v>
      </c>
      <c r="J560" s="7">
        <v>45646</v>
      </c>
      <c r="K560">
        <v>15</v>
      </c>
      <c r="L560" t="s">
        <v>40</v>
      </c>
      <c r="M560" t="s">
        <v>5</v>
      </c>
      <c r="N560" t="s">
        <v>41</v>
      </c>
      <c r="O560" t="s">
        <v>77</v>
      </c>
      <c r="P560" t="s">
        <v>43</v>
      </c>
      <c r="Q560">
        <v>8</v>
      </c>
      <c r="R560">
        <v>7</v>
      </c>
      <c r="S560">
        <v>0</v>
      </c>
      <c r="U560">
        <v>502716</v>
      </c>
      <c r="V560">
        <v>268115</v>
      </c>
      <c r="W560">
        <v>234601</v>
      </c>
      <c r="X560">
        <v>0</v>
      </c>
      <c r="Y560" t="s">
        <v>799</v>
      </c>
    </row>
    <row r="561" spans="1:25" x14ac:dyDescent="0.25">
      <c r="A561">
        <v>560</v>
      </c>
      <c r="B561">
        <v>62037</v>
      </c>
      <c r="C561">
        <v>0</v>
      </c>
      <c r="D561">
        <v>0</v>
      </c>
      <c r="E561" t="s">
        <v>590</v>
      </c>
      <c r="F561" t="s">
        <v>591</v>
      </c>
      <c r="G561">
        <v>1</v>
      </c>
      <c r="H561" s="6">
        <v>282571</v>
      </c>
      <c r="I561" s="7">
        <v>45646</v>
      </c>
      <c r="J561" s="7">
        <v>45646</v>
      </c>
      <c r="K561">
        <v>15</v>
      </c>
      <c r="L561" t="s">
        <v>40</v>
      </c>
      <c r="M561" t="s">
        <v>5</v>
      </c>
      <c r="N561" t="s">
        <v>41</v>
      </c>
      <c r="O561" t="s">
        <v>57</v>
      </c>
      <c r="P561" t="s">
        <v>43</v>
      </c>
      <c r="Q561">
        <v>6</v>
      </c>
      <c r="R561">
        <v>9</v>
      </c>
      <c r="S561">
        <v>0</v>
      </c>
      <c r="U561">
        <v>42386</v>
      </c>
      <c r="V561">
        <v>16954</v>
      </c>
      <c r="W561">
        <v>25431</v>
      </c>
      <c r="X561">
        <v>0</v>
      </c>
      <c r="Y561" t="s">
        <v>48</v>
      </c>
    </row>
    <row r="562" spans="1:25" x14ac:dyDescent="0.25">
      <c r="A562">
        <v>561</v>
      </c>
      <c r="B562">
        <v>62311</v>
      </c>
      <c r="C562">
        <v>0</v>
      </c>
      <c r="D562">
        <v>0</v>
      </c>
      <c r="E562" t="s">
        <v>976</v>
      </c>
      <c r="F562" t="s">
        <v>977</v>
      </c>
      <c r="G562">
        <v>1</v>
      </c>
      <c r="H562" s="6">
        <v>639235</v>
      </c>
      <c r="I562" s="7">
        <v>45646</v>
      </c>
      <c r="J562" s="7">
        <v>45646</v>
      </c>
      <c r="K562">
        <v>8</v>
      </c>
      <c r="L562" t="s">
        <v>40</v>
      </c>
      <c r="M562" t="s">
        <v>5</v>
      </c>
      <c r="N562" t="s">
        <v>41</v>
      </c>
      <c r="O562" t="s">
        <v>54</v>
      </c>
      <c r="P562" t="s">
        <v>43</v>
      </c>
      <c r="Q562">
        <v>8</v>
      </c>
      <c r="R562">
        <v>0</v>
      </c>
      <c r="S562">
        <v>0</v>
      </c>
      <c r="U562">
        <v>51139</v>
      </c>
      <c r="V562">
        <v>51139</v>
      </c>
      <c r="W562">
        <v>0</v>
      </c>
      <c r="X562">
        <v>0</v>
      </c>
      <c r="Y562" t="s">
        <v>44</v>
      </c>
    </row>
    <row r="563" spans="1:25" x14ac:dyDescent="0.25">
      <c r="A563">
        <v>562</v>
      </c>
      <c r="B563">
        <v>62030</v>
      </c>
      <c r="C563">
        <v>0</v>
      </c>
      <c r="D563">
        <v>0</v>
      </c>
      <c r="E563" t="s">
        <v>978</v>
      </c>
      <c r="F563" t="s">
        <v>979</v>
      </c>
      <c r="G563">
        <v>1</v>
      </c>
      <c r="H563" s="6">
        <v>83827</v>
      </c>
      <c r="I563" s="7">
        <v>45646</v>
      </c>
      <c r="J563" s="7">
        <v>45646</v>
      </c>
      <c r="K563">
        <v>8</v>
      </c>
      <c r="L563" t="s">
        <v>40</v>
      </c>
      <c r="M563" t="s">
        <v>7</v>
      </c>
      <c r="N563" t="s">
        <v>41</v>
      </c>
      <c r="O563" t="s">
        <v>64</v>
      </c>
      <c r="P563" t="s">
        <v>43</v>
      </c>
      <c r="Q563">
        <v>8</v>
      </c>
      <c r="R563">
        <v>0</v>
      </c>
      <c r="S563">
        <v>0</v>
      </c>
      <c r="U563">
        <v>6706</v>
      </c>
      <c r="V563">
        <v>6706</v>
      </c>
      <c r="W563">
        <v>0</v>
      </c>
      <c r="X563">
        <v>0</v>
      </c>
      <c r="Y563" t="s">
        <v>44</v>
      </c>
    </row>
    <row r="564" spans="1:25" x14ac:dyDescent="0.25">
      <c r="A564">
        <v>563</v>
      </c>
      <c r="B564">
        <v>62031</v>
      </c>
      <c r="C564">
        <v>0</v>
      </c>
      <c r="D564">
        <v>0</v>
      </c>
      <c r="E564" t="s">
        <v>978</v>
      </c>
      <c r="F564" t="s">
        <v>979</v>
      </c>
      <c r="G564">
        <v>1</v>
      </c>
      <c r="H564" s="6">
        <v>76483</v>
      </c>
      <c r="I564" s="7">
        <v>45646</v>
      </c>
      <c r="J564" s="7">
        <v>45646</v>
      </c>
      <c r="K564">
        <v>8</v>
      </c>
      <c r="L564" t="s">
        <v>40</v>
      </c>
      <c r="M564" t="s">
        <v>7</v>
      </c>
      <c r="N564" t="s">
        <v>41</v>
      </c>
      <c r="O564" t="s">
        <v>64</v>
      </c>
      <c r="P564" t="s">
        <v>43</v>
      </c>
      <c r="Q564">
        <v>8</v>
      </c>
      <c r="R564">
        <v>0</v>
      </c>
      <c r="S564">
        <v>0</v>
      </c>
      <c r="U564">
        <v>6119</v>
      </c>
      <c r="V564">
        <v>6119</v>
      </c>
      <c r="W564">
        <v>0</v>
      </c>
      <c r="X564">
        <v>0</v>
      </c>
      <c r="Y564" t="s">
        <v>44</v>
      </c>
    </row>
    <row r="565" spans="1:25" x14ac:dyDescent="0.25">
      <c r="A565">
        <v>564</v>
      </c>
      <c r="B565">
        <v>62032</v>
      </c>
      <c r="C565">
        <v>0</v>
      </c>
      <c r="D565">
        <v>0</v>
      </c>
      <c r="E565" t="s">
        <v>978</v>
      </c>
      <c r="F565" t="s">
        <v>979</v>
      </c>
      <c r="G565">
        <v>1</v>
      </c>
      <c r="H565" s="6">
        <v>520173</v>
      </c>
      <c r="I565" s="7">
        <v>45646</v>
      </c>
      <c r="J565" s="7">
        <v>45646</v>
      </c>
      <c r="K565">
        <v>8</v>
      </c>
      <c r="L565" t="s">
        <v>40</v>
      </c>
      <c r="M565" t="s">
        <v>7</v>
      </c>
      <c r="N565" t="s">
        <v>41</v>
      </c>
      <c r="O565" t="s">
        <v>64</v>
      </c>
      <c r="P565" t="s">
        <v>43</v>
      </c>
      <c r="Q565">
        <v>8</v>
      </c>
      <c r="R565">
        <v>0</v>
      </c>
      <c r="S565">
        <v>0</v>
      </c>
      <c r="U565">
        <v>41614</v>
      </c>
      <c r="V565">
        <v>41614</v>
      </c>
      <c r="W565">
        <v>0</v>
      </c>
      <c r="X565">
        <v>0</v>
      </c>
      <c r="Y565" t="s">
        <v>44</v>
      </c>
    </row>
    <row r="566" spans="1:25" x14ac:dyDescent="0.25">
      <c r="A566">
        <v>565</v>
      </c>
      <c r="B566">
        <v>62033</v>
      </c>
      <c r="C566">
        <v>0</v>
      </c>
      <c r="D566">
        <v>0</v>
      </c>
      <c r="E566" t="s">
        <v>978</v>
      </c>
      <c r="F566" t="s">
        <v>979</v>
      </c>
      <c r="G566">
        <v>1</v>
      </c>
      <c r="H566" s="6">
        <v>2600142</v>
      </c>
      <c r="I566" s="7">
        <v>45646</v>
      </c>
      <c r="J566" s="7">
        <v>45646</v>
      </c>
      <c r="K566">
        <v>8</v>
      </c>
      <c r="L566" t="s">
        <v>40</v>
      </c>
      <c r="M566" t="s">
        <v>7</v>
      </c>
      <c r="N566" t="s">
        <v>41</v>
      </c>
      <c r="O566" t="s">
        <v>64</v>
      </c>
      <c r="P566" t="s">
        <v>43</v>
      </c>
      <c r="Q566">
        <v>8</v>
      </c>
      <c r="R566">
        <v>0</v>
      </c>
      <c r="S566">
        <v>0</v>
      </c>
      <c r="U566">
        <v>208011</v>
      </c>
      <c r="V566">
        <v>208011</v>
      </c>
      <c r="W566">
        <v>0</v>
      </c>
      <c r="X566">
        <v>0</v>
      </c>
      <c r="Y566" t="s">
        <v>44</v>
      </c>
    </row>
    <row r="567" spans="1:25" x14ac:dyDescent="0.25">
      <c r="A567">
        <v>566</v>
      </c>
      <c r="B567">
        <v>62034</v>
      </c>
      <c r="C567">
        <v>0</v>
      </c>
      <c r="D567">
        <v>0</v>
      </c>
      <c r="E567" t="s">
        <v>978</v>
      </c>
      <c r="F567" t="s">
        <v>979</v>
      </c>
      <c r="G567">
        <v>1</v>
      </c>
      <c r="H567" s="6">
        <v>2865697</v>
      </c>
      <c r="I567" s="7">
        <v>45646</v>
      </c>
      <c r="J567" s="7">
        <v>45646</v>
      </c>
      <c r="K567">
        <v>8</v>
      </c>
      <c r="L567" t="s">
        <v>40</v>
      </c>
      <c r="M567" t="s">
        <v>7</v>
      </c>
      <c r="N567" t="s">
        <v>41</v>
      </c>
      <c r="O567" t="s">
        <v>64</v>
      </c>
      <c r="P567" t="s">
        <v>43</v>
      </c>
      <c r="Q567">
        <v>8</v>
      </c>
      <c r="R567">
        <v>0</v>
      </c>
      <c r="S567">
        <v>0</v>
      </c>
      <c r="U567">
        <v>229256</v>
      </c>
      <c r="V567">
        <v>229256</v>
      </c>
      <c r="W567">
        <v>0</v>
      </c>
      <c r="X567">
        <v>0</v>
      </c>
      <c r="Y567" t="s">
        <v>44</v>
      </c>
    </row>
    <row r="568" spans="1:25" x14ac:dyDescent="0.25">
      <c r="A568">
        <v>567</v>
      </c>
      <c r="B568">
        <v>62035</v>
      </c>
      <c r="C568">
        <v>0</v>
      </c>
      <c r="D568">
        <v>0</v>
      </c>
      <c r="E568" t="s">
        <v>978</v>
      </c>
      <c r="F568" t="s">
        <v>979</v>
      </c>
      <c r="G568">
        <v>1</v>
      </c>
      <c r="H568" s="6">
        <v>1856329</v>
      </c>
      <c r="I568" s="7">
        <v>45646</v>
      </c>
      <c r="J568" s="7">
        <v>45646</v>
      </c>
      <c r="K568">
        <v>8</v>
      </c>
      <c r="L568" t="s">
        <v>40</v>
      </c>
      <c r="M568" t="s">
        <v>7</v>
      </c>
      <c r="N568" t="s">
        <v>41</v>
      </c>
      <c r="O568" t="s">
        <v>64</v>
      </c>
      <c r="P568" t="s">
        <v>43</v>
      </c>
      <c r="Q568">
        <v>8</v>
      </c>
      <c r="R568">
        <v>0</v>
      </c>
      <c r="S568">
        <v>0</v>
      </c>
      <c r="U568">
        <v>148506</v>
      </c>
      <c r="V568">
        <v>148506</v>
      </c>
      <c r="W568">
        <v>0</v>
      </c>
      <c r="X568">
        <v>0</v>
      </c>
      <c r="Y568" t="s">
        <v>44</v>
      </c>
    </row>
    <row r="569" spans="1:25" x14ac:dyDescent="0.25">
      <c r="A569">
        <v>568</v>
      </c>
      <c r="B569">
        <v>62036</v>
      </c>
      <c r="C569">
        <v>0</v>
      </c>
      <c r="D569">
        <v>0</v>
      </c>
      <c r="E569" t="s">
        <v>978</v>
      </c>
      <c r="F569" t="s">
        <v>979</v>
      </c>
      <c r="G569">
        <v>1</v>
      </c>
      <c r="H569" s="6">
        <v>2700606</v>
      </c>
      <c r="I569" s="7">
        <v>45646</v>
      </c>
      <c r="J569" s="7">
        <v>45646</v>
      </c>
      <c r="K569">
        <v>8</v>
      </c>
      <c r="L569" t="s">
        <v>40</v>
      </c>
      <c r="M569" t="s">
        <v>7</v>
      </c>
      <c r="N569" t="s">
        <v>41</v>
      </c>
      <c r="O569" t="s">
        <v>64</v>
      </c>
      <c r="P569" t="s">
        <v>43</v>
      </c>
      <c r="Q569">
        <v>8</v>
      </c>
      <c r="R569">
        <v>0</v>
      </c>
      <c r="S569">
        <v>0</v>
      </c>
      <c r="U569">
        <v>216048</v>
      </c>
      <c r="V569">
        <v>216048</v>
      </c>
      <c r="W569">
        <v>0</v>
      </c>
      <c r="X569">
        <v>0</v>
      </c>
      <c r="Y569" t="s">
        <v>44</v>
      </c>
    </row>
    <row r="570" spans="1:25" x14ac:dyDescent="0.25">
      <c r="A570">
        <v>569</v>
      </c>
      <c r="B570">
        <v>62045</v>
      </c>
      <c r="C570">
        <v>0</v>
      </c>
      <c r="D570">
        <v>0</v>
      </c>
      <c r="E570" t="s">
        <v>980</v>
      </c>
      <c r="F570" t="s">
        <v>981</v>
      </c>
      <c r="G570">
        <v>1</v>
      </c>
      <c r="H570" s="6">
        <v>73962052</v>
      </c>
      <c r="I570" s="7">
        <v>45646</v>
      </c>
      <c r="J570" s="7">
        <v>45646</v>
      </c>
      <c r="K570">
        <v>15</v>
      </c>
      <c r="L570" t="s">
        <v>40</v>
      </c>
      <c r="M570" t="s">
        <v>1</v>
      </c>
      <c r="N570" t="s">
        <v>41</v>
      </c>
      <c r="O570" t="s">
        <v>87</v>
      </c>
      <c r="P570" t="s">
        <v>43</v>
      </c>
      <c r="Q570">
        <v>1.4</v>
      </c>
      <c r="R570">
        <v>13.6</v>
      </c>
      <c r="S570">
        <v>0</v>
      </c>
      <c r="U570">
        <v>11094308</v>
      </c>
      <c r="V570">
        <v>1035469</v>
      </c>
      <c r="W570">
        <v>10058839</v>
      </c>
      <c r="X570">
        <v>0</v>
      </c>
      <c r="Y570" t="s">
        <v>109</v>
      </c>
    </row>
    <row r="571" spans="1:25" x14ac:dyDescent="0.25">
      <c r="A571">
        <v>570</v>
      </c>
      <c r="B571">
        <v>61604</v>
      </c>
      <c r="C571">
        <v>0</v>
      </c>
      <c r="D571">
        <v>0</v>
      </c>
      <c r="E571" t="s">
        <v>982</v>
      </c>
      <c r="F571" t="s">
        <v>983</v>
      </c>
      <c r="G571">
        <v>1</v>
      </c>
      <c r="H571" s="6">
        <v>92832565</v>
      </c>
      <c r="I571" s="7">
        <v>45646</v>
      </c>
      <c r="J571" s="7">
        <v>45646</v>
      </c>
      <c r="K571">
        <v>15</v>
      </c>
      <c r="L571" t="s">
        <v>40</v>
      </c>
      <c r="M571" t="s">
        <v>5</v>
      </c>
      <c r="N571" t="s">
        <v>41</v>
      </c>
      <c r="O571" t="s">
        <v>54</v>
      </c>
      <c r="P571" t="s">
        <v>43</v>
      </c>
      <c r="Q571">
        <v>4</v>
      </c>
      <c r="R571">
        <v>7.8</v>
      </c>
      <c r="S571">
        <v>3.2</v>
      </c>
      <c r="U571">
        <v>13924885</v>
      </c>
      <c r="V571">
        <v>3713303</v>
      </c>
      <c r="W571">
        <v>7240940</v>
      </c>
      <c r="X571">
        <v>2970642</v>
      </c>
      <c r="Y571" t="s">
        <v>48</v>
      </c>
    </row>
    <row r="572" spans="1:25" x14ac:dyDescent="0.25">
      <c r="A572">
        <v>571</v>
      </c>
      <c r="B572">
        <v>61990</v>
      </c>
      <c r="C572">
        <v>0</v>
      </c>
      <c r="D572">
        <v>0</v>
      </c>
      <c r="E572" t="s">
        <v>984</v>
      </c>
      <c r="F572" t="s">
        <v>985</v>
      </c>
      <c r="G572">
        <v>1</v>
      </c>
      <c r="H572" s="6">
        <v>1320689</v>
      </c>
      <c r="I572" s="7">
        <v>45646</v>
      </c>
      <c r="J572" s="7">
        <v>45646</v>
      </c>
      <c r="K572">
        <v>15</v>
      </c>
      <c r="L572" t="s">
        <v>40</v>
      </c>
      <c r="M572" t="s">
        <v>5</v>
      </c>
      <c r="N572" t="s">
        <v>41</v>
      </c>
      <c r="O572" t="s">
        <v>47</v>
      </c>
      <c r="P572" t="s">
        <v>43</v>
      </c>
      <c r="Q572">
        <v>4</v>
      </c>
      <c r="R572">
        <v>11</v>
      </c>
      <c r="S572">
        <v>0</v>
      </c>
      <c r="U572">
        <v>198103</v>
      </c>
      <c r="V572">
        <v>52828</v>
      </c>
      <c r="W572">
        <v>145276</v>
      </c>
      <c r="X572">
        <v>0</v>
      </c>
      <c r="Y572" t="s">
        <v>109</v>
      </c>
    </row>
    <row r="573" spans="1:25" x14ac:dyDescent="0.25">
      <c r="A573">
        <v>572</v>
      </c>
      <c r="B573">
        <v>61984</v>
      </c>
      <c r="C573">
        <v>0</v>
      </c>
      <c r="D573">
        <v>0</v>
      </c>
      <c r="E573" t="s">
        <v>986</v>
      </c>
      <c r="F573" t="s">
        <v>987</v>
      </c>
      <c r="G573">
        <v>1</v>
      </c>
      <c r="H573" s="6">
        <v>1100000</v>
      </c>
      <c r="I573" s="7">
        <v>45646</v>
      </c>
      <c r="J573" s="7">
        <v>45646</v>
      </c>
      <c r="K573">
        <v>15</v>
      </c>
      <c r="L573" t="s">
        <v>40</v>
      </c>
      <c r="M573" t="s">
        <v>5</v>
      </c>
      <c r="N573" t="s">
        <v>41</v>
      </c>
      <c r="O573" t="s">
        <v>54</v>
      </c>
      <c r="P573" t="s">
        <v>43</v>
      </c>
      <c r="Q573">
        <v>5</v>
      </c>
      <c r="R573">
        <v>10</v>
      </c>
      <c r="S573">
        <v>0</v>
      </c>
      <c r="U573">
        <v>165000</v>
      </c>
      <c r="V573">
        <v>55000</v>
      </c>
      <c r="W573">
        <v>110000</v>
      </c>
      <c r="X573">
        <v>0</v>
      </c>
      <c r="Y573" t="s">
        <v>48</v>
      </c>
    </row>
    <row r="574" spans="1:25" x14ac:dyDescent="0.25">
      <c r="A574">
        <v>573</v>
      </c>
      <c r="B574">
        <v>61980</v>
      </c>
      <c r="C574">
        <v>0</v>
      </c>
      <c r="D574">
        <v>0</v>
      </c>
      <c r="E574" t="s">
        <v>988</v>
      </c>
      <c r="F574" t="s">
        <v>989</v>
      </c>
      <c r="G574">
        <v>1</v>
      </c>
      <c r="H574" s="6">
        <v>9709665</v>
      </c>
      <c r="I574" s="7">
        <v>45646</v>
      </c>
      <c r="J574" s="7">
        <v>45646</v>
      </c>
      <c r="K574" t="s">
        <v>990</v>
      </c>
      <c r="L574" t="s">
        <v>40</v>
      </c>
      <c r="M574" t="s">
        <v>5</v>
      </c>
      <c r="N574" t="s">
        <v>41</v>
      </c>
      <c r="O574" t="s">
        <v>57</v>
      </c>
      <c r="P574" t="s">
        <v>43</v>
      </c>
      <c r="Q574">
        <v>7.7</v>
      </c>
      <c r="R574">
        <v>0</v>
      </c>
      <c r="S574">
        <v>0</v>
      </c>
      <c r="U574">
        <v>747644</v>
      </c>
      <c r="V574">
        <v>747644</v>
      </c>
      <c r="W574">
        <v>0</v>
      </c>
      <c r="X574">
        <v>0</v>
      </c>
      <c r="Y574" t="s">
        <v>48</v>
      </c>
    </row>
    <row r="575" spans="1:25" x14ac:dyDescent="0.25">
      <c r="A575">
        <v>574</v>
      </c>
      <c r="B575">
        <v>62042</v>
      </c>
      <c r="C575">
        <v>0</v>
      </c>
      <c r="D575">
        <v>0</v>
      </c>
      <c r="E575" t="s">
        <v>991</v>
      </c>
      <c r="F575" t="s">
        <v>992</v>
      </c>
      <c r="G575">
        <v>1</v>
      </c>
      <c r="H575" s="6">
        <v>199984</v>
      </c>
      <c r="I575" s="7">
        <v>45646</v>
      </c>
      <c r="J575" s="7">
        <v>45646</v>
      </c>
      <c r="K575">
        <v>10</v>
      </c>
      <c r="L575" t="s">
        <v>40</v>
      </c>
      <c r="M575" t="s">
        <v>8</v>
      </c>
      <c r="N575" t="s">
        <v>41</v>
      </c>
      <c r="O575" t="s">
        <v>347</v>
      </c>
      <c r="P575" t="s">
        <v>43</v>
      </c>
      <c r="Q575">
        <v>10</v>
      </c>
      <c r="R575">
        <v>0</v>
      </c>
      <c r="S575">
        <v>0</v>
      </c>
      <c r="U575">
        <v>19998</v>
      </c>
      <c r="V575">
        <v>19998</v>
      </c>
      <c r="W575">
        <v>0</v>
      </c>
      <c r="X575">
        <v>0</v>
      </c>
      <c r="Y575" t="s">
        <v>44</v>
      </c>
    </row>
    <row r="576" spans="1:25" x14ac:dyDescent="0.25">
      <c r="A576">
        <v>575</v>
      </c>
      <c r="B576">
        <v>62011</v>
      </c>
      <c r="C576">
        <v>0</v>
      </c>
      <c r="D576">
        <v>0</v>
      </c>
      <c r="E576" t="s">
        <v>993</v>
      </c>
      <c r="F576" t="s">
        <v>994</v>
      </c>
      <c r="G576">
        <v>1</v>
      </c>
      <c r="H576" s="6">
        <v>3868321</v>
      </c>
      <c r="I576" s="7">
        <v>45646</v>
      </c>
      <c r="J576" s="7">
        <v>45646</v>
      </c>
      <c r="K576">
        <v>10</v>
      </c>
      <c r="L576" t="s">
        <v>40</v>
      </c>
      <c r="M576" t="s">
        <v>9</v>
      </c>
      <c r="N576" t="s">
        <v>41</v>
      </c>
      <c r="O576" t="s">
        <v>42</v>
      </c>
      <c r="P576" t="s">
        <v>43</v>
      </c>
      <c r="Q576">
        <v>10</v>
      </c>
      <c r="R576">
        <v>0</v>
      </c>
      <c r="S576">
        <v>0</v>
      </c>
      <c r="U576">
        <v>386832</v>
      </c>
      <c r="V576">
        <v>386832</v>
      </c>
      <c r="W576">
        <v>0</v>
      </c>
      <c r="X576">
        <v>0</v>
      </c>
      <c r="Y576" t="s">
        <v>67</v>
      </c>
    </row>
    <row r="577" spans="1:25" x14ac:dyDescent="0.25">
      <c r="A577">
        <v>576</v>
      </c>
      <c r="B577">
        <v>61977</v>
      </c>
      <c r="C577">
        <v>0</v>
      </c>
      <c r="D577">
        <v>0</v>
      </c>
      <c r="E577" t="s">
        <v>995</v>
      </c>
      <c r="F577" t="s">
        <v>996</v>
      </c>
      <c r="G577">
        <v>1</v>
      </c>
      <c r="H577" s="6">
        <v>5000000</v>
      </c>
      <c r="I577" s="7">
        <v>45646</v>
      </c>
      <c r="J577" s="7">
        <v>45646</v>
      </c>
      <c r="K577">
        <v>6</v>
      </c>
      <c r="L577" t="s">
        <v>40</v>
      </c>
      <c r="M577" t="s">
        <v>5</v>
      </c>
      <c r="N577" t="s">
        <v>41</v>
      </c>
      <c r="O577" t="s">
        <v>47</v>
      </c>
      <c r="P577" t="s">
        <v>43</v>
      </c>
      <c r="Q577">
        <v>6</v>
      </c>
      <c r="R577">
        <v>0</v>
      </c>
      <c r="S577">
        <v>0</v>
      </c>
      <c r="U577">
        <v>300000</v>
      </c>
      <c r="V577">
        <v>300000</v>
      </c>
      <c r="W577">
        <v>0</v>
      </c>
      <c r="X577">
        <v>0</v>
      </c>
      <c r="Y577" t="s">
        <v>109</v>
      </c>
    </row>
    <row r="578" spans="1:25" x14ac:dyDescent="0.25">
      <c r="A578">
        <v>577</v>
      </c>
      <c r="B578">
        <v>62010</v>
      </c>
      <c r="C578">
        <v>0</v>
      </c>
      <c r="D578">
        <v>0</v>
      </c>
      <c r="E578" t="s">
        <v>997</v>
      </c>
      <c r="F578" t="s">
        <v>998</v>
      </c>
      <c r="G578">
        <v>1</v>
      </c>
      <c r="H578" s="6">
        <v>124000</v>
      </c>
      <c r="I578" s="7">
        <v>45646</v>
      </c>
      <c r="J578" s="7">
        <v>45646</v>
      </c>
      <c r="K578">
        <v>15</v>
      </c>
      <c r="L578" t="s">
        <v>40</v>
      </c>
      <c r="M578" t="s">
        <v>5</v>
      </c>
      <c r="N578" t="s">
        <v>41</v>
      </c>
      <c r="O578" t="s">
        <v>77</v>
      </c>
      <c r="P578" t="s">
        <v>43</v>
      </c>
      <c r="Q578">
        <v>15</v>
      </c>
      <c r="R578">
        <v>0</v>
      </c>
      <c r="S578">
        <v>0</v>
      </c>
      <c r="U578">
        <v>18600</v>
      </c>
      <c r="V578">
        <v>18600</v>
      </c>
      <c r="W578">
        <v>0</v>
      </c>
      <c r="X578">
        <v>0</v>
      </c>
      <c r="Y578" t="s">
        <v>48</v>
      </c>
    </row>
    <row r="579" spans="1:25" x14ac:dyDescent="0.25">
      <c r="A579">
        <v>578</v>
      </c>
      <c r="B579">
        <v>61410</v>
      </c>
      <c r="C579">
        <v>0</v>
      </c>
      <c r="D579">
        <v>0</v>
      </c>
      <c r="E579" t="s">
        <v>999</v>
      </c>
      <c r="F579" t="s">
        <v>1000</v>
      </c>
      <c r="G579">
        <v>1</v>
      </c>
      <c r="H579" s="6">
        <v>10150932</v>
      </c>
      <c r="I579" s="7">
        <v>45646</v>
      </c>
      <c r="J579" s="7">
        <v>45646</v>
      </c>
      <c r="K579">
        <v>15</v>
      </c>
      <c r="L579" t="s">
        <v>40</v>
      </c>
      <c r="M579" t="s">
        <v>5</v>
      </c>
      <c r="N579" t="s">
        <v>41</v>
      </c>
      <c r="O579" t="s">
        <v>77</v>
      </c>
      <c r="P579" t="s">
        <v>43</v>
      </c>
      <c r="Q579">
        <v>5</v>
      </c>
      <c r="R579">
        <v>10</v>
      </c>
      <c r="S579">
        <v>0</v>
      </c>
      <c r="U579">
        <v>1522640</v>
      </c>
      <c r="V579">
        <v>507547</v>
      </c>
      <c r="W579">
        <v>1015093</v>
      </c>
      <c r="X579">
        <v>0</v>
      </c>
      <c r="Y579" t="s">
        <v>48</v>
      </c>
    </row>
    <row r="580" spans="1:25" x14ac:dyDescent="0.25">
      <c r="A580">
        <v>579</v>
      </c>
      <c r="B580">
        <v>62023</v>
      </c>
      <c r="C580">
        <v>0</v>
      </c>
      <c r="D580">
        <v>0</v>
      </c>
      <c r="E580" t="s">
        <v>1001</v>
      </c>
      <c r="F580" t="s">
        <v>1002</v>
      </c>
      <c r="G580">
        <v>1</v>
      </c>
      <c r="H580" s="6">
        <v>2000000</v>
      </c>
      <c r="I580" s="7">
        <v>45646</v>
      </c>
      <c r="J580" s="7">
        <v>45646</v>
      </c>
      <c r="K580">
        <v>15</v>
      </c>
      <c r="L580" t="s">
        <v>40</v>
      </c>
      <c r="M580" t="s">
        <v>5</v>
      </c>
      <c r="N580" t="s">
        <v>41</v>
      </c>
      <c r="O580" t="s">
        <v>77</v>
      </c>
      <c r="P580" t="s">
        <v>43</v>
      </c>
      <c r="Q580">
        <v>7</v>
      </c>
      <c r="R580">
        <v>8</v>
      </c>
      <c r="S580">
        <v>0</v>
      </c>
      <c r="U580">
        <v>300000</v>
      </c>
      <c r="V580">
        <v>140000</v>
      </c>
      <c r="W580">
        <v>160000</v>
      </c>
      <c r="X580">
        <v>0</v>
      </c>
      <c r="Y580" t="s">
        <v>48</v>
      </c>
    </row>
    <row r="581" spans="1:25" x14ac:dyDescent="0.25">
      <c r="A581">
        <v>580</v>
      </c>
      <c r="B581">
        <v>62004</v>
      </c>
      <c r="C581">
        <v>0</v>
      </c>
      <c r="D581">
        <v>0</v>
      </c>
      <c r="E581" t="s">
        <v>1003</v>
      </c>
      <c r="F581" t="s">
        <v>1004</v>
      </c>
      <c r="G581">
        <v>1</v>
      </c>
      <c r="H581" s="6">
        <v>6600000</v>
      </c>
      <c r="I581" s="7">
        <v>45646</v>
      </c>
      <c r="J581" s="7">
        <v>45646</v>
      </c>
      <c r="K581">
        <v>7</v>
      </c>
      <c r="L581" t="s">
        <v>40</v>
      </c>
      <c r="M581" t="s">
        <v>5</v>
      </c>
      <c r="N581" t="s">
        <v>41</v>
      </c>
      <c r="O581" t="s">
        <v>54</v>
      </c>
      <c r="P581" t="s">
        <v>43</v>
      </c>
      <c r="Q581">
        <v>7</v>
      </c>
      <c r="R581">
        <v>0</v>
      </c>
      <c r="S581">
        <v>0</v>
      </c>
      <c r="U581">
        <v>462000</v>
      </c>
      <c r="V581">
        <v>462000</v>
      </c>
      <c r="W581">
        <v>0</v>
      </c>
      <c r="X581">
        <v>0</v>
      </c>
      <c r="Y581" t="s">
        <v>48</v>
      </c>
    </row>
    <row r="582" spans="1:25" x14ac:dyDescent="0.25">
      <c r="A582">
        <v>581</v>
      </c>
      <c r="B582">
        <v>62005</v>
      </c>
      <c r="C582">
        <v>0</v>
      </c>
      <c r="D582">
        <v>0</v>
      </c>
      <c r="E582" t="s">
        <v>1003</v>
      </c>
      <c r="F582" t="s">
        <v>1004</v>
      </c>
      <c r="G582">
        <v>1</v>
      </c>
      <c r="H582" s="6">
        <v>6700000</v>
      </c>
      <c r="I582" s="7">
        <v>45646</v>
      </c>
      <c r="J582" s="7">
        <v>45646</v>
      </c>
      <c r="K582">
        <v>7</v>
      </c>
      <c r="L582" t="s">
        <v>40</v>
      </c>
      <c r="M582" t="s">
        <v>5</v>
      </c>
      <c r="N582" t="s">
        <v>41</v>
      </c>
      <c r="O582" t="s">
        <v>54</v>
      </c>
      <c r="P582" t="s">
        <v>43</v>
      </c>
      <c r="Q582">
        <v>7</v>
      </c>
      <c r="R582">
        <v>0</v>
      </c>
      <c r="S582">
        <v>0</v>
      </c>
      <c r="U582">
        <v>469000</v>
      </c>
      <c r="V582">
        <v>469000</v>
      </c>
      <c r="W582">
        <v>0</v>
      </c>
      <c r="X582">
        <v>0</v>
      </c>
      <c r="Y582" t="s">
        <v>48</v>
      </c>
    </row>
    <row r="583" spans="1:25" x14ac:dyDescent="0.25">
      <c r="A583">
        <v>582</v>
      </c>
      <c r="B583">
        <v>62006</v>
      </c>
      <c r="C583">
        <v>0</v>
      </c>
      <c r="D583">
        <v>0</v>
      </c>
      <c r="E583" t="s">
        <v>1003</v>
      </c>
      <c r="F583" t="s">
        <v>1004</v>
      </c>
      <c r="G583">
        <v>1</v>
      </c>
      <c r="H583" s="6">
        <v>6800000</v>
      </c>
      <c r="I583" s="7">
        <v>45646</v>
      </c>
      <c r="J583" s="7">
        <v>45646</v>
      </c>
      <c r="K583">
        <v>7</v>
      </c>
      <c r="L583" t="s">
        <v>40</v>
      </c>
      <c r="M583" t="s">
        <v>5</v>
      </c>
      <c r="N583" t="s">
        <v>41</v>
      </c>
      <c r="O583" t="s">
        <v>54</v>
      </c>
      <c r="P583" t="s">
        <v>43</v>
      </c>
      <c r="Q583">
        <v>7</v>
      </c>
      <c r="R583">
        <v>0</v>
      </c>
      <c r="S583">
        <v>0</v>
      </c>
      <c r="U583">
        <v>476000</v>
      </c>
      <c r="V583">
        <v>476000</v>
      </c>
      <c r="W583">
        <v>0</v>
      </c>
      <c r="X583">
        <v>0</v>
      </c>
      <c r="Y583" t="s">
        <v>48</v>
      </c>
    </row>
    <row r="584" spans="1:25" x14ac:dyDescent="0.25">
      <c r="A584">
        <v>583</v>
      </c>
      <c r="B584">
        <v>62007</v>
      </c>
      <c r="C584">
        <v>0</v>
      </c>
      <c r="D584">
        <v>0</v>
      </c>
      <c r="E584" t="s">
        <v>1003</v>
      </c>
      <c r="F584" t="s">
        <v>1004</v>
      </c>
      <c r="G584">
        <v>1</v>
      </c>
      <c r="H584" s="6">
        <v>6900000</v>
      </c>
      <c r="I584" s="7">
        <v>45646</v>
      </c>
      <c r="J584" s="7">
        <v>45646</v>
      </c>
      <c r="K584">
        <v>7</v>
      </c>
      <c r="L584" t="s">
        <v>40</v>
      </c>
      <c r="M584" t="s">
        <v>5</v>
      </c>
      <c r="N584" t="s">
        <v>41</v>
      </c>
      <c r="O584" t="s">
        <v>54</v>
      </c>
      <c r="P584" t="s">
        <v>43</v>
      </c>
      <c r="Q584">
        <v>7</v>
      </c>
      <c r="R584">
        <v>0</v>
      </c>
      <c r="S584">
        <v>0</v>
      </c>
      <c r="U584">
        <v>483000</v>
      </c>
      <c r="V584">
        <v>483000</v>
      </c>
      <c r="W584">
        <v>0</v>
      </c>
      <c r="X584">
        <v>0</v>
      </c>
      <c r="Y584" t="s">
        <v>48</v>
      </c>
    </row>
    <row r="585" spans="1:25" x14ac:dyDescent="0.25">
      <c r="A585">
        <v>584</v>
      </c>
      <c r="B585">
        <v>62008</v>
      </c>
      <c r="C585">
        <v>0</v>
      </c>
      <c r="D585">
        <v>0</v>
      </c>
      <c r="E585" t="s">
        <v>1003</v>
      </c>
      <c r="F585" t="s">
        <v>1004</v>
      </c>
      <c r="G585">
        <v>1</v>
      </c>
      <c r="H585" s="6">
        <v>7000000</v>
      </c>
      <c r="I585" s="7">
        <v>45646</v>
      </c>
      <c r="J585" s="7">
        <v>45646</v>
      </c>
      <c r="K585">
        <v>7</v>
      </c>
      <c r="L585" t="s">
        <v>40</v>
      </c>
      <c r="M585" t="s">
        <v>5</v>
      </c>
      <c r="N585" t="s">
        <v>41</v>
      </c>
      <c r="O585" t="s">
        <v>54</v>
      </c>
      <c r="P585" t="s">
        <v>43</v>
      </c>
      <c r="Q585">
        <v>7</v>
      </c>
      <c r="R585">
        <v>0</v>
      </c>
      <c r="S585">
        <v>0</v>
      </c>
      <c r="U585">
        <v>490000</v>
      </c>
      <c r="V585">
        <v>490000</v>
      </c>
      <c r="W585">
        <v>0</v>
      </c>
      <c r="X585">
        <v>0</v>
      </c>
      <c r="Y585" t="s">
        <v>48</v>
      </c>
    </row>
    <row r="586" spans="1:25" x14ac:dyDescent="0.25">
      <c r="A586">
        <v>585</v>
      </c>
      <c r="B586">
        <v>61943</v>
      </c>
      <c r="C586">
        <v>0</v>
      </c>
      <c r="D586">
        <v>0</v>
      </c>
      <c r="E586" t="s">
        <v>1005</v>
      </c>
      <c r="F586" t="s">
        <v>1006</v>
      </c>
      <c r="G586">
        <v>1</v>
      </c>
      <c r="H586" s="6">
        <v>506227513</v>
      </c>
      <c r="I586" s="7">
        <v>45646</v>
      </c>
      <c r="J586" s="7">
        <v>45646</v>
      </c>
      <c r="K586">
        <v>11</v>
      </c>
      <c r="L586" t="s">
        <v>40</v>
      </c>
      <c r="M586" t="s">
        <v>5</v>
      </c>
      <c r="N586" t="s">
        <v>41</v>
      </c>
      <c r="O586" t="s">
        <v>77</v>
      </c>
      <c r="P586" t="s">
        <v>43</v>
      </c>
      <c r="Q586">
        <v>9</v>
      </c>
      <c r="R586">
        <v>2</v>
      </c>
      <c r="S586">
        <v>0</v>
      </c>
      <c r="U586">
        <v>55685026</v>
      </c>
      <c r="V586">
        <v>45560476</v>
      </c>
      <c r="W586">
        <v>10124550</v>
      </c>
      <c r="X586">
        <v>0</v>
      </c>
      <c r="Y586" t="s">
        <v>48</v>
      </c>
    </row>
    <row r="587" spans="1:25" x14ac:dyDescent="0.25">
      <c r="A587">
        <v>586</v>
      </c>
      <c r="B587">
        <v>61944</v>
      </c>
      <c r="C587">
        <v>0</v>
      </c>
      <c r="D587">
        <v>0</v>
      </c>
      <c r="E587" t="s">
        <v>1005</v>
      </c>
      <c r="F587" t="s">
        <v>1006</v>
      </c>
      <c r="G587">
        <v>1</v>
      </c>
      <c r="H587" s="6">
        <v>43772487</v>
      </c>
      <c r="I587" s="7">
        <v>45646</v>
      </c>
      <c r="J587" s="7">
        <v>45646</v>
      </c>
      <c r="K587">
        <v>11</v>
      </c>
      <c r="L587" t="s">
        <v>40</v>
      </c>
      <c r="M587" t="s">
        <v>5</v>
      </c>
      <c r="N587" t="s">
        <v>41</v>
      </c>
      <c r="O587" t="s">
        <v>77</v>
      </c>
      <c r="P587" t="s">
        <v>43</v>
      </c>
      <c r="Q587">
        <v>9</v>
      </c>
      <c r="R587">
        <v>2</v>
      </c>
      <c r="S587">
        <v>0</v>
      </c>
      <c r="U587">
        <v>4814974</v>
      </c>
      <c r="V587">
        <v>3939524</v>
      </c>
      <c r="W587">
        <v>875450</v>
      </c>
      <c r="X587">
        <v>0</v>
      </c>
      <c r="Y587" t="s">
        <v>48</v>
      </c>
    </row>
    <row r="588" spans="1:25" x14ac:dyDescent="0.25">
      <c r="A588">
        <v>587</v>
      </c>
      <c r="B588">
        <v>62001</v>
      </c>
      <c r="C588">
        <v>0</v>
      </c>
      <c r="D588">
        <v>0</v>
      </c>
      <c r="E588" t="s">
        <v>207</v>
      </c>
      <c r="F588" t="s">
        <v>208</v>
      </c>
      <c r="G588">
        <v>1</v>
      </c>
      <c r="H588" s="6">
        <v>1158000</v>
      </c>
      <c r="I588" s="7">
        <v>45646</v>
      </c>
      <c r="J588" s="7">
        <v>45646</v>
      </c>
      <c r="K588">
        <v>15</v>
      </c>
      <c r="L588" t="s">
        <v>40</v>
      </c>
      <c r="M588" t="s">
        <v>5</v>
      </c>
      <c r="N588" t="s">
        <v>41</v>
      </c>
      <c r="O588" t="s">
        <v>47</v>
      </c>
      <c r="P588" t="s">
        <v>43</v>
      </c>
      <c r="Q588">
        <v>4</v>
      </c>
      <c r="R588">
        <v>11</v>
      </c>
      <c r="S588">
        <v>0</v>
      </c>
      <c r="U588">
        <v>173700</v>
      </c>
      <c r="V588">
        <v>46320</v>
      </c>
      <c r="W588">
        <v>127380</v>
      </c>
      <c r="X588">
        <v>0</v>
      </c>
      <c r="Y588" t="s">
        <v>109</v>
      </c>
    </row>
    <row r="589" spans="1:25" x14ac:dyDescent="0.25">
      <c r="A589">
        <v>588</v>
      </c>
      <c r="B589">
        <v>61997</v>
      </c>
      <c r="C589">
        <v>0</v>
      </c>
      <c r="D589">
        <v>0</v>
      </c>
      <c r="E589" t="s">
        <v>1007</v>
      </c>
      <c r="F589" t="s">
        <v>1008</v>
      </c>
      <c r="G589">
        <v>1</v>
      </c>
      <c r="H589" s="6">
        <v>1878095</v>
      </c>
      <c r="I589" s="7">
        <v>45646</v>
      </c>
      <c r="J589" s="7">
        <v>45646</v>
      </c>
      <c r="K589">
        <v>7</v>
      </c>
      <c r="L589" t="s">
        <v>40</v>
      </c>
      <c r="M589" t="s">
        <v>5</v>
      </c>
      <c r="N589" t="s">
        <v>41</v>
      </c>
      <c r="O589" t="s">
        <v>57</v>
      </c>
      <c r="P589" t="s">
        <v>43</v>
      </c>
      <c r="Q589">
        <v>7</v>
      </c>
      <c r="R589">
        <v>0</v>
      </c>
      <c r="S589">
        <v>0</v>
      </c>
      <c r="U589">
        <v>131467</v>
      </c>
      <c r="V589">
        <v>131467</v>
      </c>
      <c r="W589">
        <v>0</v>
      </c>
      <c r="X589">
        <v>0</v>
      </c>
      <c r="Y589" t="s">
        <v>48</v>
      </c>
    </row>
    <row r="590" spans="1:25" x14ac:dyDescent="0.25">
      <c r="A590">
        <v>589</v>
      </c>
      <c r="B590">
        <v>61624</v>
      </c>
      <c r="C590">
        <v>0</v>
      </c>
      <c r="D590">
        <v>0</v>
      </c>
      <c r="E590" t="s">
        <v>1009</v>
      </c>
      <c r="F590" t="s">
        <v>1010</v>
      </c>
      <c r="G590">
        <v>1</v>
      </c>
      <c r="H590" s="6">
        <v>76777267</v>
      </c>
      <c r="I590" s="7">
        <v>45646</v>
      </c>
      <c r="J590" s="7">
        <v>45646</v>
      </c>
      <c r="K590">
        <v>9</v>
      </c>
      <c r="L590" t="s">
        <v>40</v>
      </c>
      <c r="M590" t="s">
        <v>5</v>
      </c>
      <c r="N590" t="s">
        <v>41</v>
      </c>
      <c r="O590" t="s">
        <v>77</v>
      </c>
      <c r="P590" t="s">
        <v>43</v>
      </c>
      <c r="Q590">
        <v>9</v>
      </c>
      <c r="R590">
        <v>0</v>
      </c>
      <c r="S590">
        <v>0</v>
      </c>
      <c r="U590">
        <v>6909954</v>
      </c>
      <c r="V590">
        <v>6909954</v>
      </c>
      <c r="W590">
        <v>0</v>
      </c>
      <c r="X590">
        <v>0</v>
      </c>
      <c r="Y590" t="s">
        <v>48</v>
      </c>
    </row>
    <row r="591" spans="1:25" x14ac:dyDescent="0.25">
      <c r="A591">
        <v>590</v>
      </c>
      <c r="B591">
        <v>62038</v>
      </c>
      <c r="C591">
        <v>0</v>
      </c>
      <c r="D591">
        <v>0</v>
      </c>
      <c r="E591" t="s">
        <v>1011</v>
      </c>
      <c r="F591" t="s">
        <v>1012</v>
      </c>
      <c r="G591">
        <v>1</v>
      </c>
      <c r="H591" s="6">
        <v>369591</v>
      </c>
      <c r="I591" s="7">
        <v>45646</v>
      </c>
      <c r="J591" s="7">
        <v>45646</v>
      </c>
      <c r="K591">
        <v>12</v>
      </c>
      <c r="L591" t="s">
        <v>40</v>
      </c>
      <c r="M591" t="s">
        <v>5</v>
      </c>
      <c r="N591" t="s">
        <v>41</v>
      </c>
      <c r="O591" t="s">
        <v>77</v>
      </c>
      <c r="P591" t="s">
        <v>43</v>
      </c>
      <c r="Q591">
        <v>12</v>
      </c>
      <c r="R591">
        <v>0</v>
      </c>
      <c r="S591">
        <v>0</v>
      </c>
      <c r="U591">
        <v>44351</v>
      </c>
      <c r="V591">
        <v>44351</v>
      </c>
      <c r="W591">
        <v>0</v>
      </c>
      <c r="X591">
        <v>0</v>
      </c>
      <c r="Y591" t="s">
        <v>437</v>
      </c>
    </row>
    <row r="592" spans="1:25" x14ac:dyDescent="0.25">
      <c r="A592">
        <v>591</v>
      </c>
      <c r="B592">
        <v>61985</v>
      </c>
      <c r="C592">
        <v>0</v>
      </c>
      <c r="D592">
        <v>0</v>
      </c>
      <c r="E592" t="s">
        <v>1013</v>
      </c>
      <c r="F592" t="s">
        <v>1014</v>
      </c>
      <c r="G592">
        <v>1</v>
      </c>
      <c r="H592" s="6">
        <v>3074597</v>
      </c>
      <c r="I592" s="7">
        <v>45646</v>
      </c>
      <c r="J592" s="7">
        <v>45646</v>
      </c>
      <c r="K592">
        <v>15</v>
      </c>
      <c r="L592" t="s">
        <v>40</v>
      </c>
      <c r="M592" t="s">
        <v>5</v>
      </c>
      <c r="N592" t="s">
        <v>41</v>
      </c>
      <c r="O592" t="s">
        <v>54</v>
      </c>
      <c r="P592" t="s">
        <v>43</v>
      </c>
      <c r="Q592">
        <v>5</v>
      </c>
      <c r="R592">
        <v>10</v>
      </c>
      <c r="S592">
        <v>0</v>
      </c>
      <c r="U592">
        <v>461190</v>
      </c>
      <c r="V592">
        <v>153730</v>
      </c>
      <c r="W592">
        <v>307460</v>
      </c>
      <c r="X592">
        <v>0</v>
      </c>
      <c r="Y592" t="s">
        <v>48</v>
      </c>
    </row>
    <row r="593" spans="1:25" x14ac:dyDescent="0.25">
      <c r="A593">
        <v>592</v>
      </c>
      <c r="B593">
        <v>62003</v>
      </c>
      <c r="C593">
        <v>0</v>
      </c>
      <c r="D593">
        <v>0</v>
      </c>
      <c r="E593" t="s">
        <v>1015</v>
      </c>
      <c r="F593" t="s">
        <v>1016</v>
      </c>
      <c r="G593">
        <v>1</v>
      </c>
      <c r="H593" s="6">
        <v>20745353</v>
      </c>
      <c r="I593" s="7">
        <v>45646</v>
      </c>
      <c r="J593" s="7">
        <v>45646</v>
      </c>
      <c r="K593">
        <v>8</v>
      </c>
      <c r="L593" t="s">
        <v>40</v>
      </c>
      <c r="M593" t="s">
        <v>5</v>
      </c>
      <c r="N593" t="s">
        <v>41</v>
      </c>
      <c r="O593" t="s">
        <v>57</v>
      </c>
      <c r="P593" t="s">
        <v>43</v>
      </c>
      <c r="Q593">
        <v>8</v>
      </c>
      <c r="R593">
        <v>0</v>
      </c>
      <c r="S593">
        <v>0</v>
      </c>
      <c r="U593">
        <v>1659628</v>
      </c>
      <c r="V593">
        <v>1659628</v>
      </c>
      <c r="W593">
        <v>0</v>
      </c>
      <c r="X593">
        <v>0</v>
      </c>
      <c r="Y593" t="s">
        <v>48</v>
      </c>
    </row>
    <row r="594" spans="1:25" x14ac:dyDescent="0.25">
      <c r="A594">
        <v>593</v>
      </c>
      <c r="B594">
        <v>61625</v>
      </c>
      <c r="C594">
        <v>0</v>
      </c>
      <c r="D594">
        <v>0</v>
      </c>
      <c r="E594" t="s">
        <v>1017</v>
      </c>
      <c r="F594" t="s">
        <v>1018</v>
      </c>
      <c r="G594">
        <v>1</v>
      </c>
      <c r="H594" s="6">
        <v>13800000</v>
      </c>
      <c r="I594" s="7">
        <v>45646</v>
      </c>
      <c r="J594" s="7">
        <v>45646</v>
      </c>
      <c r="K594">
        <v>9</v>
      </c>
      <c r="L594" t="s">
        <v>40</v>
      </c>
      <c r="M594" t="s">
        <v>5</v>
      </c>
      <c r="N594" t="s">
        <v>41</v>
      </c>
      <c r="O594" t="s">
        <v>77</v>
      </c>
      <c r="P594" t="s">
        <v>43</v>
      </c>
      <c r="Q594">
        <v>9</v>
      </c>
      <c r="R594">
        <v>0</v>
      </c>
      <c r="S594">
        <v>0</v>
      </c>
      <c r="U594">
        <v>1242000</v>
      </c>
      <c r="V594">
        <v>1242000</v>
      </c>
      <c r="W594">
        <v>0</v>
      </c>
      <c r="X594">
        <v>0</v>
      </c>
      <c r="Y594" t="s">
        <v>48</v>
      </c>
    </row>
    <row r="595" spans="1:25" x14ac:dyDescent="0.25">
      <c r="A595">
        <v>594</v>
      </c>
      <c r="B595">
        <v>61334</v>
      </c>
      <c r="C595">
        <v>0</v>
      </c>
      <c r="D595">
        <v>0</v>
      </c>
      <c r="E595" t="s">
        <v>1019</v>
      </c>
      <c r="F595" t="s">
        <v>1020</v>
      </c>
      <c r="G595">
        <v>1</v>
      </c>
      <c r="H595" s="6">
        <v>144338575</v>
      </c>
      <c r="I595" s="7">
        <v>45646</v>
      </c>
      <c r="J595" s="7">
        <v>45646</v>
      </c>
      <c r="K595">
        <v>15</v>
      </c>
      <c r="L595" t="s">
        <v>40</v>
      </c>
      <c r="M595" t="s">
        <v>5</v>
      </c>
      <c r="N595" t="s">
        <v>41</v>
      </c>
      <c r="O595" t="s">
        <v>54</v>
      </c>
      <c r="P595" t="s">
        <v>43</v>
      </c>
      <c r="Q595">
        <v>5</v>
      </c>
      <c r="R595">
        <v>10</v>
      </c>
      <c r="S595">
        <v>0</v>
      </c>
      <c r="U595">
        <v>21650786</v>
      </c>
      <c r="V595">
        <v>7216929</v>
      </c>
      <c r="W595">
        <v>14433858</v>
      </c>
      <c r="X595">
        <v>0</v>
      </c>
      <c r="Y595" t="s">
        <v>48</v>
      </c>
    </row>
    <row r="596" spans="1:25" x14ac:dyDescent="0.25">
      <c r="A596">
        <v>595</v>
      </c>
      <c r="B596">
        <v>61986</v>
      </c>
      <c r="C596">
        <v>0</v>
      </c>
      <c r="D596">
        <v>0</v>
      </c>
      <c r="E596" t="s">
        <v>1021</v>
      </c>
      <c r="F596" t="s">
        <v>1022</v>
      </c>
      <c r="G596">
        <v>1</v>
      </c>
      <c r="H596" s="6">
        <v>21670155</v>
      </c>
      <c r="I596" s="7">
        <v>45646</v>
      </c>
      <c r="J596" s="7">
        <v>45646</v>
      </c>
      <c r="K596">
        <v>15</v>
      </c>
      <c r="L596" t="s">
        <v>40</v>
      </c>
      <c r="M596" t="s">
        <v>5</v>
      </c>
      <c r="N596" t="s">
        <v>41</v>
      </c>
      <c r="O596" t="s">
        <v>54</v>
      </c>
      <c r="P596" t="s">
        <v>43</v>
      </c>
      <c r="Q596">
        <v>5</v>
      </c>
      <c r="R596">
        <v>10</v>
      </c>
      <c r="S596">
        <v>0</v>
      </c>
      <c r="U596">
        <v>3250523</v>
      </c>
      <c r="V596">
        <v>1083508</v>
      </c>
      <c r="W596">
        <v>2167016</v>
      </c>
      <c r="X596">
        <v>0</v>
      </c>
      <c r="Y596" t="s">
        <v>48</v>
      </c>
    </row>
    <row r="597" spans="1:25" x14ac:dyDescent="0.25">
      <c r="A597">
        <v>596</v>
      </c>
      <c r="B597">
        <v>62041</v>
      </c>
      <c r="C597">
        <v>0</v>
      </c>
      <c r="D597">
        <v>0</v>
      </c>
      <c r="E597" t="s">
        <v>1023</v>
      </c>
      <c r="F597" t="s">
        <v>1024</v>
      </c>
      <c r="G597">
        <v>1</v>
      </c>
      <c r="H597" s="6">
        <v>31423135</v>
      </c>
      <c r="I597" s="7">
        <v>45646</v>
      </c>
      <c r="J597" s="7">
        <v>45646</v>
      </c>
      <c r="K597">
        <v>10</v>
      </c>
      <c r="L597" t="s">
        <v>40</v>
      </c>
      <c r="M597" t="s">
        <v>8</v>
      </c>
      <c r="N597" t="s">
        <v>41</v>
      </c>
      <c r="O597" t="s">
        <v>347</v>
      </c>
      <c r="P597" t="s">
        <v>43</v>
      </c>
      <c r="Q597">
        <v>10</v>
      </c>
      <c r="R597">
        <v>0</v>
      </c>
      <c r="S597">
        <v>0</v>
      </c>
      <c r="U597">
        <v>3142314</v>
      </c>
      <c r="V597">
        <v>3142314</v>
      </c>
      <c r="W597">
        <v>0</v>
      </c>
      <c r="X597">
        <v>0</v>
      </c>
      <c r="Y597" t="s">
        <v>44</v>
      </c>
    </row>
    <row r="598" spans="1:25" x14ac:dyDescent="0.25">
      <c r="A598">
        <v>597</v>
      </c>
      <c r="B598">
        <v>61999</v>
      </c>
      <c r="C598">
        <v>0</v>
      </c>
      <c r="D598">
        <v>0</v>
      </c>
      <c r="E598" t="s">
        <v>1025</v>
      </c>
      <c r="F598" t="s">
        <v>1026</v>
      </c>
      <c r="G598">
        <v>1</v>
      </c>
      <c r="H598" s="6">
        <v>5000000</v>
      </c>
      <c r="I598" s="7">
        <v>45646</v>
      </c>
      <c r="J598" s="7">
        <v>45646</v>
      </c>
      <c r="K598">
        <v>7</v>
      </c>
      <c r="L598" t="s">
        <v>40</v>
      </c>
      <c r="M598" t="s">
        <v>4</v>
      </c>
      <c r="N598" t="s">
        <v>41</v>
      </c>
      <c r="O598" t="s">
        <v>51</v>
      </c>
      <c r="P598" t="s">
        <v>43</v>
      </c>
      <c r="Q598">
        <v>7</v>
      </c>
      <c r="R598">
        <v>0</v>
      </c>
      <c r="S598">
        <v>0</v>
      </c>
      <c r="U598">
        <v>350000</v>
      </c>
      <c r="V598">
        <v>350000</v>
      </c>
      <c r="W598">
        <v>0</v>
      </c>
      <c r="X598">
        <v>0</v>
      </c>
      <c r="Y598" t="s">
        <v>81</v>
      </c>
    </row>
    <row r="599" spans="1:25" x14ac:dyDescent="0.25">
      <c r="A599">
        <v>598</v>
      </c>
      <c r="B599">
        <v>61974</v>
      </c>
      <c r="C599">
        <v>0</v>
      </c>
      <c r="D599">
        <v>0</v>
      </c>
      <c r="E599" t="s">
        <v>1027</v>
      </c>
      <c r="F599" t="s">
        <v>1028</v>
      </c>
      <c r="G599">
        <v>1</v>
      </c>
      <c r="H599" s="6">
        <v>135000000</v>
      </c>
      <c r="I599" s="7">
        <v>45645</v>
      </c>
      <c r="J599" s="7">
        <v>45645</v>
      </c>
      <c r="K599">
        <v>8</v>
      </c>
      <c r="L599" t="s">
        <v>40</v>
      </c>
      <c r="M599" t="s">
        <v>8</v>
      </c>
      <c r="N599" t="s">
        <v>41</v>
      </c>
      <c r="O599" t="s">
        <v>347</v>
      </c>
      <c r="P599" t="s">
        <v>43</v>
      </c>
      <c r="Q599">
        <v>8</v>
      </c>
      <c r="R599">
        <v>0</v>
      </c>
      <c r="S599">
        <v>0</v>
      </c>
      <c r="U599">
        <v>10800000</v>
      </c>
      <c r="V599">
        <v>10800000</v>
      </c>
      <c r="W599">
        <v>0</v>
      </c>
      <c r="X599">
        <v>0</v>
      </c>
      <c r="Y599" t="s">
        <v>109</v>
      </c>
    </row>
    <row r="600" spans="1:25" x14ac:dyDescent="0.25">
      <c r="A600">
        <v>599</v>
      </c>
      <c r="B600">
        <v>61963</v>
      </c>
      <c r="C600">
        <v>0</v>
      </c>
      <c r="D600">
        <v>0</v>
      </c>
      <c r="E600" t="s">
        <v>1029</v>
      </c>
      <c r="F600" t="s">
        <v>1030</v>
      </c>
      <c r="G600">
        <v>1</v>
      </c>
      <c r="H600" s="6">
        <v>208337</v>
      </c>
      <c r="I600" s="7">
        <v>45645</v>
      </c>
      <c r="J600" s="7">
        <v>45645</v>
      </c>
      <c r="K600">
        <v>15</v>
      </c>
      <c r="L600" t="s">
        <v>40</v>
      </c>
      <c r="M600" t="s">
        <v>5</v>
      </c>
      <c r="N600" t="s">
        <v>41</v>
      </c>
      <c r="O600" t="s">
        <v>57</v>
      </c>
      <c r="P600" t="s">
        <v>43</v>
      </c>
      <c r="Q600">
        <v>0.4</v>
      </c>
      <c r="R600">
        <v>12.6</v>
      </c>
      <c r="S600">
        <v>2</v>
      </c>
      <c r="U600">
        <v>31251</v>
      </c>
      <c r="V600">
        <v>833</v>
      </c>
      <c r="W600">
        <v>26250</v>
      </c>
      <c r="X600">
        <v>4167</v>
      </c>
      <c r="Y600" t="s">
        <v>250</v>
      </c>
    </row>
    <row r="601" spans="1:25" x14ac:dyDescent="0.25">
      <c r="A601">
        <v>600</v>
      </c>
      <c r="B601">
        <v>61958</v>
      </c>
      <c r="C601">
        <v>0</v>
      </c>
      <c r="D601">
        <v>0</v>
      </c>
      <c r="E601" t="s">
        <v>1031</v>
      </c>
      <c r="F601" t="s">
        <v>1032</v>
      </c>
      <c r="G601">
        <v>1</v>
      </c>
      <c r="H601" s="6">
        <v>1700000</v>
      </c>
      <c r="I601" s="7">
        <v>45645</v>
      </c>
      <c r="J601" s="7">
        <v>45645</v>
      </c>
      <c r="K601">
        <v>8</v>
      </c>
      <c r="L601" t="s">
        <v>40</v>
      </c>
      <c r="M601" t="s">
        <v>5</v>
      </c>
      <c r="N601" t="s">
        <v>41</v>
      </c>
      <c r="O601" t="s">
        <v>57</v>
      </c>
      <c r="P601" t="s">
        <v>43</v>
      </c>
      <c r="Q601">
        <v>8</v>
      </c>
      <c r="R601">
        <v>0</v>
      </c>
      <c r="S601">
        <v>0</v>
      </c>
      <c r="U601">
        <v>136000</v>
      </c>
      <c r="V601">
        <v>136000</v>
      </c>
      <c r="W601">
        <v>0</v>
      </c>
      <c r="X601">
        <v>0</v>
      </c>
      <c r="Y601" t="s">
        <v>250</v>
      </c>
    </row>
    <row r="602" spans="1:25" x14ac:dyDescent="0.25">
      <c r="A602">
        <v>601</v>
      </c>
      <c r="B602">
        <v>61957</v>
      </c>
      <c r="C602">
        <v>0</v>
      </c>
      <c r="D602">
        <v>0</v>
      </c>
      <c r="E602" t="s">
        <v>1033</v>
      </c>
      <c r="F602" t="s">
        <v>1034</v>
      </c>
      <c r="G602">
        <v>1</v>
      </c>
      <c r="H602" s="6">
        <v>2770556</v>
      </c>
      <c r="I602" s="7">
        <v>45645</v>
      </c>
      <c r="J602" s="7">
        <v>45645</v>
      </c>
      <c r="K602">
        <v>10</v>
      </c>
      <c r="L602" t="s">
        <v>40</v>
      </c>
      <c r="M602" t="s">
        <v>7</v>
      </c>
      <c r="N602" t="s">
        <v>41</v>
      </c>
      <c r="O602" t="s">
        <v>64</v>
      </c>
      <c r="P602" t="s">
        <v>43</v>
      </c>
      <c r="Q602">
        <v>10</v>
      </c>
      <c r="R602">
        <v>0</v>
      </c>
      <c r="S602">
        <v>0</v>
      </c>
      <c r="U602">
        <v>277056</v>
      </c>
      <c r="V602">
        <v>277056</v>
      </c>
      <c r="W602">
        <v>0</v>
      </c>
      <c r="X602">
        <v>0</v>
      </c>
      <c r="Y602" t="s">
        <v>44</v>
      </c>
    </row>
    <row r="603" spans="1:25" x14ac:dyDescent="0.25">
      <c r="A603">
        <v>602</v>
      </c>
      <c r="B603">
        <v>61976</v>
      </c>
      <c r="C603">
        <v>0</v>
      </c>
      <c r="D603">
        <v>0</v>
      </c>
      <c r="E603" t="s">
        <v>1035</v>
      </c>
      <c r="F603" t="s">
        <v>1036</v>
      </c>
      <c r="G603">
        <v>1</v>
      </c>
      <c r="H603" s="6">
        <v>7916000</v>
      </c>
      <c r="I603" s="7">
        <v>45645</v>
      </c>
      <c r="J603" s="7">
        <v>45645</v>
      </c>
      <c r="K603">
        <v>5</v>
      </c>
      <c r="L603" t="s">
        <v>40</v>
      </c>
      <c r="M603" t="s">
        <v>5</v>
      </c>
      <c r="N603" t="s">
        <v>41</v>
      </c>
      <c r="O603" t="s">
        <v>47</v>
      </c>
      <c r="P603" t="s">
        <v>43</v>
      </c>
      <c r="Q603">
        <v>5</v>
      </c>
      <c r="R603">
        <v>0</v>
      </c>
      <c r="S603">
        <v>0</v>
      </c>
      <c r="U603">
        <v>395800</v>
      </c>
      <c r="V603">
        <v>395800</v>
      </c>
      <c r="W603">
        <v>0</v>
      </c>
      <c r="X603">
        <v>0</v>
      </c>
      <c r="Y603" t="s">
        <v>390</v>
      </c>
    </row>
    <row r="604" spans="1:25" x14ac:dyDescent="0.25">
      <c r="A604">
        <v>603</v>
      </c>
      <c r="B604">
        <v>61961</v>
      </c>
      <c r="C604">
        <v>0</v>
      </c>
      <c r="D604">
        <v>0</v>
      </c>
      <c r="E604" t="s">
        <v>1037</v>
      </c>
      <c r="F604" t="s">
        <v>1038</v>
      </c>
      <c r="G604">
        <v>1</v>
      </c>
      <c r="H604" s="6">
        <v>181003</v>
      </c>
      <c r="I604" s="7">
        <v>45645</v>
      </c>
      <c r="J604" s="7">
        <v>45645</v>
      </c>
      <c r="K604">
        <v>15</v>
      </c>
      <c r="L604" t="s">
        <v>40</v>
      </c>
      <c r="M604" t="s">
        <v>5</v>
      </c>
      <c r="N604" t="s">
        <v>41</v>
      </c>
      <c r="O604" t="s">
        <v>57</v>
      </c>
      <c r="P604" t="s">
        <v>43</v>
      </c>
      <c r="Q604">
        <v>0.4</v>
      </c>
      <c r="R604">
        <v>12.6</v>
      </c>
      <c r="S604">
        <v>2</v>
      </c>
      <c r="U604">
        <v>27150</v>
      </c>
      <c r="V604">
        <v>724</v>
      </c>
      <c r="W604">
        <v>22806</v>
      </c>
      <c r="X604">
        <v>3620</v>
      </c>
      <c r="Y604" t="s">
        <v>250</v>
      </c>
    </row>
    <row r="605" spans="1:25" x14ac:dyDescent="0.25">
      <c r="A605">
        <v>604</v>
      </c>
      <c r="B605">
        <v>61965</v>
      </c>
      <c r="C605">
        <v>0</v>
      </c>
      <c r="D605">
        <v>0</v>
      </c>
      <c r="E605" t="s">
        <v>1039</v>
      </c>
      <c r="F605" t="s">
        <v>1040</v>
      </c>
      <c r="G605">
        <v>1</v>
      </c>
      <c r="H605" s="6">
        <v>1500000</v>
      </c>
      <c r="I605" s="7">
        <v>45645</v>
      </c>
      <c r="J605" s="7">
        <v>45645</v>
      </c>
      <c r="K605">
        <v>7</v>
      </c>
      <c r="L605" t="s">
        <v>40</v>
      </c>
      <c r="M605" t="s">
        <v>5</v>
      </c>
      <c r="N605" t="s">
        <v>41</v>
      </c>
      <c r="O605" t="s">
        <v>57</v>
      </c>
      <c r="P605" t="s">
        <v>43</v>
      </c>
      <c r="Q605">
        <v>7</v>
      </c>
      <c r="R605">
        <v>0</v>
      </c>
      <c r="S605">
        <v>0</v>
      </c>
      <c r="U605">
        <v>105000</v>
      </c>
      <c r="V605">
        <v>105000</v>
      </c>
      <c r="W605">
        <v>0</v>
      </c>
      <c r="X605">
        <v>0</v>
      </c>
      <c r="Y605" t="s">
        <v>1041</v>
      </c>
    </row>
    <row r="606" spans="1:25" x14ac:dyDescent="0.25">
      <c r="A606">
        <v>605</v>
      </c>
      <c r="B606">
        <v>61962</v>
      </c>
      <c r="C606">
        <v>0</v>
      </c>
      <c r="D606">
        <v>0</v>
      </c>
      <c r="E606" t="s">
        <v>1042</v>
      </c>
      <c r="F606" t="s">
        <v>1043</v>
      </c>
      <c r="G606">
        <v>1</v>
      </c>
      <c r="H606" s="6">
        <v>4207543</v>
      </c>
      <c r="I606" s="7">
        <v>45645</v>
      </c>
      <c r="J606" s="7">
        <v>45645</v>
      </c>
      <c r="K606">
        <v>15</v>
      </c>
      <c r="L606" t="s">
        <v>40</v>
      </c>
      <c r="M606" t="s">
        <v>5</v>
      </c>
      <c r="N606" t="s">
        <v>41</v>
      </c>
      <c r="O606" t="s">
        <v>57</v>
      </c>
      <c r="P606" t="s">
        <v>43</v>
      </c>
      <c r="Q606">
        <v>0.4</v>
      </c>
      <c r="R606">
        <v>12.6</v>
      </c>
      <c r="S606">
        <v>2</v>
      </c>
      <c r="U606">
        <v>631131</v>
      </c>
      <c r="V606">
        <v>16830</v>
      </c>
      <c r="W606">
        <v>530150</v>
      </c>
      <c r="X606">
        <v>84151</v>
      </c>
      <c r="Y606" t="s">
        <v>250</v>
      </c>
    </row>
    <row r="607" spans="1:25" x14ac:dyDescent="0.25">
      <c r="A607">
        <v>606</v>
      </c>
      <c r="B607">
        <v>61959</v>
      </c>
      <c r="C607">
        <v>0</v>
      </c>
      <c r="D607">
        <v>0</v>
      </c>
      <c r="E607" t="s">
        <v>1044</v>
      </c>
      <c r="F607" t="s">
        <v>1045</v>
      </c>
      <c r="G607">
        <v>1</v>
      </c>
      <c r="H607" s="6">
        <v>6811097</v>
      </c>
      <c r="I607" s="7">
        <v>45645</v>
      </c>
      <c r="J607" s="7">
        <v>45645</v>
      </c>
      <c r="K607">
        <v>10</v>
      </c>
      <c r="L607" t="s">
        <v>40</v>
      </c>
      <c r="M607" t="s">
        <v>9</v>
      </c>
      <c r="N607" t="s">
        <v>41</v>
      </c>
      <c r="O607" t="s">
        <v>42</v>
      </c>
      <c r="P607" t="s">
        <v>43</v>
      </c>
      <c r="Q607">
        <v>10</v>
      </c>
      <c r="R607">
        <v>0</v>
      </c>
      <c r="S607">
        <v>0</v>
      </c>
      <c r="U607">
        <v>681110</v>
      </c>
      <c r="V607">
        <v>681110</v>
      </c>
      <c r="W607">
        <v>0</v>
      </c>
      <c r="X607">
        <v>0</v>
      </c>
      <c r="Y607" t="s">
        <v>109</v>
      </c>
    </row>
    <row r="608" spans="1:25" x14ac:dyDescent="0.25">
      <c r="A608">
        <v>607</v>
      </c>
      <c r="B608">
        <v>61964</v>
      </c>
      <c r="C608">
        <v>0</v>
      </c>
      <c r="D608">
        <v>0</v>
      </c>
      <c r="E608" t="s">
        <v>1046</v>
      </c>
      <c r="F608" t="s">
        <v>1047</v>
      </c>
      <c r="G608">
        <v>1</v>
      </c>
      <c r="H608" s="6">
        <v>14343261</v>
      </c>
      <c r="I608" s="7">
        <v>45645</v>
      </c>
      <c r="J608" s="7">
        <v>45645</v>
      </c>
      <c r="K608">
        <v>8</v>
      </c>
      <c r="L608" t="s">
        <v>40</v>
      </c>
      <c r="M608" t="s">
        <v>5</v>
      </c>
      <c r="N608" t="s">
        <v>41</v>
      </c>
      <c r="O608" t="s">
        <v>57</v>
      </c>
      <c r="P608" t="s">
        <v>43</v>
      </c>
      <c r="Q608">
        <v>8</v>
      </c>
      <c r="R608">
        <v>0</v>
      </c>
      <c r="S608">
        <v>0</v>
      </c>
      <c r="U608">
        <v>1147461</v>
      </c>
      <c r="V608">
        <v>1147461</v>
      </c>
      <c r="W608">
        <v>0</v>
      </c>
      <c r="X608">
        <v>0</v>
      </c>
      <c r="Y608" t="s">
        <v>48</v>
      </c>
    </row>
    <row r="609" spans="1:25" x14ac:dyDescent="0.25">
      <c r="A609">
        <v>608</v>
      </c>
      <c r="B609">
        <v>62043</v>
      </c>
      <c r="C609">
        <v>0</v>
      </c>
      <c r="D609">
        <v>0</v>
      </c>
      <c r="E609" t="s">
        <v>1048</v>
      </c>
      <c r="F609" t="s">
        <v>1049</v>
      </c>
      <c r="G609">
        <v>1</v>
      </c>
      <c r="H609" s="6">
        <v>330000</v>
      </c>
      <c r="I609" s="7">
        <v>45645</v>
      </c>
      <c r="J609" s="7">
        <v>45645</v>
      </c>
      <c r="K609">
        <v>8</v>
      </c>
      <c r="L609" t="s">
        <v>40</v>
      </c>
      <c r="M609" t="s">
        <v>5</v>
      </c>
      <c r="N609" t="s">
        <v>41</v>
      </c>
      <c r="O609" t="s">
        <v>57</v>
      </c>
      <c r="P609" t="s">
        <v>43</v>
      </c>
      <c r="Q609">
        <v>8</v>
      </c>
      <c r="R609">
        <v>0</v>
      </c>
      <c r="S609">
        <v>0</v>
      </c>
      <c r="U609">
        <v>26400</v>
      </c>
      <c r="V609">
        <v>26400</v>
      </c>
      <c r="W609">
        <v>0</v>
      </c>
      <c r="X609">
        <v>0</v>
      </c>
      <c r="Y609" t="s">
        <v>48</v>
      </c>
    </row>
    <row r="610" spans="1:25" x14ac:dyDescent="0.25">
      <c r="A610">
        <v>609</v>
      </c>
      <c r="B610">
        <v>61956</v>
      </c>
      <c r="C610">
        <v>0</v>
      </c>
      <c r="D610">
        <v>0</v>
      </c>
      <c r="E610" t="s">
        <v>1050</v>
      </c>
      <c r="F610" t="s">
        <v>1051</v>
      </c>
      <c r="G610">
        <v>1</v>
      </c>
      <c r="H610" s="6">
        <v>1120027</v>
      </c>
      <c r="I610" s="7">
        <v>45645</v>
      </c>
      <c r="J610" s="7">
        <v>45645</v>
      </c>
      <c r="K610">
        <v>10</v>
      </c>
      <c r="L610" t="s">
        <v>40</v>
      </c>
      <c r="M610" t="s">
        <v>7</v>
      </c>
      <c r="N610" t="s">
        <v>41</v>
      </c>
      <c r="O610" t="s">
        <v>64</v>
      </c>
      <c r="P610" t="s">
        <v>43</v>
      </c>
      <c r="Q610">
        <v>10</v>
      </c>
      <c r="R610">
        <v>0</v>
      </c>
      <c r="S610">
        <v>0</v>
      </c>
      <c r="U610">
        <v>112003</v>
      </c>
      <c r="V610">
        <v>112003</v>
      </c>
      <c r="W610">
        <v>0</v>
      </c>
      <c r="X610">
        <v>0</v>
      </c>
      <c r="Y610" t="s">
        <v>44</v>
      </c>
    </row>
    <row r="611" spans="1:25" x14ac:dyDescent="0.25">
      <c r="A611">
        <v>610</v>
      </c>
      <c r="B611">
        <v>61955</v>
      </c>
      <c r="C611">
        <v>0</v>
      </c>
      <c r="D611">
        <v>0</v>
      </c>
      <c r="E611" t="s">
        <v>1052</v>
      </c>
      <c r="F611" t="s">
        <v>1053</v>
      </c>
      <c r="G611">
        <v>1</v>
      </c>
      <c r="H611" s="6">
        <v>2200042</v>
      </c>
      <c r="I611" s="7">
        <v>45645</v>
      </c>
      <c r="J611" s="7">
        <v>45645</v>
      </c>
      <c r="K611">
        <v>10</v>
      </c>
      <c r="L611" t="s">
        <v>40</v>
      </c>
      <c r="M611" t="s">
        <v>9</v>
      </c>
      <c r="N611" t="s">
        <v>41</v>
      </c>
      <c r="O611" t="s">
        <v>42</v>
      </c>
      <c r="P611" t="s">
        <v>43</v>
      </c>
      <c r="Q611">
        <v>10</v>
      </c>
      <c r="R611">
        <v>0</v>
      </c>
      <c r="S611">
        <v>0</v>
      </c>
      <c r="U611">
        <v>220004</v>
      </c>
      <c r="V611">
        <v>220004</v>
      </c>
      <c r="W611">
        <v>0</v>
      </c>
      <c r="X611">
        <v>0</v>
      </c>
      <c r="Y611" t="s">
        <v>67</v>
      </c>
    </row>
    <row r="612" spans="1:25" x14ac:dyDescent="0.25">
      <c r="A612">
        <v>611</v>
      </c>
      <c r="B612">
        <v>61966</v>
      </c>
      <c r="C612">
        <v>0</v>
      </c>
      <c r="D612">
        <v>0</v>
      </c>
      <c r="E612" t="s">
        <v>968</v>
      </c>
      <c r="F612" t="s">
        <v>969</v>
      </c>
      <c r="G612">
        <v>1</v>
      </c>
      <c r="H612" s="6">
        <v>7000000</v>
      </c>
      <c r="I612" s="7">
        <v>45645</v>
      </c>
      <c r="J612" s="7">
        <v>45645</v>
      </c>
      <c r="K612">
        <v>8</v>
      </c>
      <c r="L612" t="s">
        <v>40</v>
      </c>
      <c r="M612" t="s">
        <v>5</v>
      </c>
      <c r="N612" t="s">
        <v>41</v>
      </c>
      <c r="O612" t="s">
        <v>57</v>
      </c>
      <c r="P612" t="s">
        <v>43</v>
      </c>
      <c r="Q612">
        <v>8</v>
      </c>
      <c r="R612">
        <v>0</v>
      </c>
      <c r="S612">
        <v>0</v>
      </c>
      <c r="U612">
        <v>560000</v>
      </c>
      <c r="V612">
        <v>560000</v>
      </c>
      <c r="W612">
        <v>0</v>
      </c>
      <c r="X612">
        <v>0</v>
      </c>
      <c r="Y612" t="s">
        <v>48</v>
      </c>
    </row>
    <row r="613" spans="1:25" x14ac:dyDescent="0.25">
      <c r="A613">
        <v>612</v>
      </c>
      <c r="B613">
        <v>61975</v>
      </c>
      <c r="C613">
        <v>0</v>
      </c>
      <c r="D613">
        <v>0</v>
      </c>
      <c r="E613" t="s">
        <v>1054</v>
      </c>
      <c r="F613" t="s">
        <v>1055</v>
      </c>
      <c r="G613">
        <v>1</v>
      </c>
      <c r="H613" s="6">
        <v>11750000</v>
      </c>
      <c r="I613" s="7">
        <v>45645</v>
      </c>
      <c r="J613" s="7">
        <v>45645</v>
      </c>
      <c r="K613">
        <v>8</v>
      </c>
      <c r="L613" t="s">
        <v>40</v>
      </c>
      <c r="M613" t="s">
        <v>9</v>
      </c>
      <c r="N613" t="s">
        <v>41</v>
      </c>
      <c r="O613" t="s">
        <v>42</v>
      </c>
      <c r="P613" t="s">
        <v>43</v>
      </c>
      <c r="Q613">
        <v>8</v>
      </c>
      <c r="R613">
        <v>0</v>
      </c>
      <c r="S613">
        <v>0</v>
      </c>
      <c r="U613">
        <v>940000</v>
      </c>
      <c r="V613">
        <v>940000</v>
      </c>
      <c r="W613">
        <v>0</v>
      </c>
      <c r="X613">
        <v>0</v>
      </c>
      <c r="Y613" t="s">
        <v>67</v>
      </c>
    </row>
    <row r="614" spans="1:25" x14ac:dyDescent="0.25">
      <c r="A614">
        <v>613</v>
      </c>
      <c r="B614">
        <v>61960</v>
      </c>
      <c r="C614">
        <v>0</v>
      </c>
      <c r="D614">
        <v>0</v>
      </c>
      <c r="E614" t="s">
        <v>1056</v>
      </c>
      <c r="F614" t="s">
        <v>1057</v>
      </c>
      <c r="G614">
        <v>1</v>
      </c>
      <c r="I614" s="7">
        <v>45645</v>
      </c>
      <c r="J614" s="7">
        <v>45645</v>
      </c>
      <c r="K614">
        <v>15</v>
      </c>
      <c r="L614" t="s">
        <v>40</v>
      </c>
      <c r="M614" t="s">
        <v>5</v>
      </c>
      <c r="N614" t="s">
        <v>41</v>
      </c>
      <c r="O614" t="s">
        <v>57</v>
      </c>
      <c r="P614" t="s">
        <v>43</v>
      </c>
      <c r="Q614">
        <v>0.4</v>
      </c>
      <c r="R614">
        <v>12.6</v>
      </c>
      <c r="S614">
        <v>2</v>
      </c>
      <c r="U614">
        <v>0</v>
      </c>
      <c r="V614">
        <v>0</v>
      </c>
      <c r="W614">
        <v>0</v>
      </c>
      <c r="X614">
        <v>0</v>
      </c>
      <c r="Y614" t="s">
        <v>250</v>
      </c>
    </row>
    <row r="615" spans="1:25" x14ac:dyDescent="0.25">
      <c r="A615">
        <v>614</v>
      </c>
      <c r="B615">
        <v>61927</v>
      </c>
      <c r="C615">
        <v>0</v>
      </c>
      <c r="D615">
        <v>0</v>
      </c>
      <c r="E615" t="s">
        <v>1058</v>
      </c>
      <c r="F615" t="s">
        <v>1059</v>
      </c>
      <c r="G615">
        <v>1</v>
      </c>
      <c r="H615" s="6">
        <v>1004791</v>
      </c>
      <c r="I615" s="7">
        <v>45644</v>
      </c>
      <c r="J615" s="7">
        <v>45644</v>
      </c>
      <c r="K615">
        <v>15</v>
      </c>
      <c r="L615" t="s">
        <v>40</v>
      </c>
      <c r="M615" t="s">
        <v>9</v>
      </c>
      <c r="N615" t="s">
        <v>41</v>
      </c>
      <c r="O615" t="s">
        <v>42</v>
      </c>
      <c r="P615" t="s">
        <v>43</v>
      </c>
      <c r="Q615">
        <v>6</v>
      </c>
      <c r="R615">
        <v>9</v>
      </c>
      <c r="S615">
        <v>0</v>
      </c>
      <c r="U615">
        <v>150719</v>
      </c>
      <c r="V615">
        <v>60287</v>
      </c>
      <c r="W615">
        <v>90431</v>
      </c>
      <c r="X615">
        <v>0</v>
      </c>
      <c r="Y615" t="s">
        <v>109</v>
      </c>
    </row>
    <row r="616" spans="1:25" x14ac:dyDescent="0.25">
      <c r="A616">
        <v>615</v>
      </c>
      <c r="B616">
        <v>61928</v>
      </c>
      <c r="C616">
        <v>0</v>
      </c>
      <c r="D616">
        <v>0</v>
      </c>
      <c r="E616" t="s">
        <v>1058</v>
      </c>
      <c r="F616" t="s">
        <v>1059</v>
      </c>
      <c r="G616">
        <v>1</v>
      </c>
      <c r="H616" s="6">
        <v>7000000</v>
      </c>
      <c r="I616" s="7">
        <v>45644</v>
      </c>
      <c r="J616" s="7">
        <v>45644</v>
      </c>
      <c r="K616">
        <v>15</v>
      </c>
      <c r="L616" t="s">
        <v>40</v>
      </c>
      <c r="M616" t="s">
        <v>9</v>
      </c>
      <c r="N616" t="s">
        <v>41</v>
      </c>
      <c r="O616" t="s">
        <v>42</v>
      </c>
      <c r="P616" t="s">
        <v>43</v>
      </c>
      <c r="Q616">
        <v>6</v>
      </c>
      <c r="R616">
        <v>9</v>
      </c>
      <c r="S616">
        <v>0</v>
      </c>
      <c r="U616">
        <v>1050000</v>
      </c>
      <c r="V616">
        <v>420000</v>
      </c>
      <c r="W616">
        <v>630000</v>
      </c>
      <c r="X616">
        <v>0</v>
      </c>
      <c r="Y616" t="s">
        <v>109</v>
      </c>
    </row>
    <row r="617" spans="1:25" x14ac:dyDescent="0.25">
      <c r="A617">
        <v>616</v>
      </c>
      <c r="B617">
        <v>61916</v>
      </c>
      <c r="C617">
        <v>0</v>
      </c>
      <c r="D617">
        <v>0</v>
      </c>
      <c r="E617" t="s">
        <v>1060</v>
      </c>
      <c r="F617" t="s">
        <v>1061</v>
      </c>
      <c r="G617">
        <v>1</v>
      </c>
      <c r="H617" s="6">
        <v>31407558</v>
      </c>
      <c r="I617" s="7">
        <v>45644</v>
      </c>
      <c r="J617" s="7">
        <v>45644</v>
      </c>
      <c r="K617">
        <v>7</v>
      </c>
      <c r="L617" t="s">
        <v>40</v>
      </c>
      <c r="M617" t="s">
        <v>9</v>
      </c>
      <c r="N617" t="s">
        <v>41</v>
      </c>
      <c r="O617" t="s">
        <v>42</v>
      </c>
      <c r="P617" t="s">
        <v>43</v>
      </c>
      <c r="Q617">
        <v>7</v>
      </c>
      <c r="R617">
        <v>0</v>
      </c>
      <c r="S617">
        <v>0</v>
      </c>
      <c r="U617">
        <v>2198529</v>
      </c>
      <c r="V617">
        <v>2198529</v>
      </c>
      <c r="W617">
        <v>0</v>
      </c>
      <c r="X617">
        <v>0</v>
      </c>
      <c r="Y617" t="s">
        <v>67</v>
      </c>
    </row>
    <row r="618" spans="1:25" x14ac:dyDescent="0.25">
      <c r="A618">
        <v>617</v>
      </c>
      <c r="B618">
        <v>61912</v>
      </c>
      <c r="C618">
        <v>0</v>
      </c>
      <c r="D618">
        <v>0</v>
      </c>
      <c r="E618" t="s">
        <v>1062</v>
      </c>
      <c r="F618" t="s">
        <v>1063</v>
      </c>
      <c r="G618">
        <v>1</v>
      </c>
      <c r="H618" s="6">
        <v>5000000</v>
      </c>
      <c r="I618" s="7">
        <v>45644</v>
      </c>
      <c r="J618" s="7">
        <v>45644</v>
      </c>
      <c r="K618">
        <v>15</v>
      </c>
      <c r="L618" t="s">
        <v>40</v>
      </c>
      <c r="M618" t="s">
        <v>5</v>
      </c>
      <c r="N618" t="s">
        <v>41</v>
      </c>
      <c r="O618" t="s">
        <v>47</v>
      </c>
      <c r="P618" t="s">
        <v>43</v>
      </c>
      <c r="Q618">
        <v>7</v>
      </c>
      <c r="R618">
        <v>8</v>
      </c>
      <c r="S618">
        <v>0</v>
      </c>
      <c r="U618">
        <v>750000</v>
      </c>
      <c r="V618">
        <v>350000</v>
      </c>
      <c r="W618">
        <v>400000</v>
      </c>
      <c r="X618">
        <v>0</v>
      </c>
      <c r="Y618" t="s">
        <v>112</v>
      </c>
    </row>
    <row r="619" spans="1:25" x14ac:dyDescent="0.25">
      <c r="A619">
        <v>618</v>
      </c>
      <c r="B619">
        <v>61913</v>
      </c>
      <c r="C619">
        <v>0</v>
      </c>
      <c r="D619">
        <v>0</v>
      </c>
      <c r="E619" t="s">
        <v>1062</v>
      </c>
      <c r="F619" t="s">
        <v>1063</v>
      </c>
      <c r="G619">
        <v>1</v>
      </c>
      <c r="H619" s="6">
        <v>5000000</v>
      </c>
      <c r="I619" s="7">
        <v>45644</v>
      </c>
      <c r="J619" s="7">
        <v>45644</v>
      </c>
      <c r="K619">
        <v>15</v>
      </c>
      <c r="L619" t="s">
        <v>40</v>
      </c>
      <c r="M619" t="s">
        <v>5</v>
      </c>
      <c r="N619" t="s">
        <v>41</v>
      </c>
      <c r="O619" t="s">
        <v>47</v>
      </c>
      <c r="P619" t="s">
        <v>43</v>
      </c>
      <c r="Q619">
        <v>7</v>
      </c>
      <c r="R619">
        <v>8</v>
      </c>
      <c r="S619">
        <v>0</v>
      </c>
      <c r="U619">
        <v>750000</v>
      </c>
      <c r="V619">
        <v>350000</v>
      </c>
      <c r="W619">
        <v>400000</v>
      </c>
      <c r="X619">
        <v>0</v>
      </c>
      <c r="Y619" t="s">
        <v>112</v>
      </c>
    </row>
    <row r="620" spans="1:25" x14ac:dyDescent="0.25">
      <c r="A620">
        <v>619</v>
      </c>
      <c r="B620">
        <v>61940</v>
      </c>
      <c r="C620">
        <v>0</v>
      </c>
      <c r="D620">
        <v>0</v>
      </c>
      <c r="E620" t="s">
        <v>1064</v>
      </c>
      <c r="F620" t="s">
        <v>1065</v>
      </c>
      <c r="G620">
        <v>1</v>
      </c>
      <c r="H620" s="6">
        <v>30000000</v>
      </c>
      <c r="I620" s="7">
        <v>45644</v>
      </c>
      <c r="J620" s="7">
        <v>45644</v>
      </c>
      <c r="K620">
        <v>15</v>
      </c>
      <c r="L620" t="s">
        <v>40</v>
      </c>
      <c r="M620" t="s">
        <v>5</v>
      </c>
      <c r="N620" t="s">
        <v>41</v>
      </c>
      <c r="O620" t="s">
        <v>54</v>
      </c>
      <c r="P620" t="s">
        <v>43</v>
      </c>
      <c r="Q620">
        <v>4.5</v>
      </c>
      <c r="R620">
        <v>10.5</v>
      </c>
      <c r="S620">
        <v>0</v>
      </c>
      <c r="U620">
        <v>4500000</v>
      </c>
      <c r="V620">
        <v>1350000</v>
      </c>
      <c r="W620">
        <v>3150000</v>
      </c>
      <c r="X620">
        <v>0</v>
      </c>
      <c r="Y620" t="s">
        <v>48</v>
      </c>
    </row>
    <row r="621" spans="1:25" x14ac:dyDescent="0.25">
      <c r="A621">
        <v>620</v>
      </c>
      <c r="B621">
        <v>61938</v>
      </c>
      <c r="C621">
        <v>0</v>
      </c>
      <c r="D621">
        <v>0</v>
      </c>
      <c r="E621" t="s">
        <v>1066</v>
      </c>
      <c r="F621" t="s">
        <v>1067</v>
      </c>
      <c r="G621">
        <v>1</v>
      </c>
      <c r="H621" s="6">
        <v>10000000</v>
      </c>
      <c r="I621" s="7">
        <v>45644</v>
      </c>
      <c r="J621" s="7">
        <v>45644</v>
      </c>
      <c r="K621">
        <v>4</v>
      </c>
      <c r="L621" t="s">
        <v>40</v>
      </c>
      <c r="M621" t="s">
        <v>5</v>
      </c>
      <c r="N621" t="s">
        <v>41</v>
      </c>
      <c r="O621" t="s">
        <v>47</v>
      </c>
      <c r="P621" t="s">
        <v>43</v>
      </c>
      <c r="Q621">
        <v>4</v>
      </c>
      <c r="R621">
        <v>0</v>
      </c>
      <c r="S621">
        <v>0</v>
      </c>
      <c r="U621">
        <v>400000</v>
      </c>
      <c r="V621">
        <v>400000</v>
      </c>
      <c r="W621">
        <v>0</v>
      </c>
      <c r="X621">
        <v>0</v>
      </c>
      <c r="Y621" t="s">
        <v>48</v>
      </c>
    </row>
    <row r="622" spans="1:25" x14ac:dyDescent="0.25">
      <c r="A622">
        <v>621</v>
      </c>
      <c r="B622">
        <v>61939</v>
      </c>
      <c r="C622">
        <v>0</v>
      </c>
      <c r="D622">
        <v>0</v>
      </c>
      <c r="E622" t="s">
        <v>1066</v>
      </c>
      <c r="F622" t="s">
        <v>1067</v>
      </c>
      <c r="G622">
        <v>1</v>
      </c>
      <c r="H622" s="6">
        <v>10000000</v>
      </c>
      <c r="I622" s="7">
        <v>45644</v>
      </c>
      <c r="J622" s="7">
        <v>45644</v>
      </c>
      <c r="K622">
        <v>4</v>
      </c>
      <c r="L622" t="s">
        <v>40</v>
      </c>
      <c r="M622" t="s">
        <v>5</v>
      </c>
      <c r="N622" t="s">
        <v>41</v>
      </c>
      <c r="O622" t="s">
        <v>47</v>
      </c>
      <c r="P622" t="s">
        <v>43</v>
      </c>
      <c r="Q622">
        <v>4</v>
      </c>
      <c r="R622">
        <v>0</v>
      </c>
      <c r="S622">
        <v>0</v>
      </c>
      <c r="U622">
        <v>400000</v>
      </c>
      <c r="V622">
        <v>400000</v>
      </c>
      <c r="W622">
        <v>0</v>
      </c>
      <c r="X622">
        <v>0</v>
      </c>
      <c r="Y622" t="s">
        <v>48</v>
      </c>
    </row>
    <row r="623" spans="1:25" x14ac:dyDescent="0.25">
      <c r="A623">
        <v>622</v>
      </c>
      <c r="B623">
        <v>61919</v>
      </c>
      <c r="C623">
        <v>0</v>
      </c>
      <c r="D623">
        <v>0</v>
      </c>
      <c r="E623" t="s">
        <v>1068</v>
      </c>
      <c r="F623" t="s">
        <v>1069</v>
      </c>
      <c r="G623">
        <v>1</v>
      </c>
      <c r="H623" s="6">
        <v>45000000</v>
      </c>
      <c r="I623" s="7">
        <v>45644</v>
      </c>
      <c r="J623" s="7">
        <v>45644</v>
      </c>
      <c r="K623">
        <v>4</v>
      </c>
      <c r="L623" t="s">
        <v>40</v>
      </c>
      <c r="M623" t="s">
        <v>5</v>
      </c>
      <c r="N623" t="s">
        <v>41</v>
      </c>
      <c r="O623" t="s">
        <v>77</v>
      </c>
      <c r="P623" t="s">
        <v>43</v>
      </c>
      <c r="Q623">
        <v>4</v>
      </c>
      <c r="R623">
        <v>0</v>
      </c>
      <c r="S623">
        <v>0</v>
      </c>
      <c r="U623">
        <v>1800000</v>
      </c>
      <c r="V623">
        <v>1800000</v>
      </c>
      <c r="W623">
        <v>0</v>
      </c>
      <c r="X623">
        <v>0</v>
      </c>
      <c r="Y623" t="s">
        <v>48</v>
      </c>
    </row>
    <row r="624" spans="1:25" x14ac:dyDescent="0.25">
      <c r="A624">
        <v>623</v>
      </c>
      <c r="B624">
        <v>61915</v>
      </c>
      <c r="C624">
        <v>0</v>
      </c>
      <c r="D624">
        <v>0</v>
      </c>
      <c r="E624" t="s">
        <v>1070</v>
      </c>
      <c r="F624" t="s">
        <v>1071</v>
      </c>
      <c r="G624">
        <v>1</v>
      </c>
      <c r="H624" s="6">
        <v>4674945</v>
      </c>
      <c r="I624" s="7">
        <v>45644</v>
      </c>
      <c r="J624" s="7">
        <v>45644</v>
      </c>
      <c r="K624">
        <v>7</v>
      </c>
      <c r="L624" t="s">
        <v>40</v>
      </c>
      <c r="M624" t="s">
        <v>9</v>
      </c>
      <c r="N624" t="s">
        <v>41</v>
      </c>
      <c r="O624" t="s">
        <v>42</v>
      </c>
      <c r="P624" t="s">
        <v>43</v>
      </c>
      <c r="Q624">
        <v>7</v>
      </c>
      <c r="R624">
        <v>0</v>
      </c>
      <c r="S624">
        <v>0</v>
      </c>
      <c r="U624">
        <v>327246</v>
      </c>
      <c r="V624">
        <v>327246</v>
      </c>
      <c r="W624">
        <v>0</v>
      </c>
      <c r="X624">
        <v>0</v>
      </c>
      <c r="Y624" t="s">
        <v>109</v>
      </c>
    </row>
    <row r="625" spans="1:25" x14ac:dyDescent="0.25">
      <c r="A625">
        <v>624</v>
      </c>
      <c r="B625">
        <v>61921</v>
      </c>
      <c r="C625">
        <v>0</v>
      </c>
      <c r="D625">
        <v>0</v>
      </c>
      <c r="E625" t="s">
        <v>514</v>
      </c>
      <c r="F625" t="s">
        <v>515</v>
      </c>
      <c r="G625">
        <v>1</v>
      </c>
      <c r="H625" s="6">
        <v>47000000</v>
      </c>
      <c r="I625" s="7">
        <v>45644</v>
      </c>
      <c r="J625" s="7">
        <v>45644</v>
      </c>
      <c r="K625">
        <v>6</v>
      </c>
      <c r="L625" t="s">
        <v>40</v>
      </c>
      <c r="M625" t="s">
        <v>5</v>
      </c>
      <c r="N625" t="s">
        <v>41</v>
      </c>
      <c r="O625" t="s">
        <v>77</v>
      </c>
      <c r="P625" t="s">
        <v>43</v>
      </c>
      <c r="Q625">
        <v>6</v>
      </c>
      <c r="R625">
        <v>0</v>
      </c>
      <c r="S625">
        <v>0</v>
      </c>
      <c r="U625">
        <v>2820000</v>
      </c>
      <c r="V625">
        <v>2820000</v>
      </c>
      <c r="W625">
        <v>0</v>
      </c>
      <c r="X625">
        <v>0</v>
      </c>
      <c r="Y625" t="s">
        <v>48</v>
      </c>
    </row>
    <row r="626" spans="1:25" x14ac:dyDescent="0.25">
      <c r="A626">
        <v>625</v>
      </c>
      <c r="B626">
        <v>61945</v>
      </c>
      <c r="C626">
        <v>0</v>
      </c>
      <c r="D626">
        <v>0</v>
      </c>
      <c r="E626" t="s">
        <v>1072</v>
      </c>
      <c r="F626" t="s">
        <v>1073</v>
      </c>
      <c r="G626">
        <v>1</v>
      </c>
      <c r="H626" s="6">
        <v>4428000</v>
      </c>
      <c r="I626" s="7">
        <v>45644</v>
      </c>
      <c r="J626" s="7">
        <v>45644</v>
      </c>
      <c r="K626">
        <v>8</v>
      </c>
      <c r="L626" t="s">
        <v>40</v>
      </c>
      <c r="M626" t="s">
        <v>9</v>
      </c>
      <c r="N626" t="s">
        <v>41</v>
      </c>
      <c r="O626" t="s">
        <v>42</v>
      </c>
      <c r="P626" t="s">
        <v>43</v>
      </c>
      <c r="Q626">
        <v>8</v>
      </c>
      <c r="R626">
        <v>0</v>
      </c>
      <c r="S626">
        <v>0</v>
      </c>
      <c r="U626">
        <v>354240</v>
      </c>
      <c r="V626">
        <v>354240</v>
      </c>
      <c r="W626">
        <v>0</v>
      </c>
      <c r="X626">
        <v>0</v>
      </c>
      <c r="Y626" t="s">
        <v>44</v>
      </c>
    </row>
    <row r="627" spans="1:25" x14ac:dyDescent="0.25">
      <c r="A627">
        <v>626</v>
      </c>
      <c r="B627">
        <v>61914</v>
      </c>
      <c r="C627">
        <v>0</v>
      </c>
      <c r="D627">
        <v>0</v>
      </c>
      <c r="E627" t="s">
        <v>624</v>
      </c>
      <c r="F627" t="s">
        <v>625</v>
      </c>
      <c r="G627">
        <v>1</v>
      </c>
      <c r="H627" s="6">
        <v>5187693</v>
      </c>
      <c r="I627" s="7">
        <v>45644</v>
      </c>
      <c r="J627" s="7">
        <v>45644</v>
      </c>
      <c r="K627">
        <v>15</v>
      </c>
      <c r="L627" t="s">
        <v>40</v>
      </c>
      <c r="M627" t="s">
        <v>5</v>
      </c>
      <c r="N627" t="s">
        <v>41</v>
      </c>
      <c r="O627" t="s">
        <v>57</v>
      </c>
      <c r="P627" t="s">
        <v>43</v>
      </c>
      <c r="Q627">
        <v>6</v>
      </c>
      <c r="R627">
        <v>9</v>
      </c>
      <c r="S627">
        <v>0</v>
      </c>
      <c r="U627">
        <v>778154</v>
      </c>
      <c r="V627">
        <v>311262</v>
      </c>
      <c r="W627">
        <v>466892</v>
      </c>
      <c r="X627">
        <v>0</v>
      </c>
      <c r="Y627" t="s">
        <v>48</v>
      </c>
    </row>
    <row r="628" spans="1:25" x14ac:dyDescent="0.25">
      <c r="A628">
        <v>627</v>
      </c>
      <c r="B628">
        <v>63476</v>
      </c>
      <c r="C628">
        <v>0</v>
      </c>
      <c r="D628">
        <v>0</v>
      </c>
      <c r="E628" t="s">
        <v>297</v>
      </c>
      <c r="F628" t="s">
        <v>298</v>
      </c>
      <c r="G628">
        <v>1</v>
      </c>
      <c r="H628" s="6">
        <v>1350000</v>
      </c>
      <c r="I628" s="7">
        <v>45644</v>
      </c>
      <c r="J628" s="7">
        <v>45644</v>
      </c>
      <c r="K628">
        <v>5</v>
      </c>
      <c r="L628" t="s">
        <v>40</v>
      </c>
      <c r="M628" t="s">
        <v>6</v>
      </c>
      <c r="N628" t="s">
        <v>41</v>
      </c>
      <c r="O628" t="s">
        <v>64</v>
      </c>
      <c r="P628" t="s">
        <v>1074</v>
      </c>
      <c r="Q628">
        <v>5</v>
      </c>
      <c r="R628">
        <v>0</v>
      </c>
      <c r="S628">
        <v>0</v>
      </c>
      <c r="U628">
        <v>67500</v>
      </c>
      <c r="V628">
        <v>67500</v>
      </c>
      <c r="W628">
        <v>0</v>
      </c>
      <c r="X628">
        <v>0</v>
      </c>
      <c r="Y628" t="s">
        <v>44</v>
      </c>
    </row>
    <row r="629" spans="1:25" x14ac:dyDescent="0.25">
      <c r="A629">
        <v>628</v>
      </c>
      <c r="B629">
        <v>61917</v>
      </c>
      <c r="C629">
        <v>0</v>
      </c>
      <c r="D629">
        <v>0</v>
      </c>
      <c r="E629" t="s">
        <v>1075</v>
      </c>
      <c r="F629" t="s">
        <v>1076</v>
      </c>
      <c r="G629">
        <v>1</v>
      </c>
      <c r="H629" s="6">
        <v>2702000</v>
      </c>
      <c r="I629" s="7">
        <v>45644</v>
      </c>
      <c r="J629" s="7">
        <v>45644</v>
      </c>
      <c r="K629">
        <v>8</v>
      </c>
      <c r="L629" t="s">
        <v>40</v>
      </c>
      <c r="M629" t="s">
        <v>9</v>
      </c>
      <c r="N629" t="s">
        <v>41</v>
      </c>
      <c r="O629" t="s">
        <v>42</v>
      </c>
      <c r="P629" t="s">
        <v>43</v>
      </c>
      <c r="Q629">
        <v>8</v>
      </c>
      <c r="R629">
        <v>0</v>
      </c>
      <c r="S629">
        <v>0</v>
      </c>
      <c r="U629">
        <v>216160</v>
      </c>
      <c r="V629">
        <v>216160</v>
      </c>
      <c r="W629">
        <v>0</v>
      </c>
      <c r="X629">
        <v>0</v>
      </c>
      <c r="Y629" t="s">
        <v>44</v>
      </c>
    </row>
    <row r="630" spans="1:25" x14ac:dyDescent="0.25">
      <c r="A630">
        <v>629</v>
      </c>
      <c r="B630">
        <v>61924</v>
      </c>
      <c r="C630">
        <v>0</v>
      </c>
      <c r="D630">
        <v>0</v>
      </c>
      <c r="E630" t="s">
        <v>1077</v>
      </c>
      <c r="F630" t="s">
        <v>1078</v>
      </c>
      <c r="G630">
        <v>1</v>
      </c>
      <c r="H630" s="6">
        <v>4742156</v>
      </c>
      <c r="I630" s="7">
        <v>45644</v>
      </c>
      <c r="J630" s="7">
        <v>45644</v>
      </c>
      <c r="K630">
        <v>15</v>
      </c>
      <c r="L630" t="s">
        <v>40</v>
      </c>
      <c r="M630" t="s">
        <v>9</v>
      </c>
      <c r="N630" t="s">
        <v>41</v>
      </c>
      <c r="O630" t="s">
        <v>42</v>
      </c>
      <c r="P630" t="s">
        <v>43</v>
      </c>
      <c r="Q630">
        <v>6</v>
      </c>
      <c r="R630">
        <v>9</v>
      </c>
      <c r="S630">
        <v>0</v>
      </c>
      <c r="U630">
        <v>711323</v>
      </c>
      <c r="V630">
        <v>284529</v>
      </c>
      <c r="W630">
        <v>426794</v>
      </c>
      <c r="X630">
        <v>0</v>
      </c>
      <c r="Y630" t="s">
        <v>109</v>
      </c>
    </row>
    <row r="631" spans="1:25" x14ac:dyDescent="0.25">
      <c r="A631">
        <v>630</v>
      </c>
      <c r="B631">
        <v>61925</v>
      </c>
      <c r="C631">
        <v>0</v>
      </c>
      <c r="D631">
        <v>0</v>
      </c>
      <c r="E631" t="s">
        <v>1077</v>
      </c>
      <c r="F631" t="s">
        <v>1078</v>
      </c>
      <c r="G631">
        <v>1</v>
      </c>
      <c r="H631" s="6">
        <v>7000000</v>
      </c>
      <c r="I631" s="7">
        <v>45644</v>
      </c>
      <c r="J631" s="7">
        <v>45644</v>
      </c>
      <c r="K631">
        <v>15</v>
      </c>
      <c r="L631" t="s">
        <v>40</v>
      </c>
      <c r="M631" t="s">
        <v>9</v>
      </c>
      <c r="N631" t="s">
        <v>41</v>
      </c>
      <c r="O631" t="s">
        <v>42</v>
      </c>
      <c r="P631" t="s">
        <v>43</v>
      </c>
      <c r="Q631">
        <v>6</v>
      </c>
      <c r="R631">
        <v>9</v>
      </c>
      <c r="S631">
        <v>0</v>
      </c>
      <c r="U631">
        <v>1050000</v>
      </c>
      <c r="V631">
        <v>420000</v>
      </c>
      <c r="W631">
        <v>630000</v>
      </c>
      <c r="X631">
        <v>0</v>
      </c>
      <c r="Y631" t="s">
        <v>109</v>
      </c>
    </row>
    <row r="632" spans="1:25" x14ac:dyDescent="0.25">
      <c r="A632">
        <v>631</v>
      </c>
      <c r="B632">
        <v>61920</v>
      </c>
      <c r="C632">
        <v>0</v>
      </c>
      <c r="D632">
        <v>0</v>
      </c>
      <c r="E632" t="s">
        <v>1079</v>
      </c>
      <c r="F632" t="s">
        <v>1080</v>
      </c>
      <c r="G632">
        <v>1</v>
      </c>
      <c r="H632" s="6">
        <v>2814000</v>
      </c>
      <c r="I632" s="7">
        <v>45644</v>
      </c>
      <c r="J632" s="7">
        <v>45644</v>
      </c>
      <c r="K632">
        <v>8</v>
      </c>
      <c r="L632" t="s">
        <v>40</v>
      </c>
      <c r="M632" t="s">
        <v>9</v>
      </c>
      <c r="N632" t="s">
        <v>41</v>
      </c>
      <c r="O632" t="s">
        <v>42</v>
      </c>
      <c r="P632" t="s">
        <v>43</v>
      </c>
      <c r="Q632">
        <v>8</v>
      </c>
      <c r="R632">
        <v>0</v>
      </c>
      <c r="S632">
        <v>0</v>
      </c>
      <c r="U632">
        <v>225120</v>
      </c>
      <c r="V632">
        <v>225120</v>
      </c>
      <c r="W632">
        <v>0</v>
      </c>
      <c r="X632">
        <v>0</v>
      </c>
      <c r="Y632" t="s">
        <v>250</v>
      </c>
    </row>
    <row r="633" spans="1:25" x14ac:dyDescent="0.25">
      <c r="A633">
        <v>632</v>
      </c>
      <c r="B633">
        <v>61918</v>
      </c>
      <c r="C633">
        <v>0</v>
      </c>
      <c r="D633">
        <v>0</v>
      </c>
      <c r="E633" t="s">
        <v>1081</v>
      </c>
      <c r="F633" t="s">
        <v>1082</v>
      </c>
      <c r="G633">
        <v>1</v>
      </c>
      <c r="H633" s="6">
        <v>3267000</v>
      </c>
      <c r="I633" s="7">
        <v>45644</v>
      </c>
      <c r="J633" s="7">
        <v>45644</v>
      </c>
      <c r="K633">
        <v>8</v>
      </c>
      <c r="L633" t="s">
        <v>40</v>
      </c>
      <c r="M633" t="s">
        <v>9</v>
      </c>
      <c r="N633" t="s">
        <v>41</v>
      </c>
      <c r="O633" t="s">
        <v>42</v>
      </c>
      <c r="P633" t="s">
        <v>43</v>
      </c>
      <c r="Q633">
        <v>8</v>
      </c>
      <c r="R633">
        <v>0</v>
      </c>
      <c r="S633">
        <v>0</v>
      </c>
      <c r="U633">
        <v>261360</v>
      </c>
      <c r="V633">
        <v>261360</v>
      </c>
      <c r="W633">
        <v>0</v>
      </c>
      <c r="X633">
        <v>0</v>
      </c>
      <c r="Y633" t="s">
        <v>250</v>
      </c>
    </row>
    <row r="634" spans="1:25" x14ac:dyDescent="0.25">
      <c r="A634">
        <v>633</v>
      </c>
      <c r="B634">
        <v>61922</v>
      </c>
      <c r="C634">
        <v>0</v>
      </c>
      <c r="D634">
        <v>0</v>
      </c>
      <c r="E634" t="s">
        <v>860</v>
      </c>
      <c r="F634" t="s">
        <v>861</v>
      </c>
      <c r="G634">
        <v>1</v>
      </c>
      <c r="H634" s="6">
        <v>395294</v>
      </c>
      <c r="I634" s="7">
        <v>45644</v>
      </c>
      <c r="J634" s="7">
        <v>45644</v>
      </c>
      <c r="K634">
        <v>15</v>
      </c>
      <c r="L634" t="s">
        <v>40</v>
      </c>
      <c r="M634" t="s">
        <v>3</v>
      </c>
      <c r="N634" t="s">
        <v>41</v>
      </c>
      <c r="O634" t="s">
        <v>51</v>
      </c>
      <c r="P634" t="s">
        <v>43</v>
      </c>
      <c r="Q634">
        <v>15</v>
      </c>
      <c r="R634">
        <v>0</v>
      </c>
      <c r="S634">
        <v>0</v>
      </c>
      <c r="U634">
        <v>59294</v>
      </c>
      <c r="V634">
        <v>59294</v>
      </c>
      <c r="W634">
        <v>0</v>
      </c>
      <c r="X634">
        <v>0</v>
      </c>
      <c r="Y634" t="s">
        <v>48</v>
      </c>
    </row>
    <row r="635" spans="1:25" x14ac:dyDescent="0.25">
      <c r="A635">
        <v>634</v>
      </c>
      <c r="B635">
        <v>61923</v>
      </c>
      <c r="C635">
        <v>0</v>
      </c>
      <c r="D635">
        <v>0</v>
      </c>
      <c r="E635" t="s">
        <v>1083</v>
      </c>
      <c r="F635" t="s">
        <v>1084</v>
      </c>
      <c r="G635">
        <v>1</v>
      </c>
      <c r="H635" s="6">
        <v>333176</v>
      </c>
      <c r="I635" s="7">
        <v>45644</v>
      </c>
      <c r="J635" s="7">
        <v>45644</v>
      </c>
      <c r="K635">
        <v>15</v>
      </c>
      <c r="L635" t="s">
        <v>40</v>
      </c>
      <c r="M635" t="s">
        <v>3</v>
      </c>
      <c r="N635" t="s">
        <v>41</v>
      </c>
      <c r="O635" t="s">
        <v>51</v>
      </c>
      <c r="P635" t="s">
        <v>43</v>
      </c>
      <c r="Q635">
        <v>15</v>
      </c>
      <c r="R635">
        <v>0</v>
      </c>
      <c r="S635">
        <v>0</v>
      </c>
      <c r="U635">
        <v>49976</v>
      </c>
      <c r="V635">
        <v>49976</v>
      </c>
      <c r="W635">
        <v>0</v>
      </c>
      <c r="X635">
        <v>0</v>
      </c>
      <c r="Y635" t="s">
        <v>48</v>
      </c>
    </row>
    <row r="636" spans="1:25" x14ac:dyDescent="0.25">
      <c r="A636">
        <v>635</v>
      </c>
      <c r="B636">
        <v>61888</v>
      </c>
      <c r="C636">
        <v>0</v>
      </c>
      <c r="D636">
        <v>0</v>
      </c>
      <c r="E636" t="s">
        <v>1085</v>
      </c>
      <c r="F636" t="s">
        <v>1086</v>
      </c>
      <c r="G636">
        <v>1</v>
      </c>
      <c r="H636" s="6">
        <v>700000</v>
      </c>
      <c r="I636" s="7">
        <v>45643</v>
      </c>
      <c r="J636" s="7">
        <v>45643</v>
      </c>
      <c r="K636">
        <v>6</v>
      </c>
      <c r="L636" t="s">
        <v>40</v>
      </c>
      <c r="M636" t="s">
        <v>5</v>
      </c>
      <c r="N636" t="s">
        <v>41</v>
      </c>
      <c r="O636" t="s">
        <v>47</v>
      </c>
      <c r="P636" t="s">
        <v>43</v>
      </c>
      <c r="Q636">
        <v>6</v>
      </c>
      <c r="R636">
        <v>0</v>
      </c>
      <c r="S636">
        <v>0</v>
      </c>
      <c r="U636">
        <v>42000</v>
      </c>
      <c r="V636">
        <v>42000</v>
      </c>
      <c r="W636">
        <v>0</v>
      </c>
      <c r="X636">
        <v>0</v>
      </c>
      <c r="Y636" t="s">
        <v>109</v>
      </c>
    </row>
    <row r="637" spans="1:25" x14ac:dyDescent="0.25">
      <c r="A637">
        <v>636</v>
      </c>
      <c r="B637">
        <v>61898</v>
      </c>
      <c r="C637">
        <v>0</v>
      </c>
      <c r="D637">
        <v>0</v>
      </c>
      <c r="E637" t="s">
        <v>1087</v>
      </c>
      <c r="F637" t="s">
        <v>1088</v>
      </c>
      <c r="G637">
        <v>1</v>
      </c>
      <c r="H637" s="6">
        <v>5000</v>
      </c>
      <c r="I637" s="7">
        <v>45643</v>
      </c>
      <c r="J637" s="7">
        <v>45643</v>
      </c>
      <c r="K637">
        <v>7</v>
      </c>
      <c r="L637" t="s">
        <v>40</v>
      </c>
      <c r="M637" t="s">
        <v>5</v>
      </c>
      <c r="N637" t="s">
        <v>41</v>
      </c>
      <c r="O637" t="s">
        <v>180</v>
      </c>
      <c r="P637" t="s">
        <v>43</v>
      </c>
      <c r="Q637">
        <v>7</v>
      </c>
      <c r="R637">
        <v>0</v>
      </c>
      <c r="S637">
        <v>0</v>
      </c>
      <c r="U637">
        <v>350</v>
      </c>
      <c r="V637">
        <v>350</v>
      </c>
      <c r="W637">
        <v>0</v>
      </c>
      <c r="X637">
        <v>0</v>
      </c>
      <c r="Y637" t="s">
        <v>48</v>
      </c>
    </row>
    <row r="638" spans="1:25" x14ac:dyDescent="0.25">
      <c r="A638">
        <v>637</v>
      </c>
      <c r="B638">
        <v>61894</v>
      </c>
      <c r="C638">
        <v>0</v>
      </c>
      <c r="D638">
        <v>0</v>
      </c>
      <c r="E638" t="s">
        <v>1089</v>
      </c>
      <c r="F638" t="s">
        <v>1090</v>
      </c>
      <c r="G638">
        <v>1</v>
      </c>
      <c r="H638" s="6">
        <v>6420000</v>
      </c>
      <c r="I638" s="7">
        <v>45643</v>
      </c>
      <c r="J638" s="7">
        <v>45643</v>
      </c>
      <c r="K638">
        <v>10</v>
      </c>
      <c r="L638" t="s">
        <v>40</v>
      </c>
      <c r="M638" t="s">
        <v>5</v>
      </c>
      <c r="N638" t="s">
        <v>41</v>
      </c>
      <c r="O638" t="s">
        <v>47</v>
      </c>
      <c r="P638" t="s">
        <v>43</v>
      </c>
      <c r="Q638">
        <v>10</v>
      </c>
      <c r="R638">
        <v>0</v>
      </c>
      <c r="S638">
        <v>0</v>
      </c>
      <c r="U638">
        <v>642000</v>
      </c>
      <c r="V638">
        <v>642000</v>
      </c>
      <c r="W638">
        <v>0</v>
      </c>
      <c r="X638">
        <v>0</v>
      </c>
      <c r="Y638" t="s">
        <v>72</v>
      </c>
    </row>
    <row r="639" spans="1:25" x14ac:dyDescent="0.25">
      <c r="A639">
        <v>638</v>
      </c>
      <c r="B639">
        <v>61886</v>
      </c>
      <c r="C639">
        <v>0</v>
      </c>
      <c r="D639">
        <v>0</v>
      </c>
      <c r="E639" t="s">
        <v>1091</v>
      </c>
      <c r="F639" t="s">
        <v>1092</v>
      </c>
      <c r="G639">
        <v>1</v>
      </c>
      <c r="H639" s="6">
        <v>1545211</v>
      </c>
      <c r="I639" s="7">
        <v>45643</v>
      </c>
      <c r="J639" s="7">
        <v>45643</v>
      </c>
      <c r="K639">
        <v>15</v>
      </c>
      <c r="L639" t="s">
        <v>40</v>
      </c>
      <c r="M639" t="s">
        <v>5</v>
      </c>
      <c r="N639" t="s">
        <v>41</v>
      </c>
      <c r="O639" t="s">
        <v>77</v>
      </c>
      <c r="P639" t="s">
        <v>43</v>
      </c>
      <c r="Q639">
        <v>3.5</v>
      </c>
      <c r="R639">
        <v>11.5</v>
      </c>
      <c r="S639">
        <v>0</v>
      </c>
      <c r="U639">
        <v>231782</v>
      </c>
      <c r="V639">
        <v>54082</v>
      </c>
      <c r="W639">
        <v>177699</v>
      </c>
      <c r="X639">
        <v>0</v>
      </c>
      <c r="Y639" t="s">
        <v>44</v>
      </c>
    </row>
    <row r="640" spans="1:25" x14ac:dyDescent="0.25">
      <c r="A640">
        <v>639</v>
      </c>
      <c r="B640">
        <v>61876</v>
      </c>
      <c r="C640">
        <v>0</v>
      </c>
      <c r="D640">
        <v>0</v>
      </c>
      <c r="E640" t="s">
        <v>1093</v>
      </c>
      <c r="F640" t="s">
        <v>1094</v>
      </c>
      <c r="G640">
        <v>1</v>
      </c>
      <c r="H640" s="6">
        <v>5000000</v>
      </c>
      <c r="I640" s="7">
        <v>45643</v>
      </c>
      <c r="J640" s="7">
        <v>45643</v>
      </c>
      <c r="K640" t="s">
        <v>648</v>
      </c>
      <c r="L640" t="s">
        <v>40</v>
      </c>
      <c r="M640" t="s">
        <v>5</v>
      </c>
      <c r="N640" t="s">
        <v>41</v>
      </c>
      <c r="O640" t="s">
        <v>77</v>
      </c>
      <c r="P640" t="s">
        <v>43</v>
      </c>
      <c r="Q640">
        <v>4.5</v>
      </c>
      <c r="R640">
        <v>2</v>
      </c>
      <c r="S640">
        <v>0</v>
      </c>
      <c r="U640">
        <v>325000</v>
      </c>
      <c r="V640">
        <v>225000</v>
      </c>
      <c r="W640">
        <v>100000</v>
      </c>
      <c r="X640">
        <v>0</v>
      </c>
      <c r="Y640" t="s">
        <v>48</v>
      </c>
    </row>
    <row r="641" spans="1:25" x14ac:dyDescent="0.25">
      <c r="A641">
        <v>640</v>
      </c>
      <c r="B641">
        <v>61877</v>
      </c>
      <c r="C641">
        <v>0</v>
      </c>
      <c r="D641">
        <v>0</v>
      </c>
      <c r="E641" t="s">
        <v>1093</v>
      </c>
      <c r="F641" t="s">
        <v>1094</v>
      </c>
      <c r="G641">
        <v>1</v>
      </c>
      <c r="H641" s="6">
        <v>3300000</v>
      </c>
      <c r="I641" s="7">
        <v>45643</v>
      </c>
      <c r="J641" s="7">
        <v>45643</v>
      </c>
      <c r="K641" t="s">
        <v>648</v>
      </c>
      <c r="L641" t="s">
        <v>40</v>
      </c>
      <c r="M641" t="s">
        <v>5</v>
      </c>
      <c r="N641" t="s">
        <v>41</v>
      </c>
      <c r="O641" t="s">
        <v>77</v>
      </c>
      <c r="P641" t="s">
        <v>43</v>
      </c>
      <c r="Q641">
        <v>4.5</v>
      </c>
      <c r="R641">
        <v>2</v>
      </c>
      <c r="S641">
        <v>0</v>
      </c>
      <c r="U641">
        <v>214500</v>
      </c>
      <c r="V641">
        <v>148500</v>
      </c>
      <c r="W641">
        <v>66000</v>
      </c>
      <c r="X641">
        <v>0</v>
      </c>
      <c r="Y641" t="s">
        <v>48</v>
      </c>
    </row>
    <row r="642" spans="1:25" x14ac:dyDescent="0.25">
      <c r="A642">
        <v>641</v>
      </c>
      <c r="B642">
        <v>61889</v>
      </c>
      <c r="C642">
        <v>0</v>
      </c>
      <c r="D642">
        <v>0</v>
      </c>
      <c r="E642" t="s">
        <v>1033</v>
      </c>
      <c r="F642" t="s">
        <v>1034</v>
      </c>
      <c r="G642">
        <v>1</v>
      </c>
      <c r="H642" s="6">
        <v>7000000</v>
      </c>
      <c r="I642" s="7">
        <v>45643</v>
      </c>
      <c r="J642" s="7">
        <v>45643</v>
      </c>
      <c r="K642">
        <v>10</v>
      </c>
      <c r="L642" t="s">
        <v>40</v>
      </c>
      <c r="M642" t="s">
        <v>7</v>
      </c>
      <c r="N642" t="s">
        <v>41</v>
      </c>
      <c r="O642" t="s">
        <v>64</v>
      </c>
      <c r="P642" t="s">
        <v>43</v>
      </c>
      <c r="Q642">
        <v>10</v>
      </c>
      <c r="R642">
        <v>0</v>
      </c>
      <c r="S642">
        <v>0</v>
      </c>
      <c r="U642">
        <v>700000</v>
      </c>
      <c r="V642">
        <v>700000</v>
      </c>
      <c r="W642">
        <v>0</v>
      </c>
      <c r="X642">
        <v>0</v>
      </c>
      <c r="Y642" t="s">
        <v>44</v>
      </c>
    </row>
    <row r="643" spans="1:25" x14ac:dyDescent="0.25">
      <c r="A643">
        <v>642</v>
      </c>
      <c r="B643">
        <v>61890</v>
      </c>
      <c r="C643">
        <v>0</v>
      </c>
      <c r="D643">
        <v>0</v>
      </c>
      <c r="E643" t="s">
        <v>1033</v>
      </c>
      <c r="F643" t="s">
        <v>1034</v>
      </c>
      <c r="G643">
        <v>1</v>
      </c>
      <c r="H643" s="6">
        <v>7000000</v>
      </c>
      <c r="I643" s="7">
        <v>45643</v>
      </c>
      <c r="J643" s="7">
        <v>45643</v>
      </c>
      <c r="K643">
        <v>10</v>
      </c>
      <c r="L643" t="s">
        <v>40</v>
      </c>
      <c r="M643" t="s">
        <v>7</v>
      </c>
      <c r="N643" t="s">
        <v>41</v>
      </c>
      <c r="O643" t="s">
        <v>64</v>
      </c>
      <c r="P643" t="s">
        <v>43</v>
      </c>
      <c r="Q643">
        <v>10</v>
      </c>
      <c r="R643">
        <v>0</v>
      </c>
      <c r="S643">
        <v>0</v>
      </c>
      <c r="U643">
        <v>700000</v>
      </c>
      <c r="V643">
        <v>700000</v>
      </c>
      <c r="W643">
        <v>0</v>
      </c>
      <c r="X643">
        <v>0</v>
      </c>
      <c r="Y643" t="s">
        <v>44</v>
      </c>
    </row>
    <row r="644" spans="1:25" x14ac:dyDescent="0.25">
      <c r="A644">
        <v>643</v>
      </c>
      <c r="B644">
        <v>61891</v>
      </c>
      <c r="C644">
        <v>0</v>
      </c>
      <c r="D644">
        <v>0</v>
      </c>
      <c r="E644" t="s">
        <v>1033</v>
      </c>
      <c r="F644" t="s">
        <v>1034</v>
      </c>
      <c r="G644">
        <v>1</v>
      </c>
      <c r="H644" s="6">
        <v>4785000</v>
      </c>
      <c r="I644" s="7">
        <v>45643</v>
      </c>
      <c r="J644" s="7">
        <v>45643</v>
      </c>
      <c r="K644">
        <v>10</v>
      </c>
      <c r="L644" t="s">
        <v>40</v>
      </c>
      <c r="M644" t="s">
        <v>7</v>
      </c>
      <c r="N644" t="s">
        <v>41</v>
      </c>
      <c r="O644" t="s">
        <v>64</v>
      </c>
      <c r="P644" t="s">
        <v>43</v>
      </c>
      <c r="Q644">
        <v>10</v>
      </c>
      <c r="R644">
        <v>0</v>
      </c>
      <c r="S644">
        <v>0</v>
      </c>
      <c r="U644">
        <v>478500</v>
      </c>
      <c r="V644">
        <v>478500</v>
      </c>
      <c r="W644">
        <v>0</v>
      </c>
      <c r="X644">
        <v>0</v>
      </c>
      <c r="Y644" t="s">
        <v>44</v>
      </c>
    </row>
    <row r="645" spans="1:25" x14ac:dyDescent="0.25">
      <c r="A645">
        <v>644</v>
      </c>
      <c r="B645">
        <v>61892</v>
      </c>
      <c r="C645">
        <v>0</v>
      </c>
      <c r="D645">
        <v>0</v>
      </c>
      <c r="E645" t="s">
        <v>1033</v>
      </c>
      <c r="F645" t="s">
        <v>1034</v>
      </c>
      <c r="G645">
        <v>1</v>
      </c>
      <c r="H645" s="6">
        <v>7000000</v>
      </c>
      <c r="I645" s="7">
        <v>45643</v>
      </c>
      <c r="J645" s="7">
        <v>45643</v>
      </c>
      <c r="K645">
        <v>10</v>
      </c>
      <c r="L645" t="s">
        <v>40</v>
      </c>
      <c r="M645" t="s">
        <v>7</v>
      </c>
      <c r="N645" t="s">
        <v>41</v>
      </c>
      <c r="O645" t="s">
        <v>64</v>
      </c>
      <c r="P645" t="s">
        <v>43</v>
      </c>
      <c r="Q645">
        <v>10</v>
      </c>
      <c r="R645">
        <v>0</v>
      </c>
      <c r="S645">
        <v>0</v>
      </c>
      <c r="U645">
        <v>700000</v>
      </c>
      <c r="V645">
        <v>700000</v>
      </c>
      <c r="W645">
        <v>0</v>
      </c>
      <c r="X645">
        <v>0</v>
      </c>
      <c r="Y645" t="s">
        <v>44</v>
      </c>
    </row>
    <row r="646" spans="1:25" x14ac:dyDescent="0.25">
      <c r="A646">
        <v>645</v>
      </c>
      <c r="B646">
        <v>61910</v>
      </c>
      <c r="C646">
        <v>0</v>
      </c>
      <c r="D646">
        <v>0</v>
      </c>
      <c r="E646" t="s">
        <v>1095</v>
      </c>
      <c r="F646" t="s">
        <v>1096</v>
      </c>
      <c r="G646">
        <v>1</v>
      </c>
      <c r="H646" s="6">
        <v>3000000</v>
      </c>
      <c r="I646" s="7">
        <v>45643</v>
      </c>
      <c r="J646" s="7">
        <v>45643</v>
      </c>
      <c r="K646">
        <v>6</v>
      </c>
      <c r="L646" t="s">
        <v>40</v>
      </c>
      <c r="M646" t="s">
        <v>5</v>
      </c>
      <c r="N646" t="s">
        <v>41</v>
      </c>
      <c r="O646" t="s">
        <v>77</v>
      </c>
      <c r="P646" t="s">
        <v>43</v>
      </c>
      <c r="Q646">
        <v>6</v>
      </c>
      <c r="R646">
        <v>0</v>
      </c>
      <c r="S646">
        <v>0</v>
      </c>
      <c r="U646">
        <v>180000</v>
      </c>
      <c r="V646">
        <v>180000</v>
      </c>
      <c r="W646">
        <v>0</v>
      </c>
      <c r="X646">
        <v>0</v>
      </c>
      <c r="Y646" t="s">
        <v>109</v>
      </c>
    </row>
    <row r="647" spans="1:25" x14ac:dyDescent="0.25">
      <c r="A647">
        <v>646</v>
      </c>
      <c r="B647">
        <v>61911</v>
      </c>
      <c r="C647">
        <v>0</v>
      </c>
      <c r="D647">
        <v>0</v>
      </c>
      <c r="E647" t="s">
        <v>1095</v>
      </c>
      <c r="F647" t="s">
        <v>1096</v>
      </c>
      <c r="G647">
        <v>1</v>
      </c>
      <c r="H647" s="6">
        <v>2926721</v>
      </c>
      <c r="I647" s="7">
        <v>45643</v>
      </c>
      <c r="J647" s="7">
        <v>45643</v>
      </c>
      <c r="K647">
        <v>6</v>
      </c>
      <c r="L647" t="s">
        <v>40</v>
      </c>
      <c r="M647" t="s">
        <v>5</v>
      </c>
      <c r="N647" t="s">
        <v>41</v>
      </c>
      <c r="O647" t="s">
        <v>77</v>
      </c>
      <c r="P647" t="s">
        <v>43</v>
      </c>
      <c r="Q647">
        <v>6</v>
      </c>
      <c r="R647">
        <v>0</v>
      </c>
      <c r="S647">
        <v>0</v>
      </c>
      <c r="U647">
        <v>175603</v>
      </c>
      <c r="V647">
        <v>175603</v>
      </c>
      <c r="W647">
        <v>0</v>
      </c>
      <c r="X647">
        <v>0</v>
      </c>
      <c r="Y647" t="s">
        <v>109</v>
      </c>
    </row>
    <row r="648" spans="1:25" x14ac:dyDescent="0.25">
      <c r="A648">
        <v>647</v>
      </c>
      <c r="B648">
        <v>61885</v>
      </c>
      <c r="C648">
        <v>0</v>
      </c>
      <c r="D648">
        <v>0</v>
      </c>
      <c r="E648" t="s">
        <v>1097</v>
      </c>
      <c r="F648" t="s">
        <v>1098</v>
      </c>
      <c r="G648">
        <v>1</v>
      </c>
      <c r="H648" s="6">
        <v>511119</v>
      </c>
      <c r="I648" s="7">
        <v>45643</v>
      </c>
      <c r="J648" s="7">
        <v>45643</v>
      </c>
      <c r="K648">
        <v>15</v>
      </c>
      <c r="L648" t="s">
        <v>40</v>
      </c>
      <c r="M648" t="s">
        <v>5</v>
      </c>
      <c r="N648" t="s">
        <v>41</v>
      </c>
      <c r="O648" t="s">
        <v>77</v>
      </c>
      <c r="P648" t="s">
        <v>43</v>
      </c>
      <c r="Q648">
        <v>3.5</v>
      </c>
      <c r="R648">
        <v>11.5</v>
      </c>
      <c r="S648">
        <v>0</v>
      </c>
      <c r="U648">
        <v>76668</v>
      </c>
      <c r="V648">
        <v>17889</v>
      </c>
      <c r="W648">
        <v>58779</v>
      </c>
      <c r="X648">
        <v>0</v>
      </c>
      <c r="Y648" t="s">
        <v>44</v>
      </c>
    </row>
    <row r="649" spans="1:25" x14ac:dyDescent="0.25">
      <c r="A649">
        <v>648</v>
      </c>
      <c r="B649">
        <v>61884</v>
      </c>
      <c r="C649">
        <v>0</v>
      </c>
      <c r="D649">
        <v>0</v>
      </c>
      <c r="E649" t="s">
        <v>1099</v>
      </c>
      <c r="F649" t="s">
        <v>1100</v>
      </c>
      <c r="G649">
        <v>1</v>
      </c>
      <c r="H649" s="6">
        <v>923395</v>
      </c>
      <c r="I649" s="7">
        <v>45643</v>
      </c>
      <c r="J649" s="7">
        <v>45643</v>
      </c>
      <c r="K649">
        <v>15</v>
      </c>
      <c r="L649" t="s">
        <v>40</v>
      </c>
      <c r="M649" t="s">
        <v>5</v>
      </c>
      <c r="N649" t="s">
        <v>41</v>
      </c>
      <c r="O649" t="s">
        <v>77</v>
      </c>
      <c r="P649" t="s">
        <v>43</v>
      </c>
      <c r="Q649">
        <v>3.5</v>
      </c>
      <c r="R649">
        <v>11.5</v>
      </c>
      <c r="S649">
        <v>0</v>
      </c>
      <c r="U649">
        <v>138509</v>
      </c>
      <c r="V649">
        <v>32319</v>
      </c>
      <c r="W649">
        <v>106190</v>
      </c>
      <c r="X649">
        <v>0</v>
      </c>
      <c r="Y649" t="s">
        <v>44</v>
      </c>
    </row>
    <row r="650" spans="1:25" x14ac:dyDescent="0.25">
      <c r="A650">
        <v>649</v>
      </c>
      <c r="B650">
        <v>61903</v>
      </c>
      <c r="C650">
        <v>0</v>
      </c>
      <c r="D650">
        <v>0</v>
      </c>
      <c r="E650" t="s">
        <v>1101</v>
      </c>
      <c r="F650" t="s">
        <v>1102</v>
      </c>
      <c r="G650">
        <v>1</v>
      </c>
      <c r="H650" s="6">
        <v>176948</v>
      </c>
      <c r="I650" s="7">
        <v>45643</v>
      </c>
      <c r="J650" s="7">
        <v>45643</v>
      </c>
      <c r="K650">
        <v>15</v>
      </c>
      <c r="L650" t="s">
        <v>40</v>
      </c>
      <c r="M650" t="s">
        <v>5</v>
      </c>
      <c r="N650" t="s">
        <v>41</v>
      </c>
      <c r="O650" t="s">
        <v>54</v>
      </c>
      <c r="P650" t="s">
        <v>43</v>
      </c>
      <c r="Q650">
        <v>10</v>
      </c>
      <c r="R650">
        <v>5</v>
      </c>
      <c r="S650">
        <v>0</v>
      </c>
      <c r="U650">
        <v>26542</v>
      </c>
      <c r="V650">
        <v>17695</v>
      </c>
      <c r="W650">
        <v>8847</v>
      </c>
      <c r="X650">
        <v>0</v>
      </c>
      <c r="Y650" t="s">
        <v>48</v>
      </c>
    </row>
    <row r="651" spans="1:25" x14ac:dyDescent="0.25">
      <c r="A651">
        <v>650</v>
      </c>
      <c r="B651">
        <v>61887</v>
      </c>
      <c r="C651">
        <v>0</v>
      </c>
      <c r="D651">
        <v>0</v>
      </c>
      <c r="E651" t="s">
        <v>1103</v>
      </c>
      <c r="F651" t="s">
        <v>1104</v>
      </c>
      <c r="G651">
        <v>1</v>
      </c>
      <c r="H651" s="6">
        <v>2285646</v>
      </c>
      <c r="I651" s="7">
        <v>45643</v>
      </c>
      <c r="J651" s="7">
        <v>45643</v>
      </c>
      <c r="K651">
        <v>10</v>
      </c>
      <c r="L651" t="s">
        <v>40</v>
      </c>
      <c r="M651" t="s">
        <v>4</v>
      </c>
      <c r="N651" t="s">
        <v>41</v>
      </c>
      <c r="O651" t="s">
        <v>51</v>
      </c>
      <c r="P651" t="s">
        <v>43</v>
      </c>
      <c r="Q651">
        <v>10</v>
      </c>
      <c r="R651">
        <v>0</v>
      </c>
      <c r="S651">
        <v>0</v>
      </c>
      <c r="U651">
        <v>228565</v>
      </c>
      <c r="V651">
        <v>228565</v>
      </c>
      <c r="W651">
        <v>0</v>
      </c>
      <c r="X651">
        <v>0</v>
      </c>
      <c r="Y651" t="s">
        <v>109</v>
      </c>
    </row>
    <row r="652" spans="1:25" x14ac:dyDescent="0.25">
      <c r="A652">
        <v>651</v>
      </c>
      <c r="B652">
        <v>61882</v>
      </c>
      <c r="C652">
        <v>0</v>
      </c>
      <c r="D652">
        <v>0</v>
      </c>
      <c r="E652" t="s">
        <v>1105</v>
      </c>
      <c r="F652" t="s">
        <v>1106</v>
      </c>
      <c r="G652">
        <v>1</v>
      </c>
      <c r="H652" s="6">
        <v>3052901</v>
      </c>
      <c r="I652" s="7">
        <v>45643</v>
      </c>
      <c r="J652" s="7">
        <v>45643</v>
      </c>
      <c r="K652">
        <v>15</v>
      </c>
      <c r="L652" t="s">
        <v>40</v>
      </c>
      <c r="M652" t="s">
        <v>5</v>
      </c>
      <c r="N652" t="s">
        <v>41</v>
      </c>
      <c r="O652" t="s">
        <v>77</v>
      </c>
      <c r="P652" t="s">
        <v>43</v>
      </c>
      <c r="Q652">
        <v>3.5</v>
      </c>
      <c r="R652">
        <v>11.5</v>
      </c>
      <c r="S652">
        <v>0</v>
      </c>
      <c r="U652">
        <v>457935</v>
      </c>
      <c r="V652">
        <v>106852</v>
      </c>
      <c r="W652">
        <v>351084</v>
      </c>
      <c r="X652">
        <v>0</v>
      </c>
      <c r="Y652" t="s">
        <v>44</v>
      </c>
    </row>
    <row r="653" spans="1:25" x14ac:dyDescent="0.25">
      <c r="A653">
        <v>652</v>
      </c>
      <c r="B653">
        <v>61904</v>
      </c>
      <c r="C653">
        <v>0</v>
      </c>
      <c r="D653">
        <v>0</v>
      </c>
      <c r="E653" t="s">
        <v>1107</v>
      </c>
      <c r="F653" t="s">
        <v>1108</v>
      </c>
      <c r="G653">
        <v>1</v>
      </c>
      <c r="H653" s="6">
        <v>5868538</v>
      </c>
      <c r="I653" s="7">
        <v>45643</v>
      </c>
      <c r="J653" s="7">
        <v>45643</v>
      </c>
      <c r="K653">
        <v>15</v>
      </c>
      <c r="L653" t="s">
        <v>40</v>
      </c>
      <c r="M653" t="s">
        <v>1</v>
      </c>
      <c r="N653" t="s">
        <v>41</v>
      </c>
      <c r="O653" t="s">
        <v>87</v>
      </c>
      <c r="P653" t="s">
        <v>43</v>
      </c>
      <c r="Q653">
        <v>9.9</v>
      </c>
      <c r="R653">
        <v>5.0999999999999996</v>
      </c>
      <c r="S653">
        <v>0</v>
      </c>
      <c r="U653">
        <v>880281</v>
      </c>
      <c r="V653">
        <v>580985</v>
      </c>
      <c r="W653">
        <v>299295</v>
      </c>
      <c r="X653">
        <v>0</v>
      </c>
      <c r="Y653" t="s">
        <v>48</v>
      </c>
    </row>
    <row r="654" spans="1:25" x14ac:dyDescent="0.25">
      <c r="A654">
        <v>653</v>
      </c>
      <c r="B654">
        <v>61905</v>
      </c>
      <c r="C654">
        <v>0</v>
      </c>
      <c r="D654">
        <v>0</v>
      </c>
      <c r="E654" t="s">
        <v>1107</v>
      </c>
      <c r="F654" t="s">
        <v>1108</v>
      </c>
      <c r="G654">
        <v>1</v>
      </c>
      <c r="H654" s="6">
        <v>7000000</v>
      </c>
      <c r="I654" s="7">
        <v>45643</v>
      </c>
      <c r="J654" s="7">
        <v>45643</v>
      </c>
      <c r="K654">
        <v>15</v>
      </c>
      <c r="L654" t="s">
        <v>40</v>
      </c>
      <c r="M654" t="s">
        <v>1</v>
      </c>
      <c r="N654" t="s">
        <v>41</v>
      </c>
      <c r="O654" t="s">
        <v>87</v>
      </c>
      <c r="P654" t="s">
        <v>43</v>
      </c>
      <c r="Q654">
        <v>9.9</v>
      </c>
      <c r="R654">
        <v>5.0999999999999996</v>
      </c>
      <c r="S654">
        <v>0</v>
      </c>
      <c r="U654">
        <v>1050000</v>
      </c>
      <c r="V654">
        <v>693000</v>
      </c>
      <c r="W654">
        <v>357000</v>
      </c>
      <c r="X654">
        <v>0</v>
      </c>
      <c r="Y654" t="s">
        <v>48</v>
      </c>
    </row>
    <row r="655" spans="1:25" x14ac:dyDescent="0.25">
      <c r="A655">
        <v>654</v>
      </c>
      <c r="B655">
        <v>61883</v>
      </c>
      <c r="C655">
        <v>0</v>
      </c>
      <c r="D655">
        <v>0</v>
      </c>
      <c r="E655" t="s">
        <v>1109</v>
      </c>
      <c r="F655" t="s">
        <v>1110</v>
      </c>
      <c r="G655">
        <v>1</v>
      </c>
      <c r="H655" s="6">
        <v>569326</v>
      </c>
      <c r="I655" s="7">
        <v>45643</v>
      </c>
      <c r="J655" s="7">
        <v>45643</v>
      </c>
      <c r="K655">
        <v>15</v>
      </c>
      <c r="L655" t="s">
        <v>40</v>
      </c>
      <c r="M655" t="s">
        <v>5</v>
      </c>
      <c r="N655" t="s">
        <v>41</v>
      </c>
      <c r="O655" t="s">
        <v>77</v>
      </c>
      <c r="P655" t="s">
        <v>43</v>
      </c>
      <c r="Q655">
        <v>3.5</v>
      </c>
      <c r="R655">
        <v>11.5</v>
      </c>
      <c r="S655">
        <v>0</v>
      </c>
      <c r="U655">
        <v>85399</v>
      </c>
      <c r="V655">
        <v>19926</v>
      </c>
      <c r="W655">
        <v>65472</v>
      </c>
      <c r="X655">
        <v>0</v>
      </c>
      <c r="Y655" t="s">
        <v>44</v>
      </c>
    </row>
    <row r="656" spans="1:25" x14ac:dyDescent="0.25">
      <c r="A656">
        <v>655</v>
      </c>
      <c r="B656">
        <v>61906</v>
      </c>
      <c r="C656">
        <v>0</v>
      </c>
      <c r="D656">
        <v>0</v>
      </c>
      <c r="E656" t="s">
        <v>1111</v>
      </c>
      <c r="F656" t="s">
        <v>1112</v>
      </c>
      <c r="G656">
        <v>1</v>
      </c>
      <c r="H656" s="6">
        <v>3500000</v>
      </c>
      <c r="I656" s="7">
        <v>45643</v>
      </c>
      <c r="J656" s="7">
        <v>45643</v>
      </c>
      <c r="K656">
        <v>6</v>
      </c>
      <c r="L656" t="s">
        <v>40</v>
      </c>
      <c r="M656" t="s">
        <v>5</v>
      </c>
      <c r="N656" t="s">
        <v>41</v>
      </c>
      <c r="O656" t="s">
        <v>77</v>
      </c>
      <c r="P656" t="s">
        <v>43</v>
      </c>
      <c r="Q656">
        <v>6</v>
      </c>
      <c r="R656">
        <v>0</v>
      </c>
      <c r="S656">
        <v>0</v>
      </c>
      <c r="U656">
        <v>210000</v>
      </c>
      <c r="V656">
        <v>210000</v>
      </c>
      <c r="W656">
        <v>0</v>
      </c>
      <c r="X656">
        <v>0</v>
      </c>
      <c r="Y656" t="s">
        <v>109</v>
      </c>
    </row>
    <row r="657" spans="1:25" x14ac:dyDescent="0.25">
      <c r="A657">
        <v>656</v>
      </c>
      <c r="B657">
        <v>61907</v>
      </c>
      <c r="C657">
        <v>0</v>
      </c>
      <c r="D657">
        <v>0</v>
      </c>
      <c r="E657" t="s">
        <v>1111</v>
      </c>
      <c r="F657" t="s">
        <v>1112</v>
      </c>
      <c r="G657">
        <v>1</v>
      </c>
      <c r="H657" s="6">
        <v>3415415</v>
      </c>
      <c r="I657" s="7">
        <v>45643</v>
      </c>
      <c r="J657" s="7">
        <v>45643</v>
      </c>
      <c r="K657">
        <v>6</v>
      </c>
      <c r="L657" t="s">
        <v>40</v>
      </c>
      <c r="M657" t="s">
        <v>5</v>
      </c>
      <c r="N657" t="s">
        <v>41</v>
      </c>
      <c r="O657" t="s">
        <v>77</v>
      </c>
      <c r="P657" t="s">
        <v>43</v>
      </c>
      <c r="Q657">
        <v>6</v>
      </c>
      <c r="R657">
        <v>0</v>
      </c>
      <c r="S657">
        <v>0</v>
      </c>
      <c r="U657">
        <v>204925</v>
      </c>
      <c r="V657">
        <v>204925</v>
      </c>
      <c r="W657">
        <v>0</v>
      </c>
      <c r="X657">
        <v>0</v>
      </c>
      <c r="Y657" t="s">
        <v>109</v>
      </c>
    </row>
    <row r="658" spans="1:25" x14ac:dyDescent="0.25">
      <c r="A658">
        <v>657</v>
      </c>
      <c r="B658">
        <v>61893</v>
      </c>
      <c r="C658">
        <v>0</v>
      </c>
      <c r="D658">
        <v>0</v>
      </c>
      <c r="E658" t="s">
        <v>1113</v>
      </c>
      <c r="F658" t="s">
        <v>1114</v>
      </c>
      <c r="G658">
        <v>1</v>
      </c>
      <c r="I658" s="7">
        <v>45643</v>
      </c>
      <c r="J658" s="7">
        <v>45643</v>
      </c>
      <c r="K658">
        <v>15</v>
      </c>
      <c r="L658" t="s">
        <v>40</v>
      </c>
      <c r="M658" t="s">
        <v>5</v>
      </c>
      <c r="N658" t="s">
        <v>41</v>
      </c>
      <c r="O658" t="s">
        <v>77</v>
      </c>
      <c r="P658" t="s">
        <v>43</v>
      </c>
      <c r="Q658">
        <v>8</v>
      </c>
      <c r="R658">
        <v>7</v>
      </c>
      <c r="S658">
        <v>0</v>
      </c>
      <c r="U658">
        <v>0</v>
      </c>
      <c r="V658">
        <v>0</v>
      </c>
      <c r="W658">
        <v>0</v>
      </c>
      <c r="X658">
        <v>0</v>
      </c>
      <c r="Y658" t="s">
        <v>250</v>
      </c>
    </row>
    <row r="659" spans="1:25" x14ac:dyDescent="0.25">
      <c r="A659">
        <v>658</v>
      </c>
      <c r="B659">
        <v>61881</v>
      </c>
      <c r="C659">
        <v>0</v>
      </c>
      <c r="D659">
        <v>0</v>
      </c>
      <c r="E659" t="s">
        <v>1115</v>
      </c>
      <c r="F659" t="s">
        <v>1116</v>
      </c>
      <c r="G659">
        <v>1</v>
      </c>
      <c r="H659" s="6">
        <v>1119130</v>
      </c>
      <c r="I659" s="7">
        <v>45643</v>
      </c>
      <c r="J659" s="7">
        <v>45643</v>
      </c>
      <c r="K659">
        <v>15</v>
      </c>
      <c r="L659" t="s">
        <v>40</v>
      </c>
      <c r="M659" t="s">
        <v>5</v>
      </c>
      <c r="N659" t="s">
        <v>41</v>
      </c>
      <c r="O659" t="s">
        <v>77</v>
      </c>
      <c r="P659" t="s">
        <v>43</v>
      </c>
      <c r="Q659">
        <v>3.5</v>
      </c>
      <c r="R659">
        <v>11.5</v>
      </c>
      <c r="S659">
        <v>0</v>
      </c>
      <c r="U659">
        <v>167870</v>
      </c>
      <c r="V659">
        <v>39170</v>
      </c>
      <c r="W659">
        <v>128700</v>
      </c>
      <c r="X659">
        <v>0</v>
      </c>
      <c r="Y659" t="s">
        <v>44</v>
      </c>
    </row>
    <row r="660" spans="1:25" x14ac:dyDescent="0.25">
      <c r="A660">
        <v>659</v>
      </c>
      <c r="B660">
        <v>61908</v>
      </c>
      <c r="C660">
        <v>0</v>
      </c>
      <c r="D660">
        <v>0</v>
      </c>
      <c r="E660" t="s">
        <v>1117</v>
      </c>
      <c r="F660" t="s">
        <v>1118</v>
      </c>
      <c r="G660">
        <v>1</v>
      </c>
      <c r="H660" s="6">
        <v>850000</v>
      </c>
      <c r="I660" s="7">
        <v>45643</v>
      </c>
      <c r="J660" s="7">
        <v>45643</v>
      </c>
      <c r="K660">
        <v>6</v>
      </c>
      <c r="L660" t="s">
        <v>40</v>
      </c>
      <c r="M660" t="s">
        <v>5</v>
      </c>
      <c r="N660" t="s">
        <v>41</v>
      </c>
      <c r="O660" t="s">
        <v>77</v>
      </c>
      <c r="P660" t="s">
        <v>43</v>
      </c>
      <c r="Q660">
        <v>6</v>
      </c>
      <c r="R660">
        <v>0</v>
      </c>
      <c r="S660">
        <v>0</v>
      </c>
      <c r="U660">
        <v>51000</v>
      </c>
      <c r="V660">
        <v>51000</v>
      </c>
      <c r="W660">
        <v>0</v>
      </c>
      <c r="X660">
        <v>0</v>
      </c>
      <c r="Y660" t="s">
        <v>109</v>
      </c>
    </row>
    <row r="661" spans="1:25" x14ac:dyDescent="0.25">
      <c r="A661">
        <v>660</v>
      </c>
      <c r="B661">
        <v>61909</v>
      </c>
      <c r="C661">
        <v>0</v>
      </c>
      <c r="D661">
        <v>0</v>
      </c>
      <c r="E661" t="s">
        <v>1117</v>
      </c>
      <c r="F661" t="s">
        <v>1118</v>
      </c>
      <c r="G661">
        <v>1</v>
      </c>
      <c r="H661" s="6">
        <v>814135</v>
      </c>
      <c r="I661" s="7">
        <v>45643</v>
      </c>
      <c r="J661" s="7">
        <v>45643</v>
      </c>
      <c r="K661">
        <v>6</v>
      </c>
      <c r="L661" t="s">
        <v>40</v>
      </c>
      <c r="M661" t="s">
        <v>5</v>
      </c>
      <c r="N661" t="s">
        <v>41</v>
      </c>
      <c r="O661" t="s">
        <v>77</v>
      </c>
      <c r="P661" t="s">
        <v>43</v>
      </c>
      <c r="Q661">
        <v>6</v>
      </c>
      <c r="R661">
        <v>0</v>
      </c>
      <c r="S661">
        <v>0</v>
      </c>
      <c r="U661">
        <v>48848</v>
      </c>
      <c r="V661">
        <v>48848</v>
      </c>
      <c r="W661">
        <v>0</v>
      </c>
      <c r="X661">
        <v>0</v>
      </c>
      <c r="Y661" t="s">
        <v>109</v>
      </c>
    </row>
    <row r="662" spans="1:25" x14ac:dyDescent="0.25">
      <c r="A662">
        <v>661</v>
      </c>
      <c r="B662">
        <v>61333</v>
      </c>
      <c r="C662">
        <v>0</v>
      </c>
      <c r="D662">
        <v>0</v>
      </c>
      <c r="E662" t="s">
        <v>1119</v>
      </c>
      <c r="F662" t="s">
        <v>1120</v>
      </c>
      <c r="G662">
        <v>1</v>
      </c>
      <c r="H662" s="6">
        <v>86842055</v>
      </c>
      <c r="I662" s="7">
        <v>45643</v>
      </c>
      <c r="J662" s="7">
        <v>45643</v>
      </c>
      <c r="K662">
        <v>15</v>
      </c>
      <c r="L662" t="s">
        <v>40</v>
      </c>
      <c r="M662" t="s">
        <v>5</v>
      </c>
      <c r="N662" t="s">
        <v>41</v>
      </c>
      <c r="O662" t="s">
        <v>77</v>
      </c>
      <c r="P662" t="s">
        <v>43</v>
      </c>
      <c r="Q662">
        <v>5</v>
      </c>
      <c r="R662">
        <v>10</v>
      </c>
      <c r="S662">
        <v>0</v>
      </c>
      <c r="U662">
        <v>13026308</v>
      </c>
      <c r="V662">
        <v>4342103</v>
      </c>
      <c r="W662">
        <v>8684206</v>
      </c>
      <c r="X662">
        <v>0</v>
      </c>
      <c r="Y662" t="s">
        <v>48</v>
      </c>
    </row>
    <row r="663" spans="1:25" x14ac:dyDescent="0.25">
      <c r="A663">
        <v>662</v>
      </c>
      <c r="B663">
        <v>61880</v>
      </c>
      <c r="C663">
        <v>0</v>
      </c>
      <c r="D663">
        <v>0</v>
      </c>
      <c r="E663" t="s">
        <v>1121</v>
      </c>
      <c r="F663" t="s">
        <v>1122</v>
      </c>
      <c r="G663">
        <v>1</v>
      </c>
      <c r="H663" s="6">
        <v>652687</v>
      </c>
      <c r="I663" s="7">
        <v>45643</v>
      </c>
      <c r="J663" s="7">
        <v>45643</v>
      </c>
      <c r="K663">
        <v>15</v>
      </c>
      <c r="L663" t="s">
        <v>40</v>
      </c>
      <c r="M663" t="s">
        <v>5</v>
      </c>
      <c r="N663" t="s">
        <v>41</v>
      </c>
      <c r="O663" t="s">
        <v>77</v>
      </c>
      <c r="P663" t="s">
        <v>43</v>
      </c>
      <c r="Q663">
        <v>3.5</v>
      </c>
      <c r="R663">
        <v>11.5</v>
      </c>
      <c r="S663">
        <v>0</v>
      </c>
      <c r="U663">
        <v>97903</v>
      </c>
      <c r="V663">
        <v>22844</v>
      </c>
      <c r="W663">
        <v>75059</v>
      </c>
      <c r="X663">
        <v>0</v>
      </c>
      <c r="Y663" t="s">
        <v>44</v>
      </c>
    </row>
    <row r="664" spans="1:25" x14ac:dyDescent="0.25">
      <c r="A664">
        <v>663</v>
      </c>
      <c r="B664">
        <v>61879</v>
      </c>
      <c r="C664">
        <v>0</v>
      </c>
      <c r="D664">
        <v>0</v>
      </c>
      <c r="E664" t="s">
        <v>1123</v>
      </c>
      <c r="F664" t="s">
        <v>1124</v>
      </c>
      <c r="G664">
        <v>1</v>
      </c>
      <c r="H664" s="6">
        <v>22914247</v>
      </c>
      <c r="I664" s="7">
        <v>45643</v>
      </c>
      <c r="J664" s="7">
        <v>45643</v>
      </c>
      <c r="K664">
        <v>15</v>
      </c>
      <c r="L664" t="s">
        <v>40</v>
      </c>
      <c r="M664" t="s">
        <v>5</v>
      </c>
      <c r="N664" t="s">
        <v>41</v>
      </c>
      <c r="O664" t="s">
        <v>77</v>
      </c>
      <c r="P664" t="s">
        <v>43</v>
      </c>
      <c r="Q664">
        <v>3.5</v>
      </c>
      <c r="R664">
        <v>11.5</v>
      </c>
      <c r="S664">
        <v>0</v>
      </c>
      <c r="U664">
        <v>3437137</v>
      </c>
      <c r="V664">
        <v>801999</v>
      </c>
      <c r="W664">
        <v>2635138</v>
      </c>
      <c r="X664">
        <v>0</v>
      </c>
      <c r="Y664" t="s">
        <v>44</v>
      </c>
    </row>
    <row r="665" spans="1:25" x14ac:dyDescent="0.25">
      <c r="A665">
        <v>664</v>
      </c>
      <c r="B665">
        <v>61878</v>
      </c>
      <c r="C665">
        <v>0</v>
      </c>
      <c r="D665">
        <v>0</v>
      </c>
      <c r="E665" t="s">
        <v>1125</v>
      </c>
      <c r="F665" t="s">
        <v>1126</v>
      </c>
      <c r="G665">
        <v>1</v>
      </c>
      <c r="I665" s="7">
        <v>45643</v>
      </c>
      <c r="J665" s="7">
        <v>45643</v>
      </c>
      <c r="K665">
        <v>15</v>
      </c>
      <c r="L665" t="s">
        <v>40</v>
      </c>
      <c r="M665" t="s">
        <v>5</v>
      </c>
      <c r="N665" t="s">
        <v>41</v>
      </c>
      <c r="O665" t="s">
        <v>77</v>
      </c>
      <c r="P665" t="s">
        <v>43</v>
      </c>
      <c r="Q665">
        <v>8</v>
      </c>
      <c r="R665">
        <v>7</v>
      </c>
      <c r="S665">
        <v>0</v>
      </c>
      <c r="U665">
        <v>0</v>
      </c>
      <c r="V665">
        <v>0</v>
      </c>
      <c r="W665">
        <v>0</v>
      </c>
      <c r="X665">
        <v>0</v>
      </c>
      <c r="Y665" t="s">
        <v>48</v>
      </c>
    </row>
    <row r="666" spans="1:25" x14ac:dyDescent="0.25">
      <c r="A666">
        <v>665</v>
      </c>
      <c r="B666">
        <v>61897</v>
      </c>
      <c r="C666">
        <v>0</v>
      </c>
      <c r="D666">
        <v>0</v>
      </c>
      <c r="E666" t="s">
        <v>1127</v>
      </c>
      <c r="F666" t="s">
        <v>1128</v>
      </c>
      <c r="G666">
        <v>1</v>
      </c>
      <c r="H666" s="6">
        <v>2935478</v>
      </c>
      <c r="I666" s="7">
        <v>45643</v>
      </c>
      <c r="J666" s="7">
        <v>45643</v>
      </c>
      <c r="K666">
        <v>8</v>
      </c>
      <c r="L666" t="s">
        <v>40</v>
      </c>
      <c r="M666" t="s">
        <v>9</v>
      </c>
      <c r="N666" t="s">
        <v>41</v>
      </c>
      <c r="O666" t="s">
        <v>42</v>
      </c>
      <c r="P666" t="s">
        <v>43</v>
      </c>
      <c r="Q666">
        <v>8</v>
      </c>
      <c r="R666">
        <v>0</v>
      </c>
      <c r="S666">
        <v>0</v>
      </c>
      <c r="U666">
        <v>234838</v>
      </c>
      <c r="V666">
        <v>234838</v>
      </c>
      <c r="W666">
        <v>0</v>
      </c>
      <c r="X666">
        <v>0</v>
      </c>
      <c r="Y666" t="s">
        <v>109</v>
      </c>
    </row>
    <row r="667" spans="1:25" x14ac:dyDescent="0.25">
      <c r="A667">
        <v>666</v>
      </c>
      <c r="B667">
        <v>61895</v>
      </c>
      <c r="C667">
        <v>0</v>
      </c>
      <c r="D667">
        <v>0</v>
      </c>
      <c r="E667" t="s">
        <v>551</v>
      </c>
      <c r="F667" t="s">
        <v>552</v>
      </c>
      <c r="G667">
        <v>1</v>
      </c>
      <c r="H667" s="6">
        <v>20000000</v>
      </c>
      <c r="I667" s="7">
        <v>45643</v>
      </c>
      <c r="J667" s="7">
        <v>45643</v>
      </c>
      <c r="K667">
        <v>6</v>
      </c>
      <c r="L667" t="s">
        <v>40</v>
      </c>
      <c r="M667" t="s">
        <v>8</v>
      </c>
      <c r="N667" t="s">
        <v>41</v>
      </c>
      <c r="O667" t="s">
        <v>347</v>
      </c>
      <c r="P667" t="s">
        <v>43</v>
      </c>
      <c r="Q667">
        <v>6</v>
      </c>
      <c r="R667">
        <v>0</v>
      </c>
      <c r="S667">
        <v>0</v>
      </c>
      <c r="U667">
        <v>1200000</v>
      </c>
      <c r="V667">
        <v>1200000</v>
      </c>
      <c r="W667">
        <v>0</v>
      </c>
      <c r="X667">
        <v>0</v>
      </c>
      <c r="Y667" t="s">
        <v>109</v>
      </c>
    </row>
    <row r="668" spans="1:25" x14ac:dyDescent="0.25">
      <c r="A668">
        <v>667</v>
      </c>
      <c r="B668">
        <v>61843</v>
      </c>
      <c r="C668">
        <v>0</v>
      </c>
      <c r="D668">
        <v>0</v>
      </c>
      <c r="E668" t="s">
        <v>1129</v>
      </c>
      <c r="F668" t="s">
        <v>1130</v>
      </c>
      <c r="G668">
        <v>1</v>
      </c>
      <c r="H668" s="6">
        <v>18500000</v>
      </c>
      <c r="I668" s="7">
        <v>45642</v>
      </c>
      <c r="J668" s="7">
        <v>45642</v>
      </c>
      <c r="K668">
        <v>6</v>
      </c>
      <c r="L668" t="s">
        <v>40</v>
      </c>
      <c r="M668" t="s">
        <v>5</v>
      </c>
      <c r="N668" t="s">
        <v>41</v>
      </c>
      <c r="O668" t="s">
        <v>180</v>
      </c>
      <c r="P668" t="s">
        <v>43</v>
      </c>
      <c r="Q668">
        <v>6</v>
      </c>
      <c r="R668">
        <v>0</v>
      </c>
      <c r="S668">
        <v>0</v>
      </c>
      <c r="U668">
        <v>1110000</v>
      </c>
      <c r="V668">
        <v>1110000</v>
      </c>
      <c r="W668">
        <v>0</v>
      </c>
      <c r="X668">
        <v>0</v>
      </c>
      <c r="Y668" t="s">
        <v>48</v>
      </c>
    </row>
    <row r="669" spans="1:25" x14ac:dyDescent="0.25">
      <c r="A669">
        <v>668</v>
      </c>
      <c r="B669">
        <v>61848</v>
      </c>
      <c r="C669">
        <v>0</v>
      </c>
      <c r="D669">
        <v>0</v>
      </c>
      <c r="E669" t="s">
        <v>1131</v>
      </c>
      <c r="F669" t="s">
        <v>1132</v>
      </c>
      <c r="G669">
        <v>1</v>
      </c>
      <c r="H669" s="6">
        <v>16000000</v>
      </c>
      <c r="I669" s="7">
        <v>45642</v>
      </c>
      <c r="J669" s="7">
        <v>45642</v>
      </c>
      <c r="K669">
        <v>15</v>
      </c>
      <c r="L669" t="s">
        <v>40</v>
      </c>
      <c r="M669" t="s">
        <v>5</v>
      </c>
      <c r="N669" t="s">
        <v>41</v>
      </c>
      <c r="O669" t="s">
        <v>47</v>
      </c>
      <c r="P669" t="s">
        <v>43</v>
      </c>
      <c r="Q669">
        <v>7</v>
      </c>
      <c r="R669">
        <v>8</v>
      </c>
      <c r="S669">
        <v>0</v>
      </c>
      <c r="U669">
        <v>2400000</v>
      </c>
      <c r="V669">
        <v>1120000</v>
      </c>
      <c r="W669">
        <v>1280000</v>
      </c>
      <c r="X669">
        <v>0</v>
      </c>
      <c r="Y669" t="s">
        <v>81</v>
      </c>
    </row>
    <row r="670" spans="1:25" x14ac:dyDescent="0.25">
      <c r="A670">
        <v>669</v>
      </c>
      <c r="B670">
        <v>61841</v>
      </c>
      <c r="C670">
        <v>0</v>
      </c>
      <c r="D670">
        <v>0</v>
      </c>
      <c r="E670" t="s">
        <v>1133</v>
      </c>
      <c r="F670" t="s">
        <v>1134</v>
      </c>
      <c r="G670">
        <v>1</v>
      </c>
      <c r="H670" s="6">
        <v>1152077</v>
      </c>
      <c r="I670" s="7">
        <v>45642</v>
      </c>
      <c r="J670" s="7">
        <v>45642</v>
      </c>
      <c r="K670">
        <v>15</v>
      </c>
      <c r="L670" t="s">
        <v>40</v>
      </c>
      <c r="M670" t="s">
        <v>5</v>
      </c>
      <c r="N670" t="s">
        <v>41</v>
      </c>
      <c r="O670" t="s">
        <v>54</v>
      </c>
      <c r="P670" t="s">
        <v>43</v>
      </c>
      <c r="Q670">
        <v>10</v>
      </c>
      <c r="R670">
        <v>5</v>
      </c>
      <c r="S670">
        <v>0</v>
      </c>
      <c r="U670">
        <v>172812</v>
      </c>
      <c r="V670">
        <v>115208</v>
      </c>
      <c r="W670">
        <v>57604</v>
      </c>
      <c r="X670">
        <v>0</v>
      </c>
      <c r="Y670" t="s">
        <v>48</v>
      </c>
    </row>
    <row r="671" spans="1:25" x14ac:dyDescent="0.25">
      <c r="A671">
        <v>670</v>
      </c>
      <c r="B671">
        <v>61873</v>
      </c>
      <c r="C671">
        <v>0</v>
      </c>
      <c r="D671">
        <v>0</v>
      </c>
      <c r="E671" t="s">
        <v>1135</v>
      </c>
      <c r="F671" t="s">
        <v>1136</v>
      </c>
      <c r="G671">
        <v>1</v>
      </c>
      <c r="H671" s="6">
        <v>7274011</v>
      </c>
      <c r="I671" s="7">
        <v>45642</v>
      </c>
      <c r="J671" s="7">
        <v>45642</v>
      </c>
      <c r="K671">
        <v>15</v>
      </c>
      <c r="L671" t="s">
        <v>40</v>
      </c>
      <c r="M671" t="s">
        <v>5</v>
      </c>
      <c r="N671" t="s">
        <v>41</v>
      </c>
      <c r="O671" t="s">
        <v>54</v>
      </c>
      <c r="P671" t="s">
        <v>43</v>
      </c>
      <c r="Q671">
        <v>5</v>
      </c>
      <c r="R671">
        <v>6</v>
      </c>
      <c r="S671">
        <v>4</v>
      </c>
      <c r="U671">
        <v>1091102</v>
      </c>
      <c r="V671">
        <v>363701</v>
      </c>
      <c r="W671">
        <v>436441</v>
      </c>
      <c r="X671">
        <v>290960</v>
      </c>
      <c r="Y671" t="s">
        <v>48</v>
      </c>
    </row>
    <row r="672" spans="1:25" x14ac:dyDescent="0.25">
      <c r="A672">
        <v>671</v>
      </c>
      <c r="B672">
        <v>61840</v>
      </c>
      <c r="C672">
        <v>0</v>
      </c>
      <c r="D672">
        <v>0</v>
      </c>
      <c r="E672" t="s">
        <v>1137</v>
      </c>
      <c r="F672" t="s">
        <v>1138</v>
      </c>
      <c r="G672">
        <v>1</v>
      </c>
      <c r="H672" s="6">
        <v>21398674</v>
      </c>
      <c r="I672" s="7">
        <v>45642</v>
      </c>
      <c r="J672" s="7">
        <v>45642</v>
      </c>
      <c r="K672">
        <v>15</v>
      </c>
      <c r="L672" t="s">
        <v>40</v>
      </c>
      <c r="M672" t="s">
        <v>5</v>
      </c>
      <c r="N672" t="s">
        <v>41</v>
      </c>
      <c r="O672" t="s">
        <v>54</v>
      </c>
      <c r="P672" t="s">
        <v>43</v>
      </c>
      <c r="Q672">
        <v>10</v>
      </c>
      <c r="R672">
        <v>5</v>
      </c>
      <c r="S672">
        <v>0</v>
      </c>
      <c r="U672">
        <v>3209801</v>
      </c>
      <c r="V672">
        <v>2139867</v>
      </c>
      <c r="W672">
        <v>1069934</v>
      </c>
      <c r="X672">
        <v>0</v>
      </c>
      <c r="Y672" t="s">
        <v>48</v>
      </c>
    </row>
    <row r="673" spans="1:25" x14ac:dyDescent="0.25">
      <c r="A673">
        <v>672</v>
      </c>
      <c r="B673">
        <v>61847</v>
      </c>
      <c r="C673">
        <v>0</v>
      </c>
      <c r="D673">
        <v>0</v>
      </c>
      <c r="E673" t="s">
        <v>429</v>
      </c>
      <c r="F673" t="s">
        <v>430</v>
      </c>
      <c r="G673">
        <v>1</v>
      </c>
      <c r="H673" s="6">
        <v>4264853</v>
      </c>
      <c r="I673" s="7">
        <v>45642</v>
      </c>
      <c r="J673" s="7">
        <v>45642</v>
      </c>
      <c r="K673">
        <v>15</v>
      </c>
      <c r="L673" t="s">
        <v>40</v>
      </c>
      <c r="M673" t="s">
        <v>5</v>
      </c>
      <c r="N673" t="s">
        <v>41</v>
      </c>
      <c r="O673" t="s">
        <v>54</v>
      </c>
      <c r="P673" t="s">
        <v>43</v>
      </c>
      <c r="Q673">
        <v>9</v>
      </c>
      <c r="R673">
        <v>6</v>
      </c>
      <c r="S673">
        <v>0</v>
      </c>
      <c r="U673">
        <v>639728</v>
      </c>
      <c r="V673">
        <v>383837</v>
      </c>
      <c r="W673">
        <v>255891</v>
      </c>
      <c r="X673">
        <v>0</v>
      </c>
      <c r="Y673" t="s">
        <v>48</v>
      </c>
    </row>
    <row r="674" spans="1:25" x14ac:dyDescent="0.25">
      <c r="A674">
        <v>673</v>
      </c>
      <c r="B674">
        <v>61849</v>
      </c>
      <c r="C674">
        <v>0</v>
      </c>
      <c r="D674">
        <v>0</v>
      </c>
      <c r="E674" t="s">
        <v>1139</v>
      </c>
      <c r="F674" t="s">
        <v>1140</v>
      </c>
      <c r="G674">
        <v>1</v>
      </c>
      <c r="H674" s="6">
        <v>4500000</v>
      </c>
      <c r="I674" s="7">
        <v>45642</v>
      </c>
      <c r="J674" s="7">
        <v>45642</v>
      </c>
      <c r="K674">
        <v>15</v>
      </c>
      <c r="L674" t="s">
        <v>40</v>
      </c>
      <c r="M674" t="s">
        <v>5</v>
      </c>
      <c r="N674" t="s">
        <v>41</v>
      </c>
      <c r="O674" t="s">
        <v>54</v>
      </c>
      <c r="P674" t="s">
        <v>43</v>
      </c>
      <c r="Q674">
        <v>4.5</v>
      </c>
      <c r="R674">
        <v>10.5</v>
      </c>
      <c r="S674">
        <v>0</v>
      </c>
      <c r="U674">
        <v>675000</v>
      </c>
      <c r="V674">
        <v>202500</v>
      </c>
      <c r="W674">
        <v>472500</v>
      </c>
      <c r="X674">
        <v>0</v>
      </c>
      <c r="Y674" t="s">
        <v>48</v>
      </c>
    </row>
    <row r="675" spans="1:25" x14ac:dyDescent="0.25">
      <c r="A675">
        <v>674</v>
      </c>
      <c r="B675">
        <v>61874</v>
      </c>
      <c r="C675">
        <v>0</v>
      </c>
      <c r="D675">
        <v>0</v>
      </c>
      <c r="E675" t="s">
        <v>1141</v>
      </c>
      <c r="F675" t="s">
        <v>1142</v>
      </c>
      <c r="G675">
        <v>1</v>
      </c>
      <c r="H675" s="6">
        <v>4519727</v>
      </c>
      <c r="I675" s="7">
        <v>45642</v>
      </c>
      <c r="J675" s="7">
        <v>45642</v>
      </c>
      <c r="K675">
        <v>15</v>
      </c>
      <c r="L675" t="s">
        <v>40</v>
      </c>
      <c r="M675" t="s">
        <v>5</v>
      </c>
      <c r="N675" t="s">
        <v>41</v>
      </c>
      <c r="O675" t="s">
        <v>54</v>
      </c>
      <c r="P675" t="s">
        <v>43</v>
      </c>
      <c r="Q675">
        <v>5</v>
      </c>
      <c r="R675">
        <v>6</v>
      </c>
      <c r="S675">
        <v>4</v>
      </c>
      <c r="U675">
        <v>677959</v>
      </c>
      <c r="V675">
        <v>225986</v>
      </c>
      <c r="W675">
        <v>271184</v>
      </c>
      <c r="X675">
        <v>180789</v>
      </c>
      <c r="Y675" t="s">
        <v>48</v>
      </c>
    </row>
    <row r="676" spans="1:25" x14ac:dyDescent="0.25">
      <c r="A676">
        <v>675</v>
      </c>
      <c r="B676">
        <v>61850</v>
      </c>
      <c r="C676">
        <v>0</v>
      </c>
      <c r="D676">
        <v>0</v>
      </c>
      <c r="E676" t="s">
        <v>771</v>
      </c>
      <c r="F676" t="s">
        <v>772</v>
      </c>
      <c r="G676">
        <v>1</v>
      </c>
      <c r="H676" s="6">
        <v>12900000</v>
      </c>
      <c r="I676" s="7">
        <v>45642</v>
      </c>
      <c r="J676" s="7">
        <v>45642</v>
      </c>
      <c r="K676">
        <v>8</v>
      </c>
      <c r="L676" t="s">
        <v>40</v>
      </c>
      <c r="M676" t="s">
        <v>9</v>
      </c>
      <c r="N676" t="s">
        <v>41</v>
      </c>
      <c r="O676" t="s">
        <v>42</v>
      </c>
      <c r="P676" t="s">
        <v>43</v>
      </c>
      <c r="Q676">
        <v>8</v>
      </c>
      <c r="R676">
        <v>0</v>
      </c>
      <c r="S676">
        <v>0</v>
      </c>
      <c r="U676">
        <v>1032000</v>
      </c>
      <c r="V676">
        <v>1032000</v>
      </c>
      <c r="W676">
        <v>0</v>
      </c>
      <c r="X676">
        <v>0</v>
      </c>
      <c r="Y676" t="s">
        <v>250</v>
      </c>
    </row>
    <row r="677" spans="1:25" x14ac:dyDescent="0.25">
      <c r="A677">
        <v>676</v>
      </c>
      <c r="B677">
        <v>61851</v>
      </c>
      <c r="C677">
        <v>0</v>
      </c>
      <c r="D677">
        <v>0</v>
      </c>
      <c r="E677" t="s">
        <v>771</v>
      </c>
      <c r="F677" t="s">
        <v>772</v>
      </c>
      <c r="G677">
        <v>1</v>
      </c>
      <c r="H677" s="6">
        <v>13100000</v>
      </c>
      <c r="I677" s="7">
        <v>45642</v>
      </c>
      <c r="J677" s="7">
        <v>45642</v>
      </c>
      <c r="K677">
        <v>8</v>
      </c>
      <c r="L677" t="s">
        <v>40</v>
      </c>
      <c r="M677" t="s">
        <v>9</v>
      </c>
      <c r="N677" t="s">
        <v>41</v>
      </c>
      <c r="O677" t="s">
        <v>42</v>
      </c>
      <c r="P677" t="s">
        <v>43</v>
      </c>
      <c r="Q677">
        <v>8</v>
      </c>
      <c r="R677">
        <v>0</v>
      </c>
      <c r="S677">
        <v>0</v>
      </c>
      <c r="U677">
        <v>1048000</v>
      </c>
      <c r="V677">
        <v>1048000</v>
      </c>
      <c r="W677">
        <v>0</v>
      </c>
      <c r="X677">
        <v>0</v>
      </c>
      <c r="Y677" t="s">
        <v>250</v>
      </c>
    </row>
    <row r="678" spans="1:25" x14ac:dyDescent="0.25">
      <c r="A678">
        <v>677</v>
      </c>
      <c r="B678">
        <v>61852</v>
      </c>
      <c r="C678">
        <v>0</v>
      </c>
      <c r="D678">
        <v>0</v>
      </c>
      <c r="E678" t="s">
        <v>345</v>
      </c>
      <c r="F678" t="s">
        <v>346</v>
      </c>
      <c r="G678">
        <v>1</v>
      </c>
      <c r="H678" s="6">
        <v>2300000</v>
      </c>
      <c r="I678" s="7">
        <v>45642</v>
      </c>
      <c r="J678" s="7">
        <v>45642</v>
      </c>
      <c r="K678">
        <v>8</v>
      </c>
      <c r="L678" t="s">
        <v>40</v>
      </c>
      <c r="M678" t="s">
        <v>8</v>
      </c>
      <c r="N678" t="s">
        <v>41</v>
      </c>
      <c r="O678" t="s">
        <v>347</v>
      </c>
      <c r="P678" t="s">
        <v>43</v>
      </c>
      <c r="Q678">
        <v>8</v>
      </c>
      <c r="R678">
        <v>0</v>
      </c>
      <c r="S678">
        <v>0</v>
      </c>
      <c r="U678">
        <v>184000</v>
      </c>
      <c r="V678">
        <v>184000</v>
      </c>
      <c r="W678">
        <v>0</v>
      </c>
      <c r="X678">
        <v>0</v>
      </c>
      <c r="Y678" t="s">
        <v>109</v>
      </c>
    </row>
    <row r="679" spans="1:25" x14ac:dyDescent="0.25">
      <c r="A679">
        <v>678</v>
      </c>
      <c r="B679">
        <v>61866</v>
      </c>
      <c r="C679">
        <v>0</v>
      </c>
      <c r="D679">
        <v>0</v>
      </c>
      <c r="E679" t="s">
        <v>1143</v>
      </c>
      <c r="F679" t="s">
        <v>1144</v>
      </c>
      <c r="G679">
        <v>1</v>
      </c>
      <c r="H679" s="6">
        <v>70507611</v>
      </c>
      <c r="I679" s="7">
        <v>45642</v>
      </c>
      <c r="J679" s="7">
        <v>45642</v>
      </c>
      <c r="K679">
        <v>15</v>
      </c>
      <c r="L679" t="s">
        <v>40</v>
      </c>
      <c r="M679" t="s">
        <v>7</v>
      </c>
      <c r="N679" t="s">
        <v>41</v>
      </c>
      <c r="O679" t="s">
        <v>64</v>
      </c>
      <c r="P679" t="s">
        <v>43</v>
      </c>
      <c r="Q679">
        <v>15</v>
      </c>
      <c r="R679">
        <v>0</v>
      </c>
      <c r="S679">
        <v>0</v>
      </c>
      <c r="U679">
        <v>10576142</v>
      </c>
      <c r="V679">
        <v>10576142</v>
      </c>
      <c r="W679">
        <v>0</v>
      </c>
      <c r="X679">
        <v>0</v>
      </c>
      <c r="Y679" t="s">
        <v>109</v>
      </c>
    </row>
    <row r="680" spans="1:25" x14ac:dyDescent="0.25">
      <c r="A680">
        <v>679</v>
      </c>
      <c r="B680">
        <v>61856</v>
      </c>
      <c r="C680">
        <v>0</v>
      </c>
      <c r="D680">
        <v>0</v>
      </c>
      <c r="E680" t="s">
        <v>391</v>
      </c>
      <c r="F680" t="s">
        <v>392</v>
      </c>
      <c r="G680">
        <v>1</v>
      </c>
      <c r="H680" s="6">
        <v>418599</v>
      </c>
      <c r="I680" s="7">
        <v>45642</v>
      </c>
      <c r="J680" s="7">
        <v>45642</v>
      </c>
      <c r="K680">
        <v>15</v>
      </c>
      <c r="L680" t="s">
        <v>40</v>
      </c>
      <c r="M680" t="s">
        <v>3</v>
      </c>
      <c r="N680" t="s">
        <v>41</v>
      </c>
      <c r="O680" t="s">
        <v>51</v>
      </c>
      <c r="P680" t="s">
        <v>43</v>
      </c>
      <c r="Q680">
        <v>10</v>
      </c>
      <c r="R680">
        <v>5</v>
      </c>
      <c r="S680">
        <v>0</v>
      </c>
      <c r="U680">
        <v>62790</v>
      </c>
      <c r="V680">
        <v>41860</v>
      </c>
      <c r="W680">
        <v>20930</v>
      </c>
      <c r="X680">
        <v>0</v>
      </c>
      <c r="Y680" t="s">
        <v>72</v>
      </c>
    </row>
    <row r="681" spans="1:25" x14ac:dyDescent="0.25">
      <c r="A681">
        <v>680</v>
      </c>
      <c r="B681">
        <v>61854</v>
      </c>
      <c r="C681">
        <v>0</v>
      </c>
      <c r="D681">
        <v>0</v>
      </c>
      <c r="E681" t="s">
        <v>386</v>
      </c>
      <c r="F681" t="s">
        <v>387</v>
      </c>
      <c r="G681">
        <v>1</v>
      </c>
      <c r="H681" s="6">
        <v>335550</v>
      </c>
      <c r="I681" s="7">
        <v>45642</v>
      </c>
      <c r="J681" s="7">
        <v>45642</v>
      </c>
      <c r="K681">
        <v>15</v>
      </c>
      <c r="L681" t="s">
        <v>40</v>
      </c>
      <c r="M681" t="s">
        <v>3</v>
      </c>
      <c r="N681" t="s">
        <v>41</v>
      </c>
      <c r="O681" t="s">
        <v>51</v>
      </c>
      <c r="P681" t="s">
        <v>43</v>
      </c>
      <c r="Q681">
        <v>10</v>
      </c>
      <c r="R681">
        <v>5</v>
      </c>
      <c r="S681">
        <v>0</v>
      </c>
      <c r="U681">
        <v>50333</v>
      </c>
      <c r="V681">
        <v>33555</v>
      </c>
      <c r="W681">
        <v>16778</v>
      </c>
      <c r="X681">
        <v>0</v>
      </c>
      <c r="Y681" t="s">
        <v>72</v>
      </c>
    </row>
    <row r="682" spans="1:25" x14ac:dyDescent="0.25">
      <c r="A682">
        <v>681</v>
      </c>
      <c r="B682">
        <v>61862</v>
      </c>
      <c r="C682">
        <v>0</v>
      </c>
      <c r="D682">
        <v>0</v>
      </c>
      <c r="E682" t="s">
        <v>1145</v>
      </c>
      <c r="F682" t="s">
        <v>1146</v>
      </c>
      <c r="G682">
        <v>1</v>
      </c>
      <c r="H682" s="6">
        <v>418840</v>
      </c>
      <c r="I682" s="7">
        <v>45642</v>
      </c>
      <c r="J682" s="7">
        <v>45642</v>
      </c>
      <c r="K682">
        <v>15</v>
      </c>
      <c r="L682" t="s">
        <v>40</v>
      </c>
      <c r="M682" t="s">
        <v>5</v>
      </c>
      <c r="N682" t="s">
        <v>41</v>
      </c>
      <c r="O682" t="s">
        <v>54</v>
      </c>
      <c r="P682" t="s">
        <v>43</v>
      </c>
      <c r="Q682">
        <v>5</v>
      </c>
      <c r="R682">
        <v>10</v>
      </c>
      <c r="S682">
        <v>0</v>
      </c>
      <c r="U682">
        <v>62826</v>
      </c>
      <c r="V682">
        <v>20942</v>
      </c>
      <c r="W682">
        <v>41884</v>
      </c>
      <c r="X682">
        <v>0</v>
      </c>
      <c r="Y682" t="s">
        <v>44</v>
      </c>
    </row>
    <row r="683" spans="1:25" x14ac:dyDescent="0.25">
      <c r="A683">
        <v>682</v>
      </c>
      <c r="B683">
        <v>61857</v>
      </c>
      <c r="C683">
        <v>0</v>
      </c>
      <c r="D683">
        <v>0</v>
      </c>
      <c r="E683" t="s">
        <v>384</v>
      </c>
      <c r="F683" t="s">
        <v>385</v>
      </c>
      <c r="G683">
        <v>1</v>
      </c>
      <c r="H683" s="6">
        <v>1707366</v>
      </c>
      <c r="I683" s="7">
        <v>45642</v>
      </c>
      <c r="J683" s="7">
        <v>45642</v>
      </c>
      <c r="K683">
        <v>15</v>
      </c>
      <c r="L683" t="s">
        <v>40</v>
      </c>
      <c r="M683" t="s">
        <v>3</v>
      </c>
      <c r="N683" t="s">
        <v>41</v>
      </c>
      <c r="O683" t="s">
        <v>51</v>
      </c>
      <c r="P683" t="s">
        <v>43</v>
      </c>
      <c r="Q683">
        <v>10</v>
      </c>
      <c r="R683">
        <v>5</v>
      </c>
      <c r="S683">
        <v>0</v>
      </c>
      <c r="U683">
        <v>256105</v>
      </c>
      <c r="V683">
        <v>170737</v>
      </c>
      <c r="W683">
        <v>85368</v>
      </c>
      <c r="X683">
        <v>0</v>
      </c>
      <c r="Y683" t="s">
        <v>72</v>
      </c>
    </row>
    <row r="684" spans="1:25" x14ac:dyDescent="0.25">
      <c r="A684">
        <v>683</v>
      </c>
      <c r="B684">
        <v>61861</v>
      </c>
      <c r="C684">
        <v>0</v>
      </c>
      <c r="D684">
        <v>0</v>
      </c>
      <c r="E684" t="s">
        <v>1147</v>
      </c>
      <c r="F684" t="s">
        <v>1148</v>
      </c>
      <c r="G684">
        <v>1</v>
      </c>
      <c r="H684" s="6">
        <v>3892422</v>
      </c>
      <c r="I684" s="7">
        <v>45642</v>
      </c>
      <c r="J684" s="7">
        <v>45642</v>
      </c>
      <c r="K684">
        <v>15</v>
      </c>
      <c r="L684" t="s">
        <v>40</v>
      </c>
      <c r="M684" t="s">
        <v>5</v>
      </c>
      <c r="N684" t="s">
        <v>41</v>
      </c>
      <c r="O684" t="s">
        <v>54</v>
      </c>
      <c r="P684" t="s">
        <v>43</v>
      </c>
      <c r="Q684">
        <v>5</v>
      </c>
      <c r="R684">
        <v>10</v>
      </c>
      <c r="S684">
        <v>0</v>
      </c>
      <c r="U684">
        <v>583863</v>
      </c>
      <c r="V684">
        <v>194621</v>
      </c>
      <c r="W684">
        <v>389242</v>
      </c>
      <c r="X684">
        <v>0</v>
      </c>
      <c r="Y684" t="s">
        <v>44</v>
      </c>
    </row>
    <row r="685" spans="1:25" x14ac:dyDescent="0.25">
      <c r="A685">
        <v>684</v>
      </c>
      <c r="B685">
        <v>61860</v>
      </c>
      <c r="C685">
        <v>0</v>
      </c>
      <c r="D685">
        <v>0</v>
      </c>
      <c r="E685" t="s">
        <v>1149</v>
      </c>
      <c r="F685" t="s">
        <v>1150</v>
      </c>
      <c r="G685">
        <v>1</v>
      </c>
      <c r="H685" s="6">
        <v>302238</v>
      </c>
      <c r="I685" s="7">
        <v>45642</v>
      </c>
      <c r="J685" s="7">
        <v>45642</v>
      </c>
      <c r="K685">
        <v>15</v>
      </c>
      <c r="L685" t="s">
        <v>40</v>
      </c>
      <c r="M685" t="s">
        <v>5</v>
      </c>
      <c r="N685" t="s">
        <v>41</v>
      </c>
      <c r="O685" t="s">
        <v>54</v>
      </c>
      <c r="P685" t="s">
        <v>43</v>
      </c>
      <c r="Q685">
        <v>5</v>
      </c>
      <c r="R685">
        <v>10</v>
      </c>
      <c r="S685">
        <v>0</v>
      </c>
      <c r="U685">
        <v>45336</v>
      </c>
      <c r="V685">
        <v>15112</v>
      </c>
      <c r="W685">
        <v>30224</v>
      </c>
      <c r="X685">
        <v>0</v>
      </c>
      <c r="Y685" t="s">
        <v>44</v>
      </c>
    </row>
    <row r="686" spans="1:25" x14ac:dyDescent="0.25">
      <c r="A686">
        <v>685</v>
      </c>
      <c r="B686">
        <v>61853</v>
      </c>
      <c r="C686">
        <v>0</v>
      </c>
      <c r="D686">
        <v>0</v>
      </c>
      <c r="E686" t="s">
        <v>313</v>
      </c>
      <c r="F686" t="s">
        <v>314</v>
      </c>
      <c r="G686">
        <v>1</v>
      </c>
      <c r="H686" s="6">
        <v>1566213</v>
      </c>
      <c r="I686" s="7">
        <v>45642</v>
      </c>
      <c r="J686" s="7">
        <v>45642</v>
      </c>
      <c r="K686">
        <v>15</v>
      </c>
      <c r="L686" t="s">
        <v>40</v>
      </c>
      <c r="M686" t="s">
        <v>3</v>
      </c>
      <c r="N686" t="s">
        <v>41</v>
      </c>
      <c r="O686" t="s">
        <v>51</v>
      </c>
      <c r="P686" t="s">
        <v>43</v>
      </c>
      <c r="Q686">
        <v>10</v>
      </c>
      <c r="R686">
        <v>5</v>
      </c>
      <c r="S686">
        <v>0</v>
      </c>
      <c r="U686">
        <v>234932</v>
      </c>
      <c r="V686">
        <v>156621</v>
      </c>
      <c r="W686">
        <v>78311</v>
      </c>
      <c r="X686">
        <v>0</v>
      </c>
      <c r="Y686" t="s">
        <v>109</v>
      </c>
    </row>
    <row r="687" spans="1:25" x14ac:dyDescent="0.25">
      <c r="A687">
        <v>686</v>
      </c>
      <c r="B687">
        <v>61868</v>
      </c>
      <c r="C687">
        <v>0</v>
      </c>
      <c r="D687">
        <v>0</v>
      </c>
      <c r="E687" t="s">
        <v>1151</v>
      </c>
      <c r="F687" t="s">
        <v>1152</v>
      </c>
      <c r="G687">
        <v>1</v>
      </c>
      <c r="H687" s="6">
        <v>7853879</v>
      </c>
      <c r="I687" s="7">
        <v>45642</v>
      </c>
      <c r="J687" s="7">
        <v>45642</v>
      </c>
      <c r="K687">
        <v>15</v>
      </c>
      <c r="L687" t="s">
        <v>40</v>
      </c>
      <c r="M687" t="s">
        <v>5</v>
      </c>
      <c r="N687" t="s">
        <v>41</v>
      </c>
      <c r="O687" t="s">
        <v>54</v>
      </c>
      <c r="P687" t="s">
        <v>43</v>
      </c>
      <c r="Q687">
        <v>5</v>
      </c>
      <c r="R687">
        <v>10</v>
      </c>
      <c r="S687">
        <v>0</v>
      </c>
      <c r="U687">
        <v>1178082</v>
      </c>
      <c r="V687">
        <v>392694</v>
      </c>
      <c r="W687">
        <v>785388</v>
      </c>
      <c r="X687">
        <v>0</v>
      </c>
      <c r="Y687" t="s">
        <v>44</v>
      </c>
    </row>
    <row r="688" spans="1:25" x14ac:dyDescent="0.25">
      <c r="A688">
        <v>687</v>
      </c>
      <c r="B688">
        <v>61875</v>
      </c>
      <c r="C688">
        <v>0</v>
      </c>
      <c r="D688">
        <v>0</v>
      </c>
      <c r="E688" t="s">
        <v>1153</v>
      </c>
      <c r="F688" t="s">
        <v>1154</v>
      </c>
      <c r="G688">
        <v>1</v>
      </c>
      <c r="H688" s="6">
        <v>12263980</v>
      </c>
      <c r="I688" s="7">
        <v>45642</v>
      </c>
      <c r="J688" s="7">
        <v>45642</v>
      </c>
      <c r="K688">
        <v>15</v>
      </c>
      <c r="L688" t="s">
        <v>40</v>
      </c>
      <c r="M688" t="s">
        <v>5</v>
      </c>
      <c r="N688" t="s">
        <v>41</v>
      </c>
      <c r="O688" t="s">
        <v>54</v>
      </c>
      <c r="P688" t="s">
        <v>43</v>
      </c>
      <c r="Q688">
        <v>5</v>
      </c>
      <c r="R688">
        <v>10</v>
      </c>
      <c r="S688">
        <v>0</v>
      </c>
      <c r="U688">
        <v>1839597</v>
      </c>
      <c r="V688">
        <v>613199</v>
      </c>
      <c r="W688">
        <v>1226398</v>
      </c>
      <c r="X688">
        <v>0</v>
      </c>
      <c r="Y688" t="s">
        <v>48</v>
      </c>
    </row>
    <row r="689" spans="1:25" x14ac:dyDescent="0.25">
      <c r="A689">
        <v>688</v>
      </c>
      <c r="B689">
        <v>61858</v>
      </c>
      <c r="C689">
        <v>0</v>
      </c>
      <c r="D689">
        <v>0</v>
      </c>
      <c r="E689" t="s">
        <v>1155</v>
      </c>
      <c r="F689" t="s">
        <v>1156</v>
      </c>
      <c r="G689">
        <v>1</v>
      </c>
      <c r="H689" s="6">
        <v>312770</v>
      </c>
      <c r="I689" s="7">
        <v>45642</v>
      </c>
      <c r="J689" s="7">
        <v>45642</v>
      </c>
      <c r="K689">
        <v>6</v>
      </c>
      <c r="L689" t="s">
        <v>40</v>
      </c>
      <c r="M689" t="s">
        <v>5</v>
      </c>
      <c r="N689" t="s">
        <v>41</v>
      </c>
      <c r="O689" t="s">
        <v>77</v>
      </c>
      <c r="P689" t="s">
        <v>43</v>
      </c>
      <c r="Q689">
        <v>6</v>
      </c>
      <c r="R689">
        <v>0</v>
      </c>
      <c r="S689">
        <v>0</v>
      </c>
      <c r="U689">
        <v>18766</v>
      </c>
      <c r="V689">
        <v>18766</v>
      </c>
      <c r="W689">
        <v>0</v>
      </c>
      <c r="X689">
        <v>0</v>
      </c>
      <c r="Y689" t="s">
        <v>48</v>
      </c>
    </row>
    <row r="690" spans="1:25" x14ac:dyDescent="0.25">
      <c r="A690">
        <v>689</v>
      </c>
      <c r="B690">
        <v>61855</v>
      </c>
      <c r="C690">
        <v>0</v>
      </c>
      <c r="D690">
        <v>0</v>
      </c>
      <c r="E690" t="s">
        <v>181</v>
      </c>
      <c r="F690" t="s">
        <v>182</v>
      </c>
      <c r="G690">
        <v>1</v>
      </c>
      <c r="H690" s="6">
        <v>1163941</v>
      </c>
      <c r="I690" s="7">
        <v>45642</v>
      </c>
      <c r="J690" s="7">
        <v>45642</v>
      </c>
      <c r="K690">
        <v>15</v>
      </c>
      <c r="L690" t="s">
        <v>40</v>
      </c>
      <c r="M690" t="s">
        <v>3</v>
      </c>
      <c r="N690" t="s">
        <v>41</v>
      </c>
      <c r="O690" t="s">
        <v>51</v>
      </c>
      <c r="P690" t="s">
        <v>43</v>
      </c>
      <c r="Q690">
        <v>10</v>
      </c>
      <c r="R690">
        <v>5</v>
      </c>
      <c r="S690">
        <v>0</v>
      </c>
      <c r="U690">
        <v>174591</v>
      </c>
      <c r="V690">
        <v>116394</v>
      </c>
      <c r="W690">
        <v>58197</v>
      </c>
      <c r="X690">
        <v>0</v>
      </c>
      <c r="Y690" t="s">
        <v>72</v>
      </c>
    </row>
    <row r="691" spans="1:25" x14ac:dyDescent="0.25">
      <c r="A691">
        <v>690</v>
      </c>
      <c r="B691">
        <v>61865</v>
      </c>
      <c r="C691">
        <v>0</v>
      </c>
      <c r="D691">
        <v>0</v>
      </c>
      <c r="E691" t="s">
        <v>1157</v>
      </c>
      <c r="F691" t="s">
        <v>1158</v>
      </c>
      <c r="G691">
        <v>1</v>
      </c>
      <c r="H691" s="6">
        <v>4093556</v>
      </c>
      <c r="I691" s="7">
        <v>45642</v>
      </c>
      <c r="J691" s="7">
        <v>45642</v>
      </c>
      <c r="K691">
        <v>15</v>
      </c>
      <c r="L691" t="s">
        <v>40</v>
      </c>
      <c r="M691" t="s">
        <v>5</v>
      </c>
      <c r="N691" t="s">
        <v>41</v>
      </c>
      <c r="O691" t="s">
        <v>54</v>
      </c>
      <c r="P691" t="s">
        <v>43</v>
      </c>
      <c r="Q691">
        <v>5</v>
      </c>
      <c r="R691">
        <v>10</v>
      </c>
      <c r="S691">
        <v>0</v>
      </c>
      <c r="U691">
        <v>614033</v>
      </c>
      <c r="V691">
        <v>204678</v>
      </c>
      <c r="W691">
        <v>409356</v>
      </c>
      <c r="X691">
        <v>0</v>
      </c>
      <c r="Y691" t="s">
        <v>44</v>
      </c>
    </row>
    <row r="692" spans="1:25" x14ac:dyDescent="0.25">
      <c r="A692">
        <v>691</v>
      </c>
      <c r="B692">
        <v>61872</v>
      </c>
      <c r="C692">
        <v>0</v>
      </c>
      <c r="D692">
        <v>0</v>
      </c>
      <c r="E692" t="s">
        <v>743</v>
      </c>
      <c r="F692" t="s">
        <v>744</v>
      </c>
      <c r="G692">
        <v>1</v>
      </c>
      <c r="H692" s="6">
        <v>5000000</v>
      </c>
      <c r="I692" s="7">
        <v>45642</v>
      </c>
      <c r="J692" s="7">
        <v>45642</v>
      </c>
      <c r="K692">
        <v>5</v>
      </c>
      <c r="L692" t="s">
        <v>40</v>
      </c>
      <c r="M692" t="s">
        <v>7</v>
      </c>
      <c r="N692" t="s">
        <v>41</v>
      </c>
      <c r="O692" t="s">
        <v>64</v>
      </c>
      <c r="P692" t="s">
        <v>43</v>
      </c>
      <c r="Q692">
        <v>5</v>
      </c>
      <c r="R692">
        <v>0</v>
      </c>
      <c r="S692">
        <v>0</v>
      </c>
      <c r="U692">
        <v>250000</v>
      </c>
      <c r="V692">
        <v>250000</v>
      </c>
      <c r="W692">
        <v>0</v>
      </c>
      <c r="X692">
        <v>0</v>
      </c>
      <c r="Y692" t="s">
        <v>94</v>
      </c>
    </row>
    <row r="693" spans="1:25" x14ac:dyDescent="0.25">
      <c r="A693">
        <v>692</v>
      </c>
      <c r="B693">
        <v>61859</v>
      </c>
      <c r="C693">
        <v>0</v>
      </c>
      <c r="D693">
        <v>0</v>
      </c>
      <c r="E693" t="s">
        <v>1159</v>
      </c>
      <c r="F693" t="s">
        <v>1160</v>
      </c>
      <c r="G693">
        <v>1</v>
      </c>
      <c r="H693" s="6">
        <v>2365065</v>
      </c>
      <c r="I693" s="7">
        <v>45642</v>
      </c>
      <c r="J693" s="7">
        <v>45642</v>
      </c>
      <c r="K693">
        <v>15</v>
      </c>
      <c r="L693" t="s">
        <v>40</v>
      </c>
      <c r="M693" t="s">
        <v>5</v>
      </c>
      <c r="N693" t="s">
        <v>41</v>
      </c>
      <c r="O693" t="s">
        <v>54</v>
      </c>
      <c r="P693" t="s">
        <v>43</v>
      </c>
      <c r="Q693">
        <v>5</v>
      </c>
      <c r="R693">
        <v>10</v>
      </c>
      <c r="S693">
        <v>0</v>
      </c>
      <c r="U693">
        <v>354760</v>
      </c>
      <c r="V693">
        <v>118253</v>
      </c>
      <c r="W693">
        <v>236506</v>
      </c>
      <c r="X693">
        <v>0</v>
      </c>
      <c r="Y693" t="s">
        <v>44</v>
      </c>
    </row>
    <row r="694" spans="1:25" x14ac:dyDescent="0.25">
      <c r="A694">
        <v>693</v>
      </c>
      <c r="B694">
        <v>61864</v>
      </c>
      <c r="C694">
        <v>0</v>
      </c>
      <c r="D694">
        <v>0</v>
      </c>
      <c r="E694" t="s">
        <v>1161</v>
      </c>
      <c r="F694" t="s">
        <v>1162</v>
      </c>
      <c r="G694">
        <v>1</v>
      </c>
      <c r="H694" s="6">
        <v>1077672</v>
      </c>
      <c r="I694" s="7">
        <v>45642</v>
      </c>
      <c r="J694" s="7">
        <v>45642</v>
      </c>
      <c r="K694">
        <v>15</v>
      </c>
      <c r="L694" t="s">
        <v>40</v>
      </c>
      <c r="M694" t="s">
        <v>5</v>
      </c>
      <c r="N694" t="s">
        <v>41</v>
      </c>
      <c r="O694" t="s">
        <v>54</v>
      </c>
      <c r="P694" t="s">
        <v>43</v>
      </c>
      <c r="Q694">
        <v>5</v>
      </c>
      <c r="R694">
        <v>10</v>
      </c>
      <c r="S694">
        <v>0</v>
      </c>
      <c r="U694">
        <v>161651</v>
      </c>
      <c r="V694">
        <v>53884</v>
      </c>
      <c r="W694">
        <v>107767</v>
      </c>
      <c r="X694">
        <v>0</v>
      </c>
      <c r="Y694" t="s">
        <v>44</v>
      </c>
    </row>
    <row r="695" spans="1:25" x14ac:dyDescent="0.25">
      <c r="A695">
        <v>694</v>
      </c>
      <c r="B695">
        <v>61845</v>
      </c>
      <c r="C695">
        <v>0</v>
      </c>
      <c r="D695">
        <v>0</v>
      </c>
      <c r="E695" t="s">
        <v>877</v>
      </c>
      <c r="F695" t="s">
        <v>878</v>
      </c>
      <c r="G695">
        <v>1</v>
      </c>
      <c r="H695" s="6">
        <v>200000</v>
      </c>
      <c r="I695" s="7">
        <v>45642</v>
      </c>
      <c r="J695" s="7">
        <v>45642</v>
      </c>
      <c r="K695" t="s">
        <v>879</v>
      </c>
      <c r="L695" t="s">
        <v>40</v>
      </c>
      <c r="M695" t="s">
        <v>5</v>
      </c>
      <c r="N695" t="s">
        <v>41</v>
      </c>
      <c r="O695" t="s">
        <v>57</v>
      </c>
      <c r="P695" t="s">
        <v>43</v>
      </c>
      <c r="Q695">
        <v>8.5</v>
      </c>
      <c r="R695">
        <v>0</v>
      </c>
      <c r="S695">
        <v>0</v>
      </c>
      <c r="U695">
        <v>17000</v>
      </c>
      <c r="V695">
        <v>17000</v>
      </c>
      <c r="W695">
        <v>0</v>
      </c>
      <c r="X695">
        <v>0</v>
      </c>
      <c r="Y695" t="s">
        <v>48</v>
      </c>
    </row>
    <row r="696" spans="1:25" x14ac:dyDescent="0.25">
      <c r="A696">
        <v>695</v>
      </c>
      <c r="B696">
        <v>61869</v>
      </c>
      <c r="C696">
        <v>0</v>
      </c>
      <c r="D696">
        <v>0</v>
      </c>
      <c r="E696" t="s">
        <v>1163</v>
      </c>
      <c r="F696" t="s">
        <v>1164</v>
      </c>
      <c r="G696">
        <v>1</v>
      </c>
      <c r="H696" s="6">
        <v>513091</v>
      </c>
      <c r="I696" s="7">
        <v>45642</v>
      </c>
      <c r="J696" s="7">
        <v>45642</v>
      </c>
      <c r="K696">
        <v>15</v>
      </c>
      <c r="L696" t="s">
        <v>40</v>
      </c>
      <c r="M696" t="s">
        <v>5</v>
      </c>
      <c r="N696" t="s">
        <v>41</v>
      </c>
      <c r="O696" t="s">
        <v>54</v>
      </c>
      <c r="P696" t="s">
        <v>43</v>
      </c>
      <c r="Q696">
        <v>5</v>
      </c>
      <c r="R696">
        <v>10</v>
      </c>
      <c r="S696">
        <v>0</v>
      </c>
      <c r="U696">
        <v>76964</v>
      </c>
      <c r="V696">
        <v>25655</v>
      </c>
      <c r="W696">
        <v>51309</v>
      </c>
      <c r="X696">
        <v>0</v>
      </c>
      <c r="Y696" t="s">
        <v>44</v>
      </c>
    </row>
    <row r="697" spans="1:25" x14ac:dyDescent="0.25">
      <c r="A697">
        <v>696</v>
      </c>
      <c r="B697">
        <v>61863</v>
      </c>
      <c r="C697">
        <v>0</v>
      </c>
      <c r="D697">
        <v>0</v>
      </c>
      <c r="E697" t="s">
        <v>1165</v>
      </c>
      <c r="F697" t="s">
        <v>1166</v>
      </c>
      <c r="G697">
        <v>1</v>
      </c>
      <c r="H697" s="6">
        <v>1231033</v>
      </c>
      <c r="I697" s="7">
        <v>45642</v>
      </c>
      <c r="J697" s="7">
        <v>45642</v>
      </c>
      <c r="K697">
        <v>15</v>
      </c>
      <c r="L697" t="s">
        <v>40</v>
      </c>
      <c r="M697" t="s">
        <v>5</v>
      </c>
      <c r="N697" t="s">
        <v>41</v>
      </c>
      <c r="O697" t="s">
        <v>54</v>
      </c>
      <c r="P697" t="s">
        <v>43</v>
      </c>
      <c r="Q697">
        <v>5</v>
      </c>
      <c r="R697">
        <v>10</v>
      </c>
      <c r="S697">
        <v>0</v>
      </c>
      <c r="U697">
        <v>184655</v>
      </c>
      <c r="V697">
        <v>61552</v>
      </c>
      <c r="W697">
        <v>123103</v>
      </c>
      <c r="X697">
        <v>0</v>
      </c>
      <c r="Y697" t="s">
        <v>44</v>
      </c>
    </row>
    <row r="698" spans="1:25" x14ac:dyDescent="0.25">
      <c r="A698">
        <v>697</v>
      </c>
      <c r="B698">
        <v>61844</v>
      </c>
      <c r="C698">
        <v>0</v>
      </c>
      <c r="D698">
        <v>0</v>
      </c>
      <c r="E698" t="s">
        <v>1167</v>
      </c>
      <c r="F698" t="s">
        <v>1168</v>
      </c>
      <c r="G698">
        <v>1</v>
      </c>
      <c r="H698" s="6">
        <v>41565217</v>
      </c>
      <c r="I698" s="7">
        <v>45642</v>
      </c>
      <c r="J698" s="7">
        <v>45642</v>
      </c>
      <c r="K698">
        <v>8</v>
      </c>
      <c r="L698" t="s">
        <v>40</v>
      </c>
      <c r="M698" t="s">
        <v>5</v>
      </c>
      <c r="N698" t="s">
        <v>41</v>
      </c>
      <c r="O698" t="s">
        <v>77</v>
      </c>
      <c r="P698" t="s">
        <v>43</v>
      </c>
      <c r="Q698">
        <v>8</v>
      </c>
      <c r="R698">
        <v>0</v>
      </c>
      <c r="S698">
        <v>0</v>
      </c>
      <c r="U698">
        <v>3325217</v>
      </c>
      <c r="V698">
        <v>3325217</v>
      </c>
      <c r="W698">
        <v>0</v>
      </c>
      <c r="X698">
        <v>0</v>
      </c>
      <c r="Y698" t="s">
        <v>48</v>
      </c>
    </row>
    <row r="699" spans="1:25" x14ac:dyDescent="0.25">
      <c r="A699">
        <v>698</v>
      </c>
      <c r="B699">
        <v>61867</v>
      </c>
      <c r="C699">
        <v>0</v>
      </c>
      <c r="D699">
        <v>0</v>
      </c>
      <c r="E699" t="s">
        <v>1169</v>
      </c>
      <c r="F699" t="s">
        <v>1170</v>
      </c>
      <c r="G699">
        <v>1</v>
      </c>
      <c r="H699" s="6">
        <v>1350742</v>
      </c>
      <c r="I699" s="7">
        <v>45642</v>
      </c>
      <c r="J699" s="7">
        <v>45642</v>
      </c>
      <c r="K699">
        <v>15</v>
      </c>
      <c r="L699" t="s">
        <v>40</v>
      </c>
      <c r="M699" t="s">
        <v>5</v>
      </c>
      <c r="N699" t="s">
        <v>41</v>
      </c>
      <c r="O699" t="s">
        <v>54</v>
      </c>
      <c r="P699" t="s">
        <v>43</v>
      </c>
      <c r="Q699">
        <v>5</v>
      </c>
      <c r="R699">
        <v>10</v>
      </c>
      <c r="S699">
        <v>0</v>
      </c>
      <c r="U699">
        <v>202611</v>
      </c>
      <c r="V699">
        <v>67537</v>
      </c>
      <c r="W699">
        <v>135074</v>
      </c>
      <c r="X699">
        <v>0</v>
      </c>
      <c r="Y699" t="s">
        <v>44</v>
      </c>
    </row>
    <row r="700" spans="1:25" x14ac:dyDescent="0.25">
      <c r="A700">
        <v>699</v>
      </c>
      <c r="B700">
        <v>61842</v>
      </c>
      <c r="C700">
        <v>0</v>
      </c>
      <c r="D700">
        <v>0</v>
      </c>
      <c r="E700" t="s">
        <v>735</v>
      </c>
      <c r="F700" t="s">
        <v>736</v>
      </c>
      <c r="G700">
        <v>1</v>
      </c>
      <c r="H700" s="6">
        <v>4503301</v>
      </c>
      <c r="I700" s="7">
        <v>45642</v>
      </c>
      <c r="J700" s="7">
        <v>45642</v>
      </c>
      <c r="K700">
        <v>7</v>
      </c>
      <c r="L700" t="s">
        <v>40</v>
      </c>
      <c r="M700" t="s">
        <v>5</v>
      </c>
      <c r="N700" t="s">
        <v>41</v>
      </c>
      <c r="O700" t="s">
        <v>77</v>
      </c>
      <c r="P700" t="s">
        <v>43</v>
      </c>
      <c r="Q700">
        <v>7</v>
      </c>
      <c r="R700">
        <v>0</v>
      </c>
      <c r="S700">
        <v>0</v>
      </c>
      <c r="U700">
        <v>315231</v>
      </c>
      <c r="V700">
        <v>315231</v>
      </c>
      <c r="W700">
        <v>0</v>
      </c>
      <c r="X700">
        <v>0</v>
      </c>
      <c r="Y700" t="s">
        <v>48</v>
      </c>
    </row>
    <row r="701" spans="1:25" x14ac:dyDescent="0.25">
      <c r="A701">
        <v>700</v>
      </c>
      <c r="B701">
        <v>61787</v>
      </c>
      <c r="C701">
        <v>0</v>
      </c>
      <c r="D701">
        <v>0</v>
      </c>
      <c r="E701" t="s">
        <v>1171</v>
      </c>
      <c r="F701" t="s">
        <v>1172</v>
      </c>
      <c r="G701">
        <v>1</v>
      </c>
      <c r="H701" s="6">
        <v>19000000</v>
      </c>
      <c r="I701" s="7">
        <v>45639</v>
      </c>
      <c r="J701" s="7">
        <v>45639</v>
      </c>
      <c r="K701">
        <v>15</v>
      </c>
      <c r="L701" t="s">
        <v>40</v>
      </c>
      <c r="M701" t="s">
        <v>5</v>
      </c>
      <c r="N701" t="s">
        <v>41</v>
      </c>
      <c r="O701" t="s">
        <v>77</v>
      </c>
      <c r="P701" t="s">
        <v>43</v>
      </c>
      <c r="Q701">
        <v>7</v>
      </c>
      <c r="R701">
        <v>8</v>
      </c>
      <c r="S701">
        <v>0</v>
      </c>
      <c r="U701">
        <v>2850000</v>
      </c>
      <c r="V701">
        <v>1330000</v>
      </c>
      <c r="W701">
        <v>1520000</v>
      </c>
      <c r="X701">
        <v>0</v>
      </c>
      <c r="Y701" t="s">
        <v>94</v>
      </c>
    </row>
    <row r="702" spans="1:25" x14ac:dyDescent="0.25">
      <c r="A702">
        <v>701</v>
      </c>
      <c r="B702">
        <v>61806</v>
      </c>
      <c r="C702">
        <v>0</v>
      </c>
      <c r="D702">
        <v>0</v>
      </c>
      <c r="E702" t="s">
        <v>1173</v>
      </c>
      <c r="F702" t="s">
        <v>1174</v>
      </c>
      <c r="G702">
        <v>1</v>
      </c>
      <c r="H702" s="6">
        <v>1352941</v>
      </c>
      <c r="I702" s="7">
        <v>45639</v>
      </c>
      <c r="J702" s="7">
        <v>45639</v>
      </c>
      <c r="K702">
        <v>15</v>
      </c>
      <c r="L702" t="s">
        <v>40</v>
      </c>
      <c r="M702" t="s">
        <v>6</v>
      </c>
      <c r="N702" t="s">
        <v>41</v>
      </c>
      <c r="O702" t="s">
        <v>64</v>
      </c>
      <c r="P702" t="s">
        <v>43</v>
      </c>
      <c r="Q702">
        <v>15</v>
      </c>
      <c r="R702">
        <v>0</v>
      </c>
      <c r="S702">
        <v>0</v>
      </c>
      <c r="U702">
        <v>202941</v>
      </c>
      <c r="V702">
        <v>202941</v>
      </c>
      <c r="W702">
        <v>0</v>
      </c>
      <c r="X702">
        <v>0</v>
      </c>
      <c r="Y702" t="s">
        <v>48</v>
      </c>
    </row>
    <row r="703" spans="1:25" x14ac:dyDescent="0.25">
      <c r="A703">
        <v>702</v>
      </c>
      <c r="B703">
        <v>61765</v>
      </c>
      <c r="C703">
        <v>0</v>
      </c>
      <c r="D703">
        <v>0</v>
      </c>
      <c r="E703" t="s">
        <v>1175</v>
      </c>
      <c r="F703" t="s">
        <v>1176</v>
      </c>
      <c r="G703">
        <v>1</v>
      </c>
      <c r="H703" s="6">
        <v>173062</v>
      </c>
      <c r="I703" s="7">
        <v>45639</v>
      </c>
      <c r="J703" s="7">
        <v>45639</v>
      </c>
      <c r="K703">
        <v>15</v>
      </c>
      <c r="L703" t="s">
        <v>40</v>
      </c>
      <c r="M703" t="s">
        <v>9</v>
      </c>
      <c r="N703" t="s">
        <v>41</v>
      </c>
      <c r="O703" t="s">
        <v>42</v>
      </c>
      <c r="P703" t="s">
        <v>43</v>
      </c>
      <c r="Q703">
        <v>5</v>
      </c>
      <c r="R703">
        <v>10</v>
      </c>
      <c r="S703">
        <v>0</v>
      </c>
      <c r="U703">
        <v>25959</v>
      </c>
      <c r="V703">
        <v>8653</v>
      </c>
      <c r="W703">
        <v>17306</v>
      </c>
      <c r="X703">
        <v>0</v>
      </c>
      <c r="Y703" t="s">
        <v>44</v>
      </c>
    </row>
    <row r="704" spans="1:25" x14ac:dyDescent="0.25">
      <c r="A704">
        <v>703</v>
      </c>
      <c r="B704">
        <v>61766</v>
      </c>
      <c r="C704">
        <v>0</v>
      </c>
      <c r="D704">
        <v>0</v>
      </c>
      <c r="E704" t="s">
        <v>1175</v>
      </c>
      <c r="F704" t="s">
        <v>1176</v>
      </c>
      <c r="G704">
        <v>1</v>
      </c>
      <c r="H704" s="6">
        <v>161054</v>
      </c>
      <c r="I704" s="7">
        <v>45639</v>
      </c>
      <c r="J704" s="7">
        <v>45639</v>
      </c>
      <c r="K704">
        <v>15</v>
      </c>
      <c r="L704" t="s">
        <v>40</v>
      </c>
      <c r="M704" t="s">
        <v>9</v>
      </c>
      <c r="N704" t="s">
        <v>41</v>
      </c>
      <c r="O704" t="s">
        <v>42</v>
      </c>
      <c r="P704" t="s">
        <v>43</v>
      </c>
      <c r="Q704">
        <v>5</v>
      </c>
      <c r="R704">
        <v>10</v>
      </c>
      <c r="S704">
        <v>0</v>
      </c>
      <c r="U704">
        <v>24158</v>
      </c>
      <c r="V704">
        <v>8053</v>
      </c>
      <c r="W704">
        <v>16105</v>
      </c>
      <c r="X704">
        <v>0</v>
      </c>
      <c r="Y704" t="s">
        <v>44</v>
      </c>
    </row>
    <row r="705" spans="1:25" x14ac:dyDescent="0.25">
      <c r="A705">
        <v>704</v>
      </c>
      <c r="B705">
        <v>61823</v>
      </c>
      <c r="C705">
        <v>0</v>
      </c>
      <c r="D705">
        <v>0</v>
      </c>
      <c r="E705" t="s">
        <v>1177</v>
      </c>
      <c r="F705" t="s">
        <v>1178</v>
      </c>
      <c r="G705">
        <v>1</v>
      </c>
      <c r="H705" s="6">
        <v>26953981</v>
      </c>
      <c r="I705" s="7">
        <v>45639</v>
      </c>
      <c r="J705" s="7">
        <v>45639</v>
      </c>
      <c r="K705" t="s">
        <v>1179</v>
      </c>
      <c r="L705" t="s">
        <v>40</v>
      </c>
      <c r="M705" t="s">
        <v>5</v>
      </c>
      <c r="N705" t="s">
        <v>41</v>
      </c>
      <c r="O705" t="s">
        <v>57</v>
      </c>
      <c r="P705" t="s">
        <v>43</v>
      </c>
      <c r="Q705">
        <v>5.8</v>
      </c>
      <c r="R705">
        <v>0</v>
      </c>
      <c r="S705">
        <v>0</v>
      </c>
      <c r="U705">
        <v>1563331</v>
      </c>
      <c r="V705">
        <v>1563331</v>
      </c>
      <c r="W705">
        <v>0</v>
      </c>
      <c r="X705">
        <v>0</v>
      </c>
      <c r="Y705" t="s">
        <v>48</v>
      </c>
    </row>
    <row r="706" spans="1:25" x14ac:dyDescent="0.25">
      <c r="A706">
        <v>705</v>
      </c>
      <c r="B706">
        <v>61764</v>
      </c>
      <c r="C706">
        <v>0</v>
      </c>
      <c r="D706">
        <v>0</v>
      </c>
      <c r="E706" t="s">
        <v>1180</v>
      </c>
      <c r="F706" t="s">
        <v>1181</v>
      </c>
      <c r="G706">
        <v>1</v>
      </c>
      <c r="H706" s="6">
        <v>147000000</v>
      </c>
      <c r="I706" s="7">
        <v>45639</v>
      </c>
      <c r="J706" s="7">
        <v>45639</v>
      </c>
      <c r="K706">
        <v>15</v>
      </c>
      <c r="L706" t="s">
        <v>40</v>
      </c>
      <c r="M706" t="s">
        <v>5</v>
      </c>
      <c r="N706" t="s">
        <v>41</v>
      </c>
      <c r="O706" t="s">
        <v>57</v>
      </c>
      <c r="P706" t="s">
        <v>43</v>
      </c>
      <c r="Q706">
        <v>4</v>
      </c>
      <c r="R706">
        <v>11</v>
      </c>
      <c r="S706">
        <v>0</v>
      </c>
      <c r="U706">
        <v>22050000</v>
      </c>
      <c r="V706">
        <v>5880000</v>
      </c>
      <c r="W706">
        <v>16170000</v>
      </c>
      <c r="X706">
        <v>0</v>
      </c>
      <c r="Y706" t="s">
        <v>48</v>
      </c>
    </row>
    <row r="707" spans="1:25" x14ac:dyDescent="0.25">
      <c r="A707">
        <v>706</v>
      </c>
      <c r="B707">
        <v>61763</v>
      </c>
      <c r="C707">
        <v>0</v>
      </c>
      <c r="D707">
        <v>0</v>
      </c>
      <c r="E707" t="s">
        <v>1182</v>
      </c>
      <c r="F707" t="s">
        <v>1183</v>
      </c>
      <c r="G707">
        <v>1</v>
      </c>
      <c r="H707" s="6">
        <v>30000000</v>
      </c>
      <c r="I707" s="7">
        <v>45639</v>
      </c>
      <c r="J707" s="7">
        <v>45639</v>
      </c>
      <c r="K707">
        <v>15</v>
      </c>
      <c r="L707" t="s">
        <v>40</v>
      </c>
      <c r="M707" t="s">
        <v>5</v>
      </c>
      <c r="N707" t="s">
        <v>41</v>
      </c>
      <c r="O707" t="s">
        <v>57</v>
      </c>
      <c r="P707" t="s">
        <v>43</v>
      </c>
      <c r="Q707">
        <v>4</v>
      </c>
      <c r="R707">
        <v>11</v>
      </c>
      <c r="S707">
        <v>0</v>
      </c>
      <c r="U707">
        <v>4500000</v>
      </c>
      <c r="V707">
        <v>1200000</v>
      </c>
      <c r="W707">
        <v>3300000</v>
      </c>
      <c r="X707">
        <v>0</v>
      </c>
      <c r="Y707" t="s">
        <v>48</v>
      </c>
    </row>
    <row r="708" spans="1:25" x14ac:dyDescent="0.25">
      <c r="A708">
        <v>707</v>
      </c>
      <c r="B708">
        <v>61946</v>
      </c>
      <c r="C708">
        <v>0</v>
      </c>
      <c r="D708">
        <v>0</v>
      </c>
      <c r="E708" t="s">
        <v>105</v>
      </c>
      <c r="F708" t="s">
        <v>106</v>
      </c>
      <c r="G708">
        <v>1</v>
      </c>
      <c r="H708" s="6">
        <v>156865</v>
      </c>
      <c r="I708" s="7">
        <v>45639</v>
      </c>
      <c r="J708" s="7">
        <v>45639</v>
      </c>
      <c r="K708" t="s">
        <v>80</v>
      </c>
      <c r="L708" t="s">
        <v>40</v>
      </c>
      <c r="M708" t="s">
        <v>5</v>
      </c>
      <c r="N708" t="s">
        <v>41</v>
      </c>
      <c r="O708" t="s">
        <v>57</v>
      </c>
      <c r="P708" t="s">
        <v>43</v>
      </c>
      <c r="Q708">
        <v>6.8</v>
      </c>
      <c r="R708">
        <v>0</v>
      </c>
      <c r="S708">
        <v>0</v>
      </c>
      <c r="U708">
        <v>10667</v>
      </c>
      <c r="V708">
        <v>10667</v>
      </c>
      <c r="W708">
        <v>0</v>
      </c>
      <c r="X708">
        <v>0</v>
      </c>
      <c r="Y708" t="s">
        <v>81</v>
      </c>
    </row>
    <row r="709" spans="1:25" x14ac:dyDescent="0.25">
      <c r="A709">
        <v>708</v>
      </c>
      <c r="B709">
        <v>61769</v>
      </c>
      <c r="C709">
        <v>0</v>
      </c>
      <c r="D709">
        <v>0</v>
      </c>
      <c r="E709" t="s">
        <v>1184</v>
      </c>
      <c r="F709" t="s">
        <v>1185</v>
      </c>
      <c r="G709">
        <v>1</v>
      </c>
      <c r="H709" s="6">
        <v>50000000</v>
      </c>
      <c r="I709" s="7">
        <v>45639</v>
      </c>
      <c r="J709" s="7">
        <v>45639</v>
      </c>
      <c r="K709">
        <v>15</v>
      </c>
      <c r="L709" t="s">
        <v>40</v>
      </c>
      <c r="M709" t="s">
        <v>5</v>
      </c>
      <c r="N709" t="s">
        <v>41</v>
      </c>
      <c r="O709" t="s">
        <v>57</v>
      </c>
      <c r="P709" t="s">
        <v>43</v>
      </c>
      <c r="Q709">
        <v>4</v>
      </c>
      <c r="R709">
        <v>11</v>
      </c>
      <c r="S709">
        <v>0</v>
      </c>
      <c r="U709">
        <v>7500000</v>
      </c>
      <c r="V709">
        <v>2000000</v>
      </c>
      <c r="W709">
        <v>5500000</v>
      </c>
      <c r="X709">
        <v>0</v>
      </c>
      <c r="Y709" t="s">
        <v>48</v>
      </c>
    </row>
    <row r="710" spans="1:25" x14ac:dyDescent="0.25">
      <c r="A710">
        <v>709</v>
      </c>
      <c r="B710">
        <v>61795</v>
      </c>
      <c r="C710">
        <v>0</v>
      </c>
      <c r="D710">
        <v>0</v>
      </c>
      <c r="E710" t="s">
        <v>1186</v>
      </c>
      <c r="F710" t="s">
        <v>1187</v>
      </c>
      <c r="G710">
        <v>1</v>
      </c>
      <c r="H710" s="6">
        <v>6131555</v>
      </c>
      <c r="I710" s="7">
        <v>45639</v>
      </c>
      <c r="J710" s="7">
        <v>45639</v>
      </c>
      <c r="K710">
        <v>10</v>
      </c>
      <c r="L710" t="s">
        <v>40</v>
      </c>
      <c r="M710" t="s">
        <v>5</v>
      </c>
      <c r="N710" t="s">
        <v>41</v>
      </c>
      <c r="O710" t="s">
        <v>47</v>
      </c>
      <c r="P710" t="s">
        <v>43</v>
      </c>
      <c r="Q710">
        <v>10</v>
      </c>
      <c r="R710">
        <v>0</v>
      </c>
      <c r="S710">
        <v>0</v>
      </c>
      <c r="U710">
        <v>613156</v>
      </c>
      <c r="V710">
        <v>613156</v>
      </c>
      <c r="W710">
        <v>0</v>
      </c>
      <c r="X710">
        <v>0</v>
      </c>
      <c r="Y710" t="s">
        <v>94</v>
      </c>
    </row>
    <row r="711" spans="1:25" x14ac:dyDescent="0.25">
      <c r="A711">
        <v>710</v>
      </c>
      <c r="B711">
        <v>61773</v>
      </c>
      <c r="C711">
        <v>0</v>
      </c>
      <c r="D711">
        <v>0</v>
      </c>
      <c r="E711" t="s">
        <v>1188</v>
      </c>
      <c r="F711" t="s">
        <v>1189</v>
      </c>
      <c r="G711">
        <v>1</v>
      </c>
      <c r="H711" s="6">
        <v>514130</v>
      </c>
      <c r="I711" s="7">
        <v>45639</v>
      </c>
      <c r="J711" s="7">
        <v>45639</v>
      </c>
      <c r="K711">
        <v>15</v>
      </c>
      <c r="L711" t="s">
        <v>40</v>
      </c>
      <c r="M711" t="s">
        <v>9</v>
      </c>
      <c r="N711" t="s">
        <v>41</v>
      </c>
      <c r="O711" t="s">
        <v>42</v>
      </c>
      <c r="P711" t="s">
        <v>43</v>
      </c>
      <c r="Q711">
        <v>5</v>
      </c>
      <c r="R711">
        <v>10</v>
      </c>
      <c r="S711">
        <v>0</v>
      </c>
      <c r="U711">
        <v>77120</v>
      </c>
      <c r="V711">
        <v>25706</v>
      </c>
      <c r="W711">
        <v>51413</v>
      </c>
      <c r="X711">
        <v>0</v>
      </c>
      <c r="Y711" t="s">
        <v>44</v>
      </c>
    </row>
    <row r="712" spans="1:25" x14ac:dyDescent="0.25">
      <c r="A712">
        <v>711</v>
      </c>
      <c r="B712">
        <v>61774</v>
      </c>
      <c r="C712">
        <v>0</v>
      </c>
      <c r="D712">
        <v>0</v>
      </c>
      <c r="E712" t="s">
        <v>1188</v>
      </c>
      <c r="F712" t="s">
        <v>1189</v>
      </c>
      <c r="G712">
        <v>1</v>
      </c>
      <c r="H712" s="6">
        <v>1012711</v>
      </c>
      <c r="I712" s="7">
        <v>45639</v>
      </c>
      <c r="J712" s="7">
        <v>45639</v>
      </c>
      <c r="K712">
        <v>15</v>
      </c>
      <c r="L712" t="s">
        <v>40</v>
      </c>
      <c r="M712" t="s">
        <v>9</v>
      </c>
      <c r="N712" t="s">
        <v>41</v>
      </c>
      <c r="O712" t="s">
        <v>42</v>
      </c>
      <c r="P712" t="s">
        <v>43</v>
      </c>
      <c r="Q712">
        <v>5</v>
      </c>
      <c r="R712">
        <v>10</v>
      </c>
      <c r="S712">
        <v>0</v>
      </c>
      <c r="U712">
        <v>151907</v>
      </c>
      <c r="V712">
        <v>50636</v>
      </c>
      <c r="W712">
        <v>101271</v>
      </c>
      <c r="X712">
        <v>0</v>
      </c>
      <c r="Y712" t="s">
        <v>44</v>
      </c>
    </row>
    <row r="713" spans="1:25" x14ac:dyDescent="0.25">
      <c r="A713">
        <v>712</v>
      </c>
      <c r="B713">
        <v>61775</v>
      </c>
      <c r="C713">
        <v>0</v>
      </c>
      <c r="D713">
        <v>0</v>
      </c>
      <c r="E713" t="s">
        <v>1188</v>
      </c>
      <c r="F713" t="s">
        <v>1189</v>
      </c>
      <c r="G713">
        <v>1</v>
      </c>
      <c r="H713" s="6">
        <v>878652</v>
      </c>
      <c r="I713" s="7">
        <v>45639</v>
      </c>
      <c r="J713" s="7">
        <v>45639</v>
      </c>
      <c r="K713">
        <v>15</v>
      </c>
      <c r="L713" t="s">
        <v>40</v>
      </c>
      <c r="M713" t="s">
        <v>9</v>
      </c>
      <c r="N713" t="s">
        <v>41</v>
      </c>
      <c r="O713" t="s">
        <v>42</v>
      </c>
      <c r="P713" t="s">
        <v>43</v>
      </c>
      <c r="Q713">
        <v>5</v>
      </c>
      <c r="R713">
        <v>10</v>
      </c>
      <c r="S713">
        <v>0</v>
      </c>
      <c r="U713">
        <v>131798</v>
      </c>
      <c r="V713">
        <v>43933</v>
      </c>
      <c r="W713">
        <v>87865</v>
      </c>
      <c r="X713">
        <v>0</v>
      </c>
      <c r="Y713" t="s">
        <v>44</v>
      </c>
    </row>
    <row r="714" spans="1:25" x14ac:dyDescent="0.25">
      <c r="A714">
        <v>713</v>
      </c>
      <c r="B714">
        <v>61770</v>
      </c>
      <c r="C714">
        <v>0</v>
      </c>
      <c r="D714">
        <v>0</v>
      </c>
      <c r="E714" t="s">
        <v>1190</v>
      </c>
      <c r="F714" t="s">
        <v>1191</v>
      </c>
      <c r="G714">
        <v>1</v>
      </c>
      <c r="H714" s="6">
        <v>188848</v>
      </c>
      <c r="I714" s="7">
        <v>45639</v>
      </c>
      <c r="J714" s="7">
        <v>45639</v>
      </c>
      <c r="K714">
        <v>15</v>
      </c>
      <c r="L714" t="s">
        <v>40</v>
      </c>
      <c r="M714" t="s">
        <v>9</v>
      </c>
      <c r="N714" t="s">
        <v>41</v>
      </c>
      <c r="O714" t="s">
        <v>42</v>
      </c>
      <c r="P714" t="s">
        <v>43</v>
      </c>
      <c r="Q714">
        <v>5</v>
      </c>
      <c r="R714">
        <v>10</v>
      </c>
      <c r="S714">
        <v>0</v>
      </c>
      <c r="U714">
        <v>28327</v>
      </c>
      <c r="V714">
        <v>9442</v>
      </c>
      <c r="W714">
        <v>18885</v>
      </c>
      <c r="X714">
        <v>0</v>
      </c>
      <c r="Y714" t="s">
        <v>44</v>
      </c>
    </row>
    <row r="715" spans="1:25" x14ac:dyDescent="0.25">
      <c r="A715">
        <v>714</v>
      </c>
      <c r="B715">
        <v>61771</v>
      </c>
      <c r="C715">
        <v>0</v>
      </c>
      <c r="D715">
        <v>0</v>
      </c>
      <c r="E715" t="s">
        <v>1190</v>
      </c>
      <c r="F715" t="s">
        <v>1191</v>
      </c>
      <c r="G715">
        <v>1</v>
      </c>
      <c r="H715" s="6">
        <v>154953</v>
      </c>
      <c r="I715" s="7">
        <v>45639</v>
      </c>
      <c r="J715" s="7">
        <v>45639</v>
      </c>
      <c r="K715">
        <v>15</v>
      </c>
      <c r="L715" t="s">
        <v>40</v>
      </c>
      <c r="M715" t="s">
        <v>9</v>
      </c>
      <c r="N715" t="s">
        <v>41</v>
      </c>
      <c r="O715" t="s">
        <v>42</v>
      </c>
      <c r="P715" t="s">
        <v>43</v>
      </c>
      <c r="Q715">
        <v>5</v>
      </c>
      <c r="R715">
        <v>10</v>
      </c>
      <c r="S715">
        <v>0</v>
      </c>
      <c r="U715">
        <v>23243</v>
      </c>
      <c r="V715">
        <v>7748</v>
      </c>
      <c r="W715">
        <v>15495</v>
      </c>
      <c r="X715">
        <v>0</v>
      </c>
      <c r="Y715" t="s">
        <v>44</v>
      </c>
    </row>
    <row r="716" spans="1:25" x14ac:dyDescent="0.25">
      <c r="A716">
        <v>715</v>
      </c>
      <c r="B716">
        <v>61772</v>
      </c>
      <c r="C716">
        <v>0</v>
      </c>
      <c r="D716">
        <v>0</v>
      </c>
      <c r="E716" t="s">
        <v>1190</v>
      </c>
      <c r="F716" t="s">
        <v>1191</v>
      </c>
      <c r="G716">
        <v>1</v>
      </c>
      <c r="H716" s="6">
        <v>249628</v>
      </c>
      <c r="I716" s="7">
        <v>45639</v>
      </c>
      <c r="J716" s="7">
        <v>45639</v>
      </c>
      <c r="K716">
        <v>15</v>
      </c>
      <c r="L716" t="s">
        <v>40</v>
      </c>
      <c r="M716" t="s">
        <v>9</v>
      </c>
      <c r="N716" t="s">
        <v>41</v>
      </c>
      <c r="O716" t="s">
        <v>42</v>
      </c>
      <c r="P716" t="s">
        <v>43</v>
      </c>
      <c r="Q716">
        <v>5</v>
      </c>
      <c r="R716">
        <v>10</v>
      </c>
      <c r="S716">
        <v>0</v>
      </c>
      <c r="U716">
        <v>37444</v>
      </c>
      <c r="V716">
        <v>12481</v>
      </c>
      <c r="W716">
        <v>24963</v>
      </c>
      <c r="X716">
        <v>0</v>
      </c>
      <c r="Y716" t="s">
        <v>44</v>
      </c>
    </row>
    <row r="717" spans="1:25" x14ac:dyDescent="0.25">
      <c r="A717">
        <v>716</v>
      </c>
      <c r="B717">
        <v>61836</v>
      </c>
      <c r="C717">
        <v>0</v>
      </c>
      <c r="D717">
        <v>0</v>
      </c>
      <c r="E717" t="s">
        <v>1192</v>
      </c>
      <c r="F717" t="s">
        <v>1193</v>
      </c>
      <c r="G717">
        <v>1</v>
      </c>
      <c r="H717" s="6">
        <v>38995321</v>
      </c>
      <c r="I717" s="7">
        <v>45639</v>
      </c>
      <c r="J717" s="7">
        <v>45639</v>
      </c>
      <c r="K717">
        <v>15</v>
      </c>
      <c r="L717" t="s">
        <v>40</v>
      </c>
      <c r="M717" t="s">
        <v>5</v>
      </c>
      <c r="N717" t="s">
        <v>41</v>
      </c>
      <c r="O717" t="s">
        <v>54</v>
      </c>
      <c r="P717" t="s">
        <v>43</v>
      </c>
      <c r="Q717">
        <v>5</v>
      </c>
      <c r="R717">
        <v>6</v>
      </c>
      <c r="S717">
        <v>4</v>
      </c>
      <c r="U717">
        <v>5849298</v>
      </c>
      <c r="V717">
        <v>1949766</v>
      </c>
      <c r="W717">
        <v>2339719</v>
      </c>
      <c r="X717">
        <v>1559813</v>
      </c>
      <c r="Y717" t="s">
        <v>48</v>
      </c>
    </row>
    <row r="718" spans="1:25" x14ac:dyDescent="0.25">
      <c r="A718">
        <v>717</v>
      </c>
      <c r="B718">
        <v>61948</v>
      </c>
      <c r="C718">
        <v>0</v>
      </c>
      <c r="D718">
        <v>0</v>
      </c>
      <c r="E718" t="s">
        <v>78</v>
      </c>
      <c r="F718" t="s">
        <v>79</v>
      </c>
      <c r="G718">
        <v>1</v>
      </c>
      <c r="H718" s="6">
        <v>429557</v>
      </c>
      <c r="I718" s="7">
        <v>45639</v>
      </c>
      <c r="J718" s="7">
        <v>45639</v>
      </c>
      <c r="K718" t="s">
        <v>80</v>
      </c>
      <c r="L718" t="s">
        <v>40</v>
      </c>
      <c r="M718" t="s">
        <v>5</v>
      </c>
      <c r="N718" t="s">
        <v>41</v>
      </c>
      <c r="O718" t="s">
        <v>57</v>
      </c>
      <c r="P718" t="s">
        <v>43</v>
      </c>
      <c r="Q718">
        <v>6.8</v>
      </c>
      <c r="R718">
        <v>0</v>
      </c>
      <c r="S718">
        <v>0</v>
      </c>
      <c r="U718">
        <v>29210</v>
      </c>
      <c r="V718">
        <v>29210</v>
      </c>
      <c r="W718">
        <v>0</v>
      </c>
      <c r="X718">
        <v>0</v>
      </c>
      <c r="Y718" t="s">
        <v>81</v>
      </c>
    </row>
    <row r="719" spans="1:25" x14ac:dyDescent="0.25">
      <c r="A719">
        <v>718</v>
      </c>
      <c r="B719">
        <v>61947</v>
      </c>
      <c r="C719">
        <v>0</v>
      </c>
      <c r="D719">
        <v>0</v>
      </c>
      <c r="E719" t="s">
        <v>88</v>
      </c>
      <c r="F719" t="s">
        <v>89</v>
      </c>
      <c r="G719">
        <v>1</v>
      </c>
      <c r="H719" s="6">
        <v>148776</v>
      </c>
      <c r="I719" s="7">
        <v>45639</v>
      </c>
      <c r="J719" s="7">
        <v>45639</v>
      </c>
      <c r="K719" t="s">
        <v>80</v>
      </c>
      <c r="L719" t="s">
        <v>40</v>
      </c>
      <c r="M719" t="s">
        <v>5</v>
      </c>
      <c r="N719" t="s">
        <v>41</v>
      </c>
      <c r="O719" t="s">
        <v>57</v>
      </c>
      <c r="P719" t="s">
        <v>43</v>
      </c>
      <c r="Q719">
        <v>6.8</v>
      </c>
      <c r="R719">
        <v>0</v>
      </c>
      <c r="S719">
        <v>0</v>
      </c>
      <c r="U719">
        <v>10117</v>
      </c>
      <c r="V719">
        <v>10117</v>
      </c>
      <c r="W719">
        <v>0</v>
      </c>
      <c r="X719">
        <v>0</v>
      </c>
      <c r="Y719" t="s">
        <v>81</v>
      </c>
    </row>
    <row r="720" spans="1:25" x14ac:dyDescent="0.25">
      <c r="A720">
        <v>719</v>
      </c>
      <c r="B720">
        <v>61807</v>
      </c>
      <c r="C720">
        <v>0</v>
      </c>
      <c r="D720">
        <v>0</v>
      </c>
      <c r="E720" t="s">
        <v>1194</v>
      </c>
      <c r="F720" t="s">
        <v>1195</v>
      </c>
      <c r="G720">
        <v>1</v>
      </c>
      <c r="H720" s="6">
        <v>1600000</v>
      </c>
      <c r="I720" s="7">
        <v>45639</v>
      </c>
      <c r="J720" s="7">
        <v>45639</v>
      </c>
      <c r="K720">
        <v>15</v>
      </c>
      <c r="L720" t="s">
        <v>40</v>
      </c>
      <c r="M720" t="s">
        <v>5</v>
      </c>
      <c r="N720" t="s">
        <v>41</v>
      </c>
      <c r="O720" t="s">
        <v>57</v>
      </c>
      <c r="P720" t="s">
        <v>43</v>
      </c>
      <c r="Q720">
        <v>15</v>
      </c>
      <c r="R720">
        <v>0</v>
      </c>
      <c r="S720">
        <v>0</v>
      </c>
      <c r="U720">
        <v>240000</v>
      </c>
      <c r="V720">
        <v>240000</v>
      </c>
      <c r="W720">
        <v>0</v>
      </c>
      <c r="X720">
        <v>0</v>
      </c>
      <c r="Y720" t="s">
        <v>48</v>
      </c>
    </row>
    <row r="721" spans="1:25" x14ac:dyDescent="0.25">
      <c r="A721">
        <v>720</v>
      </c>
      <c r="B721">
        <v>61781</v>
      </c>
      <c r="C721">
        <v>0</v>
      </c>
      <c r="D721">
        <v>0</v>
      </c>
      <c r="E721" t="s">
        <v>70</v>
      </c>
      <c r="F721" t="s">
        <v>71</v>
      </c>
      <c r="G721">
        <v>1</v>
      </c>
      <c r="H721" s="6">
        <v>3904501</v>
      </c>
      <c r="I721" s="7">
        <v>45639</v>
      </c>
      <c r="J721" s="7">
        <v>45639</v>
      </c>
      <c r="K721">
        <v>15</v>
      </c>
      <c r="L721" t="s">
        <v>40</v>
      </c>
      <c r="M721" t="s">
        <v>3</v>
      </c>
      <c r="N721" t="s">
        <v>41</v>
      </c>
      <c r="O721" t="s">
        <v>51</v>
      </c>
      <c r="P721" t="s">
        <v>43</v>
      </c>
      <c r="Q721">
        <v>15</v>
      </c>
      <c r="R721">
        <v>0</v>
      </c>
      <c r="S721">
        <v>0</v>
      </c>
      <c r="U721">
        <v>585675</v>
      </c>
      <c r="V721">
        <v>585675</v>
      </c>
      <c r="W721">
        <v>0</v>
      </c>
      <c r="X721">
        <v>0</v>
      </c>
      <c r="Y721" t="s">
        <v>72</v>
      </c>
    </row>
    <row r="722" spans="1:25" x14ac:dyDescent="0.25">
      <c r="A722">
        <v>721</v>
      </c>
      <c r="B722">
        <v>61761</v>
      </c>
      <c r="C722">
        <v>0</v>
      </c>
      <c r="D722">
        <v>0</v>
      </c>
      <c r="E722" t="s">
        <v>1196</v>
      </c>
      <c r="F722" t="s">
        <v>1197</v>
      </c>
      <c r="G722">
        <v>1</v>
      </c>
      <c r="H722" s="6">
        <v>6045099</v>
      </c>
      <c r="I722" s="7">
        <v>45639</v>
      </c>
      <c r="J722" s="7">
        <v>45639</v>
      </c>
      <c r="K722">
        <v>15</v>
      </c>
      <c r="L722" t="s">
        <v>40</v>
      </c>
      <c r="M722" t="s">
        <v>9</v>
      </c>
      <c r="N722" t="s">
        <v>41</v>
      </c>
      <c r="O722" t="s">
        <v>42</v>
      </c>
      <c r="P722" t="s">
        <v>43</v>
      </c>
      <c r="Q722">
        <v>5</v>
      </c>
      <c r="R722">
        <v>10</v>
      </c>
      <c r="S722">
        <v>0</v>
      </c>
      <c r="U722">
        <v>906765</v>
      </c>
      <c r="V722">
        <v>302255</v>
      </c>
      <c r="W722">
        <v>604510</v>
      </c>
      <c r="X722">
        <v>0</v>
      </c>
      <c r="Y722" t="s">
        <v>112</v>
      </c>
    </row>
    <row r="723" spans="1:25" x14ac:dyDescent="0.25">
      <c r="A723">
        <v>722</v>
      </c>
      <c r="B723">
        <v>61762</v>
      </c>
      <c r="C723">
        <v>0</v>
      </c>
      <c r="D723">
        <v>0</v>
      </c>
      <c r="E723" t="s">
        <v>1196</v>
      </c>
      <c r="F723" t="s">
        <v>1197</v>
      </c>
      <c r="G723">
        <v>1</v>
      </c>
      <c r="H723" s="6">
        <v>5881632</v>
      </c>
      <c r="I723" s="7">
        <v>45639</v>
      </c>
      <c r="J723" s="7">
        <v>45639</v>
      </c>
      <c r="K723">
        <v>15</v>
      </c>
      <c r="L723" t="s">
        <v>40</v>
      </c>
      <c r="M723" t="s">
        <v>9</v>
      </c>
      <c r="N723" t="s">
        <v>41</v>
      </c>
      <c r="O723" t="s">
        <v>42</v>
      </c>
      <c r="P723" t="s">
        <v>43</v>
      </c>
      <c r="Q723">
        <v>5</v>
      </c>
      <c r="R723">
        <v>10</v>
      </c>
      <c r="S723">
        <v>0</v>
      </c>
      <c r="U723">
        <v>882245</v>
      </c>
      <c r="V723">
        <v>294082</v>
      </c>
      <c r="W723">
        <v>588163</v>
      </c>
      <c r="X723">
        <v>0</v>
      </c>
      <c r="Y723" t="s">
        <v>112</v>
      </c>
    </row>
    <row r="724" spans="1:25" x14ac:dyDescent="0.25">
      <c r="A724">
        <v>723</v>
      </c>
      <c r="B724">
        <v>61803</v>
      </c>
      <c r="C724">
        <v>0</v>
      </c>
      <c r="D724">
        <v>0</v>
      </c>
      <c r="E724" t="s">
        <v>743</v>
      </c>
      <c r="F724" t="s">
        <v>744</v>
      </c>
      <c r="G724">
        <v>1</v>
      </c>
      <c r="H724" s="6">
        <v>5000000</v>
      </c>
      <c r="I724" s="7">
        <v>45639</v>
      </c>
      <c r="J724" s="7">
        <v>45639</v>
      </c>
      <c r="K724">
        <v>5</v>
      </c>
      <c r="L724" t="s">
        <v>40</v>
      </c>
      <c r="M724" t="s">
        <v>7</v>
      </c>
      <c r="N724" t="s">
        <v>41</v>
      </c>
      <c r="O724" t="s">
        <v>64</v>
      </c>
      <c r="P724" t="s">
        <v>43</v>
      </c>
      <c r="Q724">
        <v>5</v>
      </c>
      <c r="R724">
        <v>0</v>
      </c>
      <c r="S724">
        <v>0</v>
      </c>
      <c r="U724">
        <v>250000</v>
      </c>
      <c r="V724">
        <v>250000</v>
      </c>
      <c r="W724">
        <v>0</v>
      </c>
      <c r="X724">
        <v>0</v>
      </c>
      <c r="Y724" t="s">
        <v>94</v>
      </c>
    </row>
    <row r="725" spans="1:25" x14ac:dyDescent="0.25">
      <c r="A725">
        <v>724</v>
      </c>
      <c r="B725">
        <v>61825</v>
      </c>
      <c r="C725">
        <v>0</v>
      </c>
      <c r="D725">
        <v>0</v>
      </c>
      <c r="E725" t="s">
        <v>1198</v>
      </c>
      <c r="F725" t="s">
        <v>1199</v>
      </c>
      <c r="G725">
        <v>1</v>
      </c>
      <c r="H725" s="6">
        <v>2000000</v>
      </c>
      <c r="I725" s="7">
        <v>45639</v>
      </c>
      <c r="J725" s="7">
        <v>45639</v>
      </c>
      <c r="K725">
        <v>7</v>
      </c>
      <c r="L725" t="s">
        <v>40</v>
      </c>
      <c r="M725" t="s">
        <v>5</v>
      </c>
      <c r="N725" t="s">
        <v>41</v>
      </c>
      <c r="O725" t="s">
        <v>57</v>
      </c>
      <c r="P725" t="s">
        <v>43</v>
      </c>
      <c r="Q725">
        <v>7</v>
      </c>
      <c r="R725">
        <v>0</v>
      </c>
      <c r="S725">
        <v>0</v>
      </c>
      <c r="U725">
        <v>140000</v>
      </c>
      <c r="V725">
        <v>140000</v>
      </c>
      <c r="W725">
        <v>0</v>
      </c>
      <c r="X725">
        <v>0</v>
      </c>
      <c r="Y725" t="s">
        <v>48</v>
      </c>
    </row>
    <row r="726" spans="1:25" x14ac:dyDescent="0.25">
      <c r="A726">
        <v>725</v>
      </c>
      <c r="B726">
        <v>61949</v>
      </c>
      <c r="C726">
        <v>0</v>
      </c>
      <c r="D726">
        <v>0</v>
      </c>
      <c r="E726" t="s">
        <v>168</v>
      </c>
      <c r="F726" t="s">
        <v>169</v>
      </c>
      <c r="G726">
        <v>1</v>
      </c>
      <c r="H726" s="6">
        <v>338495</v>
      </c>
      <c r="I726" s="7">
        <v>45639</v>
      </c>
      <c r="J726" s="7">
        <v>45639</v>
      </c>
      <c r="K726" t="s">
        <v>80</v>
      </c>
      <c r="L726" t="s">
        <v>40</v>
      </c>
      <c r="M726" t="s">
        <v>5</v>
      </c>
      <c r="N726" t="s">
        <v>41</v>
      </c>
      <c r="O726" t="s">
        <v>57</v>
      </c>
      <c r="P726" t="s">
        <v>43</v>
      </c>
      <c r="Q726">
        <v>6.8</v>
      </c>
      <c r="R726">
        <v>0</v>
      </c>
      <c r="S726">
        <v>0</v>
      </c>
      <c r="U726">
        <v>23018</v>
      </c>
      <c r="V726">
        <v>23018</v>
      </c>
      <c r="W726">
        <v>0</v>
      </c>
      <c r="X726">
        <v>0</v>
      </c>
      <c r="Y726" t="s">
        <v>81</v>
      </c>
    </row>
    <row r="727" spans="1:25" x14ac:dyDescent="0.25">
      <c r="A727">
        <v>726</v>
      </c>
      <c r="B727">
        <v>61952</v>
      </c>
      <c r="C727">
        <v>0</v>
      </c>
      <c r="D727">
        <v>0</v>
      </c>
      <c r="E727" t="s">
        <v>176</v>
      </c>
      <c r="F727" t="s">
        <v>177</v>
      </c>
      <c r="G727">
        <v>1</v>
      </c>
      <c r="H727" s="6">
        <v>499168</v>
      </c>
      <c r="I727" s="7">
        <v>45639</v>
      </c>
      <c r="J727" s="7">
        <v>45639</v>
      </c>
      <c r="K727" t="s">
        <v>80</v>
      </c>
      <c r="L727" t="s">
        <v>40</v>
      </c>
      <c r="M727" t="s">
        <v>5</v>
      </c>
      <c r="N727" t="s">
        <v>41</v>
      </c>
      <c r="O727" t="s">
        <v>57</v>
      </c>
      <c r="P727" t="s">
        <v>43</v>
      </c>
      <c r="Q727">
        <v>6.8</v>
      </c>
      <c r="R727">
        <v>0</v>
      </c>
      <c r="S727">
        <v>0</v>
      </c>
      <c r="U727">
        <v>33943</v>
      </c>
      <c r="V727">
        <v>33943</v>
      </c>
      <c r="W727">
        <v>0</v>
      </c>
      <c r="X727">
        <v>0</v>
      </c>
      <c r="Y727" t="s">
        <v>81</v>
      </c>
    </row>
    <row r="728" spans="1:25" x14ac:dyDescent="0.25">
      <c r="A728">
        <v>727</v>
      </c>
      <c r="B728">
        <v>61950</v>
      </c>
      <c r="C728">
        <v>0</v>
      </c>
      <c r="D728">
        <v>0</v>
      </c>
      <c r="E728" t="s">
        <v>172</v>
      </c>
      <c r="F728" t="s">
        <v>173</v>
      </c>
      <c r="G728">
        <v>1</v>
      </c>
      <c r="H728" s="6">
        <v>493689</v>
      </c>
      <c r="I728" s="7">
        <v>45639</v>
      </c>
      <c r="J728" s="7">
        <v>45639</v>
      </c>
      <c r="K728" t="s">
        <v>80</v>
      </c>
      <c r="L728" t="s">
        <v>40</v>
      </c>
      <c r="M728" t="s">
        <v>5</v>
      </c>
      <c r="N728" t="s">
        <v>41</v>
      </c>
      <c r="O728" t="s">
        <v>57</v>
      </c>
      <c r="P728" t="s">
        <v>43</v>
      </c>
      <c r="Q728">
        <v>6.8</v>
      </c>
      <c r="R728">
        <v>0</v>
      </c>
      <c r="S728">
        <v>0</v>
      </c>
      <c r="U728">
        <v>33571</v>
      </c>
      <c r="V728">
        <v>33571</v>
      </c>
      <c r="W728">
        <v>0</v>
      </c>
      <c r="X728">
        <v>0</v>
      </c>
      <c r="Y728" t="s">
        <v>81</v>
      </c>
    </row>
    <row r="729" spans="1:25" x14ac:dyDescent="0.25">
      <c r="A729">
        <v>728</v>
      </c>
      <c r="B729">
        <v>61951</v>
      </c>
      <c r="C729">
        <v>0</v>
      </c>
      <c r="D729">
        <v>0</v>
      </c>
      <c r="E729" t="s">
        <v>170</v>
      </c>
      <c r="F729" t="s">
        <v>171</v>
      </c>
      <c r="G729">
        <v>1</v>
      </c>
      <c r="H729" s="6">
        <v>284975</v>
      </c>
      <c r="I729" s="7">
        <v>45639</v>
      </c>
      <c r="J729" s="7">
        <v>45639</v>
      </c>
      <c r="K729" t="s">
        <v>80</v>
      </c>
      <c r="L729" t="s">
        <v>40</v>
      </c>
      <c r="M729" t="s">
        <v>5</v>
      </c>
      <c r="N729" t="s">
        <v>41</v>
      </c>
      <c r="O729" t="s">
        <v>57</v>
      </c>
      <c r="P729" t="s">
        <v>43</v>
      </c>
      <c r="Q729">
        <v>6.8</v>
      </c>
      <c r="R729">
        <v>0</v>
      </c>
      <c r="S729">
        <v>0</v>
      </c>
      <c r="U729">
        <v>19378</v>
      </c>
      <c r="V729">
        <v>19378</v>
      </c>
      <c r="W729">
        <v>0</v>
      </c>
      <c r="X729">
        <v>0</v>
      </c>
      <c r="Y729" t="s">
        <v>81</v>
      </c>
    </row>
    <row r="730" spans="1:25" x14ac:dyDescent="0.25">
      <c r="A730">
        <v>729</v>
      </c>
      <c r="B730">
        <v>61953</v>
      </c>
      <c r="C730">
        <v>0</v>
      </c>
      <c r="D730">
        <v>0</v>
      </c>
      <c r="E730" t="s">
        <v>191</v>
      </c>
      <c r="F730" t="s">
        <v>192</v>
      </c>
      <c r="G730">
        <v>1</v>
      </c>
      <c r="H730" s="6">
        <v>378480</v>
      </c>
      <c r="I730" s="7">
        <v>45639</v>
      </c>
      <c r="J730" s="7">
        <v>45639</v>
      </c>
      <c r="K730" t="s">
        <v>80</v>
      </c>
      <c r="L730" t="s">
        <v>40</v>
      </c>
      <c r="M730" t="s">
        <v>5</v>
      </c>
      <c r="N730" t="s">
        <v>41</v>
      </c>
      <c r="O730" t="s">
        <v>57</v>
      </c>
      <c r="P730" t="s">
        <v>43</v>
      </c>
      <c r="Q730">
        <v>6.8</v>
      </c>
      <c r="R730">
        <v>0</v>
      </c>
      <c r="S730">
        <v>0</v>
      </c>
      <c r="U730">
        <v>25737</v>
      </c>
      <c r="V730">
        <v>25737</v>
      </c>
      <c r="W730">
        <v>0</v>
      </c>
      <c r="X730">
        <v>0</v>
      </c>
      <c r="Y730" t="s">
        <v>81</v>
      </c>
    </row>
    <row r="731" spans="1:25" x14ac:dyDescent="0.25">
      <c r="A731">
        <v>730</v>
      </c>
      <c r="B731">
        <v>61788</v>
      </c>
      <c r="C731">
        <v>0</v>
      </c>
      <c r="D731">
        <v>0</v>
      </c>
      <c r="E731" t="s">
        <v>1200</v>
      </c>
      <c r="F731" t="s">
        <v>1201</v>
      </c>
      <c r="G731">
        <v>1</v>
      </c>
      <c r="H731" s="6">
        <v>1700000</v>
      </c>
      <c r="I731" s="7">
        <v>45639</v>
      </c>
      <c r="J731" s="7">
        <v>45639</v>
      </c>
      <c r="K731">
        <v>15</v>
      </c>
      <c r="L731" t="s">
        <v>40</v>
      </c>
      <c r="M731" t="s">
        <v>5</v>
      </c>
      <c r="N731" t="s">
        <v>41</v>
      </c>
      <c r="O731" t="s">
        <v>77</v>
      </c>
      <c r="P731" t="s">
        <v>43</v>
      </c>
      <c r="Q731">
        <v>7</v>
      </c>
      <c r="R731">
        <v>8</v>
      </c>
      <c r="S731">
        <v>0</v>
      </c>
      <c r="U731">
        <v>255000</v>
      </c>
      <c r="V731">
        <v>119000</v>
      </c>
      <c r="W731">
        <v>136000</v>
      </c>
      <c r="X731">
        <v>0</v>
      </c>
      <c r="Y731" t="s">
        <v>48</v>
      </c>
    </row>
    <row r="732" spans="1:25" x14ac:dyDescent="0.25">
      <c r="A732">
        <v>731</v>
      </c>
      <c r="B732">
        <v>61327</v>
      </c>
      <c r="C732">
        <v>0</v>
      </c>
      <c r="D732">
        <v>0</v>
      </c>
      <c r="E732" t="s">
        <v>1202</v>
      </c>
      <c r="F732" t="s">
        <v>1203</v>
      </c>
      <c r="G732">
        <v>1</v>
      </c>
      <c r="H732" s="6">
        <v>158402022</v>
      </c>
      <c r="I732" s="7">
        <v>45639</v>
      </c>
      <c r="J732" s="7">
        <v>45639</v>
      </c>
      <c r="K732" t="s">
        <v>524</v>
      </c>
      <c r="L732" t="s">
        <v>40</v>
      </c>
      <c r="M732" t="s">
        <v>5</v>
      </c>
      <c r="N732" t="s">
        <v>41</v>
      </c>
      <c r="O732" t="s">
        <v>77</v>
      </c>
      <c r="P732" t="s">
        <v>43</v>
      </c>
      <c r="Q732">
        <v>1.8</v>
      </c>
      <c r="R732">
        <v>0</v>
      </c>
      <c r="S732">
        <v>0</v>
      </c>
      <c r="U732">
        <v>2851236</v>
      </c>
      <c r="V732">
        <v>2851236</v>
      </c>
      <c r="W732">
        <v>0</v>
      </c>
      <c r="X732">
        <v>0</v>
      </c>
      <c r="Y732" t="s">
        <v>48</v>
      </c>
    </row>
    <row r="733" spans="1:25" x14ac:dyDescent="0.25">
      <c r="A733">
        <v>732</v>
      </c>
      <c r="B733">
        <v>61790</v>
      </c>
      <c r="C733">
        <v>0</v>
      </c>
      <c r="D733">
        <v>0</v>
      </c>
      <c r="E733" t="s">
        <v>634</v>
      </c>
      <c r="F733" t="s">
        <v>635</v>
      </c>
      <c r="G733">
        <v>1</v>
      </c>
      <c r="H733" s="6">
        <v>718511</v>
      </c>
      <c r="I733" s="7">
        <v>45639</v>
      </c>
      <c r="J733" s="7">
        <v>45639</v>
      </c>
      <c r="K733">
        <v>15</v>
      </c>
      <c r="L733" t="s">
        <v>40</v>
      </c>
      <c r="M733" t="s">
        <v>5</v>
      </c>
      <c r="N733" t="s">
        <v>41</v>
      </c>
      <c r="O733" t="s">
        <v>47</v>
      </c>
      <c r="P733" t="s">
        <v>43</v>
      </c>
      <c r="Q733">
        <v>4</v>
      </c>
      <c r="R733">
        <v>11</v>
      </c>
      <c r="S733">
        <v>0</v>
      </c>
      <c r="U733">
        <v>107777</v>
      </c>
      <c r="V733">
        <v>28740</v>
      </c>
      <c r="W733">
        <v>79036</v>
      </c>
      <c r="X733">
        <v>0</v>
      </c>
      <c r="Y733" t="s">
        <v>109</v>
      </c>
    </row>
    <row r="734" spans="1:25" x14ac:dyDescent="0.25">
      <c r="A734">
        <v>733</v>
      </c>
      <c r="B734">
        <v>61810</v>
      </c>
      <c r="C734">
        <v>0</v>
      </c>
      <c r="D734">
        <v>0</v>
      </c>
      <c r="E734" t="s">
        <v>1204</v>
      </c>
      <c r="F734" t="s">
        <v>1205</v>
      </c>
      <c r="G734">
        <v>1</v>
      </c>
      <c r="H734" s="6">
        <v>240621</v>
      </c>
      <c r="I734" s="7">
        <v>45639</v>
      </c>
      <c r="J734" s="7">
        <v>45639</v>
      </c>
      <c r="K734">
        <v>15</v>
      </c>
      <c r="L734" t="s">
        <v>40</v>
      </c>
      <c r="M734" t="s">
        <v>5</v>
      </c>
      <c r="N734" t="s">
        <v>41</v>
      </c>
      <c r="O734" t="s">
        <v>54</v>
      </c>
      <c r="P734" t="s">
        <v>43</v>
      </c>
      <c r="Q734">
        <v>10</v>
      </c>
      <c r="R734">
        <v>5</v>
      </c>
      <c r="S734">
        <v>0</v>
      </c>
      <c r="U734">
        <v>36093</v>
      </c>
      <c r="V734">
        <v>24062</v>
      </c>
      <c r="W734">
        <v>12031</v>
      </c>
      <c r="X734">
        <v>0</v>
      </c>
      <c r="Y734" t="s">
        <v>48</v>
      </c>
    </row>
    <row r="735" spans="1:25" x14ac:dyDescent="0.25">
      <c r="A735">
        <v>734</v>
      </c>
      <c r="B735">
        <v>61760</v>
      </c>
      <c r="C735">
        <v>0</v>
      </c>
      <c r="D735">
        <v>0</v>
      </c>
      <c r="E735" t="s">
        <v>1206</v>
      </c>
      <c r="F735" t="s">
        <v>1207</v>
      </c>
      <c r="G735">
        <v>1</v>
      </c>
      <c r="H735" s="6">
        <v>8000000</v>
      </c>
      <c r="I735" s="7">
        <v>45639</v>
      </c>
      <c r="J735" s="7">
        <v>45639</v>
      </c>
      <c r="K735">
        <v>15</v>
      </c>
      <c r="L735" t="s">
        <v>40</v>
      </c>
      <c r="M735" t="s">
        <v>5</v>
      </c>
      <c r="N735" t="s">
        <v>41</v>
      </c>
      <c r="O735" t="s">
        <v>57</v>
      </c>
      <c r="P735" t="s">
        <v>43</v>
      </c>
      <c r="Q735">
        <v>4</v>
      </c>
      <c r="R735">
        <v>11</v>
      </c>
      <c r="S735">
        <v>0</v>
      </c>
      <c r="U735">
        <v>1200000</v>
      </c>
      <c r="V735">
        <v>320000</v>
      </c>
      <c r="W735">
        <v>880000</v>
      </c>
      <c r="X735">
        <v>0</v>
      </c>
      <c r="Y735" t="s">
        <v>48</v>
      </c>
    </row>
    <row r="736" spans="1:25" x14ac:dyDescent="0.25">
      <c r="A736">
        <v>735</v>
      </c>
      <c r="B736">
        <v>61786</v>
      </c>
      <c r="C736">
        <v>0</v>
      </c>
      <c r="D736">
        <v>0</v>
      </c>
      <c r="E736" t="s">
        <v>1208</v>
      </c>
      <c r="F736" t="s">
        <v>1209</v>
      </c>
      <c r="G736">
        <v>1</v>
      </c>
      <c r="H736" s="6">
        <v>14600000</v>
      </c>
      <c r="I736" s="7">
        <v>45639</v>
      </c>
      <c r="J736" s="7">
        <v>45639</v>
      </c>
      <c r="K736">
        <v>15</v>
      </c>
      <c r="L736" t="s">
        <v>40</v>
      </c>
      <c r="M736" t="s">
        <v>5</v>
      </c>
      <c r="N736" t="s">
        <v>41</v>
      </c>
      <c r="O736" t="s">
        <v>77</v>
      </c>
      <c r="P736" t="s">
        <v>43</v>
      </c>
      <c r="Q736">
        <v>7</v>
      </c>
      <c r="R736">
        <v>8</v>
      </c>
      <c r="S736">
        <v>0</v>
      </c>
      <c r="U736">
        <v>2190000</v>
      </c>
      <c r="V736">
        <v>1022000</v>
      </c>
      <c r="W736">
        <v>1168000</v>
      </c>
      <c r="X736">
        <v>0</v>
      </c>
      <c r="Y736" t="s">
        <v>94</v>
      </c>
    </row>
    <row r="737" spans="1:25" x14ac:dyDescent="0.25">
      <c r="A737">
        <v>736</v>
      </c>
      <c r="B737">
        <v>61828</v>
      </c>
      <c r="C737">
        <v>0</v>
      </c>
      <c r="D737">
        <v>0</v>
      </c>
      <c r="E737" t="s">
        <v>199</v>
      </c>
      <c r="F737" t="s">
        <v>200</v>
      </c>
      <c r="G737">
        <v>1</v>
      </c>
      <c r="H737" s="6">
        <v>21334396</v>
      </c>
      <c r="I737" s="7">
        <v>45639</v>
      </c>
      <c r="J737" s="7">
        <v>45639</v>
      </c>
      <c r="K737">
        <v>15</v>
      </c>
      <c r="L737" t="s">
        <v>40</v>
      </c>
      <c r="M737" t="s">
        <v>5</v>
      </c>
      <c r="N737" t="s">
        <v>41</v>
      </c>
      <c r="O737" t="s">
        <v>77</v>
      </c>
      <c r="P737" t="s">
        <v>43</v>
      </c>
      <c r="Q737">
        <v>6</v>
      </c>
      <c r="R737">
        <v>9</v>
      </c>
      <c r="S737">
        <v>0</v>
      </c>
      <c r="U737">
        <v>3200159</v>
      </c>
      <c r="V737">
        <v>1280064</v>
      </c>
      <c r="W737">
        <v>1920096</v>
      </c>
      <c r="X737">
        <v>0</v>
      </c>
      <c r="Y737" t="s">
        <v>94</v>
      </c>
    </row>
    <row r="738" spans="1:25" x14ac:dyDescent="0.25">
      <c r="A738">
        <v>737</v>
      </c>
      <c r="B738">
        <v>61756</v>
      </c>
      <c r="C738">
        <v>0</v>
      </c>
      <c r="D738">
        <v>0</v>
      </c>
      <c r="E738" t="s">
        <v>1210</v>
      </c>
      <c r="F738" t="s">
        <v>1211</v>
      </c>
      <c r="G738">
        <v>1</v>
      </c>
      <c r="H738" s="6">
        <v>3267448</v>
      </c>
      <c r="I738" s="7">
        <v>45639</v>
      </c>
      <c r="J738" s="7">
        <v>45639</v>
      </c>
      <c r="K738">
        <v>15</v>
      </c>
      <c r="L738" t="s">
        <v>40</v>
      </c>
      <c r="M738" t="s">
        <v>5</v>
      </c>
      <c r="N738" t="s">
        <v>41</v>
      </c>
      <c r="O738" t="s">
        <v>57</v>
      </c>
      <c r="P738" t="s">
        <v>43</v>
      </c>
      <c r="Q738">
        <v>5</v>
      </c>
      <c r="R738">
        <v>10</v>
      </c>
      <c r="S738">
        <v>0</v>
      </c>
      <c r="U738">
        <v>490117</v>
      </c>
      <c r="V738">
        <v>163372</v>
      </c>
      <c r="W738">
        <v>326745</v>
      </c>
      <c r="X738">
        <v>0</v>
      </c>
      <c r="Y738" t="s">
        <v>72</v>
      </c>
    </row>
    <row r="739" spans="1:25" x14ac:dyDescent="0.25">
      <c r="A739">
        <v>738</v>
      </c>
      <c r="B739">
        <v>61793</v>
      </c>
      <c r="C739">
        <v>0</v>
      </c>
      <c r="D739">
        <v>0</v>
      </c>
      <c r="E739" t="s">
        <v>836</v>
      </c>
      <c r="F739" t="s">
        <v>837</v>
      </c>
      <c r="G739">
        <v>1</v>
      </c>
      <c r="H739" s="6">
        <v>3063409</v>
      </c>
      <c r="I739" s="7">
        <v>45639</v>
      </c>
      <c r="J739" s="7">
        <v>45639</v>
      </c>
      <c r="K739">
        <v>15</v>
      </c>
      <c r="L739" t="s">
        <v>40</v>
      </c>
      <c r="M739" t="s">
        <v>5</v>
      </c>
      <c r="N739" t="s">
        <v>41</v>
      </c>
      <c r="O739" t="s">
        <v>47</v>
      </c>
      <c r="P739" t="s">
        <v>43</v>
      </c>
      <c r="Q739">
        <v>4</v>
      </c>
      <c r="R739">
        <v>11</v>
      </c>
      <c r="S739">
        <v>0</v>
      </c>
      <c r="U739">
        <v>459511</v>
      </c>
      <c r="V739">
        <v>122536</v>
      </c>
      <c r="W739">
        <v>336975</v>
      </c>
      <c r="X739">
        <v>0</v>
      </c>
      <c r="Y739" t="s">
        <v>109</v>
      </c>
    </row>
    <row r="740" spans="1:25" x14ac:dyDescent="0.25">
      <c r="A740">
        <v>739</v>
      </c>
      <c r="B740">
        <v>63511</v>
      </c>
      <c r="C740">
        <v>0</v>
      </c>
      <c r="D740">
        <v>0</v>
      </c>
      <c r="E740" t="s">
        <v>1212</v>
      </c>
      <c r="F740" t="s">
        <v>1213</v>
      </c>
      <c r="G740">
        <v>1</v>
      </c>
      <c r="H740" s="6">
        <v>3620292</v>
      </c>
      <c r="I740" s="7">
        <v>45639</v>
      </c>
      <c r="J740" s="7">
        <v>45639</v>
      </c>
      <c r="K740">
        <v>15</v>
      </c>
      <c r="L740" t="s">
        <v>40</v>
      </c>
      <c r="M740" t="s">
        <v>5</v>
      </c>
      <c r="N740" t="s">
        <v>41</v>
      </c>
      <c r="O740" t="s">
        <v>54</v>
      </c>
      <c r="P740" t="s">
        <v>43</v>
      </c>
      <c r="Q740">
        <v>5</v>
      </c>
      <c r="R740">
        <v>6</v>
      </c>
      <c r="S740">
        <v>4</v>
      </c>
      <c r="U740">
        <v>543044</v>
      </c>
      <c r="V740">
        <v>181015</v>
      </c>
      <c r="W740">
        <v>217218</v>
      </c>
      <c r="X740">
        <v>144812</v>
      </c>
      <c r="Y740" t="s">
        <v>48</v>
      </c>
    </row>
    <row r="741" spans="1:25" x14ac:dyDescent="0.25">
      <c r="A741">
        <v>740</v>
      </c>
      <c r="B741">
        <v>61785</v>
      </c>
      <c r="C741">
        <v>0</v>
      </c>
      <c r="D741">
        <v>0</v>
      </c>
      <c r="E741" t="s">
        <v>1214</v>
      </c>
      <c r="F741" t="s">
        <v>1215</v>
      </c>
      <c r="G741">
        <v>1</v>
      </c>
      <c r="H741" s="6">
        <v>2000000</v>
      </c>
      <c r="I741" s="7">
        <v>45639</v>
      </c>
      <c r="J741" s="7">
        <v>45639</v>
      </c>
      <c r="K741">
        <v>15</v>
      </c>
      <c r="L741" t="s">
        <v>40</v>
      </c>
      <c r="M741" t="s">
        <v>5</v>
      </c>
      <c r="N741" t="s">
        <v>41</v>
      </c>
      <c r="O741" t="s">
        <v>77</v>
      </c>
      <c r="P741" t="s">
        <v>43</v>
      </c>
      <c r="Q741">
        <v>7</v>
      </c>
      <c r="R741">
        <v>8</v>
      </c>
      <c r="S741">
        <v>0</v>
      </c>
      <c r="U741">
        <v>300000</v>
      </c>
      <c r="V741">
        <v>140000</v>
      </c>
      <c r="W741">
        <v>160000</v>
      </c>
      <c r="X741">
        <v>0</v>
      </c>
      <c r="Y741" t="s">
        <v>94</v>
      </c>
    </row>
    <row r="742" spans="1:25" x14ac:dyDescent="0.25">
      <c r="A742">
        <v>741</v>
      </c>
      <c r="B742">
        <v>61757</v>
      </c>
      <c r="C742">
        <v>0</v>
      </c>
      <c r="D742">
        <v>0</v>
      </c>
      <c r="E742" t="s">
        <v>1216</v>
      </c>
      <c r="F742" t="s">
        <v>1217</v>
      </c>
      <c r="G742">
        <v>1</v>
      </c>
      <c r="H742" s="6">
        <v>1677004</v>
      </c>
      <c r="I742" s="7">
        <v>45639</v>
      </c>
      <c r="J742" s="7">
        <v>45639</v>
      </c>
      <c r="K742">
        <v>15</v>
      </c>
      <c r="L742" t="s">
        <v>40</v>
      </c>
      <c r="M742" t="s">
        <v>9</v>
      </c>
      <c r="N742" t="s">
        <v>41</v>
      </c>
      <c r="O742" t="s">
        <v>42</v>
      </c>
      <c r="P742" t="s">
        <v>43</v>
      </c>
      <c r="Q742">
        <v>5</v>
      </c>
      <c r="R742">
        <v>10</v>
      </c>
      <c r="S742">
        <v>0</v>
      </c>
      <c r="U742">
        <v>251551</v>
      </c>
      <c r="V742">
        <v>83850</v>
      </c>
      <c r="W742">
        <v>167700</v>
      </c>
      <c r="X742">
        <v>0</v>
      </c>
      <c r="Y742" t="s">
        <v>112</v>
      </c>
    </row>
    <row r="743" spans="1:25" x14ac:dyDescent="0.25">
      <c r="A743">
        <v>742</v>
      </c>
      <c r="B743">
        <v>61758</v>
      </c>
      <c r="C743">
        <v>0</v>
      </c>
      <c r="D743">
        <v>0</v>
      </c>
      <c r="E743" t="s">
        <v>1216</v>
      </c>
      <c r="F743" t="s">
        <v>1217</v>
      </c>
      <c r="G743">
        <v>1</v>
      </c>
      <c r="H743" s="6">
        <v>1314099</v>
      </c>
      <c r="I743" s="7">
        <v>45639</v>
      </c>
      <c r="J743" s="7">
        <v>45639</v>
      </c>
      <c r="K743">
        <v>15</v>
      </c>
      <c r="L743" t="s">
        <v>40</v>
      </c>
      <c r="M743" t="s">
        <v>9</v>
      </c>
      <c r="N743" t="s">
        <v>41</v>
      </c>
      <c r="O743" t="s">
        <v>42</v>
      </c>
      <c r="P743" t="s">
        <v>43</v>
      </c>
      <c r="Q743">
        <v>5</v>
      </c>
      <c r="R743">
        <v>10</v>
      </c>
      <c r="S743">
        <v>0</v>
      </c>
      <c r="U743">
        <v>197115</v>
      </c>
      <c r="V743">
        <v>65705</v>
      </c>
      <c r="W743">
        <v>131410</v>
      </c>
      <c r="X743">
        <v>0</v>
      </c>
      <c r="Y743" t="s">
        <v>112</v>
      </c>
    </row>
    <row r="744" spans="1:25" x14ac:dyDescent="0.25">
      <c r="A744">
        <v>743</v>
      </c>
      <c r="B744">
        <v>61437</v>
      </c>
      <c r="C744">
        <v>0</v>
      </c>
      <c r="D744">
        <v>0</v>
      </c>
      <c r="E744" t="s">
        <v>1218</v>
      </c>
      <c r="F744" t="s">
        <v>1219</v>
      </c>
      <c r="G744">
        <v>1</v>
      </c>
      <c r="H744" s="6">
        <v>36159402</v>
      </c>
      <c r="I744" s="7">
        <v>45639</v>
      </c>
      <c r="J744" s="7">
        <v>45639</v>
      </c>
      <c r="K744" t="s">
        <v>524</v>
      </c>
      <c r="L744" t="s">
        <v>40</v>
      </c>
      <c r="M744" t="s">
        <v>5</v>
      </c>
      <c r="N744" t="s">
        <v>41</v>
      </c>
      <c r="O744" t="s">
        <v>77</v>
      </c>
      <c r="P744" t="s">
        <v>43</v>
      </c>
      <c r="Q744">
        <v>1.8</v>
      </c>
      <c r="R744">
        <v>0</v>
      </c>
      <c r="S744">
        <v>0</v>
      </c>
      <c r="U744">
        <v>650869</v>
      </c>
      <c r="V744">
        <v>650869</v>
      </c>
      <c r="W744">
        <v>0</v>
      </c>
      <c r="X744">
        <v>0</v>
      </c>
      <c r="Y744" t="s">
        <v>48</v>
      </c>
    </row>
    <row r="745" spans="1:25" x14ac:dyDescent="0.25">
      <c r="A745">
        <v>744</v>
      </c>
      <c r="B745">
        <v>61954</v>
      </c>
      <c r="C745">
        <v>0</v>
      </c>
      <c r="D745">
        <v>0</v>
      </c>
      <c r="E745" t="s">
        <v>279</v>
      </c>
      <c r="F745" t="s">
        <v>280</v>
      </c>
      <c r="G745">
        <v>1</v>
      </c>
      <c r="H745" s="6">
        <v>16705051</v>
      </c>
      <c r="I745" s="7">
        <v>45639</v>
      </c>
      <c r="J745" s="7">
        <v>45639</v>
      </c>
      <c r="K745" t="s">
        <v>80</v>
      </c>
      <c r="L745" t="s">
        <v>40</v>
      </c>
      <c r="M745" t="s">
        <v>5</v>
      </c>
      <c r="N745" t="s">
        <v>41</v>
      </c>
      <c r="O745" t="s">
        <v>57</v>
      </c>
      <c r="P745" t="s">
        <v>43</v>
      </c>
      <c r="Q745">
        <v>6.8</v>
      </c>
      <c r="R745">
        <v>0</v>
      </c>
      <c r="S745">
        <v>0</v>
      </c>
      <c r="U745">
        <v>1135943</v>
      </c>
      <c r="V745">
        <v>1135943</v>
      </c>
      <c r="W745">
        <v>0</v>
      </c>
      <c r="X745">
        <v>0</v>
      </c>
      <c r="Y745" t="s">
        <v>81</v>
      </c>
    </row>
    <row r="746" spans="1:25" x14ac:dyDescent="0.25">
      <c r="A746">
        <v>745</v>
      </c>
      <c r="B746">
        <v>61802</v>
      </c>
      <c r="C746">
        <v>0</v>
      </c>
      <c r="D746">
        <v>0</v>
      </c>
      <c r="E746" t="s">
        <v>848</v>
      </c>
      <c r="F746" t="s">
        <v>849</v>
      </c>
      <c r="G746">
        <v>1</v>
      </c>
      <c r="H746" s="6">
        <v>433568</v>
      </c>
      <c r="I746" s="7">
        <v>45639</v>
      </c>
      <c r="J746" s="7">
        <v>45639</v>
      </c>
      <c r="K746">
        <v>15</v>
      </c>
      <c r="L746" t="s">
        <v>40</v>
      </c>
      <c r="M746" t="s">
        <v>5</v>
      </c>
      <c r="N746" t="s">
        <v>41</v>
      </c>
      <c r="O746" t="s">
        <v>47</v>
      </c>
      <c r="P746" t="s">
        <v>43</v>
      </c>
      <c r="Q746">
        <v>4</v>
      </c>
      <c r="R746">
        <v>11</v>
      </c>
      <c r="S746">
        <v>0</v>
      </c>
      <c r="U746">
        <v>65035</v>
      </c>
      <c r="V746">
        <v>17343</v>
      </c>
      <c r="W746">
        <v>47692</v>
      </c>
      <c r="X746">
        <v>0</v>
      </c>
      <c r="Y746" t="s">
        <v>109</v>
      </c>
    </row>
    <row r="747" spans="1:25" x14ac:dyDescent="0.25">
      <c r="A747">
        <v>746</v>
      </c>
      <c r="B747">
        <v>61902</v>
      </c>
      <c r="C747">
        <v>0</v>
      </c>
      <c r="D747">
        <v>0</v>
      </c>
      <c r="E747" t="s">
        <v>1220</v>
      </c>
      <c r="F747" t="s">
        <v>1221</v>
      </c>
      <c r="G747">
        <v>1</v>
      </c>
      <c r="H747" s="6">
        <v>35000000</v>
      </c>
      <c r="I747" s="7">
        <v>45639</v>
      </c>
      <c r="J747" s="7">
        <v>45639</v>
      </c>
      <c r="K747">
        <v>15</v>
      </c>
      <c r="L747" t="s">
        <v>40</v>
      </c>
      <c r="M747" t="s">
        <v>5</v>
      </c>
      <c r="N747" t="s">
        <v>41</v>
      </c>
      <c r="O747" t="s">
        <v>57</v>
      </c>
      <c r="P747" t="s">
        <v>43</v>
      </c>
      <c r="Q747">
        <v>4</v>
      </c>
      <c r="R747">
        <v>11</v>
      </c>
      <c r="S747">
        <v>0</v>
      </c>
      <c r="U747">
        <v>5250000</v>
      </c>
      <c r="V747">
        <v>1400000</v>
      </c>
      <c r="W747">
        <v>3850000</v>
      </c>
      <c r="X747">
        <v>0</v>
      </c>
      <c r="Y747" t="s">
        <v>48</v>
      </c>
    </row>
    <row r="748" spans="1:25" x14ac:dyDescent="0.25">
      <c r="A748">
        <v>747</v>
      </c>
      <c r="B748">
        <v>61792</v>
      </c>
      <c r="C748">
        <v>0</v>
      </c>
      <c r="D748">
        <v>0</v>
      </c>
      <c r="E748" t="s">
        <v>1222</v>
      </c>
      <c r="F748" t="s">
        <v>1223</v>
      </c>
      <c r="G748">
        <v>1</v>
      </c>
      <c r="H748" s="6">
        <v>1667368</v>
      </c>
      <c r="I748" s="7">
        <v>45639</v>
      </c>
      <c r="J748" s="7">
        <v>45639</v>
      </c>
      <c r="K748">
        <v>5</v>
      </c>
      <c r="L748" t="s">
        <v>40</v>
      </c>
      <c r="M748" t="s">
        <v>8</v>
      </c>
      <c r="N748" t="s">
        <v>41</v>
      </c>
      <c r="O748" t="s">
        <v>347</v>
      </c>
      <c r="P748" t="s">
        <v>43</v>
      </c>
      <c r="Q748">
        <v>5</v>
      </c>
      <c r="R748">
        <v>0</v>
      </c>
      <c r="S748">
        <v>0</v>
      </c>
      <c r="U748">
        <v>83368</v>
      </c>
      <c r="V748">
        <v>83368</v>
      </c>
      <c r="W748">
        <v>0</v>
      </c>
      <c r="X748">
        <v>0</v>
      </c>
      <c r="Y748" t="s">
        <v>44</v>
      </c>
    </row>
    <row r="749" spans="1:25" x14ac:dyDescent="0.25">
      <c r="A749">
        <v>748</v>
      </c>
      <c r="B749">
        <v>61759</v>
      </c>
      <c r="C749">
        <v>0</v>
      </c>
      <c r="D749">
        <v>0</v>
      </c>
      <c r="E749" t="s">
        <v>1224</v>
      </c>
      <c r="F749" t="s">
        <v>1225</v>
      </c>
      <c r="G749">
        <v>1</v>
      </c>
      <c r="H749" s="6">
        <v>5000000</v>
      </c>
      <c r="I749" s="7">
        <v>45639</v>
      </c>
      <c r="J749" s="7">
        <v>45639</v>
      </c>
      <c r="K749">
        <v>8</v>
      </c>
      <c r="L749" t="s">
        <v>40</v>
      </c>
      <c r="M749" t="s">
        <v>7</v>
      </c>
      <c r="N749" t="s">
        <v>41</v>
      </c>
      <c r="O749" t="s">
        <v>64</v>
      </c>
      <c r="P749" t="s">
        <v>43</v>
      </c>
      <c r="Q749">
        <v>8</v>
      </c>
      <c r="R749">
        <v>0</v>
      </c>
      <c r="S749">
        <v>0</v>
      </c>
      <c r="U749">
        <v>400000</v>
      </c>
      <c r="V749">
        <v>400000</v>
      </c>
      <c r="W749">
        <v>0</v>
      </c>
      <c r="X749">
        <v>0</v>
      </c>
      <c r="Y749" t="s">
        <v>48</v>
      </c>
    </row>
    <row r="750" spans="1:25" x14ac:dyDescent="0.25">
      <c r="A750">
        <v>749</v>
      </c>
      <c r="B750">
        <v>61735</v>
      </c>
      <c r="C750">
        <v>0</v>
      </c>
      <c r="D750">
        <v>0</v>
      </c>
      <c r="E750" t="s">
        <v>1226</v>
      </c>
      <c r="F750" t="s">
        <v>1227</v>
      </c>
      <c r="G750">
        <v>1</v>
      </c>
      <c r="H750" s="6">
        <v>25000000</v>
      </c>
      <c r="I750" s="7">
        <v>45639</v>
      </c>
      <c r="J750" s="7">
        <v>45639</v>
      </c>
      <c r="K750">
        <v>15</v>
      </c>
      <c r="L750" t="s">
        <v>40</v>
      </c>
      <c r="M750" t="s">
        <v>7</v>
      </c>
      <c r="N750" t="s">
        <v>41</v>
      </c>
      <c r="O750" t="s">
        <v>64</v>
      </c>
      <c r="P750" t="s">
        <v>43</v>
      </c>
      <c r="Q750">
        <v>10</v>
      </c>
      <c r="R750">
        <v>5</v>
      </c>
      <c r="S750">
        <v>0</v>
      </c>
      <c r="U750">
        <v>3750000</v>
      </c>
      <c r="V750">
        <v>2500000</v>
      </c>
      <c r="W750">
        <v>1250000</v>
      </c>
      <c r="X750">
        <v>0</v>
      </c>
      <c r="Y750" t="s">
        <v>48</v>
      </c>
    </row>
    <row r="751" spans="1:25" x14ac:dyDescent="0.25">
      <c r="A751">
        <v>750</v>
      </c>
      <c r="B751">
        <v>61871</v>
      </c>
      <c r="C751">
        <v>0</v>
      </c>
      <c r="D751">
        <v>0</v>
      </c>
      <c r="E751" t="s">
        <v>1228</v>
      </c>
      <c r="F751" t="s">
        <v>1229</v>
      </c>
      <c r="G751">
        <v>1</v>
      </c>
      <c r="H751" s="6">
        <v>82729798</v>
      </c>
      <c r="I751" s="7">
        <v>45639</v>
      </c>
      <c r="J751" s="7">
        <v>45639</v>
      </c>
      <c r="K751">
        <v>6</v>
      </c>
      <c r="L751" t="s">
        <v>40</v>
      </c>
      <c r="M751" t="s">
        <v>5</v>
      </c>
      <c r="N751" t="s">
        <v>41</v>
      </c>
      <c r="O751" t="s">
        <v>47</v>
      </c>
      <c r="P751" t="s">
        <v>43</v>
      </c>
      <c r="Q751">
        <v>6</v>
      </c>
      <c r="R751">
        <v>0</v>
      </c>
      <c r="S751">
        <v>0</v>
      </c>
      <c r="U751">
        <v>4963788</v>
      </c>
      <c r="V751">
        <v>4963788</v>
      </c>
      <c r="W751">
        <v>0</v>
      </c>
      <c r="X751">
        <v>0</v>
      </c>
      <c r="Y751" t="s">
        <v>48</v>
      </c>
    </row>
    <row r="752" spans="1:25" x14ac:dyDescent="0.25">
      <c r="A752">
        <v>751</v>
      </c>
      <c r="B752">
        <v>61783</v>
      </c>
      <c r="C752">
        <v>0</v>
      </c>
      <c r="D752">
        <v>0</v>
      </c>
      <c r="E752" t="s">
        <v>1230</v>
      </c>
      <c r="F752" t="s">
        <v>1231</v>
      </c>
      <c r="G752">
        <v>1</v>
      </c>
      <c r="H752" s="6">
        <v>56127255</v>
      </c>
      <c r="I752" s="7">
        <v>45639</v>
      </c>
      <c r="J752" s="7">
        <v>45639</v>
      </c>
      <c r="K752">
        <v>15</v>
      </c>
      <c r="L752" t="s">
        <v>40</v>
      </c>
      <c r="M752" t="s">
        <v>5</v>
      </c>
      <c r="N752" t="s">
        <v>41</v>
      </c>
      <c r="O752" t="s">
        <v>54</v>
      </c>
      <c r="P752" t="s">
        <v>43</v>
      </c>
      <c r="Q752">
        <v>7</v>
      </c>
      <c r="R752">
        <v>8</v>
      </c>
      <c r="S752">
        <v>0</v>
      </c>
      <c r="U752">
        <v>8419088</v>
      </c>
      <c r="V752">
        <v>3928908</v>
      </c>
      <c r="W752">
        <v>4490180</v>
      </c>
      <c r="X752">
        <v>0</v>
      </c>
      <c r="Y752" t="s">
        <v>229</v>
      </c>
    </row>
    <row r="753" spans="1:25" x14ac:dyDescent="0.25">
      <c r="A753">
        <v>752</v>
      </c>
      <c r="B753">
        <v>61778</v>
      </c>
      <c r="C753">
        <v>0</v>
      </c>
      <c r="D753">
        <v>0</v>
      </c>
      <c r="E753" t="s">
        <v>1232</v>
      </c>
      <c r="F753" t="s">
        <v>1233</v>
      </c>
      <c r="G753">
        <v>1</v>
      </c>
      <c r="H753" s="6">
        <v>95000000</v>
      </c>
      <c r="I753" s="7">
        <v>45639</v>
      </c>
      <c r="J753" s="7">
        <v>45639</v>
      </c>
      <c r="K753">
        <v>15</v>
      </c>
      <c r="L753" t="s">
        <v>40</v>
      </c>
      <c r="M753" t="s">
        <v>5</v>
      </c>
      <c r="N753" t="s">
        <v>41</v>
      </c>
      <c r="O753" t="s">
        <v>54</v>
      </c>
      <c r="P753" t="s">
        <v>43</v>
      </c>
      <c r="Q753">
        <v>3.7</v>
      </c>
      <c r="R753">
        <v>11.3</v>
      </c>
      <c r="S753">
        <v>0</v>
      </c>
      <c r="U753">
        <v>14250000</v>
      </c>
      <c r="V753">
        <v>3515000</v>
      </c>
      <c r="W753">
        <v>10735000</v>
      </c>
      <c r="X753">
        <v>0</v>
      </c>
      <c r="Y753" t="s">
        <v>67</v>
      </c>
    </row>
    <row r="754" spans="1:25" x14ac:dyDescent="0.25">
      <c r="A754">
        <v>753</v>
      </c>
      <c r="B754">
        <v>61824</v>
      </c>
      <c r="C754">
        <v>0</v>
      </c>
      <c r="D754">
        <v>0</v>
      </c>
      <c r="E754" t="s">
        <v>1234</v>
      </c>
      <c r="F754" t="s">
        <v>1235</v>
      </c>
      <c r="G754">
        <v>1</v>
      </c>
      <c r="H754" s="6">
        <v>61437737</v>
      </c>
      <c r="I754" s="7">
        <v>45639</v>
      </c>
      <c r="J754" s="7">
        <v>45639</v>
      </c>
      <c r="K754">
        <v>15</v>
      </c>
      <c r="L754" t="s">
        <v>40</v>
      </c>
      <c r="M754" t="s">
        <v>5</v>
      </c>
      <c r="N754" t="s">
        <v>41</v>
      </c>
      <c r="O754" t="s">
        <v>57</v>
      </c>
      <c r="P754" t="s">
        <v>43</v>
      </c>
      <c r="Q754">
        <v>5</v>
      </c>
      <c r="R754">
        <v>10</v>
      </c>
      <c r="S754">
        <v>0</v>
      </c>
      <c r="U754">
        <v>9215661</v>
      </c>
      <c r="V754">
        <v>3071887</v>
      </c>
      <c r="W754">
        <v>6143774</v>
      </c>
      <c r="X754">
        <v>0</v>
      </c>
      <c r="Y754" t="s">
        <v>229</v>
      </c>
    </row>
    <row r="755" spans="1:25" x14ac:dyDescent="0.25">
      <c r="A755">
        <v>754</v>
      </c>
      <c r="B755">
        <v>61808</v>
      </c>
      <c r="C755">
        <v>0</v>
      </c>
      <c r="D755">
        <v>0</v>
      </c>
      <c r="E755" t="s">
        <v>1236</v>
      </c>
      <c r="F755" t="s">
        <v>1237</v>
      </c>
      <c r="G755">
        <v>1</v>
      </c>
      <c r="H755" s="6">
        <v>5000000</v>
      </c>
      <c r="I755" s="7">
        <v>45639</v>
      </c>
      <c r="J755" s="7">
        <v>45639</v>
      </c>
      <c r="K755">
        <v>15</v>
      </c>
      <c r="L755" t="s">
        <v>40</v>
      </c>
      <c r="M755" t="s">
        <v>6</v>
      </c>
      <c r="N755" t="s">
        <v>41</v>
      </c>
      <c r="O755" t="s">
        <v>64</v>
      </c>
      <c r="P755" t="s">
        <v>43</v>
      </c>
      <c r="Q755">
        <v>15</v>
      </c>
      <c r="R755">
        <v>0</v>
      </c>
      <c r="S755">
        <v>0</v>
      </c>
      <c r="U755">
        <v>750000</v>
      </c>
      <c r="V755">
        <v>750000</v>
      </c>
      <c r="W755">
        <v>0</v>
      </c>
      <c r="X755">
        <v>0</v>
      </c>
      <c r="Y755" t="s">
        <v>48</v>
      </c>
    </row>
    <row r="756" spans="1:25" x14ac:dyDescent="0.25">
      <c r="A756">
        <v>755</v>
      </c>
      <c r="B756">
        <v>61809</v>
      </c>
      <c r="C756">
        <v>0</v>
      </c>
      <c r="D756">
        <v>0</v>
      </c>
      <c r="E756" t="s">
        <v>1236</v>
      </c>
      <c r="F756" t="s">
        <v>1237</v>
      </c>
      <c r="G756">
        <v>1</v>
      </c>
      <c r="H756" s="6">
        <v>1764706</v>
      </c>
      <c r="I756" s="7">
        <v>45639</v>
      </c>
      <c r="J756" s="7">
        <v>45639</v>
      </c>
      <c r="K756">
        <v>15</v>
      </c>
      <c r="L756" t="s">
        <v>40</v>
      </c>
      <c r="M756" t="s">
        <v>6</v>
      </c>
      <c r="N756" t="s">
        <v>41</v>
      </c>
      <c r="O756" t="s">
        <v>64</v>
      </c>
      <c r="P756" t="s">
        <v>43</v>
      </c>
      <c r="Q756">
        <v>15</v>
      </c>
      <c r="R756">
        <v>0</v>
      </c>
      <c r="S756">
        <v>0</v>
      </c>
      <c r="U756">
        <v>264706</v>
      </c>
      <c r="V756">
        <v>264706</v>
      </c>
      <c r="W756">
        <v>0</v>
      </c>
      <c r="X756">
        <v>0</v>
      </c>
      <c r="Y756" t="s">
        <v>48</v>
      </c>
    </row>
    <row r="757" spans="1:25" x14ac:dyDescent="0.25">
      <c r="A757">
        <v>756</v>
      </c>
      <c r="B757">
        <v>61827</v>
      </c>
      <c r="C757">
        <v>0</v>
      </c>
      <c r="D757">
        <v>0</v>
      </c>
      <c r="E757" t="s">
        <v>1238</v>
      </c>
      <c r="F757" t="s">
        <v>1239</v>
      </c>
      <c r="G757">
        <v>1</v>
      </c>
      <c r="H757" s="6">
        <v>4392282</v>
      </c>
      <c r="I757" s="7">
        <v>45639</v>
      </c>
      <c r="J757" s="7">
        <v>45639</v>
      </c>
      <c r="K757">
        <v>15</v>
      </c>
      <c r="L757" t="s">
        <v>40</v>
      </c>
      <c r="M757" t="s">
        <v>5</v>
      </c>
      <c r="N757" t="s">
        <v>41</v>
      </c>
      <c r="O757" t="s">
        <v>57</v>
      </c>
      <c r="P757" t="s">
        <v>43</v>
      </c>
      <c r="Q757">
        <v>5</v>
      </c>
      <c r="R757">
        <v>10</v>
      </c>
      <c r="S757">
        <v>0</v>
      </c>
      <c r="U757">
        <v>658842</v>
      </c>
      <c r="V757">
        <v>219614</v>
      </c>
      <c r="W757">
        <v>439228</v>
      </c>
      <c r="X757">
        <v>0</v>
      </c>
      <c r="Y757" t="s">
        <v>229</v>
      </c>
    </row>
    <row r="758" spans="1:25" x14ac:dyDescent="0.25">
      <c r="A758">
        <v>757</v>
      </c>
      <c r="B758">
        <v>61804</v>
      </c>
      <c r="C758">
        <v>0</v>
      </c>
      <c r="D758">
        <v>0</v>
      </c>
      <c r="E758" t="s">
        <v>1240</v>
      </c>
      <c r="F758" t="s">
        <v>1241</v>
      </c>
      <c r="G758">
        <v>1</v>
      </c>
      <c r="H758" s="6">
        <v>5000000</v>
      </c>
      <c r="I758" s="7">
        <v>45639</v>
      </c>
      <c r="J758" s="7">
        <v>45639</v>
      </c>
      <c r="K758">
        <v>7</v>
      </c>
      <c r="L758" t="s">
        <v>40</v>
      </c>
      <c r="M758" t="s">
        <v>1</v>
      </c>
      <c r="N758" t="s">
        <v>41</v>
      </c>
      <c r="O758" t="s">
        <v>87</v>
      </c>
      <c r="P758" t="s">
        <v>43</v>
      </c>
      <c r="Q758">
        <v>7</v>
      </c>
      <c r="R758">
        <v>0</v>
      </c>
      <c r="S758">
        <v>0</v>
      </c>
      <c r="U758">
        <v>350000</v>
      </c>
      <c r="V758">
        <v>350000</v>
      </c>
      <c r="W758">
        <v>0</v>
      </c>
      <c r="X758">
        <v>0</v>
      </c>
      <c r="Y758" t="s">
        <v>390</v>
      </c>
    </row>
    <row r="759" spans="1:25" x14ac:dyDescent="0.25">
      <c r="A759">
        <v>758</v>
      </c>
      <c r="B759">
        <v>61805</v>
      </c>
      <c r="C759">
        <v>0</v>
      </c>
      <c r="D759">
        <v>0</v>
      </c>
      <c r="E759" t="s">
        <v>1240</v>
      </c>
      <c r="F759" t="s">
        <v>1241</v>
      </c>
      <c r="G759">
        <v>1</v>
      </c>
      <c r="H759" s="6">
        <v>652715</v>
      </c>
      <c r="I759" s="7">
        <v>45639</v>
      </c>
      <c r="J759" s="7">
        <v>45639</v>
      </c>
      <c r="K759">
        <v>7</v>
      </c>
      <c r="L759" t="s">
        <v>40</v>
      </c>
      <c r="M759" t="s">
        <v>1</v>
      </c>
      <c r="N759" t="s">
        <v>41</v>
      </c>
      <c r="O759" t="s">
        <v>87</v>
      </c>
      <c r="P759" t="s">
        <v>43</v>
      </c>
      <c r="Q759">
        <v>7</v>
      </c>
      <c r="R759">
        <v>0</v>
      </c>
      <c r="S759">
        <v>0</v>
      </c>
      <c r="U759">
        <v>45690</v>
      </c>
      <c r="V759">
        <v>45690</v>
      </c>
      <c r="W759">
        <v>0</v>
      </c>
      <c r="X759">
        <v>0</v>
      </c>
      <c r="Y759" t="s">
        <v>390</v>
      </c>
    </row>
    <row r="760" spans="1:25" x14ac:dyDescent="0.25">
      <c r="A760">
        <v>759</v>
      </c>
      <c r="B760">
        <v>61794</v>
      </c>
      <c r="C760">
        <v>0</v>
      </c>
      <c r="D760">
        <v>0</v>
      </c>
      <c r="E760" t="s">
        <v>588</v>
      </c>
      <c r="F760" t="s">
        <v>589</v>
      </c>
      <c r="G760">
        <v>1</v>
      </c>
      <c r="H760" s="6">
        <v>198733</v>
      </c>
      <c r="I760" s="7">
        <v>45639</v>
      </c>
      <c r="J760" s="7">
        <v>45639</v>
      </c>
      <c r="K760">
        <v>15</v>
      </c>
      <c r="L760" t="s">
        <v>40</v>
      </c>
      <c r="M760" t="s">
        <v>5</v>
      </c>
      <c r="N760" t="s">
        <v>41</v>
      </c>
      <c r="O760" t="s">
        <v>47</v>
      </c>
      <c r="P760" t="s">
        <v>43</v>
      </c>
      <c r="Q760">
        <v>4</v>
      </c>
      <c r="R760">
        <v>11</v>
      </c>
      <c r="S760">
        <v>0</v>
      </c>
      <c r="U760">
        <v>29810</v>
      </c>
      <c r="V760">
        <v>7949</v>
      </c>
      <c r="W760">
        <v>21861</v>
      </c>
      <c r="X760">
        <v>0</v>
      </c>
      <c r="Y760" t="s">
        <v>109</v>
      </c>
    </row>
    <row r="761" spans="1:25" x14ac:dyDescent="0.25">
      <c r="A761">
        <v>760</v>
      </c>
      <c r="B761">
        <v>61901</v>
      </c>
      <c r="C761">
        <v>0</v>
      </c>
      <c r="D761">
        <v>0</v>
      </c>
      <c r="E761" t="s">
        <v>1242</v>
      </c>
      <c r="F761" t="s">
        <v>1243</v>
      </c>
      <c r="G761">
        <v>1</v>
      </c>
      <c r="H761" s="6">
        <v>15000000</v>
      </c>
      <c r="I761" s="7">
        <v>45639</v>
      </c>
      <c r="J761" s="7">
        <v>45639</v>
      </c>
      <c r="K761">
        <v>15</v>
      </c>
      <c r="L761" t="s">
        <v>40</v>
      </c>
      <c r="M761" t="s">
        <v>5</v>
      </c>
      <c r="N761" t="s">
        <v>41</v>
      </c>
      <c r="O761" t="s">
        <v>57</v>
      </c>
      <c r="P761" t="s">
        <v>43</v>
      </c>
      <c r="Q761">
        <v>4</v>
      </c>
      <c r="R761">
        <v>11</v>
      </c>
      <c r="S761">
        <v>0</v>
      </c>
      <c r="U761">
        <v>2250000</v>
      </c>
      <c r="V761">
        <v>600000</v>
      </c>
      <c r="W761">
        <v>1650000</v>
      </c>
      <c r="X761">
        <v>0</v>
      </c>
      <c r="Y761" t="s">
        <v>48</v>
      </c>
    </row>
    <row r="762" spans="1:25" x14ac:dyDescent="0.25">
      <c r="A762">
        <v>761</v>
      </c>
      <c r="B762">
        <v>61784</v>
      </c>
      <c r="C762">
        <v>0</v>
      </c>
      <c r="D762">
        <v>0</v>
      </c>
      <c r="E762" t="s">
        <v>1244</v>
      </c>
      <c r="F762" t="s">
        <v>1245</v>
      </c>
      <c r="G762">
        <v>1</v>
      </c>
      <c r="H762" s="6">
        <v>4200000</v>
      </c>
      <c r="I762" s="7">
        <v>45639</v>
      </c>
      <c r="J762" s="7">
        <v>45639</v>
      </c>
      <c r="K762">
        <v>15</v>
      </c>
      <c r="L762" t="s">
        <v>40</v>
      </c>
      <c r="M762" t="s">
        <v>5</v>
      </c>
      <c r="N762" t="s">
        <v>41</v>
      </c>
      <c r="O762" t="s">
        <v>77</v>
      </c>
      <c r="P762" t="s">
        <v>43</v>
      </c>
      <c r="Q762">
        <v>7</v>
      </c>
      <c r="R762">
        <v>8</v>
      </c>
      <c r="S762">
        <v>0</v>
      </c>
      <c r="U762">
        <v>630000</v>
      </c>
      <c r="V762">
        <v>294000</v>
      </c>
      <c r="W762">
        <v>336000</v>
      </c>
      <c r="X762">
        <v>0</v>
      </c>
      <c r="Y762" t="s">
        <v>94</v>
      </c>
    </row>
    <row r="763" spans="1:25" x14ac:dyDescent="0.25">
      <c r="A763">
        <v>762</v>
      </c>
      <c r="B763">
        <v>61812</v>
      </c>
      <c r="C763">
        <v>0</v>
      </c>
      <c r="D763">
        <v>0</v>
      </c>
      <c r="E763" t="s">
        <v>1246</v>
      </c>
      <c r="F763" t="s">
        <v>1247</v>
      </c>
      <c r="G763">
        <v>1</v>
      </c>
      <c r="H763" s="6">
        <v>5000000</v>
      </c>
      <c r="I763" s="7">
        <v>45639</v>
      </c>
      <c r="J763" s="7">
        <v>45639</v>
      </c>
      <c r="K763">
        <v>5</v>
      </c>
      <c r="L763" t="s">
        <v>40</v>
      </c>
      <c r="M763" t="s">
        <v>5</v>
      </c>
      <c r="N763" t="s">
        <v>41</v>
      </c>
      <c r="O763" t="s">
        <v>57</v>
      </c>
      <c r="P763" t="s">
        <v>43</v>
      </c>
      <c r="Q763">
        <v>5</v>
      </c>
      <c r="R763">
        <v>0</v>
      </c>
      <c r="S763">
        <v>0</v>
      </c>
      <c r="U763">
        <v>250000</v>
      </c>
      <c r="V763">
        <v>250000</v>
      </c>
      <c r="W763">
        <v>0</v>
      </c>
      <c r="X763">
        <v>0</v>
      </c>
      <c r="Y763" t="s">
        <v>48</v>
      </c>
    </row>
    <row r="764" spans="1:25" x14ac:dyDescent="0.25">
      <c r="A764">
        <v>763</v>
      </c>
      <c r="B764">
        <v>61813</v>
      </c>
      <c r="C764">
        <v>0</v>
      </c>
      <c r="D764">
        <v>0</v>
      </c>
      <c r="E764" t="s">
        <v>1246</v>
      </c>
      <c r="F764" t="s">
        <v>1247</v>
      </c>
      <c r="G764">
        <v>1</v>
      </c>
      <c r="H764" s="6">
        <v>5000000</v>
      </c>
      <c r="I764" s="7">
        <v>45639</v>
      </c>
      <c r="J764" s="7">
        <v>45639</v>
      </c>
      <c r="K764">
        <v>5</v>
      </c>
      <c r="L764" t="s">
        <v>40</v>
      </c>
      <c r="M764" t="s">
        <v>5</v>
      </c>
      <c r="N764" t="s">
        <v>41</v>
      </c>
      <c r="O764" t="s">
        <v>57</v>
      </c>
      <c r="P764" t="s">
        <v>43</v>
      </c>
      <c r="Q764">
        <v>5</v>
      </c>
      <c r="R764">
        <v>0</v>
      </c>
      <c r="S764">
        <v>0</v>
      </c>
      <c r="U764">
        <v>250000</v>
      </c>
      <c r="V764">
        <v>250000</v>
      </c>
      <c r="W764">
        <v>0</v>
      </c>
      <c r="X764">
        <v>0</v>
      </c>
      <c r="Y764" t="s">
        <v>48</v>
      </c>
    </row>
    <row r="765" spans="1:25" x14ac:dyDescent="0.25">
      <c r="A765">
        <v>764</v>
      </c>
      <c r="B765">
        <v>61814</v>
      </c>
      <c r="C765">
        <v>0</v>
      </c>
      <c r="D765">
        <v>0</v>
      </c>
      <c r="E765" t="s">
        <v>1246</v>
      </c>
      <c r="F765" t="s">
        <v>1247</v>
      </c>
      <c r="G765">
        <v>1</v>
      </c>
      <c r="H765" s="6">
        <v>5000000</v>
      </c>
      <c r="I765" s="7">
        <v>45639</v>
      </c>
      <c r="J765" s="7">
        <v>45639</v>
      </c>
      <c r="K765">
        <v>5</v>
      </c>
      <c r="L765" t="s">
        <v>40</v>
      </c>
      <c r="M765" t="s">
        <v>5</v>
      </c>
      <c r="N765" t="s">
        <v>41</v>
      </c>
      <c r="O765" t="s">
        <v>57</v>
      </c>
      <c r="P765" t="s">
        <v>43</v>
      </c>
      <c r="Q765">
        <v>5</v>
      </c>
      <c r="R765">
        <v>0</v>
      </c>
      <c r="S765">
        <v>0</v>
      </c>
      <c r="U765">
        <v>250000</v>
      </c>
      <c r="V765">
        <v>250000</v>
      </c>
      <c r="W765">
        <v>0</v>
      </c>
      <c r="X765">
        <v>0</v>
      </c>
      <c r="Y765" t="s">
        <v>48</v>
      </c>
    </row>
    <row r="766" spans="1:25" x14ac:dyDescent="0.25">
      <c r="A766">
        <v>765</v>
      </c>
      <c r="B766">
        <v>61815</v>
      </c>
      <c r="C766">
        <v>0</v>
      </c>
      <c r="D766">
        <v>0</v>
      </c>
      <c r="E766" t="s">
        <v>1246</v>
      </c>
      <c r="F766" t="s">
        <v>1247</v>
      </c>
      <c r="G766">
        <v>1</v>
      </c>
      <c r="H766" s="6">
        <v>5000000</v>
      </c>
      <c r="I766" s="7">
        <v>45639</v>
      </c>
      <c r="J766" s="7">
        <v>45639</v>
      </c>
      <c r="K766">
        <v>5</v>
      </c>
      <c r="L766" t="s">
        <v>40</v>
      </c>
      <c r="M766" t="s">
        <v>5</v>
      </c>
      <c r="N766" t="s">
        <v>41</v>
      </c>
      <c r="O766" t="s">
        <v>57</v>
      </c>
      <c r="P766" t="s">
        <v>43</v>
      </c>
      <c r="Q766">
        <v>5</v>
      </c>
      <c r="R766">
        <v>0</v>
      </c>
      <c r="S766">
        <v>0</v>
      </c>
      <c r="U766">
        <v>250000</v>
      </c>
      <c r="V766">
        <v>250000</v>
      </c>
      <c r="W766">
        <v>0</v>
      </c>
      <c r="X766">
        <v>0</v>
      </c>
      <c r="Y766" t="s">
        <v>48</v>
      </c>
    </row>
    <row r="767" spans="1:25" x14ac:dyDescent="0.25">
      <c r="A767">
        <v>766</v>
      </c>
      <c r="B767">
        <v>61816</v>
      </c>
      <c r="C767">
        <v>0</v>
      </c>
      <c r="D767">
        <v>0</v>
      </c>
      <c r="E767" t="s">
        <v>1246</v>
      </c>
      <c r="F767" t="s">
        <v>1247</v>
      </c>
      <c r="G767">
        <v>1</v>
      </c>
      <c r="H767" s="6">
        <v>5000000</v>
      </c>
      <c r="I767" s="7">
        <v>45639</v>
      </c>
      <c r="J767" s="7">
        <v>45639</v>
      </c>
      <c r="K767">
        <v>5</v>
      </c>
      <c r="L767" t="s">
        <v>40</v>
      </c>
      <c r="M767" t="s">
        <v>5</v>
      </c>
      <c r="N767" t="s">
        <v>41</v>
      </c>
      <c r="O767" t="s">
        <v>57</v>
      </c>
      <c r="P767" t="s">
        <v>43</v>
      </c>
      <c r="Q767">
        <v>5</v>
      </c>
      <c r="R767">
        <v>0</v>
      </c>
      <c r="S767">
        <v>0</v>
      </c>
      <c r="U767">
        <v>250000</v>
      </c>
      <c r="V767">
        <v>250000</v>
      </c>
      <c r="W767">
        <v>0</v>
      </c>
      <c r="X767">
        <v>0</v>
      </c>
      <c r="Y767" t="s">
        <v>48</v>
      </c>
    </row>
    <row r="768" spans="1:25" x14ac:dyDescent="0.25">
      <c r="A768">
        <v>767</v>
      </c>
      <c r="B768">
        <v>61817</v>
      </c>
      <c r="C768">
        <v>0</v>
      </c>
      <c r="D768">
        <v>0</v>
      </c>
      <c r="E768" t="s">
        <v>1246</v>
      </c>
      <c r="F768" t="s">
        <v>1247</v>
      </c>
      <c r="G768">
        <v>1</v>
      </c>
      <c r="H768" s="6">
        <v>5000000</v>
      </c>
      <c r="I768" s="7">
        <v>45639</v>
      </c>
      <c r="J768" s="7">
        <v>45639</v>
      </c>
      <c r="K768">
        <v>5</v>
      </c>
      <c r="L768" t="s">
        <v>40</v>
      </c>
      <c r="M768" t="s">
        <v>5</v>
      </c>
      <c r="N768" t="s">
        <v>41</v>
      </c>
      <c r="O768" t="s">
        <v>57</v>
      </c>
      <c r="P768" t="s">
        <v>43</v>
      </c>
      <c r="Q768">
        <v>5</v>
      </c>
      <c r="R768">
        <v>0</v>
      </c>
      <c r="S768">
        <v>0</v>
      </c>
      <c r="U768">
        <v>250000</v>
      </c>
      <c r="V768">
        <v>250000</v>
      </c>
      <c r="W768">
        <v>0</v>
      </c>
      <c r="X768">
        <v>0</v>
      </c>
      <c r="Y768" t="s">
        <v>48</v>
      </c>
    </row>
    <row r="769" spans="1:25" x14ac:dyDescent="0.25">
      <c r="A769">
        <v>768</v>
      </c>
      <c r="B769">
        <v>61818</v>
      </c>
      <c r="C769">
        <v>0</v>
      </c>
      <c r="D769">
        <v>0</v>
      </c>
      <c r="E769" t="s">
        <v>1246</v>
      </c>
      <c r="F769" t="s">
        <v>1247</v>
      </c>
      <c r="G769">
        <v>1</v>
      </c>
      <c r="H769" s="6">
        <v>5000000</v>
      </c>
      <c r="I769" s="7">
        <v>45639</v>
      </c>
      <c r="J769" s="7">
        <v>45639</v>
      </c>
      <c r="K769">
        <v>5</v>
      </c>
      <c r="L769" t="s">
        <v>40</v>
      </c>
      <c r="M769" t="s">
        <v>5</v>
      </c>
      <c r="N769" t="s">
        <v>41</v>
      </c>
      <c r="O769" t="s">
        <v>57</v>
      </c>
      <c r="P769" t="s">
        <v>43</v>
      </c>
      <c r="Q769">
        <v>5</v>
      </c>
      <c r="R769">
        <v>0</v>
      </c>
      <c r="S769">
        <v>0</v>
      </c>
      <c r="U769">
        <v>250000</v>
      </c>
      <c r="V769">
        <v>250000</v>
      </c>
      <c r="W769">
        <v>0</v>
      </c>
      <c r="X769">
        <v>0</v>
      </c>
      <c r="Y769" t="s">
        <v>48</v>
      </c>
    </row>
    <row r="770" spans="1:25" x14ac:dyDescent="0.25">
      <c r="A770">
        <v>769</v>
      </c>
      <c r="B770">
        <v>61819</v>
      </c>
      <c r="C770">
        <v>0</v>
      </c>
      <c r="D770">
        <v>0</v>
      </c>
      <c r="E770" t="s">
        <v>1246</v>
      </c>
      <c r="F770" t="s">
        <v>1247</v>
      </c>
      <c r="G770">
        <v>1</v>
      </c>
      <c r="H770" s="6">
        <v>5000000</v>
      </c>
      <c r="I770" s="7">
        <v>45639</v>
      </c>
      <c r="J770" s="7">
        <v>45639</v>
      </c>
      <c r="K770">
        <v>5</v>
      </c>
      <c r="L770" t="s">
        <v>40</v>
      </c>
      <c r="M770" t="s">
        <v>5</v>
      </c>
      <c r="N770" t="s">
        <v>41</v>
      </c>
      <c r="O770" t="s">
        <v>57</v>
      </c>
      <c r="P770" t="s">
        <v>43</v>
      </c>
      <c r="Q770">
        <v>5</v>
      </c>
      <c r="R770">
        <v>0</v>
      </c>
      <c r="S770">
        <v>0</v>
      </c>
      <c r="U770">
        <v>250000</v>
      </c>
      <c r="V770">
        <v>250000</v>
      </c>
      <c r="W770">
        <v>0</v>
      </c>
      <c r="X770">
        <v>0</v>
      </c>
      <c r="Y770" t="s">
        <v>48</v>
      </c>
    </row>
    <row r="771" spans="1:25" x14ac:dyDescent="0.25">
      <c r="A771">
        <v>770</v>
      </c>
      <c r="B771">
        <v>61820</v>
      </c>
      <c r="C771">
        <v>0</v>
      </c>
      <c r="D771">
        <v>0</v>
      </c>
      <c r="E771" t="s">
        <v>1246</v>
      </c>
      <c r="F771" t="s">
        <v>1247</v>
      </c>
      <c r="G771">
        <v>1</v>
      </c>
      <c r="H771" s="6">
        <v>5000000</v>
      </c>
      <c r="I771" s="7">
        <v>45639</v>
      </c>
      <c r="J771" s="7">
        <v>45639</v>
      </c>
      <c r="K771">
        <v>5</v>
      </c>
      <c r="L771" t="s">
        <v>40</v>
      </c>
      <c r="M771" t="s">
        <v>5</v>
      </c>
      <c r="N771" t="s">
        <v>41</v>
      </c>
      <c r="O771" t="s">
        <v>57</v>
      </c>
      <c r="P771" t="s">
        <v>43</v>
      </c>
      <c r="Q771">
        <v>5</v>
      </c>
      <c r="R771">
        <v>0</v>
      </c>
      <c r="S771">
        <v>0</v>
      </c>
      <c r="U771">
        <v>250000</v>
      </c>
      <c r="V771">
        <v>250000</v>
      </c>
      <c r="W771">
        <v>0</v>
      </c>
      <c r="X771">
        <v>0</v>
      </c>
      <c r="Y771" t="s">
        <v>48</v>
      </c>
    </row>
    <row r="772" spans="1:25" x14ac:dyDescent="0.25">
      <c r="A772">
        <v>771</v>
      </c>
      <c r="B772">
        <v>61821</v>
      </c>
      <c r="C772">
        <v>0</v>
      </c>
      <c r="D772">
        <v>0</v>
      </c>
      <c r="E772" t="s">
        <v>1246</v>
      </c>
      <c r="F772" t="s">
        <v>1247</v>
      </c>
      <c r="G772">
        <v>1</v>
      </c>
      <c r="H772" s="6">
        <v>5000000</v>
      </c>
      <c r="I772" s="7">
        <v>45639</v>
      </c>
      <c r="J772" s="7">
        <v>45639</v>
      </c>
      <c r="K772">
        <v>5</v>
      </c>
      <c r="L772" t="s">
        <v>40</v>
      </c>
      <c r="M772" t="s">
        <v>5</v>
      </c>
      <c r="N772" t="s">
        <v>41</v>
      </c>
      <c r="O772" t="s">
        <v>57</v>
      </c>
      <c r="P772" t="s">
        <v>43</v>
      </c>
      <c r="Q772">
        <v>5</v>
      </c>
      <c r="R772">
        <v>0</v>
      </c>
      <c r="S772">
        <v>0</v>
      </c>
      <c r="U772">
        <v>250000</v>
      </c>
      <c r="V772">
        <v>250000</v>
      </c>
      <c r="W772">
        <v>0</v>
      </c>
      <c r="X772">
        <v>0</v>
      </c>
      <c r="Y772" t="s">
        <v>48</v>
      </c>
    </row>
    <row r="773" spans="1:25" x14ac:dyDescent="0.25">
      <c r="A773">
        <v>772</v>
      </c>
      <c r="B773">
        <v>61822</v>
      </c>
      <c r="C773">
        <v>0</v>
      </c>
      <c r="D773">
        <v>0</v>
      </c>
      <c r="E773" t="s">
        <v>1246</v>
      </c>
      <c r="F773" t="s">
        <v>1247</v>
      </c>
      <c r="G773">
        <v>1</v>
      </c>
      <c r="H773" s="6">
        <v>4130187</v>
      </c>
      <c r="I773" s="7">
        <v>45639</v>
      </c>
      <c r="J773" s="7">
        <v>45639</v>
      </c>
      <c r="K773">
        <v>5</v>
      </c>
      <c r="L773" t="s">
        <v>40</v>
      </c>
      <c r="M773" t="s">
        <v>5</v>
      </c>
      <c r="N773" t="s">
        <v>41</v>
      </c>
      <c r="O773" t="s">
        <v>57</v>
      </c>
      <c r="P773" t="s">
        <v>43</v>
      </c>
      <c r="Q773">
        <v>5</v>
      </c>
      <c r="R773">
        <v>0</v>
      </c>
      <c r="S773">
        <v>0</v>
      </c>
      <c r="U773">
        <v>206509</v>
      </c>
      <c r="V773">
        <v>206509</v>
      </c>
      <c r="W773">
        <v>0</v>
      </c>
      <c r="X773">
        <v>0</v>
      </c>
      <c r="Y773" t="s">
        <v>48</v>
      </c>
    </row>
    <row r="774" spans="1:25" x14ac:dyDescent="0.25">
      <c r="A774">
        <v>773</v>
      </c>
      <c r="B774">
        <v>61796</v>
      </c>
      <c r="C774">
        <v>0</v>
      </c>
      <c r="D774">
        <v>0</v>
      </c>
      <c r="E774" t="s">
        <v>795</v>
      </c>
      <c r="F774" t="s">
        <v>796</v>
      </c>
      <c r="G774">
        <v>1</v>
      </c>
      <c r="H774" s="6">
        <v>2454969</v>
      </c>
      <c r="I774" s="7">
        <v>45639</v>
      </c>
      <c r="J774" s="7">
        <v>45639</v>
      </c>
      <c r="K774" t="s">
        <v>167</v>
      </c>
      <c r="L774" t="s">
        <v>40</v>
      </c>
      <c r="M774" t="s">
        <v>7</v>
      </c>
      <c r="N774" t="s">
        <v>41</v>
      </c>
      <c r="O774" t="s">
        <v>64</v>
      </c>
      <c r="P774" t="s">
        <v>43</v>
      </c>
      <c r="Q774">
        <v>5.5</v>
      </c>
      <c r="R774">
        <v>0</v>
      </c>
      <c r="S774">
        <v>0</v>
      </c>
      <c r="U774">
        <v>135023</v>
      </c>
      <c r="V774">
        <v>135023</v>
      </c>
      <c r="W774">
        <v>0</v>
      </c>
      <c r="X774">
        <v>0</v>
      </c>
      <c r="Y774" t="s">
        <v>44</v>
      </c>
    </row>
    <row r="775" spans="1:25" x14ac:dyDescent="0.25">
      <c r="A775">
        <v>774</v>
      </c>
      <c r="B775">
        <v>61797</v>
      </c>
      <c r="C775">
        <v>0</v>
      </c>
      <c r="D775">
        <v>0</v>
      </c>
      <c r="E775" t="s">
        <v>795</v>
      </c>
      <c r="F775" t="s">
        <v>796</v>
      </c>
      <c r="G775">
        <v>1</v>
      </c>
      <c r="H775" s="6">
        <v>7000000</v>
      </c>
      <c r="I775" s="7">
        <v>45639</v>
      </c>
      <c r="J775" s="7">
        <v>45639</v>
      </c>
      <c r="K775" t="s">
        <v>167</v>
      </c>
      <c r="L775" t="s">
        <v>40</v>
      </c>
      <c r="M775" t="s">
        <v>7</v>
      </c>
      <c r="N775" t="s">
        <v>41</v>
      </c>
      <c r="O775" t="s">
        <v>64</v>
      </c>
      <c r="P775" t="s">
        <v>43</v>
      </c>
      <c r="Q775">
        <v>5.5</v>
      </c>
      <c r="R775">
        <v>0</v>
      </c>
      <c r="S775">
        <v>0</v>
      </c>
      <c r="U775">
        <v>385000</v>
      </c>
      <c r="V775">
        <v>385000</v>
      </c>
      <c r="W775">
        <v>0</v>
      </c>
      <c r="X775">
        <v>0</v>
      </c>
      <c r="Y775" t="s">
        <v>44</v>
      </c>
    </row>
    <row r="776" spans="1:25" x14ac:dyDescent="0.25">
      <c r="A776">
        <v>775</v>
      </c>
      <c r="B776">
        <v>61798</v>
      </c>
      <c r="C776">
        <v>0</v>
      </c>
      <c r="D776">
        <v>0</v>
      </c>
      <c r="E776" t="s">
        <v>795</v>
      </c>
      <c r="F776" t="s">
        <v>796</v>
      </c>
      <c r="G776">
        <v>1</v>
      </c>
      <c r="H776" s="6">
        <v>7000000</v>
      </c>
      <c r="I776" s="7">
        <v>45639</v>
      </c>
      <c r="J776" s="7">
        <v>45639</v>
      </c>
      <c r="K776" t="s">
        <v>167</v>
      </c>
      <c r="L776" t="s">
        <v>40</v>
      </c>
      <c r="M776" t="s">
        <v>7</v>
      </c>
      <c r="N776" t="s">
        <v>41</v>
      </c>
      <c r="O776" t="s">
        <v>64</v>
      </c>
      <c r="P776" t="s">
        <v>43</v>
      </c>
      <c r="Q776">
        <v>5.5</v>
      </c>
      <c r="R776">
        <v>0</v>
      </c>
      <c r="S776">
        <v>0</v>
      </c>
      <c r="U776">
        <v>385000</v>
      </c>
      <c r="V776">
        <v>385000</v>
      </c>
      <c r="W776">
        <v>0</v>
      </c>
      <c r="X776">
        <v>0</v>
      </c>
      <c r="Y776" t="s">
        <v>44</v>
      </c>
    </row>
    <row r="777" spans="1:25" x14ac:dyDescent="0.25">
      <c r="A777">
        <v>776</v>
      </c>
      <c r="B777">
        <v>61799</v>
      </c>
      <c r="C777">
        <v>0</v>
      </c>
      <c r="D777">
        <v>0</v>
      </c>
      <c r="E777" t="s">
        <v>795</v>
      </c>
      <c r="F777" t="s">
        <v>796</v>
      </c>
      <c r="G777">
        <v>1</v>
      </c>
      <c r="H777" s="6">
        <v>118557</v>
      </c>
      <c r="I777" s="7">
        <v>45639</v>
      </c>
      <c r="J777" s="7">
        <v>45639</v>
      </c>
      <c r="K777" t="s">
        <v>167</v>
      </c>
      <c r="L777" t="s">
        <v>40</v>
      </c>
      <c r="M777" t="s">
        <v>7</v>
      </c>
      <c r="N777" t="s">
        <v>41</v>
      </c>
      <c r="O777" t="s">
        <v>64</v>
      </c>
      <c r="P777" t="s">
        <v>43</v>
      </c>
      <c r="Q777">
        <v>5.5</v>
      </c>
      <c r="R777">
        <v>0</v>
      </c>
      <c r="S777">
        <v>0</v>
      </c>
      <c r="U777">
        <v>6521</v>
      </c>
      <c r="V777">
        <v>6521</v>
      </c>
      <c r="W777">
        <v>0</v>
      </c>
      <c r="X777">
        <v>0</v>
      </c>
      <c r="Y777" t="s">
        <v>44</v>
      </c>
    </row>
    <row r="778" spans="1:25" x14ac:dyDescent="0.25">
      <c r="A778">
        <v>777</v>
      </c>
      <c r="B778">
        <v>61800</v>
      </c>
      <c r="C778">
        <v>0</v>
      </c>
      <c r="D778">
        <v>0</v>
      </c>
      <c r="E778" t="s">
        <v>795</v>
      </c>
      <c r="F778" t="s">
        <v>796</v>
      </c>
      <c r="G778">
        <v>1</v>
      </c>
      <c r="H778" s="6">
        <v>7000000</v>
      </c>
      <c r="I778" s="7">
        <v>45639</v>
      </c>
      <c r="J778" s="7">
        <v>45639</v>
      </c>
      <c r="K778" t="s">
        <v>167</v>
      </c>
      <c r="L778" t="s">
        <v>40</v>
      </c>
      <c r="M778" t="s">
        <v>7</v>
      </c>
      <c r="N778" t="s">
        <v>41</v>
      </c>
      <c r="O778" t="s">
        <v>64</v>
      </c>
      <c r="P778" t="s">
        <v>43</v>
      </c>
      <c r="Q778">
        <v>5.5</v>
      </c>
      <c r="R778">
        <v>0</v>
      </c>
      <c r="S778">
        <v>0</v>
      </c>
      <c r="U778">
        <v>385000</v>
      </c>
      <c r="V778">
        <v>385000</v>
      </c>
      <c r="W778">
        <v>0</v>
      </c>
      <c r="X778">
        <v>0</v>
      </c>
      <c r="Y778" t="s">
        <v>44</v>
      </c>
    </row>
    <row r="779" spans="1:25" x14ac:dyDescent="0.25">
      <c r="A779">
        <v>778</v>
      </c>
      <c r="B779">
        <v>61801</v>
      </c>
      <c r="C779">
        <v>0</v>
      </c>
      <c r="D779">
        <v>0</v>
      </c>
      <c r="E779" t="s">
        <v>795</v>
      </c>
      <c r="F779" t="s">
        <v>796</v>
      </c>
      <c r="G779">
        <v>1</v>
      </c>
      <c r="H779" s="6">
        <v>7000000</v>
      </c>
      <c r="I779" s="7">
        <v>45639</v>
      </c>
      <c r="J779" s="7">
        <v>45639</v>
      </c>
      <c r="K779" t="s">
        <v>167</v>
      </c>
      <c r="L779" t="s">
        <v>40</v>
      </c>
      <c r="M779" t="s">
        <v>7</v>
      </c>
      <c r="N779" t="s">
        <v>41</v>
      </c>
      <c r="O779" t="s">
        <v>64</v>
      </c>
      <c r="P779" t="s">
        <v>43</v>
      </c>
      <c r="Q779">
        <v>5.5</v>
      </c>
      <c r="R779">
        <v>0</v>
      </c>
      <c r="S779">
        <v>0</v>
      </c>
      <c r="U779">
        <v>385000</v>
      </c>
      <c r="V779">
        <v>385000</v>
      </c>
      <c r="W779">
        <v>0</v>
      </c>
      <c r="X779">
        <v>0</v>
      </c>
      <c r="Y779" t="s">
        <v>44</v>
      </c>
    </row>
    <row r="780" spans="1:25" x14ac:dyDescent="0.25">
      <c r="A780">
        <v>779</v>
      </c>
      <c r="B780">
        <v>61829</v>
      </c>
      <c r="C780">
        <v>0</v>
      </c>
      <c r="D780">
        <v>0</v>
      </c>
      <c r="E780" t="s">
        <v>1248</v>
      </c>
      <c r="F780" t="s">
        <v>1249</v>
      </c>
      <c r="G780">
        <v>1</v>
      </c>
      <c r="H780" s="6">
        <v>6000000</v>
      </c>
      <c r="I780" s="7">
        <v>45639</v>
      </c>
      <c r="J780" s="7">
        <v>45639</v>
      </c>
      <c r="K780">
        <v>4</v>
      </c>
      <c r="L780" t="s">
        <v>40</v>
      </c>
      <c r="M780" t="s">
        <v>5</v>
      </c>
      <c r="N780" t="s">
        <v>41</v>
      </c>
      <c r="O780" t="s">
        <v>77</v>
      </c>
      <c r="P780" t="s">
        <v>43</v>
      </c>
      <c r="Q780">
        <v>4</v>
      </c>
      <c r="R780">
        <v>0</v>
      </c>
      <c r="S780">
        <v>0</v>
      </c>
      <c r="U780">
        <v>240000</v>
      </c>
      <c r="V780">
        <v>240000</v>
      </c>
      <c r="W780">
        <v>0</v>
      </c>
      <c r="X780">
        <v>0</v>
      </c>
      <c r="Y780" t="s">
        <v>44</v>
      </c>
    </row>
    <row r="781" spans="1:25" x14ac:dyDescent="0.25">
      <c r="A781">
        <v>780</v>
      </c>
      <c r="B781">
        <v>61830</v>
      </c>
      <c r="C781">
        <v>0</v>
      </c>
      <c r="D781">
        <v>0</v>
      </c>
      <c r="E781" t="s">
        <v>1248</v>
      </c>
      <c r="F781" t="s">
        <v>1249</v>
      </c>
      <c r="G781">
        <v>1</v>
      </c>
      <c r="H781" s="6">
        <v>6000000</v>
      </c>
      <c r="I781" s="7">
        <v>45639</v>
      </c>
      <c r="J781" s="7">
        <v>45639</v>
      </c>
      <c r="K781">
        <v>4</v>
      </c>
      <c r="L781" t="s">
        <v>40</v>
      </c>
      <c r="M781" t="s">
        <v>5</v>
      </c>
      <c r="N781" t="s">
        <v>41</v>
      </c>
      <c r="O781" t="s">
        <v>77</v>
      </c>
      <c r="P781" t="s">
        <v>43</v>
      </c>
      <c r="Q781">
        <v>4</v>
      </c>
      <c r="R781">
        <v>0</v>
      </c>
      <c r="S781">
        <v>0</v>
      </c>
      <c r="U781">
        <v>240000</v>
      </c>
      <c r="V781">
        <v>240000</v>
      </c>
      <c r="W781">
        <v>0</v>
      </c>
      <c r="X781">
        <v>0</v>
      </c>
      <c r="Y781" t="s">
        <v>44</v>
      </c>
    </row>
    <row r="782" spans="1:25" x14ac:dyDescent="0.25">
      <c r="A782">
        <v>781</v>
      </c>
      <c r="B782">
        <v>61831</v>
      </c>
      <c r="C782">
        <v>0</v>
      </c>
      <c r="D782">
        <v>0</v>
      </c>
      <c r="E782" t="s">
        <v>1248</v>
      </c>
      <c r="F782" t="s">
        <v>1249</v>
      </c>
      <c r="G782">
        <v>1</v>
      </c>
      <c r="H782" s="6">
        <v>6000000</v>
      </c>
      <c r="I782" s="7">
        <v>45639</v>
      </c>
      <c r="J782" s="7">
        <v>45639</v>
      </c>
      <c r="K782">
        <v>4</v>
      </c>
      <c r="L782" t="s">
        <v>40</v>
      </c>
      <c r="M782" t="s">
        <v>5</v>
      </c>
      <c r="N782" t="s">
        <v>41</v>
      </c>
      <c r="O782" t="s">
        <v>77</v>
      </c>
      <c r="P782" t="s">
        <v>43</v>
      </c>
      <c r="Q782">
        <v>4</v>
      </c>
      <c r="R782">
        <v>0</v>
      </c>
      <c r="S782">
        <v>0</v>
      </c>
      <c r="U782">
        <v>240000</v>
      </c>
      <c r="V782">
        <v>240000</v>
      </c>
      <c r="W782">
        <v>0</v>
      </c>
      <c r="X782">
        <v>0</v>
      </c>
      <c r="Y782" t="s">
        <v>44</v>
      </c>
    </row>
    <row r="783" spans="1:25" x14ac:dyDescent="0.25">
      <c r="A783">
        <v>782</v>
      </c>
      <c r="B783">
        <v>61832</v>
      </c>
      <c r="C783">
        <v>0</v>
      </c>
      <c r="D783">
        <v>0</v>
      </c>
      <c r="E783" t="s">
        <v>1248</v>
      </c>
      <c r="F783" t="s">
        <v>1249</v>
      </c>
      <c r="G783">
        <v>1</v>
      </c>
      <c r="H783" s="6">
        <v>1270484</v>
      </c>
      <c r="I783" s="7">
        <v>45639</v>
      </c>
      <c r="J783" s="7">
        <v>45639</v>
      </c>
      <c r="K783">
        <v>4</v>
      </c>
      <c r="L783" t="s">
        <v>40</v>
      </c>
      <c r="M783" t="s">
        <v>5</v>
      </c>
      <c r="N783" t="s">
        <v>41</v>
      </c>
      <c r="O783" t="s">
        <v>77</v>
      </c>
      <c r="P783" t="s">
        <v>43</v>
      </c>
      <c r="Q783">
        <v>4</v>
      </c>
      <c r="R783">
        <v>0</v>
      </c>
      <c r="S783">
        <v>0</v>
      </c>
      <c r="U783">
        <v>50819</v>
      </c>
      <c r="V783">
        <v>50819</v>
      </c>
      <c r="W783">
        <v>0</v>
      </c>
      <c r="X783">
        <v>0</v>
      </c>
      <c r="Y783" t="s">
        <v>44</v>
      </c>
    </row>
    <row r="784" spans="1:25" x14ac:dyDescent="0.25">
      <c r="A784">
        <v>783</v>
      </c>
      <c r="B784">
        <v>61833</v>
      </c>
      <c r="C784">
        <v>0</v>
      </c>
      <c r="D784">
        <v>0</v>
      </c>
      <c r="E784" t="s">
        <v>1248</v>
      </c>
      <c r="F784" t="s">
        <v>1249</v>
      </c>
      <c r="G784">
        <v>1</v>
      </c>
      <c r="H784" s="6">
        <v>6000000</v>
      </c>
      <c r="I784" s="7">
        <v>45639</v>
      </c>
      <c r="J784" s="7">
        <v>45639</v>
      </c>
      <c r="K784">
        <v>4</v>
      </c>
      <c r="L784" t="s">
        <v>40</v>
      </c>
      <c r="M784" t="s">
        <v>5</v>
      </c>
      <c r="N784" t="s">
        <v>41</v>
      </c>
      <c r="O784" t="s">
        <v>77</v>
      </c>
      <c r="P784" t="s">
        <v>43</v>
      </c>
      <c r="Q784">
        <v>4</v>
      </c>
      <c r="R784">
        <v>0</v>
      </c>
      <c r="S784">
        <v>0</v>
      </c>
      <c r="U784">
        <v>240000</v>
      </c>
      <c r="V784">
        <v>240000</v>
      </c>
      <c r="W784">
        <v>0</v>
      </c>
      <c r="X784">
        <v>0</v>
      </c>
      <c r="Y784" t="s">
        <v>44</v>
      </c>
    </row>
    <row r="785" spans="1:25" x14ac:dyDescent="0.25">
      <c r="A785">
        <v>784</v>
      </c>
      <c r="B785">
        <v>61834</v>
      </c>
      <c r="C785">
        <v>0</v>
      </c>
      <c r="D785">
        <v>0</v>
      </c>
      <c r="E785" t="s">
        <v>1248</v>
      </c>
      <c r="F785" t="s">
        <v>1249</v>
      </c>
      <c r="G785">
        <v>1</v>
      </c>
      <c r="H785" s="6">
        <v>6000000</v>
      </c>
      <c r="I785" s="7">
        <v>45639</v>
      </c>
      <c r="J785" s="7">
        <v>45639</v>
      </c>
      <c r="K785">
        <v>4</v>
      </c>
      <c r="L785" t="s">
        <v>40</v>
      </c>
      <c r="M785" t="s">
        <v>5</v>
      </c>
      <c r="N785" t="s">
        <v>41</v>
      </c>
      <c r="O785" t="s">
        <v>77</v>
      </c>
      <c r="P785" t="s">
        <v>43</v>
      </c>
      <c r="Q785">
        <v>4</v>
      </c>
      <c r="R785">
        <v>0</v>
      </c>
      <c r="S785">
        <v>0</v>
      </c>
      <c r="U785">
        <v>240000</v>
      </c>
      <c r="V785">
        <v>240000</v>
      </c>
      <c r="W785">
        <v>0</v>
      </c>
      <c r="X785">
        <v>0</v>
      </c>
      <c r="Y785" t="s">
        <v>44</v>
      </c>
    </row>
    <row r="786" spans="1:25" x14ac:dyDescent="0.25">
      <c r="A786">
        <v>785</v>
      </c>
      <c r="B786">
        <v>61744</v>
      </c>
      <c r="C786">
        <v>0</v>
      </c>
      <c r="D786">
        <v>0</v>
      </c>
      <c r="E786" t="s">
        <v>1250</v>
      </c>
      <c r="F786" t="s">
        <v>1251</v>
      </c>
      <c r="G786">
        <v>1</v>
      </c>
      <c r="H786" s="6">
        <v>1673593</v>
      </c>
      <c r="I786" s="7">
        <v>45639</v>
      </c>
      <c r="J786" s="7">
        <v>45639</v>
      </c>
      <c r="K786">
        <v>15</v>
      </c>
      <c r="L786" t="s">
        <v>40</v>
      </c>
      <c r="M786" t="s">
        <v>9</v>
      </c>
      <c r="N786" t="s">
        <v>41</v>
      </c>
      <c r="O786" t="s">
        <v>42</v>
      </c>
      <c r="P786" t="s">
        <v>43</v>
      </c>
      <c r="Q786">
        <v>5</v>
      </c>
      <c r="R786">
        <v>10</v>
      </c>
      <c r="S786">
        <v>0</v>
      </c>
      <c r="U786">
        <v>251039</v>
      </c>
      <c r="V786">
        <v>83680</v>
      </c>
      <c r="W786">
        <v>167359</v>
      </c>
      <c r="X786">
        <v>0</v>
      </c>
      <c r="Y786" t="s">
        <v>44</v>
      </c>
    </row>
    <row r="787" spans="1:25" x14ac:dyDescent="0.25">
      <c r="A787">
        <v>786</v>
      </c>
      <c r="B787">
        <v>61745</v>
      </c>
      <c r="C787">
        <v>0</v>
      </c>
      <c r="D787">
        <v>0</v>
      </c>
      <c r="E787" t="s">
        <v>1250</v>
      </c>
      <c r="F787" t="s">
        <v>1251</v>
      </c>
      <c r="G787">
        <v>1</v>
      </c>
      <c r="H787" s="6">
        <v>2045252</v>
      </c>
      <c r="I787" s="7">
        <v>45639</v>
      </c>
      <c r="J787" s="7">
        <v>45639</v>
      </c>
      <c r="K787">
        <v>15</v>
      </c>
      <c r="L787" t="s">
        <v>40</v>
      </c>
      <c r="M787" t="s">
        <v>9</v>
      </c>
      <c r="N787" t="s">
        <v>41</v>
      </c>
      <c r="O787" t="s">
        <v>42</v>
      </c>
      <c r="P787" t="s">
        <v>43</v>
      </c>
      <c r="Q787">
        <v>5</v>
      </c>
      <c r="R787">
        <v>10</v>
      </c>
      <c r="S787">
        <v>0</v>
      </c>
      <c r="U787">
        <v>306788</v>
      </c>
      <c r="V787">
        <v>102263</v>
      </c>
      <c r="W787">
        <v>204525</v>
      </c>
      <c r="X787">
        <v>0</v>
      </c>
      <c r="Y787" t="s">
        <v>44</v>
      </c>
    </row>
    <row r="788" spans="1:25" x14ac:dyDescent="0.25">
      <c r="A788">
        <v>787</v>
      </c>
      <c r="B788">
        <v>61838</v>
      </c>
      <c r="C788">
        <v>0</v>
      </c>
      <c r="D788">
        <v>0</v>
      </c>
      <c r="E788" t="s">
        <v>1252</v>
      </c>
      <c r="F788" t="s">
        <v>1253</v>
      </c>
      <c r="G788">
        <v>1</v>
      </c>
      <c r="H788" s="6">
        <v>117000000</v>
      </c>
      <c r="I788" s="7">
        <v>45639</v>
      </c>
      <c r="J788" s="7">
        <v>45639</v>
      </c>
      <c r="K788">
        <v>15</v>
      </c>
      <c r="L788" t="s">
        <v>40</v>
      </c>
      <c r="M788" t="s">
        <v>5</v>
      </c>
      <c r="N788" t="s">
        <v>41</v>
      </c>
      <c r="O788" t="s">
        <v>54</v>
      </c>
      <c r="P788" t="s">
        <v>43</v>
      </c>
      <c r="Q788">
        <v>4.5</v>
      </c>
      <c r="R788">
        <v>10.5</v>
      </c>
      <c r="S788">
        <v>0</v>
      </c>
      <c r="U788">
        <v>17550000</v>
      </c>
      <c r="V788">
        <v>5265000</v>
      </c>
      <c r="W788">
        <v>12285000</v>
      </c>
      <c r="X788">
        <v>0</v>
      </c>
      <c r="Y788" t="s">
        <v>48</v>
      </c>
    </row>
    <row r="789" spans="1:25" x14ac:dyDescent="0.25">
      <c r="A789">
        <v>788</v>
      </c>
      <c r="B789">
        <v>61789</v>
      </c>
      <c r="C789">
        <v>0</v>
      </c>
      <c r="D789">
        <v>0</v>
      </c>
      <c r="E789" t="s">
        <v>498</v>
      </c>
      <c r="F789" t="s">
        <v>499</v>
      </c>
      <c r="G789">
        <v>1</v>
      </c>
      <c r="H789" s="6">
        <v>25604534</v>
      </c>
      <c r="I789" s="7">
        <v>45639</v>
      </c>
      <c r="J789" s="7">
        <v>45639</v>
      </c>
      <c r="K789">
        <v>15</v>
      </c>
      <c r="L789" t="s">
        <v>40</v>
      </c>
      <c r="M789" t="s">
        <v>5</v>
      </c>
      <c r="N789" t="s">
        <v>41</v>
      </c>
      <c r="O789" t="s">
        <v>77</v>
      </c>
      <c r="P789" t="s">
        <v>43</v>
      </c>
      <c r="Q789">
        <v>6</v>
      </c>
      <c r="R789">
        <v>9</v>
      </c>
      <c r="S789">
        <v>0</v>
      </c>
      <c r="U789">
        <v>3840680</v>
      </c>
      <c r="V789">
        <v>1536272</v>
      </c>
      <c r="W789">
        <v>2304408</v>
      </c>
      <c r="X789">
        <v>0</v>
      </c>
      <c r="Y789" t="s">
        <v>48</v>
      </c>
    </row>
    <row r="790" spans="1:25" x14ac:dyDescent="0.25">
      <c r="A790">
        <v>789</v>
      </c>
      <c r="B790">
        <v>61742</v>
      </c>
      <c r="C790">
        <v>0</v>
      </c>
      <c r="D790">
        <v>0</v>
      </c>
      <c r="E790" t="s">
        <v>1254</v>
      </c>
      <c r="F790" t="s">
        <v>1255</v>
      </c>
      <c r="G790">
        <v>1</v>
      </c>
      <c r="H790" s="6">
        <v>1263821</v>
      </c>
      <c r="I790" s="7">
        <v>45639</v>
      </c>
      <c r="J790" s="7">
        <v>45639</v>
      </c>
      <c r="K790">
        <v>15</v>
      </c>
      <c r="L790" t="s">
        <v>40</v>
      </c>
      <c r="M790" t="s">
        <v>9</v>
      </c>
      <c r="N790" t="s">
        <v>41</v>
      </c>
      <c r="O790" t="s">
        <v>42</v>
      </c>
      <c r="P790" t="s">
        <v>43</v>
      </c>
      <c r="Q790">
        <v>5</v>
      </c>
      <c r="R790">
        <v>10</v>
      </c>
      <c r="S790">
        <v>0</v>
      </c>
      <c r="U790">
        <v>189573</v>
      </c>
      <c r="V790">
        <v>63191</v>
      </c>
      <c r="W790">
        <v>126382</v>
      </c>
      <c r="X790">
        <v>0</v>
      </c>
      <c r="Y790" t="s">
        <v>44</v>
      </c>
    </row>
    <row r="791" spans="1:25" x14ac:dyDescent="0.25">
      <c r="A791">
        <v>790</v>
      </c>
      <c r="B791">
        <v>61743</v>
      </c>
      <c r="C791">
        <v>0</v>
      </c>
      <c r="D791">
        <v>0</v>
      </c>
      <c r="E791" t="s">
        <v>1254</v>
      </c>
      <c r="F791" t="s">
        <v>1255</v>
      </c>
      <c r="G791">
        <v>1</v>
      </c>
      <c r="H791" s="6">
        <v>1354942</v>
      </c>
      <c r="I791" s="7">
        <v>45639</v>
      </c>
      <c r="J791" s="7">
        <v>45639</v>
      </c>
      <c r="K791">
        <v>15</v>
      </c>
      <c r="L791" t="s">
        <v>40</v>
      </c>
      <c r="M791" t="s">
        <v>9</v>
      </c>
      <c r="N791" t="s">
        <v>41</v>
      </c>
      <c r="O791" t="s">
        <v>42</v>
      </c>
      <c r="P791" t="s">
        <v>43</v>
      </c>
      <c r="Q791">
        <v>5</v>
      </c>
      <c r="R791">
        <v>10</v>
      </c>
      <c r="S791">
        <v>0</v>
      </c>
      <c r="U791">
        <v>203241</v>
      </c>
      <c r="V791">
        <v>67747</v>
      </c>
      <c r="W791">
        <v>135494</v>
      </c>
      <c r="X791">
        <v>0</v>
      </c>
      <c r="Y791" t="s">
        <v>44</v>
      </c>
    </row>
    <row r="792" spans="1:25" x14ac:dyDescent="0.25">
      <c r="A792">
        <v>791</v>
      </c>
      <c r="B792">
        <v>61740</v>
      </c>
      <c r="C792">
        <v>0</v>
      </c>
      <c r="D792">
        <v>0</v>
      </c>
      <c r="E792" t="s">
        <v>1256</v>
      </c>
      <c r="F792" t="s">
        <v>1257</v>
      </c>
      <c r="G792">
        <v>1</v>
      </c>
      <c r="H792" s="6">
        <v>1698012</v>
      </c>
      <c r="I792" s="7">
        <v>45639</v>
      </c>
      <c r="J792" s="7">
        <v>45639</v>
      </c>
      <c r="K792">
        <v>15</v>
      </c>
      <c r="L792" t="s">
        <v>40</v>
      </c>
      <c r="M792" t="s">
        <v>9</v>
      </c>
      <c r="N792" t="s">
        <v>41</v>
      </c>
      <c r="O792" t="s">
        <v>42</v>
      </c>
      <c r="P792" t="s">
        <v>43</v>
      </c>
      <c r="Q792">
        <v>5</v>
      </c>
      <c r="R792">
        <v>10</v>
      </c>
      <c r="S792">
        <v>0</v>
      </c>
      <c r="U792">
        <v>254702</v>
      </c>
      <c r="V792">
        <v>84901</v>
      </c>
      <c r="W792">
        <v>169801</v>
      </c>
      <c r="X792">
        <v>0</v>
      </c>
      <c r="Y792" t="s">
        <v>44</v>
      </c>
    </row>
    <row r="793" spans="1:25" x14ac:dyDescent="0.25">
      <c r="A793">
        <v>792</v>
      </c>
      <c r="B793">
        <v>61741</v>
      </c>
      <c r="C793">
        <v>0</v>
      </c>
      <c r="D793">
        <v>0</v>
      </c>
      <c r="E793" t="s">
        <v>1256</v>
      </c>
      <c r="F793" t="s">
        <v>1257</v>
      </c>
      <c r="G793">
        <v>1</v>
      </c>
      <c r="H793" s="6">
        <v>1620862</v>
      </c>
      <c r="I793" s="7">
        <v>45639</v>
      </c>
      <c r="J793" s="7">
        <v>45639</v>
      </c>
      <c r="K793">
        <v>15</v>
      </c>
      <c r="L793" t="s">
        <v>40</v>
      </c>
      <c r="M793" t="s">
        <v>9</v>
      </c>
      <c r="N793" t="s">
        <v>41</v>
      </c>
      <c r="O793" t="s">
        <v>42</v>
      </c>
      <c r="P793" t="s">
        <v>43</v>
      </c>
      <c r="Q793">
        <v>5</v>
      </c>
      <c r="R793">
        <v>10</v>
      </c>
      <c r="S793">
        <v>0</v>
      </c>
      <c r="U793">
        <v>243129</v>
      </c>
      <c r="V793">
        <v>81043</v>
      </c>
      <c r="W793">
        <v>162086</v>
      </c>
      <c r="X793">
        <v>0</v>
      </c>
      <c r="Y793" t="s">
        <v>44</v>
      </c>
    </row>
    <row r="794" spans="1:25" x14ac:dyDescent="0.25">
      <c r="A794">
        <v>793</v>
      </c>
      <c r="B794">
        <v>61738</v>
      </c>
      <c r="C794">
        <v>0</v>
      </c>
      <c r="D794">
        <v>0</v>
      </c>
      <c r="E794" t="s">
        <v>1258</v>
      </c>
      <c r="F794" t="s">
        <v>1259</v>
      </c>
      <c r="G794">
        <v>1</v>
      </c>
      <c r="H794" s="6">
        <v>825287</v>
      </c>
      <c r="I794" s="7">
        <v>45639</v>
      </c>
      <c r="J794" s="7">
        <v>45639</v>
      </c>
      <c r="K794">
        <v>15</v>
      </c>
      <c r="L794" t="s">
        <v>40</v>
      </c>
      <c r="M794" t="s">
        <v>9</v>
      </c>
      <c r="N794" t="s">
        <v>41</v>
      </c>
      <c r="O794" t="s">
        <v>42</v>
      </c>
      <c r="P794" t="s">
        <v>43</v>
      </c>
      <c r="Q794">
        <v>5</v>
      </c>
      <c r="R794">
        <v>10</v>
      </c>
      <c r="S794">
        <v>0</v>
      </c>
      <c r="U794">
        <v>123793</v>
      </c>
      <c r="V794">
        <v>41264</v>
      </c>
      <c r="W794">
        <v>82529</v>
      </c>
      <c r="X794">
        <v>0</v>
      </c>
      <c r="Y794" t="s">
        <v>44</v>
      </c>
    </row>
    <row r="795" spans="1:25" x14ac:dyDescent="0.25">
      <c r="A795">
        <v>794</v>
      </c>
      <c r="B795">
        <v>61739</v>
      </c>
      <c r="C795">
        <v>0</v>
      </c>
      <c r="D795">
        <v>0</v>
      </c>
      <c r="E795" t="s">
        <v>1258</v>
      </c>
      <c r="F795" t="s">
        <v>1259</v>
      </c>
      <c r="G795">
        <v>1</v>
      </c>
      <c r="H795" s="6">
        <v>748076</v>
      </c>
      <c r="I795" s="7">
        <v>45639</v>
      </c>
      <c r="J795" s="7">
        <v>45639</v>
      </c>
      <c r="K795">
        <v>15</v>
      </c>
      <c r="L795" t="s">
        <v>40</v>
      </c>
      <c r="M795" t="s">
        <v>9</v>
      </c>
      <c r="N795" t="s">
        <v>41</v>
      </c>
      <c r="O795" t="s">
        <v>42</v>
      </c>
      <c r="P795" t="s">
        <v>43</v>
      </c>
      <c r="Q795">
        <v>5</v>
      </c>
      <c r="R795">
        <v>10</v>
      </c>
      <c r="S795">
        <v>0</v>
      </c>
      <c r="U795">
        <v>112211</v>
      </c>
      <c r="V795">
        <v>37404</v>
      </c>
      <c r="W795">
        <v>74808</v>
      </c>
      <c r="X795">
        <v>0</v>
      </c>
      <c r="Y795" t="s">
        <v>44</v>
      </c>
    </row>
    <row r="796" spans="1:25" x14ac:dyDescent="0.25">
      <c r="A796">
        <v>795</v>
      </c>
      <c r="B796">
        <v>61736</v>
      </c>
      <c r="C796">
        <v>0</v>
      </c>
      <c r="D796">
        <v>0</v>
      </c>
      <c r="E796" t="s">
        <v>1260</v>
      </c>
      <c r="F796" t="s">
        <v>1261</v>
      </c>
      <c r="G796">
        <v>1</v>
      </c>
      <c r="H796" s="6">
        <v>1438500</v>
      </c>
      <c r="I796" s="7">
        <v>45639</v>
      </c>
      <c r="J796" s="7">
        <v>45639</v>
      </c>
      <c r="K796">
        <v>15</v>
      </c>
      <c r="L796" t="s">
        <v>40</v>
      </c>
      <c r="M796" t="s">
        <v>9</v>
      </c>
      <c r="N796" t="s">
        <v>41</v>
      </c>
      <c r="O796" t="s">
        <v>42</v>
      </c>
      <c r="P796" t="s">
        <v>43</v>
      </c>
      <c r="Q796">
        <v>5</v>
      </c>
      <c r="R796">
        <v>10</v>
      </c>
      <c r="S796">
        <v>0</v>
      </c>
      <c r="U796">
        <v>215775</v>
      </c>
      <c r="V796">
        <v>71925</v>
      </c>
      <c r="W796">
        <v>143850</v>
      </c>
      <c r="X796">
        <v>0</v>
      </c>
      <c r="Y796" t="s">
        <v>44</v>
      </c>
    </row>
    <row r="797" spans="1:25" x14ac:dyDescent="0.25">
      <c r="A797">
        <v>796</v>
      </c>
      <c r="B797">
        <v>61737</v>
      </c>
      <c r="C797">
        <v>0</v>
      </c>
      <c r="D797">
        <v>0</v>
      </c>
      <c r="E797" t="s">
        <v>1260</v>
      </c>
      <c r="F797" t="s">
        <v>1261</v>
      </c>
      <c r="G797">
        <v>1</v>
      </c>
      <c r="H797" s="6">
        <v>1518121</v>
      </c>
      <c r="I797" s="7">
        <v>45639</v>
      </c>
      <c r="J797" s="7">
        <v>45639</v>
      </c>
      <c r="K797">
        <v>15</v>
      </c>
      <c r="L797" t="s">
        <v>40</v>
      </c>
      <c r="M797" t="s">
        <v>9</v>
      </c>
      <c r="N797" t="s">
        <v>41</v>
      </c>
      <c r="O797" t="s">
        <v>42</v>
      </c>
      <c r="P797" t="s">
        <v>43</v>
      </c>
      <c r="Q797">
        <v>5</v>
      </c>
      <c r="R797">
        <v>10</v>
      </c>
      <c r="S797">
        <v>0</v>
      </c>
      <c r="U797">
        <v>227718</v>
      </c>
      <c r="V797">
        <v>75906</v>
      </c>
      <c r="W797">
        <v>151812</v>
      </c>
      <c r="X797">
        <v>0</v>
      </c>
      <c r="Y797" t="s">
        <v>44</v>
      </c>
    </row>
    <row r="798" spans="1:25" x14ac:dyDescent="0.25">
      <c r="A798">
        <v>797</v>
      </c>
      <c r="B798">
        <v>61776</v>
      </c>
      <c r="C798">
        <v>0</v>
      </c>
      <c r="D798">
        <v>0</v>
      </c>
      <c r="E798" t="s">
        <v>1262</v>
      </c>
      <c r="F798" t="s">
        <v>1263</v>
      </c>
      <c r="G798">
        <v>1</v>
      </c>
      <c r="H798" s="6">
        <v>111562234</v>
      </c>
      <c r="I798" s="7">
        <v>45639</v>
      </c>
      <c r="J798" s="7">
        <v>45639</v>
      </c>
      <c r="K798">
        <v>15</v>
      </c>
      <c r="L798" t="s">
        <v>40</v>
      </c>
      <c r="M798" t="s">
        <v>4</v>
      </c>
      <c r="N798" t="s">
        <v>41</v>
      </c>
      <c r="O798" t="s">
        <v>51</v>
      </c>
      <c r="P798" t="s">
        <v>43</v>
      </c>
      <c r="Q798">
        <v>5.5</v>
      </c>
      <c r="R798">
        <v>9.5</v>
      </c>
      <c r="S798">
        <v>0</v>
      </c>
      <c r="U798">
        <v>16734335</v>
      </c>
      <c r="V798">
        <v>6135923</v>
      </c>
      <c r="W798">
        <v>10598412</v>
      </c>
      <c r="X798">
        <v>0</v>
      </c>
      <c r="Y798" t="s">
        <v>67</v>
      </c>
    </row>
    <row r="799" spans="1:25" x14ac:dyDescent="0.25">
      <c r="A799">
        <v>798</v>
      </c>
      <c r="B799">
        <v>61755</v>
      </c>
      <c r="C799">
        <v>0</v>
      </c>
      <c r="D799">
        <v>0</v>
      </c>
      <c r="E799" t="s">
        <v>1264</v>
      </c>
      <c r="F799" t="s">
        <v>1265</v>
      </c>
      <c r="G799">
        <v>1</v>
      </c>
      <c r="H799" s="6">
        <v>21000000</v>
      </c>
      <c r="I799" s="7">
        <v>45639</v>
      </c>
      <c r="J799" s="7">
        <v>45639</v>
      </c>
      <c r="K799">
        <v>15</v>
      </c>
      <c r="L799" t="s">
        <v>40</v>
      </c>
      <c r="M799" t="s">
        <v>5</v>
      </c>
      <c r="N799" t="s">
        <v>41</v>
      </c>
      <c r="O799" t="s">
        <v>54</v>
      </c>
      <c r="P799" t="s">
        <v>43</v>
      </c>
      <c r="Q799">
        <v>4.5</v>
      </c>
      <c r="R799">
        <v>10.5</v>
      </c>
      <c r="S799">
        <v>0</v>
      </c>
      <c r="U799">
        <v>3150000</v>
      </c>
      <c r="V799">
        <v>945000</v>
      </c>
      <c r="W799">
        <v>2205000</v>
      </c>
      <c r="X799">
        <v>0</v>
      </c>
      <c r="Y799" t="s">
        <v>48</v>
      </c>
    </row>
    <row r="800" spans="1:25" x14ac:dyDescent="0.25">
      <c r="A800">
        <v>799</v>
      </c>
      <c r="B800">
        <v>61826</v>
      </c>
      <c r="C800">
        <v>0</v>
      </c>
      <c r="D800">
        <v>0</v>
      </c>
      <c r="E800" t="s">
        <v>1266</v>
      </c>
      <c r="F800" t="s">
        <v>1267</v>
      </c>
      <c r="G800">
        <v>1</v>
      </c>
      <c r="H800" s="6">
        <v>45000000</v>
      </c>
      <c r="I800" s="7">
        <v>45639</v>
      </c>
      <c r="J800" s="7">
        <v>45639</v>
      </c>
      <c r="K800">
        <v>15</v>
      </c>
      <c r="L800" t="s">
        <v>40</v>
      </c>
      <c r="M800" t="s">
        <v>5</v>
      </c>
      <c r="N800" t="s">
        <v>41</v>
      </c>
      <c r="O800" t="s">
        <v>57</v>
      </c>
      <c r="P800" t="s">
        <v>43</v>
      </c>
      <c r="Q800">
        <v>5</v>
      </c>
      <c r="R800">
        <v>10</v>
      </c>
      <c r="S800">
        <v>0</v>
      </c>
      <c r="U800">
        <v>6750000</v>
      </c>
      <c r="V800">
        <v>2250000</v>
      </c>
      <c r="W800">
        <v>4500000</v>
      </c>
      <c r="X800">
        <v>0</v>
      </c>
      <c r="Y800" t="s">
        <v>437</v>
      </c>
    </row>
    <row r="801" spans="1:25" x14ac:dyDescent="0.25">
      <c r="A801">
        <v>800</v>
      </c>
      <c r="B801">
        <v>63512</v>
      </c>
      <c r="C801">
        <v>0</v>
      </c>
      <c r="D801">
        <v>0</v>
      </c>
      <c r="E801" t="s">
        <v>1268</v>
      </c>
      <c r="F801" t="s">
        <v>1269</v>
      </c>
      <c r="G801">
        <v>1</v>
      </c>
      <c r="H801" s="6">
        <v>3656288</v>
      </c>
      <c r="I801" s="7">
        <v>45639</v>
      </c>
      <c r="J801" s="7">
        <v>45639</v>
      </c>
      <c r="K801">
        <v>15</v>
      </c>
      <c r="L801" t="s">
        <v>40</v>
      </c>
      <c r="M801" t="s">
        <v>5</v>
      </c>
      <c r="N801" t="s">
        <v>41</v>
      </c>
      <c r="O801" t="s">
        <v>54</v>
      </c>
      <c r="P801" t="s">
        <v>43</v>
      </c>
      <c r="Q801">
        <v>5</v>
      </c>
      <c r="R801">
        <v>6</v>
      </c>
      <c r="S801">
        <v>4</v>
      </c>
      <c r="U801">
        <v>548443</v>
      </c>
      <c r="V801">
        <v>182814</v>
      </c>
      <c r="W801">
        <v>219377</v>
      </c>
      <c r="X801">
        <v>146252</v>
      </c>
      <c r="Y801" t="s">
        <v>48</v>
      </c>
    </row>
    <row r="802" spans="1:25" x14ac:dyDescent="0.25">
      <c r="A802">
        <v>801</v>
      </c>
      <c r="B802">
        <v>63510</v>
      </c>
      <c r="C802">
        <v>0</v>
      </c>
      <c r="D802">
        <v>0</v>
      </c>
      <c r="E802" t="s">
        <v>1270</v>
      </c>
      <c r="F802" t="s">
        <v>1271</v>
      </c>
      <c r="G802">
        <v>1</v>
      </c>
      <c r="H802" s="6">
        <v>2538916</v>
      </c>
      <c r="I802" s="7">
        <v>45639</v>
      </c>
      <c r="J802" s="7">
        <v>45639</v>
      </c>
      <c r="K802">
        <v>15</v>
      </c>
      <c r="L802" t="s">
        <v>40</v>
      </c>
      <c r="M802" t="s">
        <v>5</v>
      </c>
      <c r="N802" t="s">
        <v>41</v>
      </c>
      <c r="O802" t="s">
        <v>54</v>
      </c>
      <c r="P802" t="s">
        <v>43</v>
      </c>
      <c r="Q802">
        <v>5</v>
      </c>
      <c r="R802">
        <v>6</v>
      </c>
      <c r="S802">
        <v>4</v>
      </c>
      <c r="U802">
        <v>380837</v>
      </c>
      <c r="V802">
        <v>126946</v>
      </c>
      <c r="W802">
        <v>152335</v>
      </c>
      <c r="X802">
        <v>101557</v>
      </c>
      <c r="Y802" t="s">
        <v>48</v>
      </c>
    </row>
    <row r="803" spans="1:25" x14ac:dyDescent="0.25">
      <c r="A803">
        <v>802</v>
      </c>
      <c r="B803">
        <v>61753</v>
      </c>
      <c r="C803">
        <v>0</v>
      </c>
      <c r="D803">
        <v>0</v>
      </c>
      <c r="E803" t="s">
        <v>1272</v>
      </c>
      <c r="F803" t="s">
        <v>1273</v>
      </c>
      <c r="G803">
        <v>1</v>
      </c>
      <c r="H803" s="6">
        <v>1118430</v>
      </c>
      <c r="I803" s="7">
        <v>45639</v>
      </c>
      <c r="J803" s="7">
        <v>45639</v>
      </c>
      <c r="K803">
        <v>15</v>
      </c>
      <c r="L803" t="s">
        <v>40</v>
      </c>
      <c r="M803" t="s">
        <v>9</v>
      </c>
      <c r="N803" t="s">
        <v>41</v>
      </c>
      <c r="O803" t="s">
        <v>42</v>
      </c>
      <c r="P803" t="s">
        <v>43</v>
      </c>
      <c r="Q803">
        <v>5</v>
      </c>
      <c r="R803">
        <v>10</v>
      </c>
      <c r="S803">
        <v>0</v>
      </c>
      <c r="U803">
        <v>167765</v>
      </c>
      <c r="V803">
        <v>55922</v>
      </c>
      <c r="W803">
        <v>111843</v>
      </c>
      <c r="X803">
        <v>0</v>
      </c>
      <c r="Y803" t="s">
        <v>44</v>
      </c>
    </row>
    <row r="804" spans="1:25" x14ac:dyDescent="0.25">
      <c r="A804">
        <v>803</v>
      </c>
      <c r="B804">
        <v>61754</v>
      </c>
      <c r="C804">
        <v>0</v>
      </c>
      <c r="D804">
        <v>0</v>
      </c>
      <c r="E804" t="s">
        <v>1272</v>
      </c>
      <c r="F804" t="s">
        <v>1273</v>
      </c>
      <c r="G804">
        <v>1</v>
      </c>
      <c r="H804" s="6">
        <v>1330354</v>
      </c>
      <c r="I804" s="7">
        <v>45639</v>
      </c>
      <c r="J804" s="7">
        <v>45639</v>
      </c>
      <c r="K804">
        <v>15</v>
      </c>
      <c r="L804" t="s">
        <v>40</v>
      </c>
      <c r="M804" t="s">
        <v>9</v>
      </c>
      <c r="N804" t="s">
        <v>41</v>
      </c>
      <c r="O804" t="s">
        <v>42</v>
      </c>
      <c r="P804" t="s">
        <v>43</v>
      </c>
      <c r="Q804">
        <v>5</v>
      </c>
      <c r="R804">
        <v>10</v>
      </c>
      <c r="S804">
        <v>0</v>
      </c>
      <c r="U804">
        <v>199553</v>
      </c>
      <c r="V804">
        <v>66518</v>
      </c>
      <c r="W804">
        <v>133035</v>
      </c>
      <c r="X804">
        <v>0</v>
      </c>
      <c r="Y804" t="s">
        <v>44</v>
      </c>
    </row>
    <row r="805" spans="1:25" x14ac:dyDescent="0.25">
      <c r="A805">
        <v>804</v>
      </c>
      <c r="B805">
        <v>61752</v>
      </c>
      <c r="C805">
        <v>0</v>
      </c>
      <c r="D805">
        <v>0</v>
      </c>
      <c r="E805" t="s">
        <v>1274</v>
      </c>
      <c r="F805" t="s">
        <v>1275</v>
      </c>
      <c r="G805">
        <v>1</v>
      </c>
      <c r="H805" s="6">
        <v>97496779</v>
      </c>
      <c r="I805" s="7">
        <v>45639</v>
      </c>
      <c r="J805" s="7">
        <v>45639</v>
      </c>
      <c r="K805">
        <v>14</v>
      </c>
      <c r="L805" t="s">
        <v>40</v>
      </c>
      <c r="M805" t="s">
        <v>5</v>
      </c>
      <c r="N805" t="s">
        <v>41</v>
      </c>
      <c r="O805" t="s">
        <v>54</v>
      </c>
      <c r="P805" t="s">
        <v>43</v>
      </c>
      <c r="Q805">
        <v>6</v>
      </c>
      <c r="R805">
        <v>3</v>
      </c>
      <c r="S805">
        <v>5</v>
      </c>
      <c r="U805">
        <v>13649549</v>
      </c>
      <c r="V805">
        <v>5849807</v>
      </c>
      <c r="W805">
        <v>2924903</v>
      </c>
      <c r="X805">
        <v>4874839</v>
      </c>
      <c r="Y805" t="s">
        <v>48</v>
      </c>
    </row>
    <row r="806" spans="1:25" x14ac:dyDescent="0.25">
      <c r="A806">
        <v>805</v>
      </c>
      <c r="B806">
        <v>61750</v>
      </c>
      <c r="C806">
        <v>0</v>
      </c>
      <c r="D806">
        <v>0</v>
      </c>
      <c r="E806" t="s">
        <v>1276</v>
      </c>
      <c r="F806" t="s">
        <v>1277</v>
      </c>
      <c r="G806">
        <v>1</v>
      </c>
      <c r="H806" s="6">
        <v>3768287</v>
      </c>
      <c r="I806" s="7">
        <v>45639</v>
      </c>
      <c r="J806" s="7">
        <v>45639</v>
      </c>
      <c r="K806">
        <v>15</v>
      </c>
      <c r="L806" t="s">
        <v>40</v>
      </c>
      <c r="M806" t="s">
        <v>9</v>
      </c>
      <c r="N806" t="s">
        <v>41</v>
      </c>
      <c r="O806" t="s">
        <v>42</v>
      </c>
      <c r="P806" t="s">
        <v>43</v>
      </c>
      <c r="Q806">
        <v>5</v>
      </c>
      <c r="R806">
        <v>10</v>
      </c>
      <c r="S806">
        <v>0</v>
      </c>
      <c r="U806">
        <v>565243</v>
      </c>
      <c r="V806">
        <v>188414</v>
      </c>
      <c r="W806">
        <v>376829</v>
      </c>
      <c r="X806">
        <v>0</v>
      </c>
      <c r="Y806" t="s">
        <v>44</v>
      </c>
    </row>
    <row r="807" spans="1:25" x14ac:dyDescent="0.25">
      <c r="A807">
        <v>806</v>
      </c>
      <c r="B807">
        <v>61751</v>
      </c>
      <c r="C807">
        <v>0</v>
      </c>
      <c r="D807">
        <v>0</v>
      </c>
      <c r="E807" t="s">
        <v>1276</v>
      </c>
      <c r="F807" t="s">
        <v>1277</v>
      </c>
      <c r="G807">
        <v>1</v>
      </c>
      <c r="H807" s="6">
        <v>3685292</v>
      </c>
      <c r="I807" s="7">
        <v>45639</v>
      </c>
      <c r="J807" s="7">
        <v>45639</v>
      </c>
      <c r="K807">
        <v>15</v>
      </c>
      <c r="L807" t="s">
        <v>40</v>
      </c>
      <c r="M807" t="s">
        <v>9</v>
      </c>
      <c r="N807" t="s">
        <v>41</v>
      </c>
      <c r="O807" t="s">
        <v>42</v>
      </c>
      <c r="P807" t="s">
        <v>43</v>
      </c>
      <c r="Q807">
        <v>5</v>
      </c>
      <c r="R807">
        <v>10</v>
      </c>
      <c r="S807">
        <v>0</v>
      </c>
      <c r="U807">
        <v>552794</v>
      </c>
      <c r="V807">
        <v>184265</v>
      </c>
      <c r="W807">
        <v>368529</v>
      </c>
      <c r="X807">
        <v>0</v>
      </c>
      <c r="Y807" t="s">
        <v>44</v>
      </c>
    </row>
    <row r="808" spans="1:25" x14ac:dyDescent="0.25">
      <c r="A808">
        <v>807</v>
      </c>
      <c r="B808">
        <v>61746</v>
      </c>
      <c r="C808">
        <v>0</v>
      </c>
      <c r="D808">
        <v>0</v>
      </c>
      <c r="E808" t="s">
        <v>1278</v>
      </c>
      <c r="F808" t="s">
        <v>1279</v>
      </c>
      <c r="G808">
        <v>1</v>
      </c>
      <c r="H808" s="6">
        <v>1169094</v>
      </c>
      <c r="I808" s="7">
        <v>45639</v>
      </c>
      <c r="J808" s="7">
        <v>45639</v>
      </c>
      <c r="K808">
        <v>15</v>
      </c>
      <c r="L808" t="s">
        <v>40</v>
      </c>
      <c r="M808" t="s">
        <v>9</v>
      </c>
      <c r="N808" t="s">
        <v>41</v>
      </c>
      <c r="O808" t="s">
        <v>42</v>
      </c>
      <c r="P808" t="s">
        <v>43</v>
      </c>
      <c r="Q808">
        <v>5</v>
      </c>
      <c r="R808">
        <v>10</v>
      </c>
      <c r="S808">
        <v>0</v>
      </c>
      <c r="U808">
        <v>175364</v>
      </c>
      <c r="V808">
        <v>58455</v>
      </c>
      <c r="W808">
        <v>116909</v>
      </c>
      <c r="X808">
        <v>0</v>
      </c>
      <c r="Y808" t="s">
        <v>44</v>
      </c>
    </row>
    <row r="809" spans="1:25" x14ac:dyDescent="0.25">
      <c r="A809">
        <v>808</v>
      </c>
      <c r="B809">
        <v>61747</v>
      </c>
      <c r="C809">
        <v>0</v>
      </c>
      <c r="D809">
        <v>0</v>
      </c>
      <c r="E809" t="s">
        <v>1278</v>
      </c>
      <c r="F809" t="s">
        <v>1279</v>
      </c>
      <c r="G809">
        <v>1</v>
      </c>
      <c r="H809" s="6">
        <v>425049</v>
      </c>
      <c r="I809" s="7">
        <v>45639</v>
      </c>
      <c r="J809" s="7">
        <v>45639</v>
      </c>
      <c r="K809">
        <v>15</v>
      </c>
      <c r="L809" t="s">
        <v>40</v>
      </c>
      <c r="M809" t="s">
        <v>9</v>
      </c>
      <c r="N809" t="s">
        <v>41</v>
      </c>
      <c r="O809" t="s">
        <v>42</v>
      </c>
      <c r="P809" t="s">
        <v>43</v>
      </c>
      <c r="Q809">
        <v>5</v>
      </c>
      <c r="R809">
        <v>10</v>
      </c>
      <c r="S809">
        <v>0</v>
      </c>
      <c r="U809">
        <v>63757</v>
      </c>
      <c r="V809">
        <v>21252</v>
      </c>
      <c r="W809">
        <v>42505</v>
      </c>
      <c r="X809">
        <v>0</v>
      </c>
      <c r="Y809" t="s">
        <v>44</v>
      </c>
    </row>
    <row r="810" spans="1:25" x14ac:dyDescent="0.25">
      <c r="A810">
        <v>809</v>
      </c>
      <c r="B810">
        <v>61748</v>
      </c>
      <c r="C810">
        <v>0</v>
      </c>
      <c r="D810">
        <v>0</v>
      </c>
      <c r="E810" t="s">
        <v>1278</v>
      </c>
      <c r="F810" t="s">
        <v>1279</v>
      </c>
      <c r="G810">
        <v>1</v>
      </c>
      <c r="H810" s="6">
        <v>316605</v>
      </c>
      <c r="I810" s="7">
        <v>45639</v>
      </c>
      <c r="J810" s="7">
        <v>45639</v>
      </c>
      <c r="K810">
        <v>15</v>
      </c>
      <c r="L810" t="s">
        <v>40</v>
      </c>
      <c r="M810" t="s">
        <v>9</v>
      </c>
      <c r="N810" t="s">
        <v>41</v>
      </c>
      <c r="O810" t="s">
        <v>42</v>
      </c>
      <c r="P810" t="s">
        <v>43</v>
      </c>
      <c r="Q810">
        <v>5</v>
      </c>
      <c r="R810">
        <v>10</v>
      </c>
      <c r="S810">
        <v>0</v>
      </c>
      <c r="U810">
        <v>47491</v>
      </c>
      <c r="V810">
        <v>15830</v>
      </c>
      <c r="W810">
        <v>31660</v>
      </c>
      <c r="X810">
        <v>0</v>
      </c>
      <c r="Y810" t="s">
        <v>44</v>
      </c>
    </row>
    <row r="811" spans="1:25" x14ac:dyDescent="0.25">
      <c r="A811">
        <v>810</v>
      </c>
      <c r="B811">
        <v>61749</v>
      </c>
      <c r="C811">
        <v>0</v>
      </c>
      <c r="D811">
        <v>0</v>
      </c>
      <c r="E811" t="s">
        <v>1278</v>
      </c>
      <c r="F811" t="s">
        <v>1279</v>
      </c>
      <c r="G811">
        <v>1</v>
      </c>
      <c r="H811" s="6">
        <v>372225</v>
      </c>
      <c r="I811" s="7">
        <v>45639</v>
      </c>
      <c r="J811" s="7">
        <v>45639</v>
      </c>
      <c r="K811">
        <v>15</v>
      </c>
      <c r="L811" t="s">
        <v>40</v>
      </c>
      <c r="M811" t="s">
        <v>9</v>
      </c>
      <c r="N811" t="s">
        <v>41</v>
      </c>
      <c r="O811" t="s">
        <v>42</v>
      </c>
      <c r="P811" t="s">
        <v>43</v>
      </c>
      <c r="Q811">
        <v>5</v>
      </c>
      <c r="R811">
        <v>10</v>
      </c>
      <c r="S811">
        <v>0</v>
      </c>
      <c r="U811">
        <v>55834</v>
      </c>
      <c r="V811">
        <v>18611</v>
      </c>
      <c r="W811">
        <v>37222</v>
      </c>
      <c r="X811">
        <v>0</v>
      </c>
      <c r="Y811" t="s">
        <v>44</v>
      </c>
    </row>
    <row r="812" spans="1:25" x14ac:dyDescent="0.25">
      <c r="A812">
        <v>811</v>
      </c>
      <c r="B812">
        <v>61325</v>
      </c>
      <c r="C812">
        <v>0</v>
      </c>
      <c r="D812">
        <v>0</v>
      </c>
      <c r="E812" t="s">
        <v>1280</v>
      </c>
      <c r="F812" t="s">
        <v>1281</v>
      </c>
      <c r="G812">
        <v>1</v>
      </c>
      <c r="H812" s="6">
        <v>7379544</v>
      </c>
      <c r="I812" s="7">
        <v>45639</v>
      </c>
      <c r="J812" s="7">
        <v>45639</v>
      </c>
      <c r="K812" t="s">
        <v>524</v>
      </c>
      <c r="L812" t="s">
        <v>40</v>
      </c>
      <c r="M812" t="s">
        <v>5</v>
      </c>
      <c r="N812" t="s">
        <v>41</v>
      </c>
      <c r="O812" t="s">
        <v>77</v>
      </c>
      <c r="P812" t="s">
        <v>43</v>
      </c>
      <c r="Q812">
        <v>1.8</v>
      </c>
      <c r="R812">
        <v>0</v>
      </c>
      <c r="S812">
        <v>0</v>
      </c>
      <c r="U812">
        <v>132832</v>
      </c>
      <c r="V812">
        <v>132832</v>
      </c>
      <c r="W812">
        <v>0</v>
      </c>
      <c r="X812">
        <v>0</v>
      </c>
      <c r="Y812" t="s">
        <v>48</v>
      </c>
    </row>
    <row r="813" spans="1:25" x14ac:dyDescent="0.25">
      <c r="A813">
        <v>812</v>
      </c>
      <c r="B813">
        <v>61780</v>
      </c>
      <c r="C813">
        <v>0</v>
      </c>
      <c r="D813">
        <v>0</v>
      </c>
      <c r="E813" t="s">
        <v>553</v>
      </c>
      <c r="F813" t="s">
        <v>554</v>
      </c>
      <c r="G813">
        <v>1</v>
      </c>
      <c r="H813" s="6">
        <v>33168344</v>
      </c>
      <c r="I813" s="7">
        <v>45639</v>
      </c>
      <c r="J813" s="7">
        <v>45639</v>
      </c>
      <c r="K813">
        <v>15</v>
      </c>
      <c r="L813" t="s">
        <v>40</v>
      </c>
      <c r="M813" t="s">
        <v>5</v>
      </c>
      <c r="N813" t="s">
        <v>41</v>
      </c>
      <c r="O813" t="s">
        <v>47</v>
      </c>
      <c r="P813" t="s">
        <v>43</v>
      </c>
      <c r="Q813">
        <v>4</v>
      </c>
      <c r="R813">
        <v>11</v>
      </c>
      <c r="S813">
        <v>0</v>
      </c>
      <c r="U813">
        <v>4975252</v>
      </c>
      <c r="V813">
        <v>1326734</v>
      </c>
      <c r="W813">
        <v>3648518</v>
      </c>
      <c r="X813">
        <v>0</v>
      </c>
      <c r="Y813" t="s">
        <v>109</v>
      </c>
    </row>
    <row r="814" spans="1:25" x14ac:dyDescent="0.25">
      <c r="A814">
        <v>813</v>
      </c>
      <c r="B814">
        <v>61782</v>
      </c>
      <c r="C814">
        <v>0</v>
      </c>
      <c r="D814">
        <v>0</v>
      </c>
      <c r="E814" t="s">
        <v>1282</v>
      </c>
      <c r="F814" t="s">
        <v>1283</v>
      </c>
      <c r="G814">
        <v>1</v>
      </c>
      <c r="H814" s="6">
        <v>38205084</v>
      </c>
      <c r="I814" s="7">
        <v>45639</v>
      </c>
      <c r="J814" s="7">
        <v>45639</v>
      </c>
      <c r="K814">
        <v>15</v>
      </c>
      <c r="L814" t="s">
        <v>40</v>
      </c>
      <c r="M814" t="s">
        <v>5</v>
      </c>
      <c r="N814" t="s">
        <v>41</v>
      </c>
      <c r="O814" t="s">
        <v>77</v>
      </c>
      <c r="P814" t="s">
        <v>43</v>
      </c>
      <c r="Q814">
        <v>7</v>
      </c>
      <c r="R814">
        <v>8</v>
      </c>
      <c r="S814">
        <v>0</v>
      </c>
      <c r="U814">
        <v>5730763</v>
      </c>
      <c r="V814">
        <v>2674356</v>
      </c>
      <c r="W814">
        <v>3056407</v>
      </c>
      <c r="X814">
        <v>0</v>
      </c>
      <c r="Y814" t="s">
        <v>94</v>
      </c>
    </row>
    <row r="815" spans="1:25" x14ac:dyDescent="0.25">
      <c r="A815">
        <v>814</v>
      </c>
      <c r="B815">
        <v>61777</v>
      </c>
      <c r="C815">
        <v>0</v>
      </c>
      <c r="D815">
        <v>0</v>
      </c>
      <c r="E815" t="s">
        <v>1284</v>
      </c>
      <c r="F815" t="s">
        <v>1285</v>
      </c>
      <c r="G815">
        <v>1</v>
      </c>
      <c r="H815" s="6">
        <v>10349103</v>
      </c>
      <c r="I815" s="7">
        <v>45639</v>
      </c>
      <c r="J815" s="7">
        <v>45639</v>
      </c>
      <c r="K815" t="s">
        <v>1286</v>
      </c>
      <c r="L815" t="s">
        <v>40</v>
      </c>
      <c r="M815" t="s">
        <v>5</v>
      </c>
      <c r="N815" t="s">
        <v>41</v>
      </c>
      <c r="O815" t="s">
        <v>77</v>
      </c>
      <c r="P815" t="s">
        <v>43</v>
      </c>
      <c r="Q815">
        <v>5.6</v>
      </c>
      <c r="R815">
        <v>0</v>
      </c>
      <c r="S815">
        <v>0</v>
      </c>
      <c r="U815">
        <v>579550</v>
      </c>
      <c r="V815">
        <v>579550</v>
      </c>
      <c r="W815">
        <v>0</v>
      </c>
      <c r="X815">
        <v>0</v>
      </c>
      <c r="Y815" t="s">
        <v>109</v>
      </c>
    </row>
    <row r="816" spans="1:25" x14ac:dyDescent="0.25">
      <c r="A816">
        <v>815</v>
      </c>
      <c r="B816">
        <v>63513</v>
      </c>
      <c r="C816">
        <v>0</v>
      </c>
      <c r="D816">
        <v>0</v>
      </c>
      <c r="E816" t="s">
        <v>1287</v>
      </c>
      <c r="F816" t="s">
        <v>1288</v>
      </c>
      <c r="G816">
        <v>1</v>
      </c>
      <c r="H816" s="6">
        <v>4195553</v>
      </c>
      <c r="I816" s="7">
        <v>45639</v>
      </c>
      <c r="J816" s="7">
        <v>45639</v>
      </c>
      <c r="K816">
        <v>15</v>
      </c>
      <c r="L816" t="s">
        <v>40</v>
      </c>
      <c r="M816" t="s">
        <v>5</v>
      </c>
      <c r="N816" t="s">
        <v>41</v>
      </c>
      <c r="O816" t="s">
        <v>54</v>
      </c>
      <c r="P816" t="s">
        <v>43</v>
      </c>
      <c r="Q816">
        <v>5</v>
      </c>
      <c r="R816">
        <v>6</v>
      </c>
      <c r="S816">
        <v>4</v>
      </c>
      <c r="U816">
        <v>629333</v>
      </c>
      <c r="V816">
        <v>209778</v>
      </c>
      <c r="W816">
        <v>251733</v>
      </c>
      <c r="X816">
        <v>167822</v>
      </c>
      <c r="Y816" t="s">
        <v>48</v>
      </c>
    </row>
    <row r="817" spans="1:25" x14ac:dyDescent="0.25">
      <c r="A817">
        <v>816</v>
      </c>
      <c r="B817">
        <v>61779</v>
      </c>
      <c r="C817">
        <v>0</v>
      </c>
      <c r="D817">
        <v>0</v>
      </c>
      <c r="E817" t="s">
        <v>539</v>
      </c>
      <c r="F817" t="s">
        <v>540</v>
      </c>
      <c r="G817">
        <v>1</v>
      </c>
      <c r="H817" s="6">
        <v>17965155</v>
      </c>
      <c r="I817" s="7">
        <v>45639</v>
      </c>
      <c r="J817" s="7">
        <v>45639</v>
      </c>
      <c r="K817">
        <v>15</v>
      </c>
      <c r="L817" t="s">
        <v>40</v>
      </c>
      <c r="M817" t="s">
        <v>5</v>
      </c>
      <c r="N817" t="s">
        <v>41</v>
      </c>
      <c r="O817" t="s">
        <v>47</v>
      </c>
      <c r="P817" t="s">
        <v>43</v>
      </c>
      <c r="Q817">
        <v>4</v>
      </c>
      <c r="R817">
        <v>11</v>
      </c>
      <c r="S817">
        <v>0</v>
      </c>
      <c r="U817">
        <v>2694773</v>
      </c>
      <c r="V817">
        <v>718606</v>
      </c>
      <c r="W817">
        <v>1976167</v>
      </c>
      <c r="X817">
        <v>0</v>
      </c>
      <c r="Y817" t="s">
        <v>109</v>
      </c>
    </row>
    <row r="818" spans="1:25" x14ac:dyDescent="0.25">
      <c r="A818">
        <v>817</v>
      </c>
      <c r="B818">
        <v>61811</v>
      </c>
      <c r="C818">
        <v>0</v>
      </c>
      <c r="D818">
        <v>0</v>
      </c>
      <c r="E818" t="s">
        <v>1289</v>
      </c>
      <c r="F818" t="s">
        <v>1290</v>
      </c>
      <c r="G818">
        <v>1</v>
      </c>
      <c r="H818" s="6">
        <v>95800000</v>
      </c>
      <c r="I818" s="7">
        <v>45639</v>
      </c>
      <c r="J818" s="7">
        <v>45639</v>
      </c>
      <c r="K818">
        <v>15</v>
      </c>
      <c r="L818" t="s">
        <v>40</v>
      </c>
      <c r="M818" t="s">
        <v>5</v>
      </c>
      <c r="N818" t="s">
        <v>41</v>
      </c>
      <c r="O818" t="s">
        <v>47</v>
      </c>
      <c r="P818" t="s">
        <v>43</v>
      </c>
      <c r="Q818">
        <v>6</v>
      </c>
      <c r="R818">
        <v>9</v>
      </c>
      <c r="S818">
        <v>0</v>
      </c>
      <c r="U818">
        <v>14370000</v>
      </c>
      <c r="V818">
        <v>5748000</v>
      </c>
      <c r="W818">
        <v>8622000</v>
      </c>
      <c r="X818">
        <v>0</v>
      </c>
      <c r="Y818" t="s">
        <v>444</v>
      </c>
    </row>
    <row r="819" spans="1:25" x14ac:dyDescent="0.25">
      <c r="A819">
        <v>818</v>
      </c>
      <c r="B819">
        <v>61715</v>
      </c>
      <c r="C819">
        <v>0</v>
      </c>
      <c r="D819">
        <v>0</v>
      </c>
      <c r="E819" t="s">
        <v>1291</v>
      </c>
      <c r="F819" t="s">
        <v>1292</v>
      </c>
      <c r="G819">
        <v>1</v>
      </c>
      <c r="H819" s="6">
        <v>1435291872</v>
      </c>
      <c r="I819" s="7">
        <v>45638</v>
      </c>
      <c r="J819" s="7">
        <v>45638</v>
      </c>
      <c r="K819">
        <v>15</v>
      </c>
      <c r="L819" t="s">
        <v>40</v>
      </c>
      <c r="M819" t="s">
        <v>1</v>
      </c>
      <c r="N819" t="s">
        <v>41</v>
      </c>
      <c r="O819" t="s">
        <v>87</v>
      </c>
      <c r="P819" t="s">
        <v>43</v>
      </c>
      <c r="Q819">
        <v>3.1</v>
      </c>
      <c r="R819">
        <v>11.9</v>
      </c>
      <c r="S819">
        <v>0</v>
      </c>
      <c r="U819">
        <v>215293781</v>
      </c>
      <c r="V819">
        <v>44494048</v>
      </c>
      <c r="W819">
        <v>170799733</v>
      </c>
      <c r="X819">
        <v>0</v>
      </c>
      <c r="Y819" t="s">
        <v>112</v>
      </c>
    </row>
    <row r="820" spans="1:25" x14ac:dyDescent="0.25">
      <c r="A820">
        <v>819</v>
      </c>
      <c r="B820">
        <v>64550</v>
      </c>
      <c r="C820">
        <v>0</v>
      </c>
      <c r="D820">
        <v>0</v>
      </c>
      <c r="E820" t="s">
        <v>1293</v>
      </c>
      <c r="F820" t="s">
        <v>1294</v>
      </c>
      <c r="G820">
        <v>1</v>
      </c>
      <c r="H820" s="6">
        <v>3544209</v>
      </c>
      <c r="I820" s="7">
        <v>45638</v>
      </c>
      <c r="K820">
        <v>15</v>
      </c>
      <c r="L820" t="s">
        <v>40</v>
      </c>
      <c r="M820" t="s">
        <v>5</v>
      </c>
      <c r="N820" t="s">
        <v>41</v>
      </c>
      <c r="O820" t="s">
        <v>54</v>
      </c>
      <c r="P820" t="s">
        <v>43</v>
      </c>
      <c r="Q820">
        <v>7.5</v>
      </c>
      <c r="R820">
        <v>7.5</v>
      </c>
      <c r="S820">
        <v>0</v>
      </c>
      <c r="U820">
        <v>531631</v>
      </c>
      <c r="V820">
        <v>265816</v>
      </c>
      <c r="W820">
        <v>265816</v>
      </c>
      <c r="X820">
        <v>0</v>
      </c>
      <c r="Y820" t="s">
        <v>44</v>
      </c>
    </row>
    <row r="821" spans="1:25" x14ac:dyDescent="0.25">
      <c r="A821">
        <v>820</v>
      </c>
      <c r="B821">
        <v>61727</v>
      </c>
      <c r="C821">
        <v>0</v>
      </c>
      <c r="D821">
        <v>0</v>
      </c>
      <c r="E821" t="s">
        <v>1293</v>
      </c>
      <c r="F821" t="s">
        <v>1294</v>
      </c>
      <c r="G821">
        <v>1</v>
      </c>
      <c r="H821" s="6">
        <v>3327799</v>
      </c>
      <c r="I821" s="7">
        <v>45638</v>
      </c>
      <c r="J821" s="7">
        <v>45638</v>
      </c>
      <c r="K821">
        <v>15</v>
      </c>
      <c r="L821" t="s">
        <v>40</v>
      </c>
      <c r="M821" t="s">
        <v>5</v>
      </c>
      <c r="N821" t="s">
        <v>41</v>
      </c>
      <c r="O821" t="s">
        <v>54</v>
      </c>
      <c r="P821" t="s">
        <v>43</v>
      </c>
      <c r="Q821">
        <v>7.5</v>
      </c>
      <c r="R821">
        <v>7.5</v>
      </c>
      <c r="S821">
        <v>0</v>
      </c>
      <c r="U821">
        <v>499170</v>
      </c>
      <c r="V821">
        <v>249585</v>
      </c>
      <c r="W821">
        <v>249585</v>
      </c>
      <c r="X821">
        <v>0</v>
      </c>
      <c r="Y821" t="s">
        <v>44</v>
      </c>
    </row>
    <row r="822" spans="1:25" x14ac:dyDescent="0.25">
      <c r="A822">
        <v>821</v>
      </c>
      <c r="B822">
        <v>61729</v>
      </c>
      <c r="C822">
        <v>0</v>
      </c>
      <c r="D822">
        <v>0</v>
      </c>
      <c r="E822" t="s">
        <v>1293</v>
      </c>
      <c r="F822" t="s">
        <v>1294</v>
      </c>
      <c r="G822">
        <v>1</v>
      </c>
      <c r="H822" s="6">
        <v>7000000</v>
      </c>
      <c r="I822" s="7">
        <v>45638</v>
      </c>
      <c r="J822" s="7">
        <v>45638</v>
      </c>
      <c r="K822">
        <v>15</v>
      </c>
      <c r="L822" t="s">
        <v>40</v>
      </c>
      <c r="M822" t="s">
        <v>5</v>
      </c>
      <c r="N822" t="s">
        <v>41</v>
      </c>
      <c r="O822" t="s">
        <v>54</v>
      </c>
      <c r="P822" t="s">
        <v>43</v>
      </c>
      <c r="Q822">
        <v>7.5</v>
      </c>
      <c r="R822">
        <v>7.5</v>
      </c>
      <c r="S822">
        <v>0</v>
      </c>
      <c r="U822">
        <v>1050000</v>
      </c>
      <c r="V822">
        <v>525000</v>
      </c>
      <c r="W822">
        <v>525000</v>
      </c>
      <c r="X822">
        <v>0</v>
      </c>
      <c r="Y822" t="s">
        <v>44</v>
      </c>
    </row>
    <row r="823" spans="1:25" x14ac:dyDescent="0.25">
      <c r="A823">
        <v>822</v>
      </c>
      <c r="B823">
        <v>61716</v>
      </c>
      <c r="C823">
        <v>0</v>
      </c>
      <c r="D823">
        <v>0</v>
      </c>
      <c r="E823" t="s">
        <v>1295</v>
      </c>
      <c r="F823" t="s">
        <v>1296</v>
      </c>
      <c r="G823">
        <v>1</v>
      </c>
      <c r="H823" s="6">
        <v>616174663</v>
      </c>
      <c r="I823" s="7">
        <v>45638</v>
      </c>
      <c r="J823" s="7">
        <v>45638</v>
      </c>
      <c r="K823">
        <v>15</v>
      </c>
      <c r="L823" t="s">
        <v>40</v>
      </c>
      <c r="M823" t="s">
        <v>1</v>
      </c>
      <c r="N823" t="s">
        <v>41</v>
      </c>
      <c r="O823" t="s">
        <v>87</v>
      </c>
      <c r="P823" t="s">
        <v>43</v>
      </c>
      <c r="Q823">
        <v>3.1</v>
      </c>
      <c r="R823">
        <v>11.9</v>
      </c>
      <c r="S823">
        <v>0</v>
      </c>
      <c r="U823">
        <v>92426199</v>
      </c>
      <c r="V823">
        <v>19101415</v>
      </c>
      <c r="W823">
        <v>73324785</v>
      </c>
      <c r="X823">
        <v>0</v>
      </c>
      <c r="Y823" t="s">
        <v>437</v>
      </c>
    </row>
    <row r="824" spans="1:25" x14ac:dyDescent="0.25">
      <c r="A824">
        <v>823</v>
      </c>
      <c r="B824">
        <v>64555</v>
      </c>
      <c r="C824">
        <v>0</v>
      </c>
      <c r="D824">
        <v>0</v>
      </c>
      <c r="E824" t="s">
        <v>1297</v>
      </c>
      <c r="F824" t="s">
        <v>1298</v>
      </c>
      <c r="G824">
        <v>1</v>
      </c>
      <c r="H824" s="6">
        <v>3334453</v>
      </c>
      <c r="I824" s="7">
        <v>45638</v>
      </c>
      <c r="K824">
        <v>15</v>
      </c>
      <c r="L824" t="s">
        <v>40</v>
      </c>
      <c r="M824" t="s">
        <v>5</v>
      </c>
      <c r="N824" t="s">
        <v>41</v>
      </c>
      <c r="O824" t="s">
        <v>54</v>
      </c>
      <c r="P824" t="s">
        <v>43</v>
      </c>
      <c r="Q824">
        <v>7.5</v>
      </c>
      <c r="R824">
        <v>7.5</v>
      </c>
      <c r="S824">
        <v>0</v>
      </c>
      <c r="U824">
        <v>500168</v>
      </c>
      <c r="V824">
        <v>250084</v>
      </c>
      <c r="W824">
        <v>250084</v>
      </c>
      <c r="X824">
        <v>0</v>
      </c>
      <c r="Y824" t="s">
        <v>44</v>
      </c>
    </row>
    <row r="825" spans="1:25" x14ac:dyDescent="0.25">
      <c r="A825">
        <v>824</v>
      </c>
      <c r="B825">
        <v>61731</v>
      </c>
      <c r="C825">
        <v>0</v>
      </c>
      <c r="D825">
        <v>0</v>
      </c>
      <c r="E825" t="s">
        <v>1297</v>
      </c>
      <c r="F825" t="s">
        <v>1298</v>
      </c>
      <c r="G825">
        <v>1</v>
      </c>
      <c r="H825" s="6">
        <v>186555</v>
      </c>
      <c r="I825" s="7">
        <v>45638</v>
      </c>
      <c r="J825" s="7">
        <v>45638</v>
      </c>
      <c r="K825">
        <v>15</v>
      </c>
      <c r="L825" t="s">
        <v>40</v>
      </c>
      <c r="M825" t="s">
        <v>5</v>
      </c>
      <c r="N825" t="s">
        <v>41</v>
      </c>
      <c r="O825" t="s">
        <v>54</v>
      </c>
      <c r="P825" t="s">
        <v>43</v>
      </c>
      <c r="Q825">
        <v>7.5</v>
      </c>
      <c r="R825">
        <v>7.5</v>
      </c>
      <c r="S825">
        <v>0</v>
      </c>
      <c r="U825">
        <v>27983</v>
      </c>
      <c r="V825">
        <v>13992</v>
      </c>
      <c r="W825">
        <v>13992</v>
      </c>
      <c r="X825">
        <v>0</v>
      </c>
      <c r="Y825" t="s">
        <v>44</v>
      </c>
    </row>
    <row r="826" spans="1:25" x14ac:dyDescent="0.25">
      <c r="A826">
        <v>825</v>
      </c>
      <c r="B826">
        <v>61732</v>
      </c>
      <c r="C826">
        <v>0</v>
      </c>
      <c r="D826">
        <v>0</v>
      </c>
      <c r="E826" t="s">
        <v>1297</v>
      </c>
      <c r="F826" t="s">
        <v>1298</v>
      </c>
      <c r="G826">
        <v>1</v>
      </c>
      <c r="H826" s="6">
        <v>7000000</v>
      </c>
      <c r="I826" s="7">
        <v>45638</v>
      </c>
      <c r="J826" s="7">
        <v>45638</v>
      </c>
      <c r="K826">
        <v>15</v>
      </c>
      <c r="L826" t="s">
        <v>40</v>
      </c>
      <c r="M826" t="s">
        <v>5</v>
      </c>
      <c r="N826" t="s">
        <v>41</v>
      </c>
      <c r="O826" t="s">
        <v>54</v>
      </c>
      <c r="P826" t="s">
        <v>43</v>
      </c>
      <c r="Q826">
        <v>7.5</v>
      </c>
      <c r="R826">
        <v>7.5</v>
      </c>
      <c r="S826">
        <v>0</v>
      </c>
      <c r="U826">
        <v>1050000</v>
      </c>
      <c r="V826">
        <v>525000</v>
      </c>
      <c r="W826">
        <v>525000</v>
      </c>
      <c r="X826">
        <v>0</v>
      </c>
      <c r="Y826" t="s">
        <v>44</v>
      </c>
    </row>
    <row r="827" spans="1:25" x14ac:dyDescent="0.25">
      <c r="A827">
        <v>826</v>
      </c>
      <c r="B827">
        <v>61726</v>
      </c>
      <c r="C827">
        <v>0</v>
      </c>
      <c r="D827">
        <v>0</v>
      </c>
      <c r="E827" t="s">
        <v>1297</v>
      </c>
      <c r="F827" t="s">
        <v>1298</v>
      </c>
      <c r="G827">
        <v>1</v>
      </c>
      <c r="H827" s="6">
        <v>10000000</v>
      </c>
      <c r="I827" s="7">
        <v>45638</v>
      </c>
      <c r="J827" s="7">
        <v>45638</v>
      </c>
      <c r="K827">
        <v>15</v>
      </c>
      <c r="L827" t="s">
        <v>40</v>
      </c>
      <c r="M827" t="s">
        <v>5</v>
      </c>
      <c r="N827" t="s">
        <v>41</v>
      </c>
      <c r="O827" t="s">
        <v>54</v>
      </c>
      <c r="P827" t="s">
        <v>43</v>
      </c>
      <c r="Q827">
        <v>7.5</v>
      </c>
      <c r="R827">
        <v>7.5</v>
      </c>
      <c r="S827">
        <v>0</v>
      </c>
      <c r="U827">
        <v>1500000</v>
      </c>
      <c r="V827">
        <v>750000</v>
      </c>
      <c r="W827">
        <v>750000</v>
      </c>
      <c r="X827">
        <v>0</v>
      </c>
      <c r="Y827" t="s">
        <v>44</v>
      </c>
    </row>
    <row r="828" spans="1:25" x14ac:dyDescent="0.25">
      <c r="A828">
        <v>827</v>
      </c>
      <c r="B828">
        <v>64549</v>
      </c>
      <c r="C828">
        <v>0</v>
      </c>
      <c r="D828">
        <v>0</v>
      </c>
      <c r="E828" t="s">
        <v>1299</v>
      </c>
      <c r="F828" t="s">
        <v>1300</v>
      </c>
      <c r="G828">
        <v>1</v>
      </c>
      <c r="H828" s="6">
        <v>3455791</v>
      </c>
      <c r="I828" s="7">
        <v>45638</v>
      </c>
      <c r="K828">
        <v>15</v>
      </c>
      <c r="L828" t="s">
        <v>40</v>
      </c>
      <c r="M828" t="s">
        <v>5</v>
      </c>
      <c r="N828" t="s">
        <v>41</v>
      </c>
      <c r="O828" t="s">
        <v>54</v>
      </c>
      <c r="P828" t="s">
        <v>43</v>
      </c>
      <c r="Q828">
        <v>7.5</v>
      </c>
      <c r="R828">
        <v>7.5</v>
      </c>
      <c r="S828">
        <v>0</v>
      </c>
      <c r="U828">
        <v>518369</v>
      </c>
      <c r="V828">
        <v>259184</v>
      </c>
      <c r="W828">
        <v>259184</v>
      </c>
      <c r="X828">
        <v>0</v>
      </c>
      <c r="Y828" t="s">
        <v>44</v>
      </c>
    </row>
    <row r="829" spans="1:25" x14ac:dyDescent="0.25">
      <c r="A829">
        <v>828</v>
      </c>
      <c r="B829">
        <v>61725</v>
      </c>
      <c r="C829">
        <v>0</v>
      </c>
      <c r="D829">
        <v>0</v>
      </c>
      <c r="E829" t="s">
        <v>1301</v>
      </c>
      <c r="F829" t="s">
        <v>1302</v>
      </c>
      <c r="G829">
        <v>1</v>
      </c>
      <c r="H829" s="6">
        <v>1440000</v>
      </c>
      <c r="I829" s="7">
        <v>45638</v>
      </c>
      <c r="J829" s="7">
        <v>45638</v>
      </c>
      <c r="K829">
        <v>10</v>
      </c>
      <c r="L829" t="s">
        <v>40</v>
      </c>
      <c r="M829" t="s">
        <v>8</v>
      </c>
      <c r="N829" t="s">
        <v>41</v>
      </c>
      <c r="O829" t="s">
        <v>347</v>
      </c>
      <c r="P829" t="s">
        <v>43</v>
      </c>
      <c r="Q829">
        <v>10</v>
      </c>
      <c r="R829">
        <v>0</v>
      </c>
      <c r="S829">
        <v>0</v>
      </c>
      <c r="U829">
        <v>144000</v>
      </c>
      <c r="V829">
        <v>144000</v>
      </c>
      <c r="W829">
        <v>0</v>
      </c>
      <c r="X829">
        <v>0</v>
      </c>
      <c r="Y829" t="s">
        <v>44</v>
      </c>
    </row>
    <row r="830" spans="1:25" x14ac:dyDescent="0.25">
      <c r="A830">
        <v>829</v>
      </c>
      <c r="B830">
        <v>61723</v>
      </c>
      <c r="C830">
        <v>0</v>
      </c>
      <c r="D830">
        <v>0</v>
      </c>
      <c r="E830" t="s">
        <v>1303</v>
      </c>
      <c r="F830" t="s">
        <v>1304</v>
      </c>
      <c r="G830">
        <v>1</v>
      </c>
      <c r="H830" s="6">
        <v>10249143</v>
      </c>
      <c r="I830" s="7">
        <v>45638</v>
      </c>
      <c r="J830" s="7">
        <v>45638</v>
      </c>
      <c r="K830" t="s">
        <v>167</v>
      </c>
      <c r="L830" t="s">
        <v>40</v>
      </c>
      <c r="M830" t="s">
        <v>4</v>
      </c>
      <c r="N830" t="s">
        <v>41</v>
      </c>
      <c r="O830" t="s">
        <v>51</v>
      </c>
      <c r="P830" t="s">
        <v>43</v>
      </c>
      <c r="Q830">
        <v>5.5</v>
      </c>
      <c r="R830">
        <v>0</v>
      </c>
      <c r="S830">
        <v>0</v>
      </c>
      <c r="U830">
        <v>563703</v>
      </c>
      <c r="V830">
        <v>563703</v>
      </c>
      <c r="W830">
        <v>0</v>
      </c>
      <c r="X830">
        <v>0</v>
      </c>
      <c r="Y830" t="s">
        <v>109</v>
      </c>
    </row>
    <row r="831" spans="1:25" x14ac:dyDescent="0.25">
      <c r="A831">
        <v>830</v>
      </c>
      <c r="B831">
        <v>61724</v>
      </c>
      <c r="C831">
        <v>0</v>
      </c>
      <c r="D831">
        <v>0</v>
      </c>
      <c r="E831" t="s">
        <v>1305</v>
      </c>
      <c r="F831" t="s">
        <v>1306</v>
      </c>
      <c r="G831">
        <v>1</v>
      </c>
      <c r="H831" s="6">
        <v>3476028</v>
      </c>
      <c r="I831" s="7">
        <v>45638</v>
      </c>
      <c r="J831" s="7">
        <v>45638</v>
      </c>
      <c r="K831">
        <v>15</v>
      </c>
      <c r="L831" t="s">
        <v>40</v>
      </c>
      <c r="M831" t="s">
        <v>5</v>
      </c>
      <c r="N831" t="s">
        <v>41</v>
      </c>
      <c r="O831" t="s">
        <v>77</v>
      </c>
      <c r="P831" t="s">
        <v>43</v>
      </c>
      <c r="Q831">
        <v>5</v>
      </c>
      <c r="R831">
        <v>10</v>
      </c>
      <c r="S831">
        <v>0</v>
      </c>
      <c r="U831">
        <v>521404</v>
      </c>
      <c r="V831">
        <v>173801</v>
      </c>
      <c r="W831">
        <v>347603</v>
      </c>
      <c r="X831">
        <v>0</v>
      </c>
      <c r="Y831" t="s">
        <v>48</v>
      </c>
    </row>
    <row r="832" spans="1:25" x14ac:dyDescent="0.25">
      <c r="A832">
        <v>831</v>
      </c>
      <c r="B832">
        <v>64553</v>
      </c>
      <c r="C832">
        <v>0</v>
      </c>
      <c r="D832">
        <v>0</v>
      </c>
      <c r="E832" t="s">
        <v>1307</v>
      </c>
      <c r="F832" t="s">
        <v>1308</v>
      </c>
      <c r="G832">
        <v>1</v>
      </c>
      <c r="H832" s="6">
        <v>7000000</v>
      </c>
      <c r="I832" s="7">
        <v>45638</v>
      </c>
      <c r="K832">
        <v>15</v>
      </c>
      <c r="L832" t="s">
        <v>40</v>
      </c>
      <c r="M832" t="s">
        <v>5</v>
      </c>
      <c r="N832" t="s">
        <v>41</v>
      </c>
      <c r="O832" t="s">
        <v>54</v>
      </c>
      <c r="P832" t="s">
        <v>43</v>
      </c>
      <c r="Q832">
        <v>7.5</v>
      </c>
      <c r="R832">
        <v>7.5</v>
      </c>
      <c r="S832">
        <v>0</v>
      </c>
      <c r="U832">
        <v>1050000</v>
      </c>
      <c r="V832">
        <v>525000</v>
      </c>
      <c r="W832">
        <v>525000</v>
      </c>
      <c r="X832">
        <v>0</v>
      </c>
      <c r="Y832" t="s">
        <v>44</v>
      </c>
    </row>
    <row r="833" spans="1:25" x14ac:dyDescent="0.25">
      <c r="A833">
        <v>832</v>
      </c>
      <c r="B833">
        <v>64554</v>
      </c>
      <c r="C833">
        <v>0</v>
      </c>
      <c r="D833">
        <v>0</v>
      </c>
      <c r="E833" t="s">
        <v>1307</v>
      </c>
      <c r="F833" t="s">
        <v>1308</v>
      </c>
      <c r="G833">
        <v>1</v>
      </c>
      <c r="H833" s="6">
        <v>3665547</v>
      </c>
      <c r="I833" s="7">
        <v>45638</v>
      </c>
      <c r="K833">
        <v>15</v>
      </c>
      <c r="L833" t="s">
        <v>40</v>
      </c>
      <c r="M833" t="s">
        <v>5</v>
      </c>
      <c r="N833" t="s">
        <v>41</v>
      </c>
      <c r="O833" t="s">
        <v>54</v>
      </c>
      <c r="P833" t="s">
        <v>43</v>
      </c>
      <c r="Q833">
        <v>7.5</v>
      </c>
      <c r="R833">
        <v>7.5</v>
      </c>
      <c r="S833">
        <v>0</v>
      </c>
      <c r="U833">
        <v>549832</v>
      </c>
      <c r="V833">
        <v>274916</v>
      </c>
      <c r="W833">
        <v>274916</v>
      </c>
      <c r="X833">
        <v>0</v>
      </c>
      <c r="Y833" t="s">
        <v>44</v>
      </c>
    </row>
    <row r="834" spans="1:25" x14ac:dyDescent="0.25">
      <c r="A834">
        <v>833</v>
      </c>
      <c r="B834">
        <v>61728</v>
      </c>
      <c r="C834">
        <v>0</v>
      </c>
      <c r="D834">
        <v>0</v>
      </c>
      <c r="E834" t="s">
        <v>1309</v>
      </c>
      <c r="F834" t="s">
        <v>1310</v>
      </c>
      <c r="G834">
        <v>1</v>
      </c>
      <c r="H834" s="6">
        <v>10000000</v>
      </c>
      <c r="I834" s="7">
        <v>45638</v>
      </c>
      <c r="J834" s="7">
        <v>45638</v>
      </c>
      <c r="K834">
        <v>15</v>
      </c>
      <c r="L834" t="s">
        <v>40</v>
      </c>
      <c r="M834" t="s">
        <v>5</v>
      </c>
      <c r="N834" t="s">
        <v>41</v>
      </c>
      <c r="O834" t="s">
        <v>54</v>
      </c>
      <c r="P834" t="s">
        <v>43</v>
      </c>
      <c r="Q834">
        <v>7.5</v>
      </c>
      <c r="R834">
        <v>7.5</v>
      </c>
      <c r="S834">
        <v>0</v>
      </c>
      <c r="U834">
        <v>1500000</v>
      </c>
      <c r="V834">
        <v>750000</v>
      </c>
      <c r="W834">
        <v>750000</v>
      </c>
      <c r="X834">
        <v>0</v>
      </c>
      <c r="Y834" t="s">
        <v>44</v>
      </c>
    </row>
    <row r="835" spans="1:25" x14ac:dyDescent="0.25">
      <c r="A835">
        <v>834</v>
      </c>
      <c r="B835">
        <v>61717</v>
      </c>
      <c r="C835">
        <v>0</v>
      </c>
      <c r="D835">
        <v>0</v>
      </c>
      <c r="E835" t="s">
        <v>1311</v>
      </c>
      <c r="F835" t="s">
        <v>1312</v>
      </c>
      <c r="G835">
        <v>1</v>
      </c>
      <c r="H835" s="6">
        <v>17909455</v>
      </c>
      <c r="I835" s="7">
        <v>45638</v>
      </c>
      <c r="J835" s="7">
        <v>45638</v>
      </c>
      <c r="K835">
        <v>6</v>
      </c>
      <c r="L835" t="s">
        <v>40</v>
      </c>
      <c r="M835" t="s">
        <v>5</v>
      </c>
      <c r="N835" t="s">
        <v>41</v>
      </c>
      <c r="O835" t="s">
        <v>77</v>
      </c>
      <c r="P835" t="s">
        <v>43</v>
      </c>
      <c r="Q835">
        <v>6</v>
      </c>
      <c r="R835">
        <v>0</v>
      </c>
      <c r="S835">
        <v>0</v>
      </c>
      <c r="U835">
        <v>1074567</v>
      </c>
      <c r="V835">
        <v>1074567</v>
      </c>
      <c r="W835">
        <v>0</v>
      </c>
      <c r="X835">
        <v>0</v>
      </c>
      <c r="Y835" t="s">
        <v>109</v>
      </c>
    </row>
    <row r="836" spans="1:25" x14ac:dyDescent="0.25">
      <c r="A836">
        <v>835</v>
      </c>
      <c r="B836">
        <v>61718</v>
      </c>
      <c r="C836">
        <v>0</v>
      </c>
      <c r="D836">
        <v>0</v>
      </c>
      <c r="E836" t="s">
        <v>873</v>
      </c>
      <c r="F836" t="s">
        <v>874</v>
      </c>
      <c r="G836">
        <v>1</v>
      </c>
      <c r="H836" s="6">
        <v>3540350</v>
      </c>
      <c r="I836" s="7">
        <v>45638</v>
      </c>
      <c r="J836" s="7">
        <v>45638</v>
      </c>
      <c r="K836">
        <v>15</v>
      </c>
      <c r="L836" t="s">
        <v>40</v>
      </c>
      <c r="M836" t="s">
        <v>5</v>
      </c>
      <c r="N836" t="s">
        <v>41</v>
      </c>
      <c r="O836" t="s">
        <v>47</v>
      </c>
      <c r="P836" t="s">
        <v>43</v>
      </c>
      <c r="Q836">
        <v>4</v>
      </c>
      <c r="R836">
        <v>11</v>
      </c>
      <c r="S836">
        <v>0</v>
      </c>
      <c r="U836">
        <v>531053</v>
      </c>
      <c r="V836">
        <v>141614</v>
      </c>
      <c r="W836">
        <v>389438</v>
      </c>
      <c r="X836">
        <v>0</v>
      </c>
      <c r="Y836" t="s">
        <v>109</v>
      </c>
    </row>
    <row r="837" spans="1:25" x14ac:dyDescent="0.25">
      <c r="A837">
        <v>836</v>
      </c>
      <c r="B837">
        <v>61719</v>
      </c>
      <c r="C837">
        <v>0</v>
      </c>
      <c r="D837">
        <v>0</v>
      </c>
      <c r="E837" t="s">
        <v>1313</v>
      </c>
      <c r="F837" t="s">
        <v>1314</v>
      </c>
      <c r="G837">
        <v>1</v>
      </c>
      <c r="H837" s="6">
        <v>5000000</v>
      </c>
      <c r="I837" s="7">
        <v>45638</v>
      </c>
      <c r="J837" s="7">
        <v>45638</v>
      </c>
      <c r="K837" t="s">
        <v>648</v>
      </c>
      <c r="L837" t="s">
        <v>40</v>
      </c>
      <c r="M837" t="s">
        <v>5</v>
      </c>
      <c r="N837" t="s">
        <v>41</v>
      </c>
      <c r="O837" t="s">
        <v>77</v>
      </c>
      <c r="P837" t="s">
        <v>43</v>
      </c>
      <c r="Q837">
        <v>4.5</v>
      </c>
      <c r="R837">
        <v>2</v>
      </c>
      <c r="S837">
        <v>0</v>
      </c>
      <c r="U837">
        <v>325000</v>
      </c>
      <c r="V837">
        <v>225000</v>
      </c>
      <c r="W837">
        <v>100000</v>
      </c>
      <c r="X837">
        <v>0</v>
      </c>
      <c r="Y837" t="s">
        <v>48</v>
      </c>
    </row>
    <row r="838" spans="1:25" x14ac:dyDescent="0.25">
      <c r="A838">
        <v>837</v>
      </c>
      <c r="B838">
        <v>61720</v>
      </c>
      <c r="C838">
        <v>0</v>
      </c>
      <c r="D838">
        <v>0</v>
      </c>
      <c r="E838" t="s">
        <v>1313</v>
      </c>
      <c r="F838" t="s">
        <v>1314</v>
      </c>
      <c r="G838">
        <v>1</v>
      </c>
      <c r="H838" s="6">
        <v>5000000</v>
      </c>
      <c r="I838" s="7">
        <v>45638</v>
      </c>
      <c r="J838" s="7">
        <v>45638</v>
      </c>
      <c r="K838" t="s">
        <v>648</v>
      </c>
      <c r="L838" t="s">
        <v>40</v>
      </c>
      <c r="M838" t="s">
        <v>5</v>
      </c>
      <c r="N838" t="s">
        <v>41</v>
      </c>
      <c r="O838" t="s">
        <v>77</v>
      </c>
      <c r="P838" t="s">
        <v>43</v>
      </c>
      <c r="Q838">
        <v>4.5</v>
      </c>
      <c r="R838">
        <v>2</v>
      </c>
      <c r="S838">
        <v>0</v>
      </c>
      <c r="U838">
        <v>325000</v>
      </c>
      <c r="V838">
        <v>225000</v>
      </c>
      <c r="W838">
        <v>100000</v>
      </c>
      <c r="X838">
        <v>0</v>
      </c>
      <c r="Y838" t="s">
        <v>48</v>
      </c>
    </row>
    <row r="839" spans="1:25" x14ac:dyDescent="0.25">
      <c r="A839">
        <v>838</v>
      </c>
      <c r="B839">
        <v>61721</v>
      </c>
      <c r="C839">
        <v>0</v>
      </c>
      <c r="D839">
        <v>0</v>
      </c>
      <c r="E839" t="s">
        <v>1313</v>
      </c>
      <c r="F839" t="s">
        <v>1314</v>
      </c>
      <c r="G839">
        <v>1</v>
      </c>
      <c r="H839" s="6">
        <v>5000000</v>
      </c>
      <c r="I839" s="7">
        <v>45638</v>
      </c>
      <c r="J839" s="7">
        <v>45638</v>
      </c>
      <c r="K839" t="s">
        <v>648</v>
      </c>
      <c r="L839" t="s">
        <v>40</v>
      </c>
      <c r="M839" t="s">
        <v>5</v>
      </c>
      <c r="N839" t="s">
        <v>41</v>
      </c>
      <c r="O839" t="s">
        <v>77</v>
      </c>
      <c r="P839" t="s">
        <v>43</v>
      </c>
      <c r="Q839">
        <v>4.5</v>
      </c>
      <c r="R839">
        <v>2</v>
      </c>
      <c r="S839">
        <v>0</v>
      </c>
      <c r="U839">
        <v>325000</v>
      </c>
      <c r="V839">
        <v>225000</v>
      </c>
      <c r="W839">
        <v>100000</v>
      </c>
      <c r="X839">
        <v>0</v>
      </c>
      <c r="Y839" t="s">
        <v>48</v>
      </c>
    </row>
    <row r="840" spans="1:25" x14ac:dyDescent="0.25">
      <c r="A840">
        <v>839</v>
      </c>
      <c r="B840">
        <v>61722</v>
      </c>
      <c r="C840">
        <v>0</v>
      </c>
      <c r="D840">
        <v>0</v>
      </c>
      <c r="E840" t="s">
        <v>1313</v>
      </c>
      <c r="F840" t="s">
        <v>1314</v>
      </c>
      <c r="G840">
        <v>1</v>
      </c>
      <c r="H840" s="6">
        <v>4500000</v>
      </c>
      <c r="I840" s="7">
        <v>45638</v>
      </c>
      <c r="J840" s="7">
        <v>45638</v>
      </c>
      <c r="K840" t="s">
        <v>648</v>
      </c>
      <c r="L840" t="s">
        <v>40</v>
      </c>
      <c r="M840" t="s">
        <v>5</v>
      </c>
      <c r="N840" t="s">
        <v>41</v>
      </c>
      <c r="O840" t="s">
        <v>77</v>
      </c>
      <c r="P840" t="s">
        <v>43</v>
      </c>
      <c r="Q840">
        <v>4.5</v>
      </c>
      <c r="R840">
        <v>2</v>
      </c>
      <c r="S840">
        <v>0</v>
      </c>
      <c r="U840">
        <v>292500</v>
      </c>
      <c r="V840">
        <v>202500</v>
      </c>
      <c r="W840">
        <v>90000</v>
      </c>
      <c r="X840">
        <v>0</v>
      </c>
      <c r="Y840" t="s">
        <v>48</v>
      </c>
    </row>
    <row r="841" spans="1:25" x14ac:dyDescent="0.25">
      <c r="A841">
        <v>840</v>
      </c>
      <c r="B841">
        <v>61692</v>
      </c>
      <c r="C841">
        <v>0</v>
      </c>
      <c r="D841">
        <v>0</v>
      </c>
      <c r="E841" t="s">
        <v>1315</v>
      </c>
      <c r="F841" t="s">
        <v>1316</v>
      </c>
      <c r="G841">
        <v>1</v>
      </c>
      <c r="H841" s="6">
        <v>441707</v>
      </c>
      <c r="I841" s="7">
        <v>45637</v>
      </c>
      <c r="J841" s="7">
        <v>45637</v>
      </c>
      <c r="K841">
        <v>15</v>
      </c>
      <c r="L841" t="s">
        <v>40</v>
      </c>
      <c r="M841" t="s">
        <v>5</v>
      </c>
      <c r="N841" t="s">
        <v>41</v>
      </c>
      <c r="O841" t="s">
        <v>47</v>
      </c>
      <c r="P841" t="s">
        <v>43</v>
      </c>
      <c r="Q841">
        <v>10</v>
      </c>
      <c r="R841">
        <v>5</v>
      </c>
      <c r="S841">
        <v>0</v>
      </c>
      <c r="U841">
        <v>66256</v>
      </c>
      <c r="V841">
        <v>44171</v>
      </c>
      <c r="W841">
        <v>22085</v>
      </c>
      <c r="X841">
        <v>0</v>
      </c>
      <c r="Y841" t="s">
        <v>112</v>
      </c>
    </row>
    <row r="842" spans="1:25" x14ac:dyDescent="0.25">
      <c r="A842">
        <v>841</v>
      </c>
      <c r="B842">
        <v>61696</v>
      </c>
      <c r="C842">
        <v>0</v>
      </c>
      <c r="D842">
        <v>0</v>
      </c>
      <c r="E842" t="s">
        <v>871</v>
      </c>
      <c r="F842" t="s">
        <v>872</v>
      </c>
      <c r="G842">
        <v>1</v>
      </c>
      <c r="H842" s="6">
        <v>90000000</v>
      </c>
      <c r="I842" s="7">
        <v>45637</v>
      </c>
      <c r="J842" s="7">
        <v>45637</v>
      </c>
      <c r="K842">
        <v>15</v>
      </c>
      <c r="L842" t="s">
        <v>40</v>
      </c>
      <c r="M842" t="s">
        <v>5</v>
      </c>
      <c r="N842" t="s">
        <v>41</v>
      </c>
      <c r="O842" t="s">
        <v>54</v>
      </c>
      <c r="P842" t="s">
        <v>43</v>
      </c>
      <c r="Q842">
        <v>5</v>
      </c>
      <c r="R842">
        <v>10</v>
      </c>
      <c r="S842">
        <v>0</v>
      </c>
      <c r="U842">
        <v>13500000</v>
      </c>
      <c r="V842">
        <v>4500000</v>
      </c>
      <c r="W842">
        <v>9000000</v>
      </c>
      <c r="X842">
        <v>0</v>
      </c>
      <c r="Y842" t="s">
        <v>48</v>
      </c>
    </row>
    <row r="843" spans="1:25" x14ac:dyDescent="0.25">
      <c r="A843">
        <v>842</v>
      </c>
      <c r="B843">
        <v>61707</v>
      </c>
      <c r="C843">
        <v>0</v>
      </c>
      <c r="D843">
        <v>0</v>
      </c>
      <c r="E843" t="s">
        <v>1317</v>
      </c>
      <c r="F843" t="s">
        <v>1318</v>
      </c>
      <c r="G843">
        <v>1</v>
      </c>
      <c r="H843" s="6">
        <v>700000</v>
      </c>
      <c r="I843" s="7">
        <v>45637</v>
      </c>
      <c r="J843" s="7">
        <v>45637</v>
      </c>
      <c r="K843">
        <v>10</v>
      </c>
      <c r="L843" t="s">
        <v>40</v>
      </c>
      <c r="M843" t="s">
        <v>5</v>
      </c>
      <c r="N843" t="s">
        <v>41</v>
      </c>
      <c r="O843" t="s">
        <v>54</v>
      </c>
      <c r="P843" t="s">
        <v>43</v>
      </c>
      <c r="Q843">
        <v>10</v>
      </c>
      <c r="R843">
        <v>0</v>
      </c>
      <c r="S843">
        <v>0</v>
      </c>
      <c r="U843">
        <v>70000</v>
      </c>
      <c r="V843">
        <v>70000</v>
      </c>
      <c r="W843">
        <v>0</v>
      </c>
      <c r="X843">
        <v>0</v>
      </c>
      <c r="Y843" t="s">
        <v>44</v>
      </c>
    </row>
    <row r="844" spans="1:25" x14ac:dyDescent="0.25">
      <c r="A844">
        <v>843</v>
      </c>
      <c r="B844">
        <v>61680</v>
      </c>
      <c r="C844">
        <v>0</v>
      </c>
      <c r="D844">
        <v>0</v>
      </c>
      <c r="E844" t="s">
        <v>1319</v>
      </c>
      <c r="F844" t="s">
        <v>1320</v>
      </c>
      <c r="G844">
        <v>1</v>
      </c>
      <c r="H844" s="6">
        <v>1414885</v>
      </c>
      <c r="I844" s="7">
        <v>45637</v>
      </c>
      <c r="J844" s="7">
        <v>45637</v>
      </c>
      <c r="K844">
        <v>15</v>
      </c>
      <c r="L844" t="s">
        <v>40</v>
      </c>
      <c r="M844" t="s">
        <v>5</v>
      </c>
      <c r="N844" t="s">
        <v>41</v>
      </c>
      <c r="O844" t="s">
        <v>54</v>
      </c>
      <c r="P844" t="s">
        <v>43</v>
      </c>
      <c r="Q844">
        <v>5</v>
      </c>
      <c r="R844">
        <v>10</v>
      </c>
      <c r="S844">
        <v>0</v>
      </c>
      <c r="U844">
        <v>212233</v>
      </c>
      <c r="V844">
        <v>70744</v>
      </c>
      <c r="W844">
        <v>141488</v>
      </c>
      <c r="X844">
        <v>0</v>
      </c>
      <c r="Y844" t="s">
        <v>48</v>
      </c>
    </row>
    <row r="845" spans="1:25" x14ac:dyDescent="0.25">
      <c r="A845">
        <v>844</v>
      </c>
      <c r="B845">
        <v>61698</v>
      </c>
      <c r="C845">
        <v>0</v>
      </c>
      <c r="D845">
        <v>0</v>
      </c>
      <c r="E845" t="s">
        <v>1321</v>
      </c>
      <c r="F845" t="s">
        <v>1322</v>
      </c>
      <c r="G845">
        <v>1</v>
      </c>
      <c r="H845" s="6">
        <v>120000000</v>
      </c>
      <c r="I845" s="7">
        <v>45637</v>
      </c>
      <c r="J845" s="7">
        <v>45637</v>
      </c>
      <c r="K845">
        <v>15</v>
      </c>
      <c r="L845" t="s">
        <v>40</v>
      </c>
      <c r="M845" t="s">
        <v>5</v>
      </c>
      <c r="N845" t="s">
        <v>41</v>
      </c>
      <c r="O845" t="s">
        <v>47</v>
      </c>
      <c r="P845" t="s">
        <v>43</v>
      </c>
      <c r="Q845">
        <v>8</v>
      </c>
      <c r="R845">
        <v>7</v>
      </c>
      <c r="S845">
        <v>0</v>
      </c>
      <c r="U845">
        <v>18000000</v>
      </c>
      <c r="V845">
        <v>9600000</v>
      </c>
      <c r="W845">
        <v>8400000</v>
      </c>
      <c r="X845">
        <v>0</v>
      </c>
      <c r="Y845" t="s">
        <v>437</v>
      </c>
    </row>
    <row r="846" spans="1:25" x14ac:dyDescent="0.25">
      <c r="A846">
        <v>845</v>
      </c>
      <c r="B846">
        <v>61703</v>
      </c>
      <c r="C846">
        <v>0</v>
      </c>
      <c r="D846">
        <v>0</v>
      </c>
      <c r="E846" t="s">
        <v>1323</v>
      </c>
      <c r="F846" t="s">
        <v>1324</v>
      </c>
      <c r="G846">
        <v>1</v>
      </c>
      <c r="H846" s="6">
        <v>3000000</v>
      </c>
      <c r="I846" s="7">
        <v>45637</v>
      </c>
      <c r="J846" s="7">
        <v>45637</v>
      </c>
      <c r="K846">
        <v>10</v>
      </c>
      <c r="L846" t="s">
        <v>40</v>
      </c>
      <c r="M846" t="s">
        <v>5</v>
      </c>
      <c r="N846" t="s">
        <v>41</v>
      </c>
      <c r="O846" t="s">
        <v>47</v>
      </c>
      <c r="P846" t="s">
        <v>43</v>
      </c>
      <c r="Q846">
        <v>10</v>
      </c>
      <c r="R846">
        <v>0</v>
      </c>
      <c r="S846">
        <v>0</v>
      </c>
      <c r="U846">
        <v>300000</v>
      </c>
      <c r="V846">
        <v>300000</v>
      </c>
      <c r="W846">
        <v>0</v>
      </c>
      <c r="X846">
        <v>0</v>
      </c>
      <c r="Y846" t="s">
        <v>48</v>
      </c>
    </row>
    <row r="847" spans="1:25" x14ac:dyDescent="0.25">
      <c r="A847">
        <v>846</v>
      </c>
      <c r="B847">
        <v>61704</v>
      </c>
      <c r="C847">
        <v>0</v>
      </c>
      <c r="D847">
        <v>0</v>
      </c>
      <c r="E847" t="s">
        <v>1323</v>
      </c>
      <c r="F847" t="s">
        <v>1324</v>
      </c>
      <c r="G847">
        <v>1</v>
      </c>
      <c r="H847" s="6">
        <v>5000000</v>
      </c>
      <c r="I847" s="7">
        <v>45637</v>
      </c>
      <c r="J847" s="7">
        <v>45637</v>
      </c>
      <c r="K847">
        <v>10</v>
      </c>
      <c r="L847" t="s">
        <v>40</v>
      </c>
      <c r="M847" t="s">
        <v>5</v>
      </c>
      <c r="N847" t="s">
        <v>41</v>
      </c>
      <c r="O847" t="s">
        <v>47</v>
      </c>
      <c r="P847" t="s">
        <v>43</v>
      </c>
      <c r="Q847">
        <v>10</v>
      </c>
      <c r="R847">
        <v>0</v>
      </c>
      <c r="S847">
        <v>0</v>
      </c>
      <c r="U847">
        <v>500000</v>
      </c>
      <c r="V847">
        <v>500000</v>
      </c>
      <c r="W847">
        <v>0</v>
      </c>
      <c r="X847">
        <v>0</v>
      </c>
      <c r="Y847" t="s">
        <v>48</v>
      </c>
    </row>
    <row r="848" spans="1:25" x14ac:dyDescent="0.25">
      <c r="A848">
        <v>847</v>
      </c>
      <c r="B848">
        <v>61705</v>
      </c>
      <c r="C848">
        <v>0</v>
      </c>
      <c r="D848">
        <v>0</v>
      </c>
      <c r="E848" t="s">
        <v>1323</v>
      </c>
      <c r="F848" t="s">
        <v>1324</v>
      </c>
      <c r="G848">
        <v>1</v>
      </c>
      <c r="H848" s="6">
        <v>5000000</v>
      </c>
      <c r="I848" s="7">
        <v>45637</v>
      </c>
      <c r="J848" s="7">
        <v>45637</v>
      </c>
      <c r="K848">
        <v>10</v>
      </c>
      <c r="L848" t="s">
        <v>40</v>
      </c>
      <c r="M848" t="s">
        <v>5</v>
      </c>
      <c r="N848" t="s">
        <v>41</v>
      </c>
      <c r="O848" t="s">
        <v>47</v>
      </c>
      <c r="P848" t="s">
        <v>43</v>
      </c>
      <c r="Q848">
        <v>10</v>
      </c>
      <c r="R848">
        <v>0</v>
      </c>
      <c r="S848">
        <v>0</v>
      </c>
      <c r="U848">
        <v>500000</v>
      </c>
      <c r="V848">
        <v>500000</v>
      </c>
      <c r="W848">
        <v>0</v>
      </c>
      <c r="X848">
        <v>0</v>
      </c>
      <c r="Y848" t="s">
        <v>48</v>
      </c>
    </row>
    <row r="849" spans="1:25" x14ac:dyDescent="0.25">
      <c r="A849">
        <v>848</v>
      </c>
      <c r="B849">
        <v>61697</v>
      </c>
      <c r="C849">
        <v>0</v>
      </c>
      <c r="D849">
        <v>0</v>
      </c>
      <c r="E849" t="s">
        <v>1325</v>
      </c>
      <c r="F849" t="s">
        <v>1326</v>
      </c>
      <c r="G849">
        <v>1</v>
      </c>
      <c r="H849" s="6">
        <v>30000000</v>
      </c>
      <c r="I849" s="7">
        <v>45637</v>
      </c>
      <c r="J849" s="7">
        <v>45637</v>
      </c>
      <c r="K849">
        <v>15</v>
      </c>
      <c r="L849" t="s">
        <v>40</v>
      </c>
      <c r="M849" t="s">
        <v>5</v>
      </c>
      <c r="N849" t="s">
        <v>41</v>
      </c>
      <c r="O849" t="s">
        <v>47</v>
      </c>
      <c r="P849" t="s">
        <v>43</v>
      </c>
      <c r="Q849">
        <v>8</v>
      </c>
      <c r="R849">
        <v>7</v>
      </c>
      <c r="S849">
        <v>0</v>
      </c>
      <c r="U849">
        <v>4500000</v>
      </c>
      <c r="V849">
        <v>2400000</v>
      </c>
      <c r="W849">
        <v>2100000</v>
      </c>
      <c r="X849">
        <v>0</v>
      </c>
      <c r="Y849" t="s">
        <v>48</v>
      </c>
    </row>
    <row r="850" spans="1:25" x14ac:dyDescent="0.25">
      <c r="A850">
        <v>849</v>
      </c>
      <c r="B850">
        <v>61700</v>
      </c>
      <c r="C850">
        <v>0</v>
      </c>
      <c r="D850">
        <v>0</v>
      </c>
      <c r="E850" t="s">
        <v>1327</v>
      </c>
      <c r="F850" t="s">
        <v>1328</v>
      </c>
      <c r="G850">
        <v>1</v>
      </c>
      <c r="H850" s="6">
        <v>147661</v>
      </c>
      <c r="I850" s="7">
        <v>45637</v>
      </c>
      <c r="J850" s="7">
        <v>45637</v>
      </c>
      <c r="K850">
        <v>12</v>
      </c>
      <c r="L850" t="s">
        <v>40</v>
      </c>
      <c r="M850" t="s">
        <v>8</v>
      </c>
      <c r="N850" t="s">
        <v>41</v>
      </c>
      <c r="O850" t="s">
        <v>347</v>
      </c>
      <c r="P850" t="s">
        <v>43</v>
      </c>
      <c r="Q850">
        <v>12</v>
      </c>
      <c r="R850">
        <v>0</v>
      </c>
      <c r="S850">
        <v>0</v>
      </c>
      <c r="U850">
        <v>17719</v>
      </c>
      <c r="V850">
        <v>17719</v>
      </c>
      <c r="W850">
        <v>0</v>
      </c>
      <c r="X850">
        <v>0</v>
      </c>
      <c r="Y850" t="s">
        <v>109</v>
      </c>
    </row>
    <row r="851" spans="1:25" x14ac:dyDescent="0.25">
      <c r="A851">
        <v>850</v>
      </c>
      <c r="B851">
        <v>61676</v>
      </c>
      <c r="C851">
        <v>0</v>
      </c>
      <c r="D851">
        <v>0</v>
      </c>
      <c r="E851" t="s">
        <v>1329</v>
      </c>
      <c r="F851" t="s">
        <v>1330</v>
      </c>
      <c r="G851">
        <v>1</v>
      </c>
      <c r="H851" s="6">
        <v>595222</v>
      </c>
      <c r="I851" s="7">
        <v>45637</v>
      </c>
      <c r="J851" s="7">
        <v>45637</v>
      </c>
      <c r="K851">
        <v>10</v>
      </c>
      <c r="L851" t="s">
        <v>40</v>
      </c>
      <c r="M851" t="s">
        <v>9</v>
      </c>
      <c r="N851" t="s">
        <v>41</v>
      </c>
      <c r="O851" t="s">
        <v>42</v>
      </c>
      <c r="P851" t="s">
        <v>43</v>
      </c>
      <c r="Q851">
        <v>10</v>
      </c>
      <c r="R851">
        <v>0</v>
      </c>
      <c r="S851">
        <v>0</v>
      </c>
      <c r="U851">
        <v>59522</v>
      </c>
      <c r="V851">
        <v>59522</v>
      </c>
      <c r="W851">
        <v>0</v>
      </c>
      <c r="X851">
        <v>0</v>
      </c>
      <c r="Y851" t="s">
        <v>44</v>
      </c>
    </row>
    <row r="852" spans="1:25" x14ac:dyDescent="0.25">
      <c r="A852">
        <v>851</v>
      </c>
      <c r="B852">
        <v>61691</v>
      </c>
      <c r="C852">
        <v>0</v>
      </c>
      <c r="D852">
        <v>0</v>
      </c>
      <c r="E852" t="s">
        <v>1331</v>
      </c>
      <c r="F852" t="s">
        <v>1332</v>
      </c>
      <c r="G852">
        <v>1</v>
      </c>
      <c r="H852" s="6">
        <v>1252568</v>
      </c>
      <c r="I852" s="7">
        <v>45637</v>
      </c>
      <c r="J852" s="7">
        <v>45637</v>
      </c>
      <c r="K852">
        <v>8</v>
      </c>
      <c r="L852" t="s">
        <v>40</v>
      </c>
      <c r="M852" t="s">
        <v>9</v>
      </c>
      <c r="N852" t="s">
        <v>41</v>
      </c>
      <c r="O852" t="s">
        <v>42</v>
      </c>
      <c r="P852" t="s">
        <v>43</v>
      </c>
      <c r="Q852">
        <v>8</v>
      </c>
      <c r="R852">
        <v>0</v>
      </c>
      <c r="S852">
        <v>0</v>
      </c>
      <c r="U852">
        <v>100205</v>
      </c>
      <c r="V852">
        <v>100205</v>
      </c>
      <c r="W852">
        <v>0</v>
      </c>
      <c r="X852">
        <v>0</v>
      </c>
      <c r="Y852" t="s">
        <v>109</v>
      </c>
    </row>
    <row r="853" spans="1:25" x14ac:dyDescent="0.25">
      <c r="A853">
        <v>852</v>
      </c>
      <c r="B853">
        <v>61682</v>
      </c>
      <c r="C853">
        <v>0</v>
      </c>
      <c r="D853">
        <v>0</v>
      </c>
      <c r="E853" t="s">
        <v>181</v>
      </c>
      <c r="F853" t="s">
        <v>182</v>
      </c>
      <c r="G853">
        <v>1</v>
      </c>
      <c r="H853" s="6">
        <v>1036098</v>
      </c>
      <c r="I853" s="7">
        <v>45637</v>
      </c>
      <c r="J853" s="7">
        <v>45637</v>
      </c>
      <c r="K853">
        <v>15</v>
      </c>
      <c r="L853" t="s">
        <v>40</v>
      </c>
      <c r="M853" t="s">
        <v>3</v>
      </c>
      <c r="N853" t="s">
        <v>41</v>
      </c>
      <c r="O853" t="s">
        <v>51</v>
      </c>
      <c r="P853" t="s">
        <v>43</v>
      </c>
      <c r="Q853">
        <v>10</v>
      </c>
      <c r="R853">
        <v>5</v>
      </c>
      <c r="S853">
        <v>0</v>
      </c>
      <c r="U853">
        <v>155415</v>
      </c>
      <c r="V853">
        <v>103610</v>
      </c>
      <c r="W853">
        <v>51805</v>
      </c>
      <c r="X853">
        <v>0</v>
      </c>
      <c r="Y853" t="s">
        <v>72</v>
      </c>
    </row>
    <row r="854" spans="1:25" x14ac:dyDescent="0.25">
      <c r="A854">
        <v>853</v>
      </c>
      <c r="B854">
        <v>61677</v>
      </c>
      <c r="C854">
        <v>0</v>
      </c>
      <c r="D854">
        <v>0</v>
      </c>
      <c r="E854" t="s">
        <v>1333</v>
      </c>
      <c r="F854" t="s">
        <v>1334</v>
      </c>
      <c r="G854">
        <v>1</v>
      </c>
      <c r="H854" s="6">
        <v>2047018</v>
      </c>
      <c r="I854" s="7">
        <v>45637</v>
      </c>
      <c r="J854" s="7">
        <v>45637</v>
      </c>
      <c r="K854">
        <v>6</v>
      </c>
      <c r="L854" t="s">
        <v>40</v>
      </c>
      <c r="M854" t="s">
        <v>5</v>
      </c>
      <c r="N854" t="s">
        <v>41</v>
      </c>
      <c r="O854" t="s">
        <v>54</v>
      </c>
      <c r="P854" t="s">
        <v>43</v>
      </c>
      <c r="Q854">
        <v>6</v>
      </c>
      <c r="R854">
        <v>0</v>
      </c>
      <c r="S854">
        <v>0</v>
      </c>
      <c r="U854">
        <v>122821</v>
      </c>
      <c r="V854">
        <v>122821</v>
      </c>
      <c r="W854">
        <v>0</v>
      </c>
      <c r="X854">
        <v>0</v>
      </c>
      <c r="Y854" t="s">
        <v>44</v>
      </c>
    </row>
    <row r="855" spans="1:25" x14ac:dyDescent="0.25">
      <c r="A855">
        <v>854</v>
      </c>
      <c r="B855">
        <v>61689</v>
      </c>
      <c r="C855">
        <v>0</v>
      </c>
      <c r="D855">
        <v>0</v>
      </c>
      <c r="E855" t="s">
        <v>1335</v>
      </c>
      <c r="F855" t="s">
        <v>1336</v>
      </c>
      <c r="G855">
        <v>1</v>
      </c>
      <c r="H855" s="6">
        <v>409859</v>
      </c>
      <c r="I855" s="7">
        <v>45637</v>
      </c>
      <c r="J855" s="7">
        <v>45637</v>
      </c>
      <c r="K855">
        <v>15</v>
      </c>
      <c r="L855" t="s">
        <v>40</v>
      </c>
      <c r="M855" t="s">
        <v>5</v>
      </c>
      <c r="N855" t="s">
        <v>41</v>
      </c>
      <c r="O855" t="s">
        <v>47</v>
      </c>
      <c r="P855" t="s">
        <v>43</v>
      </c>
      <c r="Q855">
        <v>10</v>
      </c>
      <c r="R855">
        <v>5</v>
      </c>
      <c r="S855">
        <v>0</v>
      </c>
      <c r="U855">
        <v>61479</v>
      </c>
      <c r="V855">
        <v>40986</v>
      </c>
      <c r="W855">
        <v>20493</v>
      </c>
      <c r="X855">
        <v>0</v>
      </c>
      <c r="Y855" t="s">
        <v>112</v>
      </c>
    </row>
    <row r="856" spans="1:25" x14ac:dyDescent="0.25">
      <c r="A856">
        <v>855</v>
      </c>
      <c r="B856">
        <v>61683</v>
      </c>
      <c r="C856">
        <v>0</v>
      </c>
      <c r="D856">
        <v>0</v>
      </c>
      <c r="E856" t="s">
        <v>313</v>
      </c>
      <c r="F856" t="s">
        <v>314</v>
      </c>
      <c r="G856">
        <v>1</v>
      </c>
      <c r="H856" s="6">
        <v>1489928</v>
      </c>
      <c r="I856" s="7">
        <v>45637</v>
      </c>
      <c r="J856" s="7">
        <v>45637</v>
      </c>
      <c r="K856">
        <v>15</v>
      </c>
      <c r="L856" t="s">
        <v>40</v>
      </c>
      <c r="M856" t="s">
        <v>3</v>
      </c>
      <c r="N856" t="s">
        <v>41</v>
      </c>
      <c r="O856" t="s">
        <v>51</v>
      </c>
      <c r="P856" t="s">
        <v>43</v>
      </c>
      <c r="Q856">
        <v>10</v>
      </c>
      <c r="R856">
        <v>5</v>
      </c>
      <c r="S856">
        <v>0</v>
      </c>
      <c r="U856">
        <v>223489</v>
      </c>
      <c r="V856">
        <v>148993</v>
      </c>
      <c r="W856">
        <v>74496</v>
      </c>
      <c r="X856">
        <v>0</v>
      </c>
      <c r="Y856" t="s">
        <v>109</v>
      </c>
    </row>
    <row r="857" spans="1:25" x14ac:dyDescent="0.25">
      <c r="A857">
        <v>856</v>
      </c>
      <c r="B857">
        <v>61711</v>
      </c>
      <c r="C857">
        <v>0</v>
      </c>
      <c r="D857">
        <v>0</v>
      </c>
      <c r="E857" t="s">
        <v>327</v>
      </c>
      <c r="F857" t="s">
        <v>328</v>
      </c>
      <c r="G857">
        <v>1</v>
      </c>
      <c r="H857" s="6">
        <v>156314</v>
      </c>
      <c r="I857" s="7">
        <v>45637</v>
      </c>
      <c r="J857" s="7">
        <v>45637</v>
      </c>
      <c r="K857">
        <v>15</v>
      </c>
      <c r="L857" t="s">
        <v>40</v>
      </c>
      <c r="M857" t="s">
        <v>5</v>
      </c>
      <c r="N857" t="s">
        <v>41</v>
      </c>
      <c r="O857" t="s">
        <v>47</v>
      </c>
      <c r="P857" t="s">
        <v>43</v>
      </c>
      <c r="Q857">
        <v>6</v>
      </c>
      <c r="R857">
        <v>9</v>
      </c>
      <c r="S857">
        <v>0</v>
      </c>
      <c r="U857">
        <v>23447</v>
      </c>
      <c r="V857">
        <v>9379</v>
      </c>
      <c r="W857">
        <v>14068</v>
      </c>
      <c r="X857">
        <v>0</v>
      </c>
      <c r="Y857" t="s">
        <v>72</v>
      </c>
    </row>
    <row r="858" spans="1:25" x14ac:dyDescent="0.25">
      <c r="A858">
        <v>857</v>
      </c>
      <c r="B858">
        <v>61710</v>
      </c>
      <c r="C858">
        <v>0</v>
      </c>
      <c r="D858">
        <v>0</v>
      </c>
      <c r="E858" t="s">
        <v>329</v>
      </c>
      <c r="F858" t="s">
        <v>330</v>
      </c>
      <c r="G858">
        <v>1</v>
      </c>
      <c r="H858" s="6">
        <v>76606</v>
      </c>
      <c r="I858" s="7">
        <v>45637</v>
      </c>
      <c r="J858" s="7">
        <v>45637</v>
      </c>
      <c r="K858">
        <v>15</v>
      </c>
      <c r="L858" t="s">
        <v>40</v>
      </c>
      <c r="M858" t="s">
        <v>5</v>
      </c>
      <c r="N858" t="s">
        <v>41</v>
      </c>
      <c r="O858" t="s">
        <v>47</v>
      </c>
      <c r="P858" t="s">
        <v>43</v>
      </c>
      <c r="Q858">
        <v>6</v>
      </c>
      <c r="R858">
        <v>9</v>
      </c>
      <c r="S858">
        <v>0</v>
      </c>
      <c r="U858">
        <v>11491</v>
      </c>
      <c r="V858">
        <v>4596</v>
      </c>
      <c r="W858">
        <v>6895</v>
      </c>
      <c r="X858">
        <v>0</v>
      </c>
      <c r="Y858" t="s">
        <v>48</v>
      </c>
    </row>
    <row r="859" spans="1:25" x14ac:dyDescent="0.25">
      <c r="A859">
        <v>858</v>
      </c>
      <c r="B859">
        <v>61690</v>
      </c>
      <c r="C859">
        <v>0</v>
      </c>
      <c r="D859">
        <v>0</v>
      </c>
      <c r="E859" t="s">
        <v>1337</v>
      </c>
      <c r="F859" t="s">
        <v>1338</v>
      </c>
      <c r="G859">
        <v>1</v>
      </c>
      <c r="H859" s="6">
        <v>63071517</v>
      </c>
      <c r="I859" s="7">
        <v>45637</v>
      </c>
      <c r="J859" s="7">
        <v>45637</v>
      </c>
      <c r="K859">
        <v>15</v>
      </c>
      <c r="L859" t="s">
        <v>40</v>
      </c>
      <c r="M859" t="s">
        <v>5</v>
      </c>
      <c r="N859" t="s">
        <v>41</v>
      </c>
      <c r="O859" t="s">
        <v>47</v>
      </c>
      <c r="P859" t="s">
        <v>43</v>
      </c>
      <c r="Q859">
        <v>10</v>
      </c>
      <c r="R859">
        <v>5</v>
      </c>
      <c r="S859">
        <v>0</v>
      </c>
      <c r="U859">
        <v>9460728</v>
      </c>
      <c r="V859">
        <v>6307152</v>
      </c>
      <c r="W859">
        <v>3153576</v>
      </c>
      <c r="X859">
        <v>0</v>
      </c>
      <c r="Y859" t="s">
        <v>112</v>
      </c>
    </row>
    <row r="860" spans="1:25" x14ac:dyDescent="0.25">
      <c r="A860">
        <v>859</v>
      </c>
      <c r="B860">
        <v>61670</v>
      </c>
      <c r="C860">
        <v>0</v>
      </c>
      <c r="D860">
        <v>0</v>
      </c>
      <c r="E860" t="s">
        <v>1339</v>
      </c>
      <c r="F860" t="s">
        <v>1340</v>
      </c>
      <c r="G860">
        <v>1</v>
      </c>
      <c r="H860" s="6">
        <v>1217391</v>
      </c>
      <c r="I860" s="7">
        <v>45637</v>
      </c>
      <c r="J860" s="7">
        <v>45637</v>
      </c>
      <c r="K860">
        <v>8</v>
      </c>
      <c r="L860" t="s">
        <v>40</v>
      </c>
      <c r="M860" t="s">
        <v>5</v>
      </c>
      <c r="N860" t="s">
        <v>41</v>
      </c>
      <c r="O860" t="s">
        <v>54</v>
      </c>
      <c r="P860" t="s">
        <v>43</v>
      </c>
      <c r="Q860">
        <v>8</v>
      </c>
      <c r="R860">
        <v>0</v>
      </c>
      <c r="S860">
        <v>0</v>
      </c>
      <c r="U860">
        <v>97391</v>
      </c>
      <c r="V860">
        <v>97391</v>
      </c>
      <c r="W860">
        <v>0</v>
      </c>
      <c r="X860">
        <v>0</v>
      </c>
      <c r="Y860" t="s">
        <v>48</v>
      </c>
    </row>
    <row r="861" spans="1:25" x14ac:dyDescent="0.25">
      <c r="A861">
        <v>860</v>
      </c>
      <c r="B861">
        <v>61694</v>
      </c>
      <c r="C861">
        <v>0</v>
      </c>
      <c r="D861">
        <v>0</v>
      </c>
      <c r="E861" t="s">
        <v>1341</v>
      </c>
      <c r="F861" t="s">
        <v>1342</v>
      </c>
      <c r="G861">
        <v>1</v>
      </c>
      <c r="I861" s="7">
        <v>45637</v>
      </c>
      <c r="J861" s="7">
        <v>45637</v>
      </c>
      <c r="K861">
        <v>8</v>
      </c>
      <c r="L861" t="s">
        <v>40</v>
      </c>
      <c r="M861" t="s">
        <v>9</v>
      </c>
      <c r="N861" t="s">
        <v>41</v>
      </c>
      <c r="O861" t="s">
        <v>42</v>
      </c>
      <c r="P861" t="s">
        <v>43</v>
      </c>
      <c r="Q861">
        <v>8</v>
      </c>
      <c r="R861">
        <v>0</v>
      </c>
      <c r="S861">
        <v>0</v>
      </c>
      <c r="U861">
        <v>0</v>
      </c>
      <c r="V861">
        <v>0</v>
      </c>
      <c r="W861">
        <v>0</v>
      </c>
      <c r="X861">
        <v>0</v>
      </c>
      <c r="Y861" t="s">
        <v>109</v>
      </c>
    </row>
    <row r="862" spans="1:25" x14ac:dyDescent="0.25">
      <c r="A862">
        <v>861</v>
      </c>
      <c r="B862">
        <v>61684</v>
      </c>
      <c r="C862">
        <v>0</v>
      </c>
      <c r="D862">
        <v>0</v>
      </c>
      <c r="E862" t="s">
        <v>386</v>
      </c>
      <c r="F862" t="s">
        <v>387</v>
      </c>
      <c r="G862">
        <v>1</v>
      </c>
      <c r="H862" s="6">
        <v>317604</v>
      </c>
      <c r="I862" s="7">
        <v>45637</v>
      </c>
      <c r="J862" s="7">
        <v>45637</v>
      </c>
      <c r="K862">
        <v>15</v>
      </c>
      <c r="L862" t="s">
        <v>40</v>
      </c>
      <c r="M862" t="s">
        <v>3</v>
      </c>
      <c r="N862" t="s">
        <v>41</v>
      </c>
      <c r="O862" t="s">
        <v>51</v>
      </c>
      <c r="P862" t="s">
        <v>43</v>
      </c>
      <c r="Q862">
        <v>10</v>
      </c>
      <c r="R862">
        <v>5</v>
      </c>
      <c r="S862">
        <v>0</v>
      </c>
      <c r="U862">
        <v>47641</v>
      </c>
      <c r="V862">
        <v>31760</v>
      </c>
      <c r="W862">
        <v>15880</v>
      </c>
      <c r="X862">
        <v>0</v>
      </c>
      <c r="Y862" t="s">
        <v>72</v>
      </c>
    </row>
    <row r="863" spans="1:25" x14ac:dyDescent="0.25">
      <c r="A863">
        <v>862</v>
      </c>
      <c r="B863">
        <v>61685</v>
      </c>
      <c r="C863">
        <v>0</v>
      </c>
      <c r="D863">
        <v>0</v>
      </c>
      <c r="E863" t="s">
        <v>391</v>
      </c>
      <c r="F863" t="s">
        <v>392</v>
      </c>
      <c r="G863">
        <v>1</v>
      </c>
      <c r="H863" s="6">
        <v>370634</v>
      </c>
      <c r="I863" s="7">
        <v>45637</v>
      </c>
      <c r="J863" s="7">
        <v>45637</v>
      </c>
      <c r="K863">
        <v>15</v>
      </c>
      <c r="L863" t="s">
        <v>40</v>
      </c>
      <c r="M863" t="s">
        <v>3</v>
      </c>
      <c r="N863" t="s">
        <v>41</v>
      </c>
      <c r="O863" t="s">
        <v>51</v>
      </c>
      <c r="P863" t="s">
        <v>43</v>
      </c>
      <c r="Q863">
        <v>10</v>
      </c>
      <c r="R863">
        <v>5</v>
      </c>
      <c r="S863">
        <v>0</v>
      </c>
      <c r="U863">
        <v>55595</v>
      </c>
      <c r="V863">
        <v>37063</v>
      </c>
      <c r="W863">
        <v>18532</v>
      </c>
      <c r="X863">
        <v>0</v>
      </c>
      <c r="Y863" t="s">
        <v>72</v>
      </c>
    </row>
    <row r="864" spans="1:25" x14ac:dyDescent="0.25">
      <c r="A864">
        <v>863</v>
      </c>
      <c r="B864">
        <v>61693</v>
      </c>
      <c r="C864">
        <v>0</v>
      </c>
      <c r="D864">
        <v>0</v>
      </c>
      <c r="E864" t="s">
        <v>1343</v>
      </c>
      <c r="F864" t="s">
        <v>1344</v>
      </c>
      <c r="G864">
        <v>1</v>
      </c>
      <c r="H864" s="6">
        <v>1030407</v>
      </c>
      <c r="I864" s="7">
        <v>45637</v>
      </c>
      <c r="J864" s="7">
        <v>45637</v>
      </c>
      <c r="K864">
        <v>8</v>
      </c>
      <c r="L864" t="s">
        <v>40</v>
      </c>
      <c r="M864" t="s">
        <v>9</v>
      </c>
      <c r="N864" t="s">
        <v>41</v>
      </c>
      <c r="O864" t="s">
        <v>42</v>
      </c>
      <c r="P864" t="s">
        <v>43</v>
      </c>
      <c r="Q864">
        <v>8</v>
      </c>
      <c r="R864">
        <v>0</v>
      </c>
      <c r="S864">
        <v>0</v>
      </c>
      <c r="U864">
        <v>82433</v>
      </c>
      <c r="V864">
        <v>82433</v>
      </c>
      <c r="W864">
        <v>0</v>
      </c>
      <c r="X864">
        <v>0</v>
      </c>
      <c r="Y864" t="s">
        <v>109</v>
      </c>
    </row>
    <row r="865" spans="1:25" x14ac:dyDescent="0.25">
      <c r="A865">
        <v>864</v>
      </c>
      <c r="B865">
        <v>61681</v>
      </c>
      <c r="C865">
        <v>0</v>
      </c>
      <c r="D865">
        <v>0</v>
      </c>
      <c r="E865" t="s">
        <v>384</v>
      </c>
      <c r="F865" t="s">
        <v>385</v>
      </c>
      <c r="G865">
        <v>1</v>
      </c>
      <c r="H865" s="6">
        <v>1650515</v>
      </c>
      <c r="I865" s="7">
        <v>45637</v>
      </c>
      <c r="J865" s="7">
        <v>45637</v>
      </c>
      <c r="K865">
        <v>15</v>
      </c>
      <c r="L865" t="s">
        <v>40</v>
      </c>
      <c r="M865" t="s">
        <v>3</v>
      </c>
      <c r="N865" t="s">
        <v>41</v>
      </c>
      <c r="O865" t="s">
        <v>51</v>
      </c>
      <c r="P865" t="s">
        <v>43</v>
      </c>
      <c r="Q865">
        <v>10</v>
      </c>
      <c r="R865">
        <v>5</v>
      </c>
      <c r="S865">
        <v>0</v>
      </c>
      <c r="U865">
        <v>247577</v>
      </c>
      <c r="V865">
        <v>165052</v>
      </c>
      <c r="W865">
        <v>82526</v>
      </c>
      <c r="X865">
        <v>0</v>
      </c>
      <c r="Y865" t="s">
        <v>72</v>
      </c>
    </row>
    <row r="866" spans="1:25" x14ac:dyDescent="0.25">
      <c r="A866">
        <v>865</v>
      </c>
      <c r="B866">
        <v>61714</v>
      </c>
      <c r="C866">
        <v>0</v>
      </c>
      <c r="D866">
        <v>0</v>
      </c>
      <c r="E866" t="s">
        <v>362</v>
      </c>
      <c r="F866" t="s">
        <v>363</v>
      </c>
      <c r="G866">
        <v>1</v>
      </c>
      <c r="H866" s="6">
        <v>679604</v>
      </c>
      <c r="I866" s="7">
        <v>45637</v>
      </c>
      <c r="J866" s="7">
        <v>45637</v>
      </c>
      <c r="K866">
        <v>15</v>
      </c>
      <c r="L866" t="s">
        <v>40</v>
      </c>
      <c r="M866" t="s">
        <v>5</v>
      </c>
      <c r="N866" t="s">
        <v>41</v>
      </c>
      <c r="O866" t="s">
        <v>47</v>
      </c>
      <c r="P866" t="s">
        <v>43</v>
      </c>
      <c r="Q866">
        <v>6</v>
      </c>
      <c r="R866">
        <v>9</v>
      </c>
      <c r="S866">
        <v>0</v>
      </c>
      <c r="U866">
        <v>101941</v>
      </c>
      <c r="V866">
        <v>40776</v>
      </c>
      <c r="W866">
        <v>61164</v>
      </c>
      <c r="X866">
        <v>0</v>
      </c>
      <c r="Y866" t="s">
        <v>72</v>
      </c>
    </row>
    <row r="867" spans="1:25" x14ac:dyDescent="0.25">
      <c r="A867">
        <v>866</v>
      </c>
      <c r="B867">
        <v>61699</v>
      </c>
      <c r="C867">
        <v>0</v>
      </c>
      <c r="D867">
        <v>0</v>
      </c>
      <c r="E867" t="s">
        <v>368</v>
      </c>
      <c r="F867" t="s">
        <v>369</v>
      </c>
      <c r="G867">
        <v>1</v>
      </c>
      <c r="H867" s="6">
        <v>31245</v>
      </c>
      <c r="I867" s="7">
        <v>45637</v>
      </c>
      <c r="J867" s="7">
        <v>45637</v>
      </c>
      <c r="K867">
        <v>13</v>
      </c>
      <c r="L867" t="s">
        <v>40</v>
      </c>
      <c r="M867" t="s">
        <v>3</v>
      </c>
      <c r="N867" t="s">
        <v>41</v>
      </c>
      <c r="O867" t="s">
        <v>51</v>
      </c>
      <c r="P867" t="s">
        <v>43</v>
      </c>
      <c r="Q867">
        <v>13</v>
      </c>
      <c r="R867">
        <v>0</v>
      </c>
      <c r="S867">
        <v>0</v>
      </c>
      <c r="U867">
        <v>4062</v>
      </c>
      <c r="V867">
        <v>4062</v>
      </c>
      <c r="W867">
        <v>0</v>
      </c>
      <c r="X867">
        <v>0</v>
      </c>
      <c r="Y867" t="s">
        <v>48</v>
      </c>
    </row>
    <row r="868" spans="1:25" x14ac:dyDescent="0.25">
      <c r="A868">
        <v>867</v>
      </c>
      <c r="B868">
        <v>61706</v>
      </c>
      <c r="C868">
        <v>0</v>
      </c>
      <c r="D868">
        <v>0</v>
      </c>
      <c r="E868" t="s">
        <v>828</v>
      </c>
      <c r="F868" t="s">
        <v>829</v>
      </c>
      <c r="G868">
        <v>1</v>
      </c>
      <c r="H868" s="6">
        <v>3237965</v>
      </c>
      <c r="I868" s="7">
        <v>45637</v>
      </c>
      <c r="J868" s="7">
        <v>45637</v>
      </c>
      <c r="K868">
        <v>15</v>
      </c>
      <c r="L868" t="s">
        <v>40</v>
      </c>
      <c r="M868" t="s">
        <v>5</v>
      </c>
      <c r="N868" t="s">
        <v>41</v>
      </c>
      <c r="O868" t="s">
        <v>47</v>
      </c>
      <c r="P868" t="s">
        <v>43</v>
      </c>
      <c r="Q868">
        <v>15</v>
      </c>
      <c r="R868">
        <v>0</v>
      </c>
      <c r="S868">
        <v>0</v>
      </c>
      <c r="U868">
        <v>485695</v>
      </c>
      <c r="V868">
        <v>485695</v>
      </c>
      <c r="W868">
        <v>0</v>
      </c>
      <c r="X868">
        <v>0</v>
      </c>
      <c r="Y868" t="s">
        <v>799</v>
      </c>
    </row>
    <row r="869" spans="1:25" x14ac:dyDescent="0.25">
      <c r="A869">
        <v>868</v>
      </c>
      <c r="B869">
        <v>61686</v>
      </c>
      <c r="C869">
        <v>0</v>
      </c>
      <c r="D869">
        <v>0</v>
      </c>
      <c r="E869" t="s">
        <v>335</v>
      </c>
      <c r="F869" t="s">
        <v>336</v>
      </c>
      <c r="G869">
        <v>1</v>
      </c>
      <c r="H869" s="6">
        <v>3256926</v>
      </c>
      <c r="I869" s="7">
        <v>45637</v>
      </c>
      <c r="J869" s="7">
        <v>45637</v>
      </c>
      <c r="K869">
        <v>15</v>
      </c>
      <c r="L869" t="s">
        <v>40</v>
      </c>
      <c r="M869" t="s">
        <v>5</v>
      </c>
      <c r="N869" t="s">
        <v>41</v>
      </c>
      <c r="O869" t="s">
        <v>47</v>
      </c>
      <c r="P869" t="s">
        <v>43</v>
      </c>
      <c r="Q869">
        <v>15</v>
      </c>
      <c r="R869">
        <v>0</v>
      </c>
      <c r="S869">
        <v>0</v>
      </c>
      <c r="U869">
        <v>488539</v>
      </c>
      <c r="V869">
        <v>488539</v>
      </c>
      <c r="W869">
        <v>0</v>
      </c>
      <c r="X869">
        <v>0</v>
      </c>
      <c r="Y869" t="s">
        <v>48</v>
      </c>
    </row>
    <row r="870" spans="1:25" x14ac:dyDescent="0.25">
      <c r="A870">
        <v>869</v>
      </c>
      <c r="B870">
        <v>61709</v>
      </c>
      <c r="C870">
        <v>0</v>
      </c>
      <c r="D870">
        <v>0</v>
      </c>
      <c r="E870" t="s">
        <v>331</v>
      </c>
      <c r="F870" t="s">
        <v>332</v>
      </c>
      <c r="G870">
        <v>1</v>
      </c>
      <c r="H870" s="6">
        <v>182930</v>
      </c>
      <c r="I870" s="7">
        <v>45637</v>
      </c>
      <c r="J870" s="7">
        <v>45637</v>
      </c>
      <c r="K870">
        <v>15</v>
      </c>
      <c r="L870" t="s">
        <v>40</v>
      </c>
      <c r="M870" t="s">
        <v>5</v>
      </c>
      <c r="N870" t="s">
        <v>41</v>
      </c>
      <c r="O870" t="s">
        <v>47</v>
      </c>
      <c r="P870" t="s">
        <v>43</v>
      </c>
      <c r="Q870">
        <v>6</v>
      </c>
      <c r="R870">
        <v>9</v>
      </c>
      <c r="S870">
        <v>0</v>
      </c>
      <c r="U870">
        <v>27440</v>
      </c>
      <c r="V870">
        <v>10976</v>
      </c>
      <c r="W870">
        <v>16464</v>
      </c>
      <c r="X870">
        <v>0</v>
      </c>
      <c r="Y870" t="s">
        <v>48</v>
      </c>
    </row>
    <row r="871" spans="1:25" x14ac:dyDescent="0.25">
      <c r="A871">
        <v>870</v>
      </c>
      <c r="B871">
        <v>61899</v>
      </c>
      <c r="C871">
        <v>0</v>
      </c>
      <c r="D871">
        <v>0</v>
      </c>
      <c r="E871" t="s">
        <v>1054</v>
      </c>
      <c r="F871" t="s">
        <v>1055</v>
      </c>
      <c r="G871">
        <v>1</v>
      </c>
      <c r="H871" s="6">
        <v>1201569</v>
      </c>
      <c r="I871" s="7">
        <v>45637</v>
      </c>
      <c r="J871" s="7">
        <v>45637</v>
      </c>
      <c r="K871">
        <v>8</v>
      </c>
      <c r="L871" t="s">
        <v>40</v>
      </c>
      <c r="M871" t="s">
        <v>9</v>
      </c>
      <c r="N871" t="s">
        <v>41</v>
      </c>
      <c r="O871" t="s">
        <v>42</v>
      </c>
      <c r="P871" t="s">
        <v>43</v>
      </c>
      <c r="Q871">
        <v>8</v>
      </c>
      <c r="R871">
        <v>0</v>
      </c>
      <c r="S871">
        <v>0</v>
      </c>
      <c r="U871">
        <v>96126</v>
      </c>
      <c r="V871">
        <v>96126</v>
      </c>
      <c r="W871">
        <v>0</v>
      </c>
      <c r="X871">
        <v>0</v>
      </c>
      <c r="Y871" t="s">
        <v>67</v>
      </c>
    </row>
    <row r="872" spans="1:25" x14ac:dyDescent="0.25">
      <c r="A872">
        <v>871</v>
      </c>
      <c r="B872">
        <v>61712</v>
      </c>
      <c r="C872">
        <v>0</v>
      </c>
      <c r="D872">
        <v>0</v>
      </c>
      <c r="E872" t="s">
        <v>403</v>
      </c>
      <c r="F872" t="s">
        <v>404</v>
      </c>
      <c r="G872">
        <v>1</v>
      </c>
      <c r="H872" s="6">
        <v>602812</v>
      </c>
      <c r="I872" s="7">
        <v>45637</v>
      </c>
      <c r="J872" s="7">
        <v>45637</v>
      </c>
      <c r="K872">
        <v>15</v>
      </c>
      <c r="L872" t="s">
        <v>40</v>
      </c>
      <c r="M872" t="s">
        <v>5</v>
      </c>
      <c r="N872" t="s">
        <v>41</v>
      </c>
      <c r="O872" t="s">
        <v>47</v>
      </c>
      <c r="P872" t="s">
        <v>43</v>
      </c>
      <c r="Q872">
        <v>6</v>
      </c>
      <c r="R872">
        <v>9</v>
      </c>
      <c r="S872">
        <v>0</v>
      </c>
      <c r="U872">
        <v>90422</v>
      </c>
      <c r="V872">
        <v>36169</v>
      </c>
      <c r="W872">
        <v>54253</v>
      </c>
      <c r="X872">
        <v>0</v>
      </c>
      <c r="Y872" t="s">
        <v>72</v>
      </c>
    </row>
    <row r="873" spans="1:25" x14ac:dyDescent="0.25">
      <c r="A873">
        <v>872</v>
      </c>
      <c r="B873">
        <v>61713</v>
      </c>
      <c r="C873">
        <v>0</v>
      </c>
      <c r="D873">
        <v>0</v>
      </c>
      <c r="E873" t="s">
        <v>403</v>
      </c>
      <c r="F873" t="s">
        <v>404</v>
      </c>
      <c r="G873">
        <v>1</v>
      </c>
      <c r="H873" s="6">
        <v>1214846</v>
      </c>
      <c r="I873" s="7">
        <v>45637</v>
      </c>
      <c r="J873" s="7">
        <v>45637</v>
      </c>
      <c r="K873">
        <v>15</v>
      </c>
      <c r="L873" t="s">
        <v>40</v>
      </c>
      <c r="M873" t="s">
        <v>5</v>
      </c>
      <c r="N873" t="s">
        <v>41</v>
      </c>
      <c r="O873" t="s">
        <v>47</v>
      </c>
      <c r="P873" t="s">
        <v>43</v>
      </c>
      <c r="Q873">
        <v>6</v>
      </c>
      <c r="R873">
        <v>9</v>
      </c>
      <c r="S873">
        <v>0</v>
      </c>
      <c r="U873">
        <v>182227</v>
      </c>
      <c r="V873">
        <v>72891</v>
      </c>
      <c r="W873">
        <v>109336</v>
      </c>
      <c r="X873">
        <v>0</v>
      </c>
      <c r="Y873" t="s">
        <v>72</v>
      </c>
    </row>
    <row r="874" spans="1:25" x14ac:dyDescent="0.25">
      <c r="A874">
        <v>873</v>
      </c>
      <c r="B874">
        <v>61688</v>
      </c>
      <c r="C874">
        <v>0</v>
      </c>
      <c r="D874">
        <v>0</v>
      </c>
      <c r="E874" t="s">
        <v>1345</v>
      </c>
      <c r="F874" t="s">
        <v>1346</v>
      </c>
      <c r="G874">
        <v>1</v>
      </c>
      <c r="I874" s="7">
        <v>45637</v>
      </c>
      <c r="J874" s="7">
        <v>45637</v>
      </c>
      <c r="K874">
        <v>8</v>
      </c>
      <c r="L874" t="s">
        <v>40</v>
      </c>
      <c r="M874" t="s">
        <v>9</v>
      </c>
      <c r="N874" t="s">
        <v>41</v>
      </c>
      <c r="O874" t="s">
        <v>42</v>
      </c>
      <c r="P874" t="s">
        <v>43</v>
      </c>
      <c r="Q874">
        <v>8</v>
      </c>
      <c r="R874">
        <v>0</v>
      </c>
      <c r="S874">
        <v>0</v>
      </c>
      <c r="U874">
        <v>0</v>
      </c>
      <c r="V874">
        <v>0</v>
      </c>
      <c r="W874">
        <v>0</v>
      </c>
      <c r="X874">
        <v>0</v>
      </c>
      <c r="Y874" t="s">
        <v>109</v>
      </c>
    </row>
    <row r="875" spans="1:25" x14ac:dyDescent="0.25">
      <c r="A875">
        <v>874</v>
      </c>
      <c r="B875">
        <v>61708</v>
      </c>
      <c r="C875">
        <v>0</v>
      </c>
      <c r="D875">
        <v>0</v>
      </c>
      <c r="E875" t="s">
        <v>401</v>
      </c>
      <c r="F875" t="s">
        <v>402</v>
      </c>
      <c r="G875">
        <v>1</v>
      </c>
      <c r="H875" s="6">
        <v>1286339</v>
      </c>
      <c r="I875" s="7">
        <v>45637</v>
      </c>
      <c r="J875" s="7">
        <v>45637</v>
      </c>
      <c r="K875">
        <v>15</v>
      </c>
      <c r="L875" t="s">
        <v>40</v>
      </c>
      <c r="M875" t="s">
        <v>5</v>
      </c>
      <c r="N875" t="s">
        <v>41</v>
      </c>
      <c r="O875" t="s">
        <v>47</v>
      </c>
      <c r="P875" t="s">
        <v>43</v>
      </c>
      <c r="Q875">
        <v>6</v>
      </c>
      <c r="R875">
        <v>9</v>
      </c>
      <c r="S875">
        <v>0</v>
      </c>
      <c r="U875">
        <v>192951</v>
      </c>
      <c r="V875">
        <v>77180</v>
      </c>
      <c r="W875">
        <v>115771</v>
      </c>
      <c r="X875">
        <v>0</v>
      </c>
      <c r="Y875" t="s">
        <v>48</v>
      </c>
    </row>
    <row r="876" spans="1:25" x14ac:dyDescent="0.25">
      <c r="A876">
        <v>875</v>
      </c>
      <c r="B876">
        <v>61695</v>
      </c>
      <c r="C876">
        <v>0</v>
      </c>
      <c r="D876">
        <v>0</v>
      </c>
      <c r="E876" t="s">
        <v>814</v>
      </c>
      <c r="F876" t="s">
        <v>815</v>
      </c>
      <c r="G876">
        <v>1</v>
      </c>
      <c r="H876" s="6">
        <v>9891509</v>
      </c>
      <c r="I876" s="7">
        <v>45637</v>
      </c>
      <c r="J876" s="7">
        <v>45637</v>
      </c>
      <c r="K876">
        <v>15</v>
      </c>
      <c r="L876" t="s">
        <v>40</v>
      </c>
      <c r="M876" t="s">
        <v>5</v>
      </c>
      <c r="N876" t="s">
        <v>41</v>
      </c>
      <c r="O876" t="s">
        <v>54</v>
      </c>
      <c r="P876" t="s">
        <v>43</v>
      </c>
      <c r="Q876">
        <v>3.3</v>
      </c>
      <c r="R876">
        <v>2.5</v>
      </c>
      <c r="S876">
        <v>9.1999999999999993</v>
      </c>
      <c r="U876">
        <v>1483726</v>
      </c>
      <c r="V876">
        <v>326420</v>
      </c>
      <c r="W876">
        <v>247288</v>
      </c>
      <c r="X876">
        <v>910019</v>
      </c>
      <c r="Y876" t="s">
        <v>48</v>
      </c>
    </row>
    <row r="877" spans="1:25" x14ac:dyDescent="0.25">
      <c r="A877">
        <v>876</v>
      </c>
      <c r="B877">
        <v>61678</v>
      </c>
      <c r="C877">
        <v>0</v>
      </c>
      <c r="D877">
        <v>0</v>
      </c>
      <c r="E877" t="s">
        <v>1347</v>
      </c>
      <c r="F877" t="s">
        <v>1348</v>
      </c>
      <c r="G877">
        <v>1</v>
      </c>
      <c r="H877" s="6">
        <v>4738392</v>
      </c>
      <c r="I877" s="7">
        <v>45637</v>
      </c>
      <c r="J877" s="7">
        <v>45637</v>
      </c>
      <c r="K877" t="s">
        <v>167</v>
      </c>
      <c r="L877" t="s">
        <v>40</v>
      </c>
      <c r="M877" t="s">
        <v>4</v>
      </c>
      <c r="N877" t="s">
        <v>41</v>
      </c>
      <c r="O877" t="s">
        <v>51</v>
      </c>
      <c r="P877" t="s">
        <v>43</v>
      </c>
      <c r="Q877">
        <v>5.5</v>
      </c>
      <c r="R877">
        <v>0</v>
      </c>
      <c r="S877">
        <v>0</v>
      </c>
      <c r="U877">
        <v>260612</v>
      </c>
      <c r="V877">
        <v>260612</v>
      </c>
      <c r="W877">
        <v>0</v>
      </c>
      <c r="X877">
        <v>0</v>
      </c>
      <c r="Y877" t="s">
        <v>109</v>
      </c>
    </row>
    <row r="878" spans="1:25" x14ac:dyDescent="0.25">
      <c r="A878">
        <v>877</v>
      </c>
      <c r="B878">
        <v>61702</v>
      </c>
      <c r="C878">
        <v>0</v>
      </c>
      <c r="D878">
        <v>0</v>
      </c>
      <c r="E878" t="s">
        <v>457</v>
      </c>
      <c r="F878" t="s">
        <v>458</v>
      </c>
      <c r="G878">
        <v>1</v>
      </c>
      <c r="H878" s="6">
        <v>993280</v>
      </c>
      <c r="I878" s="7">
        <v>45637</v>
      </c>
      <c r="J878" s="7">
        <v>45637</v>
      </c>
      <c r="K878" t="s">
        <v>137</v>
      </c>
      <c r="L878" t="s">
        <v>40</v>
      </c>
      <c r="M878" t="s">
        <v>5</v>
      </c>
      <c r="N878" t="s">
        <v>41</v>
      </c>
      <c r="O878" t="s">
        <v>47</v>
      </c>
      <c r="P878" t="s">
        <v>43</v>
      </c>
      <c r="Q878">
        <v>12.5</v>
      </c>
      <c r="R878">
        <v>0</v>
      </c>
      <c r="S878">
        <v>0</v>
      </c>
      <c r="U878">
        <v>124160</v>
      </c>
      <c r="V878">
        <v>124160</v>
      </c>
      <c r="W878">
        <v>0</v>
      </c>
      <c r="X878">
        <v>0</v>
      </c>
      <c r="Y878" t="s">
        <v>44</v>
      </c>
    </row>
    <row r="879" spans="1:25" x14ac:dyDescent="0.25">
      <c r="A879">
        <v>878</v>
      </c>
      <c r="B879">
        <v>61679</v>
      </c>
      <c r="C879">
        <v>0</v>
      </c>
      <c r="D879">
        <v>0</v>
      </c>
      <c r="E879" t="s">
        <v>1349</v>
      </c>
      <c r="F879" t="s">
        <v>1350</v>
      </c>
      <c r="G879">
        <v>1</v>
      </c>
      <c r="H879" s="6">
        <v>18326436</v>
      </c>
      <c r="I879" s="7">
        <v>45637</v>
      </c>
      <c r="J879" s="7">
        <v>45637</v>
      </c>
      <c r="K879">
        <v>15</v>
      </c>
      <c r="L879" t="s">
        <v>40</v>
      </c>
      <c r="M879" t="s">
        <v>5</v>
      </c>
      <c r="N879" t="s">
        <v>41</v>
      </c>
      <c r="O879" t="s">
        <v>54</v>
      </c>
      <c r="P879" t="s">
        <v>43</v>
      </c>
      <c r="Q879">
        <v>5</v>
      </c>
      <c r="R879">
        <v>10</v>
      </c>
      <c r="S879">
        <v>0</v>
      </c>
      <c r="U879">
        <v>2748965</v>
      </c>
      <c r="V879">
        <v>916322</v>
      </c>
      <c r="W879">
        <v>1832644</v>
      </c>
      <c r="X879">
        <v>0</v>
      </c>
      <c r="Y879" t="s">
        <v>48</v>
      </c>
    </row>
    <row r="880" spans="1:25" x14ac:dyDescent="0.25">
      <c r="A880">
        <v>879</v>
      </c>
      <c r="B880">
        <v>61687</v>
      </c>
      <c r="C880">
        <v>0</v>
      </c>
      <c r="D880">
        <v>0</v>
      </c>
      <c r="E880" t="s">
        <v>1351</v>
      </c>
      <c r="F880" t="s">
        <v>1352</v>
      </c>
      <c r="G880">
        <v>1</v>
      </c>
      <c r="H880" s="6">
        <v>15472329</v>
      </c>
      <c r="I880" s="7">
        <v>45637</v>
      </c>
      <c r="J880" s="7">
        <v>45637</v>
      </c>
      <c r="K880">
        <v>15</v>
      </c>
      <c r="L880" t="s">
        <v>40</v>
      </c>
      <c r="M880" t="s">
        <v>5</v>
      </c>
      <c r="N880" t="s">
        <v>41</v>
      </c>
      <c r="O880" t="s">
        <v>47</v>
      </c>
      <c r="P880" t="s">
        <v>43</v>
      </c>
      <c r="Q880">
        <v>10</v>
      </c>
      <c r="R880">
        <v>5</v>
      </c>
      <c r="S880">
        <v>0</v>
      </c>
      <c r="U880">
        <v>2320849</v>
      </c>
      <c r="V880">
        <v>1547233</v>
      </c>
      <c r="W880">
        <v>773616</v>
      </c>
      <c r="X880">
        <v>0</v>
      </c>
      <c r="Y880" t="s">
        <v>112</v>
      </c>
    </row>
    <row r="881" spans="1:25" x14ac:dyDescent="0.25">
      <c r="A881">
        <v>880</v>
      </c>
      <c r="B881">
        <v>61661</v>
      </c>
      <c r="C881">
        <v>0</v>
      </c>
      <c r="D881">
        <v>0</v>
      </c>
      <c r="E881" t="s">
        <v>1353</v>
      </c>
      <c r="F881" t="s">
        <v>1354</v>
      </c>
      <c r="G881">
        <v>1</v>
      </c>
      <c r="H881" s="6">
        <v>600000</v>
      </c>
      <c r="I881" s="7">
        <v>45636</v>
      </c>
      <c r="J881" s="7">
        <v>45636</v>
      </c>
      <c r="K881">
        <v>10</v>
      </c>
      <c r="L881" t="s">
        <v>40</v>
      </c>
      <c r="M881" t="s">
        <v>5</v>
      </c>
      <c r="N881" t="s">
        <v>41</v>
      </c>
      <c r="O881" t="s">
        <v>57</v>
      </c>
      <c r="P881" t="s">
        <v>43</v>
      </c>
      <c r="Q881">
        <v>10</v>
      </c>
      <c r="R881">
        <v>0</v>
      </c>
      <c r="S881">
        <v>0</v>
      </c>
      <c r="U881">
        <v>60000</v>
      </c>
      <c r="V881">
        <v>60000</v>
      </c>
      <c r="W881">
        <v>0</v>
      </c>
      <c r="X881">
        <v>0</v>
      </c>
      <c r="Y881" t="s">
        <v>48</v>
      </c>
    </row>
    <row r="882" spans="1:25" x14ac:dyDescent="0.25">
      <c r="A882">
        <v>881</v>
      </c>
      <c r="B882">
        <v>61634</v>
      </c>
      <c r="C882">
        <v>0</v>
      </c>
      <c r="D882">
        <v>0</v>
      </c>
      <c r="E882" t="s">
        <v>1355</v>
      </c>
      <c r="F882" t="s">
        <v>1356</v>
      </c>
      <c r="G882">
        <v>1</v>
      </c>
      <c r="H882" s="6">
        <v>3638008</v>
      </c>
      <c r="I882" s="7">
        <v>45636</v>
      </c>
      <c r="J882" s="7">
        <v>45636</v>
      </c>
      <c r="K882">
        <v>15</v>
      </c>
      <c r="L882" t="s">
        <v>40</v>
      </c>
      <c r="M882" t="s">
        <v>5</v>
      </c>
      <c r="N882" t="s">
        <v>41</v>
      </c>
      <c r="O882" t="s">
        <v>57</v>
      </c>
      <c r="P882" t="s">
        <v>43</v>
      </c>
      <c r="Q882">
        <v>8</v>
      </c>
      <c r="R882">
        <v>7</v>
      </c>
      <c r="S882">
        <v>0</v>
      </c>
      <c r="U882">
        <v>545701</v>
      </c>
      <c r="V882">
        <v>291041</v>
      </c>
      <c r="W882">
        <v>254661</v>
      </c>
      <c r="X882">
        <v>0</v>
      </c>
      <c r="Y882" t="s">
        <v>48</v>
      </c>
    </row>
    <row r="883" spans="1:25" x14ac:dyDescent="0.25">
      <c r="A883">
        <v>882</v>
      </c>
      <c r="B883">
        <v>61630</v>
      </c>
      <c r="C883">
        <v>0</v>
      </c>
      <c r="D883">
        <v>0</v>
      </c>
      <c r="E883" t="s">
        <v>1357</v>
      </c>
      <c r="F883" t="s">
        <v>1358</v>
      </c>
      <c r="G883">
        <v>1</v>
      </c>
      <c r="H883" s="6">
        <v>21233648</v>
      </c>
      <c r="I883" s="7">
        <v>45636</v>
      </c>
      <c r="J883" s="7">
        <v>45636</v>
      </c>
      <c r="K883">
        <v>15</v>
      </c>
      <c r="L883" t="s">
        <v>40</v>
      </c>
      <c r="M883" t="s">
        <v>5</v>
      </c>
      <c r="N883" t="s">
        <v>41</v>
      </c>
      <c r="O883" t="s">
        <v>47</v>
      </c>
      <c r="P883" t="s">
        <v>43</v>
      </c>
      <c r="Q883">
        <v>2</v>
      </c>
      <c r="R883">
        <v>13</v>
      </c>
      <c r="S883">
        <v>0</v>
      </c>
      <c r="U883">
        <v>3185047</v>
      </c>
      <c r="V883">
        <v>424673</v>
      </c>
      <c r="W883">
        <v>2760374</v>
      </c>
      <c r="X883">
        <v>0</v>
      </c>
      <c r="Y883" t="s">
        <v>250</v>
      </c>
    </row>
    <row r="884" spans="1:25" x14ac:dyDescent="0.25">
      <c r="A884">
        <v>883</v>
      </c>
      <c r="B884">
        <v>61635</v>
      </c>
      <c r="C884">
        <v>0</v>
      </c>
      <c r="D884">
        <v>0</v>
      </c>
      <c r="E884" t="s">
        <v>407</v>
      </c>
      <c r="F884" t="s">
        <v>408</v>
      </c>
      <c r="G884">
        <v>1</v>
      </c>
      <c r="H884" s="6">
        <v>1000000</v>
      </c>
      <c r="I884" s="7">
        <v>45636</v>
      </c>
      <c r="J884" s="7">
        <v>45636</v>
      </c>
      <c r="K884">
        <v>8</v>
      </c>
      <c r="L884" t="s">
        <v>40</v>
      </c>
      <c r="M884" t="s">
        <v>7</v>
      </c>
      <c r="N884" t="s">
        <v>41</v>
      </c>
      <c r="O884" t="s">
        <v>64</v>
      </c>
      <c r="P884" t="s">
        <v>43</v>
      </c>
      <c r="Q884">
        <v>8</v>
      </c>
      <c r="R884">
        <v>0</v>
      </c>
      <c r="S884">
        <v>0</v>
      </c>
      <c r="U884">
        <v>80000</v>
      </c>
      <c r="V884">
        <v>80000</v>
      </c>
      <c r="W884">
        <v>0</v>
      </c>
      <c r="X884">
        <v>0</v>
      </c>
      <c r="Y884" t="s">
        <v>229</v>
      </c>
    </row>
    <row r="885" spans="1:25" x14ac:dyDescent="0.25">
      <c r="A885">
        <v>884</v>
      </c>
      <c r="B885">
        <v>61654</v>
      </c>
      <c r="C885">
        <v>0</v>
      </c>
      <c r="D885">
        <v>0</v>
      </c>
      <c r="E885" t="s">
        <v>555</v>
      </c>
      <c r="F885" t="s">
        <v>556</v>
      </c>
      <c r="G885">
        <v>1</v>
      </c>
      <c r="I885" s="7">
        <v>45636</v>
      </c>
      <c r="J885" s="7">
        <v>45636</v>
      </c>
      <c r="K885">
        <v>14</v>
      </c>
      <c r="L885" t="s">
        <v>40</v>
      </c>
      <c r="M885" t="s">
        <v>5</v>
      </c>
      <c r="N885" t="s">
        <v>41</v>
      </c>
      <c r="O885" t="s">
        <v>57</v>
      </c>
      <c r="P885" t="s">
        <v>43</v>
      </c>
      <c r="Q885">
        <v>9</v>
      </c>
      <c r="R885">
        <v>5</v>
      </c>
      <c r="S885">
        <v>0</v>
      </c>
      <c r="U885">
        <v>0</v>
      </c>
      <c r="V885">
        <v>0</v>
      </c>
      <c r="W885">
        <v>0</v>
      </c>
      <c r="X885">
        <v>0</v>
      </c>
      <c r="Y885" t="s">
        <v>48</v>
      </c>
    </row>
    <row r="886" spans="1:25" x14ac:dyDescent="0.25">
      <c r="A886">
        <v>885</v>
      </c>
      <c r="B886">
        <v>61653</v>
      </c>
      <c r="C886">
        <v>0</v>
      </c>
      <c r="D886">
        <v>0</v>
      </c>
      <c r="E886" t="s">
        <v>541</v>
      </c>
      <c r="F886" t="s">
        <v>542</v>
      </c>
      <c r="G886">
        <v>1</v>
      </c>
      <c r="H886" s="6">
        <v>526201</v>
      </c>
      <c r="I886" s="7">
        <v>45636</v>
      </c>
      <c r="J886" s="7">
        <v>45636</v>
      </c>
      <c r="K886">
        <v>14</v>
      </c>
      <c r="L886" t="s">
        <v>40</v>
      </c>
      <c r="M886" t="s">
        <v>5</v>
      </c>
      <c r="N886" t="s">
        <v>41</v>
      </c>
      <c r="O886" t="s">
        <v>57</v>
      </c>
      <c r="P886" t="s">
        <v>43</v>
      </c>
      <c r="Q886">
        <v>9</v>
      </c>
      <c r="R886">
        <v>5</v>
      </c>
      <c r="S886">
        <v>0</v>
      </c>
      <c r="U886">
        <v>73668</v>
      </c>
      <c r="V886">
        <v>47358</v>
      </c>
      <c r="W886">
        <v>26310</v>
      </c>
      <c r="X886">
        <v>0</v>
      </c>
      <c r="Y886" t="s">
        <v>48</v>
      </c>
    </row>
    <row r="887" spans="1:25" x14ac:dyDescent="0.25">
      <c r="A887">
        <v>886</v>
      </c>
      <c r="B887">
        <v>61655</v>
      </c>
      <c r="C887">
        <v>0</v>
      </c>
      <c r="D887">
        <v>0</v>
      </c>
      <c r="E887" t="s">
        <v>1359</v>
      </c>
      <c r="F887" t="s">
        <v>1360</v>
      </c>
      <c r="G887">
        <v>1</v>
      </c>
      <c r="H887" s="6">
        <v>2566667</v>
      </c>
      <c r="I887" s="7">
        <v>45636</v>
      </c>
      <c r="J887" s="7">
        <v>45636</v>
      </c>
      <c r="K887">
        <v>10</v>
      </c>
      <c r="L887" t="s">
        <v>40</v>
      </c>
      <c r="M887" t="s">
        <v>9</v>
      </c>
      <c r="N887" t="s">
        <v>41</v>
      </c>
      <c r="O887" t="s">
        <v>42</v>
      </c>
      <c r="P887" t="s">
        <v>43</v>
      </c>
      <c r="Q887">
        <v>10</v>
      </c>
      <c r="R887">
        <v>0</v>
      </c>
      <c r="S887">
        <v>0</v>
      </c>
      <c r="U887">
        <v>256667</v>
      </c>
      <c r="V887">
        <v>256667</v>
      </c>
      <c r="W887">
        <v>0</v>
      </c>
      <c r="X887">
        <v>0</v>
      </c>
      <c r="Y887" t="s">
        <v>109</v>
      </c>
    </row>
    <row r="888" spans="1:25" x14ac:dyDescent="0.25">
      <c r="A888">
        <v>887</v>
      </c>
      <c r="B888">
        <v>61632</v>
      </c>
      <c r="C888">
        <v>0</v>
      </c>
      <c r="D888">
        <v>0</v>
      </c>
      <c r="E888" t="s">
        <v>1361</v>
      </c>
      <c r="F888" t="s">
        <v>1362</v>
      </c>
      <c r="G888">
        <v>1</v>
      </c>
      <c r="H888" s="6">
        <v>6959118</v>
      </c>
      <c r="I888" s="7">
        <v>45636</v>
      </c>
      <c r="J888" s="7">
        <v>45636</v>
      </c>
      <c r="K888">
        <v>15</v>
      </c>
      <c r="L888" t="s">
        <v>40</v>
      </c>
      <c r="M888" t="s">
        <v>5</v>
      </c>
      <c r="N888" t="s">
        <v>41</v>
      </c>
      <c r="O888" t="s">
        <v>47</v>
      </c>
      <c r="P888" t="s">
        <v>43</v>
      </c>
      <c r="Q888">
        <v>2</v>
      </c>
      <c r="R888">
        <v>13</v>
      </c>
      <c r="S888">
        <v>0</v>
      </c>
      <c r="U888">
        <v>1043868</v>
      </c>
      <c r="V888">
        <v>139182</v>
      </c>
      <c r="W888">
        <v>904685</v>
      </c>
      <c r="X888">
        <v>0</v>
      </c>
      <c r="Y888" t="s">
        <v>250</v>
      </c>
    </row>
    <row r="889" spans="1:25" x14ac:dyDescent="0.25">
      <c r="A889">
        <v>888</v>
      </c>
      <c r="B889">
        <v>61656</v>
      </c>
      <c r="C889">
        <v>0</v>
      </c>
      <c r="D889">
        <v>0</v>
      </c>
      <c r="E889" t="s">
        <v>1363</v>
      </c>
      <c r="F889" t="s">
        <v>1364</v>
      </c>
      <c r="G889">
        <v>1</v>
      </c>
      <c r="H889" s="6">
        <v>2913334</v>
      </c>
      <c r="I889" s="7">
        <v>45636</v>
      </c>
      <c r="J889" s="7">
        <v>45636</v>
      </c>
      <c r="K889">
        <v>10</v>
      </c>
      <c r="L889" t="s">
        <v>40</v>
      </c>
      <c r="M889" t="s">
        <v>9</v>
      </c>
      <c r="N889" t="s">
        <v>41</v>
      </c>
      <c r="O889" t="s">
        <v>42</v>
      </c>
      <c r="P889" t="s">
        <v>43</v>
      </c>
      <c r="Q889">
        <v>10</v>
      </c>
      <c r="R889">
        <v>0</v>
      </c>
      <c r="S889">
        <v>0</v>
      </c>
      <c r="U889">
        <v>291333</v>
      </c>
      <c r="V889">
        <v>291333</v>
      </c>
      <c r="W889">
        <v>0</v>
      </c>
      <c r="X889">
        <v>0</v>
      </c>
      <c r="Y889" t="s">
        <v>109</v>
      </c>
    </row>
    <row r="890" spans="1:25" x14ac:dyDescent="0.25">
      <c r="A890">
        <v>889</v>
      </c>
      <c r="B890">
        <v>61631</v>
      </c>
      <c r="C890">
        <v>0</v>
      </c>
      <c r="D890">
        <v>0</v>
      </c>
      <c r="E890" t="s">
        <v>1365</v>
      </c>
      <c r="F890" t="s">
        <v>1366</v>
      </c>
      <c r="G890">
        <v>1</v>
      </c>
      <c r="H890" s="6">
        <v>65419418</v>
      </c>
      <c r="I890" s="7">
        <v>45636</v>
      </c>
      <c r="J890" s="7">
        <v>45636</v>
      </c>
      <c r="K890">
        <v>15</v>
      </c>
      <c r="L890" t="s">
        <v>40</v>
      </c>
      <c r="M890" t="s">
        <v>9</v>
      </c>
      <c r="N890" t="s">
        <v>41</v>
      </c>
      <c r="O890" t="s">
        <v>42</v>
      </c>
      <c r="P890" t="s">
        <v>43</v>
      </c>
      <c r="Q890">
        <v>8</v>
      </c>
      <c r="R890">
        <v>7</v>
      </c>
      <c r="S890">
        <v>0</v>
      </c>
      <c r="U890">
        <v>9812913</v>
      </c>
      <c r="V890">
        <v>5233553</v>
      </c>
      <c r="W890">
        <v>4579359</v>
      </c>
      <c r="X890">
        <v>0</v>
      </c>
      <c r="Y890" t="s">
        <v>67</v>
      </c>
    </row>
    <row r="891" spans="1:25" x14ac:dyDescent="0.25">
      <c r="A891">
        <v>890</v>
      </c>
      <c r="B891">
        <v>61660</v>
      </c>
      <c r="C891">
        <v>0</v>
      </c>
      <c r="D891">
        <v>0</v>
      </c>
      <c r="E891" t="s">
        <v>1367</v>
      </c>
      <c r="F891" t="s">
        <v>1368</v>
      </c>
      <c r="G891">
        <v>1</v>
      </c>
      <c r="H891" s="6">
        <v>2000000</v>
      </c>
      <c r="I891" s="7">
        <v>45636</v>
      </c>
      <c r="J891" s="7">
        <v>45636</v>
      </c>
      <c r="K891">
        <v>10</v>
      </c>
      <c r="L891" t="s">
        <v>40</v>
      </c>
      <c r="M891" t="s">
        <v>5</v>
      </c>
      <c r="N891" t="s">
        <v>41</v>
      </c>
      <c r="O891" t="s">
        <v>57</v>
      </c>
      <c r="P891" t="s">
        <v>43</v>
      </c>
      <c r="Q891">
        <v>10</v>
      </c>
      <c r="R891">
        <v>0</v>
      </c>
      <c r="S891">
        <v>0</v>
      </c>
      <c r="U891">
        <v>200000</v>
      </c>
      <c r="V891">
        <v>200000</v>
      </c>
      <c r="W891">
        <v>0</v>
      </c>
      <c r="X891">
        <v>0</v>
      </c>
      <c r="Y891" t="s">
        <v>48</v>
      </c>
    </row>
    <row r="892" spans="1:25" x14ac:dyDescent="0.25">
      <c r="A892">
        <v>891</v>
      </c>
      <c r="B892">
        <v>61629</v>
      </c>
      <c r="C892">
        <v>0</v>
      </c>
      <c r="D892">
        <v>0</v>
      </c>
      <c r="E892" t="s">
        <v>1224</v>
      </c>
      <c r="F892" t="s">
        <v>1225</v>
      </c>
      <c r="G892">
        <v>1</v>
      </c>
      <c r="H892" s="6">
        <v>2000000</v>
      </c>
      <c r="I892" s="7">
        <v>45636</v>
      </c>
      <c r="J892" s="7">
        <v>45636</v>
      </c>
      <c r="K892">
        <v>8</v>
      </c>
      <c r="L892" t="s">
        <v>40</v>
      </c>
      <c r="M892" t="s">
        <v>7</v>
      </c>
      <c r="N892" t="s">
        <v>41</v>
      </c>
      <c r="O892" t="s">
        <v>64</v>
      </c>
      <c r="P892" t="s">
        <v>43</v>
      </c>
      <c r="Q892">
        <v>8</v>
      </c>
      <c r="R892">
        <v>0</v>
      </c>
      <c r="S892">
        <v>0</v>
      </c>
      <c r="U892">
        <v>160000</v>
      </c>
      <c r="V892">
        <v>160000</v>
      </c>
      <c r="W892">
        <v>0</v>
      </c>
      <c r="X892">
        <v>0</v>
      </c>
      <c r="Y892" t="s">
        <v>48</v>
      </c>
    </row>
    <row r="893" spans="1:25" x14ac:dyDescent="0.25">
      <c r="A893">
        <v>892</v>
      </c>
      <c r="B893">
        <v>61658</v>
      </c>
      <c r="C893">
        <v>0</v>
      </c>
      <c r="D893">
        <v>0</v>
      </c>
      <c r="E893" t="s">
        <v>1369</v>
      </c>
      <c r="F893" t="s">
        <v>1370</v>
      </c>
      <c r="G893">
        <v>1</v>
      </c>
      <c r="H893" s="6">
        <v>2953993</v>
      </c>
      <c r="I893" s="7">
        <v>45636</v>
      </c>
      <c r="J893" s="7">
        <v>45636</v>
      </c>
      <c r="K893" t="s">
        <v>1371</v>
      </c>
      <c r="L893" t="s">
        <v>40</v>
      </c>
      <c r="M893" t="s">
        <v>5</v>
      </c>
      <c r="N893" t="s">
        <v>41</v>
      </c>
      <c r="O893" t="s">
        <v>77</v>
      </c>
      <c r="P893" t="s">
        <v>43</v>
      </c>
      <c r="Q893">
        <v>6</v>
      </c>
      <c r="R893">
        <v>3.4</v>
      </c>
      <c r="S893">
        <v>0</v>
      </c>
      <c r="U893">
        <v>277675</v>
      </c>
      <c r="V893">
        <v>177240</v>
      </c>
      <c r="W893">
        <v>100436</v>
      </c>
      <c r="X893">
        <v>0</v>
      </c>
      <c r="Y893" t="s">
        <v>48</v>
      </c>
    </row>
    <row r="894" spans="1:25" x14ac:dyDescent="0.25">
      <c r="A894">
        <v>893</v>
      </c>
      <c r="B894">
        <v>61652</v>
      </c>
      <c r="C894">
        <v>0</v>
      </c>
      <c r="D894">
        <v>0</v>
      </c>
      <c r="E894" t="s">
        <v>606</v>
      </c>
      <c r="F894" t="s">
        <v>607</v>
      </c>
      <c r="G894">
        <v>1</v>
      </c>
      <c r="H894" s="6">
        <v>4956409</v>
      </c>
      <c r="I894" s="7">
        <v>45636</v>
      </c>
      <c r="J894" s="7">
        <v>45636</v>
      </c>
      <c r="K894">
        <v>14</v>
      </c>
      <c r="L894" t="s">
        <v>40</v>
      </c>
      <c r="M894" t="s">
        <v>5</v>
      </c>
      <c r="N894" t="s">
        <v>41</v>
      </c>
      <c r="O894" t="s">
        <v>57</v>
      </c>
      <c r="P894" t="s">
        <v>43</v>
      </c>
      <c r="Q894">
        <v>9</v>
      </c>
      <c r="R894">
        <v>5</v>
      </c>
      <c r="S894">
        <v>0</v>
      </c>
      <c r="U894">
        <v>693897</v>
      </c>
      <c r="V894">
        <v>446077</v>
      </c>
      <c r="W894">
        <v>247820</v>
      </c>
      <c r="X894">
        <v>0</v>
      </c>
      <c r="Y894" t="s">
        <v>48</v>
      </c>
    </row>
    <row r="895" spans="1:25" x14ac:dyDescent="0.25">
      <c r="A895">
        <v>894</v>
      </c>
      <c r="B895">
        <v>61651</v>
      </c>
      <c r="C895">
        <v>0</v>
      </c>
      <c r="D895">
        <v>0</v>
      </c>
      <c r="E895" t="s">
        <v>197</v>
      </c>
      <c r="F895" t="s">
        <v>198</v>
      </c>
      <c r="G895">
        <v>1</v>
      </c>
      <c r="H895" s="6">
        <v>761572</v>
      </c>
      <c r="I895" s="7">
        <v>45636</v>
      </c>
      <c r="J895" s="7">
        <v>45636</v>
      </c>
      <c r="K895">
        <v>15</v>
      </c>
      <c r="L895" t="s">
        <v>40</v>
      </c>
      <c r="M895" t="s">
        <v>5</v>
      </c>
      <c r="N895" t="s">
        <v>41</v>
      </c>
      <c r="O895" t="s">
        <v>47</v>
      </c>
      <c r="P895" t="s">
        <v>43</v>
      </c>
      <c r="Q895">
        <v>15</v>
      </c>
      <c r="R895">
        <v>0</v>
      </c>
      <c r="S895">
        <v>0</v>
      </c>
      <c r="U895">
        <v>114236</v>
      </c>
      <c r="V895">
        <v>114236</v>
      </c>
      <c r="W895">
        <v>0</v>
      </c>
      <c r="X895">
        <v>0</v>
      </c>
      <c r="Y895" t="s">
        <v>48</v>
      </c>
    </row>
    <row r="896" spans="1:25" x14ac:dyDescent="0.25">
      <c r="A896">
        <v>895</v>
      </c>
      <c r="B896">
        <v>61650</v>
      </c>
      <c r="C896">
        <v>0</v>
      </c>
      <c r="D896">
        <v>0</v>
      </c>
      <c r="E896" t="s">
        <v>178</v>
      </c>
      <c r="F896" t="s">
        <v>179</v>
      </c>
      <c r="G896">
        <v>1</v>
      </c>
      <c r="H896" s="6">
        <v>2500000</v>
      </c>
      <c r="I896" s="7">
        <v>45636</v>
      </c>
      <c r="J896" s="7">
        <v>45636</v>
      </c>
      <c r="K896">
        <v>15</v>
      </c>
      <c r="L896" t="s">
        <v>40</v>
      </c>
      <c r="M896" t="s">
        <v>5</v>
      </c>
      <c r="N896" t="s">
        <v>41</v>
      </c>
      <c r="O896" t="s">
        <v>180</v>
      </c>
      <c r="P896" t="s">
        <v>43</v>
      </c>
      <c r="Q896">
        <v>15</v>
      </c>
      <c r="R896">
        <v>0</v>
      </c>
      <c r="S896">
        <v>0</v>
      </c>
      <c r="U896">
        <v>375000</v>
      </c>
      <c r="V896">
        <v>375000</v>
      </c>
      <c r="W896">
        <v>0</v>
      </c>
      <c r="X896">
        <v>0</v>
      </c>
      <c r="Y896" t="s">
        <v>109</v>
      </c>
    </row>
    <row r="897" spans="1:25" x14ac:dyDescent="0.25">
      <c r="A897">
        <v>896</v>
      </c>
      <c r="B897">
        <v>61657</v>
      </c>
      <c r="C897">
        <v>0</v>
      </c>
      <c r="D897">
        <v>0</v>
      </c>
      <c r="E897" t="s">
        <v>743</v>
      </c>
      <c r="F897" t="s">
        <v>744</v>
      </c>
      <c r="G897">
        <v>1</v>
      </c>
      <c r="H897" s="6">
        <v>5000000</v>
      </c>
      <c r="I897" s="7">
        <v>45636</v>
      </c>
      <c r="J897" s="7">
        <v>45638</v>
      </c>
      <c r="K897">
        <v>5</v>
      </c>
      <c r="L897" t="s">
        <v>40</v>
      </c>
      <c r="M897" t="s">
        <v>7</v>
      </c>
      <c r="N897" t="s">
        <v>41</v>
      </c>
      <c r="O897" t="s">
        <v>64</v>
      </c>
      <c r="P897" t="s">
        <v>43</v>
      </c>
      <c r="Q897">
        <v>5</v>
      </c>
      <c r="R897">
        <v>0</v>
      </c>
      <c r="S897">
        <v>0</v>
      </c>
      <c r="U897">
        <v>250000</v>
      </c>
      <c r="V897">
        <v>250000</v>
      </c>
      <c r="W897">
        <v>0</v>
      </c>
      <c r="X897">
        <v>0</v>
      </c>
      <c r="Y897" t="s">
        <v>94</v>
      </c>
    </row>
    <row r="898" spans="1:25" x14ac:dyDescent="0.25">
      <c r="A898">
        <v>897</v>
      </c>
      <c r="B898">
        <v>61665</v>
      </c>
      <c r="C898">
        <v>0</v>
      </c>
      <c r="D898">
        <v>0</v>
      </c>
      <c r="E898" t="s">
        <v>1372</v>
      </c>
      <c r="F898" t="s">
        <v>1373</v>
      </c>
      <c r="G898">
        <v>1</v>
      </c>
      <c r="H898" s="6">
        <v>7000000</v>
      </c>
      <c r="I898" s="7">
        <v>45636</v>
      </c>
      <c r="J898" s="7">
        <v>45636</v>
      </c>
      <c r="K898">
        <v>15</v>
      </c>
      <c r="L898" t="s">
        <v>40</v>
      </c>
      <c r="M898" t="s">
        <v>4</v>
      </c>
      <c r="N898" t="s">
        <v>41</v>
      </c>
      <c r="O898" t="s">
        <v>51</v>
      </c>
      <c r="P898" t="s">
        <v>43</v>
      </c>
      <c r="Q898">
        <v>5.5</v>
      </c>
      <c r="R898">
        <v>7</v>
      </c>
      <c r="S898">
        <v>2.5</v>
      </c>
      <c r="U898">
        <v>1050000</v>
      </c>
      <c r="V898">
        <v>385000</v>
      </c>
      <c r="W898">
        <v>490000</v>
      </c>
      <c r="X898">
        <v>175000</v>
      </c>
      <c r="Y898" t="s">
        <v>109</v>
      </c>
    </row>
    <row r="899" spans="1:25" x14ac:dyDescent="0.25">
      <c r="A899">
        <v>898</v>
      </c>
      <c r="B899">
        <v>61666</v>
      </c>
      <c r="C899">
        <v>0</v>
      </c>
      <c r="D899">
        <v>0</v>
      </c>
      <c r="E899" t="s">
        <v>1372</v>
      </c>
      <c r="F899" t="s">
        <v>1373</v>
      </c>
      <c r="G899">
        <v>1</v>
      </c>
      <c r="H899" s="6">
        <v>7000000</v>
      </c>
      <c r="I899" s="7">
        <v>45636</v>
      </c>
      <c r="J899" s="7">
        <v>45636</v>
      </c>
      <c r="K899">
        <v>15</v>
      </c>
      <c r="L899" t="s">
        <v>40</v>
      </c>
      <c r="M899" t="s">
        <v>4</v>
      </c>
      <c r="N899" t="s">
        <v>41</v>
      </c>
      <c r="O899" t="s">
        <v>51</v>
      </c>
      <c r="P899" t="s">
        <v>43</v>
      </c>
      <c r="Q899">
        <v>5.5</v>
      </c>
      <c r="R899">
        <v>7</v>
      </c>
      <c r="S899">
        <v>2.5</v>
      </c>
      <c r="U899">
        <v>1050000</v>
      </c>
      <c r="V899">
        <v>385000</v>
      </c>
      <c r="W899">
        <v>490000</v>
      </c>
      <c r="X899">
        <v>175000</v>
      </c>
      <c r="Y899" t="s">
        <v>109</v>
      </c>
    </row>
    <row r="900" spans="1:25" x14ac:dyDescent="0.25">
      <c r="A900">
        <v>899</v>
      </c>
      <c r="B900">
        <v>61667</v>
      </c>
      <c r="C900">
        <v>0</v>
      </c>
      <c r="D900">
        <v>0</v>
      </c>
      <c r="E900" t="s">
        <v>1372</v>
      </c>
      <c r="F900" t="s">
        <v>1373</v>
      </c>
      <c r="G900">
        <v>1</v>
      </c>
      <c r="H900" s="6">
        <v>7000000</v>
      </c>
      <c r="I900" s="7">
        <v>45636</v>
      </c>
      <c r="J900" s="7">
        <v>45636</v>
      </c>
      <c r="K900">
        <v>15</v>
      </c>
      <c r="L900" t="s">
        <v>40</v>
      </c>
      <c r="M900" t="s">
        <v>4</v>
      </c>
      <c r="N900" t="s">
        <v>41</v>
      </c>
      <c r="O900" t="s">
        <v>51</v>
      </c>
      <c r="P900" t="s">
        <v>43</v>
      </c>
      <c r="Q900">
        <v>5.5</v>
      </c>
      <c r="R900">
        <v>7</v>
      </c>
      <c r="S900">
        <v>2.5</v>
      </c>
      <c r="U900">
        <v>1050000</v>
      </c>
      <c r="V900">
        <v>385000</v>
      </c>
      <c r="W900">
        <v>490000</v>
      </c>
      <c r="X900">
        <v>175000</v>
      </c>
      <c r="Y900" t="s">
        <v>109</v>
      </c>
    </row>
    <row r="901" spans="1:25" x14ac:dyDescent="0.25">
      <c r="A901">
        <v>900</v>
      </c>
      <c r="B901">
        <v>61668</v>
      </c>
      <c r="C901">
        <v>0</v>
      </c>
      <c r="D901">
        <v>0</v>
      </c>
      <c r="E901" t="s">
        <v>1372</v>
      </c>
      <c r="F901" t="s">
        <v>1373</v>
      </c>
      <c r="G901">
        <v>1</v>
      </c>
      <c r="H901" s="6">
        <v>7000000</v>
      </c>
      <c r="I901" s="7">
        <v>45636</v>
      </c>
      <c r="J901" s="7">
        <v>45636</v>
      </c>
      <c r="K901">
        <v>15</v>
      </c>
      <c r="L901" t="s">
        <v>40</v>
      </c>
      <c r="M901" t="s">
        <v>4</v>
      </c>
      <c r="N901" t="s">
        <v>41</v>
      </c>
      <c r="O901" t="s">
        <v>51</v>
      </c>
      <c r="P901" t="s">
        <v>43</v>
      </c>
      <c r="Q901">
        <v>5.5</v>
      </c>
      <c r="R901">
        <v>7</v>
      </c>
      <c r="S901">
        <v>2.5</v>
      </c>
      <c r="U901">
        <v>1050000</v>
      </c>
      <c r="V901">
        <v>385000</v>
      </c>
      <c r="W901">
        <v>490000</v>
      </c>
      <c r="X901">
        <v>175000</v>
      </c>
      <c r="Y901" t="s">
        <v>109</v>
      </c>
    </row>
    <row r="902" spans="1:25" x14ac:dyDescent="0.25">
      <c r="A902">
        <v>901</v>
      </c>
      <c r="B902">
        <v>61669</v>
      </c>
      <c r="C902">
        <v>0</v>
      </c>
      <c r="D902">
        <v>0</v>
      </c>
      <c r="E902" t="s">
        <v>1372</v>
      </c>
      <c r="F902" t="s">
        <v>1373</v>
      </c>
      <c r="G902">
        <v>1</v>
      </c>
      <c r="H902" s="6">
        <v>6769073</v>
      </c>
      <c r="I902" s="7">
        <v>45636</v>
      </c>
      <c r="J902" s="7">
        <v>45636</v>
      </c>
      <c r="K902">
        <v>15</v>
      </c>
      <c r="L902" t="s">
        <v>40</v>
      </c>
      <c r="M902" t="s">
        <v>4</v>
      </c>
      <c r="N902" t="s">
        <v>41</v>
      </c>
      <c r="O902" t="s">
        <v>51</v>
      </c>
      <c r="P902" t="s">
        <v>43</v>
      </c>
      <c r="Q902">
        <v>5.5</v>
      </c>
      <c r="R902">
        <v>7</v>
      </c>
      <c r="S902">
        <v>2.5</v>
      </c>
      <c r="U902">
        <v>1015361</v>
      </c>
      <c r="V902">
        <v>372299</v>
      </c>
      <c r="W902">
        <v>473835</v>
      </c>
      <c r="X902">
        <v>169227</v>
      </c>
      <c r="Y902" t="s">
        <v>109</v>
      </c>
    </row>
    <row r="903" spans="1:25" x14ac:dyDescent="0.25">
      <c r="A903">
        <v>902</v>
      </c>
      <c r="B903">
        <v>61633</v>
      </c>
      <c r="C903">
        <v>0</v>
      </c>
      <c r="D903">
        <v>0</v>
      </c>
      <c r="E903" t="s">
        <v>1374</v>
      </c>
      <c r="F903" t="s">
        <v>1375</v>
      </c>
      <c r="G903">
        <v>1</v>
      </c>
      <c r="H903" s="6">
        <v>870000</v>
      </c>
      <c r="I903" s="7">
        <v>45636</v>
      </c>
      <c r="J903" s="7">
        <v>45636</v>
      </c>
      <c r="K903">
        <v>15</v>
      </c>
      <c r="L903" t="s">
        <v>40</v>
      </c>
      <c r="M903" t="s">
        <v>5</v>
      </c>
      <c r="N903" t="s">
        <v>41</v>
      </c>
      <c r="O903" t="s">
        <v>57</v>
      </c>
      <c r="P903" t="s">
        <v>43</v>
      </c>
      <c r="Q903">
        <v>15</v>
      </c>
      <c r="R903">
        <v>0</v>
      </c>
      <c r="S903">
        <v>0</v>
      </c>
      <c r="U903">
        <v>130500</v>
      </c>
      <c r="V903">
        <v>130500</v>
      </c>
      <c r="W903">
        <v>0</v>
      </c>
      <c r="X903">
        <v>0</v>
      </c>
      <c r="Y903" t="s">
        <v>48</v>
      </c>
    </row>
    <row r="904" spans="1:25" x14ac:dyDescent="0.25">
      <c r="A904">
        <v>903</v>
      </c>
      <c r="B904">
        <v>61659</v>
      </c>
      <c r="C904">
        <v>0</v>
      </c>
      <c r="D904">
        <v>0</v>
      </c>
      <c r="E904" t="s">
        <v>1376</v>
      </c>
      <c r="F904" t="s">
        <v>1377</v>
      </c>
      <c r="G904">
        <v>1</v>
      </c>
      <c r="H904" s="6">
        <v>5743994</v>
      </c>
      <c r="I904" s="7">
        <v>45636</v>
      </c>
      <c r="J904" s="7">
        <v>45636</v>
      </c>
      <c r="K904" t="s">
        <v>1371</v>
      </c>
      <c r="L904" t="s">
        <v>40</v>
      </c>
      <c r="M904" t="s">
        <v>5</v>
      </c>
      <c r="N904" t="s">
        <v>41</v>
      </c>
      <c r="O904" t="s">
        <v>77</v>
      </c>
      <c r="P904" t="s">
        <v>43</v>
      </c>
      <c r="Q904">
        <v>6</v>
      </c>
      <c r="R904">
        <v>3.4</v>
      </c>
      <c r="S904">
        <v>0</v>
      </c>
      <c r="U904">
        <v>539935</v>
      </c>
      <c r="V904">
        <v>344640</v>
      </c>
      <c r="W904">
        <v>195296</v>
      </c>
      <c r="X904">
        <v>0</v>
      </c>
      <c r="Y904" t="s">
        <v>48</v>
      </c>
    </row>
    <row r="905" spans="1:25" x14ac:dyDescent="0.25">
      <c r="A905">
        <v>904</v>
      </c>
      <c r="B905">
        <v>61663</v>
      </c>
      <c r="C905">
        <v>0</v>
      </c>
      <c r="D905">
        <v>0</v>
      </c>
      <c r="E905" t="s">
        <v>1378</v>
      </c>
      <c r="F905" t="s">
        <v>1379</v>
      </c>
      <c r="G905">
        <v>1</v>
      </c>
      <c r="H905" s="6">
        <v>6022198</v>
      </c>
      <c r="I905" s="7">
        <v>45636</v>
      </c>
      <c r="J905" s="7">
        <v>45636</v>
      </c>
      <c r="K905">
        <v>15</v>
      </c>
      <c r="L905" t="s">
        <v>40</v>
      </c>
      <c r="M905" t="s">
        <v>4</v>
      </c>
      <c r="N905" t="s">
        <v>41</v>
      </c>
      <c r="O905" t="s">
        <v>51</v>
      </c>
      <c r="P905" t="s">
        <v>43</v>
      </c>
      <c r="Q905">
        <v>5.5</v>
      </c>
      <c r="R905">
        <v>7</v>
      </c>
      <c r="S905">
        <v>2.5</v>
      </c>
      <c r="U905">
        <v>903330</v>
      </c>
      <c r="V905">
        <v>331221</v>
      </c>
      <c r="W905">
        <v>421554</v>
      </c>
      <c r="X905">
        <v>150555</v>
      </c>
      <c r="Y905" t="s">
        <v>109</v>
      </c>
    </row>
    <row r="906" spans="1:25" x14ac:dyDescent="0.25">
      <c r="A906">
        <v>905</v>
      </c>
      <c r="B906">
        <v>61664</v>
      </c>
      <c r="C906">
        <v>0</v>
      </c>
      <c r="D906">
        <v>0</v>
      </c>
      <c r="E906" t="s">
        <v>1378</v>
      </c>
      <c r="F906" t="s">
        <v>1379</v>
      </c>
      <c r="G906">
        <v>1</v>
      </c>
      <c r="H906" s="6">
        <v>6382262</v>
      </c>
      <c r="I906" s="7">
        <v>45636</v>
      </c>
      <c r="J906" s="7">
        <v>45636</v>
      </c>
      <c r="K906">
        <v>15</v>
      </c>
      <c r="L906" t="s">
        <v>40</v>
      </c>
      <c r="M906" t="s">
        <v>4</v>
      </c>
      <c r="N906" t="s">
        <v>41</v>
      </c>
      <c r="O906" t="s">
        <v>51</v>
      </c>
      <c r="P906" t="s">
        <v>43</v>
      </c>
      <c r="Q906">
        <v>5.5</v>
      </c>
      <c r="R906">
        <v>7</v>
      </c>
      <c r="S906">
        <v>2.5</v>
      </c>
      <c r="U906">
        <v>957339</v>
      </c>
      <c r="V906">
        <v>351024</v>
      </c>
      <c r="W906">
        <v>446758</v>
      </c>
      <c r="X906">
        <v>159557</v>
      </c>
      <c r="Y906" t="s">
        <v>109</v>
      </c>
    </row>
    <row r="907" spans="1:25" x14ac:dyDescent="0.25">
      <c r="A907">
        <v>906</v>
      </c>
      <c r="B907">
        <v>61648</v>
      </c>
      <c r="C907">
        <v>0</v>
      </c>
      <c r="D907">
        <v>0</v>
      </c>
      <c r="E907" t="s">
        <v>1380</v>
      </c>
      <c r="F907" t="s">
        <v>1381</v>
      </c>
      <c r="G907">
        <v>1</v>
      </c>
      <c r="H907" s="6">
        <v>16618478</v>
      </c>
      <c r="I907" s="7">
        <v>45635</v>
      </c>
      <c r="J907" s="7">
        <v>45635</v>
      </c>
      <c r="K907">
        <v>8</v>
      </c>
      <c r="L907" t="s">
        <v>40</v>
      </c>
      <c r="M907" t="s">
        <v>1</v>
      </c>
      <c r="N907" t="s">
        <v>41</v>
      </c>
      <c r="O907" t="s">
        <v>87</v>
      </c>
      <c r="P907" t="s">
        <v>43</v>
      </c>
      <c r="Q907">
        <v>8</v>
      </c>
      <c r="R907">
        <v>0</v>
      </c>
      <c r="S907">
        <v>0</v>
      </c>
      <c r="U907">
        <v>1329478</v>
      </c>
      <c r="V907">
        <v>1329478</v>
      </c>
      <c r="W907">
        <v>0</v>
      </c>
      <c r="X907">
        <v>0</v>
      </c>
      <c r="Y907" t="s">
        <v>44</v>
      </c>
    </row>
    <row r="908" spans="1:25" x14ac:dyDescent="0.25">
      <c r="A908">
        <v>907</v>
      </c>
      <c r="B908">
        <v>61649</v>
      </c>
      <c r="C908">
        <v>0</v>
      </c>
      <c r="D908">
        <v>0</v>
      </c>
      <c r="E908" t="s">
        <v>1380</v>
      </c>
      <c r="F908" t="s">
        <v>1381</v>
      </c>
      <c r="G908">
        <v>1</v>
      </c>
      <c r="H908" s="6">
        <v>3381522</v>
      </c>
      <c r="I908" s="7">
        <v>45635</v>
      </c>
      <c r="J908" s="7">
        <v>45635</v>
      </c>
      <c r="K908">
        <v>8</v>
      </c>
      <c r="L908" t="s">
        <v>459</v>
      </c>
      <c r="M908" t="s">
        <v>1</v>
      </c>
      <c r="N908" t="s">
        <v>41</v>
      </c>
      <c r="O908" t="s">
        <v>87</v>
      </c>
      <c r="P908" t="s">
        <v>43</v>
      </c>
      <c r="Q908">
        <v>8</v>
      </c>
      <c r="R908">
        <v>0</v>
      </c>
      <c r="S908">
        <v>0</v>
      </c>
      <c r="U908">
        <v>270522</v>
      </c>
      <c r="V908">
        <v>270522</v>
      </c>
      <c r="W908">
        <v>0</v>
      </c>
      <c r="X908">
        <v>0</v>
      </c>
      <c r="Y908" t="s">
        <v>44</v>
      </c>
    </row>
    <row r="909" spans="1:25" x14ac:dyDescent="0.25">
      <c r="A909">
        <v>908</v>
      </c>
      <c r="B909">
        <v>61439</v>
      </c>
      <c r="C909">
        <v>0</v>
      </c>
      <c r="D909">
        <v>0</v>
      </c>
      <c r="E909" t="s">
        <v>1382</v>
      </c>
      <c r="F909" t="s">
        <v>1383</v>
      </c>
      <c r="G909">
        <v>1</v>
      </c>
      <c r="H909" s="6">
        <v>934659</v>
      </c>
      <c r="I909" s="7">
        <v>45635</v>
      </c>
      <c r="J909" s="7">
        <v>45635</v>
      </c>
      <c r="K909">
        <v>10</v>
      </c>
      <c r="L909" t="s">
        <v>40</v>
      </c>
      <c r="M909" t="s">
        <v>5</v>
      </c>
      <c r="N909" t="s">
        <v>41</v>
      </c>
      <c r="O909" t="s">
        <v>77</v>
      </c>
      <c r="P909" t="s">
        <v>43</v>
      </c>
      <c r="Q909">
        <v>10</v>
      </c>
      <c r="R909">
        <v>0</v>
      </c>
      <c r="S909">
        <v>0</v>
      </c>
      <c r="U909">
        <v>93466</v>
      </c>
      <c r="V909">
        <v>93466</v>
      </c>
      <c r="W909">
        <v>0</v>
      </c>
      <c r="X909">
        <v>0</v>
      </c>
      <c r="Y909" t="s">
        <v>48</v>
      </c>
    </row>
    <row r="910" spans="1:25" x14ac:dyDescent="0.25">
      <c r="A910">
        <v>909</v>
      </c>
      <c r="B910">
        <v>61442</v>
      </c>
      <c r="C910">
        <v>0</v>
      </c>
      <c r="D910">
        <v>0</v>
      </c>
      <c r="E910" t="s">
        <v>1384</v>
      </c>
      <c r="F910" t="s">
        <v>1385</v>
      </c>
      <c r="G910">
        <v>1</v>
      </c>
      <c r="H910" s="6">
        <v>7343750</v>
      </c>
      <c r="I910" s="7">
        <v>45635</v>
      </c>
      <c r="J910" s="7">
        <v>45635</v>
      </c>
      <c r="K910">
        <v>10</v>
      </c>
      <c r="L910" t="s">
        <v>40</v>
      </c>
      <c r="M910" t="s">
        <v>5</v>
      </c>
      <c r="N910" t="s">
        <v>41</v>
      </c>
      <c r="O910" t="s">
        <v>77</v>
      </c>
      <c r="P910" t="s">
        <v>43</v>
      </c>
      <c r="Q910">
        <v>10</v>
      </c>
      <c r="R910">
        <v>0</v>
      </c>
      <c r="S910">
        <v>0</v>
      </c>
      <c r="U910">
        <v>734375</v>
      </c>
      <c r="V910">
        <v>734375</v>
      </c>
      <c r="W910">
        <v>0</v>
      </c>
      <c r="X910">
        <v>0</v>
      </c>
      <c r="Y910" t="s">
        <v>109</v>
      </c>
    </row>
    <row r="911" spans="1:25" x14ac:dyDescent="0.25">
      <c r="A911">
        <v>910</v>
      </c>
      <c r="B911">
        <v>61443</v>
      </c>
      <c r="C911">
        <v>0</v>
      </c>
      <c r="D911">
        <v>0</v>
      </c>
      <c r="E911" t="s">
        <v>1386</v>
      </c>
      <c r="F911" t="s">
        <v>1387</v>
      </c>
      <c r="G911">
        <v>1</v>
      </c>
      <c r="H911" s="6">
        <v>2536932</v>
      </c>
      <c r="I911" s="7">
        <v>45635</v>
      </c>
      <c r="J911" s="7">
        <v>45635</v>
      </c>
      <c r="K911">
        <v>10</v>
      </c>
      <c r="L911" t="s">
        <v>40</v>
      </c>
      <c r="M911" t="s">
        <v>5</v>
      </c>
      <c r="N911" t="s">
        <v>41</v>
      </c>
      <c r="O911" t="s">
        <v>77</v>
      </c>
      <c r="P911" t="s">
        <v>43</v>
      </c>
      <c r="Q911">
        <v>10</v>
      </c>
      <c r="R911">
        <v>0</v>
      </c>
      <c r="S911">
        <v>0</v>
      </c>
      <c r="U911">
        <v>253693</v>
      </c>
      <c r="V911">
        <v>253693</v>
      </c>
      <c r="W911">
        <v>0</v>
      </c>
      <c r="X911">
        <v>0</v>
      </c>
      <c r="Y911" t="s">
        <v>48</v>
      </c>
    </row>
    <row r="912" spans="1:25" x14ac:dyDescent="0.25">
      <c r="A912">
        <v>911</v>
      </c>
      <c r="B912">
        <v>61619</v>
      </c>
      <c r="C912">
        <v>0</v>
      </c>
      <c r="D912">
        <v>0</v>
      </c>
      <c r="E912" t="s">
        <v>743</v>
      </c>
      <c r="F912" t="s">
        <v>744</v>
      </c>
      <c r="G912">
        <v>1</v>
      </c>
      <c r="H912" s="6">
        <v>5000000</v>
      </c>
      <c r="I912" s="7">
        <v>45635</v>
      </c>
      <c r="J912" s="7">
        <v>45635</v>
      </c>
      <c r="K912">
        <v>5</v>
      </c>
      <c r="L912" t="s">
        <v>40</v>
      </c>
      <c r="M912" t="s">
        <v>7</v>
      </c>
      <c r="N912" t="s">
        <v>41</v>
      </c>
      <c r="O912" t="s">
        <v>64</v>
      </c>
      <c r="P912" t="s">
        <v>43</v>
      </c>
      <c r="Q912">
        <v>5</v>
      </c>
      <c r="R912">
        <v>0</v>
      </c>
      <c r="S912">
        <v>0</v>
      </c>
      <c r="U912">
        <v>250000</v>
      </c>
      <c r="V912">
        <v>250000</v>
      </c>
      <c r="W912">
        <v>0</v>
      </c>
      <c r="X912">
        <v>0</v>
      </c>
      <c r="Y912" t="s">
        <v>94</v>
      </c>
    </row>
    <row r="913" spans="1:25" x14ac:dyDescent="0.25">
      <c r="A913">
        <v>912</v>
      </c>
      <c r="B913">
        <v>61621</v>
      </c>
      <c r="C913">
        <v>0</v>
      </c>
      <c r="D913">
        <v>0</v>
      </c>
      <c r="E913" t="s">
        <v>1388</v>
      </c>
      <c r="F913" t="s">
        <v>1389</v>
      </c>
      <c r="G913">
        <v>1</v>
      </c>
      <c r="H913" s="6">
        <v>5994918</v>
      </c>
      <c r="I913" s="7">
        <v>45635</v>
      </c>
      <c r="J913" s="7">
        <v>45635</v>
      </c>
      <c r="K913">
        <v>15</v>
      </c>
      <c r="L913" t="s">
        <v>40</v>
      </c>
      <c r="M913" t="s">
        <v>5</v>
      </c>
      <c r="N913" t="s">
        <v>41</v>
      </c>
      <c r="O913" t="s">
        <v>57</v>
      </c>
      <c r="P913" t="s">
        <v>43</v>
      </c>
      <c r="Q913">
        <v>15</v>
      </c>
      <c r="R913">
        <v>0</v>
      </c>
      <c r="S913">
        <v>0</v>
      </c>
      <c r="U913">
        <v>899238</v>
      </c>
      <c r="V913">
        <v>899238</v>
      </c>
      <c r="W913">
        <v>0</v>
      </c>
      <c r="X913">
        <v>0</v>
      </c>
      <c r="Y913" t="s">
        <v>48</v>
      </c>
    </row>
    <row r="914" spans="1:25" x14ac:dyDescent="0.25">
      <c r="A914">
        <v>913</v>
      </c>
      <c r="B914">
        <v>61611</v>
      </c>
      <c r="C914">
        <v>0</v>
      </c>
      <c r="D914">
        <v>0</v>
      </c>
      <c r="E914" t="s">
        <v>1390</v>
      </c>
      <c r="F914" t="s">
        <v>1391</v>
      </c>
      <c r="G914">
        <v>1</v>
      </c>
      <c r="H914" s="6">
        <v>1095652</v>
      </c>
      <c r="I914" s="7">
        <v>45635</v>
      </c>
      <c r="J914" s="7">
        <v>45635</v>
      </c>
      <c r="K914">
        <v>8</v>
      </c>
      <c r="L914" t="s">
        <v>40</v>
      </c>
      <c r="M914" t="s">
        <v>1</v>
      </c>
      <c r="N914" t="s">
        <v>41</v>
      </c>
      <c r="O914" t="s">
        <v>87</v>
      </c>
      <c r="P914" t="s">
        <v>43</v>
      </c>
      <c r="Q914">
        <v>8</v>
      </c>
      <c r="R914">
        <v>0</v>
      </c>
      <c r="S914">
        <v>0</v>
      </c>
      <c r="U914">
        <v>87652</v>
      </c>
      <c r="V914">
        <v>87652</v>
      </c>
      <c r="W914">
        <v>0</v>
      </c>
      <c r="X914">
        <v>0</v>
      </c>
      <c r="Y914" t="s">
        <v>48</v>
      </c>
    </row>
    <row r="915" spans="1:25" x14ac:dyDescent="0.25">
      <c r="A915">
        <v>914</v>
      </c>
      <c r="B915">
        <v>61930</v>
      </c>
      <c r="C915">
        <v>0</v>
      </c>
      <c r="D915">
        <v>0</v>
      </c>
      <c r="E915" t="s">
        <v>1392</v>
      </c>
      <c r="F915" t="s">
        <v>1393</v>
      </c>
      <c r="G915">
        <v>1</v>
      </c>
      <c r="H915" s="6">
        <v>365000</v>
      </c>
      <c r="I915" s="7">
        <v>45635</v>
      </c>
      <c r="J915" s="7">
        <v>45635</v>
      </c>
      <c r="K915">
        <v>10</v>
      </c>
      <c r="L915" t="s">
        <v>40</v>
      </c>
      <c r="M915" t="s">
        <v>5</v>
      </c>
      <c r="N915" t="s">
        <v>41</v>
      </c>
      <c r="O915" t="s">
        <v>57</v>
      </c>
      <c r="P915" t="s">
        <v>43</v>
      </c>
      <c r="Q915">
        <v>10</v>
      </c>
      <c r="R915">
        <v>0</v>
      </c>
      <c r="S915">
        <v>0</v>
      </c>
      <c r="U915">
        <v>36500</v>
      </c>
      <c r="V915">
        <v>36500</v>
      </c>
      <c r="W915">
        <v>0</v>
      </c>
      <c r="X915">
        <v>0</v>
      </c>
      <c r="Y915" t="s">
        <v>109</v>
      </c>
    </row>
    <row r="916" spans="1:25" x14ac:dyDescent="0.25">
      <c r="A916">
        <v>915</v>
      </c>
      <c r="B916">
        <v>61931</v>
      </c>
      <c r="C916">
        <v>0</v>
      </c>
      <c r="D916">
        <v>0</v>
      </c>
      <c r="E916" t="s">
        <v>1392</v>
      </c>
      <c r="F916" t="s">
        <v>1393</v>
      </c>
      <c r="G916">
        <v>1</v>
      </c>
      <c r="H916" s="6">
        <v>101667</v>
      </c>
      <c r="I916" s="7">
        <v>45635</v>
      </c>
      <c r="J916" s="7">
        <v>45635</v>
      </c>
      <c r="K916">
        <v>10</v>
      </c>
      <c r="L916" t="s">
        <v>459</v>
      </c>
      <c r="M916" t="s">
        <v>5</v>
      </c>
      <c r="N916" t="s">
        <v>41</v>
      </c>
      <c r="O916" t="s">
        <v>57</v>
      </c>
      <c r="P916" t="s">
        <v>43</v>
      </c>
      <c r="Q916">
        <v>10</v>
      </c>
      <c r="R916">
        <v>0</v>
      </c>
      <c r="S916">
        <v>0</v>
      </c>
      <c r="U916">
        <v>10167</v>
      </c>
      <c r="V916">
        <v>10167</v>
      </c>
      <c r="W916">
        <v>0</v>
      </c>
      <c r="X916">
        <v>0</v>
      </c>
      <c r="Y916" t="s">
        <v>109</v>
      </c>
    </row>
    <row r="917" spans="1:25" x14ac:dyDescent="0.25">
      <c r="A917">
        <v>916</v>
      </c>
      <c r="B917">
        <v>61610</v>
      </c>
      <c r="C917">
        <v>0</v>
      </c>
      <c r="D917">
        <v>0</v>
      </c>
      <c r="E917" t="s">
        <v>1394</v>
      </c>
      <c r="F917" t="s">
        <v>1395</v>
      </c>
      <c r="G917">
        <v>1</v>
      </c>
      <c r="H917" s="6">
        <v>913043</v>
      </c>
      <c r="I917" s="7">
        <v>45635</v>
      </c>
      <c r="J917" s="7">
        <v>45635</v>
      </c>
      <c r="K917">
        <v>8</v>
      </c>
      <c r="L917" t="s">
        <v>40</v>
      </c>
      <c r="M917" t="s">
        <v>1</v>
      </c>
      <c r="N917" t="s">
        <v>41</v>
      </c>
      <c r="O917" t="s">
        <v>87</v>
      </c>
      <c r="P917" t="s">
        <v>43</v>
      </c>
      <c r="Q917">
        <v>8</v>
      </c>
      <c r="R917">
        <v>0</v>
      </c>
      <c r="S917">
        <v>0</v>
      </c>
      <c r="U917">
        <v>73043</v>
      </c>
      <c r="V917">
        <v>73043</v>
      </c>
      <c r="W917">
        <v>0</v>
      </c>
      <c r="X917">
        <v>0</v>
      </c>
      <c r="Y917" t="s">
        <v>48</v>
      </c>
    </row>
    <row r="918" spans="1:25" x14ac:dyDescent="0.25">
      <c r="A918">
        <v>917</v>
      </c>
      <c r="B918">
        <v>61614</v>
      </c>
      <c r="C918">
        <v>0</v>
      </c>
      <c r="D918">
        <v>0</v>
      </c>
      <c r="E918" t="s">
        <v>1396</v>
      </c>
      <c r="F918" t="s">
        <v>1397</v>
      </c>
      <c r="G918">
        <v>1</v>
      </c>
      <c r="H918" s="6">
        <v>1949891</v>
      </c>
      <c r="I918" s="7">
        <v>45635</v>
      </c>
      <c r="J918" s="7">
        <v>45635</v>
      </c>
      <c r="K918">
        <v>8</v>
      </c>
      <c r="L918" t="s">
        <v>40</v>
      </c>
      <c r="M918" t="s">
        <v>1</v>
      </c>
      <c r="N918" t="s">
        <v>41</v>
      </c>
      <c r="O918" t="s">
        <v>87</v>
      </c>
      <c r="P918" t="s">
        <v>43</v>
      </c>
      <c r="Q918">
        <v>8</v>
      </c>
      <c r="R918">
        <v>0</v>
      </c>
      <c r="S918">
        <v>0</v>
      </c>
      <c r="U918">
        <v>155991</v>
      </c>
      <c r="V918">
        <v>155991</v>
      </c>
      <c r="W918">
        <v>0</v>
      </c>
      <c r="X918">
        <v>0</v>
      </c>
      <c r="Y918" t="s">
        <v>799</v>
      </c>
    </row>
    <row r="919" spans="1:25" x14ac:dyDescent="0.25">
      <c r="A919">
        <v>918</v>
      </c>
      <c r="B919">
        <v>61616</v>
      </c>
      <c r="C919">
        <v>0</v>
      </c>
      <c r="D919">
        <v>0</v>
      </c>
      <c r="E919" t="s">
        <v>984</v>
      </c>
      <c r="F919" t="s">
        <v>985</v>
      </c>
      <c r="G919">
        <v>1</v>
      </c>
      <c r="H919" s="6">
        <v>1000000</v>
      </c>
      <c r="I919" s="7">
        <v>45635</v>
      </c>
      <c r="J919" s="7">
        <v>45635</v>
      </c>
      <c r="K919">
        <v>15</v>
      </c>
      <c r="L919" t="s">
        <v>40</v>
      </c>
      <c r="M919" t="s">
        <v>5</v>
      </c>
      <c r="N919" t="s">
        <v>41</v>
      </c>
      <c r="O919" t="s">
        <v>47</v>
      </c>
      <c r="P919" t="s">
        <v>43</v>
      </c>
      <c r="Q919">
        <v>4</v>
      </c>
      <c r="R919">
        <v>11</v>
      </c>
      <c r="S919">
        <v>0</v>
      </c>
      <c r="U919">
        <v>150000</v>
      </c>
      <c r="V919">
        <v>40000</v>
      </c>
      <c r="W919">
        <v>110000</v>
      </c>
      <c r="X919">
        <v>0</v>
      </c>
      <c r="Y919" t="s">
        <v>109</v>
      </c>
    </row>
    <row r="920" spans="1:25" x14ac:dyDescent="0.25">
      <c r="A920">
        <v>919</v>
      </c>
      <c r="B920">
        <v>61615</v>
      </c>
      <c r="C920">
        <v>0</v>
      </c>
      <c r="D920">
        <v>0</v>
      </c>
      <c r="E920" t="s">
        <v>970</v>
      </c>
      <c r="F920" t="s">
        <v>971</v>
      </c>
      <c r="G920">
        <v>1</v>
      </c>
      <c r="H920" s="6">
        <v>4000000</v>
      </c>
      <c r="I920" s="7">
        <v>45635</v>
      </c>
      <c r="J920" s="7">
        <v>45635</v>
      </c>
      <c r="K920">
        <v>15</v>
      </c>
      <c r="L920" t="s">
        <v>40</v>
      </c>
      <c r="M920" t="s">
        <v>5</v>
      </c>
      <c r="N920" t="s">
        <v>41</v>
      </c>
      <c r="O920" t="s">
        <v>47</v>
      </c>
      <c r="P920" t="s">
        <v>43</v>
      </c>
      <c r="Q920">
        <v>4</v>
      </c>
      <c r="R920">
        <v>11</v>
      </c>
      <c r="S920">
        <v>0</v>
      </c>
      <c r="U920">
        <v>600000</v>
      </c>
      <c r="V920">
        <v>160000</v>
      </c>
      <c r="W920">
        <v>440000</v>
      </c>
      <c r="X920">
        <v>0</v>
      </c>
      <c r="Y920" t="s">
        <v>109</v>
      </c>
    </row>
    <row r="921" spans="1:25" x14ac:dyDescent="0.25">
      <c r="A921">
        <v>920</v>
      </c>
      <c r="B921">
        <v>61642</v>
      </c>
      <c r="C921">
        <v>0</v>
      </c>
      <c r="D921">
        <v>0</v>
      </c>
      <c r="E921" t="s">
        <v>1054</v>
      </c>
      <c r="F921" t="s">
        <v>1055</v>
      </c>
      <c r="G921">
        <v>1</v>
      </c>
      <c r="H921" s="6">
        <v>9374598</v>
      </c>
      <c r="I921" s="7">
        <v>45635</v>
      </c>
      <c r="J921" s="7">
        <v>45635</v>
      </c>
      <c r="K921">
        <v>8</v>
      </c>
      <c r="L921" t="s">
        <v>40</v>
      </c>
      <c r="M921" t="s">
        <v>9</v>
      </c>
      <c r="N921" t="s">
        <v>41</v>
      </c>
      <c r="O921" t="s">
        <v>42</v>
      </c>
      <c r="P921" t="s">
        <v>43</v>
      </c>
      <c r="Q921">
        <v>8</v>
      </c>
      <c r="R921">
        <v>0</v>
      </c>
      <c r="S921">
        <v>0</v>
      </c>
      <c r="U921">
        <v>749968</v>
      </c>
      <c r="V921">
        <v>749968</v>
      </c>
      <c r="W921">
        <v>0</v>
      </c>
      <c r="X921">
        <v>0</v>
      </c>
      <c r="Y921" t="s">
        <v>67</v>
      </c>
    </row>
    <row r="922" spans="1:25" x14ac:dyDescent="0.25">
      <c r="A922">
        <v>921</v>
      </c>
      <c r="B922">
        <v>61438</v>
      </c>
      <c r="C922">
        <v>0</v>
      </c>
      <c r="D922">
        <v>0</v>
      </c>
      <c r="E922" t="s">
        <v>1398</v>
      </c>
      <c r="F922" t="s">
        <v>1399</v>
      </c>
      <c r="G922">
        <v>1</v>
      </c>
      <c r="H922" s="6">
        <v>1602273</v>
      </c>
      <c r="I922" s="7">
        <v>45635</v>
      </c>
      <c r="J922" s="7">
        <v>45635</v>
      </c>
      <c r="K922">
        <v>10</v>
      </c>
      <c r="L922" t="s">
        <v>40</v>
      </c>
      <c r="M922" t="s">
        <v>5</v>
      </c>
      <c r="N922" t="s">
        <v>41</v>
      </c>
      <c r="O922" t="s">
        <v>77</v>
      </c>
      <c r="P922" t="s">
        <v>43</v>
      </c>
      <c r="Q922">
        <v>10</v>
      </c>
      <c r="R922">
        <v>0</v>
      </c>
      <c r="S922">
        <v>0</v>
      </c>
      <c r="U922">
        <v>160227</v>
      </c>
      <c r="V922">
        <v>160227</v>
      </c>
      <c r="W922">
        <v>0</v>
      </c>
      <c r="X922">
        <v>0</v>
      </c>
      <c r="Y922" t="s">
        <v>48</v>
      </c>
    </row>
    <row r="923" spans="1:25" x14ac:dyDescent="0.25">
      <c r="A923">
        <v>922</v>
      </c>
      <c r="B923">
        <v>61613</v>
      </c>
      <c r="C923">
        <v>0</v>
      </c>
      <c r="D923">
        <v>0</v>
      </c>
      <c r="E923" t="s">
        <v>1400</v>
      </c>
      <c r="F923" t="s">
        <v>1401</v>
      </c>
      <c r="G923">
        <v>1</v>
      </c>
      <c r="H923" s="6">
        <v>267826</v>
      </c>
      <c r="I923" s="7">
        <v>45635</v>
      </c>
      <c r="J923" s="7">
        <v>45635</v>
      </c>
      <c r="K923">
        <v>8</v>
      </c>
      <c r="L923" t="s">
        <v>40</v>
      </c>
      <c r="M923" t="s">
        <v>1</v>
      </c>
      <c r="N923" t="s">
        <v>41</v>
      </c>
      <c r="O923" t="s">
        <v>87</v>
      </c>
      <c r="P923" t="s">
        <v>43</v>
      </c>
      <c r="Q923">
        <v>8</v>
      </c>
      <c r="R923">
        <v>0</v>
      </c>
      <c r="S923">
        <v>0</v>
      </c>
      <c r="U923">
        <v>21426</v>
      </c>
      <c r="V923">
        <v>21426</v>
      </c>
      <c r="W923">
        <v>0</v>
      </c>
      <c r="X923">
        <v>0</v>
      </c>
      <c r="Y923" t="s">
        <v>799</v>
      </c>
    </row>
    <row r="924" spans="1:25" x14ac:dyDescent="0.25">
      <c r="A924">
        <v>923</v>
      </c>
      <c r="B924">
        <v>61440</v>
      </c>
      <c r="C924">
        <v>0</v>
      </c>
      <c r="D924">
        <v>0</v>
      </c>
      <c r="E924" t="s">
        <v>1402</v>
      </c>
      <c r="F924" t="s">
        <v>1403</v>
      </c>
      <c r="G924">
        <v>1</v>
      </c>
      <c r="H924" s="6">
        <v>3938920</v>
      </c>
      <c r="I924" s="7">
        <v>45635</v>
      </c>
      <c r="J924" s="7">
        <v>45635</v>
      </c>
      <c r="K924">
        <v>10</v>
      </c>
      <c r="L924" t="s">
        <v>40</v>
      </c>
      <c r="M924" t="s">
        <v>5</v>
      </c>
      <c r="N924" t="s">
        <v>41</v>
      </c>
      <c r="O924" t="s">
        <v>77</v>
      </c>
      <c r="P924" t="s">
        <v>43</v>
      </c>
      <c r="Q924">
        <v>10</v>
      </c>
      <c r="R924">
        <v>0</v>
      </c>
      <c r="S924">
        <v>0</v>
      </c>
      <c r="U924">
        <v>393892</v>
      </c>
      <c r="V924">
        <v>393892</v>
      </c>
      <c r="W924">
        <v>0</v>
      </c>
      <c r="X924">
        <v>0</v>
      </c>
      <c r="Y924" t="s">
        <v>48</v>
      </c>
    </row>
    <row r="925" spans="1:25" x14ac:dyDescent="0.25">
      <c r="A925">
        <v>924</v>
      </c>
      <c r="B925">
        <v>61612</v>
      </c>
      <c r="C925">
        <v>0</v>
      </c>
      <c r="D925">
        <v>0</v>
      </c>
      <c r="E925" t="s">
        <v>1404</v>
      </c>
      <c r="F925" t="s">
        <v>1405</v>
      </c>
      <c r="G925">
        <v>1</v>
      </c>
      <c r="H925" s="6">
        <v>2191304</v>
      </c>
      <c r="I925" s="7">
        <v>45635</v>
      </c>
      <c r="J925" s="7">
        <v>45635</v>
      </c>
      <c r="K925">
        <v>8</v>
      </c>
      <c r="L925" t="s">
        <v>40</v>
      </c>
      <c r="M925" t="s">
        <v>1</v>
      </c>
      <c r="N925" t="s">
        <v>41</v>
      </c>
      <c r="O925" t="s">
        <v>87</v>
      </c>
      <c r="P925" t="s">
        <v>43</v>
      </c>
      <c r="Q925">
        <v>8</v>
      </c>
      <c r="R925">
        <v>0</v>
      </c>
      <c r="S925">
        <v>0</v>
      </c>
      <c r="U925">
        <v>175304</v>
      </c>
      <c r="V925">
        <v>175304</v>
      </c>
      <c r="W925">
        <v>0</v>
      </c>
      <c r="X925">
        <v>0</v>
      </c>
      <c r="Y925" t="s">
        <v>799</v>
      </c>
    </row>
    <row r="926" spans="1:25" x14ac:dyDescent="0.25">
      <c r="A926">
        <v>925</v>
      </c>
      <c r="B926">
        <v>61618</v>
      </c>
      <c r="C926">
        <v>0</v>
      </c>
      <c r="D926">
        <v>0</v>
      </c>
      <c r="E926" t="s">
        <v>1406</v>
      </c>
      <c r="F926" t="s">
        <v>1407</v>
      </c>
      <c r="G926">
        <v>1</v>
      </c>
      <c r="H926" s="6">
        <v>7343750</v>
      </c>
      <c r="I926" s="7">
        <v>45635</v>
      </c>
      <c r="J926" s="7">
        <v>45635</v>
      </c>
      <c r="K926">
        <v>10</v>
      </c>
      <c r="L926" t="s">
        <v>40</v>
      </c>
      <c r="M926" t="s">
        <v>5</v>
      </c>
      <c r="N926" t="s">
        <v>41</v>
      </c>
      <c r="O926" t="s">
        <v>77</v>
      </c>
      <c r="P926" t="s">
        <v>43</v>
      </c>
      <c r="Q926">
        <v>10</v>
      </c>
      <c r="R926">
        <v>0</v>
      </c>
      <c r="S926">
        <v>0</v>
      </c>
      <c r="U926">
        <v>734375</v>
      </c>
      <c r="V926">
        <v>734375</v>
      </c>
      <c r="W926">
        <v>0</v>
      </c>
      <c r="X926">
        <v>0</v>
      </c>
      <c r="Y926" t="s">
        <v>48</v>
      </c>
    </row>
    <row r="927" spans="1:25" x14ac:dyDescent="0.25">
      <c r="A927">
        <v>926</v>
      </c>
      <c r="B927">
        <v>61582</v>
      </c>
      <c r="C927">
        <v>0</v>
      </c>
      <c r="D927">
        <v>0</v>
      </c>
      <c r="E927" t="s">
        <v>1408</v>
      </c>
      <c r="F927" t="s">
        <v>1409</v>
      </c>
      <c r="G927">
        <v>1</v>
      </c>
      <c r="H927" s="6">
        <v>5349462</v>
      </c>
      <c r="I927" s="7">
        <v>45632</v>
      </c>
      <c r="J927" s="7">
        <v>45632</v>
      </c>
      <c r="K927">
        <v>7</v>
      </c>
      <c r="L927" t="s">
        <v>40</v>
      </c>
      <c r="M927" t="s">
        <v>5</v>
      </c>
      <c r="N927" t="s">
        <v>41</v>
      </c>
      <c r="O927" t="s">
        <v>47</v>
      </c>
      <c r="P927" t="s">
        <v>43</v>
      </c>
      <c r="Q927">
        <v>7</v>
      </c>
      <c r="R927">
        <v>0</v>
      </c>
      <c r="S927">
        <v>0</v>
      </c>
      <c r="U927">
        <v>374462</v>
      </c>
      <c r="V927">
        <v>374462</v>
      </c>
      <c r="W927">
        <v>0</v>
      </c>
      <c r="X927">
        <v>0</v>
      </c>
      <c r="Y927" t="s">
        <v>81</v>
      </c>
    </row>
    <row r="928" spans="1:25" x14ac:dyDescent="0.25">
      <c r="A928">
        <v>927</v>
      </c>
      <c r="B928">
        <v>61577</v>
      </c>
      <c r="C928">
        <v>0</v>
      </c>
      <c r="D928">
        <v>0</v>
      </c>
      <c r="E928" t="s">
        <v>475</v>
      </c>
      <c r="F928" t="s">
        <v>476</v>
      </c>
      <c r="G928">
        <v>1</v>
      </c>
      <c r="H928" s="6">
        <v>4923077</v>
      </c>
      <c r="I928" s="7">
        <v>45632</v>
      </c>
      <c r="J928" s="7">
        <v>45632</v>
      </c>
      <c r="K928">
        <v>9</v>
      </c>
      <c r="L928" t="s">
        <v>40</v>
      </c>
      <c r="M928" t="s">
        <v>1</v>
      </c>
      <c r="N928" t="s">
        <v>41</v>
      </c>
      <c r="O928" t="s">
        <v>87</v>
      </c>
      <c r="P928" t="s">
        <v>43</v>
      </c>
      <c r="Q928">
        <v>9</v>
      </c>
      <c r="R928">
        <v>0</v>
      </c>
      <c r="S928">
        <v>0</v>
      </c>
      <c r="U928">
        <v>443077</v>
      </c>
      <c r="V928">
        <v>443077</v>
      </c>
      <c r="W928">
        <v>0</v>
      </c>
      <c r="X928">
        <v>0</v>
      </c>
      <c r="Y928" t="s">
        <v>44</v>
      </c>
    </row>
    <row r="929" spans="1:25" x14ac:dyDescent="0.25">
      <c r="A929">
        <v>928</v>
      </c>
      <c r="B929">
        <v>61578</v>
      </c>
      <c r="C929">
        <v>0</v>
      </c>
      <c r="D929">
        <v>0</v>
      </c>
      <c r="E929" t="s">
        <v>475</v>
      </c>
      <c r="F929" t="s">
        <v>476</v>
      </c>
      <c r="G929">
        <v>1</v>
      </c>
      <c r="H929" s="6">
        <v>174066</v>
      </c>
      <c r="I929" s="7">
        <v>45632</v>
      </c>
      <c r="J929" s="7">
        <v>45632</v>
      </c>
      <c r="K929">
        <v>9</v>
      </c>
      <c r="L929" t="s">
        <v>40</v>
      </c>
      <c r="M929" t="s">
        <v>1</v>
      </c>
      <c r="N929" t="s">
        <v>41</v>
      </c>
      <c r="O929" t="s">
        <v>87</v>
      </c>
      <c r="P929" t="s">
        <v>43</v>
      </c>
      <c r="Q929">
        <v>9</v>
      </c>
      <c r="R929">
        <v>0</v>
      </c>
      <c r="S929">
        <v>0</v>
      </c>
      <c r="U929">
        <v>15666</v>
      </c>
      <c r="V929">
        <v>15666</v>
      </c>
      <c r="W929">
        <v>0</v>
      </c>
      <c r="X929">
        <v>0</v>
      </c>
      <c r="Y929" t="s">
        <v>44</v>
      </c>
    </row>
    <row r="930" spans="1:25" x14ac:dyDescent="0.25">
      <c r="A930">
        <v>929</v>
      </c>
      <c r="B930">
        <v>61579</v>
      </c>
      <c r="C930">
        <v>0</v>
      </c>
      <c r="D930">
        <v>0</v>
      </c>
      <c r="E930" t="s">
        <v>475</v>
      </c>
      <c r="F930" t="s">
        <v>476</v>
      </c>
      <c r="G930">
        <v>1</v>
      </c>
      <c r="H930" s="6">
        <v>9846154</v>
      </c>
      <c r="I930" s="7">
        <v>45632</v>
      </c>
      <c r="J930" s="7">
        <v>45632</v>
      </c>
      <c r="K930">
        <v>9</v>
      </c>
      <c r="L930" t="s">
        <v>40</v>
      </c>
      <c r="M930" t="s">
        <v>1</v>
      </c>
      <c r="N930" t="s">
        <v>41</v>
      </c>
      <c r="O930" t="s">
        <v>87</v>
      </c>
      <c r="P930" t="s">
        <v>43</v>
      </c>
      <c r="Q930">
        <v>9</v>
      </c>
      <c r="R930">
        <v>0</v>
      </c>
      <c r="S930">
        <v>0</v>
      </c>
      <c r="U930">
        <v>886154</v>
      </c>
      <c r="V930">
        <v>886154</v>
      </c>
      <c r="W930">
        <v>0</v>
      </c>
      <c r="X930">
        <v>0</v>
      </c>
      <c r="Y930" t="s">
        <v>44</v>
      </c>
    </row>
    <row r="931" spans="1:25" x14ac:dyDescent="0.25">
      <c r="A931">
        <v>930</v>
      </c>
      <c r="B931">
        <v>61576</v>
      </c>
      <c r="C931">
        <v>0</v>
      </c>
      <c r="D931">
        <v>0</v>
      </c>
      <c r="E931" t="s">
        <v>1410</v>
      </c>
      <c r="F931" t="s">
        <v>1411</v>
      </c>
      <c r="G931">
        <v>1</v>
      </c>
      <c r="H931" s="6">
        <v>2268271</v>
      </c>
      <c r="I931" s="7">
        <v>45632</v>
      </c>
      <c r="J931" s="7">
        <v>45632</v>
      </c>
      <c r="K931">
        <v>7</v>
      </c>
      <c r="L931" t="s">
        <v>40</v>
      </c>
      <c r="M931" t="s">
        <v>5</v>
      </c>
      <c r="N931" t="s">
        <v>41</v>
      </c>
      <c r="O931" t="s">
        <v>77</v>
      </c>
      <c r="P931" t="s">
        <v>43</v>
      </c>
      <c r="Q931">
        <v>7</v>
      </c>
      <c r="R931">
        <v>0</v>
      </c>
      <c r="S931">
        <v>0</v>
      </c>
      <c r="U931">
        <v>158779</v>
      </c>
      <c r="V931">
        <v>158779</v>
      </c>
      <c r="W931">
        <v>0</v>
      </c>
      <c r="X931">
        <v>0</v>
      </c>
      <c r="Y931" t="s">
        <v>437</v>
      </c>
    </row>
    <row r="932" spans="1:25" x14ac:dyDescent="0.25">
      <c r="A932">
        <v>931</v>
      </c>
      <c r="B932">
        <v>61598</v>
      </c>
      <c r="C932">
        <v>0</v>
      </c>
      <c r="D932">
        <v>0</v>
      </c>
      <c r="E932" t="s">
        <v>1412</v>
      </c>
      <c r="F932" t="s">
        <v>1413</v>
      </c>
      <c r="G932">
        <v>1</v>
      </c>
      <c r="H932" s="6">
        <v>250000000</v>
      </c>
      <c r="I932" s="7">
        <v>45632</v>
      </c>
      <c r="J932" s="7">
        <v>45632</v>
      </c>
      <c r="K932">
        <v>15</v>
      </c>
      <c r="L932" t="s">
        <v>40</v>
      </c>
      <c r="M932" t="s">
        <v>5</v>
      </c>
      <c r="N932" t="s">
        <v>41</v>
      </c>
      <c r="O932" t="s">
        <v>54</v>
      </c>
      <c r="P932" t="s">
        <v>43</v>
      </c>
      <c r="Q932">
        <v>3</v>
      </c>
      <c r="R932">
        <v>12</v>
      </c>
      <c r="S932">
        <v>0</v>
      </c>
      <c r="U932">
        <v>37500000</v>
      </c>
      <c r="V932">
        <v>7500000</v>
      </c>
      <c r="W932">
        <v>30000000</v>
      </c>
      <c r="X932">
        <v>0</v>
      </c>
      <c r="Y932" t="s">
        <v>72</v>
      </c>
    </row>
    <row r="933" spans="1:25" x14ac:dyDescent="0.25">
      <c r="A933">
        <v>932</v>
      </c>
      <c r="B933">
        <v>61583</v>
      </c>
      <c r="C933">
        <v>0</v>
      </c>
      <c r="D933">
        <v>0</v>
      </c>
      <c r="E933" t="s">
        <v>535</v>
      </c>
      <c r="F933" t="s">
        <v>536</v>
      </c>
      <c r="G933">
        <v>1</v>
      </c>
      <c r="H933" s="6">
        <v>16895080</v>
      </c>
      <c r="I933" s="7">
        <v>45632</v>
      </c>
      <c r="J933" s="7">
        <v>45632</v>
      </c>
      <c r="K933">
        <v>15</v>
      </c>
      <c r="L933" t="s">
        <v>40</v>
      </c>
      <c r="M933" t="s">
        <v>9</v>
      </c>
      <c r="N933" t="s">
        <v>41</v>
      </c>
      <c r="O933" t="s">
        <v>42</v>
      </c>
      <c r="P933" t="s">
        <v>43</v>
      </c>
      <c r="Q933">
        <v>5</v>
      </c>
      <c r="R933">
        <v>10</v>
      </c>
      <c r="S933">
        <v>0</v>
      </c>
      <c r="U933">
        <v>2534262</v>
      </c>
      <c r="V933">
        <v>844754</v>
      </c>
      <c r="W933">
        <v>1689508</v>
      </c>
      <c r="X933">
        <v>0</v>
      </c>
      <c r="Y933" t="s">
        <v>109</v>
      </c>
    </row>
    <row r="934" spans="1:25" x14ac:dyDescent="0.25">
      <c r="A934">
        <v>933</v>
      </c>
      <c r="B934">
        <v>61572</v>
      </c>
      <c r="C934">
        <v>0</v>
      </c>
      <c r="D934">
        <v>0</v>
      </c>
      <c r="E934" t="s">
        <v>1414</v>
      </c>
      <c r="F934" t="s">
        <v>1415</v>
      </c>
      <c r="G934">
        <v>1</v>
      </c>
      <c r="H934" s="6">
        <v>22000000</v>
      </c>
      <c r="I934" s="7">
        <v>45632</v>
      </c>
      <c r="J934" s="7">
        <v>45632</v>
      </c>
      <c r="K934">
        <v>9</v>
      </c>
      <c r="L934" t="s">
        <v>40</v>
      </c>
      <c r="M934" t="s">
        <v>9</v>
      </c>
      <c r="N934" t="s">
        <v>41</v>
      </c>
      <c r="O934" t="s">
        <v>42</v>
      </c>
      <c r="P934" t="s">
        <v>43</v>
      </c>
      <c r="Q934">
        <v>9</v>
      </c>
      <c r="R934">
        <v>0</v>
      </c>
      <c r="S934">
        <v>0</v>
      </c>
      <c r="U934">
        <v>1980000</v>
      </c>
      <c r="V934">
        <v>1980000</v>
      </c>
      <c r="W934">
        <v>0</v>
      </c>
      <c r="X934">
        <v>0</v>
      </c>
      <c r="Y934" t="s">
        <v>67</v>
      </c>
    </row>
    <row r="935" spans="1:25" x14ac:dyDescent="0.25">
      <c r="A935">
        <v>934</v>
      </c>
      <c r="B935">
        <v>61573</v>
      </c>
      <c r="C935">
        <v>0</v>
      </c>
      <c r="D935">
        <v>0</v>
      </c>
      <c r="E935" t="s">
        <v>1416</v>
      </c>
      <c r="F935" t="s">
        <v>1417</v>
      </c>
      <c r="G935">
        <v>1</v>
      </c>
      <c r="H935" s="6">
        <v>14500000</v>
      </c>
      <c r="I935" s="7">
        <v>45632</v>
      </c>
      <c r="J935" s="7">
        <v>45632</v>
      </c>
      <c r="K935">
        <v>9</v>
      </c>
      <c r="L935" t="s">
        <v>40</v>
      </c>
      <c r="M935" t="s">
        <v>9</v>
      </c>
      <c r="N935" t="s">
        <v>41</v>
      </c>
      <c r="O935" t="s">
        <v>42</v>
      </c>
      <c r="P935" t="s">
        <v>43</v>
      </c>
      <c r="Q935">
        <v>9</v>
      </c>
      <c r="R935">
        <v>0</v>
      </c>
      <c r="S935">
        <v>0</v>
      </c>
      <c r="U935">
        <v>1305000</v>
      </c>
      <c r="V935">
        <v>1305000</v>
      </c>
      <c r="W935">
        <v>0</v>
      </c>
      <c r="X935">
        <v>0</v>
      </c>
      <c r="Y935" t="s">
        <v>67</v>
      </c>
    </row>
    <row r="936" spans="1:25" x14ac:dyDescent="0.25">
      <c r="A936">
        <v>935</v>
      </c>
      <c r="B936">
        <v>61580</v>
      </c>
      <c r="C936">
        <v>0</v>
      </c>
      <c r="D936">
        <v>0</v>
      </c>
      <c r="E936" t="s">
        <v>1284</v>
      </c>
      <c r="F936" t="s">
        <v>1285</v>
      </c>
      <c r="G936">
        <v>1</v>
      </c>
      <c r="H936" s="6">
        <v>9500000</v>
      </c>
      <c r="I936" s="7">
        <v>45632</v>
      </c>
      <c r="J936" s="7">
        <v>45632</v>
      </c>
      <c r="K936" t="s">
        <v>1286</v>
      </c>
      <c r="L936" t="s">
        <v>40</v>
      </c>
      <c r="M936" t="s">
        <v>5</v>
      </c>
      <c r="N936" t="s">
        <v>41</v>
      </c>
      <c r="O936" t="s">
        <v>77</v>
      </c>
      <c r="P936" t="s">
        <v>43</v>
      </c>
      <c r="Q936">
        <v>5.6</v>
      </c>
      <c r="R936">
        <v>0</v>
      </c>
      <c r="S936">
        <v>0</v>
      </c>
      <c r="U936">
        <v>532000</v>
      </c>
      <c r="V936">
        <v>532000</v>
      </c>
      <c r="W936">
        <v>0</v>
      </c>
      <c r="X936">
        <v>0</v>
      </c>
      <c r="Y936" t="s">
        <v>109</v>
      </c>
    </row>
    <row r="937" spans="1:25" x14ac:dyDescent="0.25">
      <c r="A937">
        <v>936</v>
      </c>
      <c r="B937">
        <v>61586</v>
      </c>
      <c r="C937">
        <v>0</v>
      </c>
      <c r="D937">
        <v>0</v>
      </c>
      <c r="E937" t="s">
        <v>1418</v>
      </c>
      <c r="F937" t="s">
        <v>1419</v>
      </c>
      <c r="G937">
        <v>1</v>
      </c>
      <c r="H937" s="6">
        <v>26000000</v>
      </c>
      <c r="I937" s="7">
        <v>45632</v>
      </c>
      <c r="J937" s="7">
        <v>45632</v>
      </c>
      <c r="K937">
        <v>15</v>
      </c>
      <c r="L937" t="s">
        <v>40</v>
      </c>
      <c r="M937" t="s">
        <v>5</v>
      </c>
      <c r="N937" t="s">
        <v>41</v>
      </c>
      <c r="O937" t="s">
        <v>54</v>
      </c>
      <c r="P937" t="s">
        <v>43</v>
      </c>
      <c r="Q937">
        <v>6</v>
      </c>
      <c r="R937">
        <v>9</v>
      </c>
      <c r="S937">
        <v>0</v>
      </c>
      <c r="U937">
        <v>3900000</v>
      </c>
      <c r="V937">
        <v>1560000</v>
      </c>
      <c r="W937">
        <v>2340000</v>
      </c>
      <c r="X937">
        <v>0</v>
      </c>
      <c r="Y937" t="s">
        <v>67</v>
      </c>
    </row>
    <row r="938" spans="1:25" x14ac:dyDescent="0.25">
      <c r="A938">
        <v>937</v>
      </c>
      <c r="B938">
        <v>61600</v>
      </c>
      <c r="C938">
        <v>0</v>
      </c>
      <c r="D938">
        <v>0</v>
      </c>
      <c r="E938" t="s">
        <v>1420</v>
      </c>
      <c r="F938" t="s">
        <v>1421</v>
      </c>
      <c r="G938">
        <v>1</v>
      </c>
      <c r="H938" s="6">
        <v>8000000</v>
      </c>
      <c r="I938" s="7">
        <v>45632</v>
      </c>
      <c r="J938" s="7">
        <v>45632</v>
      </c>
      <c r="K938">
        <v>15</v>
      </c>
      <c r="L938" t="s">
        <v>40</v>
      </c>
      <c r="M938" t="s">
        <v>5</v>
      </c>
      <c r="N938" t="s">
        <v>41</v>
      </c>
      <c r="O938" t="s">
        <v>54</v>
      </c>
      <c r="P938" t="s">
        <v>43</v>
      </c>
      <c r="Q938">
        <v>3</v>
      </c>
      <c r="R938">
        <v>12</v>
      </c>
      <c r="S938">
        <v>0</v>
      </c>
      <c r="U938">
        <v>1200000</v>
      </c>
      <c r="V938">
        <v>240000</v>
      </c>
      <c r="W938">
        <v>960000</v>
      </c>
      <c r="X938">
        <v>0</v>
      </c>
      <c r="Y938" t="s">
        <v>72</v>
      </c>
    </row>
    <row r="939" spans="1:25" x14ac:dyDescent="0.25">
      <c r="A939">
        <v>938</v>
      </c>
      <c r="B939">
        <v>61545</v>
      </c>
      <c r="C939">
        <v>0</v>
      </c>
      <c r="D939">
        <v>0</v>
      </c>
      <c r="E939" t="s">
        <v>1422</v>
      </c>
      <c r="F939" t="s">
        <v>1423</v>
      </c>
      <c r="G939">
        <v>1</v>
      </c>
      <c r="H939" s="6">
        <v>2701901</v>
      </c>
      <c r="I939" s="7">
        <v>45632</v>
      </c>
      <c r="J939" s="7">
        <v>45632</v>
      </c>
      <c r="K939">
        <v>7</v>
      </c>
      <c r="L939" t="s">
        <v>40</v>
      </c>
      <c r="M939" t="s">
        <v>5</v>
      </c>
      <c r="N939" t="s">
        <v>41</v>
      </c>
      <c r="O939" t="s">
        <v>47</v>
      </c>
      <c r="P939" t="s">
        <v>43</v>
      </c>
      <c r="Q939">
        <v>7</v>
      </c>
      <c r="R939">
        <v>0</v>
      </c>
      <c r="S939">
        <v>0</v>
      </c>
      <c r="U939">
        <v>189133</v>
      </c>
      <c r="V939">
        <v>189133</v>
      </c>
      <c r="W939">
        <v>0</v>
      </c>
      <c r="X939">
        <v>0</v>
      </c>
      <c r="Y939" t="s">
        <v>81</v>
      </c>
    </row>
    <row r="940" spans="1:25" x14ac:dyDescent="0.25">
      <c r="A940">
        <v>939</v>
      </c>
      <c r="B940">
        <v>61575</v>
      </c>
      <c r="C940">
        <v>0</v>
      </c>
      <c r="D940">
        <v>0</v>
      </c>
      <c r="E940" t="s">
        <v>594</v>
      </c>
      <c r="F940" t="s">
        <v>595</v>
      </c>
      <c r="G940">
        <v>1</v>
      </c>
      <c r="H940" s="6">
        <v>36097</v>
      </c>
      <c r="I940" s="7">
        <v>45632</v>
      </c>
      <c r="J940" s="7">
        <v>45632</v>
      </c>
      <c r="K940">
        <v>8</v>
      </c>
      <c r="L940" t="s">
        <v>40</v>
      </c>
      <c r="M940" t="s">
        <v>5</v>
      </c>
      <c r="N940" t="s">
        <v>41</v>
      </c>
      <c r="O940" t="s">
        <v>54</v>
      </c>
      <c r="P940" t="s">
        <v>43</v>
      </c>
      <c r="Q940">
        <v>8</v>
      </c>
      <c r="R940">
        <v>0</v>
      </c>
      <c r="S940">
        <v>0</v>
      </c>
      <c r="U940">
        <v>2888</v>
      </c>
      <c r="V940">
        <v>2888</v>
      </c>
      <c r="W940">
        <v>0</v>
      </c>
      <c r="X940">
        <v>0</v>
      </c>
      <c r="Y940" t="s">
        <v>109</v>
      </c>
    </row>
    <row r="941" spans="1:25" x14ac:dyDescent="0.25">
      <c r="A941">
        <v>940</v>
      </c>
      <c r="B941">
        <v>61601</v>
      </c>
      <c r="C941">
        <v>0</v>
      </c>
      <c r="D941">
        <v>0</v>
      </c>
      <c r="E941" t="s">
        <v>1424</v>
      </c>
      <c r="F941" t="s">
        <v>1425</v>
      </c>
      <c r="G941">
        <v>1</v>
      </c>
      <c r="H941" s="6">
        <v>2000000</v>
      </c>
      <c r="I941" s="7">
        <v>45632</v>
      </c>
      <c r="J941" s="7">
        <v>45632</v>
      </c>
      <c r="K941">
        <v>15</v>
      </c>
      <c r="L941" t="s">
        <v>40</v>
      </c>
      <c r="M941" t="s">
        <v>5</v>
      </c>
      <c r="N941" t="s">
        <v>41</v>
      </c>
      <c r="O941" t="s">
        <v>54</v>
      </c>
      <c r="P941" t="s">
        <v>43</v>
      </c>
      <c r="Q941">
        <v>3</v>
      </c>
      <c r="R941">
        <v>12</v>
      </c>
      <c r="S941">
        <v>0</v>
      </c>
      <c r="U941">
        <v>300000</v>
      </c>
      <c r="V941">
        <v>60000</v>
      </c>
      <c r="W941">
        <v>240000</v>
      </c>
      <c r="X941">
        <v>0</v>
      </c>
      <c r="Y941" t="s">
        <v>72</v>
      </c>
    </row>
    <row r="942" spans="1:25" x14ac:dyDescent="0.25">
      <c r="A942">
        <v>941</v>
      </c>
      <c r="B942">
        <v>61581</v>
      </c>
      <c r="C942">
        <v>0</v>
      </c>
      <c r="D942">
        <v>0</v>
      </c>
      <c r="E942" t="s">
        <v>1426</v>
      </c>
      <c r="F942" t="s">
        <v>1427</v>
      </c>
      <c r="G942">
        <v>1</v>
      </c>
      <c r="H942" s="6">
        <v>5000000</v>
      </c>
      <c r="I942" s="7">
        <v>45632</v>
      </c>
      <c r="J942" s="7">
        <v>45632</v>
      </c>
      <c r="K942">
        <v>15</v>
      </c>
      <c r="L942" t="s">
        <v>40</v>
      </c>
      <c r="M942" t="s">
        <v>5</v>
      </c>
      <c r="N942" t="s">
        <v>41</v>
      </c>
      <c r="O942" t="s">
        <v>57</v>
      </c>
      <c r="P942" t="s">
        <v>43</v>
      </c>
      <c r="Q942">
        <v>8</v>
      </c>
      <c r="R942">
        <v>7</v>
      </c>
      <c r="S942">
        <v>0</v>
      </c>
      <c r="U942">
        <v>750000</v>
      </c>
      <c r="V942">
        <v>400000</v>
      </c>
      <c r="W942">
        <v>350000</v>
      </c>
      <c r="X942">
        <v>0</v>
      </c>
      <c r="Y942" t="s">
        <v>48</v>
      </c>
    </row>
    <row r="943" spans="1:25" x14ac:dyDescent="0.25">
      <c r="A943">
        <v>942</v>
      </c>
      <c r="B943">
        <v>61599</v>
      </c>
      <c r="C943">
        <v>0</v>
      </c>
      <c r="D943">
        <v>0</v>
      </c>
      <c r="E943" t="s">
        <v>1428</v>
      </c>
      <c r="F943" t="s">
        <v>1429</v>
      </c>
      <c r="G943">
        <v>1</v>
      </c>
      <c r="H943" s="6">
        <v>500000</v>
      </c>
      <c r="I943" s="7">
        <v>45632</v>
      </c>
      <c r="J943" s="7">
        <v>45632</v>
      </c>
      <c r="K943">
        <v>15</v>
      </c>
      <c r="L943" t="s">
        <v>40</v>
      </c>
      <c r="M943" t="s">
        <v>5</v>
      </c>
      <c r="N943" t="s">
        <v>41</v>
      </c>
      <c r="O943" t="s">
        <v>54</v>
      </c>
      <c r="P943" t="s">
        <v>43</v>
      </c>
      <c r="Q943">
        <v>3</v>
      </c>
      <c r="R943">
        <v>12</v>
      </c>
      <c r="S943">
        <v>0</v>
      </c>
      <c r="U943">
        <v>75000</v>
      </c>
      <c r="V943">
        <v>15000</v>
      </c>
      <c r="W943">
        <v>60000</v>
      </c>
      <c r="X943">
        <v>0</v>
      </c>
      <c r="Y943" t="s">
        <v>72</v>
      </c>
    </row>
    <row r="944" spans="1:25" x14ac:dyDescent="0.25">
      <c r="A944">
        <v>943</v>
      </c>
      <c r="B944">
        <v>61574</v>
      </c>
      <c r="C944">
        <v>0</v>
      </c>
      <c r="D944">
        <v>0</v>
      </c>
      <c r="E944" t="s">
        <v>1430</v>
      </c>
      <c r="F944" t="s">
        <v>1431</v>
      </c>
      <c r="G944">
        <v>1</v>
      </c>
      <c r="H944" s="6">
        <v>4500000</v>
      </c>
      <c r="I944" s="7">
        <v>45632</v>
      </c>
      <c r="J944" s="7">
        <v>45632</v>
      </c>
      <c r="K944">
        <v>9</v>
      </c>
      <c r="L944" t="s">
        <v>40</v>
      </c>
      <c r="M944" t="s">
        <v>9</v>
      </c>
      <c r="N944" t="s">
        <v>41</v>
      </c>
      <c r="O944" t="s">
        <v>42</v>
      </c>
      <c r="P944" t="s">
        <v>43</v>
      </c>
      <c r="Q944">
        <v>9</v>
      </c>
      <c r="R944">
        <v>0</v>
      </c>
      <c r="S944">
        <v>0</v>
      </c>
      <c r="U944">
        <v>405000</v>
      </c>
      <c r="V944">
        <v>405000</v>
      </c>
      <c r="W944">
        <v>0</v>
      </c>
      <c r="X944">
        <v>0</v>
      </c>
      <c r="Y944" t="s">
        <v>67</v>
      </c>
    </row>
    <row r="945" spans="1:25" x14ac:dyDescent="0.25">
      <c r="A945">
        <v>944</v>
      </c>
      <c r="B945">
        <v>61584</v>
      </c>
      <c r="C945">
        <v>0</v>
      </c>
      <c r="D945">
        <v>0</v>
      </c>
      <c r="E945" t="s">
        <v>1432</v>
      </c>
      <c r="F945" t="s">
        <v>1433</v>
      </c>
      <c r="G945">
        <v>1</v>
      </c>
      <c r="H945" s="6">
        <v>311111</v>
      </c>
      <c r="I945" s="7">
        <v>45632</v>
      </c>
      <c r="J945" s="7">
        <v>45632</v>
      </c>
      <c r="K945">
        <v>10</v>
      </c>
      <c r="L945" t="s">
        <v>40</v>
      </c>
      <c r="M945" t="s">
        <v>8</v>
      </c>
      <c r="N945" t="s">
        <v>41</v>
      </c>
      <c r="O945" t="s">
        <v>347</v>
      </c>
      <c r="P945" t="s">
        <v>43</v>
      </c>
      <c r="Q945">
        <v>10</v>
      </c>
      <c r="R945">
        <v>0</v>
      </c>
      <c r="S945">
        <v>0</v>
      </c>
      <c r="U945">
        <v>31111</v>
      </c>
      <c r="V945">
        <v>31111</v>
      </c>
      <c r="W945">
        <v>0</v>
      </c>
      <c r="X945">
        <v>0</v>
      </c>
      <c r="Y945" t="s">
        <v>44</v>
      </c>
    </row>
    <row r="946" spans="1:25" x14ac:dyDescent="0.25">
      <c r="A946">
        <v>945</v>
      </c>
      <c r="B946">
        <v>61585</v>
      </c>
      <c r="C946">
        <v>0</v>
      </c>
      <c r="D946">
        <v>0</v>
      </c>
      <c r="E946" t="s">
        <v>858</v>
      </c>
      <c r="F946" t="s">
        <v>859</v>
      </c>
      <c r="G946">
        <v>1</v>
      </c>
      <c r="H946" s="6">
        <v>2000000</v>
      </c>
      <c r="I946" s="7">
        <v>45632</v>
      </c>
      <c r="J946" s="7">
        <v>45632</v>
      </c>
      <c r="K946">
        <v>15</v>
      </c>
      <c r="L946" t="s">
        <v>40</v>
      </c>
      <c r="M946" t="s">
        <v>3</v>
      </c>
      <c r="N946" t="s">
        <v>41</v>
      </c>
      <c r="O946" t="s">
        <v>51</v>
      </c>
      <c r="P946" t="s">
        <v>43</v>
      </c>
      <c r="Q946">
        <v>15</v>
      </c>
      <c r="R946">
        <v>0</v>
      </c>
      <c r="S946">
        <v>0</v>
      </c>
      <c r="U946">
        <v>300000</v>
      </c>
      <c r="V946">
        <v>300000</v>
      </c>
      <c r="W946">
        <v>0</v>
      </c>
      <c r="X946">
        <v>0</v>
      </c>
      <c r="Y946" t="s">
        <v>67</v>
      </c>
    </row>
    <row r="947" spans="1:25" x14ac:dyDescent="0.25">
      <c r="A947">
        <v>946</v>
      </c>
      <c r="B947">
        <v>61571</v>
      </c>
      <c r="C947">
        <v>0</v>
      </c>
      <c r="D947">
        <v>0</v>
      </c>
      <c r="E947" t="s">
        <v>735</v>
      </c>
      <c r="F947" t="s">
        <v>736</v>
      </c>
      <c r="G947">
        <v>1</v>
      </c>
      <c r="H947" s="6">
        <v>4000000</v>
      </c>
      <c r="I947" s="7">
        <v>45631</v>
      </c>
      <c r="J947" s="7">
        <v>45631</v>
      </c>
      <c r="K947">
        <v>7</v>
      </c>
      <c r="L947" t="s">
        <v>40</v>
      </c>
      <c r="M947" t="s">
        <v>5</v>
      </c>
      <c r="N947" t="s">
        <v>41</v>
      </c>
      <c r="O947" t="s">
        <v>77</v>
      </c>
      <c r="P947" t="s">
        <v>43</v>
      </c>
      <c r="Q947">
        <v>7</v>
      </c>
      <c r="R947">
        <v>0</v>
      </c>
      <c r="S947">
        <v>0</v>
      </c>
      <c r="U947">
        <v>280000</v>
      </c>
      <c r="V947">
        <v>280000</v>
      </c>
      <c r="W947">
        <v>0</v>
      </c>
      <c r="X947">
        <v>0</v>
      </c>
      <c r="Y947" t="s">
        <v>48</v>
      </c>
    </row>
    <row r="948" spans="1:25" x14ac:dyDescent="0.25">
      <c r="A948">
        <v>947</v>
      </c>
      <c r="B948">
        <v>61546</v>
      </c>
      <c r="C948">
        <v>0</v>
      </c>
      <c r="D948">
        <v>0</v>
      </c>
      <c r="E948" t="s">
        <v>867</v>
      </c>
      <c r="F948" t="s">
        <v>868</v>
      </c>
      <c r="G948">
        <v>1</v>
      </c>
      <c r="H948" s="6">
        <v>657000</v>
      </c>
      <c r="I948" s="7">
        <v>45631</v>
      </c>
      <c r="J948" s="7">
        <v>45631</v>
      </c>
      <c r="K948">
        <v>15</v>
      </c>
      <c r="L948" t="s">
        <v>40</v>
      </c>
      <c r="M948" t="s">
        <v>5</v>
      </c>
      <c r="N948" t="s">
        <v>41</v>
      </c>
      <c r="O948" t="s">
        <v>47</v>
      </c>
      <c r="P948" t="s">
        <v>43</v>
      </c>
      <c r="Q948">
        <v>15</v>
      </c>
      <c r="R948">
        <v>0</v>
      </c>
      <c r="S948">
        <v>0</v>
      </c>
      <c r="U948">
        <v>98550</v>
      </c>
      <c r="V948">
        <v>98550</v>
      </c>
      <c r="W948">
        <v>0</v>
      </c>
      <c r="X948">
        <v>0</v>
      </c>
      <c r="Y948" t="s">
        <v>94</v>
      </c>
    </row>
    <row r="949" spans="1:25" x14ac:dyDescent="0.25">
      <c r="A949">
        <v>948</v>
      </c>
      <c r="B949">
        <v>61587</v>
      </c>
      <c r="C949">
        <v>0</v>
      </c>
      <c r="D949">
        <v>0</v>
      </c>
      <c r="E949" t="s">
        <v>1434</v>
      </c>
      <c r="F949" t="s">
        <v>1435</v>
      </c>
      <c r="G949">
        <v>1</v>
      </c>
      <c r="H949" s="6">
        <v>5000</v>
      </c>
      <c r="I949" s="7">
        <v>45631</v>
      </c>
      <c r="J949" s="7">
        <v>45631</v>
      </c>
      <c r="K949">
        <v>15</v>
      </c>
      <c r="L949" t="s">
        <v>40</v>
      </c>
      <c r="M949" t="s">
        <v>5</v>
      </c>
      <c r="N949" t="s">
        <v>41</v>
      </c>
      <c r="O949" t="s">
        <v>57</v>
      </c>
      <c r="P949" t="s">
        <v>43</v>
      </c>
      <c r="Q949">
        <v>15</v>
      </c>
      <c r="R949">
        <v>0</v>
      </c>
      <c r="S949">
        <v>0</v>
      </c>
      <c r="U949">
        <v>750</v>
      </c>
      <c r="V949">
        <v>750</v>
      </c>
      <c r="W949">
        <v>0</v>
      </c>
      <c r="X949">
        <v>0</v>
      </c>
      <c r="Y949" t="s">
        <v>48</v>
      </c>
    </row>
    <row r="950" spans="1:25" x14ac:dyDescent="0.25">
      <c r="A950">
        <v>949</v>
      </c>
      <c r="B950">
        <v>61566</v>
      </c>
      <c r="C950">
        <v>0</v>
      </c>
      <c r="D950">
        <v>0</v>
      </c>
      <c r="E950" t="s">
        <v>1113</v>
      </c>
      <c r="F950" t="s">
        <v>1114</v>
      </c>
      <c r="G950">
        <v>1</v>
      </c>
      <c r="H950" s="6">
        <v>2819507</v>
      </c>
      <c r="I950" s="7">
        <v>45631</v>
      </c>
      <c r="J950" s="7">
        <v>45631</v>
      </c>
      <c r="K950">
        <v>15</v>
      </c>
      <c r="L950" t="s">
        <v>40</v>
      </c>
      <c r="M950" t="s">
        <v>5</v>
      </c>
      <c r="N950" t="s">
        <v>41</v>
      </c>
      <c r="O950" t="s">
        <v>77</v>
      </c>
      <c r="P950" t="s">
        <v>43</v>
      </c>
      <c r="Q950">
        <v>8</v>
      </c>
      <c r="R950">
        <v>7</v>
      </c>
      <c r="S950">
        <v>0</v>
      </c>
      <c r="U950">
        <v>422926</v>
      </c>
      <c r="V950">
        <v>225561</v>
      </c>
      <c r="W950">
        <v>197365</v>
      </c>
      <c r="X950">
        <v>0</v>
      </c>
      <c r="Y950" t="s">
        <v>250</v>
      </c>
    </row>
    <row r="951" spans="1:25" x14ac:dyDescent="0.25">
      <c r="A951">
        <v>950</v>
      </c>
      <c r="B951">
        <v>61565</v>
      </c>
      <c r="C951">
        <v>0</v>
      </c>
      <c r="D951">
        <v>0</v>
      </c>
      <c r="E951" t="s">
        <v>1436</v>
      </c>
      <c r="F951" t="s">
        <v>1437</v>
      </c>
      <c r="G951">
        <v>1</v>
      </c>
      <c r="H951" s="6">
        <v>1000000</v>
      </c>
      <c r="I951" s="7">
        <v>45631</v>
      </c>
      <c r="J951" s="7">
        <v>45631</v>
      </c>
      <c r="K951">
        <v>8</v>
      </c>
      <c r="L951" t="s">
        <v>40</v>
      </c>
      <c r="M951" t="s">
        <v>5</v>
      </c>
      <c r="N951" t="s">
        <v>41</v>
      </c>
      <c r="O951" t="s">
        <v>77</v>
      </c>
      <c r="P951" t="s">
        <v>43</v>
      </c>
      <c r="Q951">
        <v>8</v>
      </c>
      <c r="R951">
        <v>0</v>
      </c>
      <c r="S951">
        <v>0</v>
      </c>
      <c r="U951">
        <v>80000</v>
      </c>
      <c r="V951">
        <v>80000</v>
      </c>
      <c r="W951">
        <v>0</v>
      </c>
      <c r="X951">
        <v>0</v>
      </c>
      <c r="Y951" t="s">
        <v>799</v>
      </c>
    </row>
    <row r="952" spans="1:25" x14ac:dyDescent="0.25">
      <c r="A952">
        <v>951</v>
      </c>
      <c r="B952">
        <v>61553</v>
      </c>
      <c r="C952">
        <v>0</v>
      </c>
      <c r="D952">
        <v>0</v>
      </c>
      <c r="E952" t="s">
        <v>559</v>
      </c>
      <c r="F952" t="s">
        <v>560</v>
      </c>
      <c r="G952">
        <v>1</v>
      </c>
      <c r="H952" s="6">
        <v>1248987</v>
      </c>
      <c r="I952" s="7">
        <v>45630</v>
      </c>
      <c r="J952" s="7">
        <v>45630</v>
      </c>
      <c r="K952">
        <v>7</v>
      </c>
      <c r="L952" t="s">
        <v>40</v>
      </c>
      <c r="M952" t="s">
        <v>4</v>
      </c>
      <c r="N952" t="s">
        <v>41</v>
      </c>
      <c r="O952" t="s">
        <v>51</v>
      </c>
      <c r="P952" t="s">
        <v>43</v>
      </c>
      <c r="Q952">
        <v>7</v>
      </c>
      <c r="R952">
        <v>0</v>
      </c>
      <c r="S952">
        <v>0</v>
      </c>
      <c r="U952">
        <v>87429</v>
      </c>
      <c r="V952">
        <v>87429</v>
      </c>
      <c r="W952">
        <v>0</v>
      </c>
      <c r="X952">
        <v>0</v>
      </c>
      <c r="Y952" t="s">
        <v>109</v>
      </c>
    </row>
    <row r="953" spans="1:25" x14ac:dyDescent="0.25">
      <c r="A953">
        <v>952</v>
      </c>
      <c r="B953">
        <v>61559</v>
      </c>
      <c r="C953">
        <v>0</v>
      </c>
      <c r="D953">
        <v>0</v>
      </c>
      <c r="E953" t="s">
        <v>771</v>
      </c>
      <c r="F953" t="s">
        <v>772</v>
      </c>
      <c r="G953">
        <v>1</v>
      </c>
      <c r="H953" s="6">
        <v>12420000</v>
      </c>
      <c r="I953" s="7">
        <v>45630</v>
      </c>
      <c r="J953" s="7">
        <v>45630</v>
      </c>
      <c r="K953">
        <v>8</v>
      </c>
      <c r="L953" t="s">
        <v>40</v>
      </c>
      <c r="M953" t="s">
        <v>9</v>
      </c>
      <c r="N953" t="s">
        <v>41</v>
      </c>
      <c r="O953" t="s">
        <v>42</v>
      </c>
      <c r="P953" t="s">
        <v>43</v>
      </c>
      <c r="Q953">
        <v>8</v>
      </c>
      <c r="R953">
        <v>0</v>
      </c>
      <c r="S953">
        <v>0</v>
      </c>
      <c r="U953">
        <v>993600</v>
      </c>
      <c r="V953">
        <v>993600</v>
      </c>
      <c r="W953">
        <v>0</v>
      </c>
      <c r="X953">
        <v>0</v>
      </c>
      <c r="Y953" t="s">
        <v>250</v>
      </c>
    </row>
    <row r="954" spans="1:25" x14ac:dyDescent="0.25">
      <c r="A954">
        <v>953</v>
      </c>
      <c r="B954">
        <v>61560</v>
      </c>
      <c r="C954">
        <v>0</v>
      </c>
      <c r="D954">
        <v>0</v>
      </c>
      <c r="E954" t="s">
        <v>771</v>
      </c>
      <c r="F954" t="s">
        <v>772</v>
      </c>
      <c r="G954">
        <v>1</v>
      </c>
      <c r="H954" s="6">
        <v>12080000</v>
      </c>
      <c r="I954" s="7">
        <v>45630</v>
      </c>
      <c r="J954" s="7">
        <v>45630</v>
      </c>
      <c r="K954">
        <v>8</v>
      </c>
      <c r="L954" t="s">
        <v>40</v>
      </c>
      <c r="M954" t="s">
        <v>9</v>
      </c>
      <c r="N954" t="s">
        <v>41</v>
      </c>
      <c r="O954" t="s">
        <v>42</v>
      </c>
      <c r="P954" t="s">
        <v>43</v>
      </c>
      <c r="Q954">
        <v>8</v>
      </c>
      <c r="R954">
        <v>0</v>
      </c>
      <c r="S954">
        <v>0</v>
      </c>
      <c r="U954">
        <v>966400</v>
      </c>
      <c r="V954">
        <v>966400</v>
      </c>
      <c r="W954">
        <v>0</v>
      </c>
      <c r="X954">
        <v>0</v>
      </c>
      <c r="Y954" t="s">
        <v>250</v>
      </c>
    </row>
    <row r="955" spans="1:25" x14ac:dyDescent="0.25">
      <c r="A955">
        <v>954</v>
      </c>
      <c r="B955">
        <v>61551</v>
      </c>
      <c r="C955">
        <v>0</v>
      </c>
      <c r="D955">
        <v>0</v>
      </c>
      <c r="E955" t="s">
        <v>1438</v>
      </c>
      <c r="F955" t="s">
        <v>1439</v>
      </c>
      <c r="G955">
        <v>1</v>
      </c>
      <c r="H955" s="6">
        <v>44444444</v>
      </c>
      <c r="I955" s="7">
        <v>45630</v>
      </c>
      <c r="J955" s="7">
        <v>45630</v>
      </c>
      <c r="K955" t="s">
        <v>1440</v>
      </c>
      <c r="L955" t="s">
        <v>40</v>
      </c>
      <c r="M955" t="s">
        <v>5</v>
      </c>
      <c r="N955" t="s">
        <v>41</v>
      </c>
      <c r="O955" t="s">
        <v>47</v>
      </c>
      <c r="P955" t="s">
        <v>43</v>
      </c>
      <c r="Q955">
        <v>0.6</v>
      </c>
      <c r="R955">
        <v>3.7</v>
      </c>
      <c r="S955">
        <v>0</v>
      </c>
      <c r="U955">
        <v>1911111</v>
      </c>
      <c r="V955">
        <v>266667</v>
      </c>
      <c r="W955">
        <v>1644444</v>
      </c>
      <c r="X955">
        <v>0</v>
      </c>
      <c r="Y955" t="s">
        <v>250</v>
      </c>
    </row>
    <row r="956" spans="1:25" x14ac:dyDescent="0.25">
      <c r="A956">
        <v>955</v>
      </c>
      <c r="B956">
        <v>61554</v>
      </c>
      <c r="C956">
        <v>0</v>
      </c>
      <c r="D956">
        <v>0</v>
      </c>
      <c r="E956" t="s">
        <v>1327</v>
      </c>
      <c r="F956" t="s">
        <v>1328</v>
      </c>
      <c r="G956">
        <v>1</v>
      </c>
      <c r="H956" s="6">
        <v>119200</v>
      </c>
      <c r="I956" s="7">
        <v>45630</v>
      </c>
      <c r="J956" s="7">
        <v>45630</v>
      </c>
      <c r="K956">
        <v>12</v>
      </c>
      <c r="L956" t="s">
        <v>40</v>
      </c>
      <c r="M956" t="s">
        <v>8</v>
      </c>
      <c r="N956" t="s">
        <v>41</v>
      </c>
      <c r="O956" t="s">
        <v>347</v>
      </c>
      <c r="P956" t="s">
        <v>43</v>
      </c>
      <c r="Q956">
        <v>12</v>
      </c>
      <c r="R956">
        <v>0</v>
      </c>
      <c r="S956">
        <v>0</v>
      </c>
      <c r="U956">
        <v>14304</v>
      </c>
      <c r="V956">
        <v>14304</v>
      </c>
      <c r="W956">
        <v>0</v>
      </c>
      <c r="X956">
        <v>0</v>
      </c>
      <c r="Y956" t="s">
        <v>109</v>
      </c>
    </row>
    <row r="957" spans="1:25" x14ac:dyDescent="0.25">
      <c r="A957">
        <v>956</v>
      </c>
      <c r="B957">
        <v>61555</v>
      </c>
      <c r="C957">
        <v>0</v>
      </c>
      <c r="D957">
        <v>0</v>
      </c>
      <c r="E957" t="s">
        <v>1327</v>
      </c>
      <c r="F957" t="s">
        <v>1328</v>
      </c>
      <c r="G957">
        <v>1</v>
      </c>
      <c r="H957" s="6">
        <v>119025</v>
      </c>
      <c r="I957" s="7">
        <v>45630</v>
      </c>
      <c r="J957" s="7">
        <v>45630</v>
      </c>
      <c r="K957">
        <v>12</v>
      </c>
      <c r="L957" t="s">
        <v>40</v>
      </c>
      <c r="M957" t="s">
        <v>8</v>
      </c>
      <c r="N957" t="s">
        <v>41</v>
      </c>
      <c r="O957" t="s">
        <v>347</v>
      </c>
      <c r="P957" t="s">
        <v>43</v>
      </c>
      <c r="Q957">
        <v>12</v>
      </c>
      <c r="R957">
        <v>0</v>
      </c>
      <c r="S957">
        <v>0</v>
      </c>
      <c r="U957">
        <v>14283</v>
      </c>
      <c r="V957">
        <v>14283</v>
      </c>
      <c r="W957">
        <v>0</v>
      </c>
      <c r="X957">
        <v>0</v>
      </c>
      <c r="Y957" t="s">
        <v>109</v>
      </c>
    </row>
    <row r="958" spans="1:25" x14ac:dyDescent="0.25">
      <c r="A958">
        <v>957</v>
      </c>
      <c r="B958">
        <v>61556</v>
      </c>
      <c r="C958">
        <v>0</v>
      </c>
      <c r="D958">
        <v>0</v>
      </c>
      <c r="E958" t="s">
        <v>1327</v>
      </c>
      <c r="F958" t="s">
        <v>1328</v>
      </c>
      <c r="G958">
        <v>1</v>
      </c>
      <c r="H958" s="6">
        <v>113993</v>
      </c>
      <c r="I958" s="7">
        <v>45630</v>
      </c>
      <c r="J958" s="7">
        <v>45630</v>
      </c>
      <c r="K958">
        <v>12</v>
      </c>
      <c r="L958" t="s">
        <v>40</v>
      </c>
      <c r="M958" t="s">
        <v>8</v>
      </c>
      <c r="N958" t="s">
        <v>41</v>
      </c>
      <c r="O958" t="s">
        <v>347</v>
      </c>
      <c r="P958" t="s">
        <v>43</v>
      </c>
      <c r="Q958">
        <v>12</v>
      </c>
      <c r="R958">
        <v>0</v>
      </c>
      <c r="S958">
        <v>0</v>
      </c>
      <c r="U958">
        <v>13679</v>
      </c>
      <c r="V958">
        <v>13679</v>
      </c>
      <c r="W958">
        <v>0</v>
      </c>
      <c r="X958">
        <v>0</v>
      </c>
      <c r="Y958" t="s">
        <v>109</v>
      </c>
    </row>
    <row r="959" spans="1:25" x14ac:dyDescent="0.25">
      <c r="A959">
        <v>958</v>
      </c>
      <c r="B959">
        <v>61557</v>
      </c>
      <c r="C959">
        <v>0</v>
      </c>
      <c r="D959">
        <v>0</v>
      </c>
      <c r="E959" t="s">
        <v>1327</v>
      </c>
      <c r="F959" t="s">
        <v>1328</v>
      </c>
      <c r="G959">
        <v>1</v>
      </c>
      <c r="H959" s="6">
        <v>126674</v>
      </c>
      <c r="I959" s="7">
        <v>45630</v>
      </c>
      <c r="J959" s="7">
        <v>45630</v>
      </c>
      <c r="K959">
        <v>12</v>
      </c>
      <c r="L959" t="s">
        <v>40</v>
      </c>
      <c r="M959" t="s">
        <v>8</v>
      </c>
      <c r="N959" t="s">
        <v>41</v>
      </c>
      <c r="O959" t="s">
        <v>347</v>
      </c>
      <c r="P959" t="s">
        <v>43</v>
      </c>
      <c r="Q959">
        <v>12</v>
      </c>
      <c r="R959">
        <v>0</v>
      </c>
      <c r="S959">
        <v>0</v>
      </c>
      <c r="U959">
        <v>15201</v>
      </c>
      <c r="V959">
        <v>15201</v>
      </c>
      <c r="W959">
        <v>0</v>
      </c>
      <c r="X959">
        <v>0</v>
      </c>
      <c r="Y959" t="s">
        <v>109</v>
      </c>
    </row>
    <row r="960" spans="1:25" x14ac:dyDescent="0.25">
      <c r="A960">
        <v>959</v>
      </c>
      <c r="B960">
        <v>61558</v>
      </c>
      <c r="C960">
        <v>0</v>
      </c>
      <c r="D960">
        <v>0</v>
      </c>
      <c r="E960" t="s">
        <v>1327</v>
      </c>
      <c r="F960" t="s">
        <v>1328</v>
      </c>
      <c r="G960">
        <v>1</v>
      </c>
      <c r="H960" s="6">
        <v>159326</v>
      </c>
      <c r="I960" s="7">
        <v>45630</v>
      </c>
      <c r="J960" s="7">
        <v>45630</v>
      </c>
      <c r="K960">
        <v>12</v>
      </c>
      <c r="L960" t="s">
        <v>40</v>
      </c>
      <c r="M960" t="s">
        <v>8</v>
      </c>
      <c r="N960" t="s">
        <v>41</v>
      </c>
      <c r="O960" t="s">
        <v>347</v>
      </c>
      <c r="P960" t="s">
        <v>43</v>
      </c>
      <c r="Q960">
        <v>12</v>
      </c>
      <c r="R960">
        <v>0</v>
      </c>
      <c r="S960">
        <v>0</v>
      </c>
      <c r="U960">
        <v>19119</v>
      </c>
      <c r="V960">
        <v>19119</v>
      </c>
      <c r="W960">
        <v>0</v>
      </c>
      <c r="X960">
        <v>0</v>
      </c>
      <c r="Y960" t="s">
        <v>109</v>
      </c>
    </row>
    <row r="961" spans="1:25" x14ac:dyDescent="0.25">
      <c r="A961">
        <v>960</v>
      </c>
      <c r="B961">
        <v>61488</v>
      </c>
      <c r="C961">
        <v>0</v>
      </c>
      <c r="D961">
        <v>0</v>
      </c>
      <c r="E961" t="s">
        <v>1441</v>
      </c>
      <c r="F961" t="s">
        <v>1442</v>
      </c>
      <c r="G961">
        <v>1</v>
      </c>
      <c r="H961" s="6">
        <v>221871</v>
      </c>
      <c r="I961" s="7">
        <v>45630</v>
      </c>
      <c r="J961" s="7">
        <v>45630</v>
      </c>
      <c r="K961">
        <v>15</v>
      </c>
      <c r="L961" t="s">
        <v>40</v>
      </c>
      <c r="M961" t="s">
        <v>5</v>
      </c>
      <c r="N961" t="s">
        <v>41</v>
      </c>
      <c r="O961" t="s">
        <v>54</v>
      </c>
      <c r="P961" t="s">
        <v>43</v>
      </c>
      <c r="Q961">
        <v>3.3</v>
      </c>
      <c r="R961">
        <v>2.5</v>
      </c>
      <c r="S961">
        <v>9.1999999999999993</v>
      </c>
      <c r="U961">
        <v>33281</v>
      </c>
      <c r="V961">
        <v>7322</v>
      </c>
      <c r="W961">
        <v>5547</v>
      </c>
      <c r="X961">
        <v>20412</v>
      </c>
      <c r="Y961" t="s">
        <v>48</v>
      </c>
    </row>
    <row r="962" spans="1:25" x14ac:dyDescent="0.25">
      <c r="A962">
        <v>961</v>
      </c>
      <c r="B962">
        <v>61552</v>
      </c>
      <c r="C962">
        <v>0</v>
      </c>
      <c r="D962">
        <v>0</v>
      </c>
      <c r="E962" t="s">
        <v>535</v>
      </c>
      <c r="F962" t="s">
        <v>536</v>
      </c>
      <c r="G962">
        <v>1</v>
      </c>
      <c r="H962" s="6">
        <v>17200240</v>
      </c>
      <c r="I962" s="7">
        <v>45630</v>
      </c>
      <c r="J962" s="7">
        <v>45630</v>
      </c>
      <c r="K962">
        <v>15</v>
      </c>
      <c r="L962" t="s">
        <v>40</v>
      </c>
      <c r="M962" t="s">
        <v>9</v>
      </c>
      <c r="N962" t="s">
        <v>41</v>
      </c>
      <c r="O962" t="s">
        <v>42</v>
      </c>
      <c r="P962" t="s">
        <v>43</v>
      </c>
      <c r="Q962">
        <v>5</v>
      </c>
      <c r="R962">
        <v>10</v>
      </c>
      <c r="S962">
        <v>0</v>
      </c>
      <c r="U962">
        <v>2580036</v>
      </c>
      <c r="V962">
        <v>860012</v>
      </c>
      <c r="W962">
        <v>1720024</v>
      </c>
      <c r="X962">
        <v>0</v>
      </c>
      <c r="Y962" t="s">
        <v>109</v>
      </c>
    </row>
    <row r="963" spans="1:25" x14ac:dyDescent="0.25">
      <c r="A963">
        <v>962</v>
      </c>
      <c r="B963">
        <v>61561</v>
      </c>
      <c r="C963">
        <v>0</v>
      </c>
      <c r="D963">
        <v>0</v>
      </c>
      <c r="E963" t="s">
        <v>520</v>
      </c>
      <c r="F963" t="s">
        <v>521</v>
      </c>
      <c r="G963">
        <v>1</v>
      </c>
      <c r="H963" s="6">
        <v>10368569</v>
      </c>
      <c r="I963" s="7">
        <v>45630</v>
      </c>
      <c r="J963" s="7">
        <v>45630</v>
      </c>
      <c r="K963">
        <v>15</v>
      </c>
      <c r="L963" t="s">
        <v>40</v>
      </c>
      <c r="M963" t="s">
        <v>5</v>
      </c>
      <c r="N963" t="s">
        <v>41</v>
      </c>
      <c r="O963" t="s">
        <v>57</v>
      </c>
      <c r="P963" t="s">
        <v>43</v>
      </c>
      <c r="Q963">
        <v>6</v>
      </c>
      <c r="R963">
        <v>9</v>
      </c>
      <c r="S963">
        <v>0</v>
      </c>
      <c r="U963">
        <v>1555285</v>
      </c>
      <c r="V963">
        <v>622114</v>
      </c>
      <c r="W963">
        <v>933171</v>
      </c>
      <c r="X963">
        <v>0</v>
      </c>
      <c r="Y963" t="s">
        <v>390</v>
      </c>
    </row>
    <row r="964" spans="1:25" x14ac:dyDescent="0.25">
      <c r="A964">
        <v>963</v>
      </c>
      <c r="B964">
        <v>61543</v>
      </c>
      <c r="C964">
        <v>0</v>
      </c>
      <c r="D964">
        <v>0</v>
      </c>
      <c r="E964" t="s">
        <v>942</v>
      </c>
      <c r="F964" t="s">
        <v>943</v>
      </c>
      <c r="G964">
        <v>1</v>
      </c>
      <c r="H964" s="6">
        <v>1753845</v>
      </c>
      <c r="I964" s="7">
        <v>45629</v>
      </c>
      <c r="J964" s="7">
        <v>45629</v>
      </c>
      <c r="K964">
        <v>9</v>
      </c>
      <c r="L964" t="s">
        <v>40</v>
      </c>
      <c r="M964" t="s">
        <v>4</v>
      </c>
      <c r="N964" t="s">
        <v>41</v>
      </c>
      <c r="O964" t="s">
        <v>51</v>
      </c>
      <c r="P964" t="s">
        <v>43</v>
      </c>
      <c r="Q964">
        <v>9</v>
      </c>
      <c r="R964">
        <v>0</v>
      </c>
      <c r="S964">
        <v>0</v>
      </c>
      <c r="U964">
        <v>157846</v>
      </c>
      <c r="V964">
        <v>157846</v>
      </c>
      <c r="W964">
        <v>0</v>
      </c>
      <c r="X964">
        <v>0</v>
      </c>
      <c r="Y964" t="s">
        <v>67</v>
      </c>
    </row>
    <row r="965" spans="1:25" x14ac:dyDescent="0.25">
      <c r="A965">
        <v>964</v>
      </c>
      <c r="B965">
        <v>61548</v>
      </c>
      <c r="C965">
        <v>0</v>
      </c>
      <c r="D965">
        <v>0</v>
      </c>
      <c r="E965" t="s">
        <v>1443</v>
      </c>
      <c r="F965" t="s">
        <v>1444</v>
      </c>
      <c r="G965">
        <v>1</v>
      </c>
      <c r="H965" s="6">
        <v>12000000</v>
      </c>
      <c r="I965" s="7">
        <v>45629</v>
      </c>
      <c r="J965" s="7">
        <v>45629</v>
      </c>
      <c r="K965">
        <v>7</v>
      </c>
      <c r="L965" t="s">
        <v>40</v>
      </c>
      <c r="M965" t="s">
        <v>5</v>
      </c>
      <c r="N965" t="s">
        <v>41</v>
      </c>
      <c r="O965" t="s">
        <v>57</v>
      </c>
      <c r="P965" t="s">
        <v>43</v>
      </c>
      <c r="Q965">
        <v>7</v>
      </c>
      <c r="R965">
        <v>0</v>
      </c>
      <c r="S965">
        <v>0</v>
      </c>
      <c r="U965">
        <v>840000</v>
      </c>
      <c r="V965">
        <v>840000</v>
      </c>
      <c r="W965">
        <v>0</v>
      </c>
      <c r="X965">
        <v>0</v>
      </c>
      <c r="Y965" t="s">
        <v>48</v>
      </c>
    </row>
    <row r="966" spans="1:25" x14ac:dyDescent="0.25">
      <c r="A966">
        <v>965</v>
      </c>
      <c r="B966">
        <v>61544</v>
      </c>
      <c r="C966">
        <v>0</v>
      </c>
      <c r="D966">
        <v>0</v>
      </c>
      <c r="E966" t="s">
        <v>858</v>
      </c>
      <c r="F966" t="s">
        <v>859</v>
      </c>
      <c r="G966">
        <v>1</v>
      </c>
      <c r="H966" s="6">
        <v>2000000</v>
      </c>
      <c r="I966" s="7">
        <v>45629</v>
      </c>
      <c r="J966" s="7">
        <v>45629</v>
      </c>
      <c r="K966">
        <v>15</v>
      </c>
      <c r="L966" t="s">
        <v>40</v>
      </c>
      <c r="M966" t="s">
        <v>3</v>
      </c>
      <c r="N966" t="s">
        <v>41</v>
      </c>
      <c r="O966" t="s">
        <v>51</v>
      </c>
      <c r="P966" t="s">
        <v>43</v>
      </c>
      <c r="Q966">
        <v>15</v>
      </c>
      <c r="R966">
        <v>0</v>
      </c>
      <c r="S966">
        <v>0</v>
      </c>
      <c r="U966">
        <v>300000</v>
      </c>
      <c r="V966">
        <v>300000</v>
      </c>
      <c r="W966">
        <v>0</v>
      </c>
      <c r="X966">
        <v>0</v>
      </c>
      <c r="Y966" t="s">
        <v>67</v>
      </c>
    </row>
    <row r="967" spans="1:25" x14ac:dyDescent="0.25">
      <c r="A967">
        <v>966</v>
      </c>
      <c r="B967">
        <v>61550</v>
      </c>
      <c r="C967">
        <v>0</v>
      </c>
      <c r="D967">
        <v>0</v>
      </c>
      <c r="E967" t="s">
        <v>1317</v>
      </c>
      <c r="F967" t="s">
        <v>1318</v>
      </c>
      <c r="G967">
        <v>1</v>
      </c>
      <c r="H967" s="6">
        <v>1200000</v>
      </c>
      <c r="I967" s="7">
        <v>45629</v>
      </c>
      <c r="J967" s="7">
        <v>45629</v>
      </c>
      <c r="K967">
        <v>10</v>
      </c>
      <c r="L967" t="s">
        <v>40</v>
      </c>
      <c r="M967" t="s">
        <v>5</v>
      </c>
      <c r="N967" t="s">
        <v>41</v>
      </c>
      <c r="O967" t="s">
        <v>54</v>
      </c>
      <c r="P967" t="s">
        <v>43</v>
      </c>
      <c r="Q967">
        <v>10</v>
      </c>
      <c r="R967">
        <v>0</v>
      </c>
      <c r="S967">
        <v>0</v>
      </c>
      <c r="U967">
        <v>120000</v>
      </c>
      <c r="V967">
        <v>120000</v>
      </c>
      <c r="W967">
        <v>0</v>
      </c>
      <c r="X967">
        <v>0</v>
      </c>
      <c r="Y967" t="s">
        <v>44</v>
      </c>
    </row>
    <row r="968" spans="1:25" x14ac:dyDescent="0.25">
      <c r="A968">
        <v>967</v>
      </c>
      <c r="B968">
        <v>61547</v>
      </c>
      <c r="C968">
        <v>0</v>
      </c>
      <c r="D968">
        <v>0</v>
      </c>
      <c r="E968" t="s">
        <v>1445</v>
      </c>
      <c r="F968" t="s">
        <v>1446</v>
      </c>
      <c r="G968">
        <v>1</v>
      </c>
      <c r="H968" s="6">
        <v>12874364</v>
      </c>
      <c r="I968" s="7">
        <v>45629</v>
      </c>
      <c r="J968" s="7">
        <v>45629</v>
      </c>
      <c r="K968">
        <v>7</v>
      </c>
      <c r="L968" t="s">
        <v>40</v>
      </c>
      <c r="M968" t="s">
        <v>5</v>
      </c>
      <c r="N968" t="s">
        <v>41</v>
      </c>
      <c r="O968" t="s">
        <v>180</v>
      </c>
      <c r="P968" t="s">
        <v>43</v>
      </c>
      <c r="Q968">
        <v>7</v>
      </c>
      <c r="R968">
        <v>0</v>
      </c>
      <c r="S968">
        <v>0</v>
      </c>
      <c r="U968">
        <v>901205</v>
      </c>
      <c r="V968">
        <v>901205</v>
      </c>
      <c r="W968">
        <v>0</v>
      </c>
      <c r="X968">
        <v>0</v>
      </c>
      <c r="Y968" t="s">
        <v>81</v>
      </c>
    </row>
    <row r="969" spans="1:25" x14ac:dyDescent="0.25">
      <c r="A969">
        <v>968</v>
      </c>
      <c r="B969">
        <v>61541</v>
      </c>
      <c r="C969">
        <v>0</v>
      </c>
      <c r="D969">
        <v>0</v>
      </c>
      <c r="E969" t="s">
        <v>875</v>
      </c>
      <c r="F969" t="s">
        <v>876</v>
      </c>
      <c r="G969">
        <v>1</v>
      </c>
      <c r="H969" s="6">
        <v>1217778</v>
      </c>
      <c r="I969" s="7">
        <v>45629</v>
      </c>
      <c r="J969" s="7">
        <v>45629</v>
      </c>
      <c r="K969">
        <v>10</v>
      </c>
      <c r="L969" t="s">
        <v>40</v>
      </c>
      <c r="M969" t="s">
        <v>9</v>
      </c>
      <c r="N969" t="s">
        <v>41</v>
      </c>
      <c r="O969" t="s">
        <v>42</v>
      </c>
      <c r="P969" t="s">
        <v>43</v>
      </c>
      <c r="Q969">
        <v>10</v>
      </c>
      <c r="R969">
        <v>0</v>
      </c>
      <c r="S969">
        <v>0</v>
      </c>
      <c r="U969">
        <v>121778</v>
      </c>
      <c r="V969">
        <v>121778</v>
      </c>
      <c r="W969">
        <v>0</v>
      </c>
      <c r="X969">
        <v>0</v>
      </c>
      <c r="Y969" t="s">
        <v>44</v>
      </c>
    </row>
    <row r="970" spans="1:25" x14ac:dyDescent="0.25">
      <c r="A970">
        <v>969</v>
      </c>
      <c r="B970">
        <v>61549</v>
      </c>
      <c r="C970">
        <v>0</v>
      </c>
      <c r="D970">
        <v>0</v>
      </c>
      <c r="E970" t="s">
        <v>1447</v>
      </c>
      <c r="F970" t="s">
        <v>1448</v>
      </c>
      <c r="G970">
        <v>1</v>
      </c>
      <c r="H970" s="6">
        <v>3189910</v>
      </c>
      <c r="I970" s="7">
        <v>45629</v>
      </c>
      <c r="J970" s="7">
        <v>45629</v>
      </c>
      <c r="K970">
        <v>6</v>
      </c>
      <c r="L970" t="s">
        <v>40</v>
      </c>
      <c r="M970" t="s">
        <v>5</v>
      </c>
      <c r="N970" t="s">
        <v>41</v>
      </c>
      <c r="O970" t="s">
        <v>77</v>
      </c>
      <c r="P970" t="s">
        <v>43</v>
      </c>
      <c r="Q970">
        <v>6</v>
      </c>
      <c r="R970">
        <v>0</v>
      </c>
      <c r="S970">
        <v>0</v>
      </c>
      <c r="U970">
        <v>191395</v>
      </c>
      <c r="V970">
        <v>191395</v>
      </c>
      <c r="W970">
        <v>0</v>
      </c>
      <c r="X970">
        <v>0</v>
      </c>
      <c r="Y970" t="s">
        <v>48</v>
      </c>
    </row>
    <row r="971" spans="1:25" x14ac:dyDescent="0.25">
      <c r="A971">
        <v>970</v>
      </c>
      <c r="B971">
        <v>61539</v>
      </c>
      <c r="C971">
        <v>0</v>
      </c>
      <c r="D971">
        <v>0</v>
      </c>
      <c r="E971" t="s">
        <v>869</v>
      </c>
      <c r="F971" t="s">
        <v>870</v>
      </c>
      <c r="G971">
        <v>1</v>
      </c>
      <c r="H971" s="6">
        <v>1900002</v>
      </c>
      <c r="I971" s="7">
        <v>45629</v>
      </c>
      <c r="J971" s="7">
        <v>45629</v>
      </c>
      <c r="K971">
        <v>8</v>
      </c>
      <c r="L971" t="s">
        <v>40</v>
      </c>
      <c r="M971" t="s">
        <v>9</v>
      </c>
      <c r="N971" t="s">
        <v>41</v>
      </c>
      <c r="O971" t="s">
        <v>42</v>
      </c>
      <c r="P971" t="s">
        <v>43</v>
      </c>
      <c r="Q971">
        <v>8</v>
      </c>
      <c r="R971">
        <v>0</v>
      </c>
      <c r="S971">
        <v>0</v>
      </c>
      <c r="U971">
        <v>152000</v>
      </c>
      <c r="V971">
        <v>152000</v>
      </c>
      <c r="W971">
        <v>0</v>
      </c>
      <c r="X971">
        <v>0</v>
      </c>
      <c r="Y971" t="s">
        <v>44</v>
      </c>
    </row>
    <row r="972" spans="1:25" x14ac:dyDescent="0.25">
      <c r="A972">
        <v>971</v>
      </c>
      <c r="B972">
        <v>61542</v>
      </c>
      <c r="C972">
        <v>0</v>
      </c>
      <c r="D972">
        <v>0</v>
      </c>
      <c r="E972" t="s">
        <v>743</v>
      </c>
      <c r="F972" t="s">
        <v>744</v>
      </c>
      <c r="G972">
        <v>1</v>
      </c>
      <c r="H972" s="6">
        <v>5000000</v>
      </c>
      <c r="I972" s="7">
        <v>45629</v>
      </c>
      <c r="J972" s="7">
        <v>45629</v>
      </c>
      <c r="K972">
        <v>5</v>
      </c>
      <c r="L972" t="s">
        <v>40</v>
      </c>
      <c r="M972" t="s">
        <v>7</v>
      </c>
      <c r="N972" t="s">
        <v>41</v>
      </c>
      <c r="O972" t="s">
        <v>64</v>
      </c>
      <c r="P972" t="s">
        <v>43</v>
      </c>
      <c r="Q972">
        <v>5</v>
      </c>
      <c r="R972">
        <v>0</v>
      </c>
      <c r="S972">
        <v>0</v>
      </c>
      <c r="U972">
        <v>250000</v>
      </c>
      <c r="V972">
        <v>250000</v>
      </c>
      <c r="W972">
        <v>0</v>
      </c>
      <c r="X972">
        <v>0</v>
      </c>
      <c r="Y972" t="s">
        <v>94</v>
      </c>
    </row>
    <row r="973" spans="1:25" x14ac:dyDescent="0.25">
      <c r="A973">
        <v>972</v>
      </c>
      <c r="B973">
        <v>61538</v>
      </c>
      <c r="C973">
        <v>0</v>
      </c>
      <c r="D973">
        <v>0</v>
      </c>
      <c r="E973" t="s">
        <v>1449</v>
      </c>
      <c r="F973" t="s">
        <v>1450</v>
      </c>
      <c r="G973">
        <v>1</v>
      </c>
      <c r="H973" s="6">
        <v>10000000</v>
      </c>
      <c r="I973" s="7">
        <v>45629</v>
      </c>
      <c r="J973" s="7">
        <v>45629</v>
      </c>
      <c r="K973">
        <v>6</v>
      </c>
      <c r="L973" t="s">
        <v>40</v>
      </c>
      <c r="M973" t="s">
        <v>5</v>
      </c>
      <c r="N973" t="s">
        <v>41</v>
      </c>
      <c r="O973" t="s">
        <v>47</v>
      </c>
      <c r="P973" t="s">
        <v>43</v>
      </c>
      <c r="Q973">
        <v>6</v>
      </c>
      <c r="R973">
        <v>0</v>
      </c>
      <c r="S973">
        <v>0</v>
      </c>
      <c r="U973">
        <v>600000</v>
      </c>
      <c r="V973">
        <v>600000</v>
      </c>
      <c r="W973">
        <v>0</v>
      </c>
      <c r="X973">
        <v>0</v>
      </c>
      <c r="Y973" t="s">
        <v>48</v>
      </c>
    </row>
    <row r="974" spans="1:25" x14ac:dyDescent="0.25">
      <c r="A974">
        <v>973</v>
      </c>
      <c r="B974">
        <v>61540</v>
      </c>
      <c r="C974">
        <v>0</v>
      </c>
      <c r="D974">
        <v>0</v>
      </c>
      <c r="E974" t="s">
        <v>1451</v>
      </c>
      <c r="F974" t="s">
        <v>1452</v>
      </c>
      <c r="G974">
        <v>1</v>
      </c>
      <c r="H974" s="6">
        <v>488889</v>
      </c>
      <c r="I974" s="7">
        <v>45629</v>
      </c>
      <c r="J974" s="7">
        <v>45629</v>
      </c>
      <c r="K974">
        <v>10</v>
      </c>
      <c r="L974" t="s">
        <v>40</v>
      </c>
      <c r="M974" t="s">
        <v>9</v>
      </c>
      <c r="N974" t="s">
        <v>41</v>
      </c>
      <c r="O974" t="s">
        <v>42</v>
      </c>
      <c r="P974" t="s">
        <v>43</v>
      </c>
      <c r="Q974">
        <v>10</v>
      </c>
      <c r="R974">
        <v>0</v>
      </c>
      <c r="S974">
        <v>0</v>
      </c>
      <c r="U974">
        <v>48889</v>
      </c>
      <c r="V974">
        <v>48889</v>
      </c>
      <c r="W974">
        <v>0</v>
      </c>
      <c r="X974">
        <v>0</v>
      </c>
      <c r="Y974" t="s">
        <v>44</v>
      </c>
    </row>
    <row r="975" spans="1:25" x14ac:dyDescent="0.25">
      <c r="A975">
        <v>974</v>
      </c>
      <c r="B975">
        <v>61535</v>
      </c>
      <c r="C975">
        <v>0</v>
      </c>
      <c r="D975">
        <v>0</v>
      </c>
      <c r="E975" t="s">
        <v>345</v>
      </c>
      <c r="F975" t="s">
        <v>346</v>
      </c>
      <c r="G975">
        <v>1</v>
      </c>
      <c r="H975" s="6">
        <v>2000000</v>
      </c>
      <c r="I975" s="7">
        <v>45628</v>
      </c>
      <c r="J975" s="7">
        <v>45628</v>
      </c>
      <c r="K975">
        <v>8</v>
      </c>
      <c r="L975" t="s">
        <v>40</v>
      </c>
      <c r="M975" t="s">
        <v>8</v>
      </c>
      <c r="N975" t="s">
        <v>41</v>
      </c>
      <c r="O975" t="s">
        <v>347</v>
      </c>
      <c r="P975" t="s">
        <v>43</v>
      </c>
      <c r="Q975">
        <v>8</v>
      </c>
      <c r="R975">
        <v>0</v>
      </c>
      <c r="S975">
        <v>0</v>
      </c>
      <c r="U975">
        <v>160000</v>
      </c>
      <c r="V975">
        <v>160000</v>
      </c>
      <c r="W975">
        <v>0</v>
      </c>
      <c r="X975">
        <v>0</v>
      </c>
      <c r="Y975" t="s">
        <v>109</v>
      </c>
    </row>
    <row r="976" spans="1:25" x14ac:dyDescent="0.25">
      <c r="A976">
        <v>975</v>
      </c>
      <c r="B976">
        <v>61536</v>
      </c>
      <c r="C976">
        <v>0</v>
      </c>
      <c r="D976">
        <v>0</v>
      </c>
      <c r="E976" t="s">
        <v>743</v>
      </c>
      <c r="F976" t="s">
        <v>744</v>
      </c>
      <c r="G976">
        <v>1</v>
      </c>
      <c r="H976" s="6">
        <v>5000000</v>
      </c>
      <c r="I976" s="7">
        <v>45628</v>
      </c>
      <c r="J976" s="7">
        <v>45628</v>
      </c>
      <c r="K976">
        <v>5</v>
      </c>
      <c r="L976" t="s">
        <v>40</v>
      </c>
      <c r="M976" t="s">
        <v>7</v>
      </c>
      <c r="N976" t="s">
        <v>41</v>
      </c>
      <c r="O976" t="s">
        <v>64</v>
      </c>
      <c r="P976" t="s">
        <v>43</v>
      </c>
      <c r="Q976">
        <v>5</v>
      </c>
      <c r="R976">
        <v>0</v>
      </c>
      <c r="S976">
        <v>0</v>
      </c>
      <c r="U976">
        <v>250000</v>
      </c>
      <c r="V976">
        <v>250000</v>
      </c>
      <c r="W976">
        <v>0</v>
      </c>
      <c r="X976">
        <v>0</v>
      </c>
      <c r="Y976" t="s">
        <v>94</v>
      </c>
    </row>
    <row r="977" spans="1:25" x14ac:dyDescent="0.25">
      <c r="A977">
        <v>976</v>
      </c>
      <c r="B977">
        <v>61537</v>
      </c>
      <c r="C977">
        <v>0</v>
      </c>
      <c r="D977">
        <v>0</v>
      </c>
      <c r="E977" t="s">
        <v>858</v>
      </c>
      <c r="F977" t="s">
        <v>859</v>
      </c>
      <c r="G977">
        <v>1</v>
      </c>
      <c r="H977" s="6">
        <v>1000000</v>
      </c>
      <c r="I977" s="7">
        <v>45628</v>
      </c>
      <c r="J977" s="7">
        <v>45628</v>
      </c>
      <c r="K977">
        <v>15</v>
      </c>
      <c r="L977" t="s">
        <v>40</v>
      </c>
      <c r="M977" t="s">
        <v>3</v>
      </c>
      <c r="N977" t="s">
        <v>41</v>
      </c>
      <c r="O977" t="s">
        <v>51</v>
      </c>
      <c r="P977" t="s">
        <v>43</v>
      </c>
      <c r="Q977">
        <v>15</v>
      </c>
      <c r="R977">
        <v>0</v>
      </c>
      <c r="S977">
        <v>0</v>
      </c>
      <c r="U977">
        <v>150000</v>
      </c>
      <c r="V977">
        <v>150000</v>
      </c>
      <c r="W977">
        <v>0</v>
      </c>
      <c r="X977">
        <v>0</v>
      </c>
      <c r="Y977" t="s">
        <v>67</v>
      </c>
    </row>
    <row r="978" spans="1:25" x14ac:dyDescent="0.25">
      <c r="A978">
        <v>977</v>
      </c>
      <c r="B978">
        <v>61534</v>
      </c>
      <c r="C978">
        <v>0</v>
      </c>
      <c r="D978">
        <v>0</v>
      </c>
      <c r="E978" t="s">
        <v>514</v>
      </c>
      <c r="F978" t="s">
        <v>515</v>
      </c>
      <c r="G978">
        <v>1</v>
      </c>
      <c r="H978" s="6">
        <v>36000000</v>
      </c>
      <c r="I978" s="7">
        <v>45628</v>
      </c>
      <c r="J978" s="7">
        <v>45628</v>
      </c>
      <c r="K978">
        <v>6</v>
      </c>
      <c r="L978" t="s">
        <v>40</v>
      </c>
      <c r="M978" t="s">
        <v>5</v>
      </c>
      <c r="N978" t="s">
        <v>41</v>
      </c>
      <c r="O978" t="s">
        <v>77</v>
      </c>
      <c r="P978" t="s">
        <v>43</v>
      </c>
      <c r="Q978">
        <v>6</v>
      </c>
      <c r="R978">
        <v>0</v>
      </c>
      <c r="S978">
        <v>0</v>
      </c>
      <c r="U978">
        <v>2160000</v>
      </c>
      <c r="V978">
        <v>2160000</v>
      </c>
      <c r="W978">
        <v>0</v>
      </c>
      <c r="X978">
        <v>0</v>
      </c>
      <c r="Y978" t="s">
        <v>48</v>
      </c>
    </row>
    <row r="979" spans="1:25" x14ac:dyDescent="0.25">
      <c r="A979">
        <v>978</v>
      </c>
      <c r="B979">
        <v>61533</v>
      </c>
      <c r="C979">
        <v>0</v>
      </c>
      <c r="D979">
        <v>0</v>
      </c>
      <c r="E979" t="s">
        <v>1453</v>
      </c>
      <c r="F979" t="s">
        <v>1454</v>
      </c>
      <c r="G979">
        <v>1</v>
      </c>
      <c r="H979" s="6">
        <v>1716502</v>
      </c>
      <c r="I979" s="7">
        <v>45628</v>
      </c>
      <c r="J979" s="7">
        <v>45628</v>
      </c>
      <c r="K979">
        <v>5</v>
      </c>
      <c r="L979" t="s">
        <v>40</v>
      </c>
      <c r="M979" t="s">
        <v>8</v>
      </c>
      <c r="N979" t="s">
        <v>41</v>
      </c>
      <c r="O979" t="s">
        <v>347</v>
      </c>
      <c r="P979" t="s">
        <v>43</v>
      </c>
      <c r="Q979">
        <v>5</v>
      </c>
      <c r="R979">
        <v>0</v>
      </c>
      <c r="S979">
        <v>0</v>
      </c>
      <c r="U979">
        <v>85825</v>
      </c>
      <c r="V979">
        <v>85825</v>
      </c>
      <c r="W979">
        <v>0</v>
      </c>
      <c r="X979">
        <v>0</v>
      </c>
      <c r="Y979" t="s">
        <v>44</v>
      </c>
    </row>
    <row r="980" spans="1:25" x14ac:dyDescent="0.25">
      <c r="A980">
        <v>979</v>
      </c>
      <c r="B980">
        <v>61530</v>
      </c>
      <c r="C980">
        <v>0</v>
      </c>
      <c r="D980">
        <v>0</v>
      </c>
      <c r="E980" t="s">
        <v>423</v>
      </c>
      <c r="F980" t="s">
        <v>424</v>
      </c>
      <c r="G980">
        <v>1</v>
      </c>
      <c r="H980" s="6">
        <v>17000000</v>
      </c>
      <c r="I980" s="7">
        <v>45625</v>
      </c>
      <c r="J980" s="7">
        <v>45625</v>
      </c>
      <c r="K980">
        <v>15</v>
      </c>
      <c r="L980" t="s">
        <v>40</v>
      </c>
      <c r="M980" t="s">
        <v>5</v>
      </c>
      <c r="N980" t="s">
        <v>41</v>
      </c>
      <c r="O980" t="s">
        <v>77</v>
      </c>
      <c r="P980" t="s">
        <v>43</v>
      </c>
      <c r="Q980">
        <v>4.9000000000000004</v>
      </c>
      <c r="R980">
        <v>5.4</v>
      </c>
      <c r="S980">
        <v>4.7</v>
      </c>
      <c r="U980">
        <v>2550000</v>
      </c>
      <c r="V980">
        <v>833000</v>
      </c>
      <c r="W980">
        <v>918000</v>
      </c>
      <c r="X980">
        <v>799000</v>
      </c>
      <c r="Y980" t="s">
        <v>112</v>
      </c>
    </row>
    <row r="981" spans="1:25" x14ac:dyDescent="0.25">
      <c r="A981">
        <v>980</v>
      </c>
      <c r="B981">
        <v>61524</v>
      </c>
      <c r="C981">
        <v>0</v>
      </c>
      <c r="D981">
        <v>0</v>
      </c>
      <c r="E981" t="s">
        <v>405</v>
      </c>
      <c r="F981" t="s">
        <v>406</v>
      </c>
      <c r="G981">
        <v>1</v>
      </c>
      <c r="H981" s="6">
        <v>60000000</v>
      </c>
      <c r="I981" s="7">
        <v>45625</v>
      </c>
      <c r="J981" s="7">
        <v>45625</v>
      </c>
      <c r="K981">
        <v>15</v>
      </c>
      <c r="L981" t="s">
        <v>40</v>
      </c>
      <c r="M981" t="s">
        <v>5</v>
      </c>
      <c r="N981" t="s">
        <v>41</v>
      </c>
      <c r="O981" t="s">
        <v>54</v>
      </c>
      <c r="P981" t="s">
        <v>43</v>
      </c>
      <c r="Q981">
        <v>10.5</v>
      </c>
      <c r="R981">
        <v>4.5</v>
      </c>
      <c r="S981">
        <v>0</v>
      </c>
      <c r="U981">
        <v>9000000</v>
      </c>
      <c r="V981">
        <v>6300000</v>
      </c>
      <c r="W981">
        <v>2700000</v>
      </c>
      <c r="X981">
        <v>0</v>
      </c>
      <c r="Y981" t="s">
        <v>67</v>
      </c>
    </row>
    <row r="982" spans="1:25" x14ac:dyDescent="0.25">
      <c r="A982">
        <v>981</v>
      </c>
      <c r="B982">
        <v>61531</v>
      </c>
      <c r="C982">
        <v>0</v>
      </c>
      <c r="D982">
        <v>0</v>
      </c>
      <c r="E982" t="s">
        <v>409</v>
      </c>
      <c r="F982" t="s">
        <v>410</v>
      </c>
      <c r="G982">
        <v>1</v>
      </c>
      <c r="H982" s="6">
        <v>325000000</v>
      </c>
      <c r="I982" s="7">
        <v>45625</v>
      </c>
      <c r="J982" s="7">
        <v>45625</v>
      </c>
      <c r="K982">
        <v>15</v>
      </c>
      <c r="L982" t="s">
        <v>40</v>
      </c>
      <c r="M982" t="s">
        <v>5</v>
      </c>
      <c r="N982" t="s">
        <v>41</v>
      </c>
      <c r="O982" t="s">
        <v>77</v>
      </c>
      <c r="P982" t="s">
        <v>43</v>
      </c>
      <c r="Q982">
        <v>4.9000000000000004</v>
      </c>
      <c r="R982">
        <v>5.4</v>
      </c>
      <c r="S982">
        <v>4.7</v>
      </c>
      <c r="U982">
        <v>48750000</v>
      </c>
      <c r="V982">
        <v>15925000</v>
      </c>
      <c r="W982">
        <v>17550000</v>
      </c>
      <c r="X982">
        <v>15275000</v>
      </c>
      <c r="Y982" t="s">
        <v>112</v>
      </c>
    </row>
    <row r="983" spans="1:25" x14ac:dyDescent="0.25">
      <c r="A983">
        <v>982</v>
      </c>
      <c r="B983">
        <v>61523</v>
      </c>
      <c r="C983">
        <v>0</v>
      </c>
      <c r="D983">
        <v>0</v>
      </c>
      <c r="E983" t="s">
        <v>1455</v>
      </c>
      <c r="F983" t="s">
        <v>1456</v>
      </c>
      <c r="G983">
        <v>1</v>
      </c>
      <c r="H983" s="6">
        <v>5000000</v>
      </c>
      <c r="I983" s="7">
        <v>45625</v>
      </c>
      <c r="J983" s="7">
        <v>45625</v>
      </c>
      <c r="K983">
        <v>8</v>
      </c>
      <c r="L983" t="s">
        <v>40</v>
      </c>
      <c r="M983" t="s">
        <v>5</v>
      </c>
      <c r="N983" t="s">
        <v>41</v>
      </c>
      <c r="O983" t="s">
        <v>47</v>
      </c>
      <c r="P983" t="s">
        <v>43</v>
      </c>
      <c r="Q983">
        <v>8</v>
      </c>
      <c r="R983">
        <v>0</v>
      </c>
      <c r="S983">
        <v>0</v>
      </c>
      <c r="U983">
        <v>400000</v>
      </c>
      <c r="V983">
        <v>400000</v>
      </c>
      <c r="W983">
        <v>0</v>
      </c>
      <c r="X983">
        <v>0</v>
      </c>
      <c r="Y983" t="s">
        <v>109</v>
      </c>
    </row>
    <row r="984" spans="1:25" x14ac:dyDescent="0.25">
      <c r="A984">
        <v>983</v>
      </c>
      <c r="B984">
        <v>61517</v>
      </c>
      <c r="C984">
        <v>0</v>
      </c>
      <c r="D984">
        <v>0</v>
      </c>
      <c r="E984" t="s">
        <v>1457</v>
      </c>
      <c r="F984" t="s">
        <v>1458</v>
      </c>
      <c r="G984">
        <v>1</v>
      </c>
      <c r="H984" s="6">
        <v>3800000</v>
      </c>
      <c r="I984" s="7">
        <v>45625</v>
      </c>
      <c r="J984" s="7">
        <v>45625</v>
      </c>
      <c r="K984">
        <v>5</v>
      </c>
      <c r="L984" t="s">
        <v>40</v>
      </c>
      <c r="M984" t="s">
        <v>5</v>
      </c>
      <c r="N984" t="s">
        <v>41</v>
      </c>
      <c r="O984" t="s">
        <v>77</v>
      </c>
      <c r="P984" t="s">
        <v>43</v>
      </c>
      <c r="Q984">
        <v>5</v>
      </c>
      <c r="R984">
        <v>0</v>
      </c>
      <c r="S984">
        <v>0</v>
      </c>
      <c r="U984">
        <v>190000</v>
      </c>
      <c r="V984">
        <v>190000</v>
      </c>
      <c r="W984">
        <v>0</v>
      </c>
      <c r="X984">
        <v>0</v>
      </c>
      <c r="Y984" t="s">
        <v>44</v>
      </c>
    </row>
    <row r="985" spans="1:25" x14ac:dyDescent="0.25">
      <c r="A985">
        <v>984</v>
      </c>
      <c r="B985">
        <v>61519</v>
      </c>
      <c r="C985">
        <v>0</v>
      </c>
      <c r="D985">
        <v>0</v>
      </c>
      <c r="E985" t="s">
        <v>110</v>
      </c>
      <c r="F985" t="s">
        <v>111</v>
      </c>
      <c r="G985">
        <v>1</v>
      </c>
      <c r="H985" s="6">
        <v>3561017</v>
      </c>
      <c r="I985" s="7">
        <v>45625</v>
      </c>
      <c r="J985" s="7">
        <v>45625</v>
      </c>
      <c r="K985">
        <v>15</v>
      </c>
      <c r="L985" t="s">
        <v>40</v>
      </c>
      <c r="M985" t="s">
        <v>5</v>
      </c>
      <c r="N985" t="s">
        <v>41</v>
      </c>
      <c r="O985" t="s">
        <v>47</v>
      </c>
      <c r="P985" t="s">
        <v>43</v>
      </c>
      <c r="Q985">
        <v>8</v>
      </c>
      <c r="R985">
        <v>7</v>
      </c>
      <c r="S985">
        <v>0</v>
      </c>
      <c r="U985">
        <v>534153</v>
      </c>
      <c r="V985">
        <v>284881</v>
      </c>
      <c r="W985">
        <v>249271</v>
      </c>
      <c r="X985">
        <v>0</v>
      </c>
      <c r="Y985" t="s">
        <v>112</v>
      </c>
    </row>
    <row r="986" spans="1:25" x14ac:dyDescent="0.25">
      <c r="A986">
        <v>985</v>
      </c>
      <c r="B986">
        <v>58488</v>
      </c>
      <c r="C986">
        <v>0</v>
      </c>
      <c r="D986">
        <v>0</v>
      </c>
      <c r="E986" t="s">
        <v>1459</v>
      </c>
      <c r="F986" t="s">
        <v>1460</v>
      </c>
      <c r="G986">
        <v>1</v>
      </c>
      <c r="I986" s="7">
        <v>45625</v>
      </c>
      <c r="J986" s="7">
        <v>45625</v>
      </c>
      <c r="K986">
        <v>15</v>
      </c>
      <c r="L986" t="s">
        <v>40</v>
      </c>
      <c r="M986" t="s">
        <v>5</v>
      </c>
      <c r="N986" t="s">
        <v>41</v>
      </c>
      <c r="O986" t="s">
        <v>54</v>
      </c>
      <c r="P986" t="s">
        <v>43</v>
      </c>
      <c r="Q986">
        <v>3.3</v>
      </c>
      <c r="R986">
        <v>2.5</v>
      </c>
      <c r="S986">
        <v>9.1999999999999993</v>
      </c>
      <c r="U986">
        <v>0</v>
      </c>
      <c r="V986">
        <v>0</v>
      </c>
      <c r="W986">
        <v>0</v>
      </c>
      <c r="X986">
        <v>0</v>
      </c>
      <c r="Y986" t="s">
        <v>48</v>
      </c>
    </row>
    <row r="987" spans="1:25" x14ac:dyDescent="0.25">
      <c r="A987">
        <v>986</v>
      </c>
      <c r="B987">
        <v>61528</v>
      </c>
      <c r="C987">
        <v>0</v>
      </c>
      <c r="D987">
        <v>0</v>
      </c>
      <c r="E987" t="s">
        <v>155</v>
      </c>
      <c r="F987" t="s">
        <v>156</v>
      </c>
      <c r="G987">
        <v>1</v>
      </c>
      <c r="H987" s="6">
        <v>13000000</v>
      </c>
      <c r="I987" s="7">
        <v>45625</v>
      </c>
      <c r="J987" s="7">
        <v>45625</v>
      </c>
      <c r="K987">
        <v>15</v>
      </c>
      <c r="L987" t="s">
        <v>40</v>
      </c>
      <c r="M987" t="s">
        <v>5</v>
      </c>
      <c r="N987" t="s">
        <v>41</v>
      </c>
      <c r="O987" t="s">
        <v>77</v>
      </c>
      <c r="P987" t="s">
        <v>43</v>
      </c>
      <c r="Q987">
        <v>5</v>
      </c>
      <c r="R987">
        <v>10</v>
      </c>
      <c r="S987">
        <v>0</v>
      </c>
      <c r="U987">
        <v>1950000</v>
      </c>
      <c r="V987">
        <v>650000</v>
      </c>
      <c r="W987">
        <v>1300000</v>
      </c>
      <c r="X987">
        <v>0</v>
      </c>
      <c r="Y987" t="s">
        <v>72</v>
      </c>
    </row>
    <row r="988" spans="1:25" x14ac:dyDescent="0.25">
      <c r="A988">
        <v>987</v>
      </c>
      <c r="B988">
        <v>61532</v>
      </c>
      <c r="C988">
        <v>0</v>
      </c>
      <c r="D988">
        <v>0</v>
      </c>
      <c r="E988" t="s">
        <v>1461</v>
      </c>
      <c r="F988" t="s">
        <v>1462</v>
      </c>
      <c r="G988">
        <v>1</v>
      </c>
      <c r="H988" s="6">
        <v>400000</v>
      </c>
      <c r="I988" s="7">
        <v>45625</v>
      </c>
      <c r="J988" s="7">
        <v>45625</v>
      </c>
      <c r="K988">
        <v>10</v>
      </c>
      <c r="L988" t="s">
        <v>40</v>
      </c>
      <c r="M988" t="s">
        <v>8</v>
      </c>
      <c r="N988" t="s">
        <v>41</v>
      </c>
      <c r="O988" t="s">
        <v>347</v>
      </c>
      <c r="P988" t="s">
        <v>43</v>
      </c>
      <c r="Q988">
        <v>10</v>
      </c>
      <c r="R988">
        <v>0</v>
      </c>
      <c r="S988">
        <v>0</v>
      </c>
      <c r="U988">
        <v>40000</v>
      </c>
      <c r="V988">
        <v>40000</v>
      </c>
      <c r="W988">
        <v>0</v>
      </c>
      <c r="X988">
        <v>0</v>
      </c>
      <c r="Y988" t="s">
        <v>44</v>
      </c>
    </row>
    <row r="989" spans="1:25" x14ac:dyDescent="0.25">
      <c r="A989">
        <v>988</v>
      </c>
      <c r="B989">
        <v>61521</v>
      </c>
      <c r="C989">
        <v>0</v>
      </c>
      <c r="D989">
        <v>0</v>
      </c>
      <c r="E989" t="s">
        <v>1007</v>
      </c>
      <c r="F989" t="s">
        <v>1008</v>
      </c>
      <c r="G989">
        <v>1</v>
      </c>
      <c r="H989" s="6">
        <v>2423517</v>
      </c>
      <c r="I989" s="7">
        <v>45625</v>
      </c>
      <c r="J989" s="7">
        <v>45625</v>
      </c>
      <c r="K989">
        <v>7</v>
      </c>
      <c r="L989" t="s">
        <v>40</v>
      </c>
      <c r="M989" t="s">
        <v>5</v>
      </c>
      <c r="N989" t="s">
        <v>41</v>
      </c>
      <c r="O989" t="s">
        <v>57</v>
      </c>
      <c r="P989" t="s">
        <v>43</v>
      </c>
      <c r="Q989">
        <v>7</v>
      </c>
      <c r="R989">
        <v>0</v>
      </c>
      <c r="S989">
        <v>0</v>
      </c>
      <c r="U989">
        <v>169646</v>
      </c>
      <c r="V989">
        <v>169646</v>
      </c>
      <c r="W989">
        <v>0</v>
      </c>
      <c r="X989">
        <v>0</v>
      </c>
      <c r="Y989" t="s">
        <v>48</v>
      </c>
    </row>
    <row r="990" spans="1:25" x14ac:dyDescent="0.25">
      <c r="A990">
        <v>989</v>
      </c>
      <c r="B990">
        <v>61516</v>
      </c>
      <c r="C990">
        <v>0</v>
      </c>
      <c r="D990">
        <v>0</v>
      </c>
      <c r="E990" t="s">
        <v>209</v>
      </c>
      <c r="F990" t="s">
        <v>210</v>
      </c>
      <c r="G990">
        <v>1</v>
      </c>
      <c r="H990" s="6">
        <v>14000000</v>
      </c>
      <c r="I990" s="7">
        <v>45625</v>
      </c>
      <c r="J990" s="7">
        <v>45625</v>
      </c>
      <c r="K990">
        <v>15</v>
      </c>
      <c r="L990" t="s">
        <v>40</v>
      </c>
      <c r="M990" t="s">
        <v>5</v>
      </c>
      <c r="N990" t="s">
        <v>41</v>
      </c>
      <c r="O990" t="s">
        <v>77</v>
      </c>
      <c r="P990" t="s">
        <v>43</v>
      </c>
      <c r="Q990">
        <v>6</v>
      </c>
      <c r="R990">
        <v>9</v>
      </c>
      <c r="S990">
        <v>0</v>
      </c>
      <c r="U990">
        <v>2100000</v>
      </c>
      <c r="V990">
        <v>840000</v>
      </c>
      <c r="W990">
        <v>1260000</v>
      </c>
      <c r="X990">
        <v>0</v>
      </c>
      <c r="Y990" t="s">
        <v>72</v>
      </c>
    </row>
    <row r="991" spans="1:25" x14ac:dyDescent="0.25">
      <c r="A991">
        <v>990</v>
      </c>
      <c r="B991">
        <v>61518</v>
      </c>
      <c r="C991">
        <v>0</v>
      </c>
      <c r="D991">
        <v>0</v>
      </c>
      <c r="E991" t="s">
        <v>1463</v>
      </c>
      <c r="F991" t="s">
        <v>1464</v>
      </c>
      <c r="G991">
        <v>1</v>
      </c>
      <c r="H991" s="6">
        <v>86375404</v>
      </c>
      <c r="I991" s="7">
        <v>45625</v>
      </c>
      <c r="J991" s="7">
        <v>45625</v>
      </c>
      <c r="K991">
        <v>15</v>
      </c>
      <c r="L991" t="s">
        <v>40</v>
      </c>
      <c r="M991" t="s">
        <v>5</v>
      </c>
      <c r="N991" t="s">
        <v>41</v>
      </c>
      <c r="O991" t="s">
        <v>54</v>
      </c>
      <c r="P991" t="s">
        <v>43</v>
      </c>
      <c r="Q991">
        <v>3.3</v>
      </c>
      <c r="R991">
        <v>2.5</v>
      </c>
      <c r="S991">
        <v>9.1999999999999993</v>
      </c>
      <c r="U991">
        <v>12956311</v>
      </c>
      <c r="V991">
        <v>2850388</v>
      </c>
      <c r="W991">
        <v>2159385</v>
      </c>
      <c r="X991">
        <v>7946537</v>
      </c>
      <c r="Y991" t="s">
        <v>48</v>
      </c>
    </row>
    <row r="992" spans="1:25" x14ac:dyDescent="0.25">
      <c r="A992">
        <v>991</v>
      </c>
      <c r="B992">
        <v>61529</v>
      </c>
      <c r="C992">
        <v>0</v>
      </c>
      <c r="D992">
        <v>0</v>
      </c>
      <c r="E992" t="s">
        <v>348</v>
      </c>
      <c r="F992" t="s">
        <v>349</v>
      </c>
      <c r="G992">
        <v>1</v>
      </c>
      <c r="H992" s="6">
        <v>15000000</v>
      </c>
      <c r="I992" s="7">
        <v>45625</v>
      </c>
      <c r="J992" s="7">
        <v>45625</v>
      </c>
      <c r="K992">
        <v>15</v>
      </c>
      <c r="L992" t="s">
        <v>40</v>
      </c>
      <c r="M992" t="s">
        <v>5</v>
      </c>
      <c r="N992" t="s">
        <v>41</v>
      </c>
      <c r="O992" t="s">
        <v>77</v>
      </c>
      <c r="P992" t="s">
        <v>43</v>
      </c>
      <c r="Q992">
        <v>4.9000000000000004</v>
      </c>
      <c r="R992">
        <v>5.4</v>
      </c>
      <c r="S992">
        <v>4.7</v>
      </c>
      <c r="U992">
        <v>2250000</v>
      </c>
      <c r="V992">
        <v>735000</v>
      </c>
      <c r="W992">
        <v>810000</v>
      </c>
      <c r="X992">
        <v>705000</v>
      </c>
      <c r="Y992" t="s">
        <v>112</v>
      </c>
    </row>
    <row r="993" spans="1:25" x14ac:dyDescent="0.25">
      <c r="A993">
        <v>992</v>
      </c>
      <c r="B993">
        <v>61520</v>
      </c>
      <c r="C993">
        <v>0</v>
      </c>
      <c r="D993">
        <v>0</v>
      </c>
      <c r="E993" t="s">
        <v>1232</v>
      </c>
      <c r="F993" t="s">
        <v>1233</v>
      </c>
      <c r="G993">
        <v>1</v>
      </c>
      <c r="H993" s="6">
        <v>98656734</v>
      </c>
      <c r="I993" s="7">
        <v>45625</v>
      </c>
      <c r="J993" s="7">
        <v>45625</v>
      </c>
      <c r="K993">
        <v>15</v>
      </c>
      <c r="L993" t="s">
        <v>40</v>
      </c>
      <c r="M993" t="s">
        <v>5</v>
      </c>
      <c r="N993" t="s">
        <v>41</v>
      </c>
      <c r="O993" t="s">
        <v>54</v>
      </c>
      <c r="P993" t="s">
        <v>43</v>
      </c>
      <c r="Q993">
        <v>3.7</v>
      </c>
      <c r="R993">
        <v>11.3</v>
      </c>
      <c r="S993">
        <v>0</v>
      </c>
      <c r="U993">
        <v>14798510</v>
      </c>
      <c r="V993">
        <v>3650299</v>
      </c>
      <c r="W993">
        <v>11148211</v>
      </c>
      <c r="X993">
        <v>0</v>
      </c>
      <c r="Y993" t="s">
        <v>67</v>
      </c>
    </row>
    <row r="994" spans="1:25" x14ac:dyDescent="0.25">
      <c r="A994">
        <v>993</v>
      </c>
      <c r="B994">
        <v>61522</v>
      </c>
      <c r="C994">
        <v>0</v>
      </c>
      <c r="D994">
        <v>0</v>
      </c>
      <c r="E994" t="s">
        <v>1465</v>
      </c>
      <c r="F994" t="s">
        <v>1466</v>
      </c>
      <c r="G994">
        <v>1</v>
      </c>
      <c r="H994" s="6">
        <v>6101932</v>
      </c>
      <c r="I994" s="7">
        <v>45625</v>
      </c>
      <c r="J994" s="7">
        <v>45625</v>
      </c>
      <c r="K994">
        <v>5</v>
      </c>
      <c r="L994" t="s">
        <v>40</v>
      </c>
      <c r="M994" t="s">
        <v>8</v>
      </c>
      <c r="N994" t="s">
        <v>41</v>
      </c>
      <c r="O994" t="s">
        <v>347</v>
      </c>
      <c r="P994" t="s">
        <v>43</v>
      </c>
      <c r="Q994">
        <v>5</v>
      </c>
      <c r="R994">
        <v>0</v>
      </c>
      <c r="S994">
        <v>0</v>
      </c>
      <c r="U994">
        <v>305097</v>
      </c>
      <c r="V994">
        <v>305097</v>
      </c>
      <c r="W994">
        <v>0</v>
      </c>
      <c r="X994">
        <v>0</v>
      </c>
      <c r="Y994" t="s">
        <v>44</v>
      </c>
    </row>
    <row r="995" spans="1:25" x14ac:dyDescent="0.25">
      <c r="A995">
        <v>994</v>
      </c>
      <c r="B995">
        <v>61527</v>
      </c>
      <c r="C995">
        <v>0</v>
      </c>
      <c r="D995">
        <v>0</v>
      </c>
      <c r="E995" t="s">
        <v>842</v>
      </c>
      <c r="F995" t="s">
        <v>843</v>
      </c>
      <c r="G995">
        <v>1</v>
      </c>
      <c r="H995" s="6">
        <v>5000000</v>
      </c>
      <c r="I995" s="7">
        <v>45625</v>
      </c>
      <c r="J995" s="7">
        <v>45625</v>
      </c>
      <c r="K995">
        <v>10</v>
      </c>
      <c r="L995" t="s">
        <v>40</v>
      </c>
      <c r="M995" t="s">
        <v>5</v>
      </c>
      <c r="N995" t="s">
        <v>41</v>
      </c>
      <c r="O995" t="s">
        <v>77</v>
      </c>
      <c r="P995" t="s">
        <v>43</v>
      </c>
      <c r="Q995">
        <v>10</v>
      </c>
      <c r="R995">
        <v>0</v>
      </c>
      <c r="S995">
        <v>0</v>
      </c>
      <c r="U995">
        <v>500000</v>
      </c>
      <c r="V995">
        <v>500000</v>
      </c>
      <c r="W995">
        <v>0</v>
      </c>
      <c r="X995">
        <v>0</v>
      </c>
      <c r="Y995" t="s">
        <v>250</v>
      </c>
    </row>
    <row r="996" spans="1:25" x14ac:dyDescent="0.25">
      <c r="A996">
        <v>995</v>
      </c>
      <c r="B996">
        <v>61510</v>
      </c>
      <c r="C996">
        <v>0</v>
      </c>
      <c r="D996">
        <v>0</v>
      </c>
      <c r="E996" t="s">
        <v>1467</v>
      </c>
      <c r="F996" t="s">
        <v>1468</v>
      </c>
      <c r="G996">
        <v>1</v>
      </c>
      <c r="H996" s="6">
        <v>8042553</v>
      </c>
      <c r="I996" s="7">
        <v>45624</v>
      </c>
      <c r="J996" s="7">
        <v>45624</v>
      </c>
      <c r="K996">
        <v>6</v>
      </c>
      <c r="L996" t="s">
        <v>40</v>
      </c>
      <c r="M996" t="s">
        <v>5</v>
      </c>
      <c r="N996" t="s">
        <v>41</v>
      </c>
      <c r="O996" t="s">
        <v>54</v>
      </c>
      <c r="P996" t="s">
        <v>43</v>
      </c>
      <c r="Q996">
        <v>6</v>
      </c>
      <c r="R996">
        <v>0</v>
      </c>
      <c r="S996">
        <v>0</v>
      </c>
      <c r="U996">
        <v>482553</v>
      </c>
      <c r="V996">
        <v>482553</v>
      </c>
      <c r="W996">
        <v>0</v>
      </c>
      <c r="X996">
        <v>0</v>
      </c>
      <c r="Y996" t="s">
        <v>44</v>
      </c>
    </row>
    <row r="997" spans="1:25" x14ac:dyDescent="0.25">
      <c r="A997">
        <v>996</v>
      </c>
      <c r="B997">
        <v>61504</v>
      </c>
      <c r="C997">
        <v>0</v>
      </c>
      <c r="D997">
        <v>0</v>
      </c>
      <c r="E997" t="s">
        <v>1469</v>
      </c>
      <c r="F997" t="s">
        <v>1470</v>
      </c>
      <c r="G997">
        <v>1</v>
      </c>
      <c r="H997" s="6">
        <v>567007</v>
      </c>
      <c r="I997" s="7">
        <v>45624</v>
      </c>
      <c r="J997" s="7">
        <v>45624</v>
      </c>
      <c r="K997">
        <v>15</v>
      </c>
      <c r="L997" t="s">
        <v>40</v>
      </c>
      <c r="M997" t="s">
        <v>7</v>
      </c>
      <c r="N997" t="s">
        <v>41</v>
      </c>
      <c r="O997" t="s">
        <v>64</v>
      </c>
      <c r="P997" t="s">
        <v>43</v>
      </c>
      <c r="Q997">
        <v>15</v>
      </c>
      <c r="R997">
        <v>0</v>
      </c>
      <c r="S997">
        <v>0</v>
      </c>
      <c r="U997">
        <v>85051</v>
      </c>
      <c r="V997">
        <v>85051</v>
      </c>
      <c r="W997">
        <v>0</v>
      </c>
      <c r="X997">
        <v>0</v>
      </c>
      <c r="Y997" t="s">
        <v>48</v>
      </c>
    </row>
    <row r="998" spans="1:25" x14ac:dyDescent="0.25">
      <c r="A998">
        <v>997</v>
      </c>
      <c r="B998">
        <v>61512</v>
      </c>
      <c r="C998">
        <v>0</v>
      </c>
      <c r="D998">
        <v>0</v>
      </c>
      <c r="E998" t="s">
        <v>972</v>
      </c>
      <c r="F998" t="s">
        <v>973</v>
      </c>
      <c r="G998">
        <v>1</v>
      </c>
      <c r="H998" s="6">
        <v>842135</v>
      </c>
      <c r="I998" s="7">
        <v>45624</v>
      </c>
      <c r="J998" s="7">
        <v>45624</v>
      </c>
      <c r="K998">
        <v>8</v>
      </c>
      <c r="L998" t="s">
        <v>40</v>
      </c>
      <c r="M998" t="s">
        <v>7</v>
      </c>
      <c r="N998" t="s">
        <v>41</v>
      </c>
      <c r="O998" t="s">
        <v>64</v>
      </c>
      <c r="P998" t="s">
        <v>43</v>
      </c>
      <c r="Q998">
        <v>8</v>
      </c>
      <c r="R998">
        <v>0</v>
      </c>
      <c r="S998">
        <v>0</v>
      </c>
      <c r="U998">
        <v>67371</v>
      </c>
      <c r="V998">
        <v>67371</v>
      </c>
      <c r="W998">
        <v>0</v>
      </c>
      <c r="X998">
        <v>0</v>
      </c>
      <c r="Y998" t="s">
        <v>44</v>
      </c>
    </row>
    <row r="999" spans="1:25" x14ac:dyDescent="0.25">
      <c r="A999">
        <v>998</v>
      </c>
      <c r="B999">
        <v>61513</v>
      </c>
      <c r="C999">
        <v>0</v>
      </c>
      <c r="D999">
        <v>0</v>
      </c>
      <c r="E999" t="s">
        <v>972</v>
      </c>
      <c r="F999" t="s">
        <v>973</v>
      </c>
      <c r="G999">
        <v>1</v>
      </c>
      <c r="H999" s="6">
        <v>832396</v>
      </c>
      <c r="I999" s="7">
        <v>45624</v>
      </c>
      <c r="J999" s="7">
        <v>45624</v>
      </c>
      <c r="K999">
        <v>8</v>
      </c>
      <c r="L999" t="s">
        <v>40</v>
      </c>
      <c r="M999" t="s">
        <v>7</v>
      </c>
      <c r="N999" t="s">
        <v>41</v>
      </c>
      <c r="O999" t="s">
        <v>64</v>
      </c>
      <c r="P999" t="s">
        <v>43</v>
      </c>
      <c r="Q999">
        <v>8</v>
      </c>
      <c r="R999">
        <v>0</v>
      </c>
      <c r="S999">
        <v>0</v>
      </c>
      <c r="U999">
        <v>66592</v>
      </c>
      <c r="V999">
        <v>66592</v>
      </c>
      <c r="W999">
        <v>0</v>
      </c>
      <c r="X999">
        <v>0</v>
      </c>
      <c r="Y999" t="s">
        <v>44</v>
      </c>
    </row>
    <row r="1000" spans="1:25" x14ac:dyDescent="0.25">
      <c r="A1000">
        <v>999</v>
      </c>
      <c r="B1000">
        <v>61514</v>
      </c>
      <c r="C1000">
        <v>0</v>
      </c>
      <c r="D1000">
        <v>0</v>
      </c>
      <c r="E1000" t="s">
        <v>972</v>
      </c>
      <c r="F1000" t="s">
        <v>973</v>
      </c>
      <c r="G1000">
        <v>1</v>
      </c>
      <c r="H1000" s="6">
        <v>920525</v>
      </c>
      <c r="I1000" s="7">
        <v>45624</v>
      </c>
      <c r="J1000" s="7">
        <v>45624</v>
      </c>
      <c r="K1000">
        <v>8</v>
      </c>
      <c r="L1000" t="s">
        <v>40</v>
      </c>
      <c r="M1000" t="s">
        <v>7</v>
      </c>
      <c r="N1000" t="s">
        <v>41</v>
      </c>
      <c r="O1000" t="s">
        <v>64</v>
      </c>
      <c r="P1000" t="s">
        <v>43</v>
      </c>
      <c r="Q1000">
        <v>8</v>
      </c>
      <c r="R1000">
        <v>0</v>
      </c>
      <c r="S1000">
        <v>0</v>
      </c>
      <c r="U1000">
        <v>73642</v>
      </c>
      <c r="V1000">
        <v>73642</v>
      </c>
      <c r="W1000">
        <v>0</v>
      </c>
      <c r="X1000">
        <v>0</v>
      </c>
      <c r="Y1000" t="s">
        <v>44</v>
      </c>
    </row>
    <row r="1001" spans="1:25" x14ac:dyDescent="0.25">
      <c r="A1001">
        <v>1000</v>
      </c>
      <c r="B1001">
        <v>61511</v>
      </c>
      <c r="C1001">
        <v>0</v>
      </c>
      <c r="D1001">
        <v>0</v>
      </c>
      <c r="E1001" t="s">
        <v>1471</v>
      </c>
      <c r="F1001" t="s">
        <v>1472</v>
      </c>
      <c r="G1001">
        <v>1</v>
      </c>
      <c r="H1001" s="6">
        <v>28907731</v>
      </c>
      <c r="I1001" s="7">
        <v>45624</v>
      </c>
      <c r="J1001" s="7">
        <v>45624</v>
      </c>
      <c r="K1001">
        <v>15</v>
      </c>
      <c r="L1001" t="s">
        <v>40</v>
      </c>
      <c r="M1001" t="s">
        <v>5</v>
      </c>
      <c r="N1001" t="s">
        <v>41</v>
      </c>
      <c r="O1001" t="s">
        <v>47</v>
      </c>
      <c r="P1001" t="s">
        <v>43</v>
      </c>
      <c r="Q1001">
        <v>6</v>
      </c>
      <c r="R1001">
        <v>9</v>
      </c>
      <c r="S1001">
        <v>0</v>
      </c>
      <c r="U1001">
        <v>4336160</v>
      </c>
      <c r="V1001">
        <v>1734464</v>
      </c>
      <c r="W1001">
        <v>2601696</v>
      </c>
      <c r="X1001">
        <v>0</v>
      </c>
      <c r="Y1001" t="s">
        <v>444</v>
      </c>
    </row>
    <row r="1002" spans="1:25" x14ac:dyDescent="0.25">
      <c r="A1002">
        <v>1001</v>
      </c>
      <c r="B1002">
        <v>61494</v>
      </c>
      <c r="C1002">
        <v>0</v>
      </c>
      <c r="D1002">
        <v>0</v>
      </c>
      <c r="E1002" t="s">
        <v>1473</v>
      </c>
      <c r="F1002" t="s">
        <v>1474</v>
      </c>
      <c r="G1002">
        <v>1</v>
      </c>
      <c r="H1002" s="6">
        <v>58947</v>
      </c>
      <c r="I1002" s="7">
        <v>45623</v>
      </c>
      <c r="J1002" s="7">
        <v>45623</v>
      </c>
      <c r="K1002">
        <v>5</v>
      </c>
      <c r="L1002" t="s">
        <v>40</v>
      </c>
      <c r="M1002" t="s">
        <v>6</v>
      </c>
      <c r="N1002" t="s">
        <v>41</v>
      </c>
      <c r="O1002" t="s">
        <v>64</v>
      </c>
      <c r="P1002" t="s">
        <v>43</v>
      </c>
      <c r="Q1002">
        <v>5</v>
      </c>
      <c r="R1002">
        <v>0</v>
      </c>
      <c r="S1002">
        <v>0</v>
      </c>
      <c r="U1002">
        <v>2947</v>
      </c>
      <c r="V1002">
        <v>2947</v>
      </c>
      <c r="W1002">
        <v>0</v>
      </c>
      <c r="X1002">
        <v>0</v>
      </c>
      <c r="Y1002" t="s">
        <v>44</v>
      </c>
    </row>
    <row r="1003" spans="1:25" x14ac:dyDescent="0.25">
      <c r="A1003">
        <v>1002</v>
      </c>
      <c r="B1003">
        <v>61495</v>
      </c>
      <c r="C1003">
        <v>0</v>
      </c>
      <c r="D1003">
        <v>0</v>
      </c>
      <c r="E1003" t="s">
        <v>964</v>
      </c>
      <c r="F1003" t="s">
        <v>965</v>
      </c>
      <c r="G1003">
        <v>1</v>
      </c>
      <c r="H1003" s="6">
        <v>1237895</v>
      </c>
      <c r="I1003" s="7">
        <v>45623</v>
      </c>
      <c r="J1003" s="7">
        <v>45623</v>
      </c>
      <c r="K1003">
        <v>5</v>
      </c>
      <c r="L1003" t="s">
        <v>40</v>
      </c>
      <c r="M1003" t="s">
        <v>6</v>
      </c>
      <c r="N1003" t="s">
        <v>41</v>
      </c>
      <c r="O1003" t="s">
        <v>64</v>
      </c>
      <c r="P1003" t="s">
        <v>43</v>
      </c>
      <c r="Q1003">
        <v>5</v>
      </c>
      <c r="R1003">
        <v>0</v>
      </c>
      <c r="S1003">
        <v>0</v>
      </c>
      <c r="U1003">
        <v>61895</v>
      </c>
      <c r="V1003">
        <v>61895</v>
      </c>
      <c r="W1003">
        <v>0</v>
      </c>
      <c r="X1003">
        <v>0</v>
      </c>
      <c r="Y1003" t="s">
        <v>44</v>
      </c>
    </row>
    <row r="1004" spans="1:25" x14ac:dyDescent="0.25">
      <c r="A1004">
        <v>1003</v>
      </c>
      <c r="B1004">
        <v>61492</v>
      </c>
      <c r="C1004">
        <v>0</v>
      </c>
      <c r="D1004">
        <v>0</v>
      </c>
      <c r="E1004" t="s">
        <v>393</v>
      </c>
      <c r="F1004" t="s">
        <v>394</v>
      </c>
      <c r="G1004">
        <v>1</v>
      </c>
      <c r="H1004" s="6">
        <v>6212974</v>
      </c>
      <c r="I1004" s="7">
        <v>45623</v>
      </c>
      <c r="J1004" s="7">
        <v>45623</v>
      </c>
      <c r="K1004">
        <v>8</v>
      </c>
      <c r="L1004" t="s">
        <v>40</v>
      </c>
      <c r="M1004" t="s">
        <v>5</v>
      </c>
      <c r="N1004" t="s">
        <v>41</v>
      </c>
      <c r="O1004" t="s">
        <v>57</v>
      </c>
      <c r="P1004" t="s">
        <v>43</v>
      </c>
      <c r="Q1004">
        <v>8</v>
      </c>
      <c r="R1004">
        <v>0</v>
      </c>
      <c r="S1004">
        <v>0</v>
      </c>
      <c r="U1004">
        <v>497038</v>
      </c>
      <c r="V1004">
        <v>497038</v>
      </c>
      <c r="W1004">
        <v>0</v>
      </c>
      <c r="X1004">
        <v>0</v>
      </c>
      <c r="Y1004" t="s">
        <v>44</v>
      </c>
    </row>
    <row r="1005" spans="1:25" x14ac:dyDescent="0.25">
      <c r="A1005">
        <v>1004</v>
      </c>
      <c r="B1005">
        <v>61497</v>
      </c>
      <c r="C1005">
        <v>0</v>
      </c>
      <c r="D1005">
        <v>0</v>
      </c>
      <c r="E1005" t="s">
        <v>1475</v>
      </c>
      <c r="F1005" t="s">
        <v>1476</v>
      </c>
      <c r="G1005">
        <v>1</v>
      </c>
      <c r="H1005" s="6">
        <v>134867</v>
      </c>
      <c r="I1005" s="7">
        <v>45623</v>
      </c>
      <c r="J1005" s="7">
        <v>45623</v>
      </c>
      <c r="K1005">
        <v>7</v>
      </c>
      <c r="L1005" t="s">
        <v>40</v>
      </c>
      <c r="M1005" t="s">
        <v>5</v>
      </c>
      <c r="N1005" t="s">
        <v>41</v>
      </c>
      <c r="O1005" t="s">
        <v>47</v>
      </c>
      <c r="P1005" t="s">
        <v>43</v>
      </c>
      <c r="Q1005">
        <v>7</v>
      </c>
      <c r="R1005">
        <v>0</v>
      </c>
      <c r="S1005">
        <v>0</v>
      </c>
      <c r="U1005">
        <v>9441</v>
      </c>
      <c r="V1005">
        <v>9441</v>
      </c>
      <c r="W1005">
        <v>0</v>
      </c>
      <c r="X1005">
        <v>0</v>
      </c>
      <c r="Y1005" t="s">
        <v>48</v>
      </c>
    </row>
    <row r="1006" spans="1:25" x14ac:dyDescent="0.25">
      <c r="A1006">
        <v>1005</v>
      </c>
      <c r="B1006">
        <v>61498</v>
      </c>
      <c r="C1006">
        <v>0</v>
      </c>
      <c r="D1006">
        <v>0</v>
      </c>
      <c r="E1006" t="s">
        <v>1477</v>
      </c>
      <c r="F1006" t="s">
        <v>1478</v>
      </c>
      <c r="G1006">
        <v>1</v>
      </c>
      <c r="H1006" s="6">
        <v>497143</v>
      </c>
      <c r="I1006" s="7">
        <v>45623</v>
      </c>
      <c r="J1006" s="7">
        <v>45623</v>
      </c>
      <c r="K1006">
        <v>6</v>
      </c>
      <c r="L1006" t="s">
        <v>40</v>
      </c>
      <c r="M1006" t="s">
        <v>5</v>
      </c>
      <c r="N1006" t="s">
        <v>41</v>
      </c>
      <c r="O1006" t="s">
        <v>47</v>
      </c>
      <c r="P1006" t="s">
        <v>43</v>
      </c>
      <c r="Q1006">
        <v>6</v>
      </c>
      <c r="R1006">
        <v>0</v>
      </c>
      <c r="S1006">
        <v>0</v>
      </c>
      <c r="U1006">
        <v>29829</v>
      </c>
      <c r="V1006">
        <v>29829</v>
      </c>
      <c r="W1006">
        <v>0</v>
      </c>
      <c r="X1006">
        <v>0</v>
      </c>
      <c r="Y1006" t="s">
        <v>72</v>
      </c>
    </row>
    <row r="1007" spans="1:25" x14ac:dyDescent="0.25">
      <c r="A1007">
        <v>1006</v>
      </c>
      <c r="B1007">
        <v>61499</v>
      </c>
      <c r="C1007">
        <v>0</v>
      </c>
      <c r="D1007">
        <v>0</v>
      </c>
      <c r="E1007" t="s">
        <v>1077</v>
      </c>
      <c r="F1007" t="s">
        <v>1078</v>
      </c>
      <c r="G1007">
        <v>1</v>
      </c>
      <c r="H1007" s="6">
        <v>4742157</v>
      </c>
      <c r="I1007" s="7">
        <v>45623</v>
      </c>
      <c r="J1007" s="7">
        <v>45623</v>
      </c>
      <c r="K1007">
        <v>15</v>
      </c>
      <c r="L1007" t="s">
        <v>40</v>
      </c>
      <c r="M1007" t="s">
        <v>9</v>
      </c>
      <c r="N1007" t="s">
        <v>41</v>
      </c>
      <c r="O1007" t="s">
        <v>42</v>
      </c>
      <c r="P1007" t="s">
        <v>43</v>
      </c>
      <c r="Q1007">
        <v>6</v>
      </c>
      <c r="R1007">
        <v>9</v>
      </c>
      <c r="S1007">
        <v>0</v>
      </c>
      <c r="U1007">
        <v>711324</v>
      </c>
      <c r="V1007">
        <v>284529</v>
      </c>
      <c r="W1007">
        <v>426794</v>
      </c>
      <c r="X1007">
        <v>0</v>
      </c>
      <c r="Y1007" t="s">
        <v>109</v>
      </c>
    </row>
    <row r="1008" spans="1:25" x14ac:dyDescent="0.25">
      <c r="A1008">
        <v>1007</v>
      </c>
      <c r="B1008">
        <v>61500</v>
      </c>
      <c r="C1008">
        <v>0</v>
      </c>
      <c r="D1008">
        <v>0</v>
      </c>
      <c r="E1008" t="s">
        <v>1077</v>
      </c>
      <c r="F1008" t="s">
        <v>1078</v>
      </c>
      <c r="G1008">
        <v>1</v>
      </c>
      <c r="H1008" s="6">
        <v>7000000</v>
      </c>
      <c r="I1008" s="7">
        <v>45623</v>
      </c>
      <c r="J1008" s="7">
        <v>45623</v>
      </c>
      <c r="K1008">
        <v>15</v>
      </c>
      <c r="L1008" t="s">
        <v>40</v>
      </c>
      <c r="M1008" t="s">
        <v>9</v>
      </c>
      <c r="N1008" t="s">
        <v>41</v>
      </c>
      <c r="O1008" t="s">
        <v>42</v>
      </c>
      <c r="P1008" t="s">
        <v>43</v>
      </c>
      <c r="Q1008">
        <v>6</v>
      </c>
      <c r="R1008">
        <v>9</v>
      </c>
      <c r="S1008">
        <v>0</v>
      </c>
      <c r="U1008">
        <v>1050000</v>
      </c>
      <c r="V1008">
        <v>420000</v>
      </c>
      <c r="W1008">
        <v>630000</v>
      </c>
      <c r="X1008">
        <v>0</v>
      </c>
      <c r="Y1008" t="s">
        <v>109</v>
      </c>
    </row>
    <row r="1009" spans="1:25" x14ac:dyDescent="0.25">
      <c r="A1009">
        <v>1008</v>
      </c>
      <c r="B1009">
        <v>61503</v>
      </c>
      <c r="C1009">
        <v>0</v>
      </c>
      <c r="D1009">
        <v>0</v>
      </c>
      <c r="E1009" t="s">
        <v>1479</v>
      </c>
      <c r="F1009" t="s">
        <v>1480</v>
      </c>
      <c r="G1009">
        <v>1</v>
      </c>
      <c r="H1009" s="6">
        <v>7564337</v>
      </c>
      <c r="I1009" s="7">
        <v>45623</v>
      </c>
      <c r="J1009" s="7">
        <v>45623</v>
      </c>
      <c r="K1009" t="s">
        <v>1481</v>
      </c>
      <c r="L1009" t="s">
        <v>40</v>
      </c>
      <c r="M1009" t="s">
        <v>5</v>
      </c>
      <c r="N1009" t="s">
        <v>41</v>
      </c>
      <c r="O1009" t="s">
        <v>57</v>
      </c>
      <c r="P1009" t="s">
        <v>43</v>
      </c>
      <c r="Q1009">
        <v>1.5</v>
      </c>
      <c r="R1009">
        <v>0</v>
      </c>
      <c r="S1009">
        <v>0</v>
      </c>
      <c r="U1009">
        <v>113465</v>
      </c>
      <c r="V1009">
        <v>113465</v>
      </c>
      <c r="W1009">
        <v>0</v>
      </c>
      <c r="X1009">
        <v>0</v>
      </c>
      <c r="Y1009" t="s">
        <v>48</v>
      </c>
    </row>
    <row r="1010" spans="1:25" x14ac:dyDescent="0.25">
      <c r="A1010">
        <v>1009</v>
      </c>
      <c r="B1010">
        <v>61502</v>
      </c>
      <c r="C1010">
        <v>0</v>
      </c>
      <c r="D1010">
        <v>0</v>
      </c>
      <c r="E1010" t="s">
        <v>1482</v>
      </c>
      <c r="F1010" t="s">
        <v>1483</v>
      </c>
      <c r="G1010">
        <v>1</v>
      </c>
      <c r="H1010" s="6">
        <v>578723</v>
      </c>
      <c r="I1010" s="7">
        <v>45623</v>
      </c>
      <c r="J1010" s="7">
        <v>45623</v>
      </c>
      <c r="K1010">
        <v>6</v>
      </c>
      <c r="L1010" t="s">
        <v>40</v>
      </c>
      <c r="M1010" t="s">
        <v>5</v>
      </c>
      <c r="N1010" t="s">
        <v>41</v>
      </c>
      <c r="O1010" t="s">
        <v>77</v>
      </c>
      <c r="P1010" t="s">
        <v>43</v>
      </c>
      <c r="Q1010">
        <v>6</v>
      </c>
      <c r="R1010">
        <v>0</v>
      </c>
      <c r="S1010">
        <v>0</v>
      </c>
      <c r="U1010">
        <v>34723</v>
      </c>
      <c r="V1010">
        <v>34723</v>
      </c>
      <c r="W1010">
        <v>0</v>
      </c>
      <c r="X1010">
        <v>0</v>
      </c>
      <c r="Y1010" t="s">
        <v>48</v>
      </c>
    </row>
    <row r="1011" spans="1:25" x14ac:dyDescent="0.25">
      <c r="A1011">
        <v>1010</v>
      </c>
      <c r="B1011">
        <v>61493</v>
      </c>
      <c r="C1011">
        <v>0</v>
      </c>
      <c r="D1011">
        <v>0</v>
      </c>
      <c r="E1011" t="s">
        <v>1484</v>
      </c>
      <c r="F1011" t="s">
        <v>1485</v>
      </c>
      <c r="G1011">
        <v>1</v>
      </c>
      <c r="H1011" s="6">
        <v>3500000</v>
      </c>
      <c r="I1011" s="7">
        <v>45623</v>
      </c>
      <c r="J1011" s="7">
        <v>45623</v>
      </c>
      <c r="K1011">
        <v>4</v>
      </c>
      <c r="L1011" t="s">
        <v>40</v>
      </c>
      <c r="M1011" t="s">
        <v>5</v>
      </c>
      <c r="N1011" t="s">
        <v>41</v>
      </c>
      <c r="O1011" t="s">
        <v>47</v>
      </c>
      <c r="P1011" t="s">
        <v>43</v>
      </c>
      <c r="Q1011">
        <v>4</v>
      </c>
      <c r="R1011">
        <v>0</v>
      </c>
      <c r="S1011">
        <v>0</v>
      </c>
      <c r="U1011">
        <v>140000</v>
      </c>
      <c r="V1011">
        <v>140000</v>
      </c>
      <c r="W1011">
        <v>0</v>
      </c>
      <c r="X1011">
        <v>0</v>
      </c>
      <c r="Y1011" t="s">
        <v>109</v>
      </c>
    </row>
    <row r="1012" spans="1:25" x14ac:dyDescent="0.25">
      <c r="A1012">
        <v>1011</v>
      </c>
      <c r="B1012">
        <v>61501</v>
      </c>
      <c r="C1012">
        <v>0</v>
      </c>
      <c r="D1012">
        <v>0</v>
      </c>
      <c r="E1012" t="s">
        <v>1486</v>
      </c>
      <c r="F1012" t="s">
        <v>1487</v>
      </c>
      <c r="G1012">
        <v>1</v>
      </c>
      <c r="H1012" s="6">
        <v>1733524</v>
      </c>
      <c r="I1012" s="7">
        <v>45623</v>
      </c>
      <c r="J1012" s="7">
        <v>45623</v>
      </c>
      <c r="K1012">
        <v>7</v>
      </c>
      <c r="L1012" t="s">
        <v>40</v>
      </c>
      <c r="M1012" t="s">
        <v>5</v>
      </c>
      <c r="N1012" t="s">
        <v>41</v>
      </c>
      <c r="O1012" t="s">
        <v>47</v>
      </c>
      <c r="P1012" t="s">
        <v>43</v>
      </c>
      <c r="Q1012">
        <v>7</v>
      </c>
      <c r="R1012">
        <v>0</v>
      </c>
      <c r="S1012">
        <v>0</v>
      </c>
      <c r="U1012">
        <v>121347</v>
      </c>
      <c r="V1012">
        <v>121347</v>
      </c>
      <c r="W1012">
        <v>0</v>
      </c>
      <c r="X1012">
        <v>0</v>
      </c>
      <c r="Y1012" t="s">
        <v>72</v>
      </c>
    </row>
    <row r="1013" spans="1:25" x14ac:dyDescent="0.25">
      <c r="A1013">
        <v>1012</v>
      </c>
      <c r="B1013">
        <v>61496</v>
      </c>
      <c r="C1013">
        <v>0</v>
      </c>
      <c r="D1013">
        <v>0</v>
      </c>
      <c r="E1013" t="s">
        <v>427</v>
      </c>
      <c r="F1013" t="s">
        <v>428</v>
      </c>
      <c r="G1013">
        <v>1</v>
      </c>
      <c r="H1013" s="6">
        <v>9898</v>
      </c>
      <c r="I1013" s="7">
        <v>45623</v>
      </c>
      <c r="J1013" s="7">
        <v>45623</v>
      </c>
      <c r="K1013">
        <v>13</v>
      </c>
      <c r="L1013" t="s">
        <v>40</v>
      </c>
      <c r="M1013" t="s">
        <v>3</v>
      </c>
      <c r="N1013" t="s">
        <v>41</v>
      </c>
      <c r="O1013" t="s">
        <v>51</v>
      </c>
      <c r="P1013" t="s">
        <v>43</v>
      </c>
      <c r="Q1013">
        <v>13</v>
      </c>
      <c r="R1013">
        <v>0</v>
      </c>
      <c r="S1013">
        <v>0</v>
      </c>
      <c r="U1013">
        <v>1287</v>
      </c>
      <c r="V1013">
        <v>1287</v>
      </c>
      <c r="W1013">
        <v>0</v>
      </c>
      <c r="X1013">
        <v>0</v>
      </c>
      <c r="Y1013" t="s">
        <v>81</v>
      </c>
    </row>
    <row r="1014" spans="1:25" x14ac:dyDescent="0.25">
      <c r="A1014">
        <v>1013</v>
      </c>
      <c r="B1014">
        <v>61480</v>
      </c>
      <c r="C1014">
        <v>0</v>
      </c>
      <c r="D1014">
        <v>0</v>
      </c>
      <c r="E1014" t="s">
        <v>1488</v>
      </c>
      <c r="F1014" t="s">
        <v>1489</v>
      </c>
      <c r="G1014">
        <v>1</v>
      </c>
      <c r="H1014" s="6">
        <v>2500000</v>
      </c>
      <c r="I1014" s="7">
        <v>45622</v>
      </c>
      <c r="J1014" s="7">
        <v>45622</v>
      </c>
      <c r="K1014">
        <v>15</v>
      </c>
      <c r="L1014" t="s">
        <v>40</v>
      </c>
      <c r="M1014" t="s">
        <v>5</v>
      </c>
      <c r="N1014" t="s">
        <v>41</v>
      </c>
      <c r="O1014" t="s">
        <v>47</v>
      </c>
      <c r="P1014" t="s">
        <v>43</v>
      </c>
      <c r="Q1014">
        <v>6</v>
      </c>
      <c r="R1014">
        <v>9</v>
      </c>
      <c r="S1014">
        <v>0</v>
      </c>
      <c r="U1014">
        <v>375000</v>
      </c>
      <c r="V1014">
        <v>150000</v>
      </c>
      <c r="W1014">
        <v>225000</v>
      </c>
      <c r="X1014">
        <v>0</v>
      </c>
      <c r="Y1014" t="s">
        <v>48</v>
      </c>
    </row>
    <row r="1015" spans="1:25" x14ac:dyDescent="0.25">
      <c r="A1015">
        <v>1014</v>
      </c>
      <c r="B1015">
        <v>61479</v>
      </c>
      <c r="C1015">
        <v>0</v>
      </c>
      <c r="D1015">
        <v>0</v>
      </c>
      <c r="E1015" t="s">
        <v>1357</v>
      </c>
      <c r="F1015" t="s">
        <v>1358</v>
      </c>
      <c r="G1015">
        <v>1</v>
      </c>
      <c r="H1015" s="6">
        <v>21233648</v>
      </c>
      <c r="I1015" s="7">
        <v>45622</v>
      </c>
      <c r="J1015" s="7">
        <v>45622</v>
      </c>
      <c r="K1015">
        <v>15</v>
      </c>
      <c r="L1015" t="s">
        <v>40</v>
      </c>
      <c r="M1015" t="s">
        <v>5</v>
      </c>
      <c r="N1015" t="s">
        <v>41</v>
      </c>
      <c r="O1015" t="s">
        <v>47</v>
      </c>
      <c r="P1015" t="s">
        <v>43</v>
      </c>
      <c r="Q1015">
        <v>2</v>
      </c>
      <c r="R1015">
        <v>13</v>
      </c>
      <c r="S1015">
        <v>0</v>
      </c>
      <c r="U1015">
        <v>3185047</v>
      </c>
      <c r="V1015">
        <v>424673</v>
      </c>
      <c r="W1015">
        <v>2760374</v>
      </c>
      <c r="X1015">
        <v>0</v>
      </c>
      <c r="Y1015" t="s">
        <v>250</v>
      </c>
    </row>
    <row r="1016" spans="1:25" x14ac:dyDescent="0.25">
      <c r="A1016">
        <v>1015</v>
      </c>
      <c r="B1016">
        <v>61490</v>
      </c>
      <c r="C1016">
        <v>0</v>
      </c>
      <c r="D1016">
        <v>0</v>
      </c>
      <c r="E1016" t="s">
        <v>1127</v>
      </c>
      <c r="F1016" t="s">
        <v>1128</v>
      </c>
      <c r="G1016">
        <v>1</v>
      </c>
      <c r="H1016" s="6">
        <v>2761868</v>
      </c>
      <c r="I1016" s="7">
        <v>45622</v>
      </c>
      <c r="J1016" s="7">
        <v>45622</v>
      </c>
      <c r="K1016">
        <v>8</v>
      </c>
      <c r="L1016" t="s">
        <v>40</v>
      </c>
      <c r="M1016" t="s">
        <v>9</v>
      </c>
      <c r="N1016" t="s">
        <v>41</v>
      </c>
      <c r="O1016" t="s">
        <v>42</v>
      </c>
      <c r="P1016" t="s">
        <v>43</v>
      </c>
      <c r="Q1016">
        <v>8</v>
      </c>
      <c r="R1016">
        <v>0</v>
      </c>
      <c r="S1016">
        <v>0</v>
      </c>
      <c r="U1016">
        <v>220949</v>
      </c>
      <c r="V1016">
        <v>220949</v>
      </c>
      <c r="W1016">
        <v>0</v>
      </c>
      <c r="X1016">
        <v>0</v>
      </c>
      <c r="Y1016" t="s">
        <v>109</v>
      </c>
    </row>
    <row r="1017" spans="1:25" x14ac:dyDescent="0.25">
      <c r="A1017">
        <v>1016</v>
      </c>
      <c r="B1017">
        <v>61489</v>
      </c>
      <c r="C1017">
        <v>0</v>
      </c>
      <c r="D1017">
        <v>0</v>
      </c>
      <c r="E1017" t="s">
        <v>642</v>
      </c>
      <c r="F1017" t="s">
        <v>643</v>
      </c>
      <c r="G1017">
        <v>1</v>
      </c>
      <c r="H1017" s="6">
        <v>10771604</v>
      </c>
      <c r="I1017" s="7">
        <v>45622</v>
      </c>
      <c r="J1017" s="7">
        <v>45622</v>
      </c>
      <c r="K1017">
        <v>8</v>
      </c>
      <c r="L1017" t="s">
        <v>40</v>
      </c>
      <c r="M1017" t="s">
        <v>5</v>
      </c>
      <c r="N1017" t="s">
        <v>41</v>
      </c>
      <c r="O1017" t="s">
        <v>77</v>
      </c>
      <c r="P1017" t="s">
        <v>43</v>
      </c>
      <c r="Q1017">
        <v>8</v>
      </c>
      <c r="R1017">
        <v>0</v>
      </c>
      <c r="S1017">
        <v>0</v>
      </c>
      <c r="U1017">
        <v>861728</v>
      </c>
      <c r="V1017">
        <v>861728</v>
      </c>
      <c r="W1017">
        <v>0</v>
      </c>
      <c r="X1017">
        <v>0</v>
      </c>
      <c r="Y1017" t="s">
        <v>250</v>
      </c>
    </row>
    <row r="1018" spans="1:25" x14ac:dyDescent="0.25">
      <c r="A1018">
        <v>1017</v>
      </c>
      <c r="B1018">
        <v>61508</v>
      </c>
      <c r="C1018">
        <v>0</v>
      </c>
      <c r="D1018">
        <v>0</v>
      </c>
      <c r="E1018" t="s">
        <v>1449</v>
      </c>
      <c r="F1018" t="s">
        <v>1450</v>
      </c>
      <c r="G1018">
        <v>1</v>
      </c>
      <c r="H1018" s="6">
        <v>7138955</v>
      </c>
      <c r="I1018" s="7">
        <v>45622</v>
      </c>
      <c r="J1018" s="7">
        <v>45622</v>
      </c>
      <c r="K1018">
        <v>6</v>
      </c>
      <c r="L1018" t="s">
        <v>40</v>
      </c>
      <c r="M1018" t="s">
        <v>5</v>
      </c>
      <c r="N1018" t="s">
        <v>41</v>
      </c>
      <c r="O1018" t="s">
        <v>47</v>
      </c>
      <c r="P1018" t="s">
        <v>43</v>
      </c>
      <c r="Q1018">
        <v>6</v>
      </c>
      <c r="R1018">
        <v>0</v>
      </c>
      <c r="S1018">
        <v>0</v>
      </c>
      <c r="U1018">
        <v>428337</v>
      </c>
      <c r="V1018">
        <v>428337</v>
      </c>
      <c r="W1018">
        <v>0</v>
      </c>
      <c r="X1018">
        <v>0</v>
      </c>
      <c r="Y1018" t="s">
        <v>48</v>
      </c>
    </row>
    <row r="1019" spans="1:25" x14ac:dyDescent="0.25">
      <c r="A1019">
        <v>1018</v>
      </c>
      <c r="B1019">
        <v>61509</v>
      </c>
      <c r="C1019">
        <v>0</v>
      </c>
      <c r="D1019">
        <v>0</v>
      </c>
      <c r="E1019" t="s">
        <v>1449</v>
      </c>
      <c r="F1019" t="s">
        <v>1450</v>
      </c>
      <c r="G1019">
        <v>1</v>
      </c>
      <c r="H1019" s="6">
        <v>4867021</v>
      </c>
      <c r="I1019" s="7">
        <v>45622</v>
      </c>
      <c r="J1019" s="7">
        <v>45622</v>
      </c>
      <c r="K1019">
        <v>6</v>
      </c>
      <c r="L1019" t="s">
        <v>459</v>
      </c>
      <c r="M1019" t="s">
        <v>5</v>
      </c>
      <c r="N1019" t="s">
        <v>41</v>
      </c>
      <c r="O1019" t="s">
        <v>47</v>
      </c>
      <c r="P1019" t="s">
        <v>43</v>
      </c>
      <c r="Q1019">
        <v>6</v>
      </c>
      <c r="R1019">
        <v>0</v>
      </c>
      <c r="S1019">
        <v>0</v>
      </c>
      <c r="U1019">
        <v>292021</v>
      </c>
      <c r="V1019">
        <v>292021</v>
      </c>
      <c r="W1019">
        <v>0</v>
      </c>
      <c r="X1019">
        <v>0</v>
      </c>
      <c r="Y1019" t="s">
        <v>48</v>
      </c>
    </row>
    <row r="1020" spans="1:25" x14ac:dyDescent="0.25">
      <c r="A1020">
        <v>1019</v>
      </c>
      <c r="B1020">
        <v>61481</v>
      </c>
      <c r="C1020">
        <v>0</v>
      </c>
      <c r="D1020">
        <v>0</v>
      </c>
      <c r="E1020" t="s">
        <v>1490</v>
      </c>
      <c r="F1020" t="s">
        <v>1491</v>
      </c>
      <c r="G1020">
        <v>1</v>
      </c>
      <c r="H1020" s="6">
        <v>5000000</v>
      </c>
      <c r="I1020" s="7">
        <v>45622</v>
      </c>
      <c r="J1020" s="7">
        <v>45622</v>
      </c>
      <c r="K1020">
        <v>15</v>
      </c>
      <c r="L1020" t="s">
        <v>40</v>
      </c>
      <c r="M1020" t="s">
        <v>5</v>
      </c>
      <c r="N1020" t="s">
        <v>41</v>
      </c>
      <c r="O1020" t="s">
        <v>47</v>
      </c>
      <c r="P1020" t="s">
        <v>43</v>
      </c>
      <c r="Q1020">
        <v>6</v>
      </c>
      <c r="R1020">
        <v>9</v>
      </c>
      <c r="S1020">
        <v>0</v>
      </c>
      <c r="U1020">
        <v>750000</v>
      </c>
      <c r="V1020">
        <v>300000</v>
      </c>
      <c r="W1020">
        <v>450000</v>
      </c>
      <c r="X1020">
        <v>0</v>
      </c>
      <c r="Y1020" t="s">
        <v>48</v>
      </c>
    </row>
    <row r="1021" spans="1:25" x14ac:dyDescent="0.25">
      <c r="A1021">
        <v>1020</v>
      </c>
      <c r="B1021">
        <v>61506</v>
      </c>
      <c r="C1021">
        <v>0</v>
      </c>
      <c r="D1021">
        <v>0</v>
      </c>
      <c r="E1021" t="s">
        <v>368</v>
      </c>
      <c r="F1021" t="s">
        <v>369</v>
      </c>
      <c r="G1021">
        <v>1</v>
      </c>
      <c r="H1021" s="6">
        <v>9898</v>
      </c>
      <c r="I1021" s="7">
        <v>45622</v>
      </c>
      <c r="J1021" s="7">
        <v>45622</v>
      </c>
      <c r="K1021">
        <v>13</v>
      </c>
      <c r="L1021" t="s">
        <v>40</v>
      </c>
      <c r="M1021" t="s">
        <v>3</v>
      </c>
      <c r="N1021" t="s">
        <v>41</v>
      </c>
      <c r="O1021" t="s">
        <v>51</v>
      </c>
      <c r="P1021" t="s">
        <v>43</v>
      </c>
      <c r="Q1021">
        <v>13</v>
      </c>
      <c r="R1021">
        <v>0</v>
      </c>
      <c r="S1021">
        <v>0</v>
      </c>
      <c r="U1021">
        <v>1287</v>
      </c>
      <c r="V1021">
        <v>1287</v>
      </c>
      <c r="W1021">
        <v>0</v>
      </c>
      <c r="X1021">
        <v>0</v>
      </c>
      <c r="Y1021" t="s">
        <v>48</v>
      </c>
    </row>
    <row r="1022" spans="1:25" x14ac:dyDescent="0.25">
      <c r="A1022">
        <v>1021</v>
      </c>
      <c r="B1022">
        <v>61482</v>
      </c>
      <c r="C1022">
        <v>0</v>
      </c>
      <c r="D1022">
        <v>0</v>
      </c>
      <c r="E1022" t="s">
        <v>1361</v>
      </c>
      <c r="F1022" t="s">
        <v>1362</v>
      </c>
      <c r="G1022">
        <v>1</v>
      </c>
      <c r="H1022" s="6">
        <v>6959118</v>
      </c>
      <c r="I1022" s="7">
        <v>45622</v>
      </c>
      <c r="J1022" s="7">
        <v>45622</v>
      </c>
      <c r="K1022">
        <v>15</v>
      </c>
      <c r="L1022" t="s">
        <v>40</v>
      </c>
      <c r="M1022" t="s">
        <v>5</v>
      </c>
      <c r="N1022" t="s">
        <v>41</v>
      </c>
      <c r="O1022" t="s">
        <v>47</v>
      </c>
      <c r="P1022" t="s">
        <v>43</v>
      </c>
      <c r="Q1022">
        <v>2</v>
      </c>
      <c r="R1022">
        <v>13</v>
      </c>
      <c r="S1022">
        <v>0</v>
      </c>
      <c r="U1022">
        <v>1043868</v>
      </c>
      <c r="V1022">
        <v>139182</v>
      </c>
      <c r="W1022">
        <v>904685</v>
      </c>
      <c r="X1022">
        <v>0</v>
      </c>
      <c r="Y1022" t="s">
        <v>250</v>
      </c>
    </row>
    <row r="1023" spans="1:25" x14ac:dyDescent="0.25">
      <c r="A1023">
        <v>1022</v>
      </c>
      <c r="B1023">
        <v>61332</v>
      </c>
      <c r="C1023">
        <v>0</v>
      </c>
      <c r="D1023">
        <v>0</v>
      </c>
      <c r="E1023" t="s">
        <v>1119</v>
      </c>
      <c r="F1023" t="s">
        <v>1120</v>
      </c>
      <c r="G1023">
        <v>1</v>
      </c>
      <c r="H1023" s="6">
        <v>86842055</v>
      </c>
      <c r="I1023" s="7">
        <v>45622</v>
      </c>
      <c r="J1023" s="7">
        <v>45622</v>
      </c>
      <c r="K1023">
        <v>15</v>
      </c>
      <c r="L1023" t="s">
        <v>40</v>
      </c>
      <c r="M1023" t="s">
        <v>5</v>
      </c>
      <c r="N1023" t="s">
        <v>41</v>
      </c>
      <c r="O1023" t="s">
        <v>77</v>
      </c>
      <c r="P1023" t="s">
        <v>43</v>
      </c>
      <c r="Q1023">
        <v>5</v>
      </c>
      <c r="R1023">
        <v>10</v>
      </c>
      <c r="S1023">
        <v>0</v>
      </c>
      <c r="U1023">
        <v>13026308</v>
      </c>
      <c r="V1023">
        <v>4342103</v>
      </c>
      <c r="W1023">
        <v>8684206</v>
      </c>
      <c r="X1023">
        <v>0</v>
      </c>
      <c r="Y1023" t="s">
        <v>48</v>
      </c>
    </row>
    <row r="1024" spans="1:25" x14ac:dyDescent="0.25">
      <c r="A1024">
        <v>1023</v>
      </c>
      <c r="B1024">
        <v>61474</v>
      </c>
      <c r="C1024">
        <v>0</v>
      </c>
      <c r="D1024">
        <v>0</v>
      </c>
      <c r="E1024" t="s">
        <v>743</v>
      </c>
      <c r="F1024" t="s">
        <v>744</v>
      </c>
      <c r="G1024">
        <v>1</v>
      </c>
      <c r="H1024" s="6">
        <v>5000000</v>
      </c>
      <c r="I1024" s="7">
        <v>45621</v>
      </c>
      <c r="J1024" s="7">
        <v>45621</v>
      </c>
      <c r="K1024">
        <v>5</v>
      </c>
      <c r="L1024" t="s">
        <v>40</v>
      </c>
      <c r="M1024" t="s">
        <v>7</v>
      </c>
      <c r="N1024" t="s">
        <v>41</v>
      </c>
      <c r="O1024" t="s">
        <v>64</v>
      </c>
      <c r="P1024" t="s">
        <v>43</v>
      </c>
      <c r="Q1024">
        <v>5</v>
      </c>
      <c r="R1024">
        <v>0</v>
      </c>
      <c r="S1024">
        <v>0</v>
      </c>
      <c r="U1024">
        <v>250000</v>
      </c>
      <c r="V1024">
        <v>250000</v>
      </c>
      <c r="W1024">
        <v>0</v>
      </c>
      <c r="X1024">
        <v>0</v>
      </c>
      <c r="Y1024" t="s">
        <v>94</v>
      </c>
    </row>
    <row r="1025" spans="1:25" x14ac:dyDescent="0.25">
      <c r="A1025">
        <v>1024</v>
      </c>
      <c r="B1025">
        <v>61455</v>
      </c>
      <c r="C1025">
        <v>0</v>
      </c>
      <c r="D1025">
        <v>0</v>
      </c>
      <c r="E1025" t="s">
        <v>1492</v>
      </c>
      <c r="F1025" t="s">
        <v>1493</v>
      </c>
      <c r="G1025">
        <v>1</v>
      </c>
      <c r="H1025" s="6">
        <v>3683438</v>
      </c>
      <c r="I1025" s="7">
        <v>45618</v>
      </c>
      <c r="J1025" s="7">
        <v>45618</v>
      </c>
      <c r="K1025">
        <v>15</v>
      </c>
      <c r="L1025" t="s">
        <v>40</v>
      </c>
      <c r="M1025" t="s">
        <v>3</v>
      </c>
      <c r="N1025" t="s">
        <v>41</v>
      </c>
      <c r="O1025" t="s">
        <v>51</v>
      </c>
      <c r="P1025" t="s">
        <v>43</v>
      </c>
      <c r="Q1025">
        <v>15</v>
      </c>
      <c r="R1025">
        <v>0</v>
      </c>
      <c r="S1025">
        <v>0</v>
      </c>
      <c r="U1025">
        <v>552516</v>
      </c>
      <c r="V1025">
        <v>552516</v>
      </c>
      <c r="W1025">
        <v>0</v>
      </c>
      <c r="X1025">
        <v>0</v>
      </c>
      <c r="Y1025" t="s">
        <v>48</v>
      </c>
    </row>
    <row r="1026" spans="1:25" x14ac:dyDescent="0.25">
      <c r="A1026">
        <v>1025</v>
      </c>
      <c r="B1026">
        <v>61456</v>
      </c>
      <c r="C1026">
        <v>0</v>
      </c>
      <c r="D1026">
        <v>0</v>
      </c>
      <c r="E1026" t="s">
        <v>1492</v>
      </c>
      <c r="F1026" t="s">
        <v>1493</v>
      </c>
      <c r="G1026">
        <v>1</v>
      </c>
      <c r="H1026" s="6">
        <v>7000000</v>
      </c>
      <c r="I1026" s="7">
        <v>45618</v>
      </c>
      <c r="J1026" s="7">
        <v>45618</v>
      </c>
      <c r="K1026">
        <v>15</v>
      </c>
      <c r="L1026" t="s">
        <v>40</v>
      </c>
      <c r="M1026" t="s">
        <v>3</v>
      </c>
      <c r="N1026" t="s">
        <v>41</v>
      </c>
      <c r="O1026" t="s">
        <v>51</v>
      </c>
      <c r="P1026" t="s">
        <v>43</v>
      </c>
      <c r="Q1026">
        <v>15</v>
      </c>
      <c r="R1026">
        <v>0</v>
      </c>
      <c r="S1026">
        <v>0</v>
      </c>
      <c r="U1026">
        <v>1050000</v>
      </c>
      <c r="V1026">
        <v>1050000</v>
      </c>
      <c r="W1026">
        <v>0</v>
      </c>
      <c r="X1026">
        <v>0</v>
      </c>
      <c r="Y1026" t="s">
        <v>48</v>
      </c>
    </row>
    <row r="1027" spans="1:25" x14ac:dyDescent="0.25">
      <c r="A1027">
        <v>1026</v>
      </c>
      <c r="B1027">
        <v>61457</v>
      </c>
      <c r="C1027">
        <v>0</v>
      </c>
      <c r="D1027">
        <v>0</v>
      </c>
      <c r="E1027" t="s">
        <v>1492</v>
      </c>
      <c r="F1027" t="s">
        <v>1493</v>
      </c>
      <c r="G1027">
        <v>1</v>
      </c>
      <c r="H1027" s="6">
        <v>7000000</v>
      </c>
      <c r="I1027" s="7">
        <v>45618</v>
      </c>
      <c r="J1027" s="7">
        <v>45618</v>
      </c>
      <c r="K1027">
        <v>15</v>
      </c>
      <c r="L1027" t="s">
        <v>40</v>
      </c>
      <c r="M1027" t="s">
        <v>3</v>
      </c>
      <c r="N1027" t="s">
        <v>41</v>
      </c>
      <c r="O1027" t="s">
        <v>51</v>
      </c>
      <c r="P1027" t="s">
        <v>43</v>
      </c>
      <c r="Q1027">
        <v>15</v>
      </c>
      <c r="R1027">
        <v>0</v>
      </c>
      <c r="S1027">
        <v>0</v>
      </c>
      <c r="U1027">
        <v>1050000</v>
      </c>
      <c r="V1027">
        <v>1050000</v>
      </c>
      <c r="W1027">
        <v>0</v>
      </c>
      <c r="X1027">
        <v>0</v>
      </c>
      <c r="Y1027" t="s">
        <v>48</v>
      </c>
    </row>
    <row r="1028" spans="1:25" x14ac:dyDescent="0.25">
      <c r="A1028">
        <v>1027</v>
      </c>
      <c r="B1028">
        <v>61454</v>
      </c>
      <c r="C1028">
        <v>0</v>
      </c>
      <c r="D1028">
        <v>0</v>
      </c>
      <c r="E1028" t="s">
        <v>1494</v>
      </c>
      <c r="F1028" t="s">
        <v>1495</v>
      </c>
      <c r="G1028">
        <v>1</v>
      </c>
      <c r="H1028" s="6">
        <v>3300000</v>
      </c>
      <c r="I1028" s="7">
        <v>45618</v>
      </c>
      <c r="J1028" s="7">
        <v>45618</v>
      </c>
      <c r="K1028">
        <v>10</v>
      </c>
      <c r="L1028" t="s">
        <v>40</v>
      </c>
      <c r="M1028" t="s">
        <v>3</v>
      </c>
      <c r="N1028" t="s">
        <v>41</v>
      </c>
      <c r="O1028" t="s">
        <v>51</v>
      </c>
      <c r="P1028" t="s">
        <v>43</v>
      </c>
      <c r="Q1028">
        <v>10</v>
      </c>
      <c r="R1028">
        <v>0</v>
      </c>
      <c r="S1028">
        <v>0</v>
      </c>
      <c r="U1028">
        <v>330000</v>
      </c>
      <c r="V1028">
        <v>330000</v>
      </c>
      <c r="W1028">
        <v>0</v>
      </c>
      <c r="X1028">
        <v>0</v>
      </c>
      <c r="Y1028" t="s">
        <v>81</v>
      </c>
    </row>
    <row r="1029" spans="1:25" x14ac:dyDescent="0.25">
      <c r="A1029">
        <v>1028</v>
      </c>
      <c r="B1029">
        <v>61432</v>
      </c>
      <c r="C1029">
        <v>0</v>
      </c>
      <c r="D1029">
        <v>0</v>
      </c>
      <c r="E1029" t="s">
        <v>1039</v>
      </c>
      <c r="F1029" t="s">
        <v>1040</v>
      </c>
      <c r="G1029">
        <v>1</v>
      </c>
      <c r="H1029" s="6">
        <v>1500000</v>
      </c>
      <c r="I1029" s="7">
        <v>45618</v>
      </c>
      <c r="J1029" s="7">
        <v>45618</v>
      </c>
      <c r="K1029">
        <v>7</v>
      </c>
      <c r="L1029" t="s">
        <v>40</v>
      </c>
      <c r="M1029" t="s">
        <v>5</v>
      </c>
      <c r="N1029" t="s">
        <v>41</v>
      </c>
      <c r="O1029" t="s">
        <v>57</v>
      </c>
      <c r="P1029" t="s">
        <v>43</v>
      </c>
      <c r="Q1029">
        <v>7</v>
      </c>
      <c r="R1029">
        <v>0</v>
      </c>
      <c r="S1029">
        <v>0</v>
      </c>
      <c r="U1029">
        <v>105000</v>
      </c>
      <c r="V1029">
        <v>105000</v>
      </c>
      <c r="W1029">
        <v>0</v>
      </c>
      <c r="X1029">
        <v>0</v>
      </c>
      <c r="Y1029" t="s">
        <v>1041</v>
      </c>
    </row>
    <row r="1030" spans="1:25" x14ac:dyDescent="0.25">
      <c r="A1030">
        <v>1029</v>
      </c>
      <c r="B1030">
        <v>61447</v>
      </c>
      <c r="C1030">
        <v>0</v>
      </c>
      <c r="D1030">
        <v>0</v>
      </c>
      <c r="E1030" t="s">
        <v>1035</v>
      </c>
      <c r="F1030" t="s">
        <v>1036</v>
      </c>
      <c r="G1030">
        <v>1</v>
      </c>
      <c r="H1030" s="6">
        <v>7916000</v>
      </c>
      <c r="I1030" s="7">
        <v>45618</v>
      </c>
      <c r="J1030" s="7">
        <v>45618</v>
      </c>
      <c r="K1030">
        <v>5</v>
      </c>
      <c r="L1030" t="s">
        <v>40</v>
      </c>
      <c r="M1030" t="s">
        <v>5</v>
      </c>
      <c r="N1030" t="s">
        <v>41</v>
      </c>
      <c r="O1030" t="s">
        <v>47</v>
      </c>
      <c r="P1030" t="s">
        <v>43</v>
      </c>
      <c r="Q1030">
        <v>5</v>
      </c>
      <c r="R1030">
        <v>0</v>
      </c>
      <c r="S1030">
        <v>0</v>
      </c>
      <c r="U1030">
        <v>395800</v>
      </c>
      <c r="V1030">
        <v>395800</v>
      </c>
      <c r="W1030">
        <v>0</v>
      </c>
      <c r="X1030">
        <v>0</v>
      </c>
      <c r="Y1030" t="s">
        <v>390</v>
      </c>
    </row>
    <row r="1031" spans="1:25" x14ac:dyDescent="0.25">
      <c r="A1031">
        <v>1030</v>
      </c>
      <c r="B1031">
        <v>61453</v>
      </c>
      <c r="C1031">
        <v>0</v>
      </c>
      <c r="D1031">
        <v>0</v>
      </c>
      <c r="E1031" t="s">
        <v>1496</v>
      </c>
      <c r="F1031" t="s">
        <v>1497</v>
      </c>
      <c r="G1031">
        <v>1</v>
      </c>
      <c r="H1031" s="6">
        <v>2042353</v>
      </c>
      <c r="I1031" s="7">
        <v>45618</v>
      </c>
      <c r="J1031" s="7">
        <v>45618</v>
      </c>
      <c r="K1031">
        <v>15</v>
      </c>
      <c r="L1031" t="s">
        <v>40</v>
      </c>
      <c r="M1031" t="s">
        <v>1</v>
      </c>
      <c r="N1031" t="s">
        <v>41</v>
      </c>
      <c r="O1031" t="s">
        <v>87</v>
      </c>
      <c r="P1031" t="s">
        <v>43</v>
      </c>
      <c r="Q1031">
        <v>15</v>
      </c>
      <c r="R1031">
        <v>0</v>
      </c>
      <c r="S1031">
        <v>0</v>
      </c>
      <c r="U1031">
        <v>306353</v>
      </c>
      <c r="V1031">
        <v>306353</v>
      </c>
      <c r="W1031">
        <v>0</v>
      </c>
      <c r="X1031">
        <v>0</v>
      </c>
      <c r="Y1031" t="s">
        <v>437</v>
      </c>
    </row>
    <row r="1032" spans="1:25" x14ac:dyDescent="0.25">
      <c r="A1032">
        <v>1031</v>
      </c>
      <c r="B1032">
        <v>61464</v>
      </c>
      <c r="C1032">
        <v>0</v>
      </c>
      <c r="D1032">
        <v>0</v>
      </c>
      <c r="E1032" t="s">
        <v>980</v>
      </c>
      <c r="F1032" t="s">
        <v>981</v>
      </c>
      <c r="G1032">
        <v>1</v>
      </c>
      <c r="H1032" s="6">
        <v>35627088</v>
      </c>
      <c r="I1032" s="7">
        <v>45618</v>
      </c>
      <c r="J1032" s="7">
        <v>45618</v>
      </c>
      <c r="K1032">
        <v>15</v>
      </c>
      <c r="L1032" t="s">
        <v>40</v>
      </c>
      <c r="M1032" t="s">
        <v>1</v>
      </c>
      <c r="N1032" t="s">
        <v>41</v>
      </c>
      <c r="O1032" t="s">
        <v>87</v>
      </c>
      <c r="P1032" t="s">
        <v>43</v>
      </c>
      <c r="Q1032">
        <v>1.4</v>
      </c>
      <c r="R1032">
        <v>13.6</v>
      </c>
      <c r="S1032">
        <v>0</v>
      </c>
      <c r="U1032">
        <v>5344063</v>
      </c>
      <c r="V1032">
        <v>498779</v>
      </c>
      <c r="W1032">
        <v>4845284</v>
      </c>
      <c r="X1032">
        <v>0</v>
      </c>
      <c r="Y1032" t="s">
        <v>109</v>
      </c>
    </row>
    <row r="1033" spans="1:25" x14ac:dyDescent="0.25">
      <c r="A1033">
        <v>1032</v>
      </c>
      <c r="B1033">
        <v>61470</v>
      </c>
      <c r="C1033">
        <v>0</v>
      </c>
      <c r="D1033">
        <v>0</v>
      </c>
      <c r="E1033" t="s">
        <v>578</v>
      </c>
      <c r="F1033" t="s">
        <v>579</v>
      </c>
      <c r="G1033">
        <v>1</v>
      </c>
      <c r="H1033" s="6">
        <v>3000000</v>
      </c>
      <c r="I1033" s="7">
        <v>45618</v>
      </c>
      <c r="J1033" s="7">
        <v>45617</v>
      </c>
      <c r="K1033">
        <v>8</v>
      </c>
      <c r="L1033" t="s">
        <v>40</v>
      </c>
      <c r="M1033" t="s">
        <v>9</v>
      </c>
      <c r="N1033" t="s">
        <v>41</v>
      </c>
      <c r="O1033" t="s">
        <v>42</v>
      </c>
      <c r="P1033" t="s">
        <v>43</v>
      </c>
      <c r="Q1033">
        <v>8</v>
      </c>
      <c r="R1033">
        <v>0</v>
      </c>
      <c r="S1033">
        <v>0</v>
      </c>
      <c r="U1033">
        <v>240000</v>
      </c>
      <c r="V1033">
        <v>240000</v>
      </c>
      <c r="W1033">
        <v>0</v>
      </c>
      <c r="X1033">
        <v>0</v>
      </c>
      <c r="Y1033" t="s">
        <v>109</v>
      </c>
    </row>
    <row r="1034" spans="1:25" x14ac:dyDescent="0.25">
      <c r="A1034">
        <v>1033</v>
      </c>
      <c r="B1034">
        <v>61466</v>
      </c>
      <c r="C1034">
        <v>0</v>
      </c>
      <c r="D1034">
        <v>0</v>
      </c>
      <c r="E1034" t="s">
        <v>1232</v>
      </c>
      <c r="F1034" t="s">
        <v>1233</v>
      </c>
      <c r="G1034">
        <v>1</v>
      </c>
      <c r="H1034" s="6">
        <v>94135774</v>
      </c>
      <c r="I1034" s="7">
        <v>45618</v>
      </c>
      <c r="J1034" s="7">
        <v>45618</v>
      </c>
      <c r="K1034">
        <v>15</v>
      </c>
      <c r="L1034" t="s">
        <v>40</v>
      </c>
      <c r="M1034" t="s">
        <v>5</v>
      </c>
      <c r="N1034" t="s">
        <v>41</v>
      </c>
      <c r="O1034" t="s">
        <v>54</v>
      </c>
      <c r="P1034" t="s">
        <v>43</v>
      </c>
      <c r="Q1034">
        <v>3.7</v>
      </c>
      <c r="R1034">
        <v>11.3</v>
      </c>
      <c r="S1034">
        <v>0</v>
      </c>
      <c r="U1034">
        <v>14120366</v>
      </c>
      <c r="V1034">
        <v>3483024</v>
      </c>
      <c r="W1034">
        <v>10637342</v>
      </c>
      <c r="X1034">
        <v>0</v>
      </c>
      <c r="Y1034" t="s">
        <v>67</v>
      </c>
    </row>
    <row r="1035" spans="1:25" x14ac:dyDescent="0.25">
      <c r="A1035">
        <v>1034</v>
      </c>
      <c r="B1035">
        <v>61448</v>
      </c>
      <c r="C1035">
        <v>0</v>
      </c>
      <c r="D1035">
        <v>0</v>
      </c>
      <c r="E1035" t="s">
        <v>1498</v>
      </c>
      <c r="F1035" t="s">
        <v>1499</v>
      </c>
      <c r="G1035">
        <v>1</v>
      </c>
      <c r="H1035" s="6">
        <v>1273885</v>
      </c>
      <c r="I1035" s="7">
        <v>45618</v>
      </c>
      <c r="J1035" s="7">
        <v>45618</v>
      </c>
      <c r="K1035" t="s">
        <v>1179</v>
      </c>
      <c r="L1035" t="s">
        <v>40</v>
      </c>
      <c r="M1035" t="s">
        <v>5</v>
      </c>
      <c r="N1035" t="s">
        <v>41</v>
      </c>
      <c r="O1035" t="s">
        <v>57</v>
      </c>
      <c r="P1035" t="s">
        <v>43</v>
      </c>
      <c r="Q1035">
        <v>5.8</v>
      </c>
      <c r="R1035">
        <v>0</v>
      </c>
      <c r="S1035">
        <v>0</v>
      </c>
      <c r="U1035">
        <v>73885</v>
      </c>
      <c r="V1035">
        <v>73885</v>
      </c>
      <c r="W1035">
        <v>0</v>
      </c>
      <c r="X1035">
        <v>0</v>
      </c>
      <c r="Y1035" t="s">
        <v>48</v>
      </c>
    </row>
    <row r="1036" spans="1:25" x14ac:dyDescent="0.25">
      <c r="A1036">
        <v>1035</v>
      </c>
      <c r="B1036">
        <v>61471</v>
      </c>
      <c r="C1036">
        <v>0</v>
      </c>
      <c r="D1036">
        <v>0</v>
      </c>
      <c r="E1036" t="s">
        <v>900</v>
      </c>
      <c r="F1036" t="s">
        <v>901</v>
      </c>
      <c r="G1036">
        <v>1</v>
      </c>
      <c r="H1036" s="6">
        <v>1500000</v>
      </c>
      <c r="I1036" s="7">
        <v>45618</v>
      </c>
      <c r="J1036" s="7">
        <v>45618</v>
      </c>
      <c r="K1036">
        <v>7</v>
      </c>
      <c r="L1036" t="s">
        <v>40</v>
      </c>
      <c r="M1036" t="s">
        <v>5</v>
      </c>
      <c r="N1036" t="s">
        <v>41</v>
      </c>
      <c r="O1036" t="s">
        <v>57</v>
      </c>
      <c r="P1036" t="s">
        <v>43</v>
      </c>
      <c r="Q1036">
        <v>7</v>
      </c>
      <c r="R1036">
        <v>0</v>
      </c>
      <c r="S1036">
        <v>0</v>
      </c>
      <c r="U1036">
        <v>105000</v>
      </c>
      <c r="V1036">
        <v>105000</v>
      </c>
      <c r="W1036">
        <v>0</v>
      </c>
      <c r="X1036">
        <v>0</v>
      </c>
      <c r="Y1036" t="s">
        <v>109</v>
      </c>
    </row>
    <row r="1037" spans="1:25" x14ac:dyDescent="0.25">
      <c r="A1037">
        <v>1036</v>
      </c>
      <c r="B1037">
        <v>61465</v>
      </c>
      <c r="C1037">
        <v>0</v>
      </c>
      <c r="D1037">
        <v>0</v>
      </c>
      <c r="E1037" t="s">
        <v>622</v>
      </c>
      <c r="F1037" t="s">
        <v>623</v>
      </c>
      <c r="G1037">
        <v>1</v>
      </c>
      <c r="H1037" s="6">
        <v>38000000</v>
      </c>
      <c r="I1037" s="7">
        <v>45618</v>
      </c>
      <c r="J1037" s="7">
        <v>45618</v>
      </c>
      <c r="K1037">
        <v>15</v>
      </c>
      <c r="L1037" t="s">
        <v>40</v>
      </c>
      <c r="M1037" t="s">
        <v>5</v>
      </c>
      <c r="N1037" t="s">
        <v>41</v>
      </c>
      <c r="O1037" t="s">
        <v>47</v>
      </c>
      <c r="P1037" t="s">
        <v>43</v>
      </c>
      <c r="Q1037">
        <v>3</v>
      </c>
      <c r="R1037">
        <v>12</v>
      </c>
      <c r="S1037">
        <v>0</v>
      </c>
      <c r="U1037">
        <v>5700000</v>
      </c>
      <c r="V1037">
        <v>1140000</v>
      </c>
      <c r="W1037">
        <v>4560000</v>
      </c>
      <c r="X1037">
        <v>0</v>
      </c>
      <c r="Y1037" t="s">
        <v>250</v>
      </c>
    </row>
    <row r="1038" spans="1:25" x14ac:dyDescent="0.25">
      <c r="A1038">
        <v>1037</v>
      </c>
      <c r="B1038">
        <v>61450</v>
      </c>
      <c r="C1038">
        <v>0</v>
      </c>
      <c r="D1038">
        <v>0</v>
      </c>
      <c r="E1038" t="s">
        <v>307</v>
      </c>
      <c r="F1038" t="s">
        <v>308</v>
      </c>
      <c r="G1038">
        <v>1</v>
      </c>
      <c r="H1038" s="6">
        <v>600000</v>
      </c>
      <c r="I1038" s="7">
        <v>45618</v>
      </c>
      <c r="J1038" s="7">
        <v>45618</v>
      </c>
      <c r="K1038">
        <v>10</v>
      </c>
      <c r="L1038" t="s">
        <v>40</v>
      </c>
      <c r="M1038" t="s">
        <v>7</v>
      </c>
      <c r="N1038" t="s">
        <v>41</v>
      </c>
      <c r="O1038" t="s">
        <v>64</v>
      </c>
      <c r="P1038" t="s">
        <v>43</v>
      </c>
      <c r="Q1038">
        <v>10</v>
      </c>
      <c r="R1038">
        <v>0</v>
      </c>
      <c r="S1038">
        <v>0</v>
      </c>
      <c r="U1038">
        <v>60000</v>
      </c>
      <c r="V1038">
        <v>60000</v>
      </c>
      <c r="W1038">
        <v>0</v>
      </c>
      <c r="X1038">
        <v>0</v>
      </c>
      <c r="Y1038" t="s">
        <v>44</v>
      </c>
    </row>
    <row r="1039" spans="1:25" x14ac:dyDescent="0.25">
      <c r="A1039">
        <v>1038</v>
      </c>
      <c r="B1039">
        <v>61451</v>
      </c>
      <c r="C1039">
        <v>0</v>
      </c>
      <c r="D1039">
        <v>0</v>
      </c>
      <c r="E1039" t="s">
        <v>1500</v>
      </c>
      <c r="F1039" t="s">
        <v>1501</v>
      </c>
      <c r="G1039">
        <v>1</v>
      </c>
      <c r="H1039" s="6">
        <v>744480</v>
      </c>
      <c r="I1039" s="7">
        <v>45618</v>
      </c>
      <c r="J1039" s="7">
        <v>45618</v>
      </c>
      <c r="K1039">
        <v>10</v>
      </c>
      <c r="L1039" t="s">
        <v>40</v>
      </c>
      <c r="M1039" t="s">
        <v>3</v>
      </c>
      <c r="N1039" t="s">
        <v>41</v>
      </c>
      <c r="O1039" t="s">
        <v>51</v>
      </c>
      <c r="P1039" t="s">
        <v>43</v>
      </c>
      <c r="Q1039">
        <v>10</v>
      </c>
      <c r="R1039">
        <v>0</v>
      </c>
      <c r="S1039">
        <v>0</v>
      </c>
      <c r="U1039">
        <v>74448</v>
      </c>
      <c r="V1039">
        <v>74448</v>
      </c>
      <c r="W1039">
        <v>0</v>
      </c>
      <c r="X1039">
        <v>0</v>
      </c>
      <c r="Y1039" t="s">
        <v>48</v>
      </c>
    </row>
    <row r="1040" spans="1:25" x14ac:dyDescent="0.25">
      <c r="A1040">
        <v>1039</v>
      </c>
      <c r="B1040">
        <v>61458</v>
      </c>
      <c r="C1040">
        <v>0</v>
      </c>
      <c r="D1040">
        <v>0</v>
      </c>
      <c r="E1040" t="s">
        <v>1500</v>
      </c>
      <c r="F1040" t="s">
        <v>1501</v>
      </c>
      <c r="G1040">
        <v>1</v>
      </c>
      <c r="H1040" s="6">
        <v>7000000</v>
      </c>
      <c r="I1040" s="7">
        <v>45618</v>
      </c>
      <c r="J1040" s="7">
        <v>45618</v>
      </c>
      <c r="K1040">
        <v>10</v>
      </c>
      <c r="L1040" t="s">
        <v>40</v>
      </c>
      <c r="M1040" t="s">
        <v>3</v>
      </c>
      <c r="N1040" t="s">
        <v>41</v>
      </c>
      <c r="O1040" t="s">
        <v>51</v>
      </c>
      <c r="P1040" t="s">
        <v>43</v>
      </c>
      <c r="Q1040">
        <v>10</v>
      </c>
      <c r="R1040">
        <v>0</v>
      </c>
      <c r="S1040">
        <v>0</v>
      </c>
      <c r="U1040">
        <v>700000</v>
      </c>
      <c r="V1040">
        <v>700000</v>
      </c>
      <c r="W1040">
        <v>0</v>
      </c>
      <c r="X1040">
        <v>0</v>
      </c>
      <c r="Y1040" t="s">
        <v>48</v>
      </c>
    </row>
    <row r="1041" spans="1:25" x14ac:dyDescent="0.25">
      <c r="A1041">
        <v>1040</v>
      </c>
      <c r="B1041">
        <v>61459</v>
      </c>
      <c r="C1041">
        <v>0</v>
      </c>
      <c r="D1041">
        <v>0</v>
      </c>
      <c r="E1041" t="s">
        <v>1500</v>
      </c>
      <c r="F1041" t="s">
        <v>1501</v>
      </c>
      <c r="G1041">
        <v>1</v>
      </c>
      <c r="H1041" s="6">
        <v>7000000</v>
      </c>
      <c r="I1041" s="7">
        <v>45618</v>
      </c>
      <c r="J1041" s="7">
        <v>45618</v>
      </c>
      <c r="K1041">
        <v>10</v>
      </c>
      <c r="L1041" t="s">
        <v>40</v>
      </c>
      <c r="M1041" t="s">
        <v>3</v>
      </c>
      <c r="N1041" t="s">
        <v>41</v>
      </c>
      <c r="O1041" t="s">
        <v>51</v>
      </c>
      <c r="P1041" t="s">
        <v>43</v>
      </c>
      <c r="Q1041">
        <v>10</v>
      </c>
      <c r="R1041">
        <v>0</v>
      </c>
      <c r="S1041">
        <v>0</v>
      </c>
      <c r="U1041">
        <v>700000</v>
      </c>
      <c r="V1041">
        <v>700000</v>
      </c>
      <c r="W1041">
        <v>0</v>
      </c>
      <c r="X1041">
        <v>0</v>
      </c>
      <c r="Y1041" t="s">
        <v>48</v>
      </c>
    </row>
    <row r="1042" spans="1:25" x14ac:dyDescent="0.25">
      <c r="A1042">
        <v>1041</v>
      </c>
      <c r="B1042">
        <v>61460</v>
      </c>
      <c r="C1042">
        <v>0</v>
      </c>
      <c r="D1042">
        <v>0</v>
      </c>
      <c r="E1042" t="s">
        <v>1500</v>
      </c>
      <c r="F1042" t="s">
        <v>1501</v>
      </c>
      <c r="G1042">
        <v>1</v>
      </c>
      <c r="H1042" s="6">
        <v>7000000</v>
      </c>
      <c r="I1042" s="7">
        <v>45618</v>
      </c>
      <c r="J1042" s="7">
        <v>45618</v>
      </c>
      <c r="K1042">
        <v>10</v>
      </c>
      <c r="L1042" t="s">
        <v>40</v>
      </c>
      <c r="M1042" t="s">
        <v>3</v>
      </c>
      <c r="N1042" t="s">
        <v>41</v>
      </c>
      <c r="O1042" t="s">
        <v>51</v>
      </c>
      <c r="P1042" t="s">
        <v>43</v>
      </c>
      <c r="Q1042">
        <v>10</v>
      </c>
      <c r="R1042">
        <v>0</v>
      </c>
      <c r="S1042">
        <v>0</v>
      </c>
      <c r="U1042">
        <v>700000</v>
      </c>
      <c r="V1042">
        <v>700000</v>
      </c>
      <c r="W1042">
        <v>0</v>
      </c>
      <c r="X1042">
        <v>0</v>
      </c>
      <c r="Y1042" t="s">
        <v>48</v>
      </c>
    </row>
    <row r="1043" spans="1:25" x14ac:dyDescent="0.25">
      <c r="A1043">
        <v>1042</v>
      </c>
      <c r="B1043">
        <v>61461</v>
      </c>
      <c r="C1043">
        <v>0</v>
      </c>
      <c r="D1043">
        <v>0</v>
      </c>
      <c r="E1043" t="s">
        <v>1500</v>
      </c>
      <c r="F1043" t="s">
        <v>1501</v>
      </c>
      <c r="G1043">
        <v>1</v>
      </c>
      <c r="H1043" s="6">
        <v>7000000</v>
      </c>
      <c r="I1043" s="7">
        <v>45618</v>
      </c>
      <c r="J1043" s="7">
        <v>45618</v>
      </c>
      <c r="K1043">
        <v>10</v>
      </c>
      <c r="L1043" t="s">
        <v>40</v>
      </c>
      <c r="M1043" t="s">
        <v>3</v>
      </c>
      <c r="N1043" t="s">
        <v>41</v>
      </c>
      <c r="O1043" t="s">
        <v>51</v>
      </c>
      <c r="P1043" t="s">
        <v>43</v>
      </c>
      <c r="Q1043">
        <v>10</v>
      </c>
      <c r="R1043">
        <v>0</v>
      </c>
      <c r="S1043">
        <v>0</v>
      </c>
      <c r="U1043">
        <v>700000</v>
      </c>
      <c r="V1043">
        <v>700000</v>
      </c>
      <c r="W1043">
        <v>0</v>
      </c>
      <c r="X1043">
        <v>0</v>
      </c>
      <c r="Y1043" t="s">
        <v>48</v>
      </c>
    </row>
    <row r="1044" spans="1:25" x14ac:dyDescent="0.25">
      <c r="A1044">
        <v>1043</v>
      </c>
      <c r="B1044">
        <v>61462</v>
      </c>
      <c r="C1044">
        <v>0</v>
      </c>
      <c r="D1044">
        <v>0</v>
      </c>
      <c r="E1044" t="s">
        <v>1500</v>
      </c>
      <c r="F1044" t="s">
        <v>1501</v>
      </c>
      <c r="G1044">
        <v>1</v>
      </c>
      <c r="H1044" s="6">
        <v>7000000</v>
      </c>
      <c r="I1044" s="7">
        <v>45618</v>
      </c>
      <c r="J1044" s="7">
        <v>45618</v>
      </c>
      <c r="K1044">
        <v>10</v>
      </c>
      <c r="L1044" t="s">
        <v>40</v>
      </c>
      <c r="M1044" t="s">
        <v>3</v>
      </c>
      <c r="N1044" t="s">
        <v>41</v>
      </c>
      <c r="O1044" t="s">
        <v>51</v>
      </c>
      <c r="P1044" t="s">
        <v>43</v>
      </c>
      <c r="Q1044">
        <v>10</v>
      </c>
      <c r="R1044">
        <v>0</v>
      </c>
      <c r="S1044">
        <v>0</v>
      </c>
      <c r="U1044">
        <v>700000</v>
      </c>
      <c r="V1044">
        <v>700000</v>
      </c>
      <c r="W1044">
        <v>0</v>
      </c>
      <c r="X1044">
        <v>0</v>
      </c>
      <c r="Y1044" t="s">
        <v>48</v>
      </c>
    </row>
    <row r="1045" spans="1:25" x14ac:dyDescent="0.25">
      <c r="A1045">
        <v>1044</v>
      </c>
      <c r="B1045">
        <v>61446</v>
      </c>
      <c r="C1045">
        <v>0</v>
      </c>
      <c r="D1045">
        <v>0</v>
      </c>
      <c r="E1045" t="s">
        <v>1060</v>
      </c>
      <c r="F1045" t="s">
        <v>1061</v>
      </c>
      <c r="G1045">
        <v>1</v>
      </c>
      <c r="H1045" s="6">
        <v>1726532</v>
      </c>
      <c r="I1045" s="7">
        <v>45618</v>
      </c>
      <c r="J1045" s="7">
        <v>45618</v>
      </c>
      <c r="K1045">
        <v>7</v>
      </c>
      <c r="L1045" t="s">
        <v>40</v>
      </c>
      <c r="M1045" t="s">
        <v>9</v>
      </c>
      <c r="N1045" t="s">
        <v>41</v>
      </c>
      <c r="O1045" t="s">
        <v>42</v>
      </c>
      <c r="P1045" t="s">
        <v>43</v>
      </c>
      <c r="Q1045">
        <v>7</v>
      </c>
      <c r="R1045">
        <v>0</v>
      </c>
      <c r="S1045">
        <v>0</v>
      </c>
      <c r="U1045">
        <v>120857</v>
      </c>
      <c r="V1045">
        <v>120857</v>
      </c>
      <c r="W1045">
        <v>0</v>
      </c>
      <c r="X1045">
        <v>0</v>
      </c>
      <c r="Y1045" t="s">
        <v>67</v>
      </c>
    </row>
    <row r="1046" spans="1:25" x14ac:dyDescent="0.25">
      <c r="A1046">
        <v>1045</v>
      </c>
      <c r="B1046">
        <v>61433</v>
      </c>
      <c r="C1046">
        <v>0</v>
      </c>
      <c r="D1046">
        <v>0</v>
      </c>
      <c r="E1046" t="s">
        <v>483</v>
      </c>
      <c r="F1046" t="s">
        <v>484</v>
      </c>
      <c r="G1046">
        <v>1</v>
      </c>
      <c r="H1046" s="6">
        <v>2262768</v>
      </c>
      <c r="I1046" s="7">
        <v>45618</v>
      </c>
      <c r="J1046" s="7">
        <v>45618</v>
      </c>
      <c r="K1046">
        <v>12</v>
      </c>
      <c r="L1046" t="s">
        <v>40</v>
      </c>
      <c r="M1046" t="s">
        <v>5</v>
      </c>
      <c r="N1046" t="s">
        <v>41</v>
      </c>
      <c r="O1046" t="s">
        <v>77</v>
      </c>
      <c r="P1046" t="s">
        <v>43</v>
      </c>
      <c r="Q1046">
        <v>12</v>
      </c>
      <c r="R1046">
        <v>0</v>
      </c>
      <c r="S1046">
        <v>0</v>
      </c>
      <c r="U1046">
        <v>271532</v>
      </c>
      <c r="V1046">
        <v>271532</v>
      </c>
      <c r="W1046">
        <v>0</v>
      </c>
      <c r="X1046">
        <v>0</v>
      </c>
      <c r="Y1046" t="s">
        <v>109</v>
      </c>
    </row>
    <row r="1047" spans="1:25" x14ac:dyDescent="0.25">
      <c r="A1047">
        <v>1046</v>
      </c>
      <c r="B1047">
        <v>61449</v>
      </c>
      <c r="C1047">
        <v>0</v>
      </c>
      <c r="D1047">
        <v>0</v>
      </c>
      <c r="E1047" t="s">
        <v>1502</v>
      </c>
      <c r="F1047" t="s">
        <v>1503</v>
      </c>
      <c r="G1047">
        <v>1</v>
      </c>
      <c r="H1047" s="6">
        <v>1139130</v>
      </c>
      <c r="I1047" s="7">
        <v>45618</v>
      </c>
      <c r="J1047" s="7">
        <v>45618</v>
      </c>
      <c r="K1047">
        <v>8</v>
      </c>
      <c r="L1047" t="s">
        <v>40</v>
      </c>
      <c r="M1047" t="s">
        <v>5</v>
      </c>
      <c r="N1047" t="s">
        <v>41</v>
      </c>
      <c r="O1047" t="s">
        <v>57</v>
      </c>
      <c r="P1047" t="s">
        <v>43</v>
      </c>
      <c r="Q1047">
        <v>8</v>
      </c>
      <c r="R1047">
        <v>0</v>
      </c>
      <c r="S1047">
        <v>0</v>
      </c>
      <c r="U1047">
        <v>91130</v>
      </c>
      <c r="V1047">
        <v>91130</v>
      </c>
      <c r="W1047">
        <v>0</v>
      </c>
      <c r="X1047">
        <v>0</v>
      </c>
      <c r="Y1047" t="s">
        <v>250</v>
      </c>
    </row>
    <row r="1048" spans="1:25" x14ac:dyDescent="0.25">
      <c r="A1048">
        <v>1047</v>
      </c>
      <c r="B1048">
        <v>61469</v>
      </c>
      <c r="C1048">
        <v>0</v>
      </c>
      <c r="D1048">
        <v>0</v>
      </c>
      <c r="E1048" t="s">
        <v>1070</v>
      </c>
      <c r="F1048" t="s">
        <v>1071</v>
      </c>
      <c r="G1048">
        <v>1</v>
      </c>
      <c r="H1048" s="6">
        <v>190194</v>
      </c>
      <c r="I1048" s="7">
        <v>45618</v>
      </c>
      <c r="J1048" s="7">
        <v>45618</v>
      </c>
      <c r="K1048">
        <v>7</v>
      </c>
      <c r="L1048" t="s">
        <v>40</v>
      </c>
      <c r="M1048" t="s">
        <v>9</v>
      </c>
      <c r="N1048" t="s">
        <v>41</v>
      </c>
      <c r="O1048" t="s">
        <v>42</v>
      </c>
      <c r="P1048" t="s">
        <v>43</v>
      </c>
      <c r="Q1048">
        <v>7</v>
      </c>
      <c r="R1048">
        <v>0</v>
      </c>
      <c r="S1048">
        <v>0</v>
      </c>
      <c r="U1048">
        <v>13314</v>
      </c>
      <c r="V1048">
        <v>13314</v>
      </c>
      <c r="W1048">
        <v>0</v>
      </c>
      <c r="X1048">
        <v>0</v>
      </c>
      <c r="Y1048" t="s">
        <v>109</v>
      </c>
    </row>
    <row r="1049" spans="1:25" x14ac:dyDescent="0.25">
      <c r="A1049">
        <v>1048</v>
      </c>
      <c r="B1049">
        <v>61463</v>
      </c>
      <c r="C1049">
        <v>0</v>
      </c>
      <c r="D1049">
        <v>0</v>
      </c>
      <c r="E1049" t="s">
        <v>1504</v>
      </c>
      <c r="F1049" t="s">
        <v>1505</v>
      </c>
      <c r="G1049">
        <v>1</v>
      </c>
      <c r="H1049" s="6">
        <v>18352666</v>
      </c>
      <c r="I1049" s="7">
        <v>45618</v>
      </c>
      <c r="J1049" s="7">
        <v>45618</v>
      </c>
      <c r="K1049">
        <v>15</v>
      </c>
      <c r="L1049" t="s">
        <v>40</v>
      </c>
      <c r="M1049" t="s">
        <v>5</v>
      </c>
      <c r="N1049" t="s">
        <v>41</v>
      </c>
      <c r="O1049" t="s">
        <v>77</v>
      </c>
      <c r="P1049" t="s">
        <v>43</v>
      </c>
      <c r="Q1049">
        <v>5</v>
      </c>
      <c r="R1049">
        <v>10</v>
      </c>
      <c r="S1049">
        <v>0</v>
      </c>
      <c r="U1049">
        <v>2752900</v>
      </c>
      <c r="V1049">
        <v>917633</v>
      </c>
      <c r="W1049">
        <v>1835267</v>
      </c>
      <c r="X1049">
        <v>0</v>
      </c>
      <c r="Y1049" t="s">
        <v>48</v>
      </c>
    </row>
    <row r="1050" spans="1:25" x14ac:dyDescent="0.25">
      <c r="A1050">
        <v>1049</v>
      </c>
      <c r="B1050">
        <v>61430</v>
      </c>
      <c r="C1050">
        <v>0</v>
      </c>
      <c r="D1050">
        <v>0</v>
      </c>
      <c r="E1050" t="s">
        <v>795</v>
      </c>
      <c r="F1050" t="s">
        <v>796</v>
      </c>
      <c r="G1050">
        <v>1</v>
      </c>
      <c r="H1050" s="6">
        <v>15129402</v>
      </c>
      <c r="I1050" s="7">
        <v>45617</v>
      </c>
      <c r="J1050" s="7">
        <v>45617</v>
      </c>
      <c r="K1050" t="s">
        <v>167</v>
      </c>
      <c r="L1050" t="s">
        <v>40</v>
      </c>
      <c r="M1050" t="s">
        <v>7</v>
      </c>
      <c r="N1050" t="s">
        <v>41</v>
      </c>
      <c r="O1050" t="s">
        <v>64</v>
      </c>
      <c r="P1050" t="s">
        <v>43</v>
      </c>
      <c r="Q1050">
        <v>5.5</v>
      </c>
      <c r="R1050">
        <v>0</v>
      </c>
      <c r="S1050">
        <v>0</v>
      </c>
      <c r="U1050">
        <v>832117</v>
      </c>
      <c r="V1050">
        <v>832117</v>
      </c>
      <c r="W1050">
        <v>0</v>
      </c>
      <c r="X1050">
        <v>0</v>
      </c>
      <c r="Y1050" t="s">
        <v>44</v>
      </c>
    </row>
    <row r="1051" spans="1:25" x14ac:dyDescent="0.25">
      <c r="A1051">
        <v>1050</v>
      </c>
      <c r="B1051">
        <v>61426</v>
      </c>
      <c r="C1051">
        <v>0</v>
      </c>
      <c r="D1051">
        <v>0</v>
      </c>
      <c r="E1051" t="s">
        <v>978</v>
      </c>
      <c r="F1051" t="s">
        <v>979</v>
      </c>
      <c r="G1051">
        <v>1</v>
      </c>
      <c r="H1051" s="6">
        <v>1972530</v>
      </c>
      <c r="I1051" s="7">
        <v>45617</v>
      </c>
      <c r="J1051" s="7">
        <v>45617</v>
      </c>
      <c r="K1051">
        <v>8</v>
      </c>
      <c r="L1051" t="s">
        <v>40</v>
      </c>
      <c r="M1051" t="s">
        <v>7</v>
      </c>
      <c r="N1051" t="s">
        <v>41</v>
      </c>
      <c r="O1051" t="s">
        <v>64</v>
      </c>
      <c r="P1051" t="s">
        <v>43</v>
      </c>
      <c r="Q1051">
        <v>8</v>
      </c>
      <c r="R1051">
        <v>0</v>
      </c>
      <c r="S1051">
        <v>0</v>
      </c>
      <c r="U1051">
        <v>157802</v>
      </c>
      <c r="V1051">
        <v>157802</v>
      </c>
      <c r="W1051">
        <v>0</v>
      </c>
      <c r="X1051">
        <v>0</v>
      </c>
      <c r="Y1051" t="s">
        <v>44</v>
      </c>
    </row>
    <row r="1052" spans="1:25" x14ac:dyDescent="0.25">
      <c r="A1052">
        <v>1051</v>
      </c>
      <c r="B1052">
        <v>61427</v>
      </c>
      <c r="C1052">
        <v>0</v>
      </c>
      <c r="D1052">
        <v>0</v>
      </c>
      <c r="E1052" t="s">
        <v>978</v>
      </c>
      <c r="F1052" t="s">
        <v>979</v>
      </c>
      <c r="G1052">
        <v>1</v>
      </c>
      <c r="H1052" s="6">
        <v>524360</v>
      </c>
      <c r="I1052" s="7">
        <v>45617</v>
      </c>
      <c r="J1052" s="7">
        <v>45617</v>
      </c>
      <c r="K1052">
        <v>8</v>
      </c>
      <c r="L1052" t="s">
        <v>40</v>
      </c>
      <c r="M1052" t="s">
        <v>7</v>
      </c>
      <c r="N1052" t="s">
        <v>41</v>
      </c>
      <c r="O1052" t="s">
        <v>64</v>
      </c>
      <c r="P1052" t="s">
        <v>43</v>
      </c>
      <c r="Q1052">
        <v>8</v>
      </c>
      <c r="R1052">
        <v>0</v>
      </c>
      <c r="S1052">
        <v>0</v>
      </c>
      <c r="U1052">
        <v>41949</v>
      </c>
      <c r="V1052">
        <v>41949</v>
      </c>
      <c r="W1052">
        <v>0</v>
      </c>
      <c r="X1052">
        <v>0</v>
      </c>
      <c r="Y1052" t="s">
        <v>44</v>
      </c>
    </row>
    <row r="1053" spans="1:25" x14ac:dyDescent="0.25">
      <c r="A1053">
        <v>1052</v>
      </c>
      <c r="B1053">
        <v>61428</v>
      </c>
      <c r="C1053">
        <v>0</v>
      </c>
      <c r="D1053">
        <v>0</v>
      </c>
      <c r="E1053" t="s">
        <v>978</v>
      </c>
      <c r="F1053" t="s">
        <v>979</v>
      </c>
      <c r="G1053">
        <v>1</v>
      </c>
      <c r="H1053" s="6">
        <v>76483</v>
      </c>
      <c r="I1053" s="7">
        <v>45617</v>
      </c>
      <c r="J1053" s="7">
        <v>45617</v>
      </c>
      <c r="K1053">
        <v>8</v>
      </c>
      <c r="L1053" t="s">
        <v>40</v>
      </c>
      <c r="M1053" t="s">
        <v>7</v>
      </c>
      <c r="N1053" t="s">
        <v>41</v>
      </c>
      <c r="O1053" t="s">
        <v>64</v>
      </c>
      <c r="P1053" t="s">
        <v>43</v>
      </c>
      <c r="Q1053">
        <v>8</v>
      </c>
      <c r="R1053">
        <v>0</v>
      </c>
      <c r="S1053">
        <v>0</v>
      </c>
      <c r="U1053">
        <v>6119</v>
      </c>
      <c r="V1053">
        <v>6119</v>
      </c>
      <c r="W1053">
        <v>0</v>
      </c>
      <c r="X1053">
        <v>0</v>
      </c>
      <c r="Y1053" t="s">
        <v>44</v>
      </c>
    </row>
    <row r="1054" spans="1:25" x14ac:dyDescent="0.25">
      <c r="A1054">
        <v>1053</v>
      </c>
      <c r="B1054">
        <v>61429</v>
      </c>
      <c r="C1054">
        <v>0</v>
      </c>
      <c r="D1054">
        <v>0</v>
      </c>
      <c r="E1054" t="s">
        <v>978</v>
      </c>
      <c r="F1054" t="s">
        <v>979</v>
      </c>
      <c r="G1054">
        <v>1</v>
      </c>
      <c r="H1054" s="6">
        <v>74780</v>
      </c>
      <c r="I1054" s="7">
        <v>45617</v>
      </c>
      <c r="J1054" s="7">
        <v>45617</v>
      </c>
      <c r="K1054">
        <v>8</v>
      </c>
      <c r="L1054" t="s">
        <v>40</v>
      </c>
      <c r="M1054" t="s">
        <v>7</v>
      </c>
      <c r="N1054" t="s">
        <v>41</v>
      </c>
      <c r="O1054" t="s">
        <v>64</v>
      </c>
      <c r="P1054" t="s">
        <v>43</v>
      </c>
      <c r="Q1054">
        <v>8</v>
      </c>
      <c r="R1054">
        <v>0</v>
      </c>
      <c r="S1054">
        <v>0</v>
      </c>
      <c r="U1054">
        <v>5982</v>
      </c>
      <c r="V1054">
        <v>5982</v>
      </c>
      <c r="W1054">
        <v>0</v>
      </c>
      <c r="X1054">
        <v>0</v>
      </c>
      <c r="Y1054" t="s">
        <v>44</v>
      </c>
    </row>
    <row r="1055" spans="1:25" x14ac:dyDescent="0.25">
      <c r="A1055">
        <v>1054</v>
      </c>
      <c r="B1055">
        <v>61431</v>
      </c>
      <c r="C1055">
        <v>0</v>
      </c>
      <c r="D1055">
        <v>0</v>
      </c>
      <c r="E1055" t="s">
        <v>345</v>
      </c>
      <c r="F1055" t="s">
        <v>346</v>
      </c>
      <c r="G1055">
        <v>1</v>
      </c>
      <c r="H1055" s="6">
        <v>2200000</v>
      </c>
      <c r="I1055" s="7">
        <v>45617</v>
      </c>
      <c r="J1055" s="7">
        <v>45617</v>
      </c>
      <c r="K1055">
        <v>8</v>
      </c>
      <c r="L1055" t="s">
        <v>40</v>
      </c>
      <c r="M1055" t="s">
        <v>8</v>
      </c>
      <c r="N1055" t="s">
        <v>41</v>
      </c>
      <c r="O1055" t="s">
        <v>347</v>
      </c>
      <c r="P1055" t="s">
        <v>43</v>
      </c>
      <c r="Q1055">
        <v>8</v>
      </c>
      <c r="R1055">
        <v>0</v>
      </c>
      <c r="S1055">
        <v>0</v>
      </c>
      <c r="U1055">
        <v>176000</v>
      </c>
      <c r="V1055">
        <v>176000</v>
      </c>
      <c r="W1055">
        <v>0</v>
      </c>
      <c r="X1055">
        <v>0</v>
      </c>
      <c r="Y1055" t="s">
        <v>109</v>
      </c>
    </row>
    <row r="1056" spans="1:25" x14ac:dyDescent="0.25">
      <c r="A1056">
        <v>1055</v>
      </c>
      <c r="B1056">
        <v>61424</v>
      </c>
      <c r="C1056">
        <v>0</v>
      </c>
      <c r="D1056">
        <v>0</v>
      </c>
      <c r="E1056" t="s">
        <v>972</v>
      </c>
      <c r="F1056" t="s">
        <v>973</v>
      </c>
      <c r="G1056">
        <v>1</v>
      </c>
      <c r="H1056" s="6">
        <v>964472</v>
      </c>
      <c r="I1056" s="7">
        <v>45617</v>
      </c>
      <c r="J1056" s="7">
        <v>45617</v>
      </c>
      <c r="K1056">
        <v>8</v>
      </c>
      <c r="L1056" t="s">
        <v>40</v>
      </c>
      <c r="M1056" t="s">
        <v>7</v>
      </c>
      <c r="N1056" t="s">
        <v>41</v>
      </c>
      <c r="O1056" t="s">
        <v>64</v>
      </c>
      <c r="P1056" t="s">
        <v>43</v>
      </c>
      <c r="Q1056">
        <v>8</v>
      </c>
      <c r="R1056">
        <v>0</v>
      </c>
      <c r="S1056">
        <v>0</v>
      </c>
      <c r="U1056">
        <v>77158</v>
      </c>
      <c r="V1056">
        <v>77158</v>
      </c>
      <c r="W1056">
        <v>0</v>
      </c>
      <c r="X1056">
        <v>0</v>
      </c>
      <c r="Y1056" t="s">
        <v>44</v>
      </c>
    </row>
    <row r="1057" spans="1:25" x14ac:dyDescent="0.25">
      <c r="A1057">
        <v>1056</v>
      </c>
      <c r="B1057">
        <v>61425</v>
      </c>
      <c r="C1057">
        <v>0</v>
      </c>
      <c r="D1057">
        <v>0</v>
      </c>
      <c r="E1057" t="s">
        <v>1506</v>
      </c>
      <c r="F1057" t="s">
        <v>1507</v>
      </c>
      <c r="G1057">
        <v>1</v>
      </c>
      <c r="H1057" s="6">
        <v>175318</v>
      </c>
      <c r="I1057" s="7">
        <v>45617</v>
      </c>
      <c r="J1057" s="7">
        <v>45617</v>
      </c>
      <c r="K1057">
        <v>8</v>
      </c>
      <c r="L1057" t="s">
        <v>40</v>
      </c>
      <c r="M1057" t="s">
        <v>7</v>
      </c>
      <c r="N1057" t="s">
        <v>41</v>
      </c>
      <c r="O1057" t="s">
        <v>64</v>
      </c>
      <c r="P1057" t="s">
        <v>43</v>
      </c>
      <c r="Q1057">
        <v>8</v>
      </c>
      <c r="R1057">
        <v>0</v>
      </c>
      <c r="S1057">
        <v>0</v>
      </c>
      <c r="U1057">
        <v>14025</v>
      </c>
      <c r="V1057">
        <v>14025</v>
      </c>
      <c r="W1057">
        <v>0</v>
      </c>
      <c r="X1057">
        <v>0</v>
      </c>
      <c r="Y1057" t="s">
        <v>44</v>
      </c>
    </row>
    <row r="1058" spans="1:25" x14ac:dyDescent="0.25">
      <c r="A1058">
        <v>1057</v>
      </c>
      <c r="B1058">
        <v>61900</v>
      </c>
      <c r="C1058">
        <v>0</v>
      </c>
      <c r="D1058">
        <v>0</v>
      </c>
      <c r="E1058" t="s">
        <v>1508</v>
      </c>
      <c r="F1058" t="s">
        <v>1509</v>
      </c>
      <c r="G1058">
        <v>1</v>
      </c>
      <c r="H1058" s="6">
        <v>38211</v>
      </c>
      <c r="I1058" s="7">
        <v>45616</v>
      </c>
      <c r="J1058" s="7">
        <v>45616</v>
      </c>
      <c r="K1058">
        <v>5</v>
      </c>
      <c r="L1058" t="s">
        <v>40</v>
      </c>
      <c r="M1058" t="s">
        <v>6</v>
      </c>
      <c r="N1058" t="s">
        <v>41</v>
      </c>
      <c r="O1058" t="s">
        <v>64</v>
      </c>
      <c r="P1058" t="s">
        <v>43</v>
      </c>
      <c r="Q1058">
        <v>5</v>
      </c>
      <c r="R1058">
        <v>0</v>
      </c>
      <c r="S1058">
        <v>0</v>
      </c>
      <c r="U1058">
        <v>1911</v>
      </c>
      <c r="V1058">
        <v>1911</v>
      </c>
      <c r="W1058">
        <v>0</v>
      </c>
      <c r="X1058">
        <v>0</v>
      </c>
      <c r="Y1058" t="s">
        <v>44</v>
      </c>
    </row>
    <row r="1059" spans="1:25" x14ac:dyDescent="0.25">
      <c r="A1059">
        <v>1058</v>
      </c>
      <c r="B1059">
        <v>61413</v>
      </c>
      <c r="C1059">
        <v>0</v>
      </c>
      <c r="D1059">
        <v>0</v>
      </c>
      <c r="E1059" t="s">
        <v>1510</v>
      </c>
      <c r="F1059" t="s">
        <v>1511</v>
      </c>
      <c r="G1059">
        <v>1</v>
      </c>
      <c r="H1059" s="6">
        <v>505892</v>
      </c>
      <c r="I1059" s="7">
        <v>45616</v>
      </c>
      <c r="J1059" s="7">
        <v>45616</v>
      </c>
      <c r="K1059">
        <v>7</v>
      </c>
      <c r="L1059" t="s">
        <v>40</v>
      </c>
      <c r="M1059" t="s">
        <v>5</v>
      </c>
      <c r="N1059" t="s">
        <v>41</v>
      </c>
      <c r="O1059" t="s">
        <v>57</v>
      </c>
      <c r="P1059" t="s">
        <v>43</v>
      </c>
      <c r="Q1059">
        <v>7</v>
      </c>
      <c r="R1059">
        <v>0</v>
      </c>
      <c r="S1059">
        <v>0</v>
      </c>
      <c r="U1059">
        <v>35412</v>
      </c>
      <c r="V1059">
        <v>35412</v>
      </c>
      <c r="W1059">
        <v>0</v>
      </c>
      <c r="X1059">
        <v>0</v>
      </c>
      <c r="Y1059" t="s">
        <v>109</v>
      </c>
    </row>
    <row r="1060" spans="1:25" x14ac:dyDescent="0.25">
      <c r="A1060">
        <v>1059</v>
      </c>
      <c r="B1060">
        <v>61412</v>
      </c>
      <c r="C1060">
        <v>0</v>
      </c>
      <c r="D1060">
        <v>0</v>
      </c>
      <c r="E1060" t="s">
        <v>1512</v>
      </c>
      <c r="F1060" t="s">
        <v>1513</v>
      </c>
      <c r="G1060">
        <v>1</v>
      </c>
      <c r="H1060" s="6">
        <v>298667</v>
      </c>
      <c r="I1060" s="7">
        <v>45616</v>
      </c>
      <c r="J1060" s="7">
        <v>45616</v>
      </c>
      <c r="K1060">
        <v>10</v>
      </c>
      <c r="L1060" t="s">
        <v>40</v>
      </c>
      <c r="M1060" t="s">
        <v>7</v>
      </c>
      <c r="N1060" t="s">
        <v>41</v>
      </c>
      <c r="O1060" t="s">
        <v>64</v>
      </c>
      <c r="P1060" t="s">
        <v>43</v>
      </c>
      <c r="Q1060">
        <v>10</v>
      </c>
      <c r="R1060">
        <v>0</v>
      </c>
      <c r="S1060">
        <v>0</v>
      </c>
      <c r="U1060">
        <v>29867</v>
      </c>
      <c r="V1060">
        <v>29867</v>
      </c>
      <c r="W1060">
        <v>0</v>
      </c>
      <c r="X1060">
        <v>0</v>
      </c>
      <c r="Y1060" t="s">
        <v>44</v>
      </c>
    </row>
    <row r="1061" spans="1:25" x14ac:dyDescent="0.25">
      <c r="A1061">
        <v>1060</v>
      </c>
      <c r="B1061">
        <v>61411</v>
      </c>
      <c r="C1061">
        <v>0</v>
      </c>
      <c r="D1061">
        <v>0</v>
      </c>
      <c r="E1061" t="s">
        <v>1438</v>
      </c>
      <c r="F1061" t="s">
        <v>1439</v>
      </c>
      <c r="G1061">
        <v>1</v>
      </c>
      <c r="H1061" s="6">
        <v>44444444</v>
      </c>
      <c r="I1061" s="7">
        <v>45616</v>
      </c>
      <c r="J1061" s="7">
        <v>45616</v>
      </c>
      <c r="K1061" t="s">
        <v>1440</v>
      </c>
      <c r="L1061" t="s">
        <v>40</v>
      </c>
      <c r="M1061" t="s">
        <v>5</v>
      </c>
      <c r="N1061" t="s">
        <v>41</v>
      </c>
      <c r="O1061" t="s">
        <v>47</v>
      </c>
      <c r="P1061" t="s">
        <v>43</v>
      </c>
      <c r="Q1061">
        <v>0.6</v>
      </c>
      <c r="R1061">
        <v>3.7</v>
      </c>
      <c r="S1061">
        <v>0</v>
      </c>
      <c r="U1061">
        <v>1911111</v>
      </c>
      <c r="V1061">
        <v>266667</v>
      </c>
      <c r="W1061">
        <v>1644444</v>
      </c>
      <c r="X1061">
        <v>0</v>
      </c>
      <c r="Y1061" t="s">
        <v>250</v>
      </c>
    </row>
    <row r="1062" spans="1:25" x14ac:dyDescent="0.25">
      <c r="A1062">
        <v>1061</v>
      </c>
      <c r="B1062">
        <v>61418</v>
      </c>
      <c r="C1062">
        <v>0</v>
      </c>
      <c r="D1062">
        <v>0</v>
      </c>
      <c r="E1062" t="s">
        <v>1473</v>
      </c>
      <c r="F1062" t="s">
        <v>1474</v>
      </c>
      <c r="G1062">
        <v>1</v>
      </c>
      <c r="H1062" s="6">
        <v>38211</v>
      </c>
      <c r="I1062" s="7">
        <v>45616</v>
      </c>
      <c r="J1062" s="7">
        <v>45616</v>
      </c>
      <c r="K1062">
        <v>5</v>
      </c>
      <c r="L1062" t="s">
        <v>40</v>
      </c>
      <c r="M1062" t="s">
        <v>6</v>
      </c>
      <c r="N1062" t="s">
        <v>41</v>
      </c>
      <c r="O1062" t="s">
        <v>64</v>
      </c>
      <c r="P1062" t="s">
        <v>43</v>
      </c>
      <c r="Q1062">
        <v>5</v>
      </c>
      <c r="R1062">
        <v>0</v>
      </c>
      <c r="S1062">
        <v>0</v>
      </c>
      <c r="U1062">
        <v>1911</v>
      </c>
      <c r="V1062">
        <v>1911</v>
      </c>
      <c r="W1062">
        <v>0</v>
      </c>
      <c r="X1062">
        <v>0</v>
      </c>
      <c r="Y1062" t="s">
        <v>44</v>
      </c>
    </row>
    <row r="1063" spans="1:25" x14ac:dyDescent="0.25">
      <c r="A1063">
        <v>1062</v>
      </c>
      <c r="B1063">
        <v>61417</v>
      </c>
      <c r="C1063">
        <v>0</v>
      </c>
      <c r="D1063">
        <v>0</v>
      </c>
      <c r="E1063" t="s">
        <v>995</v>
      </c>
      <c r="F1063" t="s">
        <v>996</v>
      </c>
      <c r="G1063">
        <v>1</v>
      </c>
      <c r="H1063" s="6">
        <v>3000000</v>
      </c>
      <c r="I1063" s="7">
        <v>45616</v>
      </c>
      <c r="J1063" s="7">
        <v>45616</v>
      </c>
      <c r="K1063">
        <v>6</v>
      </c>
      <c r="L1063" t="s">
        <v>40</v>
      </c>
      <c r="M1063" t="s">
        <v>5</v>
      </c>
      <c r="N1063" t="s">
        <v>41</v>
      </c>
      <c r="O1063" t="s">
        <v>47</v>
      </c>
      <c r="P1063" t="s">
        <v>43</v>
      </c>
      <c r="Q1063">
        <v>6</v>
      </c>
      <c r="R1063">
        <v>0</v>
      </c>
      <c r="S1063">
        <v>0</v>
      </c>
      <c r="U1063">
        <v>180000</v>
      </c>
      <c r="V1063">
        <v>180000</v>
      </c>
      <c r="W1063">
        <v>0</v>
      </c>
      <c r="X1063">
        <v>0</v>
      </c>
      <c r="Y1063" t="s">
        <v>109</v>
      </c>
    </row>
    <row r="1064" spans="1:25" x14ac:dyDescent="0.25">
      <c r="A1064">
        <v>1063</v>
      </c>
      <c r="B1064">
        <v>61416</v>
      </c>
      <c r="C1064">
        <v>0</v>
      </c>
      <c r="D1064">
        <v>0</v>
      </c>
      <c r="E1064" t="s">
        <v>1514</v>
      </c>
      <c r="F1064" t="s">
        <v>1515</v>
      </c>
      <c r="G1064">
        <v>1</v>
      </c>
      <c r="H1064" s="6">
        <v>714894</v>
      </c>
      <c r="I1064" s="7">
        <v>45616</v>
      </c>
      <c r="J1064" s="7">
        <v>45616</v>
      </c>
      <c r="K1064">
        <v>6</v>
      </c>
      <c r="L1064" t="s">
        <v>40</v>
      </c>
      <c r="M1064" t="s">
        <v>7</v>
      </c>
      <c r="N1064" t="s">
        <v>41</v>
      </c>
      <c r="O1064" t="s">
        <v>64</v>
      </c>
      <c r="P1064" t="s">
        <v>43</v>
      </c>
      <c r="Q1064">
        <v>6</v>
      </c>
      <c r="R1064">
        <v>0</v>
      </c>
      <c r="S1064">
        <v>0</v>
      </c>
      <c r="U1064">
        <v>42894</v>
      </c>
      <c r="V1064">
        <v>42894</v>
      </c>
      <c r="W1064">
        <v>0</v>
      </c>
      <c r="X1064">
        <v>0</v>
      </c>
      <c r="Y1064" t="s">
        <v>81</v>
      </c>
    </row>
    <row r="1065" spans="1:25" x14ac:dyDescent="0.25">
      <c r="A1065">
        <v>1064</v>
      </c>
      <c r="B1065">
        <v>61415</v>
      </c>
      <c r="C1065">
        <v>0</v>
      </c>
      <c r="D1065">
        <v>0</v>
      </c>
      <c r="E1065" t="s">
        <v>1516</v>
      </c>
      <c r="F1065" t="s">
        <v>1517</v>
      </c>
      <c r="G1065">
        <v>1</v>
      </c>
      <c r="H1065" s="6">
        <v>1000000</v>
      </c>
      <c r="I1065" s="7">
        <v>45616</v>
      </c>
      <c r="J1065" s="7">
        <v>45616</v>
      </c>
      <c r="K1065">
        <v>7</v>
      </c>
      <c r="L1065" t="s">
        <v>40</v>
      </c>
      <c r="M1065" t="s">
        <v>5</v>
      </c>
      <c r="N1065" t="s">
        <v>41</v>
      </c>
      <c r="O1065" t="s">
        <v>77</v>
      </c>
      <c r="P1065" t="s">
        <v>43</v>
      </c>
      <c r="Q1065">
        <v>7</v>
      </c>
      <c r="R1065">
        <v>0</v>
      </c>
      <c r="S1065">
        <v>0</v>
      </c>
      <c r="U1065">
        <v>70000</v>
      </c>
      <c r="V1065">
        <v>70000</v>
      </c>
      <c r="W1065">
        <v>0</v>
      </c>
      <c r="X1065">
        <v>0</v>
      </c>
      <c r="Y1065" t="s">
        <v>81</v>
      </c>
    </row>
    <row r="1066" spans="1:25" x14ac:dyDescent="0.25">
      <c r="A1066">
        <v>1065</v>
      </c>
      <c r="B1066">
        <v>61414</v>
      </c>
      <c r="C1066">
        <v>0</v>
      </c>
      <c r="D1066">
        <v>0</v>
      </c>
      <c r="E1066" t="s">
        <v>1518</v>
      </c>
      <c r="F1066" t="s">
        <v>1519</v>
      </c>
      <c r="G1066">
        <v>1</v>
      </c>
      <c r="H1066" s="6">
        <v>244444</v>
      </c>
      <c r="I1066" s="7">
        <v>45616</v>
      </c>
      <c r="J1066" s="7">
        <v>45616</v>
      </c>
      <c r="K1066">
        <v>10</v>
      </c>
      <c r="L1066" t="s">
        <v>40</v>
      </c>
      <c r="M1066" t="s">
        <v>7</v>
      </c>
      <c r="N1066" t="s">
        <v>41</v>
      </c>
      <c r="O1066" t="s">
        <v>64</v>
      </c>
      <c r="P1066" t="s">
        <v>43</v>
      </c>
      <c r="Q1066">
        <v>10</v>
      </c>
      <c r="R1066">
        <v>0</v>
      </c>
      <c r="S1066">
        <v>0</v>
      </c>
      <c r="U1066">
        <v>24444</v>
      </c>
      <c r="V1066">
        <v>24444</v>
      </c>
      <c r="W1066">
        <v>0</v>
      </c>
      <c r="X1066">
        <v>0</v>
      </c>
      <c r="Y1066" t="s">
        <v>44</v>
      </c>
    </row>
    <row r="1067" spans="1:25" x14ac:dyDescent="0.25">
      <c r="A1067">
        <v>1066</v>
      </c>
      <c r="B1067">
        <v>61422</v>
      </c>
      <c r="C1067">
        <v>0</v>
      </c>
      <c r="D1067">
        <v>0</v>
      </c>
      <c r="E1067" t="s">
        <v>1125</v>
      </c>
      <c r="F1067" t="s">
        <v>1126</v>
      </c>
      <c r="G1067">
        <v>1</v>
      </c>
      <c r="H1067" s="6">
        <v>6616853</v>
      </c>
      <c r="I1067" s="7">
        <v>45616</v>
      </c>
      <c r="J1067" s="7">
        <v>45616</v>
      </c>
      <c r="K1067">
        <v>15</v>
      </c>
      <c r="L1067" t="s">
        <v>40</v>
      </c>
      <c r="M1067" t="s">
        <v>5</v>
      </c>
      <c r="N1067" t="s">
        <v>41</v>
      </c>
      <c r="O1067" t="s">
        <v>77</v>
      </c>
      <c r="P1067" t="s">
        <v>43</v>
      </c>
      <c r="Q1067">
        <v>8</v>
      </c>
      <c r="R1067">
        <v>7</v>
      </c>
      <c r="S1067">
        <v>0</v>
      </c>
      <c r="U1067">
        <v>992528</v>
      </c>
      <c r="V1067">
        <v>529348</v>
      </c>
      <c r="W1067">
        <v>463180</v>
      </c>
      <c r="X1067">
        <v>0</v>
      </c>
      <c r="Y1067" t="s">
        <v>48</v>
      </c>
    </row>
    <row r="1068" spans="1:25" x14ac:dyDescent="0.25">
      <c r="A1068">
        <v>1067</v>
      </c>
      <c r="B1068">
        <v>61421</v>
      </c>
      <c r="C1068">
        <v>0</v>
      </c>
      <c r="D1068">
        <v>0</v>
      </c>
      <c r="E1068" t="s">
        <v>1068</v>
      </c>
      <c r="F1068" t="s">
        <v>1069</v>
      </c>
      <c r="G1068">
        <v>1</v>
      </c>
      <c r="H1068" s="6">
        <v>45000000</v>
      </c>
      <c r="I1068" s="7">
        <v>45616</v>
      </c>
      <c r="J1068" s="7">
        <v>45616</v>
      </c>
      <c r="K1068">
        <v>4</v>
      </c>
      <c r="L1068" t="s">
        <v>40</v>
      </c>
      <c r="M1068" t="s">
        <v>5</v>
      </c>
      <c r="N1068" t="s">
        <v>41</v>
      </c>
      <c r="O1068" t="s">
        <v>77</v>
      </c>
      <c r="P1068" t="s">
        <v>43</v>
      </c>
      <c r="Q1068">
        <v>4</v>
      </c>
      <c r="R1068">
        <v>0</v>
      </c>
      <c r="S1068">
        <v>0</v>
      </c>
      <c r="U1068">
        <v>1800000</v>
      </c>
      <c r="V1068">
        <v>1800000</v>
      </c>
      <c r="W1068">
        <v>0</v>
      </c>
      <c r="X1068">
        <v>0</v>
      </c>
      <c r="Y1068" t="s">
        <v>48</v>
      </c>
    </row>
    <row r="1069" spans="1:25" x14ac:dyDescent="0.25">
      <c r="A1069">
        <v>1068</v>
      </c>
      <c r="B1069">
        <v>61420</v>
      </c>
      <c r="C1069">
        <v>0</v>
      </c>
      <c r="D1069">
        <v>0</v>
      </c>
      <c r="E1069" t="s">
        <v>435</v>
      </c>
      <c r="F1069" t="s">
        <v>436</v>
      </c>
      <c r="G1069">
        <v>1</v>
      </c>
      <c r="H1069" s="6">
        <v>8000000</v>
      </c>
      <c r="I1069" s="7">
        <v>45616</v>
      </c>
      <c r="J1069" s="7">
        <v>45616</v>
      </c>
      <c r="K1069">
        <v>10</v>
      </c>
      <c r="L1069" t="s">
        <v>40</v>
      </c>
      <c r="M1069" t="s">
        <v>5</v>
      </c>
      <c r="N1069" t="s">
        <v>41</v>
      </c>
      <c r="O1069" t="s">
        <v>77</v>
      </c>
      <c r="P1069" t="s">
        <v>43</v>
      </c>
      <c r="Q1069">
        <v>10</v>
      </c>
      <c r="R1069">
        <v>0</v>
      </c>
      <c r="S1069">
        <v>0</v>
      </c>
      <c r="U1069">
        <v>800000</v>
      </c>
      <c r="V1069">
        <v>800000</v>
      </c>
      <c r="W1069">
        <v>0</v>
      </c>
      <c r="X1069">
        <v>0</v>
      </c>
      <c r="Y1069" t="s">
        <v>437</v>
      </c>
    </row>
    <row r="1070" spans="1:25" x14ac:dyDescent="0.25">
      <c r="A1070">
        <v>1069</v>
      </c>
      <c r="B1070">
        <v>61407</v>
      </c>
      <c r="C1070">
        <v>0</v>
      </c>
      <c r="D1070">
        <v>0</v>
      </c>
      <c r="E1070" t="s">
        <v>1520</v>
      </c>
      <c r="F1070" t="s">
        <v>1521</v>
      </c>
      <c r="G1070">
        <v>1</v>
      </c>
      <c r="H1070" s="6">
        <v>5000000</v>
      </c>
      <c r="I1070" s="7">
        <v>45615</v>
      </c>
      <c r="J1070" s="7">
        <v>45615</v>
      </c>
      <c r="K1070">
        <v>10</v>
      </c>
      <c r="L1070" t="s">
        <v>40</v>
      </c>
      <c r="M1070" t="s">
        <v>5</v>
      </c>
      <c r="N1070" t="s">
        <v>41</v>
      </c>
      <c r="O1070" t="s">
        <v>47</v>
      </c>
      <c r="P1070" t="s">
        <v>43</v>
      </c>
      <c r="Q1070">
        <v>10</v>
      </c>
      <c r="R1070">
        <v>0</v>
      </c>
      <c r="S1070">
        <v>0</v>
      </c>
      <c r="U1070">
        <v>500000</v>
      </c>
      <c r="V1070">
        <v>500000</v>
      </c>
      <c r="W1070">
        <v>0</v>
      </c>
      <c r="X1070">
        <v>0</v>
      </c>
      <c r="Y1070" t="s">
        <v>48</v>
      </c>
    </row>
    <row r="1071" spans="1:25" x14ac:dyDescent="0.25">
      <c r="A1071">
        <v>1070</v>
      </c>
      <c r="B1071">
        <v>61402</v>
      </c>
      <c r="C1071">
        <v>0</v>
      </c>
      <c r="D1071">
        <v>0</v>
      </c>
      <c r="E1071" t="s">
        <v>844</v>
      </c>
      <c r="F1071" t="s">
        <v>845</v>
      </c>
      <c r="G1071">
        <v>1</v>
      </c>
      <c r="H1071" s="6">
        <v>182314</v>
      </c>
      <c r="I1071" s="7">
        <v>45615</v>
      </c>
      <c r="J1071" s="7">
        <v>45615</v>
      </c>
      <c r="K1071">
        <v>15</v>
      </c>
      <c r="L1071" t="s">
        <v>40</v>
      </c>
      <c r="M1071" t="s">
        <v>5</v>
      </c>
      <c r="N1071" t="s">
        <v>41</v>
      </c>
      <c r="O1071" t="s">
        <v>77</v>
      </c>
      <c r="P1071" t="s">
        <v>43</v>
      </c>
      <c r="Q1071">
        <v>8</v>
      </c>
      <c r="R1071">
        <v>7</v>
      </c>
      <c r="S1071">
        <v>0</v>
      </c>
      <c r="U1071">
        <v>27347</v>
      </c>
      <c r="V1071">
        <v>14585</v>
      </c>
      <c r="W1071">
        <v>12762</v>
      </c>
      <c r="X1071">
        <v>0</v>
      </c>
      <c r="Y1071" t="s">
        <v>48</v>
      </c>
    </row>
    <row r="1072" spans="1:25" x14ac:dyDescent="0.25">
      <c r="A1072">
        <v>1071</v>
      </c>
      <c r="B1072">
        <v>61403</v>
      </c>
      <c r="C1072">
        <v>0</v>
      </c>
      <c r="D1072">
        <v>0</v>
      </c>
      <c r="E1072" t="s">
        <v>1085</v>
      </c>
      <c r="F1072" t="s">
        <v>1086</v>
      </c>
      <c r="G1072">
        <v>1</v>
      </c>
      <c r="H1072" s="6">
        <v>200000</v>
      </c>
      <c r="I1072" s="7">
        <v>45615</v>
      </c>
      <c r="J1072" s="7">
        <v>45615</v>
      </c>
      <c r="K1072">
        <v>6</v>
      </c>
      <c r="L1072" t="s">
        <v>40</v>
      </c>
      <c r="M1072" t="s">
        <v>5</v>
      </c>
      <c r="N1072" t="s">
        <v>41</v>
      </c>
      <c r="O1072" t="s">
        <v>47</v>
      </c>
      <c r="P1072" t="s">
        <v>43</v>
      </c>
      <c r="Q1072">
        <v>6</v>
      </c>
      <c r="R1072">
        <v>0</v>
      </c>
      <c r="S1072">
        <v>0</v>
      </c>
      <c r="U1072">
        <v>12000</v>
      </c>
      <c r="V1072">
        <v>12000</v>
      </c>
      <c r="W1072">
        <v>0</v>
      </c>
      <c r="X1072">
        <v>0</v>
      </c>
      <c r="Y1072" t="s">
        <v>109</v>
      </c>
    </row>
    <row r="1073" spans="1:25" x14ac:dyDescent="0.25">
      <c r="A1073">
        <v>1072</v>
      </c>
      <c r="B1073">
        <v>61397</v>
      </c>
      <c r="C1073">
        <v>0</v>
      </c>
      <c r="D1073">
        <v>0</v>
      </c>
      <c r="E1073" t="s">
        <v>1522</v>
      </c>
      <c r="F1073" t="s">
        <v>1523</v>
      </c>
      <c r="G1073">
        <v>1</v>
      </c>
      <c r="H1073" s="6">
        <v>468444</v>
      </c>
      <c r="I1073" s="7">
        <v>45614</v>
      </c>
      <c r="J1073" s="7">
        <v>45614</v>
      </c>
      <c r="K1073">
        <v>10</v>
      </c>
      <c r="L1073" t="s">
        <v>40</v>
      </c>
      <c r="M1073" t="s">
        <v>7</v>
      </c>
      <c r="N1073" t="s">
        <v>41</v>
      </c>
      <c r="O1073" t="s">
        <v>64</v>
      </c>
      <c r="P1073" t="s">
        <v>43</v>
      </c>
      <c r="Q1073">
        <v>10</v>
      </c>
      <c r="R1073">
        <v>0</v>
      </c>
      <c r="S1073">
        <v>0</v>
      </c>
      <c r="U1073">
        <v>46844</v>
      </c>
      <c r="V1073">
        <v>46844</v>
      </c>
      <c r="W1073">
        <v>0</v>
      </c>
      <c r="X1073">
        <v>0</v>
      </c>
      <c r="Y1073" t="s">
        <v>44</v>
      </c>
    </row>
    <row r="1074" spans="1:25" x14ac:dyDescent="0.25">
      <c r="A1074">
        <v>1073</v>
      </c>
      <c r="B1074">
        <v>61398</v>
      </c>
      <c r="C1074">
        <v>0</v>
      </c>
      <c r="D1074">
        <v>0</v>
      </c>
      <c r="E1074" t="s">
        <v>877</v>
      </c>
      <c r="F1074" t="s">
        <v>878</v>
      </c>
      <c r="G1074">
        <v>1</v>
      </c>
      <c r="H1074" s="6">
        <v>3402000</v>
      </c>
      <c r="I1074" s="7">
        <v>45614</v>
      </c>
      <c r="J1074" s="7">
        <v>45614</v>
      </c>
      <c r="K1074" t="s">
        <v>879</v>
      </c>
      <c r="L1074" t="s">
        <v>40</v>
      </c>
      <c r="M1074" t="s">
        <v>5</v>
      </c>
      <c r="N1074" t="s">
        <v>41</v>
      </c>
      <c r="O1074" t="s">
        <v>57</v>
      </c>
      <c r="P1074" t="s">
        <v>43</v>
      </c>
      <c r="Q1074">
        <v>8.5</v>
      </c>
      <c r="R1074">
        <v>0</v>
      </c>
      <c r="S1074">
        <v>0</v>
      </c>
      <c r="U1074">
        <v>289170</v>
      </c>
      <c r="V1074">
        <v>289170</v>
      </c>
      <c r="W1074">
        <v>0</v>
      </c>
      <c r="X1074">
        <v>0</v>
      </c>
      <c r="Y1074" t="s">
        <v>48</v>
      </c>
    </row>
    <row r="1075" spans="1:25" x14ac:dyDescent="0.25">
      <c r="A1075">
        <v>1074</v>
      </c>
      <c r="B1075">
        <v>61399</v>
      </c>
      <c r="C1075">
        <v>0</v>
      </c>
      <c r="D1075">
        <v>0</v>
      </c>
      <c r="E1075" t="s">
        <v>1524</v>
      </c>
      <c r="F1075" t="s">
        <v>1525</v>
      </c>
      <c r="G1075">
        <v>1</v>
      </c>
      <c r="H1075" s="6">
        <v>1800000</v>
      </c>
      <c r="I1075" s="7">
        <v>45614</v>
      </c>
      <c r="J1075" s="7">
        <v>45614</v>
      </c>
      <c r="K1075">
        <v>8</v>
      </c>
      <c r="L1075" t="s">
        <v>40</v>
      </c>
      <c r="M1075" t="s">
        <v>8</v>
      </c>
      <c r="N1075" t="s">
        <v>41</v>
      </c>
      <c r="O1075" t="s">
        <v>347</v>
      </c>
      <c r="P1075" t="s">
        <v>43</v>
      </c>
      <c r="Q1075">
        <v>8</v>
      </c>
      <c r="R1075">
        <v>0</v>
      </c>
      <c r="S1075">
        <v>0</v>
      </c>
      <c r="U1075">
        <v>144000</v>
      </c>
      <c r="V1075">
        <v>144000</v>
      </c>
      <c r="W1075">
        <v>0</v>
      </c>
      <c r="X1075">
        <v>0</v>
      </c>
      <c r="Y1075" t="s">
        <v>109</v>
      </c>
    </row>
    <row r="1076" spans="1:25" x14ac:dyDescent="0.25">
      <c r="A1076">
        <v>1075</v>
      </c>
      <c r="B1076">
        <v>61401</v>
      </c>
      <c r="C1076">
        <v>0</v>
      </c>
      <c r="D1076">
        <v>0</v>
      </c>
      <c r="E1076" t="s">
        <v>429</v>
      </c>
      <c r="F1076" t="s">
        <v>430</v>
      </c>
      <c r="G1076">
        <v>1</v>
      </c>
      <c r="H1076" s="6">
        <v>4262672</v>
      </c>
      <c r="I1076" s="7">
        <v>45614</v>
      </c>
      <c r="J1076" s="7">
        <v>45614</v>
      </c>
      <c r="K1076">
        <v>15</v>
      </c>
      <c r="L1076" t="s">
        <v>40</v>
      </c>
      <c r="M1076" t="s">
        <v>5</v>
      </c>
      <c r="N1076" t="s">
        <v>41</v>
      </c>
      <c r="O1076" t="s">
        <v>54</v>
      </c>
      <c r="P1076" t="s">
        <v>43</v>
      </c>
      <c r="Q1076">
        <v>9</v>
      </c>
      <c r="R1076">
        <v>6</v>
      </c>
      <c r="S1076">
        <v>0</v>
      </c>
      <c r="U1076">
        <v>639401</v>
      </c>
      <c r="V1076">
        <v>383640</v>
      </c>
      <c r="W1076">
        <v>255760</v>
      </c>
      <c r="X1076">
        <v>0</v>
      </c>
      <c r="Y1076" t="s">
        <v>48</v>
      </c>
    </row>
    <row r="1077" spans="1:25" x14ac:dyDescent="0.25">
      <c r="A1077">
        <v>1076</v>
      </c>
      <c r="B1077">
        <v>61400</v>
      </c>
      <c r="C1077">
        <v>0</v>
      </c>
      <c r="D1077">
        <v>0</v>
      </c>
      <c r="E1077" t="s">
        <v>1526</v>
      </c>
      <c r="F1077" t="s">
        <v>1527</v>
      </c>
      <c r="G1077">
        <v>1</v>
      </c>
      <c r="H1077" s="6">
        <v>2600000</v>
      </c>
      <c r="I1077" s="7">
        <v>45614</v>
      </c>
      <c r="J1077" s="7">
        <v>45614</v>
      </c>
      <c r="K1077" t="s">
        <v>879</v>
      </c>
      <c r="L1077" t="s">
        <v>40</v>
      </c>
      <c r="M1077" t="s">
        <v>5</v>
      </c>
      <c r="N1077" t="s">
        <v>41</v>
      </c>
      <c r="O1077" t="s">
        <v>77</v>
      </c>
      <c r="P1077" t="s">
        <v>43</v>
      </c>
      <c r="Q1077">
        <v>8.5</v>
      </c>
      <c r="R1077">
        <v>0</v>
      </c>
      <c r="S1077">
        <v>0</v>
      </c>
      <c r="U1077">
        <v>221000</v>
      </c>
      <c r="V1077">
        <v>221000</v>
      </c>
      <c r="W1077">
        <v>0</v>
      </c>
      <c r="X1077">
        <v>0</v>
      </c>
      <c r="Y1077" t="s">
        <v>250</v>
      </c>
    </row>
    <row r="1078" spans="1:25" x14ac:dyDescent="0.25">
      <c r="A1078">
        <v>1077</v>
      </c>
      <c r="B1078">
        <v>61385</v>
      </c>
      <c r="C1078">
        <v>0</v>
      </c>
      <c r="D1078">
        <v>0</v>
      </c>
      <c r="E1078" t="s">
        <v>1272</v>
      </c>
      <c r="F1078" t="s">
        <v>1273</v>
      </c>
      <c r="G1078">
        <v>1</v>
      </c>
      <c r="H1078" s="6">
        <v>1152616</v>
      </c>
      <c r="I1078" s="7">
        <v>45611</v>
      </c>
      <c r="J1078" s="7">
        <v>45611</v>
      </c>
      <c r="K1078">
        <v>15</v>
      </c>
      <c r="L1078" t="s">
        <v>40</v>
      </c>
      <c r="M1078" t="s">
        <v>9</v>
      </c>
      <c r="N1078" t="s">
        <v>41</v>
      </c>
      <c r="O1078" t="s">
        <v>42</v>
      </c>
      <c r="P1078" t="s">
        <v>43</v>
      </c>
      <c r="Q1078">
        <v>5</v>
      </c>
      <c r="R1078">
        <v>10</v>
      </c>
      <c r="S1078">
        <v>0</v>
      </c>
      <c r="U1078">
        <v>172892</v>
      </c>
      <c r="V1078">
        <v>57631</v>
      </c>
      <c r="W1078">
        <v>115262</v>
      </c>
      <c r="X1078">
        <v>0</v>
      </c>
      <c r="Y1078" t="s">
        <v>44</v>
      </c>
    </row>
    <row r="1079" spans="1:25" x14ac:dyDescent="0.25">
      <c r="A1079">
        <v>1078</v>
      </c>
      <c r="B1079">
        <v>61387</v>
      </c>
      <c r="C1079">
        <v>0</v>
      </c>
      <c r="D1079">
        <v>0</v>
      </c>
      <c r="E1079" t="s">
        <v>1278</v>
      </c>
      <c r="F1079" t="s">
        <v>1279</v>
      </c>
      <c r="G1079">
        <v>1</v>
      </c>
      <c r="H1079" s="6">
        <v>304744</v>
      </c>
      <c r="I1079" s="7">
        <v>45611</v>
      </c>
      <c r="J1079" s="7">
        <v>45611</v>
      </c>
      <c r="K1079">
        <v>15</v>
      </c>
      <c r="L1079" t="s">
        <v>40</v>
      </c>
      <c r="M1079" t="s">
        <v>9</v>
      </c>
      <c r="N1079" t="s">
        <v>41</v>
      </c>
      <c r="O1079" t="s">
        <v>42</v>
      </c>
      <c r="P1079" t="s">
        <v>43</v>
      </c>
      <c r="Q1079">
        <v>5</v>
      </c>
      <c r="R1079">
        <v>10</v>
      </c>
      <c r="S1079">
        <v>0</v>
      </c>
      <c r="U1079">
        <v>45712</v>
      </c>
      <c r="V1079">
        <v>15237</v>
      </c>
      <c r="W1079">
        <v>30474</v>
      </c>
      <c r="X1079">
        <v>0</v>
      </c>
      <c r="Y1079" t="s">
        <v>44</v>
      </c>
    </row>
    <row r="1080" spans="1:25" x14ac:dyDescent="0.25">
      <c r="A1080">
        <v>1079</v>
      </c>
      <c r="B1080">
        <v>61388</v>
      </c>
      <c r="C1080">
        <v>0</v>
      </c>
      <c r="D1080">
        <v>0</v>
      </c>
      <c r="E1080" t="s">
        <v>1278</v>
      </c>
      <c r="F1080" t="s">
        <v>1279</v>
      </c>
      <c r="G1080">
        <v>1</v>
      </c>
      <c r="H1080" s="6">
        <v>413005</v>
      </c>
      <c r="I1080" s="7">
        <v>45611</v>
      </c>
      <c r="J1080" s="7">
        <v>45611</v>
      </c>
      <c r="K1080">
        <v>15</v>
      </c>
      <c r="L1080" t="s">
        <v>40</v>
      </c>
      <c r="M1080" t="s">
        <v>9</v>
      </c>
      <c r="N1080" t="s">
        <v>41</v>
      </c>
      <c r="O1080" t="s">
        <v>42</v>
      </c>
      <c r="P1080" t="s">
        <v>43</v>
      </c>
      <c r="Q1080">
        <v>5</v>
      </c>
      <c r="R1080">
        <v>10</v>
      </c>
      <c r="S1080">
        <v>0</v>
      </c>
      <c r="U1080">
        <v>61951</v>
      </c>
      <c r="V1080">
        <v>20650</v>
      </c>
      <c r="W1080">
        <v>41300</v>
      </c>
      <c r="X1080">
        <v>0</v>
      </c>
      <c r="Y1080" t="s">
        <v>44</v>
      </c>
    </row>
    <row r="1081" spans="1:25" x14ac:dyDescent="0.25">
      <c r="A1081">
        <v>1080</v>
      </c>
      <c r="B1081">
        <v>61389</v>
      </c>
      <c r="C1081">
        <v>0</v>
      </c>
      <c r="D1081">
        <v>0</v>
      </c>
      <c r="E1081" t="s">
        <v>1278</v>
      </c>
      <c r="F1081" t="s">
        <v>1279</v>
      </c>
      <c r="G1081">
        <v>1</v>
      </c>
      <c r="H1081" s="6">
        <v>443084</v>
      </c>
      <c r="I1081" s="7">
        <v>45611</v>
      </c>
      <c r="J1081" s="7">
        <v>45611</v>
      </c>
      <c r="K1081">
        <v>15</v>
      </c>
      <c r="L1081" t="s">
        <v>40</v>
      </c>
      <c r="M1081" t="s">
        <v>9</v>
      </c>
      <c r="N1081" t="s">
        <v>41</v>
      </c>
      <c r="O1081" t="s">
        <v>42</v>
      </c>
      <c r="P1081" t="s">
        <v>43</v>
      </c>
      <c r="Q1081">
        <v>5</v>
      </c>
      <c r="R1081">
        <v>10</v>
      </c>
      <c r="S1081">
        <v>0</v>
      </c>
      <c r="U1081">
        <v>66463</v>
      </c>
      <c r="V1081">
        <v>22154</v>
      </c>
      <c r="W1081">
        <v>44308</v>
      </c>
      <c r="X1081">
        <v>0</v>
      </c>
      <c r="Y1081" t="s">
        <v>44</v>
      </c>
    </row>
    <row r="1082" spans="1:25" x14ac:dyDescent="0.25">
      <c r="A1082">
        <v>1081</v>
      </c>
      <c r="B1082">
        <v>61390</v>
      </c>
      <c r="C1082">
        <v>0</v>
      </c>
      <c r="D1082">
        <v>0</v>
      </c>
      <c r="E1082" t="s">
        <v>1410</v>
      </c>
      <c r="F1082" t="s">
        <v>1411</v>
      </c>
      <c r="G1082">
        <v>1</v>
      </c>
      <c r="H1082" s="6">
        <v>2260215</v>
      </c>
      <c r="I1082" s="7">
        <v>45611</v>
      </c>
      <c r="J1082" s="7">
        <v>45611</v>
      </c>
      <c r="K1082">
        <v>7</v>
      </c>
      <c r="L1082" t="s">
        <v>40</v>
      </c>
      <c r="M1082" t="s">
        <v>5</v>
      </c>
      <c r="N1082" t="s">
        <v>41</v>
      </c>
      <c r="O1082" t="s">
        <v>77</v>
      </c>
      <c r="P1082" t="s">
        <v>43</v>
      </c>
      <c r="Q1082">
        <v>7</v>
      </c>
      <c r="R1082">
        <v>0</v>
      </c>
      <c r="S1082">
        <v>0</v>
      </c>
      <c r="U1082">
        <v>158215</v>
      </c>
      <c r="V1082">
        <v>158215</v>
      </c>
      <c r="W1082">
        <v>0</v>
      </c>
      <c r="X1082">
        <v>0</v>
      </c>
      <c r="Y1082" t="s">
        <v>437</v>
      </c>
    </row>
    <row r="1083" spans="1:25" x14ac:dyDescent="0.25">
      <c r="A1083">
        <v>1082</v>
      </c>
      <c r="B1083">
        <v>61386</v>
      </c>
      <c r="C1083">
        <v>0</v>
      </c>
      <c r="D1083">
        <v>0</v>
      </c>
      <c r="E1083" t="s">
        <v>1276</v>
      </c>
      <c r="F1083" t="s">
        <v>1277</v>
      </c>
      <c r="G1083">
        <v>1</v>
      </c>
      <c r="H1083" s="6">
        <v>3599368</v>
      </c>
      <c r="I1083" s="7">
        <v>45611</v>
      </c>
      <c r="J1083" s="7">
        <v>45611</v>
      </c>
      <c r="K1083">
        <v>15</v>
      </c>
      <c r="L1083" t="s">
        <v>40</v>
      </c>
      <c r="M1083" t="s">
        <v>9</v>
      </c>
      <c r="N1083" t="s">
        <v>41</v>
      </c>
      <c r="O1083" t="s">
        <v>42</v>
      </c>
      <c r="P1083" t="s">
        <v>43</v>
      </c>
      <c r="Q1083">
        <v>5</v>
      </c>
      <c r="R1083">
        <v>10</v>
      </c>
      <c r="S1083">
        <v>0</v>
      </c>
      <c r="U1083">
        <v>539905</v>
      </c>
      <c r="V1083">
        <v>179968</v>
      </c>
      <c r="W1083">
        <v>359937</v>
      </c>
      <c r="X1083">
        <v>0</v>
      </c>
      <c r="Y1083" t="s">
        <v>44</v>
      </c>
    </row>
    <row r="1084" spans="1:25" x14ac:dyDescent="0.25">
      <c r="A1084">
        <v>1083</v>
      </c>
      <c r="B1084">
        <v>61391</v>
      </c>
      <c r="C1084">
        <v>0</v>
      </c>
      <c r="D1084">
        <v>0</v>
      </c>
      <c r="E1084" t="s">
        <v>1250</v>
      </c>
      <c r="F1084" t="s">
        <v>1251</v>
      </c>
      <c r="G1084">
        <v>1</v>
      </c>
      <c r="H1084" s="6">
        <v>2109582</v>
      </c>
      <c r="I1084" s="7">
        <v>45611</v>
      </c>
      <c r="J1084" s="7">
        <v>45611</v>
      </c>
      <c r="K1084">
        <v>15</v>
      </c>
      <c r="L1084" t="s">
        <v>40</v>
      </c>
      <c r="M1084" t="s">
        <v>9</v>
      </c>
      <c r="N1084" t="s">
        <v>41</v>
      </c>
      <c r="O1084" t="s">
        <v>42</v>
      </c>
      <c r="P1084" t="s">
        <v>43</v>
      </c>
      <c r="Q1084">
        <v>5</v>
      </c>
      <c r="R1084">
        <v>10</v>
      </c>
      <c r="S1084">
        <v>0</v>
      </c>
      <c r="U1084">
        <v>316437</v>
      </c>
      <c r="V1084">
        <v>105479</v>
      </c>
      <c r="W1084">
        <v>210958</v>
      </c>
      <c r="X1084">
        <v>0</v>
      </c>
      <c r="Y1084" t="s">
        <v>44</v>
      </c>
    </row>
    <row r="1085" spans="1:25" x14ac:dyDescent="0.25">
      <c r="A1085">
        <v>1084</v>
      </c>
      <c r="B1085">
        <v>61392</v>
      </c>
      <c r="C1085">
        <v>0</v>
      </c>
      <c r="D1085">
        <v>0</v>
      </c>
      <c r="E1085" t="s">
        <v>498</v>
      </c>
      <c r="F1085" t="s">
        <v>499</v>
      </c>
      <c r="G1085">
        <v>1</v>
      </c>
      <c r="H1085" s="6">
        <v>15766734</v>
      </c>
      <c r="I1085" s="7">
        <v>45611</v>
      </c>
      <c r="J1085" s="7">
        <v>45611</v>
      </c>
      <c r="K1085">
        <v>15</v>
      </c>
      <c r="L1085" t="s">
        <v>40</v>
      </c>
      <c r="M1085" t="s">
        <v>5</v>
      </c>
      <c r="N1085" t="s">
        <v>41</v>
      </c>
      <c r="O1085" t="s">
        <v>77</v>
      </c>
      <c r="P1085" t="s">
        <v>43</v>
      </c>
      <c r="Q1085">
        <v>6</v>
      </c>
      <c r="R1085">
        <v>9</v>
      </c>
      <c r="S1085">
        <v>0</v>
      </c>
      <c r="U1085">
        <v>2365010</v>
      </c>
      <c r="V1085">
        <v>946004</v>
      </c>
      <c r="W1085">
        <v>1419006</v>
      </c>
      <c r="X1085">
        <v>0</v>
      </c>
      <c r="Y1085" t="s">
        <v>48</v>
      </c>
    </row>
    <row r="1086" spans="1:25" x14ac:dyDescent="0.25">
      <c r="A1086">
        <v>1085</v>
      </c>
      <c r="B1086">
        <v>61342</v>
      </c>
      <c r="C1086">
        <v>0</v>
      </c>
      <c r="D1086">
        <v>0</v>
      </c>
      <c r="E1086" t="s">
        <v>1528</v>
      </c>
      <c r="F1086" t="s">
        <v>1529</v>
      </c>
      <c r="G1086">
        <v>1</v>
      </c>
      <c r="H1086" s="6">
        <v>480000000</v>
      </c>
      <c r="I1086" s="7">
        <v>45611</v>
      </c>
      <c r="J1086" s="7">
        <v>45611</v>
      </c>
      <c r="K1086">
        <v>15</v>
      </c>
      <c r="L1086" t="s">
        <v>40</v>
      </c>
      <c r="M1086" t="s">
        <v>5</v>
      </c>
      <c r="N1086" t="s">
        <v>41</v>
      </c>
      <c r="O1086" t="s">
        <v>54</v>
      </c>
      <c r="P1086" t="s">
        <v>43</v>
      </c>
      <c r="Q1086">
        <v>5</v>
      </c>
      <c r="R1086">
        <v>10</v>
      </c>
      <c r="S1086">
        <v>0</v>
      </c>
      <c r="U1086">
        <v>72000000</v>
      </c>
      <c r="V1086">
        <v>24000000</v>
      </c>
      <c r="W1086">
        <v>48000000</v>
      </c>
      <c r="X1086">
        <v>0</v>
      </c>
      <c r="Y1086" t="s">
        <v>48</v>
      </c>
    </row>
    <row r="1087" spans="1:25" x14ac:dyDescent="0.25">
      <c r="A1087">
        <v>1086</v>
      </c>
      <c r="B1087">
        <v>61393</v>
      </c>
      <c r="C1087">
        <v>0</v>
      </c>
      <c r="D1087">
        <v>0</v>
      </c>
      <c r="E1087" t="s">
        <v>1254</v>
      </c>
      <c r="F1087" t="s">
        <v>1255</v>
      </c>
      <c r="G1087">
        <v>1</v>
      </c>
      <c r="H1087" s="6">
        <v>1232967</v>
      </c>
      <c r="I1087" s="7">
        <v>45611</v>
      </c>
      <c r="J1087" s="7">
        <v>45611</v>
      </c>
      <c r="K1087">
        <v>15</v>
      </c>
      <c r="L1087" t="s">
        <v>40</v>
      </c>
      <c r="M1087" t="s">
        <v>9</v>
      </c>
      <c r="N1087" t="s">
        <v>41</v>
      </c>
      <c r="O1087" t="s">
        <v>42</v>
      </c>
      <c r="P1087" t="s">
        <v>43</v>
      </c>
      <c r="Q1087">
        <v>5</v>
      </c>
      <c r="R1087">
        <v>10</v>
      </c>
      <c r="S1087">
        <v>0</v>
      </c>
      <c r="U1087">
        <v>184945</v>
      </c>
      <c r="V1087">
        <v>61648</v>
      </c>
      <c r="W1087">
        <v>123297</v>
      </c>
      <c r="X1087">
        <v>0</v>
      </c>
      <c r="Y1087" t="s">
        <v>44</v>
      </c>
    </row>
    <row r="1088" spans="1:25" x14ac:dyDescent="0.25">
      <c r="A1088">
        <v>1087</v>
      </c>
      <c r="B1088">
        <v>61394</v>
      </c>
      <c r="C1088">
        <v>0</v>
      </c>
      <c r="D1088">
        <v>0</v>
      </c>
      <c r="E1088" t="s">
        <v>1256</v>
      </c>
      <c r="F1088" t="s">
        <v>1257</v>
      </c>
      <c r="G1088">
        <v>1</v>
      </c>
      <c r="H1088" s="6">
        <v>1701449</v>
      </c>
      <c r="I1088" s="7">
        <v>45611</v>
      </c>
      <c r="J1088" s="7">
        <v>45611</v>
      </c>
      <c r="K1088">
        <v>15</v>
      </c>
      <c r="L1088" t="s">
        <v>40</v>
      </c>
      <c r="M1088" t="s">
        <v>9</v>
      </c>
      <c r="N1088" t="s">
        <v>41</v>
      </c>
      <c r="O1088" t="s">
        <v>42</v>
      </c>
      <c r="P1088" t="s">
        <v>43</v>
      </c>
      <c r="Q1088">
        <v>5</v>
      </c>
      <c r="R1088">
        <v>10</v>
      </c>
      <c r="S1088">
        <v>0</v>
      </c>
      <c r="U1088">
        <v>255217</v>
      </c>
      <c r="V1088">
        <v>85072</v>
      </c>
      <c r="W1088">
        <v>170145</v>
      </c>
      <c r="X1088">
        <v>0</v>
      </c>
      <c r="Y1088" t="s">
        <v>44</v>
      </c>
    </row>
    <row r="1089" spans="1:25" x14ac:dyDescent="0.25">
      <c r="A1089">
        <v>1088</v>
      </c>
      <c r="B1089">
        <v>61395</v>
      </c>
      <c r="C1089">
        <v>0</v>
      </c>
      <c r="D1089">
        <v>0</v>
      </c>
      <c r="E1089" t="s">
        <v>1258</v>
      </c>
      <c r="F1089" t="s">
        <v>1259</v>
      </c>
      <c r="G1089">
        <v>1</v>
      </c>
      <c r="H1089" s="6">
        <v>709205</v>
      </c>
      <c r="I1089" s="7">
        <v>45611</v>
      </c>
      <c r="J1089" s="7">
        <v>45611</v>
      </c>
      <c r="K1089">
        <v>15</v>
      </c>
      <c r="L1089" t="s">
        <v>40</v>
      </c>
      <c r="M1089" t="s">
        <v>9</v>
      </c>
      <c r="N1089" t="s">
        <v>41</v>
      </c>
      <c r="O1089" t="s">
        <v>42</v>
      </c>
      <c r="P1089" t="s">
        <v>43</v>
      </c>
      <c r="Q1089">
        <v>5</v>
      </c>
      <c r="R1089">
        <v>10</v>
      </c>
      <c r="S1089">
        <v>0</v>
      </c>
      <c r="U1089">
        <v>106381</v>
      </c>
      <c r="V1089">
        <v>35460</v>
      </c>
      <c r="W1089">
        <v>70920</v>
      </c>
      <c r="X1089">
        <v>0</v>
      </c>
      <c r="Y1089" t="s">
        <v>44</v>
      </c>
    </row>
    <row r="1090" spans="1:25" x14ac:dyDescent="0.25">
      <c r="A1090">
        <v>1089</v>
      </c>
      <c r="B1090">
        <v>61396</v>
      </c>
      <c r="C1090">
        <v>0</v>
      </c>
      <c r="D1090">
        <v>0</v>
      </c>
      <c r="E1090" t="s">
        <v>1260</v>
      </c>
      <c r="F1090" t="s">
        <v>1261</v>
      </c>
      <c r="G1090">
        <v>1</v>
      </c>
      <c r="H1090" s="6">
        <v>1415825</v>
      </c>
      <c r="I1090" s="7">
        <v>45611</v>
      </c>
      <c r="J1090" s="7">
        <v>45611</v>
      </c>
      <c r="K1090">
        <v>15</v>
      </c>
      <c r="L1090" t="s">
        <v>40</v>
      </c>
      <c r="M1090" t="s">
        <v>9</v>
      </c>
      <c r="N1090" t="s">
        <v>41</v>
      </c>
      <c r="O1090" t="s">
        <v>42</v>
      </c>
      <c r="P1090" t="s">
        <v>43</v>
      </c>
      <c r="Q1090">
        <v>5</v>
      </c>
      <c r="R1090">
        <v>10</v>
      </c>
      <c r="S1090">
        <v>0</v>
      </c>
      <c r="U1090">
        <v>212374</v>
      </c>
      <c r="V1090">
        <v>70791</v>
      </c>
      <c r="W1090">
        <v>141582</v>
      </c>
      <c r="X1090">
        <v>0</v>
      </c>
      <c r="Y1090" t="s">
        <v>44</v>
      </c>
    </row>
    <row r="1091" spans="1:25" x14ac:dyDescent="0.25">
      <c r="A1091">
        <v>1090</v>
      </c>
      <c r="B1091">
        <v>61369</v>
      </c>
      <c r="C1091">
        <v>0</v>
      </c>
      <c r="D1091">
        <v>0</v>
      </c>
      <c r="E1091" t="s">
        <v>1196</v>
      </c>
      <c r="F1091" t="s">
        <v>1197</v>
      </c>
      <c r="G1091">
        <v>1</v>
      </c>
      <c r="H1091" s="6">
        <v>5916930</v>
      </c>
      <c r="I1091" s="7">
        <v>45611</v>
      </c>
      <c r="J1091" s="7">
        <v>45611</v>
      </c>
      <c r="K1091">
        <v>15</v>
      </c>
      <c r="L1091" t="s">
        <v>40</v>
      </c>
      <c r="M1091" t="s">
        <v>9</v>
      </c>
      <c r="N1091" t="s">
        <v>41</v>
      </c>
      <c r="O1091" t="s">
        <v>42</v>
      </c>
      <c r="P1091" t="s">
        <v>43</v>
      </c>
      <c r="Q1091">
        <v>5</v>
      </c>
      <c r="R1091">
        <v>10</v>
      </c>
      <c r="S1091">
        <v>0</v>
      </c>
      <c r="U1091">
        <v>887540</v>
      </c>
      <c r="V1091">
        <v>295846</v>
      </c>
      <c r="W1091">
        <v>591693</v>
      </c>
      <c r="X1091">
        <v>0</v>
      </c>
      <c r="Y1091" t="s">
        <v>112</v>
      </c>
    </row>
    <row r="1092" spans="1:25" x14ac:dyDescent="0.25">
      <c r="A1092">
        <v>1091</v>
      </c>
      <c r="B1092">
        <v>61340</v>
      </c>
      <c r="C1092">
        <v>0</v>
      </c>
      <c r="D1092">
        <v>0</v>
      </c>
      <c r="E1092" t="s">
        <v>1372</v>
      </c>
      <c r="F1092" t="s">
        <v>1373</v>
      </c>
      <c r="G1092">
        <v>1</v>
      </c>
      <c r="H1092" s="6">
        <v>16009038</v>
      </c>
      <c r="I1092" s="7">
        <v>45611</v>
      </c>
      <c r="J1092" s="7">
        <v>45611</v>
      </c>
      <c r="K1092">
        <v>15</v>
      </c>
      <c r="L1092" t="s">
        <v>40</v>
      </c>
      <c r="M1092" t="s">
        <v>4</v>
      </c>
      <c r="N1092" t="s">
        <v>41</v>
      </c>
      <c r="O1092" t="s">
        <v>51</v>
      </c>
      <c r="P1092" t="s">
        <v>43</v>
      </c>
      <c r="Q1092">
        <v>5.5</v>
      </c>
      <c r="R1092">
        <v>7</v>
      </c>
      <c r="S1092">
        <v>2.5</v>
      </c>
      <c r="U1092">
        <v>2401356</v>
      </c>
      <c r="V1092">
        <v>880497</v>
      </c>
      <c r="W1092">
        <v>1120633</v>
      </c>
      <c r="X1092">
        <v>400226</v>
      </c>
      <c r="Y1092" t="s">
        <v>109</v>
      </c>
    </row>
    <row r="1093" spans="1:25" x14ac:dyDescent="0.25">
      <c r="A1093">
        <v>1092</v>
      </c>
      <c r="B1093">
        <v>58602</v>
      </c>
      <c r="C1093">
        <v>0</v>
      </c>
      <c r="D1093">
        <v>0</v>
      </c>
      <c r="E1093" t="s">
        <v>1530</v>
      </c>
      <c r="F1093" t="s">
        <v>1531</v>
      </c>
      <c r="G1093">
        <v>1</v>
      </c>
      <c r="H1093" s="6">
        <v>19733794</v>
      </c>
      <c r="I1093" s="7">
        <v>45611</v>
      </c>
      <c r="J1093" s="7">
        <v>45611</v>
      </c>
      <c r="K1093">
        <v>15</v>
      </c>
      <c r="L1093" t="s">
        <v>40</v>
      </c>
      <c r="M1093" t="s">
        <v>5</v>
      </c>
      <c r="N1093" t="s">
        <v>41</v>
      </c>
      <c r="O1093" t="s">
        <v>54</v>
      </c>
      <c r="P1093" t="s">
        <v>43</v>
      </c>
      <c r="Q1093">
        <v>3.3</v>
      </c>
      <c r="R1093">
        <v>2.5</v>
      </c>
      <c r="S1093">
        <v>9.1999999999999993</v>
      </c>
      <c r="U1093">
        <v>2960069</v>
      </c>
      <c r="V1093">
        <v>651215</v>
      </c>
      <c r="W1093">
        <v>493345</v>
      </c>
      <c r="X1093">
        <v>1815509</v>
      </c>
      <c r="Y1093" t="s">
        <v>48</v>
      </c>
    </row>
    <row r="1094" spans="1:25" x14ac:dyDescent="0.25">
      <c r="A1094">
        <v>1093</v>
      </c>
      <c r="B1094">
        <v>61370</v>
      </c>
      <c r="C1094">
        <v>0</v>
      </c>
      <c r="D1094">
        <v>0</v>
      </c>
      <c r="E1094" t="s">
        <v>1475</v>
      </c>
      <c r="F1094" t="s">
        <v>1476</v>
      </c>
      <c r="G1094">
        <v>1</v>
      </c>
      <c r="H1094" s="6">
        <v>150102</v>
      </c>
      <c r="I1094" s="7">
        <v>45611</v>
      </c>
      <c r="J1094" s="7">
        <v>45611</v>
      </c>
      <c r="K1094">
        <v>7</v>
      </c>
      <c r="L1094" t="s">
        <v>40</v>
      </c>
      <c r="M1094" t="s">
        <v>5</v>
      </c>
      <c r="N1094" t="s">
        <v>41</v>
      </c>
      <c r="O1094" t="s">
        <v>47</v>
      </c>
      <c r="P1094" t="s">
        <v>43</v>
      </c>
      <c r="Q1094">
        <v>7</v>
      </c>
      <c r="R1094">
        <v>0</v>
      </c>
      <c r="S1094">
        <v>0</v>
      </c>
      <c r="U1094">
        <v>10507</v>
      </c>
      <c r="V1094">
        <v>10507</v>
      </c>
      <c r="W1094">
        <v>0</v>
      </c>
      <c r="X1094">
        <v>0</v>
      </c>
      <c r="Y1094" t="s">
        <v>48</v>
      </c>
    </row>
    <row r="1095" spans="1:25" x14ac:dyDescent="0.25">
      <c r="A1095">
        <v>1094</v>
      </c>
      <c r="B1095">
        <v>61346</v>
      </c>
      <c r="C1095">
        <v>0</v>
      </c>
      <c r="D1095">
        <v>0</v>
      </c>
      <c r="E1095" t="s">
        <v>199</v>
      </c>
      <c r="F1095" t="s">
        <v>200</v>
      </c>
      <c r="G1095">
        <v>1</v>
      </c>
      <c r="H1095" s="6">
        <v>17654516</v>
      </c>
      <c r="I1095" s="7">
        <v>45611</v>
      </c>
      <c r="J1095" s="7">
        <v>45611</v>
      </c>
      <c r="K1095">
        <v>15</v>
      </c>
      <c r="L1095" t="s">
        <v>40</v>
      </c>
      <c r="M1095" t="s">
        <v>5</v>
      </c>
      <c r="N1095" t="s">
        <v>41</v>
      </c>
      <c r="O1095" t="s">
        <v>77</v>
      </c>
      <c r="P1095" t="s">
        <v>43</v>
      </c>
      <c r="Q1095">
        <v>6</v>
      </c>
      <c r="R1095">
        <v>9</v>
      </c>
      <c r="S1095">
        <v>0</v>
      </c>
      <c r="U1095">
        <v>2648177</v>
      </c>
      <c r="V1095">
        <v>1059271</v>
      </c>
      <c r="W1095">
        <v>1588906</v>
      </c>
      <c r="X1095">
        <v>0</v>
      </c>
      <c r="Y1095" t="s">
        <v>94</v>
      </c>
    </row>
    <row r="1096" spans="1:25" x14ac:dyDescent="0.25">
      <c r="A1096">
        <v>1095</v>
      </c>
      <c r="B1096">
        <v>61364</v>
      </c>
      <c r="C1096">
        <v>0</v>
      </c>
      <c r="D1096">
        <v>0</v>
      </c>
      <c r="E1096" t="s">
        <v>119</v>
      </c>
      <c r="F1096" t="s">
        <v>120</v>
      </c>
      <c r="G1096">
        <v>1</v>
      </c>
      <c r="H1096" s="6">
        <v>665849</v>
      </c>
      <c r="I1096" s="7">
        <v>45611</v>
      </c>
      <c r="J1096" s="7">
        <v>45611</v>
      </c>
      <c r="K1096">
        <v>15</v>
      </c>
      <c r="L1096" t="s">
        <v>40</v>
      </c>
      <c r="M1096" t="s">
        <v>5</v>
      </c>
      <c r="N1096" t="s">
        <v>41</v>
      </c>
      <c r="O1096" t="s">
        <v>47</v>
      </c>
      <c r="P1096" t="s">
        <v>43</v>
      </c>
      <c r="Q1096">
        <v>7</v>
      </c>
      <c r="R1096">
        <v>8</v>
      </c>
      <c r="S1096">
        <v>0</v>
      </c>
      <c r="U1096">
        <v>99877</v>
      </c>
      <c r="V1096">
        <v>46609</v>
      </c>
      <c r="W1096">
        <v>53268</v>
      </c>
      <c r="X1096">
        <v>0</v>
      </c>
      <c r="Y1096" t="s">
        <v>48</v>
      </c>
    </row>
    <row r="1097" spans="1:25" x14ac:dyDescent="0.25">
      <c r="A1097">
        <v>1096</v>
      </c>
      <c r="B1097">
        <v>61069</v>
      </c>
      <c r="C1097">
        <v>0</v>
      </c>
      <c r="D1097">
        <v>0</v>
      </c>
      <c r="E1097" t="s">
        <v>1532</v>
      </c>
      <c r="F1097" t="s">
        <v>1533</v>
      </c>
      <c r="G1097">
        <v>1</v>
      </c>
      <c r="H1097" s="6">
        <v>38165282</v>
      </c>
      <c r="I1097" s="7">
        <v>45611</v>
      </c>
      <c r="K1097">
        <v>15</v>
      </c>
      <c r="L1097" t="s">
        <v>40</v>
      </c>
      <c r="M1097" t="s">
        <v>5</v>
      </c>
      <c r="N1097" t="s">
        <v>41</v>
      </c>
      <c r="O1097" t="s">
        <v>54</v>
      </c>
      <c r="P1097" t="s">
        <v>43</v>
      </c>
      <c r="Q1097">
        <v>3.3</v>
      </c>
      <c r="R1097">
        <v>2.5</v>
      </c>
      <c r="S1097">
        <v>9.1999999999999993</v>
      </c>
      <c r="U1097">
        <v>5724792</v>
      </c>
      <c r="V1097">
        <v>1259454</v>
      </c>
      <c r="W1097">
        <v>954132</v>
      </c>
      <c r="X1097">
        <v>3511206</v>
      </c>
      <c r="Y1097" t="s">
        <v>48</v>
      </c>
    </row>
    <row r="1098" spans="1:25" x14ac:dyDescent="0.25">
      <c r="A1098">
        <v>1097</v>
      </c>
      <c r="B1098">
        <v>61339</v>
      </c>
      <c r="C1098">
        <v>0</v>
      </c>
      <c r="D1098">
        <v>0</v>
      </c>
      <c r="E1098" t="s">
        <v>1378</v>
      </c>
      <c r="F1098" t="s">
        <v>1379</v>
      </c>
      <c r="G1098">
        <v>1</v>
      </c>
      <c r="H1098" s="6">
        <v>5935538</v>
      </c>
      <c r="I1098" s="7">
        <v>45611</v>
      </c>
      <c r="J1098" s="7">
        <v>45611</v>
      </c>
      <c r="K1098">
        <v>15</v>
      </c>
      <c r="L1098" t="s">
        <v>40</v>
      </c>
      <c r="M1098" t="s">
        <v>4</v>
      </c>
      <c r="N1098" t="s">
        <v>41</v>
      </c>
      <c r="O1098" t="s">
        <v>51</v>
      </c>
      <c r="P1098" t="s">
        <v>43</v>
      </c>
      <c r="Q1098">
        <v>5.5</v>
      </c>
      <c r="R1098">
        <v>7</v>
      </c>
      <c r="S1098">
        <v>2.5</v>
      </c>
      <c r="U1098">
        <v>890331</v>
      </c>
      <c r="V1098">
        <v>326455</v>
      </c>
      <c r="W1098">
        <v>415488</v>
      </c>
      <c r="X1098">
        <v>148388</v>
      </c>
      <c r="Y1098" t="s">
        <v>109</v>
      </c>
    </row>
    <row r="1099" spans="1:25" x14ac:dyDescent="0.25">
      <c r="A1099">
        <v>1098</v>
      </c>
      <c r="B1099">
        <v>61367</v>
      </c>
      <c r="C1099">
        <v>0</v>
      </c>
      <c r="D1099">
        <v>0</v>
      </c>
      <c r="E1099" t="s">
        <v>1486</v>
      </c>
      <c r="F1099" t="s">
        <v>1487</v>
      </c>
      <c r="G1099">
        <v>1</v>
      </c>
      <c r="H1099" s="6">
        <v>1827399</v>
      </c>
      <c r="I1099" s="7">
        <v>45611</v>
      </c>
      <c r="J1099" s="7">
        <v>45611</v>
      </c>
      <c r="K1099">
        <v>7</v>
      </c>
      <c r="L1099" t="s">
        <v>40</v>
      </c>
      <c r="M1099" t="s">
        <v>5</v>
      </c>
      <c r="N1099" t="s">
        <v>41</v>
      </c>
      <c r="O1099" t="s">
        <v>47</v>
      </c>
      <c r="P1099" t="s">
        <v>43</v>
      </c>
      <c r="Q1099">
        <v>7</v>
      </c>
      <c r="R1099">
        <v>0</v>
      </c>
      <c r="S1099">
        <v>0</v>
      </c>
      <c r="U1099">
        <v>127918</v>
      </c>
      <c r="V1099">
        <v>127918</v>
      </c>
      <c r="W1099">
        <v>0</v>
      </c>
      <c r="X1099">
        <v>0</v>
      </c>
      <c r="Y1099" t="s">
        <v>72</v>
      </c>
    </row>
    <row r="1100" spans="1:25" x14ac:dyDescent="0.25">
      <c r="A1100">
        <v>1099</v>
      </c>
      <c r="B1100">
        <v>61365</v>
      </c>
      <c r="C1100">
        <v>0</v>
      </c>
      <c r="D1100">
        <v>0</v>
      </c>
      <c r="E1100" t="s">
        <v>1175</v>
      </c>
      <c r="F1100" t="s">
        <v>1176</v>
      </c>
      <c r="G1100">
        <v>1</v>
      </c>
      <c r="H1100" s="6">
        <v>122022</v>
      </c>
      <c r="I1100" s="7">
        <v>45611</v>
      </c>
      <c r="J1100" s="7">
        <v>45611</v>
      </c>
      <c r="K1100">
        <v>15</v>
      </c>
      <c r="L1100" t="s">
        <v>40</v>
      </c>
      <c r="M1100" t="s">
        <v>9</v>
      </c>
      <c r="N1100" t="s">
        <v>41</v>
      </c>
      <c r="O1100" t="s">
        <v>42</v>
      </c>
      <c r="P1100" t="s">
        <v>43</v>
      </c>
      <c r="Q1100">
        <v>5</v>
      </c>
      <c r="R1100">
        <v>10</v>
      </c>
      <c r="S1100">
        <v>0</v>
      </c>
      <c r="U1100">
        <v>18303</v>
      </c>
      <c r="V1100">
        <v>6101</v>
      </c>
      <c r="W1100">
        <v>12202</v>
      </c>
      <c r="X1100">
        <v>0</v>
      </c>
      <c r="Y1100" t="s">
        <v>44</v>
      </c>
    </row>
    <row r="1101" spans="1:25" x14ac:dyDescent="0.25">
      <c r="A1101">
        <v>1100</v>
      </c>
      <c r="B1101">
        <v>61360</v>
      </c>
      <c r="C1101">
        <v>0</v>
      </c>
      <c r="D1101">
        <v>0</v>
      </c>
      <c r="E1101" t="s">
        <v>1190</v>
      </c>
      <c r="F1101" t="s">
        <v>1191</v>
      </c>
      <c r="G1101">
        <v>1</v>
      </c>
      <c r="H1101" s="6">
        <v>78348</v>
      </c>
      <c r="I1101" s="7">
        <v>45611</v>
      </c>
      <c r="J1101" s="7">
        <v>45611</v>
      </c>
      <c r="K1101">
        <v>15</v>
      </c>
      <c r="L1101" t="s">
        <v>40</v>
      </c>
      <c r="M1101" t="s">
        <v>9</v>
      </c>
      <c r="N1101" t="s">
        <v>41</v>
      </c>
      <c r="O1101" t="s">
        <v>42</v>
      </c>
      <c r="P1101" t="s">
        <v>43</v>
      </c>
      <c r="Q1101">
        <v>5</v>
      </c>
      <c r="R1101">
        <v>10</v>
      </c>
      <c r="S1101">
        <v>0</v>
      </c>
      <c r="U1101">
        <v>11752</v>
      </c>
      <c r="V1101">
        <v>3917</v>
      </c>
      <c r="W1101">
        <v>7835</v>
      </c>
      <c r="X1101">
        <v>0</v>
      </c>
      <c r="Y1101" t="s">
        <v>44</v>
      </c>
    </row>
    <row r="1102" spans="1:25" x14ac:dyDescent="0.25">
      <c r="A1102">
        <v>1101</v>
      </c>
      <c r="B1102">
        <v>61361</v>
      </c>
      <c r="C1102">
        <v>0</v>
      </c>
      <c r="D1102">
        <v>0</v>
      </c>
      <c r="E1102" t="s">
        <v>1190</v>
      </c>
      <c r="F1102" t="s">
        <v>1191</v>
      </c>
      <c r="G1102">
        <v>1</v>
      </c>
      <c r="H1102" s="6">
        <v>58479</v>
      </c>
      <c r="I1102" s="7">
        <v>45611</v>
      </c>
      <c r="J1102" s="7">
        <v>45611</v>
      </c>
      <c r="K1102">
        <v>15</v>
      </c>
      <c r="L1102" t="s">
        <v>40</v>
      </c>
      <c r="M1102" t="s">
        <v>9</v>
      </c>
      <c r="N1102" t="s">
        <v>41</v>
      </c>
      <c r="O1102" t="s">
        <v>42</v>
      </c>
      <c r="P1102" t="s">
        <v>43</v>
      </c>
      <c r="Q1102">
        <v>5</v>
      </c>
      <c r="R1102">
        <v>10</v>
      </c>
      <c r="S1102">
        <v>0</v>
      </c>
      <c r="U1102">
        <v>8772</v>
      </c>
      <c r="V1102">
        <v>2924</v>
      </c>
      <c r="W1102">
        <v>5848</v>
      </c>
      <c r="X1102">
        <v>0</v>
      </c>
      <c r="Y1102" t="s">
        <v>44</v>
      </c>
    </row>
    <row r="1103" spans="1:25" x14ac:dyDescent="0.25">
      <c r="A1103">
        <v>1102</v>
      </c>
      <c r="B1103">
        <v>61362</v>
      </c>
      <c r="C1103">
        <v>0</v>
      </c>
      <c r="D1103">
        <v>0</v>
      </c>
      <c r="E1103" t="s">
        <v>1190</v>
      </c>
      <c r="F1103" t="s">
        <v>1191</v>
      </c>
      <c r="G1103">
        <v>1</v>
      </c>
      <c r="H1103" s="6">
        <v>121243</v>
      </c>
      <c r="I1103" s="7">
        <v>45611</v>
      </c>
      <c r="J1103" s="7">
        <v>45611</v>
      </c>
      <c r="K1103">
        <v>15</v>
      </c>
      <c r="L1103" t="s">
        <v>40</v>
      </c>
      <c r="M1103" t="s">
        <v>9</v>
      </c>
      <c r="N1103" t="s">
        <v>41</v>
      </c>
      <c r="O1103" t="s">
        <v>42</v>
      </c>
      <c r="P1103" t="s">
        <v>43</v>
      </c>
      <c r="Q1103">
        <v>5</v>
      </c>
      <c r="R1103">
        <v>10</v>
      </c>
      <c r="S1103">
        <v>0</v>
      </c>
      <c r="U1103">
        <v>18186</v>
      </c>
      <c r="V1103">
        <v>6062</v>
      </c>
      <c r="W1103">
        <v>12124</v>
      </c>
      <c r="X1103">
        <v>0</v>
      </c>
      <c r="Y1103" t="s">
        <v>44</v>
      </c>
    </row>
    <row r="1104" spans="1:25" x14ac:dyDescent="0.25">
      <c r="A1104">
        <v>1103</v>
      </c>
      <c r="B1104">
        <v>61357</v>
      </c>
      <c r="C1104">
        <v>0</v>
      </c>
      <c r="D1104">
        <v>0</v>
      </c>
      <c r="E1104" t="s">
        <v>1188</v>
      </c>
      <c r="F1104" t="s">
        <v>1189</v>
      </c>
      <c r="G1104">
        <v>1</v>
      </c>
      <c r="H1104" s="6">
        <v>574453</v>
      </c>
      <c r="I1104" s="7">
        <v>45611</v>
      </c>
      <c r="J1104" s="7">
        <v>45611</v>
      </c>
      <c r="K1104">
        <v>15</v>
      </c>
      <c r="L1104" t="s">
        <v>40</v>
      </c>
      <c r="M1104" t="s">
        <v>9</v>
      </c>
      <c r="N1104" t="s">
        <v>41</v>
      </c>
      <c r="O1104" t="s">
        <v>42</v>
      </c>
      <c r="P1104" t="s">
        <v>43</v>
      </c>
      <c r="Q1104">
        <v>5</v>
      </c>
      <c r="R1104">
        <v>10</v>
      </c>
      <c r="S1104">
        <v>0</v>
      </c>
      <c r="U1104">
        <v>86168</v>
      </c>
      <c r="V1104">
        <v>28723</v>
      </c>
      <c r="W1104">
        <v>57445</v>
      </c>
      <c r="X1104">
        <v>0</v>
      </c>
      <c r="Y1104" t="s">
        <v>44</v>
      </c>
    </row>
    <row r="1105" spans="1:25" x14ac:dyDescent="0.25">
      <c r="A1105">
        <v>1104</v>
      </c>
      <c r="B1105">
        <v>61358</v>
      </c>
      <c r="C1105">
        <v>0</v>
      </c>
      <c r="D1105">
        <v>0</v>
      </c>
      <c r="E1105" t="s">
        <v>1188</v>
      </c>
      <c r="F1105" t="s">
        <v>1189</v>
      </c>
      <c r="G1105">
        <v>1</v>
      </c>
      <c r="H1105" s="6">
        <v>450073</v>
      </c>
      <c r="I1105" s="7">
        <v>45611</v>
      </c>
      <c r="J1105" s="7">
        <v>45611</v>
      </c>
      <c r="K1105">
        <v>15</v>
      </c>
      <c r="L1105" t="s">
        <v>40</v>
      </c>
      <c r="M1105" t="s">
        <v>9</v>
      </c>
      <c r="N1105" t="s">
        <v>41</v>
      </c>
      <c r="O1105" t="s">
        <v>42</v>
      </c>
      <c r="P1105" t="s">
        <v>43</v>
      </c>
      <c r="Q1105">
        <v>5</v>
      </c>
      <c r="R1105">
        <v>10</v>
      </c>
      <c r="S1105">
        <v>0</v>
      </c>
      <c r="U1105">
        <v>67511</v>
      </c>
      <c r="V1105">
        <v>22504</v>
      </c>
      <c r="W1105">
        <v>45007</v>
      </c>
      <c r="X1105">
        <v>0</v>
      </c>
      <c r="Y1105" t="s">
        <v>44</v>
      </c>
    </row>
    <row r="1106" spans="1:25" x14ac:dyDescent="0.25">
      <c r="A1106">
        <v>1105</v>
      </c>
      <c r="B1106">
        <v>61359</v>
      </c>
      <c r="C1106">
        <v>0</v>
      </c>
      <c r="D1106">
        <v>0</v>
      </c>
      <c r="E1106" t="s">
        <v>1188</v>
      </c>
      <c r="F1106" t="s">
        <v>1189</v>
      </c>
      <c r="G1106">
        <v>1</v>
      </c>
      <c r="H1106" s="6">
        <v>262906</v>
      </c>
      <c r="I1106" s="7">
        <v>45611</v>
      </c>
      <c r="J1106" s="7">
        <v>45611</v>
      </c>
      <c r="K1106">
        <v>15</v>
      </c>
      <c r="L1106" t="s">
        <v>40</v>
      </c>
      <c r="M1106" t="s">
        <v>9</v>
      </c>
      <c r="N1106" t="s">
        <v>41</v>
      </c>
      <c r="O1106" t="s">
        <v>42</v>
      </c>
      <c r="P1106" t="s">
        <v>43</v>
      </c>
      <c r="Q1106">
        <v>5</v>
      </c>
      <c r="R1106">
        <v>10</v>
      </c>
      <c r="S1106">
        <v>0</v>
      </c>
      <c r="U1106">
        <v>39436</v>
      </c>
      <c r="V1106">
        <v>13145</v>
      </c>
      <c r="W1106">
        <v>26291</v>
      </c>
      <c r="X1106">
        <v>0</v>
      </c>
      <c r="Y1106" t="s">
        <v>44</v>
      </c>
    </row>
    <row r="1107" spans="1:25" x14ac:dyDescent="0.25">
      <c r="A1107">
        <v>1106</v>
      </c>
      <c r="B1107">
        <v>61356</v>
      </c>
      <c r="C1107">
        <v>0</v>
      </c>
      <c r="D1107">
        <v>0</v>
      </c>
      <c r="E1107" t="s">
        <v>1376</v>
      </c>
      <c r="F1107" t="s">
        <v>1377</v>
      </c>
      <c r="G1107">
        <v>1</v>
      </c>
      <c r="H1107" s="6">
        <v>5863295</v>
      </c>
      <c r="I1107" s="7">
        <v>45611</v>
      </c>
      <c r="J1107" s="7">
        <v>45611</v>
      </c>
      <c r="K1107" t="s">
        <v>1371</v>
      </c>
      <c r="L1107" t="s">
        <v>40</v>
      </c>
      <c r="M1107" t="s">
        <v>5</v>
      </c>
      <c r="N1107" t="s">
        <v>41</v>
      </c>
      <c r="O1107" t="s">
        <v>77</v>
      </c>
      <c r="P1107" t="s">
        <v>43</v>
      </c>
      <c r="Q1107">
        <v>6</v>
      </c>
      <c r="R1107">
        <v>3.4</v>
      </c>
      <c r="S1107">
        <v>0</v>
      </c>
      <c r="U1107">
        <v>551150</v>
      </c>
      <c r="V1107">
        <v>351798</v>
      </c>
      <c r="W1107">
        <v>199352</v>
      </c>
      <c r="X1107">
        <v>0</v>
      </c>
      <c r="Y1107" t="s">
        <v>48</v>
      </c>
    </row>
    <row r="1108" spans="1:25" x14ac:dyDescent="0.25">
      <c r="A1108">
        <v>1107</v>
      </c>
      <c r="B1108">
        <v>61372</v>
      </c>
      <c r="C1108">
        <v>0</v>
      </c>
      <c r="D1108">
        <v>0</v>
      </c>
      <c r="E1108" t="s">
        <v>1216</v>
      </c>
      <c r="F1108" t="s">
        <v>1217</v>
      </c>
      <c r="G1108">
        <v>1</v>
      </c>
      <c r="H1108" s="6">
        <v>1295611</v>
      </c>
      <c r="I1108" s="7">
        <v>45611</v>
      </c>
      <c r="J1108" s="7">
        <v>45611</v>
      </c>
      <c r="K1108">
        <v>15</v>
      </c>
      <c r="L1108" t="s">
        <v>40</v>
      </c>
      <c r="M1108" t="s">
        <v>9</v>
      </c>
      <c r="N1108" t="s">
        <v>41</v>
      </c>
      <c r="O1108" t="s">
        <v>42</v>
      </c>
      <c r="P1108" t="s">
        <v>43</v>
      </c>
      <c r="Q1108">
        <v>5</v>
      </c>
      <c r="R1108">
        <v>10</v>
      </c>
      <c r="S1108">
        <v>0</v>
      </c>
      <c r="U1108">
        <v>194342</v>
      </c>
      <c r="V1108">
        <v>64781</v>
      </c>
      <c r="W1108">
        <v>129561</v>
      </c>
      <c r="X1108">
        <v>0</v>
      </c>
      <c r="Y1108" t="s">
        <v>112</v>
      </c>
    </row>
    <row r="1109" spans="1:25" x14ac:dyDescent="0.25">
      <c r="A1109">
        <v>1108</v>
      </c>
      <c r="B1109">
        <v>61003</v>
      </c>
      <c r="C1109">
        <v>0</v>
      </c>
      <c r="D1109">
        <v>0</v>
      </c>
      <c r="E1109" t="s">
        <v>1534</v>
      </c>
      <c r="F1109" t="s">
        <v>1535</v>
      </c>
      <c r="G1109">
        <v>1</v>
      </c>
      <c r="H1109" s="6">
        <v>5000000</v>
      </c>
      <c r="I1109" s="7">
        <v>45611</v>
      </c>
      <c r="J1109" s="7">
        <v>45611</v>
      </c>
      <c r="K1109">
        <v>12</v>
      </c>
      <c r="L1109" t="s">
        <v>40</v>
      </c>
      <c r="M1109" t="s">
        <v>5</v>
      </c>
      <c r="N1109" t="s">
        <v>41</v>
      </c>
      <c r="O1109" t="s">
        <v>47</v>
      </c>
      <c r="P1109" t="s">
        <v>43</v>
      </c>
      <c r="Q1109">
        <v>12</v>
      </c>
      <c r="R1109">
        <v>0</v>
      </c>
      <c r="S1109">
        <v>0</v>
      </c>
      <c r="U1109">
        <v>600000</v>
      </c>
      <c r="V1109">
        <v>600000</v>
      </c>
      <c r="W1109">
        <v>0</v>
      </c>
      <c r="X1109">
        <v>0</v>
      </c>
      <c r="Y1109" t="s">
        <v>109</v>
      </c>
    </row>
    <row r="1110" spans="1:25" x14ac:dyDescent="0.25">
      <c r="A1110">
        <v>1109</v>
      </c>
      <c r="B1110">
        <v>61371</v>
      </c>
      <c r="C1110">
        <v>0</v>
      </c>
      <c r="D1110">
        <v>0</v>
      </c>
      <c r="E1110" t="s">
        <v>271</v>
      </c>
      <c r="F1110" t="s">
        <v>272</v>
      </c>
      <c r="G1110">
        <v>1</v>
      </c>
      <c r="H1110" s="6">
        <v>1248427</v>
      </c>
      <c r="I1110" s="7">
        <v>45611</v>
      </c>
      <c r="J1110" s="7">
        <v>45611</v>
      </c>
      <c r="K1110">
        <v>15</v>
      </c>
      <c r="L1110" t="s">
        <v>40</v>
      </c>
      <c r="M1110" t="s">
        <v>5</v>
      </c>
      <c r="N1110" t="s">
        <v>41</v>
      </c>
      <c r="O1110" t="s">
        <v>47</v>
      </c>
      <c r="P1110" t="s">
        <v>43</v>
      </c>
      <c r="Q1110">
        <v>7</v>
      </c>
      <c r="R1110">
        <v>8</v>
      </c>
      <c r="S1110">
        <v>0</v>
      </c>
      <c r="U1110">
        <v>187264</v>
      </c>
      <c r="V1110">
        <v>87390</v>
      </c>
      <c r="W1110">
        <v>99874</v>
      </c>
      <c r="X1110">
        <v>0</v>
      </c>
      <c r="Y1110" t="s">
        <v>94</v>
      </c>
    </row>
    <row r="1111" spans="1:25" x14ac:dyDescent="0.25">
      <c r="A1111">
        <v>1110</v>
      </c>
      <c r="B1111">
        <v>61374</v>
      </c>
      <c r="C1111">
        <v>0</v>
      </c>
      <c r="D1111">
        <v>0</v>
      </c>
      <c r="E1111" t="s">
        <v>289</v>
      </c>
      <c r="F1111" t="s">
        <v>290</v>
      </c>
      <c r="G1111">
        <v>1</v>
      </c>
      <c r="H1111" s="6">
        <v>226609</v>
      </c>
      <c r="I1111" s="7">
        <v>45611</v>
      </c>
      <c r="J1111" s="7">
        <v>45611</v>
      </c>
      <c r="K1111">
        <v>15</v>
      </c>
      <c r="L1111" t="s">
        <v>40</v>
      </c>
      <c r="M1111" t="s">
        <v>5</v>
      </c>
      <c r="N1111" t="s">
        <v>41</v>
      </c>
      <c r="O1111" t="s">
        <v>47</v>
      </c>
      <c r="P1111" t="s">
        <v>43</v>
      </c>
      <c r="Q1111">
        <v>7</v>
      </c>
      <c r="R1111">
        <v>8</v>
      </c>
      <c r="S1111">
        <v>0</v>
      </c>
      <c r="U1111">
        <v>33991</v>
      </c>
      <c r="V1111">
        <v>15863</v>
      </c>
      <c r="W1111">
        <v>18129</v>
      </c>
      <c r="X1111">
        <v>0</v>
      </c>
      <c r="Y1111" t="s">
        <v>94</v>
      </c>
    </row>
    <row r="1112" spans="1:25" x14ac:dyDescent="0.25">
      <c r="A1112">
        <v>1111</v>
      </c>
      <c r="B1112">
        <v>61375</v>
      </c>
      <c r="C1112">
        <v>0</v>
      </c>
      <c r="D1112">
        <v>0</v>
      </c>
      <c r="E1112" t="s">
        <v>289</v>
      </c>
      <c r="F1112" t="s">
        <v>290</v>
      </c>
      <c r="G1112">
        <v>1</v>
      </c>
      <c r="H1112" s="6">
        <v>2726233</v>
      </c>
      <c r="I1112" s="7">
        <v>45611</v>
      </c>
      <c r="J1112" s="7">
        <v>45611</v>
      </c>
      <c r="K1112">
        <v>15</v>
      </c>
      <c r="L1112" t="s">
        <v>40</v>
      </c>
      <c r="M1112" t="s">
        <v>5</v>
      </c>
      <c r="N1112" t="s">
        <v>41</v>
      </c>
      <c r="O1112" t="s">
        <v>47</v>
      </c>
      <c r="P1112" t="s">
        <v>43</v>
      </c>
      <c r="Q1112">
        <v>7</v>
      </c>
      <c r="R1112">
        <v>8</v>
      </c>
      <c r="S1112">
        <v>0</v>
      </c>
      <c r="U1112">
        <v>408935</v>
      </c>
      <c r="V1112">
        <v>190836</v>
      </c>
      <c r="W1112">
        <v>218099</v>
      </c>
      <c r="X1112">
        <v>0</v>
      </c>
      <c r="Y1112" t="s">
        <v>94</v>
      </c>
    </row>
    <row r="1113" spans="1:25" x14ac:dyDescent="0.25">
      <c r="A1113">
        <v>1112</v>
      </c>
      <c r="B1113">
        <v>61376</v>
      </c>
      <c r="C1113">
        <v>0</v>
      </c>
      <c r="D1113">
        <v>0</v>
      </c>
      <c r="E1113" t="s">
        <v>289</v>
      </c>
      <c r="F1113" t="s">
        <v>290</v>
      </c>
      <c r="G1113">
        <v>1</v>
      </c>
      <c r="H1113" s="6">
        <v>5000000</v>
      </c>
      <c r="I1113" s="7">
        <v>45611</v>
      </c>
      <c r="J1113" s="7">
        <v>45611</v>
      </c>
      <c r="K1113">
        <v>15</v>
      </c>
      <c r="L1113" t="s">
        <v>40</v>
      </c>
      <c r="M1113" t="s">
        <v>5</v>
      </c>
      <c r="N1113" t="s">
        <v>41</v>
      </c>
      <c r="O1113" t="s">
        <v>47</v>
      </c>
      <c r="P1113" t="s">
        <v>43</v>
      </c>
      <c r="Q1113">
        <v>7</v>
      </c>
      <c r="R1113">
        <v>8</v>
      </c>
      <c r="S1113">
        <v>0</v>
      </c>
      <c r="U1113">
        <v>750000</v>
      </c>
      <c r="V1113">
        <v>350000</v>
      </c>
      <c r="W1113">
        <v>400000</v>
      </c>
      <c r="X1113">
        <v>0</v>
      </c>
      <c r="Y1113" t="s">
        <v>94</v>
      </c>
    </row>
    <row r="1114" spans="1:25" x14ac:dyDescent="0.25">
      <c r="A1114">
        <v>1113</v>
      </c>
      <c r="B1114">
        <v>61377</v>
      </c>
      <c r="C1114">
        <v>0</v>
      </c>
      <c r="D1114">
        <v>0</v>
      </c>
      <c r="E1114" t="s">
        <v>289</v>
      </c>
      <c r="F1114" t="s">
        <v>290</v>
      </c>
      <c r="G1114">
        <v>1</v>
      </c>
      <c r="H1114" s="6">
        <v>5000000</v>
      </c>
      <c r="I1114" s="7">
        <v>45611</v>
      </c>
      <c r="J1114" s="7">
        <v>45611</v>
      </c>
      <c r="K1114">
        <v>15</v>
      </c>
      <c r="L1114" t="s">
        <v>40</v>
      </c>
      <c r="M1114" t="s">
        <v>5</v>
      </c>
      <c r="N1114" t="s">
        <v>41</v>
      </c>
      <c r="O1114" t="s">
        <v>47</v>
      </c>
      <c r="P1114" t="s">
        <v>43</v>
      </c>
      <c r="Q1114">
        <v>7</v>
      </c>
      <c r="R1114">
        <v>8</v>
      </c>
      <c r="S1114">
        <v>0</v>
      </c>
      <c r="U1114">
        <v>750000</v>
      </c>
      <c r="V1114">
        <v>350000</v>
      </c>
      <c r="W1114">
        <v>400000</v>
      </c>
      <c r="X1114">
        <v>0</v>
      </c>
      <c r="Y1114" t="s">
        <v>94</v>
      </c>
    </row>
    <row r="1115" spans="1:25" x14ac:dyDescent="0.25">
      <c r="A1115">
        <v>1114</v>
      </c>
      <c r="B1115">
        <v>61378</v>
      </c>
      <c r="C1115">
        <v>0</v>
      </c>
      <c r="D1115">
        <v>0</v>
      </c>
      <c r="E1115" t="s">
        <v>289</v>
      </c>
      <c r="F1115" t="s">
        <v>290</v>
      </c>
      <c r="G1115">
        <v>1</v>
      </c>
      <c r="H1115" s="6">
        <v>5000000</v>
      </c>
      <c r="I1115" s="7">
        <v>45611</v>
      </c>
      <c r="J1115" s="7">
        <v>45611</v>
      </c>
      <c r="K1115">
        <v>15</v>
      </c>
      <c r="L1115" t="s">
        <v>40</v>
      </c>
      <c r="M1115" t="s">
        <v>5</v>
      </c>
      <c r="N1115" t="s">
        <v>41</v>
      </c>
      <c r="O1115" t="s">
        <v>47</v>
      </c>
      <c r="P1115" t="s">
        <v>43</v>
      </c>
      <c r="Q1115">
        <v>7</v>
      </c>
      <c r="R1115">
        <v>8</v>
      </c>
      <c r="S1115">
        <v>0</v>
      </c>
      <c r="U1115">
        <v>750000</v>
      </c>
      <c r="V1115">
        <v>350000</v>
      </c>
      <c r="W1115">
        <v>400000</v>
      </c>
      <c r="X1115">
        <v>0</v>
      </c>
      <c r="Y1115" t="s">
        <v>94</v>
      </c>
    </row>
    <row r="1116" spans="1:25" x14ac:dyDescent="0.25">
      <c r="A1116">
        <v>1115</v>
      </c>
      <c r="B1116">
        <v>61379</v>
      </c>
      <c r="C1116">
        <v>0</v>
      </c>
      <c r="D1116">
        <v>0</v>
      </c>
      <c r="E1116" t="s">
        <v>289</v>
      </c>
      <c r="F1116" t="s">
        <v>290</v>
      </c>
      <c r="G1116">
        <v>1</v>
      </c>
      <c r="H1116" s="6">
        <v>5000000</v>
      </c>
      <c r="I1116" s="7">
        <v>45611</v>
      </c>
      <c r="J1116" s="7">
        <v>45611</v>
      </c>
      <c r="K1116">
        <v>15</v>
      </c>
      <c r="L1116" t="s">
        <v>40</v>
      </c>
      <c r="M1116" t="s">
        <v>5</v>
      </c>
      <c r="N1116" t="s">
        <v>41</v>
      </c>
      <c r="O1116" t="s">
        <v>47</v>
      </c>
      <c r="P1116" t="s">
        <v>43</v>
      </c>
      <c r="Q1116">
        <v>7</v>
      </c>
      <c r="R1116">
        <v>8</v>
      </c>
      <c r="S1116">
        <v>0</v>
      </c>
      <c r="U1116">
        <v>750000</v>
      </c>
      <c r="V1116">
        <v>350000</v>
      </c>
      <c r="W1116">
        <v>400000</v>
      </c>
      <c r="X1116">
        <v>0</v>
      </c>
      <c r="Y1116" t="s">
        <v>94</v>
      </c>
    </row>
    <row r="1117" spans="1:25" x14ac:dyDescent="0.25">
      <c r="A1117">
        <v>1116</v>
      </c>
      <c r="B1117">
        <v>61380</v>
      </c>
      <c r="C1117">
        <v>0</v>
      </c>
      <c r="D1117">
        <v>0</v>
      </c>
      <c r="E1117" t="s">
        <v>289</v>
      </c>
      <c r="F1117" t="s">
        <v>290</v>
      </c>
      <c r="G1117">
        <v>1</v>
      </c>
      <c r="H1117" s="6">
        <v>5000000</v>
      </c>
      <c r="I1117" s="7">
        <v>45611</v>
      </c>
      <c r="J1117" s="7">
        <v>45611</v>
      </c>
      <c r="K1117">
        <v>15</v>
      </c>
      <c r="L1117" t="s">
        <v>40</v>
      </c>
      <c r="M1117" t="s">
        <v>5</v>
      </c>
      <c r="N1117" t="s">
        <v>41</v>
      </c>
      <c r="O1117" t="s">
        <v>47</v>
      </c>
      <c r="P1117" t="s">
        <v>43</v>
      </c>
      <c r="Q1117">
        <v>7</v>
      </c>
      <c r="R1117">
        <v>8</v>
      </c>
      <c r="S1117">
        <v>0</v>
      </c>
      <c r="U1117">
        <v>750000</v>
      </c>
      <c r="V1117">
        <v>350000</v>
      </c>
      <c r="W1117">
        <v>400000</v>
      </c>
      <c r="X1117">
        <v>0</v>
      </c>
      <c r="Y1117" t="s">
        <v>94</v>
      </c>
    </row>
    <row r="1118" spans="1:25" x14ac:dyDescent="0.25">
      <c r="A1118">
        <v>1117</v>
      </c>
      <c r="B1118">
        <v>61381</v>
      </c>
      <c r="C1118">
        <v>0</v>
      </c>
      <c r="D1118">
        <v>0</v>
      </c>
      <c r="E1118" t="s">
        <v>1210</v>
      </c>
      <c r="F1118" t="s">
        <v>1211</v>
      </c>
      <c r="G1118">
        <v>1</v>
      </c>
      <c r="H1118" s="6">
        <v>2981729</v>
      </c>
      <c r="I1118" s="7">
        <v>45611</v>
      </c>
      <c r="J1118" s="7">
        <v>45611</v>
      </c>
      <c r="K1118">
        <v>15</v>
      </c>
      <c r="L1118" t="s">
        <v>40</v>
      </c>
      <c r="M1118" t="s">
        <v>5</v>
      </c>
      <c r="N1118" t="s">
        <v>41</v>
      </c>
      <c r="O1118" t="s">
        <v>57</v>
      </c>
      <c r="P1118" t="s">
        <v>43</v>
      </c>
      <c r="Q1118">
        <v>5</v>
      </c>
      <c r="R1118">
        <v>10</v>
      </c>
      <c r="S1118">
        <v>0</v>
      </c>
      <c r="U1118">
        <v>447259</v>
      </c>
      <c r="V1118">
        <v>149086</v>
      </c>
      <c r="W1118">
        <v>298173</v>
      </c>
      <c r="X1118">
        <v>0</v>
      </c>
      <c r="Y1118" t="s">
        <v>72</v>
      </c>
    </row>
    <row r="1119" spans="1:25" x14ac:dyDescent="0.25">
      <c r="A1119">
        <v>1118</v>
      </c>
      <c r="B1119">
        <v>61382</v>
      </c>
      <c r="C1119">
        <v>0</v>
      </c>
      <c r="D1119">
        <v>0</v>
      </c>
      <c r="E1119" t="s">
        <v>834</v>
      </c>
      <c r="F1119" t="s">
        <v>835</v>
      </c>
      <c r="G1119">
        <v>1</v>
      </c>
      <c r="H1119" s="6">
        <v>3920664</v>
      </c>
      <c r="I1119" s="7">
        <v>45611</v>
      </c>
      <c r="J1119" s="7">
        <v>45611</v>
      </c>
      <c r="K1119">
        <v>15</v>
      </c>
      <c r="L1119" t="s">
        <v>40</v>
      </c>
      <c r="M1119" t="s">
        <v>5</v>
      </c>
      <c r="N1119" t="s">
        <v>41</v>
      </c>
      <c r="O1119" t="s">
        <v>57</v>
      </c>
      <c r="P1119" t="s">
        <v>43</v>
      </c>
      <c r="Q1119">
        <v>5</v>
      </c>
      <c r="R1119">
        <v>10</v>
      </c>
      <c r="S1119">
        <v>0</v>
      </c>
      <c r="U1119">
        <v>588100</v>
      </c>
      <c r="V1119">
        <v>196033</v>
      </c>
      <c r="W1119">
        <v>392066</v>
      </c>
      <c r="X1119">
        <v>0</v>
      </c>
      <c r="Y1119" t="s">
        <v>94</v>
      </c>
    </row>
    <row r="1120" spans="1:25" x14ac:dyDescent="0.25">
      <c r="A1120">
        <v>1119</v>
      </c>
      <c r="B1120">
        <v>61383</v>
      </c>
      <c r="C1120">
        <v>0</v>
      </c>
      <c r="D1120">
        <v>0</v>
      </c>
      <c r="E1120" t="s">
        <v>1369</v>
      </c>
      <c r="F1120" t="s">
        <v>1370</v>
      </c>
      <c r="G1120">
        <v>1</v>
      </c>
      <c r="H1120" s="6">
        <v>2978678</v>
      </c>
      <c r="I1120" s="7">
        <v>45611</v>
      </c>
      <c r="J1120" s="7">
        <v>45611</v>
      </c>
      <c r="K1120" t="s">
        <v>1371</v>
      </c>
      <c r="L1120" t="s">
        <v>40</v>
      </c>
      <c r="M1120" t="s">
        <v>5</v>
      </c>
      <c r="N1120" t="s">
        <v>41</v>
      </c>
      <c r="O1120" t="s">
        <v>77</v>
      </c>
      <c r="P1120" t="s">
        <v>43</v>
      </c>
      <c r="Q1120">
        <v>6</v>
      </c>
      <c r="R1120">
        <v>3.4</v>
      </c>
      <c r="S1120">
        <v>0</v>
      </c>
      <c r="U1120">
        <v>279996</v>
      </c>
      <c r="V1120">
        <v>178721</v>
      </c>
      <c r="W1120">
        <v>101275</v>
      </c>
      <c r="X1120">
        <v>0</v>
      </c>
      <c r="Y1120" t="s">
        <v>48</v>
      </c>
    </row>
    <row r="1121" spans="1:25" x14ac:dyDescent="0.25">
      <c r="A1121">
        <v>1120</v>
      </c>
      <c r="B1121">
        <v>61355</v>
      </c>
      <c r="C1121">
        <v>0</v>
      </c>
      <c r="D1121">
        <v>0</v>
      </c>
      <c r="E1121" t="s">
        <v>345</v>
      </c>
      <c r="F1121" t="s">
        <v>346</v>
      </c>
      <c r="G1121">
        <v>1</v>
      </c>
      <c r="H1121" s="6">
        <v>1800000</v>
      </c>
      <c r="I1121" s="7">
        <v>45611</v>
      </c>
      <c r="J1121" s="7">
        <v>45611</v>
      </c>
      <c r="K1121">
        <v>8</v>
      </c>
      <c r="L1121" t="s">
        <v>40</v>
      </c>
      <c r="M1121" t="s">
        <v>8</v>
      </c>
      <c r="N1121" t="s">
        <v>41</v>
      </c>
      <c r="O1121" t="s">
        <v>347</v>
      </c>
      <c r="P1121" t="s">
        <v>43</v>
      </c>
      <c r="Q1121">
        <v>8</v>
      </c>
      <c r="R1121">
        <v>0</v>
      </c>
      <c r="S1121">
        <v>0</v>
      </c>
      <c r="U1121">
        <v>144000</v>
      </c>
      <c r="V1121">
        <v>144000</v>
      </c>
      <c r="W1121">
        <v>0</v>
      </c>
      <c r="X1121">
        <v>0</v>
      </c>
      <c r="Y1121" t="s">
        <v>109</v>
      </c>
    </row>
    <row r="1122" spans="1:25" x14ac:dyDescent="0.25">
      <c r="A1122">
        <v>1121</v>
      </c>
      <c r="B1122">
        <v>61384</v>
      </c>
      <c r="C1122">
        <v>0</v>
      </c>
      <c r="D1122">
        <v>0</v>
      </c>
      <c r="E1122" t="s">
        <v>1226</v>
      </c>
      <c r="F1122" t="s">
        <v>1227</v>
      </c>
      <c r="G1122">
        <v>1</v>
      </c>
      <c r="H1122" s="6">
        <v>25000000</v>
      </c>
      <c r="I1122" s="7">
        <v>45611</v>
      </c>
      <c r="J1122" s="7">
        <v>45611</v>
      </c>
      <c r="K1122">
        <v>15</v>
      </c>
      <c r="L1122" t="s">
        <v>40</v>
      </c>
      <c r="M1122" t="s">
        <v>7</v>
      </c>
      <c r="N1122" t="s">
        <v>41</v>
      </c>
      <c r="O1122" t="s">
        <v>64</v>
      </c>
      <c r="P1122" t="s">
        <v>43</v>
      </c>
      <c r="Q1122">
        <v>10</v>
      </c>
      <c r="R1122">
        <v>5</v>
      </c>
      <c r="S1122">
        <v>0</v>
      </c>
      <c r="U1122">
        <v>3750000</v>
      </c>
      <c r="V1122">
        <v>2500000</v>
      </c>
      <c r="W1122">
        <v>1250000</v>
      </c>
      <c r="X1122">
        <v>0</v>
      </c>
      <c r="Y1122" t="s">
        <v>48</v>
      </c>
    </row>
    <row r="1123" spans="1:25" x14ac:dyDescent="0.25">
      <c r="A1123">
        <v>1122</v>
      </c>
      <c r="B1123">
        <v>61351</v>
      </c>
      <c r="C1123">
        <v>0</v>
      </c>
      <c r="D1123">
        <v>0</v>
      </c>
      <c r="E1123" t="s">
        <v>1230</v>
      </c>
      <c r="F1123" t="s">
        <v>1231</v>
      </c>
      <c r="G1123">
        <v>1</v>
      </c>
      <c r="H1123" s="6">
        <v>55395858</v>
      </c>
      <c r="I1123" s="7">
        <v>45610</v>
      </c>
      <c r="J1123" s="7">
        <v>45610</v>
      </c>
      <c r="K1123">
        <v>15</v>
      </c>
      <c r="L1123" t="s">
        <v>40</v>
      </c>
      <c r="M1123" t="s">
        <v>5</v>
      </c>
      <c r="N1123" t="s">
        <v>41</v>
      </c>
      <c r="O1123" t="s">
        <v>54</v>
      </c>
      <c r="P1123" t="s">
        <v>43</v>
      </c>
      <c r="Q1123">
        <v>7</v>
      </c>
      <c r="R1123">
        <v>8</v>
      </c>
      <c r="S1123">
        <v>0</v>
      </c>
      <c r="U1123">
        <v>8309379</v>
      </c>
      <c r="V1123">
        <v>3877710</v>
      </c>
      <c r="W1123">
        <v>4431669</v>
      </c>
      <c r="X1123">
        <v>0</v>
      </c>
      <c r="Y1123" t="s">
        <v>229</v>
      </c>
    </row>
    <row r="1124" spans="1:25" x14ac:dyDescent="0.25">
      <c r="A1124">
        <v>1123</v>
      </c>
      <c r="B1124">
        <v>61352</v>
      </c>
      <c r="C1124">
        <v>0</v>
      </c>
      <c r="D1124">
        <v>0</v>
      </c>
      <c r="E1124" t="s">
        <v>1343</v>
      </c>
      <c r="F1124" t="s">
        <v>1344</v>
      </c>
      <c r="G1124">
        <v>1</v>
      </c>
      <c r="H1124" s="6">
        <v>915369</v>
      </c>
      <c r="I1124" s="7">
        <v>45610</v>
      </c>
      <c r="J1124" s="7">
        <v>45610</v>
      </c>
      <c r="K1124">
        <v>8</v>
      </c>
      <c r="L1124" t="s">
        <v>40</v>
      </c>
      <c r="M1124" t="s">
        <v>9</v>
      </c>
      <c r="N1124" t="s">
        <v>41</v>
      </c>
      <c r="O1124" t="s">
        <v>42</v>
      </c>
      <c r="P1124" t="s">
        <v>43</v>
      </c>
      <c r="Q1124">
        <v>8</v>
      </c>
      <c r="R1124">
        <v>0</v>
      </c>
      <c r="S1124">
        <v>0</v>
      </c>
      <c r="U1124">
        <v>73230</v>
      </c>
      <c r="V1124">
        <v>73230</v>
      </c>
      <c r="W1124">
        <v>0</v>
      </c>
      <c r="X1124">
        <v>0</v>
      </c>
      <c r="Y1124" t="s">
        <v>109</v>
      </c>
    </row>
    <row r="1125" spans="1:25" x14ac:dyDescent="0.25">
      <c r="A1125">
        <v>1124</v>
      </c>
      <c r="B1125">
        <v>61343</v>
      </c>
      <c r="C1125">
        <v>0</v>
      </c>
      <c r="D1125">
        <v>0</v>
      </c>
      <c r="E1125" t="s">
        <v>976</v>
      </c>
      <c r="F1125" t="s">
        <v>977</v>
      </c>
      <c r="G1125">
        <v>1</v>
      </c>
      <c r="H1125" s="6">
        <v>4732502</v>
      </c>
      <c r="I1125" s="7">
        <v>45610</v>
      </c>
      <c r="J1125" s="7">
        <v>45610</v>
      </c>
      <c r="K1125">
        <v>8</v>
      </c>
      <c r="L1125" t="s">
        <v>40</v>
      </c>
      <c r="M1125" t="s">
        <v>5</v>
      </c>
      <c r="N1125" t="s">
        <v>41</v>
      </c>
      <c r="O1125" t="s">
        <v>54</v>
      </c>
      <c r="P1125" t="s">
        <v>43</v>
      </c>
      <c r="Q1125">
        <v>8</v>
      </c>
      <c r="R1125">
        <v>0</v>
      </c>
      <c r="S1125">
        <v>0</v>
      </c>
      <c r="U1125">
        <v>378600</v>
      </c>
      <c r="V1125">
        <v>378600</v>
      </c>
      <c r="W1125">
        <v>0</v>
      </c>
      <c r="X1125">
        <v>0</v>
      </c>
      <c r="Y1125" t="s">
        <v>44</v>
      </c>
    </row>
    <row r="1126" spans="1:25" x14ac:dyDescent="0.25">
      <c r="A1126">
        <v>1125</v>
      </c>
      <c r="B1126">
        <v>61344</v>
      </c>
      <c r="C1126">
        <v>0</v>
      </c>
      <c r="D1126">
        <v>0</v>
      </c>
      <c r="E1126" t="s">
        <v>976</v>
      </c>
      <c r="F1126" t="s">
        <v>977</v>
      </c>
      <c r="G1126">
        <v>1</v>
      </c>
      <c r="H1126" s="6">
        <v>4732501</v>
      </c>
      <c r="I1126" s="7">
        <v>45610</v>
      </c>
      <c r="J1126" s="7">
        <v>45610</v>
      </c>
      <c r="K1126">
        <v>8</v>
      </c>
      <c r="L1126" t="s">
        <v>40</v>
      </c>
      <c r="M1126" t="s">
        <v>5</v>
      </c>
      <c r="N1126" t="s">
        <v>41</v>
      </c>
      <c r="O1126" t="s">
        <v>54</v>
      </c>
      <c r="P1126" t="s">
        <v>43</v>
      </c>
      <c r="Q1126">
        <v>8</v>
      </c>
      <c r="R1126">
        <v>0</v>
      </c>
      <c r="S1126">
        <v>0</v>
      </c>
      <c r="U1126">
        <v>378600</v>
      </c>
      <c r="V1126">
        <v>378600</v>
      </c>
      <c r="W1126">
        <v>0</v>
      </c>
      <c r="X1126">
        <v>0</v>
      </c>
      <c r="Y1126" t="s">
        <v>44</v>
      </c>
    </row>
    <row r="1127" spans="1:25" x14ac:dyDescent="0.25">
      <c r="A1127">
        <v>1126</v>
      </c>
      <c r="B1127">
        <v>61345</v>
      </c>
      <c r="C1127">
        <v>0</v>
      </c>
      <c r="D1127">
        <v>0</v>
      </c>
      <c r="E1127" t="s">
        <v>976</v>
      </c>
      <c r="F1127" t="s">
        <v>977</v>
      </c>
      <c r="G1127">
        <v>1</v>
      </c>
      <c r="H1127" s="6">
        <v>4732501</v>
      </c>
      <c r="I1127" s="7">
        <v>45610</v>
      </c>
      <c r="J1127" s="7">
        <v>45610</v>
      </c>
      <c r="K1127">
        <v>8</v>
      </c>
      <c r="L1127" t="s">
        <v>40</v>
      </c>
      <c r="M1127" t="s">
        <v>5</v>
      </c>
      <c r="N1127" t="s">
        <v>41</v>
      </c>
      <c r="O1127" t="s">
        <v>54</v>
      </c>
      <c r="P1127" t="s">
        <v>43</v>
      </c>
      <c r="Q1127">
        <v>8</v>
      </c>
      <c r="R1127">
        <v>0</v>
      </c>
      <c r="S1127">
        <v>0</v>
      </c>
      <c r="U1127">
        <v>378600</v>
      </c>
      <c r="V1127">
        <v>378600</v>
      </c>
      <c r="W1127">
        <v>0</v>
      </c>
      <c r="X1127">
        <v>0</v>
      </c>
      <c r="Y1127" t="s">
        <v>44</v>
      </c>
    </row>
    <row r="1128" spans="1:25" x14ac:dyDescent="0.25">
      <c r="A1128">
        <v>1127</v>
      </c>
      <c r="B1128">
        <v>61349</v>
      </c>
      <c r="C1128">
        <v>0</v>
      </c>
      <c r="D1128">
        <v>0</v>
      </c>
      <c r="E1128" t="s">
        <v>1341</v>
      </c>
      <c r="F1128" t="s">
        <v>1342</v>
      </c>
      <c r="G1128">
        <v>1</v>
      </c>
      <c r="I1128" s="7">
        <v>45610</v>
      </c>
      <c r="J1128" s="7">
        <v>45610</v>
      </c>
      <c r="K1128">
        <v>8</v>
      </c>
      <c r="L1128" t="s">
        <v>40</v>
      </c>
      <c r="M1128" t="s">
        <v>9</v>
      </c>
      <c r="N1128" t="s">
        <v>41</v>
      </c>
      <c r="O1128" t="s">
        <v>42</v>
      </c>
      <c r="P1128" t="s">
        <v>43</v>
      </c>
      <c r="Q1128">
        <v>8</v>
      </c>
      <c r="R1128">
        <v>0</v>
      </c>
      <c r="S1128">
        <v>0</v>
      </c>
      <c r="U1128">
        <v>0</v>
      </c>
      <c r="V1128">
        <v>0</v>
      </c>
      <c r="W1128">
        <v>0</v>
      </c>
      <c r="X1128">
        <v>0</v>
      </c>
      <c r="Y1128" t="s">
        <v>109</v>
      </c>
    </row>
    <row r="1129" spans="1:25" x14ac:dyDescent="0.25">
      <c r="A1129">
        <v>1128</v>
      </c>
      <c r="B1129">
        <v>61223</v>
      </c>
      <c r="C1129">
        <v>0</v>
      </c>
      <c r="D1129">
        <v>0</v>
      </c>
      <c r="E1129" t="s">
        <v>142</v>
      </c>
      <c r="F1129" t="s">
        <v>143</v>
      </c>
      <c r="G1129">
        <v>1</v>
      </c>
      <c r="H1129" s="6">
        <v>714977</v>
      </c>
      <c r="I1129" s="7">
        <v>45610</v>
      </c>
      <c r="J1129" s="7">
        <v>45610</v>
      </c>
      <c r="K1129">
        <v>11</v>
      </c>
      <c r="L1129" t="s">
        <v>40</v>
      </c>
      <c r="M1129" t="s">
        <v>1</v>
      </c>
      <c r="N1129" t="s">
        <v>41</v>
      </c>
      <c r="O1129" t="s">
        <v>144</v>
      </c>
      <c r="P1129" t="s">
        <v>43</v>
      </c>
      <c r="Q1129">
        <v>11</v>
      </c>
      <c r="R1129">
        <v>0</v>
      </c>
      <c r="S1129">
        <v>0</v>
      </c>
      <c r="U1129">
        <v>78647</v>
      </c>
      <c r="V1129">
        <v>78647</v>
      </c>
      <c r="W1129">
        <v>0</v>
      </c>
      <c r="X1129">
        <v>0</v>
      </c>
      <c r="Y1129" t="s">
        <v>44</v>
      </c>
    </row>
    <row r="1130" spans="1:25" x14ac:dyDescent="0.25">
      <c r="A1130">
        <v>1129</v>
      </c>
      <c r="B1130">
        <v>61348</v>
      </c>
      <c r="C1130">
        <v>0</v>
      </c>
      <c r="D1130">
        <v>0</v>
      </c>
      <c r="E1130" t="s">
        <v>1331</v>
      </c>
      <c r="F1130" t="s">
        <v>1332</v>
      </c>
      <c r="G1130">
        <v>1</v>
      </c>
      <c r="H1130" s="6">
        <v>1085414</v>
      </c>
      <c r="I1130" s="7">
        <v>45610</v>
      </c>
      <c r="J1130" s="7">
        <v>45610</v>
      </c>
      <c r="K1130">
        <v>8</v>
      </c>
      <c r="L1130" t="s">
        <v>40</v>
      </c>
      <c r="M1130" t="s">
        <v>9</v>
      </c>
      <c r="N1130" t="s">
        <v>41</v>
      </c>
      <c r="O1130" t="s">
        <v>42</v>
      </c>
      <c r="P1130" t="s">
        <v>43</v>
      </c>
      <c r="Q1130">
        <v>8</v>
      </c>
      <c r="R1130">
        <v>0</v>
      </c>
      <c r="S1130">
        <v>0</v>
      </c>
      <c r="U1130">
        <v>86833</v>
      </c>
      <c r="V1130">
        <v>86833</v>
      </c>
      <c r="W1130">
        <v>0</v>
      </c>
      <c r="X1130">
        <v>0</v>
      </c>
      <c r="Y1130" t="s">
        <v>109</v>
      </c>
    </row>
    <row r="1131" spans="1:25" x14ac:dyDescent="0.25">
      <c r="A1131">
        <v>1130</v>
      </c>
      <c r="B1131">
        <v>61353</v>
      </c>
      <c r="C1131">
        <v>0</v>
      </c>
      <c r="D1131">
        <v>0</v>
      </c>
      <c r="E1131" t="s">
        <v>1345</v>
      </c>
      <c r="F1131" t="s">
        <v>1346</v>
      </c>
      <c r="G1131">
        <v>1</v>
      </c>
      <c r="I1131" s="7">
        <v>45610</v>
      </c>
      <c r="J1131" s="7">
        <v>45610</v>
      </c>
      <c r="K1131">
        <v>8</v>
      </c>
      <c r="L1131" t="s">
        <v>40</v>
      </c>
      <c r="M1131" t="s">
        <v>9</v>
      </c>
      <c r="N1131" t="s">
        <v>41</v>
      </c>
      <c r="O1131" t="s">
        <v>42</v>
      </c>
      <c r="P1131" t="s">
        <v>43</v>
      </c>
      <c r="Q1131">
        <v>8</v>
      </c>
      <c r="R1131">
        <v>0</v>
      </c>
      <c r="S1131">
        <v>0</v>
      </c>
      <c r="U1131">
        <v>0</v>
      </c>
      <c r="V1131">
        <v>0</v>
      </c>
      <c r="W1131">
        <v>0</v>
      </c>
      <c r="X1131">
        <v>0</v>
      </c>
      <c r="Y1131" t="s">
        <v>109</v>
      </c>
    </row>
    <row r="1132" spans="1:25" x14ac:dyDescent="0.25">
      <c r="A1132">
        <v>1131</v>
      </c>
      <c r="B1132">
        <v>61318</v>
      </c>
      <c r="C1132">
        <v>0</v>
      </c>
      <c r="D1132">
        <v>0</v>
      </c>
      <c r="E1132" t="s">
        <v>1536</v>
      </c>
      <c r="F1132" t="s">
        <v>1537</v>
      </c>
      <c r="G1132">
        <v>1</v>
      </c>
      <c r="H1132" s="6">
        <v>3000000</v>
      </c>
      <c r="I1132" s="7">
        <v>45609</v>
      </c>
      <c r="J1132" s="7">
        <v>45609</v>
      </c>
      <c r="K1132">
        <v>8</v>
      </c>
      <c r="L1132" t="s">
        <v>40</v>
      </c>
      <c r="M1132" t="s">
        <v>5</v>
      </c>
      <c r="N1132" t="s">
        <v>41</v>
      </c>
      <c r="O1132" t="s">
        <v>57</v>
      </c>
      <c r="P1132" t="s">
        <v>43</v>
      </c>
      <c r="Q1132">
        <v>3</v>
      </c>
      <c r="R1132">
        <v>5</v>
      </c>
      <c r="S1132">
        <v>0</v>
      </c>
      <c r="U1132">
        <v>240000</v>
      </c>
      <c r="V1132">
        <v>90000</v>
      </c>
      <c r="W1132">
        <v>150000</v>
      </c>
      <c r="X1132">
        <v>0</v>
      </c>
      <c r="Y1132" t="s">
        <v>72</v>
      </c>
    </row>
    <row r="1133" spans="1:25" x14ac:dyDescent="0.25">
      <c r="A1133">
        <v>1132</v>
      </c>
      <c r="B1133">
        <v>61311</v>
      </c>
      <c r="C1133">
        <v>0</v>
      </c>
      <c r="D1133">
        <v>0</v>
      </c>
      <c r="E1133" t="s">
        <v>181</v>
      </c>
      <c r="F1133" t="s">
        <v>182</v>
      </c>
      <c r="G1133">
        <v>1</v>
      </c>
      <c r="H1133" s="6">
        <v>1141503</v>
      </c>
      <c r="I1133" s="7">
        <v>45609</v>
      </c>
      <c r="J1133" s="7">
        <v>45609</v>
      </c>
      <c r="K1133">
        <v>15</v>
      </c>
      <c r="L1133" t="s">
        <v>40</v>
      </c>
      <c r="M1133" t="s">
        <v>3</v>
      </c>
      <c r="N1133" t="s">
        <v>41</v>
      </c>
      <c r="O1133" t="s">
        <v>51</v>
      </c>
      <c r="P1133" t="s">
        <v>43</v>
      </c>
      <c r="Q1133">
        <v>10</v>
      </c>
      <c r="R1133">
        <v>5</v>
      </c>
      <c r="S1133">
        <v>0</v>
      </c>
      <c r="U1133">
        <v>171225</v>
      </c>
      <c r="V1133">
        <v>114150</v>
      </c>
      <c r="W1133">
        <v>57075</v>
      </c>
      <c r="X1133">
        <v>0</v>
      </c>
      <c r="Y1133" t="s">
        <v>72</v>
      </c>
    </row>
    <row r="1134" spans="1:25" x14ac:dyDescent="0.25">
      <c r="A1134">
        <v>1133</v>
      </c>
      <c r="B1134">
        <v>61316</v>
      </c>
      <c r="C1134">
        <v>0</v>
      </c>
      <c r="D1134">
        <v>0</v>
      </c>
      <c r="E1134" t="s">
        <v>1538</v>
      </c>
      <c r="F1134" t="s">
        <v>1539</v>
      </c>
      <c r="G1134">
        <v>1</v>
      </c>
      <c r="H1134" s="6">
        <v>25583411</v>
      </c>
      <c r="I1134" s="7">
        <v>45609</v>
      </c>
      <c r="J1134" s="7">
        <v>45609</v>
      </c>
      <c r="K1134">
        <v>15</v>
      </c>
      <c r="L1134" t="s">
        <v>40</v>
      </c>
      <c r="M1134" t="s">
        <v>5</v>
      </c>
      <c r="N1134" t="s">
        <v>41</v>
      </c>
      <c r="O1134" t="s">
        <v>77</v>
      </c>
      <c r="P1134" t="s">
        <v>43</v>
      </c>
      <c r="Q1134">
        <v>7</v>
      </c>
      <c r="R1134">
        <v>8</v>
      </c>
      <c r="S1134">
        <v>0</v>
      </c>
      <c r="U1134">
        <v>3837512</v>
      </c>
      <c r="V1134">
        <v>1790839</v>
      </c>
      <c r="W1134">
        <v>2046673</v>
      </c>
      <c r="X1134">
        <v>0</v>
      </c>
      <c r="Y1134" t="s">
        <v>81</v>
      </c>
    </row>
    <row r="1135" spans="1:25" x14ac:dyDescent="0.25">
      <c r="A1135">
        <v>1134</v>
      </c>
      <c r="B1135">
        <v>61315</v>
      </c>
      <c r="C1135">
        <v>0</v>
      </c>
      <c r="D1135">
        <v>0</v>
      </c>
      <c r="E1135" t="s">
        <v>1540</v>
      </c>
      <c r="F1135" t="s">
        <v>1541</v>
      </c>
      <c r="G1135">
        <v>1</v>
      </c>
      <c r="H1135" s="6">
        <v>22796342</v>
      </c>
      <c r="I1135" s="7">
        <v>45609</v>
      </c>
      <c r="J1135" s="7">
        <v>45609</v>
      </c>
      <c r="K1135">
        <v>15</v>
      </c>
      <c r="L1135" t="s">
        <v>40</v>
      </c>
      <c r="M1135" t="s">
        <v>5</v>
      </c>
      <c r="N1135" t="s">
        <v>41</v>
      </c>
      <c r="O1135" t="s">
        <v>77</v>
      </c>
      <c r="P1135" t="s">
        <v>43</v>
      </c>
      <c r="Q1135">
        <v>7</v>
      </c>
      <c r="R1135">
        <v>8</v>
      </c>
      <c r="S1135">
        <v>0</v>
      </c>
      <c r="U1135">
        <v>3419451</v>
      </c>
      <c r="V1135">
        <v>1595744</v>
      </c>
      <c r="W1135">
        <v>1823707</v>
      </c>
      <c r="X1135">
        <v>0</v>
      </c>
      <c r="Y1135" t="s">
        <v>81</v>
      </c>
    </row>
    <row r="1136" spans="1:25" x14ac:dyDescent="0.25">
      <c r="A1136">
        <v>1135</v>
      </c>
      <c r="B1136">
        <v>61270</v>
      </c>
      <c r="C1136">
        <v>0</v>
      </c>
      <c r="D1136">
        <v>0</v>
      </c>
      <c r="E1136" t="s">
        <v>1542</v>
      </c>
      <c r="F1136" t="s">
        <v>1543</v>
      </c>
      <c r="G1136">
        <v>1</v>
      </c>
      <c r="H1136" s="6">
        <v>190000000</v>
      </c>
      <c r="I1136" s="7">
        <v>45609</v>
      </c>
      <c r="J1136" s="7">
        <v>45609</v>
      </c>
      <c r="K1136">
        <v>15</v>
      </c>
      <c r="L1136" t="s">
        <v>40</v>
      </c>
      <c r="M1136" t="s">
        <v>9</v>
      </c>
      <c r="N1136" t="s">
        <v>41</v>
      </c>
      <c r="O1136" t="s">
        <v>42</v>
      </c>
      <c r="P1136" t="s">
        <v>43</v>
      </c>
      <c r="Q1136">
        <v>15</v>
      </c>
      <c r="R1136">
        <v>0</v>
      </c>
      <c r="S1136">
        <v>0</v>
      </c>
      <c r="U1136">
        <v>28500000</v>
      </c>
      <c r="V1136">
        <v>28500000</v>
      </c>
      <c r="W1136">
        <v>0</v>
      </c>
      <c r="X1136">
        <v>0</v>
      </c>
      <c r="Y1136" t="s">
        <v>44</v>
      </c>
    </row>
    <row r="1137" spans="1:25" x14ac:dyDescent="0.25">
      <c r="A1137">
        <v>1136</v>
      </c>
      <c r="B1137">
        <v>61303</v>
      </c>
      <c r="C1137">
        <v>0</v>
      </c>
      <c r="D1137">
        <v>0</v>
      </c>
      <c r="E1137" t="s">
        <v>1479</v>
      </c>
      <c r="F1137" t="s">
        <v>1480</v>
      </c>
      <c r="G1137">
        <v>1</v>
      </c>
      <c r="H1137" s="6">
        <v>5326044</v>
      </c>
      <c r="I1137" s="7">
        <v>45609</v>
      </c>
      <c r="J1137" s="7">
        <v>45609</v>
      </c>
      <c r="K1137" t="s">
        <v>1481</v>
      </c>
      <c r="L1137" t="s">
        <v>40</v>
      </c>
      <c r="M1137" t="s">
        <v>5</v>
      </c>
      <c r="N1137" t="s">
        <v>41</v>
      </c>
      <c r="O1137" t="s">
        <v>57</v>
      </c>
      <c r="P1137" t="s">
        <v>43</v>
      </c>
      <c r="Q1137">
        <v>1.5</v>
      </c>
      <c r="R1137">
        <v>0</v>
      </c>
      <c r="S1137">
        <v>0</v>
      </c>
      <c r="U1137">
        <v>79891</v>
      </c>
      <c r="V1137">
        <v>79891</v>
      </c>
      <c r="W1137">
        <v>0</v>
      </c>
      <c r="X1137">
        <v>0</v>
      </c>
      <c r="Y1137" t="s">
        <v>48</v>
      </c>
    </row>
    <row r="1138" spans="1:25" x14ac:dyDescent="0.25">
      <c r="A1138">
        <v>1137</v>
      </c>
      <c r="B1138">
        <v>61314</v>
      </c>
      <c r="C1138">
        <v>0</v>
      </c>
      <c r="D1138">
        <v>0</v>
      </c>
      <c r="E1138" t="s">
        <v>1544</v>
      </c>
      <c r="F1138" t="s">
        <v>1545</v>
      </c>
      <c r="G1138">
        <v>1</v>
      </c>
      <c r="H1138" s="6">
        <v>9645034</v>
      </c>
      <c r="I1138" s="7">
        <v>45609</v>
      </c>
      <c r="J1138" s="7">
        <v>45609</v>
      </c>
      <c r="K1138">
        <v>15</v>
      </c>
      <c r="L1138" t="s">
        <v>40</v>
      </c>
      <c r="M1138" t="s">
        <v>5</v>
      </c>
      <c r="N1138" t="s">
        <v>41</v>
      </c>
      <c r="O1138" t="s">
        <v>77</v>
      </c>
      <c r="P1138" t="s">
        <v>43</v>
      </c>
      <c r="Q1138">
        <v>7</v>
      </c>
      <c r="R1138">
        <v>8</v>
      </c>
      <c r="S1138">
        <v>0</v>
      </c>
      <c r="U1138">
        <v>1446755</v>
      </c>
      <c r="V1138">
        <v>675152</v>
      </c>
      <c r="W1138">
        <v>771603</v>
      </c>
      <c r="X1138">
        <v>0</v>
      </c>
      <c r="Y1138" t="s">
        <v>48</v>
      </c>
    </row>
    <row r="1139" spans="1:25" x14ac:dyDescent="0.25">
      <c r="A1139">
        <v>1138</v>
      </c>
      <c r="B1139">
        <v>61312</v>
      </c>
      <c r="C1139">
        <v>0</v>
      </c>
      <c r="D1139">
        <v>0</v>
      </c>
      <c r="E1139" t="s">
        <v>1050</v>
      </c>
      <c r="F1139" t="s">
        <v>1051</v>
      </c>
      <c r="G1139">
        <v>1</v>
      </c>
      <c r="H1139" s="6">
        <v>122133</v>
      </c>
      <c r="I1139" s="7">
        <v>45609</v>
      </c>
      <c r="J1139" s="7">
        <v>45609</v>
      </c>
      <c r="K1139">
        <v>10</v>
      </c>
      <c r="L1139" t="s">
        <v>40</v>
      </c>
      <c r="M1139" t="s">
        <v>7</v>
      </c>
      <c r="N1139" t="s">
        <v>41</v>
      </c>
      <c r="O1139" t="s">
        <v>64</v>
      </c>
      <c r="P1139" t="s">
        <v>43</v>
      </c>
      <c r="Q1139">
        <v>10</v>
      </c>
      <c r="R1139">
        <v>0</v>
      </c>
      <c r="S1139">
        <v>0</v>
      </c>
      <c r="U1139">
        <v>12213</v>
      </c>
      <c r="V1139">
        <v>12213</v>
      </c>
      <c r="W1139">
        <v>0</v>
      </c>
      <c r="X1139">
        <v>0</v>
      </c>
      <c r="Y1139" t="s">
        <v>44</v>
      </c>
    </row>
    <row r="1140" spans="1:25" x14ac:dyDescent="0.25">
      <c r="A1140">
        <v>1139</v>
      </c>
      <c r="B1140">
        <v>61304</v>
      </c>
      <c r="C1140">
        <v>0</v>
      </c>
      <c r="D1140">
        <v>0</v>
      </c>
      <c r="E1140" t="s">
        <v>1546</v>
      </c>
      <c r="F1140" t="s">
        <v>1547</v>
      </c>
      <c r="G1140">
        <v>1</v>
      </c>
      <c r="H1140" s="6">
        <v>56000</v>
      </c>
      <c r="I1140" s="7">
        <v>45609</v>
      </c>
      <c r="J1140" s="7">
        <v>45609</v>
      </c>
      <c r="K1140">
        <v>10</v>
      </c>
      <c r="L1140" t="s">
        <v>40</v>
      </c>
      <c r="M1140" t="s">
        <v>5</v>
      </c>
      <c r="N1140" t="s">
        <v>41</v>
      </c>
      <c r="O1140" t="s">
        <v>57</v>
      </c>
      <c r="P1140" t="s">
        <v>43</v>
      </c>
      <c r="Q1140">
        <v>10</v>
      </c>
      <c r="R1140">
        <v>0</v>
      </c>
      <c r="S1140">
        <v>0</v>
      </c>
      <c r="U1140">
        <v>5600</v>
      </c>
      <c r="V1140">
        <v>5600</v>
      </c>
      <c r="W1140">
        <v>0</v>
      </c>
      <c r="X1140">
        <v>0</v>
      </c>
      <c r="Y1140" t="s">
        <v>48</v>
      </c>
    </row>
    <row r="1141" spans="1:25" x14ac:dyDescent="0.25">
      <c r="A1141">
        <v>1140</v>
      </c>
      <c r="B1141">
        <v>61313</v>
      </c>
      <c r="C1141">
        <v>0</v>
      </c>
      <c r="D1141">
        <v>0</v>
      </c>
      <c r="E1141" t="s">
        <v>1548</v>
      </c>
      <c r="F1141" t="s">
        <v>1549</v>
      </c>
      <c r="G1141">
        <v>1</v>
      </c>
      <c r="H1141" s="6">
        <v>111111</v>
      </c>
      <c r="I1141" s="7">
        <v>45609</v>
      </c>
      <c r="J1141" s="7">
        <v>45609</v>
      </c>
      <c r="K1141">
        <v>10</v>
      </c>
      <c r="L1141" t="s">
        <v>40</v>
      </c>
      <c r="M1141" t="s">
        <v>7</v>
      </c>
      <c r="N1141" t="s">
        <v>41</v>
      </c>
      <c r="O1141" t="s">
        <v>64</v>
      </c>
      <c r="P1141" t="s">
        <v>43</v>
      </c>
      <c r="Q1141">
        <v>10</v>
      </c>
      <c r="R1141">
        <v>0</v>
      </c>
      <c r="S1141">
        <v>0</v>
      </c>
      <c r="U1141">
        <v>11111</v>
      </c>
      <c r="V1141">
        <v>11111</v>
      </c>
      <c r="W1141">
        <v>0</v>
      </c>
      <c r="X1141">
        <v>0</v>
      </c>
      <c r="Y1141" t="s">
        <v>44</v>
      </c>
    </row>
    <row r="1142" spans="1:25" x14ac:dyDescent="0.25">
      <c r="A1142">
        <v>1141</v>
      </c>
      <c r="B1142">
        <v>61305</v>
      </c>
      <c r="C1142">
        <v>0</v>
      </c>
      <c r="D1142">
        <v>0</v>
      </c>
      <c r="E1142" t="s">
        <v>240</v>
      </c>
      <c r="F1142" t="s">
        <v>241</v>
      </c>
      <c r="G1142">
        <v>1</v>
      </c>
      <c r="H1142" s="6">
        <v>158973</v>
      </c>
      <c r="I1142" s="7">
        <v>45609</v>
      </c>
      <c r="J1142" s="7">
        <v>45609</v>
      </c>
      <c r="K1142">
        <v>15</v>
      </c>
      <c r="L1142" t="s">
        <v>40</v>
      </c>
      <c r="M1142" t="s">
        <v>5</v>
      </c>
      <c r="N1142" t="s">
        <v>41</v>
      </c>
      <c r="O1142" t="s">
        <v>57</v>
      </c>
      <c r="P1142" t="s">
        <v>43</v>
      </c>
      <c r="Q1142">
        <v>6</v>
      </c>
      <c r="R1142">
        <v>9</v>
      </c>
      <c r="S1142">
        <v>0</v>
      </c>
      <c r="U1142">
        <v>23846</v>
      </c>
      <c r="V1142">
        <v>9538</v>
      </c>
      <c r="W1142">
        <v>14308</v>
      </c>
      <c r="X1142">
        <v>0</v>
      </c>
      <c r="Y1142" t="s">
        <v>48</v>
      </c>
    </row>
    <row r="1143" spans="1:25" x14ac:dyDescent="0.25">
      <c r="A1143">
        <v>1142</v>
      </c>
      <c r="B1143">
        <v>61310</v>
      </c>
      <c r="C1143">
        <v>0</v>
      </c>
      <c r="D1143">
        <v>0</v>
      </c>
      <c r="E1143" t="s">
        <v>313</v>
      </c>
      <c r="F1143" t="s">
        <v>314</v>
      </c>
      <c r="G1143">
        <v>1</v>
      </c>
      <c r="H1143" s="6">
        <v>1588198</v>
      </c>
      <c r="I1143" s="7">
        <v>45609</v>
      </c>
      <c r="J1143" s="7">
        <v>45609</v>
      </c>
      <c r="K1143">
        <v>15</v>
      </c>
      <c r="L1143" t="s">
        <v>40</v>
      </c>
      <c r="M1143" t="s">
        <v>3</v>
      </c>
      <c r="N1143" t="s">
        <v>41</v>
      </c>
      <c r="O1143" t="s">
        <v>51</v>
      </c>
      <c r="P1143" t="s">
        <v>43</v>
      </c>
      <c r="Q1143">
        <v>10</v>
      </c>
      <c r="R1143">
        <v>5</v>
      </c>
      <c r="S1143">
        <v>0</v>
      </c>
      <c r="U1143">
        <v>238230</v>
      </c>
      <c r="V1143">
        <v>158820</v>
      </c>
      <c r="W1143">
        <v>79410</v>
      </c>
      <c r="X1143">
        <v>0</v>
      </c>
      <c r="Y1143" t="s">
        <v>109</v>
      </c>
    </row>
    <row r="1144" spans="1:25" x14ac:dyDescent="0.25">
      <c r="A1144">
        <v>1143</v>
      </c>
      <c r="B1144">
        <v>61306</v>
      </c>
      <c r="C1144">
        <v>0</v>
      </c>
      <c r="D1144">
        <v>0</v>
      </c>
      <c r="E1144" t="s">
        <v>391</v>
      </c>
      <c r="F1144" t="s">
        <v>392</v>
      </c>
      <c r="G1144">
        <v>1</v>
      </c>
      <c r="H1144" s="6">
        <v>393180</v>
      </c>
      <c r="I1144" s="7">
        <v>45609</v>
      </c>
      <c r="J1144" s="7">
        <v>45609</v>
      </c>
      <c r="K1144">
        <v>15</v>
      </c>
      <c r="L1144" t="s">
        <v>40</v>
      </c>
      <c r="M1144" t="s">
        <v>3</v>
      </c>
      <c r="N1144" t="s">
        <v>41</v>
      </c>
      <c r="O1144" t="s">
        <v>51</v>
      </c>
      <c r="P1144" t="s">
        <v>43</v>
      </c>
      <c r="Q1144">
        <v>10</v>
      </c>
      <c r="R1144">
        <v>5</v>
      </c>
      <c r="S1144">
        <v>0</v>
      </c>
      <c r="U1144">
        <v>58977</v>
      </c>
      <c r="V1144">
        <v>39318</v>
      </c>
      <c r="W1144">
        <v>19659</v>
      </c>
      <c r="X1144">
        <v>0</v>
      </c>
      <c r="Y1144" t="s">
        <v>72</v>
      </c>
    </row>
    <row r="1145" spans="1:25" x14ac:dyDescent="0.25">
      <c r="A1145">
        <v>1144</v>
      </c>
      <c r="B1145">
        <v>61307</v>
      </c>
      <c r="C1145">
        <v>0</v>
      </c>
      <c r="D1145">
        <v>0</v>
      </c>
      <c r="E1145" t="s">
        <v>386</v>
      </c>
      <c r="F1145" t="s">
        <v>387</v>
      </c>
      <c r="G1145">
        <v>1</v>
      </c>
      <c r="H1145" s="6">
        <v>305745</v>
      </c>
      <c r="I1145" s="7">
        <v>45609</v>
      </c>
      <c r="J1145" s="7">
        <v>45609</v>
      </c>
      <c r="K1145">
        <v>15</v>
      </c>
      <c r="L1145" t="s">
        <v>40</v>
      </c>
      <c r="M1145" t="s">
        <v>3</v>
      </c>
      <c r="N1145" t="s">
        <v>41</v>
      </c>
      <c r="O1145" t="s">
        <v>51</v>
      </c>
      <c r="P1145" t="s">
        <v>43</v>
      </c>
      <c r="Q1145">
        <v>10</v>
      </c>
      <c r="R1145">
        <v>5</v>
      </c>
      <c r="S1145">
        <v>0</v>
      </c>
      <c r="U1145">
        <v>45862</v>
      </c>
      <c r="V1145">
        <v>30574</v>
      </c>
      <c r="W1145">
        <v>15287</v>
      </c>
      <c r="X1145">
        <v>0</v>
      </c>
      <c r="Y1145" t="s">
        <v>72</v>
      </c>
    </row>
    <row r="1146" spans="1:25" x14ac:dyDescent="0.25">
      <c r="A1146">
        <v>1145</v>
      </c>
      <c r="B1146">
        <v>61309</v>
      </c>
      <c r="C1146">
        <v>0</v>
      </c>
      <c r="D1146">
        <v>0</v>
      </c>
      <c r="E1146" t="s">
        <v>384</v>
      </c>
      <c r="F1146" t="s">
        <v>385</v>
      </c>
      <c r="G1146">
        <v>1</v>
      </c>
      <c r="H1146" s="6">
        <v>1660080</v>
      </c>
      <c r="I1146" s="7">
        <v>45609</v>
      </c>
      <c r="J1146" s="7">
        <v>45609</v>
      </c>
      <c r="K1146">
        <v>15</v>
      </c>
      <c r="L1146" t="s">
        <v>40</v>
      </c>
      <c r="M1146" t="s">
        <v>3</v>
      </c>
      <c r="N1146" t="s">
        <v>41</v>
      </c>
      <c r="O1146" t="s">
        <v>51</v>
      </c>
      <c r="P1146" t="s">
        <v>43</v>
      </c>
      <c r="Q1146">
        <v>10</v>
      </c>
      <c r="R1146">
        <v>5</v>
      </c>
      <c r="S1146">
        <v>0</v>
      </c>
      <c r="U1146">
        <v>249012</v>
      </c>
      <c r="V1146">
        <v>166008</v>
      </c>
      <c r="W1146">
        <v>83004</v>
      </c>
      <c r="X1146">
        <v>0</v>
      </c>
      <c r="Y1146" t="s">
        <v>72</v>
      </c>
    </row>
    <row r="1147" spans="1:25" x14ac:dyDescent="0.25">
      <c r="A1147">
        <v>1146</v>
      </c>
      <c r="B1147">
        <v>61308</v>
      </c>
      <c r="C1147">
        <v>0</v>
      </c>
      <c r="D1147">
        <v>0</v>
      </c>
      <c r="E1147" t="s">
        <v>1240</v>
      </c>
      <c r="F1147" t="s">
        <v>1241</v>
      </c>
      <c r="G1147">
        <v>1</v>
      </c>
      <c r="H1147" s="6">
        <v>5358147</v>
      </c>
      <c r="I1147" s="7">
        <v>45609</v>
      </c>
      <c r="J1147" s="7">
        <v>45609</v>
      </c>
      <c r="K1147">
        <v>7</v>
      </c>
      <c r="L1147" t="s">
        <v>40</v>
      </c>
      <c r="M1147" t="s">
        <v>1</v>
      </c>
      <c r="N1147" t="s">
        <v>41</v>
      </c>
      <c r="O1147" t="s">
        <v>87</v>
      </c>
      <c r="P1147" t="s">
        <v>43</v>
      </c>
      <c r="Q1147">
        <v>7</v>
      </c>
      <c r="R1147">
        <v>0</v>
      </c>
      <c r="S1147">
        <v>0</v>
      </c>
      <c r="U1147">
        <v>375070</v>
      </c>
      <c r="V1147">
        <v>375070</v>
      </c>
      <c r="W1147">
        <v>0</v>
      </c>
      <c r="X1147">
        <v>0</v>
      </c>
      <c r="Y1147" t="s">
        <v>390</v>
      </c>
    </row>
    <row r="1148" spans="1:25" x14ac:dyDescent="0.25">
      <c r="A1148">
        <v>1147</v>
      </c>
      <c r="B1148">
        <v>61296</v>
      </c>
      <c r="C1148">
        <v>0</v>
      </c>
      <c r="D1148">
        <v>0</v>
      </c>
      <c r="E1148" t="s">
        <v>331</v>
      </c>
      <c r="F1148" t="s">
        <v>332</v>
      </c>
      <c r="G1148">
        <v>1</v>
      </c>
      <c r="H1148" s="6">
        <v>165025</v>
      </c>
      <c r="I1148" s="7">
        <v>45608</v>
      </c>
      <c r="J1148" s="7">
        <v>45608</v>
      </c>
      <c r="K1148">
        <v>15</v>
      </c>
      <c r="L1148" t="s">
        <v>40</v>
      </c>
      <c r="M1148" t="s">
        <v>5</v>
      </c>
      <c r="N1148" t="s">
        <v>41</v>
      </c>
      <c r="O1148" t="s">
        <v>47</v>
      </c>
      <c r="P1148" t="s">
        <v>43</v>
      </c>
      <c r="Q1148">
        <v>6</v>
      </c>
      <c r="R1148">
        <v>9</v>
      </c>
      <c r="S1148">
        <v>0</v>
      </c>
      <c r="U1148">
        <v>24754</v>
      </c>
      <c r="V1148">
        <v>9902</v>
      </c>
      <c r="W1148">
        <v>14852</v>
      </c>
      <c r="X1148">
        <v>0</v>
      </c>
      <c r="Y1148" t="s">
        <v>48</v>
      </c>
    </row>
    <row r="1149" spans="1:25" x14ac:dyDescent="0.25">
      <c r="A1149">
        <v>1148</v>
      </c>
      <c r="B1149">
        <v>61286</v>
      </c>
      <c r="C1149">
        <v>0</v>
      </c>
      <c r="D1149">
        <v>0</v>
      </c>
      <c r="E1149" t="s">
        <v>335</v>
      </c>
      <c r="F1149" t="s">
        <v>336</v>
      </c>
      <c r="G1149">
        <v>1</v>
      </c>
      <c r="H1149" s="6">
        <v>3159658</v>
      </c>
      <c r="I1149" s="7">
        <v>45608</v>
      </c>
      <c r="J1149" s="7">
        <v>45608</v>
      </c>
      <c r="K1149">
        <v>15</v>
      </c>
      <c r="L1149" t="s">
        <v>40</v>
      </c>
      <c r="M1149" t="s">
        <v>5</v>
      </c>
      <c r="N1149" t="s">
        <v>41</v>
      </c>
      <c r="O1149" t="s">
        <v>47</v>
      </c>
      <c r="P1149" t="s">
        <v>43</v>
      </c>
      <c r="Q1149">
        <v>15</v>
      </c>
      <c r="R1149">
        <v>0</v>
      </c>
      <c r="S1149">
        <v>0</v>
      </c>
      <c r="U1149">
        <v>473949</v>
      </c>
      <c r="V1149">
        <v>473949</v>
      </c>
      <c r="W1149">
        <v>0</v>
      </c>
      <c r="X1149">
        <v>0</v>
      </c>
      <c r="Y1149" t="s">
        <v>48</v>
      </c>
    </row>
    <row r="1150" spans="1:25" x14ac:dyDescent="0.25">
      <c r="A1150">
        <v>1149</v>
      </c>
      <c r="B1150">
        <v>61301</v>
      </c>
      <c r="C1150">
        <v>0</v>
      </c>
      <c r="D1150">
        <v>0</v>
      </c>
      <c r="E1150" t="s">
        <v>362</v>
      </c>
      <c r="F1150" t="s">
        <v>363</v>
      </c>
      <c r="G1150">
        <v>1</v>
      </c>
      <c r="H1150" s="6">
        <v>610769</v>
      </c>
      <c r="I1150" s="7">
        <v>45608</v>
      </c>
      <c r="J1150" s="7">
        <v>45608</v>
      </c>
      <c r="K1150">
        <v>15</v>
      </c>
      <c r="L1150" t="s">
        <v>40</v>
      </c>
      <c r="M1150" t="s">
        <v>5</v>
      </c>
      <c r="N1150" t="s">
        <v>41</v>
      </c>
      <c r="O1150" t="s">
        <v>47</v>
      </c>
      <c r="P1150" t="s">
        <v>43</v>
      </c>
      <c r="Q1150">
        <v>6</v>
      </c>
      <c r="R1150">
        <v>9</v>
      </c>
      <c r="S1150">
        <v>0</v>
      </c>
      <c r="U1150">
        <v>91615</v>
      </c>
      <c r="V1150">
        <v>36646</v>
      </c>
      <c r="W1150">
        <v>54969</v>
      </c>
      <c r="X1150">
        <v>0</v>
      </c>
      <c r="Y1150" t="s">
        <v>72</v>
      </c>
    </row>
    <row r="1151" spans="1:25" x14ac:dyDescent="0.25">
      <c r="A1151">
        <v>1150</v>
      </c>
      <c r="B1151">
        <v>61282</v>
      </c>
      <c r="C1151">
        <v>0</v>
      </c>
      <c r="D1151">
        <v>0</v>
      </c>
      <c r="E1151" t="s">
        <v>966</v>
      </c>
      <c r="F1151" t="s">
        <v>967</v>
      </c>
      <c r="G1151">
        <v>1</v>
      </c>
      <c r="H1151" s="6">
        <v>25000000</v>
      </c>
      <c r="I1151" s="7">
        <v>45608</v>
      </c>
      <c r="J1151" s="7">
        <v>45608</v>
      </c>
      <c r="K1151">
        <v>15</v>
      </c>
      <c r="L1151" t="s">
        <v>40</v>
      </c>
      <c r="M1151" t="s">
        <v>5</v>
      </c>
      <c r="N1151" t="s">
        <v>41</v>
      </c>
      <c r="O1151" t="s">
        <v>77</v>
      </c>
      <c r="P1151" t="s">
        <v>43</v>
      </c>
      <c r="Q1151">
        <v>8</v>
      </c>
      <c r="R1151">
        <v>7</v>
      </c>
      <c r="S1151">
        <v>0</v>
      </c>
      <c r="U1151">
        <v>3750000</v>
      </c>
      <c r="V1151">
        <v>2000000</v>
      </c>
      <c r="W1151">
        <v>1750000</v>
      </c>
      <c r="X1151">
        <v>0</v>
      </c>
      <c r="Y1151" t="s">
        <v>48</v>
      </c>
    </row>
    <row r="1152" spans="1:25" x14ac:dyDescent="0.25">
      <c r="A1152">
        <v>1151</v>
      </c>
      <c r="B1152">
        <v>61299</v>
      </c>
      <c r="C1152">
        <v>0</v>
      </c>
      <c r="D1152">
        <v>0</v>
      </c>
      <c r="E1152" t="s">
        <v>327</v>
      </c>
      <c r="F1152" t="s">
        <v>328</v>
      </c>
      <c r="G1152">
        <v>1</v>
      </c>
      <c r="H1152" s="6">
        <v>163021</v>
      </c>
      <c r="I1152" s="7">
        <v>45608</v>
      </c>
      <c r="J1152" s="7">
        <v>45608</v>
      </c>
      <c r="K1152">
        <v>15</v>
      </c>
      <c r="L1152" t="s">
        <v>40</v>
      </c>
      <c r="M1152" t="s">
        <v>5</v>
      </c>
      <c r="N1152" t="s">
        <v>41</v>
      </c>
      <c r="O1152" t="s">
        <v>47</v>
      </c>
      <c r="P1152" t="s">
        <v>43</v>
      </c>
      <c r="Q1152">
        <v>6</v>
      </c>
      <c r="R1152">
        <v>9</v>
      </c>
      <c r="S1152">
        <v>0</v>
      </c>
      <c r="U1152">
        <v>24453</v>
      </c>
      <c r="V1152">
        <v>9781</v>
      </c>
      <c r="W1152">
        <v>14672</v>
      </c>
      <c r="X1152">
        <v>0</v>
      </c>
      <c r="Y1152" t="s">
        <v>72</v>
      </c>
    </row>
    <row r="1153" spans="1:25" x14ac:dyDescent="0.25">
      <c r="A1153">
        <v>1152</v>
      </c>
      <c r="B1153">
        <v>61302</v>
      </c>
      <c r="C1153">
        <v>0</v>
      </c>
      <c r="D1153">
        <v>0</v>
      </c>
      <c r="E1153" t="s">
        <v>329</v>
      </c>
      <c r="F1153" t="s">
        <v>330</v>
      </c>
      <c r="G1153">
        <v>1</v>
      </c>
      <c r="H1153" s="6">
        <v>70152</v>
      </c>
      <c r="I1153" s="7">
        <v>45608</v>
      </c>
      <c r="J1153" s="7">
        <v>45608</v>
      </c>
      <c r="K1153">
        <v>15</v>
      </c>
      <c r="L1153" t="s">
        <v>40</v>
      </c>
      <c r="M1153" t="s">
        <v>5</v>
      </c>
      <c r="N1153" t="s">
        <v>41</v>
      </c>
      <c r="O1153" t="s">
        <v>47</v>
      </c>
      <c r="P1153" t="s">
        <v>43</v>
      </c>
      <c r="Q1153">
        <v>6</v>
      </c>
      <c r="R1153">
        <v>9</v>
      </c>
      <c r="S1153">
        <v>0</v>
      </c>
      <c r="U1153">
        <v>10523</v>
      </c>
      <c r="V1153">
        <v>4209</v>
      </c>
      <c r="W1153">
        <v>6314</v>
      </c>
      <c r="X1153">
        <v>0</v>
      </c>
      <c r="Y1153" t="s">
        <v>48</v>
      </c>
    </row>
    <row r="1154" spans="1:25" x14ac:dyDescent="0.25">
      <c r="A1154">
        <v>1153</v>
      </c>
      <c r="B1154">
        <v>61291</v>
      </c>
      <c r="C1154">
        <v>0</v>
      </c>
      <c r="D1154">
        <v>0</v>
      </c>
      <c r="E1154" t="s">
        <v>1550</v>
      </c>
      <c r="F1154" t="s">
        <v>1551</v>
      </c>
      <c r="G1154">
        <v>1</v>
      </c>
      <c r="H1154" s="6">
        <v>2705829</v>
      </c>
      <c r="I1154" s="7">
        <v>45608</v>
      </c>
      <c r="J1154" s="7">
        <v>45608</v>
      </c>
      <c r="K1154">
        <v>12</v>
      </c>
      <c r="L1154" t="s">
        <v>40</v>
      </c>
      <c r="M1154" t="s">
        <v>8</v>
      </c>
      <c r="N1154" t="s">
        <v>41</v>
      </c>
      <c r="O1154" t="s">
        <v>347</v>
      </c>
      <c r="P1154" t="s">
        <v>43</v>
      </c>
      <c r="Q1154">
        <v>12</v>
      </c>
      <c r="R1154">
        <v>0</v>
      </c>
      <c r="S1154">
        <v>0</v>
      </c>
      <c r="U1154">
        <v>324699</v>
      </c>
      <c r="V1154">
        <v>324699</v>
      </c>
      <c r="W1154">
        <v>0</v>
      </c>
      <c r="X1154">
        <v>0</v>
      </c>
      <c r="Y1154" t="s">
        <v>48</v>
      </c>
    </row>
    <row r="1155" spans="1:25" x14ac:dyDescent="0.25">
      <c r="A1155">
        <v>1154</v>
      </c>
      <c r="B1155">
        <v>61292</v>
      </c>
      <c r="C1155">
        <v>0</v>
      </c>
      <c r="D1155">
        <v>0</v>
      </c>
      <c r="E1155" t="s">
        <v>1550</v>
      </c>
      <c r="F1155" t="s">
        <v>1551</v>
      </c>
      <c r="G1155">
        <v>1</v>
      </c>
      <c r="H1155" s="6">
        <v>2622908</v>
      </c>
      <c r="I1155" s="7">
        <v>45608</v>
      </c>
      <c r="J1155" s="7">
        <v>45608</v>
      </c>
      <c r="K1155">
        <v>12</v>
      </c>
      <c r="L1155" t="s">
        <v>40</v>
      </c>
      <c r="M1155" t="s">
        <v>8</v>
      </c>
      <c r="N1155" t="s">
        <v>41</v>
      </c>
      <c r="O1155" t="s">
        <v>347</v>
      </c>
      <c r="P1155" t="s">
        <v>43</v>
      </c>
      <c r="Q1155">
        <v>12</v>
      </c>
      <c r="R1155">
        <v>0</v>
      </c>
      <c r="S1155">
        <v>0</v>
      </c>
      <c r="U1155">
        <v>314749</v>
      </c>
      <c r="V1155">
        <v>314749</v>
      </c>
      <c r="W1155">
        <v>0</v>
      </c>
      <c r="X1155">
        <v>0</v>
      </c>
      <c r="Y1155" t="s">
        <v>48</v>
      </c>
    </row>
    <row r="1156" spans="1:25" x14ac:dyDescent="0.25">
      <c r="A1156">
        <v>1155</v>
      </c>
      <c r="B1156">
        <v>61289</v>
      </c>
      <c r="C1156">
        <v>0</v>
      </c>
      <c r="D1156">
        <v>0</v>
      </c>
      <c r="E1156" t="s">
        <v>1113</v>
      </c>
      <c r="F1156" t="s">
        <v>1114</v>
      </c>
      <c r="G1156">
        <v>1</v>
      </c>
      <c r="H1156" s="6">
        <v>1501214</v>
      </c>
      <c r="I1156" s="7">
        <v>45608</v>
      </c>
      <c r="J1156" s="7">
        <v>45608</v>
      </c>
      <c r="K1156">
        <v>15</v>
      </c>
      <c r="L1156" t="s">
        <v>40</v>
      </c>
      <c r="M1156" t="s">
        <v>5</v>
      </c>
      <c r="N1156" t="s">
        <v>41</v>
      </c>
      <c r="O1156" t="s">
        <v>77</v>
      </c>
      <c r="P1156" t="s">
        <v>43</v>
      </c>
      <c r="Q1156">
        <v>8</v>
      </c>
      <c r="R1156">
        <v>7</v>
      </c>
      <c r="S1156">
        <v>0</v>
      </c>
      <c r="U1156">
        <v>225182</v>
      </c>
      <c r="V1156">
        <v>120097</v>
      </c>
      <c r="W1156">
        <v>105085</v>
      </c>
      <c r="X1156">
        <v>0</v>
      </c>
      <c r="Y1156" t="s">
        <v>250</v>
      </c>
    </row>
    <row r="1157" spans="1:25" x14ac:dyDescent="0.25">
      <c r="A1157">
        <v>1156</v>
      </c>
      <c r="B1157">
        <v>61290</v>
      </c>
      <c r="C1157">
        <v>0</v>
      </c>
      <c r="D1157">
        <v>0</v>
      </c>
      <c r="E1157" t="s">
        <v>1113</v>
      </c>
      <c r="F1157" t="s">
        <v>1114</v>
      </c>
      <c r="G1157">
        <v>1</v>
      </c>
      <c r="H1157" s="6">
        <v>5000000</v>
      </c>
      <c r="I1157" s="7">
        <v>45608</v>
      </c>
      <c r="J1157" s="7">
        <v>45608</v>
      </c>
      <c r="K1157">
        <v>15</v>
      </c>
      <c r="L1157" t="s">
        <v>40</v>
      </c>
      <c r="M1157" t="s">
        <v>5</v>
      </c>
      <c r="N1157" t="s">
        <v>41</v>
      </c>
      <c r="O1157" t="s">
        <v>77</v>
      </c>
      <c r="P1157" t="s">
        <v>43</v>
      </c>
      <c r="Q1157">
        <v>8</v>
      </c>
      <c r="R1157">
        <v>7</v>
      </c>
      <c r="S1157">
        <v>0</v>
      </c>
      <c r="U1157">
        <v>750000</v>
      </c>
      <c r="V1157">
        <v>400000</v>
      </c>
      <c r="W1157">
        <v>350000</v>
      </c>
      <c r="X1157">
        <v>0</v>
      </c>
      <c r="Y1157" t="s">
        <v>250</v>
      </c>
    </row>
    <row r="1158" spans="1:25" x14ac:dyDescent="0.25">
      <c r="A1158">
        <v>1157</v>
      </c>
      <c r="B1158">
        <v>61284</v>
      </c>
      <c r="C1158">
        <v>0</v>
      </c>
      <c r="D1158">
        <v>0</v>
      </c>
      <c r="E1158" t="s">
        <v>1224</v>
      </c>
      <c r="F1158" t="s">
        <v>1225</v>
      </c>
      <c r="G1158">
        <v>1</v>
      </c>
      <c r="H1158" s="6">
        <v>3200000</v>
      </c>
      <c r="I1158" s="7">
        <v>45608</v>
      </c>
      <c r="J1158" s="7">
        <v>45608</v>
      </c>
      <c r="K1158">
        <v>8</v>
      </c>
      <c r="L1158" t="s">
        <v>40</v>
      </c>
      <c r="M1158" t="s">
        <v>7</v>
      </c>
      <c r="N1158" t="s">
        <v>41</v>
      </c>
      <c r="O1158" t="s">
        <v>64</v>
      </c>
      <c r="P1158" t="s">
        <v>43</v>
      </c>
      <c r="Q1158">
        <v>8</v>
      </c>
      <c r="R1158">
        <v>0</v>
      </c>
      <c r="S1158">
        <v>0</v>
      </c>
      <c r="U1158">
        <v>256000</v>
      </c>
      <c r="V1158">
        <v>256000</v>
      </c>
      <c r="W1158">
        <v>0</v>
      </c>
      <c r="X1158">
        <v>0</v>
      </c>
      <c r="Y1158" t="s">
        <v>48</v>
      </c>
    </row>
    <row r="1159" spans="1:25" x14ac:dyDescent="0.25">
      <c r="A1159">
        <v>1158</v>
      </c>
      <c r="B1159">
        <v>61287</v>
      </c>
      <c r="C1159">
        <v>0</v>
      </c>
      <c r="D1159">
        <v>0</v>
      </c>
      <c r="E1159" t="s">
        <v>1552</v>
      </c>
      <c r="F1159" t="s">
        <v>1553</v>
      </c>
      <c r="G1159">
        <v>1</v>
      </c>
      <c r="H1159" s="6">
        <v>705899</v>
      </c>
      <c r="I1159" s="7">
        <v>45608</v>
      </c>
      <c r="J1159" s="7">
        <v>45608</v>
      </c>
      <c r="K1159">
        <v>12</v>
      </c>
      <c r="L1159" t="s">
        <v>40</v>
      </c>
      <c r="M1159" t="s">
        <v>5</v>
      </c>
      <c r="N1159" t="s">
        <v>41</v>
      </c>
      <c r="O1159" t="s">
        <v>47</v>
      </c>
      <c r="P1159" t="s">
        <v>43</v>
      </c>
      <c r="Q1159">
        <v>12</v>
      </c>
      <c r="R1159">
        <v>0</v>
      </c>
      <c r="S1159">
        <v>0</v>
      </c>
      <c r="U1159">
        <v>84708</v>
      </c>
      <c r="V1159">
        <v>84708</v>
      </c>
      <c r="W1159">
        <v>0</v>
      </c>
      <c r="X1159">
        <v>0</v>
      </c>
      <c r="Y1159" t="s">
        <v>109</v>
      </c>
    </row>
    <row r="1160" spans="1:25" x14ac:dyDescent="0.25">
      <c r="A1160">
        <v>1159</v>
      </c>
      <c r="B1160">
        <v>61285</v>
      </c>
      <c r="C1160">
        <v>0</v>
      </c>
      <c r="D1160">
        <v>0</v>
      </c>
      <c r="E1160" t="s">
        <v>871</v>
      </c>
      <c r="F1160" t="s">
        <v>872</v>
      </c>
      <c r="G1160">
        <v>1</v>
      </c>
      <c r="H1160" s="6">
        <v>90000000</v>
      </c>
      <c r="I1160" s="7">
        <v>45608</v>
      </c>
      <c r="J1160" s="7">
        <v>45608</v>
      </c>
      <c r="K1160">
        <v>15</v>
      </c>
      <c r="L1160" t="s">
        <v>40</v>
      </c>
      <c r="M1160" t="s">
        <v>5</v>
      </c>
      <c r="N1160" t="s">
        <v>41</v>
      </c>
      <c r="O1160" t="s">
        <v>54</v>
      </c>
      <c r="P1160" t="s">
        <v>43</v>
      </c>
      <c r="Q1160">
        <v>5</v>
      </c>
      <c r="R1160">
        <v>10</v>
      </c>
      <c r="S1160">
        <v>0</v>
      </c>
      <c r="U1160">
        <v>13500000</v>
      </c>
      <c r="V1160">
        <v>4500000</v>
      </c>
      <c r="W1160">
        <v>9000000</v>
      </c>
      <c r="X1160">
        <v>0</v>
      </c>
      <c r="Y1160" t="s">
        <v>48</v>
      </c>
    </row>
    <row r="1161" spans="1:25" x14ac:dyDescent="0.25">
      <c r="A1161">
        <v>1160</v>
      </c>
      <c r="B1161">
        <v>61294</v>
      </c>
      <c r="C1161">
        <v>0</v>
      </c>
      <c r="D1161">
        <v>0</v>
      </c>
      <c r="E1161" t="s">
        <v>735</v>
      </c>
      <c r="F1161" t="s">
        <v>736</v>
      </c>
      <c r="G1161">
        <v>1</v>
      </c>
      <c r="H1161" s="6">
        <v>2000000</v>
      </c>
      <c r="I1161" s="7">
        <v>45608</v>
      </c>
      <c r="J1161" s="7">
        <v>45608</v>
      </c>
      <c r="K1161">
        <v>7</v>
      </c>
      <c r="L1161" t="s">
        <v>40</v>
      </c>
      <c r="M1161" t="s">
        <v>5</v>
      </c>
      <c r="N1161" t="s">
        <v>41</v>
      </c>
      <c r="O1161" t="s">
        <v>77</v>
      </c>
      <c r="P1161" t="s">
        <v>43</v>
      </c>
      <c r="Q1161">
        <v>7</v>
      </c>
      <c r="R1161">
        <v>0</v>
      </c>
      <c r="S1161">
        <v>0</v>
      </c>
      <c r="U1161">
        <v>140000</v>
      </c>
      <c r="V1161">
        <v>140000</v>
      </c>
      <c r="W1161">
        <v>0</v>
      </c>
      <c r="X1161">
        <v>0</v>
      </c>
      <c r="Y1161" t="s">
        <v>48</v>
      </c>
    </row>
    <row r="1162" spans="1:25" x14ac:dyDescent="0.25">
      <c r="A1162">
        <v>1161</v>
      </c>
      <c r="B1162">
        <v>61288</v>
      </c>
      <c r="C1162">
        <v>0</v>
      </c>
      <c r="D1162">
        <v>0</v>
      </c>
      <c r="E1162" t="s">
        <v>1482</v>
      </c>
      <c r="F1162" t="s">
        <v>1483</v>
      </c>
      <c r="G1162">
        <v>1</v>
      </c>
      <c r="H1162" s="6">
        <v>95319</v>
      </c>
      <c r="I1162" s="7">
        <v>45608</v>
      </c>
      <c r="J1162" s="7">
        <v>45608</v>
      </c>
      <c r="K1162">
        <v>6</v>
      </c>
      <c r="L1162" t="s">
        <v>40</v>
      </c>
      <c r="M1162" t="s">
        <v>5</v>
      </c>
      <c r="N1162" t="s">
        <v>41</v>
      </c>
      <c r="O1162" t="s">
        <v>77</v>
      </c>
      <c r="P1162" t="s">
        <v>43</v>
      </c>
      <c r="Q1162">
        <v>6</v>
      </c>
      <c r="R1162">
        <v>0</v>
      </c>
      <c r="S1162">
        <v>0</v>
      </c>
      <c r="U1162">
        <v>5719</v>
      </c>
      <c r="V1162">
        <v>5719</v>
      </c>
      <c r="W1162">
        <v>0</v>
      </c>
      <c r="X1162">
        <v>0</v>
      </c>
      <c r="Y1162" t="s">
        <v>48</v>
      </c>
    </row>
    <row r="1163" spans="1:25" x14ac:dyDescent="0.25">
      <c r="A1163">
        <v>1162</v>
      </c>
      <c r="B1163">
        <v>61283</v>
      </c>
      <c r="C1163">
        <v>0</v>
      </c>
      <c r="D1163">
        <v>0</v>
      </c>
      <c r="E1163" t="s">
        <v>1554</v>
      </c>
      <c r="F1163" t="s">
        <v>1555</v>
      </c>
      <c r="G1163">
        <v>1</v>
      </c>
      <c r="H1163" s="6">
        <v>5100000</v>
      </c>
      <c r="I1163" s="7">
        <v>45608</v>
      </c>
      <c r="J1163" s="7">
        <v>45608</v>
      </c>
      <c r="K1163">
        <v>8</v>
      </c>
      <c r="L1163" t="s">
        <v>40</v>
      </c>
      <c r="M1163" t="s">
        <v>5</v>
      </c>
      <c r="N1163" t="s">
        <v>41</v>
      </c>
      <c r="O1163" t="s">
        <v>57</v>
      </c>
      <c r="P1163" t="s">
        <v>43</v>
      </c>
      <c r="Q1163">
        <v>8</v>
      </c>
      <c r="R1163">
        <v>0</v>
      </c>
      <c r="S1163">
        <v>0</v>
      </c>
      <c r="U1163">
        <v>408000</v>
      </c>
      <c r="V1163">
        <v>408000</v>
      </c>
      <c r="W1163">
        <v>0</v>
      </c>
      <c r="X1163">
        <v>0</v>
      </c>
      <c r="Y1163" t="s">
        <v>48</v>
      </c>
    </row>
    <row r="1164" spans="1:25" x14ac:dyDescent="0.25">
      <c r="A1164">
        <v>1163</v>
      </c>
      <c r="B1164">
        <v>61293</v>
      </c>
      <c r="C1164">
        <v>0</v>
      </c>
      <c r="D1164">
        <v>0</v>
      </c>
      <c r="E1164" t="s">
        <v>1101</v>
      </c>
      <c r="F1164" t="s">
        <v>1102</v>
      </c>
      <c r="G1164">
        <v>1</v>
      </c>
      <c r="H1164" s="6">
        <v>176482</v>
      </c>
      <c r="I1164" s="7">
        <v>45608</v>
      </c>
      <c r="J1164" s="7">
        <v>45608</v>
      </c>
      <c r="K1164">
        <v>15</v>
      </c>
      <c r="L1164" t="s">
        <v>40</v>
      </c>
      <c r="M1164" t="s">
        <v>5</v>
      </c>
      <c r="N1164" t="s">
        <v>41</v>
      </c>
      <c r="O1164" t="s">
        <v>54</v>
      </c>
      <c r="P1164" t="s">
        <v>43</v>
      </c>
      <c r="Q1164">
        <v>10</v>
      </c>
      <c r="R1164">
        <v>5</v>
      </c>
      <c r="S1164">
        <v>0</v>
      </c>
      <c r="U1164">
        <v>26472</v>
      </c>
      <c r="V1164">
        <v>17648</v>
      </c>
      <c r="W1164">
        <v>8824</v>
      </c>
      <c r="X1164">
        <v>0</v>
      </c>
      <c r="Y1164" t="s">
        <v>48</v>
      </c>
    </row>
    <row r="1165" spans="1:25" x14ac:dyDescent="0.25">
      <c r="A1165">
        <v>1164</v>
      </c>
      <c r="B1165">
        <v>61408</v>
      </c>
      <c r="C1165">
        <v>0</v>
      </c>
      <c r="D1165">
        <v>0</v>
      </c>
      <c r="E1165" t="s">
        <v>1054</v>
      </c>
      <c r="F1165" t="s">
        <v>1055</v>
      </c>
      <c r="G1165">
        <v>1</v>
      </c>
      <c r="H1165" s="6">
        <v>9260029</v>
      </c>
      <c r="I1165" s="7">
        <v>45608</v>
      </c>
      <c r="J1165" s="7">
        <v>45608</v>
      </c>
      <c r="K1165">
        <v>8</v>
      </c>
      <c r="L1165" t="s">
        <v>40</v>
      </c>
      <c r="M1165" t="s">
        <v>9</v>
      </c>
      <c r="N1165" t="s">
        <v>41</v>
      </c>
      <c r="O1165" t="s">
        <v>42</v>
      </c>
      <c r="P1165" t="s">
        <v>43</v>
      </c>
      <c r="Q1165">
        <v>8</v>
      </c>
      <c r="R1165">
        <v>0</v>
      </c>
      <c r="S1165">
        <v>0</v>
      </c>
      <c r="U1165">
        <v>740802</v>
      </c>
      <c r="V1165">
        <v>740802</v>
      </c>
      <c r="W1165">
        <v>0</v>
      </c>
      <c r="X1165">
        <v>0</v>
      </c>
      <c r="Y1165" t="s">
        <v>67</v>
      </c>
    </row>
    <row r="1166" spans="1:25" x14ac:dyDescent="0.25">
      <c r="A1166">
        <v>1165</v>
      </c>
      <c r="B1166">
        <v>61297</v>
      </c>
      <c r="C1166">
        <v>0</v>
      </c>
      <c r="D1166">
        <v>0</v>
      </c>
      <c r="E1166" t="s">
        <v>401</v>
      </c>
      <c r="F1166" t="s">
        <v>402</v>
      </c>
      <c r="G1166">
        <v>1</v>
      </c>
      <c r="H1166" s="6">
        <v>1262428</v>
      </c>
      <c r="I1166" s="7">
        <v>45608</v>
      </c>
      <c r="J1166" s="7">
        <v>45608</v>
      </c>
      <c r="K1166">
        <v>15</v>
      </c>
      <c r="L1166" t="s">
        <v>40</v>
      </c>
      <c r="M1166" t="s">
        <v>5</v>
      </c>
      <c r="N1166" t="s">
        <v>41</v>
      </c>
      <c r="O1166" t="s">
        <v>47</v>
      </c>
      <c r="P1166" t="s">
        <v>43</v>
      </c>
      <c r="Q1166">
        <v>6</v>
      </c>
      <c r="R1166">
        <v>9</v>
      </c>
      <c r="S1166">
        <v>0</v>
      </c>
      <c r="U1166">
        <v>189364</v>
      </c>
      <c r="V1166">
        <v>75746</v>
      </c>
      <c r="W1166">
        <v>113619</v>
      </c>
      <c r="X1166">
        <v>0</v>
      </c>
      <c r="Y1166" t="s">
        <v>48</v>
      </c>
    </row>
    <row r="1167" spans="1:25" x14ac:dyDescent="0.25">
      <c r="A1167">
        <v>1166</v>
      </c>
      <c r="B1167">
        <v>61298</v>
      </c>
      <c r="C1167">
        <v>0</v>
      </c>
      <c r="D1167">
        <v>0</v>
      </c>
      <c r="E1167" t="s">
        <v>403</v>
      </c>
      <c r="F1167" t="s">
        <v>404</v>
      </c>
      <c r="G1167">
        <v>1</v>
      </c>
      <c r="H1167" s="6">
        <v>1146583</v>
      </c>
      <c r="I1167" s="7">
        <v>45608</v>
      </c>
      <c r="J1167" s="7">
        <v>45608</v>
      </c>
      <c r="K1167">
        <v>15</v>
      </c>
      <c r="L1167" t="s">
        <v>40</v>
      </c>
      <c r="M1167" t="s">
        <v>5</v>
      </c>
      <c r="N1167" t="s">
        <v>41</v>
      </c>
      <c r="O1167" t="s">
        <v>47</v>
      </c>
      <c r="P1167" t="s">
        <v>43</v>
      </c>
      <c r="Q1167">
        <v>6</v>
      </c>
      <c r="R1167">
        <v>9</v>
      </c>
      <c r="S1167">
        <v>0</v>
      </c>
      <c r="U1167">
        <v>171987</v>
      </c>
      <c r="V1167">
        <v>68795</v>
      </c>
      <c r="W1167">
        <v>103192</v>
      </c>
      <c r="X1167">
        <v>0</v>
      </c>
      <c r="Y1167" t="s">
        <v>72</v>
      </c>
    </row>
    <row r="1168" spans="1:25" x14ac:dyDescent="0.25">
      <c r="A1168">
        <v>1167</v>
      </c>
      <c r="B1168">
        <v>61300</v>
      </c>
      <c r="C1168">
        <v>0</v>
      </c>
      <c r="D1168">
        <v>0</v>
      </c>
      <c r="E1168" t="s">
        <v>403</v>
      </c>
      <c r="F1168" t="s">
        <v>404</v>
      </c>
      <c r="G1168">
        <v>1</v>
      </c>
      <c r="H1168" s="6">
        <v>549618</v>
      </c>
      <c r="I1168" s="7">
        <v>45608</v>
      </c>
      <c r="J1168" s="7">
        <v>45608</v>
      </c>
      <c r="K1168">
        <v>15</v>
      </c>
      <c r="L1168" t="s">
        <v>40</v>
      </c>
      <c r="M1168" t="s">
        <v>5</v>
      </c>
      <c r="N1168" t="s">
        <v>41</v>
      </c>
      <c r="O1168" t="s">
        <v>47</v>
      </c>
      <c r="P1168" t="s">
        <v>43</v>
      </c>
      <c r="Q1168">
        <v>6</v>
      </c>
      <c r="R1168">
        <v>9</v>
      </c>
      <c r="S1168">
        <v>0</v>
      </c>
      <c r="U1168">
        <v>82443</v>
      </c>
      <c r="V1168">
        <v>32977</v>
      </c>
      <c r="W1168">
        <v>49466</v>
      </c>
      <c r="X1168">
        <v>0</v>
      </c>
      <c r="Y1168" t="s">
        <v>72</v>
      </c>
    </row>
    <row r="1169" spans="1:25" x14ac:dyDescent="0.25">
      <c r="A1169">
        <v>1168</v>
      </c>
      <c r="B1169">
        <v>61295</v>
      </c>
      <c r="C1169">
        <v>0</v>
      </c>
      <c r="D1169">
        <v>0</v>
      </c>
      <c r="E1169" t="s">
        <v>1556</v>
      </c>
      <c r="F1169" t="s">
        <v>1557</v>
      </c>
      <c r="G1169">
        <v>1</v>
      </c>
      <c r="H1169" s="6">
        <v>79085278</v>
      </c>
      <c r="I1169" s="7">
        <v>45608</v>
      </c>
      <c r="J1169" s="7">
        <v>45608</v>
      </c>
      <c r="K1169">
        <v>15</v>
      </c>
      <c r="L1169" t="s">
        <v>40</v>
      </c>
      <c r="M1169" t="s">
        <v>4</v>
      </c>
      <c r="N1169" t="s">
        <v>41</v>
      </c>
      <c r="O1169" t="s">
        <v>51</v>
      </c>
      <c r="P1169" t="s">
        <v>43</v>
      </c>
      <c r="Q1169">
        <v>5.5</v>
      </c>
      <c r="R1169">
        <v>9.5</v>
      </c>
      <c r="S1169">
        <v>0</v>
      </c>
      <c r="U1169">
        <v>11862792</v>
      </c>
      <c r="V1169">
        <v>4349690</v>
      </c>
      <c r="W1169">
        <v>7513101</v>
      </c>
      <c r="X1169">
        <v>0</v>
      </c>
      <c r="Y1169" t="s">
        <v>67</v>
      </c>
    </row>
    <row r="1170" spans="1:25" x14ac:dyDescent="0.25">
      <c r="A1170">
        <v>1169</v>
      </c>
      <c r="B1170">
        <v>61276</v>
      </c>
      <c r="C1170">
        <v>0</v>
      </c>
      <c r="D1170">
        <v>0</v>
      </c>
      <c r="E1170" t="s">
        <v>1355</v>
      </c>
      <c r="F1170" t="s">
        <v>1356</v>
      </c>
      <c r="G1170">
        <v>1</v>
      </c>
      <c r="H1170" s="6">
        <v>3596567</v>
      </c>
      <c r="I1170" s="7">
        <v>45607</v>
      </c>
      <c r="J1170" s="7">
        <v>45607</v>
      </c>
      <c r="K1170">
        <v>15</v>
      </c>
      <c r="L1170" t="s">
        <v>40</v>
      </c>
      <c r="M1170" t="s">
        <v>5</v>
      </c>
      <c r="N1170" t="s">
        <v>41</v>
      </c>
      <c r="O1170" t="s">
        <v>57</v>
      </c>
      <c r="P1170" t="s">
        <v>43</v>
      </c>
      <c r="Q1170">
        <v>8</v>
      </c>
      <c r="R1170">
        <v>7</v>
      </c>
      <c r="S1170">
        <v>0</v>
      </c>
      <c r="U1170">
        <v>539485</v>
      </c>
      <c r="V1170">
        <v>287725</v>
      </c>
      <c r="W1170">
        <v>251760</v>
      </c>
      <c r="X1170">
        <v>0</v>
      </c>
      <c r="Y1170" t="s">
        <v>48</v>
      </c>
    </row>
    <row r="1171" spans="1:25" x14ac:dyDescent="0.25">
      <c r="A1171">
        <v>1170</v>
      </c>
      <c r="B1171">
        <v>61281</v>
      </c>
      <c r="C1171">
        <v>0</v>
      </c>
      <c r="D1171">
        <v>0</v>
      </c>
      <c r="E1171" t="s">
        <v>1133</v>
      </c>
      <c r="F1171" t="s">
        <v>1134</v>
      </c>
      <c r="G1171">
        <v>1</v>
      </c>
      <c r="H1171" s="6">
        <v>1115552</v>
      </c>
      <c r="I1171" s="7">
        <v>45607</v>
      </c>
      <c r="J1171" s="7">
        <v>45607</v>
      </c>
      <c r="K1171">
        <v>15</v>
      </c>
      <c r="L1171" t="s">
        <v>40</v>
      </c>
      <c r="M1171" t="s">
        <v>5</v>
      </c>
      <c r="N1171" t="s">
        <v>41</v>
      </c>
      <c r="O1171" t="s">
        <v>54</v>
      </c>
      <c r="P1171" t="s">
        <v>43</v>
      </c>
      <c r="Q1171">
        <v>10</v>
      </c>
      <c r="R1171">
        <v>5</v>
      </c>
      <c r="S1171">
        <v>0</v>
      </c>
      <c r="U1171">
        <v>167333</v>
      </c>
      <c r="V1171">
        <v>111555</v>
      </c>
      <c r="W1171">
        <v>55778</v>
      </c>
      <c r="X1171">
        <v>0</v>
      </c>
      <c r="Y1171" t="s">
        <v>48</v>
      </c>
    </row>
    <row r="1172" spans="1:25" x14ac:dyDescent="0.25">
      <c r="A1172">
        <v>1171</v>
      </c>
      <c r="B1172">
        <v>61275</v>
      </c>
      <c r="C1172">
        <v>0</v>
      </c>
      <c r="D1172">
        <v>0</v>
      </c>
      <c r="E1172" t="s">
        <v>1558</v>
      </c>
      <c r="F1172" t="s">
        <v>1559</v>
      </c>
      <c r="G1172">
        <v>1</v>
      </c>
      <c r="H1172" s="6">
        <v>30000000</v>
      </c>
      <c r="I1172" s="7">
        <v>45607</v>
      </c>
      <c r="J1172" s="7">
        <v>45607</v>
      </c>
      <c r="K1172">
        <v>8</v>
      </c>
      <c r="L1172" t="s">
        <v>40</v>
      </c>
      <c r="M1172" t="s">
        <v>7</v>
      </c>
      <c r="N1172" t="s">
        <v>41</v>
      </c>
      <c r="O1172" t="s">
        <v>64</v>
      </c>
      <c r="P1172" t="s">
        <v>43</v>
      </c>
      <c r="Q1172">
        <v>8</v>
      </c>
      <c r="R1172">
        <v>0</v>
      </c>
      <c r="S1172">
        <v>0</v>
      </c>
      <c r="U1172">
        <v>2400000</v>
      </c>
      <c r="V1172">
        <v>2400000</v>
      </c>
      <c r="W1172">
        <v>0</v>
      </c>
      <c r="X1172">
        <v>0</v>
      </c>
      <c r="Y1172" t="s">
        <v>72</v>
      </c>
    </row>
    <row r="1173" spans="1:25" x14ac:dyDescent="0.25">
      <c r="A1173">
        <v>1172</v>
      </c>
      <c r="B1173">
        <v>61273</v>
      </c>
      <c r="C1173">
        <v>0</v>
      </c>
      <c r="D1173">
        <v>0</v>
      </c>
      <c r="E1173" t="s">
        <v>1536</v>
      </c>
      <c r="F1173" t="s">
        <v>1537</v>
      </c>
      <c r="G1173">
        <v>1</v>
      </c>
      <c r="H1173" s="6">
        <v>3000000</v>
      </c>
      <c r="I1173" s="7">
        <v>45607</v>
      </c>
      <c r="J1173" s="7">
        <v>45607</v>
      </c>
      <c r="K1173">
        <v>8</v>
      </c>
      <c r="L1173" t="s">
        <v>40</v>
      </c>
      <c r="M1173" t="s">
        <v>5</v>
      </c>
      <c r="N1173" t="s">
        <v>41</v>
      </c>
      <c r="O1173" t="s">
        <v>57</v>
      </c>
      <c r="P1173" t="s">
        <v>43</v>
      </c>
      <c r="Q1173">
        <v>3</v>
      </c>
      <c r="R1173">
        <v>5</v>
      </c>
      <c r="S1173">
        <v>0</v>
      </c>
      <c r="U1173">
        <v>240000</v>
      </c>
      <c r="V1173">
        <v>90000</v>
      </c>
      <c r="W1173">
        <v>150000</v>
      </c>
      <c r="X1173">
        <v>0</v>
      </c>
      <c r="Y1173" t="s">
        <v>72</v>
      </c>
    </row>
    <row r="1174" spans="1:25" x14ac:dyDescent="0.25">
      <c r="A1174">
        <v>1173</v>
      </c>
      <c r="B1174">
        <v>61279</v>
      </c>
      <c r="C1174">
        <v>0</v>
      </c>
      <c r="D1174">
        <v>0</v>
      </c>
      <c r="E1174" t="s">
        <v>1333</v>
      </c>
      <c r="F1174" t="s">
        <v>1334</v>
      </c>
      <c r="G1174">
        <v>1</v>
      </c>
      <c r="H1174" s="6">
        <v>2000000</v>
      </c>
      <c r="I1174" s="7">
        <v>45607</v>
      </c>
      <c r="J1174" s="7">
        <v>45607</v>
      </c>
      <c r="K1174">
        <v>6</v>
      </c>
      <c r="L1174" t="s">
        <v>40</v>
      </c>
      <c r="M1174" t="s">
        <v>5</v>
      </c>
      <c r="N1174" t="s">
        <v>41</v>
      </c>
      <c r="O1174" t="s">
        <v>54</v>
      </c>
      <c r="P1174" t="s">
        <v>43</v>
      </c>
      <c r="Q1174">
        <v>6</v>
      </c>
      <c r="R1174">
        <v>0</v>
      </c>
      <c r="S1174">
        <v>0</v>
      </c>
      <c r="U1174">
        <v>120000</v>
      </c>
      <c r="V1174">
        <v>120000</v>
      </c>
      <c r="W1174">
        <v>0</v>
      </c>
      <c r="X1174">
        <v>0</v>
      </c>
      <c r="Y1174" t="s">
        <v>44</v>
      </c>
    </row>
    <row r="1175" spans="1:25" x14ac:dyDescent="0.25">
      <c r="A1175">
        <v>1174</v>
      </c>
      <c r="B1175">
        <v>61272</v>
      </c>
      <c r="C1175">
        <v>0</v>
      </c>
      <c r="D1175">
        <v>0</v>
      </c>
      <c r="E1175" t="s">
        <v>197</v>
      </c>
      <c r="F1175" t="s">
        <v>198</v>
      </c>
      <c r="G1175">
        <v>1</v>
      </c>
      <c r="H1175" s="6">
        <v>696524</v>
      </c>
      <c r="I1175" s="7">
        <v>45607</v>
      </c>
      <c r="J1175" s="7">
        <v>45607</v>
      </c>
      <c r="K1175">
        <v>15</v>
      </c>
      <c r="L1175" t="s">
        <v>40</v>
      </c>
      <c r="M1175" t="s">
        <v>5</v>
      </c>
      <c r="N1175" t="s">
        <v>41</v>
      </c>
      <c r="O1175" t="s">
        <v>47</v>
      </c>
      <c r="P1175" t="s">
        <v>43</v>
      </c>
      <c r="Q1175">
        <v>15</v>
      </c>
      <c r="R1175">
        <v>0</v>
      </c>
      <c r="S1175">
        <v>0</v>
      </c>
      <c r="U1175">
        <v>104479</v>
      </c>
      <c r="V1175">
        <v>104479</v>
      </c>
      <c r="W1175">
        <v>0</v>
      </c>
      <c r="X1175">
        <v>0</v>
      </c>
      <c r="Y1175" t="s">
        <v>48</v>
      </c>
    </row>
    <row r="1176" spans="1:25" x14ac:dyDescent="0.25">
      <c r="A1176">
        <v>1175</v>
      </c>
      <c r="B1176">
        <v>61277</v>
      </c>
      <c r="C1176">
        <v>0</v>
      </c>
      <c r="D1176">
        <v>0</v>
      </c>
      <c r="E1176" t="s">
        <v>1560</v>
      </c>
      <c r="F1176" t="s">
        <v>1561</v>
      </c>
      <c r="G1176">
        <v>1</v>
      </c>
      <c r="H1176" s="6">
        <v>2076183</v>
      </c>
      <c r="I1176" s="7">
        <v>45607</v>
      </c>
      <c r="J1176" s="7">
        <v>45607</v>
      </c>
      <c r="K1176">
        <v>7</v>
      </c>
      <c r="L1176" t="s">
        <v>40</v>
      </c>
      <c r="M1176" t="s">
        <v>5</v>
      </c>
      <c r="N1176" t="s">
        <v>41</v>
      </c>
      <c r="O1176" t="s">
        <v>57</v>
      </c>
      <c r="P1176" t="s">
        <v>43</v>
      </c>
      <c r="Q1176">
        <v>7</v>
      </c>
      <c r="R1176">
        <v>0</v>
      </c>
      <c r="S1176">
        <v>0</v>
      </c>
      <c r="U1176">
        <v>145333</v>
      </c>
      <c r="V1176">
        <v>145333</v>
      </c>
      <c r="W1176">
        <v>0</v>
      </c>
      <c r="X1176">
        <v>0</v>
      </c>
      <c r="Y1176" t="s">
        <v>72</v>
      </c>
    </row>
    <row r="1177" spans="1:25" x14ac:dyDescent="0.25">
      <c r="A1177">
        <v>1176</v>
      </c>
      <c r="B1177">
        <v>61280</v>
      </c>
      <c r="C1177">
        <v>0</v>
      </c>
      <c r="D1177">
        <v>0</v>
      </c>
      <c r="E1177" t="s">
        <v>1562</v>
      </c>
      <c r="F1177" t="s">
        <v>1563</v>
      </c>
      <c r="G1177">
        <v>1</v>
      </c>
      <c r="H1177" s="6">
        <v>811111</v>
      </c>
      <c r="I1177" s="7">
        <v>45607</v>
      </c>
      <c r="J1177" s="7">
        <v>45607</v>
      </c>
      <c r="K1177">
        <v>10</v>
      </c>
      <c r="L1177" t="s">
        <v>40</v>
      </c>
      <c r="M1177" t="s">
        <v>9</v>
      </c>
      <c r="N1177" t="s">
        <v>41</v>
      </c>
      <c r="O1177" t="s">
        <v>42</v>
      </c>
      <c r="P1177" t="s">
        <v>43</v>
      </c>
      <c r="Q1177">
        <v>10</v>
      </c>
      <c r="R1177">
        <v>0</v>
      </c>
      <c r="S1177">
        <v>0</v>
      </c>
      <c r="U1177">
        <v>81111</v>
      </c>
      <c r="V1177">
        <v>81111</v>
      </c>
      <c r="W1177">
        <v>0</v>
      </c>
      <c r="X1177">
        <v>0</v>
      </c>
      <c r="Y1177" t="s">
        <v>44</v>
      </c>
    </row>
    <row r="1178" spans="1:25" x14ac:dyDescent="0.25">
      <c r="A1178">
        <v>1177</v>
      </c>
      <c r="B1178">
        <v>61278</v>
      </c>
      <c r="C1178">
        <v>0</v>
      </c>
      <c r="D1178">
        <v>0</v>
      </c>
      <c r="E1178" t="s">
        <v>70</v>
      </c>
      <c r="F1178" t="s">
        <v>71</v>
      </c>
      <c r="G1178">
        <v>1</v>
      </c>
      <c r="H1178" s="6">
        <v>3806782</v>
      </c>
      <c r="I1178" s="7">
        <v>45607</v>
      </c>
      <c r="J1178" s="7">
        <v>45607</v>
      </c>
      <c r="K1178">
        <v>15</v>
      </c>
      <c r="L1178" t="s">
        <v>40</v>
      </c>
      <c r="M1178" t="s">
        <v>3</v>
      </c>
      <c r="N1178" t="s">
        <v>41</v>
      </c>
      <c r="O1178" t="s">
        <v>51</v>
      </c>
      <c r="P1178" t="s">
        <v>43</v>
      </c>
      <c r="Q1178">
        <v>15</v>
      </c>
      <c r="R1178">
        <v>0</v>
      </c>
      <c r="S1178">
        <v>0</v>
      </c>
      <c r="U1178">
        <v>571017</v>
      </c>
      <c r="V1178">
        <v>571017</v>
      </c>
      <c r="W1178">
        <v>0</v>
      </c>
      <c r="X1178">
        <v>0</v>
      </c>
      <c r="Y1178" t="s">
        <v>72</v>
      </c>
    </row>
    <row r="1179" spans="1:25" x14ac:dyDescent="0.25">
      <c r="A1179">
        <v>1178</v>
      </c>
      <c r="B1179">
        <v>61274</v>
      </c>
      <c r="C1179">
        <v>0</v>
      </c>
      <c r="D1179">
        <v>0</v>
      </c>
      <c r="E1179" t="s">
        <v>1436</v>
      </c>
      <c r="F1179" t="s">
        <v>1437</v>
      </c>
      <c r="G1179">
        <v>1</v>
      </c>
      <c r="H1179" s="6">
        <v>2077283</v>
      </c>
      <c r="I1179" s="7">
        <v>45607</v>
      </c>
      <c r="J1179" s="7">
        <v>45607</v>
      </c>
      <c r="K1179">
        <v>8</v>
      </c>
      <c r="L1179" t="s">
        <v>40</v>
      </c>
      <c r="M1179" t="s">
        <v>5</v>
      </c>
      <c r="N1179" t="s">
        <v>41</v>
      </c>
      <c r="O1179" t="s">
        <v>77</v>
      </c>
      <c r="P1179" t="s">
        <v>43</v>
      </c>
      <c r="Q1179">
        <v>8</v>
      </c>
      <c r="R1179">
        <v>0</v>
      </c>
      <c r="S1179">
        <v>0</v>
      </c>
      <c r="U1179">
        <v>166183</v>
      </c>
      <c r="V1179">
        <v>166183</v>
      </c>
      <c r="W1179">
        <v>0</v>
      </c>
      <c r="X1179">
        <v>0</v>
      </c>
      <c r="Y1179" t="s">
        <v>799</v>
      </c>
    </row>
    <row r="1180" spans="1:25" x14ac:dyDescent="0.25">
      <c r="A1180">
        <v>1179</v>
      </c>
      <c r="B1180">
        <v>61263</v>
      </c>
      <c r="C1180">
        <v>0</v>
      </c>
      <c r="D1180">
        <v>0</v>
      </c>
      <c r="E1180" t="s">
        <v>555</v>
      </c>
      <c r="F1180" t="s">
        <v>556</v>
      </c>
      <c r="G1180">
        <v>1</v>
      </c>
      <c r="I1180" s="7">
        <v>45604</v>
      </c>
      <c r="J1180" s="7">
        <v>45604</v>
      </c>
      <c r="K1180">
        <v>14</v>
      </c>
      <c r="L1180" t="s">
        <v>40</v>
      </c>
      <c r="M1180" t="s">
        <v>5</v>
      </c>
      <c r="N1180" t="s">
        <v>41</v>
      </c>
      <c r="O1180" t="s">
        <v>57</v>
      </c>
      <c r="P1180" t="s">
        <v>43</v>
      </c>
      <c r="Q1180">
        <v>9</v>
      </c>
      <c r="R1180">
        <v>5</v>
      </c>
      <c r="S1180">
        <v>0</v>
      </c>
      <c r="U1180">
        <v>0</v>
      </c>
      <c r="V1180">
        <v>0</v>
      </c>
      <c r="W1180">
        <v>0</v>
      </c>
      <c r="X1180">
        <v>0</v>
      </c>
      <c r="Y1180" t="s">
        <v>48</v>
      </c>
    </row>
    <row r="1181" spans="1:25" x14ac:dyDescent="0.25">
      <c r="A1181">
        <v>1180</v>
      </c>
      <c r="B1181">
        <v>61186</v>
      </c>
      <c r="C1181">
        <v>0</v>
      </c>
      <c r="D1181">
        <v>0</v>
      </c>
      <c r="E1181" t="s">
        <v>1422</v>
      </c>
      <c r="F1181" t="s">
        <v>1423</v>
      </c>
      <c r="G1181">
        <v>1</v>
      </c>
      <c r="H1181" s="6">
        <v>2783200</v>
      </c>
      <c r="I1181" s="7">
        <v>45604</v>
      </c>
      <c r="J1181" s="7">
        <v>45604</v>
      </c>
      <c r="K1181">
        <v>7</v>
      </c>
      <c r="L1181" t="s">
        <v>40</v>
      </c>
      <c r="M1181" t="s">
        <v>5</v>
      </c>
      <c r="N1181" t="s">
        <v>41</v>
      </c>
      <c r="O1181" t="s">
        <v>47</v>
      </c>
      <c r="P1181" t="s">
        <v>43</v>
      </c>
      <c r="Q1181">
        <v>7</v>
      </c>
      <c r="R1181">
        <v>0</v>
      </c>
      <c r="S1181">
        <v>0</v>
      </c>
      <c r="U1181">
        <v>194824</v>
      </c>
      <c r="V1181">
        <v>194824</v>
      </c>
      <c r="W1181">
        <v>0</v>
      </c>
      <c r="X1181">
        <v>0</v>
      </c>
      <c r="Y1181" t="s">
        <v>81</v>
      </c>
    </row>
    <row r="1182" spans="1:25" x14ac:dyDescent="0.25">
      <c r="A1182">
        <v>1181</v>
      </c>
      <c r="B1182">
        <v>61256</v>
      </c>
      <c r="C1182">
        <v>0</v>
      </c>
      <c r="D1182">
        <v>0</v>
      </c>
      <c r="E1182" t="s">
        <v>345</v>
      </c>
      <c r="F1182" t="s">
        <v>346</v>
      </c>
      <c r="G1182">
        <v>1</v>
      </c>
      <c r="H1182" s="6">
        <v>2000000</v>
      </c>
      <c r="I1182" s="7">
        <v>45604</v>
      </c>
      <c r="J1182" s="7">
        <v>45604</v>
      </c>
      <c r="K1182">
        <v>8</v>
      </c>
      <c r="L1182" t="s">
        <v>40</v>
      </c>
      <c r="M1182" t="s">
        <v>8</v>
      </c>
      <c r="N1182" t="s">
        <v>41</v>
      </c>
      <c r="O1182" t="s">
        <v>347</v>
      </c>
      <c r="P1182" t="s">
        <v>43</v>
      </c>
      <c r="Q1182">
        <v>8</v>
      </c>
      <c r="R1182">
        <v>0</v>
      </c>
      <c r="S1182">
        <v>0</v>
      </c>
      <c r="U1182">
        <v>160000</v>
      </c>
      <c r="V1182">
        <v>160000</v>
      </c>
      <c r="W1182">
        <v>0</v>
      </c>
      <c r="X1182">
        <v>0</v>
      </c>
      <c r="Y1182" t="s">
        <v>109</v>
      </c>
    </row>
    <row r="1183" spans="1:25" x14ac:dyDescent="0.25">
      <c r="A1183">
        <v>1182</v>
      </c>
      <c r="B1183">
        <v>61254</v>
      </c>
      <c r="C1183">
        <v>0</v>
      </c>
      <c r="D1183">
        <v>0</v>
      </c>
      <c r="E1183" t="s">
        <v>1564</v>
      </c>
      <c r="F1183" t="s">
        <v>1565</v>
      </c>
      <c r="G1183">
        <v>1</v>
      </c>
      <c r="H1183" s="6">
        <v>5288889</v>
      </c>
      <c r="I1183" s="7">
        <v>45604</v>
      </c>
      <c r="J1183" s="7">
        <v>45604</v>
      </c>
      <c r="K1183">
        <v>10</v>
      </c>
      <c r="L1183" t="s">
        <v>40</v>
      </c>
      <c r="M1183" t="s">
        <v>8</v>
      </c>
      <c r="N1183" t="s">
        <v>41</v>
      </c>
      <c r="O1183" t="s">
        <v>347</v>
      </c>
      <c r="P1183" t="s">
        <v>43</v>
      </c>
      <c r="Q1183">
        <v>10</v>
      </c>
      <c r="R1183">
        <v>0</v>
      </c>
      <c r="S1183">
        <v>0</v>
      </c>
      <c r="U1183">
        <v>528889</v>
      </c>
      <c r="V1183">
        <v>528889</v>
      </c>
      <c r="W1183">
        <v>0</v>
      </c>
      <c r="X1183">
        <v>0</v>
      </c>
      <c r="Y1183" t="s">
        <v>109</v>
      </c>
    </row>
    <row r="1184" spans="1:25" x14ac:dyDescent="0.25">
      <c r="A1184">
        <v>1183</v>
      </c>
      <c r="B1184">
        <v>61588</v>
      </c>
      <c r="C1184">
        <v>0</v>
      </c>
      <c r="D1184">
        <v>0</v>
      </c>
      <c r="E1184" t="s">
        <v>980</v>
      </c>
      <c r="F1184" t="s">
        <v>981</v>
      </c>
      <c r="G1184">
        <v>1</v>
      </c>
      <c r="H1184" s="6">
        <v>35666924</v>
      </c>
      <c r="I1184" s="7">
        <v>45604</v>
      </c>
      <c r="J1184" s="7">
        <v>45604</v>
      </c>
      <c r="K1184">
        <v>15</v>
      </c>
      <c r="L1184" t="s">
        <v>40</v>
      </c>
      <c r="M1184" t="s">
        <v>1</v>
      </c>
      <c r="N1184" t="s">
        <v>41</v>
      </c>
      <c r="O1184" t="s">
        <v>87</v>
      </c>
      <c r="P1184" t="s">
        <v>43</v>
      </c>
      <c r="Q1184">
        <v>1.4</v>
      </c>
      <c r="R1184">
        <v>13.6</v>
      </c>
      <c r="S1184">
        <v>0</v>
      </c>
      <c r="U1184">
        <v>5350039</v>
      </c>
      <c r="V1184">
        <v>499337</v>
      </c>
      <c r="W1184">
        <v>4850702</v>
      </c>
      <c r="X1184">
        <v>0</v>
      </c>
      <c r="Y1184" t="s">
        <v>109</v>
      </c>
    </row>
    <row r="1185" spans="1:25" x14ac:dyDescent="0.25">
      <c r="A1185">
        <v>1184</v>
      </c>
      <c r="B1185">
        <v>61250</v>
      </c>
      <c r="C1185">
        <v>0</v>
      </c>
      <c r="D1185">
        <v>0</v>
      </c>
      <c r="E1185" t="s">
        <v>1107</v>
      </c>
      <c r="F1185" t="s">
        <v>1108</v>
      </c>
      <c r="G1185">
        <v>1</v>
      </c>
      <c r="H1185" s="6">
        <v>1000000</v>
      </c>
      <c r="I1185" s="7">
        <v>45604</v>
      </c>
      <c r="J1185" s="7">
        <v>45604</v>
      </c>
      <c r="K1185">
        <v>15</v>
      </c>
      <c r="L1185" t="s">
        <v>40</v>
      </c>
      <c r="M1185" t="s">
        <v>1</v>
      </c>
      <c r="N1185" t="s">
        <v>41</v>
      </c>
      <c r="O1185" t="s">
        <v>87</v>
      </c>
      <c r="P1185" t="s">
        <v>43</v>
      </c>
      <c r="Q1185">
        <v>9.9</v>
      </c>
      <c r="R1185">
        <v>5.0999999999999996</v>
      </c>
      <c r="S1185">
        <v>0</v>
      </c>
      <c r="U1185">
        <v>150000</v>
      </c>
      <c r="V1185">
        <v>99000</v>
      </c>
      <c r="W1185">
        <v>51000</v>
      </c>
      <c r="X1185">
        <v>0</v>
      </c>
      <c r="Y1185" t="s">
        <v>48</v>
      </c>
    </row>
    <row r="1186" spans="1:25" x14ac:dyDescent="0.25">
      <c r="A1186">
        <v>1185</v>
      </c>
      <c r="B1186">
        <v>61251</v>
      </c>
      <c r="C1186">
        <v>0</v>
      </c>
      <c r="D1186">
        <v>0</v>
      </c>
      <c r="E1186" t="s">
        <v>1107</v>
      </c>
      <c r="F1186" t="s">
        <v>1108</v>
      </c>
      <c r="G1186">
        <v>1</v>
      </c>
      <c r="H1186" s="6">
        <v>7000000</v>
      </c>
      <c r="I1186" s="7">
        <v>45604</v>
      </c>
      <c r="J1186" s="7">
        <v>45604</v>
      </c>
      <c r="K1186">
        <v>15</v>
      </c>
      <c r="L1186" t="s">
        <v>40</v>
      </c>
      <c r="M1186" t="s">
        <v>1</v>
      </c>
      <c r="N1186" t="s">
        <v>41</v>
      </c>
      <c r="O1186" t="s">
        <v>87</v>
      </c>
      <c r="P1186" t="s">
        <v>43</v>
      </c>
      <c r="Q1186">
        <v>9.9</v>
      </c>
      <c r="R1186">
        <v>5.0999999999999996</v>
      </c>
      <c r="S1186">
        <v>0</v>
      </c>
      <c r="U1186">
        <v>1050000</v>
      </c>
      <c r="V1186">
        <v>693000</v>
      </c>
      <c r="W1186">
        <v>357000</v>
      </c>
      <c r="X1186">
        <v>0</v>
      </c>
      <c r="Y1186" t="s">
        <v>48</v>
      </c>
    </row>
    <row r="1187" spans="1:25" x14ac:dyDescent="0.25">
      <c r="A1187">
        <v>1186</v>
      </c>
      <c r="B1187">
        <v>61252</v>
      </c>
      <c r="C1187">
        <v>0</v>
      </c>
      <c r="D1187">
        <v>0</v>
      </c>
      <c r="E1187" t="s">
        <v>1107</v>
      </c>
      <c r="F1187" t="s">
        <v>1108</v>
      </c>
      <c r="G1187">
        <v>1</v>
      </c>
      <c r="H1187" s="6">
        <v>7000000</v>
      </c>
      <c r="I1187" s="7">
        <v>45604</v>
      </c>
      <c r="J1187" s="7">
        <v>45604</v>
      </c>
      <c r="K1187">
        <v>15</v>
      </c>
      <c r="L1187" t="s">
        <v>40</v>
      </c>
      <c r="M1187" t="s">
        <v>1</v>
      </c>
      <c r="N1187" t="s">
        <v>41</v>
      </c>
      <c r="O1187" t="s">
        <v>87</v>
      </c>
      <c r="P1187" t="s">
        <v>43</v>
      </c>
      <c r="Q1187">
        <v>9.9</v>
      </c>
      <c r="R1187">
        <v>5.0999999999999996</v>
      </c>
      <c r="S1187">
        <v>0</v>
      </c>
      <c r="U1187">
        <v>1050000</v>
      </c>
      <c r="V1187">
        <v>693000</v>
      </c>
      <c r="W1187">
        <v>357000</v>
      </c>
      <c r="X1187">
        <v>0</v>
      </c>
      <c r="Y1187" t="s">
        <v>48</v>
      </c>
    </row>
    <row r="1188" spans="1:25" x14ac:dyDescent="0.25">
      <c r="A1188">
        <v>1187</v>
      </c>
      <c r="B1188">
        <v>61265</v>
      </c>
      <c r="C1188">
        <v>0</v>
      </c>
      <c r="D1188">
        <v>0</v>
      </c>
      <c r="E1188" t="s">
        <v>606</v>
      </c>
      <c r="F1188" t="s">
        <v>607</v>
      </c>
      <c r="G1188">
        <v>1</v>
      </c>
      <c r="H1188" s="6">
        <v>4807642</v>
      </c>
      <c r="I1188" s="7">
        <v>45604</v>
      </c>
      <c r="J1188" s="7">
        <v>45604</v>
      </c>
      <c r="K1188">
        <v>14</v>
      </c>
      <c r="L1188" t="s">
        <v>40</v>
      </c>
      <c r="M1188" t="s">
        <v>5</v>
      </c>
      <c r="N1188" t="s">
        <v>41</v>
      </c>
      <c r="O1188" t="s">
        <v>57</v>
      </c>
      <c r="P1188" t="s">
        <v>43</v>
      </c>
      <c r="Q1188">
        <v>9</v>
      </c>
      <c r="R1188">
        <v>5</v>
      </c>
      <c r="S1188">
        <v>0</v>
      </c>
      <c r="U1188">
        <v>673070</v>
      </c>
      <c r="V1188">
        <v>432688</v>
      </c>
      <c r="W1188">
        <v>240382</v>
      </c>
      <c r="X1188">
        <v>0</v>
      </c>
      <c r="Y1188" t="s">
        <v>48</v>
      </c>
    </row>
    <row r="1189" spans="1:25" x14ac:dyDescent="0.25">
      <c r="A1189">
        <v>1188</v>
      </c>
      <c r="B1189">
        <v>61259</v>
      </c>
      <c r="C1189">
        <v>0</v>
      </c>
      <c r="D1189">
        <v>0</v>
      </c>
      <c r="E1189" t="s">
        <v>1566</v>
      </c>
      <c r="F1189" t="s">
        <v>1567</v>
      </c>
      <c r="G1189">
        <v>1</v>
      </c>
      <c r="H1189" s="6">
        <v>772000</v>
      </c>
      <c r="I1189" s="7">
        <v>45604</v>
      </c>
      <c r="J1189" s="7">
        <v>45604</v>
      </c>
      <c r="K1189">
        <v>10</v>
      </c>
      <c r="L1189" t="s">
        <v>40</v>
      </c>
      <c r="M1189" t="s">
        <v>9</v>
      </c>
      <c r="N1189" t="s">
        <v>41</v>
      </c>
      <c r="O1189" t="s">
        <v>42</v>
      </c>
      <c r="P1189" t="s">
        <v>43</v>
      </c>
      <c r="Q1189">
        <v>10</v>
      </c>
      <c r="R1189">
        <v>0</v>
      </c>
      <c r="S1189">
        <v>0</v>
      </c>
      <c r="U1189">
        <v>77200</v>
      </c>
      <c r="V1189">
        <v>77200</v>
      </c>
      <c r="W1189">
        <v>0</v>
      </c>
      <c r="X1189">
        <v>0</v>
      </c>
      <c r="Y1189" t="s">
        <v>44</v>
      </c>
    </row>
    <row r="1190" spans="1:25" x14ac:dyDescent="0.25">
      <c r="A1190">
        <v>1189</v>
      </c>
      <c r="B1190">
        <v>61255</v>
      </c>
      <c r="C1190">
        <v>0</v>
      </c>
      <c r="D1190">
        <v>0</v>
      </c>
      <c r="E1190" t="s">
        <v>1568</v>
      </c>
      <c r="F1190" t="s">
        <v>1569</v>
      </c>
      <c r="G1190">
        <v>1</v>
      </c>
      <c r="H1190" s="6">
        <v>12423312</v>
      </c>
      <c r="I1190" s="7">
        <v>45604</v>
      </c>
      <c r="J1190" s="7">
        <v>45604</v>
      </c>
      <c r="K1190">
        <v>8</v>
      </c>
      <c r="L1190" t="s">
        <v>40</v>
      </c>
      <c r="M1190" t="s">
        <v>5</v>
      </c>
      <c r="N1190" t="s">
        <v>41</v>
      </c>
      <c r="O1190" t="s">
        <v>54</v>
      </c>
      <c r="P1190" t="s">
        <v>43</v>
      </c>
      <c r="Q1190">
        <v>8</v>
      </c>
      <c r="R1190">
        <v>0</v>
      </c>
      <c r="S1190">
        <v>0</v>
      </c>
      <c r="U1190">
        <v>993865</v>
      </c>
      <c r="V1190">
        <v>993865</v>
      </c>
      <c r="W1190">
        <v>0</v>
      </c>
      <c r="X1190">
        <v>0</v>
      </c>
      <c r="Y1190" t="s">
        <v>44</v>
      </c>
    </row>
    <row r="1191" spans="1:25" x14ac:dyDescent="0.25">
      <c r="A1191">
        <v>1190</v>
      </c>
      <c r="B1191">
        <v>61260</v>
      </c>
      <c r="C1191">
        <v>0</v>
      </c>
      <c r="D1191">
        <v>0</v>
      </c>
      <c r="E1191" t="s">
        <v>669</v>
      </c>
      <c r="F1191" t="s">
        <v>670</v>
      </c>
      <c r="G1191">
        <v>1</v>
      </c>
      <c r="H1191" s="6">
        <v>7000000</v>
      </c>
      <c r="I1191" s="7">
        <v>45604</v>
      </c>
      <c r="J1191" s="7">
        <v>45604</v>
      </c>
      <c r="K1191">
        <v>15</v>
      </c>
      <c r="L1191" t="s">
        <v>40</v>
      </c>
      <c r="M1191" t="s">
        <v>9</v>
      </c>
      <c r="N1191" t="s">
        <v>41</v>
      </c>
      <c r="O1191" t="s">
        <v>42</v>
      </c>
      <c r="P1191" t="s">
        <v>43</v>
      </c>
      <c r="Q1191">
        <v>15</v>
      </c>
      <c r="R1191">
        <v>0</v>
      </c>
      <c r="S1191">
        <v>0</v>
      </c>
      <c r="U1191">
        <v>1050000</v>
      </c>
      <c r="V1191">
        <v>1050000</v>
      </c>
      <c r="W1191">
        <v>0</v>
      </c>
      <c r="X1191">
        <v>0</v>
      </c>
      <c r="Y1191" t="s">
        <v>109</v>
      </c>
    </row>
    <row r="1192" spans="1:25" x14ac:dyDescent="0.25">
      <c r="A1192">
        <v>1191</v>
      </c>
      <c r="B1192">
        <v>61261</v>
      </c>
      <c r="C1192">
        <v>0</v>
      </c>
      <c r="D1192">
        <v>0</v>
      </c>
      <c r="E1192" t="s">
        <v>669</v>
      </c>
      <c r="F1192" t="s">
        <v>670</v>
      </c>
      <c r="G1192">
        <v>1</v>
      </c>
      <c r="H1192" s="6">
        <v>7000000</v>
      </c>
      <c r="I1192" s="7">
        <v>45604</v>
      </c>
      <c r="J1192" s="7">
        <v>45604</v>
      </c>
      <c r="K1192">
        <v>15</v>
      </c>
      <c r="L1192" t="s">
        <v>40</v>
      </c>
      <c r="M1192" t="s">
        <v>9</v>
      </c>
      <c r="N1192" t="s">
        <v>41</v>
      </c>
      <c r="O1192" t="s">
        <v>42</v>
      </c>
      <c r="P1192" t="s">
        <v>43</v>
      </c>
      <c r="Q1192">
        <v>15</v>
      </c>
      <c r="R1192">
        <v>0</v>
      </c>
      <c r="S1192">
        <v>0</v>
      </c>
      <c r="U1192">
        <v>1050000</v>
      </c>
      <c r="V1192">
        <v>1050000</v>
      </c>
      <c r="W1192">
        <v>0</v>
      </c>
      <c r="X1192">
        <v>0</v>
      </c>
      <c r="Y1192" t="s">
        <v>109</v>
      </c>
    </row>
    <row r="1193" spans="1:25" x14ac:dyDescent="0.25">
      <c r="A1193">
        <v>1192</v>
      </c>
      <c r="B1193">
        <v>61262</v>
      </c>
      <c r="C1193">
        <v>0</v>
      </c>
      <c r="D1193">
        <v>0</v>
      </c>
      <c r="E1193" t="s">
        <v>669</v>
      </c>
      <c r="F1193" t="s">
        <v>670</v>
      </c>
      <c r="G1193">
        <v>1</v>
      </c>
      <c r="H1193" s="6">
        <v>6142175</v>
      </c>
      <c r="I1193" s="7">
        <v>45604</v>
      </c>
      <c r="J1193" s="7">
        <v>45604</v>
      </c>
      <c r="K1193">
        <v>15</v>
      </c>
      <c r="L1193" t="s">
        <v>40</v>
      </c>
      <c r="M1193" t="s">
        <v>9</v>
      </c>
      <c r="N1193" t="s">
        <v>41</v>
      </c>
      <c r="O1193" t="s">
        <v>42</v>
      </c>
      <c r="P1193" t="s">
        <v>43</v>
      </c>
      <c r="Q1193">
        <v>15</v>
      </c>
      <c r="R1193">
        <v>0</v>
      </c>
      <c r="S1193">
        <v>0</v>
      </c>
      <c r="U1193">
        <v>921326</v>
      </c>
      <c r="V1193">
        <v>921326</v>
      </c>
      <c r="W1193">
        <v>0</v>
      </c>
      <c r="X1193">
        <v>0</v>
      </c>
      <c r="Y1193" t="s">
        <v>109</v>
      </c>
    </row>
    <row r="1194" spans="1:25" x14ac:dyDescent="0.25">
      <c r="A1194">
        <v>1193</v>
      </c>
      <c r="B1194">
        <v>61253</v>
      </c>
      <c r="C1194">
        <v>0</v>
      </c>
      <c r="D1194">
        <v>0</v>
      </c>
      <c r="E1194" t="s">
        <v>1204</v>
      </c>
      <c r="F1194" t="s">
        <v>1205</v>
      </c>
      <c r="G1194">
        <v>1</v>
      </c>
      <c r="H1194" s="6">
        <v>241289</v>
      </c>
      <c r="I1194" s="7">
        <v>45604</v>
      </c>
      <c r="J1194" s="7">
        <v>45604</v>
      </c>
      <c r="K1194">
        <v>15</v>
      </c>
      <c r="L1194" t="s">
        <v>40</v>
      </c>
      <c r="M1194" t="s">
        <v>5</v>
      </c>
      <c r="N1194" t="s">
        <v>41</v>
      </c>
      <c r="O1194" t="s">
        <v>54</v>
      </c>
      <c r="P1194" t="s">
        <v>43</v>
      </c>
      <c r="Q1194">
        <v>10</v>
      </c>
      <c r="R1194">
        <v>5</v>
      </c>
      <c r="S1194">
        <v>0</v>
      </c>
      <c r="U1194">
        <v>36193</v>
      </c>
      <c r="V1194">
        <v>24129</v>
      </c>
      <c r="W1194">
        <v>12064</v>
      </c>
      <c r="X1194">
        <v>0</v>
      </c>
      <c r="Y1194" t="s">
        <v>48</v>
      </c>
    </row>
    <row r="1195" spans="1:25" x14ac:dyDescent="0.25">
      <c r="A1195">
        <v>1194</v>
      </c>
      <c r="B1195">
        <v>61264</v>
      </c>
      <c r="C1195">
        <v>0</v>
      </c>
      <c r="D1195">
        <v>0</v>
      </c>
      <c r="E1195" t="s">
        <v>541</v>
      </c>
      <c r="F1195" t="s">
        <v>542</v>
      </c>
      <c r="G1195">
        <v>1</v>
      </c>
      <c r="H1195" s="6">
        <v>515184</v>
      </c>
      <c r="I1195" s="7">
        <v>45604</v>
      </c>
      <c r="J1195" s="7">
        <v>45604</v>
      </c>
      <c r="K1195">
        <v>14</v>
      </c>
      <c r="L1195" t="s">
        <v>40</v>
      </c>
      <c r="M1195" t="s">
        <v>5</v>
      </c>
      <c r="N1195" t="s">
        <v>41</v>
      </c>
      <c r="O1195" t="s">
        <v>57</v>
      </c>
      <c r="P1195" t="s">
        <v>43</v>
      </c>
      <c r="Q1195">
        <v>9</v>
      </c>
      <c r="R1195">
        <v>5</v>
      </c>
      <c r="S1195">
        <v>0</v>
      </c>
      <c r="U1195">
        <v>72126</v>
      </c>
      <c r="V1195">
        <v>46367</v>
      </c>
      <c r="W1195">
        <v>25759</v>
      </c>
      <c r="X1195">
        <v>0</v>
      </c>
      <c r="Y1195" t="s">
        <v>48</v>
      </c>
    </row>
    <row r="1196" spans="1:25" x14ac:dyDescent="0.25">
      <c r="A1196">
        <v>1195</v>
      </c>
      <c r="B1196">
        <v>61484</v>
      </c>
      <c r="C1196">
        <v>0</v>
      </c>
      <c r="D1196">
        <v>0</v>
      </c>
      <c r="E1196" t="s">
        <v>1137</v>
      </c>
      <c r="F1196" t="s">
        <v>1138</v>
      </c>
      <c r="G1196">
        <v>1</v>
      </c>
      <c r="H1196" s="6">
        <v>21002288</v>
      </c>
      <c r="I1196" s="7">
        <v>45604</v>
      </c>
      <c r="J1196" s="7">
        <v>45604</v>
      </c>
      <c r="K1196">
        <v>15</v>
      </c>
      <c r="L1196" t="s">
        <v>40</v>
      </c>
      <c r="M1196" t="s">
        <v>5</v>
      </c>
      <c r="N1196" t="s">
        <v>41</v>
      </c>
      <c r="O1196" t="s">
        <v>54</v>
      </c>
      <c r="P1196" t="s">
        <v>43</v>
      </c>
      <c r="Q1196">
        <v>10</v>
      </c>
      <c r="R1196">
        <v>5</v>
      </c>
      <c r="S1196">
        <v>0</v>
      </c>
      <c r="U1196">
        <v>3150343</v>
      </c>
      <c r="V1196">
        <v>2100229</v>
      </c>
      <c r="W1196">
        <v>1050114</v>
      </c>
      <c r="X1196">
        <v>0</v>
      </c>
      <c r="Y1196" t="s">
        <v>48</v>
      </c>
    </row>
    <row r="1197" spans="1:25" x14ac:dyDescent="0.25">
      <c r="A1197">
        <v>1196</v>
      </c>
      <c r="B1197">
        <v>61257</v>
      </c>
      <c r="C1197">
        <v>0</v>
      </c>
      <c r="D1197">
        <v>0</v>
      </c>
      <c r="E1197" t="s">
        <v>457</v>
      </c>
      <c r="F1197" t="s">
        <v>458</v>
      </c>
      <c r="G1197">
        <v>1</v>
      </c>
      <c r="H1197" s="6">
        <v>763429</v>
      </c>
      <c r="I1197" s="7">
        <v>45604</v>
      </c>
      <c r="J1197" s="7">
        <v>45604</v>
      </c>
      <c r="K1197" t="s">
        <v>137</v>
      </c>
      <c r="L1197" t="s">
        <v>40</v>
      </c>
      <c r="M1197" t="s">
        <v>5</v>
      </c>
      <c r="N1197" t="s">
        <v>41</v>
      </c>
      <c r="O1197" t="s">
        <v>47</v>
      </c>
      <c r="P1197" t="s">
        <v>43</v>
      </c>
      <c r="Q1197">
        <v>12.5</v>
      </c>
      <c r="R1197">
        <v>0</v>
      </c>
      <c r="S1197">
        <v>0</v>
      </c>
      <c r="U1197">
        <v>95429</v>
      </c>
      <c r="V1197">
        <v>95429</v>
      </c>
      <c r="W1197">
        <v>0</v>
      </c>
      <c r="X1197">
        <v>0</v>
      </c>
      <c r="Y1197" t="s">
        <v>44</v>
      </c>
    </row>
    <row r="1198" spans="1:25" x14ac:dyDescent="0.25">
      <c r="A1198">
        <v>1197</v>
      </c>
      <c r="B1198">
        <v>61258</v>
      </c>
      <c r="C1198">
        <v>0</v>
      </c>
      <c r="D1198">
        <v>0</v>
      </c>
      <c r="E1198" t="s">
        <v>475</v>
      </c>
      <c r="F1198" t="s">
        <v>476</v>
      </c>
      <c r="G1198">
        <v>1</v>
      </c>
      <c r="H1198" s="6">
        <v>61538</v>
      </c>
      <c r="I1198" s="7">
        <v>45604</v>
      </c>
      <c r="J1198" s="7">
        <v>45604</v>
      </c>
      <c r="K1198">
        <v>9</v>
      </c>
      <c r="L1198" t="s">
        <v>40</v>
      </c>
      <c r="M1198" t="s">
        <v>1</v>
      </c>
      <c r="N1198" t="s">
        <v>41</v>
      </c>
      <c r="O1198" t="s">
        <v>87</v>
      </c>
      <c r="P1198" t="s">
        <v>43</v>
      </c>
      <c r="Q1198">
        <v>9</v>
      </c>
      <c r="R1198">
        <v>0</v>
      </c>
      <c r="S1198">
        <v>0</v>
      </c>
      <c r="U1198">
        <v>5538</v>
      </c>
      <c r="V1198">
        <v>5538</v>
      </c>
      <c r="W1198">
        <v>0</v>
      </c>
      <c r="X1198">
        <v>0</v>
      </c>
      <c r="Y1198" t="s">
        <v>44</v>
      </c>
    </row>
    <row r="1199" spans="1:25" x14ac:dyDescent="0.25">
      <c r="A1199">
        <v>1198</v>
      </c>
      <c r="B1199">
        <v>61232</v>
      </c>
      <c r="C1199">
        <v>0</v>
      </c>
      <c r="D1199">
        <v>0</v>
      </c>
      <c r="E1199" t="s">
        <v>1570</v>
      </c>
      <c r="F1199" t="s">
        <v>1571</v>
      </c>
      <c r="G1199">
        <v>1</v>
      </c>
      <c r="H1199" s="6">
        <v>1000000</v>
      </c>
      <c r="I1199" s="7">
        <v>45603</v>
      </c>
      <c r="J1199" s="7">
        <v>45603</v>
      </c>
      <c r="K1199">
        <v>7</v>
      </c>
      <c r="L1199" t="s">
        <v>40</v>
      </c>
      <c r="M1199" t="s">
        <v>5</v>
      </c>
      <c r="N1199" t="s">
        <v>41</v>
      </c>
      <c r="O1199" t="s">
        <v>47</v>
      </c>
      <c r="P1199" t="s">
        <v>43</v>
      </c>
      <c r="Q1199">
        <v>7</v>
      </c>
      <c r="R1199">
        <v>0</v>
      </c>
      <c r="S1199">
        <v>0</v>
      </c>
      <c r="U1199">
        <v>70000</v>
      </c>
      <c r="V1199">
        <v>70000</v>
      </c>
      <c r="W1199">
        <v>0</v>
      </c>
      <c r="X1199">
        <v>0</v>
      </c>
      <c r="Y1199" t="s">
        <v>44</v>
      </c>
    </row>
    <row r="1200" spans="1:25" x14ac:dyDescent="0.25">
      <c r="A1200">
        <v>1199</v>
      </c>
      <c r="B1200">
        <v>61268</v>
      </c>
      <c r="C1200">
        <v>0</v>
      </c>
      <c r="D1200">
        <v>0</v>
      </c>
      <c r="E1200" t="s">
        <v>1054</v>
      </c>
      <c r="F1200" t="s">
        <v>1055</v>
      </c>
      <c r="G1200">
        <v>1</v>
      </c>
      <c r="H1200" s="6">
        <v>1180575</v>
      </c>
      <c r="I1200" s="7">
        <v>45603</v>
      </c>
      <c r="J1200" s="7">
        <v>45603</v>
      </c>
      <c r="K1200">
        <v>8</v>
      </c>
      <c r="L1200" t="s">
        <v>40</v>
      </c>
      <c r="M1200" t="s">
        <v>9</v>
      </c>
      <c r="N1200" t="s">
        <v>41</v>
      </c>
      <c r="O1200" t="s">
        <v>42</v>
      </c>
      <c r="P1200" t="s">
        <v>43</v>
      </c>
      <c r="Q1200">
        <v>8</v>
      </c>
      <c r="R1200">
        <v>0</v>
      </c>
      <c r="S1200">
        <v>0</v>
      </c>
      <c r="U1200">
        <v>94446</v>
      </c>
      <c r="V1200">
        <v>94446</v>
      </c>
      <c r="W1200">
        <v>0</v>
      </c>
      <c r="X1200">
        <v>0</v>
      </c>
      <c r="Y1200" t="s">
        <v>67</v>
      </c>
    </row>
    <row r="1201" spans="1:25" x14ac:dyDescent="0.25">
      <c r="A1201">
        <v>1200</v>
      </c>
      <c r="B1201">
        <v>61249</v>
      </c>
      <c r="C1201">
        <v>0</v>
      </c>
      <c r="D1201">
        <v>0</v>
      </c>
      <c r="E1201" t="s">
        <v>1095</v>
      </c>
      <c r="F1201" t="s">
        <v>1096</v>
      </c>
      <c r="G1201">
        <v>1</v>
      </c>
      <c r="H1201" s="6">
        <v>3000000</v>
      </c>
      <c r="I1201" s="7">
        <v>45603</v>
      </c>
      <c r="J1201" s="7">
        <v>45603</v>
      </c>
      <c r="K1201">
        <v>6</v>
      </c>
      <c r="L1201" t="s">
        <v>40</v>
      </c>
      <c r="M1201" t="s">
        <v>5</v>
      </c>
      <c r="N1201" t="s">
        <v>41</v>
      </c>
      <c r="O1201" t="s">
        <v>77</v>
      </c>
      <c r="P1201" t="s">
        <v>43</v>
      </c>
      <c r="Q1201">
        <v>6</v>
      </c>
      <c r="R1201">
        <v>0</v>
      </c>
      <c r="S1201">
        <v>0</v>
      </c>
      <c r="U1201">
        <v>180000</v>
      </c>
      <c r="V1201">
        <v>180000</v>
      </c>
      <c r="W1201">
        <v>0</v>
      </c>
      <c r="X1201">
        <v>0</v>
      </c>
      <c r="Y1201" t="s">
        <v>109</v>
      </c>
    </row>
    <row r="1202" spans="1:25" x14ac:dyDescent="0.25">
      <c r="A1202">
        <v>1201</v>
      </c>
      <c r="B1202">
        <v>61237</v>
      </c>
      <c r="C1202">
        <v>0</v>
      </c>
      <c r="D1202">
        <v>0</v>
      </c>
      <c r="E1202" t="s">
        <v>1572</v>
      </c>
      <c r="F1202" t="s">
        <v>1573</v>
      </c>
      <c r="G1202">
        <v>1</v>
      </c>
      <c r="H1202" s="6">
        <v>851064</v>
      </c>
      <c r="I1202" s="7">
        <v>45603</v>
      </c>
      <c r="J1202" s="7">
        <v>45603</v>
      </c>
      <c r="K1202">
        <v>6</v>
      </c>
      <c r="L1202" t="s">
        <v>40</v>
      </c>
      <c r="M1202" t="s">
        <v>5</v>
      </c>
      <c r="N1202" t="s">
        <v>41</v>
      </c>
      <c r="O1202" t="s">
        <v>77</v>
      </c>
      <c r="P1202" t="s">
        <v>43</v>
      </c>
      <c r="Q1202">
        <v>6</v>
      </c>
      <c r="R1202">
        <v>0</v>
      </c>
      <c r="S1202">
        <v>0</v>
      </c>
      <c r="U1202">
        <v>51064</v>
      </c>
      <c r="V1202">
        <v>51064</v>
      </c>
      <c r="W1202">
        <v>0</v>
      </c>
      <c r="X1202">
        <v>0</v>
      </c>
      <c r="Y1202" t="s">
        <v>48</v>
      </c>
    </row>
    <row r="1203" spans="1:25" x14ac:dyDescent="0.25">
      <c r="A1203">
        <v>1202</v>
      </c>
      <c r="B1203">
        <v>61247</v>
      </c>
      <c r="C1203">
        <v>0</v>
      </c>
      <c r="D1203">
        <v>0</v>
      </c>
      <c r="E1203" t="s">
        <v>1111</v>
      </c>
      <c r="F1203" t="s">
        <v>1112</v>
      </c>
      <c r="G1203">
        <v>1</v>
      </c>
      <c r="H1203" s="6">
        <v>3653102</v>
      </c>
      <c r="I1203" s="7">
        <v>45603</v>
      </c>
      <c r="J1203" s="7">
        <v>45603</v>
      </c>
      <c r="K1203">
        <v>6</v>
      </c>
      <c r="L1203" t="s">
        <v>40</v>
      </c>
      <c r="M1203" t="s">
        <v>5</v>
      </c>
      <c r="N1203" t="s">
        <v>41</v>
      </c>
      <c r="O1203" t="s">
        <v>77</v>
      </c>
      <c r="P1203" t="s">
        <v>43</v>
      </c>
      <c r="Q1203">
        <v>6</v>
      </c>
      <c r="R1203">
        <v>0</v>
      </c>
      <c r="S1203">
        <v>0</v>
      </c>
      <c r="U1203">
        <v>219186</v>
      </c>
      <c r="V1203">
        <v>219186</v>
      </c>
      <c r="W1203">
        <v>0</v>
      </c>
      <c r="X1203">
        <v>0</v>
      </c>
      <c r="Y1203" t="s">
        <v>109</v>
      </c>
    </row>
    <row r="1204" spans="1:25" x14ac:dyDescent="0.25">
      <c r="A1204">
        <v>1203</v>
      </c>
      <c r="B1204">
        <v>61248</v>
      </c>
      <c r="C1204">
        <v>0</v>
      </c>
      <c r="D1204">
        <v>0</v>
      </c>
      <c r="E1204" t="s">
        <v>1117</v>
      </c>
      <c r="F1204" t="s">
        <v>1118</v>
      </c>
      <c r="G1204">
        <v>1</v>
      </c>
      <c r="H1204" s="6">
        <v>860453</v>
      </c>
      <c r="I1204" s="7">
        <v>45603</v>
      </c>
      <c r="J1204" s="7">
        <v>45603</v>
      </c>
      <c r="K1204">
        <v>6</v>
      </c>
      <c r="L1204" t="s">
        <v>40</v>
      </c>
      <c r="M1204" t="s">
        <v>5</v>
      </c>
      <c r="N1204" t="s">
        <v>41</v>
      </c>
      <c r="O1204" t="s">
        <v>77</v>
      </c>
      <c r="P1204" t="s">
        <v>43</v>
      </c>
      <c r="Q1204">
        <v>6</v>
      </c>
      <c r="R1204">
        <v>0</v>
      </c>
      <c r="S1204">
        <v>0</v>
      </c>
      <c r="U1204">
        <v>51627</v>
      </c>
      <c r="V1204">
        <v>51627</v>
      </c>
      <c r="W1204">
        <v>0</v>
      </c>
      <c r="X1204">
        <v>0</v>
      </c>
      <c r="Y1204" t="s">
        <v>109</v>
      </c>
    </row>
    <row r="1205" spans="1:25" x14ac:dyDescent="0.25">
      <c r="A1205">
        <v>1204</v>
      </c>
      <c r="B1205">
        <v>61231</v>
      </c>
      <c r="C1205">
        <v>0</v>
      </c>
      <c r="D1205">
        <v>0</v>
      </c>
      <c r="E1205" t="s">
        <v>590</v>
      </c>
      <c r="F1205" t="s">
        <v>591</v>
      </c>
      <c r="G1205">
        <v>1</v>
      </c>
      <c r="H1205" s="6">
        <v>463323</v>
      </c>
      <c r="I1205" s="7">
        <v>45602</v>
      </c>
      <c r="J1205" s="7">
        <v>45602</v>
      </c>
      <c r="K1205">
        <v>15</v>
      </c>
      <c r="L1205" t="s">
        <v>40</v>
      </c>
      <c r="M1205" t="s">
        <v>5</v>
      </c>
      <c r="N1205" t="s">
        <v>41</v>
      </c>
      <c r="O1205" t="s">
        <v>57</v>
      </c>
      <c r="P1205" t="s">
        <v>43</v>
      </c>
      <c r="Q1205">
        <v>6</v>
      </c>
      <c r="R1205">
        <v>9</v>
      </c>
      <c r="S1205">
        <v>0</v>
      </c>
      <c r="U1205">
        <v>69498</v>
      </c>
      <c r="V1205">
        <v>27799</v>
      </c>
      <c r="W1205">
        <v>41699</v>
      </c>
      <c r="X1205">
        <v>0</v>
      </c>
      <c r="Y1205" t="s">
        <v>48</v>
      </c>
    </row>
    <row r="1206" spans="1:25" x14ac:dyDescent="0.25">
      <c r="A1206">
        <v>1205</v>
      </c>
      <c r="B1206">
        <v>61230</v>
      </c>
      <c r="C1206">
        <v>0</v>
      </c>
      <c r="D1206">
        <v>0</v>
      </c>
      <c r="E1206" t="s">
        <v>624</v>
      </c>
      <c r="F1206" t="s">
        <v>625</v>
      </c>
      <c r="G1206">
        <v>1</v>
      </c>
      <c r="H1206" s="6">
        <v>5187693</v>
      </c>
      <c r="I1206" s="7">
        <v>45602</v>
      </c>
      <c r="J1206" s="7">
        <v>45602</v>
      </c>
      <c r="K1206">
        <v>15</v>
      </c>
      <c r="L1206" t="s">
        <v>40</v>
      </c>
      <c r="M1206" t="s">
        <v>5</v>
      </c>
      <c r="N1206" t="s">
        <v>41</v>
      </c>
      <c r="O1206" t="s">
        <v>57</v>
      </c>
      <c r="P1206" t="s">
        <v>43</v>
      </c>
      <c r="Q1206">
        <v>6</v>
      </c>
      <c r="R1206">
        <v>9</v>
      </c>
      <c r="S1206">
        <v>0</v>
      </c>
      <c r="U1206">
        <v>778154</v>
      </c>
      <c r="V1206">
        <v>311262</v>
      </c>
      <c r="W1206">
        <v>466892</v>
      </c>
      <c r="X1206">
        <v>0</v>
      </c>
      <c r="Y1206" t="s">
        <v>48</v>
      </c>
    </row>
    <row r="1207" spans="1:25" x14ac:dyDescent="0.25">
      <c r="A1207">
        <v>1206</v>
      </c>
      <c r="B1207">
        <v>61228</v>
      </c>
      <c r="C1207">
        <v>0</v>
      </c>
      <c r="D1207">
        <v>0</v>
      </c>
      <c r="E1207" t="s">
        <v>1479</v>
      </c>
      <c r="F1207" t="s">
        <v>1480</v>
      </c>
      <c r="G1207">
        <v>1</v>
      </c>
      <c r="H1207" s="6">
        <v>2062839</v>
      </c>
      <c r="I1207" s="7">
        <v>45602</v>
      </c>
      <c r="J1207" s="7">
        <v>45602</v>
      </c>
      <c r="K1207" t="s">
        <v>1481</v>
      </c>
      <c r="L1207" t="s">
        <v>40</v>
      </c>
      <c r="M1207" t="s">
        <v>5</v>
      </c>
      <c r="N1207" t="s">
        <v>41</v>
      </c>
      <c r="O1207" t="s">
        <v>57</v>
      </c>
      <c r="P1207" t="s">
        <v>43</v>
      </c>
      <c r="Q1207">
        <v>1.5</v>
      </c>
      <c r="R1207">
        <v>0</v>
      </c>
      <c r="S1207">
        <v>0</v>
      </c>
      <c r="U1207">
        <v>30943</v>
      </c>
      <c r="V1207">
        <v>30943</v>
      </c>
      <c r="W1207">
        <v>0</v>
      </c>
      <c r="X1207">
        <v>0</v>
      </c>
      <c r="Y1207" t="s">
        <v>48</v>
      </c>
    </row>
    <row r="1208" spans="1:25" x14ac:dyDescent="0.25">
      <c r="A1208">
        <v>1207</v>
      </c>
      <c r="B1208">
        <v>61229</v>
      </c>
      <c r="C1208">
        <v>0</v>
      </c>
      <c r="D1208">
        <v>0</v>
      </c>
      <c r="E1208" t="s">
        <v>520</v>
      </c>
      <c r="F1208" t="s">
        <v>521</v>
      </c>
      <c r="G1208">
        <v>1</v>
      </c>
      <c r="H1208" s="6">
        <v>8202372</v>
      </c>
      <c r="I1208" s="7">
        <v>45602</v>
      </c>
      <c r="J1208" s="7">
        <v>45602</v>
      </c>
      <c r="K1208">
        <v>15</v>
      </c>
      <c r="L1208" t="s">
        <v>40</v>
      </c>
      <c r="M1208" t="s">
        <v>5</v>
      </c>
      <c r="N1208" t="s">
        <v>41</v>
      </c>
      <c r="O1208" t="s">
        <v>57</v>
      </c>
      <c r="P1208" t="s">
        <v>43</v>
      </c>
      <c r="Q1208">
        <v>6</v>
      </c>
      <c r="R1208">
        <v>9</v>
      </c>
      <c r="S1208">
        <v>0</v>
      </c>
      <c r="U1208">
        <v>1230356</v>
      </c>
      <c r="V1208">
        <v>492142</v>
      </c>
      <c r="W1208">
        <v>738213</v>
      </c>
      <c r="X1208">
        <v>0</v>
      </c>
      <c r="Y1208" t="s">
        <v>390</v>
      </c>
    </row>
    <row r="1209" spans="1:25" x14ac:dyDescent="0.25">
      <c r="A1209">
        <v>1208</v>
      </c>
      <c r="B1209">
        <v>61227</v>
      </c>
      <c r="C1209">
        <v>0</v>
      </c>
      <c r="D1209">
        <v>0</v>
      </c>
      <c r="E1209" t="s">
        <v>1536</v>
      </c>
      <c r="F1209" t="s">
        <v>1537</v>
      </c>
      <c r="G1209">
        <v>1</v>
      </c>
      <c r="H1209" s="6">
        <v>5000000</v>
      </c>
      <c r="I1209" s="7">
        <v>45601</v>
      </c>
      <c r="J1209" s="7">
        <v>45601</v>
      </c>
      <c r="K1209">
        <v>8</v>
      </c>
      <c r="L1209" t="s">
        <v>40</v>
      </c>
      <c r="M1209" t="s">
        <v>5</v>
      </c>
      <c r="N1209" t="s">
        <v>41</v>
      </c>
      <c r="O1209" t="s">
        <v>57</v>
      </c>
      <c r="P1209" t="s">
        <v>43</v>
      </c>
      <c r="Q1209">
        <v>3</v>
      </c>
      <c r="R1209">
        <v>5</v>
      </c>
      <c r="S1209">
        <v>0</v>
      </c>
      <c r="U1209">
        <v>400000</v>
      </c>
      <c r="V1209">
        <v>150000</v>
      </c>
      <c r="W1209">
        <v>250000</v>
      </c>
      <c r="X1209">
        <v>0</v>
      </c>
      <c r="Y1209" t="s">
        <v>72</v>
      </c>
    </row>
    <row r="1210" spans="1:25" x14ac:dyDescent="0.25">
      <c r="A1210">
        <v>1209</v>
      </c>
      <c r="B1210">
        <v>61226</v>
      </c>
      <c r="C1210">
        <v>0</v>
      </c>
      <c r="D1210">
        <v>0</v>
      </c>
      <c r="E1210" t="s">
        <v>487</v>
      </c>
      <c r="F1210" t="s">
        <v>488</v>
      </c>
      <c r="G1210">
        <v>1</v>
      </c>
      <c r="H1210" s="6">
        <v>7325022</v>
      </c>
      <c r="I1210" s="7">
        <v>45601</v>
      </c>
      <c r="J1210" s="7">
        <v>45601</v>
      </c>
      <c r="K1210">
        <v>8</v>
      </c>
      <c r="L1210" t="s">
        <v>40</v>
      </c>
      <c r="M1210" t="s">
        <v>4</v>
      </c>
      <c r="N1210" t="s">
        <v>41</v>
      </c>
      <c r="O1210" t="s">
        <v>51</v>
      </c>
      <c r="P1210" t="s">
        <v>43</v>
      </c>
      <c r="Q1210">
        <v>8</v>
      </c>
      <c r="R1210">
        <v>0</v>
      </c>
      <c r="S1210">
        <v>0</v>
      </c>
      <c r="U1210">
        <v>586002</v>
      </c>
      <c r="V1210">
        <v>586002</v>
      </c>
      <c r="W1210">
        <v>0</v>
      </c>
      <c r="X1210">
        <v>0</v>
      </c>
      <c r="Y1210" t="s">
        <v>48</v>
      </c>
    </row>
    <row r="1211" spans="1:25" x14ac:dyDescent="0.25">
      <c r="A1211">
        <v>1210</v>
      </c>
      <c r="B1211">
        <v>61215</v>
      </c>
      <c r="C1211">
        <v>0</v>
      </c>
      <c r="D1211">
        <v>0</v>
      </c>
      <c r="E1211" t="s">
        <v>1574</v>
      </c>
      <c r="F1211" t="s">
        <v>1575</v>
      </c>
      <c r="G1211">
        <v>1</v>
      </c>
      <c r="H1211" s="6">
        <v>494118</v>
      </c>
      <c r="I1211" s="7">
        <v>45600</v>
      </c>
      <c r="J1211" s="7">
        <v>45600</v>
      </c>
      <c r="K1211">
        <v>15</v>
      </c>
      <c r="L1211" t="s">
        <v>40</v>
      </c>
      <c r="M1211" t="s">
        <v>5</v>
      </c>
      <c r="N1211" t="s">
        <v>41</v>
      </c>
      <c r="O1211" t="s">
        <v>77</v>
      </c>
      <c r="P1211" t="s">
        <v>43</v>
      </c>
      <c r="Q1211">
        <v>10</v>
      </c>
      <c r="R1211">
        <v>5</v>
      </c>
      <c r="S1211">
        <v>0</v>
      </c>
      <c r="U1211">
        <v>74118</v>
      </c>
      <c r="V1211">
        <v>49412</v>
      </c>
      <c r="W1211">
        <v>24706</v>
      </c>
      <c r="X1211">
        <v>0</v>
      </c>
      <c r="Y1211" t="s">
        <v>48</v>
      </c>
    </row>
    <row r="1212" spans="1:25" x14ac:dyDescent="0.25">
      <c r="A1212">
        <v>1211</v>
      </c>
      <c r="B1212">
        <v>61216</v>
      </c>
      <c r="C1212">
        <v>0</v>
      </c>
      <c r="D1212">
        <v>0</v>
      </c>
      <c r="E1212" t="s">
        <v>1007</v>
      </c>
      <c r="F1212" t="s">
        <v>1008</v>
      </c>
      <c r="G1212">
        <v>1</v>
      </c>
      <c r="H1212" s="6">
        <v>2549117</v>
      </c>
      <c r="I1212" s="7">
        <v>45600</v>
      </c>
      <c r="J1212" s="7">
        <v>45600</v>
      </c>
      <c r="K1212">
        <v>7</v>
      </c>
      <c r="L1212" t="s">
        <v>40</v>
      </c>
      <c r="M1212" t="s">
        <v>5</v>
      </c>
      <c r="N1212" t="s">
        <v>41</v>
      </c>
      <c r="O1212" t="s">
        <v>57</v>
      </c>
      <c r="P1212" t="s">
        <v>43</v>
      </c>
      <c r="Q1212">
        <v>7</v>
      </c>
      <c r="R1212">
        <v>0</v>
      </c>
      <c r="S1212">
        <v>0</v>
      </c>
      <c r="U1212">
        <v>178438</v>
      </c>
      <c r="V1212">
        <v>178438</v>
      </c>
      <c r="W1212">
        <v>0</v>
      </c>
      <c r="X1212">
        <v>0</v>
      </c>
      <c r="Y1212" t="s">
        <v>48</v>
      </c>
    </row>
    <row r="1213" spans="1:25" x14ac:dyDescent="0.25">
      <c r="A1213">
        <v>1212</v>
      </c>
      <c r="B1213">
        <v>61201</v>
      </c>
      <c r="C1213">
        <v>0</v>
      </c>
      <c r="D1213">
        <v>0</v>
      </c>
      <c r="E1213" t="s">
        <v>1035</v>
      </c>
      <c r="F1213" t="s">
        <v>1036</v>
      </c>
      <c r="G1213">
        <v>1</v>
      </c>
      <c r="H1213" s="6">
        <v>7916000</v>
      </c>
      <c r="I1213" s="7">
        <v>45600</v>
      </c>
      <c r="J1213" s="7">
        <v>45600</v>
      </c>
      <c r="K1213">
        <v>5</v>
      </c>
      <c r="L1213" t="s">
        <v>40</v>
      </c>
      <c r="M1213" t="s">
        <v>5</v>
      </c>
      <c r="N1213" t="s">
        <v>41</v>
      </c>
      <c r="O1213" t="s">
        <v>47</v>
      </c>
      <c r="P1213" t="s">
        <v>43</v>
      </c>
      <c r="Q1213">
        <v>5</v>
      </c>
      <c r="R1213">
        <v>0</v>
      </c>
      <c r="S1213">
        <v>0</v>
      </c>
      <c r="U1213">
        <v>395800</v>
      </c>
      <c r="V1213">
        <v>395800</v>
      </c>
      <c r="W1213">
        <v>0</v>
      </c>
      <c r="X1213">
        <v>0</v>
      </c>
      <c r="Y1213" t="s">
        <v>390</v>
      </c>
    </row>
    <row r="1214" spans="1:25" x14ac:dyDescent="0.25">
      <c r="A1214">
        <v>1213</v>
      </c>
      <c r="B1214">
        <v>61217</v>
      </c>
      <c r="C1214">
        <v>0</v>
      </c>
      <c r="D1214">
        <v>0</v>
      </c>
      <c r="E1214" t="s">
        <v>366</v>
      </c>
      <c r="F1214" t="s">
        <v>367</v>
      </c>
      <c r="G1214">
        <v>1</v>
      </c>
      <c r="H1214" s="6">
        <v>100000000</v>
      </c>
      <c r="I1214" s="7">
        <v>45600</v>
      </c>
      <c r="J1214" s="7">
        <v>45600</v>
      </c>
      <c r="K1214">
        <v>15</v>
      </c>
      <c r="L1214" t="s">
        <v>40</v>
      </c>
      <c r="M1214" t="s">
        <v>5</v>
      </c>
      <c r="N1214" t="s">
        <v>41</v>
      </c>
      <c r="O1214" t="s">
        <v>47</v>
      </c>
      <c r="P1214" t="s">
        <v>43</v>
      </c>
      <c r="Q1214">
        <v>3.5</v>
      </c>
      <c r="R1214">
        <v>11.5</v>
      </c>
      <c r="S1214">
        <v>0</v>
      </c>
      <c r="U1214">
        <v>15000000</v>
      </c>
      <c r="V1214">
        <v>3500000</v>
      </c>
      <c r="W1214">
        <v>11500000</v>
      </c>
      <c r="X1214">
        <v>0</v>
      </c>
      <c r="Y1214" t="s">
        <v>81</v>
      </c>
    </row>
    <row r="1215" spans="1:25" x14ac:dyDescent="0.25">
      <c r="A1215">
        <v>1214</v>
      </c>
      <c r="B1215">
        <v>61206</v>
      </c>
      <c r="C1215">
        <v>0</v>
      </c>
      <c r="D1215">
        <v>0</v>
      </c>
      <c r="E1215" t="s">
        <v>1145</v>
      </c>
      <c r="F1215" t="s">
        <v>1146</v>
      </c>
      <c r="G1215">
        <v>1</v>
      </c>
      <c r="H1215" s="6">
        <v>418840</v>
      </c>
      <c r="I1215" s="7">
        <v>45595</v>
      </c>
      <c r="J1215" s="7">
        <v>45595</v>
      </c>
      <c r="K1215">
        <v>15</v>
      </c>
      <c r="L1215" t="s">
        <v>40</v>
      </c>
      <c r="M1215" t="s">
        <v>5</v>
      </c>
      <c r="N1215" t="s">
        <v>41</v>
      </c>
      <c r="O1215" t="s">
        <v>54</v>
      </c>
      <c r="P1215" t="s">
        <v>43</v>
      </c>
      <c r="Q1215">
        <v>5</v>
      </c>
      <c r="R1215">
        <v>10</v>
      </c>
      <c r="S1215">
        <v>0</v>
      </c>
      <c r="U1215">
        <v>62826</v>
      </c>
      <c r="V1215">
        <v>20942</v>
      </c>
      <c r="W1215">
        <v>41884</v>
      </c>
      <c r="X1215">
        <v>0</v>
      </c>
      <c r="Y1215" t="s">
        <v>44</v>
      </c>
    </row>
    <row r="1216" spans="1:25" x14ac:dyDescent="0.25">
      <c r="A1216">
        <v>1215</v>
      </c>
      <c r="B1216">
        <v>61195</v>
      </c>
      <c r="C1216">
        <v>0</v>
      </c>
      <c r="D1216">
        <v>0</v>
      </c>
      <c r="E1216" t="s">
        <v>775</v>
      </c>
      <c r="F1216" t="s">
        <v>776</v>
      </c>
      <c r="G1216">
        <v>1</v>
      </c>
      <c r="H1216" s="6">
        <v>20000000</v>
      </c>
      <c r="I1216" s="7">
        <v>45595</v>
      </c>
      <c r="J1216" s="7">
        <v>45595</v>
      </c>
      <c r="K1216">
        <v>7</v>
      </c>
      <c r="L1216" t="s">
        <v>40</v>
      </c>
      <c r="M1216" t="s">
        <v>9</v>
      </c>
      <c r="N1216" t="s">
        <v>41</v>
      </c>
      <c r="O1216" t="s">
        <v>42</v>
      </c>
      <c r="P1216" t="s">
        <v>43</v>
      </c>
      <c r="Q1216">
        <v>7</v>
      </c>
      <c r="R1216">
        <v>0</v>
      </c>
      <c r="S1216">
        <v>0</v>
      </c>
      <c r="U1216">
        <v>1400000</v>
      </c>
      <c r="V1216">
        <v>1400000</v>
      </c>
      <c r="W1216">
        <v>0</v>
      </c>
      <c r="X1216">
        <v>0</v>
      </c>
      <c r="Y1216" t="s">
        <v>67</v>
      </c>
    </row>
    <row r="1217" spans="1:25" x14ac:dyDescent="0.25">
      <c r="A1217">
        <v>1216</v>
      </c>
      <c r="B1217">
        <v>61202</v>
      </c>
      <c r="C1217">
        <v>0</v>
      </c>
      <c r="D1217">
        <v>0</v>
      </c>
      <c r="E1217" t="s">
        <v>348</v>
      </c>
      <c r="F1217" t="s">
        <v>349</v>
      </c>
      <c r="G1217">
        <v>1</v>
      </c>
      <c r="H1217" s="6">
        <v>12000000</v>
      </c>
      <c r="I1217" s="7">
        <v>45595</v>
      </c>
      <c r="J1217" s="7">
        <v>45595</v>
      </c>
      <c r="K1217">
        <v>15</v>
      </c>
      <c r="L1217" t="s">
        <v>40</v>
      </c>
      <c r="M1217" t="s">
        <v>5</v>
      </c>
      <c r="N1217" t="s">
        <v>41</v>
      </c>
      <c r="O1217" t="s">
        <v>77</v>
      </c>
      <c r="P1217" t="s">
        <v>43</v>
      </c>
      <c r="Q1217">
        <v>4.9000000000000004</v>
      </c>
      <c r="R1217">
        <v>5.4</v>
      </c>
      <c r="S1217">
        <v>4.7</v>
      </c>
      <c r="U1217">
        <v>1800000</v>
      </c>
      <c r="V1217">
        <v>588000</v>
      </c>
      <c r="W1217">
        <v>648000</v>
      </c>
      <c r="X1217">
        <v>564000</v>
      </c>
      <c r="Y1217" t="s">
        <v>112</v>
      </c>
    </row>
    <row r="1218" spans="1:25" x14ac:dyDescent="0.25">
      <c r="A1218">
        <v>1217</v>
      </c>
      <c r="B1218">
        <v>61205</v>
      </c>
      <c r="C1218">
        <v>0</v>
      </c>
      <c r="D1218">
        <v>0</v>
      </c>
      <c r="E1218" t="s">
        <v>1147</v>
      </c>
      <c r="F1218" t="s">
        <v>1148</v>
      </c>
      <c r="G1218">
        <v>1</v>
      </c>
      <c r="H1218" s="6">
        <v>3892422</v>
      </c>
      <c r="I1218" s="7">
        <v>45595</v>
      </c>
      <c r="J1218" s="7">
        <v>45595</v>
      </c>
      <c r="K1218">
        <v>15</v>
      </c>
      <c r="L1218" t="s">
        <v>40</v>
      </c>
      <c r="M1218" t="s">
        <v>5</v>
      </c>
      <c r="N1218" t="s">
        <v>41</v>
      </c>
      <c r="O1218" t="s">
        <v>54</v>
      </c>
      <c r="P1218" t="s">
        <v>43</v>
      </c>
      <c r="Q1218">
        <v>5</v>
      </c>
      <c r="R1218">
        <v>10</v>
      </c>
      <c r="S1218">
        <v>0</v>
      </c>
      <c r="U1218">
        <v>583863</v>
      </c>
      <c r="V1218">
        <v>194621</v>
      </c>
      <c r="W1218">
        <v>389242</v>
      </c>
      <c r="X1218">
        <v>0</v>
      </c>
      <c r="Y1218" t="s">
        <v>44</v>
      </c>
    </row>
    <row r="1219" spans="1:25" x14ac:dyDescent="0.25">
      <c r="A1219">
        <v>1218</v>
      </c>
      <c r="B1219">
        <v>61209</v>
      </c>
      <c r="C1219">
        <v>0</v>
      </c>
      <c r="D1219">
        <v>0</v>
      </c>
      <c r="E1219" t="s">
        <v>1149</v>
      </c>
      <c r="F1219" t="s">
        <v>1150</v>
      </c>
      <c r="G1219">
        <v>1</v>
      </c>
      <c r="H1219" s="6">
        <v>302238</v>
      </c>
      <c r="I1219" s="7">
        <v>45595</v>
      </c>
      <c r="J1219" s="7">
        <v>45595</v>
      </c>
      <c r="K1219">
        <v>15</v>
      </c>
      <c r="L1219" t="s">
        <v>40</v>
      </c>
      <c r="M1219" t="s">
        <v>5</v>
      </c>
      <c r="N1219" t="s">
        <v>41</v>
      </c>
      <c r="O1219" t="s">
        <v>54</v>
      </c>
      <c r="P1219" t="s">
        <v>43</v>
      </c>
      <c r="Q1219">
        <v>5</v>
      </c>
      <c r="R1219">
        <v>10</v>
      </c>
      <c r="S1219">
        <v>0</v>
      </c>
      <c r="U1219">
        <v>45336</v>
      </c>
      <c r="V1219">
        <v>15112</v>
      </c>
      <c r="W1219">
        <v>30224</v>
      </c>
      <c r="X1219">
        <v>0</v>
      </c>
      <c r="Y1219" t="s">
        <v>44</v>
      </c>
    </row>
    <row r="1220" spans="1:25" x14ac:dyDescent="0.25">
      <c r="A1220">
        <v>1219</v>
      </c>
      <c r="B1220">
        <v>61208</v>
      </c>
      <c r="C1220">
        <v>0</v>
      </c>
      <c r="D1220">
        <v>0</v>
      </c>
      <c r="E1220" t="s">
        <v>1151</v>
      </c>
      <c r="F1220" t="s">
        <v>1152</v>
      </c>
      <c r="G1220">
        <v>1</v>
      </c>
      <c r="H1220" s="6">
        <v>7853879</v>
      </c>
      <c r="I1220" s="7">
        <v>45595</v>
      </c>
      <c r="J1220" s="7">
        <v>45595</v>
      </c>
      <c r="K1220">
        <v>15</v>
      </c>
      <c r="L1220" t="s">
        <v>40</v>
      </c>
      <c r="M1220" t="s">
        <v>5</v>
      </c>
      <c r="N1220" t="s">
        <v>41</v>
      </c>
      <c r="O1220" t="s">
        <v>54</v>
      </c>
      <c r="P1220" t="s">
        <v>43</v>
      </c>
      <c r="Q1220">
        <v>5</v>
      </c>
      <c r="R1220">
        <v>10</v>
      </c>
      <c r="S1220">
        <v>0</v>
      </c>
      <c r="U1220">
        <v>1178082</v>
      </c>
      <c r="V1220">
        <v>392694</v>
      </c>
      <c r="W1220">
        <v>785388</v>
      </c>
      <c r="X1220">
        <v>0</v>
      </c>
      <c r="Y1220" t="s">
        <v>44</v>
      </c>
    </row>
    <row r="1221" spans="1:25" x14ac:dyDescent="0.25">
      <c r="A1221">
        <v>1220</v>
      </c>
      <c r="B1221">
        <v>61191</v>
      </c>
      <c r="C1221">
        <v>0</v>
      </c>
      <c r="D1221">
        <v>0</v>
      </c>
      <c r="E1221" t="s">
        <v>209</v>
      </c>
      <c r="F1221" t="s">
        <v>210</v>
      </c>
      <c r="G1221">
        <v>1</v>
      </c>
      <c r="H1221" s="6">
        <v>14000000</v>
      </c>
      <c r="I1221" s="7">
        <v>45595</v>
      </c>
      <c r="J1221" s="7">
        <v>45595</v>
      </c>
      <c r="K1221">
        <v>15</v>
      </c>
      <c r="L1221" t="s">
        <v>40</v>
      </c>
      <c r="M1221" t="s">
        <v>5</v>
      </c>
      <c r="N1221" t="s">
        <v>41</v>
      </c>
      <c r="O1221" t="s">
        <v>77</v>
      </c>
      <c r="P1221" t="s">
        <v>43</v>
      </c>
      <c r="Q1221">
        <v>6</v>
      </c>
      <c r="R1221">
        <v>9</v>
      </c>
      <c r="S1221">
        <v>0</v>
      </c>
      <c r="U1221">
        <v>2100000</v>
      </c>
      <c r="V1221">
        <v>840000</v>
      </c>
      <c r="W1221">
        <v>1260000</v>
      </c>
      <c r="X1221">
        <v>0</v>
      </c>
      <c r="Y1221" t="s">
        <v>72</v>
      </c>
    </row>
    <row r="1222" spans="1:25" x14ac:dyDescent="0.25">
      <c r="A1222">
        <v>1221</v>
      </c>
      <c r="B1222">
        <v>61197</v>
      </c>
      <c r="C1222">
        <v>0</v>
      </c>
      <c r="D1222">
        <v>0</v>
      </c>
      <c r="E1222" t="s">
        <v>1103</v>
      </c>
      <c r="F1222" t="s">
        <v>1104</v>
      </c>
      <c r="G1222">
        <v>1</v>
      </c>
      <c r="H1222" s="6">
        <v>2577035</v>
      </c>
      <c r="I1222" s="7">
        <v>45595</v>
      </c>
      <c r="J1222" s="7">
        <v>45595</v>
      </c>
      <c r="K1222">
        <v>10</v>
      </c>
      <c r="L1222" t="s">
        <v>40</v>
      </c>
      <c r="M1222" t="s">
        <v>4</v>
      </c>
      <c r="N1222" t="s">
        <v>41</v>
      </c>
      <c r="O1222" t="s">
        <v>51</v>
      </c>
      <c r="P1222" t="s">
        <v>43</v>
      </c>
      <c r="Q1222">
        <v>10</v>
      </c>
      <c r="R1222">
        <v>0</v>
      </c>
      <c r="S1222">
        <v>0</v>
      </c>
      <c r="U1222">
        <v>257704</v>
      </c>
      <c r="V1222">
        <v>257704</v>
      </c>
      <c r="W1222">
        <v>0</v>
      </c>
      <c r="X1222">
        <v>0</v>
      </c>
      <c r="Y1222" t="s">
        <v>109</v>
      </c>
    </row>
    <row r="1223" spans="1:25" x14ac:dyDescent="0.25">
      <c r="A1223">
        <v>1222</v>
      </c>
      <c r="B1223">
        <v>61219</v>
      </c>
      <c r="C1223">
        <v>0</v>
      </c>
      <c r="D1223">
        <v>0</v>
      </c>
      <c r="E1223" t="s">
        <v>1159</v>
      </c>
      <c r="F1223" t="s">
        <v>1160</v>
      </c>
      <c r="G1223">
        <v>1</v>
      </c>
      <c r="H1223" s="6">
        <v>2365065</v>
      </c>
      <c r="I1223" s="7">
        <v>45595</v>
      </c>
      <c r="J1223" s="7">
        <v>45595</v>
      </c>
      <c r="K1223">
        <v>15</v>
      </c>
      <c r="L1223" t="s">
        <v>40</v>
      </c>
      <c r="M1223" t="s">
        <v>5</v>
      </c>
      <c r="N1223" t="s">
        <v>41</v>
      </c>
      <c r="O1223" t="s">
        <v>54</v>
      </c>
      <c r="P1223" t="s">
        <v>43</v>
      </c>
      <c r="Q1223">
        <v>5</v>
      </c>
      <c r="R1223">
        <v>10</v>
      </c>
      <c r="S1223">
        <v>0</v>
      </c>
      <c r="U1223">
        <v>354760</v>
      </c>
      <c r="V1223">
        <v>118253</v>
      </c>
      <c r="W1223">
        <v>236506</v>
      </c>
      <c r="X1223">
        <v>0</v>
      </c>
      <c r="Y1223" t="s">
        <v>44</v>
      </c>
    </row>
    <row r="1224" spans="1:25" x14ac:dyDescent="0.25">
      <c r="A1224">
        <v>1223</v>
      </c>
      <c r="B1224">
        <v>61214</v>
      </c>
      <c r="C1224">
        <v>0</v>
      </c>
      <c r="D1224">
        <v>0</v>
      </c>
      <c r="E1224" t="s">
        <v>155</v>
      </c>
      <c r="F1224" t="s">
        <v>156</v>
      </c>
      <c r="G1224">
        <v>1</v>
      </c>
      <c r="H1224" s="6">
        <v>13000000</v>
      </c>
      <c r="I1224" s="7">
        <v>45595</v>
      </c>
      <c r="J1224" s="7">
        <v>45595</v>
      </c>
      <c r="K1224">
        <v>15</v>
      </c>
      <c r="L1224" t="s">
        <v>40</v>
      </c>
      <c r="M1224" t="s">
        <v>5</v>
      </c>
      <c r="N1224" t="s">
        <v>41</v>
      </c>
      <c r="O1224" t="s">
        <v>77</v>
      </c>
      <c r="P1224" t="s">
        <v>43</v>
      </c>
      <c r="Q1224">
        <v>5</v>
      </c>
      <c r="R1224">
        <v>10</v>
      </c>
      <c r="S1224">
        <v>0</v>
      </c>
      <c r="U1224">
        <v>1950000</v>
      </c>
      <c r="V1224">
        <v>650000</v>
      </c>
      <c r="W1224">
        <v>1300000</v>
      </c>
      <c r="X1224">
        <v>0</v>
      </c>
      <c r="Y1224" t="s">
        <v>72</v>
      </c>
    </row>
    <row r="1225" spans="1:25" x14ac:dyDescent="0.25">
      <c r="A1225">
        <v>1224</v>
      </c>
      <c r="B1225">
        <v>61198</v>
      </c>
      <c r="C1225">
        <v>0</v>
      </c>
      <c r="D1225">
        <v>0</v>
      </c>
      <c r="E1225" t="s">
        <v>1477</v>
      </c>
      <c r="F1225" t="s">
        <v>1478</v>
      </c>
      <c r="G1225">
        <v>1</v>
      </c>
      <c r="H1225" s="6">
        <v>497143</v>
      </c>
      <c r="I1225" s="7">
        <v>45595</v>
      </c>
      <c r="J1225" s="7">
        <v>45595</v>
      </c>
      <c r="K1225">
        <v>6</v>
      </c>
      <c r="L1225" t="s">
        <v>40</v>
      </c>
      <c r="M1225" t="s">
        <v>5</v>
      </c>
      <c r="N1225" t="s">
        <v>41</v>
      </c>
      <c r="O1225" t="s">
        <v>47</v>
      </c>
      <c r="P1225" t="s">
        <v>43</v>
      </c>
      <c r="Q1225">
        <v>6</v>
      </c>
      <c r="R1225">
        <v>0</v>
      </c>
      <c r="S1225">
        <v>0</v>
      </c>
      <c r="U1225">
        <v>29829</v>
      </c>
      <c r="V1225">
        <v>29829</v>
      </c>
      <c r="W1225">
        <v>0</v>
      </c>
      <c r="X1225">
        <v>0</v>
      </c>
      <c r="Y1225" t="s">
        <v>72</v>
      </c>
    </row>
    <row r="1226" spans="1:25" x14ac:dyDescent="0.25">
      <c r="A1226">
        <v>1225</v>
      </c>
      <c r="B1226">
        <v>61199</v>
      </c>
      <c r="C1226">
        <v>0</v>
      </c>
      <c r="D1226">
        <v>0</v>
      </c>
      <c r="E1226" t="s">
        <v>1077</v>
      </c>
      <c r="F1226" t="s">
        <v>1078</v>
      </c>
      <c r="G1226">
        <v>1</v>
      </c>
      <c r="H1226" s="6">
        <v>4742157</v>
      </c>
      <c r="I1226" s="7">
        <v>45595</v>
      </c>
      <c r="J1226" s="7">
        <v>45595</v>
      </c>
      <c r="K1226">
        <v>15</v>
      </c>
      <c r="L1226" t="s">
        <v>40</v>
      </c>
      <c r="M1226" t="s">
        <v>9</v>
      </c>
      <c r="N1226" t="s">
        <v>41</v>
      </c>
      <c r="O1226" t="s">
        <v>42</v>
      </c>
      <c r="P1226" t="s">
        <v>43</v>
      </c>
      <c r="Q1226">
        <v>6</v>
      </c>
      <c r="R1226">
        <v>9</v>
      </c>
      <c r="S1226">
        <v>0</v>
      </c>
      <c r="U1226">
        <v>711324</v>
      </c>
      <c r="V1226">
        <v>284529</v>
      </c>
      <c r="W1226">
        <v>426794</v>
      </c>
      <c r="X1226">
        <v>0</v>
      </c>
      <c r="Y1226" t="s">
        <v>109</v>
      </c>
    </row>
    <row r="1227" spans="1:25" x14ac:dyDescent="0.25">
      <c r="A1227">
        <v>1226</v>
      </c>
      <c r="B1227">
        <v>61200</v>
      </c>
      <c r="C1227">
        <v>0</v>
      </c>
      <c r="D1227">
        <v>0</v>
      </c>
      <c r="E1227" t="s">
        <v>1077</v>
      </c>
      <c r="F1227" t="s">
        <v>1078</v>
      </c>
      <c r="G1227">
        <v>1</v>
      </c>
      <c r="H1227" s="6">
        <v>7000000</v>
      </c>
      <c r="I1227" s="7">
        <v>45595</v>
      </c>
      <c r="J1227" s="7">
        <v>45595</v>
      </c>
      <c r="K1227">
        <v>15</v>
      </c>
      <c r="L1227" t="s">
        <v>40</v>
      </c>
      <c r="M1227" t="s">
        <v>9</v>
      </c>
      <c r="N1227" t="s">
        <v>41</v>
      </c>
      <c r="O1227" t="s">
        <v>42</v>
      </c>
      <c r="P1227" t="s">
        <v>43</v>
      </c>
      <c r="Q1227">
        <v>6</v>
      </c>
      <c r="R1227">
        <v>9</v>
      </c>
      <c r="S1227">
        <v>0</v>
      </c>
      <c r="U1227">
        <v>1050000</v>
      </c>
      <c r="V1227">
        <v>420000</v>
      </c>
      <c r="W1227">
        <v>630000</v>
      </c>
      <c r="X1227">
        <v>0</v>
      </c>
      <c r="Y1227" t="s">
        <v>109</v>
      </c>
    </row>
    <row r="1228" spans="1:25" x14ac:dyDescent="0.25">
      <c r="A1228">
        <v>1227</v>
      </c>
      <c r="B1228">
        <v>61218</v>
      </c>
      <c r="C1228">
        <v>0</v>
      </c>
      <c r="D1228">
        <v>0</v>
      </c>
      <c r="E1228" t="s">
        <v>1157</v>
      </c>
      <c r="F1228" t="s">
        <v>1158</v>
      </c>
      <c r="G1228">
        <v>1</v>
      </c>
      <c r="H1228" s="6">
        <v>4093556</v>
      </c>
      <c r="I1228" s="7">
        <v>45595</v>
      </c>
      <c r="J1228" s="7">
        <v>45595</v>
      </c>
      <c r="K1228">
        <v>15</v>
      </c>
      <c r="L1228" t="s">
        <v>40</v>
      </c>
      <c r="M1228" t="s">
        <v>5</v>
      </c>
      <c r="N1228" t="s">
        <v>41</v>
      </c>
      <c r="O1228" t="s">
        <v>54</v>
      </c>
      <c r="P1228" t="s">
        <v>43</v>
      </c>
      <c r="Q1228">
        <v>5</v>
      </c>
      <c r="R1228">
        <v>10</v>
      </c>
      <c r="S1228">
        <v>0</v>
      </c>
      <c r="U1228">
        <v>614033</v>
      </c>
      <c r="V1228">
        <v>204678</v>
      </c>
      <c r="W1228">
        <v>409356</v>
      </c>
      <c r="X1228">
        <v>0</v>
      </c>
      <c r="Y1228" t="s">
        <v>44</v>
      </c>
    </row>
    <row r="1229" spans="1:25" x14ac:dyDescent="0.25">
      <c r="A1229">
        <v>1228</v>
      </c>
      <c r="B1229">
        <v>61196</v>
      </c>
      <c r="C1229">
        <v>0</v>
      </c>
      <c r="D1229">
        <v>0</v>
      </c>
      <c r="E1229" t="s">
        <v>1576</v>
      </c>
      <c r="F1229" t="s">
        <v>1577</v>
      </c>
      <c r="G1229">
        <v>1</v>
      </c>
      <c r="H1229" s="6">
        <v>1000000</v>
      </c>
      <c r="I1229" s="7">
        <v>45595</v>
      </c>
      <c r="J1229" s="7">
        <v>45595</v>
      </c>
      <c r="K1229">
        <v>10</v>
      </c>
      <c r="L1229" t="s">
        <v>40</v>
      </c>
      <c r="M1229" t="s">
        <v>0</v>
      </c>
      <c r="N1229" t="s">
        <v>41</v>
      </c>
      <c r="O1229" t="s">
        <v>87</v>
      </c>
      <c r="P1229" t="s">
        <v>43</v>
      </c>
      <c r="Q1229">
        <v>10</v>
      </c>
      <c r="R1229">
        <v>0</v>
      </c>
      <c r="S1229">
        <v>0</v>
      </c>
      <c r="U1229">
        <v>100000</v>
      </c>
      <c r="V1229">
        <v>100000</v>
      </c>
      <c r="W1229">
        <v>0</v>
      </c>
      <c r="X1229">
        <v>0</v>
      </c>
      <c r="Y1229" t="s">
        <v>44</v>
      </c>
    </row>
    <row r="1230" spans="1:25" x14ac:dyDescent="0.25">
      <c r="A1230">
        <v>1229</v>
      </c>
      <c r="B1230">
        <v>61213</v>
      </c>
      <c r="C1230">
        <v>0</v>
      </c>
      <c r="D1230">
        <v>0</v>
      </c>
      <c r="E1230" t="s">
        <v>1161</v>
      </c>
      <c r="F1230" t="s">
        <v>1162</v>
      </c>
      <c r="G1230">
        <v>1</v>
      </c>
      <c r="H1230" s="6">
        <v>1077672</v>
      </c>
      <c r="I1230" s="7">
        <v>45595</v>
      </c>
      <c r="J1230" s="7">
        <v>45595</v>
      </c>
      <c r="K1230">
        <v>15</v>
      </c>
      <c r="L1230" t="s">
        <v>40</v>
      </c>
      <c r="M1230" t="s">
        <v>5</v>
      </c>
      <c r="N1230" t="s">
        <v>41</v>
      </c>
      <c r="O1230" t="s">
        <v>54</v>
      </c>
      <c r="P1230" t="s">
        <v>43</v>
      </c>
      <c r="Q1230">
        <v>5</v>
      </c>
      <c r="R1230">
        <v>10</v>
      </c>
      <c r="S1230">
        <v>0</v>
      </c>
      <c r="U1230">
        <v>161651</v>
      </c>
      <c r="V1230">
        <v>53884</v>
      </c>
      <c r="W1230">
        <v>107767</v>
      </c>
      <c r="X1230">
        <v>0</v>
      </c>
      <c r="Y1230" t="s">
        <v>44</v>
      </c>
    </row>
    <row r="1231" spans="1:25" x14ac:dyDescent="0.25">
      <c r="A1231">
        <v>1230</v>
      </c>
      <c r="B1231">
        <v>61207</v>
      </c>
      <c r="C1231">
        <v>0</v>
      </c>
      <c r="D1231">
        <v>0</v>
      </c>
      <c r="E1231" t="s">
        <v>1578</v>
      </c>
      <c r="F1231" t="s">
        <v>1579</v>
      </c>
      <c r="G1231">
        <v>1</v>
      </c>
      <c r="H1231" s="6">
        <v>63685</v>
      </c>
      <c r="I1231" s="7">
        <v>45595</v>
      </c>
      <c r="J1231" s="7">
        <v>45595</v>
      </c>
      <c r="K1231">
        <v>15</v>
      </c>
      <c r="L1231" t="s">
        <v>40</v>
      </c>
      <c r="M1231" t="s">
        <v>5</v>
      </c>
      <c r="N1231" t="s">
        <v>41</v>
      </c>
      <c r="O1231" t="s">
        <v>54</v>
      </c>
      <c r="P1231" t="s">
        <v>43</v>
      </c>
      <c r="Q1231">
        <v>5</v>
      </c>
      <c r="R1231">
        <v>10</v>
      </c>
      <c r="S1231">
        <v>0</v>
      </c>
      <c r="U1231">
        <v>9553</v>
      </c>
      <c r="V1231">
        <v>3184</v>
      </c>
      <c r="W1231">
        <v>6368</v>
      </c>
      <c r="X1231">
        <v>0</v>
      </c>
      <c r="Y1231" t="s">
        <v>44</v>
      </c>
    </row>
    <row r="1232" spans="1:25" x14ac:dyDescent="0.25">
      <c r="A1232">
        <v>1231</v>
      </c>
      <c r="B1232">
        <v>61192</v>
      </c>
      <c r="C1232">
        <v>0</v>
      </c>
      <c r="D1232">
        <v>0</v>
      </c>
      <c r="E1232" t="s">
        <v>110</v>
      </c>
      <c r="F1232" t="s">
        <v>111</v>
      </c>
      <c r="G1232">
        <v>1</v>
      </c>
      <c r="H1232" s="6">
        <v>3561017</v>
      </c>
      <c r="I1232" s="7">
        <v>45595</v>
      </c>
      <c r="J1232" s="7">
        <v>45595</v>
      </c>
      <c r="K1232">
        <v>15</v>
      </c>
      <c r="L1232" t="s">
        <v>40</v>
      </c>
      <c r="M1232" t="s">
        <v>5</v>
      </c>
      <c r="N1232" t="s">
        <v>41</v>
      </c>
      <c r="O1232" t="s">
        <v>47</v>
      </c>
      <c r="P1232" t="s">
        <v>43</v>
      </c>
      <c r="Q1232">
        <v>8</v>
      </c>
      <c r="R1232">
        <v>7</v>
      </c>
      <c r="S1232">
        <v>0</v>
      </c>
      <c r="U1232">
        <v>534153</v>
      </c>
      <c r="V1232">
        <v>284881</v>
      </c>
      <c r="W1232">
        <v>249271</v>
      </c>
      <c r="X1232">
        <v>0</v>
      </c>
      <c r="Y1232" t="s">
        <v>112</v>
      </c>
    </row>
    <row r="1233" spans="1:25" x14ac:dyDescent="0.25">
      <c r="A1233">
        <v>1232</v>
      </c>
      <c r="B1233">
        <v>61211</v>
      </c>
      <c r="C1233">
        <v>0</v>
      </c>
      <c r="D1233">
        <v>0</v>
      </c>
      <c r="E1233" t="s">
        <v>1163</v>
      </c>
      <c r="F1233" t="s">
        <v>1164</v>
      </c>
      <c r="G1233">
        <v>1</v>
      </c>
      <c r="H1233" s="6">
        <v>513091</v>
      </c>
      <c r="I1233" s="7">
        <v>45595</v>
      </c>
      <c r="J1233" s="7">
        <v>45595</v>
      </c>
      <c r="K1233">
        <v>15</v>
      </c>
      <c r="L1233" t="s">
        <v>40</v>
      </c>
      <c r="M1233" t="s">
        <v>5</v>
      </c>
      <c r="N1233" t="s">
        <v>41</v>
      </c>
      <c r="O1233" t="s">
        <v>54</v>
      </c>
      <c r="P1233" t="s">
        <v>43</v>
      </c>
      <c r="Q1233">
        <v>5</v>
      </c>
      <c r="R1233">
        <v>10</v>
      </c>
      <c r="S1233">
        <v>0</v>
      </c>
      <c r="U1233">
        <v>76964</v>
      </c>
      <c r="V1233">
        <v>25655</v>
      </c>
      <c r="W1233">
        <v>51309</v>
      </c>
      <c r="X1233">
        <v>0</v>
      </c>
      <c r="Y1233" t="s">
        <v>44</v>
      </c>
    </row>
    <row r="1234" spans="1:25" x14ac:dyDescent="0.25">
      <c r="A1234">
        <v>1233</v>
      </c>
      <c r="B1234">
        <v>61212</v>
      </c>
      <c r="C1234">
        <v>0</v>
      </c>
      <c r="D1234">
        <v>0</v>
      </c>
      <c r="E1234" t="s">
        <v>1165</v>
      </c>
      <c r="F1234" t="s">
        <v>1166</v>
      </c>
      <c r="G1234">
        <v>1</v>
      </c>
      <c r="H1234" s="6">
        <v>1231033</v>
      </c>
      <c r="I1234" s="7">
        <v>45595</v>
      </c>
      <c r="J1234" s="7">
        <v>45595</v>
      </c>
      <c r="K1234">
        <v>15</v>
      </c>
      <c r="L1234" t="s">
        <v>40</v>
      </c>
      <c r="M1234" t="s">
        <v>5</v>
      </c>
      <c r="N1234" t="s">
        <v>41</v>
      </c>
      <c r="O1234" t="s">
        <v>54</v>
      </c>
      <c r="P1234" t="s">
        <v>43</v>
      </c>
      <c r="Q1234">
        <v>5</v>
      </c>
      <c r="R1234">
        <v>10</v>
      </c>
      <c r="S1234">
        <v>0</v>
      </c>
      <c r="U1234">
        <v>184655</v>
      </c>
      <c r="V1234">
        <v>61552</v>
      </c>
      <c r="W1234">
        <v>123103</v>
      </c>
      <c r="X1234">
        <v>0</v>
      </c>
      <c r="Y1234" t="s">
        <v>44</v>
      </c>
    </row>
    <row r="1235" spans="1:25" x14ac:dyDescent="0.25">
      <c r="A1235">
        <v>1234</v>
      </c>
      <c r="B1235">
        <v>61210</v>
      </c>
      <c r="C1235">
        <v>0</v>
      </c>
      <c r="D1235">
        <v>0</v>
      </c>
      <c r="E1235" t="s">
        <v>1169</v>
      </c>
      <c r="F1235" t="s">
        <v>1170</v>
      </c>
      <c r="G1235">
        <v>1</v>
      </c>
      <c r="H1235" s="6">
        <v>1350742</v>
      </c>
      <c r="I1235" s="7">
        <v>45595</v>
      </c>
      <c r="J1235" s="7">
        <v>45595</v>
      </c>
      <c r="K1235">
        <v>15</v>
      </c>
      <c r="L1235" t="s">
        <v>40</v>
      </c>
      <c r="M1235" t="s">
        <v>5</v>
      </c>
      <c r="N1235" t="s">
        <v>41</v>
      </c>
      <c r="O1235" t="s">
        <v>54</v>
      </c>
      <c r="P1235" t="s">
        <v>43</v>
      </c>
      <c r="Q1235">
        <v>5</v>
      </c>
      <c r="R1235">
        <v>10</v>
      </c>
      <c r="S1235">
        <v>0</v>
      </c>
      <c r="U1235">
        <v>202611</v>
      </c>
      <c r="V1235">
        <v>67537</v>
      </c>
      <c r="W1235">
        <v>135074</v>
      </c>
      <c r="X1235">
        <v>0</v>
      </c>
      <c r="Y1235" t="s">
        <v>44</v>
      </c>
    </row>
    <row r="1236" spans="1:25" x14ac:dyDescent="0.25">
      <c r="A1236">
        <v>1235</v>
      </c>
      <c r="B1236">
        <v>61193</v>
      </c>
      <c r="C1236">
        <v>0</v>
      </c>
      <c r="D1236">
        <v>0</v>
      </c>
      <c r="E1236" t="s">
        <v>514</v>
      </c>
      <c r="F1236" t="s">
        <v>515</v>
      </c>
      <c r="G1236">
        <v>1</v>
      </c>
      <c r="H1236" s="6">
        <v>33000000</v>
      </c>
      <c r="I1236" s="7">
        <v>45595</v>
      </c>
      <c r="J1236" s="7">
        <v>45595</v>
      </c>
      <c r="K1236">
        <v>6</v>
      </c>
      <c r="L1236" t="s">
        <v>40</v>
      </c>
      <c r="M1236" t="s">
        <v>5</v>
      </c>
      <c r="N1236" t="s">
        <v>41</v>
      </c>
      <c r="O1236" t="s">
        <v>77</v>
      </c>
      <c r="P1236" t="s">
        <v>43</v>
      </c>
      <c r="Q1236">
        <v>6</v>
      </c>
      <c r="R1236">
        <v>0</v>
      </c>
      <c r="S1236">
        <v>0</v>
      </c>
      <c r="U1236">
        <v>1980000</v>
      </c>
      <c r="V1236">
        <v>1980000</v>
      </c>
      <c r="W1236">
        <v>0</v>
      </c>
      <c r="X1236">
        <v>0</v>
      </c>
      <c r="Y1236" t="s">
        <v>48</v>
      </c>
    </row>
    <row r="1237" spans="1:25" x14ac:dyDescent="0.25">
      <c r="A1237">
        <v>1236</v>
      </c>
      <c r="B1237">
        <v>61203</v>
      </c>
      <c r="C1237">
        <v>0</v>
      </c>
      <c r="D1237">
        <v>0</v>
      </c>
      <c r="E1237" t="s">
        <v>423</v>
      </c>
      <c r="F1237" t="s">
        <v>424</v>
      </c>
      <c r="G1237">
        <v>1</v>
      </c>
      <c r="H1237" s="6">
        <v>15000000</v>
      </c>
      <c r="I1237" s="7">
        <v>45595</v>
      </c>
      <c r="J1237" s="7">
        <v>45595</v>
      </c>
      <c r="K1237">
        <v>15</v>
      </c>
      <c r="L1237" t="s">
        <v>40</v>
      </c>
      <c r="M1237" t="s">
        <v>5</v>
      </c>
      <c r="N1237" t="s">
        <v>41</v>
      </c>
      <c r="O1237" t="s">
        <v>77</v>
      </c>
      <c r="P1237" t="s">
        <v>43</v>
      </c>
      <c r="Q1237">
        <v>4.9000000000000004</v>
      </c>
      <c r="R1237">
        <v>5.4</v>
      </c>
      <c r="S1237">
        <v>4.7</v>
      </c>
      <c r="U1237">
        <v>2250000</v>
      </c>
      <c r="V1237">
        <v>735000</v>
      </c>
      <c r="W1237">
        <v>810000</v>
      </c>
      <c r="X1237">
        <v>705000</v>
      </c>
      <c r="Y1237" t="s">
        <v>112</v>
      </c>
    </row>
    <row r="1238" spans="1:25" x14ac:dyDescent="0.25">
      <c r="A1238">
        <v>1237</v>
      </c>
      <c r="B1238">
        <v>61194</v>
      </c>
      <c r="C1238">
        <v>0</v>
      </c>
      <c r="D1238">
        <v>0</v>
      </c>
      <c r="E1238" t="s">
        <v>1580</v>
      </c>
      <c r="F1238" t="s">
        <v>1581</v>
      </c>
      <c r="G1238">
        <v>1</v>
      </c>
      <c r="H1238" s="6">
        <v>2000000</v>
      </c>
      <c r="I1238" s="7">
        <v>45595</v>
      </c>
      <c r="J1238" s="7">
        <v>45595</v>
      </c>
      <c r="K1238">
        <v>15</v>
      </c>
      <c r="L1238" t="s">
        <v>40</v>
      </c>
      <c r="M1238" t="s">
        <v>5</v>
      </c>
      <c r="N1238" t="s">
        <v>41</v>
      </c>
      <c r="O1238" t="s">
        <v>57</v>
      </c>
      <c r="P1238" t="s">
        <v>43</v>
      </c>
      <c r="Q1238">
        <v>7</v>
      </c>
      <c r="R1238">
        <v>8</v>
      </c>
      <c r="S1238">
        <v>0</v>
      </c>
      <c r="U1238">
        <v>300000</v>
      </c>
      <c r="V1238">
        <v>140000</v>
      </c>
      <c r="W1238">
        <v>160000</v>
      </c>
      <c r="X1238">
        <v>0</v>
      </c>
      <c r="Y1238" t="s">
        <v>48</v>
      </c>
    </row>
    <row r="1239" spans="1:25" x14ac:dyDescent="0.25">
      <c r="A1239">
        <v>1238</v>
      </c>
      <c r="B1239">
        <v>61204</v>
      </c>
      <c r="C1239">
        <v>0</v>
      </c>
      <c r="D1239">
        <v>0</v>
      </c>
      <c r="E1239" t="s">
        <v>409</v>
      </c>
      <c r="F1239" t="s">
        <v>410</v>
      </c>
      <c r="G1239">
        <v>1</v>
      </c>
      <c r="H1239" s="6">
        <v>300000000</v>
      </c>
      <c r="I1239" s="7">
        <v>45595</v>
      </c>
      <c r="J1239" s="7">
        <v>45595</v>
      </c>
      <c r="K1239">
        <v>15</v>
      </c>
      <c r="L1239" t="s">
        <v>40</v>
      </c>
      <c r="M1239" t="s">
        <v>5</v>
      </c>
      <c r="N1239" t="s">
        <v>41</v>
      </c>
      <c r="O1239" t="s">
        <v>77</v>
      </c>
      <c r="P1239" t="s">
        <v>43</v>
      </c>
      <c r="Q1239">
        <v>4.9000000000000004</v>
      </c>
      <c r="R1239">
        <v>5.4</v>
      </c>
      <c r="S1239">
        <v>4.7</v>
      </c>
      <c r="U1239">
        <v>45000000</v>
      </c>
      <c r="V1239">
        <v>14700000</v>
      </c>
      <c r="W1239">
        <v>16200000</v>
      </c>
      <c r="X1239">
        <v>14100000</v>
      </c>
      <c r="Y1239" t="s">
        <v>112</v>
      </c>
    </row>
    <row r="1240" spans="1:25" x14ac:dyDescent="0.25">
      <c r="A1240">
        <v>1239</v>
      </c>
      <c r="B1240">
        <v>61188</v>
      </c>
      <c r="C1240">
        <v>0</v>
      </c>
      <c r="D1240">
        <v>0</v>
      </c>
      <c r="E1240" t="s">
        <v>1582</v>
      </c>
      <c r="F1240" t="s">
        <v>1583</v>
      </c>
      <c r="G1240">
        <v>1</v>
      </c>
      <c r="H1240" s="6">
        <v>1669405</v>
      </c>
      <c r="I1240" s="7">
        <v>45594</v>
      </c>
      <c r="J1240" s="7">
        <v>45594</v>
      </c>
      <c r="K1240">
        <v>15</v>
      </c>
      <c r="L1240" t="s">
        <v>40</v>
      </c>
      <c r="M1240" t="s">
        <v>5</v>
      </c>
      <c r="N1240" t="s">
        <v>41</v>
      </c>
      <c r="O1240" t="s">
        <v>77</v>
      </c>
      <c r="P1240" t="s">
        <v>43</v>
      </c>
      <c r="Q1240">
        <v>4.5</v>
      </c>
      <c r="R1240">
        <v>10.5</v>
      </c>
      <c r="S1240">
        <v>0</v>
      </c>
      <c r="U1240">
        <v>250411</v>
      </c>
      <c r="V1240">
        <v>75123</v>
      </c>
      <c r="W1240">
        <v>175288</v>
      </c>
      <c r="X1240">
        <v>0</v>
      </c>
      <c r="Y1240" t="s">
        <v>48</v>
      </c>
    </row>
    <row r="1241" spans="1:25" x14ac:dyDescent="0.25">
      <c r="A1241">
        <v>1240</v>
      </c>
      <c r="B1241">
        <v>61190</v>
      </c>
      <c r="C1241">
        <v>0</v>
      </c>
      <c r="D1241">
        <v>0</v>
      </c>
      <c r="E1241" t="s">
        <v>1584</v>
      </c>
      <c r="F1241" t="s">
        <v>1585</v>
      </c>
      <c r="G1241">
        <v>1</v>
      </c>
      <c r="H1241" s="6">
        <v>4615809</v>
      </c>
      <c r="I1241" s="7">
        <v>45594</v>
      </c>
      <c r="J1241" s="7">
        <v>45594</v>
      </c>
      <c r="K1241">
        <v>15</v>
      </c>
      <c r="L1241" t="s">
        <v>40</v>
      </c>
      <c r="M1241" t="s">
        <v>5</v>
      </c>
      <c r="N1241" t="s">
        <v>41</v>
      </c>
      <c r="O1241" t="s">
        <v>77</v>
      </c>
      <c r="P1241" t="s">
        <v>43</v>
      </c>
      <c r="Q1241">
        <v>4.5</v>
      </c>
      <c r="R1241">
        <v>10.5</v>
      </c>
      <c r="S1241">
        <v>0</v>
      </c>
      <c r="U1241">
        <v>692371</v>
      </c>
      <c r="V1241">
        <v>207711</v>
      </c>
      <c r="W1241">
        <v>484660</v>
      </c>
      <c r="X1241">
        <v>0</v>
      </c>
      <c r="Y1241" t="s">
        <v>48</v>
      </c>
    </row>
    <row r="1242" spans="1:25" x14ac:dyDescent="0.25">
      <c r="A1242">
        <v>1241</v>
      </c>
      <c r="B1242">
        <v>61189</v>
      </c>
      <c r="C1242">
        <v>0</v>
      </c>
      <c r="D1242">
        <v>0</v>
      </c>
      <c r="E1242" t="s">
        <v>1586</v>
      </c>
      <c r="F1242" t="s">
        <v>1587</v>
      </c>
      <c r="G1242">
        <v>1</v>
      </c>
      <c r="H1242" s="6">
        <v>111840391</v>
      </c>
      <c r="I1242" s="7">
        <v>45594</v>
      </c>
      <c r="J1242" s="7">
        <v>45594</v>
      </c>
      <c r="K1242">
        <v>15</v>
      </c>
      <c r="L1242" t="s">
        <v>40</v>
      </c>
      <c r="M1242" t="s">
        <v>5</v>
      </c>
      <c r="N1242" t="s">
        <v>41</v>
      </c>
      <c r="O1242" t="s">
        <v>77</v>
      </c>
      <c r="P1242" t="s">
        <v>43</v>
      </c>
      <c r="Q1242">
        <v>4.5</v>
      </c>
      <c r="R1242">
        <v>10.5</v>
      </c>
      <c r="S1242">
        <v>0</v>
      </c>
      <c r="U1242">
        <v>16776059</v>
      </c>
      <c r="V1242">
        <v>5032818</v>
      </c>
      <c r="W1242">
        <v>11743241</v>
      </c>
      <c r="X1242">
        <v>0</v>
      </c>
      <c r="Y1242" t="s">
        <v>72</v>
      </c>
    </row>
    <row r="1243" spans="1:25" x14ac:dyDescent="0.25">
      <c r="A1243">
        <v>1242</v>
      </c>
      <c r="B1243">
        <v>61070</v>
      </c>
      <c r="C1243">
        <v>0</v>
      </c>
      <c r="D1243">
        <v>0</v>
      </c>
      <c r="E1243" t="s">
        <v>1384</v>
      </c>
      <c r="F1243" t="s">
        <v>1385</v>
      </c>
      <c r="G1243">
        <v>1</v>
      </c>
      <c r="H1243" s="6">
        <v>280217</v>
      </c>
      <c r="I1243" s="7">
        <v>45593</v>
      </c>
      <c r="J1243" s="7">
        <v>45593</v>
      </c>
      <c r="K1243">
        <v>10</v>
      </c>
      <c r="L1243" t="s">
        <v>40</v>
      </c>
      <c r="M1243" t="s">
        <v>5</v>
      </c>
      <c r="N1243" t="s">
        <v>41</v>
      </c>
      <c r="O1243" t="s">
        <v>77</v>
      </c>
      <c r="P1243" t="s">
        <v>43</v>
      </c>
      <c r="Q1243">
        <v>10</v>
      </c>
      <c r="R1243">
        <v>0</v>
      </c>
      <c r="S1243">
        <v>0</v>
      </c>
      <c r="U1243">
        <v>28022</v>
      </c>
      <c r="V1243">
        <v>28022</v>
      </c>
      <c r="W1243">
        <v>0</v>
      </c>
      <c r="X1243">
        <v>0</v>
      </c>
      <c r="Y1243" t="s">
        <v>109</v>
      </c>
    </row>
    <row r="1244" spans="1:25" x14ac:dyDescent="0.25">
      <c r="A1244">
        <v>1243</v>
      </c>
      <c r="B1244">
        <v>60781</v>
      </c>
      <c r="C1244">
        <v>0</v>
      </c>
      <c r="D1244">
        <v>0</v>
      </c>
      <c r="E1244" t="s">
        <v>1386</v>
      </c>
      <c r="F1244" t="s">
        <v>1387</v>
      </c>
      <c r="G1244">
        <v>1</v>
      </c>
      <c r="H1244" s="6">
        <v>1724139</v>
      </c>
      <c r="I1244" s="7">
        <v>45593</v>
      </c>
      <c r="J1244" s="7">
        <v>45593</v>
      </c>
      <c r="K1244">
        <v>10</v>
      </c>
      <c r="L1244" t="s">
        <v>40</v>
      </c>
      <c r="M1244" t="s">
        <v>5</v>
      </c>
      <c r="N1244" t="s">
        <v>41</v>
      </c>
      <c r="O1244" t="s">
        <v>77</v>
      </c>
      <c r="P1244" t="s">
        <v>43</v>
      </c>
      <c r="Q1244">
        <v>10</v>
      </c>
      <c r="R1244">
        <v>0</v>
      </c>
      <c r="S1244">
        <v>0</v>
      </c>
      <c r="U1244">
        <v>172414</v>
      </c>
      <c r="V1244">
        <v>172414</v>
      </c>
      <c r="W1244">
        <v>0</v>
      </c>
      <c r="X1244">
        <v>0</v>
      </c>
      <c r="Y1244" t="s">
        <v>48</v>
      </c>
    </row>
    <row r="1245" spans="1:25" x14ac:dyDescent="0.25">
      <c r="A1245">
        <v>1244</v>
      </c>
      <c r="B1245">
        <v>61167</v>
      </c>
      <c r="C1245">
        <v>0</v>
      </c>
      <c r="D1245">
        <v>0</v>
      </c>
      <c r="E1245" t="s">
        <v>1588</v>
      </c>
      <c r="F1245" t="s">
        <v>1589</v>
      </c>
      <c r="G1245">
        <v>1</v>
      </c>
      <c r="H1245" s="6">
        <v>44615</v>
      </c>
      <c r="I1245" s="7">
        <v>45593</v>
      </c>
      <c r="J1245" s="7">
        <v>45593</v>
      </c>
      <c r="K1245">
        <v>9</v>
      </c>
      <c r="L1245" t="s">
        <v>40</v>
      </c>
      <c r="M1245" t="s">
        <v>5</v>
      </c>
      <c r="N1245" t="s">
        <v>41</v>
      </c>
      <c r="O1245" t="s">
        <v>47</v>
      </c>
      <c r="P1245" t="s">
        <v>43</v>
      </c>
      <c r="Q1245">
        <v>9</v>
      </c>
      <c r="R1245">
        <v>0</v>
      </c>
      <c r="S1245">
        <v>0</v>
      </c>
      <c r="U1245">
        <v>4015</v>
      </c>
      <c r="V1245">
        <v>4015</v>
      </c>
      <c r="W1245">
        <v>0</v>
      </c>
      <c r="X1245">
        <v>0</v>
      </c>
      <c r="Y1245" t="s">
        <v>48</v>
      </c>
    </row>
    <row r="1246" spans="1:25" x14ac:dyDescent="0.25">
      <c r="A1246">
        <v>1245</v>
      </c>
      <c r="B1246">
        <v>61165</v>
      </c>
      <c r="C1246">
        <v>0</v>
      </c>
      <c r="D1246">
        <v>0</v>
      </c>
      <c r="E1246" t="s">
        <v>642</v>
      </c>
      <c r="F1246" t="s">
        <v>643</v>
      </c>
      <c r="G1246">
        <v>1</v>
      </c>
      <c r="H1246" s="6">
        <v>4043568</v>
      </c>
      <c r="I1246" s="7">
        <v>45593</v>
      </c>
      <c r="J1246" s="7">
        <v>45593</v>
      </c>
      <c r="K1246">
        <v>8</v>
      </c>
      <c r="L1246" t="s">
        <v>40</v>
      </c>
      <c r="M1246" t="s">
        <v>5</v>
      </c>
      <c r="N1246" t="s">
        <v>41</v>
      </c>
      <c r="O1246" t="s">
        <v>77</v>
      </c>
      <c r="P1246" t="s">
        <v>43</v>
      </c>
      <c r="Q1246">
        <v>8</v>
      </c>
      <c r="R1246">
        <v>0</v>
      </c>
      <c r="S1246">
        <v>0</v>
      </c>
      <c r="U1246">
        <v>323485</v>
      </c>
      <c r="V1246">
        <v>323485</v>
      </c>
      <c r="W1246">
        <v>0</v>
      </c>
      <c r="X1246">
        <v>0</v>
      </c>
      <c r="Y1246" t="s">
        <v>250</v>
      </c>
    </row>
    <row r="1247" spans="1:25" x14ac:dyDescent="0.25">
      <c r="A1247">
        <v>1246</v>
      </c>
      <c r="B1247">
        <v>61166</v>
      </c>
      <c r="C1247">
        <v>0</v>
      </c>
      <c r="D1247">
        <v>0</v>
      </c>
      <c r="E1247" t="s">
        <v>642</v>
      </c>
      <c r="F1247" t="s">
        <v>643</v>
      </c>
      <c r="G1247">
        <v>1</v>
      </c>
      <c r="H1247" s="6">
        <v>7000000</v>
      </c>
      <c r="I1247" s="7">
        <v>45593</v>
      </c>
      <c r="J1247" s="7">
        <v>45593</v>
      </c>
      <c r="K1247">
        <v>8</v>
      </c>
      <c r="L1247" t="s">
        <v>40</v>
      </c>
      <c r="M1247" t="s">
        <v>5</v>
      </c>
      <c r="N1247" t="s">
        <v>41</v>
      </c>
      <c r="O1247" t="s">
        <v>77</v>
      </c>
      <c r="P1247" t="s">
        <v>43</v>
      </c>
      <c r="Q1247">
        <v>8</v>
      </c>
      <c r="R1247">
        <v>0</v>
      </c>
      <c r="S1247">
        <v>0</v>
      </c>
      <c r="U1247">
        <v>560000</v>
      </c>
      <c r="V1247">
        <v>560000</v>
      </c>
      <c r="W1247">
        <v>0</v>
      </c>
      <c r="X1247">
        <v>0</v>
      </c>
      <c r="Y1247" t="s">
        <v>250</v>
      </c>
    </row>
    <row r="1248" spans="1:25" x14ac:dyDescent="0.25">
      <c r="A1248">
        <v>1247</v>
      </c>
      <c r="B1248">
        <v>60782</v>
      </c>
      <c r="C1248">
        <v>0</v>
      </c>
      <c r="D1248">
        <v>0</v>
      </c>
      <c r="E1248" t="s">
        <v>1402</v>
      </c>
      <c r="F1248" t="s">
        <v>1403</v>
      </c>
      <c r="G1248">
        <v>1</v>
      </c>
      <c r="H1248" s="6">
        <v>1379311</v>
      </c>
      <c r="I1248" s="7">
        <v>45593</v>
      </c>
      <c r="J1248" s="7">
        <v>45593</v>
      </c>
      <c r="K1248">
        <v>10</v>
      </c>
      <c r="L1248" t="s">
        <v>40</v>
      </c>
      <c r="M1248" t="s">
        <v>5</v>
      </c>
      <c r="N1248" t="s">
        <v>41</v>
      </c>
      <c r="O1248" t="s">
        <v>77</v>
      </c>
      <c r="P1248" t="s">
        <v>43</v>
      </c>
      <c r="Q1248">
        <v>10</v>
      </c>
      <c r="R1248">
        <v>0</v>
      </c>
      <c r="S1248">
        <v>0</v>
      </c>
      <c r="U1248">
        <v>137931</v>
      </c>
      <c r="V1248">
        <v>137931</v>
      </c>
      <c r="W1248">
        <v>0</v>
      </c>
      <c r="X1248">
        <v>0</v>
      </c>
      <c r="Y1248" t="s">
        <v>48</v>
      </c>
    </row>
    <row r="1249" spans="1:25" x14ac:dyDescent="0.25">
      <c r="A1249">
        <v>1248</v>
      </c>
      <c r="B1249">
        <v>61168</v>
      </c>
      <c r="C1249">
        <v>0</v>
      </c>
      <c r="D1249">
        <v>0</v>
      </c>
      <c r="E1249" t="s">
        <v>1502</v>
      </c>
      <c r="F1249" t="s">
        <v>1503</v>
      </c>
      <c r="G1249">
        <v>1</v>
      </c>
      <c r="H1249" s="6">
        <v>370261</v>
      </c>
      <c r="I1249" s="7">
        <v>45593</v>
      </c>
      <c r="J1249" s="7">
        <v>45593</v>
      </c>
      <c r="K1249">
        <v>8</v>
      </c>
      <c r="L1249" t="s">
        <v>40</v>
      </c>
      <c r="M1249" t="s">
        <v>5</v>
      </c>
      <c r="N1249" t="s">
        <v>41</v>
      </c>
      <c r="O1249" t="s">
        <v>57</v>
      </c>
      <c r="P1249" t="s">
        <v>43</v>
      </c>
      <c r="Q1249">
        <v>8</v>
      </c>
      <c r="R1249">
        <v>0</v>
      </c>
      <c r="S1249">
        <v>0</v>
      </c>
      <c r="U1249">
        <v>29621</v>
      </c>
      <c r="V1249">
        <v>29621</v>
      </c>
      <c r="W1249">
        <v>0</v>
      </c>
      <c r="X1249">
        <v>0</v>
      </c>
      <c r="Y1249" t="s">
        <v>250</v>
      </c>
    </row>
    <row r="1250" spans="1:25" x14ac:dyDescent="0.25">
      <c r="A1250">
        <v>1249</v>
      </c>
      <c r="B1250">
        <v>60783</v>
      </c>
      <c r="C1250">
        <v>0</v>
      </c>
      <c r="D1250">
        <v>0</v>
      </c>
      <c r="E1250" t="s">
        <v>1406</v>
      </c>
      <c r="F1250" t="s">
        <v>1407</v>
      </c>
      <c r="G1250">
        <v>1</v>
      </c>
      <c r="H1250" s="6">
        <v>3103450</v>
      </c>
      <c r="I1250" s="7">
        <v>45593</v>
      </c>
      <c r="J1250" s="7">
        <v>45593</v>
      </c>
      <c r="K1250">
        <v>10</v>
      </c>
      <c r="L1250" t="s">
        <v>40</v>
      </c>
      <c r="M1250" t="s">
        <v>5</v>
      </c>
      <c r="N1250" t="s">
        <v>41</v>
      </c>
      <c r="O1250" t="s">
        <v>77</v>
      </c>
      <c r="P1250" t="s">
        <v>43</v>
      </c>
      <c r="Q1250">
        <v>10</v>
      </c>
      <c r="R1250">
        <v>0</v>
      </c>
      <c r="S1250">
        <v>0</v>
      </c>
      <c r="U1250">
        <v>310345</v>
      </c>
      <c r="V1250">
        <v>310345</v>
      </c>
      <c r="W1250">
        <v>0</v>
      </c>
      <c r="X1250">
        <v>0</v>
      </c>
      <c r="Y1250" t="s">
        <v>48</v>
      </c>
    </row>
    <row r="1251" spans="1:25" x14ac:dyDescent="0.25">
      <c r="A1251">
        <v>1250</v>
      </c>
      <c r="B1251">
        <v>62585</v>
      </c>
      <c r="C1251">
        <v>0</v>
      </c>
      <c r="D1251">
        <v>0</v>
      </c>
      <c r="E1251" t="s">
        <v>1590</v>
      </c>
      <c r="F1251" t="s">
        <v>1591</v>
      </c>
      <c r="G1251">
        <v>1</v>
      </c>
      <c r="H1251">
        <v>10</v>
      </c>
      <c r="I1251" s="7">
        <v>45592</v>
      </c>
      <c r="J1251" s="7">
        <v>45653</v>
      </c>
      <c r="K1251">
        <v>10</v>
      </c>
      <c r="L1251" t="s">
        <v>40</v>
      </c>
      <c r="M1251" t="s">
        <v>5</v>
      </c>
      <c r="N1251" t="s">
        <v>41</v>
      </c>
      <c r="O1251" t="s">
        <v>57</v>
      </c>
      <c r="P1251" t="s">
        <v>43</v>
      </c>
      <c r="Q1251">
        <v>10</v>
      </c>
      <c r="R1251">
        <v>0</v>
      </c>
      <c r="S1251">
        <v>0</v>
      </c>
      <c r="U1251">
        <v>1</v>
      </c>
      <c r="V1251">
        <v>1</v>
      </c>
      <c r="W1251">
        <v>0</v>
      </c>
      <c r="X1251">
        <v>0</v>
      </c>
      <c r="Y1251" t="s">
        <v>48</v>
      </c>
    </row>
    <row r="1252" spans="1:25" x14ac:dyDescent="0.25">
      <c r="A1252">
        <v>1251</v>
      </c>
      <c r="B1252">
        <v>61157</v>
      </c>
      <c r="C1252">
        <v>0</v>
      </c>
      <c r="D1252">
        <v>0</v>
      </c>
      <c r="E1252" t="s">
        <v>1463</v>
      </c>
      <c r="F1252" t="s">
        <v>1464</v>
      </c>
      <c r="G1252">
        <v>1</v>
      </c>
      <c r="H1252" s="6">
        <v>20000000</v>
      </c>
      <c r="I1252" s="7">
        <v>45590</v>
      </c>
      <c r="J1252" s="7">
        <v>45590</v>
      </c>
      <c r="K1252">
        <v>15</v>
      </c>
      <c r="L1252" t="s">
        <v>40</v>
      </c>
      <c r="M1252" t="s">
        <v>5</v>
      </c>
      <c r="N1252" t="s">
        <v>41</v>
      </c>
      <c r="O1252" t="s">
        <v>54</v>
      </c>
      <c r="P1252" t="s">
        <v>43</v>
      </c>
      <c r="Q1252">
        <v>3.3</v>
      </c>
      <c r="R1252">
        <v>2.5</v>
      </c>
      <c r="S1252">
        <v>9.1999999999999993</v>
      </c>
      <c r="U1252">
        <v>3000000</v>
      </c>
      <c r="V1252">
        <v>660000</v>
      </c>
      <c r="W1252">
        <v>500000</v>
      </c>
      <c r="X1252">
        <v>1840000</v>
      </c>
      <c r="Y1252" t="s">
        <v>48</v>
      </c>
    </row>
    <row r="1253" spans="1:25" x14ac:dyDescent="0.25">
      <c r="A1253">
        <v>1252</v>
      </c>
      <c r="B1253">
        <v>61169</v>
      </c>
      <c r="C1253">
        <v>0</v>
      </c>
      <c r="D1253">
        <v>0</v>
      </c>
      <c r="E1253" t="s">
        <v>1238</v>
      </c>
      <c r="F1253" t="s">
        <v>1239</v>
      </c>
      <c r="G1253">
        <v>1</v>
      </c>
      <c r="H1253" s="6">
        <v>27056215</v>
      </c>
      <c r="I1253" s="7">
        <v>45590</v>
      </c>
      <c r="J1253" s="7">
        <v>45590</v>
      </c>
      <c r="K1253">
        <v>15</v>
      </c>
      <c r="L1253" t="s">
        <v>40</v>
      </c>
      <c r="M1253" t="s">
        <v>5</v>
      </c>
      <c r="N1253" t="s">
        <v>41</v>
      </c>
      <c r="O1253" t="s">
        <v>57</v>
      </c>
      <c r="P1253" t="s">
        <v>43</v>
      </c>
      <c r="Q1253">
        <v>5</v>
      </c>
      <c r="R1253">
        <v>10</v>
      </c>
      <c r="S1253">
        <v>0</v>
      </c>
      <c r="U1253">
        <v>4058432</v>
      </c>
      <c r="V1253">
        <v>1352811</v>
      </c>
      <c r="W1253">
        <v>2705622</v>
      </c>
      <c r="X1253">
        <v>0</v>
      </c>
      <c r="Y1253" t="s">
        <v>229</v>
      </c>
    </row>
    <row r="1254" spans="1:25" x14ac:dyDescent="0.25">
      <c r="A1254">
        <v>1253</v>
      </c>
      <c r="B1254">
        <v>61158</v>
      </c>
      <c r="C1254">
        <v>0</v>
      </c>
      <c r="D1254">
        <v>0</v>
      </c>
      <c r="E1254" t="s">
        <v>970</v>
      </c>
      <c r="F1254" t="s">
        <v>971</v>
      </c>
      <c r="G1254">
        <v>1</v>
      </c>
      <c r="H1254" s="6">
        <v>4000000</v>
      </c>
      <c r="I1254" s="7">
        <v>45590</v>
      </c>
      <c r="J1254" s="7">
        <v>45590</v>
      </c>
      <c r="K1254">
        <v>15</v>
      </c>
      <c r="L1254" t="s">
        <v>40</v>
      </c>
      <c r="M1254" t="s">
        <v>5</v>
      </c>
      <c r="N1254" t="s">
        <v>41</v>
      </c>
      <c r="O1254" t="s">
        <v>47</v>
      </c>
      <c r="P1254" t="s">
        <v>43</v>
      </c>
      <c r="Q1254">
        <v>4</v>
      </c>
      <c r="R1254">
        <v>11</v>
      </c>
      <c r="S1254">
        <v>0</v>
      </c>
      <c r="U1254">
        <v>600000</v>
      </c>
      <c r="V1254">
        <v>160000</v>
      </c>
      <c r="W1254">
        <v>440000</v>
      </c>
      <c r="X1254">
        <v>0</v>
      </c>
      <c r="Y1254" t="s">
        <v>109</v>
      </c>
    </row>
    <row r="1255" spans="1:25" x14ac:dyDescent="0.25">
      <c r="A1255">
        <v>1254</v>
      </c>
      <c r="B1255">
        <v>61160</v>
      </c>
      <c r="C1255">
        <v>0</v>
      </c>
      <c r="D1255">
        <v>0</v>
      </c>
      <c r="E1255" t="s">
        <v>393</v>
      </c>
      <c r="F1255" t="s">
        <v>394</v>
      </c>
      <c r="G1255">
        <v>1</v>
      </c>
      <c r="H1255" s="6">
        <v>5905892</v>
      </c>
      <c r="I1255" s="7">
        <v>45590</v>
      </c>
      <c r="J1255" s="7">
        <v>45590</v>
      </c>
      <c r="K1255">
        <v>8</v>
      </c>
      <c r="L1255" t="s">
        <v>40</v>
      </c>
      <c r="M1255" t="s">
        <v>5</v>
      </c>
      <c r="N1255" t="s">
        <v>41</v>
      </c>
      <c r="O1255" t="s">
        <v>57</v>
      </c>
      <c r="P1255" t="s">
        <v>43</v>
      </c>
      <c r="Q1255">
        <v>8</v>
      </c>
      <c r="R1255">
        <v>0</v>
      </c>
      <c r="S1255">
        <v>0</v>
      </c>
      <c r="U1255">
        <v>472471</v>
      </c>
      <c r="V1255">
        <v>472471</v>
      </c>
      <c r="W1255">
        <v>0</v>
      </c>
      <c r="X1255">
        <v>0</v>
      </c>
      <c r="Y1255" t="s">
        <v>44</v>
      </c>
    </row>
    <row r="1256" spans="1:25" x14ac:dyDescent="0.25">
      <c r="A1256">
        <v>1255</v>
      </c>
      <c r="B1256">
        <v>61159</v>
      </c>
      <c r="C1256">
        <v>0</v>
      </c>
      <c r="D1256">
        <v>0</v>
      </c>
      <c r="E1256" t="s">
        <v>984</v>
      </c>
      <c r="F1256" t="s">
        <v>985</v>
      </c>
      <c r="G1256">
        <v>1</v>
      </c>
      <c r="H1256" s="6">
        <v>1000000</v>
      </c>
      <c r="I1256" s="7">
        <v>45590</v>
      </c>
      <c r="J1256" s="7">
        <v>45590</v>
      </c>
      <c r="K1256">
        <v>15</v>
      </c>
      <c r="L1256" t="s">
        <v>40</v>
      </c>
      <c r="M1256" t="s">
        <v>5</v>
      </c>
      <c r="N1256" t="s">
        <v>41</v>
      </c>
      <c r="O1256" t="s">
        <v>47</v>
      </c>
      <c r="P1256" t="s">
        <v>43</v>
      </c>
      <c r="Q1256">
        <v>4</v>
      </c>
      <c r="R1256">
        <v>11</v>
      </c>
      <c r="S1256">
        <v>0</v>
      </c>
      <c r="U1256">
        <v>150000</v>
      </c>
      <c r="V1256">
        <v>40000</v>
      </c>
      <c r="W1256">
        <v>110000</v>
      </c>
      <c r="X1256">
        <v>0</v>
      </c>
      <c r="Y1256" t="s">
        <v>109</v>
      </c>
    </row>
    <row r="1257" spans="1:25" x14ac:dyDescent="0.25">
      <c r="A1257">
        <v>1256</v>
      </c>
      <c r="B1257">
        <v>61156</v>
      </c>
      <c r="C1257">
        <v>0</v>
      </c>
      <c r="D1257">
        <v>0</v>
      </c>
      <c r="E1257" t="s">
        <v>1459</v>
      </c>
      <c r="F1257" t="s">
        <v>1460</v>
      </c>
      <c r="G1257">
        <v>1</v>
      </c>
      <c r="I1257" s="7">
        <v>45590</v>
      </c>
      <c r="J1257" s="7">
        <v>45590</v>
      </c>
      <c r="K1257">
        <v>15</v>
      </c>
      <c r="L1257" t="s">
        <v>40</v>
      </c>
      <c r="M1257" t="s">
        <v>5</v>
      </c>
      <c r="N1257" t="s">
        <v>41</v>
      </c>
      <c r="O1257" t="s">
        <v>54</v>
      </c>
      <c r="P1257" t="s">
        <v>43</v>
      </c>
      <c r="Q1257">
        <v>3.3</v>
      </c>
      <c r="R1257">
        <v>2.5</v>
      </c>
      <c r="S1257">
        <v>9.1999999999999993</v>
      </c>
      <c r="U1257">
        <v>0</v>
      </c>
      <c r="V1257">
        <v>0</v>
      </c>
      <c r="W1257">
        <v>0</v>
      </c>
      <c r="X1257">
        <v>0</v>
      </c>
      <c r="Y1257" t="s">
        <v>48</v>
      </c>
    </row>
    <row r="1258" spans="1:25" x14ac:dyDescent="0.25">
      <c r="A1258">
        <v>1257</v>
      </c>
      <c r="B1258">
        <v>61170</v>
      </c>
      <c r="C1258">
        <v>0</v>
      </c>
      <c r="D1258">
        <v>0</v>
      </c>
      <c r="E1258" t="s">
        <v>1592</v>
      </c>
      <c r="F1258" t="s">
        <v>1593</v>
      </c>
      <c r="G1258">
        <v>1</v>
      </c>
      <c r="H1258" s="6">
        <v>5000000</v>
      </c>
      <c r="I1258" s="7">
        <v>45590</v>
      </c>
      <c r="J1258" s="7">
        <v>45590</v>
      </c>
      <c r="K1258">
        <v>6</v>
      </c>
      <c r="L1258" t="s">
        <v>40</v>
      </c>
      <c r="M1258" t="s">
        <v>5</v>
      </c>
      <c r="N1258" t="s">
        <v>41</v>
      </c>
      <c r="O1258" t="s">
        <v>54</v>
      </c>
      <c r="P1258" t="s">
        <v>43</v>
      </c>
      <c r="Q1258">
        <v>6</v>
      </c>
      <c r="R1258">
        <v>0</v>
      </c>
      <c r="S1258">
        <v>0</v>
      </c>
      <c r="U1258">
        <v>300000</v>
      </c>
      <c r="V1258">
        <v>300000</v>
      </c>
      <c r="W1258">
        <v>0</v>
      </c>
      <c r="X1258">
        <v>0</v>
      </c>
      <c r="Y1258" t="s">
        <v>44</v>
      </c>
    </row>
    <row r="1259" spans="1:25" x14ac:dyDescent="0.25">
      <c r="A1259">
        <v>1258</v>
      </c>
      <c r="B1259">
        <v>61171</v>
      </c>
      <c r="C1259">
        <v>0</v>
      </c>
      <c r="D1259">
        <v>0</v>
      </c>
      <c r="E1259" t="s">
        <v>1592</v>
      </c>
      <c r="F1259" t="s">
        <v>1593</v>
      </c>
      <c r="G1259">
        <v>1</v>
      </c>
      <c r="H1259" s="6">
        <v>5000000</v>
      </c>
      <c r="I1259" s="7">
        <v>45590</v>
      </c>
      <c r="J1259" s="7">
        <v>45590</v>
      </c>
      <c r="K1259">
        <v>6</v>
      </c>
      <c r="L1259" t="s">
        <v>40</v>
      </c>
      <c r="M1259" t="s">
        <v>5</v>
      </c>
      <c r="N1259" t="s">
        <v>41</v>
      </c>
      <c r="O1259" t="s">
        <v>54</v>
      </c>
      <c r="P1259" t="s">
        <v>43</v>
      </c>
      <c r="Q1259">
        <v>6</v>
      </c>
      <c r="R1259">
        <v>0</v>
      </c>
      <c r="S1259">
        <v>0</v>
      </c>
      <c r="U1259">
        <v>300000</v>
      </c>
      <c r="V1259">
        <v>300000</v>
      </c>
      <c r="W1259">
        <v>0</v>
      </c>
      <c r="X1259">
        <v>0</v>
      </c>
      <c r="Y1259" t="s">
        <v>44</v>
      </c>
    </row>
    <row r="1260" spans="1:25" x14ac:dyDescent="0.25">
      <c r="A1260">
        <v>1259</v>
      </c>
      <c r="B1260">
        <v>61172</v>
      </c>
      <c r="C1260">
        <v>0</v>
      </c>
      <c r="D1260">
        <v>0</v>
      </c>
      <c r="E1260" t="s">
        <v>1592</v>
      </c>
      <c r="F1260" t="s">
        <v>1593</v>
      </c>
      <c r="G1260">
        <v>1</v>
      </c>
      <c r="H1260" s="6">
        <v>3000000</v>
      </c>
      <c r="I1260" s="7">
        <v>45590</v>
      </c>
      <c r="J1260" s="7">
        <v>45590</v>
      </c>
      <c r="K1260">
        <v>6</v>
      </c>
      <c r="L1260" t="s">
        <v>40</v>
      </c>
      <c r="M1260" t="s">
        <v>5</v>
      </c>
      <c r="N1260" t="s">
        <v>41</v>
      </c>
      <c r="O1260" t="s">
        <v>54</v>
      </c>
      <c r="P1260" t="s">
        <v>43</v>
      </c>
      <c r="Q1260">
        <v>6</v>
      </c>
      <c r="R1260">
        <v>0</v>
      </c>
      <c r="S1260">
        <v>0</v>
      </c>
      <c r="U1260">
        <v>180000</v>
      </c>
      <c r="V1260">
        <v>180000</v>
      </c>
      <c r="W1260">
        <v>0</v>
      </c>
      <c r="X1260">
        <v>0</v>
      </c>
      <c r="Y1260" t="s">
        <v>44</v>
      </c>
    </row>
    <row r="1261" spans="1:25" x14ac:dyDescent="0.25">
      <c r="A1261">
        <v>1260</v>
      </c>
      <c r="B1261">
        <v>61174</v>
      </c>
      <c r="C1261">
        <v>0</v>
      </c>
      <c r="D1261">
        <v>0</v>
      </c>
      <c r="E1261" t="s">
        <v>1594</v>
      </c>
      <c r="F1261" t="s">
        <v>1595</v>
      </c>
      <c r="G1261">
        <v>1</v>
      </c>
      <c r="H1261" s="6">
        <v>7000000</v>
      </c>
      <c r="I1261" s="7">
        <v>45590</v>
      </c>
      <c r="J1261" s="7">
        <v>45590</v>
      </c>
      <c r="K1261">
        <v>3</v>
      </c>
      <c r="L1261" t="s">
        <v>40</v>
      </c>
      <c r="M1261" t="s">
        <v>5</v>
      </c>
      <c r="N1261" t="s">
        <v>41</v>
      </c>
      <c r="O1261" t="s">
        <v>180</v>
      </c>
      <c r="P1261" t="s">
        <v>43</v>
      </c>
      <c r="Q1261">
        <v>3</v>
      </c>
      <c r="R1261">
        <v>0</v>
      </c>
      <c r="S1261">
        <v>0</v>
      </c>
      <c r="U1261">
        <v>210000</v>
      </c>
      <c r="V1261">
        <v>210000</v>
      </c>
      <c r="W1261">
        <v>0</v>
      </c>
      <c r="X1261">
        <v>0</v>
      </c>
      <c r="Y1261" t="s">
        <v>109</v>
      </c>
    </row>
    <row r="1262" spans="1:25" x14ac:dyDescent="0.25">
      <c r="A1262">
        <v>1261</v>
      </c>
      <c r="B1262">
        <v>61175</v>
      </c>
      <c r="C1262">
        <v>0</v>
      </c>
      <c r="D1262">
        <v>0</v>
      </c>
      <c r="E1262" t="s">
        <v>1594</v>
      </c>
      <c r="F1262" t="s">
        <v>1595</v>
      </c>
      <c r="G1262">
        <v>1</v>
      </c>
      <c r="H1262" s="6">
        <v>2000000</v>
      </c>
      <c r="I1262" s="7">
        <v>45590</v>
      </c>
      <c r="J1262" s="7">
        <v>45590</v>
      </c>
      <c r="K1262">
        <v>3</v>
      </c>
      <c r="L1262" t="s">
        <v>40</v>
      </c>
      <c r="M1262" t="s">
        <v>5</v>
      </c>
      <c r="N1262" t="s">
        <v>41</v>
      </c>
      <c r="O1262" t="s">
        <v>180</v>
      </c>
      <c r="P1262" t="s">
        <v>43</v>
      </c>
      <c r="Q1262">
        <v>3</v>
      </c>
      <c r="R1262">
        <v>0</v>
      </c>
      <c r="S1262">
        <v>0</v>
      </c>
      <c r="U1262">
        <v>60000</v>
      </c>
      <c r="V1262">
        <v>60000</v>
      </c>
      <c r="W1262">
        <v>0</v>
      </c>
      <c r="X1262">
        <v>0</v>
      </c>
      <c r="Y1262" t="s">
        <v>109</v>
      </c>
    </row>
    <row r="1263" spans="1:25" x14ac:dyDescent="0.25">
      <c r="A1263">
        <v>1262</v>
      </c>
      <c r="B1263">
        <v>61176</v>
      </c>
      <c r="C1263">
        <v>0</v>
      </c>
      <c r="D1263">
        <v>0</v>
      </c>
      <c r="E1263" t="s">
        <v>1594</v>
      </c>
      <c r="F1263" t="s">
        <v>1595</v>
      </c>
      <c r="G1263">
        <v>1</v>
      </c>
      <c r="H1263" s="6">
        <v>7000000</v>
      </c>
      <c r="I1263" s="7">
        <v>45590</v>
      </c>
      <c r="J1263" s="7">
        <v>45590</v>
      </c>
      <c r="K1263">
        <v>3</v>
      </c>
      <c r="L1263" t="s">
        <v>40</v>
      </c>
      <c r="M1263" t="s">
        <v>5</v>
      </c>
      <c r="N1263" t="s">
        <v>41</v>
      </c>
      <c r="O1263" t="s">
        <v>180</v>
      </c>
      <c r="P1263" t="s">
        <v>43</v>
      </c>
      <c r="Q1263">
        <v>3</v>
      </c>
      <c r="R1263">
        <v>0</v>
      </c>
      <c r="S1263">
        <v>0</v>
      </c>
      <c r="U1263">
        <v>210000</v>
      </c>
      <c r="V1263">
        <v>210000</v>
      </c>
      <c r="W1263">
        <v>0</v>
      </c>
      <c r="X1263">
        <v>0</v>
      </c>
      <c r="Y1263" t="s">
        <v>109</v>
      </c>
    </row>
    <row r="1264" spans="1:25" x14ac:dyDescent="0.25">
      <c r="A1264">
        <v>1263</v>
      </c>
      <c r="B1264">
        <v>61177</v>
      </c>
      <c r="C1264">
        <v>0</v>
      </c>
      <c r="D1264">
        <v>0</v>
      </c>
      <c r="E1264" t="s">
        <v>1594</v>
      </c>
      <c r="F1264" t="s">
        <v>1595</v>
      </c>
      <c r="G1264">
        <v>1</v>
      </c>
      <c r="H1264" s="6">
        <v>7000000</v>
      </c>
      <c r="I1264" s="7">
        <v>45590</v>
      </c>
      <c r="J1264" s="7">
        <v>45590</v>
      </c>
      <c r="K1264">
        <v>3</v>
      </c>
      <c r="L1264" t="s">
        <v>40</v>
      </c>
      <c r="M1264" t="s">
        <v>5</v>
      </c>
      <c r="N1264" t="s">
        <v>41</v>
      </c>
      <c r="O1264" t="s">
        <v>180</v>
      </c>
      <c r="P1264" t="s">
        <v>43</v>
      </c>
      <c r="Q1264">
        <v>3</v>
      </c>
      <c r="R1264">
        <v>0</v>
      </c>
      <c r="S1264">
        <v>0</v>
      </c>
      <c r="U1264">
        <v>210000</v>
      </c>
      <c r="V1264">
        <v>210000</v>
      </c>
      <c r="W1264">
        <v>0</v>
      </c>
      <c r="X1264">
        <v>0</v>
      </c>
      <c r="Y1264" t="s">
        <v>109</v>
      </c>
    </row>
    <row r="1265" spans="1:25" x14ac:dyDescent="0.25">
      <c r="A1265">
        <v>1264</v>
      </c>
      <c r="B1265">
        <v>61178</v>
      </c>
      <c r="C1265">
        <v>0</v>
      </c>
      <c r="D1265">
        <v>0</v>
      </c>
      <c r="E1265" t="s">
        <v>1594</v>
      </c>
      <c r="F1265" t="s">
        <v>1595</v>
      </c>
      <c r="G1265">
        <v>1</v>
      </c>
      <c r="H1265" s="6">
        <v>7000000</v>
      </c>
      <c r="I1265" s="7">
        <v>45590</v>
      </c>
      <c r="J1265" s="7">
        <v>45590</v>
      </c>
      <c r="K1265">
        <v>3</v>
      </c>
      <c r="L1265" t="s">
        <v>40</v>
      </c>
      <c r="M1265" t="s">
        <v>5</v>
      </c>
      <c r="N1265" t="s">
        <v>41</v>
      </c>
      <c r="O1265" t="s">
        <v>180</v>
      </c>
      <c r="P1265" t="s">
        <v>43</v>
      </c>
      <c r="Q1265">
        <v>3</v>
      </c>
      <c r="R1265">
        <v>0</v>
      </c>
      <c r="S1265">
        <v>0</v>
      </c>
      <c r="U1265">
        <v>210000</v>
      </c>
      <c r="V1265">
        <v>210000</v>
      </c>
      <c r="W1265">
        <v>0</v>
      </c>
      <c r="X1265">
        <v>0</v>
      </c>
      <c r="Y1265" t="s">
        <v>109</v>
      </c>
    </row>
    <row r="1266" spans="1:25" x14ac:dyDescent="0.25">
      <c r="A1266">
        <v>1265</v>
      </c>
      <c r="B1266">
        <v>61173</v>
      </c>
      <c r="C1266">
        <v>0</v>
      </c>
      <c r="D1266">
        <v>0</v>
      </c>
      <c r="E1266" t="s">
        <v>1596</v>
      </c>
      <c r="F1266" t="s">
        <v>1597</v>
      </c>
      <c r="G1266">
        <v>1</v>
      </c>
      <c r="H1266" s="6">
        <v>10900000</v>
      </c>
      <c r="I1266" s="7">
        <v>45590</v>
      </c>
      <c r="J1266" s="7">
        <v>45590</v>
      </c>
      <c r="K1266">
        <v>9</v>
      </c>
      <c r="L1266" t="s">
        <v>40</v>
      </c>
      <c r="M1266" t="s">
        <v>5</v>
      </c>
      <c r="N1266" t="s">
        <v>41</v>
      </c>
      <c r="O1266" t="s">
        <v>57</v>
      </c>
      <c r="P1266" t="s">
        <v>43</v>
      </c>
      <c r="Q1266">
        <v>9</v>
      </c>
      <c r="R1266">
        <v>0</v>
      </c>
      <c r="S1266">
        <v>0</v>
      </c>
      <c r="U1266">
        <v>981000</v>
      </c>
      <c r="V1266">
        <v>981000</v>
      </c>
      <c r="W1266">
        <v>0</v>
      </c>
      <c r="X1266">
        <v>0</v>
      </c>
      <c r="Y1266" t="s">
        <v>112</v>
      </c>
    </row>
    <row r="1267" spans="1:25" x14ac:dyDescent="0.25">
      <c r="A1267">
        <v>1266</v>
      </c>
      <c r="B1267">
        <v>61068</v>
      </c>
      <c r="C1267">
        <v>0</v>
      </c>
      <c r="D1267">
        <v>0</v>
      </c>
      <c r="E1267" t="s">
        <v>1532</v>
      </c>
      <c r="F1267" t="s">
        <v>1533</v>
      </c>
      <c r="G1267">
        <v>1</v>
      </c>
      <c r="H1267" s="6">
        <v>47272728</v>
      </c>
      <c r="I1267" s="7">
        <v>45589</v>
      </c>
      <c r="J1267" s="7">
        <v>45589</v>
      </c>
      <c r="K1267">
        <v>15</v>
      </c>
      <c r="L1267" t="s">
        <v>40</v>
      </c>
      <c r="M1267" t="s">
        <v>5</v>
      </c>
      <c r="N1267" t="s">
        <v>41</v>
      </c>
      <c r="O1267" t="s">
        <v>54</v>
      </c>
      <c r="P1267" t="s">
        <v>43</v>
      </c>
      <c r="Q1267">
        <v>3.3</v>
      </c>
      <c r="R1267">
        <v>2.5</v>
      </c>
      <c r="S1267">
        <v>9.1999999999999993</v>
      </c>
      <c r="U1267">
        <v>7090909</v>
      </c>
      <c r="V1267">
        <v>1560000</v>
      </c>
      <c r="W1267">
        <v>1181818</v>
      </c>
      <c r="X1267">
        <v>4349091</v>
      </c>
      <c r="Y1267" t="s">
        <v>48</v>
      </c>
    </row>
    <row r="1268" spans="1:25" x14ac:dyDescent="0.25">
      <c r="A1268">
        <v>1267</v>
      </c>
      <c r="B1268">
        <v>61148</v>
      </c>
      <c r="C1268">
        <v>0</v>
      </c>
      <c r="D1268">
        <v>0</v>
      </c>
      <c r="E1268" t="s">
        <v>1598</v>
      </c>
      <c r="F1268" t="s">
        <v>1599</v>
      </c>
      <c r="G1268">
        <v>1</v>
      </c>
      <c r="H1268" s="6">
        <v>766667</v>
      </c>
      <c r="I1268" s="7">
        <v>45589</v>
      </c>
      <c r="J1268" s="7">
        <v>45589</v>
      </c>
      <c r="K1268">
        <v>10</v>
      </c>
      <c r="L1268" t="s">
        <v>40</v>
      </c>
      <c r="M1268" t="s">
        <v>5</v>
      </c>
      <c r="N1268" t="s">
        <v>41</v>
      </c>
      <c r="O1268" t="s">
        <v>77</v>
      </c>
      <c r="P1268" t="s">
        <v>43</v>
      </c>
      <c r="Q1268">
        <v>10</v>
      </c>
      <c r="R1268">
        <v>0</v>
      </c>
      <c r="S1268">
        <v>0</v>
      </c>
      <c r="U1268">
        <v>76667</v>
      </c>
      <c r="V1268">
        <v>76667</v>
      </c>
      <c r="W1268">
        <v>0</v>
      </c>
      <c r="X1268">
        <v>0</v>
      </c>
      <c r="Y1268" t="s">
        <v>67</v>
      </c>
    </row>
    <row r="1269" spans="1:25" x14ac:dyDescent="0.25">
      <c r="A1269">
        <v>1268</v>
      </c>
      <c r="B1269">
        <v>61155</v>
      </c>
      <c r="C1269">
        <v>0</v>
      </c>
      <c r="D1269">
        <v>0</v>
      </c>
      <c r="E1269" t="s">
        <v>1600</v>
      </c>
      <c r="F1269" t="s">
        <v>1601</v>
      </c>
      <c r="G1269">
        <v>1</v>
      </c>
      <c r="H1269" s="6">
        <v>3652174</v>
      </c>
      <c r="I1269" s="7">
        <v>45589</v>
      </c>
      <c r="J1269" s="7">
        <v>45589</v>
      </c>
      <c r="K1269">
        <v>8</v>
      </c>
      <c r="L1269" t="s">
        <v>40</v>
      </c>
      <c r="M1269" t="s">
        <v>5</v>
      </c>
      <c r="N1269" t="s">
        <v>41</v>
      </c>
      <c r="O1269" t="s">
        <v>54</v>
      </c>
      <c r="P1269" t="s">
        <v>43</v>
      </c>
      <c r="Q1269">
        <v>8</v>
      </c>
      <c r="R1269">
        <v>0</v>
      </c>
      <c r="S1269">
        <v>0</v>
      </c>
      <c r="U1269">
        <v>292174</v>
      </c>
      <c r="V1269">
        <v>292174</v>
      </c>
      <c r="W1269">
        <v>0</v>
      </c>
      <c r="X1269">
        <v>0</v>
      </c>
      <c r="Y1269" t="s">
        <v>44</v>
      </c>
    </row>
    <row r="1270" spans="1:25" x14ac:dyDescent="0.25">
      <c r="A1270">
        <v>1269</v>
      </c>
      <c r="B1270">
        <v>61147</v>
      </c>
      <c r="C1270">
        <v>0</v>
      </c>
      <c r="D1270">
        <v>0</v>
      </c>
      <c r="E1270" t="s">
        <v>1602</v>
      </c>
      <c r="F1270" t="s">
        <v>1603</v>
      </c>
      <c r="G1270">
        <v>1</v>
      </c>
      <c r="H1270" s="6">
        <v>1150000</v>
      </c>
      <c r="I1270" s="7">
        <v>45589</v>
      </c>
      <c r="J1270" s="7">
        <v>45589</v>
      </c>
      <c r="K1270">
        <v>10</v>
      </c>
      <c r="L1270" t="s">
        <v>40</v>
      </c>
      <c r="M1270" t="s">
        <v>5</v>
      </c>
      <c r="N1270" t="s">
        <v>41</v>
      </c>
      <c r="O1270" t="s">
        <v>77</v>
      </c>
      <c r="P1270" t="s">
        <v>43</v>
      </c>
      <c r="Q1270">
        <v>10</v>
      </c>
      <c r="R1270">
        <v>0</v>
      </c>
      <c r="S1270">
        <v>0</v>
      </c>
      <c r="U1270">
        <v>115000</v>
      </c>
      <c r="V1270">
        <v>115000</v>
      </c>
      <c r="W1270">
        <v>0</v>
      </c>
      <c r="X1270">
        <v>0</v>
      </c>
      <c r="Y1270" t="s">
        <v>67</v>
      </c>
    </row>
    <row r="1271" spans="1:25" x14ac:dyDescent="0.25">
      <c r="A1271">
        <v>1270</v>
      </c>
      <c r="B1271">
        <v>61145</v>
      </c>
      <c r="C1271">
        <v>0</v>
      </c>
      <c r="D1271">
        <v>0</v>
      </c>
      <c r="E1271" t="s">
        <v>1520</v>
      </c>
      <c r="F1271" t="s">
        <v>1521</v>
      </c>
      <c r="G1271">
        <v>1</v>
      </c>
      <c r="H1271" s="6">
        <v>5000000</v>
      </c>
      <c r="I1271" s="7">
        <v>45588</v>
      </c>
      <c r="J1271" s="7">
        <v>45588</v>
      </c>
      <c r="K1271">
        <v>10</v>
      </c>
      <c r="L1271" t="s">
        <v>40</v>
      </c>
      <c r="M1271" t="s">
        <v>5</v>
      </c>
      <c r="N1271" t="s">
        <v>41</v>
      </c>
      <c r="O1271" t="s">
        <v>47</v>
      </c>
      <c r="P1271" t="s">
        <v>43</v>
      </c>
      <c r="Q1271">
        <v>10</v>
      </c>
      <c r="R1271">
        <v>0</v>
      </c>
      <c r="S1271">
        <v>0</v>
      </c>
      <c r="U1271">
        <v>500000</v>
      </c>
      <c r="V1271">
        <v>500000</v>
      </c>
      <c r="W1271">
        <v>0</v>
      </c>
      <c r="X1271">
        <v>0</v>
      </c>
      <c r="Y1271" t="s">
        <v>48</v>
      </c>
    </row>
    <row r="1272" spans="1:25" x14ac:dyDescent="0.25">
      <c r="A1272">
        <v>1271</v>
      </c>
      <c r="B1272">
        <v>61144</v>
      </c>
      <c r="C1272">
        <v>0</v>
      </c>
      <c r="D1272">
        <v>0</v>
      </c>
      <c r="E1272" t="s">
        <v>1039</v>
      </c>
      <c r="F1272" t="s">
        <v>1040</v>
      </c>
      <c r="G1272">
        <v>1</v>
      </c>
      <c r="H1272" s="6">
        <v>1500000</v>
      </c>
      <c r="I1272" s="7">
        <v>45588</v>
      </c>
      <c r="J1272" s="7">
        <v>45588</v>
      </c>
      <c r="K1272">
        <v>7</v>
      </c>
      <c r="L1272" t="s">
        <v>40</v>
      </c>
      <c r="M1272" t="s">
        <v>5</v>
      </c>
      <c r="N1272" t="s">
        <v>41</v>
      </c>
      <c r="O1272" t="s">
        <v>57</v>
      </c>
      <c r="P1272" t="s">
        <v>43</v>
      </c>
      <c r="Q1272">
        <v>7</v>
      </c>
      <c r="R1272">
        <v>0</v>
      </c>
      <c r="S1272">
        <v>0</v>
      </c>
      <c r="U1272">
        <v>105000</v>
      </c>
      <c r="V1272">
        <v>105000</v>
      </c>
      <c r="W1272">
        <v>0</v>
      </c>
      <c r="X1272">
        <v>0</v>
      </c>
      <c r="Y1272" t="s">
        <v>1041</v>
      </c>
    </row>
    <row r="1273" spans="1:25" x14ac:dyDescent="0.25">
      <c r="A1273">
        <v>1272</v>
      </c>
      <c r="B1273">
        <v>61132</v>
      </c>
      <c r="C1273">
        <v>0</v>
      </c>
      <c r="D1273">
        <v>0</v>
      </c>
      <c r="E1273" t="s">
        <v>1604</v>
      </c>
      <c r="F1273" t="s">
        <v>1605</v>
      </c>
      <c r="G1273">
        <v>1</v>
      </c>
      <c r="H1273" s="6">
        <v>1400000</v>
      </c>
      <c r="I1273" s="7">
        <v>45587</v>
      </c>
      <c r="J1273" s="7">
        <v>45587</v>
      </c>
      <c r="K1273">
        <v>10</v>
      </c>
      <c r="L1273" t="s">
        <v>40</v>
      </c>
      <c r="M1273" t="s">
        <v>5</v>
      </c>
      <c r="N1273" t="s">
        <v>41</v>
      </c>
      <c r="O1273" t="s">
        <v>77</v>
      </c>
      <c r="P1273" t="s">
        <v>43</v>
      </c>
      <c r="Q1273">
        <v>10</v>
      </c>
      <c r="R1273">
        <v>0</v>
      </c>
      <c r="S1273">
        <v>0</v>
      </c>
      <c r="U1273">
        <v>140000</v>
      </c>
      <c r="V1273">
        <v>140000</v>
      </c>
      <c r="W1273">
        <v>0</v>
      </c>
      <c r="X1273">
        <v>0</v>
      </c>
      <c r="Y1273" t="s">
        <v>48</v>
      </c>
    </row>
    <row r="1274" spans="1:25" x14ac:dyDescent="0.25">
      <c r="A1274">
        <v>1273</v>
      </c>
      <c r="B1274">
        <v>61124</v>
      </c>
      <c r="C1274">
        <v>0</v>
      </c>
      <c r="D1274">
        <v>0</v>
      </c>
      <c r="E1274" t="s">
        <v>1588</v>
      </c>
      <c r="F1274" t="s">
        <v>1589</v>
      </c>
      <c r="G1274">
        <v>1</v>
      </c>
      <c r="H1274" s="6">
        <v>1450000</v>
      </c>
      <c r="I1274" s="7">
        <v>45587</v>
      </c>
      <c r="J1274" s="7">
        <v>45587</v>
      </c>
      <c r="K1274">
        <v>9</v>
      </c>
      <c r="L1274" t="s">
        <v>40</v>
      </c>
      <c r="M1274" t="s">
        <v>5</v>
      </c>
      <c r="N1274" t="s">
        <v>41</v>
      </c>
      <c r="O1274" t="s">
        <v>47</v>
      </c>
      <c r="P1274" t="s">
        <v>43</v>
      </c>
      <c r="Q1274">
        <v>9</v>
      </c>
      <c r="R1274">
        <v>0</v>
      </c>
      <c r="S1274">
        <v>0</v>
      </c>
      <c r="U1274">
        <v>130500</v>
      </c>
      <c r="V1274">
        <v>130500</v>
      </c>
      <c r="W1274">
        <v>0</v>
      </c>
      <c r="X1274">
        <v>0</v>
      </c>
      <c r="Y1274" t="s">
        <v>48</v>
      </c>
    </row>
    <row r="1275" spans="1:25" x14ac:dyDescent="0.25">
      <c r="A1275">
        <v>1274</v>
      </c>
      <c r="B1275">
        <v>61129</v>
      </c>
      <c r="C1275">
        <v>0</v>
      </c>
      <c r="D1275">
        <v>0</v>
      </c>
      <c r="E1275" t="s">
        <v>1606</v>
      </c>
      <c r="F1275" t="s">
        <v>1607</v>
      </c>
      <c r="G1275">
        <v>1</v>
      </c>
      <c r="H1275" s="6">
        <v>7000000</v>
      </c>
      <c r="I1275" s="7">
        <v>45587</v>
      </c>
      <c r="J1275" s="7">
        <v>45587</v>
      </c>
      <c r="K1275">
        <v>15</v>
      </c>
      <c r="L1275" t="s">
        <v>40</v>
      </c>
      <c r="M1275" t="s">
        <v>5</v>
      </c>
      <c r="N1275" t="s">
        <v>41</v>
      </c>
      <c r="O1275" t="s">
        <v>54</v>
      </c>
      <c r="P1275" t="s">
        <v>43</v>
      </c>
      <c r="Q1275">
        <v>10.5</v>
      </c>
      <c r="R1275">
        <v>4.5</v>
      </c>
      <c r="S1275">
        <v>0</v>
      </c>
      <c r="U1275">
        <v>1050000</v>
      </c>
      <c r="V1275">
        <v>735000</v>
      </c>
      <c r="W1275">
        <v>315000</v>
      </c>
      <c r="X1275">
        <v>0</v>
      </c>
      <c r="Y1275" t="s">
        <v>437</v>
      </c>
    </row>
    <row r="1276" spans="1:25" x14ac:dyDescent="0.25">
      <c r="A1276">
        <v>1275</v>
      </c>
      <c r="B1276">
        <v>61130</v>
      </c>
      <c r="C1276">
        <v>0</v>
      </c>
      <c r="D1276">
        <v>0</v>
      </c>
      <c r="E1276" t="s">
        <v>1606</v>
      </c>
      <c r="F1276" t="s">
        <v>1607</v>
      </c>
      <c r="G1276">
        <v>1</v>
      </c>
      <c r="H1276" s="6">
        <v>5282292</v>
      </c>
      <c r="I1276" s="7">
        <v>45587</v>
      </c>
      <c r="J1276" s="7">
        <v>45587</v>
      </c>
      <c r="K1276">
        <v>15</v>
      </c>
      <c r="L1276" t="s">
        <v>40</v>
      </c>
      <c r="M1276" t="s">
        <v>5</v>
      </c>
      <c r="N1276" t="s">
        <v>41</v>
      </c>
      <c r="O1276" t="s">
        <v>54</v>
      </c>
      <c r="P1276" t="s">
        <v>43</v>
      </c>
      <c r="Q1276">
        <v>10.5</v>
      </c>
      <c r="R1276">
        <v>4.5</v>
      </c>
      <c r="S1276">
        <v>0</v>
      </c>
      <c r="U1276">
        <v>792344</v>
      </c>
      <c r="V1276">
        <v>554641</v>
      </c>
      <c r="W1276">
        <v>237703</v>
      </c>
      <c r="X1276">
        <v>0</v>
      </c>
      <c r="Y1276" t="s">
        <v>437</v>
      </c>
    </row>
    <row r="1277" spans="1:25" x14ac:dyDescent="0.25">
      <c r="A1277">
        <v>1276</v>
      </c>
      <c r="B1277">
        <v>61131</v>
      </c>
      <c r="C1277">
        <v>0</v>
      </c>
      <c r="D1277">
        <v>0</v>
      </c>
      <c r="E1277" t="s">
        <v>1606</v>
      </c>
      <c r="F1277" t="s">
        <v>1607</v>
      </c>
      <c r="G1277">
        <v>1</v>
      </c>
      <c r="H1277" s="6">
        <v>7000000</v>
      </c>
      <c r="I1277" s="7">
        <v>45587</v>
      </c>
      <c r="J1277" s="7">
        <v>45587</v>
      </c>
      <c r="K1277">
        <v>15</v>
      </c>
      <c r="L1277" t="s">
        <v>40</v>
      </c>
      <c r="M1277" t="s">
        <v>5</v>
      </c>
      <c r="N1277" t="s">
        <v>41</v>
      </c>
      <c r="O1277" t="s">
        <v>54</v>
      </c>
      <c r="P1277" t="s">
        <v>43</v>
      </c>
      <c r="Q1277">
        <v>10.5</v>
      </c>
      <c r="R1277">
        <v>4.5</v>
      </c>
      <c r="S1277">
        <v>0</v>
      </c>
      <c r="U1277">
        <v>1050000</v>
      </c>
      <c r="V1277">
        <v>735000</v>
      </c>
      <c r="W1277">
        <v>315000</v>
      </c>
      <c r="X1277">
        <v>0</v>
      </c>
      <c r="Y1277" t="s">
        <v>437</v>
      </c>
    </row>
    <row r="1278" spans="1:25" x14ac:dyDescent="0.25">
      <c r="A1278">
        <v>1277</v>
      </c>
      <c r="B1278">
        <v>61134</v>
      </c>
      <c r="C1278">
        <v>0</v>
      </c>
      <c r="D1278">
        <v>0</v>
      </c>
      <c r="E1278" t="s">
        <v>1471</v>
      </c>
      <c r="F1278" t="s">
        <v>1472</v>
      </c>
      <c r="G1278">
        <v>1</v>
      </c>
      <c r="H1278" s="6">
        <v>30392671</v>
      </c>
      <c r="I1278" s="7">
        <v>45587</v>
      </c>
      <c r="J1278" s="7">
        <v>45587</v>
      </c>
      <c r="K1278">
        <v>15</v>
      </c>
      <c r="L1278" t="s">
        <v>40</v>
      </c>
      <c r="M1278" t="s">
        <v>5</v>
      </c>
      <c r="N1278" t="s">
        <v>41</v>
      </c>
      <c r="O1278" t="s">
        <v>47</v>
      </c>
      <c r="P1278" t="s">
        <v>43</v>
      </c>
      <c r="Q1278">
        <v>6</v>
      </c>
      <c r="R1278">
        <v>9</v>
      </c>
      <c r="S1278">
        <v>0</v>
      </c>
      <c r="U1278">
        <v>4558901</v>
      </c>
      <c r="V1278">
        <v>1823560</v>
      </c>
      <c r="W1278">
        <v>2735340</v>
      </c>
      <c r="X1278">
        <v>0</v>
      </c>
      <c r="Y1278" t="s">
        <v>444</v>
      </c>
    </row>
    <row r="1279" spans="1:25" x14ac:dyDescent="0.25">
      <c r="A1279">
        <v>1278</v>
      </c>
      <c r="B1279">
        <v>61968</v>
      </c>
      <c r="C1279">
        <v>0</v>
      </c>
      <c r="D1279">
        <v>0</v>
      </c>
      <c r="E1279" t="s">
        <v>565</v>
      </c>
      <c r="F1279" t="s">
        <v>566</v>
      </c>
      <c r="G1279">
        <v>1</v>
      </c>
      <c r="H1279" s="6">
        <v>39535975</v>
      </c>
      <c r="I1279" s="7">
        <v>45587</v>
      </c>
      <c r="J1279" s="7">
        <v>45587</v>
      </c>
      <c r="K1279" t="s">
        <v>567</v>
      </c>
      <c r="L1279" t="s">
        <v>40</v>
      </c>
      <c r="M1279" t="s">
        <v>8</v>
      </c>
      <c r="N1279" t="s">
        <v>41</v>
      </c>
      <c r="O1279" t="s">
        <v>347</v>
      </c>
      <c r="P1279" t="s">
        <v>43</v>
      </c>
      <c r="Q1279">
        <v>1.8</v>
      </c>
      <c r="R1279">
        <v>2.2999999999999998</v>
      </c>
      <c r="S1279">
        <v>0</v>
      </c>
      <c r="U1279">
        <v>1620975</v>
      </c>
      <c r="V1279">
        <v>711648</v>
      </c>
      <c r="W1279">
        <v>909327</v>
      </c>
      <c r="X1279">
        <v>0</v>
      </c>
      <c r="Y1279" t="s">
        <v>44</v>
      </c>
    </row>
    <row r="1280" spans="1:25" x14ac:dyDescent="0.25">
      <c r="A1280">
        <v>1279</v>
      </c>
      <c r="B1280">
        <v>61969</v>
      </c>
      <c r="C1280">
        <v>0</v>
      </c>
      <c r="D1280">
        <v>0</v>
      </c>
      <c r="E1280" t="s">
        <v>565</v>
      </c>
      <c r="F1280" t="s">
        <v>566</v>
      </c>
      <c r="G1280">
        <v>1</v>
      </c>
      <c r="H1280" s="6">
        <v>35464025</v>
      </c>
      <c r="I1280" s="7">
        <v>45587</v>
      </c>
      <c r="J1280" s="7">
        <v>45587</v>
      </c>
      <c r="K1280" t="s">
        <v>567</v>
      </c>
      <c r="L1280" t="s">
        <v>459</v>
      </c>
      <c r="M1280" t="s">
        <v>8</v>
      </c>
      <c r="N1280" t="s">
        <v>41</v>
      </c>
      <c r="O1280" t="s">
        <v>347</v>
      </c>
      <c r="P1280" t="s">
        <v>43</v>
      </c>
      <c r="Q1280">
        <v>1.8</v>
      </c>
      <c r="R1280">
        <v>2.2999999999999998</v>
      </c>
      <c r="S1280">
        <v>0</v>
      </c>
      <c r="U1280">
        <v>1454025</v>
      </c>
      <c r="V1280">
        <v>638352</v>
      </c>
      <c r="W1280">
        <v>815673</v>
      </c>
      <c r="X1280">
        <v>0</v>
      </c>
      <c r="Y1280" t="s">
        <v>44</v>
      </c>
    </row>
    <row r="1281" spans="1:25" x14ac:dyDescent="0.25">
      <c r="A1281">
        <v>1280</v>
      </c>
      <c r="B1281">
        <v>61125</v>
      </c>
      <c r="C1281">
        <v>0</v>
      </c>
      <c r="D1281">
        <v>0</v>
      </c>
      <c r="E1281" t="s">
        <v>900</v>
      </c>
      <c r="F1281" t="s">
        <v>901</v>
      </c>
      <c r="G1281">
        <v>1</v>
      </c>
      <c r="H1281" s="6">
        <v>1500000</v>
      </c>
      <c r="I1281" s="7">
        <v>45587</v>
      </c>
      <c r="J1281" s="7">
        <v>45587</v>
      </c>
      <c r="K1281">
        <v>7</v>
      </c>
      <c r="L1281" t="s">
        <v>40</v>
      </c>
      <c r="M1281" t="s">
        <v>5</v>
      </c>
      <c r="N1281" t="s">
        <v>41</v>
      </c>
      <c r="O1281" t="s">
        <v>57</v>
      </c>
      <c r="P1281" t="s">
        <v>43</v>
      </c>
      <c r="Q1281">
        <v>7</v>
      </c>
      <c r="R1281">
        <v>0</v>
      </c>
      <c r="S1281">
        <v>0</v>
      </c>
      <c r="U1281">
        <v>105000</v>
      </c>
      <c r="V1281">
        <v>105000</v>
      </c>
      <c r="W1281">
        <v>0</v>
      </c>
      <c r="X1281">
        <v>0</v>
      </c>
      <c r="Y1281" t="s">
        <v>109</v>
      </c>
    </row>
    <row r="1282" spans="1:25" x14ac:dyDescent="0.25">
      <c r="A1282">
        <v>1281</v>
      </c>
      <c r="B1282">
        <v>61126</v>
      </c>
      <c r="C1282">
        <v>0</v>
      </c>
      <c r="D1282">
        <v>0</v>
      </c>
      <c r="E1282" t="s">
        <v>1608</v>
      </c>
      <c r="F1282" t="s">
        <v>1609</v>
      </c>
      <c r="G1282">
        <v>1</v>
      </c>
      <c r="H1282" s="6">
        <v>36111</v>
      </c>
      <c r="I1282" s="7">
        <v>45587</v>
      </c>
      <c r="J1282" s="7">
        <v>45587</v>
      </c>
      <c r="K1282">
        <v>10</v>
      </c>
      <c r="L1282" t="s">
        <v>40</v>
      </c>
      <c r="M1282" t="s">
        <v>8</v>
      </c>
      <c r="N1282" t="s">
        <v>41</v>
      </c>
      <c r="O1282" t="s">
        <v>347</v>
      </c>
      <c r="P1282" t="s">
        <v>43</v>
      </c>
      <c r="Q1282">
        <v>10</v>
      </c>
      <c r="R1282">
        <v>0</v>
      </c>
      <c r="S1282">
        <v>0</v>
      </c>
      <c r="U1282">
        <v>3611</v>
      </c>
      <c r="V1282">
        <v>3611</v>
      </c>
      <c r="W1282">
        <v>0</v>
      </c>
      <c r="X1282">
        <v>0</v>
      </c>
      <c r="Y1282" t="s">
        <v>44</v>
      </c>
    </row>
    <row r="1283" spans="1:25" x14ac:dyDescent="0.25">
      <c r="A1283">
        <v>1282</v>
      </c>
      <c r="B1283">
        <v>61135</v>
      </c>
      <c r="C1283">
        <v>0</v>
      </c>
      <c r="D1283">
        <v>0</v>
      </c>
      <c r="E1283" t="s">
        <v>500</v>
      </c>
      <c r="F1283" t="s">
        <v>501</v>
      </c>
      <c r="G1283">
        <v>1</v>
      </c>
      <c r="H1283" s="6">
        <v>434527</v>
      </c>
      <c r="I1283" s="7">
        <v>45587</v>
      </c>
      <c r="J1283" s="7">
        <v>45587</v>
      </c>
      <c r="K1283">
        <v>15</v>
      </c>
      <c r="L1283" t="s">
        <v>40</v>
      </c>
      <c r="M1283" t="s">
        <v>5</v>
      </c>
      <c r="N1283" t="s">
        <v>41</v>
      </c>
      <c r="O1283" t="s">
        <v>57</v>
      </c>
      <c r="P1283" t="s">
        <v>43</v>
      </c>
      <c r="Q1283">
        <v>6</v>
      </c>
      <c r="R1283">
        <v>9</v>
      </c>
      <c r="S1283">
        <v>0</v>
      </c>
      <c r="U1283">
        <v>65179</v>
      </c>
      <c r="V1283">
        <v>26072</v>
      </c>
      <c r="W1283">
        <v>39107</v>
      </c>
      <c r="X1283">
        <v>0</v>
      </c>
      <c r="Y1283" t="s">
        <v>48</v>
      </c>
    </row>
    <row r="1284" spans="1:25" x14ac:dyDescent="0.25">
      <c r="A1284">
        <v>1283</v>
      </c>
      <c r="B1284">
        <v>61117</v>
      </c>
      <c r="C1284">
        <v>0</v>
      </c>
      <c r="D1284">
        <v>0</v>
      </c>
      <c r="E1284" t="s">
        <v>1453</v>
      </c>
      <c r="F1284" t="s">
        <v>1454</v>
      </c>
      <c r="G1284">
        <v>1</v>
      </c>
      <c r="H1284" s="6">
        <v>3313684</v>
      </c>
      <c r="I1284" s="7">
        <v>45586</v>
      </c>
      <c r="J1284" s="7">
        <v>45586</v>
      </c>
      <c r="K1284">
        <v>5</v>
      </c>
      <c r="L1284" t="s">
        <v>40</v>
      </c>
      <c r="M1284" t="s">
        <v>8</v>
      </c>
      <c r="N1284" t="s">
        <v>41</v>
      </c>
      <c r="O1284" t="s">
        <v>347</v>
      </c>
      <c r="P1284" t="s">
        <v>43</v>
      </c>
      <c r="Q1284">
        <v>5</v>
      </c>
      <c r="R1284">
        <v>0</v>
      </c>
      <c r="S1284">
        <v>0</v>
      </c>
      <c r="U1284">
        <v>165684</v>
      </c>
      <c r="V1284">
        <v>165684</v>
      </c>
      <c r="W1284">
        <v>0</v>
      </c>
      <c r="X1284">
        <v>0</v>
      </c>
      <c r="Y1284" t="s">
        <v>44</v>
      </c>
    </row>
    <row r="1285" spans="1:25" x14ac:dyDescent="0.25">
      <c r="A1285">
        <v>1284</v>
      </c>
      <c r="B1285">
        <v>61116</v>
      </c>
      <c r="C1285">
        <v>0</v>
      </c>
      <c r="D1285">
        <v>0</v>
      </c>
      <c r="E1285" t="s">
        <v>267</v>
      </c>
      <c r="F1285" t="s">
        <v>268</v>
      </c>
      <c r="G1285">
        <v>1</v>
      </c>
      <c r="H1285" s="6">
        <v>3353586</v>
      </c>
      <c r="I1285" s="7">
        <v>45586</v>
      </c>
      <c r="J1285" s="7">
        <v>45586</v>
      </c>
      <c r="K1285">
        <v>8</v>
      </c>
      <c r="L1285" t="s">
        <v>40</v>
      </c>
      <c r="M1285" t="s">
        <v>5</v>
      </c>
      <c r="N1285" t="s">
        <v>41</v>
      </c>
      <c r="O1285" t="s">
        <v>57</v>
      </c>
      <c r="P1285" t="s">
        <v>43</v>
      </c>
      <c r="Q1285">
        <v>8</v>
      </c>
      <c r="R1285">
        <v>0</v>
      </c>
      <c r="S1285">
        <v>0</v>
      </c>
      <c r="U1285">
        <v>268287</v>
      </c>
      <c r="V1285">
        <v>268287</v>
      </c>
      <c r="W1285">
        <v>0</v>
      </c>
      <c r="X1285">
        <v>0</v>
      </c>
      <c r="Y1285" t="s">
        <v>81</v>
      </c>
    </row>
    <row r="1286" spans="1:25" x14ac:dyDescent="0.25">
      <c r="A1286">
        <v>1285</v>
      </c>
      <c r="B1286">
        <v>61163</v>
      </c>
      <c r="C1286">
        <v>0</v>
      </c>
      <c r="D1286">
        <v>0</v>
      </c>
      <c r="E1286" t="s">
        <v>236</v>
      </c>
      <c r="F1286" t="s">
        <v>237</v>
      </c>
      <c r="G1286">
        <v>1</v>
      </c>
      <c r="H1286" s="6">
        <v>533333</v>
      </c>
      <c r="I1286" s="7">
        <v>45583</v>
      </c>
      <c r="J1286" s="7">
        <v>45583</v>
      </c>
      <c r="K1286">
        <v>10</v>
      </c>
      <c r="L1286" t="s">
        <v>40</v>
      </c>
      <c r="M1286" t="s">
        <v>7</v>
      </c>
      <c r="N1286" t="s">
        <v>41</v>
      </c>
      <c r="O1286" t="s">
        <v>64</v>
      </c>
      <c r="P1286" t="s">
        <v>43</v>
      </c>
      <c r="Q1286">
        <v>10</v>
      </c>
      <c r="R1286">
        <v>0</v>
      </c>
      <c r="S1286">
        <v>0</v>
      </c>
      <c r="U1286">
        <v>53333</v>
      </c>
      <c r="V1286">
        <v>53333</v>
      </c>
      <c r="W1286">
        <v>0</v>
      </c>
      <c r="X1286">
        <v>0</v>
      </c>
      <c r="Y1286" t="s">
        <v>44</v>
      </c>
    </row>
    <row r="1287" spans="1:25" x14ac:dyDescent="0.25">
      <c r="A1287">
        <v>1286</v>
      </c>
      <c r="B1287">
        <v>61162</v>
      </c>
      <c r="C1287">
        <v>0</v>
      </c>
      <c r="D1287">
        <v>0</v>
      </c>
      <c r="E1287" t="s">
        <v>307</v>
      </c>
      <c r="F1287" t="s">
        <v>308</v>
      </c>
      <c r="G1287">
        <v>1</v>
      </c>
      <c r="H1287" s="6">
        <v>2044444</v>
      </c>
      <c r="I1287" s="7">
        <v>45583</v>
      </c>
      <c r="J1287" s="7">
        <v>45583</v>
      </c>
      <c r="K1287">
        <v>10</v>
      </c>
      <c r="L1287" t="s">
        <v>40</v>
      </c>
      <c r="M1287" t="s">
        <v>7</v>
      </c>
      <c r="N1287" t="s">
        <v>41</v>
      </c>
      <c r="O1287" t="s">
        <v>64</v>
      </c>
      <c r="P1287" t="s">
        <v>43</v>
      </c>
      <c r="Q1287">
        <v>10</v>
      </c>
      <c r="R1287">
        <v>0</v>
      </c>
      <c r="S1287">
        <v>0</v>
      </c>
      <c r="U1287">
        <v>204444</v>
      </c>
      <c r="V1287">
        <v>204444</v>
      </c>
      <c r="W1287">
        <v>0</v>
      </c>
      <c r="X1287">
        <v>0</v>
      </c>
      <c r="Y1287" t="s">
        <v>44</v>
      </c>
    </row>
    <row r="1288" spans="1:25" x14ac:dyDescent="0.25">
      <c r="A1288">
        <v>1287</v>
      </c>
      <c r="B1288">
        <v>61091</v>
      </c>
      <c r="C1288">
        <v>0</v>
      </c>
      <c r="D1288">
        <v>0</v>
      </c>
      <c r="E1288" t="s">
        <v>588</v>
      </c>
      <c r="F1288" t="s">
        <v>589</v>
      </c>
      <c r="G1288">
        <v>1</v>
      </c>
      <c r="H1288" s="6">
        <v>412118</v>
      </c>
      <c r="I1288" s="7">
        <v>45583</v>
      </c>
      <c r="J1288" s="7">
        <v>45583</v>
      </c>
      <c r="K1288">
        <v>15</v>
      </c>
      <c r="L1288" t="s">
        <v>40</v>
      </c>
      <c r="M1288" t="s">
        <v>5</v>
      </c>
      <c r="N1288" t="s">
        <v>41</v>
      </c>
      <c r="O1288" t="s">
        <v>47</v>
      </c>
      <c r="P1288" t="s">
        <v>43</v>
      </c>
      <c r="Q1288">
        <v>4</v>
      </c>
      <c r="R1288">
        <v>11</v>
      </c>
      <c r="S1288">
        <v>0</v>
      </c>
      <c r="U1288">
        <v>61818</v>
      </c>
      <c r="V1288">
        <v>16485</v>
      </c>
      <c r="W1288">
        <v>45333</v>
      </c>
      <c r="X1288">
        <v>0</v>
      </c>
      <c r="Y1288" t="s">
        <v>109</v>
      </c>
    </row>
    <row r="1289" spans="1:25" x14ac:dyDescent="0.25">
      <c r="A1289">
        <v>1288</v>
      </c>
      <c r="B1289">
        <v>61109</v>
      </c>
      <c r="C1289">
        <v>0</v>
      </c>
      <c r="D1289">
        <v>0</v>
      </c>
      <c r="E1289" t="s">
        <v>972</v>
      </c>
      <c r="F1289" t="s">
        <v>973</v>
      </c>
      <c r="G1289">
        <v>1</v>
      </c>
      <c r="H1289" s="6">
        <v>964472</v>
      </c>
      <c r="I1289" s="7">
        <v>45583</v>
      </c>
      <c r="J1289" s="7">
        <v>45583</v>
      </c>
      <c r="K1289">
        <v>8</v>
      </c>
      <c r="L1289" t="s">
        <v>40</v>
      </c>
      <c r="M1289" t="s">
        <v>7</v>
      </c>
      <c r="N1289" t="s">
        <v>41</v>
      </c>
      <c r="O1289" t="s">
        <v>64</v>
      </c>
      <c r="P1289" t="s">
        <v>43</v>
      </c>
      <c r="Q1289">
        <v>8</v>
      </c>
      <c r="R1289">
        <v>0</v>
      </c>
      <c r="S1289">
        <v>0</v>
      </c>
      <c r="U1289">
        <v>77158</v>
      </c>
      <c r="V1289">
        <v>77158</v>
      </c>
      <c r="W1289">
        <v>0</v>
      </c>
      <c r="X1289">
        <v>0</v>
      </c>
      <c r="Y1289" t="s">
        <v>44</v>
      </c>
    </row>
    <row r="1290" spans="1:25" x14ac:dyDescent="0.25">
      <c r="A1290">
        <v>1289</v>
      </c>
      <c r="B1290">
        <v>61101</v>
      </c>
      <c r="C1290">
        <v>0</v>
      </c>
      <c r="D1290">
        <v>0</v>
      </c>
      <c r="E1290" t="s">
        <v>1463</v>
      </c>
      <c r="F1290" t="s">
        <v>1464</v>
      </c>
      <c r="G1290">
        <v>1</v>
      </c>
      <c r="H1290" s="6">
        <v>20000000</v>
      </c>
      <c r="I1290" s="7">
        <v>45583</v>
      </c>
      <c r="J1290" s="7">
        <v>45583</v>
      </c>
      <c r="K1290">
        <v>15</v>
      </c>
      <c r="L1290" t="s">
        <v>40</v>
      </c>
      <c r="M1290" t="s">
        <v>5</v>
      </c>
      <c r="N1290" t="s">
        <v>41</v>
      </c>
      <c r="O1290" t="s">
        <v>54</v>
      </c>
      <c r="P1290" t="s">
        <v>43</v>
      </c>
      <c r="Q1290">
        <v>3.3</v>
      </c>
      <c r="R1290">
        <v>2.5</v>
      </c>
      <c r="S1290">
        <v>9.1999999999999993</v>
      </c>
      <c r="U1290">
        <v>3000000</v>
      </c>
      <c r="V1290">
        <v>660000</v>
      </c>
      <c r="W1290">
        <v>500000</v>
      </c>
      <c r="X1290">
        <v>1840000</v>
      </c>
      <c r="Y1290" t="s">
        <v>48</v>
      </c>
    </row>
    <row r="1291" spans="1:25" x14ac:dyDescent="0.25">
      <c r="A1291">
        <v>1290</v>
      </c>
      <c r="B1291">
        <v>61090</v>
      </c>
      <c r="C1291">
        <v>0</v>
      </c>
      <c r="D1291">
        <v>0</v>
      </c>
      <c r="E1291" t="s">
        <v>1610</v>
      </c>
      <c r="F1291" t="s">
        <v>1611</v>
      </c>
      <c r="G1291">
        <v>1</v>
      </c>
      <c r="H1291" s="6">
        <v>100000</v>
      </c>
      <c r="I1291" s="7">
        <v>45583</v>
      </c>
      <c r="J1291" s="7">
        <v>45583</v>
      </c>
      <c r="K1291">
        <v>8</v>
      </c>
      <c r="L1291" t="s">
        <v>40</v>
      </c>
      <c r="M1291" t="s">
        <v>5</v>
      </c>
      <c r="N1291" t="s">
        <v>41</v>
      </c>
      <c r="O1291" t="s">
        <v>57</v>
      </c>
      <c r="P1291" t="s">
        <v>43</v>
      </c>
      <c r="Q1291">
        <v>8</v>
      </c>
      <c r="R1291">
        <v>0</v>
      </c>
      <c r="S1291">
        <v>0</v>
      </c>
      <c r="U1291">
        <v>8000</v>
      </c>
      <c r="V1291">
        <v>8000</v>
      </c>
      <c r="W1291">
        <v>0</v>
      </c>
      <c r="X1291">
        <v>0</v>
      </c>
      <c r="Y1291" t="s">
        <v>48</v>
      </c>
    </row>
    <row r="1292" spans="1:25" x14ac:dyDescent="0.25">
      <c r="A1292">
        <v>1291</v>
      </c>
      <c r="B1292">
        <v>61110</v>
      </c>
      <c r="C1292">
        <v>0</v>
      </c>
      <c r="D1292">
        <v>0</v>
      </c>
      <c r="E1292" t="s">
        <v>978</v>
      </c>
      <c r="F1292" t="s">
        <v>979</v>
      </c>
      <c r="G1292">
        <v>1</v>
      </c>
      <c r="H1292" s="6">
        <v>73201</v>
      </c>
      <c r="I1292" s="7">
        <v>45583</v>
      </c>
      <c r="J1292" s="7">
        <v>45583</v>
      </c>
      <c r="K1292">
        <v>8</v>
      </c>
      <c r="L1292" t="s">
        <v>40</v>
      </c>
      <c r="M1292" t="s">
        <v>7</v>
      </c>
      <c r="N1292" t="s">
        <v>41</v>
      </c>
      <c r="O1292" t="s">
        <v>64</v>
      </c>
      <c r="P1292" t="s">
        <v>43</v>
      </c>
      <c r="Q1292">
        <v>8</v>
      </c>
      <c r="R1292">
        <v>0</v>
      </c>
      <c r="S1292">
        <v>0</v>
      </c>
      <c r="U1292">
        <v>5856</v>
      </c>
      <c r="V1292">
        <v>5856</v>
      </c>
      <c r="W1292">
        <v>0</v>
      </c>
      <c r="X1292">
        <v>0</v>
      </c>
      <c r="Y1292" t="s">
        <v>44</v>
      </c>
    </row>
    <row r="1293" spans="1:25" x14ac:dyDescent="0.25">
      <c r="A1293">
        <v>1292</v>
      </c>
      <c r="B1293">
        <v>61111</v>
      </c>
      <c r="C1293">
        <v>0</v>
      </c>
      <c r="D1293">
        <v>0</v>
      </c>
      <c r="E1293" t="s">
        <v>978</v>
      </c>
      <c r="F1293" t="s">
        <v>979</v>
      </c>
      <c r="G1293">
        <v>1</v>
      </c>
      <c r="H1293" s="6">
        <v>84883</v>
      </c>
      <c r="I1293" s="7">
        <v>45583</v>
      </c>
      <c r="J1293" s="7">
        <v>45583</v>
      </c>
      <c r="K1293">
        <v>8</v>
      </c>
      <c r="L1293" t="s">
        <v>40</v>
      </c>
      <c r="M1293" t="s">
        <v>7</v>
      </c>
      <c r="N1293" t="s">
        <v>41</v>
      </c>
      <c r="O1293" t="s">
        <v>64</v>
      </c>
      <c r="P1293" t="s">
        <v>43</v>
      </c>
      <c r="Q1293">
        <v>8</v>
      </c>
      <c r="R1293">
        <v>0</v>
      </c>
      <c r="S1293">
        <v>0</v>
      </c>
      <c r="U1293">
        <v>6791</v>
      </c>
      <c r="V1293">
        <v>6791</v>
      </c>
      <c r="W1293">
        <v>0</v>
      </c>
      <c r="X1293">
        <v>0</v>
      </c>
      <c r="Y1293" t="s">
        <v>44</v>
      </c>
    </row>
    <row r="1294" spans="1:25" x14ac:dyDescent="0.25">
      <c r="A1294">
        <v>1293</v>
      </c>
      <c r="B1294">
        <v>61112</v>
      </c>
      <c r="C1294">
        <v>0</v>
      </c>
      <c r="D1294">
        <v>0</v>
      </c>
      <c r="E1294" t="s">
        <v>978</v>
      </c>
      <c r="F1294" t="s">
        <v>979</v>
      </c>
      <c r="G1294">
        <v>1</v>
      </c>
      <c r="H1294" s="6">
        <v>574110</v>
      </c>
      <c r="I1294" s="7">
        <v>45583</v>
      </c>
      <c r="J1294" s="7">
        <v>45583</v>
      </c>
      <c r="K1294">
        <v>8</v>
      </c>
      <c r="L1294" t="s">
        <v>40</v>
      </c>
      <c r="M1294" t="s">
        <v>7</v>
      </c>
      <c r="N1294" t="s">
        <v>41</v>
      </c>
      <c r="O1294" t="s">
        <v>64</v>
      </c>
      <c r="P1294" t="s">
        <v>43</v>
      </c>
      <c r="Q1294">
        <v>8</v>
      </c>
      <c r="R1294">
        <v>0</v>
      </c>
      <c r="S1294">
        <v>0</v>
      </c>
      <c r="U1294">
        <v>45929</v>
      </c>
      <c r="V1294">
        <v>45929</v>
      </c>
      <c r="W1294">
        <v>0</v>
      </c>
      <c r="X1294">
        <v>0</v>
      </c>
      <c r="Y1294" t="s">
        <v>44</v>
      </c>
    </row>
    <row r="1295" spans="1:25" x14ac:dyDescent="0.25">
      <c r="A1295">
        <v>1294</v>
      </c>
      <c r="B1295">
        <v>61113</v>
      </c>
      <c r="C1295">
        <v>0</v>
      </c>
      <c r="D1295">
        <v>0</v>
      </c>
      <c r="E1295" t="s">
        <v>978</v>
      </c>
      <c r="F1295" t="s">
        <v>979</v>
      </c>
      <c r="G1295">
        <v>1</v>
      </c>
      <c r="H1295" s="6">
        <v>2036338</v>
      </c>
      <c r="I1295" s="7">
        <v>45583</v>
      </c>
      <c r="J1295" s="7">
        <v>45583</v>
      </c>
      <c r="K1295">
        <v>8</v>
      </c>
      <c r="L1295" t="s">
        <v>40</v>
      </c>
      <c r="M1295" t="s">
        <v>7</v>
      </c>
      <c r="N1295" t="s">
        <v>41</v>
      </c>
      <c r="O1295" t="s">
        <v>64</v>
      </c>
      <c r="P1295" t="s">
        <v>43</v>
      </c>
      <c r="Q1295">
        <v>8</v>
      </c>
      <c r="R1295">
        <v>0</v>
      </c>
      <c r="S1295">
        <v>0</v>
      </c>
      <c r="U1295">
        <v>162907</v>
      </c>
      <c r="V1295">
        <v>162907</v>
      </c>
      <c r="W1295">
        <v>0</v>
      </c>
      <c r="X1295">
        <v>0</v>
      </c>
      <c r="Y1295" t="s">
        <v>44</v>
      </c>
    </row>
    <row r="1296" spans="1:25" x14ac:dyDescent="0.25">
      <c r="A1296">
        <v>1295</v>
      </c>
      <c r="B1296">
        <v>61100</v>
      </c>
      <c r="C1296">
        <v>0</v>
      </c>
      <c r="D1296">
        <v>0</v>
      </c>
      <c r="E1296" t="s">
        <v>1530</v>
      </c>
      <c r="F1296" t="s">
        <v>1531</v>
      </c>
      <c r="G1296">
        <v>1</v>
      </c>
      <c r="H1296" s="6">
        <v>23209301</v>
      </c>
      <c r="I1296" s="7">
        <v>45583</v>
      </c>
      <c r="J1296" s="7">
        <v>45583</v>
      </c>
      <c r="K1296">
        <v>15</v>
      </c>
      <c r="L1296" t="s">
        <v>40</v>
      </c>
      <c r="M1296" t="s">
        <v>5</v>
      </c>
      <c r="N1296" t="s">
        <v>41</v>
      </c>
      <c r="O1296" t="s">
        <v>54</v>
      </c>
      <c r="P1296" t="s">
        <v>43</v>
      </c>
      <c r="Q1296">
        <v>3.3</v>
      </c>
      <c r="R1296">
        <v>2.5</v>
      </c>
      <c r="S1296">
        <v>9.1999999999999993</v>
      </c>
      <c r="U1296">
        <v>3481395</v>
      </c>
      <c r="V1296">
        <v>765907</v>
      </c>
      <c r="W1296">
        <v>580233</v>
      </c>
      <c r="X1296">
        <v>2135256</v>
      </c>
      <c r="Y1296" t="s">
        <v>48</v>
      </c>
    </row>
    <row r="1297" spans="1:25" x14ac:dyDescent="0.25">
      <c r="A1297">
        <v>1296</v>
      </c>
      <c r="B1297">
        <v>61151</v>
      </c>
      <c r="C1297">
        <v>0</v>
      </c>
      <c r="D1297">
        <v>0</v>
      </c>
      <c r="E1297" t="s">
        <v>1506</v>
      </c>
      <c r="F1297" t="s">
        <v>1507</v>
      </c>
      <c r="G1297">
        <v>1</v>
      </c>
      <c r="H1297" s="6">
        <v>1563273</v>
      </c>
      <c r="I1297" s="7">
        <v>45583</v>
      </c>
      <c r="J1297" s="7">
        <v>45583</v>
      </c>
      <c r="K1297">
        <v>8</v>
      </c>
      <c r="L1297" t="s">
        <v>40</v>
      </c>
      <c r="M1297" t="s">
        <v>7</v>
      </c>
      <c r="N1297" t="s">
        <v>41</v>
      </c>
      <c r="O1297" t="s">
        <v>64</v>
      </c>
      <c r="P1297" t="s">
        <v>43</v>
      </c>
      <c r="Q1297">
        <v>8</v>
      </c>
      <c r="R1297">
        <v>0</v>
      </c>
      <c r="S1297">
        <v>0</v>
      </c>
      <c r="U1297">
        <v>125062</v>
      </c>
      <c r="V1297">
        <v>125062</v>
      </c>
      <c r="W1297">
        <v>0</v>
      </c>
      <c r="X1297">
        <v>0</v>
      </c>
      <c r="Y1297" t="s">
        <v>44</v>
      </c>
    </row>
    <row r="1298" spans="1:25" x14ac:dyDescent="0.25">
      <c r="A1298">
        <v>1297</v>
      </c>
      <c r="B1298">
        <v>61093</v>
      </c>
      <c r="C1298">
        <v>0</v>
      </c>
      <c r="D1298">
        <v>0</v>
      </c>
      <c r="E1298" t="s">
        <v>1037</v>
      </c>
      <c r="F1298" t="s">
        <v>1038</v>
      </c>
      <c r="G1298">
        <v>1</v>
      </c>
      <c r="H1298" s="6">
        <v>6202005</v>
      </c>
      <c r="I1298" s="7">
        <v>45583</v>
      </c>
      <c r="J1298" s="7">
        <v>45583</v>
      </c>
      <c r="K1298">
        <v>15</v>
      </c>
      <c r="L1298" t="s">
        <v>40</v>
      </c>
      <c r="M1298" t="s">
        <v>5</v>
      </c>
      <c r="N1298" t="s">
        <v>41</v>
      </c>
      <c r="O1298" t="s">
        <v>57</v>
      </c>
      <c r="P1298" t="s">
        <v>43</v>
      </c>
      <c r="Q1298">
        <v>0.4</v>
      </c>
      <c r="R1298">
        <v>12.6</v>
      </c>
      <c r="S1298">
        <v>2</v>
      </c>
      <c r="U1298">
        <v>930301</v>
      </c>
      <c r="V1298">
        <v>24808</v>
      </c>
      <c r="W1298">
        <v>781453</v>
      </c>
      <c r="X1298">
        <v>124040</v>
      </c>
      <c r="Y1298" t="s">
        <v>250</v>
      </c>
    </row>
    <row r="1299" spans="1:25" x14ac:dyDescent="0.25">
      <c r="A1299">
        <v>1298</v>
      </c>
      <c r="B1299">
        <v>61098</v>
      </c>
      <c r="C1299">
        <v>0</v>
      </c>
      <c r="D1299">
        <v>0</v>
      </c>
      <c r="E1299" t="s">
        <v>207</v>
      </c>
      <c r="F1299" t="s">
        <v>208</v>
      </c>
      <c r="G1299">
        <v>1</v>
      </c>
      <c r="H1299" s="6">
        <v>1158000</v>
      </c>
      <c r="I1299" s="7">
        <v>45583</v>
      </c>
      <c r="J1299" s="7">
        <v>45583</v>
      </c>
      <c r="K1299">
        <v>15</v>
      </c>
      <c r="L1299" t="s">
        <v>40</v>
      </c>
      <c r="M1299" t="s">
        <v>5</v>
      </c>
      <c r="N1299" t="s">
        <v>41</v>
      </c>
      <c r="O1299" t="s">
        <v>47</v>
      </c>
      <c r="P1299" t="s">
        <v>43</v>
      </c>
      <c r="Q1299">
        <v>4</v>
      </c>
      <c r="R1299">
        <v>11</v>
      </c>
      <c r="S1299">
        <v>0</v>
      </c>
      <c r="U1299">
        <v>173700</v>
      </c>
      <c r="V1299">
        <v>46320</v>
      </c>
      <c r="W1299">
        <v>127380</v>
      </c>
      <c r="X1299">
        <v>0</v>
      </c>
      <c r="Y1299" t="s">
        <v>109</v>
      </c>
    </row>
    <row r="1300" spans="1:25" x14ac:dyDescent="0.25">
      <c r="A1300">
        <v>1299</v>
      </c>
      <c r="B1300">
        <v>61097</v>
      </c>
      <c r="C1300">
        <v>0</v>
      </c>
      <c r="D1300">
        <v>0</v>
      </c>
      <c r="E1300" t="s">
        <v>634</v>
      </c>
      <c r="F1300" t="s">
        <v>635</v>
      </c>
      <c r="G1300">
        <v>1</v>
      </c>
      <c r="H1300" s="6">
        <v>1358273</v>
      </c>
      <c r="I1300" s="7">
        <v>45583</v>
      </c>
      <c r="J1300" s="7">
        <v>45583</v>
      </c>
      <c r="K1300">
        <v>15</v>
      </c>
      <c r="L1300" t="s">
        <v>40</v>
      </c>
      <c r="M1300" t="s">
        <v>5</v>
      </c>
      <c r="N1300" t="s">
        <v>41</v>
      </c>
      <c r="O1300" t="s">
        <v>47</v>
      </c>
      <c r="P1300" t="s">
        <v>43</v>
      </c>
      <c r="Q1300">
        <v>4</v>
      </c>
      <c r="R1300">
        <v>11</v>
      </c>
      <c r="S1300">
        <v>0</v>
      </c>
      <c r="U1300">
        <v>203741</v>
      </c>
      <c r="V1300">
        <v>54331</v>
      </c>
      <c r="W1300">
        <v>149410</v>
      </c>
      <c r="X1300">
        <v>0</v>
      </c>
      <c r="Y1300" t="s">
        <v>109</v>
      </c>
    </row>
    <row r="1301" spans="1:25" x14ac:dyDescent="0.25">
      <c r="A1301">
        <v>1300</v>
      </c>
      <c r="B1301">
        <v>61094</v>
      </c>
      <c r="C1301">
        <v>0</v>
      </c>
      <c r="D1301">
        <v>0</v>
      </c>
      <c r="E1301" t="s">
        <v>1042</v>
      </c>
      <c r="F1301" t="s">
        <v>1043</v>
      </c>
      <c r="G1301">
        <v>1</v>
      </c>
      <c r="H1301" s="6">
        <v>39817237</v>
      </c>
      <c r="I1301" s="7">
        <v>45583</v>
      </c>
      <c r="J1301" s="7">
        <v>45583</v>
      </c>
      <c r="K1301">
        <v>15</v>
      </c>
      <c r="L1301" t="s">
        <v>40</v>
      </c>
      <c r="M1301" t="s">
        <v>5</v>
      </c>
      <c r="N1301" t="s">
        <v>41</v>
      </c>
      <c r="O1301" t="s">
        <v>57</v>
      </c>
      <c r="P1301" t="s">
        <v>43</v>
      </c>
      <c r="Q1301">
        <v>0.4</v>
      </c>
      <c r="R1301">
        <v>12.6</v>
      </c>
      <c r="S1301">
        <v>2</v>
      </c>
      <c r="U1301">
        <v>5972586</v>
      </c>
      <c r="V1301">
        <v>159269</v>
      </c>
      <c r="W1301">
        <v>5016972</v>
      </c>
      <c r="X1301">
        <v>796345</v>
      </c>
      <c r="Y1301" t="s">
        <v>250</v>
      </c>
    </row>
    <row r="1302" spans="1:25" x14ac:dyDescent="0.25">
      <c r="A1302">
        <v>1301</v>
      </c>
      <c r="B1302">
        <v>61164</v>
      </c>
      <c r="C1302">
        <v>0</v>
      </c>
      <c r="D1302">
        <v>0</v>
      </c>
      <c r="E1302" t="s">
        <v>1612</v>
      </c>
      <c r="F1302" t="s">
        <v>1613</v>
      </c>
      <c r="G1302">
        <v>1</v>
      </c>
      <c r="H1302" s="6">
        <v>545000</v>
      </c>
      <c r="I1302" s="7">
        <v>45583</v>
      </c>
      <c r="J1302" s="7">
        <v>45583</v>
      </c>
      <c r="K1302">
        <v>12</v>
      </c>
      <c r="L1302" t="s">
        <v>40</v>
      </c>
      <c r="M1302" t="s">
        <v>5</v>
      </c>
      <c r="N1302" t="s">
        <v>41</v>
      </c>
      <c r="O1302" t="s">
        <v>54</v>
      </c>
      <c r="P1302" t="s">
        <v>43</v>
      </c>
      <c r="Q1302">
        <v>12</v>
      </c>
      <c r="R1302">
        <v>0</v>
      </c>
      <c r="S1302">
        <v>0</v>
      </c>
      <c r="U1302">
        <v>65400</v>
      </c>
      <c r="V1302">
        <v>65400</v>
      </c>
      <c r="W1302">
        <v>0</v>
      </c>
      <c r="X1302">
        <v>0</v>
      </c>
      <c r="Y1302" t="s">
        <v>44</v>
      </c>
    </row>
    <row r="1303" spans="1:25" x14ac:dyDescent="0.25">
      <c r="A1303">
        <v>1302</v>
      </c>
      <c r="B1303">
        <v>61123</v>
      </c>
      <c r="C1303">
        <v>0</v>
      </c>
      <c r="D1303">
        <v>0</v>
      </c>
      <c r="E1303" t="s">
        <v>1614</v>
      </c>
      <c r="F1303" t="s">
        <v>1615</v>
      </c>
      <c r="G1303">
        <v>1</v>
      </c>
      <c r="H1303" s="6">
        <v>40000000</v>
      </c>
      <c r="I1303" s="7">
        <v>45583</v>
      </c>
      <c r="J1303" s="7">
        <v>45583</v>
      </c>
      <c r="K1303">
        <v>15</v>
      </c>
      <c r="L1303" t="s">
        <v>40</v>
      </c>
      <c r="M1303" t="s">
        <v>5</v>
      </c>
      <c r="N1303" t="s">
        <v>41</v>
      </c>
      <c r="O1303" t="s">
        <v>54</v>
      </c>
      <c r="P1303" t="s">
        <v>43</v>
      </c>
      <c r="Q1303">
        <v>3</v>
      </c>
      <c r="R1303">
        <v>12</v>
      </c>
      <c r="S1303">
        <v>0</v>
      </c>
      <c r="U1303">
        <v>6000000</v>
      </c>
      <c r="V1303">
        <v>1200000</v>
      </c>
      <c r="W1303">
        <v>4800000</v>
      </c>
      <c r="X1303">
        <v>0</v>
      </c>
      <c r="Y1303" t="s">
        <v>72</v>
      </c>
    </row>
    <row r="1304" spans="1:25" x14ac:dyDescent="0.25">
      <c r="A1304">
        <v>1303</v>
      </c>
      <c r="B1304">
        <v>61092</v>
      </c>
      <c r="C1304">
        <v>0</v>
      </c>
      <c r="D1304">
        <v>0</v>
      </c>
      <c r="E1304" t="s">
        <v>1029</v>
      </c>
      <c r="F1304" t="s">
        <v>1030</v>
      </c>
      <c r="G1304">
        <v>1</v>
      </c>
      <c r="H1304" s="6">
        <v>3970575</v>
      </c>
      <c r="I1304" s="7">
        <v>45583</v>
      </c>
      <c r="J1304" s="7">
        <v>45583</v>
      </c>
      <c r="K1304">
        <v>15</v>
      </c>
      <c r="L1304" t="s">
        <v>40</v>
      </c>
      <c r="M1304" t="s">
        <v>5</v>
      </c>
      <c r="N1304" t="s">
        <v>41</v>
      </c>
      <c r="O1304" t="s">
        <v>57</v>
      </c>
      <c r="P1304" t="s">
        <v>43</v>
      </c>
      <c r="Q1304">
        <v>0.4</v>
      </c>
      <c r="R1304">
        <v>12.6</v>
      </c>
      <c r="S1304">
        <v>2</v>
      </c>
      <c r="U1304">
        <v>595586</v>
      </c>
      <c r="V1304">
        <v>15882</v>
      </c>
      <c r="W1304">
        <v>500292</v>
      </c>
      <c r="X1304">
        <v>79412</v>
      </c>
      <c r="Y1304" t="s">
        <v>250</v>
      </c>
    </row>
    <row r="1305" spans="1:25" x14ac:dyDescent="0.25">
      <c r="A1305">
        <v>1304</v>
      </c>
      <c r="B1305">
        <v>61103</v>
      </c>
      <c r="C1305">
        <v>0</v>
      </c>
      <c r="D1305">
        <v>0</v>
      </c>
      <c r="E1305" t="s">
        <v>539</v>
      </c>
      <c r="F1305" t="s">
        <v>540</v>
      </c>
      <c r="G1305">
        <v>1</v>
      </c>
      <c r="H1305" s="6">
        <v>36789600</v>
      </c>
      <c r="I1305" s="7">
        <v>45583</v>
      </c>
      <c r="J1305" s="7">
        <v>45583</v>
      </c>
      <c r="K1305">
        <v>15</v>
      </c>
      <c r="L1305" t="s">
        <v>40</v>
      </c>
      <c r="M1305" t="s">
        <v>5</v>
      </c>
      <c r="N1305" t="s">
        <v>41</v>
      </c>
      <c r="O1305" t="s">
        <v>47</v>
      </c>
      <c r="P1305" t="s">
        <v>43</v>
      </c>
      <c r="Q1305">
        <v>4</v>
      </c>
      <c r="R1305">
        <v>11</v>
      </c>
      <c r="S1305">
        <v>0</v>
      </c>
      <c r="U1305">
        <v>5518440</v>
      </c>
      <c r="V1305">
        <v>1471584</v>
      </c>
      <c r="W1305">
        <v>4046856</v>
      </c>
      <c r="X1305">
        <v>0</v>
      </c>
      <c r="Y1305" t="s">
        <v>109</v>
      </c>
    </row>
    <row r="1306" spans="1:25" x14ac:dyDescent="0.25">
      <c r="A1306">
        <v>1305</v>
      </c>
      <c r="B1306">
        <v>61161</v>
      </c>
      <c r="C1306">
        <v>0</v>
      </c>
      <c r="D1306">
        <v>0</v>
      </c>
      <c r="E1306" t="s">
        <v>551</v>
      </c>
      <c r="F1306" t="s">
        <v>552</v>
      </c>
      <c r="G1306">
        <v>1</v>
      </c>
      <c r="H1306" s="6">
        <v>20000000</v>
      </c>
      <c r="I1306" s="7">
        <v>45583</v>
      </c>
      <c r="J1306" s="7">
        <v>45583</v>
      </c>
      <c r="K1306">
        <v>6</v>
      </c>
      <c r="L1306" t="s">
        <v>40</v>
      </c>
      <c r="M1306" t="s">
        <v>8</v>
      </c>
      <c r="N1306" t="s">
        <v>41</v>
      </c>
      <c r="O1306" t="s">
        <v>347</v>
      </c>
      <c r="P1306" t="s">
        <v>43</v>
      </c>
      <c r="Q1306">
        <v>6</v>
      </c>
      <c r="R1306">
        <v>0</v>
      </c>
      <c r="S1306">
        <v>0</v>
      </c>
      <c r="U1306">
        <v>1200000</v>
      </c>
      <c r="V1306">
        <v>1200000</v>
      </c>
      <c r="W1306">
        <v>0</v>
      </c>
      <c r="X1306">
        <v>0</v>
      </c>
      <c r="Y1306" t="s">
        <v>109</v>
      </c>
    </row>
    <row r="1307" spans="1:25" x14ac:dyDescent="0.25">
      <c r="A1307">
        <v>1306</v>
      </c>
      <c r="B1307">
        <v>64114</v>
      </c>
      <c r="C1307">
        <v>0</v>
      </c>
      <c r="D1307">
        <v>0</v>
      </c>
      <c r="E1307" t="s">
        <v>1616</v>
      </c>
      <c r="F1307" t="s">
        <v>1617</v>
      </c>
      <c r="G1307">
        <v>1</v>
      </c>
      <c r="H1307" s="6">
        <v>11431765</v>
      </c>
      <c r="I1307" s="7">
        <v>45583</v>
      </c>
      <c r="J1307" s="7">
        <v>45583</v>
      </c>
      <c r="K1307">
        <v>15</v>
      </c>
      <c r="L1307" t="s">
        <v>459</v>
      </c>
      <c r="M1307" t="s">
        <v>5</v>
      </c>
      <c r="N1307" t="s">
        <v>41</v>
      </c>
      <c r="O1307" t="s">
        <v>54</v>
      </c>
      <c r="P1307" t="s">
        <v>43</v>
      </c>
      <c r="Q1307">
        <v>3</v>
      </c>
      <c r="R1307">
        <v>12</v>
      </c>
      <c r="S1307">
        <v>0</v>
      </c>
      <c r="U1307">
        <v>1714765</v>
      </c>
      <c r="V1307">
        <v>342953</v>
      </c>
      <c r="W1307">
        <v>1371812</v>
      </c>
      <c r="X1307">
        <v>0</v>
      </c>
      <c r="Y1307" t="s">
        <v>72</v>
      </c>
    </row>
    <row r="1308" spans="1:25" x14ac:dyDescent="0.25">
      <c r="A1308">
        <v>1307</v>
      </c>
      <c r="B1308">
        <v>64115</v>
      </c>
      <c r="C1308">
        <v>0</v>
      </c>
      <c r="D1308">
        <v>0</v>
      </c>
      <c r="E1308" t="s">
        <v>1616</v>
      </c>
      <c r="F1308" t="s">
        <v>1617</v>
      </c>
      <c r="G1308">
        <v>1</v>
      </c>
      <c r="H1308" s="6">
        <v>138568235</v>
      </c>
      <c r="I1308" s="7">
        <v>45583</v>
      </c>
      <c r="J1308" s="7">
        <v>45583</v>
      </c>
      <c r="K1308">
        <v>15</v>
      </c>
      <c r="L1308" t="s">
        <v>40</v>
      </c>
      <c r="M1308" t="s">
        <v>5</v>
      </c>
      <c r="N1308" t="s">
        <v>41</v>
      </c>
      <c r="O1308" t="s">
        <v>54</v>
      </c>
      <c r="P1308" t="s">
        <v>43</v>
      </c>
      <c r="Q1308">
        <v>3</v>
      </c>
      <c r="R1308">
        <v>12</v>
      </c>
      <c r="S1308">
        <v>0</v>
      </c>
      <c r="U1308">
        <v>20785235</v>
      </c>
      <c r="V1308">
        <v>4157047</v>
      </c>
      <c r="W1308">
        <v>16628188</v>
      </c>
      <c r="X1308">
        <v>0</v>
      </c>
      <c r="Y1308" t="s">
        <v>72</v>
      </c>
    </row>
    <row r="1309" spans="1:25" x14ac:dyDescent="0.25">
      <c r="A1309">
        <v>1308</v>
      </c>
      <c r="B1309">
        <v>61102</v>
      </c>
      <c r="C1309">
        <v>0</v>
      </c>
      <c r="D1309">
        <v>0</v>
      </c>
      <c r="E1309" t="s">
        <v>553</v>
      </c>
      <c r="F1309" t="s">
        <v>554</v>
      </c>
      <c r="G1309">
        <v>1</v>
      </c>
      <c r="H1309" s="6">
        <v>49239794</v>
      </c>
      <c r="I1309" s="7">
        <v>45583</v>
      </c>
      <c r="J1309" s="7">
        <v>45583</v>
      </c>
      <c r="K1309">
        <v>15</v>
      </c>
      <c r="L1309" t="s">
        <v>40</v>
      </c>
      <c r="M1309" t="s">
        <v>5</v>
      </c>
      <c r="N1309" t="s">
        <v>41</v>
      </c>
      <c r="O1309" t="s">
        <v>47</v>
      </c>
      <c r="P1309" t="s">
        <v>43</v>
      </c>
      <c r="Q1309">
        <v>4</v>
      </c>
      <c r="R1309">
        <v>11</v>
      </c>
      <c r="S1309">
        <v>0</v>
      </c>
      <c r="U1309">
        <v>7385969</v>
      </c>
      <c r="V1309">
        <v>1969592</v>
      </c>
      <c r="W1309">
        <v>5416377</v>
      </c>
      <c r="X1309">
        <v>0</v>
      </c>
      <c r="Y1309" t="s">
        <v>109</v>
      </c>
    </row>
    <row r="1310" spans="1:25" x14ac:dyDescent="0.25">
      <c r="A1310">
        <v>1309</v>
      </c>
      <c r="B1310">
        <v>61119</v>
      </c>
      <c r="C1310">
        <v>0</v>
      </c>
      <c r="D1310">
        <v>0</v>
      </c>
      <c r="E1310" t="s">
        <v>1618</v>
      </c>
      <c r="F1310" t="s">
        <v>1619</v>
      </c>
      <c r="G1310">
        <v>1</v>
      </c>
      <c r="H1310" s="6">
        <v>40000000</v>
      </c>
      <c r="I1310" s="7">
        <v>45583</v>
      </c>
      <c r="J1310" s="7">
        <v>45583</v>
      </c>
      <c r="K1310">
        <v>15</v>
      </c>
      <c r="L1310" t="s">
        <v>40</v>
      </c>
      <c r="M1310" t="s">
        <v>5</v>
      </c>
      <c r="N1310" t="s">
        <v>41</v>
      </c>
      <c r="O1310" t="s">
        <v>54</v>
      </c>
      <c r="P1310" t="s">
        <v>43</v>
      </c>
      <c r="Q1310">
        <v>3</v>
      </c>
      <c r="R1310">
        <v>12</v>
      </c>
      <c r="S1310">
        <v>0</v>
      </c>
      <c r="U1310">
        <v>6000000</v>
      </c>
      <c r="V1310">
        <v>1200000</v>
      </c>
      <c r="W1310">
        <v>4800000</v>
      </c>
      <c r="X1310">
        <v>0</v>
      </c>
      <c r="Y1310" t="s">
        <v>72</v>
      </c>
    </row>
    <row r="1311" spans="1:25" x14ac:dyDescent="0.25">
      <c r="A1311">
        <v>1310</v>
      </c>
      <c r="B1311">
        <v>61095</v>
      </c>
      <c r="C1311">
        <v>0</v>
      </c>
      <c r="D1311">
        <v>0</v>
      </c>
      <c r="E1311" t="s">
        <v>1056</v>
      </c>
      <c r="F1311" t="s">
        <v>1057</v>
      </c>
      <c r="G1311">
        <v>1</v>
      </c>
      <c r="H1311" s="6">
        <v>64768902</v>
      </c>
      <c r="I1311" s="7">
        <v>45583</v>
      </c>
      <c r="J1311" s="7">
        <v>45583</v>
      </c>
      <c r="K1311">
        <v>15</v>
      </c>
      <c r="L1311" t="s">
        <v>40</v>
      </c>
      <c r="M1311" t="s">
        <v>5</v>
      </c>
      <c r="N1311" t="s">
        <v>41</v>
      </c>
      <c r="O1311" t="s">
        <v>57</v>
      </c>
      <c r="P1311" t="s">
        <v>43</v>
      </c>
      <c r="Q1311">
        <v>0.4</v>
      </c>
      <c r="R1311">
        <v>12.6</v>
      </c>
      <c r="S1311">
        <v>2</v>
      </c>
      <c r="U1311">
        <v>9715335</v>
      </c>
      <c r="V1311">
        <v>259076</v>
      </c>
      <c r="W1311">
        <v>8160882</v>
      </c>
      <c r="X1311">
        <v>1295378</v>
      </c>
      <c r="Y1311" t="s">
        <v>250</v>
      </c>
    </row>
    <row r="1312" spans="1:25" x14ac:dyDescent="0.25">
      <c r="A1312">
        <v>1311</v>
      </c>
      <c r="B1312">
        <v>61120</v>
      </c>
      <c r="C1312">
        <v>0</v>
      </c>
      <c r="D1312">
        <v>0</v>
      </c>
      <c r="E1312" t="s">
        <v>1412</v>
      </c>
      <c r="F1312" t="s">
        <v>1413</v>
      </c>
      <c r="G1312">
        <v>1</v>
      </c>
      <c r="H1312" s="6">
        <v>180000000</v>
      </c>
      <c r="I1312" s="7">
        <v>45583</v>
      </c>
      <c r="J1312" s="7">
        <v>45583</v>
      </c>
      <c r="K1312">
        <v>15</v>
      </c>
      <c r="L1312" t="s">
        <v>40</v>
      </c>
      <c r="M1312" t="s">
        <v>5</v>
      </c>
      <c r="N1312" t="s">
        <v>41</v>
      </c>
      <c r="O1312" t="s">
        <v>54</v>
      </c>
      <c r="P1312" t="s">
        <v>43</v>
      </c>
      <c r="Q1312">
        <v>3</v>
      </c>
      <c r="R1312">
        <v>12</v>
      </c>
      <c r="S1312">
        <v>0</v>
      </c>
      <c r="U1312">
        <v>27000000</v>
      </c>
      <c r="V1312">
        <v>5400000</v>
      </c>
      <c r="W1312">
        <v>21600000</v>
      </c>
      <c r="X1312">
        <v>0</v>
      </c>
      <c r="Y1312" t="s">
        <v>72</v>
      </c>
    </row>
    <row r="1313" spans="1:25" x14ac:dyDescent="0.25">
      <c r="A1313">
        <v>1312</v>
      </c>
      <c r="B1313">
        <v>61104</v>
      </c>
      <c r="C1313">
        <v>0</v>
      </c>
      <c r="D1313">
        <v>0</v>
      </c>
      <c r="E1313" t="s">
        <v>1068</v>
      </c>
      <c r="F1313" t="s">
        <v>1069</v>
      </c>
      <c r="G1313">
        <v>1</v>
      </c>
      <c r="H1313" s="6">
        <v>45000000</v>
      </c>
      <c r="I1313" s="7">
        <v>45583</v>
      </c>
      <c r="J1313" s="7">
        <v>45583</v>
      </c>
      <c r="K1313">
        <v>4</v>
      </c>
      <c r="L1313" t="s">
        <v>40</v>
      </c>
      <c r="M1313" t="s">
        <v>5</v>
      </c>
      <c r="N1313" t="s">
        <v>41</v>
      </c>
      <c r="O1313" t="s">
        <v>77</v>
      </c>
      <c r="P1313" t="s">
        <v>43</v>
      </c>
      <c r="Q1313">
        <v>4</v>
      </c>
      <c r="R1313">
        <v>0</v>
      </c>
      <c r="S1313">
        <v>0</v>
      </c>
      <c r="U1313">
        <v>1800000</v>
      </c>
      <c r="V1313">
        <v>1800000</v>
      </c>
      <c r="W1313">
        <v>0</v>
      </c>
      <c r="X1313">
        <v>0</v>
      </c>
      <c r="Y1313" t="s">
        <v>48</v>
      </c>
    </row>
    <row r="1314" spans="1:25" x14ac:dyDescent="0.25">
      <c r="A1314">
        <v>1313</v>
      </c>
      <c r="B1314">
        <v>61122</v>
      </c>
      <c r="C1314">
        <v>0</v>
      </c>
      <c r="D1314">
        <v>0</v>
      </c>
      <c r="E1314" t="s">
        <v>1620</v>
      </c>
      <c r="F1314" t="s">
        <v>1621</v>
      </c>
      <c r="G1314">
        <v>1</v>
      </c>
      <c r="H1314" s="6">
        <v>1000000</v>
      </c>
      <c r="I1314" s="7">
        <v>45583</v>
      </c>
      <c r="J1314" s="7">
        <v>45583</v>
      </c>
      <c r="K1314">
        <v>15</v>
      </c>
      <c r="L1314" t="s">
        <v>40</v>
      </c>
      <c r="M1314" t="s">
        <v>5</v>
      </c>
      <c r="N1314" t="s">
        <v>41</v>
      </c>
      <c r="O1314" t="s">
        <v>54</v>
      </c>
      <c r="P1314" t="s">
        <v>43</v>
      </c>
      <c r="Q1314">
        <v>3</v>
      </c>
      <c r="R1314">
        <v>12</v>
      </c>
      <c r="S1314">
        <v>0</v>
      </c>
      <c r="U1314">
        <v>150000</v>
      </c>
      <c r="V1314">
        <v>30000</v>
      </c>
      <c r="W1314">
        <v>120000</v>
      </c>
      <c r="X1314">
        <v>0</v>
      </c>
      <c r="Y1314" t="s">
        <v>72</v>
      </c>
    </row>
    <row r="1315" spans="1:25" x14ac:dyDescent="0.25">
      <c r="A1315">
        <v>1314</v>
      </c>
      <c r="B1315">
        <v>61121</v>
      </c>
      <c r="C1315">
        <v>0</v>
      </c>
      <c r="D1315">
        <v>0</v>
      </c>
      <c r="E1315" t="s">
        <v>1622</v>
      </c>
      <c r="F1315" t="s">
        <v>1623</v>
      </c>
      <c r="G1315">
        <v>1</v>
      </c>
      <c r="H1315" s="6">
        <v>1000000</v>
      </c>
      <c r="I1315" s="7">
        <v>45583</v>
      </c>
      <c r="J1315" s="7">
        <v>45583</v>
      </c>
      <c r="K1315">
        <v>15</v>
      </c>
      <c r="L1315" t="s">
        <v>40</v>
      </c>
      <c r="M1315" t="s">
        <v>5</v>
      </c>
      <c r="N1315" t="s">
        <v>41</v>
      </c>
      <c r="O1315" t="s">
        <v>54</v>
      </c>
      <c r="P1315" t="s">
        <v>43</v>
      </c>
      <c r="Q1315">
        <v>3</v>
      </c>
      <c r="R1315">
        <v>12</v>
      </c>
      <c r="S1315">
        <v>0</v>
      </c>
      <c r="U1315">
        <v>150000</v>
      </c>
      <c r="V1315">
        <v>30000</v>
      </c>
      <c r="W1315">
        <v>120000</v>
      </c>
      <c r="X1315">
        <v>0</v>
      </c>
      <c r="Y1315" t="s">
        <v>72</v>
      </c>
    </row>
    <row r="1316" spans="1:25" x14ac:dyDescent="0.25">
      <c r="A1316">
        <v>1315</v>
      </c>
      <c r="B1316">
        <v>61106</v>
      </c>
      <c r="C1316">
        <v>0</v>
      </c>
      <c r="D1316">
        <v>0</v>
      </c>
      <c r="E1316" t="s">
        <v>1260</v>
      </c>
      <c r="F1316" t="s">
        <v>1261</v>
      </c>
      <c r="G1316">
        <v>1</v>
      </c>
      <c r="H1316" s="6">
        <v>1100037</v>
      </c>
      <c r="I1316" s="7">
        <v>45583</v>
      </c>
      <c r="J1316" s="7">
        <v>45583</v>
      </c>
      <c r="K1316">
        <v>15</v>
      </c>
      <c r="L1316" t="s">
        <v>40</v>
      </c>
      <c r="M1316" t="s">
        <v>9</v>
      </c>
      <c r="N1316" t="s">
        <v>41</v>
      </c>
      <c r="O1316" t="s">
        <v>42</v>
      </c>
      <c r="P1316" t="s">
        <v>43</v>
      </c>
      <c r="Q1316">
        <v>5</v>
      </c>
      <c r="R1316">
        <v>10</v>
      </c>
      <c r="S1316">
        <v>0</v>
      </c>
      <c r="U1316">
        <v>165006</v>
      </c>
      <c r="V1316">
        <v>55002</v>
      </c>
      <c r="W1316">
        <v>110004</v>
      </c>
      <c r="X1316">
        <v>0</v>
      </c>
      <c r="Y1316" t="s">
        <v>44</v>
      </c>
    </row>
    <row r="1317" spans="1:25" x14ac:dyDescent="0.25">
      <c r="A1317">
        <v>1316</v>
      </c>
      <c r="B1317">
        <v>61105</v>
      </c>
      <c r="C1317">
        <v>0</v>
      </c>
      <c r="D1317">
        <v>0</v>
      </c>
      <c r="E1317" t="s">
        <v>1258</v>
      </c>
      <c r="F1317" t="s">
        <v>1259</v>
      </c>
      <c r="G1317">
        <v>1</v>
      </c>
      <c r="H1317" s="6">
        <v>559737</v>
      </c>
      <c r="I1317" s="7">
        <v>45583</v>
      </c>
      <c r="J1317" s="7">
        <v>45583</v>
      </c>
      <c r="K1317">
        <v>15</v>
      </c>
      <c r="L1317" t="s">
        <v>40</v>
      </c>
      <c r="M1317" t="s">
        <v>9</v>
      </c>
      <c r="N1317" t="s">
        <v>41</v>
      </c>
      <c r="O1317" t="s">
        <v>42</v>
      </c>
      <c r="P1317" t="s">
        <v>43</v>
      </c>
      <c r="Q1317">
        <v>5</v>
      </c>
      <c r="R1317">
        <v>10</v>
      </c>
      <c r="S1317">
        <v>0</v>
      </c>
      <c r="U1317">
        <v>83961</v>
      </c>
      <c r="V1317">
        <v>27987</v>
      </c>
      <c r="W1317">
        <v>55974</v>
      </c>
      <c r="X1317">
        <v>0</v>
      </c>
      <c r="Y1317" t="s">
        <v>44</v>
      </c>
    </row>
    <row r="1318" spans="1:25" x14ac:dyDescent="0.25">
      <c r="A1318">
        <v>1317</v>
      </c>
      <c r="B1318">
        <v>61086</v>
      </c>
      <c r="C1318">
        <v>0</v>
      </c>
      <c r="D1318">
        <v>0</v>
      </c>
      <c r="E1318" t="s">
        <v>1414</v>
      </c>
      <c r="F1318" t="s">
        <v>1415</v>
      </c>
      <c r="G1318">
        <v>1</v>
      </c>
      <c r="H1318" s="6">
        <v>22000000</v>
      </c>
      <c r="I1318" s="7">
        <v>45582</v>
      </c>
      <c r="J1318" s="7">
        <v>45582</v>
      </c>
      <c r="K1318">
        <v>9</v>
      </c>
      <c r="L1318" t="s">
        <v>40</v>
      </c>
      <c r="M1318" t="s">
        <v>9</v>
      </c>
      <c r="N1318" t="s">
        <v>41</v>
      </c>
      <c r="O1318" t="s">
        <v>42</v>
      </c>
      <c r="P1318" t="s">
        <v>43</v>
      </c>
      <c r="Q1318">
        <v>9</v>
      </c>
      <c r="R1318">
        <v>0</v>
      </c>
      <c r="S1318">
        <v>0</v>
      </c>
      <c r="U1318">
        <v>1980000</v>
      </c>
      <c r="V1318">
        <v>1980000</v>
      </c>
      <c r="W1318">
        <v>0</v>
      </c>
      <c r="X1318">
        <v>0</v>
      </c>
      <c r="Y1318" t="s">
        <v>67</v>
      </c>
    </row>
    <row r="1319" spans="1:25" x14ac:dyDescent="0.25">
      <c r="A1319">
        <v>1318</v>
      </c>
      <c r="B1319">
        <v>61075</v>
      </c>
      <c r="C1319">
        <v>0</v>
      </c>
      <c r="D1319">
        <v>0</v>
      </c>
      <c r="E1319" t="s">
        <v>1488</v>
      </c>
      <c r="F1319" t="s">
        <v>1489</v>
      </c>
      <c r="G1319">
        <v>1</v>
      </c>
      <c r="H1319" s="6">
        <v>10000000</v>
      </c>
      <c r="I1319" s="7">
        <v>45582</v>
      </c>
      <c r="J1319" s="7">
        <v>45582</v>
      </c>
      <c r="K1319">
        <v>15</v>
      </c>
      <c r="L1319" t="s">
        <v>40</v>
      </c>
      <c r="M1319" t="s">
        <v>5</v>
      </c>
      <c r="N1319" t="s">
        <v>41</v>
      </c>
      <c r="O1319" t="s">
        <v>47</v>
      </c>
      <c r="P1319" t="s">
        <v>43</v>
      </c>
      <c r="Q1319">
        <v>6</v>
      </c>
      <c r="R1319">
        <v>9</v>
      </c>
      <c r="S1319">
        <v>0</v>
      </c>
      <c r="U1319">
        <v>1500000</v>
      </c>
      <c r="V1319">
        <v>600000</v>
      </c>
      <c r="W1319">
        <v>900000</v>
      </c>
      <c r="X1319">
        <v>0</v>
      </c>
      <c r="Y1319" t="s">
        <v>48</v>
      </c>
    </row>
    <row r="1320" spans="1:25" x14ac:dyDescent="0.25">
      <c r="A1320">
        <v>1319</v>
      </c>
      <c r="B1320">
        <v>61087</v>
      </c>
      <c r="C1320">
        <v>0</v>
      </c>
      <c r="D1320">
        <v>0</v>
      </c>
      <c r="E1320" t="s">
        <v>1588</v>
      </c>
      <c r="F1320" t="s">
        <v>1589</v>
      </c>
      <c r="G1320">
        <v>1</v>
      </c>
      <c r="H1320" s="6">
        <v>1850000</v>
      </c>
      <c r="I1320" s="7">
        <v>45582</v>
      </c>
      <c r="J1320" s="7">
        <v>45582</v>
      </c>
      <c r="K1320">
        <v>9</v>
      </c>
      <c r="L1320" t="s">
        <v>40</v>
      </c>
      <c r="M1320" t="s">
        <v>5</v>
      </c>
      <c r="N1320" t="s">
        <v>41</v>
      </c>
      <c r="O1320" t="s">
        <v>47</v>
      </c>
      <c r="P1320" t="s">
        <v>43</v>
      </c>
      <c r="Q1320">
        <v>9</v>
      </c>
      <c r="R1320">
        <v>0</v>
      </c>
      <c r="S1320">
        <v>0</v>
      </c>
      <c r="U1320">
        <v>166500</v>
      </c>
      <c r="V1320">
        <v>166500</v>
      </c>
      <c r="W1320">
        <v>0</v>
      </c>
      <c r="X1320">
        <v>0</v>
      </c>
      <c r="Y1320" t="s">
        <v>48</v>
      </c>
    </row>
    <row r="1321" spans="1:25" x14ac:dyDescent="0.25">
      <c r="A1321">
        <v>1320</v>
      </c>
      <c r="B1321">
        <v>61088</v>
      </c>
      <c r="C1321">
        <v>0</v>
      </c>
      <c r="D1321">
        <v>0</v>
      </c>
      <c r="E1321" t="s">
        <v>1473</v>
      </c>
      <c r="F1321" t="s">
        <v>1474</v>
      </c>
      <c r="G1321">
        <v>1</v>
      </c>
      <c r="H1321" s="6">
        <v>10421</v>
      </c>
      <c r="I1321" s="7">
        <v>45582</v>
      </c>
      <c r="J1321" s="7">
        <v>45582</v>
      </c>
      <c r="K1321">
        <v>5</v>
      </c>
      <c r="L1321" t="s">
        <v>40</v>
      </c>
      <c r="M1321" t="s">
        <v>6</v>
      </c>
      <c r="N1321" t="s">
        <v>41</v>
      </c>
      <c r="O1321" t="s">
        <v>64</v>
      </c>
      <c r="P1321" t="s">
        <v>43</v>
      </c>
      <c r="Q1321">
        <v>5</v>
      </c>
      <c r="R1321">
        <v>0</v>
      </c>
      <c r="S1321">
        <v>0</v>
      </c>
      <c r="U1321">
        <v>521</v>
      </c>
      <c r="V1321">
        <v>521</v>
      </c>
      <c r="W1321">
        <v>0</v>
      </c>
      <c r="X1321">
        <v>0</v>
      </c>
      <c r="Y1321" t="s">
        <v>44</v>
      </c>
    </row>
    <row r="1322" spans="1:25" x14ac:dyDescent="0.25">
      <c r="A1322">
        <v>1321</v>
      </c>
      <c r="B1322">
        <v>61072</v>
      </c>
      <c r="C1322">
        <v>0</v>
      </c>
      <c r="D1322">
        <v>0</v>
      </c>
      <c r="E1322" t="s">
        <v>1496</v>
      </c>
      <c r="F1322" t="s">
        <v>1497</v>
      </c>
      <c r="G1322">
        <v>1</v>
      </c>
      <c r="H1322" s="6">
        <v>1581176</v>
      </c>
      <c r="I1322" s="7">
        <v>45582</v>
      </c>
      <c r="J1322" s="7">
        <v>45582</v>
      </c>
      <c r="K1322">
        <v>15</v>
      </c>
      <c r="L1322" t="s">
        <v>40</v>
      </c>
      <c r="M1322" t="s">
        <v>1</v>
      </c>
      <c r="N1322" t="s">
        <v>41</v>
      </c>
      <c r="O1322" t="s">
        <v>87</v>
      </c>
      <c r="P1322" t="s">
        <v>43</v>
      </c>
      <c r="Q1322">
        <v>15</v>
      </c>
      <c r="R1322">
        <v>0</v>
      </c>
      <c r="S1322">
        <v>0</v>
      </c>
      <c r="U1322">
        <v>237176</v>
      </c>
      <c r="V1322">
        <v>237176</v>
      </c>
      <c r="W1322">
        <v>0</v>
      </c>
      <c r="X1322">
        <v>0</v>
      </c>
      <c r="Y1322" t="s">
        <v>437</v>
      </c>
    </row>
    <row r="1323" spans="1:25" x14ac:dyDescent="0.25">
      <c r="A1323">
        <v>1322</v>
      </c>
      <c r="B1323">
        <v>61074</v>
      </c>
      <c r="C1323">
        <v>0</v>
      </c>
      <c r="D1323">
        <v>0</v>
      </c>
      <c r="E1323" t="s">
        <v>995</v>
      </c>
      <c r="F1323" t="s">
        <v>996</v>
      </c>
      <c r="G1323">
        <v>1</v>
      </c>
      <c r="H1323" s="6">
        <v>5000000</v>
      </c>
      <c r="I1323" s="7">
        <v>45582</v>
      </c>
      <c r="J1323" s="7">
        <v>45582</v>
      </c>
      <c r="K1323">
        <v>6</v>
      </c>
      <c r="L1323" t="s">
        <v>40</v>
      </c>
      <c r="M1323" t="s">
        <v>5</v>
      </c>
      <c r="N1323" t="s">
        <v>41</v>
      </c>
      <c r="O1323" t="s">
        <v>47</v>
      </c>
      <c r="P1323" t="s">
        <v>43</v>
      </c>
      <c r="Q1323">
        <v>6</v>
      </c>
      <c r="R1323">
        <v>0</v>
      </c>
      <c r="S1323">
        <v>0</v>
      </c>
      <c r="U1323">
        <v>300000</v>
      </c>
      <c r="V1323">
        <v>300000</v>
      </c>
      <c r="W1323">
        <v>0</v>
      </c>
      <c r="X1323">
        <v>0</v>
      </c>
      <c r="Y1323" t="s">
        <v>109</v>
      </c>
    </row>
    <row r="1324" spans="1:25" x14ac:dyDescent="0.25">
      <c r="A1324">
        <v>1323</v>
      </c>
      <c r="B1324">
        <v>61073</v>
      </c>
      <c r="C1324">
        <v>0</v>
      </c>
      <c r="D1324">
        <v>0</v>
      </c>
      <c r="E1324" t="s">
        <v>834</v>
      </c>
      <c r="F1324" t="s">
        <v>835</v>
      </c>
      <c r="G1324">
        <v>1</v>
      </c>
      <c r="H1324" s="6">
        <v>3469420</v>
      </c>
      <c r="I1324" s="7">
        <v>45582</v>
      </c>
      <c r="J1324" s="7">
        <v>45582</v>
      </c>
      <c r="K1324">
        <v>15</v>
      </c>
      <c r="L1324" t="s">
        <v>40</v>
      </c>
      <c r="M1324" t="s">
        <v>5</v>
      </c>
      <c r="N1324" t="s">
        <v>41</v>
      </c>
      <c r="O1324" t="s">
        <v>57</v>
      </c>
      <c r="P1324" t="s">
        <v>43</v>
      </c>
      <c r="Q1324">
        <v>5</v>
      </c>
      <c r="R1324">
        <v>10</v>
      </c>
      <c r="S1324">
        <v>0</v>
      </c>
      <c r="U1324">
        <v>520413</v>
      </c>
      <c r="V1324">
        <v>173471</v>
      </c>
      <c r="W1324">
        <v>346942</v>
      </c>
      <c r="X1324">
        <v>0</v>
      </c>
      <c r="Y1324" t="s">
        <v>94</v>
      </c>
    </row>
    <row r="1325" spans="1:25" x14ac:dyDescent="0.25">
      <c r="A1325">
        <v>1324</v>
      </c>
      <c r="B1325">
        <v>61071</v>
      </c>
      <c r="C1325">
        <v>0</v>
      </c>
      <c r="D1325">
        <v>0</v>
      </c>
      <c r="E1325" t="s">
        <v>848</v>
      </c>
      <c r="F1325" t="s">
        <v>849</v>
      </c>
      <c r="G1325">
        <v>1</v>
      </c>
      <c r="H1325" s="6">
        <v>835979</v>
      </c>
      <c r="I1325" s="7">
        <v>45582</v>
      </c>
      <c r="J1325" s="7">
        <v>45582</v>
      </c>
      <c r="K1325">
        <v>15</v>
      </c>
      <c r="L1325" t="s">
        <v>40</v>
      </c>
      <c r="M1325" t="s">
        <v>5</v>
      </c>
      <c r="N1325" t="s">
        <v>41</v>
      </c>
      <c r="O1325" t="s">
        <v>47</v>
      </c>
      <c r="P1325" t="s">
        <v>43</v>
      </c>
      <c r="Q1325">
        <v>4</v>
      </c>
      <c r="R1325">
        <v>11</v>
      </c>
      <c r="S1325">
        <v>0</v>
      </c>
      <c r="U1325">
        <v>125397</v>
      </c>
      <c r="V1325">
        <v>33439</v>
      </c>
      <c r="W1325">
        <v>91958</v>
      </c>
      <c r="X1325">
        <v>0</v>
      </c>
      <c r="Y1325" t="s">
        <v>109</v>
      </c>
    </row>
    <row r="1326" spans="1:25" x14ac:dyDescent="0.25">
      <c r="A1326">
        <v>1325</v>
      </c>
      <c r="B1326">
        <v>61085</v>
      </c>
      <c r="C1326">
        <v>0</v>
      </c>
      <c r="D1326">
        <v>0</v>
      </c>
      <c r="E1326" t="s">
        <v>1514</v>
      </c>
      <c r="F1326" t="s">
        <v>1515</v>
      </c>
      <c r="G1326">
        <v>1</v>
      </c>
      <c r="H1326" s="6">
        <v>14894</v>
      </c>
      <c r="I1326" s="7">
        <v>45581</v>
      </c>
      <c r="J1326" s="7">
        <v>45581</v>
      </c>
      <c r="K1326">
        <v>6</v>
      </c>
      <c r="L1326" t="s">
        <v>40</v>
      </c>
      <c r="M1326" t="s">
        <v>7</v>
      </c>
      <c r="N1326" t="s">
        <v>41</v>
      </c>
      <c r="O1326" t="s">
        <v>64</v>
      </c>
      <c r="P1326" t="s">
        <v>43</v>
      </c>
      <c r="Q1326">
        <v>6</v>
      </c>
      <c r="R1326">
        <v>0</v>
      </c>
      <c r="S1326">
        <v>0</v>
      </c>
      <c r="U1326">
        <v>894</v>
      </c>
      <c r="V1326">
        <v>894</v>
      </c>
      <c r="W1326">
        <v>0</v>
      </c>
      <c r="X1326">
        <v>0</v>
      </c>
      <c r="Y1326" t="s">
        <v>81</v>
      </c>
    </row>
    <row r="1327" spans="1:25" x14ac:dyDescent="0.25">
      <c r="A1327">
        <v>1326</v>
      </c>
      <c r="B1327">
        <v>61063</v>
      </c>
      <c r="C1327">
        <v>0</v>
      </c>
      <c r="D1327">
        <v>0</v>
      </c>
      <c r="E1327" t="s">
        <v>836</v>
      </c>
      <c r="F1327" t="s">
        <v>837</v>
      </c>
      <c r="G1327">
        <v>1</v>
      </c>
      <c r="H1327" s="6">
        <v>3016236</v>
      </c>
      <c r="I1327" s="7">
        <v>45581</v>
      </c>
      <c r="J1327" s="7">
        <v>45581</v>
      </c>
      <c r="K1327">
        <v>15</v>
      </c>
      <c r="L1327" t="s">
        <v>40</v>
      </c>
      <c r="M1327" t="s">
        <v>5</v>
      </c>
      <c r="N1327" t="s">
        <v>41</v>
      </c>
      <c r="O1327" t="s">
        <v>47</v>
      </c>
      <c r="P1327" t="s">
        <v>43</v>
      </c>
      <c r="Q1327">
        <v>4</v>
      </c>
      <c r="R1327">
        <v>11</v>
      </c>
      <c r="S1327">
        <v>0</v>
      </c>
      <c r="U1327">
        <v>452435</v>
      </c>
      <c r="V1327">
        <v>120649</v>
      </c>
      <c r="W1327">
        <v>331786</v>
      </c>
      <c r="X1327">
        <v>0</v>
      </c>
      <c r="Y1327" t="s">
        <v>109</v>
      </c>
    </row>
    <row r="1328" spans="1:25" x14ac:dyDescent="0.25">
      <c r="A1328">
        <v>1327</v>
      </c>
      <c r="B1328">
        <v>61064</v>
      </c>
      <c r="C1328">
        <v>0</v>
      </c>
      <c r="D1328">
        <v>0</v>
      </c>
      <c r="E1328" t="s">
        <v>836</v>
      </c>
      <c r="F1328" t="s">
        <v>837</v>
      </c>
      <c r="G1328">
        <v>1</v>
      </c>
      <c r="H1328" s="6">
        <v>2921839</v>
      </c>
      <c r="I1328" s="7">
        <v>45581</v>
      </c>
      <c r="J1328" s="7">
        <v>45581</v>
      </c>
      <c r="K1328">
        <v>15</v>
      </c>
      <c r="L1328" t="s">
        <v>40</v>
      </c>
      <c r="M1328" t="s">
        <v>5</v>
      </c>
      <c r="N1328" t="s">
        <v>41</v>
      </c>
      <c r="O1328" t="s">
        <v>47</v>
      </c>
      <c r="P1328" t="s">
        <v>43</v>
      </c>
      <c r="Q1328">
        <v>4</v>
      </c>
      <c r="R1328">
        <v>11</v>
      </c>
      <c r="S1328">
        <v>0</v>
      </c>
      <c r="U1328">
        <v>438276</v>
      </c>
      <c r="V1328">
        <v>116874</v>
      </c>
      <c r="W1328">
        <v>321402</v>
      </c>
      <c r="X1328">
        <v>0</v>
      </c>
      <c r="Y1328" t="s">
        <v>109</v>
      </c>
    </row>
    <row r="1329" spans="1:25" x14ac:dyDescent="0.25">
      <c r="A1329">
        <v>1328</v>
      </c>
      <c r="B1329">
        <v>61066</v>
      </c>
      <c r="C1329">
        <v>0</v>
      </c>
      <c r="D1329">
        <v>0</v>
      </c>
      <c r="E1329" t="s">
        <v>1624</v>
      </c>
      <c r="F1329" t="s">
        <v>1625</v>
      </c>
      <c r="G1329">
        <v>1</v>
      </c>
      <c r="H1329" s="6">
        <v>1000000</v>
      </c>
      <c r="I1329" s="7">
        <v>45581</v>
      </c>
      <c r="J1329" s="7">
        <v>45581</v>
      </c>
      <c r="K1329">
        <v>15</v>
      </c>
      <c r="L1329" t="s">
        <v>40</v>
      </c>
      <c r="M1329" t="s">
        <v>5</v>
      </c>
      <c r="N1329" t="s">
        <v>41</v>
      </c>
      <c r="O1329" t="s">
        <v>57</v>
      </c>
      <c r="P1329" t="s">
        <v>43</v>
      </c>
      <c r="Q1329">
        <v>15</v>
      </c>
      <c r="R1329">
        <v>0</v>
      </c>
      <c r="S1329">
        <v>0</v>
      </c>
      <c r="U1329">
        <v>150000</v>
      </c>
      <c r="V1329">
        <v>150000</v>
      </c>
      <c r="W1329">
        <v>0</v>
      </c>
      <c r="X1329">
        <v>0</v>
      </c>
      <c r="Y1329" t="s">
        <v>67</v>
      </c>
    </row>
    <row r="1330" spans="1:25" x14ac:dyDescent="0.25">
      <c r="A1330">
        <v>1329</v>
      </c>
      <c r="B1330">
        <v>61067</v>
      </c>
      <c r="C1330">
        <v>0</v>
      </c>
      <c r="D1330">
        <v>0</v>
      </c>
      <c r="E1330" t="s">
        <v>1626</v>
      </c>
      <c r="F1330" t="s">
        <v>1627</v>
      </c>
      <c r="G1330">
        <v>1</v>
      </c>
      <c r="H1330" s="6">
        <v>4000000</v>
      </c>
      <c r="I1330" s="7">
        <v>45581</v>
      </c>
      <c r="J1330" s="7">
        <v>45581</v>
      </c>
      <c r="K1330">
        <v>8</v>
      </c>
      <c r="L1330" t="s">
        <v>40</v>
      </c>
      <c r="M1330" t="s">
        <v>5</v>
      </c>
      <c r="N1330" t="s">
        <v>41</v>
      </c>
      <c r="O1330" t="s">
        <v>54</v>
      </c>
      <c r="P1330" t="s">
        <v>43</v>
      </c>
      <c r="Q1330">
        <v>8</v>
      </c>
      <c r="R1330">
        <v>0</v>
      </c>
      <c r="S1330">
        <v>0</v>
      </c>
      <c r="U1330">
        <v>320000</v>
      </c>
      <c r="V1330">
        <v>320000</v>
      </c>
      <c r="W1330">
        <v>0</v>
      </c>
      <c r="X1330">
        <v>0</v>
      </c>
      <c r="Y1330" t="s">
        <v>444</v>
      </c>
    </row>
    <row r="1331" spans="1:25" x14ac:dyDescent="0.25">
      <c r="A1331">
        <v>1330</v>
      </c>
      <c r="B1331">
        <v>61062</v>
      </c>
      <c r="C1331">
        <v>0</v>
      </c>
      <c r="D1331">
        <v>0</v>
      </c>
      <c r="E1331" t="s">
        <v>1430</v>
      </c>
      <c r="F1331" t="s">
        <v>1431</v>
      </c>
      <c r="G1331">
        <v>1</v>
      </c>
      <c r="H1331" s="6">
        <v>4500000</v>
      </c>
      <c r="I1331" s="7">
        <v>45581</v>
      </c>
      <c r="J1331" s="7">
        <v>45581</v>
      </c>
      <c r="K1331">
        <v>9</v>
      </c>
      <c r="L1331" t="s">
        <v>40</v>
      </c>
      <c r="M1331" t="s">
        <v>9</v>
      </c>
      <c r="N1331" t="s">
        <v>41</v>
      </c>
      <c r="O1331" t="s">
        <v>42</v>
      </c>
      <c r="P1331" t="s">
        <v>43</v>
      </c>
      <c r="Q1331">
        <v>9</v>
      </c>
      <c r="R1331">
        <v>0</v>
      </c>
      <c r="S1331">
        <v>0</v>
      </c>
      <c r="U1331">
        <v>405000</v>
      </c>
      <c r="V1331">
        <v>405000</v>
      </c>
      <c r="W1331">
        <v>0</v>
      </c>
      <c r="X1331">
        <v>0</v>
      </c>
      <c r="Y1331" t="s">
        <v>67</v>
      </c>
    </row>
    <row r="1332" spans="1:25" x14ac:dyDescent="0.25">
      <c r="A1332">
        <v>1331</v>
      </c>
      <c r="B1332">
        <v>61065</v>
      </c>
      <c r="C1332">
        <v>0</v>
      </c>
      <c r="D1332">
        <v>0</v>
      </c>
      <c r="E1332" t="s">
        <v>1438</v>
      </c>
      <c r="F1332" t="s">
        <v>1439</v>
      </c>
      <c r="G1332">
        <v>1</v>
      </c>
      <c r="H1332" s="6">
        <v>44444444</v>
      </c>
      <c r="I1332" s="7">
        <v>45581</v>
      </c>
      <c r="J1332" s="7">
        <v>45581</v>
      </c>
      <c r="K1332" t="s">
        <v>1440</v>
      </c>
      <c r="L1332" t="s">
        <v>40</v>
      </c>
      <c r="M1332" t="s">
        <v>5</v>
      </c>
      <c r="N1332" t="s">
        <v>41</v>
      </c>
      <c r="O1332" t="s">
        <v>47</v>
      </c>
      <c r="P1332" t="s">
        <v>43</v>
      </c>
      <c r="Q1332">
        <v>0.6</v>
      </c>
      <c r="R1332">
        <v>3.7</v>
      </c>
      <c r="S1332">
        <v>0</v>
      </c>
      <c r="U1332">
        <v>1911111</v>
      </c>
      <c r="V1332">
        <v>266667</v>
      </c>
      <c r="W1332">
        <v>1644444</v>
      </c>
      <c r="X1332">
        <v>0</v>
      </c>
      <c r="Y1332" t="s">
        <v>250</v>
      </c>
    </row>
    <row r="1333" spans="1:25" x14ac:dyDescent="0.25">
      <c r="A1333">
        <v>1332</v>
      </c>
      <c r="B1333">
        <v>61026</v>
      </c>
      <c r="C1333">
        <v>0</v>
      </c>
      <c r="D1333">
        <v>0</v>
      </c>
      <c r="E1333" t="s">
        <v>1376</v>
      </c>
      <c r="F1333" t="s">
        <v>1377</v>
      </c>
      <c r="G1333">
        <v>1</v>
      </c>
      <c r="H1333" s="6">
        <v>6100757</v>
      </c>
      <c r="I1333" s="7">
        <v>45580</v>
      </c>
      <c r="J1333" s="7">
        <v>45580</v>
      </c>
      <c r="K1333" t="s">
        <v>1371</v>
      </c>
      <c r="L1333" t="s">
        <v>40</v>
      </c>
      <c r="M1333" t="s">
        <v>5</v>
      </c>
      <c r="N1333" t="s">
        <v>41</v>
      </c>
      <c r="O1333" t="s">
        <v>77</v>
      </c>
      <c r="P1333" t="s">
        <v>43</v>
      </c>
      <c r="Q1333">
        <v>6</v>
      </c>
      <c r="R1333">
        <v>3.4</v>
      </c>
      <c r="S1333">
        <v>0</v>
      </c>
      <c r="U1333">
        <v>573471</v>
      </c>
      <c r="V1333">
        <v>366045</v>
      </c>
      <c r="W1333">
        <v>207426</v>
      </c>
      <c r="X1333">
        <v>0</v>
      </c>
      <c r="Y1333" t="s">
        <v>48</v>
      </c>
    </row>
    <row r="1334" spans="1:25" x14ac:dyDescent="0.25">
      <c r="A1334">
        <v>1333</v>
      </c>
      <c r="B1334">
        <v>61048</v>
      </c>
      <c r="C1334">
        <v>0</v>
      </c>
      <c r="D1334">
        <v>0</v>
      </c>
      <c r="E1334" t="s">
        <v>873</v>
      </c>
      <c r="F1334" t="s">
        <v>874</v>
      </c>
      <c r="G1334">
        <v>1</v>
      </c>
      <c r="H1334" s="6">
        <v>3566529</v>
      </c>
      <c r="I1334" s="7">
        <v>45580</v>
      </c>
      <c r="J1334" s="7">
        <v>45580</v>
      </c>
      <c r="K1334">
        <v>15</v>
      </c>
      <c r="L1334" t="s">
        <v>40</v>
      </c>
      <c r="M1334" t="s">
        <v>5</v>
      </c>
      <c r="N1334" t="s">
        <v>41</v>
      </c>
      <c r="O1334" t="s">
        <v>47</v>
      </c>
      <c r="P1334" t="s">
        <v>43</v>
      </c>
      <c r="Q1334">
        <v>4</v>
      </c>
      <c r="R1334">
        <v>11</v>
      </c>
      <c r="S1334">
        <v>0</v>
      </c>
      <c r="U1334">
        <v>534979</v>
      </c>
      <c r="V1334">
        <v>142661</v>
      </c>
      <c r="W1334">
        <v>392318</v>
      </c>
      <c r="X1334">
        <v>0</v>
      </c>
      <c r="Y1334" t="s">
        <v>109</v>
      </c>
    </row>
    <row r="1335" spans="1:25" x14ac:dyDescent="0.25">
      <c r="A1335">
        <v>1334</v>
      </c>
      <c r="B1335">
        <v>61049</v>
      </c>
      <c r="C1335">
        <v>0</v>
      </c>
      <c r="D1335">
        <v>0</v>
      </c>
      <c r="E1335" t="s">
        <v>873</v>
      </c>
      <c r="F1335" t="s">
        <v>874</v>
      </c>
      <c r="G1335">
        <v>1</v>
      </c>
      <c r="H1335" s="6">
        <v>3531877</v>
      </c>
      <c r="I1335" s="7">
        <v>45580</v>
      </c>
      <c r="J1335" s="7">
        <v>45580</v>
      </c>
      <c r="K1335">
        <v>15</v>
      </c>
      <c r="L1335" t="s">
        <v>40</v>
      </c>
      <c r="M1335" t="s">
        <v>5</v>
      </c>
      <c r="N1335" t="s">
        <v>41</v>
      </c>
      <c r="O1335" t="s">
        <v>47</v>
      </c>
      <c r="P1335" t="s">
        <v>43</v>
      </c>
      <c r="Q1335">
        <v>4</v>
      </c>
      <c r="R1335">
        <v>11</v>
      </c>
      <c r="S1335">
        <v>0</v>
      </c>
      <c r="U1335">
        <v>529782</v>
      </c>
      <c r="V1335">
        <v>141275</v>
      </c>
      <c r="W1335">
        <v>388506</v>
      </c>
      <c r="X1335">
        <v>0</v>
      </c>
      <c r="Y1335" t="s">
        <v>109</v>
      </c>
    </row>
    <row r="1336" spans="1:25" x14ac:dyDescent="0.25">
      <c r="A1336">
        <v>1335</v>
      </c>
      <c r="B1336">
        <v>61042</v>
      </c>
      <c r="C1336">
        <v>0</v>
      </c>
      <c r="D1336">
        <v>0</v>
      </c>
      <c r="E1336" t="s">
        <v>871</v>
      </c>
      <c r="F1336" t="s">
        <v>872</v>
      </c>
      <c r="G1336">
        <v>1</v>
      </c>
      <c r="H1336" s="6">
        <v>90000000</v>
      </c>
      <c r="I1336" s="7">
        <v>45580</v>
      </c>
      <c r="J1336" s="7">
        <v>45580</v>
      </c>
      <c r="K1336">
        <v>15</v>
      </c>
      <c r="L1336" t="s">
        <v>40</v>
      </c>
      <c r="M1336" t="s">
        <v>5</v>
      </c>
      <c r="N1336" t="s">
        <v>41</v>
      </c>
      <c r="O1336" t="s">
        <v>54</v>
      </c>
      <c r="P1336" t="s">
        <v>43</v>
      </c>
      <c r="Q1336">
        <v>5</v>
      </c>
      <c r="R1336">
        <v>10</v>
      </c>
      <c r="S1336">
        <v>0</v>
      </c>
      <c r="U1336">
        <v>13500000</v>
      </c>
      <c r="V1336">
        <v>4500000</v>
      </c>
      <c r="W1336">
        <v>9000000</v>
      </c>
      <c r="X1336">
        <v>0</v>
      </c>
      <c r="Y1336" t="s">
        <v>48</v>
      </c>
    </row>
    <row r="1337" spans="1:25" x14ac:dyDescent="0.25">
      <c r="A1337">
        <v>1336</v>
      </c>
      <c r="B1337">
        <v>61037</v>
      </c>
      <c r="C1337">
        <v>0</v>
      </c>
      <c r="D1337">
        <v>0</v>
      </c>
      <c r="E1337" t="s">
        <v>1628</v>
      </c>
      <c r="F1337" t="s">
        <v>1629</v>
      </c>
      <c r="G1337">
        <v>1</v>
      </c>
      <c r="H1337" s="6">
        <v>794839</v>
      </c>
      <c r="I1337" s="7">
        <v>45580</v>
      </c>
      <c r="J1337" s="7">
        <v>45580</v>
      </c>
      <c r="K1337">
        <v>7</v>
      </c>
      <c r="L1337" t="s">
        <v>40</v>
      </c>
      <c r="M1337" t="s">
        <v>5</v>
      </c>
      <c r="N1337" t="s">
        <v>41</v>
      </c>
      <c r="O1337" t="s">
        <v>47</v>
      </c>
      <c r="P1337" t="s">
        <v>43</v>
      </c>
      <c r="Q1337">
        <v>7</v>
      </c>
      <c r="R1337">
        <v>0</v>
      </c>
      <c r="S1337">
        <v>0</v>
      </c>
      <c r="U1337">
        <v>55639</v>
      </c>
      <c r="V1337">
        <v>55639</v>
      </c>
      <c r="W1337">
        <v>0</v>
      </c>
      <c r="X1337">
        <v>0</v>
      </c>
      <c r="Y1337" t="s">
        <v>229</v>
      </c>
    </row>
    <row r="1338" spans="1:25" x14ac:dyDescent="0.25">
      <c r="A1338">
        <v>1337</v>
      </c>
      <c r="B1338">
        <v>61043</v>
      </c>
      <c r="C1338">
        <v>0</v>
      </c>
      <c r="D1338">
        <v>0</v>
      </c>
      <c r="E1338" t="s">
        <v>1011</v>
      </c>
      <c r="F1338" t="s">
        <v>1012</v>
      </c>
      <c r="G1338">
        <v>1</v>
      </c>
      <c r="H1338" s="6">
        <v>9711410</v>
      </c>
      <c r="I1338" s="7">
        <v>45580</v>
      </c>
      <c r="J1338" s="7">
        <v>45580</v>
      </c>
      <c r="K1338">
        <v>12</v>
      </c>
      <c r="L1338" t="s">
        <v>40</v>
      </c>
      <c r="M1338" t="s">
        <v>5</v>
      </c>
      <c r="N1338" t="s">
        <v>41</v>
      </c>
      <c r="O1338" t="s">
        <v>77</v>
      </c>
      <c r="P1338" t="s">
        <v>43</v>
      </c>
      <c r="Q1338">
        <v>12</v>
      </c>
      <c r="R1338">
        <v>0</v>
      </c>
      <c r="S1338">
        <v>0</v>
      </c>
      <c r="U1338">
        <v>1165369</v>
      </c>
      <c r="V1338">
        <v>1165369</v>
      </c>
      <c r="W1338">
        <v>0</v>
      </c>
      <c r="X1338">
        <v>0</v>
      </c>
      <c r="Y1338" t="s">
        <v>437</v>
      </c>
    </row>
    <row r="1339" spans="1:25" x14ac:dyDescent="0.25">
      <c r="A1339">
        <v>1338</v>
      </c>
      <c r="B1339">
        <v>61036</v>
      </c>
      <c r="C1339">
        <v>0</v>
      </c>
      <c r="D1339">
        <v>0</v>
      </c>
      <c r="E1339" t="s">
        <v>1369</v>
      </c>
      <c r="F1339" t="s">
        <v>1370</v>
      </c>
      <c r="G1339">
        <v>1</v>
      </c>
      <c r="H1339" s="6">
        <v>3121368</v>
      </c>
      <c r="I1339" s="7">
        <v>45580</v>
      </c>
      <c r="J1339" s="7">
        <v>45580</v>
      </c>
      <c r="K1339" t="s">
        <v>1371</v>
      </c>
      <c r="L1339" t="s">
        <v>40</v>
      </c>
      <c r="M1339" t="s">
        <v>5</v>
      </c>
      <c r="N1339" t="s">
        <v>41</v>
      </c>
      <c r="O1339" t="s">
        <v>77</v>
      </c>
      <c r="P1339" t="s">
        <v>43</v>
      </c>
      <c r="Q1339">
        <v>6</v>
      </c>
      <c r="R1339">
        <v>3.4</v>
      </c>
      <c r="S1339">
        <v>0</v>
      </c>
      <c r="U1339">
        <v>293409</v>
      </c>
      <c r="V1339">
        <v>187282</v>
      </c>
      <c r="W1339">
        <v>106127</v>
      </c>
      <c r="X1339">
        <v>0</v>
      </c>
      <c r="Y1339" t="s">
        <v>48</v>
      </c>
    </row>
    <row r="1340" spans="1:25" x14ac:dyDescent="0.25">
      <c r="A1340">
        <v>1339</v>
      </c>
      <c r="B1340">
        <v>61038</v>
      </c>
      <c r="C1340">
        <v>0</v>
      </c>
      <c r="D1340">
        <v>0</v>
      </c>
      <c r="E1340" t="s">
        <v>900</v>
      </c>
      <c r="F1340" t="s">
        <v>901</v>
      </c>
      <c r="G1340">
        <v>1</v>
      </c>
      <c r="H1340" s="6">
        <v>1500000</v>
      </c>
      <c r="I1340" s="7">
        <v>45580</v>
      </c>
      <c r="J1340" s="7">
        <v>45580</v>
      </c>
      <c r="K1340">
        <v>7</v>
      </c>
      <c r="L1340" t="s">
        <v>40</v>
      </c>
      <c r="M1340" t="s">
        <v>5</v>
      </c>
      <c r="N1340" t="s">
        <v>41</v>
      </c>
      <c r="O1340" t="s">
        <v>57</v>
      </c>
      <c r="P1340" t="s">
        <v>43</v>
      </c>
      <c r="Q1340">
        <v>7</v>
      </c>
      <c r="R1340">
        <v>0</v>
      </c>
      <c r="S1340">
        <v>0</v>
      </c>
      <c r="U1340">
        <v>105000</v>
      </c>
      <c r="V1340">
        <v>105000</v>
      </c>
      <c r="W1340">
        <v>0</v>
      </c>
      <c r="X1340">
        <v>0</v>
      </c>
      <c r="Y1340" t="s">
        <v>109</v>
      </c>
    </row>
    <row r="1341" spans="1:25" x14ac:dyDescent="0.25">
      <c r="A1341">
        <v>1340</v>
      </c>
      <c r="B1341">
        <v>61045</v>
      </c>
      <c r="C1341">
        <v>0</v>
      </c>
      <c r="D1341">
        <v>0</v>
      </c>
      <c r="E1341" t="s">
        <v>1113</v>
      </c>
      <c r="F1341" t="s">
        <v>1114</v>
      </c>
      <c r="G1341">
        <v>1</v>
      </c>
      <c r="H1341" s="6">
        <v>6501214</v>
      </c>
      <c r="I1341" s="7">
        <v>45580</v>
      </c>
      <c r="J1341" s="7">
        <v>45580</v>
      </c>
      <c r="K1341">
        <v>15</v>
      </c>
      <c r="L1341" t="s">
        <v>40</v>
      </c>
      <c r="M1341" t="s">
        <v>5</v>
      </c>
      <c r="N1341" t="s">
        <v>41</v>
      </c>
      <c r="O1341" t="s">
        <v>77</v>
      </c>
      <c r="P1341" t="s">
        <v>43</v>
      </c>
      <c r="Q1341">
        <v>8</v>
      </c>
      <c r="R1341">
        <v>7</v>
      </c>
      <c r="S1341">
        <v>0</v>
      </c>
      <c r="U1341">
        <v>975182</v>
      </c>
      <c r="V1341">
        <v>520097</v>
      </c>
      <c r="W1341">
        <v>455085</v>
      </c>
      <c r="X1341">
        <v>0</v>
      </c>
      <c r="Y1341" t="s">
        <v>250</v>
      </c>
    </row>
    <row r="1342" spans="1:25" x14ac:dyDescent="0.25">
      <c r="A1342">
        <v>1341</v>
      </c>
      <c r="B1342">
        <v>61044</v>
      </c>
      <c r="C1342">
        <v>0</v>
      </c>
      <c r="D1342">
        <v>0</v>
      </c>
      <c r="E1342" t="s">
        <v>1361</v>
      </c>
      <c r="F1342" t="s">
        <v>1362</v>
      </c>
      <c r="G1342">
        <v>1</v>
      </c>
      <c r="H1342" s="6">
        <v>6959118</v>
      </c>
      <c r="I1342" s="7">
        <v>45580</v>
      </c>
      <c r="J1342" s="7">
        <v>45580</v>
      </c>
      <c r="K1342">
        <v>15</v>
      </c>
      <c r="L1342" t="s">
        <v>40</v>
      </c>
      <c r="M1342" t="s">
        <v>5</v>
      </c>
      <c r="N1342" t="s">
        <v>41</v>
      </c>
      <c r="O1342" t="s">
        <v>47</v>
      </c>
      <c r="P1342" t="s">
        <v>43</v>
      </c>
      <c r="Q1342">
        <v>2</v>
      </c>
      <c r="R1342">
        <v>13</v>
      </c>
      <c r="S1342">
        <v>0</v>
      </c>
      <c r="U1342">
        <v>1043868</v>
      </c>
      <c r="V1342">
        <v>139182</v>
      </c>
      <c r="W1342">
        <v>904685</v>
      </c>
      <c r="X1342">
        <v>0</v>
      </c>
      <c r="Y1342" t="s">
        <v>250</v>
      </c>
    </row>
    <row r="1343" spans="1:25" x14ac:dyDescent="0.25">
      <c r="A1343">
        <v>1342</v>
      </c>
      <c r="B1343">
        <v>61039</v>
      </c>
      <c r="C1343">
        <v>0</v>
      </c>
      <c r="D1343">
        <v>0</v>
      </c>
      <c r="E1343" t="s">
        <v>1630</v>
      </c>
      <c r="F1343" t="s">
        <v>1631</v>
      </c>
      <c r="G1343">
        <v>1</v>
      </c>
      <c r="H1343" s="6">
        <v>2640697</v>
      </c>
      <c r="I1343" s="7">
        <v>45580</v>
      </c>
      <c r="J1343" s="7">
        <v>45580</v>
      </c>
      <c r="K1343">
        <v>7</v>
      </c>
      <c r="L1343" t="s">
        <v>40</v>
      </c>
      <c r="M1343" t="s">
        <v>5</v>
      </c>
      <c r="N1343" t="s">
        <v>41</v>
      </c>
      <c r="O1343" t="s">
        <v>47</v>
      </c>
      <c r="P1343" t="s">
        <v>43</v>
      </c>
      <c r="Q1343">
        <v>7</v>
      </c>
      <c r="R1343">
        <v>0</v>
      </c>
      <c r="S1343">
        <v>0</v>
      </c>
      <c r="U1343">
        <v>184849</v>
      </c>
      <c r="V1343">
        <v>184849</v>
      </c>
      <c r="W1343">
        <v>0</v>
      </c>
      <c r="X1343">
        <v>0</v>
      </c>
      <c r="Y1343" t="s">
        <v>229</v>
      </c>
    </row>
    <row r="1344" spans="1:25" x14ac:dyDescent="0.25">
      <c r="A1344">
        <v>1343</v>
      </c>
      <c r="B1344">
        <v>61040</v>
      </c>
      <c r="C1344">
        <v>0</v>
      </c>
      <c r="D1344">
        <v>0</v>
      </c>
      <c r="E1344" t="s">
        <v>1365</v>
      </c>
      <c r="F1344" t="s">
        <v>1366</v>
      </c>
      <c r="G1344">
        <v>1</v>
      </c>
      <c r="H1344" s="6">
        <v>40512422</v>
      </c>
      <c r="I1344" s="7">
        <v>45580</v>
      </c>
      <c r="J1344" s="7">
        <v>45580</v>
      </c>
      <c r="K1344">
        <v>15</v>
      </c>
      <c r="L1344" t="s">
        <v>40</v>
      </c>
      <c r="M1344" t="s">
        <v>9</v>
      </c>
      <c r="N1344" t="s">
        <v>41</v>
      </c>
      <c r="O1344" t="s">
        <v>42</v>
      </c>
      <c r="P1344" t="s">
        <v>43</v>
      </c>
      <c r="Q1344">
        <v>8</v>
      </c>
      <c r="R1344">
        <v>7</v>
      </c>
      <c r="S1344">
        <v>0</v>
      </c>
      <c r="U1344">
        <v>6076863</v>
      </c>
      <c r="V1344">
        <v>3240994</v>
      </c>
      <c r="W1344">
        <v>2835870</v>
      </c>
      <c r="X1344">
        <v>0</v>
      </c>
      <c r="Y1344" t="s">
        <v>67</v>
      </c>
    </row>
    <row r="1345" spans="1:25" x14ac:dyDescent="0.25">
      <c r="A1345">
        <v>1344</v>
      </c>
      <c r="B1345">
        <v>61083</v>
      </c>
      <c r="C1345">
        <v>0</v>
      </c>
      <c r="D1345">
        <v>0</v>
      </c>
      <c r="E1345" t="s">
        <v>1416</v>
      </c>
      <c r="F1345" t="s">
        <v>1417</v>
      </c>
      <c r="G1345">
        <v>1</v>
      </c>
      <c r="H1345" s="6">
        <v>14500000</v>
      </c>
      <c r="I1345" s="7">
        <v>45580</v>
      </c>
      <c r="J1345" s="7">
        <v>45580</v>
      </c>
      <c r="K1345">
        <v>9</v>
      </c>
      <c r="L1345" t="s">
        <v>40</v>
      </c>
      <c r="M1345" t="s">
        <v>9</v>
      </c>
      <c r="N1345" t="s">
        <v>41</v>
      </c>
      <c r="O1345" t="s">
        <v>42</v>
      </c>
      <c r="P1345" t="s">
        <v>43</v>
      </c>
      <c r="Q1345">
        <v>9</v>
      </c>
      <c r="R1345">
        <v>0</v>
      </c>
      <c r="S1345">
        <v>0</v>
      </c>
      <c r="U1345">
        <v>1305000</v>
      </c>
      <c r="V1345">
        <v>1305000</v>
      </c>
      <c r="W1345">
        <v>0</v>
      </c>
      <c r="X1345">
        <v>0</v>
      </c>
      <c r="Y1345" t="s">
        <v>67</v>
      </c>
    </row>
    <row r="1346" spans="1:25" x14ac:dyDescent="0.25">
      <c r="A1346">
        <v>1345</v>
      </c>
      <c r="B1346">
        <v>61084</v>
      </c>
      <c r="C1346">
        <v>0</v>
      </c>
      <c r="D1346">
        <v>0</v>
      </c>
      <c r="E1346" t="s">
        <v>1632</v>
      </c>
      <c r="F1346" t="s">
        <v>1633</v>
      </c>
      <c r="G1346">
        <v>1</v>
      </c>
      <c r="H1346" s="6">
        <v>9860870</v>
      </c>
      <c r="I1346" s="7">
        <v>45580</v>
      </c>
      <c r="J1346" s="7">
        <v>45580</v>
      </c>
      <c r="K1346">
        <v>8</v>
      </c>
      <c r="L1346" t="s">
        <v>40</v>
      </c>
      <c r="M1346" t="s">
        <v>5</v>
      </c>
      <c r="N1346" t="s">
        <v>41</v>
      </c>
      <c r="O1346" t="s">
        <v>47</v>
      </c>
      <c r="P1346" t="s">
        <v>43</v>
      </c>
      <c r="Q1346">
        <v>8</v>
      </c>
      <c r="R1346">
        <v>0</v>
      </c>
      <c r="S1346">
        <v>0</v>
      </c>
      <c r="U1346">
        <v>788870</v>
      </c>
      <c r="V1346">
        <v>788870</v>
      </c>
      <c r="W1346">
        <v>0</v>
      </c>
      <c r="X1346">
        <v>0</v>
      </c>
      <c r="Y1346" t="s">
        <v>48</v>
      </c>
    </row>
    <row r="1347" spans="1:25" x14ac:dyDescent="0.25">
      <c r="A1347">
        <v>1346</v>
      </c>
      <c r="B1347">
        <v>61041</v>
      </c>
      <c r="C1347">
        <v>0</v>
      </c>
      <c r="D1347">
        <v>0</v>
      </c>
      <c r="E1347" t="s">
        <v>535</v>
      </c>
      <c r="F1347" t="s">
        <v>536</v>
      </c>
      <c r="G1347">
        <v>1</v>
      </c>
      <c r="H1347" s="6">
        <v>15856542</v>
      </c>
      <c r="I1347" s="7">
        <v>45580</v>
      </c>
      <c r="J1347" s="7">
        <v>45580</v>
      </c>
      <c r="K1347">
        <v>15</v>
      </c>
      <c r="L1347" t="s">
        <v>40</v>
      </c>
      <c r="M1347" t="s">
        <v>9</v>
      </c>
      <c r="N1347" t="s">
        <v>41</v>
      </c>
      <c r="O1347" t="s">
        <v>42</v>
      </c>
      <c r="P1347" t="s">
        <v>43</v>
      </c>
      <c r="Q1347">
        <v>5</v>
      </c>
      <c r="R1347">
        <v>10</v>
      </c>
      <c r="S1347">
        <v>0</v>
      </c>
      <c r="U1347">
        <v>2378481</v>
      </c>
      <c r="V1347">
        <v>792827</v>
      </c>
      <c r="W1347">
        <v>1585654</v>
      </c>
      <c r="X1347">
        <v>0</v>
      </c>
      <c r="Y1347" t="s">
        <v>109</v>
      </c>
    </row>
    <row r="1348" spans="1:25" x14ac:dyDescent="0.25">
      <c r="A1348">
        <v>1347</v>
      </c>
      <c r="B1348">
        <v>61047</v>
      </c>
      <c r="C1348">
        <v>0</v>
      </c>
      <c r="D1348">
        <v>0</v>
      </c>
      <c r="E1348" t="s">
        <v>1357</v>
      </c>
      <c r="F1348" t="s">
        <v>1358</v>
      </c>
      <c r="G1348">
        <v>1</v>
      </c>
      <c r="H1348" s="6">
        <v>21233648</v>
      </c>
      <c r="I1348" s="7">
        <v>45580</v>
      </c>
      <c r="J1348" s="7">
        <v>45580</v>
      </c>
      <c r="K1348">
        <v>15</v>
      </c>
      <c r="L1348" t="s">
        <v>40</v>
      </c>
      <c r="M1348" t="s">
        <v>5</v>
      </c>
      <c r="N1348" t="s">
        <v>41</v>
      </c>
      <c r="O1348" t="s">
        <v>47</v>
      </c>
      <c r="P1348" t="s">
        <v>43</v>
      </c>
      <c r="Q1348">
        <v>2</v>
      </c>
      <c r="R1348">
        <v>13</v>
      </c>
      <c r="S1348">
        <v>0</v>
      </c>
      <c r="U1348">
        <v>3185047</v>
      </c>
      <c r="V1348">
        <v>424673</v>
      </c>
      <c r="W1348">
        <v>2760374</v>
      </c>
      <c r="X1348">
        <v>0</v>
      </c>
      <c r="Y1348" t="s">
        <v>250</v>
      </c>
    </row>
    <row r="1349" spans="1:25" x14ac:dyDescent="0.25">
      <c r="A1349">
        <v>1348</v>
      </c>
      <c r="B1349">
        <v>61046</v>
      </c>
      <c r="C1349">
        <v>0</v>
      </c>
      <c r="D1349">
        <v>0</v>
      </c>
      <c r="E1349" t="s">
        <v>1127</v>
      </c>
      <c r="F1349" t="s">
        <v>1128</v>
      </c>
      <c r="G1349">
        <v>1</v>
      </c>
      <c r="H1349" s="6">
        <v>3049707</v>
      </c>
      <c r="I1349" s="7">
        <v>45580</v>
      </c>
      <c r="J1349" s="7">
        <v>45580</v>
      </c>
      <c r="K1349">
        <v>8</v>
      </c>
      <c r="L1349" t="s">
        <v>40</v>
      </c>
      <c r="M1349" t="s">
        <v>9</v>
      </c>
      <c r="N1349" t="s">
        <v>41</v>
      </c>
      <c r="O1349" t="s">
        <v>42</v>
      </c>
      <c r="P1349" t="s">
        <v>43</v>
      </c>
      <c r="Q1349">
        <v>8</v>
      </c>
      <c r="R1349">
        <v>0</v>
      </c>
      <c r="S1349">
        <v>0</v>
      </c>
      <c r="U1349">
        <v>243977</v>
      </c>
      <c r="V1349">
        <v>243977</v>
      </c>
      <c r="W1349">
        <v>0</v>
      </c>
      <c r="X1349">
        <v>0</v>
      </c>
      <c r="Y1349" t="s">
        <v>109</v>
      </c>
    </row>
    <row r="1350" spans="1:25" x14ac:dyDescent="0.25">
      <c r="A1350">
        <v>1349</v>
      </c>
      <c r="B1350">
        <v>61081</v>
      </c>
      <c r="C1350">
        <v>0</v>
      </c>
      <c r="D1350">
        <v>0</v>
      </c>
      <c r="E1350" t="s">
        <v>1137</v>
      </c>
      <c r="F1350" t="s">
        <v>1138</v>
      </c>
      <c r="G1350">
        <v>1</v>
      </c>
      <c r="H1350" s="6">
        <v>22696968</v>
      </c>
      <c r="I1350" s="7">
        <v>45579</v>
      </c>
      <c r="J1350" s="7">
        <v>45579</v>
      </c>
      <c r="K1350">
        <v>15</v>
      </c>
      <c r="L1350" t="s">
        <v>40</v>
      </c>
      <c r="M1350" t="s">
        <v>5</v>
      </c>
      <c r="N1350" t="s">
        <v>41</v>
      </c>
      <c r="O1350" t="s">
        <v>54</v>
      </c>
      <c r="P1350" t="s">
        <v>43</v>
      </c>
      <c r="Q1350">
        <v>10</v>
      </c>
      <c r="R1350">
        <v>5</v>
      </c>
      <c r="S1350">
        <v>0</v>
      </c>
      <c r="U1350">
        <v>3404545</v>
      </c>
      <c r="V1350">
        <v>2269697</v>
      </c>
      <c r="W1350">
        <v>1134848</v>
      </c>
      <c r="X1350">
        <v>0</v>
      </c>
      <c r="Y1350" t="s">
        <v>48</v>
      </c>
    </row>
    <row r="1351" spans="1:25" x14ac:dyDescent="0.25">
      <c r="A1351">
        <v>1350</v>
      </c>
      <c r="B1351">
        <v>61018</v>
      </c>
      <c r="C1351">
        <v>0</v>
      </c>
      <c r="D1351">
        <v>0</v>
      </c>
      <c r="E1351" t="s">
        <v>429</v>
      </c>
      <c r="F1351" t="s">
        <v>430</v>
      </c>
      <c r="G1351">
        <v>1</v>
      </c>
      <c r="H1351" s="6">
        <v>4294579</v>
      </c>
      <c r="I1351" s="7">
        <v>45579</v>
      </c>
      <c r="J1351" s="7">
        <v>45579</v>
      </c>
      <c r="K1351">
        <v>15</v>
      </c>
      <c r="L1351" t="s">
        <v>40</v>
      </c>
      <c r="M1351" t="s">
        <v>5</v>
      </c>
      <c r="N1351" t="s">
        <v>41</v>
      </c>
      <c r="O1351" t="s">
        <v>54</v>
      </c>
      <c r="P1351" t="s">
        <v>43</v>
      </c>
      <c r="Q1351">
        <v>9</v>
      </c>
      <c r="R1351">
        <v>6</v>
      </c>
      <c r="S1351">
        <v>0</v>
      </c>
      <c r="U1351">
        <v>644187</v>
      </c>
      <c r="V1351">
        <v>386512</v>
      </c>
      <c r="W1351">
        <v>257675</v>
      </c>
      <c r="X1351">
        <v>0</v>
      </c>
      <c r="Y1351" t="s">
        <v>48</v>
      </c>
    </row>
    <row r="1352" spans="1:25" x14ac:dyDescent="0.25">
      <c r="A1352">
        <v>1351</v>
      </c>
      <c r="B1352">
        <v>61080</v>
      </c>
      <c r="C1352">
        <v>0</v>
      </c>
      <c r="D1352">
        <v>0</v>
      </c>
      <c r="E1352" t="s">
        <v>1133</v>
      </c>
      <c r="F1352" t="s">
        <v>1134</v>
      </c>
      <c r="G1352">
        <v>1</v>
      </c>
      <c r="H1352" s="6">
        <v>1246120</v>
      </c>
      <c r="I1352" s="7">
        <v>45579</v>
      </c>
      <c r="J1352" s="7">
        <v>45579</v>
      </c>
      <c r="K1352">
        <v>15</v>
      </c>
      <c r="L1352" t="s">
        <v>40</v>
      </c>
      <c r="M1352" t="s">
        <v>5</v>
      </c>
      <c r="N1352" t="s">
        <v>41</v>
      </c>
      <c r="O1352" t="s">
        <v>54</v>
      </c>
      <c r="P1352" t="s">
        <v>43</v>
      </c>
      <c r="Q1352">
        <v>10</v>
      </c>
      <c r="R1352">
        <v>5</v>
      </c>
      <c r="S1352">
        <v>0</v>
      </c>
      <c r="U1352">
        <v>186918</v>
      </c>
      <c r="V1352">
        <v>124612</v>
      </c>
      <c r="W1352">
        <v>62306</v>
      </c>
      <c r="X1352">
        <v>0</v>
      </c>
      <c r="Y1352" t="s">
        <v>48</v>
      </c>
    </row>
    <row r="1353" spans="1:25" x14ac:dyDescent="0.25">
      <c r="A1353">
        <v>1352</v>
      </c>
      <c r="B1353">
        <v>61019</v>
      </c>
      <c r="C1353">
        <v>0</v>
      </c>
      <c r="D1353">
        <v>0</v>
      </c>
      <c r="E1353" t="s">
        <v>830</v>
      </c>
      <c r="F1353" t="s">
        <v>831</v>
      </c>
      <c r="G1353">
        <v>1</v>
      </c>
      <c r="H1353" s="6">
        <v>1000000</v>
      </c>
      <c r="I1353" s="7">
        <v>45579</v>
      </c>
      <c r="J1353" s="7">
        <v>45579</v>
      </c>
      <c r="K1353">
        <v>8</v>
      </c>
      <c r="L1353" t="s">
        <v>40</v>
      </c>
      <c r="M1353" t="s">
        <v>5</v>
      </c>
      <c r="N1353" t="s">
        <v>41</v>
      </c>
      <c r="O1353" t="s">
        <v>77</v>
      </c>
      <c r="P1353" t="s">
        <v>43</v>
      </c>
      <c r="Q1353">
        <v>8</v>
      </c>
      <c r="R1353">
        <v>0</v>
      </c>
      <c r="S1353">
        <v>0</v>
      </c>
      <c r="U1353">
        <v>80000</v>
      </c>
      <c r="V1353">
        <v>80000</v>
      </c>
      <c r="W1353">
        <v>0</v>
      </c>
      <c r="X1353">
        <v>0</v>
      </c>
      <c r="Y1353" t="s">
        <v>44</v>
      </c>
    </row>
    <row r="1354" spans="1:25" x14ac:dyDescent="0.25">
      <c r="A1354">
        <v>1353</v>
      </c>
      <c r="B1354">
        <v>61082</v>
      </c>
      <c r="C1354">
        <v>0</v>
      </c>
      <c r="D1354">
        <v>0</v>
      </c>
      <c r="E1354" t="s">
        <v>1101</v>
      </c>
      <c r="F1354" t="s">
        <v>1102</v>
      </c>
      <c r="G1354">
        <v>1</v>
      </c>
      <c r="H1354" s="6">
        <v>192057</v>
      </c>
      <c r="I1354" s="7">
        <v>45579</v>
      </c>
      <c r="J1354" s="7">
        <v>45579</v>
      </c>
      <c r="K1354">
        <v>15</v>
      </c>
      <c r="L1354" t="s">
        <v>40</v>
      </c>
      <c r="M1354" t="s">
        <v>5</v>
      </c>
      <c r="N1354" t="s">
        <v>41</v>
      </c>
      <c r="O1354" t="s">
        <v>54</v>
      </c>
      <c r="P1354" t="s">
        <v>43</v>
      </c>
      <c r="Q1354">
        <v>10</v>
      </c>
      <c r="R1354">
        <v>5</v>
      </c>
      <c r="S1354">
        <v>0</v>
      </c>
      <c r="U1354">
        <v>28809</v>
      </c>
      <c r="V1354">
        <v>19206</v>
      </c>
      <c r="W1354">
        <v>9603</v>
      </c>
      <c r="X1354">
        <v>0</v>
      </c>
      <c r="Y1354" t="s">
        <v>48</v>
      </c>
    </row>
    <row r="1355" spans="1:25" x14ac:dyDescent="0.25">
      <c r="A1355">
        <v>1354</v>
      </c>
      <c r="B1355">
        <v>61020</v>
      </c>
      <c r="C1355">
        <v>0</v>
      </c>
      <c r="D1355">
        <v>0</v>
      </c>
      <c r="E1355" t="s">
        <v>1594</v>
      </c>
      <c r="F1355" t="s">
        <v>1595</v>
      </c>
      <c r="G1355">
        <v>1</v>
      </c>
      <c r="H1355" s="6">
        <v>7000000</v>
      </c>
      <c r="I1355" s="7">
        <v>45579</v>
      </c>
      <c r="J1355" s="7">
        <v>45579</v>
      </c>
      <c r="K1355">
        <v>3</v>
      </c>
      <c r="L1355" t="s">
        <v>40</v>
      </c>
      <c r="M1355" t="s">
        <v>5</v>
      </c>
      <c r="N1355" t="s">
        <v>41</v>
      </c>
      <c r="O1355" t="s">
        <v>180</v>
      </c>
      <c r="P1355" t="s">
        <v>43</v>
      </c>
      <c r="Q1355">
        <v>3</v>
      </c>
      <c r="R1355">
        <v>0</v>
      </c>
      <c r="S1355">
        <v>0</v>
      </c>
      <c r="U1355">
        <v>210000</v>
      </c>
      <c r="V1355">
        <v>210000</v>
      </c>
      <c r="W1355">
        <v>0</v>
      </c>
      <c r="X1355">
        <v>0</v>
      </c>
      <c r="Y1355" t="s">
        <v>109</v>
      </c>
    </row>
    <row r="1356" spans="1:25" x14ac:dyDescent="0.25">
      <c r="A1356">
        <v>1355</v>
      </c>
      <c r="B1356">
        <v>61021</v>
      </c>
      <c r="C1356">
        <v>0</v>
      </c>
      <c r="D1356">
        <v>0</v>
      </c>
      <c r="E1356" t="s">
        <v>1594</v>
      </c>
      <c r="F1356" t="s">
        <v>1595</v>
      </c>
      <c r="G1356">
        <v>1</v>
      </c>
      <c r="H1356" s="6">
        <v>7000000</v>
      </c>
      <c r="I1356" s="7">
        <v>45579</v>
      </c>
      <c r="J1356" s="7">
        <v>45579</v>
      </c>
      <c r="K1356">
        <v>3</v>
      </c>
      <c r="L1356" t="s">
        <v>40</v>
      </c>
      <c r="M1356" t="s">
        <v>5</v>
      </c>
      <c r="N1356" t="s">
        <v>41</v>
      </c>
      <c r="O1356" t="s">
        <v>180</v>
      </c>
      <c r="P1356" t="s">
        <v>43</v>
      </c>
      <c r="Q1356">
        <v>3</v>
      </c>
      <c r="R1356">
        <v>0</v>
      </c>
      <c r="S1356">
        <v>0</v>
      </c>
      <c r="U1356">
        <v>210000</v>
      </c>
      <c r="V1356">
        <v>210000</v>
      </c>
      <c r="W1356">
        <v>0</v>
      </c>
      <c r="X1356">
        <v>0</v>
      </c>
      <c r="Y1356" t="s">
        <v>109</v>
      </c>
    </row>
    <row r="1357" spans="1:25" x14ac:dyDescent="0.25">
      <c r="A1357">
        <v>1356</v>
      </c>
      <c r="B1357">
        <v>61022</v>
      </c>
      <c r="C1357">
        <v>0</v>
      </c>
      <c r="D1357">
        <v>0</v>
      </c>
      <c r="E1357" t="s">
        <v>1594</v>
      </c>
      <c r="F1357" t="s">
        <v>1595</v>
      </c>
      <c r="G1357">
        <v>1</v>
      </c>
      <c r="H1357" s="6">
        <v>7000000</v>
      </c>
      <c r="I1357" s="7">
        <v>45579</v>
      </c>
      <c r="J1357" s="7">
        <v>45579</v>
      </c>
      <c r="K1357">
        <v>3</v>
      </c>
      <c r="L1357" t="s">
        <v>40</v>
      </c>
      <c r="M1357" t="s">
        <v>5</v>
      </c>
      <c r="N1357" t="s">
        <v>41</v>
      </c>
      <c r="O1357" t="s">
        <v>180</v>
      </c>
      <c r="P1357" t="s">
        <v>43</v>
      </c>
      <c r="Q1357">
        <v>3</v>
      </c>
      <c r="R1357">
        <v>0</v>
      </c>
      <c r="S1357">
        <v>0</v>
      </c>
      <c r="U1357">
        <v>210000</v>
      </c>
      <c r="V1357">
        <v>210000</v>
      </c>
      <c r="W1357">
        <v>0</v>
      </c>
      <c r="X1357">
        <v>0</v>
      </c>
      <c r="Y1357" t="s">
        <v>109</v>
      </c>
    </row>
    <row r="1358" spans="1:25" x14ac:dyDescent="0.25">
      <c r="A1358">
        <v>1357</v>
      </c>
      <c r="B1358">
        <v>61023</v>
      </c>
      <c r="C1358">
        <v>0</v>
      </c>
      <c r="D1358">
        <v>0</v>
      </c>
      <c r="E1358" t="s">
        <v>1594</v>
      </c>
      <c r="F1358" t="s">
        <v>1595</v>
      </c>
      <c r="G1358">
        <v>1</v>
      </c>
      <c r="H1358" s="6">
        <v>7000000</v>
      </c>
      <c r="I1358" s="7">
        <v>45579</v>
      </c>
      <c r="J1358" s="7">
        <v>45579</v>
      </c>
      <c r="K1358">
        <v>3</v>
      </c>
      <c r="L1358" t="s">
        <v>40</v>
      </c>
      <c r="M1358" t="s">
        <v>5</v>
      </c>
      <c r="N1358" t="s">
        <v>41</v>
      </c>
      <c r="O1358" t="s">
        <v>180</v>
      </c>
      <c r="P1358" t="s">
        <v>43</v>
      </c>
      <c r="Q1358">
        <v>3</v>
      </c>
      <c r="R1358">
        <v>0</v>
      </c>
      <c r="S1358">
        <v>0</v>
      </c>
      <c r="U1358">
        <v>210000</v>
      </c>
      <c r="V1358">
        <v>210000</v>
      </c>
      <c r="W1358">
        <v>0</v>
      </c>
      <c r="X1358">
        <v>0</v>
      </c>
      <c r="Y1358" t="s">
        <v>109</v>
      </c>
    </row>
    <row r="1359" spans="1:25" x14ac:dyDescent="0.25">
      <c r="A1359">
        <v>1358</v>
      </c>
      <c r="B1359">
        <v>61024</v>
      </c>
      <c r="C1359">
        <v>0</v>
      </c>
      <c r="D1359">
        <v>0</v>
      </c>
      <c r="E1359" t="s">
        <v>1594</v>
      </c>
      <c r="F1359" t="s">
        <v>1595</v>
      </c>
      <c r="G1359">
        <v>1</v>
      </c>
      <c r="H1359" s="6">
        <v>7000000</v>
      </c>
      <c r="I1359" s="7">
        <v>45579</v>
      </c>
      <c r="J1359" s="7">
        <v>45579</v>
      </c>
      <c r="K1359">
        <v>3</v>
      </c>
      <c r="L1359" t="s">
        <v>40</v>
      </c>
      <c r="M1359" t="s">
        <v>5</v>
      </c>
      <c r="N1359" t="s">
        <v>41</v>
      </c>
      <c r="O1359" t="s">
        <v>180</v>
      </c>
      <c r="P1359" t="s">
        <v>43</v>
      </c>
      <c r="Q1359">
        <v>3</v>
      </c>
      <c r="R1359">
        <v>0</v>
      </c>
      <c r="S1359">
        <v>0</v>
      </c>
      <c r="U1359">
        <v>210000</v>
      </c>
      <c r="V1359">
        <v>210000</v>
      </c>
      <c r="W1359">
        <v>0</v>
      </c>
      <c r="X1359">
        <v>0</v>
      </c>
      <c r="Y1359" t="s">
        <v>109</v>
      </c>
    </row>
    <row r="1360" spans="1:25" x14ac:dyDescent="0.25">
      <c r="A1360">
        <v>1359</v>
      </c>
      <c r="B1360">
        <v>60987</v>
      </c>
      <c r="C1360">
        <v>0</v>
      </c>
      <c r="D1360">
        <v>0</v>
      </c>
      <c r="E1360" t="s">
        <v>1634</v>
      </c>
      <c r="F1360" t="s">
        <v>1635</v>
      </c>
      <c r="G1360">
        <v>1</v>
      </c>
      <c r="H1360" s="6">
        <v>1418600</v>
      </c>
      <c r="I1360" s="7">
        <v>45576</v>
      </c>
      <c r="J1360" s="7">
        <v>45576</v>
      </c>
      <c r="K1360">
        <v>7</v>
      </c>
      <c r="L1360" t="s">
        <v>40</v>
      </c>
      <c r="M1360" t="s">
        <v>7</v>
      </c>
      <c r="N1360" t="s">
        <v>41</v>
      </c>
      <c r="O1360" t="s">
        <v>64</v>
      </c>
      <c r="P1360" t="s">
        <v>43</v>
      </c>
      <c r="Q1360">
        <v>7</v>
      </c>
      <c r="R1360">
        <v>0</v>
      </c>
      <c r="S1360">
        <v>0</v>
      </c>
      <c r="U1360">
        <v>99302</v>
      </c>
      <c r="V1360">
        <v>99302</v>
      </c>
      <c r="W1360">
        <v>0</v>
      </c>
      <c r="X1360">
        <v>0</v>
      </c>
      <c r="Y1360" t="s">
        <v>72</v>
      </c>
    </row>
    <row r="1361" spans="1:25" x14ac:dyDescent="0.25">
      <c r="A1361">
        <v>1360</v>
      </c>
      <c r="B1361">
        <v>60969</v>
      </c>
      <c r="C1361">
        <v>0</v>
      </c>
      <c r="D1361">
        <v>0</v>
      </c>
      <c r="E1361" t="s">
        <v>70</v>
      </c>
      <c r="F1361" t="s">
        <v>71</v>
      </c>
      <c r="G1361">
        <v>1</v>
      </c>
      <c r="H1361" s="6">
        <v>4039041</v>
      </c>
      <c r="I1361" s="7">
        <v>45576</v>
      </c>
      <c r="J1361" s="7">
        <v>45576</v>
      </c>
      <c r="K1361">
        <v>15</v>
      </c>
      <c r="L1361" t="s">
        <v>40</v>
      </c>
      <c r="M1361" t="s">
        <v>3</v>
      </c>
      <c r="N1361" t="s">
        <v>41</v>
      </c>
      <c r="O1361" t="s">
        <v>51</v>
      </c>
      <c r="P1361" t="s">
        <v>43</v>
      </c>
      <c r="Q1361">
        <v>15</v>
      </c>
      <c r="R1361">
        <v>0</v>
      </c>
      <c r="S1361">
        <v>0</v>
      </c>
      <c r="U1361">
        <v>605856</v>
      </c>
      <c r="V1361">
        <v>605856</v>
      </c>
      <c r="W1361">
        <v>0</v>
      </c>
      <c r="X1361">
        <v>0</v>
      </c>
      <c r="Y1361" t="s">
        <v>72</v>
      </c>
    </row>
    <row r="1362" spans="1:25" x14ac:dyDescent="0.25">
      <c r="A1362">
        <v>1361</v>
      </c>
      <c r="B1362">
        <v>60995</v>
      </c>
      <c r="C1362">
        <v>0</v>
      </c>
      <c r="D1362">
        <v>0</v>
      </c>
      <c r="E1362" t="s">
        <v>1636</v>
      </c>
      <c r="F1362" t="s">
        <v>1637</v>
      </c>
      <c r="G1362">
        <v>1</v>
      </c>
      <c r="H1362" s="6">
        <v>10000000</v>
      </c>
      <c r="I1362" s="7">
        <v>45576</v>
      </c>
      <c r="J1362" s="7">
        <v>45576</v>
      </c>
      <c r="K1362">
        <v>7</v>
      </c>
      <c r="L1362" t="s">
        <v>40</v>
      </c>
      <c r="M1362" t="s">
        <v>5</v>
      </c>
      <c r="N1362" t="s">
        <v>41</v>
      </c>
      <c r="O1362" t="s">
        <v>47</v>
      </c>
      <c r="P1362" t="s">
        <v>43</v>
      </c>
      <c r="Q1362">
        <v>7</v>
      </c>
      <c r="R1362">
        <v>0</v>
      </c>
      <c r="S1362">
        <v>0</v>
      </c>
      <c r="U1362">
        <v>700000</v>
      </c>
      <c r="V1362">
        <v>700000</v>
      </c>
      <c r="W1362">
        <v>0</v>
      </c>
      <c r="X1362">
        <v>0</v>
      </c>
      <c r="Y1362" t="s">
        <v>48</v>
      </c>
    </row>
    <row r="1363" spans="1:25" x14ac:dyDescent="0.25">
      <c r="A1363">
        <v>1362</v>
      </c>
      <c r="B1363">
        <v>60975</v>
      </c>
      <c r="C1363">
        <v>0</v>
      </c>
      <c r="D1363">
        <v>0</v>
      </c>
      <c r="E1363" t="s">
        <v>1638</v>
      </c>
      <c r="F1363" t="s">
        <v>1639</v>
      </c>
      <c r="G1363">
        <v>1</v>
      </c>
      <c r="H1363" s="6">
        <v>648843</v>
      </c>
      <c r="I1363" s="7">
        <v>45576</v>
      </c>
      <c r="J1363" s="7">
        <v>45576</v>
      </c>
      <c r="K1363">
        <v>7</v>
      </c>
      <c r="L1363" t="s">
        <v>40</v>
      </c>
      <c r="M1363" t="s">
        <v>5</v>
      </c>
      <c r="N1363" t="s">
        <v>41</v>
      </c>
      <c r="O1363" t="s">
        <v>47</v>
      </c>
      <c r="P1363" t="s">
        <v>43</v>
      </c>
      <c r="Q1363">
        <v>7</v>
      </c>
      <c r="R1363">
        <v>0</v>
      </c>
      <c r="S1363">
        <v>0</v>
      </c>
      <c r="U1363">
        <v>45419</v>
      </c>
      <c r="V1363">
        <v>45419</v>
      </c>
      <c r="W1363">
        <v>0</v>
      </c>
      <c r="X1363">
        <v>0</v>
      </c>
      <c r="Y1363" t="s">
        <v>48</v>
      </c>
    </row>
    <row r="1364" spans="1:25" x14ac:dyDescent="0.25">
      <c r="A1364">
        <v>1363</v>
      </c>
      <c r="B1364">
        <v>61052</v>
      </c>
      <c r="C1364">
        <v>0</v>
      </c>
      <c r="D1364">
        <v>0</v>
      </c>
      <c r="E1364" t="s">
        <v>88</v>
      </c>
      <c r="F1364" t="s">
        <v>89</v>
      </c>
      <c r="G1364">
        <v>1</v>
      </c>
      <c r="H1364" s="6">
        <v>153344</v>
      </c>
      <c r="I1364" s="7">
        <v>45576</v>
      </c>
      <c r="J1364" s="7">
        <v>45576</v>
      </c>
      <c r="K1364" t="s">
        <v>80</v>
      </c>
      <c r="L1364" t="s">
        <v>40</v>
      </c>
      <c r="M1364" t="s">
        <v>5</v>
      </c>
      <c r="N1364" t="s">
        <v>41</v>
      </c>
      <c r="O1364" t="s">
        <v>57</v>
      </c>
      <c r="P1364" t="s">
        <v>43</v>
      </c>
      <c r="Q1364">
        <v>6.8</v>
      </c>
      <c r="R1364">
        <v>0</v>
      </c>
      <c r="S1364">
        <v>0</v>
      </c>
      <c r="U1364">
        <v>10427</v>
      </c>
      <c r="V1364">
        <v>10427</v>
      </c>
      <c r="W1364">
        <v>0</v>
      </c>
      <c r="X1364">
        <v>0</v>
      </c>
      <c r="Y1364" t="s">
        <v>81</v>
      </c>
    </row>
    <row r="1365" spans="1:25" x14ac:dyDescent="0.25">
      <c r="A1365">
        <v>1364</v>
      </c>
      <c r="B1365">
        <v>60996</v>
      </c>
      <c r="C1365">
        <v>0</v>
      </c>
      <c r="D1365">
        <v>0</v>
      </c>
      <c r="E1365" t="s">
        <v>1188</v>
      </c>
      <c r="F1365" t="s">
        <v>1189</v>
      </c>
      <c r="G1365">
        <v>1</v>
      </c>
      <c r="H1365" s="6">
        <v>239577</v>
      </c>
      <c r="I1365" s="7">
        <v>45576</v>
      </c>
      <c r="J1365" s="7">
        <v>45576</v>
      </c>
      <c r="K1365">
        <v>15</v>
      </c>
      <c r="L1365" t="s">
        <v>40</v>
      </c>
      <c r="M1365" t="s">
        <v>9</v>
      </c>
      <c r="N1365" t="s">
        <v>41</v>
      </c>
      <c r="O1365" t="s">
        <v>42</v>
      </c>
      <c r="P1365" t="s">
        <v>43</v>
      </c>
      <c r="Q1365">
        <v>5</v>
      </c>
      <c r="R1365">
        <v>10</v>
      </c>
      <c r="S1365">
        <v>0</v>
      </c>
      <c r="U1365">
        <v>35937</v>
      </c>
      <c r="V1365">
        <v>11979</v>
      </c>
      <c r="W1365">
        <v>23958</v>
      </c>
      <c r="X1365">
        <v>0</v>
      </c>
      <c r="Y1365" t="s">
        <v>44</v>
      </c>
    </row>
    <row r="1366" spans="1:25" x14ac:dyDescent="0.25">
      <c r="A1366">
        <v>1365</v>
      </c>
      <c r="B1366">
        <v>60997</v>
      </c>
      <c r="C1366">
        <v>0</v>
      </c>
      <c r="D1366">
        <v>0</v>
      </c>
      <c r="E1366" t="s">
        <v>1188</v>
      </c>
      <c r="F1366" t="s">
        <v>1189</v>
      </c>
      <c r="G1366">
        <v>1</v>
      </c>
      <c r="H1366" s="6">
        <v>166177</v>
      </c>
      <c r="I1366" s="7">
        <v>45576</v>
      </c>
      <c r="J1366" s="7">
        <v>45576</v>
      </c>
      <c r="K1366">
        <v>15</v>
      </c>
      <c r="L1366" t="s">
        <v>40</v>
      </c>
      <c r="M1366" t="s">
        <v>9</v>
      </c>
      <c r="N1366" t="s">
        <v>41</v>
      </c>
      <c r="O1366" t="s">
        <v>42</v>
      </c>
      <c r="P1366" t="s">
        <v>43</v>
      </c>
      <c r="Q1366">
        <v>5</v>
      </c>
      <c r="R1366">
        <v>10</v>
      </c>
      <c r="S1366">
        <v>0</v>
      </c>
      <c r="U1366">
        <v>24927</v>
      </c>
      <c r="V1366">
        <v>8309</v>
      </c>
      <c r="W1366">
        <v>16618</v>
      </c>
      <c r="X1366">
        <v>0</v>
      </c>
      <c r="Y1366" t="s">
        <v>44</v>
      </c>
    </row>
    <row r="1367" spans="1:25" x14ac:dyDescent="0.25">
      <c r="A1367">
        <v>1366</v>
      </c>
      <c r="B1367">
        <v>60998</v>
      </c>
      <c r="C1367">
        <v>0</v>
      </c>
      <c r="D1367">
        <v>0</v>
      </c>
      <c r="E1367" t="s">
        <v>1188</v>
      </c>
      <c r="F1367" t="s">
        <v>1189</v>
      </c>
      <c r="G1367">
        <v>1</v>
      </c>
      <c r="H1367" s="6">
        <v>318011</v>
      </c>
      <c r="I1367" s="7">
        <v>45576</v>
      </c>
      <c r="J1367" s="7">
        <v>45576</v>
      </c>
      <c r="K1367">
        <v>15</v>
      </c>
      <c r="L1367" t="s">
        <v>40</v>
      </c>
      <c r="M1367" t="s">
        <v>9</v>
      </c>
      <c r="N1367" t="s">
        <v>41</v>
      </c>
      <c r="O1367" t="s">
        <v>42</v>
      </c>
      <c r="P1367" t="s">
        <v>43</v>
      </c>
      <c r="Q1367">
        <v>5</v>
      </c>
      <c r="R1367">
        <v>10</v>
      </c>
      <c r="S1367">
        <v>0</v>
      </c>
      <c r="U1367">
        <v>47702</v>
      </c>
      <c r="V1367">
        <v>15901</v>
      </c>
      <c r="W1367">
        <v>31801</v>
      </c>
      <c r="X1367">
        <v>0</v>
      </c>
      <c r="Y1367" t="s">
        <v>44</v>
      </c>
    </row>
    <row r="1368" spans="1:25" x14ac:dyDescent="0.25">
      <c r="A1368">
        <v>1367</v>
      </c>
      <c r="B1368">
        <v>61053</v>
      </c>
      <c r="C1368">
        <v>0</v>
      </c>
      <c r="D1368">
        <v>0</v>
      </c>
      <c r="E1368" t="s">
        <v>78</v>
      </c>
      <c r="F1368" t="s">
        <v>79</v>
      </c>
      <c r="G1368">
        <v>1</v>
      </c>
      <c r="H1368" s="6">
        <v>432173</v>
      </c>
      <c r="I1368" s="7">
        <v>45576</v>
      </c>
      <c r="J1368" s="7">
        <v>45576</v>
      </c>
      <c r="K1368" t="s">
        <v>80</v>
      </c>
      <c r="L1368" t="s">
        <v>40</v>
      </c>
      <c r="M1368" t="s">
        <v>5</v>
      </c>
      <c r="N1368" t="s">
        <v>41</v>
      </c>
      <c r="O1368" t="s">
        <v>57</v>
      </c>
      <c r="P1368" t="s">
        <v>43</v>
      </c>
      <c r="Q1368">
        <v>6.8</v>
      </c>
      <c r="R1368">
        <v>0</v>
      </c>
      <c r="S1368">
        <v>0</v>
      </c>
      <c r="U1368">
        <v>29388</v>
      </c>
      <c r="V1368">
        <v>29388</v>
      </c>
      <c r="W1368">
        <v>0</v>
      </c>
      <c r="X1368">
        <v>0</v>
      </c>
      <c r="Y1368" t="s">
        <v>81</v>
      </c>
    </row>
    <row r="1369" spans="1:25" x14ac:dyDescent="0.25">
      <c r="A1369">
        <v>1368</v>
      </c>
      <c r="B1369">
        <v>60994</v>
      </c>
      <c r="C1369">
        <v>0</v>
      </c>
      <c r="D1369">
        <v>0</v>
      </c>
      <c r="E1369" t="s">
        <v>1566</v>
      </c>
      <c r="F1369" t="s">
        <v>1567</v>
      </c>
      <c r="G1369">
        <v>1</v>
      </c>
      <c r="H1369" s="6">
        <v>1024000</v>
      </c>
      <c r="I1369" s="7">
        <v>45576</v>
      </c>
      <c r="J1369" s="7">
        <v>45576</v>
      </c>
      <c r="K1369">
        <v>10</v>
      </c>
      <c r="L1369" t="s">
        <v>40</v>
      </c>
      <c r="M1369" t="s">
        <v>9</v>
      </c>
      <c r="N1369" t="s">
        <v>41</v>
      </c>
      <c r="O1369" t="s">
        <v>42</v>
      </c>
      <c r="P1369" t="s">
        <v>43</v>
      </c>
      <c r="Q1369">
        <v>10</v>
      </c>
      <c r="R1369">
        <v>0</v>
      </c>
      <c r="S1369">
        <v>0</v>
      </c>
      <c r="U1369">
        <v>102400</v>
      </c>
      <c r="V1369">
        <v>102400</v>
      </c>
      <c r="W1369">
        <v>0</v>
      </c>
      <c r="X1369">
        <v>0</v>
      </c>
      <c r="Y1369" t="s">
        <v>44</v>
      </c>
    </row>
    <row r="1370" spans="1:25" x14ac:dyDescent="0.25">
      <c r="A1370">
        <v>1369</v>
      </c>
      <c r="B1370">
        <v>60999</v>
      </c>
      <c r="C1370">
        <v>0</v>
      </c>
      <c r="D1370">
        <v>0</v>
      </c>
      <c r="E1370" t="s">
        <v>1190</v>
      </c>
      <c r="F1370" t="s">
        <v>1191</v>
      </c>
      <c r="G1370">
        <v>1</v>
      </c>
      <c r="H1370" s="6">
        <v>72658</v>
      </c>
      <c r="I1370" s="7">
        <v>45576</v>
      </c>
      <c r="J1370" s="7">
        <v>45576</v>
      </c>
      <c r="K1370">
        <v>15</v>
      </c>
      <c r="L1370" t="s">
        <v>40</v>
      </c>
      <c r="M1370" t="s">
        <v>9</v>
      </c>
      <c r="N1370" t="s">
        <v>41</v>
      </c>
      <c r="O1370" t="s">
        <v>42</v>
      </c>
      <c r="P1370" t="s">
        <v>43</v>
      </c>
      <c r="Q1370">
        <v>5</v>
      </c>
      <c r="R1370">
        <v>10</v>
      </c>
      <c r="S1370">
        <v>0</v>
      </c>
      <c r="U1370">
        <v>10899</v>
      </c>
      <c r="V1370">
        <v>3633</v>
      </c>
      <c r="W1370">
        <v>7266</v>
      </c>
      <c r="X1370">
        <v>0</v>
      </c>
      <c r="Y1370" t="s">
        <v>44</v>
      </c>
    </row>
    <row r="1371" spans="1:25" x14ac:dyDescent="0.25">
      <c r="A1371">
        <v>1370</v>
      </c>
      <c r="B1371">
        <v>61004</v>
      </c>
      <c r="C1371">
        <v>0</v>
      </c>
      <c r="D1371">
        <v>0</v>
      </c>
      <c r="E1371" t="s">
        <v>1190</v>
      </c>
      <c r="F1371" t="s">
        <v>1191</v>
      </c>
      <c r="G1371">
        <v>1</v>
      </c>
      <c r="H1371" s="6">
        <v>45232</v>
      </c>
      <c r="I1371" s="7">
        <v>45576</v>
      </c>
      <c r="J1371" s="7">
        <v>45576</v>
      </c>
      <c r="K1371">
        <v>15</v>
      </c>
      <c r="L1371" t="s">
        <v>40</v>
      </c>
      <c r="M1371" t="s">
        <v>9</v>
      </c>
      <c r="N1371" t="s">
        <v>41</v>
      </c>
      <c r="O1371" t="s">
        <v>42</v>
      </c>
      <c r="P1371" t="s">
        <v>43</v>
      </c>
      <c r="Q1371">
        <v>5</v>
      </c>
      <c r="R1371">
        <v>10</v>
      </c>
      <c r="S1371">
        <v>0</v>
      </c>
      <c r="U1371">
        <v>6785</v>
      </c>
      <c r="V1371">
        <v>2262</v>
      </c>
      <c r="W1371">
        <v>4523</v>
      </c>
      <c r="X1371">
        <v>0</v>
      </c>
      <c r="Y1371" t="s">
        <v>44</v>
      </c>
    </row>
    <row r="1372" spans="1:25" x14ac:dyDescent="0.25">
      <c r="A1372">
        <v>1371</v>
      </c>
      <c r="B1372">
        <v>61076</v>
      </c>
      <c r="C1372">
        <v>0</v>
      </c>
      <c r="D1372">
        <v>0</v>
      </c>
      <c r="E1372" t="s">
        <v>1190</v>
      </c>
      <c r="F1372" t="s">
        <v>1191</v>
      </c>
      <c r="G1372">
        <v>1</v>
      </c>
      <c r="H1372" s="6">
        <v>36264</v>
      </c>
      <c r="I1372" s="7">
        <v>45576</v>
      </c>
      <c r="J1372" s="7">
        <v>45576</v>
      </c>
      <c r="K1372">
        <v>15</v>
      </c>
      <c r="L1372" t="s">
        <v>40</v>
      </c>
      <c r="M1372" t="s">
        <v>9</v>
      </c>
      <c r="N1372" t="s">
        <v>41</v>
      </c>
      <c r="O1372" t="s">
        <v>42</v>
      </c>
      <c r="P1372" t="s">
        <v>43</v>
      </c>
      <c r="Q1372">
        <v>5</v>
      </c>
      <c r="R1372">
        <v>10</v>
      </c>
      <c r="S1372">
        <v>0</v>
      </c>
      <c r="U1372">
        <v>5440</v>
      </c>
      <c r="V1372">
        <v>1813</v>
      </c>
      <c r="W1372">
        <v>3626</v>
      </c>
      <c r="X1372">
        <v>0</v>
      </c>
      <c r="Y1372" t="s">
        <v>44</v>
      </c>
    </row>
    <row r="1373" spans="1:25" x14ac:dyDescent="0.25">
      <c r="A1373">
        <v>1372</v>
      </c>
      <c r="B1373">
        <v>61005</v>
      </c>
      <c r="C1373">
        <v>0</v>
      </c>
      <c r="D1373">
        <v>0</v>
      </c>
      <c r="E1373" t="s">
        <v>1175</v>
      </c>
      <c r="F1373" t="s">
        <v>1176</v>
      </c>
      <c r="G1373">
        <v>1</v>
      </c>
      <c r="H1373" s="6">
        <v>86111</v>
      </c>
      <c r="I1373" s="7">
        <v>45576</v>
      </c>
      <c r="J1373" s="7">
        <v>45576</v>
      </c>
      <c r="K1373">
        <v>15</v>
      </c>
      <c r="L1373" t="s">
        <v>40</v>
      </c>
      <c r="M1373" t="s">
        <v>9</v>
      </c>
      <c r="N1373" t="s">
        <v>41</v>
      </c>
      <c r="O1373" t="s">
        <v>42</v>
      </c>
      <c r="P1373" t="s">
        <v>43</v>
      </c>
      <c r="Q1373">
        <v>5</v>
      </c>
      <c r="R1373">
        <v>10</v>
      </c>
      <c r="S1373">
        <v>0</v>
      </c>
      <c r="U1373">
        <v>12917</v>
      </c>
      <c r="V1373">
        <v>4306</v>
      </c>
      <c r="W1373">
        <v>8611</v>
      </c>
      <c r="X1373">
        <v>0</v>
      </c>
      <c r="Y1373" t="s">
        <v>44</v>
      </c>
    </row>
    <row r="1374" spans="1:25" x14ac:dyDescent="0.25">
      <c r="A1374">
        <v>1373</v>
      </c>
      <c r="B1374">
        <v>61061</v>
      </c>
      <c r="C1374">
        <v>0</v>
      </c>
      <c r="D1374">
        <v>0</v>
      </c>
      <c r="E1374" t="s">
        <v>1378</v>
      </c>
      <c r="F1374" t="s">
        <v>1379</v>
      </c>
      <c r="G1374">
        <v>1</v>
      </c>
      <c r="H1374" s="6">
        <v>6078345</v>
      </c>
      <c r="I1374" s="7">
        <v>45576</v>
      </c>
      <c r="J1374" s="7">
        <v>45576</v>
      </c>
      <c r="K1374">
        <v>15</v>
      </c>
      <c r="L1374" t="s">
        <v>40</v>
      </c>
      <c r="M1374" t="s">
        <v>4</v>
      </c>
      <c r="N1374" t="s">
        <v>41</v>
      </c>
      <c r="O1374" t="s">
        <v>51</v>
      </c>
      <c r="P1374" t="s">
        <v>43</v>
      </c>
      <c r="Q1374">
        <v>5.5</v>
      </c>
      <c r="R1374">
        <v>7</v>
      </c>
      <c r="S1374">
        <v>2.5</v>
      </c>
      <c r="U1374">
        <v>911752</v>
      </c>
      <c r="V1374">
        <v>334309</v>
      </c>
      <c r="W1374">
        <v>425484</v>
      </c>
      <c r="X1374">
        <v>151959</v>
      </c>
      <c r="Y1374" t="s">
        <v>109</v>
      </c>
    </row>
    <row r="1375" spans="1:25" x14ac:dyDescent="0.25">
      <c r="A1375">
        <v>1374</v>
      </c>
      <c r="B1375">
        <v>60982</v>
      </c>
      <c r="C1375">
        <v>0</v>
      </c>
      <c r="D1375">
        <v>0</v>
      </c>
      <c r="E1375" t="s">
        <v>1640</v>
      </c>
      <c r="F1375" t="s">
        <v>1641</v>
      </c>
      <c r="G1375">
        <v>1</v>
      </c>
      <c r="H1375" s="6">
        <v>100000000</v>
      </c>
      <c r="I1375" s="7">
        <v>45576</v>
      </c>
      <c r="J1375" s="7">
        <v>45576</v>
      </c>
      <c r="K1375">
        <v>15</v>
      </c>
      <c r="L1375" t="s">
        <v>40</v>
      </c>
      <c r="M1375" t="s">
        <v>5</v>
      </c>
      <c r="N1375" t="s">
        <v>41</v>
      </c>
      <c r="O1375" t="s">
        <v>77</v>
      </c>
      <c r="P1375" t="s">
        <v>43</v>
      </c>
      <c r="Q1375">
        <v>3.3</v>
      </c>
      <c r="R1375">
        <v>11.7</v>
      </c>
      <c r="S1375">
        <v>0</v>
      </c>
      <c r="U1375">
        <v>15000000</v>
      </c>
      <c r="V1375">
        <v>3300000</v>
      </c>
      <c r="W1375">
        <v>11700000</v>
      </c>
      <c r="X1375">
        <v>0</v>
      </c>
      <c r="Y1375" t="s">
        <v>48</v>
      </c>
    </row>
    <row r="1376" spans="1:25" x14ac:dyDescent="0.25">
      <c r="A1376">
        <v>1375</v>
      </c>
      <c r="B1376">
        <v>61051</v>
      </c>
      <c r="C1376">
        <v>0</v>
      </c>
      <c r="D1376">
        <v>0</v>
      </c>
      <c r="E1376" t="s">
        <v>105</v>
      </c>
      <c r="F1376" t="s">
        <v>106</v>
      </c>
      <c r="G1376">
        <v>1</v>
      </c>
      <c r="H1376" s="6">
        <v>169332</v>
      </c>
      <c r="I1376" s="7">
        <v>45576</v>
      </c>
      <c r="J1376" s="7">
        <v>45576</v>
      </c>
      <c r="K1376" t="s">
        <v>80</v>
      </c>
      <c r="L1376" t="s">
        <v>40</v>
      </c>
      <c r="M1376" t="s">
        <v>5</v>
      </c>
      <c r="N1376" t="s">
        <v>41</v>
      </c>
      <c r="O1376" t="s">
        <v>57</v>
      </c>
      <c r="P1376" t="s">
        <v>43</v>
      </c>
      <c r="Q1376">
        <v>6.8</v>
      </c>
      <c r="R1376">
        <v>0</v>
      </c>
      <c r="S1376">
        <v>0</v>
      </c>
      <c r="U1376">
        <v>11515</v>
      </c>
      <c r="V1376">
        <v>11515</v>
      </c>
      <c r="W1376">
        <v>0</v>
      </c>
      <c r="X1376">
        <v>0</v>
      </c>
      <c r="Y1376" t="s">
        <v>81</v>
      </c>
    </row>
    <row r="1377" spans="1:25" x14ac:dyDescent="0.25">
      <c r="A1377">
        <v>1376</v>
      </c>
      <c r="B1377">
        <v>60974</v>
      </c>
      <c r="C1377">
        <v>0</v>
      </c>
      <c r="D1377">
        <v>0</v>
      </c>
      <c r="E1377" t="s">
        <v>1642</v>
      </c>
      <c r="F1377" t="s">
        <v>1643</v>
      </c>
      <c r="G1377">
        <v>1</v>
      </c>
      <c r="H1377" s="6">
        <v>19338014</v>
      </c>
      <c r="I1377" s="7">
        <v>45576</v>
      </c>
      <c r="J1377" s="7">
        <v>45576</v>
      </c>
      <c r="K1377">
        <v>7</v>
      </c>
      <c r="L1377" t="s">
        <v>40</v>
      </c>
      <c r="M1377" t="s">
        <v>5</v>
      </c>
      <c r="N1377" t="s">
        <v>41</v>
      </c>
      <c r="O1377" t="s">
        <v>47</v>
      </c>
      <c r="P1377" t="s">
        <v>43</v>
      </c>
      <c r="Q1377">
        <v>7</v>
      </c>
      <c r="R1377">
        <v>0</v>
      </c>
      <c r="S1377">
        <v>0</v>
      </c>
      <c r="U1377">
        <v>1353661</v>
      </c>
      <c r="V1377">
        <v>1353661</v>
      </c>
      <c r="W1377">
        <v>0</v>
      </c>
      <c r="X1377">
        <v>0</v>
      </c>
      <c r="Y1377" t="s">
        <v>48</v>
      </c>
    </row>
    <row r="1378" spans="1:25" x14ac:dyDescent="0.25">
      <c r="A1378">
        <v>1377</v>
      </c>
      <c r="B1378">
        <v>61079</v>
      </c>
      <c r="C1378">
        <v>0</v>
      </c>
      <c r="D1378">
        <v>0</v>
      </c>
      <c r="E1378" t="s">
        <v>1204</v>
      </c>
      <c r="F1378" t="s">
        <v>1205</v>
      </c>
      <c r="G1378">
        <v>1</v>
      </c>
      <c r="H1378" s="6">
        <v>236653</v>
      </c>
      <c r="I1378" s="7">
        <v>45576</v>
      </c>
      <c r="J1378" s="7">
        <v>45576</v>
      </c>
      <c r="K1378">
        <v>15</v>
      </c>
      <c r="L1378" t="s">
        <v>40</v>
      </c>
      <c r="M1378" t="s">
        <v>5</v>
      </c>
      <c r="N1378" t="s">
        <v>41</v>
      </c>
      <c r="O1378" t="s">
        <v>54</v>
      </c>
      <c r="P1378" t="s">
        <v>43</v>
      </c>
      <c r="Q1378">
        <v>10</v>
      </c>
      <c r="R1378">
        <v>5</v>
      </c>
      <c r="S1378">
        <v>0</v>
      </c>
      <c r="U1378">
        <v>35498</v>
      </c>
      <c r="V1378">
        <v>23665</v>
      </c>
      <c r="W1378">
        <v>11833</v>
      </c>
      <c r="X1378">
        <v>0</v>
      </c>
      <c r="Y1378" t="s">
        <v>48</v>
      </c>
    </row>
    <row r="1379" spans="1:25" x14ac:dyDescent="0.25">
      <c r="A1379">
        <v>1378</v>
      </c>
      <c r="B1379">
        <v>60988</v>
      </c>
      <c r="C1379">
        <v>0</v>
      </c>
      <c r="D1379">
        <v>0</v>
      </c>
      <c r="E1379" t="s">
        <v>1644</v>
      </c>
      <c r="F1379" t="s">
        <v>1645</v>
      </c>
      <c r="G1379">
        <v>1</v>
      </c>
      <c r="H1379" s="6">
        <v>37740249</v>
      </c>
      <c r="I1379" s="7">
        <v>45576</v>
      </c>
      <c r="J1379" s="7">
        <v>45576</v>
      </c>
      <c r="K1379">
        <v>15</v>
      </c>
      <c r="L1379" t="s">
        <v>40</v>
      </c>
      <c r="M1379" t="s">
        <v>5</v>
      </c>
      <c r="N1379" t="s">
        <v>41</v>
      </c>
      <c r="O1379" t="s">
        <v>54</v>
      </c>
      <c r="P1379" t="s">
        <v>43</v>
      </c>
      <c r="Q1379">
        <v>4</v>
      </c>
      <c r="R1379">
        <v>11</v>
      </c>
      <c r="S1379">
        <v>0</v>
      </c>
      <c r="U1379">
        <v>5661037</v>
      </c>
      <c r="V1379">
        <v>1509610</v>
      </c>
      <c r="W1379">
        <v>4151427</v>
      </c>
      <c r="X1379">
        <v>0</v>
      </c>
      <c r="Y1379" t="s">
        <v>48</v>
      </c>
    </row>
    <row r="1380" spans="1:25" x14ac:dyDescent="0.25">
      <c r="A1380">
        <v>1379</v>
      </c>
      <c r="B1380">
        <v>61078</v>
      </c>
      <c r="C1380">
        <v>0</v>
      </c>
      <c r="D1380">
        <v>0</v>
      </c>
      <c r="E1380" t="s">
        <v>199</v>
      </c>
      <c r="F1380" t="s">
        <v>200</v>
      </c>
      <c r="G1380">
        <v>1</v>
      </c>
      <c r="H1380" s="6">
        <v>19521016</v>
      </c>
      <c r="I1380" s="7">
        <v>45576</v>
      </c>
      <c r="J1380" s="7">
        <v>45576</v>
      </c>
      <c r="K1380">
        <v>15</v>
      </c>
      <c r="L1380" t="s">
        <v>40</v>
      </c>
      <c r="M1380" t="s">
        <v>5</v>
      </c>
      <c r="N1380" t="s">
        <v>41</v>
      </c>
      <c r="O1380" t="s">
        <v>77</v>
      </c>
      <c r="P1380" t="s">
        <v>43</v>
      </c>
      <c r="Q1380">
        <v>6</v>
      </c>
      <c r="R1380">
        <v>9</v>
      </c>
      <c r="S1380">
        <v>0</v>
      </c>
      <c r="U1380">
        <v>2928152</v>
      </c>
      <c r="V1380">
        <v>1171261</v>
      </c>
      <c r="W1380">
        <v>1756891</v>
      </c>
      <c r="X1380">
        <v>0</v>
      </c>
      <c r="Y1380" t="s">
        <v>94</v>
      </c>
    </row>
    <row r="1381" spans="1:25" x14ac:dyDescent="0.25">
      <c r="A1381">
        <v>1380</v>
      </c>
      <c r="B1381">
        <v>61060</v>
      </c>
      <c r="C1381">
        <v>0</v>
      </c>
      <c r="D1381">
        <v>0</v>
      </c>
      <c r="E1381" t="s">
        <v>1372</v>
      </c>
      <c r="F1381" t="s">
        <v>1373</v>
      </c>
      <c r="G1381">
        <v>1</v>
      </c>
      <c r="H1381" s="6">
        <v>16721802</v>
      </c>
      <c r="I1381" s="7">
        <v>45576</v>
      </c>
      <c r="J1381" s="7">
        <v>45576</v>
      </c>
      <c r="K1381">
        <v>15</v>
      </c>
      <c r="L1381" t="s">
        <v>40</v>
      </c>
      <c r="M1381" t="s">
        <v>4</v>
      </c>
      <c r="N1381" t="s">
        <v>41</v>
      </c>
      <c r="O1381" t="s">
        <v>51</v>
      </c>
      <c r="P1381" t="s">
        <v>43</v>
      </c>
      <c r="Q1381">
        <v>5.5</v>
      </c>
      <c r="R1381">
        <v>7</v>
      </c>
      <c r="S1381">
        <v>2.5</v>
      </c>
      <c r="U1381">
        <v>2508270</v>
      </c>
      <c r="V1381">
        <v>919699</v>
      </c>
      <c r="W1381">
        <v>1170526</v>
      </c>
      <c r="X1381">
        <v>418045</v>
      </c>
      <c r="Y1381" t="s">
        <v>109</v>
      </c>
    </row>
    <row r="1382" spans="1:25" x14ac:dyDescent="0.25">
      <c r="A1382">
        <v>1381</v>
      </c>
      <c r="B1382">
        <v>61006</v>
      </c>
      <c r="C1382">
        <v>0</v>
      </c>
      <c r="D1382">
        <v>0</v>
      </c>
      <c r="E1382" t="s">
        <v>1196</v>
      </c>
      <c r="F1382" t="s">
        <v>1197</v>
      </c>
      <c r="G1382">
        <v>1</v>
      </c>
      <c r="H1382" s="6">
        <v>4836734</v>
      </c>
      <c r="I1382" s="7">
        <v>45576</v>
      </c>
      <c r="J1382" s="7">
        <v>45576</v>
      </c>
      <c r="K1382">
        <v>15</v>
      </c>
      <c r="L1382" t="s">
        <v>40</v>
      </c>
      <c r="M1382" t="s">
        <v>9</v>
      </c>
      <c r="N1382" t="s">
        <v>41</v>
      </c>
      <c r="O1382" t="s">
        <v>42</v>
      </c>
      <c r="P1382" t="s">
        <v>43</v>
      </c>
      <c r="Q1382">
        <v>5</v>
      </c>
      <c r="R1382">
        <v>10</v>
      </c>
      <c r="S1382">
        <v>0</v>
      </c>
      <c r="U1382">
        <v>725510</v>
      </c>
      <c r="V1382">
        <v>241837</v>
      </c>
      <c r="W1382">
        <v>483673</v>
      </c>
      <c r="X1382">
        <v>0</v>
      </c>
      <c r="Y1382" t="s">
        <v>112</v>
      </c>
    </row>
    <row r="1383" spans="1:25" x14ac:dyDescent="0.25">
      <c r="A1383">
        <v>1382</v>
      </c>
      <c r="B1383">
        <v>61054</v>
      </c>
      <c r="C1383">
        <v>0</v>
      </c>
      <c r="D1383">
        <v>0</v>
      </c>
      <c r="E1383" t="s">
        <v>168</v>
      </c>
      <c r="F1383" t="s">
        <v>169</v>
      </c>
      <c r="G1383">
        <v>1</v>
      </c>
      <c r="H1383" s="6">
        <v>366784</v>
      </c>
      <c r="I1383" s="7">
        <v>45576</v>
      </c>
      <c r="J1383" s="7">
        <v>45576</v>
      </c>
      <c r="K1383" t="s">
        <v>80</v>
      </c>
      <c r="L1383" t="s">
        <v>40</v>
      </c>
      <c r="M1383" t="s">
        <v>5</v>
      </c>
      <c r="N1383" t="s">
        <v>41</v>
      </c>
      <c r="O1383" t="s">
        <v>57</v>
      </c>
      <c r="P1383" t="s">
        <v>43</v>
      </c>
      <c r="Q1383">
        <v>6.8</v>
      </c>
      <c r="R1383">
        <v>0</v>
      </c>
      <c r="S1383">
        <v>0</v>
      </c>
      <c r="U1383">
        <v>24941</v>
      </c>
      <c r="V1383">
        <v>24941</v>
      </c>
      <c r="W1383">
        <v>0</v>
      </c>
      <c r="X1383">
        <v>0</v>
      </c>
      <c r="Y1383" t="s">
        <v>81</v>
      </c>
    </row>
    <row r="1384" spans="1:25" x14ac:dyDescent="0.25">
      <c r="A1384">
        <v>1383</v>
      </c>
      <c r="B1384">
        <v>61056</v>
      </c>
      <c r="C1384">
        <v>0</v>
      </c>
      <c r="D1384">
        <v>0</v>
      </c>
      <c r="E1384" t="s">
        <v>170</v>
      </c>
      <c r="F1384" t="s">
        <v>171</v>
      </c>
      <c r="G1384">
        <v>1</v>
      </c>
      <c r="H1384" s="6">
        <v>320487</v>
      </c>
      <c r="I1384" s="7">
        <v>45576</v>
      </c>
      <c r="J1384" s="7">
        <v>45576</v>
      </c>
      <c r="K1384" t="s">
        <v>80</v>
      </c>
      <c r="L1384" t="s">
        <v>40</v>
      </c>
      <c r="M1384" t="s">
        <v>5</v>
      </c>
      <c r="N1384" t="s">
        <v>41</v>
      </c>
      <c r="O1384" t="s">
        <v>57</v>
      </c>
      <c r="P1384" t="s">
        <v>43</v>
      </c>
      <c r="Q1384">
        <v>6.8</v>
      </c>
      <c r="R1384">
        <v>0</v>
      </c>
      <c r="S1384">
        <v>0</v>
      </c>
      <c r="U1384">
        <v>21793</v>
      </c>
      <c r="V1384">
        <v>21793</v>
      </c>
      <c r="W1384">
        <v>0</v>
      </c>
      <c r="X1384">
        <v>0</v>
      </c>
      <c r="Y1384" t="s">
        <v>81</v>
      </c>
    </row>
    <row r="1385" spans="1:25" x14ac:dyDescent="0.25">
      <c r="A1385">
        <v>1384</v>
      </c>
      <c r="B1385">
        <v>61055</v>
      </c>
      <c r="C1385">
        <v>0</v>
      </c>
      <c r="D1385">
        <v>0</v>
      </c>
      <c r="E1385" t="s">
        <v>172</v>
      </c>
      <c r="F1385" t="s">
        <v>173</v>
      </c>
      <c r="G1385">
        <v>1</v>
      </c>
      <c r="H1385" s="6">
        <v>493908</v>
      </c>
      <c r="I1385" s="7">
        <v>45576</v>
      </c>
      <c r="J1385" s="7">
        <v>45576</v>
      </c>
      <c r="K1385" t="s">
        <v>80</v>
      </c>
      <c r="L1385" t="s">
        <v>40</v>
      </c>
      <c r="M1385" t="s">
        <v>5</v>
      </c>
      <c r="N1385" t="s">
        <v>41</v>
      </c>
      <c r="O1385" t="s">
        <v>57</v>
      </c>
      <c r="P1385" t="s">
        <v>43</v>
      </c>
      <c r="Q1385">
        <v>6.8</v>
      </c>
      <c r="R1385">
        <v>0</v>
      </c>
      <c r="S1385">
        <v>0</v>
      </c>
      <c r="U1385">
        <v>33586</v>
      </c>
      <c r="V1385">
        <v>33586</v>
      </c>
      <c r="W1385">
        <v>0</v>
      </c>
      <c r="X1385">
        <v>0</v>
      </c>
      <c r="Y1385" t="s">
        <v>81</v>
      </c>
    </row>
    <row r="1386" spans="1:25" x14ac:dyDescent="0.25">
      <c r="A1386">
        <v>1385</v>
      </c>
      <c r="B1386">
        <v>61057</v>
      </c>
      <c r="C1386">
        <v>0</v>
      </c>
      <c r="D1386">
        <v>0</v>
      </c>
      <c r="E1386" t="s">
        <v>176</v>
      </c>
      <c r="F1386" t="s">
        <v>177</v>
      </c>
      <c r="G1386">
        <v>1</v>
      </c>
      <c r="H1386" s="6">
        <v>512580</v>
      </c>
      <c r="I1386" s="7">
        <v>45576</v>
      </c>
      <c r="J1386" s="7">
        <v>45576</v>
      </c>
      <c r="K1386" t="s">
        <v>80</v>
      </c>
      <c r="L1386" t="s">
        <v>40</v>
      </c>
      <c r="M1386" t="s">
        <v>5</v>
      </c>
      <c r="N1386" t="s">
        <v>41</v>
      </c>
      <c r="O1386" t="s">
        <v>57</v>
      </c>
      <c r="P1386" t="s">
        <v>43</v>
      </c>
      <c r="Q1386">
        <v>6.8</v>
      </c>
      <c r="R1386">
        <v>0</v>
      </c>
      <c r="S1386">
        <v>0</v>
      </c>
      <c r="U1386">
        <v>34855</v>
      </c>
      <c r="V1386">
        <v>34855</v>
      </c>
      <c r="W1386">
        <v>0</v>
      </c>
      <c r="X1386">
        <v>0</v>
      </c>
      <c r="Y1386" t="s">
        <v>81</v>
      </c>
    </row>
    <row r="1387" spans="1:25" x14ac:dyDescent="0.25">
      <c r="A1387">
        <v>1386</v>
      </c>
      <c r="B1387">
        <v>61058</v>
      </c>
      <c r="C1387">
        <v>0</v>
      </c>
      <c r="D1387">
        <v>0</v>
      </c>
      <c r="E1387" t="s">
        <v>191</v>
      </c>
      <c r="F1387" t="s">
        <v>192</v>
      </c>
      <c r="G1387">
        <v>1</v>
      </c>
      <c r="H1387" s="6">
        <v>388015</v>
      </c>
      <c r="I1387" s="7">
        <v>45576</v>
      </c>
      <c r="J1387" s="7">
        <v>45576</v>
      </c>
      <c r="K1387" t="s">
        <v>80</v>
      </c>
      <c r="L1387" t="s">
        <v>40</v>
      </c>
      <c r="M1387" t="s">
        <v>5</v>
      </c>
      <c r="N1387" t="s">
        <v>41</v>
      </c>
      <c r="O1387" t="s">
        <v>57</v>
      </c>
      <c r="P1387" t="s">
        <v>43</v>
      </c>
      <c r="Q1387">
        <v>6.8</v>
      </c>
      <c r="R1387">
        <v>0</v>
      </c>
      <c r="S1387">
        <v>0</v>
      </c>
      <c r="U1387">
        <v>26385</v>
      </c>
      <c r="V1387">
        <v>26385</v>
      </c>
      <c r="W1387">
        <v>0</v>
      </c>
      <c r="X1387">
        <v>0</v>
      </c>
      <c r="Y1387" t="s">
        <v>81</v>
      </c>
    </row>
    <row r="1388" spans="1:25" x14ac:dyDescent="0.25">
      <c r="A1388">
        <v>1387</v>
      </c>
      <c r="B1388">
        <v>61016</v>
      </c>
      <c r="C1388">
        <v>0</v>
      </c>
      <c r="D1388">
        <v>0</v>
      </c>
      <c r="E1388" t="s">
        <v>1240</v>
      </c>
      <c r="F1388" t="s">
        <v>1241</v>
      </c>
      <c r="G1388">
        <v>1</v>
      </c>
      <c r="H1388" s="6">
        <v>5270177</v>
      </c>
      <c r="I1388" s="7">
        <v>45576</v>
      </c>
      <c r="J1388" s="7">
        <v>45576</v>
      </c>
      <c r="K1388">
        <v>7</v>
      </c>
      <c r="L1388" t="s">
        <v>40</v>
      </c>
      <c r="M1388" t="s">
        <v>1</v>
      </c>
      <c r="N1388" t="s">
        <v>41</v>
      </c>
      <c r="O1388" t="s">
        <v>87</v>
      </c>
      <c r="P1388" t="s">
        <v>43</v>
      </c>
      <c r="Q1388">
        <v>7</v>
      </c>
      <c r="R1388">
        <v>0</v>
      </c>
      <c r="S1388">
        <v>0</v>
      </c>
      <c r="U1388">
        <v>368912</v>
      </c>
      <c r="V1388">
        <v>368912</v>
      </c>
      <c r="W1388">
        <v>0</v>
      </c>
      <c r="X1388">
        <v>0</v>
      </c>
      <c r="Y1388" t="s">
        <v>390</v>
      </c>
    </row>
    <row r="1389" spans="1:25" x14ac:dyDescent="0.25">
      <c r="A1389">
        <v>1388</v>
      </c>
      <c r="B1389">
        <v>60993</v>
      </c>
      <c r="C1389">
        <v>0</v>
      </c>
      <c r="D1389">
        <v>0</v>
      </c>
      <c r="E1389" t="s">
        <v>970</v>
      </c>
      <c r="F1389" t="s">
        <v>971</v>
      </c>
      <c r="G1389">
        <v>1</v>
      </c>
      <c r="H1389" s="6">
        <v>4000000</v>
      </c>
      <c r="I1389" s="7">
        <v>45576</v>
      </c>
      <c r="J1389" s="7">
        <v>45576</v>
      </c>
      <c r="K1389">
        <v>15</v>
      </c>
      <c r="L1389" t="s">
        <v>40</v>
      </c>
      <c r="M1389" t="s">
        <v>5</v>
      </c>
      <c r="N1389" t="s">
        <v>41</v>
      </c>
      <c r="O1389" t="s">
        <v>47</v>
      </c>
      <c r="P1389" t="s">
        <v>43</v>
      </c>
      <c r="Q1389">
        <v>4</v>
      </c>
      <c r="R1389">
        <v>11</v>
      </c>
      <c r="S1389">
        <v>0</v>
      </c>
      <c r="U1389">
        <v>600000</v>
      </c>
      <c r="V1389">
        <v>160000</v>
      </c>
      <c r="W1389">
        <v>440000</v>
      </c>
      <c r="X1389">
        <v>0</v>
      </c>
      <c r="Y1389" t="s">
        <v>109</v>
      </c>
    </row>
    <row r="1390" spans="1:25" x14ac:dyDescent="0.25">
      <c r="A1390">
        <v>1389</v>
      </c>
      <c r="B1390">
        <v>60990</v>
      </c>
      <c r="C1390">
        <v>0</v>
      </c>
      <c r="D1390">
        <v>0</v>
      </c>
      <c r="E1390" t="s">
        <v>1646</v>
      </c>
      <c r="F1390" t="s">
        <v>1647</v>
      </c>
      <c r="G1390">
        <v>1</v>
      </c>
      <c r="H1390" s="6">
        <v>3048048</v>
      </c>
      <c r="I1390" s="7">
        <v>45576</v>
      </c>
      <c r="J1390" s="7">
        <v>45576</v>
      </c>
      <c r="K1390">
        <v>15</v>
      </c>
      <c r="L1390" t="s">
        <v>40</v>
      </c>
      <c r="M1390" t="s">
        <v>5</v>
      </c>
      <c r="N1390" t="s">
        <v>41</v>
      </c>
      <c r="O1390" t="s">
        <v>54</v>
      </c>
      <c r="P1390" t="s">
        <v>43</v>
      </c>
      <c r="Q1390">
        <v>4</v>
      </c>
      <c r="R1390">
        <v>11</v>
      </c>
      <c r="S1390">
        <v>0</v>
      </c>
      <c r="U1390">
        <v>457207</v>
      </c>
      <c r="V1390">
        <v>121922</v>
      </c>
      <c r="W1390">
        <v>335285</v>
      </c>
      <c r="X1390">
        <v>0</v>
      </c>
      <c r="Y1390" t="s">
        <v>109</v>
      </c>
    </row>
    <row r="1391" spans="1:25" x14ac:dyDescent="0.25">
      <c r="A1391">
        <v>1390</v>
      </c>
      <c r="B1391">
        <v>60880</v>
      </c>
      <c r="C1391">
        <v>0</v>
      </c>
      <c r="D1391">
        <v>0</v>
      </c>
      <c r="E1391" t="s">
        <v>1422</v>
      </c>
      <c r="F1391" t="s">
        <v>1423</v>
      </c>
      <c r="G1391">
        <v>1</v>
      </c>
      <c r="H1391" s="6">
        <v>3138696</v>
      </c>
      <c r="I1391" s="7">
        <v>45576</v>
      </c>
      <c r="J1391" s="7">
        <v>45576</v>
      </c>
      <c r="K1391">
        <v>7</v>
      </c>
      <c r="L1391" t="s">
        <v>40</v>
      </c>
      <c r="M1391" t="s">
        <v>5</v>
      </c>
      <c r="N1391" t="s">
        <v>41</v>
      </c>
      <c r="O1391" t="s">
        <v>47</v>
      </c>
      <c r="P1391" t="s">
        <v>43</v>
      </c>
      <c r="Q1391">
        <v>7</v>
      </c>
      <c r="R1391">
        <v>0</v>
      </c>
      <c r="S1391">
        <v>0</v>
      </c>
      <c r="U1391">
        <v>219709</v>
      </c>
      <c r="V1391">
        <v>219709</v>
      </c>
      <c r="W1391">
        <v>0</v>
      </c>
      <c r="X1391">
        <v>0</v>
      </c>
      <c r="Y1391" t="s">
        <v>81</v>
      </c>
    </row>
    <row r="1392" spans="1:25" x14ac:dyDescent="0.25">
      <c r="A1392">
        <v>1391</v>
      </c>
      <c r="B1392">
        <v>61035</v>
      </c>
      <c r="C1392">
        <v>0</v>
      </c>
      <c r="D1392">
        <v>0</v>
      </c>
      <c r="E1392" t="s">
        <v>578</v>
      </c>
      <c r="F1392" t="s">
        <v>579</v>
      </c>
      <c r="G1392">
        <v>1</v>
      </c>
      <c r="H1392" s="6">
        <v>3000000</v>
      </c>
      <c r="I1392" s="7">
        <v>45576</v>
      </c>
      <c r="J1392" s="7">
        <v>45576</v>
      </c>
      <c r="K1392">
        <v>8</v>
      </c>
      <c r="L1392" t="s">
        <v>40</v>
      </c>
      <c r="M1392" t="s">
        <v>9</v>
      </c>
      <c r="N1392" t="s">
        <v>41</v>
      </c>
      <c r="O1392" t="s">
        <v>42</v>
      </c>
      <c r="P1392" t="s">
        <v>43</v>
      </c>
      <c r="Q1392">
        <v>8</v>
      </c>
      <c r="R1392">
        <v>0</v>
      </c>
      <c r="S1392">
        <v>0</v>
      </c>
      <c r="U1392">
        <v>240000</v>
      </c>
      <c r="V1392">
        <v>240000</v>
      </c>
      <c r="W1392">
        <v>0</v>
      </c>
      <c r="X1392">
        <v>0</v>
      </c>
      <c r="Y1392" t="s">
        <v>109</v>
      </c>
    </row>
    <row r="1393" spans="1:25" x14ac:dyDescent="0.25">
      <c r="A1393">
        <v>1392</v>
      </c>
      <c r="B1393">
        <v>61034</v>
      </c>
      <c r="C1393">
        <v>0</v>
      </c>
      <c r="D1393">
        <v>0</v>
      </c>
      <c r="E1393" t="s">
        <v>362</v>
      </c>
      <c r="F1393" t="s">
        <v>363</v>
      </c>
      <c r="G1393">
        <v>1</v>
      </c>
      <c r="H1393" s="6">
        <v>617366</v>
      </c>
      <c r="I1393" s="7">
        <v>45576</v>
      </c>
      <c r="J1393" s="7">
        <v>45576</v>
      </c>
      <c r="K1393">
        <v>15</v>
      </c>
      <c r="L1393" t="s">
        <v>40</v>
      </c>
      <c r="M1393" t="s">
        <v>5</v>
      </c>
      <c r="N1393" t="s">
        <v>41</v>
      </c>
      <c r="O1393" t="s">
        <v>47</v>
      </c>
      <c r="P1393" t="s">
        <v>43</v>
      </c>
      <c r="Q1393">
        <v>6</v>
      </c>
      <c r="R1393">
        <v>9</v>
      </c>
      <c r="S1393">
        <v>0</v>
      </c>
      <c r="U1393">
        <v>92605</v>
      </c>
      <c r="V1393">
        <v>37042</v>
      </c>
      <c r="W1393">
        <v>55563</v>
      </c>
      <c r="X1393">
        <v>0</v>
      </c>
      <c r="Y1393" t="s">
        <v>72</v>
      </c>
    </row>
    <row r="1394" spans="1:25" x14ac:dyDescent="0.25">
      <c r="A1394">
        <v>1393</v>
      </c>
      <c r="B1394">
        <v>60967</v>
      </c>
      <c r="C1394">
        <v>0</v>
      </c>
      <c r="D1394">
        <v>0</v>
      </c>
      <c r="E1394" t="s">
        <v>844</v>
      </c>
      <c r="F1394" t="s">
        <v>845</v>
      </c>
      <c r="G1394">
        <v>1</v>
      </c>
      <c r="H1394" s="6">
        <v>274445</v>
      </c>
      <c r="I1394" s="7">
        <v>45576</v>
      </c>
      <c r="J1394" s="7">
        <v>45576</v>
      </c>
      <c r="K1394">
        <v>15</v>
      </c>
      <c r="L1394" t="s">
        <v>40</v>
      </c>
      <c r="M1394" t="s">
        <v>5</v>
      </c>
      <c r="N1394" t="s">
        <v>41</v>
      </c>
      <c r="O1394" t="s">
        <v>77</v>
      </c>
      <c r="P1394" t="s">
        <v>43</v>
      </c>
      <c r="Q1394">
        <v>8</v>
      </c>
      <c r="R1394">
        <v>7</v>
      </c>
      <c r="S1394">
        <v>0</v>
      </c>
      <c r="U1394">
        <v>41167</v>
      </c>
      <c r="V1394">
        <v>21956</v>
      </c>
      <c r="W1394">
        <v>19211</v>
      </c>
      <c r="X1394">
        <v>0</v>
      </c>
      <c r="Y1394" t="s">
        <v>48</v>
      </c>
    </row>
    <row r="1395" spans="1:25" x14ac:dyDescent="0.25">
      <c r="A1395">
        <v>1394</v>
      </c>
      <c r="B1395">
        <v>60968</v>
      </c>
      <c r="C1395">
        <v>0</v>
      </c>
      <c r="D1395">
        <v>0</v>
      </c>
      <c r="E1395" t="s">
        <v>844</v>
      </c>
      <c r="F1395" t="s">
        <v>845</v>
      </c>
      <c r="G1395">
        <v>1</v>
      </c>
      <c r="H1395" s="6">
        <v>274445</v>
      </c>
      <c r="I1395" s="7">
        <v>45576</v>
      </c>
      <c r="J1395" s="7">
        <v>45576</v>
      </c>
      <c r="K1395">
        <v>15</v>
      </c>
      <c r="L1395" t="s">
        <v>40</v>
      </c>
      <c r="M1395" t="s">
        <v>5</v>
      </c>
      <c r="N1395" t="s">
        <v>41</v>
      </c>
      <c r="O1395" t="s">
        <v>77</v>
      </c>
      <c r="P1395" t="s">
        <v>43</v>
      </c>
      <c r="Q1395">
        <v>8</v>
      </c>
      <c r="R1395">
        <v>7</v>
      </c>
      <c r="S1395">
        <v>0</v>
      </c>
      <c r="U1395">
        <v>41167</v>
      </c>
      <c r="V1395">
        <v>21956</v>
      </c>
      <c r="W1395">
        <v>19211</v>
      </c>
      <c r="X1395">
        <v>0</v>
      </c>
      <c r="Y1395" t="s">
        <v>48</v>
      </c>
    </row>
    <row r="1396" spans="1:25" x14ac:dyDescent="0.25">
      <c r="A1396">
        <v>1395</v>
      </c>
      <c r="B1396">
        <v>61007</v>
      </c>
      <c r="C1396">
        <v>0</v>
      </c>
      <c r="D1396">
        <v>0</v>
      </c>
      <c r="E1396" t="s">
        <v>1216</v>
      </c>
      <c r="F1396" t="s">
        <v>1217</v>
      </c>
      <c r="G1396">
        <v>1</v>
      </c>
      <c r="H1396" s="6">
        <v>921301</v>
      </c>
      <c r="I1396" s="7">
        <v>45576</v>
      </c>
      <c r="J1396" s="7">
        <v>45576</v>
      </c>
      <c r="K1396">
        <v>15</v>
      </c>
      <c r="L1396" t="s">
        <v>40</v>
      </c>
      <c r="M1396" t="s">
        <v>9</v>
      </c>
      <c r="N1396" t="s">
        <v>41</v>
      </c>
      <c r="O1396" t="s">
        <v>42</v>
      </c>
      <c r="P1396" t="s">
        <v>43</v>
      </c>
      <c r="Q1396">
        <v>5</v>
      </c>
      <c r="R1396">
        <v>10</v>
      </c>
      <c r="S1396">
        <v>0</v>
      </c>
      <c r="U1396">
        <v>138195</v>
      </c>
      <c r="V1396">
        <v>46065</v>
      </c>
      <c r="W1396">
        <v>92130</v>
      </c>
      <c r="X1396">
        <v>0</v>
      </c>
      <c r="Y1396" t="s">
        <v>112</v>
      </c>
    </row>
    <row r="1397" spans="1:25" x14ac:dyDescent="0.25">
      <c r="A1397">
        <v>1396</v>
      </c>
      <c r="B1397">
        <v>61059</v>
      </c>
      <c r="C1397">
        <v>0</v>
      </c>
      <c r="D1397">
        <v>0</v>
      </c>
      <c r="E1397" t="s">
        <v>279</v>
      </c>
      <c r="F1397" t="s">
        <v>280</v>
      </c>
      <c r="G1397">
        <v>1</v>
      </c>
      <c r="H1397" s="6">
        <v>15903061</v>
      </c>
      <c r="I1397" s="7">
        <v>45576</v>
      </c>
      <c r="J1397" s="7">
        <v>45576</v>
      </c>
      <c r="K1397" t="s">
        <v>80</v>
      </c>
      <c r="L1397" t="s">
        <v>40</v>
      </c>
      <c r="M1397" t="s">
        <v>5</v>
      </c>
      <c r="N1397" t="s">
        <v>41</v>
      </c>
      <c r="O1397" t="s">
        <v>57</v>
      </c>
      <c r="P1397" t="s">
        <v>43</v>
      </c>
      <c r="Q1397">
        <v>6.8</v>
      </c>
      <c r="R1397">
        <v>0</v>
      </c>
      <c r="S1397">
        <v>0</v>
      </c>
      <c r="U1397">
        <v>1081408</v>
      </c>
      <c r="V1397">
        <v>1081408</v>
      </c>
      <c r="W1397">
        <v>0</v>
      </c>
      <c r="X1397">
        <v>0</v>
      </c>
      <c r="Y1397" t="s">
        <v>81</v>
      </c>
    </row>
    <row r="1398" spans="1:25" x14ac:dyDescent="0.25">
      <c r="A1398">
        <v>1397</v>
      </c>
      <c r="B1398">
        <v>63504</v>
      </c>
      <c r="C1398">
        <v>0</v>
      </c>
      <c r="D1398">
        <v>0</v>
      </c>
      <c r="E1398" t="s">
        <v>1648</v>
      </c>
      <c r="F1398" t="s">
        <v>1649</v>
      </c>
      <c r="G1398">
        <v>1</v>
      </c>
      <c r="H1398" s="6">
        <v>3440235</v>
      </c>
      <c r="I1398" s="7">
        <v>45576</v>
      </c>
      <c r="J1398" s="7">
        <v>45576</v>
      </c>
      <c r="K1398">
        <v>15</v>
      </c>
      <c r="L1398" t="s">
        <v>40</v>
      </c>
      <c r="M1398" t="s">
        <v>5</v>
      </c>
      <c r="N1398" t="s">
        <v>41</v>
      </c>
      <c r="O1398" t="s">
        <v>54</v>
      </c>
      <c r="P1398" t="s">
        <v>43</v>
      </c>
      <c r="Q1398">
        <v>4</v>
      </c>
      <c r="R1398">
        <v>11</v>
      </c>
      <c r="S1398">
        <v>0</v>
      </c>
      <c r="U1398">
        <v>516035</v>
      </c>
      <c r="V1398">
        <v>137609</v>
      </c>
      <c r="W1398">
        <v>378426</v>
      </c>
      <c r="X1398">
        <v>0</v>
      </c>
      <c r="Y1398" t="s">
        <v>109</v>
      </c>
    </row>
    <row r="1399" spans="1:25" x14ac:dyDescent="0.25">
      <c r="A1399">
        <v>1398</v>
      </c>
      <c r="B1399">
        <v>63505</v>
      </c>
      <c r="C1399">
        <v>0</v>
      </c>
      <c r="D1399">
        <v>0</v>
      </c>
      <c r="E1399" t="s">
        <v>1648</v>
      </c>
      <c r="F1399" t="s">
        <v>1649</v>
      </c>
      <c r="G1399">
        <v>1</v>
      </c>
      <c r="H1399" s="6">
        <v>215294</v>
      </c>
      <c r="I1399" s="7">
        <v>45576</v>
      </c>
      <c r="J1399" s="7">
        <v>45576</v>
      </c>
      <c r="K1399">
        <v>15</v>
      </c>
      <c r="L1399" t="s">
        <v>459</v>
      </c>
      <c r="M1399" t="s">
        <v>5</v>
      </c>
      <c r="N1399" t="s">
        <v>41</v>
      </c>
      <c r="O1399" t="s">
        <v>54</v>
      </c>
      <c r="P1399" t="s">
        <v>43</v>
      </c>
      <c r="Q1399">
        <v>4</v>
      </c>
      <c r="R1399">
        <v>11</v>
      </c>
      <c r="S1399">
        <v>0</v>
      </c>
      <c r="U1399">
        <v>32294</v>
      </c>
      <c r="V1399">
        <v>8612</v>
      </c>
      <c r="W1399">
        <v>23682</v>
      </c>
      <c r="X1399">
        <v>0</v>
      </c>
      <c r="Y1399" t="s">
        <v>109</v>
      </c>
    </row>
    <row r="1400" spans="1:25" x14ac:dyDescent="0.25">
      <c r="A1400">
        <v>1399</v>
      </c>
      <c r="B1400">
        <v>61008</v>
      </c>
      <c r="C1400">
        <v>0</v>
      </c>
      <c r="D1400">
        <v>0</v>
      </c>
      <c r="E1400" t="s">
        <v>1210</v>
      </c>
      <c r="F1400" t="s">
        <v>1211</v>
      </c>
      <c r="G1400">
        <v>1</v>
      </c>
      <c r="H1400" s="6">
        <v>3089423</v>
      </c>
      <c r="I1400" s="7">
        <v>45576</v>
      </c>
      <c r="J1400" s="7">
        <v>45576</v>
      </c>
      <c r="K1400">
        <v>15</v>
      </c>
      <c r="L1400" t="s">
        <v>40</v>
      </c>
      <c r="M1400" t="s">
        <v>5</v>
      </c>
      <c r="N1400" t="s">
        <v>41</v>
      </c>
      <c r="O1400" t="s">
        <v>57</v>
      </c>
      <c r="P1400" t="s">
        <v>43</v>
      </c>
      <c r="Q1400">
        <v>5</v>
      </c>
      <c r="R1400">
        <v>10</v>
      </c>
      <c r="S1400">
        <v>0</v>
      </c>
      <c r="U1400">
        <v>463413</v>
      </c>
      <c r="V1400">
        <v>154471</v>
      </c>
      <c r="W1400">
        <v>308942</v>
      </c>
      <c r="X1400">
        <v>0</v>
      </c>
      <c r="Y1400" t="s">
        <v>72</v>
      </c>
    </row>
    <row r="1401" spans="1:25" x14ac:dyDescent="0.25">
      <c r="A1401">
        <v>1400</v>
      </c>
      <c r="B1401">
        <v>61009</v>
      </c>
      <c r="C1401">
        <v>0</v>
      </c>
      <c r="D1401">
        <v>0</v>
      </c>
      <c r="E1401" t="s">
        <v>1272</v>
      </c>
      <c r="F1401" t="s">
        <v>1273</v>
      </c>
      <c r="G1401">
        <v>1</v>
      </c>
      <c r="H1401" s="6">
        <v>1120015</v>
      </c>
      <c r="I1401" s="7">
        <v>45576</v>
      </c>
      <c r="J1401" s="7">
        <v>45576</v>
      </c>
      <c r="K1401">
        <v>15</v>
      </c>
      <c r="L1401" t="s">
        <v>40</v>
      </c>
      <c r="M1401" t="s">
        <v>9</v>
      </c>
      <c r="N1401" t="s">
        <v>41</v>
      </c>
      <c r="O1401" t="s">
        <v>42</v>
      </c>
      <c r="P1401" t="s">
        <v>43</v>
      </c>
      <c r="Q1401">
        <v>5</v>
      </c>
      <c r="R1401">
        <v>10</v>
      </c>
      <c r="S1401">
        <v>0</v>
      </c>
      <c r="U1401">
        <v>168002</v>
      </c>
      <c r="V1401">
        <v>56001</v>
      </c>
      <c r="W1401">
        <v>112002</v>
      </c>
      <c r="X1401">
        <v>0</v>
      </c>
      <c r="Y1401" t="s">
        <v>44</v>
      </c>
    </row>
    <row r="1402" spans="1:25" x14ac:dyDescent="0.25">
      <c r="A1402">
        <v>1401</v>
      </c>
      <c r="B1402">
        <v>60981</v>
      </c>
      <c r="C1402">
        <v>0</v>
      </c>
      <c r="D1402">
        <v>0</v>
      </c>
      <c r="E1402" t="s">
        <v>1355</v>
      </c>
      <c r="F1402" t="s">
        <v>1356</v>
      </c>
      <c r="G1402">
        <v>1</v>
      </c>
      <c r="H1402" s="6">
        <v>3812569</v>
      </c>
      <c r="I1402" s="7">
        <v>45576</v>
      </c>
      <c r="J1402" s="7">
        <v>45576</v>
      </c>
      <c r="K1402">
        <v>15</v>
      </c>
      <c r="L1402" t="s">
        <v>40</v>
      </c>
      <c r="M1402" t="s">
        <v>5</v>
      </c>
      <c r="N1402" t="s">
        <v>41</v>
      </c>
      <c r="O1402" t="s">
        <v>57</v>
      </c>
      <c r="P1402" t="s">
        <v>43</v>
      </c>
      <c r="Q1402">
        <v>8</v>
      </c>
      <c r="R1402">
        <v>7</v>
      </c>
      <c r="S1402">
        <v>0</v>
      </c>
      <c r="U1402">
        <v>571885</v>
      </c>
      <c r="V1402">
        <v>305006</v>
      </c>
      <c r="W1402">
        <v>266880</v>
      </c>
      <c r="X1402">
        <v>0</v>
      </c>
      <c r="Y1402" t="s">
        <v>48</v>
      </c>
    </row>
    <row r="1403" spans="1:25" x14ac:dyDescent="0.25">
      <c r="A1403">
        <v>1402</v>
      </c>
      <c r="B1403">
        <v>61010</v>
      </c>
      <c r="C1403">
        <v>0</v>
      </c>
      <c r="D1403">
        <v>0</v>
      </c>
      <c r="E1403" t="s">
        <v>1276</v>
      </c>
      <c r="F1403" t="s">
        <v>1277</v>
      </c>
      <c r="G1403">
        <v>1</v>
      </c>
      <c r="H1403" s="6">
        <v>3120201</v>
      </c>
      <c r="I1403" s="7">
        <v>45576</v>
      </c>
      <c r="J1403" s="7">
        <v>45576</v>
      </c>
      <c r="K1403">
        <v>15</v>
      </c>
      <c r="L1403" t="s">
        <v>40</v>
      </c>
      <c r="M1403" t="s">
        <v>9</v>
      </c>
      <c r="N1403" t="s">
        <v>41</v>
      </c>
      <c r="O1403" t="s">
        <v>42</v>
      </c>
      <c r="P1403" t="s">
        <v>43</v>
      </c>
      <c r="Q1403">
        <v>5</v>
      </c>
      <c r="R1403">
        <v>10</v>
      </c>
      <c r="S1403">
        <v>0</v>
      </c>
      <c r="U1403">
        <v>468030</v>
      </c>
      <c r="V1403">
        <v>156010</v>
      </c>
      <c r="W1403">
        <v>312020</v>
      </c>
      <c r="X1403">
        <v>0</v>
      </c>
      <c r="Y1403" t="s">
        <v>44</v>
      </c>
    </row>
    <row r="1404" spans="1:25" x14ac:dyDescent="0.25">
      <c r="A1404">
        <v>1403</v>
      </c>
      <c r="B1404">
        <v>61012</v>
      </c>
      <c r="C1404">
        <v>0</v>
      </c>
      <c r="D1404">
        <v>0</v>
      </c>
      <c r="E1404" t="s">
        <v>1410</v>
      </c>
      <c r="F1404" t="s">
        <v>1411</v>
      </c>
      <c r="G1404">
        <v>1</v>
      </c>
      <c r="H1404" s="6">
        <v>2234097</v>
      </c>
      <c r="I1404" s="7">
        <v>45576</v>
      </c>
      <c r="J1404" s="7">
        <v>45576</v>
      </c>
      <c r="K1404">
        <v>7</v>
      </c>
      <c r="L1404" t="s">
        <v>40</v>
      </c>
      <c r="M1404" t="s">
        <v>5</v>
      </c>
      <c r="N1404" t="s">
        <v>41</v>
      </c>
      <c r="O1404" t="s">
        <v>77</v>
      </c>
      <c r="P1404" t="s">
        <v>43</v>
      </c>
      <c r="Q1404">
        <v>7</v>
      </c>
      <c r="R1404">
        <v>0</v>
      </c>
      <c r="S1404">
        <v>0</v>
      </c>
      <c r="U1404">
        <v>156387</v>
      </c>
      <c r="V1404">
        <v>156387</v>
      </c>
      <c r="W1404">
        <v>0</v>
      </c>
      <c r="X1404">
        <v>0</v>
      </c>
      <c r="Y1404" t="s">
        <v>437</v>
      </c>
    </row>
    <row r="1405" spans="1:25" x14ac:dyDescent="0.25">
      <c r="A1405">
        <v>1404</v>
      </c>
      <c r="B1405">
        <v>61011</v>
      </c>
      <c r="C1405">
        <v>0</v>
      </c>
      <c r="D1405">
        <v>0</v>
      </c>
      <c r="E1405" t="s">
        <v>1278</v>
      </c>
      <c r="F1405" t="s">
        <v>1279</v>
      </c>
      <c r="G1405">
        <v>1</v>
      </c>
      <c r="H1405" s="6">
        <v>782571</v>
      </c>
      <c r="I1405" s="7">
        <v>45576</v>
      </c>
      <c r="J1405" s="7">
        <v>45576</v>
      </c>
      <c r="K1405">
        <v>15</v>
      </c>
      <c r="L1405" t="s">
        <v>40</v>
      </c>
      <c r="M1405" t="s">
        <v>9</v>
      </c>
      <c r="N1405" t="s">
        <v>41</v>
      </c>
      <c r="O1405" t="s">
        <v>42</v>
      </c>
      <c r="P1405" t="s">
        <v>43</v>
      </c>
      <c r="Q1405">
        <v>5</v>
      </c>
      <c r="R1405">
        <v>10</v>
      </c>
      <c r="S1405">
        <v>0</v>
      </c>
      <c r="U1405">
        <v>117386</v>
      </c>
      <c r="V1405">
        <v>39129</v>
      </c>
      <c r="W1405">
        <v>78257</v>
      </c>
      <c r="X1405">
        <v>0</v>
      </c>
      <c r="Y1405" t="s">
        <v>44</v>
      </c>
    </row>
    <row r="1406" spans="1:25" x14ac:dyDescent="0.25">
      <c r="A1406">
        <v>1405</v>
      </c>
      <c r="B1406">
        <v>60986</v>
      </c>
      <c r="C1406">
        <v>0</v>
      </c>
      <c r="D1406">
        <v>0</v>
      </c>
      <c r="E1406" t="s">
        <v>1282</v>
      </c>
      <c r="F1406" t="s">
        <v>1283</v>
      </c>
      <c r="G1406">
        <v>1</v>
      </c>
      <c r="H1406" s="6">
        <v>30000000</v>
      </c>
      <c r="I1406" s="7">
        <v>45576</v>
      </c>
      <c r="J1406" s="7">
        <v>45576</v>
      </c>
      <c r="K1406">
        <v>15</v>
      </c>
      <c r="L1406" t="s">
        <v>40</v>
      </c>
      <c r="M1406" t="s">
        <v>5</v>
      </c>
      <c r="N1406" t="s">
        <v>41</v>
      </c>
      <c r="O1406" t="s">
        <v>77</v>
      </c>
      <c r="P1406" t="s">
        <v>43</v>
      </c>
      <c r="Q1406">
        <v>7</v>
      </c>
      <c r="R1406">
        <v>8</v>
      </c>
      <c r="S1406">
        <v>0</v>
      </c>
      <c r="U1406">
        <v>4500000</v>
      </c>
      <c r="V1406">
        <v>2100000</v>
      </c>
      <c r="W1406">
        <v>2400000</v>
      </c>
      <c r="X1406">
        <v>0</v>
      </c>
      <c r="Y1406" t="s">
        <v>94</v>
      </c>
    </row>
    <row r="1407" spans="1:25" x14ac:dyDescent="0.25">
      <c r="A1407">
        <v>1406</v>
      </c>
      <c r="B1407">
        <v>60980</v>
      </c>
      <c r="C1407">
        <v>0</v>
      </c>
      <c r="D1407">
        <v>0</v>
      </c>
      <c r="E1407" t="s">
        <v>948</v>
      </c>
      <c r="F1407" t="s">
        <v>949</v>
      </c>
      <c r="G1407">
        <v>1</v>
      </c>
      <c r="H1407" s="6">
        <v>76918098</v>
      </c>
      <c r="I1407" s="7">
        <v>45576</v>
      </c>
      <c r="J1407" s="7">
        <v>45576</v>
      </c>
      <c r="K1407">
        <v>15</v>
      </c>
      <c r="L1407" t="s">
        <v>40</v>
      </c>
      <c r="M1407" t="s">
        <v>5</v>
      </c>
      <c r="N1407" t="s">
        <v>41</v>
      </c>
      <c r="O1407" t="s">
        <v>77</v>
      </c>
      <c r="P1407" t="s">
        <v>43</v>
      </c>
      <c r="Q1407">
        <v>7</v>
      </c>
      <c r="R1407">
        <v>8</v>
      </c>
      <c r="S1407">
        <v>0</v>
      </c>
      <c r="U1407">
        <v>11537715</v>
      </c>
      <c r="V1407">
        <v>5384267</v>
      </c>
      <c r="W1407">
        <v>6153448</v>
      </c>
      <c r="X1407">
        <v>0</v>
      </c>
      <c r="Y1407" t="s">
        <v>112</v>
      </c>
    </row>
    <row r="1408" spans="1:25" x14ac:dyDescent="0.25">
      <c r="A1408">
        <v>1407</v>
      </c>
      <c r="B1408">
        <v>61031</v>
      </c>
      <c r="C1408">
        <v>0</v>
      </c>
      <c r="D1408">
        <v>0</v>
      </c>
      <c r="E1408" t="s">
        <v>403</v>
      </c>
      <c r="F1408" t="s">
        <v>404</v>
      </c>
      <c r="G1408">
        <v>1</v>
      </c>
      <c r="H1408" s="6">
        <v>173654</v>
      </c>
      <c r="I1408" s="7">
        <v>45576</v>
      </c>
      <c r="J1408" s="7">
        <v>45576</v>
      </c>
      <c r="K1408">
        <v>15</v>
      </c>
      <c r="L1408" t="s">
        <v>40</v>
      </c>
      <c r="M1408" t="s">
        <v>5</v>
      </c>
      <c r="N1408" t="s">
        <v>41</v>
      </c>
      <c r="O1408" t="s">
        <v>47</v>
      </c>
      <c r="P1408" t="s">
        <v>43</v>
      </c>
      <c r="Q1408">
        <v>6</v>
      </c>
      <c r="R1408">
        <v>9</v>
      </c>
      <c r="S1408">
        <v>0</v>
      </c>
      <c r="U1408">
        <v>26048</v>
      </c>
      <c r="V1408">
        <v>10419</v>
      </c>
      <c r="W1408">
        <v>15629</v>
      </c>
      <c r="X1408">
        <v>0</v>
      </c>
      <c r="Y1408" t="s">
        <v>72</v>
      </c>
    </row>
    <row r="1409" spans="1:25" x14ac:dyDescent="0.25">
      <c r="A1409">
        <v>1408</v>
      </c>
      <c r="B1409">
        <v>61033</v>
      </c>
      <c r="C1409">
        <v>0</v>
      </c>
      <c r="D1409">
        <v>0</v>
      </c>
      <c r="E1409" t="s">
        <v>403</v>
      </c>
      <c r="F1409" t="s">
        <v>404</v>
      </c>
      <c r="G1409">
        <v>1</v>
      </c>
      <c r="H1409" s="6">
        <v>612566</v>
      </c>
      <c r="I1409" s="7">
        <v>45576</v>
      </c>
      <c r="J1409" s="7">
        <v>45576</v>
      </c>
      <c r="K1409">
        <v>15</v>
      </c>
      <c r="L1409" t="s">
        <v>40</v>
      </c>
      <c r="M1409" t="s">
        <v>5</v>
      </c>
      <c r="N1409" t="s">
        <v>41</v>
      </c>
      <c r="O1409" t="s">
        <v>47</v>
      </c>
      <c r="P1409" t="s">
        <v>43</v>
      </c>
      <c r="Q1409">
        <v>6</v>
      </c>
      <c r="R1409">
        <v>9</v>
      </c>
      <c r="S1409">
        <v>0</v>
      </c>
      <c r="U1409">
        <v>91885</v>
      </c>
      <c r="V1409">
        <v>36754</v>
      </c>
      <c r="W1409">
        <v>55131</v>
      </c>
      <c r="X1409">
        <v>0</v>
      </c>
      <c r="Y1409" t="s">
        <v>72</v>
      </c>
    </row>
    <row r="1410" spans="1:25" x14ac:dyDescent="0.25">
      <c r="A1410">
        <v>1409</v>
      </c>
      <c r="B1410">
        <v>61027</v>
      </c>
      <c r="C1410">
        <v>0</v>
      </c>
      <c r="D1410">
        <v>0</v>
      </c>
      <c r="E1410" t="s">
        <v>403</v>
      </c>
      <c r="F1410" t="s">
        <v>404</v>
      </c>
      <c r="G1410">
        <v>1</v>
      </c>
      <c r="H1410" s="6">
        <v>1164698</v>
      </c>
      <c r="I1410" s="7">
        <v>45576</v>
      </c>
      <c r="J1410" s="7">
        <v>45576</v>
      </c>
      <c r="K1410">
        <v>15</v>
      </c>
      <c r="L1410" t="s">
        <v>40</v>
      </c>
      <c r="M1410" t="s">
        <v>5</v>
      </c>
      <c r="N1410" t="s">
        <v>41</v>
      </c>
      <c r="O1410" t="s">
        <v>47</v>
      </c>
      <c r="P1410" t="s">
        <v>43</v>
      </c>
      <c r="Q1410">
        <v>6</v>
      </c>
      <c r="R1410">
        <v>9</v>
      </c>
      <c r="S1410">
        <v>0</v>
      </c>
      <c r="U1410">
        <v>174705</v>
      </c>
      <c r="V1410">
        <v>69882</v>
      </c>
      <c r="W1410">
        <v>104823</v>
      </c>
      <c r="X1410">
        <v>0</v>
      </c>
      <c r="Y1410" t="s">
        <v>72</v>
      </c>
    </row>
    <row r="1411" spans="1:25" x14ac:dyDescent="0.25">
      <c r="A1411">
        <v>1410</v>
      </c>
      <c r="B1411">
        <v>61028</v>
      </c>
      <c r="C1411">
        <v>0</v>
      </c>
      <c r="D1411">
        <v>0</v>
      </c>
      <c r="E1411" t="s">
        <v>403</v>
      </c>
      <c r="F1411" t="s">
        <v>404</v>
      </c>
      <c r="G1411">
        <v>1</v>
      </c>
      <c r="H1411" s="6">
        <v>96288</v>
      </c>
      <c r="I1411" s="7">
        <v>45576</v>
      </c>
      <c r="J1411" s="7">
        <v>45576</v>
      </c>
      <c r="K1411">
        <v>15</v>
      </c>
      <c r="L1411" t="s">
        <v>40</v>
      </c>
      <c r="M1411" t="s">
        <v>5</v>
      </c>
      <c r="N1411" t="s">
        <v>41</v>
      </c>
      <c r="O1411" t="s">
        <v>47</v>
      </c>
      <c r="P1411" t="s">
        <v>43</v>
      </c>
      <c r="Q1411">
        <v>6</v>
      </c>
      <c r="R1411">
        <v>9</v>
      </c>
      <c r="S1411">
        <v>0</v>
      </c>
      <c r="U1411">
        <v>14443</v>
      </c>
      <c r="V1411">
        <v>5777</v>
      </c>
      <c r="W1411">
        <v>8666</v>
      </c>
      <c r="X1411">
        <v>0</v>
      </c>
      <c r="Y1411" t="s">
        <v>72</v>
      </c>
    </row>
    <row r="1412" spans="1:25" x14ac:dyDescent="0.25">
      <c r="A1412">
        <v>1411</v>
      </c>
      <c r="B1412">
        <v>61029</v>
      </c>
      <c r="C1412">
        <v>0</v>
      </c>
      <c r="D1412">
        <v>0</v>
      </c>
      <c r="E1412" t="s">
        <v>403</v>
      </c>
      <c r="F1412" t="s">
        <v>404</v>
      </c>
      <c r="G1412">
        <v>1</v>
      </c>
      <c r="H1412" s="6">
        <v>201869</v>
      </c>
      <c r="I1412" s="7">
        <v>45576</v>
      </c>
      <c r="J1412" s="7">
        <v>45576</v>
      </c>
      <c r="K1412">
        <v>15</v>
      </c>
      <c r="L1412" t="s">
        <v>40</v>
      </c>
      <c r="M1412" t="s">
        <v>5</v>
      </c>
      <c r="N1412" t="s">
        <v>41</v>
      </c>
      <c r="O1412" t="s">
        <v>47</v>
      </c>
      <c r="P1412" t="s">
        <v>43</v>
      </c>
      <c r="Q1412">
        <v>6</v>
      </c>
      <c r="R1412">
        <v>9</v>
      </c>
      <c r="S1412">
        <v>0</v>
      </c>
      <c r="U1412">
        <v>30280</v>
      </c>
      <c r="V1412">
        <v>12112</v>
      </c>
      <c r="W1412">
        <v>18168</v>
      </c>
      <c r="X1412">
        <v>0</v>
      </c>
      <c r="Y1412" t="s">
        <v>72</v>
      </c>
    </row>
    <row r="1413" spans="1:25" x14ac:dyDescent="0.25">
      <c r="A1413">
        <v>1412</v>
      </c>
      <c r="B1413">
        <v>61030</v>
      </c>
      <c r="C1413">
        <v>0</v>
      </c>
      <c r="D1413">
        <v>0</v>
      </c>
      <c r="E1413" t="s">
        <v>401</v>
      </c>
      <c r="F1413" t="s">
        <v>402</v>
      </c>
      <c r="G1413">
        <v>1</v>
      </c>
      <c r="H1413" s="6">
        <v>1362276</v>
      </c>
      <c r="I1413" s="7">
        <v>45576</v>
      </c>
      <c r="J1413" s="7">
        <v>45576</v>
      </c>
      <c r="K1413">
        <v>15</v>
      </c>
      <c r="L1413" t="s">
        <v>40</v>
      </c>
      <c r="M1413" t="s">
        <v>5</v>
      </c>
      <c r="N1413" t="s">
        <v>41</v>
      </c>
      <c r="O1413" t="s">
        <v>47</v>
      </c>
      <c r="P1413" t="s">
        <v>43</v>
      </c>
      <c r="Q1413">
        <v>6</v>
      </c>
      <c r="R1413">
        <v>9</v>
      </c>
      <c r="S1413">
        <v>0</v>
      </c>
      <c r="U1413">
        <v>204341</v>
      </c>
      <c r="V1413">
        <v>81737</v>
      </c>
      <c r="W1413">
        <v>122605</v>
      </c>
      <c r="X1413">
        <v>0</v>
      </c>
      <c r="Y1413" t="s">
        <v>48</v>
      </c>
    </row>
    <row r="1414" spans="1:25" x14ac:dyDescent="0.25">
      <c r="A1414">
        <v>1413</v>
      </c>
      <c r="B1414">
        <v>61015</v>
      </c>
      <c r="C1414">
        <v>0</v>
      </c>
      <c r="D1414">
        <v>0</v>
      </c>
      <c r="E1414" t="s">
        <v>1256</v>
      </c>
      <c r="F1414" t="s">
        <v>1257</v>
      </c>
      <c r="G1414">
        <v>1</v>
      </c>
      <c r="H1414" s="6">
        <v>1171726</v>
      </c>
      <c r="I1414" s="7">
        <v>45576</v>
      </c>
      <c r="J1414" s="7">
        <v>45576</v>
      </c>
      <c r="K1414">
        <v>15</v>
      </c>
      <c r="L1414" t="s">
        <v>40</v>
      </c>
      <c r="M1414" t="s">
        <v>9</v>
      </c>
      <c r="N1414" t="s">
        <v>41</v>
      </c>
      <c r="O1414" t="s">
        <v>42</v>
      </c>
      <c r="P1414" t="s">
        <v>43</v>
      </c>
      <c r="Q1414">
        <v>5</v>
      </c>
      <c r="R1414">
        <v>10</v>
      </c>
      <c r="S1414">
        <v>0</v>
      </c>
      <c r="U1414">
        <v>175759</v>
      </c>
      <c r="V1414">
        <v>58586</v>
      </c>
      <c r="W1414">
        <v>117173</v>
      </c>
      <c r="X1414">
        <v>0</v>
      </c>
      <c r="Y1414" t="s">
        <v>44</v>
      </c>
    </row>
    <row r="1415" spans="1:25" x14ac:dyDescent="0.25">
      <c r="A1415">
        <v>1414</v>
      </c>
      <c r="B1415">
        <v>61014</v>
      </c>
      <c r="C1415">
        <v>0</v>
      </c>
      <c r="D1415">
        <v>0</v>
      </c>
      <c r="E1415" t="s">
        <v>1254</v>
      </c>
      <c r="F1415" t="s">
        <v>1255</v>
      </c>
      <c r="G1415">
        <v>1</v>
      </c>
      <c r="H1415" s="6">
        <v>968038</v>
      </c>
      <c r="I1415" s="7">
        <v>45576</v>
      </c>
      <c r="J1415" s="7">
        <v>45576</v>
      </c>
      <c r="K1415">
        <v>15</v>
      </c>
      <c r="L1415" t="s">
        <v>40</v>
      </c>
      <c r="M1415" t="s">
        <v>9</v>
      </c>
      <c r="N1415" t="s">
        <v>41</v>
      </c>
      <c r="O1415" t="s">
        <v>42</v>
      </c>
      <c r="P1415" t="s">
        <v>43</v>
      </c>
      <c r="Q1415">
        <v>5</v>
      </c>
      <c r="R1415">
        <v>10</v>
      </c>
      <c r="S1415">
        <v>0</v>
      </c>
      <c r="U1415">
        <v>145206</v>
      </c>
      <c r="V1415">
        <v>48402</v>
      </c>
      <c r="W1415">
        <v>96804</v>
      </c>
      <c r="X1415">
        <v>0</v>
      </c>
      <c r="Y1415" t="s">
        <v>44</v>
      </c>
    </row>
    <row r="1416" spans="1:25" x14ac:dyDescent="0.25">
      <c r="A1416">
        <v>1415</v>
      </c>
      <c r="B1416">
        <v>61077</v>
      </c>
      <c r="C1416">
        <v>0</v>
      </c>
      <c r="D1416">
        <v>0</v>
      </c>
      <c r="E1416" t="s">
        <v>1650</v>
      </c>
      <c r="F1416" t="s">
        <v>1651</v>
      </c>
      <c r="G1416">
        <v>1</v>
      </c>
      <c r="H1416" s="6">
        <v>1332106</v>
      </c>
      <c r="I1416" s="7">
        <v>45576</v>
      </c>
      <c r="J1416" s="7">
        <v>45576</v>
      </c>
      <c r="K1416">
        <v>7</v>
      </c>
      <c r="L1416" t="s">
        <v>40</v>
      </c>
      <c r="M1416" t="s">
        <v>5</v>
      </c>
      <c r="N1416" t="s">
        <v>41</v>
      </c>
      <c r="O1416" t="s">
        <v>47</v>
      </c>
      <c r="P1416" t="s">
        <v>43</v>
      </c>
      <c r="Q1416">
        <v>7</v>
      </c>
      <c r="R1416">
        <v>0</v>
      </c>
      <c r="S1416">
        <v>0</v>
      </c>
      <c r="U1416">
        <v>93247</v>
      </c>
      <c r="V1416">
        <v>93247</v>
      </c>
      <c r="W1416">
        <v>0</v>
      </c>
      <c r="X1416">
        <v>0</v>
      </c>
      <c r="Y1416" t="s">
        <v>48</v>
      </c>
    </row>
    <row r="1417" spans="1:25" x14ac:dyDescent="0.25">
      <c r="A1417">
        <v>1416</v>
      </c>
      <c r="B1417">
        <v>60992</v>
      </c>
      <c r="C1417">
        <v>0</v>
      </c>
      <c r="D1417">
        <v>0</v>
      </c>
      <c r="E1417" t="s">
        <v>475</v>
      </c>
      <c r="F1417" t="s">
        <v>476</v>
      </c>
      <c r="G1417">
        <v>1</v>
      </c>
      <c r="H1417" s="6">
        <v>8956044</v>
      </c>
      <c r="I1417" s="7">
        <v>45576</v>
      </c>
      <c r="J1417" s="7">
        <v>45576</v>
      </c>
      <c r="K1417">
        <v>9</v>
      </c>
      <c r="L1417" t="s">
        <v>40</v>
      </c>
      <c r="M1417" t="s">
        <v>1</v>
      </c>
      <c r="N1417" t="s">
        <v>41</v>
      </c>
      <c r="O1417" t="s">
        <v>87</v>
      </c>
      <c r="P1417" t="s">
        <v>43</v>
      </c>
      <c r="Q1417">
        <v>9</v>
      </c>
      <c r="R1417">
        <v>0</v>
      </c>
      <c r="S1417">
        <v>0</v>
      </c>
      <c r="U1417">
        <v>806044</v>
      </c>
      <c r="V1417">
        <v>806044</v>
      </c>
      <c r="W1417">
        <v>0</v>
      </c>
      <c r="X1417">
        <v>0</v>
      </c>
      <c r="Y1417" t="s">
        <v>44</v>
      </c>
    </row>
    <row r="1418" spans="1:25" x14ac:dyDescent="0.25">
      <c r="A1418">
        <v>1417</v>
      </c>
      <c r="B1418">
        <v>61013</v>
      </c>
      <c r="C1418">
        <v>0</v>
      </c>
      <c r="D1418">
        <v>0</v>
      </c>
      <c r="E1418" t="s">
        <v>1250</v>
      </c>
      <c r="F1418" t="s">
        <v>1251</v>
      </c>
      <c r="G1418">
        <v>1</v>
      </c>
      <c r="H1418" s="6">
        <v>1452581</v>
      </c>
      <c r="I1418" s="7">
        <v>45576</v>
      </c>
      <c r="J1418" s="7">
        <v>45576</v>
      </c>
      <c r="K1418">
        <v>15</v>
      </c>
      <c r="L1418" t="s">
        <v>40</v>
      </c>
      <c r="M1418" t="s">
        <v>9</v>
      </c>
      <c r="N1418" t="s">
        <v>41</v>
      </c>
      <c r="O1418" t="s">
        <v>42</v>
      </c>
      <c r="P1418" t="s">
        <v>43</v>
      </c>
      <c r="Q1418">
        <v>5</v>
      </c>
      <c r="R1418">
        <v>10</v>
      </c>
      <c r="S1418">
        <v>0</v>
      </c>
      <c r="U1418">
        <v>217887</v>
      </c>
      <c r="V1418">
        <v>72629</v>
      </c>
      <c r="W1418">
        <v>145258</v>
      </c>
      <c r="X1418">
        <v>0</v>
      </c>
      <c r="Y1418" t="s">
        <v>44</v>
      </c>
    </row>
    <row r="1419" spans="1:25" x14ac:dyDescent="0.25">
      <c r="A1419">
        <v>1418</v>
      </c>
      <c r="B1419">
        <v>60973</v>
      </c>
      <c r="C1419">
        <v>0</v>
      </c>
      <c r="D1419">
        <v>0</v>
      </c>
      <c r="E1419" t="s">
        <v>1652</v>
      </c>
      <c r="F1419" t="s">
        <v>1653</v>
      </c>
      <c r="G1419">
        <v>1</v>
      </c>
      <c r="H1419" s="6">
        <v>3414383</v>
      </c>
      <c r="I1419" s="7">
        <v>45576</v>
      </c>
      <c r="J1419" s="7">
        <v>45576</v>
      </c>
      <c r="K1419">
        <v>7</v>
      </c>
      <c r="L1419" t="s">
        <v>40</v>
      </c>
      <c r="M1419" t="s">
        <v>5</v>
      </c>
      <c r="N1419" t="s">
        <v>41</v>
      </c>
      <c r="O1419" t="s">
        <v>47</v>
      </c>
      <c r="P1419" t="s">
        <v>43</v>
      </c>
      <c r="Q1419">
        <v>7</v>
      </c>
      <c r="R1419">
        <v>0</v>
      </c>
      <c r="S1419">
        <v>0</v>
      </c>
      <c r="U1419">
        <v>239007</v>
      </c>
      <c r="V1419">
        <v>239007</v>
      </c>
      <c r="W1419">
        <v>0</v>
      </c>
      <c r="X1419">
        <v>0</v>
      </c>
      <c r="Y1419" t="s">
        <v>48</v>
      </c>
    </row>
    <row r="1420" spans="1:25" x14ac:dyDescent="0.25">
      <c r="A1420">
        <v>1419</v>
      </c>
      <c r="B1420">
        <v>60983</v>
      </c>
      <c r="C1420">
        <v>0</v>
      </c>
      <c r="D1420">
        <v>0</v>
      </c>
      <c r="E1420" t="s">
        <v>1654</v>
      </c>
      <c r="F1420" t="s">
        <v>1655</v>
      </c>
      <c r="G1420">
        <v>1</v>
      </c>
      <c r="H1420" s="6">
        <v>18213821</v>
      </c>
      <c r="I1420" s="7">
        <v>45576</v>
      </c>
      <c r="J1420" s="7">
        <v>45576</v>
      </c>
      <c r="K1420">
        <v>15</v>
      </c>
      <c r="L1420" t="s">
        <v>40</v>
      </c>
      <c r="M1420" t="s">
        <v>5</v>
      </c>
      <c r="N1420" t="s">
        <v>41</v>
      </c>
      <c r="O1420" t="s">
        <v>77</v>
      </c>
      <c r="P1420" t="s">
        <v>43</v>
      </c>
      <c r="Q1420">
        <v>8</v>
      </c>
      <c r="R1420">
        <v>7</v>
      </c>
      <c r="S1420">
        <v>0</v>
      </c>
      <c r="U1420">
        <v>2732073</v>
      </c>
      <c r="V1420">
        <v>1457106</v>
      </c>
      <c r="W1420">
        <v>1274967</v>
      </c>
      <c r="X1420">
        <v>0</v>
      </c>
      <c r="Y1420" t="s">
        <v>48</v>
      </c>
    </row>
    <row r="1421" spans="1:25" x14ac:dyDescent="0.25">
      <c r="A1421">
        <v>1420</v>
      </c>
      <c r="B1421">
        <v>60956</v>
      </c>
      <c r="C1421">
        <v>0</v>
      </c>
      <c r="D1421">
        <v>0</v>
      </c>
      <c r="E1421" t="s">
        <v>1345</v>
      </c>
      <c r="F1421" t="s">
        <v>1346</v>
      </c>
      <c r="G1421">
        <v>1</v>
      </c>
      <c r="H1421" s="6">
        <v>341067</v>
      </c>
      <c r="I1421" s="7">
        <v>45575</v>
      </c>
      <c r="J1421" s="7">
        <v>45575</v>
      </c>
      <c r="K1421">
        <v>8</v>
      </c>
      <c r="L1421" t="s">
        <v>40</v>
      </c>
      <c r="M1421" t="s">
        <v>9</v>
      </c>
      <c r="N1421" t="s">
        <v>41</v>
      </c>
      <c r="O1421" t="s">
        <v>42</v>
      </c>
      <c r="P1421" t="s">
        <v>43</v>
      </c>
      <c r="Q1421">
        <v>8</v>
      </c>
      <c r="R1421">
        <v>0</v>
      </c>
      <c r="S1421">
        <v>0</v>
      </c>
      <c r="U1421">
        <v>27285</v>
      </c>
      <c r="V1421">
        <v>27285</v>
      </c>
      <c r="W1421">
        <v>0</v>
      </c>
      <c r="X1421">
        <v>0</v>
      </c>
      <c r="Y1421" t="s">
        <v>109</v>
      </c>
    </row>
    <row r="1422" spans="1:25" x14ac:dyDescent="0.25">
      <c r="A1422">
        <v>1421</v>
      </c>
      <c r="B1422">
        <v>61246</v>
      </c>
      <c r="C1422">
        <v>0</v>
      </c>
      <c r="D1422">
        <v>0</v>
      </c>
      <c r="E1422" t="s">
        <v>1054</v>
      </c>
      <c r="F1422" t="s">
        <v>1055</v>
      </c>
      <c r="G1422">
        <v>1</v>
      </c>
      <c r="H1422" s="6">
        <v>11278969</v>
      </c>
      <c r="I1422" s="7">
        <v>45575</v>
      </c>
      <c r="J1422" s="7">
        <v>45575</v>
      </c>
      <c r="K1422">
        <v>8</v>
      </c>
      <c r="L1422" t="s">
        <v>40</v>
      </c>
      <c r="M1422" t="s">
        <v>9</v>
      </c>
      <c r="N1422" t="s">
        <v>41</v>
      </c>
      <c r="O1422" t="s">
        <v>42</v>
      </c>
      <c r="P1422" t="s">
        <v>43</v>
      </c>
      <c r="Q1422">
        <v>8</v>
      </c>
      <c r="R1422">
        <v>0</v>
      </c>
      <c r="S1422">
        <v>0</v>
      </c>
      <c r="U1422">
        <v>902318</v>
      </c>
      <c r="V1422">
        <v>902318</v>
      </c>
      <c r="W1422">
        <v>0</v>
      </c>
      <c r="X1422">
        <v>0</v>
      </c>
      <c r="Y1422" t="s">
        <v>67</v>
      </c>
    </row>
    <row r="1423" spans="1:25" x14ac:dyDescent="0.25">
      <c r="A1423">
        <v>1422</v>
      </c>
      <c r="B1423">
        <v>61590</v>
      </c>
      <c r="C1423">
        <v>0</v>
      </c>
      <c r="D1423">
        <v>0</v>
      </c>
      <c r="E1423" t="s">
        <v>1341</v>
      </c>
      <c r="F1423" t="s">
        <v>1342</v>
      </c>
      <c r="G1423">
        <v>1</v>
      </c>
      <c r="I1423" s="7">
        <v>45575</v>
      </c>
      <c r="J1423" s="7">
        <v>45575</v>
      </c>
      <c r="K1423">
        <v>8</v>
      </c>
      <c r="L1423" t="s">
        <v>40</v>
      </c>
      <c r="M1423" t="s">
        <v>9</v>
      </c>
      <c r="N1423" t="s">
        <v>41</v>
      </c>
      <c r="O1423" t="s">
        <v>42</v>
      </c>
      <c r="P1423" t="s">
        <v>43</v>
      </c>
      <c r="Q1423">
        <v>8</v>
      </c>
      <c r="R1423">
        <v>0</v>
      </c>
      <c r="S1423">
        <v>0</v>
      </c>
      <c r="U1423">
        <v>0</v>
      </c>
      <c r="V1423">
        <v>0</v>
      </c>
      <c r="W1423">
        <v>0</v>
      </c>
      <c r="X1423">
        <v>0</v>
      </c>
      <c r="Y1423" t="s">
        <v>109</v>
      </c>
    </row>
    <row r="1424" spans="1:25" x14ac:dyDescent="0.25">
      <c r="A1424">
        <v>1423</v>
      </c>
      <c r="B1424">
        <v>60951</v>
      </c>
      <c r="C1424">
        <v>0</v>
      </c>
      <c r="D1424">
        <v>0</v>
      </c>
      <c r="E1424" t="s">
        <v>1224</v>
      </c>
      <c r="F1424" t="s">
        <v>1225</v>
      </c>
      <c r="G1424">
        <v>1</v>
      </c>
      <c r="H1424" s="6">
        <v>9000000</v>
      </c>
      <c r="I1424" s="7">
        <v>45575</v>
      </c>
      <c r="J1424" s="7">
        <v>45575</v>
      </c>
      <c r="K1424">
        <v>8</v>
      </c>
      <c r="L1424" t="s">
        <v>40</v>
      </c>
      <c r="M1424" t="s">
        <v>7</v>
      </c>
      <c r="N1424" t="s">
        <v>41</v>
      </c>
      <c r="O1424" t="s">
        <v>64</v>
      </c>
      <c r="P1424" t="s">
        <v>43</v>
      </c>
      <c r="Q1424">
        <v>8</v>
      </c>
      <c r="R1424">
        <v>0</v>
      </c>
      <c r="S1424">
        <v>0</v>
      </c>
      <c r="U1424">
        <v>720000</v>
      </c>
      <c r="V1424">
        <v>720000</v>
      </c>
      <c r="W1424">
        <v>0</v>
      </c>
      <c r="X1424">
        <v>0</v>
      </c>
      <c r="Y1424" t="s">
        <v>48</v>
      </c>
    </row>
    <row r="1425" spans="1:25" x14ac:dyDescent="0.25">
      <c r="A1425">
        <v>1424</v>
      </c>
      <c r="B1425">
        <v>61001</v>
      </c>
      <c r="C1425">
        <v>0</v>
      </c>
      <c r="D1425">
        <v>0</v>
      </c>
      <c r="E1425" t="s">
        <v>574</v>
      </c>
      <c r="F1425" t="s">
        <v>575</v>
      </c>
      <c r="G1425">
        <v>1</v>
      </c>
      <c r="H1425" s="6">
        <v>100000000</v>
      </c>
      <c r="I1425" s="7">
        <v>45575</v>
      </c>
      <c r="J1425" s="7">
        <v>45575</v>
      </c>
      <c r="K1425">
        <v>6</v>
      </c>
      <c r="L1425" t="s">
        <v>40</v>
      </c>
      <c r="M1425" t="s">
        <v>5</v>
      </c>
      <c r="N1425" t="s">
        <v>41</v>
      </c>
      <c r="O1425" t="s">
        <v>77</v>
      </c>
      <c r="P1425" t="s">
        <v>43</v>
      </c>
      <c r="Q1425">
        <v>6</v>
      </c>
      <c r="R1425">
        <v>0</v>
      </c>
      <c r="S1425">
        <v>0</v>
      </c>
      <c r="U1425">
        <v>6000000</v>
      </c>
      <c r="V1425">
        <v>6000000</v>
      </c>
      <c r="W1425">
        <v>0</v>
      </c>
      <c r="X1425">
        <v>0</v>
      </c>
      <c r="Y1425" t="s">
        <v>48</v>
      </c>
    </row>
    <row r="1426" spans="1:25" x14ac:dyDescent="0.25">
      <c r="A1426">
        <v>1425</v>
      </c>
      <c r="B1426">
        <v>60955</v>
      </c>
      <c r="C1426">
        <v>0</v>
      </c>
      <c r="D1426">
        <v>0</v>
      </c>
      <c r="E1426" t="s">
        <v>1343</v>
      </c>
      <c r="F1426" t="s">
        <v>1344</v>
      </c>
      <c r="G1426">
        <v>1</v>
      </c>
      <c r="H1426" s="6">
        <v>1150277</v>
      </c>
      <c r="I1426" s="7">
        <v>45575</v>
      </c>
      <c r="J1426" s="7">
        <v>45575</v>
      </c>
      <c r="K1426">
        <v>8</v>
      </c>
      <c r="L1426" t="s">
        <v>40</v>
      </c>
      <c r="M1426" t="s">
        <v>9</v>
      </c>
      <c r="N1426" t="s">
        <v>41</v>
      </c>
      <c r="O1426" t="s">
        <v>42</v>
      </c>
      <c r="P1426" t="s">
        <v>43</v>
      </c>
      <c r="Q1426">
        <v>8</v>
      </c>
      <c r="R1426">
        <v>0</v>
      </c>
      <c r="S1426">
        <v>0</v>
      </c>
      <c r="U1426">
        <v>92022</v>
      </c>
      <c r="V1426">
        <v>92022</v>
      </c>
      <c r="W1426">
        <v>0</v>
      </c>
      <c r="X1426">
        <v>0</v>
      </c>
      <c r="Y1426" t="s">
        <v>109</v>
      </c>
    </row>
    <row r="1427" spans="1:25" x14ac:dyDescent="0.25">
      <c r="A1427">
        <v>1426</v>
      </c>
      <c r="B1427">
        <v>61239</v>
      </c>
      <c r="C1427">
        <v>0</v>
      </c>
      <c r="D1427">
        <v>0</v>
      </c>
      <c r="E1427" t="s">
        <v>335</v>
      </c>
      <c r="F1427" t="s">
        <v>336</v>
      </c>
      <c r="G1427">
        <v>1</v>
      </c>
      <c r="H1427" s="6">
        <v>3521944</v>
      </c>
      <c r="I1427" s="7">
        <v>45575</v>
      </c>
      <c r="J1427" s="7">
        <v>45575</v>
      </c>
      <c r="K1427">
        <v>15</v>
      </c>
      <c r="L1427" t="s">
        <v>40</v>
      </c>
      <c r="M1427" t="s">
        <v>5</v>
      </c>
      <c r="N1427" t="s">
        <v>41</v>
      </c>
      <c r="O1427" t="s">
        <v>47</v>
      </c>
      <c r="P1427" t="s">
        <v>43</v>
      </c>
      <c r="Q1427">
        <v>15</v>
      </c>
      <c r="R1427">
        <v>0</v>
      </c>
      <c r="S1427">
        <v>0</v>
      </c>
      <c r="U1427">
        <v>528292</v>
      </c>
      <c r="V1427">
        <v>528292</v>
      </c>
      <c r="W1427">
        <v>0</v>
      </c>
      <c r="X1427">
        <v>0</v>
      </c>
      <c r="Y1427" t="s">
        <v>48</v>
      </c>
    </row>
    <row r="1428" spans="1:25" x14ac:dyDescent="0.25">
      <c r="A1428">
        <v>1427</v>
      </c>
      <c r="B1428">
        <v>60958</v>
      </c>
      <c r="C1428">
        <v>0</v>
      </c>
      <c r="D1428">
        <v>0</v>
      </c>
      <c r="E1428" t="s">
        <v>1564</v>
      </c>
      <c r="F1428" t="s">
        <v>1565</v>
      </c>
      <c r="G1428">
        <v>1</v>
      </c>
      <c r="H1428" s="6">
        <v>4635333</v>
      </c>
      <c r="I1428" s="7">
        <v>45575</v>
      </c>
      <c r="J1428" s="7">
        <v>45575</v>
      </c>
      <c r="K1428">
        <v>10</v>
      </c>
      <c r="L1428" t="s">
        <v>40</v>
      </c>
      <c r="M1428" t="s">
        <v>8</v>
      </c>
      <c r="N1428" t="s">
        <v>41</v>
      </c>
      <c r="O1428" t="s">
        <v>347</v>
      </c>
      <c r="P1428" t="s">
        <v>43</v>
      </c>
      <c r="Q1428">
        <v>10</v>
      </c>
      <c r="R1428">
        <v>0</v>
      </c>
      <c r="S1428">
        <v>0</v>
      </c>
      <c r="U1428">
        <v>463533</v>
      </c>
      <c r="V1428">
        <v>463533</v>
      </c>
      <c r="W1428">
        <v>0</v>
      </c>
      <c r="X1428">
        <v>0</v>
      </c>
      <c r="Y1428" t="s">
        <v>109</v>
      </c>
    </row>
    <row r="1429" spans="1:25" x14ac:dyDescent="0.25">
      <c r="A1429">
        <v>1428</v>
      </c>
      <c r="B1429">
        <v>61589</v>
      </c>
      <c r="C1429">
        <v>0</v>
      </c>
      <c r="D1429">
        <v>0</v>
      </c>
      <c r="E1429" t="s">
        <v>1331</v>
      </c>
      <c r="F1429" t="s">
        <v>1332</v>
      </c>
      <c r="G1429">
        <v>1</v>
      </c>
      <c r="H1429" s="6">
        <v>1165692</v>
      </c>
      <c r="I1429" s="7">
        <v>45575</v>
      </c>
      <c r="J1429" s="7">
        <v>45575</v>
      </c>
      <c r="K1429">
        <v>8</v>
      </c>
      <c r="L1429" t="s">
        <v>40</v>
      </c>
      <c r="M1429" t="s">
        <v>9</v>
      </c>
      <c r="N1429" t="s">
        <v>41</v>
      </c>
      <c r="O1429" t="s">
        <v>42</v>
      </c>
      <c r="P1429" t="s">
        <v>43</v>
      </c>
      <c r="Q1429">
        <v>8</v>
      </c>
      <c r="R1429">
        <v>0</v>
      </c>
      <c r="S1429">
        <v>0</v>
      </c>
      <c r="U1429">
        <v>93255</v>
      </c>
      <c r="V1429">
        <v>93255</v>
      </c>
      <c r="W1429">
        <v>0</v>
      </c>
      <c r="X1429">
        <v>0</v>
      </c>
      <c r="Y1429" t="s">
        <v>109</v>
      </c>
    </row>
    <row r="1430" spans="1:25" x14ac:dyDescent="0.25">
      <c r="A1430">
        <v>1429</v>
      </c>
      <c r="B1430">
        <v>60959</v>
      </c>
      <c r="C1430">
        <v>0</v>
      </c>
      <c r="D1430">
        <v>0</v>
      </c>
      <c r="E1430" t="s">
        <v>1562</v>
      </c>
      <c r="F1430" t="s">
        <v>1563</v>
      </c>
      <c r="G1430">
        <v>1</v>
      </c>
      <c r="H1430" s="6">
        <v>811111</v>
      </c>
      <c r="I1430" s="7">
        <v>45575</v>
      </c>
      <c r="J1430" s="7">
        <v>45575</v>
      </c>
      <c r="K1430">
        <v>10</v>
      </c>
      <c r="L1430" t="s">
        <v>40</v>
      </c>
      <c r="M1430" t="s">
        <v>9</v>
      </c>
      <c r="N1430" t="s">
        <v>41</v>
      </c>
      <c r="O1430" t="s">
        <v>42</v>
      </c>
      <c r="P1430" t="s">
        <v>43</v>
      </c>
      <c r="Q1430">
        <v>10</v>
      </c>
      <c r="R1430">
        <v>0</v>
      </c>
      <c r="S1430">
        <v>0</v>
      </c>
      <c r="U1430">
        <v>81111</v>
      </c>
      <c r="V1430">
        <v>81111</v>
      </c>
      <c r="W1430">
        <v>0</v>
      </c>
      <c r="X1430">
        <v>0</v>
      </c>
      <c r="Y1430" t="s">
        <v>44</v>
      </c>
    </row>
    <row r="1431" spans="1:25" x14ac:dyDescent="0.25">
      <c r="A1431">
        <v>1430</v>
      </c>
      <c r="B1431">
        <v>60949</v>
      </c>
      <c r="C1431">
        <v>0</v>
      </c>
      <c r="D1431">
        <v>0</v>
      </c>
      <c r="E1431" t="s">
        <v>854</v>
      </c>
      <c r="F1431" t="s">
        <v>855</v>
      </c>
      <c r="G1431">
        <v>1</v>
      </c>
      <c r="H1431" s="6">
        <v>7000000</v>
      </c>
      <c r="I1431" s="7">
        <v>45575</v>
      </c>
      <c r="J1431" s="7">
        <v>45575</v>
      </c>
      <c r="K1431">
        <v>15</v>
      </c>
      <c r="L1431" t="s">
        <v>40</v>
      </c>
      <c r="M1431" t="s">
        <v>7</v>
      </c>
      <c r="N1431" t="s">
        <v>41</v>
      </c>
      <c r="O1431" t="s">
        <v>64</v>
      </c>
      <c r="P1431" t="s">
        <v>43</v>
      </c>
      <c r="Q1431">
        <v>12</v>
      </c>
      <c r="R1431">
        <v>3</v>
      </c>
      <c r="S1431">
        <v>0</v>
      </c>
      <c r="U1431">
        <v>1050000</v>
      </c>
      <c r="V1431">
        <v>840000</v>
      </c>
      <c r="W1431">
        <v>210000</v>
      </c>
      <c r="X1431">
        <v>0</v>
      </c>
      <c r="Y1431" t="s">
        <v>72</v>
      </c>
    </row>
    <row r="1432" spans="1:25" x14ac:dyDescent="0.25">
      <c r="A1432">
        <v>1431</v>
      </c>
      <c r="B1432">
        <v>60950</v>
      </c>
      <c r="C1432">
        <v>0</v>
      </c>
      <c r="D1432">
        <v>0</v>
      </c>
      <c r="E1432" t="s">
        <v>854</v>
      </c>
      <c r="F1432" t="s">
        <v>855</v>
      </c>
      <c r="G1432">
        <v>1</v>
      </c>
      <c r="H1432" s="6">
        <v>3000000</v>
      </c>
      <c r="I1432" s="7">
        <v>45575</v>
      </c>
      <c r="J1432" s="7">
        <v>45575</v>
      </c>
      <c r="K1432">
        <v>15</v>
      </c>
      <c r="L1432" t="s">
        <v>40</v>
      </c>
      <c r="M1432" t="s">
        <v>7</v>
      </c>
      <c r="N1432" t="s">
        <v>41</v>
      </c>
      <c r="O1432" t="s">
        <v>64</v>
      </c>
      <c r="P1432" t="s">
        <v>43</v>
      </c>
      <c r="Q1432">
        <v>12</v>
      </c>
      <c r="R1432">
        <v>3</v>
      </c>
      <c r="S1432">
        <v>0</v>
      </c>
      <c r="U1432">
        <v>450000</v>
      </c>
      <c r="V1432">
        <v>360000</v>
      </c>
      <c r="W1432">
        <v>90000</v>
      </c>
      <c r="X1432">
        <v>0</v>
      </c>
      <c r="Y1432" t="s">
        <v>72</v>
      </c>
    </row>
    <row r="1433" spans="1:25" x14ac:dyDescent="0.25">
      <c r="A1433">
        <v>1432</v>
      </c>
      <c r="B1433">
        <v>60957</v>
      </c>
      <c r="C1433">
        <v>0</v>
      </c>
      <c r="D1433">
        <v>0</v>
      </c>
      <c r="E1433" t="s">
        <v>197</v>
      </c>
      <c r="F1433" t="s">
        <v>198</v>
      </c>
      <c r="G1433">
        <v>1</v>
      </c>
      <c r="H1433" s="6">
        <v>701760</v>
      </c>
      <c r="I1433" s="7">
        <v>45575</v>
      </c>
      <c r="J1433" s="7">
        <v>45575</v>
      </c>
      <c r="K1433">
        <v>15</v>
      </c>
      <c r="L1433" t="s">
        <v>40</v>
      </c>
      <c r="M1433" t="s">
        <v>5</v>
      </c>
      <c r="N1433" t="s">
        <v>41</v>
      </c>
      <c r="O1433" t="s">
        <v>47</v>
      </c>
      <c r="P1433" t="s">
        <v>43</v>
      </c>
      <c r="Q1433">
        <v>15</v>
      </c>
      <c r="R1433">
        <v>0</v>
      </c>
      <c r="S1433">
        <v>0</v>
      </c>
      <c r="U1433">
        <v>105264</v>
      </c>
      <c r="V1433">
        <v>105264</v>
      </c>
      <c r="W1433">
        <v>0</v>
      </c>
      <c r="X1433">
        <v>0</v>
      </c>
      <c r="Y1433" t="s">
        <v>48</v>
      </c>
    </row>
    <row r="1434" spans="1:25" x14ac:dyDescent="0.25">
      <c r="A1434">
        <v>1433</v>
      </c>
      <c r="B1434">
        <v>60952</v>
      </c>
      <c r="C1434">
        <v>0</v>
      </c>
      <c r="D1434">
        <v>0</v>
      </c>
      <c r="E1434" t="s">
        <v>1634</v>
      </c>
      <c r="F1434" t="s">
        <v>1635</v>
      </c>
      <c r="G1434">
        <v>1</v>
      </c>
      <c r="H1434" s="6">
        <v>523000</v>
      </c>
      <c r="I1434" s="7">
        <v>45575</v>
      </c>
      <c r="J1434" s="7">
        <v>45575</v>
      </c>
      <c r="K1434">
        <v>7</v>
      </c>
      <c r="L1434" t="s">
        <v>40</v>
      </c>
      <c r="M1434" t="s">
        <v>7</v>
      </c>
      <c r="N1434" t="s">
        <v>41</v>
      </c>
      <c r="O1434" t="s">
        <v>64</v>
      </c>
      <c r="P1434" t="s">
        <v>43</v>
      </c>
      <c r="Q1434">
        <v>7</v>
      </c>
      <c r="R1434">
        <v>0</v>
      </c>
      <c r="S1434">
        <v>0</v>
      </c>
      <c r="U1434">
        <v>36610</v>
      </c>
      <c r="V1434">
        <v>36610</v>
      </c>
      <c r="W1434">
        <v>0</v>
      </c>
      <c r="X1434">
        <v>0</v>
      </c>
      <c r="Y1434" t="s">
        <v>72</v>
      </c>
    </row>
    <row r="1435" spans="1:25" x14ac:dyDescent="0.25">
      <c r="A1435">
        <v>1434</v>
      </c>
      <c r="B1435">
        <v>60960</v>
      </c>
      <c r="C1435">
        <v>0</v>
      </c>
      <c r="D1435">
        <v>0</v>
      </c>
      <c r="E1435" t="s">
        <v>1542</v>
      </c>
      <c r="F1435" t="s">
        <v>1543</v>
      </c>
      <c r="G1435">
        <v>1</v>
      </c>
      <c r="H1435" s="6">
        <v>3600000</v>
      </c>
      <c r="I1435" s="7">
        <v>45575</v>
      </c>
      <c r="J1435" s="7">
        <v>45575</v>
      </c>
      <c r="K1435">
        <v>15</v>
      </c>
      <c r="L1435" t="s">
        <v>40</v>
      </c>
      <c r="M1435" t="s">
        <v>9</v>
      </c>
      <c r="N1435" t="s">
        <v>41</v>
      </c>
      <c r="O1435" t="s">
        <v>42</v>
      </c>
      <c r="P1435" t="s">
        <v>43</v>
      </c>
      <c r="Q1435">
        <v>15</v>
      </c>
      <c r="R1435">
        <v>0</v>
      </c>
      <c r="S1435">
        <v>0</v>
      </c>
      <c r="U1435">
        <v>540000</v>
      </c>
      <c r="V1435">
        <v>540000</v>
      </c>
      <c r="W1435">
        <v>0</v>
      </c>
      <c r="X1435">
        <v>0</v>
      </c>
      <c r="Y1435" t="s">
        <v>44</v>
      </c>
    </row>
    <row r="1436" spans="1:25" x14ac:dyDescent="0.25">
      <c r="A1436">
        <v>1435</v>
      </c>
      <c r="B1436">
        <v>60961</v>
      </c>
      <c r="C1436">
        <v>0</v>
      </c>
      <c r="D1436">
        <v>0</v>
      </c>
      <c r="E1436" t="s">
        <v>1542</v>
      </c>
      <c r="F1436" t="s">
        <v>1543</v>
      </c>
      <c r="G1436">
        <v>1</v>
      </c>
      <c r="H1436" s="6">
        <v>2880000</v>
      </c>
      <c r="I1436" s="7">
        <v>45575</v>
      </c>
      <c r="J1436" s="7">
        <v>45575</v>
      </c>
      <c r="K1436">
        <v>15</v>
      </c>
      <c r="L1436" t="s">
        <v>40</v>
      </c>
      <c r="M1436" t="s">
        <v>9</v>
      </c>
      <c r="N1436" t="s">
        <v>41</v>
      </c>
      <c r="O1436" t="s">
        <v>42</v>
      </c>
      <c r="P1436" t="s">
        <v>43</v>
      </c>
      <c r="Q1436">
        <v>15</v>
      </c>
      <c r="R1436">
        <v>0</v>
      </c>
      <c r="S1436">
        <v>0</v>
      </c>
      <c r="U1436">
        <v>432000</v>
      </c>
      <c r="V1436">
        <v>432000</v>
      </c>
      <c r="W1436">
        <v>0</v>
      </c>
      <c r="X1436">
        <v>0</v>
      </c>
      <c r="Y1436" t="s">
        <v>44</v>
      </c>
    </row>
    <row r="1437" spans="1:25" x14ac:dyDescent="0.25">
      <c r="A1437">
        <v>1436</v>
      </c>
      <c r="B1437">
        <v>60937</v>
      </c>
      <c r="C1437">
        <v>0</v>
      </c>
      <c r="D1437">
        <v>0</v>
      </c>
      <c r="E1437" t="s">
        <v>869</v>
      </c>
      <c r="F1437" t="s">
        <v>870</v>
      </c>
      <c r="G1437">
        <v>1</v>
      </c>
      <c r="H1437" s="6">
        <v>400000</v>
      </c>
      <c r="I1437" s="7">
        <v>45574</v>
      </c>
      <c r="J1437" s="7">
        <v>45574</v>
      </c>
      <c r="K1437">
        <v>8</v>
      </c>
      <c r="L1437" t="s">
        <v>40</v>
      </c>
      <c r="M1437" t="s">
        <v>9</v>
      </c>
      <c r="N1437" t="s">
        <v>41</v>
      </c>
      <c r="O1437" t="s">
        <v>42</v>
      </c>
      <c r="P1437" t="s">
        <v>43</v>
      </c>
      <c r="Q1437">
        <v>8</v>
      </c>
      <c r="R1437">
        <v>0</v>
      </c>
      <c r="S1437">
        <v>0</v>
      </c>
      <c r="U1437">
        <v>32000</v>
      </c>
      <c r="V1437">
        <v>32000</v>
      </c>
      <c r="W1437">
        <v>0</v>
      </c>
      <c r="X1437">
        <v>0</v>
      </c>
      <c r="Y1437" t="s">
        <v>44</v>
      </c>
    </row>
    <row r="1438" spans="1:25" x14ac:dyDescent="0.25">
      <c r="A1438">
        <v>1437</v>
      </c>
      <c r="B1438">
        <v>60938</v>
      </c>
      <c r="C1438">
        <v>0</v>
      </c>
      <c r="D1438">
        <v>0</v>
      </c>
      <c r="E1438" t="s">
        <v>869</v>
      </c>
      <c r="F1438" t="s">
        <v>870</v>
      </c>
      <c r="G1438">
        <v>1</v>
      </c>
      <c r="H1438" s="6">
        <v>1000000</v>
      </c>
      <c r="I1438" s="7">
        <v>45574</v>
      </c>
      <c r="J1438" s="7">
        <v>45574</v>
      </c>
      <c r="K1438">
        <v>8</v>
      </c>
      <c r="L1438" t="s">
        <v>40</v>
      </c>
      <c r="M1438" t="s">
        <v>9</v>
      </c>
      <c r="N1438" t="s">
        <v>41</v>
      </c>
      <c r="O1438" t="s">
        <v>42</v>
      </c>
      <c r="P1438" t="s">
        <v>43</v>
      </c>
      <c r="Q1438">
        <v>8</v>
      </c>
      <c r="R1438">
        <v>0</v>
      </c>
      <c r="S1438">
        <v>0</v>
      </c>
      <c r="U1438">
        <v>80000</v>
      </c>
      <c r="V1438">
        <v>80000</v>
      </c>
      <c r="W1438">
        <v>0</v>
      </c>
      <c r="X1438">
        <v>0</v>
      </c>
      <c r="Y1438" t="s">
        <v>44</v>
      </c>
    </row>
    <row r="1439" spans="1:25" x14ac:dyDescent="0.25">
      <c r="A1439">
        <v>1438</v>
      </c>
      <c r="B1439">
        <v>60932</v>
      </c>
      <c r="C1439">
        <v>0</v>
      </c>
      <c r="D1439">
        <v>0</v>
      </c>
      <c r="E1439" t="s">
        <v>1039</v>
      </c>
      <c r="F1439" t="s">
        <v>1040</v>
      </c>
      <c r="G1439">
        <v>1</v>
      </c>
      <c r="H1439" s="6">
        <v>1500000</v>
      </c>
      <c r="I1439" s="7">
        <v>45574</v>
      </c>
      <c r="J1439" s="7">
        <v>45574</v>
      </c>
      <c r="K1439">
        <v>7</v>
      </c>
      <c r="L1439" t="s">
        <v>40</v>
      </c>
      <c r="M1439" t="s">
        <v>5</v>
      </c>
      <c r="N1439" t="s">
        <v>41</v>
      </c>
      <c r="O1439" t="s">
        <v>57</v>
      </c>
      <c r="P1439" t="s">
        <v>43</v>
      </c>
      <c r="Q1439">
        <v>7</v>
      </c>
      <c r="R1439">
        <v>0</v>
      </c>
      <c r="S1439">
        <v>0</v>
      </c>
      <c r="U1439">
        <v>105000</v>
      </c>
      <c r="V1439">
        <v>105000</v>
      </c>
      <c r="W1439">
        <v>0</v>
      </c>
      <c r="X1439">
        <v>0</v>
      </c>
      <c r="Y1439" t="s">
        <v>1041</v>
      </c>
    </row>
    <row r="1440" spans="1:25" x14ac:dyDescent="0.25">
      <c r="A1440">
        <v>1439</v>
      </c>
      <c r="B1440">
        <v>60935</v>
      </c>
      <c r="C1440">
        <v>0</v>
      </c>
      <c r="D1440">
        <v>0</v>
      </c>
      <c r="E1440" t="s">
        <v>1039</v>
      </c>
      <c r="F1440" t="s">
        <v>1040</v>
      </c>
      <c r="G1440">
        <v>1</v>
      </c>
      <c r="H1440" s="6">
        <v>1500000</v>
      </c>
      <c r="I1440" s="7">
        <v>45574</v>
      </c>
      <c r="J1440" s="7">
        <v>45574</v>
      </c>
      <c r="K1440">
        <v>7</v>
      </c>
      <c r="L1440" t="s">
        <v>40</v>
      </c>
      <c r="M1440" t="s">
        <v>5</v>
      </c>
      <c r="N1440" t="s">
        <v>41</v>
      </c>
      <c r="O1440" t="s">
        <v>57</v>
      </c>
      <c r="P1440" t="s">
        <v>43</v>
      </c>
      <c r="Q1440">
        <v>7</v>
      </c>
      <c r="R1440">
        <v>0</v>
      </c>
      <c r="S1440">
        <v>0</v>
      </c>
      <c r="U1440">
        <v>105000</v>
      </c>
      <c r="V1440">
        <v>105000</v>
      </c>
      <c r="W1440">
        <v>0</v>
      </c>
      <c r="X1440">
        <v>0</v>
      </c>
      <c r="Y1440" t="s">
        <v>1041</v>
      </c>
    </row>
    <row r="1441" spans="1:25" x14ac:dyDescent="0.25">
      <c r="A1441">
        <v>1440</v>
      </c>
      <c r="B1441">
        <v>60940</v>
      </c>
      <c r="C1441">
        <v>0</v>
      </c>
      <c r="D1441">
        <v>0</v>
      </c>
      <c r="E1441" t="s">
        <v>771</v>
      </c>
      <c r="F1441" t="s">
        <v>772</v>
      </c>
      <c r="G1441">
        <v>1</v>
      </c>
      <c r="H1441" s="6">
        <v>12040000</v>
      </c>
      <c r="I1441" s="7">
        <v>45574</v>
      </c>
      <c r="J1441" s="7">
        <v>45574</v>
      </c>
      <c r="K1441">
        <v>8</v>
      </c>
      <c r="L1441" t="s">
        <v>40</v>
      </c>
      <c r="M1441" t="s">
        <v>9</v>
      </c>
      <c r="N1441" t="s">
        <v>41</v>
      </c>
      <c r="O1441" t="s">
        <v>42</v>
      </c>
      <c r="P1441" t="s">
        <v>43</v>
      </c>
      <c r="Q1441">
        <v>8</v>
      </c>
      <c r="R1441">
        <v>0</v>
      </c>
      <c r="S1441">
        <v>0</v>
      </c>
      <c r="U1441">
        <v>963200</v>
      </c>
      <c r="V1441">
        <v>963200</v>
      </c>
      <c r="W1441">
        <v>0</v>
      </c>
      <c r="X1441">
        <v>0</v>
      </c>
      <c r="Y1441" t="s">
        <v>250</v>
      </c>
    </row>
    <row r="1442" spans="1:25" x14ac:dyDescent="0.25">
      <c r="A1442">
        <v>1441</v>
      </c>
      <c r="B1442">
        <v>60945</v>
      </c>
      <c r="C1442">
        <v>0</v>
      </c>
      <c r="D1442">
        <v>0</v>
      </c>
      <c r="E1442" t="s">
        <v>555</v>
      </c>
      <c r="F1442" t="s">
        <v>556</v>
      </c>
      <c r="G1442">
        <v>1</v>
      </c>
      <c r="H1442" s="6">
        <v>834675</v>
      </c>
      <c r="I1442" s="7">
        <v>45574</v>
      </c>
      <c r="J1442" s="7">
        <v>45574</v>
      </c>
      <c r="K1442">
        <v>14</v>
      </c>
      <c r="L1442" t="s">
        <v>40</v>
      </c>
      <c r="M1442" t="s">
        <v>5</v>
      </c>
      <c r="N1442" t="s">
        <v>41</v>
      </c>
      <c r="O1442" t="s">
        <v>57</v>
      </c>
      <c r="P1442" t="s">
        <v>43</v>
      </c>
      <c r="Q1442">
        <v>9</v>
      </c>
      <c r="R1442">
        <v>5</v>
      </c>
      <c r="S1442">
        <v>0</v>
      </c>
      <c r="U1442">
        <v>116855</v>
      </c>
      <c r="V1442">
        <v>75121</v>
      </c>
      <c r="W1442">
        <v>41734</v>
      </c>
      <c r="X1442">
        <v>0</v>
      </c>
      <c r="Y1442" t="s">
        <v>48</v>
      </c>
    </row>
    <row r="1443" spans="1:25" x14ac:dyDescent="0.25">
      <c r="A1443">
        <v>1442</v>
      </c>
      <c r="B1443">
        <v>60944</v>
      </c>
      <c r="C1443">
        <v>0</v>
      </c>
      <c r="D1443">
        <v>0</v>
      </c>
      <c r="E1443" t="s">
        <v>1467</v>
      </c>
      <c r="F1443" t="s">
        <v>1468</v>
      </c>
      <c r="G1443">
        <v>1</v>
      </c>
      <c r="H1443" s="6">
        <v>1148936</v>
      </c>
      <c r="I1443" s="7">
        <v>45574</v>
      </c>
      <c r="J1443" s="7">
        <v>45574</v>
      </c>
      <c r="K1443">
        <v>6</v>
      </c>
      <c r="L1443" t="s">
        <v>40</v>
      </c>
      <c r="M1443" t="s">
        <v>5</v>
      </c>
      <c r="N1443" t="s">
        <v>41</v>
      </c>
      <c r="O1443" t="s">
        <v>54</v>
      </c>
      <c r="P1443" t="s">
        <v>43</v>
      </c>
      <c r="Q1443">
        <v>6</v>
      </c>
      <c r="R1443">
        <v>0</v>
      </c>
      <c r="S1443">
        <v>0</v>
      </c>
      <c r="U1443">
        <v>68936</v>
      </c>
      <c r="V1443">
        <v>68936</v>
      </c>
      <c r="W1443">
        <v>0</v>
      </c>
      <c r="X1443">
        <v>0</v>
      </c>
      <c r="Y1443" t="s">
        <v>44</v>
      </c>
    </row>
    <row r="1444" spans="1:25" x14ac:dyDescent="0.25">
      <c r="A1444">
        <v>1443</v>
      </c>
      <c r="B1444">
        <v>60946</v>
      </c>
      <c r="C1444">
        <v>0</v>
      </c>
      <c r="D1444">
        <v>0</v>
      </c>
      <c r="E1444" t="s">
        <v>606</v>
      </c>
      <c r="F1444" t="s">
        <v>607</v>
      </c>
      <c r="G1444">
        <v>1</v>
      </c>
      <c r="H1444" s="6">
        <v>4837058</v>
      </c>
      <c r="I1444" s="7">
        <v>45574</v>
      </c>
      <c r="J1444" s="7">
        <v>45574</v>
      </c>
      <c r="K1444">
        <v>14</v>
      </c>
      <c r="L1444" t="s">
        <v>40</v>
      </c>
      <c r="M1444" t="s">
        <v>5</v>
      </c>
      <c r="N1444" t="s">
        <v>41</v>
      </c>
      <c r="O1444" t="s">
        <v>57</v>
      </c>
      <c r="P1444" t="s">
        <v>43</v>
      </c>
      <c r="Q1444">
        <v>9</v>
      </c>
      <c r="R1444">
        <v>5</v>
      </c>
      <c r="S1444">
        <v>0</v>
      </c>
      <c r="U1444">
        <v>677188</v>
      </c>
      <c r="V1444">
        <v>435335</v>
      </c>
      <c r="W1444">
        <v>241853</v>
      </c>
      <c r="X1444">
        <v>0</v>
      </c>
      <c r="Y1444" t="s">
        <v>48</v>
      </c>
    </row>
    <row r="1445" spans="1:25" x14ac:dyDescent="0.25">
      <c r="A1445">
        <v>1444</v>
      </c>
      <c r="B1445">
        <v>60962</v>
      </c>
      <c r="C1445">
        <v>0</v>
      </c>
      <c r="D1445">
        <v>0</v>
      </c>
      <c r="E1445" t="s">
        <v>1054</v>
      </c>
      <c r="F1445" t="s">
        <v>1055</v>
      </c>
      <c r="G1445">
        <v>1</v>
      </c>
      <c r="H1445" s="6">
        <v>1205004</v>
      </c>
      <c r="I1445" s="7">
        <v>45574</v>
      </c>
      <c r="J1445" s="7">
        <v>45574</v>
      </c>
      <c r="K1445">
        <v>8</v>
      </c>
      <c r="L1445" t="s">
        <v>40</v>
      </c>
      <c r="M1445" t="s">
        <v>9</v>
      </c>
      <c r="N1445" t="s">
        <v>41</v>
      </c>
      <c r="O1445" t="s">
        <v>42</v>
      </c>
      <c r="P1445" t="s">
        <v>43</v>
      </c>
      <c r="Q1445">
        <v>8</v>
      </c>
      <c r="R1445">
        <v>0</v>
      </c>
      <c r="S1445">
        <v>0</v>
      </c>
      <c r="U1445">
        <v>96400</v>
      </c>
      <c r="V1445">
        <v>96400</v>
      </c>
      <c r="W1445">
        <v>0</v>
      </c>
      <c r="X1445">
        <v>0</v>
      </c>
      <c r="Y1445" t="s">
        <v>67</v>
      </c>
    </row>
    <row r="1446" spans="1:25" x14ac:dyDescent="0.25">
      <c r="A1446">
        <v>1445</v>
      </c>
      <c r="B1446">
        <v>60933</v>
      </c>
      <c r="C1446">
        <v>0</v>
      </c>
      <c r="D1446">
        <v>0</v>
      </c>
      <c r="E1446" t="s">
        <v>814</v>
      </c>
      <c r="F1446" t="s">
        <v>815</v>
      </c>
      <c r="G1446">
        <v>1</v>
      </c>
      <c r="H1446" s="6">
        <v>9891509</v>
      </c>
      <c r="I1446" s="7">
        <v>45574</v>
      </c>
      <c r="J1446" s="7">
        <v>45574</v>
      </c>
      <c r="K1446">
        <v>15</v>
      </c>
      <c r="L1446" t="s">
        <v>40</v>
      </c>
      <c r="M1446" t="s">
        <v>5</v>
      </c>
      <c r="N1446" t="s">
        <v>41</v>
      </c>
      <c r="O1446" t="s">
        <v>54</v>
      </c>
      <c r="P1446" t="s">
        <v>43</v>
      </c>
      <c r="Q1446">
        <v>3.3</v>
      </c>
      <c r="R1446">
        <v>2.5</v>
      </c>
      <c r="S1446">
        <v>9.1999999999999993</v>
      </c>
      <c r="U1446">
        <v>1483726</v>
      </c>
      <c r="V1446">
        <v>326420</v>
      </c>
      <c r="W1446">
        <v>247288</v>
      </c>
      <c r="X1446">
        <v>910019</v>
      </c>
      <c r="Y1446" t="s">
        <v>48</v>
      </c>
    </row>
    <row r="1447" spans="1:25" x14ac:dyDescent="0.25">
      <c r="A1447">
        <v>1446</v>
      </c>
      <c r="B1447">
        <v>60947</v>
      </c>
      <c r="C1447">
        <v>0</v>
      </c>
      <c r="D1447">
        <v>0</v>
      </c>
      <c r="E1447" t="s">
        <v>541</v>
      </c>
      <c r="F1447" t="s">
        <v>542</v>
      </c>
      <c r="G1447">
        <v>1</v>
      </c>
      <c r="H1447" s="6">
        <v>534589</v>
      </c>
      <c r="I1447" s="7">
        <v>45574</v>
      </c>
      <c r="J1447" s="7">
        <v>45574</v>
      </c>
      <c r="K1447">
        <v>14</v>
      </c>
      <c r="L1447" t="s">
        <v>40</v>
      </c>
      <c r="M1447" t="s">
        <v>5</v>
      </c>
      <c r="N1447" t="s">
        <v>41</v>
      </c>
      <c r="O1447" t="s">
        <v>57</v>
      </c>
      <c r="P1447" t="s">
        <v>43</v>
      </c>
      <c r="Q1447">
        <v>9</v>
      </c>
      <c r="R1447">
        <v>5</v>
      </c>
      <c r="S1447">
        <v>0</v>
      </c>
      <c r="U1447">
        <v>74842</v>
      </c>
      <c r="V1447">
        <v>48113</v>
      </c>
      <c r="W1447">
        <v>26729</v>
      </c>
      <c r="X1447">
        <v>0</v>
      </c>
      <c r="Y1447" t="s">
        <v>48</v>
      </c>
    </row>
    <row r="1448" spans="1:25" x14ac:dyDescent="0.25">
      <c r="A1448">
        <v>1447</v>
      </c>
      <c r="B1448">
        <v>61108</v>
      </c>
      <c r="C1448">
        <v>0</v>
      </c>
      <c r="D1448">
        <v>0</v>
      </c>
      <c r="E1448" t="s">
        <v>1656</v>
      </c>
      <c r="F1448" t="s">
        <v>1657</v>
      </c>
      <c r="G1448">
        <v>1</v>
      </c>
      <c r="H1448" s="6">
        <v>114505438</v>
      </c>
      <c r="I1448" s="7">
        <v>45574</v>
      </c>
      <c r="J1448" s="7">
        <v>45574</v>
      </c>
      <c r="K1448">
        <v>15</v>
      </c>
      <c r="L1448" t="s">
        <v>40</v>
      </c>
      <c r="M1448" t="s">
        <v>5</v>
      </c>
      <c r="N1448" t="s">
        <v>41</v>
      </c>
      <c r="O1448" t="s">
        <v>54</v>
      </c>
      <c r="P1448" t="s">
        <v>43</v>
      </c>
      <c r="Q1448">
        <v>5</v>
      </c>
      <c r="R1448">
        <v>6</v>
      </c>
      <c r="S1448">
        <v>4</v>
      </c>
      <c r="U1448">
        <v>17175816</v>
      </c>
      <c r="V1448">
        <v>5725272</v>
      </c>
      <c r="W1448">
        <v>6870326</v>
      </c>
      <c r="X1448">
        <v>4580218</v>
      </c>
      <c r="Y1448" t="s">
        <v>48</v>
      </c>
    </row>
    <row r="1449" spans="1:25" x14ac:dyDescent="0.25">
      <c r="A1449">
        <v>1448</v>
      </c>
      <c r="B1449">
        <v>60924</v>
      </c>
      <c r="C1449">
        <v>0</v>
      </c>
      <c r="D1449">
        <v>0</v>
      </c>
      <c r="E1449" t="s">
        <v>1125</v>
      </c>
      <c r="F1449" t="s">
        <v>1126</v>
      </c>
      <c r="G1449">
        <v>1</v>
      </c>
      <c r="H1449" s="6">
        <v>2150895</v>
      </c>
      <c r="I1449" s="7">
        <v>45573</v>
      </c>
      <c r="J1449" s="7">
        <v>45573</v>
      </c>
      <c r="K1449">
        <v>15</v>
      </c>
      <c r="L1449" t="s">
        <v>40</v>
      </c>
      <c r="M1449" t="s">
        <v>5</v>
      </c>
      <c r="N1449" t="s">
        <v>41</v>
      </c>
      <c r="O1449" t="s">
        <v>77</v>
      </c>
      <c r="P1449" t="s">
        <v>43</v>
      </c>
      <c r="Q1449">
        <v>8</v>
      </c>
      <c r="R1449">
        <v>7</v>
      </c>
      <c r="S1449">
        <v>0</v>
      </c>
      <c r="U1449">
        <v>322634</v>
      </c>
      <c r="V1449">
        <v>172072</v>
      </c>
      <c r="W1449">
        <v>150563</v>
      </c>
      <c r="X1449">
        <v>0</v>
      </c>
      <c r="Y1449" t="s">
        <v>48</v>
      </c>
    </row>
    <row r="1450" spans="1:25" x14ac:dyDescent="0.25">
      <c r="A1450">
        <v>1449</v>
      </c>
      <c r="B1450">
        <v>60930</v>
      </c>
      <c r="C1450">
        <v>0</v>
      </c>
      <c r="D1450">
        <v>0</v>
      </c>
      <c r="E1450" t="s">
        <v>261</v>
      </c>
      <c r="F1450" t="s">
        <v>262</v>
      </c>
      <c r="G1450">
        <v>1</v>
      </c>
      <c r="H1450" s="6">
        <v>1000000</v>
      </c>
      <c r="I1450" s="7">
        <v>45573</v>
      </c>
      <c r="J1450" s="7">
        <v>45573</v>
      </c>
      <c r="K1450">
        <v>12</v>
      </c>
      <c r="L1450" t="s">
        <v>40</v>
      </c>
      <c r="M1450" t="s">
        <v>4</v>
      </c>
      <c r="N1450" t="s">
        <v>41</v>
      </c>
      <c r="O1450" t="s">
        <v>51</v>
      </c>
      <c r="P1450" t="s">
        <v>43</v>
      </c>
      <c r="Q1450">
        <v>12</v>
      </c>
      <c r="R1450">
        <v>0</v>
      </c>
      <c r="S1450">
        <v>0</v>
      </c>
      <c r="U1450">
        <v>120000</v>
      </c>
      <c r="V1450">
        <v>120000</v>
      </c>
      <c r="W1450">
        <v>0</v>
      </c>
      <c r="X1450">
        <v>0</v>
      </c>
      <c r="Y1450" t="s">
        <v>109</v>
      </c>
    </row>
    <row r="1451" spans="1:25" x14ac:dyDescent="0.25">
      <c r="A1451">
        <v>1450</v>
      </c>
      <c r="B1451">
        <v>60931</v>
      </c>
      <c r="C1451">
        <v>0</v>
      </c>
      <c r="D1451">
        <v>0</v>
      </c>
      <c r="E1451" t="s">
        <v>1658</v>
      </c>
      <c r="F1451" t="s">
        <v>1659</v>
      </c>
      <c r="G1451">
        <v>1</v>
      </c>
      <c r="H1451" s="6">
        <v>2500000</v>
      </c>
      <c r="I1451" s="7">
        <v>45573</v>
      </c>
      <c r="J1451" s="7">
        <v>45573</v>
      </c>
      <c r="K1451">
        <v>10</v>
      </c>
      <c r="L1451" t="s">
        <v>40</v>
      </c>
      <c r="M1451" t="s">
        <v>5</v>
      </c>
      <c r="N1451" t="s">
        <v>41</v>
      </c>
      <c r="O1451" t="s">
        <v>57</v>
      </c>
      <c r="P1451" t="s">
        <v>43</v>
      </c>
      <c r="Q1451">
        <v>10</v>
      </c>
      <c r="R1451">
        <v>0</v>
      </c>
      <c r="S1451">
        <v>0</v>
      </c>
      <c r="U1451">
        <v>250000</v>
      </c>
      <c r="V1451">
        <v>250000</v>
      </c>
      <c r="W1451">
        <v>0</v>
      </c>
      <c r="X1451">
        <v>0</v>
      </c>
      <c r="Y1451" t="s">
        <v>48</v>
      </c>
    </row>
    <row r="1452" spans="1:25" x14ac:dyDescent="0.25">
      <c r="A1452">
        <v>1451</v>
      </c>
      <c r="B1452">
        <v>60920</v>
      </c>
      <c r="C1452">
        <v>0</v>
      </c>
      <c r="D1452">
        <v>0</v>
      </c>
      <c r="E1452" t="s">
        <v>1660</v>
      </c>
      <c r="F1452" t="s">
        <v>1661</v>
      </c>
      <c r="G1452">
        <v>1</v>
      </c>
      <c r="H1452" s="6">
        <v>500000</v>
      </c>
      <c r="I1452" s="7">
        <v>45573</v>
      </c>
      <c r="J1452" s="7">
        <v>45573</v>
      </c>
      <c r="K1452">
        <v>9</v>
      </c>
      <c r="L1452" t="s">
        <v>40</v>
      </c>
      <c r="M1452" t="s">
        <v>3</v>
      </c>
      <c r="N1452" t="s">
        <v>41</v>
      </c>
      <c r="O1452" t="s">
        <v>51</v>
      </c>
      <c r="P1452" t="s">
        <v>43</v>
      </c>
      <c r="Q1452">
        <v>9</v>
      </c>
      <c r="R1452">
        <v>0</v>
      </c>
      <c r="S1452">
        <v>0</v>
      </c>
      <c r="U1452">
        <v>45000</v>
      </c>
      <c r="V1452">
        <v>45000</v>
      </c>
      <c r="W1452">
        <v>0</v>
      </c>
      <c r="X1452">
        <v>0</v>
      </c>
      <c r="Y1452" t="s">
        <v>44</v>
      </c>
    </row>
    <row r="1453" spans="1:25" x14ac:dyDescent="0.25">
      <c r="A1453">
        <v>1452</v>
      </c>
      <c r="B1453">
        <v>60922</v>
      </c>
      <c r="C1453">
        <v>0</v>
      </c>
      <c r="D1453">
        <v>0</v>
      </c>
      <c r="E1453" t="s">
        <v>1662</v>
      </c>
      <c r="F1453" t="s">
        <v>1663</v>
      </c>
      <c r="G1453">
        <v>1</v>
      </c>
      <c r="H1453" s="6">
        <v>1500000</v>
      </c>
      <c r="I1453" s="7">
        <v>45573</v>
      </c>
      <c r="J1453" s="7">
        <v>45573</v>
      </c>
      <c r="K1453">
        <v>9</v>
      </c>
      <c r="L1453" t="s">
        <v>40</v>
      </c>
      <c r="M1453" t="s">
        <v>3</v>
      </c>
      <c r="N1453" t="s">
        <v>41</v>
      </c>
      <c r="O1453" t="s">
        <v>51</v>
      </c>
      <c r="P1453" t="s">
        <v>43</v>
      </c>
      <c r="Q1453">
        <v>9</v>
      </c>
      <c r="R1453">
        <v>0</v>
      </c>
      <c r="S1453">
        <v>0</v>
      </c>
      <c r="U1453">
        <v>135000</v>
      </c>
      <c r="V1453">
        <v>135000</v>
      </c>
      <c r="W1453">
        <v>0</v>
      </c>
      <c r="X1453">
        <v>0</v>
      </c>
      <c r="Y1453" t="s">
        <v>44</v>
      </c>
    </row>
    <row r="1454" spans="1:25" x14ac:dyDescent="0.25">
      <c r="A1454">
        <v>1453</v>
      </c>
      <c r="B1454">
        <v>60926</v>
      </c>
      <c r="C1454">
        <v>0</v>
      </c>
      <c r="D1454">
        <v>0</v>
      </c>
      <c r="E1454" t="s">
        <v>877</v>
      </c>
      <c r="F1454" t="s">
        <v>878</v>
      </c>
      <c r="G1454">
        <v>1</v>
      </c>
      <c r="H1454" s="6">
        <v>468000</v>
      </c>
      <c r="I1454" s="7">
        <v>45573</v>
      </c>
      <c r="J1454" s="7">
        <v>45573</v>
      </c>
      <c r="K1454" t="s">
        <v>879</v>
      </c>
      <c r="L1454" t="s">
        <v>40</v>
      </c>
      <c r="M1454" t="s">
        <v>5</v>
      </c>
      <c r="N1454" t="s">
        <v>41</v>
      </c>
      <c r="O1454" t="s">
        <v>57</v>
      </c>
      <c r="P1454" t="s">
        <v>43</v>
      </c>
      <c r="Q1454">
        <v>8.5</v>
      </c>
      <c r="R1454">
        <v>0</v>
      </c>
      <c r="S1454">
        <v>0</v>
      </c>
      <c r="U1454">
        <v>39780</v>
      </c>
      <c r="V1454">
        <v>39780</v>
      </c>
      <c r="W1454">
        <v>0</v>
      </c>
      <c r="X1454">
        <v>0</v>
      </c>
      <c r="Y1454" t="s">
        <v>48</v>
      </c>
    </row>
    <row r="1455" spans="1:25" x14ac:dyDescent="0.25">
      <c r="A1455">
        <v>1454</v>
      </c>
      <c r="B1455">
        <v>60948</v>
      </c>
      <c r="C1455">
        <v>0</v>
      </c>
      <c r="D1455">
        <v>0</v>
      </c>
      <c r="E1455" t="s">
        <v>145</v>
      </c>
      <c r="F1455" t="s">
        <v>146</v>
      </c>
      <c r="G1455">
        <v>1</v>
      </c>
      <c r="H1455" s="6">
        <v>10638</v>
      </c>
      <c r="I1455" s="7">
        <v>45573</v>
      </c>
      <c r="J1455" s="7">
        <v>45573</v>
      </c>
      <c r="K1455">
        <v>6</v>
      </c>
      <c r="L1455" t="s">
        <v>40</v>
      </c>
      <c r="M1455" t="s">
        <v>5</v>
      </c>
      <c r="N1455" t="s">
        <v>41</v>
      </c>
      <c r="O1455" t="s">
        <v>77</v>
      </c>
      <c r="P1455" t="s">
        <v>43</v>
      </c>
      <c r="Q1455">
        <v>6</v>
      </c>
      <c r="R1455">
        <v>0</v>
      </c>
      <c r="S1455">
        <v>0</v>
      </c>
      <c r="U1455">
        <v>638</v>
      </c>
      <c r="V1455">
        <v>638</v>
      </c>
      <c r="W1455">
        <v>0</v>
      </c>
      <c r="X1455">
        <v>0</v>
      </c>
      <c r="Y1455" t="s">
        <v>109</v>
      </c>
    </row>
    <row r="1456" spans="1:25" x14ac:dyDescent="0.25">
      <c r="A1456">
        <v>1455</v>
      </c>
      <c r="B1456">
        <v>60906</v>
      </c>
      <c r="C1456">
        <v>0</v>
      </c>
      <c r="D1456">
        <v>0</v>
      </c>
      <c r="E1456" t="s">
        <v>1486</v>
      </c>
      <c r="F1456" t="s">
        <v>1487</v>
      </c>
      <c r="G1456">
        <v>1</v>
      </c>
      <c r="H1456" s="6">
        <v>1718731</v>
      </c>
      <c r="I1456" s="7">
        <v>45572</v>
      </c>
      <c r="J1456" s="7">
        <v>45572</v>
      </c>
      <c r="K1456">
        <v>7</v>
      </c>
      <c r="L1456" t="s">
        <v>40</v>
      </c>
      <c r="M1456" t="s">
        <v>5</v>
      </c>
      <c r="N1456" t="s">
        <v>41</v>
      </c>
      <c r="O1456" t="s">
        <v>47</v>
      </c>
      <c r="P1456" t="s">
        <v>43</v>
      </c>
      <c r="Q1456">
        <v>7</v>
      </c>
      <c r="R1456">
        <v>0</v>
      </c>
      <c r="S1456">
        <v>0</v>
      </c>
      <c r="U1456">
        <v>120311</v>
      </c>
      <c r="V1456">
        <v>120311</v>
      </c>
      <c r="W1456">
        <v>0</v>
      </c>
      <c r="X1456">
        <v>0</v>
      </c>
      <c r="Y1456" t="s">
        <v>72</v>
      </c>
    </row>
    <row r="1457" spans="1:25" x14ac:dyDescent="0.25">
      <c r="A1457">
        <v>1456</v>
      </c>
      <c r="B1457">
        <v>60914</v>
      </c>
      <c r="C1457">
        <v>0</v>
      </c>
      <c r="D1457">
        <v>0</v>
      </c>
      <c r="E1457" t="s">
        <v>1438</v>
      </c>
      <c r="F1457" t="s">
        <v>1439</v>
      </c>
      <c r="G1457">
        <v>1</v>
      </c>
      <c r="H1457" s="6">
        <v>44444444</v>
      </c>
      <c r="I1457" s="7">
        <v>45572</v>
      </c>
      <c r="J1457" s="7">
        <v>45572</v>
      </c>
      <c r="K1457" t="s">
        <v>1440</v>
      </c>
      <c r="L1457" t="s">
        <v>40</v>
      </c>
      <c r="M1457" t="s">
        <v>5</v>
      </c>
      <c r="N1457" t="s">
        <v>41</v>
      </c>
      <c r="O1457" t="s">
        <v>47</v>
      </c>
      <c r="P1457" t="s">
        <v>43</v>
      </c>
      <c r="Q1457">
        <v>0.6</v>
      </c>
      <c r="R1457">
        <v>3.7</v>
      </c>
      <c r="S1457">
        <v>0</v>
      </c>
      <c r="U1457">
        <v>1911111</v>
      </c>
      <c r="V1457">
        <v>266667</v>
      </c>
      <c r="W1457">
        <v>1644444</v>
      </c>
      <c r="X1457">
        <v>0</v>
      </c>
      <c r="Y1457" t="s">
        <v>250</v>
      </c>
    </row>
    <row r="1458" spans="1:25" x14ac:dyDescent="0.25">
      <c r="A1458">
        <v>1457</v>
      </c>
      <c r="B1458">
        <v>60898</v>
      </c>
      <c r="C1458">
        <v>0</v>
      </c>
      <c r="D1458">
        <v>0</v>
      </c>
      <c r="E1458" t="s">
        <v>58</v>
      </c>
      <c r="F1458" t="s">
        <v>59</v>
      </c>
      <c r="G1458">
        <v>1</v>
      </c>
      <c r="H1458" s="6">
        <v>851915</v>
      </c>
      <c r="I1458" s="7">
        <v>45572</v>
      </c>
      <c r="J1458" s="7">
        <v>45572</v>
      </c>
      <c r="K1458">
        <v>10</v>
      </c>
      <c r="L1458" t="s">
        <v>40</v>
      </c>
      <c r="M1458" t="s">
        <v>5</v>
      </c>
      <c r="N1458" t="s">
        <v>41</v>
      </c>
      <c r="O1458" t="s">
        <v>54</v>
      </c>
      <c r="P1458" t="s">
        <v>43</v>
      </c>
      <c r="Q1458">
        <v>10</v>
      </c>
      <c r="R1458">
        <v>0</v>
      </c>
      <c r="S1458">
        <v>0</v>
      </c>
      <c r="U1458">
        <v>85192</v>
      </c>
      <c r="V1458">
        <v>85192</v>
      </c>
      <c r="W1458">
        <v>0</v>
      </c>
      <c r="X1458">
        <v>0</v>
      </c>
      <c r="Y1458" t="s">
        <v>44</v>
      </c>
    </row>
    <row r="1459" spans="1:25" x14ac:dyDescent="0.25">
      <c r="A1459">
        <v>1458</v>
      </c>
      <c r="B1459">
        <v>60905</v>
      </c>
      <c r="C1459">
        <v>0</v>
      </c>
      <c r="D1459">
        <v>0</v>
      </c>
      <c r="E1459" t="s">
        <v>1475</v>
      </c>
      <c r="F1459" t="s">
        <v>1476</v>
      </c>
      <c r="G1459">
        <v>1</v>
      </c>
      <c r="H1459" s="6">
        <v>122860</v>
      </c>
      <c r="I1459" s="7">
        <v>45572</v>
      </c>
      <c r="J1459" s="7">
        <v>45572</v>
      </c>
      <c r="K1459">
        <v>7</v>
      </c>
      <c r="L1459" t="s">
        <v>40</v>
      </c>
      <c r="M1459" t="s">
        <v>5</v>
      </c>
      <c r="N1459" t="s">
        <v>41</v>
      </c>
      <c r="O1459" t="s">
        <v>47</v>
      </c>
      <c r="P1459" t="s">
        <v>43</v>
      </c>
      <c r="Q1459">
        <v>7</v>
      </c>
      <c r="R1459">
        <v>0</v>
      </c>
      <c r="S1459">
        <v>0</v>
      </c>
      <c r="U1459">
        <v>8600</v>
      </c>
      <c r="V1459">
        <v>8600</v>
      </c>
      <c r="W1459">
        <v>0</v>
      </c>
      <c r="X1459">
        <v>0</v>
      </c>
      <c r="Y1459" t="s">
        <v>48</v>
      </c>
    </row>
    <row r="1460" spans="1:25" x14ac:dyDescent="0.25">
      <c r="A1460">
        <v>1459</v>
      </c>
      <c r="B1460">
        <v>60917</v>
      </c>
      <c r="C1460">
        <v>0</v>
      </c>
      <c r="D1460">
        <v>0</v>
      </c>
      <c r="E1460" t="s">
        <v>1095</v>
      </c>
      <c r="F1460" t="s">
        <v>1096</v>
      </c>
      <c r="G1460">
        <v>1</v>
      </c>
      <c r="H1460" s="6">
        <v>2899330</v>
      </c>
      <c r="I1460" s="7">
        <v>45572</v>
      </c>
      <c r="J1460" s="7">
        <v>45572</v>
      </c>
      <c r="K1460">
        <v>6</v>
      </c>
      <c r="L1460" t="s">
        <v>40</v>
      </c>
      <c r="M1460" t="s">
        <v>5</v>
      </c>
      <c r="N1460" t="s">
        <v>41</v>
      </c>
      <c r="O1460" t="s">
        <v>77</v>
      </c>
      <c r="P1460" t="s">
        <v>43</v>
      </c>
      <c r="Q1460">
        <v>6</v>
      </c>
      <c r="R1460">
        <v>0</v>
      </c>
      <c r="S1460">
        <v>0</v>
      </c>
      <c r="U1460">
        <v>173960</v>
      </c>
      <c r="V1460">
        <v>173960</v>
      </c>
      <c r="W1460">
        <v>0</v>
      </c>
      <c r="X1460">
        <v>0</v>
      </c>
      <c r="Y1460" t="s">
        <v>109</v>
      </c>
    </row>
    <row r="1461" spans="1:25" x14ac:dyDescent="0.25">
      <c r="A1461">
        <v>1460</v>
      </c>
      <c r="B1461">
        <v>60916</v>
      </c>
      <c r="C1461">
        <v>0</v>
      </c>
      <c r="D1461">
        <v>0</v>
      </c>
      <c r="E1461" t="s">
        <v>1117</v>
      </c>
      <c r="F1461" t="s">
        <v>1118</v>
      </c>
      <c r="G1461">
        <v>1</v>
      </c>
      <c r="H1461" s="6">
        <v>801163</v>
      </c>
      <c r="I1461" s="7">
        <v>45572</v>
      </c>
      <c r="J1461" s="7">
        <v>45572</v>
      </c>
      <c r="K1461">
        <v>6</v>
      </c>
      <c r="L1461" t="s">
        <v>40</v>
      </c>
      <c r="M1461" t="s">
        <v>5</v>
      </c>
      <c r="N1461" t="s">
        <v>41</v>
      </c>
      <c r="O1461" t="s">
        <v>77</v>
      </c>
      <c r="P1461" t="s">
        <v>43</v>
      </c>
      <c r="Q1461">
        <v>6</v>
      </c>
      <c r="R1461">
        <v>0</v>
      </c>
      <c r="S1461">
        <v>0</v>
      </c>
      <c r="U1461">
        <v>48070</v>
      </c>
      <c r="V1461">
        <v>48070</v>
      </c>
      <c r="W1461">
        <v>0</v>
      </c>
      <c r="X1461">
        <v>0</v>
      </c>
      <c r="Y1461" t="s">
        <v>109</v>
      </c>
    </row>
    <row r="1462" spans="1:25" x14ac:dyDescent="0.25">
      <c r="A1462">
        <v>1461</v>
      </c>
      <c r="B1462">
        <v>60903</v>
      </c>
      <c r="C1462">
        <v>0</v>
      </c>
      <c r="D1462">
        <v>0</v>
      </c>
      <c r="E1462" t="s">
        <v>1664</v>
      </c>
      <c r="F1462" t="s">
        <v>1665</v>
      </c>
      <c r="G1462">
        <v>1</v>
      </c>
      <c r="H1462" s="6">
        <v>5889792</v>
      </c>
      <c r="I1462" s="7">
        <v>45572</v>
      </c>
      <c r="J1462" s="7">
        <v>45572</v>
      </c>
      <c r="K1462">
        <v>4</v>
      </c>
      <c r="L1462" t="s">
        <v>40</v>
      </c>
      <c r="M1462" t="s">
        <v>5</v>
      </c>
      <c r="N1462" t="s">
        <v>41</v>
      </c>
      <c r="O1462" t="s">
        <v>57</v>
      </c>
      <c r="P1462" t="s">
        <v>43</v>
      </c>
      <c r="Q1462">
        <v>4</v>
      </c>
      <c r="R1462">
        <v>0</v>
      </c>
      <c r="S1462">
        <v>0</v>
      </c>
      <c r="U1462">
        <v>235592</v>
      </c>
      <c r="V1462">
        <v>235592</v>
      </c>
      <c r="W1462">
        <v>0</v>
      </c>
      <c r="X1462">
        <v>0</v>
      </c>
      <c r="Y1462" t="s">
        <v>48</v>
      </c>
    </row>
    <row r="1463" spans="1:25" x14ac:dyDescent="0.25">
      <c r="A1463">
        <v>1462</v>
      </c>
      <c r="B1463">
        <v>60915</v>
      </c>
      <c r="C1463">
        <v>0</v>
      </c>
      <c r="D1463">
        <v>0</v>
      </c>
      <c r="E1463" t="s">
        <v>1111</v>
      </c>
      <c r="F1463" t="s">
        <v>1112</v>
      </c>
      <c r="G1463">
        <v>1</v>
      </c>
      <c r="H1463" s="6">
        <v>3472609</v>
      </c>
      <c r="I1463" s="7">
        <v>45572</v>
      </c>
      <c r="J1463" s="7">
        <v>45572</v>
      </c>
      <c r="K1463">
        <v>6</v>
      </c>
      <c r="L1463" t="s">
        <v>40</v>
      </c>
      <c r="M1463" t="s">
        <v>5</v>
      </c>
      <c r="N1463" t="s">
        <v>41</v>
      </c>
      <c r="O1463" t="s">
        <v>77</v>
      </c>
      <c r="P1463" t="s">
        <v>43</v>
      </c>
      <c r="Q1463">
        <v>6</v>
      </c>
      <c r="R1463">
        <v>0</v>
      </c>
      <c r="S1463">
        <v>0</v>
      </c>
      <c r="U1463">
        <v>208357</v>
      </c>
      <c r="V1463">
        <v>208357</v>
      </c>
      <c r="W1463">
        <v>0</v>
      </c>
      <c r="X1463">
        <v>0</v>
      </c>
      <c r="Y1463" t="s">
        <v>109</v>
      </c>
    </row>
    <row r="1464" spans="1:25" x14ac:dyDescent="0.25">
      <c r="A1464">
        <v>1463</v>
      </c>
      <c r="B1464">
        <v>60895</v>
      </c>
      <c r="C1464">
        <v>0</v>
      </c>
      <c r="D1464">
        <v>0</v>
      </c>
      <c r="E1464" t="s">
        <v>1602</v>
      </c>
      <c r="F1464" t="s">
        <v>1603</v>
      </c>
      <c r="G1464">
        <v>1</v>
      </c>
      <c r="H1464" s="6">
        <v>222222</v>
      </c>
      <c r="I1464" s="7">
        <v>45572</v>
      </c>
      <c r="J1464" s="7">
        <v>45572</v>
      </c>
      <c r="K1464">
        <v>10</v>
      </c>
      <c r="L1464" t="s">
        <v>40</v>
      </c>
      <c r="M1464" t="s">
        <v>5</v>
      </c>
      <c r="N1464" t="s">
        <v>41</v>
      </c>
      <c r="O1464" t="s">
        <v>77</v>
      </c>
      <c r="P1464" t="s">
        <v>43</v>
      </c>
      <c r="Q1464">
        <v>10</v>
      </c>
      <c r="R1464">
        <v>0</v>
      </c>
      <c r="S1464">
        <v>0</v>
      </c>
      <c r="U1464">
        <v>22222</v>
      </c>
      <c r="V1464">
        <v>22222</v>
      </c>
      <c r="W1464">
        <v>0</v>
      </c>
      <c r="X1464">
        <v>0</v>
      </c>
      <c r="Y1464" t="s">
        <v>67</v>
      </c>
    </row>
    <row r="1465" spans="1:25" x14ac:dyDescent="0.25">
      <c r="A1465">
        <v>1464</v>
      </c>
      <c r="B1465">
        <v>60921</v>
      </c>
      <c r="C1465">
        <v>0</v>
      </c>
      <c r="D1465">
        <v>0</v>
      </c>
      <c r="E1465" t="s">
        <v>1570</v>
      </c>
      <c r="F1465" t="s">
        <v>1571</v>
      </c>
      <c r="G1465">
        <v>1</v>
      </c>
      <c r="H1465" s="6">
        <v>1000000</v>
      </c>
      <c r="I1465" s="7">
        <v>45569</v>
      </c>
      <c r="J1465" s="7">
        <v>45569</v>
      </c>
      <c r="K1465">
        <v>7</v>
      </c>
      <c r="L1465" t="s">
        <v>40</v>
      </c>
      <c r="M1465" t="s">
        <v>5</v>
      </c>
      <c r="N1465" t="s">
        <v>41</v>
      </c>
      <c r="O1465" t="s">
        <v>47</v>
      </c>
      <c r="P1465" t="s">
        <v>43</v>
      </c>
      <c r="Q1465">
        <v>7</v>
      </c>
      <c r="R1465">
        <v>0</v>
      </c>
      <c r="S1465">
        <v>0</v>
      </c>
      <c r="U1465">
        <v>70000</v>
      </c>
      <c r="V1465">
        <v>70000</v>
      </c>
      <c r="W1465">
        <v>0</v>
      </c>
      <c r="X1465">
        <v>0</v>
      </c>
      <c r="Y1465" t="s">
        <v>44</v>
      </c>
    </row>
    <row r="1466" spans="1:25" x14ac:dyDescent="0.25">
      <c r="A1466">
        <v>1465</v>
      </c>
      <c r="B1466">
        <v>60907</v>
      </c>
      <c r="C1466">
        <v>0</v>
      </c>
      <c r="D1466">
        <v>0</v>
      </c>
      <c r="E1466" t="s">
        <v>1488</v>
      </c>
      <c r="F1466" t="s">
        <v>1489</v>
      </c>
      <c r="G1466">
        <v>1</v>
      </c>
      <c r="H1466" s="6">
        <v>15000000</v>
      </c>
      <c r="I1466" s="7">
        <v>45569</v>
      </c>
      <c r="J1466" s="7">
        <v>45569</v>
      </c>
      <c r="K1466">
        <v>15</v>
      </c>
      <c r="L1466" t="s">
        <v>40</v>
      </c>
      <c r="M1466" t="s">
        <v>5</v>
      </c>
      <c r="N1466" t="s">
        <v>41</v>
      </c>
      <c r="O1466" t="s">
        <v>47</v>
      </c>
      <c r="P1466" t="s">
        <v>43</v>
      </c>
      <c r="Q1466">
        <v>6</v>
      </c>
      <c r="R1466">
        <v>9</v>
      </c>
      <c r="S1466">
        <v>0</v>
      </c>
      <c r="U1466">
        <v>2250000</v>
      </c>
      <c r="V1466">
        <v>900000</v>
      </c>
      <c r="W1466">
        <v>1350000</v>
      </c>
      <c r="X1466">
        <v>0</v>
      </c>
      <c r="Y1466" t="s">
        <v>48</v>
      </c>
    </row>
    <row r="1467" spans="1:25" x14ac:dyDescent="0.25">
      <c r="A1467">
        <v>1466</v>
      </c>
      <c r="B1467">
        <v>60923</v>
      </c>
      <c r="C1467">
        <v>0</v>
      </c>
      <c r="D1467">
        <v>0</v>
      </c>
      <c r="E1467" t="s">
        <v>900</v>
      </c>
      <c r="F1467" t="s">
        <v>901</v>
      </c>
      <c r="G1467">
        <v>1</v>
      </c>
      <c r="H1467" s="6">
        <v>1500000</v>
      </c>
      <c r="I1467" s="7">
        <v>45569</v>
      </c>
      <c r="J1467" s="7">
        <v>45569</v>
      </c>
      <c r="K1467">
        <v>7</v>
      </c>
      <c r="L1467" t="s">
        <v>40</v>
      </c>
      <c r="M1467" t="s">
        <v>5</v>
      </c>
      <c r="N1467" t="s">
        <v>41</v>
      </c>
      <c r="O1467" t="s">
        <v>57</v>
      </c>
      <c r="P1467" t="s">
        <v>43</v>
      </c>
      <c r="Q1467">
        <v>7</v>
      </c>
      <c r="R1467">
        <v>0</v>
      </c>
      <c r="S1467">
        <v>0</v>
      </c>
      <c r="U1467">
        <v>105000</v>
      </c>
      <c r="V1467">
        <v>105000</v>
      </c>
      <c r="W1467">
        <v>0</v>
      </c>
      <c r="X1467">
        <v>0</v>
      </c>
      <c r="Y1467" t="s">
        <v>109</v>
      </c>
    </row>
    <row r="1468" spans="1:25" x14ac:dyDescent="0.25">
      <c r="A1468">
        <v>1467</v>
      </c>
      <c r="B1468">
        <v>60900</v>
      </c>
      <c r="C1468">
        <v>0</v>
      </c>
      <c r="D1468">
        <v>0</v>
      </c>
      <c r="E1468" t="s">
        <v>313</v>
      </c>
      <c r="F1468" t="s">
        <v>314</v>
      </c>
      <c r="G1468">
        <v>1</v>
      </c>
      <c r="H1468" s="6">
        <v>1484789</v>
      </c>
      <c r="I1468" s="7">
        <v>45569</v>
      </c>
      <c r="J1468" s="7">
        <v>45569</v>
      </c>
      <c r="K1468">
        <v>15</v>
      </c>
      <c r="L1468" t="s">
        <v>40</v>
      </c>
      <c r="M1468" t="s">
        <v>3</v>
      </c>
      <c r="N1468" t="s">
        <v>41</v>
      </c>
      <c r="O1468" t="s">
        <v>51</v>
      </c>
      <c r="P1468" t="s">
        <v>43</v>
      </c>
      <c r="Q1468">
        <v>10</v>
      </c>
      <c r="R1468">
        <v>5</v>
      </c>
      <c r="S1468">
        <v>0</v>
      </c>
      <c r="U1468">
        <v>222718</v>
      </c>
      <c r="V1468">
        <v>148479</v>
      </c>
      <c r="W1468">
        <v>74239</v>
      </c>
      <c r="X1468">
        <v>0</v>
      </c>
      <c r="Y1468" t="s">
        <v>109</v>
      </c>
    </row>
    <row r="1469" spans="1:25" x14ac:dyDescent="0.25">
      <c r="A1469">
        <v>1468</v>
      </c>
      <c r="B1469">
        <v>60897</v>
      </c>
      <c r="C1469">
        <v>0</v>
      </c>
      <c r="D1469">
        <v>0</v>
      </c>
      <c r="E1469" t="s">
        <v>386</v>
      </c>
      <c r="F1469" t="s">
        <v>387</v>
      </c>
      <c r="G1469">
        <v>1</v>
      </c>
      <c r="H1469" s="6">
        <v>294279</v>
      </c>
      <c r="I1469" s="7">
        <v>45569</v>
      </c>
      <c r="J1469" s="7">
        <v>45569</v>
      </c>
      <c r="K1469">
        <v>15</v>
      </c>
      <c r="L1469" t="s">
        <v>40</v>
      </c>
      <c r="M1469" t="s">
        <v>3</v>
      </c>
      <c r="N1469" t="s">
        <v>41</v>
      </c>
      <c r="O1469" t="s">
        <v>51</v>
      </c>
      <c r="P1469" t="s">
        <v>43</v>
      </c>
      <c r="Q1469">
        <v>10</v>
      </c>
      <c r="R1469">
        <v>5</v>
      </c>
      <c r="S1469">
        <v>0</v>
      </c>
      <c r="U1469">
        <v>44142</v>
      </c>
      <c r="V1469">
        <v>29428</v>
      </c>
      <c r="W1469">
        <v>14714</v>
      </c>
      <c r="X1469">
        <v>0</v>
      </c>
      <c r="Y1469" t="s">
        <v>72</v>
      </c>
    </row>
    <row r="1470" spans="1:25" x14ac:dyDescent="0.25">
      <c r="A1470">
        <v>1469</v>
      </c>
      <c r="B1470">
        <v>60899</v>
      </c>
      <c r="C1470">
        <v>0</v>
      </c>
      <c r="D1470">
        <v>0</v>
      </c>
      <c r="E1470" t="s">
        <v>384</v>
      </c>
      <c r="F1470" t="s">
        <v>385</v>
      </c>
      <c r="G1470">
        <v>1</v>
      </c>
      <c r="H1470" s="6">
        <v>1659076</v>
      </c>
      <c r="I1470" s="7">
        <v>45569</v>
      </c>
      <c r="J1470" s="7">
        <v>45569</v>
      </c>
      <c r="K1470">
        <v>15</v>
      </c>
      <c r="L1470" t="s">
        <v>40</v>
      </c>
      <c r="M1470" t="s">
        <v>3</v>
      </c>
      <c r="N1470" t="s">
        <v>41</v>
      </c>
      <c r="O1470" t="s">
        <v>51</v>
      </c>
      <c r="P1470" t="s">
        <v>43</v>
      </c>
      <c r="Q1470">
        <v>10</v>
      </c>
      <c r="R1470">
        <v>5</v>
      </c>
      <c r="S1470">
        <v>0</v>
      </c>
      <c r="U1470">
        <v>248861</v>
      </c>
      <c r="V1470">
        <v>165908</v>
      </c>
      <c r="W1470">
        <v>82954</v>
      </c>
      <c r="X1470">
        <v>0</v>
      </c>
      <c r="Y1470" t="s">
        <v>72</v>
      </c>
    </row>
    <row r="1471" spans="1:25" x14ac:dyDescent="0.25">
      <c r="A1471">
        <v>1470</v>
      </c>
      <c r="B1471">
        <v>60896</v>
      </c>
      <c r="C1471">
        <v>0</v>
      </c>
      <c r="D1471">
        <v>0</v>
      </c>
      <c r="E1471" t="s">
        <v>391</v>
      </c>
      <c r="F1471" t="s">
        <v>392</v>
      </c>
      <c r="G1471">
        <v>1</v>
      </c>
      <c r="H1471" s="6">
        <v>363128</v>
      </c>
      <c r="I1471" s="7">
        <v>45569</v>
      </c>
      <c r="J1471" s="7">
        <v>45569</v>
      </c>
      <c r="K1471">
        <v>15</v>
      </c>
      <c r="L1471" t="s">
        <v>40</v>
      </c>
      <c r="M1471" t="s">
        <v>3</v>
      </c>
      <c r="N1471" t="s">
        <v>41</v>
      </c>
      <c r="O1471" t="s">
        <v>51</v>
      </c>
      <c r="P1471" t="s">
        <v>43</v>
      </c>
      <c r="Q1471">
        <v>10</v>
      </c>
      <c r="R1471">
        <v>5</v>
      </c>
      <c r="S1471">
        <v>0</v>
      </c>
      <c r="U1471">
        <v>54469</v>
      </c>
      <c r="V1471">
        <v>36313</v>
      </c>
      <c r="W1471">
        <v>18156</v>
      </c>
      <c r="X1471">
        <v>0</v>
      </c>
      <c r="Y1471" t="s">
        <v>72</v>
      </c>
    </row>
    <row r="1472" spans="1:25" x14ac:dyDescent="0.25">
      <c r="A1472">
        <v>1471</v>
      </c>
      <c r="B1472">
        <v>60908</v>
      </c>
      <c r="C1472">
        <v>0</v>
      </c>
      <c r="D1472">
        <v>0</v>
      </c>
      <c r="E1472" t="s">
        <v>1473</v>
      </c>
      <c r="F1472" t="s">
        <v>1474</v>
      </c>
      <c r="G1472">
        <v>1</v>
      </c>
      <c r="H1472" s="6">
        <v>104211</v>
      </c>
      <c r="I1472" s="7">
        <v>45569</v>
      </c>
      <c r="J1472" s="7">
        <v>45569</v>
      </c>
      <c r="K1472">
        <v>5</v>
      </c>
      <c r="L1472" t="s">
        <v>40</v>
      </c>
      <c r="M1472" t="s">
        <v>6</v>
      </c>
      <c r="N1472" t="s">
        <v>41</v>
      </c>
      <c r="O1472" t="s">
        <v>64</v>
      </c>
      <c r="P1472" t="s">
        <v>43</v>
      </c>
      <c r="Q1472">
        <v>5</v>
      </c>
      <c r="R1472">
        <v>0</v>
      </c>
      <c r="S1472">
        <v>0</v>
      </c>
      <c r="U1472">
        <v>5211</v>
      </c>
      <c r="V1472">
        <v>5211</v>
      </c>
      <c r="W1472">
        <v>0</v>
      </c>
      <c r="X1472">
        <v>0</v>
      </c>
      <c r="Y1472" t="s">
        <v>44</v>
      </c>
    </row>
    <row r="1473" spans="1:25" x14ac:dyDescent="0.25">
      <c r="A1473">
        <v>1472</v>
      </c>
      <c r="B1473">
        <v>60925</v>
      </c>
      <c r="C1473">
        <v>0</v>
      </c>
      <c r="D1473">
        <v>0</v>
      </c>
      <c r="E1473" t="s">
        <v>1662</v>
      </c>
      <c r="F1473" t="s">
        <v>1663</v>
      </c>
      <c r="G1473">
        <v>1</v>
      </c>
      <c r="H1473" s="6">
        <v>1000000</v>
      </c>
      <c r="I1473" s="7">
        <v>45569</v>
      </c>
      <c r="J1473" s="7">
        <v>45569</v>
      </c>
      <c r="K1473">
        <v>9</v>
      </c>
      <c r="L1473" t="s">
        <v>40</v>
      </c>
      <c r="M1473" t="s">
        <v>3</v>
      </c>
      <c r="N1473" t="s">
        <v>41</v>
      </c>
      <c r="O1473" t="s">
        <v>51</v>
      </c>
      <c r="P1473" t="s">
        <v>43</v>
      </c>
      <c r="Q1473">
        <v>9</v>
      </c>
      <c r="R1473">
        <v>0</v>
      </c>
      <c r="S1473">
        <v>0</v>
      </c>
      <c r="U1473">
        <v>90000</v>
      </c>
      <c r="V1473">
        <v>90000</v>
      </c>
      <c r="W1473">
        <v>0</v>
      </c>
      <c r="X1473">
        <v>0</v>
      </c>
      <c r="Y1473" t="s">
        <v>44</v>
      </c>
    </row>
    <row r="1474" spans="1:25" x14ac:dyDescent="0.25">
      <c r="A1474">
        <v>1473</v>
      </c>
      <c r="B1474">
        <v>60927</v>
      </c>
      <c r="C1474">
        <v>0</v>
      </c>
      <c r="D1474">
        <v>0</v>
      </c>
      <c r="E1474" t="s">
        <v>1660</v>
      </c>
      <c r="F1474" t="s">
        <v>1661</v>
      </c>
      <c r="G1474">
        <v>1</v>
      </c>
      <c r="H1474" s="6">
        <v>1000000</v>
      </c>
      <c r="I1474" s="7">
        <v>45569</v>
      </c>
      <c r="J1474" s="7">
        <v>45569</v>
      </c>
      <c r="K1474">
        <v>9</v>
      </c>
      <c r="L1474" t="s">
        <v>40</v>
      </c>
      <c r="M1474" t="s">
        <v>3</v>
      </c>
      <c r="N1474" t="s">
        <v>41</v>
      </c>
      <c r="O1474" t="s">
        <v>51</v>
      </c>
      <c r="P1474" t="s">
        <v>43</v>
      </c>
      <c r="Q1474">
        <v>9</v>
      </c>
      <c r="R1474">
        <v>0</v>
      </c>
      <c r="S1474">
        <v>0</v>
      </c>
      <c r="U1474">
        <v>90000</v>
      </c>
      <c r="V1474">
        <v>90000</v>
      </c>
      <c r="W1474">
        <v>0</v>
      </c>
      <c r="X1474">
        <v>0</v>
      </c>
      <c r="Y1474" t="s">
        <v>44</v>
      </c>
    </row>
    <row r="1475" spans="1:25" x14ac:dyDescent="0.25">
      <c r="A1475">
        <v>1474</v>
      </c>
      <c r="B1475">
        <v>60939</v>
      </c>
      <c r="C1475">
        <v>0</v>
      </c>
      <c r="D1475">
        <v>0</v>
      </c>
      <c r="E1475" t="s">
        <v>980</v>
      </c>
      <c r="F1475" t="s">
        <v>981</v>
      </c>
      <c r="G1475">
        <v>1</v>
      </c>
      <c r="H1475" s="6">
        <v>34569233</v>
      </c>
      <c r="I1475" s="7">
        <v>45569</v>
      </c>
      <c r="J1475" s="7">
        <v>45569</v>
      </c>
      <c r="K1475">
        <v>15</v>
      </c>
      <c r="L1475" t="s">
        <v>40</v>
      </c>
      <c r="M1475" t="s">
        <v>1</v>
      </c>
      <c r="N1475" t="s">
        <v>41</v>
      </c>
      <c r="O1475" t="s">
        <v>87</v>
      </c>
      <c r="P1475" t="s">
        <v>43</v>
      </c>
      <c r="Q1475">
        <v>1.4</v>
      </c>
      <c r="R1475">
        <v>13.6</v>
      </c>
      <c r="S1475">
        <v>0</v>
      </c>
      <c r="U1475">
        <v>5185385</v>
      </c>
      <c r="V1475">
        <v>483969</v>
      </c>
      <c r="W1475">
        <v>4701416</v>
      </c>
      <c r="X1475">
        <v>0</v>
      </c>
      <c r="Y1475" t="s">
        <v>109</v>
      </c>
    </row>
    <row r="1476" spans="1:25" x14ac:dyDescent="0.25">
      <c r="A1476">
        <v>1475</v>
      </c>
      <c r="B1476">
        <v>60901</v>
      </c>
      <c r="C1476">
        <v>0</v>
      </c>
      <c r="D1476">
        <v>0</v>
      </c>
      <c r="E1476" t="s">
        <v>181</v>
      </c>
      <c r="F1476" t="s">
        <v>182</v>
      </c>
      <c r="G1476">
        <v>1</v>
      </c>
      <c r="H1476" s="6">
        <v>1137924</v>
      </c>
      <c r="I1476" s="7">
        <v>45569</v>
      </c>
      <c r="J1476" s="7">
        <v>45569</v>
      </c>
      <c r="K1476">
        <v>15</v>
      </c>
      <c r="L1476" t="s">
        <v>40</v>
      </c>
      <c r="M1476" t="s">
        <v>3</v>
      </c>
      <c r="N1476" t="s">
        <v>41</v>
      </c>
      <c r="O1476" t="s">
        <v>51</v>
      </c>
      <c r="P1476" t="s">
        <v>43</v>
      </c>
      <c r="Q1476">
        <v>10</v>
      </c>
      <c r="R1476">
        <v>5</v>
      </c>
      <c r="S1476">
        <v>0</v>
      </c>
      <c r="U1476">
        <v>170689</v>
      </c>
      <c r="V1476">
        <v>113792</v>
      </c>
      <c r="W1476">
        <v>56896</v>
      </c>
      <c r="X1476">
        <v>0</v>
      </c>
      <c r="Y1476" t="s">
        <v>72</v>
      </c>
    </row>
    <row r="1477" spans="1:25" x14ac:dyDescent="0.25">
      <c r="A1477">
        <v>1476</v>
      </c>
      <c r="B1477">
        <v>60902</v>
      </c>
      <c r="C1477">
        <v>0</v>
      </c>
      <c r="D1477">
        <v>0</v>
      </c>
      <c r="E1477" t="s">
        <v>1542</v>
      </c>
      <c r="F1477" t="s">
        <v>1543</v>
      </c>
      <c r="G1477">
        <v>1</v>
      </c>
      <c r="H1477" s="6">
        <v>2000000</v>
      </c>
      <c r="I1477" s="7">
        <v>45569</v>
      </c>
      <c r="J1477" s="7">
        <v>45569</v>
      </c>
      <c r="K1477">
        <v>15</v>
      </c>
      <c r="L1477" t="s">
        <v>40</v>
      </c>
      <c r="M1477" t="s">
        <v>9</v>
      </c>
      <c r="N1477" t="s">
        <v>41</v>
      </c>
      <c r="O1477" t="s">
        <v>42</v>
      </c>
      <c r="P1477" t="s">
        <v>43</v>
      </c>
      <c r="Q1477">
        <v>15</v>
      </c>
      <c r="R1477">
        <v>0</v>
      </c>
      <c r="S1477">
        <v>0</v>
      </c>
      <c r="U1477">
        <v>300000</v>
      </c>
      <c r="V1477">
        <v>300000</v>
      </c>
      <c r="W1477">
        <v>0</v>
      </c>
      <c r="X1477">
        <v>0</v>
      </c>
      <c r="Y1477" t="s">
        <v>44</v>
      </c>
    </row>
    <row r="1478" spans="1:25" x14ac:dyDescent="0.25">
      <c r="A1478">
        <v>1477</v>
      </c>
      <c r="B1478">
        <v>60904</v>
      </c>
      <c r="C1478">
        <v>0</v>
      </c>
      <c r="D1478">
        <v>0</v>
      </c>
      <c r="E1478" t="s">
        <v>1542</v>
      </c>
      <c r="F1478" t="s">
        <v>1543</v>
      </c>
      <c r="G1478">
        <v>1</v>
      </c>
      <c r="H1478" s="6">
        <v>3600000</v>
      </c>
      <c r="I1478" s="7">
        <v>45569</v>
      </c>
      <c r="J1478" s="7">
        <v>45569</v>
      </c>
      <c r="K1478">
        <v>15</v>
      </c>
      <c r="L1478" t="s">
        <v>40</v>
      </c>
      <c r="M1478" t="s">
        <v>9</v>
      </c>
      <c r="N1478" t="s">
        <v>41</v>
      </c>
      <c r="O1478" t="s">
        <v>42</v>
      </c>
      <c r="P1478" t="s">
        <v>43</v>
      </c>
      <c r="Q1478">
        <v>15</v>
      </c>
      <c r="R1478">
        <v>0</v>
      </c>
      <c r="S1478">
        <v>0</v>
      </c>
      <c r="U1478">
        <v>540000</v>
      </c>
      <c r="V1478">
        <v>540000</v>
      </c>
      <c r="W1478">
        <v>0</v>
      </c>
      <c r="X1478">
        <v>0</v>
      </c>
      <c r="Y1478" t="s">
        <v>44</v>
      </c>
    </row>
    <row r="1479" spans="1:25" x14ac:dyDescent="0.25">
      <c r="A1479">
        <v>1478</v>
      </c>
      <c r="B1479">
        <v>58487</v>
      </c>
      <c r="C1479">
        <v>0</v>
      </c>
      <c r="D1479">
        <v>0</v>
      </c>
      <c r="E1479" t="s">
        <v>1459</v>
      </c>
      <c r="F1479" t="s">
        <v>1460</v>
      </c>
      <c r="G1479">
        <v>1</v>
      </c>
      <c r="I1479" s="7">
        <v>45569</v>
      </c>
      <c r="J1479" s="7">
        <v>45569</v>
      </c>
      <c r="K1479">
        <v>15</v>
      </c>
      <c r="L1479" t="s">
        <v>40</v>
      </c>
      <c r="M1479" t="s">
        <v>5</v>
      </c>
      <c r="N1479" t="s">
        <v>41</v>
      </c>
      <c r="O1479" t="s">
        <v>54</v>
      </c>
      <c r="P1479" t="s">
        <v>43</v>
      </c>
      <c r="Q1479">
        <v>3.3</v>
      </c>
      <c r="R1479">
        <v>2.5</v>
      </c>
      <c r="S1479">
        <v>9.1999999999999993</v>
      </c>
      <c r="U1479">
        <v>0</v>
      </c>
      <c r="V1479">
        <v>0</v>
      </c>
      <c r="W1479">
        <v>0</v>
      </c>
      <c r="X1479">
        <v>0</v>
      </c>
      <c r="Y1479" t="s">
        <v>48</v>
      </c>
    </row>
    <row r="1480" spans="1:25" x14ac:dyDescent="0.25">
      <c r="A1480">
        <v>1479</v>
      </c>
      <c r="B1480">
        <v>61235</v>
      </c>
      <c r="C1480">
        <v>0</v>
      </c>
      <c r="D1480">
        <v>0</v>
      </c>
      <c r="E1480" t="s">
        <v>1666</v>
      </c>
      <c r="F1480" t="s">
        <v>1667</v>
      </c>
      <c r="G1480">
        <v>1</v>
      </c>
      <c r="H1480" s="6">
        <v>54803169</v>
      </c>
      <c r="I1480" s="7">
        <v>45568</v>
      </c>
      <c r="J1480" s="7">
        <v>45568</v>
      </c>
      <c r="K1480">
        <v>15</v>
      </c>
      <c r="L1480" t="s">
        <v>40</v>
      </c>
      <c r="M1480" t="s">
        <v>5</v>
      </c>
      <c r="N1480" t="s">
        <v>41</v>
      </c>
      <c r="O1480" t="s">
        <v>77</v>
      </c>
      <c r="P1480" t="s">
        <v>43</v>
      </c>
      <c r="Q1480">
        <v>5.6</v>
      </c>
      <c r="R1480">
        <v>9.4</v>
      </c>
      <c r="S1480">
        <v>0</v>
      </c>
      <c r="U1480">
        <v>8220475</v>
      </c>
      <c r="V1480">
        <v>3068977</v>
      </c>
      <c r="W1480">
        <v>5151498</v>
      </c>
      <c r="X1480">
        <v>0</v>
      </c>
      <c r="Y1480" t="s">
        <v>109</v>
      </c>
    </row>
    <row r="1481" spans="1:25" x14ac:dyDescent="0.25">
      <c r="A1481">
        <v>1480</v>
      </c>
      <c r="B1481">
        <v>61236</v>
      </c>
      <c r="C1481">
        <v>0</v>
      </c>
      <c r="D1481">
        <v>0</v>
      </c>
      <c r="E1481" t="s">
        <v>1666</v>
      </c>
      <c r="F1481" t="s">
        <v>1667</v>
      </c>
      <c r="G1481">
        <v>1</v>
      </c>
      <c r="H1481" s="6">
        <v>215294</v>
      </c>
      <c r="I1481" s="7">
        <v>45568</v>
      </c>
      <c r="J1481" s="7">
        <v>45568</v>
      </c>
      <c r="K1481">
        <v>15</v>
      </c>
      <c r="L1481" t="s">
        <v>459</v>
      </c>
      <c r="M1481" t="s">
        <v>5</v>
      </c>
      <c r="N1481" t="s">
        <v>41</v>
      </c>
      <c r="O1481" t="s">
        <v>77</v>
      </c>
      <c r="P1481" t="s">
        <v>43</v>
      </c>
      <c r="Q1481">
        <v>5.6</v>
      </c>
      <c r="R1481">
        <v>9.4</v>
      </c>
      <c r="S1481">
        <v>0</v>
      </c>
      <c r="U1481">
        <v>32294</v>
      </c>
      <c r="V1481">
        <v>12056</v>
      </c>
      <c r="W1481">
        <v>20238</v>
      </c>
      <c r="X1481">
        <v>0</v>
      </c>
      <c r="Y1481" t="s">
        <v>109</v>
      </c>
    </row>
    <row r="1482" spans="1:25" x14ac:dyDescent="0.25">
      <c r="A1482">
        <v>1481</v>
      </c>
      <c r="B1482">
        <v>60894</v>
      </c>
      <c r="C1482">
        <v>0</v>
      </c>
      <c r="D1482">
        <v>0</v>
      </c>
      <c r="E1482" t="s">
        <v>1167</v>
      </c>
      <c r="F1482" t="s">
        <v>1168</v>
      </c>
      <c r="G1482">
        <v>1</v>
      </c>
      <c r="H1482" s="6">
        <v>68000000</v>
      </c>
      <c r="I1482" s="7">
        <v>45568</v>
      </c>
      <c r="J1482" s="7">
        <v>45568</v>
      </c>
      <c r="K1482">
        <v>8</v>
      </c>
      <c r="L1482" t="s">
        <v>40</v>
      </c>
      <c r="M1482" t="s">
        <v>5</v>
      </c>
      <c r="N1482" t="s">
        <v>41</v>
      </c>
      <c r="O1482" t="s">
        <v>77</v>
      </c>
      <c r="P1482" t="s">
        <v>43</v>
      </c>
      <c r="Q1482">
        <v>8</v>
      </c>
      <c r="R1482">
        <v>0</v>
      </c>
      <c r="S1482">
        <v>0</v>
      </c>
      <c r="U1482">
        <v>5440000</v>
      </c>
      <c r="V1482">
        <v>5440000</v>
      </c>
      <c r="W1482">
        <v>0</v>
      </c>
      <c r="X1482">
        <v>0</v>
      </c>
      <c r="Y1482" t="s">
        <v>48</v>
      </c>
    </row>
    <row r="1483" spans="1:25" x14ac:dyDescent="0.25">
      <c r="A1483">
        <v>1482</v>
      </c>
      <c r="B1483">
        <v>60893</v>
      </c>
      <c r="C1483">
        <v>0</v>
      </c>
      <c r="D1483">
        <v>0</v>
      </c>
      <c r="E1483" t="s">
        <v>1510</v>
      </c>
      <c r="F1483" t="s">
        <v>1511</v>
      </c>
      <c r="G1483">
        <v>1</v>
      </c>
      <c r="H1483" s="6">
        <v>4290323</v>
      </c>
      <c r="I1483" s="7">
        <v>45568</v>
      </c>
      <c r="J1483" s="7">
        <v>45568</v>
      </c>
      <c r="K1483">
        <v>7</v>
      </c>
      <c r="L1483" t="s">
        <v>40</v>
      </c>
      <c r="M1483" t="s">
        <v>5</v>
      </c>
      <c r="N1483" t="s">
        <v>41</v>
      </c>
      <c r="O1483" t="s">
        <v>57</v>
      </c>
      <c r="P1483" t="s">
        <v>43</v>
      </c>
      <c r="Q1483">
        <v>7</v>
      </c>
      <c r="R1483">
        <v>0</v>
      </c>
      <c r="S1483">
        <v>0</v>
      </c>
      <c r="U1483">
        <v>300323</v>
      </c>
      <c r="V1483">
        <v>300323</v>
      </c>
      <c r="W1483">
        <v>0</v>
      </c>
      <c r="X1483">
        <v>0</v>
      </c>
      <c r="Y1483" t="s">
        <v>109</v>
      </c>
    </row>
    <row r="1484" spans="1:25" x14ac:dyDescent="0.25">
      <c r="A1484">
        <v>1483</v>
      </c>
      <c r="B1484">
        <v>60875</v>
      </c>
      <c r="C1484">
        <v>0</v>
      </c>
      <c r="D1484">
        <v>0</v>
      </c>
      <c r="E1484" t="s">
        <v>1668</v>
      </c>
      <c r="F1484" t="s">
        <v>1669</v>
      </c>
      <c r="G1484">
        <v>1</v>
      </c>
      <c r="H1484" s="6">
        <v>930141</v>
      </c>
      <c r="I1484" s="7">
        <v>45567</v>
      </c>
      <c r="J1484" s="7">
        <v>45567</v>
      </c>
      <c r="K1484">
        <v>15</v>
      </c>
      <c r="L1484" t="s">
        <v>40</v>
      </c>
      <c r="M1484" t="s">
        <v>6</v>
      </c>
      <c r="N1484" t="s">
        <v>41</v>
      </c>
      <c r="O1484" t="s">
        <v>64</v>
      </c>
      <c r="P1484" t="s">
        <v>43</v>
      </c>
      <c r="Q1484">
        <v>15</v>
      </c>
      <c r="R1484">
        <v>0</v>
      </c>
      <c r="S1484">
        <v>0</v>
      </c>
      <c r="U1484">
        <v>139521</v>
      </c>
      <c r="V1484">
        <v>139521</v>
      </c>
      <c r="W1484">
        <v>0</v>
      </c>
      <c r="X1484">
        <v>0</v>
      </c>
      <c r="Y1484" t="s">
        <v>48</v>
      </c>
    </row>
    <row r="1485" spans="1:25" x14ac:dyDescent="0.25">
      <c r="A1485">
        <v>1484</v>
      </c>
      <c r="B1485">
        <v>60871</v>
      </c>
      <c r="C1485">
        <v>0</v>
      </c>
      <c r="D1485">
        <v>0</v>
      </c>
      <c r="E1485" t="s">
        <v>1333</v>
      </c>
      <c r="F1485" t="s">
        <v>1334</v>
      </c>
      <c r="G1485">
        <v>1</v>
      </c>
      <c r="H1485" s="6">
        <v>1000000</v>
      </c>
      <c r="I1485" s="7">
        <v>45567</v>
      </c>
      <c r="J1485" s="7">
        <v>45567</v>
      </c>
      <c r="K1485">
        <v>6</v>
      </c>
      <c r="L1485" t="s">
        <v>40</v>
      </c>
      <c r="M1485" t="s">
        <v>5</v>
      </c>
      <c r="N1485" t="s">
        <v>41</v>
      </c>
      <c r="O1485" t="s">
        <v>54</v>
      </c>
      <c r="P1485" t="s">
        <v>43</v>
      </c>
      <c r="Q1485">
        <v>6</v>
      </c>
      <c r="R1485">
        <v>0</v>
      </c>
      <c r="S1485">
        <v>0</v>
      </c>
      <c r="U1485">
        <v>60000</v>
      </c>
      <c r="V1485">
        <v>60000</v>
      </c>
      <c r="W1485">
        <v>0</v>
      </c>
      <c r="X1485">
        <v>0</v>
      </c>
      <c r="Y1485" t="s">
        <v>44</v>
      </c>
    </row>
    <row r="1486" spans="1:25" x14ac:dyDescent="0.25">
      <c r="A1486">
        <v>1485</v>
      </c>
      <c r="B1486">
        <v>60877</v>
      </c>
      <c r="C1486">
        <v>0</v>
      </c>
      <c r="D1486">
        <v>0</v>
      </c>
      <c r="E1486" t="s">
        <v>1317</v>
      </c>
      <c r="F1486" t="s">
        <v>1318</v>
      </c>
      <c r="G1486">
        <v>1</v>
      </c>
      <c r="H1486" s="6">
        <v>2500000</v>
      </c>
      <c r="I1486" s="7">
        <v>45567</v>
      </c>
      <c r="J1486" s="7">
        <v>45567</v>
      </c>
      <c r="K1486">
        <v>10</v>
      </c>
      <c r="L1486" t="s">
        <v>40</v>
      </c>
      <c r="M1486" t="s">
        <v>5</v>
      </c>
      <c r="N1486" t="s">
        <v>41</v>
      </c>
      <c r="O1486" t="s">
        <v>54</v>
      </c>
      <c r="P1486" t="s">
        <v>43</v>
      </c>
      <c r="Q1486">
        <v>10</v>
      </c>
      <c r="R1486">
        <v>0</v>
      </c>
      <c r="S1486">
        <v>0</v>
      </c>
      <c r="U1486">
        <v>250000</v>
      </c>
      <c r="V1486">
        <v>250000</v>
      </c>
      <c r="W1486">
        <v>0</v>
      </c>
      <c r="X1486">
        <v>0</v>
      </c>
      <c r="Y1486" t="s">
        <v>44</v>
      </c>
    </row>
    <row r="1487" spans="1:25" x14ac:dyDescent="0.25">
      <c r="A1487">
        <v>1486</v>
      </c>
      <c r="B1487">
        <v>60874</v>
      </c>
      <c r="C1487">
        <v>0</v>
      </c>
      <c r="D1487">
        <v>0</v>
      </c>
      <c r="E1487" t="s">
        <v>1173</v>
      </c>
      <c r="F1487" t="s">
        <v>1174</v>
      </c>
      <c r="G1487">
        <v>1</v>
      </c>
      <c r="H1487" s="6">
        <v>3255494</v>
      </c>
      <c r="I1487" s="7">
        <v>45567</v>
      </c>
      <c r="J1487" s="7">
        <v>45567</v>
      </c>
      <c r="K1487">
        <v>15</v>
      </c>
      <c r="L1487" t="s">
        <v>40</v>
      </c>
      <c r="M1487" t="s">
        <v>6</v>
      </c>
      <c r="N1487" t="s">
        <v>41</v>
      </c>
      <c r="O1487" t="s">
        <v>64</v>
      </c>
      <c r="P1487" t="s">
        <v>43</v>
      </c>
      <c r="Q1487">
        <v>15</v>
      </c>
      <c r="R1487">
        <v>0</v>
      </c>
      <c r="S1487">
        <v>0</v>
      </c>
      <c r="U1487">
        <v>488324</v>
      </c>
      <c r="V1487">
        <v>488324</v>
      </c>
      <c r="W1487">
        <v>0</v>
      </c>
      <c r="X1487">
        <v>0</v>
      </c>
      <c r="Y1487" t="s">
        <v>48</v>
      </c>
    </row>
    <row r="1488" spans="1:25" x14ac:dyDescent="0.25">
      <c r="A1488">
        <v>1487</v>
      </c>
      <c r="B1488">
        <v>60873</v>
      </c>
      <c r="C1488">
        <v>0</v>
      </c>
      <c r="D1488">
        <v>0</v>
      </c>
      <c r="E1488" t="s">
        <v>1670</v>
      </c>
      <c r="F1488" t="s">
        <v>1671</v>
      </c>
      <c r="G1488">
        <v>1</v>
      </c>
      <c r="H1488" s="6">
        <v>1860282</v>
      </c>
      <c r="I1488" s="7">
        <v>45567</v>
      </c>
      <c r="J1488" s="7">
        <v>45567</v>
      </c>
      <c r="K1488">
        <v>15</v>
      </c>
      <c r="L1488" t="s">
        <v>40</v>
      </c>
      <c r="M1488" t="s">
        <v>6</v>
      </c>
      <c r="N1488" t="s">
        <v>41</v>
      </c>
      <c r="O1488" t="s">
        <v>64</v>
      </c>
      <c r="P1488" t="s">
        <v>43</v>
      </c>
      <c r="Q1488">
        <v>15</v>
      </c>
      <c r="R1488">
        <v>0</v>
      </c>
      <c r="S1488">
        <v>0</v>
      </c>
      <c r="U1488">
        <v>279042</v>
      </c>
      <c r="V1488">
        <v>279042</v>
      </c>
      <c r="W1488">
        <v>0</v>
      </c>
      <c r="X1488">
        <v>0</v>
      </c>
      <c r="Y1488" t="s">
        <v>48</v>
      </c>
    </row>
    <row r="1489" spans="1:25" x14ac:dyDescent="0.25">
      <c r="A1489">
        <v>1488</v>
      </c>
      <c r="B1489">
        <v>60876</v>
      </c>
      <c r="C1489">
        <v>0</v>
      </c>
      <c r="D1489">
        <v>0</v>
      </c>
      <c r="E1489" t="s">
        <v>1672</v>
      </c>
      <c r="F1489" t="s">
        <v>1673</v>
      </c>
      <c r="G1489">
        <v>1</v>
      </c>
      <c r="H1489" s="6">
        <v>930141</v>
      </c>
      <c r="I1489" s="7">
        <v>45567</v>
      </c>
      <c r="J1489" s="7">
        <v>45567</v>
      </c>
      <c r="K1489">
        <v>15</v>
      </c>
      <c r="L1489" t="s">
        <v>40</v>
      </c>
      <c r="M1489" t="s">
        <v>6</v>
      </c>
      <c r="N1489" t="s">
        <v>41</v>
      </c>
      <c r="O1489" t="s">
        <v>64</v>
      </c>
      <c r="P1489" t="s">
        <v>43</v>
      </c>
      <c r="Q1489">
        <v>15</v>
      </c>
      <c r="R1489">
        <v>0</v>
      </c>
      <c r="S1489">
        <v>0</v>
      </c>
      <c r="U1489">
        <v>139521</v>
      </c>
      <c r="V1489">
        <v>139521</v>
      </c>
      <c r="W1489">
        <v>0</v>
      </c>
      <c r="X1489">
        <v>0</v>
      </c>
      <c r="Y1489" t="s">
        <v>48</v>
      </c>
    </row>
    <row r="1490" spans="1:25" x14ac:dyDescent="0.25">
      <c r="A1490">
        <v>1489</v>
      </c>
      <c r="B1490">
        <v>60891</v>
      </c>
      <c r="C1490">
        <v>0</v>
      </c>
      <c r="D1490">
        <v>0</v>
      </c>
      <c r="E1490" t="s">
        <v>976</v>
      </c>
      <c r="F1490" t="s">
        <v>977</v>
      </c>
      <c r="G1490">
        <v>1</v>
      </c>
      <c r="H1490" s="6">
        <v>3875000</v>
      </c>
      <c r="I1490" s="7">
        <v>45567</v>
      </c>
      <c r="J1490" s="7">
        <v>45567</v>
      </c>
      <c r="K1490">
        <v>8</v>
      </c>
      <c r="L1490" t="s">
        <v>40</v>
      </c>
      <c r="M1490" t="s">
        <v>5</v>
      </c>
      <c r="N1490" t="s">
        <v>41</v>
      </c>
      <c r="O1490" t="s">
        <v>54</v>
      </c>
      <c r="P1490" t="s">
        <v>43</v>
      </c>
      <c r="Q1490">
        <v>8</v>
      </c>
      <c r="R1490">
        <v>0</v>
      </c>
      <c r="S1490">
        <v>0</v>
      </c>
      <c r="U1490">
        <v>310000</v>
      </c>
      <c r="V1490">
        <v>310000</v>
      </c>
      <c r="W1490">
        <v>0</v>
      </c>
      <c r="X1490">
        <v>0</v>
      </c>
      <c r="Y1490" t="s">
        <v>44</v>
      </c>
    </row>
    <row r="1491" spans="1:25" x14ac:dyDescent="0.25">
      <c r="A1491">
        <v>1490</v>
      </c>
      <c r="B1491">
        <v>60872</v>
      </c>
      <c r="C1491">
        <v>0</v>
      </c>
      <c r="D1491">
        <v>0</v>
      </c>
      <c r="E1491" t="s">
        <v>1674</v>
      </c>
      <c r="F1491" t="s">
        <v>1675</v>
      </c>
      <c r="G1491">
        <v>1</v>
      </c>
      <c r="H1491" s="6">
        <v>1860282</v>
      </c>
      <c r="I1491" s="7">
        <v>45567</v>
      </c>
      <c r="J1491" s="7">
        <v>45567</v>
      </c>
      <c r="K1491">
        <v>15</v>
      </c>
      <c r="L1491" t="s">
        <v>40</v>
      </c>
      <c r="M1491" t="s">
        <v>6</v>
      </c>
      <c r="N1491" t="s">
        <v>41</v>
      </c>
      <c r="O1491" t="s">
        <v>64</v>
      </c>
      <c r="P1491" t="s">
        <v>43</v>
      </c>
      <c r="Q1491">
        <v>15</v>
      </c>
      <c r="R1491">
        <v>0</v>
      </c>
      <c r="S1491">
        <v>0</v>
      </c>
      <c r="U1491">
        <v>279042</v>
      </c>
      <c r="V1491">
        <v>279042</v>
      </c>
      <c r="W1491">
        <v>0</v>
      </c>
      <c r="X1491">
        <v>0</v>
      </c>
      <c r="Y1491" t="s">
        <v>48</v>
      </c>
    </row>
    <row r="1492" spans="1:25" x14ac:dyDescent="0.25">
      <c r="A1492">
        <v>1491</v>
      </c>
      <c r="B1492">
        <v>60878</v>
      </c>
      <c r="C1492">
        <v>0</v>
      </c>
      <c r="D1492">
        <v>0</v>
      </c>
      <c r="E1492" t="s">
        <v>520</v>
      </c>
      <c r="F1492" t="s">
        <v>521</v>
      </c>
      <c r="G1492">
        <v>1</v>
      </c>
      <c r="H1492" s="6">
        <v>8202372</v>
      </c>
      <c r="I1492" s="7">
        <v>45567</v>
      </c>
      <c r="J1492" s="7">
        <v>45567</v>
      </c>
      <c r="K1492">
        <v>15</v>
      </c>
      <c r="L1492" t="s">
        <v>40</v>
      </c>
      <c r="M1492" t="s">
        <v>5</v>
      </c>
      <c r="N1492" t="s">
        <v>41</v>
      </c>
      <c r="O1492" t="s">
        <v>57</v>
      </c>
      <c r="P1492" t="s">
        <v>43</v>
      </c>
      <c r="Q1492">
        <v>6</v>
      </c>
      <c r="R1492">
        <v>9</v>
      </c>
      <c r="S1492">
        <v>0</v>
      </c>
      <c r="U1492">
        <v>1230356</v>
      </c>
      <c r="V1492">
        <v>492142</v>
      </c>
      <c r="W1492">
        <v>738213</v>
      </c>
      <c r="X1492">
        <v>0</v>
      </c>
      <c r="Y1492" t="s">
        <v>390</v>
      </c>
    </row>
    <row r="1493" spans="1:25" x14ac:dyDescent="0.25">
      <c r="A1493">
        <v>1492</v>
      </c>
      <c r="B1493">
        <v>59451</v>
      </c>
      <c r="C1493">
        <v>0</v>
      </c>
      <c r="D1493">
        <v>0</v>
      </c>
      <c r="E1493" t="s">
        <v>435</v>
      </c>
      <c r="F1493" t="s">
        <v>436</v>
      </c>
      <c r="G1493">
        <v>1</v>
      </c>
      <c r="H1493" s="6">
        <v>5000000</v>
      </c>
      <c r="I1493" s="7">
        <v>45567</v>
      </c>
      <c r="J1493" s="7">
        <v>45567</v>
      </c>
      <c r="K1493">
        <v>10</v>
      </c>
      <c r="L1493" t="s">
        <v>40</v>
      </c>
      <c r="M1493" t="s">
        <v>5</v>
      </c>
      <c r="N1493" t="s">
        <v>41</v>
      </c>
      <c r="O1493" t="s">
        <v>77</v>
      </c>
      <c r="P1493" t="s">
        <v>43</v>
      </c>
      <c r="Q1493">
        <v>10</v>
      </c>
      <c r="R1493">
        <v>0</v>
      </c>
      <c r="S1493">
        <v>0</v>
      </c>
      <c r="U1493">
        <v>500000</v>
      </c>
      <c r="V1493">
        <v>500000</v>
      </c>
      <c r="W1493">
        <v>0</v>
      </c>
      <c r="X1493">
        <v>0</v>
      </c>
      <c r="Y1493" t="s">
        <v>437</v>
      </c>
    </row>
    <row r="1494" spans="1:25" x14ac:dyDescent="0.25">
      <c r="A1494">
        <v>1493</v>
      </c>
      <c r="B1494">
        <v>60870</v>
      </c>
      <c r="C1494">
        <v>0</v>
      </c>
      <c r="D1494">
        <v>0</v>
      </c>
      <c r="E1494" t="s">
        <v>1676</v>
      </c>
      <c r="F1494" t="s">
        <v>1677</v>
      </c>
      <c r="G1494">
        <v>1</v>
      </c>
      <c r="H1494" s="6">
        <v>10000000</v>
      </c>
      <c r="I1494" s="7">
        <v>45567</v>
      </c>
      <c r="J1494" s="7">
        <v>45567</v>
      </c>
      <c r="K1494">
        <v>10</v>
      </c>
      <c r="L1494" t="s">
        <v>40</v>
      </c>
      <c r="M1494" t="s">
        <v>5</v>
      </c>
      <c r="N1494" t="s">
        <v>41</v>
      </c>
      <c r="O1494" t="s">
        <v>57</v>
      </c>
      <c r="P1494" t="s">
        <v>43</v>
      </c>
      <c r="Q1494">
        <v>10</v>
      </c>
      <c r="R1494">
        <v>0</v>
      </c>
      <c r="S1494">
        <v>0</v>
      </c>
      <c r="U1494">
        <v>1000000</v>
      </c>
      <c r="V1494">
        <v>1000000</v>
      </c>
      <c r="W1494">
        <v>0</v>
      </c>
      <c r="X1494">
        <v>0</v>
      </c>
      <c r="Y1494" t="s">
        <v>48</v>
      </c>
    </row>
    <row r="1495" spans="1:25" x14ac:dyDescent="0.25">
      <c r="A1495">
        <v>1494</v>
      </c>
      <c r="B1495">
        <v>60862</v>
      </c>
      <c r="C1495">
        <v>0</v>
      </c>
      <c r="D1495">
        <v>0</v>
      </c>
      <c r="E1495" t="s">
        <v>514</v>
      </c>
      <c r="F1495" t="s">
        <v>515</v>
      </c>
      <c r="G1495">
        <v>1</v>
      </c>
      <c r="H1495" s="6">
        <v>33000000</v>
      </c>
      <c r="I1495" s="7">
        <v>45566</v>
      </c>
      <c r="J1495" s="7">
        <v>45566</v>
      </c>
      <c r="K1495">
        <v>6</v>
      </c>
      <c r="L1495" t="s">
        <v>40</v>
      </c>
      <c r="M1495" t="s">
        <v>5</v>
      </c>
      <c r="N1495" t="s">
        <v>41</v>
      </c>
      <c r="O1495" t="s">
        <v>77</v>
      </c>
      <c r="P1495" t="s">
        <v>43</v>
      </c>
      <c r="Q1495">
        <v>6</v>
      </c>
      <c r="R1495">
        <v>0</v>
      </c>
      <c r="S1495">
        <v>0</v>
      </c>
      <c r="U1495">
        <v>1980000</v>
      </c>
      <c r="V1495">
        <v>1980000</v>
      </c>
      <c r="W1495">
        <v>0</v>
      </c>
      <c r="X1495">
        <v>0</v>
      </c>
      <c r="Y1495" t="s">
        <v>48</v>
      </c>
    </row>
    <row r="1496" spans="1:25" x14ac:dyDescent="0.25">
      <c r="A1496">
        <v>1495</v>
      </c>
      <c r="B1496">
        <v>60863</v>
      </c>
      <c r="C1496">
        <v>0</v>
      </c>
      <c r="D1496">
        <v>0</v>
      </c>
      <c r="E1496" t="s">
        <v>995</v>
      </c>
      <c r="F1496" t="s">
        <v>996</v>
      </c>
      <c r="G1496">
        <v>1</v>
      </c>
      <c r="H1496" s="6">
        <v>4000000</v>
      </c>
      <c r="I1496" s="7">
        <v>45566</v>
      </c>
      <c r="J1496" s="7">
        <v>45566</v>
      </c>
      <c r="K1496">
        <v>6</v>
      </c>
      <c r="L1496" t="s">
        <v>40</v>
      </c>
      <c r="M1496" t="s">
        <v>5</v>
      </c>
      <c r="N1496" t="s">
        <v>41</v>
      </c>
      <c r="O1496" t="s">
        <v>47</v>
      </c>
      <c r="P1496" t="s">
        <v>43</v>
      </c>
      <c r="Q1496">
        <v>6</v>
      </c>
      <c r="R1496">
        <v>0</v>
      </c>
      <c r="S1496">
        <v>0</v>
      </c>
      <c r="U1496">
        <v>240000</v>
      </c>
      <c r="V1496">
        <v>240000</v>
      </c>
      <c r="W1496">
        <v>0</v>
      </c>
      <c r="X1496">
        <v>0</v>
      </c>
      <c r="Y1496" t="s">
        <v>109</v>
      </c>
    </row>
    <row r="1497" spans="1:25" x14ac:dyDescent="0.25">
      <c r="A1497">
        <v>1496</v>
      </c>
      <c r="B1497">
        <v>60864</v>
      </c>
      <c r="C1497">
        <v>0</v>
      </c>
      <c r="D1497">
        <v>0</v>
      </c>
      <c r="E1497" t="s">
        <v>848</v>
      </c>
      <c r="F1497" t="s">
        <v>849</v>
      </c>
      <c r="G1497">
        <v>1</v>
      </c>
      <c r="H1497" s="6">
        <v>734624</v>
      </c>
      <c r="I1497" s="7">
        <v>45566</v>
      </c>
      <c r="J1497" s="7">
        <v>45566</v>
      </c>
      <c r="K1497">
        <v>15</v>
      </c>
      <c r="L1497" t="s">
        <v>40</v>
      </c>
      <c r="M1497" t="s">
        <v>5</v>
      </c>
      <c r="N1497" t="s">
        <v>41</v>
      </c>
      <c r="O1497" t="s">
        <v>47</v>
      </c>
      <c r="P1497" t="s">
        <v>43</v>
      </c>
      <c r="Q1497">
        <v>4</v>
      </c>
      <c r="R1497">
        <v>11</v>
      </c>
      <c r="S1497">
        <v>0</v>
      </c>
      <c r="U1497">
        <v>110194</v>
      </c>
      <c r="V1497">
        <v>29385</v>
      </c>
      <c r="W1497">
        <v>80809</v>
      </c>
      <c r="X1497">
        <v>0</v>
      </c>
      <c r="Y1497" t="s">
        <v>109</v>
      </c>
    </row>
    <row r="1498" spans="1:25" x14ac:dyDescent="0.25">
      <c r="A1498">
        <v>1497</v>
      </c>
      <c r="B1498">
        <v>60866</v>
      </c>
      <c r="C1498">
        <v>0</v>
      </c>
      <c r="D1498">
        <v>0</v>
      </c>
      <c r="E1498" t="s">
        <v>378</v>
      </c>
      <c r="F1498" t="s">
        <v>379</v>
      </c>
      <c r="G1498">
        <v>1</v>
      </c>
      <c r="H1498" s="6">
        <v>60000000</v>
      </c>
      <c r="I1498" s="7">
        <v>45566</v>
      </c>
      <c r="J1498" s="7">
        <v>45566</v>
      </c>
      <c r="K1498">
        <v>15</v>
      </c>
      <c r="L1498" t="s">
        <v>40</v>
      </c>
      <c r="M1498" t="s">
        <v>5</v>
      </c>
      <c r="N1498" t="s">
        <v>41</v>
      </c>
      <c r="O1498" t="s">
        <v>77</v>
      </c>
      <c r="P1498" t="s">
        <v>43</v>
      </c>
      <c r="Q1498">
        <v>7</v>
      </c>
      <c r="R1498">
        <v>8</v>
      </c>
      <c r="S1498">
        <v>0</v>
      </c>
      <c r="U1498">
        <v>9000000</v>
      </c>
      <c r="V1498">
        <v>4200000</v>
      </c>
      <c r="W1498">
        <v>4800000</v>
      </c>
      <c r="X1498">
        <v>0</v>
      </c>
      <c r="Y1498" t="s">
        <v>48</v>
      </c>
    </row>
    <row r="1499" spans="1:25" x14ac:dyDescent="0.25">
      <c r="A1499">
        <v>1498</v>
      </c>
      <c r="B1499">
        <v>60867</v>
      </c>
      <c r="C1499">
        <v>0</v>
      </c>
      <c r="D1499">
        <v>0</v>
      </c>
      <c r="E1499" t="s">
        <v>145</v>
      </c>
      <c r="F1499" t="s">
        <v>146</v>
      </c>
      <c r="G1499">
        <v>1</v>
      </c>
      <c r="H1499" s="6">
        <v>23830</v>
      </c>
      <c r="I1499" s="7">
        <v>45566</v>
      </c>
      <c r="J1499" s="7">
        <v>45566</v>
      </c>
      <c r="K1499">
        <v>6</v>
      </c>
      <c r="L1499" t="s">
        <v>40</v>
      </c>
      <c r="M1499" t="s">
        <v>5</v>
      </c>
      <c r="N1499" t="s">
        <v>41</v>
      </c>
      <c r="O1499" t="s">
        <v>77</v>
      </c>
      <c r="P1499" t="s">
        <v>43</v>
      </c>
      <c r="Q1499">
        <v>6</v>
      </c>
      <c r="R1499">
        <v>0</v>
      </c>
      <c r="S1499">
        <v>0</v>
      </c>
      <c r="U1499">
        <v>1430</v>
      </c>
      <c r="V1499">
        <v>1430</v>
      </c>
      <c r="W1499">
        <v>0</v>
      </c>
      <c r="X1499">
        <v>0</v>
      </c>
      <c r="Y1499" t="s">
        <v>109</v>
      </c>
    </row>
    <row r="1500" spans="1:25" x14ac:dyDescent="0.25">
      <c r="A1500">
        <v>1499</v>
      </c>
      <c r="B1500">
        <v>60868</v>
      </c>
      <c r="C1500">
        <v>0</v>
      </c>
      <c r="D1500">
        <v>0</v>
      </c>
      <c r="E1500" t="s">
        <v>1378</v>
      </c>
      <c r="F1500" t="s">
        <v>1379</v>
      </c>
      <c r="G1500">
        <v>1</v>
      </c>
      <c r="H1500" s="6">
        <v>5933529</v>
      </c>
      <c r="I1500" s="7">
        <v>45566</v>
      </c>
      <c r="J1500" s="7">
        <v>45566</v>
      </c>
      <c r="K1500">
        <v>15</v>
      </c>
      <c r="L1500" t="s">
        <v>40</v>
      </c>
      <c r="M1500" t="s">
        <v>4</v>
      </c>
      <c r="N1500" t="s">
        <v>41</v>
      </c>
      <c r="O1500" t="s">
        <v>51</v>
      </c>
      <c r="P1500" t="s">
        <v>43</v>
      </c>
      <c r="Q1500">
        <v>5.5</v>
      </c>
      <c r="R1500">
        <v>7</v>
      </c>
      <c r="S1500">
        <v>2.5</v>
      </c>
      <c r="U1500">
        <v>890029</v>
      </c>
      <c r="V1500">
        <v>326344</v>
      </c>
      <c r="W1500">
        <v>415347</v>
      </c>
      <c r="X1500">
        <v>148338</v>
      </c>
      <c r="Y1500" t="s">
        <v>109</v>
      </c>
    </row>
    <row r="1501" spans="1:25" x14ac:dyDescent="0.25">
      <c r="A1501">
        <v>1500</v>
      </c>
      <c r="B1501">
        <v>60865</v>
      </c>
      <c r="C1501">
        <v>0</v>
      </c>
      <c r="D1501">
        <v>0</v>
      </c>
      <c r="E1501" t="s">
        <v>1085</v>
      </c>
      <c r="F1501" t="s">
        <v>1086</v>
      </c>
      <c r="G1501">
        <v>1</v>
      </c>
      <c r="H1501" s="6">
        <v>1000000</v>
      </c>
      <c r="I1501" s="7">
        <v>45566</v>
      </c>
      <c r="J1501" s="7">
        <v>45566</v>
      </c>
      <c r="K1501">
        <v>6</v>
      </c>
      <c r="L1501" t="s">
        <v>40</v>
      </c>
      <c r="M1501" t="s">
        <v>5</v>
      </c>
      <c r="N1501" t="s">
        <v>41</v>
      </c>
      <c r="O1501" t="s">
        <v>47</v>
      </c>
      <c r="P1501" t="s">
        <v>43</v>
      </c>
      <c r="Q1501">
        <v>6</v>
      </c>
      <c r="R1501">
        <v>0</v>
      </c>
      <c r="S1501">
        <v>0</v>
      </c>
      <c r="U1501">
        <v>60000</v>
      </c>
      <c r="V1501">
        <v>60000</v>
      </c>
      <c r="W1501">
        <v>0</v>
      </c>
      <c r="X1501">
        <v>0</v>
      </c>
      <c r="Y1501" t="s">
        <v>109</v>
      </c>
    </row>
    <row r="1502" spans="1:25" x14ac:dyDescent="0.25">
      <c r="A1502">
        <v>1501</v>
      </c>
      <c r="B1502">
        <v>60869</v>
      </c>
      <c r="C1502">
        <v>0</v>
      </c>
      <c r="D1502">
        <v>0</v>
      </c>
      <c r="E1502" t="s">
        <v>1372</v>
      </c>
      <c r="F1502" t="s">
        <v>1373</v>
      </c>
      <c r="G1502">
        <v>1</v>
      </c>
      <c r="H1502" s="6">
        <v>16078942</v>
      </c>
      <c r="I1502" s="7">
        <v>45566</v>
      </c>
      <c r="J1502" s="7">
        <v>45566</v>
      </c>
      <c r="K1502">
        <v>15</v>
      </c>
      <c r="L1502" t="s">
        <v>40</v>
      </c>
      <c r="M1502" t="s">
        <v>4</v>
      </c>
      <c r="N1502" t="s">
        <v>41</v>
      </c>
      <c r="O1502" t="s">
        <v>51</v>
      </c>
      <c r="P1502" t="s">
        <v>43</v>
      </c>
      <c r="Q1502">
        <v>5.5</v>
      </c>
      <c r="R1502">
        <v>7</v>
      </c>
      <c r="S1502">
        <v>2.5</v>
      </c>
      <c r="U1502">
        <v>2411841</v>
      </c>
      <c r="V1502">
        <v>884342</v>
      </c>
      <c r="W1502">
        <v>1125526</v>
      </c>
      <c r="X1502">
        <v>401974</v>
      </c>
      <c r="Y1502" t="s">
        <v>109</v>
      </c>
    </row>
    <row r="1503" spans="1:25" x14ac:dyDescent="0.25">
      <c r="A1503">
        <v>1502</v>
      </c>
      <c r="B1503">
        <v>60859</v>
      </c>
      <c r="C1503">
        <v>0</v>
      </c>
      <c r="D1503">
        <v>0</v>
      </c>
      <c r="E1503" t="s">
        <v>155</v>
      </c>
      <c r="F1503" t="s">
        <v>156</v>
      </c>
      <c r="G1503">
        <v>1</v>
      </c>
      <c r="H1503" s="6">
        <v>13000000</v>
      </c>
      <c r="I1503" s="7">
        <v>45565</v>
      </c>
      <c r="J1503" s="7">
        <v>45565</v>
      </c>
      <c r="K1503">
        <v>15</v>
      </c>
      <c r="L1503" t="s">
        <v>40</v>
      </c>
      <c r="M1503" t="s">
        <v>5</v>
      </c>
      <c r="N1503" t="s">
        <v>41</v>
      </c>
      <c r="O1503" t="s">
        <v>77</v>
      </c>
      <c r="P1503" t="s">
        <v>43</v>
      </c>
      <c r="Q1503">
        <v>5</v>
      </c>
      <c r="R1503">
        <v>10</v>
      </c>
      <c r="S1503">
        <v>0</v>
      </c>
      <c r="U1503">
        <v>1950000</v>
      </c>
      <c r="V1503">
        <v>650000</v>
      </c>
      <c r="W1503">
        <v>1300000</v>
      </c>
      <c r="X1503">
        <v>0</v>
      </c>
      <c r="Y1503" t="s">
        <v>72</v>
      </c>
    </row>
    <row r="1504" spans="1:25" x14ac:dyDescent="0.25">
      <c r="A1504">
        <v>1503</v>
      </c>
      <c r="B1504">
        <v>60854</v>
      </c>
      <c r="C1504">
        <v>0</v>
      </c>
      <c r="D1504">
        <v>0</v>
      </c>
      <c r="E1504" t="s">
        <v>209</v>
      </c>
      <c r="F1504" t="s">
        <v>210</v>
      </c>
      <c r="G1504">
        <v>1</v>
      </c>
      <c r="H1504" s="6">
        <v>14000000</v>
      </c>
      <c r="I1504" s="7">
        <v>45565</v>
      </c>
      <c r="J1504" s="7">
        <v>45565</v>
      </c>
      <c r="K1504">
        <v>15</v>
      </c>
      <c r="L1504" t="s">
        <v>40</v>
      </c>
      <c r="M1504" t="s">
        <v>5</v>
      </c>
      <c r="N1504" t="s">
        <v>41</v>
      </c>
      <c r="O1504" t="s">
        <v>77</v>
      </c>
      <c r="P1504" t="s">
        <v>43</v>
      </c>
      <c r="Q1504">
        <v>6</v>
      </c>
      <c r="R1504">
        <v>9</v>
      </c>
      <c r="S1504">
        <v>0</v>
      </c>
      <c r="U1504">
        <v>2100000</v>
      </c>
      <c r="V1504">
        <v>840000</v>
      </c>
      <c r="W1504">
        <v>1260000</v>
      </c>
      <c r="X1504">
        <v>0</v>
      </c>
      <c r="Y1504" t="s">
        <v>72</v>
      </c>
    </row>
    <row r="1505" spans="1:25" x14ac:dyDescent="0.25">
      <c r="A1505">
        <v>1504</v>
      </c>
      <c r="B1505">
        <v>60860</v>
      </c>
      <c r="C1505">
        <v>0</v>
      </c>
      <c r="D1505">
        <v>0</v>
      </c>
      <c r="E1505" t="s">
        <v>877</v>
      </c>
      <c r="F1505" t="s">
        <v>878</v>
      </c>
      <c r="G1505">
        <v>1</v>
      </c>
      <c r="H1505" s="6">
        <v>585859</v>
      </c>
      <c r="I1505" s="7">
        <v>45565</v>
      </c>
      <c r="J1505" s="7">
        <v>45565</v>
      </c>
      <c r="K1505" t="s">
        <v>879</v>
      </c>
      <c r="L1505" t="s">
        <v>40</v>
      </c>
      <c r="M1505" t="s">
        <v>5</v>
      </c>
      <c r="N1505" t="s">
        <v>41</v>
      </c>
      <c r="O1505" t="s">
        <v>57</v>
      </c>
      <c r="P1505" t="s">
        <v>43</v>
      </c>
      <c r="Q1505">
        <v>8.5</v>
      </c>
      <c r="R1505">
        <v>0</v>
      </c>
      <c r="S1505">
        <v>0</v>
      </c>
      <c r="U1505">
        <v>49798</v>
      </c>
      <c r="V1505">
        <v>49798</v>
      </c>
      <c r="W1505">
        <v>0</v>
      </c>
      <c r="X1505">
        <v>0</v>
      </c>
      <c r="Y1505" t="s">
        <v>48</v>
      </c>
    </row>
    <row r="1506" spans="1:25" x14ac:dyDescent="0.25">
      <c r="A1506">
        <v>1505</v>
      </c>
      <c r="B1506">
        <v>60849</v>
      </c>
      <c r="C1506">
        <v>0</v>
      </c>
      <c r="D1506">
        <v>0</v>
      </c>
      <c r="E1506" t="s">
        <v>110</v>
      </c>
      <c r="F1506" t="s">
        <v>111</v>
      </c>
      <c r="G1506">
        <v>1</v>
      </c>
      <c r="H1506" s="6">
        <v>3561017</v>
      </c>
      <c r="I1506" s="7">
        <v>45565</v>
      </c>
      <c r="J1506" s="7">
        <v>45565</v>
      </c>
      <c r="K1506">
        <v>15</v>
      </c>
      <c r="L1506" t="s">
        <v>40</v>
      </c>
      <c r="M1506" t="s">
        <v>5</v>
      </c>
      <c r="N1506" t="s">
        <v>41</v>
      </c>
      <c r="O1506" t="s">
        <v>47</v>
      </c>
      <c r="P1506" t="s">
        <v>43</v>
      </c>
      <c r="Q1506">
        <v>8</v>
      </c>
      <c r="R1506">
        <v>7</v>
      </c>
      <c r="S1506">
        <v>0</v>
      </c>
      <c r="U1506">
        <v>534153</v>
      </c>
      <c r="V1506">
        <v>284881</v>
      </c>
      <c r="W1506">
        <v>249271</v>
      </c>
      <c r="X1506">
        <v>0</v>
      </c>
      <c r="Y1506" t="s">
        <v>112</v>
      </c>
    </row>
    <row r="1507" spans="1:25" x14ac:dyDescent="0.25">
      <c r="A1507">
        <v>1506</v>
      </c>
      <c r="B1507">
        <v>60847</v>
      </c>
      <c r="C1507">
        <v>0</v>
      </c>
      <c r="D1507">
        <v>0</v>
      </c>
      <c r="E1507" t="s">
        <v>970</v>
      </c>
      <c r="F1507" t="s">
        <v>971</v>
      </c>
      <c r="G1507">
        <v>1</v>
      </c>
      <c r="H1507" s="6">
        <v>4000000</v>
      </c>
      <c r="I1507" s="7">
        <v>45565</v>
      </c>
      <c r="J1507" s="7">
        <v>45565</v>
      </c>
      <c r="K1507">
        <v>15</v>
      </c>
      <c r="L1507" t="s">
        <v>40</v>
      </c>
      <c r="M1507" t="s">
        <v>5</v>
      </c>
      <c r="N1507" t="s">
        <v>41</v>
      </c>
      <c r="O1507" t="s">
        <v>47</v>
      </c>
      <c r="P1507" t="s">
        <v>43</v>
      </c>
      <c r="Q1507">
        <v>4</v>
      </c>
      <c r="R1507">
        <v>11</v>
      </c>
      <c r="S1507">
        <v>0</v>
      </c>
      <c r="U1507">
        <v>600000</v>
      </c>
      <c r="V1507">
        <v>160000</v>
      </c>
      <c r="W1507">
        <v>440000</v>
      </c>
      <c r="X1507">
        <v>0</v>
      </c>
      <c r="Y1507" t="s">
        <v>109</v>
      </c>
    </row>
    <row r="1508" spans="1:25" x14ac:dyDescent="0.25">
      <c r="A1508">
        <v>1507</v>
      </c>
      <c r="B1508">
        <v>60858</v>
      </c>
      <c r="C1508">
        <v>0</v>
      </c>
      <c r="D1508">
        <v>0</v>
      </c>
      <c r="E1508" t="s">
        <v>348</v>
      </c>
      <c r="F1508" t="s">
        <v>349</v>
      </c>
      <c r="G1508">
        <v>1</v>
      </c>
      <c r="H1508" s="6">
        <v>10000000</v>
      </c>
      <c r="I1508" s="7">
        <v>45565</v>
      </c>
      <c r="J1508" s="7">
        <v>45565</v>
      </c>
      <c r="K1508">
        <v>15</v>
      </c>
      <c r="L1508" t="s">
        <v>40</v>
      </c>
      <c r="M1508" t="s">
        <v>5</v>
      </c>
      <c r="N1508" t="s">
        <v>41</v>
      </c>
      <c r="O1508" t="s">
        <v>77</v>
      </c>
      <c r="P1508" t="s">
        <v>43</v>
      </c>
      <c r="Q1508">
        <v>4.9000000000000004</v>
      </c>
      <c r="R1508">
        <v>5.4</v>
      </c>
      <c r="S1508">
        <v>4.7</v>
      </c>
      <c r="U1508">
        <v>1500000</v>
      </c>
      <c r="V1508">
        <v>490000</v>
      </c>
      <c r="W1508">
        <v>540000</v>
      </c>
      <c r="X1508">
        <v>470000</v>
      </c>
      <c r="Y1508" t="s">
        <v>112</v>
      </c>
    </row>
    <row r="1509" spans="1:25" x14ac:dyDescent="0.25">
      <c r="A1509">
        <v>1508</v>
      </c>
      <c r="B1509">
        <v>60848</v>
      </c>
      <c r="C1509">
        <v>0</v>
      </c>
      <c r="D1509">
        <v>0</v>
      </c>
      <c r="E1509" t="s">
        <v>922</v>
      </c>
      <c r="F1509" t="s">
        <v>923</v>
      </c>
      <c r="G1509">
        <v>1</v>
      </c>
      <c r="H1509" s="6">
        <v>35842940</v>
      </c>
      <c r="I1509" s="7">
        <v>45565</v>
      </c>
      <c r="J1509" s="7">
        <v>45565</v>
      </c>
      <c r="K1509">
        <v>14</v>
      </c>
      <c r="L1509" t="s">
        <v>40</v>
      </c>
      <c r="M1509" t="s">
        <v>5</v>
      </c>
      <c r="N1509" t="s">
        <v>41</v>
      </c>
      <c r="O1509" t="s">
        <v>54</v>
      </c>
      <c r="P1509" t="s">
        <v>43</v>
      </c>
      <c r="Q1509">
        <v>6</v>
      </c>
      <c r="R1509">
        <v>8</v>
      </c>
      <c r="S1509">
        <v>0</v>
      </c>
      <c r="U1509">
        <v>5018012</v>
      </c>
      <c r="V1509">
        <v>2150576</v>
      </c>
      <c r="W1509">
        <v>2867435</v>
      </c>
      <c r="X1509">
        <v>0</v>
      </c>
      <c r="Y1509" t="s">
        <v>48</v>
      </c>
    </row>
    <row r="1510" spans="1:25" x14ac:dyDescent="0.25">
      <c r="A1510">
        <v>1509</v>
      </c>
      <c r="B1510">
        <v>60853</v>
      </c>
      <c r="C1510">
        <v>0</v>
      </c>
      <c r="D1510">
        <v>0</v>
      </c>
      <c r="E1510" t="s">
        <v>1502</v>
      </c>
      <c r="F1510" t="s">
        <v>1503</v>
      </c>
      <c r="G1510">
        <v>1</v>
      </c>
      <c r="H1510" s="6">
        <v>173913</v>
      </c>
      <c r="I1510" s="7">
        <v>45565</v>
      </c>
      <c r="J1510" s="7">
        <v>45565</v>
      </c>
      <c r="K1510">
        <v>8</v>
      </c>
      <c r="L1510" t="s">
        <v>40</v>
      </c>
      <c r="M1510" t="s">
        <v>5</v>
      </c>
      <c r="N1510" t="s">
        <v>41</v>
      </c>
      <c r="O1510" t="s">
        <v>57</v>
      </c>
      <c r="P1510" t="s">
        <v>43</v>
      </c>
      <c r="Q1510">
        <v>8</v>
      </c>
      <c r="R1510">
        <v>0</v>
      </c>
      <c r="S1510">
        <v>0</v>
      </c>
      <c r="U1510">
        <v>13913</v>
      </c>
      <c r="V1510">
        <v>13913</v>
      </c>
      <c r="W1510">
        <v>0</v>
      </c>
      <c r="X1510">
        <v>0</v>
      </c>
      <c r="Y1510" t="s">
        <v>250</v>
      </c>
    </row>
    <row r="1511" spans="1:25" x14ac:dyDescent="0.25">
      <c r="A1511">
        <v>1510</v>
      </c>
      <c r="B1511">
        <v>60850</v>
      </c>
      <c r="C1511">
        <v>0</v>
      </c>
      <c r="D1511">
        <v>0</v>
      </c>
      <c r="E1511" t="s">
        <v>1678</v>
      </c>
      <c r="F1511" t="s">
        <v>1679</v>
      </c>
      <c r="G1511">
        <v>1</v>
      </c>
      <c r="H1511" s="6">
        <v>10465426</v>
      </c>
      <c r="I1511" s="7">
        <v>45565</v>
      </c>
      <c r="J1511" s="7">
        <v>45565</v>
      </c>
      <c r="K1511">
        <v>15</v>
      </c>
      <c r="L1511" t="s">
        <v>40</v>
      </c>
      <c r="M1511" t="s">
        <v>5</v>
      </c>
      <c r="N1511" t="s">
        <v>41</v>
      </c>
      <c r="O1511" t="s">
        <v>77</v>
      </c>
      <c r="P1511" t="s">
        <v>43</v>
      </c>
      <c r="Q1511">
        <v>6</v>
      </c>
      <c r="R1511">
        <v>9</v>
      </c>
      <c r="S1511">
        <v>0</v>
      </c>
      <c r="U1511">
        <v>1569814</v>
      </c>
      <c r="V1511">
        <v>627926</v>
      </c>
      <c r="W1511">
        <v>941888</v>
      </c>
      <c r="X1511">
        <v>0</v>
      </c>
      <c r="Y1511" t="s">
        <v>250</v>
      </c>
    </row>
    <row r="1512" spans="1:25" x14ac:dyDescent="0.25">
      <c r="A1512">
        <v>1511</v>
      </c>
      <c r="B1512">
        <v>60857</v>
      </c>
      <c r="C1512">
        <v>0</v>
      </c>
      <c r="D1512">
        <v>0</v>
      </c>
      <c r="E1512" t="s">
        <v>423</v>
      </c>
      <c r="F1512" t="s">
        <v>424</v>
      </c>
      <c r="G1512">
        <v>1</v>
      </c>
      <c r="H1512" s="6">
        <v>12000000</v>
      </c>
      <c r="I1512" s="7">
        <v>45565</v>
      </c>
      <c r="J1512" s="7">
        <v>45565</v>
      </c>
      <c r="K1512">
        <v>15</v>
      </c>
      <c r="L1512" t="s">
        <v>40</v>
      </c>
      <c r="M1512" t="s">
        <v>5</v>
      </c>
      <c r="N1512" t="s">
        <v>41</v>
      </c>
      <c r="O1512" t="s">
        <v>77</v>
      </c>
      <c r="P1512" t="s">
        <v>43</v>
      </c>
      <c r="Q1512">
        <v>4.9000000000000004</v>
      </c>
      <c r="R1512">
        <v>5.4</v>
      </c>
      <c r="S1512">
        <v>4.7</v>
      </c>
      <c r="U1512">
        <v>1800000</v>
      </c>
      <c r="V1512">
        <v>588000</v>
      </c>
      <c r="W1512">
        <v>648000</v>
      </c>
      <c r="X1512">
        <v>564000</v>
      </c>
      <c r="Y1512" t="s">
        <v>112</v>
      </c>
    </row>
    <row r="1513" spans="1:25" x14ac:dyDescent="0.25">
      <c r="A1513">
        <v>1512</v>
      </c>
      <c r="B1513">
        <v>60856</v>
      </c>
      <c r="C1513">
        <v>0</v>
      </c>
      <c r="D1513">
        <v>0</v>
      </c>
      <c r="E1513" t="s">
        <v>409</v>
      </c>
      <c r="F1513" t="s">
        <v>410</v>
      </c>
      <c r="G1513">
        <v>1</v>
      </c>
      <c r="H1513" s="6">
        <v>250000000</v>
      </c>
      <c r="I1513" s="7">
        <v>45565</v>
      </c>
      <c r="J1513" s="7">
        <v>45565</v>
      </c>
      <c r="K1513">
        <v>15</v>
      </c>
      <c r="L1513" t="s">
        <v>40</v>
      </c>
      <c r="M1513" t="s">
        <v>5</v>
      </c>
      <c r="N1513" t="s">
        <v>41</v>
      </c>
      <c r="O1513" t="s">
        <v>77</v>
      </c>
      <c r="P1513" t="s">
        <v>43</v>
      </c>
      <c r="Q1513">
        <v>4.9000000000000004</v>
      </c>
      <c r="R1513">
        <v>5.4</v>
      </c>
      <c r="S1513">
        <v>4.7</v>
      </c>
      <c r="U1513">
        <v>37500000</v>
      </c>
      <c r="V1513">
        <v>12250000</v>
      </c>
      <c r="W1513">
        <v>13500000</v>
      </c>
      <c r="X1513">
        <v>11750000</v>
      </c>
      <c r="Y1513" t="s">
        <v>112</v>
      </c>
    </row>
    <row r="1514" spans="1:25" x14ac:dyDescent="0.25">
      <c r="A1514">
        <v>1513</v>
      </c>
      <c r="B1514">
        <v>60911</v>
      </c>
      <c r="C1514">
        <v>0</v>
      </c>
      <c r="D1514">
        <v>0</v>
      </c>
      <c r="E1514" t="s">
        <v>553</v>
      </c>
      <c r="F1514" t="s">
        <v>554</v>
      </c>
      <c r="G1514">
        <v>1</v>
      </c>
      <c r="H1514" s="6">
        <v>95139488</v>
      </c>
      <c r="I1514" s="7">
        <v>45562</v>
      </c>
      <c r="J1514" s="7">
        <v>45562</v>
      </c>
      <c r="K1514">
        <v>15</v>
      </c>
      <c r="L1514" t="s">
        <v>40</v>
      </c>
      <c r="M1514" t="s">
        <v>5</v>
      </c>
      <c r="N1514" t="s">
        <v>41</v>
      </c>
      <c r="O1514" t="s">
        <v>47</v>
      </c>
      <c r="P1514" t="s">
        <v>43</v>
      </c>
      <c r="Q1514">
        <v>4</v>
      </c>
      <c r="R1514">
        <v>11</v>
      </c>
      <c r="S1514">
        <v>0</v>
      </c>
      <c r="U1514">
        <v>14270923</v>
      </c>
      <c r="V1514">
        <v>3805580</v>
      </c>
      <c r="W1514">
        <v>10465344</v>
      </c>
      <c r="X1514">
        <v>0</v>
      </c>
      <c r="Y1514" t="s">
        <v>109</v>
      </c>
    </row>
    <row r="1515" spans="1:25" x14ac:dyDescent="0.25">
      <c r="A1515">
        <v>1514</v>
      </c>
      <c r="B1515">
        <v>60910</v>
      </c>
      <c r="C1515">
        <v>0</v>
      </c>
      <c r="D1515">
        <v>0</v>
      </c>
      <c r="E1515" t="s">
        <v>539</v>
      </c>
      <c r="F1515" t="s">
        <v>540</v>
      </c>
      <c r="G1515">
        <v>1</v>
      </c>
      <c r="H1515" s="6">
        <v>40158286</v>
      </c>
      <c r="I1515" s="7">
        <v>45562</v>
      </c>
      <c r="J1515" s="7">
        <v>45562</v>
      </c>
      <c r="K1515">
        <v>15</v>
      </c>
      <c r="L1515" t="s">
        <v>40</v>
      </c>
      <c r="M1515" t="s">
        <v>5</v>
      </c>
      <c r="N1515" t="s">
        <v>41</v>
      </c>
      <c r="O1515" t="s">
        <v>47</v>
      </c>
      <c r="P1515" t="s">
        <v>43</v>
      </c>
      <c r="Q1515">
        <v>4</v>
      </c>
      <c r="R1515">
        <v>11</v>
      </c>
      <c r="S1515">
        <v>0</v>
      </c>
      <c r="U1515">
        <v>6023743</v>
      </c>
      <c r="V1515">
        <v>1606331</v>
      </c>
      <c r="W1515">
        <v>4417411</v>
      </c>
      <c r="X1515">
        <v>0</v>
      </c>
      <c r="Y1515" t="s">
        <v>109</v>
      </c>
    </row>
    <row r="1516" spans="1:25" x14ac:dyDescent="0.25">
      <c r="A1516">
        <v>1515</v>
      </c>
      <c r="B1516">
        <v>60913</v>
      </c>
      <c r="C1516">
        <v>0</v>
      </c>
      <c r="D1516">
        <v>0</v>
      </c>
      <c r="E1516" t="s">
        <v>588</v>
      </c>
      <c r="F1516" t="s">
        <v>589</v>
      </c>
      <c r="G1516">
        <v>1</v>
      </c>
      <c r="H1516" s="6">
        <v>460537</v>
      </c>
      <c r="I1516" s="7">
        <v>45562</v>
      </c>
      <c r="J1516" s="7">
        <v>45562</v>
      </c>
      <c r="K1516">
        <v>15</v>
      </c>
      <c r="L1516" t="s">
        <v>40</v>
      </c>
      <c r="M1516" t="s">
        <v>5</v>
      </c>
      <c r="N1516" t="s">
        <v>41</v>
      </c>
      <c r="O1516" t="s">
        <v>47</v>
      </c>
      <c r="P1516" t="s">
        <v>43</v>
      </c>
      <c r="Q1516">
        <v>4</v>
      </c>
      <c r="R1516">
        <v>11</v>
      </c>
      <c r="S1516">
        <v>0</v>
      </c>
      <c r="U1516">
        <v>69081</v>
      </c>
      <c r="V1516">
        <v>18421</v>
      </c>
      <c r="W1516">
        <v>50659</v>
      </c>
      <c r="X1516">
        <v>0</v>
      </c>
      <c r="Y1516" t="s">
        <v>109</v>
      </c>
    </row>
    <row r="1517" spans="1:25" x14ac:dyDescent="0.25">
      <c r="A1517">
        <v>1516</v>
      </c>
      <c r="B1517">
        <v>60839</v>
      </c>
      <c r="C1517">
        <v>0</v>
      </c>
      <c r="D1517">
        <v>0</v>
      </c>
      <c r="E1517" t="s">
        <v>590</v>
      </c>
      <c r="F1517" t="s">
        <v>591</v>
      </c>
      <c r="G1517">
        <v>1</v>
      </c>
      <c r="H1517" s="6">
        <v>463323</v>
      </c>
      <c r="I1517" s="7">
        <v>45562</v>
      </c>
      <c r="J1517" s="7">
        <v>45562</v>
      </c>
      <c r="K1517">
        <v>15</v>
      </c>
      <c r="L1517" t="s">
        <v>40</v>
      </c>
      <c r="M1517" t="s">
        <v>5</v>
      </c>
      <c r="N1517" t="s">
        <v>41</v>
      </c>
      <c r="O1517" t="s">
        <v>57</v>
      </c>
      <c r="P1517" t="s">
        <v>43</v>
      </c>
      <c r="Q1517">
        <v>6</v>
      </c>
      <c r="R1517">
        <v>9</v>
      </c>
      <c r="S1517">
        <v>0</v>
      </c>
      <c r="U1517">
        <v>69498</v>
      </c>
      <c r="V1517">
        <v>27799</v>
      </c>
      <c r="W1517">
        <v>41699</v>
      </c>
      <c r="X1517">
        <v>0</v>
      </c>
      <c r="Y1517" t="s">
        <v>48</v>
      </c>
    </row>
    <row r="1518" spans="1:25" x14ac:dyDescent="0.25">
      <c r="A1518">
        <v>1517</v>
      </c>
      <c r="B1518">
        <v>60834</v>
      </c>
      <c r="C1518">
        <v>0</v>
      </c>
      <c r="D1518">
        <v>0</v>
      </c>
      <c r="E1518" t="s">
        <v>393</v>
      </c>
      <c r="F1518" t="s">
        <v>394</v>
      </c>
      <c r="G1518">
        <v>1</v>
      </c>
      <c r="H1518" s="6">
        <v>6587044</v>
      </c>
      <c r="I1518" s="7">
        <v>45562</v>
      </c>
      <c r="J1518" s="7">
        <v>45562</v>
      </c>
      <c r="K1518">
        <v>8</v>
      </c>
      <c r="L1518" t="s">
        <v>40</v>
      </c>
      <c r="M1518" t="s">
        <v>5</v>
      </c>
      <c r="N1518" t="s">
        <v>41</v>
      </c>
      <c r="O1518" t="s">
        <v>57</v>
      </c>
      <c r="P1518" t="s">
        <v>43</v>
      </c>
      <c r="Q1518">
        <v>8</v>
      </c>
      <c r="R1518">
        <v>0</v>
      </c>
      <c r="S1518">
        <v>0</v>
      </c>
      <c r="U1518">
        <v>526964</v>
      </c>
      <c r="V1518">
        <v>526964</v>
      </c>
      <c r="W1518">
        <v>0</v>
      </c>
      <c r="X1518">
        <v>0</v>
      </c>
      <c r="Y1518" t="s">
        <v>44</v>
      </c>
    </row>
    <row r="1519" spans="1:25" x14ac:dyDescent="0.25">
      <c r="A1519">
        <v>1518</v>
      </c>
      <c r="B1519">
        <v>60832</v>
      </c>
      <c r="C1519">
        <v>0</v>
      </c>
      <c r="D1519">
        <v>0</v>
      </c>
      <c r="E1519" t="s">
        <v>1226</v>
      </c>
      <c r="F1519" t="s">
        <v>1227</v>
      </c>
      <c r="G1519">
        <v>1</v>
      </c>
      <c r="H1519" s="6">
        <v>30000000</v>
      </c>
      <c r="I1519" s="7">
        <v>45562</v>
      </c>
      <c r="J1519" s="7">
        <v>45562</v>
      </c>
      <c r="K1519">
        <v>15</v>
      </c>
      <c r="L1519" t="s">
        <v>40</v>
      </c>
      <c r="M1519" t="s">
        <v>7</v>
      </c>
      <c r="N1519" t="s">
        <v>41</v>
      </c>
      <c r="O1519" t="s">
        <v>64</v>
      </c>
      <c r="P1519" t="s">
        <v>43</v>
      </c>
      <c r="Q1519">
        <v>10</v>
      </c>
      <c r="R1519">
        <v>5</v>
      </c>
      <c r="S1519">
        <v>0</v>
      </c>
      <c r="U1519">
        <v>4500000</v>
      </c>
      <c r="V1519">
        <v>3000000</v>
      </c>
      <c r="W1519">
        <v>1500000</v>
      </c>
      <c r="X1519">
        <v>0</v>
      </c>
      <c r="Y1519" t="s">
        <v>48</v>
      </c>
    </row>
    <row r="1520" spans="1:25" x14ac:dyDescent="0.25">
      <c r="A1520">
        <v>1519</v>
      </c>
      <c r="B1520">
        <v>60838</v>
      </c>
      <c r="C1520">
        <v>0</v>
      </c>
      <c r="D1520">
        <v>0</v>
      </c>
      <c r="E1520" t="s">
        <v>240</v>
      </c>
      <c r="F1520" t="s">
        <v>241</v>
      </c>
      <c r="G1520">
        <v>1</v>
      </c>
      <c r="H1520" s="6">
        <v>158973</v>
      </c>
      <c r="I1520" s="7">
        <v>45562</v>
      </c>
      <c r="J1520" s="7">
        <v>45562</v>
      </c>
      <c r="K1520">
        <v>15</v>
      </c>
      <c r="L1520" t="s">
        <v>40</v>
      </c>
      <c r="M1520" t="s">
        <v>5</v>
      </c>
      <c r="N1520" t="s">
        <v>41</v>
      </c>
      <c r="O1520" t="s">
        <v>57</v>
      </c>
      <c r="P1520" t="s">
        <v>43</v>
      </c>
      <c r="Q1520">
        <v>6</v>
      </c>
      <c r="R1520">
        <v>9</v>
      </c>
      <c r="S1520">
        <v>0</v>
      </c>
      <c r="U1520">
        <v>23846</v>
      </c>
      <c r="V1520">
        <v>9538</v>
      </c>
      <c r="W1520">
        <v>14308</v>
      </c>
      <c r="X1520">
        <v>0</v>
      </c>
      <c r="Y1520" t="s">
        <v>48</v>
      </c>
    </row>
    <row r="1521" spans="1:25" x14ac:dyDescent="0.25">
      <c r="A1521">
        <v>1520</v>
      </c>
      <c r="B1521">
        <v>60828</v>
      </c>
      <c r="C1521">
        <v>0</v>
      </c>
      <c r="D1521">
        <v>0</v>
      </c>
      <c r="E1521" t="s">
        <v>898</v>
      </c>
      <c r="F1521" t="s">
        <v>899</v>
      </c>
      <c r="G1521">
        <v>1</v>
      </c>
      <c r="H1521" s="6">
        <v>17540167</v>
      </c>
      <c r="I1521" s="7">
        <v>45562</v>
      </c>
      <c r="J1521" s="7">
        <v>45562</v>
      </c>
      <c r="K1521">
        <v>15</v>
      </c>
      <c r="L1521" t="s">
        <v>40</v>
      </c>
      <c r="M1521" t="s">
        <v>5</v>
      </c>
      <c r="N1521" t="s">
        <v>41</v>
      </c>
      <c r="O1521" t="s">
        <v>47</v>
      </c>
      <c r="P1521" t="s">
        <v>43</v>
      </c>
      <c r="Q1521">
        <v>6</v>
      </c>
      <c r="R1521">
        <v>9</v>
      </c>
      <c r="S1521">
        <v>0</v>
      </c>
      <c r="U1521">
        <v>2631025</v>
      </c>
      <c r="V1521">
        <v>1052410</v>
      </c>
      <c r="W1521">
        <v>1578615</v>
      </c>
      <c r="X1521">
        <v>0</v>
      </c>
      <c r="Y1521" t="s">
        <v>229</v>
      </c>
    </row>
    <row r="1522" spans="1:25" x14ac:dyDescent="0.25">
      <c r="A1522">
        <v>1521</v>
      </c>
      <c r="B1522">
        <v>60825</v>
      </c>
      <c r="C1522">
        <v>0</v>
      </c>
      <c r="D1522">
        <v>0</v>
      </c>
      <c r="E1522" t="s">
        <v>904</v>
      </c>
      <c r="F1522" t="s">
        <v>905</v>
      </c>
      <c r="G1522">
        <v>1</v>
      </c>
      <c r="H1522" s="6">
        <v>3153979</v>
      </c>
      <c r="I1522" s="7">
        <v>45562</v>
      </c>
      <c r="J1522" s="7">
        <v>45562</v>
      </c>
      <c r="K1522">
        <v>15</v>
      </c>
      <c r="L1522" t="s">
        <v>40</v>
      </c>
      <c r="M1522" t="s">
        <v>5</v>
      </c>
      <c r="N1522" t="s">
        <v>41</v>
      </c>
      <c r="O1522" t="s">
        <v>47</v>
      </c>
      <c r="P1522" t="s">
        <v>43</v>
      </c>
      <c r="Q1522">
        <v>6</v>
      </c>
      <c r="R1522">
        <v>9</v>
      </c>
      <c r="S1522">
        <v>0</v>
      </c>
      <c r="U1522">
        <v>473097</v>
      </c>
      <c r="V1522">
        <v>189239</v>
      </c>
      <c r="W1522">
        <v>283858</v>
      </c>
      <c r="X1522">
        <v>0</v>
      </c>
      <c r="Y1522" t="s">
        <v>48</v>
      </c>
    </row>
    <row r="1523" spans="1:25" x14ac:dyDescent="0.25">
      <c r="A1523">
        <v>1522</v>
      </c>
      <c r="B1523">
        <v>62590</v>
      </c>
      <c r="C1523">
        <v>0</v>
      </c>
      <c r="D1523">
        <v>0</v>
      </c>
      <c r="E1523" t="s">
        <v>1680</v>
      </c>
      <c r="F1523" t="s">
        <v>1681</v>
      </c>
      <c r="G1523">
        <v>1</v>
      </c>
      <c r="H1523" s="6">
        <v>367830</v>
      </c>
      <c r="I1523" s="7">
        <v>45562</v>
      </c>
      <c r="J1523" s="7">
        <v>45562</v>
      </c>
      <c r="K1523">
        <v>15</v>
      </c>
      <c r="L1523" t="s">
        <v>40</v>
      </c>
      <c r="M1523" t="s">
        <v>5</v>
      </c>
      <c r="N1523" t="s">
        <v>41</v>
      </c>
      <c r="O1523" t="s">
        <v>47</v>
      </c>
      <c r="P1523" t="s">
        <v>43</v>
      </c>
      <c r="Q1523">
        <v>6</v>
      </c>
      <c r="R1523">
        <v>9</v>
      </c>
      <c r="S1523">
        <v>0</v>
      </c>
      <c r="U1523">
        <v>55175</v>
      </c>
      <c r="V1523">
        <v>22070</v>
      </c>
      <c r="W1523">
        <v>33105</v>
      </c>
      <c r="X1523">
        <v>0</v>
      </c>
      <c r="Y1523" t="s">
        <v>48</v>
      </c>
    </row>
    <row r="1524" spans="1:25" x14ac:dyDescent="0.25">
      <c r="A1524">
        <v>1523</v>
      </c>
      <c r="B1524">
        <v>62589</v>
      </c>
      <c r="C1524">
        <v>0</v>
      </c>
      <c r="D1524">
        <v>0</v>
      </c>
      <c r="E1524" t="s">
        <v>906</v>
      </c>
      <c r="F1524" t="s">
        <v>907</v>
      </c>
      <c r="G1524">
        <v>1</v>
      </c>
      <c r="H1524" s="6">
        <v>7043102</v>
      </c>
      <c r="I1524" s="7">
        <v>45562</v>
      </c>
      <c r="J1524" s="7">
        <v>45562</v>
      </c>
      <c r="K1524">
        <v>15</v>
      </c>
      <c r="L1524" t="s">
        <v>40</v>
      </c>
      <c r="M1524" t="s">
        <v>5</v>
      </c>
      <c r="N1524" t="s">
        <v>41</v>
      </c>
      <c r="O1524" t="s">
        <v>47</v>
      </c>
      <c r="P1524" t="s">
        <v>43</v>
      </c>
      <c r="Q1524">
        <v>6</v>
      </c>
      <c r="R1524">
        <v>9</v>
      </c>
      <c r="S1524">
        <v>0</v>
      </c>
      <c r="U1524">
        <v>1056465</v>
      </c>
      <c r="V1524">
        <v>422586</v>
      </c>
      <c r="W1524">
        <v>633879</v>
      </c>
      <c r="X1524">
        <v>0</v>
      </c>
      <c r="Y1524" t="s">
        <v>72</v>
      </c>
    </row>
    <row r="1525" spans="1:25" x14ac:dyDescent="0.25">
      <c r="A1525">
        <v>1524</v>
      </c>
      <c r="B1525">
        <v>60537</v>
      </c>
      <c r="C1525">
        <v>0</v>
      </c>
      <c r="D1525">
        <v>0</v>
      </c>
      <c r="E1525" t="s">
        <v>999</v>
      </c>
      <c r="F1525" t="s">
        <v>1000</v>
      </c>
      <c r="G1525">
        <v>1</v>
      </c>
      <c r="H1525" s="6">
        <v>10150932</v>
      </c>
      <c r="I1525" s="7">
        <v>45562</v>
      </c>
      <c r="J1525" s="7">
        <v>45562</v>
      </c>
      <c r="K1525">
        <v>15</v>
      </c>
      <c r="L1525" t="s">
        <v>40</v>
      </c>
      <c r="M1525" t="s">
        <v>5</v>
      </c>
      <c r="N1525" t="s">
        <v>41</v>
      </c>
      <c r="O1525" t="s">
        <v>77</v>
      </c>
      <c r="P1525" t="s">
        <v>43</v>
      </c>
      <c r="Q1525">
        <v>5</v>
      </c>
      <c r="R1525">
        <v>10</v>
      </c>
      <c r="S1525">
        <v>0</v>
      </c>
      <c r="U1525">
        <v>1522640</v>
      </c>
      <c r="V1525">
        <v>507547</v>
      </c>
      <c r="W1525">
        <v>1015093</v>
      </c>
      <c r="X1525">
        <v>0</v>
      </c>
      <c r="Y1525" t="s">
        <v>48</v>
      </c>
    </row>
    <row r="1526" spans="1:25" x14ac:dyDescent="0.25">
      <c r="A1526">
        <v>1525</v>
      </c>
      <c r="B1526">
        <v>63493</v>
      </c>
      <c r="C1526">
        <v>0</v>
      </c>
      <c r="D1526">
        <v>0</v>
      </c>
      <c r="E1526" t="s">
        <v>1682</v>
      </c>
      <c r="F1526" t="s">
        <v>1683</v>
      </c>
      <c r="G1526">
        <v>1</v>
      </c>
      <c r="H1526" s="6">
        <v>908417</v>
      </c>
      <c r="I1526" s="7">
        <v>45562</v>
      </c>
      <c r="J1526" s="7">
        <v>45562</v>
      </c>
      <c r="K1526">
        <v>15</v>
      </c>
      <c r="L1526" t="s">
        <v>40</v>
      </c>
      <c r="M1526" t="s">
        <v>5</v>
      </c>
      <c r="N1526" t="s">
        <v>41</v>
      </c>
      <c r="O1526" t="s">
        <v>47</v>
      </c>
      <c r="P1526" t="s">
        <v>43</v>
      </c>
      <c r="Q1526">
        <v>6</v>
      </c>
      <c r="R1526">
        <v>9</v>
      </c>
      <c r="S1526">
        <v>0</v>
      </c>
      <c r="U1526">
        <v>136263</v>
      </c>
      <c r="V1526">
        <v>54505</v>
      </c>
      <c r="W1526">
        <v>81758</v>
      </c>
      <c r="X1526">
        <v>0</v>
      </c>
      <c r="Y1526" t="s">
        <v>48</v>
      </c>
    </row>
    <row r="1527" spans="1:25" x14ac:dyDescent="0.25">
      <c r="A1527">
        <v>1526</v>
      </c>
      <c r="B1527">
        <v>60837</v>
      </c>
      <c r="C1527">
        <v>0</v>
      </c>
      <c r="D1527">
        <v>0</v>
      </c>
      <c r="E1527" t="s">
        <v>1648</v>
      </c>
      <c r="F1527" t="s">
        <v>1649</v>
      </c>
      <c r="G1527">
        <v>1</v>
      </c>
      <c r="H1527" s="6">
        <v>3655529</v>
      </c>
      <c r="I1527" s="7">
        <v>45562</v>
      </c>
      <c r="J1527" s="7">
        <v>45562</v>
      </c>
      <c r="K1527">
        <v>15</v>
      </c>
      <c r="L1527" t="s">
        <v>40</v>
      </c>
      <c r="M1527" t="s">
        <v>5</v>
      </c>
      <c r="N1527" t="s">
        <v>41</v>
      </c>
      <c r="O1527" t="s">
        <v>54</v>
      </c>
      <c r="P1527" t="s">
        <v>43</v>
      </c>
      <c r="Q1527">
        <v>4</v>
      </c>
      <c r="R1527">
        <v>11</v>
      </c>
      <c r="S1527">
        <v>0</v>
      </c>
      <c r="U1527">
        <v>548329</v>
      </c>
      <c r="V1527">
        <v>146221</v>
      </c>
      <c r="W1527">
        <v>402108</v>
      </c>
      <c r="X1527">
        <v>0</v>
      </c>
      <c r="Y1527" t="s">
        <v>109</v>
      </c>
    </row>
    <row r="1528" spans="1:25" x14ac:dyDescent="0.25">
      <c r="A1528">
        <v>1527</v>
      </c>
      <c r="B1528">
        <v>60833</v>
      </c>
      <c r="C1528">
        <v>0</v>
      </c>
      <c r="D1528">
        <v>0</v>
      </c>
      <c r="E1528" t="s">
        <v>1684</v>
      </c>
      <c r="F1528" t="s">
        <v>1685</v>
      </c>
      <c r="G1528">
        <v>1</v>
      </c>
      <c r="H1528" s="6">
        <v>12000000</v>
      </c>
      <c r="I1528" s="7">
        <v>45562</v>
      </c>
      <c r="J1528" s="7">
        <v>45562</v>
      </c>
      <c r="K1528" t="s">
        <v>648</v>
      </c>
      <c r="L1528" t="s">
        <v>40</v>
      </c>
      <c r="M1528" t="s">
        <v>5</v>
      </c>
      <c r="N1528" t="s">
        <v>41</v>
      </c>
      <c r="O1528" t="s">
        <v>77</v>
      </c>
      <c r="P1528" t="s">
        <v>43</v>
      </c>
      <c r="Q1528">
        <v>6.5</v>
      </c>
      <c r="R1528">
        <v>0</v>
      </c>
      <c r="S1528">
        <v>0</v>
      </c>
      <c r="U1528">
        <v>780000</v>
      </c>
      <c r="V1528">
        <v>780000</v>
      </c>
      <c r="W1528">
        <v>0</v>
      </c>
      <c r="X1528">
        <v>0</v>
      </c>
      <c r="Y1528" t="s">
        <v>81</v>
      </c>
    </row>
    <row r="1529" spans="1:25" x14ac:dyDescent="0.25">
      <c r="A1529">
        <v>1528</v>
      </c>
      <c r="B1529">
        <v>60826</v>
      </c>
      <c r="C1529">
        <v>0</v>
      </c>
      <c r="D1529">
        <v>0</v>
      </c>
      <c r="E1529" t="s">
        <v>894</v>
      </c>
      <c r="F1529" t="s">
        <v>895</v>
      </c>
      <c r="G1529">
        <v>1</v>
      </c>
      <c r="H1529" s="6">
        <v>3517754</v>
      </c>
      <c r="I1529" s="7">
        <v>45562</v>
      </c>
      <c r="J1529" s="7">
        <v>45562</v>
      </c>
      <c r="K1529">
        <v>15</v>
      </c>
      <c r="L1529" t="s">
        <v>40</v>
      </c>
      <c r="M1529" t="s">
        <v>5</v>
      </c>
      <c r="N1529" t="s">
        <v>41</v>
      </c>
      <c r="O1529" t="s">
        <v>47</v>
      </c>
      <c r="P1529" t="s">
        <v>43</v>
      </c>
      <c r="Q1529">
        <v>6</v>
      </c>
      <c r="R1529">
        <v>9</v>
      </c>
      <c r="S1529">
        <v>0</v>
      </c>
      <c r="U1529">
        <v>527663</v>
      </c>
      <c r="V1529">
        <v>211065</v>
      </c>
      <c r="W1529">
        <v>316598</v>
      </c>
      <c r="X1529">
        <v>0</v>
      </c>
      <c r="Y1529" t="s">
        <v>48</v>
      </c>
    </row>
    <row r="1530" spans="1:25" x14ac:dyDescent="0.25">
      <c r="A1530">
        <v>1529</v>
      </c>
      <c r="B1530">
        <v>60835</v>
      </c>
      <c r="C1530">
        <v>0</v>
      </c>
      <c r="D1530">
        <v>0</v>
      </c>
      <c r="E1530" t="s">
        <v>1007</v>
      </c>
      <c r="F1530" t="s">
        <v>1008</v>
      </c>
      <c r="G1530">
        <v>1</v>
      </c>
      <c r="H1530" s="6">
        <v>2428789</v>
      </c>
      <c r="I1530" s="7">
        <v>45562</v>
      </c>
      <c r="J1530" s="7">
        <v>45562</v>
      </c>
      <c r="K1530">
        <v>7</v>
      </c>
      <c r="L1530" t="s">
        <v>40</v>
      </c>
      <c r="M1530" t="s">
        <v>5</v>
      </c>
      <c r="N1530" t="s">
        <v>41</v>
      </c>
      <c r="O1530" t="s">
        <v>57</v>
      </c>
      <c r="P1530" t="s">
        <v>43</v>
      </c>
      <c r="Q1530">
        <v>7</v>
      </c>
      <c r="R1530">
        <v>0</v>
      </c>
      <c r="S1530">
        <v>0</v>
      </c>
      <c r="U1530">
        <v>170015</v>
      </c>
      <c r="V1530">
        <v>170015</v>
      </c>
      <c r="W1530">
        <v>0</v>
      </c>
      <c r="X1530">
        <v>0</v>
      </c>
      <c r="Y1530" t="s">
        <v>48</v>
      </c>
    </row>
    <row r="1531" spans="1:25" x14ac:dyDescent="0.25">
      <c r="A1531">
        <v>1530</v>
      </c>
      <c r="B1531">
        <v>60912</v>
      </c>
      <c r="C1531">
        <v>0</v>
      </c>
      <c r="D1531">
        <v>0</v>
      </c>
      <c r="E1531" t="s">
        <v>634</v>
      </c>
      <c r="F1531" t="s">
        <v>635</v>
      </c>
      <c r="G1531">
        <v>1</v>
      </c>
      <c r="H1531" s="6">
        <v>1381890</v>
      </c>
      <c r="I1531" s="7">
        <v>45562</v>
      </c>
      <c r="J1531" s="7">
        <v>45562</v>
      </c>
      <c r="K1531">
        <v>15</v>
      </c>
      <c r="L1531" t="s">
        <v>40</v>
      </c>
      <c r="M1531" t="s">
        <v>5</v>
      </c>
      <c r="N1531" t="s">
        <v>41</v>
      </c>
      <c r="O1531" t="s">
        <v>47</v>
      </c>
      <c r="P1531" t="s">
        <v>43</v>
      </c>
      <c r="Q1531">
        <v>4</v>
      </c>
      <c r="R1531">
        <v>11</v>
      </c>
      <c r="S1531">
        <v>0</v>
      </c>
      <c r="U1531">
        <v>207284</v>
      </c>
      <c r="V1531">
        <v>55276</v>
      </c>
      <c r="W1531">
        <v>152008</v>
      </c>
      <c r="X1531">
        <v>0</v>
      </c>
      <c r="Y1531" t="s">
        <v>109</v>
      </c>
    </row>
    <row r="1532" spans="1:25" x14ac:dyDescent="0.25">
      <c r="A1532">
        <v>1531</v>
      </c>
      <c r="B1532">
        <v>60836</v>
      </c>
      <c r="C1532">
        <v>0</v>
      </c>
      <c r="D1532">
        <v>0</v>
      </c>
      <c r="E1532" t="s">
        <v>1644</v>
      </c>
      <c r="F1532" t="s">
        <v>1645</v>
      </c>
      <c r="G1532">
        <v>1</v>
      </c>
      <c r="H1532" s="6">
        <v>37740249</v>
      </c>
      <c r="I1532" s="7">
        <v>45562</v>
      </c>
      <c r="J1532" s="7">
        <v>45562</v>
      </c>
      <c r="K1532">
        <v>15</v>
      </c>
      <c r="L1532" t="s">
        <v>40</v>
      </c>
      <c r="M1532" t="s">
        <v>5</v>
      </c>
      <c r="N1532" t="s">
        <v>41</v>
      </c>
      <c r="O1532" t="s">
        <v>54</v>
      </c>
      <c r="P1532" t="s">
        <v>43</v>
      </c>
      <c r="Q1532">
        <v>4</v>
      </c>
      <c r="R1532">
        <v>11</v>
      </c>
      <c r="S1532">
        <v>0</v>
      </c>
      <c r="U1532">
        <v>5661037</v>
      </c>
      <c r="V1532">
        <v>1509610</v>
      </c>
      <c r="W1532">
        <v>4151427</v>
      </c>
      <c r="X1532">
        <v>0</v>
      </c>
      <c r="Y1532" t="s">
        <v>48</v>
      </c>
    </row>
    <row r="1533" spans="1:25" x14ac:dyDescent="0.25">
      <c r="A1533">
        <v>1532</v>
      </c>
      <c r="B1533">
        <v>60831</v>
      </c>
      <c r="C1533">
        <v>0</v>
      </c>
      <c r="D1533">
        <v>0</v>
      </c>
      <c r="E1533" t="s">
        <v>1477</v>
      </c>
      <c r="F1533" t="s">
        <v>1478</v>
      </c>
      <c r="G1533">
        <v>1</v>
      </c>
      <c r="H1533" s="6">
        <v>497143</v>
      </c>
      <c r="I1533" s="7">
        <v>45562</v>
      </c>
      <c r="J1533" s="7">
        <v>45562</v>
      </c>
      <c r="K1533">
        <v>6</v>
      </c>
      <c r="L1533" t="s">
        <v>40</v>
      </c>
      <c r="M1533" t="s">
        <v>5</v>
      </c>
      <c r="N1533" t="s">
        <v>41</v>
      </c>
      <c r="O1533" t="s">
        <v>47</v>
      </c>
      <c r="P1533" t="s">
        <v>43</v>
      </c>
      <c r="Q1533">
        <v>6</v>
      </c>
      <c r="R1533">
        <v>0</v>
      </c>
      <c r="S1533">
        <v>0</v>
      </c>
      <c r="U1533">
        <v>29829</v>
      </c>
      <c r="V1533">
        <v>29829</v>
      </c>
      <c r="W1533">
        <v>0</v>
      </c>
      <c r="X1533">
        <v>0</v>
      </c>
      <c r="Y1533" t="s">
        <v>72</v>
      </c>
    </row>
    <row r="1534" spans="1:25" x14ac:dyDescent="0.25">
      <c r="A1534">
        <v>1533</v>
      </c>
      <c r="B1534">
        <v>60822</v>
      </c>
      <c r="C1534">
        <v>0</v>
      </c>
      <c r="D1534">
        <v>0</v>
      </c>
      <c r="E1534" t="s">
        <v>1042</v>
      </c>
      <c r="F1534" t="s">
        <v>1043</v>
      </c>
      <c r="G1534">
        <v>1</v>
      </c>
      <c r="H1534" s="6">
        <v>21043996</v>
      </c>
      <c r="I1534" s="7">
        <v>45561</v>
      </c>
      <c r="J1534" s="7">
        <v>45561</v>
      </c>
      <c r="K1534">
        <v>15</v>
      </c>
      <c r="L1534" t="s">
        <v>40</v>
      </c>
      <c r="M1534" t="s">
        <v>5</v>
      </c>
      <c r="N1534" t="s">
        <v>41</v>
      </c>
      <c r="O1534" t="s">
        <v>57</v>
      </c>
      <c r="P1534" t="s">
        <v>43</v>
      </c>
      <c r="Q1534">
        <v>0.4</v>
      </c>
      <c r="R1534">
        <v>12.6</v>
      </c>
      <c r="S1534">
        <v>2</v>
      </c>
      <c r="U1534">
        <v>3156599</v>
      </c>
      <c r="V1534">
        <v>84176</v>
      </c>
      <c r="W1534">
        <v>2651543</v>
      </c>
      <c r="X1534">
        <v>420880</v>
      </c>
      <c r="Y1534" t="s">
        <v>250</v>
      </c>
    </row>
    <row r="1535" spans="1:25" x14ac:dyDescent="0.25">
      <c r="A1535">
        <v>1534</v>
      </c>
      <c r="B1535">
        <v>60824</v>
      </c>
      <c r="C1535">
        <v>0</v>
      </c>
      <c r="D1535">
        <v>0</v>
      </c>
      <c r="E1535" t="s">
        <v>1035</v>
      </c>
      <c r="F1535" t="s">
        <v>1036</v>
      </c>
      <c r="G1535">
        <v>1</v>
      </c>
      <c r="H1535" s="6">
        <v>7916000</v>
      </c>
      <c r="I1535" s="7">
        <v>45561</v>
      </c>
      <c r="J1535" s="7">
        <v>45561</v>
      </c>
      <c r="K1535">
        <v>5</v>
      </c>
      <c r="L1535" t="s">
        <v>40</v>
      </c>
      <c r="M1535" t="s">
        <v>5</v>
      </c>
      <c r="N1535" t="s">
        <v>41</v>
      </c>
      <c r="O1535" t="s">
        <v>47</v>
      </c>
      <c r="P1535" t="s">
        <v>43</v>
      </c>
      <c r="Q1535">
        <v>5</v>
      </c>
      <c r="R1535">
        <v>0</v>
      </c>
      <c r="S1535">
        <v>0</v>
      </c>
      <c r="U1535">
        <v>395800</v>
      </c>
      <c r="V1535">
        <v>395800</v>
      </c>
      <c r="W1535">
        <v>0</v>
      </c>
      <c r="X1535">
        <v>0</v>
      </c>
      <c r="Y1535" t="s">
        <v>390</v>
      </c>
    </row>
    <row r="1536" spans="1:25" x14ac:dyDescent="0.25">
      <c r="A1536">
        <v>1535</v>
      </c>
      <c r="B1536">
        <v>60883</v>
      </c>
      <c r="C1536">
        <v>0</v>
      </c>
      <c r="D1536">
        <v>0</v>
      </c>
      <c r="E1536" t="s">
        <v>1686</v>
      </c>
      <c r="F1536" t="s">
        <v>1687</v>
      </c>
      <c r="G1536">
        <v>1</v>
      </c>
      <c r="H1536" s="6">
        <v>834589</v>
      </c>
      <c r="I1536" s="7">
        <v>45561</v>
      </c>
      <c r="J1536" s="7">
        <v>45561</v>
      </c>
      <c r="K1536">
        <v>15</v>
      </c>
      <c r="L1536" t="s">
        <v>40</v>
      </c>
      <c r="M1536" t="s">
        <v>5</v>
      </c>
      <c r="N1536" t="s">
        <v>41</v>
      </c>
      <c r="O1536" t="s">
        <v>77</v>
      </c>
      <c r="P1536" t="s">
        <v>43</v>
      </c>
      <c r="Q1536">
        <v>7</v>
      </c>
      <c r="R1536">
        <v>8</v>
      </c>
      <c r="S1536">
        <v>0</v>
      </c>
      <c r="U1536">
        <v>125188</v>
      </c>
      <c r="V1536">
        <v>58421</v>
      </c>
      <c r="W1536">
        <v>66767</v>
      </c>
      <c r="X1536">
        <v>0</v>
      </c>
      <c r="Y1536" t="s">
        <v>48</v>
      </c>
    </row>
    <row r="1537" spans="1:25" x14ac:dyDescent="0.25">
      <c r="A1537">
        <v>1536</v>
      </c>
      <c r="B1537">
        <v>60884</v>
      </c>
      <c r="C1537">
        <v>0</v>
      </c>
      <c r="D1537">
        <v>0</v>
      </c>
      <c r="E1537" t="s">
        <v>1686</v>
      </c>
      <c r="F1537" t="s">
        <v>1687</v>
      </c>
      <c r="G1537">
        <v>1</v>
      </c>
      <c r="H1537" s="6">
        <v>165411</v>
      </c>
      <c r="I1537" s="7">
        <v>45561</v>
      </c>
      <c r="J1537" s="7">
        <v>45561</v>
      </c>
      <c r="K1537">
        <v>5</v>
      </c>
      <c r="L1537" t="s">
        <v>459</v>
      </c>
      <c r="M1537" t="s">
        <v>5</v>
      </c>
      <c r="N1537" t="s">
        <v>41</v>
      </c>
      <c r="O1537" t="s">
        <v>77</v>
      </c>
      <c r="P1537" t="s">
        <v>43</v>
      </c>
      <c r="Q1537">
        <v>5</v>
      </c>
      <c r="R1537">
        <v>0</v>
      </c>
      <c r="S1537">
        <v>0</v>
      </c>
      <c r="U1537">
        <v>8271</v>
      </c>
      <c r="V1537">
        <v>8271</v>
      </c>
      <c r="W1537">
        <v>0</v>
      </c>
      <c r="X1537">
        <v>0</v>
      </c>
      <c r="Y1537" t="s">
        <v>48</v>
      </c>
    </row>
    <row r="1538" spans="1:25" x14ac:dyDescent="0.25">
      <c r="A1538">
        <v>1537</v>
      </c>
      <c r="B1538">
        <v>60823</v>
      </c>
      <c r="C1538">
        <v>0</v>
      </c>
      <c r="D1538">
        <v>0</v>
      </c>
      <c r="E1538" t="s">
        <v>1037</v>
      </c>
      <c r="F1538" t="s">
        <v>1038</v>
      </c>
      <c r="G1538">
        <v>1</v>
      </c>
      <c r="H1538" s="6">
        <v>3222078</v>
      </c>
      <c r="I1538" s="7">
        <v>45561</v>
      </c>
      <c r="J1538" s="7">
        <v>45561</v>
      </c>
      <c r="K1538">
        <v>15</v>
      </c>
      <c r="L1538" t="s">
        <v>40</v>
      </c>
      <c r="M1538" t="s">
        <v>5</v>
      </c>
      <c r="N1538" t="s">
        <v>41</v>
      </c>
      <c r="O1538" t="s">
        <v>57</v>
      </c>
      <c r="P1538" t="s">
        <v>43</v>
      </c>
      <c r="Q1538">
        <v>0.4</v>
      </c>
      <c r="R1538">
        <v>12.6</v>
      </c>
      <c r="S1538">
        <v>2</v>
      </c>
      <c r="U1538">
        <v>483312</v>
      </c>
      <c r="V1538">
        <v>12888</v>
      </c>
      <c r="W1538">
        <v>405982</v>
      </c>
      <c r="X1538">
        <v>64442</v>
      </c>
      <c r="Y1538" t="s">
        <v>250</v>
      </c>
    </row>
    <row r="1539" spans="1:25" x14ac:dyDescent="0.25">
      <c r="A1539">
        <v>1538</v>
      </c>
      <c r="B1539">
        <v>60818</v>
      </c>
      <c r="C1539">
        <v>0</v>
      </c>
      <c r="D1539">
        <v>0</v>
      </c>
      <c r="E1539" t="s">
        <v>1447</v>
      </c>
      <c r="F1539" t="s">
        <v>1448</v>
      </c>
      <c r="G1539">
        <v>1</v>
      </c>
      <c r="H1539" s="6">
        <v>5000000</v>
      </c>
      <c r="I1539" s="7">
        <v>45561</v>
      </c>
      <c r="J1539" s="7">
        <v>45561</v>
      </c>
      <c r="K1539">
        <v>6</v>
      </c>
      <c r="L1539" t="s">
        <v>40</v>
      </c>
      <c r="M1539" t="s">
        <v>5</v>
      </c>
      <c r="N1539" t="s">
        <v>41</v>
      </c>
      <c r="O1539" t="s">
        <v>77</v>
      </c>
      <c r="P1539" t="s">
        <v>43</v>
      </c>
      <c r="Q1539">
        <v>6</v>
      </c>
      <c r="R1539">
        <v>0</v>
      </c>
      <c r="S1539">
        <v>0</v>
      </c>
      <c r="U1539">
        <v>300000</v>
      </c>
      <c r="V1539">
        <v>300000</v>
      </c>
      <c r="W1539">
        <v>0</v>
      </c>
      <c r="X1539">
        <v>0</v>
      </c>
      <c r="Y1539" t="s">
        <v>48</v>
      </c>
    </row>
    <row r="1540" spans="1:25" x14ac:dyDescent="0.25">
      <c r="A1540">
        <v>1539</v>
      </c>
      <c r="B1540">
        <v>60821</v>
      </c>
      <c r="C1540">
        <v>0</v>
      </c>
      <c r="D1540">
        <v>0</v>
      </c>
      <c r="E1540" t="s">
        <v>1029</v>
      </c>
      <c r="F1540" t="s">
        <v>1030</v>
      </c>
      <c r="G1540">
        <v>1</v>
      </c>
      <c r="H1540" s="6">
        <v>2066587</v>
      </c>
      <c r="I1540" s="7">
        <v>45561</v>
      </c>
      <c r="J1540" s="7">
        <v>45561</v>
      </c>
      <c r="K1540">
        <v>15</v>
      </c>
      <c r="L1540" t="s">
        <v>40</v>
      </c>
      <c r="M1540" t="s">
        <v>5</v>
      </c>
      <c r="N1540" t="s">
        <v>41</v>
      </c>
      <c r="O1540" t="s">
        <v>57</v>
      </c>
      <c r="P1540" t="s">
        <v>43</v>
      </c>
      <c r="Q1540">
        <v>0.4</v>
      </c>
      <c r="R1540">
        <v>12.6</v>
      </c>
      <c r="S1540">
        <v>2</v>
      </c>
      <c r="U1540">
        <v>309988</v>
      </c>
      <c r="V1540">
        <v>8266</v>
      </c>
      <c r="W1540">
        <v>260390</v>
      </c>
      <c r="X1540">
        <v>41332</v>
      </c>
      <c r="Y1540" t="s">
        <v>250</v>
      </c>
    </row>
    <row r="1541" spans="1:25" x14ac:dyDescent="0.25">
      <c r="A1541">
        <v>1540</v>
      </c>
      <c r="B1541">
        <v>61137</v>
      </c>
      <c r="C1541">
        <v>0</v>
      </c>
      <c r="D1541">
        <v>0</v>
      </c>
      <c r="E1541" t="s">
        <v>1001</v>
      </c>
      <c r="F1541" t="s">
        <v>1002</v>
      </c>
      <c r="G1541">
        <v>1</v>
      </c>
      <c r="H1541" s="6">
        <v>215294</v>
      </c>
      <c r="I1541" s="7">
        <v>45561</v>
      </c>
      <c r="J1541" s="7">
        <v>45561</v>
      </c>
      <c r="K1541">
        <v>15</v>
      </c>
      <c r="L1541" t="s">
        <v>459</v>
      </c>
      <c r="M1541" t="s">
        <v>5</v>
      </c>
      <c r="N1541" t="s">
        <v>41</v>
      </c>
      <c r="O1541" t="s">
        <v>77</v>
      </c>
      <c r="P1541" t="s">
        <v>43</v>
      </c>
      <c r="Q1541">
        <v>7</v>
      </c>
      <c r="R1541">
        <v>8</v>
      </c>
      <c r="S1541">
        <v>0</v>
      </c>
      <c r="U1541">
        <v>32294</v>
      </c>
      <c r="V1541">
        <v>15071</v>
      </c>
      <c r="W1541">
        <v>17224</v>
      </c>
      <c r="X1541">
        <v>0</v>
      </c>
      <c r="Y1541" t="s">
        <v>48</v>
      </c>
    </row>
    <row r="1542" spans="1:25" x14ac:dyDescent="0.25">
      <c r="A1542">
        <v>1541</v>
      </c>
      <c r="B1542">
        <v>61138</v>
      </c>
      <c r="C1542">
        <v>0</v>
      </c>
      <c r="D1542">
        <v>0</v>
      </c>
      <c r="E1542" t="s">
        <v>1001</v>
      </c>
      <c r="F1542" t="s">
        <v>1002</v>
      </c>
      <c r="G1542">
        <v>1</v>
      </c>
      <c r="H1542" s="6">
        <v>1784706</v>
      </c>
      <c r="I1542" s="7">
        <v>45561</v>
      </c>
      <c r="J1542" s="7">
        <v>45561</v>
      </c>
      <c r="K1542">
        <v>15</v>
      </c>
      <c r="L1542" t="s">
        <v>40</v>
      </c>
      <c r="M1542" t="s">
        <v>5</v>
      </c>
      <c r="N1542" t="s">
        <v>41</v>
      </c>
      <c r="O1542" t="s">
        <v>77</v>
      </c>
      <c r="P1542" t="s">
        <v>43</v>
      </c>
      <c r="Q1542">
        <v>7</v>
      </c>
      <c r="R1542">
        <v>8</v>
      </c>
      <c r="S1542">
        <v>0</v>
      </c>
      <c r="U1542">
        <v>267706</v>
      </c>
      <c r="V1542">
        <v>124929</v>
      </c>
      <c r="W1542">
        <v>142776</v>
      </c>
      <c r="X1542">
        <v>0</v>
      </c>
      <c r="Y1542" t="s">
        <v>48</v>
      </c>
    </row>
    <row r="1543" spans="1:25" x14ac:dyDescent="0.25">
      <c r="A1543">
        <v>1542</v>
      </c>
      <c r="B1543">
        <v>60816</v>
      </c>
      <c r="C1543">
        <v>0</v>
      </c>
      <c r="D1543">
        <v>0</v>
      </c>
      <c r="E1543" t="s">
        <v>345</v>
      </c>
      <c r="F1543" t="s">
        <v>346</v>
      </c>
      <c r="G1543">
        <v>1</v>
      </c>
      <c r="H1543" s="6">
        <v>2000000</v>
      </c>
      <c r="I1543" s="7">
        <v>45561</v>
      </c>
      <c r="J1543" s="7">
        <v>45561</v>
      </c>
      <c r="K1543">
        <v>8</v>
      </c>
      <c r="L1543" t="s">
        <v>40</v>
      </c>
      <c r="M1543" t="s">
        <v>8</v>
      </c>
      <c r="N1543" t="s">
        <v>41</v>
      </c>
      <c r="O1543" t="s">
        <v>347</v>
      </c>
      <c r="P1543" t="s">
        <v>43</v>
      </c>
      <c r="Q1543">
        <v>8</v>
      </c>
      <c r="R1543">
        <v>0</v>
      </c>
      <c r="S1543">
        <v>0</v>
      </c>
      <c r="U1543">
        <v>160000</v>
      </c>
      <c r="V1543">
        <v>160000</v>
      </c>
      <c r="W1543">
        <v>0</v>
      </c>
      <c r="X1543">
        <v>0</v>
      </c>
      <c r="Y1543" t="s">
        <v>109</v>
      </c>
    </row>
    <row r="1544" spans="1:25" x14ac:dyDescent="0.25">
      <c r="A1544">
        <v>1543</v>
      </c>
      <c r="B1544">
        <v>60820</v>
      </c>
      <c r="C1544">
        <v>0</v>
      </c>
      <c r="D1544">
        <v>0</v>
      </c>
      <c r="E1544" t="s">
        <v>1056</v>
      </c>
      <c r="F1544" t="s">
        <v>1057</v>
      </c>
      <c r="G1544">
        <v>1</v>
      </c>
      <c r="H1544" s="6">
        <v>35061087</v>
      </c>
      <c r="I1544" s="7">
        <v>45561</v>
      </c>
      <c r="J1544" s="7">
        <v>45561</v>
      </c>
      <c r="K1544">
        <v>15</v>
      </c>
      <c r="L1544" t="s">
        <v>40</v>
      </c>
      <c r="M1544" t="s">
        <v>5</v>
      </c>
      <c r="N1544" t="s">
        <v>41</v>
      </c>
      <c r="O1544" t="s">
        <v>57</v>
      </c>
      <c r="P1544" t="s">
        <v>43</v>
      </c>
      <c r="Q1544">
        <v>0.4</v>
      </c>
      <c r="R1544">
        <v>12.6</v>
      </c>
      <c r="S1544">
        <v>2</v>
      </c>
      <c r="U1544">
        <v>5259163</v>
      </c>
      <c r="V1544">
        <v>140244</v>
      </c>
      <c r="W1544">
        <v>4417697</v>
      </c>
      <c r="X1544">
        <v>701222</v>
      </c>
      <c r="Y1544" t="s">
        <v>250</v>
      </c>
    </row>
    <row r="1545" spans="1:25" x14ac:dyDescent="0.25">
      <c r="A1545">
        <v>1544</v>
      </c>
      <c r="B1545">
        <v>60815</v>
      </c>
      <c r="C1545">
        <v>0</v>
      </c>
      <c r="D1545">
        <v>0</v>
      </c>
      <c r="E1545" t="s">
        <v>1127</v>
      </c>
      <c r="F1545" t="s">
        <v>1128</v>
      </c>
      <c r="G1545">
        <v>1</v>
      </c>
      <c r="H1545" s="6">
        <v>2667490</v>
      </c>
      <c r="I1545" s="7">
        <v>45561</v>
      </c>
      <c r="J1545" s="7">
        <v>45561</v>
      </c>
      <c r="K1545">
        <v>8</v>
      </c>
      <c r="L1545" t="s">
        <v>40</v>
      </c>
      <c r="M1545" t="s">
        <v>9</v>
      </c>
      <c r="N1545" t="s">
        <v>41</v>
      </c>
      <c r="O1545" t="s">
        <v>42</v>
      </c>
      <c r="P1545" t="s">
        <v>43</v>
      </c>
      <c r="Q1545">
        <v>8</v>
      </c>
      <c r="R1545">
        <v>0</v>
      </c>
      <c r="S1545">
        <v>0</v>
      </c>
      <c r="U1545">
        <v>213399</v>
      </c>
      <c r="V1545">
        <v>213399</v>
      </c>
      <c r="W1545">
        <v>0</v>
      </c>
      <c r="X1545">
        <v>0</v>
      </c>
      <c r="Y1545" t="s">
        <v>109</v>
      </c>
    </row>
    <row r="1546" spans="1:25" x14ac:dyDescent="0.25">
      <c r="A1546">
        <v>1545</v>
      </c>
      <c r="B1546">
        <v>60819</v>
      </c>
      <c r="C1546">
        <v>0</v>
      </c>
      <c r="D1546">
        <v>0</v>
      </c>
      <c r="E1546" t="s">
        <v>1688</v>
      </c>
      <c r="F1546" t="s">
        <v>1689</v>
      </c>
      <c r="G1546">
        <v>1</v>
      </c>
      <c r="H1546" s="6">
        <v>8000000</v>
      </c>
      <c r="I1546" s="7">
        <v>45561</v>
      </c>
      <c r="J1546" s="7">
        <v>45561</v>
      </c>
      <c r="K1546">
        <v>6</v>
      </c>
      <c r="L1546" t="s">
        <v>40</v>
      </c>
      <c r="M1546" t="s">
        <v>5</v>
      </c>
      <c r="N1546" t="s">
        <v>41</v>
      </c>
      <c r="O1546" t="s">
        <v>77</v>
      </c>
      <c r="P1546" t="s">
        <v>43</v>
      </c>
      <c r="Q1546">
        <v>6</v>
      </c>
      <c r="R1546">
        <v>0</v>
      </c>
      <c r="S1546">
        <v>0</v>
      </c>
      <c r="U1546">
        <v>480000</v>
      </c>
      <c r="V1546">
        <v>480000</v>
      </c>
      <c r="W1546">
        <v>0</v>
      </c>
      <c r="X1546">
        <v>0</v>
      </c>
      <c r="Y1546" t="s">
        <v>48</v>
      </c>
    </row>
    <row r="1547" spans="1:25" x14ac:dyDescent="0.25">
      <c r="A1547">
        <v>1546</v>
      </c>
      <c r="B1547">
        <v>60809</v>
      </c>
      <c r="C1547">
        <v>0</v>
      </c>
      <c r="D1547">
        <v>0</v>
      </c>
      <c r="E1547" t="s">
        <v>520</v>
      </c>
      <c r="F1547" t="s">
        <v>521</v>
      </c>
      <c r="G1547">
        <v>1</v>
      </c>
      <c r="H1547" s="6">
        <v>8202372</v>
      </c>
      <c r="I1547" s="7">
        <v>45560</v>
      </c>
      <c r="J1547" s="7">
        <v>45560</v>
      </c>
      <c r="K1547">
        <v>15</v>
      </c>
      <c r="L1547" t="s">
        <v>40</v>
      </c>
      <c r="M1547" t="s">
        <v>5</v>
      </c>
      <c r="N1547" t="s">
        <v>41</v>
      </c>
      <c r="O1547" t="s">
        <v>57</v>
      </c>
      <c r="P1547" t="s">
        <v>43</v>
      </c>
      <c r="Q1547">
        <v>6</v>
      </c>
      <c r="R1547">
        <v>9</v>
      </c>
      <c r="S1547">
        <v>0</v>
      </c>
      <c r="U1547">
        <v>1230356</v>
      </c>
      <c r="V1547">
        <v>492142</v>
      </c>
      <c r="W1547">
        <v>738213</v>
      </c>
      <c r="X1547">
        <v>0</v>
      </c>
      <c r="Y1547" t="s">
        <v>390</v>
      </c>
    </row>
    <row r="1548" spans="1:25" x14ac:dyDescent="0.25">
      <c r="A1548">
        <v>1547</v>
      </c>
      <c r="B1548">
        <v>60799</v>
      </c>
      <c r="C1548">
        <v>0</v>
      </c>
      <c r="D1548">
        <v>0</v>
      </c>
      <c r="E1548" t="s">
        <v>814</v>
      </c>
      <c r="F1548" t="s">
        <v>815</v>
      </c>
      <c r="G1548">
        <v>1</v>
      </c>
      <c r="H1548" s="6">
        <v>9891509</v>
      </c>
      <c r="I1548" s="7">
        <v>45560</v>
      </c>
      <c r="J1548" s="7">
        <v>45560</v>
      </c>
      <c r="K1548">
        <v>15</v>
      </c>
      <c r="L1548" t="s">
        <v>40</v>
      </c>
      <c r="M1548" t="s">
        <v>5</v>
      </c>
      <c r="N1548" t="s">
        <v>41</v>
      </c>
      <c r="O1548" t="s">
        <v>54</v>
      </c>
      <c r="P1548" t="s">
        <v>43</v>
      </c>
      <c r="Q1548">
        <v>3.3</v>
      </c>
      <c r="R1548">
        <v>2.5</v>
      </c>
      <c r="S1548">
        <v>9.1999999999999993</v>
      </c>
      <c r="U1548">
        <v>1483726</v>
      </c>
      <c r="V1548">
        <v>326420</v>
      </c>
      <c r="W1548">
        <v>247288</v>
      </c>
      <c r="X1548">
        <v>910019</v>
      </c>
      <c r="Y1548" t="s">
        <v>48</v>
      </c>
    </row>
    <row r="1549" spans="1:25" x14ac:dyDescent="0.25">
      <c r="A1549">
        <v>1548</v>
      </c>
      <c r="B1549">
        <v>60814</v>
      </c>
      <c r="C1549">
        <v>0</v>
      </c>
      <c r="D1549">
        <v>0</v>
      </c>
      <c r="E1549" t="s">
        <v>574</v>
      </c>
      <c r="F1549" t="s">
        <v>575</v>
      </c>
      <c r="G1549">
        <v>1</v>
      </c>
      <c r="H1549" s="6">
        <v>80000000</v>
      </c>
      <c r="I1549" s="7">
        <v>45560</v>
      </c>
      <c r="J1549" s="7">
        <v>45560</v>
      </c>
      <c r="K1549">
        <v>6</v>
      </c>
      <c r="L1549" t="s">
        <v>40</v>
      </c>
      <c r="M1549" t="s">
        <v>5</v>
      </c>
      <c r="N1549" t="s">
        <v>41</v>
      </c>
      <c r="O1549" t="s">
        <v>77</v>
      </c>
      <c r="P1549" t="s">
        <v>43</v>
      </c>
      <c r="Q1549">
        <v>6</v>
      </c>
      <c r="R1549">
        <v>0</v>
      </c>
      <c r="S1549">
        <v>0</v>
      </c>
      <c r="U1549">
        <v>4800000</v>
      </c>
      <c r="V1549">
        <v>4800000</v>
      </c>
      <c r="W1549">
        <v>0</v>
      </c>
      <c r="X1549">
        <v>0</v>
      </c>
      <c r="Y1549" t="s">
        <v>48</v>
      </c>
    </row>
    <row r="1550" spans="1:25" x14ac:dyDescent="0.25">
      <c r="A1550">
        <v>1549</v>
      </c>
      <c r="B1550">
        <v>60813</v>
      </c>
      <c r="C1550">
        <v>0</v>
      </c>
      <c r="D1550">
        <v>0</v>
      </c>
      <c r="E1550" t="s">
        <v>578</v>
      </c>
      <c r="F1550" t="s">
        <v>579</v>
      </c>
      <c r="G1550">
        <v>1</v>
      </c>
      <c r="H1550" s="6">
        <v>5000000</v>
      </c>
      <c r="I1550" s="7">
        <v>45560</v>
      </c>
      <c r="J1550" s="7">
        <v>45560</v>
      </c>
      <c r="K1550">
        <v>8</v>
      </c>
      <c r="L1550" t="s">
        <v>40</v>
      </c>
      <c r="M1550" t="s">
        <v>9</v>
      </c>
      <c r="N1550" t="s">
        <v>41</v>
      </c>
      <c r="O1550" t="s">
        <v>42</v>
      </c>
      <c r="P1550" t="s">
        <v>43</v>
      </c>
      <c r="Q1550">
        <v>8</v>
      </c>
      <c r="R1550">
        <v>0</v>
      </c>
      <c r="S1550">
        <v>0</v>
      </c>
      <c r="U1550">
        <v>400000</v>
      </c>
      <c r="V1550">
        <v>400000</v>
      </c>
      <c r="W1550">
        <v>0</v>
      </c>
      <c r="X1550">
        <v>0</v>
      </c>
      <c r="Y1550" t="s">
        <v>109</v>
      </c>
    </row>
    <row r="1551" spans="1:25" x14ac:dyDescent="0.25">
      <c r="A1551">
        <v>1550</v>
      </c>
      <c r="B1551">
        <v>60798</v>
      </c>
      <c r="C1551">
        <v>0</v>
      </c>
      <c r="D1551">
        <v>0</v>
      </c>
      <c r="E1551" t="s">
        <v>1230</v>
      </c>
      <c r="F1551" t="s">
        <v>1231</v>
      </c>
      <c r="G1551">
        <v>1</v>
      </c>
      <c r="H1551" s="6">
        <v>53648782</v>
      </c>
      <c r="I1551" s="7">
        <v>45560</v>
      </c>
      <c r="J1551" s="7">
        <v>45560</v>
      </c>
      <c r="K1551">
        <v>15</v>
      </c>
      <c r="L1551" t="s">
        <v>40</v>
      </c>
      <c r="M1551" t="s">
        <v>5</v>
      </c>
      <c r="N1551" t="s">
        <v>41</v>
      </c>
      <c r="O1551" t="s">
        <v>54</v>
      </c>
      <c r="P1551" t="s">
        <v>43</v>
      </c>
      <c r="Q1551">
        <v>7</v>
      </c>
      <c r="R1551">
        <v>8</v>
      </c>
      <c r="S1551">
        <v>0</v>
      </c>
      <c r="U1551">
        <v>8047317</v>
      </c>
      <c r="V1551">
        <v>3755415</v>
      </c>
      <c r="W1551">
        <v>4291903</v>
      </c>
      <c r="X1551">
        <v>0</v>
      </c>
      <c r="Y1551" t="s">
        <v>229</v>
      </c>
    </row>
    <row r="1552" spans="1:25" x14ac:dyDescent="0.25">
      <c r="A1552">
        <v>1551</v>
      </c>
      <c r="B1552">
        <v>60800</v>
      </c>
      <c r="C1552">
        <v>0</v>
      </c>
      <c r="D1552">
        <v>0</v>
      </c>
      <c r="E1552" t="s">
        <v>836</v>
      </c>
      <c r="F1552" t="s">
        <v>837</v>
      </c>
      <c r="G1552">
        <v>1</v>
      </c>
      <c r="H1552" s="6">
        <v>2856555</v>
      </c>
      <c r="I1552" s="7">
        <v>45560</v>
      </c>
      <c r="J1552" s="7">
        <v>45560</v>
      </c>
      <c r="K1552">
        <v>15</v>
      </c>
      <c r="L1552" t="s">
        <v>40</v>
      </c>
      <c r="M1552" t="s">
        <v>5</v>
      </c>
      <c r="N1552" t="s">
        <v>41</v>
      </c>
      <c r="O1552" t="s">
        <v>47</v>
      </c>
      <c r="P1552" t="s">
        <v>43</v>
      </c>
      <c r="Q1552">
        <v>4</v>
      </c>
      <c r="R1552">
        <v>11</v>
      </c>
      <c r="S1552">
        <v>0</v>
      </c>
      <c r="U1552">
        <v>428483</v>
      </c>
      <c r="V1552">
        <v>114262</v>
      </c>
      <c r="W1552">
        <v>314221</v>
      </c>
      <c r="X1552">
        <v>0</v>
      </c>
      <c r="Y1552" t="s">
        <v>109</v>
      </c>
    </row>
    <row r="1553" spans="1:25" x14ac:dyDescent="0.25">
      <c r="A1553">
        <v>1552</v>
      </c>
      <c r="B1553">
        <v>60801</v>
      </c>
      <c r="C1553">
        <v>0</v>
      </c>
      <c r="D1553">
        <v>0</v>
      </c>
      <c r="E1553" t="s">
        <v>836</v>
      </c>
      <c r="F1553" t="s">
        <v>837</v>
      </c>
      <c r="G1553">
        <v>1</v>
      </c>
      <c r="H1553" s="6">
        <v>2732832</v>
      </c>
      <c r="I1553" s="7">
        <v>45560</v>
      </c>
      <c r="J1553" s="7">
        <v>45560</v>
      </c>
      <c r="K1553">
        <v>15</v>
      </c>
      <c r="L1553" t="s">
        <v>40</v>
      </c>
      <c r="M1553" t="s">
        <v>5</v>
      </c>
      <c r="N1553" t="s">
        <v>41</v>
      </c>
      <c r="O1553" t="s">
        <v>47</v>
      </c>
      <c r="P1553" t="s">
        <v>43</v>
      </c>
      <c r="Q1553">
        <v>4</v>
      </c>
      <c r="R1553">
        <v>11</v>
      </c>
      <c r="S1553">
        <v>0</v>
      </c>
      <c r="U1553">
        <v>409925</v>
      </c>
      <c r="V1553">
        <v>109313</v>
      </c>
      <c r="W1553">
        <v>300612</v>
      </c>
      <c r="X1553">
        <v>0</v>
      </c>
      <c r="Y1553" t="s">
        <v>109</v>
      </c>
    </row>
    <row r="1554" spans="1:25" x14ac:dyDescent="0.25">
      <c r="A1554">
        <v>1553</v>
      </c>
      <c r="B1554">
        <v>60810</v>
      </c>
      <c r="C1554">
        <v>0</v>
      </c>
      <c r="D1554">
        <v>0</v>
      </c>
      <c r="E1554" t="s">
        <v>624</v>
      </c>
      <c r="F1554" t="s">
        <v>625</v>
      </c>
      <c r="G1554">
        <v>1</v>
      </c>
      <c r="H1554" s="6">
        <v>5187693</v>
      </c>
      <c r="I1554" s="7">
        <v>45560</v>
      </c>
      <c r="J1554" s="7">
        <v>45560</v>
      </c>
      <c r="K1554">
        <v>15</v>
      </c>
      <c r="L1554" t="s">
        <v>40</v>
      </c>
      <c r="M1554" t="s">
        <v>5</v>
      </c>
      <c r="N1554" t="s">
        <v>41</v>
      </c>
      <c r="O1554" t="s">
        <v>57</v>
      </c>
      <c r="P1554" t="s">
        <v>43</v>
      </c>
      <c r="Q1554">
        <v>6</v>
      </c>
      <c r="R1554">
        <v>9</v>
      </c>
      <c r="S1554">
        <v>0</v>
      </c>
      <c r="U1554">
        <v>778154</v>
      </c>
      <c r="V1554">
        <v>311262</v>
      </c>
      <c r="W1554">
        <v>466892</v>
      </c>
      <c r="X1554">
        <v>0</v>
      </c>
      <c r="Y1554" t="s">
        <v>48</v>
      </c>
    </row>
    <row r="1555" spans="1:25" x14ac:dyDescent="0.25">
      <c r="A1555">
        <v>1554</v>
      </c>
      <c r="B1555">
        <v>60802</v>
      </c>
      <c r="C1555">
        <v>0</v>
      </c>
      <c r="D1555">
        <v>0</v>
      </c>
      <c r="E1555" t="s">
        <v>642</v>
      </c>
      <c r="F1555" t="s">
        <v>643</v>
      </c>
      <c r="G1555">
        <v>1</v>
      </c>
      <c r="H1555" s="6">
        <v>9895765</v>
      </c>
      <c r="I1555" s="7">
        <v>45560</v>
      </c>
      <c r="J1555" s="7">
        <v>45560</v>
      </c>
      <c r="K1555">
        <v>8</v>
      </c>
      <c r="L1555" t="s">
        <v>40</v>
      </c>
      <c r="M1555" t="s">
        <v>5</v>
      </c>
      <c r="N1555" t="s">
        <v>41</v>
      </c>
      <c r="O1555" t="s">
        <v>77</v>
      </c>
      <c r="P1555" t="s">
        <v>43</v>
      </c>
      <c r="Q1555">
        <v>8</v>
      </c>
      <c r="R1555">
        <v>0</v>
      </c>
      <c r="S1555">
        <v>0</v>
      </c>
      <c r="U1555">
        <v>791661</v>
      </c>
      <c r="V1555">
        <v>791661</v>
      </c>
      <c r="W1555">
        <v>0</v>
      </c>
      <c r="X1555">
        <v>0</v>
      </c>
      <c r="Y1555" t="s">
        <v>250</v>
      </c>
    </row>
    <row r="1556" spans="1:25" x14ac:dyDescent="0.25">
      <c r="A1556">
        <v>1555</v>
      </c>
      <c r="B1556">
        <v>60909</v>
      </c>
      <c r="C1556">
        <v>0</v>
      </c>
      <c r="D1556">
        <v>0</v>
      </c>
      <c r="E1556" t="s">
        <v>743</v>
      </c>
      <c r="F1556" t="s">
        <v>744</v>
      </c>
      <c r="G1556">
        <v>1</v>
      </c>
      <c r="H1556" s="6">
        <v>5000000</v>
      </c>
      <c r="I1556" s="7">
        <v>45560</v>
      </c>
      <c r="J1556" s="7">
        <v>45560</v>
      </c>
      <c r="K1556">
        <v>5</v>
      </c>
      <c r="L1556" t="s">
        <v>40</v>
      </c>
      <c r="M1556" t="s">
        <v>7</v>
      </c>
      <c r="N1556" t="s">
        <v>41</v>
      </c>
      <c r="O1556" t="s">
        <v>64</v>
      </c>
      <c r="P1556" t="s">
        <v>43</v>
      </c>
      <c r="Q1556">
        <v>5</v>
      </c>
      <c r="R1556">
        <v>0</v>
      </c>
      <c r="S1556">
        <v>0</v>
      </c>
      <c r="U1556">
        <v>250000</v>
      </c>
      <c r="V1556">
        <v>250000</v>
      </c>
      <c r="W1556">
        <v>0</v>
      </c>
      <c r="X1556">
        <v>0</v>
      </c>
      <c r="Y1556" t="s">
        <v>94</v>
      </c>
    </row>
    <row r="1557" spans="1:25" x14ac:dyDescent="0.25">
      <c r="A1557">
        <v>1556</v>
      </c>
      <c r="B1557">
        <v>60794</v>
      </c>
      <c r="C1557">
        <v>0</v>
      </c>
      <c r="D1557">
        <v>0</v>
      </c>
      <c r="E1557" t="s">
        <v>1612</v>
      </c>
      <c r="F1557" t="s">
        <v>1613</v>
      </c>
      <c r="G1557">
        <v>1</v>
      </c>
      <c r="H1557" s="6">
        <v>546000</v>
      </c>
      <c r="I1557" s="7">
        <v>45559</v>
      </c>
      <c r="J1557" s="7">
        <v>45559</v>
      </c>
      <c r="K1557">
        <v>12</v>
      </c>
      <c r="L1557" t="s">
        <v>40</v>
      </c>
      <c r="M1557" t="s">
        <v>5</v>
      </c>
      <c r="N1557" t="s">
        <v>41</v>
      </c>
      <c r="O1557" t="s">
        <v>54</v>
      </c>
      <c r="P1557" t="s">
        <v>43</v>
      </c>
      <c r="Q1557">
        <v>12</v>
      </c>
      <c r="R1557">
        <v>0</v>
      </c>
      <c r="S1557">
        <v>0</v>
      </c>
      <c r="U1557">
        <v>65520</v>
      </c>
      <c r="V1557">
        <v>65520</v>
      </c>
      <c r="W1557">
        <v>0</v>
      </c>
      <c r="X1557">
        <v>0</v>
      </c>
      <c r="Y1557" t="s">
        <v>44</v>
      </c>
    </row>
    <row r="1558" spans="1:25" x14ac:dyDescent="0.25">
      <c r="A1558">
        <v>1557</v>
      </c>
      <c r="B1558">
        <v>60797</v>
      </c>
      <c r="C1558">
        <v>0</v>
      </c>
      <c r="D1558">
        <v>0</v>
      </c>
      <c r="E1558" t="s">
        <v>1447</v>
      </c>
      <c r="F1558" t="s">
        <v>1448</v>
      </c>
      <c r="G1558">
        <v>1</v>
      </c>
      <c r="H1558" s="6">
        <v>5000000</v>
      </c>
      <c r="I1558" s="7">
        <v>45559</v>
      </c>
      <c r="J1558" s="7">
        <v>45559</v>
      </c>
      <c r="K1558">
        <v>6</v>
      </c>
      <c r="L1558" t="s">
        <v>40</v>
      </c>
      <c r="M1558" t="s">
        <v>5</v>
      </c>
      <c r="N1558" t="s">
        <v>41</v>
      </c>
      <c r="O1558" t="s">
        <v>77</v>
      </c>
      <c r="P1558" t="s">
        <v>43</v>
      </c>
      <c r="Q1558">
        <v>6</v>
      </c>
      <c r="R1558">
        <v>0</v>
      </c>
      <c r="S1558">
        <v>0</v>
      </c>
      <c r="U1558">
        <v>300000</v>
      </c>
      <c r="V1558">
        <v>300000</v>
      </c>
      <c r="W1558">
        <v>0</v>
      </c>
      <c r="X1558">
        <v>0</v>
      </c>
      <c r="Y1558" t="s">
        <v>48</v>
      </c>
    </row>
    <row r="1559" spans="1:25" x14ac:dyDescent="0.25">
      <c r="A1559">
        <v>1558</v>
      </c>
      <c r="B1559">
        <v>60795</v>
      </c>
      <c r="C1559">
        <v>0</v>
      </c>
      <c r="D1559">
        <v>0</v>
      </c>
      <c r="E1559" t="s">
        <v>873</v>
      </c>
      <c r="F1559" t="s">
        <v>874</v>
      </c>
      <c r="G1559">
        <v>1</v>
      </c>
      <c r="H1559" s="6">
        <v>3537061</v>
      </c>
      <c r="I1559" s="7">
        <v>45559</v>
      </c>
      <c r="J1559" s="7">
        <v>45559</v>
      </c>
      <c r="K1559">
        <v>15</v>
      </c>
      <c r="L1559" t="s">
        <v>40</v>
      </c>
      <c r="M1559" t="s">
        <v>5</v>
      </c>
      <c r="N1559" t="s">
        <v>41</v>
      </c>
      <c r="O1559" t="s">
        <v>47</v>
      </c>
      <c r="P1559" t="s">
        <v>43</v>
      </c>
      <c r="Q1559">
        <v>4</v>
      </c>
      <c r="R1559">
        <v>11</v>
      </c>
      <c r="S1559">
        <v>0</v>
      </c>
      <c r="U1559">
        <v>530559</v>
      </c>
      <c r="V1559">
        <v>141482</v>
      </c>
      <c r="W1559">
        <v>389077</v>
      </c>
      <c r="X1559">
        <v>0</v>
      </c>
      <c r="Y1559" t="s">
        <v>109</v>
      </c>
    </row>
    <row r="1560" spans="1:25" x14ac:dyDescent="0.25">
      <c r="A1560">
        <v>1559</v>
      </c>
      <c r="B1560">
        <v>60796</v>
      </c>
      <c r="C1560">
        <v>0</v>
      </c>
      <c r="D1560">
        <v>0</v>
      </c>
      <c r="E1560" t="s">
        <v>873</v>
      </c>
      <c r="F1560" t="s">
        <v>874</v>
      </c>
      <c r="G1560">
        <v>1</v>
      </c>
      <c r="H1560" s="6">
        <v>3535801</v>
      </c>
      <c r="I1560" s="7">
        <v>45559</v>
      </c>
      <c r="J1560" s="7">
        <v>45559</v>
      </c>
      <c r="K1560">
        <v>15</v>
      </c>
      <c r="L1560" t="s">
        <v>40</v>
      </c>
      <c r="M1560" t="s">
        <v>5</v>
      </c>
      <c r="N1560" t="s">
        <v>41</v>
      </c>
      <c r="O1560" t="s">
        <v>47</v>
      </c>
      <c r="P1560" t="s">
        <v>43</v>
      </c>
      <c r="Q1560">
        <v>4</v>
      </c>
      <c r="R1560">
        <v>11</v>
      </c>
      <c r="S1560">
        <v>0</v>
      </c>
      <c r="U1560">
        <v>530370</v>
      </c>
      <c r="V1560">
        <v>141432</v>
      </c>
      <c r="W1560">
        <v>388938</v>
      </c>
      <c r="X1560">
        <v>0</v>
      </c>
      <c r="Y1560" t="s">
        <v>109</v>
      </c>
    </row>
    <row r="1561" spans="1:25" x14ac:dyDescent="0.25">
      <c r="A1561">
        <v>1560</v>
      </c>
      <c r="B1561">
        <v>60805</v>
      </c>
      <c r="C1561">
        <v>0</v>
      </c>
      <c r="D1561">
        <v>0</v>
      </c>
      <c r="E1561" t="s">
        <v>978</v>
      </c>
      <c r="F1561" t="s">
        <v>979</v>
      </c>
      <c r="G1561">
        <v>1</v>
      </c>
      <c r="H1561" s="6">
        <v>71126</v>
      </c>
      <c r="I1561" s="7">
        <v>45559</v>
      </c>
      <c r="J1561" s="7">
        <v>45559</v>
      </c>
      <c r="K1561">
        <v>8</v>
      </c>
      <c r="L1561" t="s">
        <v>40</v>
      </c>
      <c r="M1561" t="s">
        <v>7</v>
      </c>
      <c r="N1561" t="s">
        <v>41</v>
      </c>
      <c r="O1561" t="s">
        <v>64</v>
      </c>
      <c r="P1561" t="s">
        <v>43</v>
      </c>
      <c r="Q1561">
        <v>8</v>
      </c>
      <c r="R1561">
        <v>0</v>
      </c>
      <c r="S1561">
        <v>0</v>
      </c>
      <c r="U1561">
        <v>5690</v>
      </c>
      <c r="V1561">
        <v>5690</v>
      </c>
      <c r="W1561">
        <v>0</v>
      </c>
      <c r="X1561">
        <v>0</v>
      </c>
      <c r="Y1561" t="s">
        <v>44</v>
      </c>
    </row>
    <row r="1562" spans="1:25" x14ac:dyDescent="0.25">
      <c r="A1562">
        <v>1561</v>
      </c>
      <c r="B1562">
        <v>60806</v>
      </c>
      <c r="C1562">
        <v>0</v>
      </c>
      <c r="D1562">
        <v>0</v>
      </c>
      <c r="E1562" t="s">
        <v>978</v>
      </c>
      <c r="F1562" t="s">
        <v>979</v>
      </c>
      <c r="G1562">
        <v>1</v>
      </c>
      <c r="H1562" s="6">
        <v>76483</v>
      </c>
      <c r="I1562" s="7">
        <v>45559</v>
      </c>
      <c r="J1562" s="7">
        <v>45559</v>
      </c>
      <c r="K1562">
        <v>8</v>
      </c>
      <c r="L1562" t="s">
        <v>40</v>
      </c>
      <c r="M1562" t="s">
        <v>7</v>
      </c>
      <c r="N1562" t="s">
        <v>41</v>
      </c>
      <c r="O1562" t="s">
        <v>64</v>
      </c>
      <c r="P1562" t="s">
        <v>43</v>
      </c>
      <c r="Q1562">
        <v>8</v>
      </c>
      <c r="R1562">
        <v>0</v>
      </c>
      <c r="S1562">
        <v>0</v>
      </c>
      <c r="U1562">
        <v>6119</v>
      </c>
      <c r="V1562">
        <v>6119</v>
      </c>
      <c r="W1562">
        <v>0</v>
      </c>
      <c r="X1562">
        <v>0</v>
      </c>
      <c r="Y1562" t="s">
        <v>44</v>
      </c>
    </row>
    <row r="1563" spans="1:25" x14ac:dyDescent="0.25">
      <c r="A1563">
        <v>1562</v>
      </c>
      <c r="B1563">
        <v>60807</v>
      </c>
      <c r="C1563">
        <v>0</v>
      </c>
      <c r="D1563">
        <v>0</v>
      </c>
      <c r="E1563" t="s">
        <v>978</v>
      </c>
      <c r="F1563" t="s">
        <v>979</v>
      </c>
      <c r="G1563">
        <v>1</v>
      </c>
      <c r="H1563" s="6">
        <v>493921</v>
      </c>
      <c r="I1563" s="7">
        <v>45559</v>
      </c>
      <c r="J1563" s="7">
        <v>45559</v>
      </c>
      <c r="K1563">
        <v>8</v>
      </c>
      <c r="L1563" t="s">
        <v>40</v>
      </c>
      <c r="M1563" t="s">
        <v>7</v>
      </c>
      <c r="N1563" t="s">
        <v>41</v>
      </c>
      <c r="O1563" t="s">
        <v>64</v>
      </c>
      <c r="P1563" t="s">
        <v>43</v>
      </c>
      <c r="Q1563">
        <v>8</v>
      </c>
      <c r="R1563">
        <v>0</v>
      </c>
      <c r="S1563">
        <v>0</v>
      </c>
      <c r="U1563">
        <v>39514</v>
      </c>
      <c r="V1563">
        <v>39514</v>
      </c>
      <c r="W1563">
        <v>0</v>
      </c>
      <c r="X1563">
        <v>0</v>
      </c>
      <c r="Y1563" t="s">
        <v>44</v>
      </c>
    </row>
    <row r="1564" spans="1:25" x14ac:dyDescent="0.25">
      <c r="A1564">
        <v>1563</v>
      </c>
      <c r="B1564">
        <v>60808</v>
      </c>
      <c r="C1564">
        <v>0</v>
      </c>
      <c r="D1564">
        <v>0</v>
      </c>
      <c r="E1564" t="s">
        <v>978</v>
      </c>
      <c r="F1564" t="s">
        <v>979</v>
      </c>
      <c r="G1564">
        <v>1</v>
      </c>
      <c r="H1564" s="6">
        <v>1985586</v>
      </c>
      <c r="I1564" s="7">
        <v>45559</v>
      </c>
      <c r="J1564" s="7">
        <v>45559</v>
      </c>
      <c r="K1564">
        <v>8</v>
      </c>
      <c r="L1564" t="s">
        <v>40</v>
      </c>
      <c r="M1564" t="s">
        <v>7</v>
      </c>
      <c r="N1564" t="s">
        <v>41</v>
      </c>
      <c r="O1564" t="s">
        <v>64</v>
      </c>
      <c r="P1564" t="s">
        <v>43</v>
      </c>
      <c r="Q1564">
        <v>8</v>
      </c>
      <c r="R1564">
        <v>0</v>
      </c>
      <c r="S1564">
        <v>0</v>
      </c>
      <c r="U1564">
        <v>158847</v>
      </c>
      <c r="V1564">
        <v>158847</v>
      </c>
      <c r="W1564">
        <v>0</v>
      </c>
      <c r="X1564">
        <v>0</v>
      </c>
      <c r="Y1564" t="s">
        <v>44</v>
      </c>
    </row>
    <row r="1565" spans="1:25" x14ac:dyDescent="0.25">
      <c r="A1565">
        <v>1564</v>
      </c>
      <c r="B1565">
        <v>60804</v>
      </c>
      <c r="C1565">
        <v>0</v>
      </c>
      <c r="D1565">
        <v>0</v>
      </c>
      <c r="E1565" t="s">
        <v>972</v>
      </c>
      <c r="F1565" t="s">
        <v>973</v>
      </c>
      <c r="G1565">
        <v>1</v>
      </c>
      <c r="H1565" s="6">
        <v>883434</v>
      </c>
      <c r="I1565" s="7">
        <v>45559</v>
      </c>
      <c r="J1565" s="7">
        <v>45559</v>
      </c>
      <c r="K1565">
        <v>8</v>
      </c>
      <c r="L1565" t="s">
        <v>40</v>
      </c>
      <c r="M1565" t="s">
        <v>7</v>
      </c>
      <c r="N1565" t="s">
        <v>41</v>
      </c>
      <c r="O1565" t="s">
        <v>64</v>
      </c>
      <c r="P1565" t="s">
        <v>43</v>
      </c>
      <c r="Q1565">
        <v>8</v>
      </c>
      <c r="R1565">
        <v>0</v>
      </c>
      <c r="S1565">
        <v>0</v>
      </c>
      <c r="U1565">
        <v>70675</v>
      </c>
      <c r="V1565">
        <v>70675</v>
      </c>
      <c r="W1565">
        <v>0</v>
      </c>
      <c r="X1565">
        <v>0</v>
      </c>
      <c r="Y1565" t="s">
        <v>44</v>
      </c>
    </row>
    <row r="1566" spans="1:25" x14ac:dyDescent="0.25">
      <c r="A1566">
        <v>1565</v>
      </c>
      <c r="B1566">
        <v>60803</v>
      </c>
      <c r="C1566">
        <v>0</v>
      </c>
      <c r="D1566">
        <v>0</v>
      </c>
      <c r="E1566" t="s">
        <v>500</v>
      </c>
      <c r="F1566" t="s">
        <v>501</v>
      </c>
      <c r="G1566">
        <v>1</v>
      </c>
      <c r="H1566" s="6">
        <v>434527</v>
      </c>
      <c r="I1566" s="7">
        <v>45559</v>
      </c>
      <c r="J1566" s="7">
        <v>45559</v>
      </c>
      <c r="K1566">
        <v>15</v>
      </c>
      <c r="L1566" t="s">
        <v>40</v>
      </c>
      <c r="M1566" t="s">
        <v>5</v>
      </c>
      <c r="N1566" t="s">
        <v>41</v>
      </c>
      <c r="O1566" t="s">
        <v>57</v>
      </c>
      <c r="P1566" t="s">
        <v>43</v>
      </c>
      <c r="Q1566">
        <v>6</v>
      </c>
      <c r="R1566">
        <v>9</v>
      </c>
      <c r="S1566">
        <v>0</v>
      </c>
      <c r="U1566">
        <v>65179</v>
      </c>
      <c r="V1566">
        <v>26072</v>
      </c>
      <c r="W1566">
        <v>39107</v>
      </c>
      <c r="X1566">
        <v>0</v>
      </c>
      <c r="Y1566" t="s">
        <v>48</v>
      </c>
    </row>
    <row r="1567" spans="1:25" x14ac:dyDescent="0.25">
      <c r="A1567">
        <v>1566</v>
      </c>
      <c r="B1567">
        <v>60788</v>
      </c>
      <c r="C1567">
        <v>0</v>
      </c>
      <c r="D1567">
        <v>0</v>
      </c>
      <c r="E1567" t="s">
        <v>1357</v>
      </c>
      <c r="F1567" t="s">
        <v>1358</v>
      </c>
      <c r="G1567">
        <v>1</v>
      </c>
      <c r="H1567" s="6">
        <v>21233648</v>
      </c>
      <c r="I1567" s="7">
        <v>45552</v>
      </c>
      <c r="J1567" s="7">
        <v>45552</v>
      </c>
      <c r="K1567">
        <v>15</v>
      </c>
      <c r="L1567" t="s">
        <v>40</v>
      </c>
      <c r="M1567" t="s">
        <v>5</v>
      </c>
      <c r="N1567" t="s">
        <v>41</v>
      </c>
      <c r="O1567" t="s">
        <v>47</v>
      </c>
      <c r="P1567" t="s">
        <v>43</v>
      </c>
      <c r="Q1567">
        <v>2</v>
      </c>
      <c r="R1567">
        <v>13</v>
      </c>
      <c r="S1567">
        <v>0</v>
      </c>
      <c r="U1567">
        <v>3185047</v>
      </c>
      <c r="V1567">
        <v>424673</v>
      </c>
      <c r="W1567">
        <v>2760374</v>
      </c>
      <c r="X1567">
        <v>0</v>
      </c>
      <c r="Y1567" t="s">
        <v>250</v>
      </c>
    </row>
    <row r="1568" spans="1:25" x14ac:dyDescent="0.25">
      <c r="A1568">
        <v>1567</v>
      </c>
      <c r="B1568">
        <v>60789</v>
      </c>
      <c r="C1568">
        <v>0</v>
      </c>
      <c r="D1568">
        <v>0</v>
      </c>
      <c r="E1568" t="s">
        <v>1361</v>
      </c>
      <c r="F1568" t="s">
        <v>1362</v>
      </c>
      <c r="G1568">
        <v>1</v>
      </c>
      <c r="H1568" s="6">
        <v>6959118</v>
      </c>
      <c r="I1568" s="7">
        <v>45552</v>
      </c>
      <c r="J1568" s="7">
        <v>45552</v>
      </c>
      <c r="K1568">
        <v>15</v>
      </c>
      <c r="L1568" t="s">
        <v>40</v>
      </c>
      <c r="M1568" t="s">
        <v>5</v>
      </c>
      <c r="N1568" t="s">
        <v>41</v>
      </c>
      <c r="O1568" t="s">
        <v>47</v>
      </c>
      <c r="P1568" t="s">
        <v>43</v>
      </c>
      <c r="Q1568">
        <v>2</v>
      </c>
      <c r="R1568">
        <v>13</v>
      </c>
      <c r="S1568">
        <v>0</v>
      </c>
      <c r="U1568">
        <v>1043868</v>
      </c>
      <c r="V1568">
        <v>139182</v>
      </c>
      <c r="W1568">
        <v>904685</v>
      </c>
      <c r="X1568">
        <v>0</v>
      </c>
      <c r="Y1568" t="s">
        <v>250</v>
      </c>
    </row>
    <row r="1569" spans="1:25" x14ac:dyDescent="0.25">
      <c r="A1569">
        <v>1568</v>
      </c>
      <c r="B1569">
        <v>60787</v>
      </c>
      <c r="C1569">
        <v>0</v>
      </c>
      <c r="D1569">
        <v>0</v>
      </c>
      <c r="E1569" t="s">
        <v>1210</v>
      </c>
      <c r="F1569" t="s">
        <v>1211</v>
      </c>
      <c r="G1569">
        <v>1</v>
      </c>
      <c r="H1569" s="6">
        <v>3167158</v>
      </c>
      <c r="I1569" s="7">
        <v>45552</v>
      </c>
      <c r="J1569" s="7">
        <v>45552</v>
      </c>
      <c r="K1569">
        <v>15</v>
      </c>
      <c r="L1569" t="s">
        <v>40</v>
      </c>
      <c r="M1569" t="s">
        <v>5</v>
      </c>
      <c r="N1569" t="s">
        <v>41</v>
      </c>
      <c r="O1569" t="s">
        <v>57</v>
      </c>
      <c r="P1569" t="s">
        <v>43</v>
      </c>
      <c r="Q1569">
        <v>5</v>
      </c>
      <c r="R1569">
        <v>10</v>
      </c>
      <c r="S1569">
        <v>0</v>
      </c>
      <c r="U1569">
        <v>475074</v>
      </c>
      <c r="V1569">
        <v>158358</v>
      </c>
      <c r="W1569">
        <v>316716</v>
      </c>
      <c r="X1569">
        <v>0</v>
      </c>
      <c r="Y1569" t="s">
        <v>72</v>
      </c>
    </row>
    <row r="1570" spans="1:25" x14ac:dyDescent="0.25">
      <c r="A1570">
        <v>1569</v>
      </c>
      <c r="B1570">
        <v>60790</v>
      </c>
      <c r="C1570">
        <v>0</v>
      </c>
      <c r="D1570">
        <v>0</v>
      </c>
      <c r="E1570" t="s">
        <v>1510</v>
      </c>
      <c r="F1570" t="s">
        <v>1511</v>
      </c>
      <c r="G1570">
        <v>1</v>
      </c>
      <c r="H1570" s="6">
        <v>3896774</v>
      </c>
      <c r="I1570" s="7">
        <v>45552</v>
      </c>
      <c r="J1570" s="7">
        <v>45552</v>
      </c>
      <c r="K1570">
        <v>7</v>
      </c>
      <c r="L1570" t="s">
        <v>40</v>
      </c>
      <c r="M1570" t="s">
        <v>5</v>
      </c>
      <c r="N1570" t="s">
        <v>41</v>
      </c>
      <c r="O1570" t="s">
        <v>57</v>
      </c>
      <c r="P1570" t="s">
        <v>43</v>
      </c>
      <c r="Q1570">
        <v>7</v>
      </c>
      <c r="R1570">
        <v>0</v>
      </c>
      <c r="S1570">
        <v>0</v>
      </c>
      <c r="U1570">
        <v>272774</v>
      </c>
      <c r="V1570">
        <v>272774</v>
      </c>
      <c r="W1570">
        <v>0</v>
      </c>
      <c r="X1570">
        <v>0</v>
      </c>
      <c r="Y1570" t="s">
        <v>109</v>
      </c>
    </row>
    <row r="1571" spans="1:25" x14ac:dyDescent="0.25">
      <c r="A1571">
        <v>1570</v>
      </c>
      <c r="B1571">
        <v>60777</v>
      </c>
      <c r="C1571">
        <v>0</v>
      </c>
      <c r="D1571">
        <v>0</v>
      </c>
      <c r="E1571" t="s">
        <v>207</v>
      </c>
      <c r="F1571" t="s">
        <v>208</v>
      </c>
      <c r="G1571">
        <v>1</v>
      </c>
      <c r="H1571" s="6">
        <v>579000</v>
      </c>
      <c r="I1571" s="7">
        <v>45551</v>
      </c>
      <c r="J1571" s="7">
        <v>45551</v>
      </c>
      <c r="K1571">
        <v>15</v>
      </c>
      <c r="L1571" t="s">
        <v>40</v>
      </c>
      <c r="M1571" t="s">
        <v>5</v>
      </c>
      <c r="N1571" t="s">
        <v>41</v>
      </c>
      <c r="O1571" t="s">
        <v>47</v>
      </c>
      <c r="P1571" t="s">
        <v>43</v>
      </c>
      <c r="Q1571">
        <v>4</v>
      </c>
      <c r="R1571">
        <v>11</v>
      </c>
      <c r="S1571">
        <v>0</v>
      </c>
      <c r="U1571">
        <v>86850</v>
      </c>
      <c r="V1571">
        <v>23160</v>
      </c>
      <c r="W1571">
        <v>63690</v>
      </c>
      <c r="X1571">
        <v>0</v>
      </c>
      <c r="Y1571" t="s">
        <v>109</v>
      </c>
    </row>
    <row r="1572" spans="1:25" x14ac:dyDescent="0.25">
      <c r="A1572">
        <v>1571</v>
      </c>
      <c r="B1572">
        <v>60778</v>
      </c>
      <c r="C1572">
        <v>0</v>
      </c>
      <c r="D1572">
        <v>0</v>
      </c>
      <c r="E1572" t="s">
        <v>207</v>
      </c>
      <c r="F1572" t="s">
        <v>208</v>
      </c>
      <c r="G1572">
        <v>1</v>
      </c>
      <c r="H1572" s="6">
        <v>579000</v>
      </c>
      <c r="I1572" s="7">
        <v>45551</v>
      </c>
      <c r="J1572" s="7">
        <v>45551</v>
      </c>
      <c r="K1572">
        <v>15</v>
      </c>
      <c r="L1572" t="s">
        <v>40</v>
      </c>
      <c r="M1572" t="s">
        <v>5</v>
      </c>
      <c r="N1572" t="s">
        <v>41</v>
      </c>
      <c r="O1572" t="s">
        <v>47</v>
      </c>
      <c r="P1572" t="s">
        <v>43</v>
      </c>
      <c r="Q1572">
        <v>4</v>
      </c>
      <c r="R1572">
        <v>11</v>
      </c>
      <c r="S1572">
        <v>0</v>
      </c>
      <c r="U1572">
        <v>86850</v>
      </c>
      <c r="V1572">
        <v>23160</v>
      </c>
      <c r="W1572">
        <v>63690</v>
      </c>
      <c r="X1572">
        <v>0</v>
      </c>
      <c r="Y1572" t="s">
        <v>109</v>
      </c>
    </row>
    <row r="1573" spans="1:25" x14ac:dyDescent="0.25">
      <c r="A1573">
        <v>1572</v>
      </c>
      <c r="B1573">
        <v>60785</v>
      </c>
      <c r="C1573">
        <v>0</v>
      </c>
      <c r="D1573">
        <v>0</v>
      </c>
      <c r="E1573" t="s">
        <v>1376</v>
      </c>
      <c r="F1573" t="s">
        <v>1377</v>
      </c>
      <c r="G1573">
        <v>1</v>
      </c>
      <c r="H1573" s="6">
        <v>5396042</v>
      </c>
      <c r="I1573" s="7">
        <v>45551</v>
      </c>
      <c r="J1573" s="7">
        <v>45551</v>
      </c>
      <c r="K1573" t="s">
        <v>1371</v>
      </c>
      <c r="L1573" t="s">
        <v>40</v>
      </c>
      <c r="M1573" t="s">
        <v>5</v>
      </c>
      <c r="N1573" t="s">
        <v>41</v>
      </c>
      <c r="O1573" t="s">
        <v>77</v>
      </c>
      <c r="P1573" t="s">
        <v>43</v>
      </c>
      <c r="Q1573">
        <v>6</v>
      </c>
      <c r="R1573">
        <v>3.4</v>
      </c>
      <c r="S1573">
        <v>0</v>
      </c>
      <c r="U1573">
        <v>507228</v>
      </c>
      <c r="V1573">
        <v>323763</v>
      </c>
      <c r="W1573">
        <v>183465</v>
      </c>
      <c r="X1573">
        <v>0</v>
      </c>
      <c r="Y1573" t="s">
        <v>48</v>
      </c>
    </row>
    <row r="1574" spans="1:25" x14ac:dyDescent="0.25">
      <c r="A1574">
        <v>1573</v>
      </c>
      <c r="B1574">
        <v>60775</v>
      </c>
      <c r="C1574">
        <v>0</v>
      </c>
      <c r="D1574">
        <v>0</v>
      </c>
      <c r="E1574" t="s">
        <v>875</v>
      </c>
      <c r="F1574" t="s">
        <v>876</v>
      </c>
      <c r="G1574">
        <v>1</v>
      </c>
      <c r="H1574" s="6">
        <v>362222</v>
      </c>
      <c r="I1574" s="7">
        <v>45551</v>
      </c>
      <c r="J1574" s="7">
        <v>45551</v>
      </c>
      <c r="K1574">
        <v>10</v>
      </c>
      <c r="L1574" t="s">
        <v>40</v>
      </c>
      <c r="M1574" t="s">
        <v>9</v>
      </c>
      <c r="N1574" t="s">
        <v>41</v>
      </c>
      <c r="O1574" t="s">
        <v>42</v>
      </c>
      <c r="P1574" t="s">
        <v>43</v>
      </c>
      <c r="Q1574">
        <v>10</v>
      </c>
      <c r="R1574">
        <v>0</v>
      </c>
      <c r="S1574">
        <v>0</v>
      </c>
      <c r="U1574">
        <v>36222</v>
      </c>
      <c r="V1574">
        <v>36222</v>
      </c>
      <c r="W1574">
        <v>0</v>
      </c>
      <c r="X1574">
        <v>0</v>
      </c>
      <c r="Y1574" t="s">
        <v>44</v>
      </c>
    </row>
    <row r="1575" spans="1:25" x14ac:dyDescent="0.25">
      <c r="A1575">
        <v>1574</v>
      </c>
      <c r="B1575">
        <v>60786</v>
      </c>
      <c r="C1575">
        <v>0</v>
      </c>
      <c r="D1575">
        <v>0</v>
      </c>
      <c r="E1575" t="s">
        <v>1369</v>
      </c>
      <c r="F1575" t="s">
        <v>1370</v>
      </c>
      <c r="G1575">
        <v>1</v>
      </c>
      <c r="H1575" s="6">
        <v>2751607</v>
      </c>
      <c r="I1575" s="7">
        <v>45551</v>
      </c>
      <c r="J1575" s="7">
        <v>45551</v>
      </c>
      <c r="K1575" t="s">
        <v>1371</v>
      </c>
      <c r="L1575" t="s">
        <v>40</v>
      </c>
      <c r="M1575" t="s">
        <v>5</v>
      </c>
      <c r="N1575" t="s">
        <v>41</v>
      </c>
      <c r="O1575" t="s">
        <v>77</v>
      </c>
      <c r="P1575" t="s">
        <v>43</v>
      </c>
      <c r="Q1575">
        <v>6</v>
      </c>
      <c r="R1575">
        <v>3.4</v>
      </c>
      <c r="S1575">
        <v>0</v>
      </c>
      <c r="U1575">
        <v>258651</v>
      </c>
      <c r="V1575">
        <v>165096</v>
      </c>
      <c r="W1575">
        <v>93555</v>
      </c>
      <c r="X1575">
        <v>0</v>
      </c>
      <c r="Y1575" t="s">
        <v>48</v>
      </c>
    </row>
    <row r="1576" spans="1:25" x14ac:dyDescent="0.25">
      <c r="A1576">
        <v>1575</v>
      </c>
      <c r="B1576">
        <v>60774</v>
      </c>
      <c r="C1576">
        <v>0</v>
      </c>
      <c r="D1576">
        <v>0</v>
      </c>
      <c r="E1576" t="s">
        <v>834</v>
      </c>
      <c r="F1576" t="s">
        <v>835</v>
      </c>
      <c r="G1576">
        <v>1</v>
      </c>
      <c r="H1576" s="6">
        <v>3334603</v>
      </c>
      <c r="I1576" s="7">
        <v>45551</v>
      </c>
      <c r="J1576" s="7">
        <v>45551</v>
      </c>
      <c r="K1576">
        <v>15</v>
      </c>
      <c r="L1576" t="s">
        <v>40</v>
      </c>
      <c r="M1576" t="s">
        <v>5</v>
      </c>
      <c r="N1576" t="s">
        <v>41</v>
      </c>
      <c r="O1576" t="s">
        <v>57</v>
      </c>
      <c r="P1576" t="s">
        <v>43</v>
      </c>
      <c r="Q1576">
        <v>5</v>
      </c>
      <c r="R1576">
        <v>10</v>
      </c>
      <c r="S1576">
        <v>0</v>
      </c>
      <c r="U1576">
        <v>500190</v>
      </c>
      <c r="V1576">
        <v>166730</v>
      </c>
      <c r="W1576">
        <v>333460</v>
      </c>
      <c r="X1576">
        <v>0</v>
      </c>
      <c r="Y1576" t="s">
        <v>94</v>
      </c>
    </row>
    <row r="1577" spans="1:25" x14ac:dyDescent="0.25">
      <c r="A1577">
        <v>1576</v>
      </c>
      <c r="B1577">
        <v>60776</v>
      </c>
      <c r="C1577">
        <v>0</v>
      </c>
      <c r="D1577">
        <v>0</v>
      </c>
      <c r="E1577" t="s">
        <v>1690</v>
      </c>
      <c r="F1577" t="s">
        <v>1691</v>
      </c>
      <c r="G1577">
        <v>1</v>
      </c>
      <c r="I1577" s="7">
        <v>45551</v>
      </c>
      <c r="J1577" s="7">
        <v>45551</v>
      </c>
      <c r="K1577">
        <v>9</v>
      </c>
      <c r="L1577" t="s">
        <v>40</v>
      </c>
      <c r="M1577" t="s">
        <v>5</v>
      </c>
      <c r="N1577" t="s">
        <v>41</v>
      </c>
      <c r="O1577" t="s">
        <v>47</v>
      </c>
      <c r="P1577" t="s">
        <v>43</v>
      </c>
      <c r="Q1577">
        <v>9</v>
      </c>
      <c r="R1577">
        <v>0</v>
      </c>
      <c r="S1577">
        <v>0</v>
      </c>
      <c r="U1577">
        <v>0</v>
      </c>
      <c r="V1577">
        <v>0</v>
      </c>
      <c r="W1577">
        <v>0</v>
      </c>
      <c r="X1577">
        <v>0</v>
      </c>
      <c r="Y1577" t="s">
        <v>81</v>
      </c>
    </row>
    <row r="1578" spans="1:25" x14ac:dyDescent="0.25">
      <c r="A1578">
        <v>1577</v>
      </c>
      <c r="B1578">
        <v>60772</v>
      </c>
      <c r="C1578">
        <v>0</v>
      </c>
      <c r="D1578">
        <v>0</v>
      </c>
      <c r="E1578" t="s">
        <v>1272</v>
      </c>
      <c r="F1578" t="s">
        <v>1273</v>
      </c>
      <c r="G1578">
        <v>1</v>
      </c>
      <c r="H1578" s="6">
        <v>1091219</v>
      </c>
      <c r="I1578" s="7">
        <v>45551</v>
      </c>
      <c r="J1578" s="7">
        <v>45551</v>
      </c>
      <c r="K1578">
        <v>15</v>
      </c>
      <c r="L1578" t="s">
        <v>40</v>
      </c>
      <c r="M1578" t="s">
        <v>9</v>
      </c>
      <c r="N1578" t="s">
        <v>41</v>
      </c>
      <c r="O1578" t="s">
        <v>42</v>
      </c>
      <c r="P1578" t="s">
        <v>43</v>
      </c>
      <c r="Q1578">
        <v>5</v>
      </c>
      <c r="R1578">
        <v>10</v>
      </c>
      <c r="S1578">
        <v>0</v>
      </c>
      <c r="U1578">
        <v>163683</v>
      </c>
      <c r="V1578">
        <v>54561</v>
      </c>
      <c r="W1578">
        <v>109122</v>
      </c>
      <c r="X1578">
        <v>0</v>
      </c>
      <c r="Y1578" t="s">
        <v>44</v>
      </c>
    </row>
    <row r="1579" spans="1:25" x14ac:dyDescent="0.25">
      <c r="A1579">
        <v>1578</v>
      </c>
      <c r="B1579">
        <v>60773</v>
      </c>
      <c r="C1579">
        <v>0</v>
      </c>
      <c r="D1579">
        <v>0</v>
      </c>
      <c r="E1579" t="s">
        <v>429</v>
      </c>
      <c r="F1579" t="s">
        <v>430</v>
      </c>
      <c r="G1579">
        <v>1</v>
      </c>
      <c r="H1579" s="6">
        <v>5215631</v>
      </c>
      <c r="I1579" s="7">
        <v>45551</v>
      </c>
      <c r="J1579" s="7">
        <v>45551</v>
      </c>
      <c r="K1579">
        <v>15</v>
      </c>
      <c r="L1579" t="s">
        <v>40</v>
      </c>
      <c r="M1579" t="s">
        <v>5</v>
      </c>
      <c r="N1579" t="s">
        <v>41</v>
      </c>
      <c r="O1579" t="s">
        <v>54</v>
      </c>
      <c r="P1579" t="s">
        <v>43</v>
      </c>
      <c r="Q1579">
        <v>9</v>
      </c>
      <c r="R1579">
        <v>6</v>
      </c>
      <c r="S1579">
        <v>0</v>
      </c>
      <c r="U1579">
        <v>782345</v>
      </c>
      <c r="V1579">
        <v>469407</v>
      </c>
      <c r="W1579">
        <v>312938</v>
      </c>
      <c r="X1579">
        <v>0</v>
      </c>
      <c r="Y1579" t="s">
        <v>48</v>
      </c>
    </row>
    <row r="1580" spans="1:25" x14ac:dyDescent="0.25">
      <c r="A1580">
        <v>1579</v>
      </c>
      <c r="B1580">
        <v>60771</v>
      </c>
      <c r="C1580">
        <v>0</v>
      </c>
      <c r="D1580">
        <v>0</v>
      </c>
      <c r="E1580" t="s">
        <v>1250</v>
      </c>
      <c r="F1580" t="s">
        <v>1251</v>
      </c>
      <c r="G1580">
        <v>1</v>
      </c>
      <c r="H1580" s="6">
        <v>1724918</v>
      </c>
      <c r="I1580" s="7">
        <v>45551</v>
      </c>
      <c r="J1580" s="7">
        <v>45551</v>
      </c>
      <c r="K1580">
        <v>15</v>
      </c>
      <c r="L1580" t="s">
        <v>40</v>
      </c>
      <c r="M1580" t="s">
        <v>9</v>
      </c>
      <c r="N1580" t="s">
        <v>41</v>
      </c>
      <c r="O1580" t="s">
        <v>42</v>
      </c>
      <c r="P1580" t="s">
        <v>43</v>
      </c>
      <c r="Q1580">
        <v>5</v>
      </c>
      <c r="R1580">
        <v>10</v>
      </c>
      <c r="S1580">
        <v>0</v>
      </c>
      <c r="U1580">
        <v>258738</v>
      </c>
      <c r="V1580">
        <v>86246</v>
      </c>
      <c r="W1580">
        <v>172492</v>
      </c>
      <c r="X1580">
        <v>0</v>
      </c>
      <c r="Y1580" t="s">
        <v>44</v>
      </c>
    </row>
    <row r="1581" spans="1:25" x14ac:dyDescent="0.25">
      <c r="A1581">
        <v>1580</v>
      </c>
      <c r="B1581">
        <v>60770</v>
      </c>
      <c r="C1581">
        <v>0</v>
      </c>
      <c r="D1581">
        <v>0</v>
      </c>
      <c r="E1581" t="s">
        <v>1254</v>
      </c>
      <c r="F1581" t="s">
        <v>1255</v>
      </c>
      <c r="G1581">
        <v>1</v>
      </c>
      <c r="H1581" s="6">
        <v>1246793</v>
      </c>
      <c r="I1581" s="7">
        <v>45551</v>
      </c>
      <c r="J1581" s="7">
        <v>45551</v>
      </c>
      <c r="K1581">
        <v>15</v>
      </c>
      <c r="L1581" t="s">
        <v>40</v>
      </c>
      <c r="M1581" t="s">
        <v>9</v>
      </c>
      <c r="N1581" t="s">
        <v>41</v>
      </c>
      <c r="O1581" t="s">
        <v>42</v>
      </c>
      <c r="P1581" t="s">
        <v>43</v>
      </c>
      <c r="Q1581">
        <v>5</v>
      </c>
      <c r="R1581">
        <v>10</v>
      </c>
      <c r="S1581">
        <v>0</v>
      </c>
      <c r="U1581">
        <v>187019</v>
      </c>
      <c r="V1581">
        <v>62340</v>
      </c>
      <c r="W1581">
        <v>124679</v>
      </c>
      <c r="X1581">
        <v>0</v>
      </c>
      <c r="Y1581" t="s">
        <v>44</v>
      </c>
    </row>
    <row r="1582" spans="1:25" x14ac:dyDescent="0.25">
      <c r="A1582">
        <v>1581</v>
      </c>
      <c r="B1582">
        <v>60769</v>
      </c>
      <c r="C1582">
        <v>0</v>
      </c>
      <c r="D1582">
        <v>0</v>
      </c>
      <c r="E1582" t="s">
        <v>1256</v>
      </c>
      <c r="F1582" t="s">
        <v>1257</v>
      </c>
      <c r="G1582">
        <v>1</v>
      </c>
      <c r="H1582" s="6">
        <v>1668596</v>
      </c>
      <c r="I1582" s="7">
        <v>45551</v>
      </c>
      <c r="J1582" s="7">
        <v>45551</v>
      </c>
      <c r="K1582">
        <v>15</v>
      </c>
      <c r="L1582" t="s">
        <v>40</v>
      </c>
      <c r="M1582" t="s">
        <v>9</v>
      </c>
      <c r="N1582" t="s">
        <v>41</v>
      </c>
      <c r="O1582" t="s">
        <v>42</v>
      </c>
      <c r="P1582" t="s">
        <v>43</v>
      </c>
      <c r="Q1582">
        <v>5</v>
      </c>
      <c r="R1582">
        <v>10</v>
      </c>
      <c r="S1582">
        <v>0</v>
      </c>
      <c r="U1582">
        <v>250289</v>
      </c>
      <c r="V1582">
        <v>83430</v>
      </c>
      <c r="W1582">
        <v>166860</v>
      </c>
      <c r="X1582">
        <v>0</v>
      </c>
      <c r="Y1582" t="s">
        <v>44</v>
      </c>
    </row>
    <row r="1583" spans="1:25" x14ac:dyDescent="0.25">
      <c r="A1583">
        <v>1582</v>
      </c>
      <c r="B1583">
        <v>60768</v>
      </c>
      <c r="C1583">
        <v>0</v>
      </c>
      <c r="D1583">
        <v>0</v>
      </c>
      <c r="E1583" t="s">
        <v>1258</v>
      </c>
      <c r="F1583" t="s">
        <v>1259</v>
      </c>
      <c r="G1583">
        <v>1</v>
      </c>
      <c r="H1583" s="6">
        <v>741775</v>
      </c>
      <c r="I1583" s="7">
        <v>45551</v>
      </c>
      <c r="J1583" s="7">
        <v>45551</v>
      </c>
      <c r="K1583">
        <v>15</v>
      </c>
      <c r="L1583" t="s">
        <v>40</v>
      </c>
      <c r="M1583" t="s">
        <v>9</v>
      </c>
      <c r="N1583" t="s">
        <v>41</v>
      </c>
      <c r="O1583" t="s">
        <v>42</v>
      </c>
      <c r="P1583" t="s">
        <v>43</v>
      </c>
      <c r="Q1583">
        <v>5</v>
      </c>
      <c r="R1583">
        <v>10</v>
      </c>
      <c r="S1583">
        <v>0</v>
      </c>
      <c r="U1583">
        <v>111266</v>
      </c>
      <c r="V1583">
        <v>37089</v>
      </c>
      <c r="W1583">
        <v>74178</v>
      </c>
      <c r="X1583">
        <v>0</v>
      </c>
      <c r="Y1583" t="s">
        <v>44</v>
      </c>
    </row>
    <row r="1584" spans="1:25" x14ac:dyDescent="0.25">
      <c r="A1584">
        <v>1583</v>
      </c>
      <c r="B1584">
        <v>60767</v>
      </c>
      <c r="C1584">
        <v>0</v>
      </c>
      <c r="D1584">
        <v>0</v>
      </c>
      <c r="E1584" t="s">
        <v>1260</v>
      </c>
      <c r="F1584" t="s">
        <v>1261</v>
      </c>
      <c r="G1584">
        <v>1</v>
      </c>
      <c r="H1584" s="6">
        <v>1383090</v>
      </c>
      <c r="I1584" s="7">
        <v>45551</v>
      </c>
      <c r="J1584" s="7">
        <v>45551</v>
      </c>
      <c r="K1584">
        <v>15</v>
      </c>
      <c r="L1584" t="s">
        <v>40</v>
      </c>
      <c r="M1584" t="s">
        <v>9</v>
      </c>
      <c r="N1584" t="s">
        <v>41</v>
      </c>
      <c r="O1584" t="s">
        <v>42</v>
      </c>
      <c r="P1584" t="s">
        <v>43</v>
      </c>
      <c r="Q1584">
        <v>5</v>
      </c>
      <c r="R1584">
        <v>10</v>
      </c>
      <c r="S1584">
        <v>0</v>
      </c>
      <c r="U1584">
        <v>207464</v>
      </c>
      <c r="V1584">
        <v>69154</v>
      </c>
      <c r="W1584">
        <v>138309</v>
      </c>
      <c r="X1584">
        <v>0</v>
      </c>
      <c r="Y1584" t="s">
        <v>44</v>
      </c>
    </row>
    <row r="1585" spans="1:25" x14ac:dyDescent="0.25">
      <c r="A1585">
        <v>1584</v>
      </c>
      <c r="B1585">
        <v>60737</v>
      </c>
      <c r="C1585">
        <v>0</v>
      </c>
      <c r="D1585">
        <v>0</v>
      </c>
      <c r="E1585" t="s">
        <v>1351</v>
      </c>
      <c r="F1585" t="s">
        <v>1352</v>
      </c>
      <c r="G1585">
        <v>1</v>
      </c>
      <c r="H1585" s="6">
        <v>14624414</v>
      </c>
      <c r="I1585" s="7">
        <v>45548</v>
      </c>
      <c r="J1585" s="7">
        <v>45548</v>
      </c>
      <c r="K1585">
        <v>15</v>
      </c>
      <c r="L1585" t="s">
        <v>40</v>
      </c>
      <c r="M1585" t="s">
        <v>5</v>
      </c>
      <c r="N1585" t="s">
        <v>41</v>
      </c>
      <c r="O1585" t="s">
        <v>47</v>
      </c>
      <c r="P1585" t="s">
        <v>43</v>
      </c>
      <c r="Q1585">
        <v>10</v>
      </c>
      <c r="R1585">
        <v>5</v>
      </c>
      <c r="S1585">
        <v>0</v>
      </c>
      <c r="U1585">
        <v>2193662</v>
      </c>
      <c r="V1585">
        <v>1462441</v>
      </c>
      <c r="W1585">
        <v>731221</v>
      </c>
      <c r="X1585">
        <v>0</v>
      </c>
      <c r="Y1585" t="s">
        <v>112</v>
      </c>
    </row>
    <row r="1586" spans="1:25" x14ac:dyDescent="0.25">
      <c r="A1586">
        <v>1585</v>
      </c>
      <c r="B1586">
        <v>60845</v>
      </c>
      <c r="C1586">
        <v>0</v>
      </c>
      <c r="D1586">
        <v>0</v>
      </c>
      <c r="E1586" t="s">
        <v>1692</v>
      </c>
      <c r="F1586" t="s">
        <v>1693</v>
      </c>
      <c r="G1586">
        <v>1</v>
      </c>
      <c r="H1586" s="6">
        <v>38165282</v>
      </c>
      <c r="I1586" s="7">
        <v>45548</v>
      </c>
      <c r="J1586" s="7">
        <v>45548</v>
      </c>
      <c r="K1586">
        <v>15</v>
      </c>
      <c r="L1586" t="s">
        <v>40</v>
      </c>
      <c r="M1586" t="s">
        <v>5</v>
      </c>
      <c r="N1586" t="s">
        <v>41</v>
      </c>
      <c r="O1586" t="s">
        <v>54</v>
      </c>
      <c r="P1586" t="s">
        <v>43</v>
      </c>
      <c r="Q1586">
        <v>3.3</v>
      </c>
      <c r="R1586">
        <v>2.5</v>
      </c>
      <c r="S1586">
        <v>9.1999999999999993</v>
      </c>
      <c r="U1586">
        <v>5724792</v>
      </c>
      <c r="V1586">
        <v>1259454</v>
      </c>
      <c r="W1586">
        <v>954132</v>
      </c>
      <c r="X1586">
        <v>3511206</v>
      </c>
      <c r="Y1586" t="s">
        <v>48</v>
      </c>
    </row>
    <row r="1587" spans="1:25" x14ac:dyDescent="0.25">
      <c r="A1587">
        <v>1586</v>
      </c>
      <c r="B1587">
        <v>60764</v>
      </c>
      <c r="C1587">
        <v>0</v>
      </c>
      <c r="D1587">
        <v>0</v>
      </c>
      <c r="E1587" t="s">
        <v>1137</v>
      </c>
      <c r="F1587" t="s">
        <v>1138</v>
      </c>
      <c r="G1587">
        <v>1</v>
      </c>
      <c r="H1587" s="6">
        <v>20738970</v>
      </c>
      <c r="I1587" s="7">
        <v>45548</v>
      </c>
      <c r="J1587" s="7">
        <v>45548</v>
      </c>
      <c r="K1587">
        <v>15</v>
      </c>
      <c r="L1587" t="s">
        <v>40</v>
      </c>
      <c r="M1587" t="s">
        <v>5</v>
      </c>
      <c r="N1587" t="s">
        <v>41</v>
      </c>
      <c r="O1587" t="s">
        <v>54</v>
      </c>
      <c r="P1587" t="s">
        <v>43</v>
      </c>
      <c r="Q1587">
        <v>10</v>
      </c>
      <c r="R1587">
        <v>5</v>
      </c>
      <c r="S1587">
        <v>0</v>
      </c>
      <c r="U1587">
        <v>3110846</v>
      </c>
      <c r="V1587">
        <v>2073897</v>
      </c>
      <c r="W1587">
        <v>1036948</v>
      </c>
      <c r="X1587">
        <v>0</v>
      </c>
      <c r="Y1587" t="s">
        <v>48</v>
      </c>
    </row>
    <row r="1588" spans="1:25" x14ac:dyDescent="0.25">
      <c r="A1588">
        <v>1587</v>
      </c>
      <c r="B1588">
        <v>60759</v>
      </c>
      <c r="C1588">
        <v>0</v>
      </c>
      <c r="D1588">
        <v>0</v>
      </c>
      <c r="E1588" t="s">
        <v>1355</v>
      </c>
      <c r="F1588" t="s">
        <v>1356</v>
      </c>
      <c r="G1588">
        <v>1</v>
      </c>
      <c r="H1588" s="6">
        <v>3537872</v>
      </c>
      <c r="I1588" s="7">
        <v>45548</v>
      </c>
      <c r="J1588" s="7">
        <v>45548</v>
      </c>
      <c r="K1588">
        <v>15</v>
      </c>
      <c r="L1588" t="s">
        <v>40</v>
      </c>
      <c r="M1588" t="s">
        <v>5</v>
      </c>
      <c r="N1588" t="s">
        <v>41</v>
      </c>
      <c r="O1588" t="s">
        <v>57</v>
      </c>
      <c r="P1588" t="s">
        <v>43</v>
      </c>
      <c r="Q1588">
        <v>8</v>
      </c>
      <c r="R1588">
        <v>7</v>
      </c>
      <c r="S1588">
        <v>0</v>
      </c>
      <c r="U1588">
        <v>530681</v>
      </c>
      <c r="V1588">
        <v>283030</v>
      </c>
      <c r="W1588">
        <v>247651</v>
      </c>
      <c r="X1588">
        <v>0</v>
      </c>
      <c r="Y1588" t="s">
        <v>48</v>
      </c>
    </row>
    <row r="1589" spans="1:25" x14ac:dyDescent="0.25">
      <c r="A1589">
        <v>1588</v>
      </c>
      <c r="B1589">
        <v>60765</v>
      </c>
      <c r="C1589">
        <v>0</v>
      </c>
      <c r="D1589">
        <v>0</v>
      </c>
      <c r="E1589" t="s">
        <v>1133</v>
      </c>
      <c r="F1589" t="s">
        <v>1134</v>
      </c>
      <c r="G1589">
        <v>1</v>
      </c>
      <c r="H1589" s="6">
        <v>1131855</v>
      </c>
      <c r="I1589" s="7">
        <v>45548</v>
      </c>
      <c r="J1589" s="7">
        <v>45548</v>
      </c>
      <c r="K1589">
        <v>15</v>
      </c>
      <c r="L1589" t="s">
        <v>40</v>
      </c>
      <c r="M1589" t="s">
        <v>5</v>
      </c>
      <c r="N1589" t="s">
        <v>41</v>
      </c>
      <c r="O1589" t="s">
        <v>54</v>
      </c>
      <c r="P1589" t="s">
        <v>43</v>
      </c>
      <c r="Q1589">
        <v>10</v>
      </c>
      <c r="R1589">
        <v>5</v>
      </c>
      <c r="S1589">
        <v>0</v>
      </c>
      <c r="U1589">
        <v>169778</v>
      </c>
      <c r="V1589">
        <v>113186</v>
      </c>
      <c r="W1589">
        <v>56593</v>
      </c>
      <c r="X1589">
        <v>0</v>
      </c>
      <c r="Y1589" t="s">
        <v>48</v>
      </c>
    </row>
    <row r="1590" spans="1:25" x14ac:dyDescent="0.25">
      <c r="A1590">
        <v>1589</v>
      </c>
      <c r="B1590">
        <v>60748</v>
      </c>
      <c r="C1590">
        <v>0</v>
      </c>
      <c r="D1590">
        <v>0</v>
      </c>
      <c r="E1590" t="s">
        <v>1276</v>
      </c>
      <c r="F1590" t="s">
        <v>1277</v>
      </c>
      <c r="G1590">
        <v>1</v>
      </c>
      <c r="H1590" s="6">
        <v>3474024</v>
      </c>
      <c r="I1590" s="7">
        <v>45548</v>
      </c>
      <c r="J1590" s="7">
        <v>45548</v>
      </c>
      <c r="K1590">
        <v>15</v>
      </c>
      <c r="L1590" t="s">
        <v>40</v>
      </c>
      <c r="M1590" t="s">
        <v>9</v>
      </c>
      <c r="N1590" t="s">
        <v>41</v>
      </c>
      <c r="O1590" t="s">
        <v>42</v>
      </c>
      <c r="P1590" t="s">
        <v>43</v>
      </c>
      <c r="Q1590">
        <v>5</v>
      </c>
      <c r="R1590">
        <v>10</v>
      </c>
      <c r="S1590">
        <v>0</v>
      </c>
      <c r="U1590">
        <v>521104</v>
      </c>
      <c r="V1590">
        <v>173701</v>
      </c>
      <c r="W1590">
        <v>347402</v>
      </c>
      <c r="X1590">
        <v>0</v>
      </c>
      <c r="Y1590" t="s">
        <v>44</v>
      </c>
    </row>
    <row r="1591" spans="1:25" x14ac:dyDescent="0.25">
      <c r="A1591">
        <v>1590</v>
      </c>
      <c r="B1591">
        <v>60745</v>
      </c>
      <c r="C1591">
        <v>0</v>
      </c>
      <c r="D1591">
        <v>0</v>
      </c>
      <c r="E1591" t="s">
        <v>1278</v>
      </c>
      <c r="F1591" t="s">
        <v>1279</v>
      </c>
      <c r="G1591">
        <v>1</v>
      </c>
      <c r="H1591" s="6">
        <v>356706</v>
      </c>
      <c r="I1591" s="7">
        <v>45548</v>
      </c>
      <c r="J1591" s="7">
        <v>45548</v>
      </c>
      <c r="K1591">
        <v>15</v>
      </c>
      <c r="L1591" t="s">
        <v>40</v>
      </c>
      <c r="M1591" t="s">
        <v>9</v>
      </c>
      <c r="N1591" t="s">
        <v>41</v>
      </c>
      <c r="O1591" t="s">
        <v>42</v>
      </c>
      <c r="P1591" t="s">
        <v>43</v>
      </c>
      <c r="Q1591">
        <v>5</v>
      </c>
      <c r="R1591">
        <v>10</v>
      </c>
      <c r="S1591">
        <v>0</v>
      </c>
      <c r="U1591">
        <v>53506</v>
      </c>
      <c r="V1591">
        <v>17835</v>
      </c>
      <c r="W1591">
        <v>35671</v>
      </c>
      <c r="X1591">
        <v>0</v>
      </c>
      <c r="Y1591" t="s">
        <v>44</v>
      </c>
    </row>
    <row r="1592" spans="1:25" x14ac:dyDescent="0.25">
      <c r="A1592">
        <v>1591</v>
      </c>
      <c r="B1592">
        <v>60746</v>
      </c>
      <c r="C1592">
        <v>0</v>
      </c>
      <c r="D1592">
        <v>0</v>
      </c>
      <c r="E1592" t="s">
        <v>1278</v>
      </c>
      <c r="F1592" t="s">
        <v>1279</v>
      </c>
      <c r="G1592">
        <v>1</v>
      </c>
      <c r="H1592" s="6">
        <v>294542</v>
      </c>
      <c r="I1592" s="7">
        <v>45548</v>
      </c>
      <c r="J1592" s="7">
        <v>45548</v>
      </c>
      <c r="K1592">
        <v>15</v>
      </c>
      <c r="L1592" t="s">
        <v>40</v>
      </c>
      <c r="M1592" t="s">
        <v>9</v>
      </c>
      <c r="N1592" t="s">
        <v>41</v>
      </c>
      <c r="O1592" t="s">
        <v>42</v>
      </c>
      <c r="P1592" t="s">
        <v>43</v>
      </c>
      <c r="Q1592">
        <v>5</v>
      </c>
      <c r="R1592">
        <v>10</v>
      </c>
      <c r="S1592">
        <v>0</v>
      </c>
      <c r="U1592">
        <v>44181</v>
      </c>
      <c r="V1592">
        <v>14727</v>
      </c>
      <c r="W1592">
        <v>29454</v>
      </c>
      <c r="X1592">
        <v>0</v>
      </c>
      <c r="Y1592" t="s">
        <v>44</v>
      </c>
    </row>
    <row r="1593" spans="1:25" x14ac:dyDescent="0.25">
      <c r="A1593">
        <v>1592</v>
      </c>
      <c r="B1593">
        <v>60747</v>
      </c>
      <c r="C1593">
        <v>0</v>
      </c>
      <c r="D1593">
        <v>0</v>
      </c>
      <c r="E1593" t="s">
        <v>1278</v>
      </c>
      <c r="F1593" t="s">
        <v>1279</v>
      </c>
      <c r="G1593">
        <v>1</v>
      </c>
      <c r="H1593" s="6">
        <v>387579</v>
      </c>
      <c r="I1593" s="7">
        <v>45548</v>
      </c>
      <c r="J1593" s="7">
        <v>45548</v>
      </c>
      <c r="K1593">
        <v>15</v>
      </c>
      <c r="L1593" t="s">
        <v>40</v>
      </c>
      <c r="M1593" t="s">
        <v>9</v>
      </c>
      <c r="N1593" t="s">
        <v>41</v>
      </c>
      <c r="O1593" t="s">
        <v>42</v>
      </c>
      <c r="P1593" t="s">
        <v>43</v>
      </c>
      <c r="Q1593">
        <v>5</v>
      </c>
      <c r="R1593">
        <v>10</v>
      </c>
      <c r="S1593">
        <v>0</v>
      </c>
      <c r="U1593">
        <v>58137</v>
      </c>
      <c r="V1593">
        <v>19379</v>
      </c>
      <c r="W1593">
        <v>38758</v>
      </c>
      <c r="X1593">
        <v>0</v>
      </c>
      <c r="Y1593" t="s">
        <v>44</v>
      </c>
    </row>
    <row r="1594" spans="1:25" x14ac:dyDescent="0.25">
      <c r="A1594">
        <v>1593</v>
      </c>
      <c r="B1594">
        <v>60738</v>
      </c>
      <c r="C1594">
        <v>0</v>
      </c>
      <c r="D1594">
        <v>0</v>
      </c>
      <c r="E1594" t="s">
        <v>1345</v>
      </c>
      <c r="F1594" t="s">
        <v>1346</v>
      </c>
      <c r="G1594">
        <v>1</v>
      </c>
      <c r="H1594" s="6">
        <v>1246541</v>
      </c>
      <c r="I1594" s="7">
        <v>45548</v>
      </c>
      <c r="J1594" s="7">
        <v>45548</v>
      </c>
      <c r="K1594">
        <v>8</v>
      </c>
      <c r="L1594" t="s">
        <v>40</v>
      </c>
      <c r="M1594" t="s">
        <v>9</v>
      </c>
      <c r="N1594" t="s">
        <v>41</v>
      </c>
      <c r="O1594" t="s">
        <v>42</v>
      </c>
      <c r="P1594" t="s">
        <v>43</v>
      </c>
      <c r="Q1594">
        <v>8</v>
      </c>
      <c r="R1594">
        <v>0</v>
      </c>
      <c r="S1594">
        <v>0</v>
      </c>
      <c r="U1594">
        <v>99723</v>
      </c>
      <c r="V1594">
        <v>99723</v>
      </c>
      <c r="W1594">
        <v>0</v>
      </c>
      <c r="X1594">
        <v>0</v>
      </c>
      <c r="Y1594" t="s">
        <v>109</v>
      </c>
    </row>
    <row r="1595" spans="1:25" x14ac:dyDescent="0.25">
      <c r="A1595">
        <v>1594</v>
      </c>
      <c r="B1595">
        <v>60749</v>
      </c>
      <c r="C1595">
        <v>0</v>
      </c>
      <c r="D1595">
        <v>0</v>
      </c>
      <c r="E1595" t="s">
        <v>1216</v>
      </c>
      <c r="F1595" t="s">
        <v>1217</v>
      </c>
      <c r="G1595">
        <v>1</v>
      </c>
      <c r="H1595" s="6">
        <v>1287496</v>
      </c>
      <c r="I1595" s="7">
        <v>45548</v>
      </c>
      <c r="J1595" s="7">
        <v>45548</v>
      </c>
      <c r="K1595">
        <v>15</v>
      </c>
      <c r="L1595" t="s">
        <v>40</v>
      </c>
      <c r="M1595" t="s">
        <v>9</v>
      </c>
      <c r="N1595" t="s">
        <v>41</v>
      </c>
      <c r="O1595" t="s">
        <v>42</v>
      </c>
      <c r="P1595" t="s">
        <v>43</v>
      </c>
      <c r="Q1595">
        <v>5</v>
      </c>
      <c r="R1595">
        <v>10</v>
      </c>
      <c r="S1595">
        <v>0</v>
      </c>
      <c r="U1595">
        <v>193124</v>
      </c>
      <c r="V1595">
        <v>64375</v>
      </c>
      <c r="W1595">
        <v>128750</v>
      </c>
      <c r="X1595">
        <v>0</v>
      </c>
      <c r="Y1595" t="s">
        <v>112</v>
      </c>
    </row>
    <row r="1596" spans="1:25" x14ac:dyDescent="0.25">
      <c r="A1596">
        <v>1595</v>
      </c>
      <c r="B1596">
        <v>60742</v>
      </c>
      <c r="C1596">
        <v>0</v>
      </c>
      <c r="D1596">
        <v>0</v>
      </c>
      <c r="E1596" t="s">
        <v>1341</v>
      </c>
      <c r="F1596" t="s">
        <v>1342</v>
      </c>
      <c r="G1596">
        <v>1</v>
      </c>
      <c r="I1596" s="7">
        <v>45548</v>
      </c>
      <c r="J1596" s="7">
        <v>45548</v>
      </c>
      <c r="K1596">
        <v>8</v>
      </c>
      <c r="L1596" t="s">
        <v>40</v>
      </c>
      <c r="M1596" t="s">
        <v>9</v>
      </c>
      <c r="N1596" t="s">
        <v>41</v>
      </c>
      <c r="O1596" t="s">
        <v>42</v>
      </c>
      <c r="P1596" t="s">
        <v>43</v>
      </c>
      <c r="Q1596">
        <v>8</v>
      </c>
      <c r="R1596">
        <v>0</v>
      </c>
      <c r="S1596">
        <v>0</v>
      </c>
      <c r="U1596">
        <v>0</v>
      </c>
      <c r="V1596">
        <v>0</v>
      </c>
      <c r="W1596">
        <v>0</v>
      </c>
      <c r="X1596">
        <v>0</v>
      </c>
      <c r="Y1596" t="s">
        <v>109</v>
      </c>
    </row>
    <row r="1597" spans="1:25" x14ac:dyDescent="0.25">
      <c r="A1597">
        <v>1596</v>
      </c>
      <c r="B1597">
        <v>60740</v>
      </c>
      <c r="C1597">
        <v>0</v>
      </c>
      <c r="D1597">
        <v>0</v>
      </c>
      <c r="E1597" t="s">
        <v>1335</v>
      </c>
      <c r="F1597" t="s">
        <v>1336</v>
      </c>
      <c r="G1597">
        <v>1</v>
      </c>
      <c r="H1597" s="6">
        <v>405927</v>
      </c>
      <c r="I1597" s="7">
        <v>45548</v>
      </c>
      <c r="J1597" s="7">
        <v>45548</v>
      </c>
      <c r="K1597">
        <v>15</v>
      </c>
      <c r="L1597" t="s">
        <v>40</v>
      </c>
      <c r="M1597" t="s">
        <v>5</v>
      </c>
      <c r="N1597" t="s">
        <v>41</v>
      </c>
      <c r="O1597" t="s">
        <v>47</v>
      </c>
      <c r="P1597" t="s">
        <v>43</v>
      </c>
      <c r="Q1597">
        <v>10</v>
      </c>
      <c r="R1597">
        <v>5</v>
      </c>
      <c r="S1597">
        <v>0</v>
      </c>
      <c r="U1597">
        <v>60889</v>
      </c>
      <c r="V1597">
        <v>40593</v>
      </c>
      <c r="W1597">
        <v>20296</v>
      </c>
      <c r="X1597">
        <v>0</v>
      </c>
      <c r="Y1597" t="s">
        <v>112</v>
      </c>
    </row>
    <row r="1598" spans="1:25" x14ac:dyDescent="0.25">
      <c r="A1598">
        <v>1597</v>
      </c>
      <c r="B1598">
        <v>60741</v>
      </c>
      <c r="C1598">
        <v>0</v>
      </c>
      <c r="D1598">
        <v>0</v>
      </c>
      <c r="E1598" t="s">
        <v>1337</v>
      </c>
      <c r="F1598" t="s">
        <v>1338</v>
      </c>
      <c r="G1598">
        <v>1</v>
      </c>
      <c r="H1598" s="6">
        <v>59565525</v>
      </c>
      <c r="I1598" s="7">
        <v>45548</v>
      </c>
      <c r="J1598" s="7">
        <v>45548</v>
      </c>
      <c r="K1598">
        <v>15</v>
      </c>
      <c r="L1598" t="s">
        <v>40</v>
      </c>
      <c r="M1598" t="s">
        <v>5</v>
      </c>
      <c r="N1598" t="s">
        <v>41</v>
      </c>
      <c r="O1598" t="s">
        <v>47</v>
      </c>
      <c r="P1598" t="s">
        <v>43</v>
      </c>
      <c r="Q1598">
        <v>10</v>
      </c>
      <c r="R1598">
        <v>5</v>
      </c>
      <c r="S1598">
        <v>0</v>
      </c>
      <c r="U1598">
        <v>8934829</v>
      </c>
      <c r="V1598">
        <v>5956552</v>
      </c>
      <c r="W1598">
        <v>2978276</v>
      </c>
      <c r="X1598">
        <v>0</v>
      </c>
      <c r="Y1598" t="s">
        <v>112</v>
      </c>
    </row>
    <row r="1599" spans="1:25" x14ac:dyDescent="0.25">
      <c r="A1599">
        <v>1598</v>
      </c>
      <c r="B1599">
        <v>60760</v>
      </c>
      <c r="C1599">
        <v>0</v>
      </c>
      <c r="D1599">
        <v>0</v>
      </c>
      <c r="E1599" t="s">
        <v>1694</v>
      </c>
      <c r="F1599" t="s">
        <v>1695</v>
      </c>
      <c r="G1599">
        <v>1</v>
      </c>
      <c r="H1599" s="6">
        <v>5000000</v>
      </c>
      <c r="I1599" s="7">
        <v>45548</v>
      </c>
      <c r="J1599" s="7">
        <v>45548</v>
      </c>
      <c r="K1599">
        <v>7</v>
      </c>
      <c r="L1599" t="s">
        <v>40</v>
      </c>
      <c r="M1599" t="s">
        <v>5</v>
      </c>
      <c r="N1599" t="s">
        <v>41</v>
      </c>
      <c r="O1599" t="s">
        <v>180</v>
      </c>
      <c r="P1599" t="s">
        <v>43</v>
      </c>
      <c r="Q1599">
        <v>7</v>
      </c>
      <c r="R1599">
        <v>0</v>
      </c>
      <c r="S1599">
        <v>0</v>
      </c>
      <c r="U1599">
        <v>350000</v>
      </c>
      <c r="V1599">
        <v>350000</v>
      </c>
      <c r="W1599">
        <v>0</v>
      </c>
      <c r="X1599">
        <v>0</v>
      </c>
      <c r="Y1599" t="s">
        <v>81</v>
      </c>
    </row>
    <row r="1600" spans="1:25" x14ac:dyDescent="0.25">
      <c r="A1600">
        <v>1599</v>
      </c>
      <c r="B1600">
        <v>60761</v>
      </c>
      <c r="C1600">
        <v>0</v>
      </c>
      <c r="D1600">
        <v>0</v>
      </c>
      <c r="E1600" t="s">
        <v>1694</v>
      </c>
      <c r="F1600" t="s">
        <v>1695</v>
      </c>
      <c r="G1600">
        <v>1</v>
      </c>
      <c r="H1600" s="6">
        <v>5000000</v>
      </c>
      <c r="I1600" s="7">
        <v>45548</v>
      </c>
      <c r="J1600" s="7">
        <v>45548</v>
      </c>
      <c r="K1600">
        <v>7</v>
      </c>
      <c r="L1600" t="s">
        <v>40</v>
      </c>
      <c r="M1600" t="s">
        <v>5</v>
      </c>
      <c r="N1600" t="s">
        <v>41</v>
      </c>
      <c r="O1600" t="s">
        <v>180</v>
      </c>
      <c r="P1600" t="s">
        <v>43</v>
      </c>
      <c r="Q1600">
        <v>7</v>
      </c>
      <c r="R1600">
        <v>0</v>
      </c>
      <c r="S1600">
        <v>0</v>
      </c>
      <c r="U1600">
        <v>350000</v>
      </c>
      <c r="V1600">
        <v>350000</v>
      </c>
      <c r="W1600">
        <v>0</v>
      </c>
      <c r="X1600">
        <v>0</v>
      </c>
      <c r="Y1600" t="s">
        <v>81</v>
      </c>
    </row>
    <row r="1601" spans="1:25" x14ac:dyDescent="0.25">
      <c r="A1601">
        <v>1600</v>
      </c>
      <c r="B1601">
        <v>60682</v>
      </c>
      <c r="C1601">
        <v>0</v>
      </c>
      <c r="D1601">
        <v>0</v>
      </c>
      <c r="E1601" t="s">
        <v>345</v>
      </c>
      <c r="F1601" t="s">
        <v>346</v>
      </c>
      <c r="G1601">
        <v>1</v>
      </c>
      <c r="H1601" s="6">
        <v>1900000</v>
      </c>
      <c r="I1601" s="7">
        <v>45548</v>
      </c>
      <c r="J1601" s="7">
        <v>45548</v>
      </c>
      <c r="K1601">
        <v>8</v>
      </c>
      <c r="L1601" t="s">
        <v>40</v>
      </c>
      <c r="M1601" t="s">
        <v>8</v>
      </c>
      <c r="N1601" t="s">
        <v>41</v>
      </c>
      <c r="O1601" t="s">
        <v>347</v>
      </c>
      <c r="P1601" t="s">
        <v>43</v>
      </c>
      <c r="Q1601">
        <v>8</v>
      </c>
      <c r="R1601">
        <v>0</v>
      </c>
      <c r="S1601">
        <v>0</v>
      </c>
      <c r="U1601">
        <v>152000</v>
      </c>
      <c r="V1601">
        <v>152000</v>
      </c>
      <c r="W1601">
        <v>0</v>
      </c>
      <c r="X1601">
        <v>0</v>
      </c>
      <c r="Y1601" t="s">
        <v>109</v>
      </c>
    </row>
    <row r="1602" spans="1:25" x14ac:dyDescent="0.25">
      <c r="A1602">
        <v>1601</v>
      </c>
      <c r="B1602">
        <v>60736</v>
      </c>
      <c r="C1602">
        <v>0</v>
      </c>
      <c r="D1602">
        <v>0</v>
      </c>
      <c r="E1602" t="s">
        <v>1240</v>
      </c>
      <c r="F1602" t="s">
        <v>1241</v>
      </c>
      <c r="G1602">
        <v>1</v>
      </c>
      <c r="H1602" s="6">
        <v>6277480</v>
      </c>
      <c r="I1602" s="7">
        <v>45548</v>
      </c>
      <c r="J1602" s="7">
        <v>45548</v>
      </c>
      <c r="K1602">
        <v>7</v>
      </c>
      <c r="L1602" t="s">
        <v>40</v>
      </c>
      <c r="M1602" t="s">
        <v>1</v>
      </c>
      <c r="N1602" t="s">
        <v>41</v>
      </c>
      <c r="O1602" t="s">
        <v>87</v>
      </c>
      <c r="P1602" t="s">
        <v>43</v>
      </c>
      <c r="Q1602">
        <v>7</v>
      </c>
      <c r="R1602">
        <v>0</v>
      </c>
      <c r="S1602">
        <v>0</v>
      </c>
      <c r="U1602">
        <v>439424</v>
      </c>
      <c r="V1602">
        <v>439424</v>
      </c>
      <c r="W1602">
        <v>0</v>
      </c>
      <c r="X1602">
        <v>0</v>
      </c>
      <c r="Y1602" t="s">
        <v>390</v>
      </c>
    </row>
    <row r="1603" spans="1:25" x14ac:dyDescent="0.25">
      <c r="A1603">
        <v>1602</v>
      </c>
      <c r="B1603">
        <v>60739</v>
      </c>
      <c r="C1603">
        <v>0</v>
      </c>
      <c r="D1603">
        <v>0</v>
      </c>
      <c r="E1603" t="s">
        <v>1343</v>
      </c>
      <c r="F1603" t="s">
        <v>1344</v>
      </c>
      <c r="G1603">
        <v>1</v>
      </c>
      <c r="H1603" s="6">
        <v>1061294</v>
      </c>
      <c r="I1603" s="7">
        <v>45548</v>
      </c>
      <c r="J1603" s="7">
        <v>45548</v>
      </c>
      <c r="K1603">
        <v>8</v>
      </c>
      <c r="L1603" t="s">
        <v>40</v>
      </c>
      <c r="M1603" t="s">
        <v>9</v>
      </c>
      <c r="N1603" t="s">
        <v>41</v>
      </c>
      <c r="O1603" t="s">
        <v>42</v>
      </c>
      <c r="P1603" t="s">
        <v>43</v>
      </c>
      <c r="Q1603">
        <v>8</v>
      </c>
      <c r="R1603">
        <v>0</v>
      </c>
      <c r="S1603">
        <v>0</v>
      </c>
      <c r="U1603">
        <v>84904</v>
      </c>
      <c r="V1603">
        <v>84904</v>
      </c>
      <c r="W1603">
        <v>0</v>
      </c>
      <c r="X1603">
        <v>0</v>
      </c>
      <c r="Y1603" t="s">
        <v>109</v>
      </c>
    </row>
    <row r="1604" spans="1:25" x14ac:dyDescent="0.25">
      <c r="A1604">
        <v>1603</v>
      </c>
      <c r="B1604">
        <v>60758</v>
      </c>
      <c r="C1604">
        <v>0</v>
      </c>
      <c r="D1604">
        <v>0</v>
      </c>
      <c r="E1604" t="s">
        <v>1232</v>
      </c>
      <c r="F1604" t="s">
        <v>1233</v>
      </c>
      <c r="G1604">
        <v>1</v>
      </c>
      <c r="H1604" s="6">
        <v>98235466</v>
      </c>
      <c r="I1604" s="7">
        <v>45548</v>
      </c>
      <c r="J1604" s="7">
        <v>45548</v>
      </c>
      <c r="K1604">
        <v>15</v>
      </c>
      <c r="L1604" t="s">
        <v>40</v>
      </c>
      <c r="M1604" t="s">
        <v>5</v>
      </c>
      <c r="N1604" t="s">
        <v>41</v>
      </c>
      <c r="O1604" t="s">
        <v>54</v>
      </c>
      <c r="P1604" t="s">
        <v>43</v>
      </c>
      <c r="Q1604">
        <v>3.7</v>
      </c>
      <c r="R1604">
        <v>11.3</v>
      </c>
      <c r="S1604">
        <v>0</v>
      </c>
      <c r="U1604">
        <v>14735320</v>
      </c>
      <c r="V1604">
        <v>3634712</v>
      </c>
      <c r="W1604">
        <v>11100608</v>
      </c>
      <c r="X1604">
        <v>0</v>
      </c>
      <c r="Y1604" t="s">
        <v>67</v>
      </c>
    </row>
    <row r="1605" spans="1:25" x14ac:dyDescent="0.25">
      <c r="A1605">
        <v>1604</v>
      </c>
      <c r="B1605">
        <v>60639</v>
      </c>
      <c r="C1605">
        <v>0</v>
      </c>
      <c r="D1605">
        <v>0</v>
      </c>
      <c r="E1605" t="s">
        <v>1422</v>
      </c>
      <c r="F1605" t="s">
        <v>1423</v>
      </c>
      <c r="G1605">
        <v>1</v>
      </c>
      <c r="H1605" s="6">
        <v>2713183</v>
      </c>
      <c r="I1605" s="7">
        <v>45548</v>
      </c>
      <c r="J1605" s="7">
        <v>45548</v>
      </c>
      <c r="K1605">
        <v>7</v>
      </c>
      <c r="L1605" t="s">
        <v>40</v>
      </c>
      <c r="M1605" t="s">
        <v>5</v>
      </c>
      <c r="N1605" t="s">
        <v>41</v>
      </c>
      <c r="O1605" t="s">
        <v>47</v>
      </c>
      <c r="P1605" t="s">
        <v>43</v>
      </c>
      <c r="Q1605">
        <v>7</v>
      </c>
      <c r="R1605">
        <v>0</v>
      </c>
      <c r="S1605">
        <v>0</v>
      </c>
      <c r="U1605">
        <v>189923</v>
      </c>
      <c r="V1605">
        <v>189923</v>
      </c>
      <c r="W1605">
        <v>0</v>
      </c>
      <c r="X1605">
        <v>0</v>
      </c>
      <c r="Y1605" t="s">
        <v>81</v>
      </c>
    </row>
    <row r="1606" spans="1:25" x14ac:dyDescent="0.25">
      <c r="A1606">
        <v>1605</v>
      </c>
      <c r="B1606">
        <v>60752</v>
      </c>
      <c r="C1606">
        <v>0</v>
      </c>
      <c r="D1606">
        <v>0</v>
      </c>
      <c r="E1606" t="s">
        <v>1190</v>
      </c>
      <c r="F1606" t="s">
        <v>1191</v>
      </c>
      <c r="G1606">
        <v>1</v>
      </c>
      <c r="H1606" s="6">
        <v>70350</v>
      </c>
      <c r="I1606" s="7">
        <v>45548</v>
      </c>
      <c r="J1606" s="7">
        <v>45548</v>
      </c>
      <c r="K1606">
        <v>15</v>
      </c>
      <c r="L1606" t="s">
        <v>40</v>
      </c>
      <c r="M1606" t="s">
        <v>9</v>
      </c>
      <c r="N1606" t="s">
        <v>41</v>
      </c>
      <c r="O1606" t="s">
        <v>42</v>
      </c>
      <c r="P1606" t="s">
        <v>43</v>
      </c>
      <c r="Q1606">
        <v>5</v>
      </c>
      <c r="R1606">
        <v>10</v>
      </c>
      <c r="S1606">
        <v>0</v>
      </c>
      <c r="U1606">
        <v>10553</v>
      </c>
      <c r="V1606">
        <v>3518</v>
      </c>
      <c r="W1606">
        <v>7035</v>
      </c>
      <c r="X1606">
        <v>0</v>
      </c>
      <c r="Y1606" t="s">
        <v>44</v>
      </c>
    </row>
    <row r="1607" spans="1:25" x14ac:dyDescent="0.25">
      <c r="A1607">
        <v>1606</v>
      </c>
      <c r="B1607">
        <v>60753</v>
      </c>
      <c r="C1607">
        <v>0</v>
      </c>
      <c r="D1607">
        <v>0</v>
      </c>
      <c r="E1607" t="s">
        <v>1190</v>
      </c>
      <c r="F1607" t="s">
        <v>1191</v>
      </c>
      <c r="G1607">
        <v>1</v>
      </c>
      <c r="H1607" s="6">
        <v>47423</v>
      </c>
      <c r="I1607" s="7">
        <v>45548</v>
      </c>
      <c r="J1607" s="7">
        <v>45548</v>
      </c>
      <c r="K1607">
        <v>15</v>
      </c>
      <c r="L1607" t="s">
        <v>40</v>
      </c>
      <c r="M1607" t="s">
        <v>9</v>
      </c>
      <c r="N1607" t="s">
        <v>41</v>
      </c>
      <c r="O1607" t="s">
        <v>42</v>
      </c>
      <c r="P1607" t="s">
        <v>43</v>
      </c>
      <c r="Q1607">
        <v>5</v>
      </c>
      <c r="R1607">
        <v>10</v>
      </c>
      <c r="S1607">
        <v>0</v>
      </c>
      <c r="U1607">
        <v>7113</v>
      </c>
      <c r="V1607">
        <v>2371</v>
      </c>
      <c r="W1607">
        <v>4742</v>
      </c>
      <c r="X1607">
        <v>0</v>
      </c>
      <c r="Y1607" t="s">
        <v>44</v>
      </c>
    </row>
    <row r="1608" spans="1:25" x14ac:dyDescent="0.25">
      <c r="A1608">
        <v>1607</v>
      </c>
      <c r="B1608">
        <v>60754</v>
      </c>
      <c r="C1608">
        <v>0</v>
      </c>
      <c r="D1608">
        <v>0</v>
      </c>
      <c r="E1608" t="s">
        <v>1190</v>
      </c>
      <c r="F1608" t="s">
        <v>1191</v>
      </c>
      <c r="G1608">
        <v>1</v>
      </c>
      <c r="H1608" s="6">
        <v>112330</v>
      </c>
      <c r="I1608" s="7">
        <v>45548</v>
      </c>
      <c r="J1608" s="7">
        <v>45548</v>
      </c>
      <c r="K1608">
        <v>15</v>
      </c>
      <c r="L1608" t="s">
        <v>40</v>
      </c>
      <c r="M1608" t="s">
        <v>9</v>
      </c>
      <c r="N1608" t="s">
        <v>41</v>
      </c>
      <c r="O1608" t="s">
        <v>42</v>
      </c>
      <c r="P1608" t="s">
        <v>43</v>
      </c>
      <c r="Q1608">
        <v>5</v>
      </c>
      <c r="R1608">
        <v>10</v>
      </c>
      <c r="S1608">
        <v>0</v>
      </c>
      <c r="U1608">
        <v>16850</v>
      </c>
      <c r="V1608">
        <v>5616</v>
      </c>
      <c r="W1608">
        <v>11233</v>
      </c>
      <c r="X1608">
        <v>0</v>
      </c>
      <c r="Y1608" t="s">
        <v>44</v>
      </c>
    </row>
    <row r="1609" spans="1:25" x14ac:dyDescent="0.25">
      <c r="A1609">
        <v>1608</v>
      </c>
      <c r="B1609">
        <v>60755</v>
      </c>
      <c r="C1609">
        <v>0</v>
      </c>
      <c r="D1609">
        <v>0</v>
      </c>
      <c r="E1609" t="s">
        <v>1188</v>
      </c>
      <c r="F1609" t="s">
        <v>1189</v>
      </c>
      <c r="G1609">
        <v>1</v>
      </c>
      <c r="H1609" s="6">
        <v>232663</v>
      </c>
      <c r="I1609" s="7">
        <v>45548</v>
      </c>
      <c r="J1609" s="7">
        <v>45548</v>
      </c>
      <c r="K1609">
        <v>15</v>
      </c>
      <c r="L1609" t="s">
        <v>40</v>
      </c>
      <c r="M1609" t="s">
        <v>9</v>
      </c>
      <c r="N1609" t="s">
        <v>41</v>
      </c>
      <c r="O1609" t="s">
        <v>42</v>
      </c>
      <c r="P1609" t="s">
        <v>43</v>
      </c>
      <c r="Q1609">
        <v>5</v>
      </c>
      <c r="R1609">
        <v>10</v>
      </c>
      <c r="S1609">
        <v>0</v>
      </c>
      <c r="U1609">
        <v>34899</v>
      </c>
      <c r="V1609">
        <v>11633</v>
      </c>
      <c r="W1609">
        <v>23266</v>
      </c>
      <c r="X1609">
        <v>0</v>
      </c>
      <c r="Y1609" t="s">
        <v>44</v>
      </c>
    </row>
    <row r="1610" spans="1:25" x14ac:dyDescent="0.25">
      <c r="A1610">
        <v>1609</v>
      </c>
      <c r="B1610">
        <v>60756</v>
      </c>
      <c r="C1610">
        <v>0</v>
      </c>
      <c r="D1610">
        <v>0</v>
      </c>
      <c r="E1610" t="s">
        <v>1188</v>
      </c>
      <c r="F1610" t="s">
        <v>1189</v>
      </c>
      <c r="G1610">
        <v>1</v>
      </c>
      <c r="H1610" s="6">
        <v>415226</v>
      </c>
      <c r="I1610" s="7">
        <v>45548</v>
      </c>
      <c r="J1610" s="7">
        <v>45548</v>
      </c>
      <c r="K1610">
        <v>15</v>
      </c>
      <c r="L1610" t="s">
        <v>40</v>
      </c>
      <c r="M1610" t="s">
        <v>9</v>
      </c>
      <c r="N1610" t="s">
        <v>41</v>
      </c>
      <c r="O1610" t="s">
        <v>42</v>
      </c>
      <c r="P1610" t="s">
        <v>43</v>
      </c>
      <c r="Q1610">
        <v>5</v>
      </c>
      <c r="R1610">
        <v>10</v>
      </c>
      <c r="S1610">
        <v>0</v>
      </c>
      <c r="U1610">
        <v>62284</v>
      </c>
      <c r="V1610">
        <v>20761</v>
      </c>
      <c r="W1610">
        <v>41523</v>
      </c>
      <c r="X1610">
        <v>0</v>
      </c>
      <c r="Y1610" t="s">
        <v>44</v>
      </c>
    </row>
    <row r="1611" spans="1:25" x14ac:dyDescent="0.25">
      <c r="A1611">
        <v>1610</v>
      </c>
      <c r="B1611">
        <v>60757</v>
      </c>
      <c r="C1611">
        <v>0</v>
      </c>
      <c r="D1611">
        <v>0</v>
      </c>
      <c r="E1611" t="s">
        <v>1188</v>
      </c>
      <c r="F1611" t="s">
        <v>1189</v>
      </c>
      <c r="G1611">
        <v>1</v>
      </c>
      <c r="H1611" s="6">
        <v>569577</v>
      </c>
      <c r="I1611" s="7">
        <v>45548</v>
      </c>
      <c r="J1611" s="7">
        <v>45548</v>
      </c>
      <c r="K1611">
        <v>15</v>
      </c>
      <c r="L1611" t="s">
        <v>40</v>
      </c>
      <c r="M1611" t="s">
        <v>9</v>
      </c>
      <c r="N1611" t="s">
        <v>41</v>
      </c>
      <c r="O1611" t="s">
        <v>42</v>
      </c>
      <c r="P1611" t="s">
        <v>43</v>
      </c>
      <c r="Q1611">
        <v>5</v>
      </c>
      <c r="R1611">
        <v>10</v>
      </c>
      <c r="S1611">
        <v>0</v>
      </c>
      <c r="U1611">
        <v>85437</v>
      </c>
      <c r="V1611">
        <v>28479</v>
      </c>
      <c r="W1611">
        <v>56958</v>
      </c>
      <c r="X1611">
        <v>0</v>
      </c>
      <c r="Y1611" t="s">
        <v>44</v>
      </c>
    </row>
    <row r="1612" spans="1:25" x14ac:dyDescent="0.25">
      <c r="A1612">
        <v>1611</v>
      </c>
      <c r="B1612">
        <v>60751</v>
      </c>
      <c r="C1612">
        <v>0</v>
      </c>
      <c r="D1612">
        <v>0</v>
      </c>
      <c r="E1612" t="s">
        <v>1175</v>
      </c>
      <c r="F1612" t="s">
        <v>1176</v>
      </c>
      <c r="G1612">
        <v>1</v>
      </c>
      <c r="H1612" s="6">
        <v>109289</v>
      </c>
      <c r="I1612" s="7">
        <v>45548</v>
      </c>
      <c r="J1612" s="7">
        <v>45548</v>
      </c>
      <c r="K1612">
        <v>15</v>
      </c>
      <c r="L1612" t="s">
        <v>40</v>
      </c>
      <c r="M1612" t="s">
        <v>9</v>
      </c>
      <c r="N1612" t="s">
        <v>41</v>
      </c>
      <c r="O1612" t="s">
        <v>42</v>
      </c>
      <c r="P1612" t="s">
        <v>43</v>
      </c>
      <c r="Q1612">
        <v>5</v>
      </c>
      <c r="R1612">
        <v>10</v>
      </c>
      <c r="S1612">
        <v>0</v>
      </c>
      <c r="U1612">
        <v>16393</v>
      </c>
      <c r="V1612">
        <v>5464</v>
      </c>
      <c r="W1612">
        <v>10929</v>
      </c>
      <c r="X1612">
        <v>0</v>
      </c>
      <c r="Y1612" t="s">
        <v>44</v>
      </c>
    </row>
    <row r="1613" spans="1:25" x14ac:dyDescent="0.25">
      <c r="A1613">
        <v>1612</v>
      </c>
      <c r="B1613">
        <v>60744</v>
      </c>
      <c r="C1613">
        <v>0</v>
      </c>
      <c r="D1613">
        <v>0</v>
      </c>
      <c r="E1613" t="s">
        <v>1315</v>
      </c>
      <c r="F1613" t="s">
        <v>1316</v>
      </c>
      <c r="G1613">
        <v>1</v>
      </c>
      <c r="H1613" s="6">
        <v>448609</v>
      </c>
      <c r="I1613" s="7">
        <v>45548</v>
      </c>
      <c r="J1613" s="7">
        <v>45548</v>
      </c>
      <c r="K1613">
        <v>15</v>
      </c>
      <c r="L1613" t="s">
        <v>40</v>
      </c>
      <c r="M1613" t="s">
        <v>5</v>
      </c>
      <c r="N1613" t="s">
        <v>41</v>
      </c>
      <c r="O1613" t="s">
        <v>47</v>
      </c>
      <c r="P1613" t="s">
        <v>43</v>
      </c>
      <c r="Q1613">
        <v>10</v>
      </c>
      <c r="R1613">
        <v>5</v>
      </c>
      <c r="S1613">
        <v>0</v>
      </c>
      <c r="U1613">
        <v>67291</v>
      </c>
      <c r="V1613">
        <v>44861</v>
      </c>
      <c r="W1613">
        <v>22430</v>
      </c>
      <c r="X1613">
        <v>0</v>
      </c>
      <c r="Y1613" t="s">
        <v>112</v>
      </c>
    </row>
    <row r="1614" spans="1:25" x14ac:dyDescent="0.25">
      <c r="A1614">
        <v>1613</v>
      </c>
      <c r="B1614">
        <v>60844</v>
      </c>
      <c r="C1614">
        <v>0</v>
      </c>
      <c r="D1614">
        <v>0</v>
      </c>
      <c r="E1614" t="s">
        <v>1532</v>
      </c>
      <c r="F1614" t="s">
        <v>1533</v>
      </c>
      <c r="G1614">
        <v>1</v>
      </c>
      <c r="H1614" s="6">
        <v>32743810</v>
      </c>
      <c r="I1614" s="7">
        <v>45548</v>
      </c>
      <c r="J1614" s="7">
        <v>45548</v>
      </c>
      <c r="K1614">
        <v>15</v>
      </c>
      <c r="L1614" t="s">
        <v>40</v>
      </c>
      <c r="M1614" t="s">
        <v>5</v>
      </c>
      <c r="N1614" t="s">
        <v>41</v>
      </c>
      <c r="O1614" t="s">
        <v>54</v>
      </c>
      <c r="P1614" t="s">
        <v>43</v>
      </c>
      <c r="Q1614">
        <v>3.3</v>
      </c>
      <c r="R1614">
        <v>2.5</v>
      </c>
      <c r="S1614">
        <v>9.1999999999999993</v>
      </c>
      <c r="U1614">
        <v>4911572</v>
      </c>
      <c r="V1614">
        <v>1080546</v>
      </c>
      <c r="W1614">
        <v>818595</v>
      </c>
      <c r="X1614">
        <v>3012431</v>
      </c>
      <c r="Y1614" t="s">
        <v>48</v>
      </c>
    </row>
    <row r="1615" spans="1:25" x14ac:dyDescent="0.25">
      <c r="A1615">
        <v>1614</v>
      </c>
      <c r="B1615">
        <v>60762</v>
      </c>
      <c r="C1615">
        <v>0</v>
      </c>
      <c r="D1615">
        <v>0</v>
      </c>
      <c r="E1615" t="s">
        <v>1554</v>
      </c>
      <c r="F1615" t="s">
        <v>1555</v>
      </c>
      <c r="G1615">
        <v>1</v>
      </c>
      <c r="H1615" s="6">
        <v>4000000</v>
      </c>
      <c r="I1615" s="7">
        <v>45548</v>
      </c>
      <c r="J1615" s="7">
        <v>45548</v>
      </c>
      <c r="K1615">
        <v>8</v>
      </c>
      <c r="L1615" t="s">
        <v>40</v>
      </c>
      <c r="M1615" t="s">
        <v>5</v>
      </c>
      <c r="N1615" t="s">
        <v>41</v>
      </c>
      <c r="O1615" t="s">
        <v>57</v>
      </c>
      <c r="P1615" t="s">
        <v>43</v>
      </c>
      <c r="Q1615">
        <v>8</v>
      </c>
      <c r="R1615">
        <v>0</v>
      </c>
      <c r="S1615">
        <v>0</v>
      </c>
      <c r="U1615">
        <v>320000</v>
      </c>
      <c r="V1615">
        <v>320000</v>
      </c>
      <c r="W1615">
        <v>0</v>
      </c>
      <c r="X1615">
        <v>0</v>
      </c>
      <c r="Y1615" t="s">
        <v>48</v>
      </c>
    </row>
    <row r="1616" spans="1:25" x14ac:dyDescent="0.25">
      <c r="A1616">
        <v>1615</v>
      </c>
      <c r="B1616">
        <v>60841</v>
      </c>
      <c r="C1616">
        <v>0</v>
      </c>
      <c r="D1616">
        <v>0</v>
      </c>
      <c r="E1616" t="s">
        <v>1614</v>
      </c>
      <c r="F1616" t="s">
        <v>1615</v>
      </c>
      <c r="G1616">
        <v>1</v>
      </c>
      <c r="H1616" s="6">
        <v>35000000</v>
      </c>
      <c r="I1616" s="7">
        <v>45548</v>
      </c>
      <c r="J1616" s="7">
        <v>45548</v>
      </c>
      <c r="K1616">
        <v>15</v>
      </c>
      <c r="L1616" t="s">
        <v>40</v>
      </c>
      <c r="M1616" t="s">
        <v>5</v>
      </c>
      <c r="N1616" t="s">
        <v>41</v>
      </c>
      <c r="O1616" t="s">
        <v>54</v>
      </c>
      <c r="P1616" t="s">
        <v>43</v>
      </c>
      <c r="Q1616">
        <v>3</v>
      </c>
      <c r="R1616">
        <v>12</v>
      </c>
      <c r="S1616">
        <v>0</v>
      </c>
      <c r="U1616">
        <v>5250000</v>
      </c>
      <c r="V1616">
        <v>1050000</v>
      </c>
      <c r="W1616">
        <v>4200000</v>
      </c>
      <c r="X1616">
        <v>0</v>
      </c>
      <c r="Y1616" t="s">
        <v>72</v>
      </c>
    </row>
    <row r="1617" spans="1:25" x14ac:dyDescent="0.25">
      <c r="A1617">
        <v>1616</v>
      </c>
      <c r="B1617">
        <v>60763</v>
      </c>
      <c r="C1617">
        <v>0</v>
      </c>
      <c r="D1617">
        <v>0</v>
      </c>
      <c r="E1617" t="s">
        <v>1204</v>
      </c>
      <c r="F1617" t="s">
        <v>1205</v>
      </c>
      <c r="G1617">
        <v>1</v>
      </c>
      <c r="H1617" s="6">
        <v>238307</v>
      </c>
      <c r="I1617" s="7">
        <v>45548</v>
      </c>
      <c r="J1617" s="7">
        <v>45548</v>
      </c>
      <c r="K1617">
        <v>15</v>
      </c>
      <c r="L1617" t="s">
        <v>40</v>
      </c>
      <c r="M1617" t="s">
        <v>5</v>
      </c>
      <c r="N1617" t="s">
        <v>41</v>
      </c>
      <c r="O1617" t="s">
        <v>54</v>
      </c>
      <c r="P1617" t="s">
        <v>43</v>
      </c>
      <c r="Q1617">
        <v>10</v>
      </c>
      <c r="R1617">
        <v>5</v>
      </c>
      <c r="S1617">
        <v>0</v>
      </c>
      <c r="U1617">
        <v>35746</v>
      </c>
      <c r="V1617">
        <v>23831</v>
      </c>
      <c r="W1617">
        <v>11915</v>
      </c>
      <c r="X1617">
        <v>0</v>
      </c>
      <c r="Y1617" t="s">
        <v>48</v>
      </c>
    </row>
    <row r="1618" spans="1:25" x14ac:dyDescent="0.25">
      <c r="A1618">
        <v>1617</v>
      </c>
      <c r="B1618">
        <v>60766</v>
      </c>
      <c r="C1618">
        <v>0</v>
      </c>
      <c r="D1618">
        <v>0</v>
      </c>
      <c r="E1618" t="s">
        <v>199</v>
      </c>
      <c r="F1618" t="s">
        <v>200</v>
      </c>
      <c r="G1618">
        <v>1</v>
      </c>
      <c r="H1618" s="6">
        <v>18595967</v>
      </c>
      <c r="I1618" s="7">
        <v>45548</v>
      </c>
      <c r="J1618" s="7">
        <v>45548</v>
      </c>
      <c r="K1618">
        <v>15</v>
      </c>
      <c r="L1618" t="s">
        <v>40</v>
      </c>
      <c r="M1618" t="s">
        <v>5</v>
      </c>
      <c r="N1618" t="s">
        <v>41</v>
      </c>
      <c r="O1618" t="s">
        <v>77</v>
      </c>
      <c r="P1618" t="s">
        <v>43</v>
      </c>
      <c r="Q1618">
        <v>6</v>
      </c>
      <c r="R1618">
        <v>9</v>
      </c>
      <c r="S1618">
        <v>0</v>
      </c>
      <c r="U1618">
        <v>2789395</v>
      </c>
      <c r="V1618">
        <v>1115758</v>
      </c>
      <c r="W1618">
        <v>1673637</v>
      </c>
      <c r="X1618">
        <v>0</v>
      </c>
      <c r="Y1618" t="s">
        <v>94</v>
      </c>
    </row>
    <row r="1619" spans="1:25" x14ac:dyDescent="0.25">
      <c r="A1619">
        <v>1618</v>
      </c>
      <c r="B1619">
        <v>60743</v>
      </c>
      <c r="C1619">
        <v>0</v>
      </c>
      <c r="D1619">
        <v>0</v>
      </c>
      <c r="E1619" t="s">
        <v>1331</v>
      </c>
      <c r="F1619" t="s">
        <v>1332</v>
      </c>
      <c r="G1619">
        <v>1</v>
      </c>
      <c r="H1619" s="6">
        <v>1063261</v>
      </c>
      <c r="I1619" s="7">
        <v>45548</v>
      </c>
      <c r="J1619" s="7">
        <v>45548</v>
      </c>
      <c r="K1619">
        <v>8</v>
      </c>
      <c r="L1619" t="s">
        <v>40</v>
      </c>
      <c r="M1619" t="s">
        <v>9</v>
      </c>
      <c r="N1619" t="s">
        <v>41</v>
      </c>
      <c r="O1619" t="s">
        <v>42</v>
      </c>
      <c r="P1619" t="s">
        <v>43</v>
      </c>
      <c r="Q1619">
        <v>8</v>
      </c>
      <c r="R1619">
        <v>0</v>
      </c>
      <c r="S1619">
        <v>0</v>
      </c>
      <c r="U1619">
        <v>85061</v>
      </c>
      <c r="V1619">
        <v>85061</v>
      </c>
      <c r="W1619">
        <v>0</v>
      </c>
      <c r="X1619">
        <v>0</v>
      </c>
      <c r="Y1619" t="s">
        <v>109</v>
      </c>
    </row>
    <row r="1620" spans="1:25" x14ac:dyDescent="0.25">
      <c r="A1620">
        <v>1619</v>
      </c>
      <c r="B1620">
        <v>60750</v>
      </c>
      <c r="C1620">
        <v>0</v>
      </c>
      <c r="D1620">
        <v>0</v>
      </c>
      <c r="E1620" t="s">
        <v>1196</v>
      </c>
      <c r="F1620" t="s">
        <v>1197</v>
      </c>
      <c r="G1620">
        <v>1</v>
      </c>
      <c r="H1620" s="6">
        <v>5902599</v>
      </c>
      <c r="I1620" s="7">
        <v>45548</v>
      </c>
      <c r="J1620" s="7">
        <v>45548</v>
      </c>
      <c r="K1620">
        <v>15</v>
      </c>
      <c r="L1620" t="s">
        <v>40</v>
      </c>
      <c r="M1620" t="s">
        <v>9</v>
      </c>
      <c r="N1620" t="s">
        <v>41</v>
      </c>
      <c r="O1620" t="s">
        <v>42</v>
      </c>
      <c r="P1620" t="s">
        <v>43</v>
      </c>
      <c r="Q1620">
        <v>5</v>
      </c>
      <c r="R1620">
        <v>10</v>
      </c>
      <c r="S1620">
        <v>0</v>
      </c>
      <c r="U1620">
        <v>885390</v>
      </c>
      <c r="V1620">
        <v>295130</v>
      </c>
      <c r="W1620">
        <v>590260</v>
      </c>
      <c r="X1620">
        <v>0</v>
      </c>
      <c r="Y1620" t="s">
        <v>112</v>
      </c>
    </row>
    <row r="1621" spans="1:25" x14ac:dyDescent="0.25">
      <c r="A1621">
        <v>1620</v>
      </c>
      <c r="B1621">
        <v>58601</v>
      </c>
      <c r="C1621">
        <v>0</v>
      </c>
      <c r="D1621">
        <v>0</v>
      </c>
      <c r="E1621" t="s">
        <v>1530</v>
      </c>
      <c r="F1621" t="s">
        <v>1531</v>
      </c>
      <c r="G1621">
        <v>1</v>
      </c>
      <c r="H1621" s="6">
        <v>23209301</v>
      </c>
      <c r="I1621" s="7">
        <v>45547</v>
      </c>
      <c r="J1621" s="7">
        <v>45547</v>
      </c>
      <c r="K1621">
        <v>15</v>
      </c>
      <c r="L1621" t="s">
        <v>40</v>
      </c>
      <c r="M1621" t="s">
        <v>5</v>
      </c>
      <c r="N1621" t="s">
        <v>41</v>
      </c>
      <c r="O1621" t="s">
        <v>54</v>
      </c>
      <c r="P1621" t="s">
        <v>43</v>
      </c>
      <c r="Q1621">
        <v>3.3</v>
      </c>
      <c r="R1621">
        <v>2.5</v>
      </c>
      <c r="S1621">
        <v>9.1999999999999993</v>
      </c>
      <c r="U1621">
        <v>3481395</v>
      </c>
      <c r="V1621">
        <v>765907</v>
      </c>
      <c r="W1621">
        <v>580233</v>
      </c>
      <c r="X1621">
        <v>2135256</v>
      </c>
      <c r="Y1621" t="s">
        <v>48</v>
      </c>
    </row>
    <row r="1622" spans="1:25" x14ac:dyDescent="0.25">
      <c r="A1622">
        <v>1621</v>
      </c>
      <c r="B1622">
        <v>60732</v>
      </c>
      <c r="C1622">
        <v>0</v>
      </c>
      <c r="D1622">
        <v>0</v>
      </c>
      <c r="E1622" t="s">
        <v>1612</v>
      </c>
      <c r="F1622" t="s">
        <v>1613</v>
      </c>
      <c r="G1622">
        <v>1</v>
      </c>
      <c r="H1622" s="6">
        <v>280000</v>
      </c>
      <c r="I1622" s="7">
        <v>45547</v>
      </c>
      <c r="J1622" s="7">
        <v>45547</v>
      </c>
      <c r="K1622">
        <v>12</v>
      </c>
      <c r="L1622" t="s">
        <v>40</v>
      </c>
      <c r="M1622" t="s">
        <v>5</v>
      </c>
      <c r="N1622" t="s">
        <v>41</v>
      </c>
      <c r="O1622" t="s">
        <v>54</v>
      </c>
      <c r="P1622" t="s">
        <v>43</v>
      </c>
      <c r="Q1622">
        <v>12</v>
      </c>
      <c r="R1622">
        <v>0</v>
      </c>
      <c r="S1622">
        <v>0</v>
      </c>
      <c r="U1622">
        <v>33600</v>
      </c>
      <c r="V1622">
        <v>33600</v>
      </c>
      <c r="W1622">
        <v>0</v>
      </c>
      <c r="X1622">
        <v>0</v>
      </c>
      <c r="Y1622" t="s">
        <v>44</v>
      </c>
    </row>
    <row r="1623" spans="1:25" x14ac:dyDescent="0.25">
      <c r="A1623">
        <v>1622</v>
      </c>
      <c r="B1623">
        <v>60735</v>
      </c>
      <c r="C1623">
        <v>0</v>
      </c>
      <c r="D1623">
        <v>0</v>
      </c>
      <c r="E1623" t="s">
        <v>1101</v>
      </c>
      <c r="F1623" t="s">
        <v>1102</v>
      </c>
      <c r="G1623">
        <v>1</v>
      </c>
      <c r="H1623" s="6">
        <v>171390</v>
      </c>
      <c r="I1623" s="7">
        <v>45547</v>
      </c>
      <c r="J1623" s="7">
        <v>45547</v>
      </c>
      <c r="K1623">
        <v>15</v>
      </c>
      <c r="L1623" t="s">
        <v>40</v>
      </c>
      <c r="M1623" t="s">
        <v>5</v>
      </c>
      <c r="N1623" t="s">
        <v>41</v>
      </c>
      <c r="O1623" t="s">
        <v>54</v>
      </c>
      <c r="P1623" t="s">
        <v>43</v>
      </c>
      <c r="Q1623">
        <v>10</v>
      </c>
      <c r="R1623">
        <v>5</v>
      </c>
      <c r="S1623">
        <v>0</v>
      </c>
      <c r="U1623">
        <v>25709</v>
      </c>
      <c r="V1623">
        <v>17139</v>
      </c>
      <c r="W1623">
        <v>8570</v>
      </c>
      <c r="X1623">
        <v>0</v>
      </c>
      <c r="Y1623" t="s">
        <v>48</v>
      </c>
    </row>
    <row r="1624" spans="1:25" x14ac:dyDescent="0.25">
      <c r="A1624">
        <v>1623</v>
      </c>
      <c r="B1624">
        <v>60733</v>
      </c>
      <c r="C1624">
        <v>0</v>
      </c>
      <c r="D1624">
        <v>0</v>
      </c>
      <c r="E1624" t="s">
        <v>871</v>
      </c>
      <c r="F1624" t="s">
        <v>872</v>
      </c>
      <c r="G1624">
        <v>1</v>
      </c>
      <c r="H1624" s="6">
        <v>90000000</v>
      </c>
      <c r="I1624" s="7">
        <v>45547</v>
      </c>
      <c r="J1624" s="7">
        <v>45547</v>
      </c>
      <c r="K1624">
        <v>15</v>
      </c>
      <c r="L1624" t="s">
        <v>40</v>
      </c>
      <c r="M1624" t="s">
        <v>5</v>
      </c>
      <c r="N1624" t="s">
        <v>41</v>
      </c>
      <c r="O1624" t="s">
        <v>54</v>
      </c>
      <c r="P1624" t="s">
        <v>43</v>
      </c>
      <c r="Q1624">
        <v>5</v>
      </c>
      <c r="R1624">
        <v>10</v>
      </c>
      <c r="S1624">
        <v>0</v>
      </c>
      <c r="U1624">
        <v>13500000</v>
      </c>
      <c r="V1624">
        <v>4500000</v>
      </c>
      <c r="W1624">
        <v>9000000</v>
      </c>
      <c r="X1624">
        <v>0</v>
      </c>
      <c r="Y1624" t="s">
        <v>48</v>
      </c>
    </row>
    <row r="1625" spans="1:25" x14ac:dyDescent="0.25">
      <c r="A1625">
        <v>1624</v>
      </c>
      <c r="B1625">
        <v>60725</v>
      </c>
      <c r="C1625">
        <v>0</v>
      </c>
      <c r="D1625">
        <v>0</v>
      </c>
      <c r="E1625" t="s">
        <v>565</v>
      </c>
      <c r="F1625" t="s">
        <v>566</v>
      </c>
      <c r="G1625">
        <v>1</v>
      </c>
      <c r="H1625" s="6">
        <v>45000000</v>
      </c>
      <c r="I1625" s="7">
        <v>45547</v>
      </c>
      <c r="J1625" s="7">
        <v>45547</v>
      </c>
      <c r="K1625" t="s">
        <v>567</v>
      </c>
      <c r="L1625" t="s">
        <v>459</v>
      </c>
      <c r="M1625" t="s">
        <v>8</v>
      </c>
      <c r="N1625" t="s">
        <v>41</v>
      </c>
      <c r="O1625" t="s">
        <v>347</v>
      </c>
      <c r="P1625" t="s">
        <v>43</v>
      </c>
      <c r="Q1625">
        <v>1.8</v>
      </c>
      <c r="R1625">
        <v>2.2999999999999998</v>
      </c>
      <c r="S1625">
        <v>0</v>
      </c>
      <c r="U1625">
        <v>1845000</v>
      </c>
      <c r="V1625">
        <v>810000</v>
      </c>
      <c r="W1625">
        <v>1035000</v>
      </c>
      <c r="X1625">
        <v>0</v>
      </c>
      <c r="Y1625" t="s">
        <v>44</v>
      </c>
    </row>
    <row r="1626" spans="1:25" x14ac:dyDescent="0.25">
      <c r="A1626">
        <v>1625</v>
      </c>
      <c r="B1626">
        <v>60726</v>
      </c>
      <c r="C1626">
        <v>0</v>
      </c>
      <c r="D1626">
        <v>0</v>
      </c>
      <c r="E1626" t="s">
        <v>565</v>
      </c>
      <c r="F1626" t="s">
        <v>566</v>
      </c>
      <c r="G1626">
        <v>1</v>
      </c>
      <c r="H1626" s="6">
        <v>20000000</v>
      </c>
      <c r="I1626" s="7">
        <v>45547</v>
      </c>
      <c r="J1626" s="7">
        <v>45547</v>
      </c>
      <c r="K1626" t="s">
        <v>567</v>
      </c>
      <c r="L1626" t="s">
        <v>40</v>
      </c>
      <c r="M1626" t="s">
        <v>8</v>
      </c>
      <c r="N1626" t="s">
        <v>41</v>
      </c>
      <c r="O1626" t="s">
        <v>347</v>
      </c>
      <c r="P1626" t="s">
        <v>43</v>
      </c>
      <c r="Q1626">
        <v>1.8</v>
      </c>
      <c r="R1626">
        <v>2.2999999999999998</v>
      </c>
      <c r="S1626">
        <v>0</v>
      </c>
      <c r="U1626">
        <v>820000</v>
      </c>
      <c r="V1626">
        <v>360000</v>
      </c>
      <c r="W1626">
        <v>460000</v>
      </c>
      <c r="X1626">
        <v>0</v>
      </c>
      <c r="Y1626" t="s">
        <v>44</v>
      </c>
    </row>
    <row r="1627" spans="1:25" x14ac:dyDescent="0.25">
      <c r="A1627">
        <v>1626</v>
      </c>
      <c r="B1627">
        <v>60728</v>
      </c>
      <c r="C1627">
        <v>0</v>
      </c>
      <c r="D1627">
        <v>0</v>
      </c>
      <c r="E1627" t="s">
        <v>584</v>
      </c>
      <c r="F1627" t="s">
        <v>585</v>
      </c>
      <c r="G1627">
        <v>1</v>
      </c>
      <c r="H1627" s="6">
        <v>10000000</v>
      </c>
      <c r="I1627" s="7">
        <v>45547</v>
      </c>
      <c r="J1627" s="7">
        <v>45547</v>
      </c>
      <c r="K1627">
        <v>15</v>
      </c>
      <c r="L1627" t="s">
        <v>40</v>
      </c>
      <c r="M1627" t="s">
        <v>5</v>
      </c>
      <c r="N1627" t="s">
        <v>41</v>
      </c>
      <c r="O1627" t="s">
        <v>54</v>
      </c>
      <c r="P1627" t="s">
        <v>43</v>
      </c>
      <c r="Q1627">
        <v>8</v>
      </c>
      <c r="R1627">
        <v>7</v>
      </c>
      <c r="S1627">
        <v>0</v>
      </c>
      <c r="U1627">
        <v>1500000</v>
      </c>
      <c r="V1627">
        <v>800000</v>
      </c>
      <c r="W1627">
        <v>700000</v>
      </c>
      <c r="X1627">
        <v>0</v>
      </c>
      <c r="Y1627" t="s">
        <v>48</v>
      </c>
    </row>
    <row r="1628" spans="1:25" x14ac:dyDescent="0.25">
      <c r="A1628">
        <v>1627</v>
      </c>
      <c r="B1628">
        <v>60730</v>
      </c>
      <c r="C1628">
        <v>0</v>
      </c>
      <c r="D1628">
        <v>0</v>
      </c>
      <c r="E1628" t="s">
        <v>614</v>
      </c>
      <c r="F1628" t="s">
        <v>615</v>
      </c>
      <c r="G1628">
        <v>1</v>
      </c>
      <c r="H1628" s="6">
        <v>4000000</v>
      </c>
      <c r="I1628" s="7">
        <v>45547</v>
      </c>
      <c r="J1628" s="7">
        <v>45547</v>
      </c>
      <c r="K1628">
        <v>15</v>
      </c>
      <c r="L1628" t="s">
        <v>40</v>
      </c>
      <c r="M1628" t="s">
        <v>5</v>
      </c>
      <c r="N1628" t="s">
        <v>41</v>
      </c>
      <c r="O1628" t="s">
        <v>54</v>
      </c>
      <c r="P1628" t="s">
        <v>43</v>
      </c>
      <c r="Q1628">
        <v>8</v>
      </c>
      <c r="R1628">
        <v>7</v>
      </c>
      <c r="S1628">
        <v>0</v>
      </c>
      <c r="U1628">
        <v>600000</v>
      </c>
      <c r="V1628">
        <v>320000</v>
      </c>
      <c r="W1628">
        <v>280000</v>
      </c>
      <c r="X1628">
        <v>0</v>
      </c>
      <c r="Y1628" t="s">
        <v>67</v>
      </c>
    </row>
    <row r="1629" spans="1:25" x14ac:dyDescent="0.25">
      <c r="A1629">
        <v>1628</v>
      </c>
      <c r="B1629">
        <v>60729</v>
      </c>
      <c r="C1629">
        <v>0</v>
      </c>
      <c r="D1629">
        <v>0</v>
      </c>
      <c r="E1629" t="s">
        <v>596</v>
      </c>
      <c r="F1629" t="s">
        <v>597</v>
      </c>
      <c r="G1629">
        <v>1</v>
      </c>
      <c r="H1629" s="6">
        <v>1000000</v>
      </c>
      <c r="I1629" s="7">
        <v>45547</v>
      </c>
      <c r="J1629" s="7">
        <v>45547</v>
      </c>
      <c r="K1629">
        <v>15</v>
      </c>
      <c r="L1629" t="s">
        <v>40</v>
      </c>
      <c r="M1629" t="s">
        <v>5</v>
      </c>
      <c r="N1629" t="s">
        <v>41</v>
      </c>
      <c r="O1629" t="s">
        <v>54</v>
      </c>
      <c r="P1629" t="s">
        <v>43</v>
      </c>
      <c r="Q1629">
        <v>8</v>
      </c>
      <c r="R1629">
        <v>7</v>
      </c>
      <c r="S1629">
        <v>0</v>
      </c>
      <c r="U1629">
        <v>150000</v>
      </c>
      <c r="V1629">
        <v>80000</v>
      </c>
      <c r="W1629">
        <v>70000</v>
      </c>
      <c r="X1629">
        <v>0</v>
      </c>
      <c r="Y1629" t="s">
        <v>48</v>
      </c>
    </row>
    <row r="1630" spans="1:25" x14ac:dyDescent="0.25">
      <c r="A1630">
        <v>1629</v>
      </c>
      <c r="B1630">
        <v>60731</v>
      </c>
      <c r="C1630">
        <v>0</v>
      </c>
      <c r="D1630">
        <v>0</v>
      </c>
      <c r="E1630" t="s">
        <v>407</v>
      </c>
      <c r="F1630" t="s">
        <v>408</v>
      </c>
      <c r="G1630">
        <v>1</v>
      </c>
      <c r="H1630" s="6">
        <v>5441451</v>
      </c>
      <c r="I1630" s="7">
        <v>45547</v>
      </c>
      <c r="J1630" s="7">
        <v>45547</v>
      </c>
      <c r="K1630">
        <v>8</v>
      </c>
      <c r="L1630" t="s">
        <v>40</v>
      </c>
      <c r="M1630" t="s">
        <v>7</v>
      </c>
      <c r="N1630" t="s">
        <v>41</v>
      </c>
      <c r="O1630" t="s">
        <v>64</v>
      </c>
      <c r="P1630" t="s">
        <v>43</v>
      </c>
      <c r="Q1630">
        <v>8</v>
      </c>
      <c r="R1630">
        <v>0</v>
      </c>
      <c r="S1630">
        <v>0</v>
      </c>
      <c r="U1630">
        <v>435316</v>
      </c>
      <c r="V1630">
        <v>435316</v>
      </c>
      <c r="W1630">
        <v>0</v>
      </c>
      <c r="X1630">
        <v>0</v>
      </c>
      <c r="Y1630" t="s">
        <v>229</v>
      </c>
    </row>
    <row r="1631" spans="1:25" x14ac:dyDescent="0.25">
      <c r="A1631">
        <v>1630</v>
      </c>
      <c r="B1631">
        <v>60727</v>
      </c>
      <c r="C1631">
        <v>0</v>
      </c>
      <c r="D1631">
        <v>0</v>
      </c>
      <c r="E1631" t="s">
        <v>549</v>
      </c>
      <c r="F1631" t="s">
        <v>550</v>
      </c>
      <c r="G1631">
        <v>1</v>
      </c>
      <c r="H1631" s="6">
        <v>25000000</v>
      </c>
      <c r="I1631" s="7">
        <v>45547</v>
      </c>
      <c r="J1631" s="7">
        <v>45547</v>
      </c>
      <c r="K1631">
        <v>15</v>
      </c>
      <c r="L1631" t="s">
        <v>40</v>
      </c>
      <c r="M1631" t="s">
        <v>5</v>
      </c>
      <c r="N1631" t="s">
        <v>41</v>
      </c>
      <c r="O1631" t="s">
        <v>54</v>
      </c>
      <c r="P1631" t="s">
        <v>43</v>
      </c>
      <c r="Q1631">
        <v>8</v>
      </c>
      <c r="R1631">
        <v>7</v>
      </c>
      <c r="S1631">
        <v>0</v>
      </c>
      <c r="U1631">
        <v>3750000</v>
      </c>
      <c r="V1631">
        <v>2000000</v>
      </c>
      <c r="W1631">
        <v>1750000</v>
      </c>
      <c r="X1631">
        <v>0</v>
      </c>
      <c r="Y1631" t="s">
        <v>48</v>
      </c>
    </row>
    <row r="1632" spans="1:25" x14ac:dyDescent="0.25">
      <c r="A1632">
        <v>1631</v>
      </c>
      <c r="B1632">
        <v>60734</v>
      </c>
      <c r="C1632">
        <v>0</v>
      </c>
      <c r="D1632">
        <v>0</v>
      </c>
      <c r="E1632" t="s">
        <v>1654</v>
      </c>
      <c r="F1632" t="s">
        <v>1655</v>
      </c>
      <c r="G1632">
        <v>1</v>
      </c>
      <c r="H1632" s="6">
        <v>17179252</v>
      </c>
      <c r="I1632" s="7">
        <v>45547</v>
      </c>
      <c r="J1632" s="7">
        <v>45547</v>
      </c>
      <c r="K1632">
        <v>15</v>
      </c>
      <c r="L1632" t="s">
        <v>40</v>
      </c>
      <c r="M1632" t="s">
        <v>5</v>
      </c>
      <c r="N1632" t="s">
        <v>41</v>
      </c>
      <c r="O1632" t="s">
        <v>77</v>
      </c>
      <c r="P1632" t="s">
        <v>43</v>
      </c>
      <c r="Q1632">
        <v>8</v>
      </c>
      <c r="R1632">
        <v>7</v>
      </c>
      <c r="S1632">
        <v>0</v>
      </c>
      <c r="U1632">
        <v>2576888</v>
      </c>
      <c r="V1632">
        <v>1374340</v>
      </c>
      <c r="W1632">
        <v>1202548</v>
      </c>
      <c r="X1632">
        <v>0</v>
      </c>
      <c r="Y1632" t="s">
        <v>48</v>
      </c>
    </row>
    <row r="1633" spans="1:25" x14ac:dyDescent="0.25">
      <c r="A1633">
        <v>1632</v>
      </c>
      <c r="B1633">
        <v>60720</v>
      </c>
      <c r="C1633">
        <v>0</v>
      </c>
      <c r="D1633">
        <v>0</v>
      </c>
      <c r="E1633" t="s">
        <v>500</v>
      </c>
      <c r="F1633" t="s">
        <v>501</v>
      </c>
      <c r="G1633">
        <v>1</v>
      </c>
      <c r="H1633" s="6">
        <v>434527</v>
      </c>
      <c r="I1633" s="7">
        <v>45546</v>
      </c>
      <c r="J1633" s="7">
        <v>45546</v>
      </c>
      <c r="K1633">
        <v>15</v>
      </c>
      <c r="L1633" t="s">
        <v>40</v>
      </c>
      <c r="M1633" t="s">
        <v>5</v>
      </c>
      <c r="N1633" t="s">
        <v>41</v>
      </c>
      <c r="O1633" t="s">
        <v>57</v>
      </c>
      <c r="P1633" t="s">
        <v>43</v>
      </c>
      <c r="Q1633">
        <v>6</v>
      </c>
      <c r="R1633">
        <v>9</v>
      </c>
      <c r="S1633">
        <v>0</v>
      </c>
      <c r="U1633">
        <v>65179</v>
      </c>
      <c r="V1633">
        <v>26072</v>
      </c>
      <c r="W1633">
        <v>39107</v>
      </c>
      <c r="X1633">
        <v>0</v>
      </c>
      <c r="Y1633" t="s">
        <v>48</v>
      </c>
    </row>
    <row r="1634" spans="1:25" x14ac:dyDescent="0.25">
      <c r="A1634">
        <v>1633</v>
      </c>
      <c r="B1634">
        <v>60708</v>
      </c>
      <c r="C1634">
        <v>0</v>
      </c>
      <c r="D1634">
        <v>0</v>
      </c>
      <c r="E1634" t="s">
        <v>1068</v>
      </c>
      <c r="F1634" t="s">
        <v>1069</v>
      </c>
      <c r="G1634">
        <v>1</v>
      </c>
      <c r="H1634" s="6">
        <v>45000000</v>
      </c>
      <c r="I1634" s="7">
        <v>45546</v>
      </c>
      <c r="J1634" s="7">
        <v>45546</v>
      </c>
      <c r="K1634">
        <v>4</v>
      </c>
      <c r="L1634" t="s">
        <v>40</v>
      </c>
      <c r="M1634" t="s">
        <v>5</v>
      </c>
      <c r="N1634" t="s">
        <v>41</v>
      </c>
      <c r="O1634" t="s">
        <v>77</v>
      </c>
      <c r="P1634" t="s">
        <v>43</v>
      </c>
      <c r="Q1634">
        <v>4</v>
      </c>
      <c r="R1634">
        <v>0</v>
      </c>
      <c r="S1634">
        <v>0</v>
      </c>
      <c r="U1634">
        <v>1800000</v>
      </c>
      <c r="V1634">
        <v>1800000</v>
      </c>
      <c r="W1634">
        <v>0</v>
      </c>
      <c r="X1634">
        <v>0</v>
      </c>
      <c r="Y1634" t="s">
        <v>48</v>
      </c>
    </row>
    <row r="1635" spans="1:25" x14ac:dyDescent="0.25">
      <c r="A1635">
        <v>1634</v>
      </c>
      <c r="B1635">
        <v>60721</v>
      </c>
      <c r="C1635">
        <v>0</v>
      </c>
      <c r="D1635">
        <v>0</v>
      </c>
      <c r="E1635" t="s">
        <v>795</v>
      </c>
      <c r="F1635" t="s">
        <v>796</v>
      </c>
      <c r="G1635">
        <v>1</v>
      </c>
      <c r="H1635" s="6">
        <v>14630989</v>
      </c>
      <c r="I1635" s="7">
        <v>45546</v>
      </c>
      <c r="J1635" s="7">
        <v>45546</v>
      </c>
      <c r="K1635" t="s">
        <v>167</v>
      </c>
      <c r="L1635" t="s">
        <v>40</v>
      </c>
      <c r="M1635" t="s">
        <v>7</v>
      </c>
      <c r="N1635" t="s">
        <v>41</v>
      </c>
      <c r="O1635" t="s">
        <v>64</v>
      </c>
      <c r="P1635" t="s">
        <v>43</v>
      </c>
      <c r="Q1635">
        <v>5.5</v>
      </c>
      <c r="R1635">
        <v>0</v>
      </c>
      <c r="S1635">
        <v>0</v>
      </c>
      <c r="U1635">
        <v>804704</v>
      </c>
      <c r="V1635">
        <v>804704</v>
      </c>
      <c r="W1635">
        <v>0</v>
      </c>
      <c r="X1635">
        <v>0</v>
      </c>
      <c r="Y1635" t="s">
        <v>44</v>
      </c>
    </row>
    <row r="1636" spans="1:25" x14ac:dyDescent="0.25">
      <c r="A1636">
        <v>1635</v>
      </c>
      <c r="B1636">
        <v>60780</v>
      </c>
      <c r="C1636">
        <v>0</v>
      </c>
      <c r="D1636">
        <v>0</v>
      </c>
      <c r="E1636" t="s">
        <v>1054</v>
      </c>
      <c r="F1636" t="s">
        <v>1055</v>
      </c>
      <c r="G1636">
        <v>1</v>
      </c>
      <c r="H1636" s="6">
        <v>1199322</v>
      </c>
      <c r="I1636" s="7">
        <v>45546</v>
      </c>
      <c r="J1636" s="7">
        <v>45546</v>
      </c>
      <c r="K1636">
        <v>8</v>
      </c>
      <c r="L1636" t="s">
        <v>40</v>
      </c>
      <c r="M1636" t="s">
        <v>9</v>
      </c>
      <c r="N1636" t="s">
        <v>41</v>
      </c>
      <c r="O1636" t="s">
        <v>42</v>
      </c>
      <c r="P1636" t="s">
        <v>43</v>
      </c>
      <c r="Q1636">
        <v>8</v>
      </c>
      <c r="R1636">
        <v>0</v>
      </c>
      <c r="S1636">
        <v>0</v>
      </c>
      <c r="U1636">
        <v>95946</v>
      </c>
      <c r="V1636">
        <v>95946</v>
      </c>
      <c r="W1636">
        <v>0</v>
      </c>
      <c r="X1636">
        <v>0</v>
      </c>
      <c r="Y1636" t="s">
        <v>67</v>
      </c>
    </row>
    <row r="1637" spans="1:25" x14ac:dyDescent="0.25">
      <c r="A1637">
        <v>1636</v>
      </c>
      <c r="B1637">
        <v>60706</v>
      </c>
      <c r="C1637">
        <v>0</v>
      </c>
      <c r="D1637">
        <v>0</v>
      </c>
      <c r="E1637" t="s">
        <v>1696</v>
      </c>
      <c r="F1637" t="s">
        <v>1697</v>
      </c>
      <c r="G1637">
        <v>1</v>
      </c>
      <c r="H1637" s="6">
        <v>1203678</v>
      </c>
      <c r="I1637" s="7">
        <v>45546</v>
      </c>
      <c r="J1637" s="7">
        <v>45546</v>
      </c>
      <c r="K1637">
        <v>13</v>
      </c>
      <c r="L1637" t="s">
        <v>40</v>
      </c>
      <c r="M1637" t="s">
        <v>3</v>
      </c>
      <c r="N1637" t="s">
        <v>41</v>
      </c>
      <c r="O1637" t="s">
        <v>51</v>
      </c>
      <c r="P1637" t="s">
        <v>43</v>
      </c>
      <c r="Q1637">
        <v>13</v>
      </c>
      <c r="R1637">
        <v>0</v>
      </c>
      <c r="S1637">
        <v>0</v>
      </c>
      <c r="U1637">
        <v>156478</v>
      </c>
      <c r="V1637">
        <v>156478</v>
      </c>
      <c r="W1637">
        <v>0</v>
      </c>
      <c r="X1637">
        <v>0</v>
      </c>
      <c r="Y1637" t="s">
        <v>48</v>
      </c>
    </row>
    <row r="1638" spans="1:25" x14ac:dyDescent="0.25">
      <c r="A1638">
        <v>1637</v>
      </c>
      <c r="B1638">
        <v>60722</v>
      </c>
      <c r="C1638">
        <v>0</v>
      </c>
      <c r="D1638">
        <v>0</v>
      </c>
      <c r="E1638" t="s">
        <v>1107</v>
      </c>
      <c r="F1638" t="s">
        <v>1108</v>
      </c>
      <c r="G1638">
        <v>1</v>
      </c>
      <c r="H1638" s="6">
        <v>6000000</v>
      </c>
      <c r="I1638" s="7">
        <v>45546</v>
      </c>
      <c r="J1638" s="7">
        <v>45546</v>
      </c>
      <c r="K1638">
        <v>15</v>
      </c>
      <c r="L1638" t="s">
        <v>40</v>
      </c>
      <c r="M1638" t="s">
        <v>1</v>
      </c>
      <c r="N1638" t="s">
        <v>41</v>
      </c>
      <c r="O1638" t="s">
        <v>87</v>
      </c>
      <c r="P1638" t="s">
        <v>43</v>
      </c>
      <c r="Q1638">
        <v>9.9</v>
      </c>
      <c r="R1638">
        <v>5.0999999999999996</v>
      </c>
      <c r="S1638">
        <v>0</v>
      </c>
      <c r="U1638">
        <v>900000</v>
      </c>
      <c r="V1638">
        <v>594000</v>
      </c>
      <c r="W1638">
        <v>306000</v>
      </c>
      <c r="X1638">
        <v>0</v>
      </c>
      <c r="Y1638" t="s">
        <v>48</v>
      </c>
    </row>
    <row r="1639" spans="1:25" x14ac:dyDescent="0.25">
      <c r="A1639">
        <v>1638</v>
      </c>
      <c r="B1639">
        <v>60723</v>
      </c>
      <c r="C1639">
        <v>0</v>
      </c>
      <c r="D1639">
        <v>0</v>
      </c>
      <c r="E1639" t="s">
        <v>1107</v>
      </c>
      <c r="F1639" t="s">
        <v>1108</v>
      </c>
      <c r="G1639">
        <v>1</v>
      </c>
      <c r="H1639" s="6">
        <v>7000000</v>
      </c>
      <c r="I1639" s="7">
        <v>45546</v>
      </c>
      <c r="J1639" s="7">
        <v>45546</v>
      </c>
      <c r="K1639">
        <v>15</v>
      </c>
      <c r="L1639" t="s">
        <v>40</v>
      </c>
      <c r="M1639" t="s">
        <v>1</v>
      </c>
      <c r="N1639" t="s">
        <v>41</v>
      </c>
      <c r="O1639" t="s">
        <v>87</v>
      </c>
      <c r="P1639" t="s">
        <v>43</v>
      </c>
      <c r="Q1639">
        <v>9.9</v>
      </c>
      <c r="R1639">
        <v>5.0999999999999996</v>
      </c>
      <c r="S1639">
        <v>0</v>
      </c>
      <c r="U1639">
        <v>1050000</v>
      </c>
      <c r="V1639">
        <v>693000</v>
      </c>
      <c r="W1639">
        <v>357000</v>
      </c>
      <c r="X1639">
        <v>0</v>
      </c>
      <c r="Y1639" t="s">
        <v>48</v>
      </c>
    </row>
    <row r="1640" spans="1:25" x14ac:dyDescent="0.25">
      <c r="A1640">
        <v>1639</v>
      </c>
      <c r="B1640">
        <v>60724</v>
      </c>
      <c r="C1640">
        <v>0</v>
      </c>
      <c r="D1640">
        <v>0</v>
      </c>
      <c r="E1640" t="s">
        <v>1107</v>
      </c>
      <c r="F1640" t="s">
        <v>1108</v>
      </c>
      <c r="G1640">
        <v>1</v>
      </c>
      <c r="H1640" s="6">
        <v>7000000</v>
      </c>
      <c r="I1640" s="7">
        <v>45546</v>
      </c>
      <c r="J1640" s="7">
        <v>45546</v>
      </c>
      <c r="K1640">
        <v>15</v>
      </c>
      <c r="L1640" t="s">
        <v>40</v>
      </c>
      <c r="M1640" t="s">
        <v>1</v>
      </c>
      <c r="N1640" t="s">
        <v>41</v>
      </c>
      <c r="O1640" t="s">
        <v>87</v>
      </c>
      <c r="P1640" t="s">
        <v>43</v>
      </c>
      <c r="Q1640">
        <v>9.9</v>
      </c>
      <c r="R1640">
        <v>5.0999999999999996</v>
      </c>
      <c r="S1640">
        <v>0</v>
      </c>
      <c r="U1640">
        <v>1050000</v>
      </c>
      <c r="V1640">
        <v>693000</v>
      </c>
      <c r="W1640">
        <v>357000</v>
      </c>
      <c r="X1640">
        <v>0</v>
      </c>
      <c r="Y1640" t="s">
        <v>48</v>
      </c>
    </row>
    <row r="1641" spans="1:25" x14ac:dyDescent="0.25">
      <c r="A1641">
        <v>1640</v>
      </c>
      <c r="B1641">
        <v>60713</v>
      </c>
      <c r="C1641">
        <v>0</v>
      </c>
      <c r="D1641">
        <v>0</v>
      </c>
      <c r="E1641" t="s">
        <v>1698</v>
      </c>
      <c r="F1641" t="s">
        <v>1699</v>
      </c>
      <c r="G1641">
        <v>1</v>
      </c>
      <c r="H1641" s="6">
        <v>49287206</v>
      </c>
      <c r="I1641" s="7">
        <v>45546</v>
      </c>
      <c r="J1641" s="7">
        <v>45546</v>
      </c>
      <c r="K1641">
        <v>15</v>
      </c>
      <c r="L1641" t="s">
        <v>40</v>
      </c>
      <c r="M1641" t="s">
        <v>5</v>
      </c>
      <c r="N1641" t="s">
        <v>41</v>
      </c>
      <c r="O1641" t="s">
        <v>54</v>
      </c>
      <c r="P1641" t="s">
        <v>43</v>
      </c>
      <c r="Q1641">
        <v>5</v>
      </c>
      <c r="R1641">
        <v>6</v>
      </c>
      <c r="S1641">
        <v>4</v>
      </c>
      <c r="U1641">
        <v>7393081</v>
      </c>
      <c r="V1641">
        <v>2464360</v>
      </c>
      <c r="W1641">
        <v>2957232</v>
      </c>
      <c r="X1641">
        <v>1971488</v>
      </c>
      <c r="Y1641" t="s">
        <v>48</v>
      </c>
    </row>
    <row r="1642" spans="1:25" x14ac:dyDescent="0.25">
      <c r="A1642">
        <v>1641</v>
      </c>
      <c r="B1642">
        <v>60711</v>
      </c>
      <c r="C1642">
        <v>0</v>
      </c>
      <c r="D1642">
        <v>0</v>
      </c>
      <c r="E1642" t="s">
        <v>1700</v>
      </c>
      <c r="F1642" t="s">
        <v>1701</v>
      </c>
      <c r="G1642">
        <v>1</v>
      </c>
      <c r="H1642" s="6">
        <v>518687</v>
      </c>
      <c r="I1642" s="7">
        <v>45546</v>
      </c>
      <c r="J1642" s="7">
        <v>45546</v>
      </c>
      <c r="K1642">
        <v>15</v>
      </c>
      <c r="L1642" t="s">
        <v>40</v>
      </c>
      <c r="M1642" t="s">
        <v>5</v>
      </c>
      <c r="N1642" t="s">
        <v>41</v>
      </c>
      <c r="O1642" t="s">
        <v>47</v>
      </c>
      <c r="P1642" t="s">
        <v>43</v>
      </c>
      <c r="Q1642">
        <v>5</v>
      </c>
      <c r="R1642">
        <v>10</v>
      </c>
      <c r="S1642">
        <v>0</v>
      </c>
      <c r="U1642">
        <v>77803</v>
      </c>
      <c r="V1642">
        <v>25934</v>
      </c>
      <c r="W1642">
        <v>51869</v>
      </c>
      <c r="X1642">
        <v>0</v>
      </c>
      <c r="Y1642" t="s">
        <v>48</v>
      </c>
    </row>
    <row r="1643" spans="1:25" x14ac:dyDescent="0.25">
      <c r="A1643">
        <v>1642</v>
      </c>
      <c r="B1643">
        <v>60710</v>
      </c>
      <c r="C1643">
        <v>0</v>
      </c>
      <c r="D1643">
        <v>0</v>
      </c>
      <c r="E1643" t="s">
        <v>1702</v>
      </c>
      <c r="F1643" t="s">
        <v>1703</v>
      </c>
      <c r="G1643">
        <v>1</v>
      </c>
      <c r="H1643" s="6">
        <v>15000000</v>
      </c>
      <c r="I1643" s="7">
        <v>45546</v>
      </c>
      <c r="J1643" s="7">
        <v>45546</v>
      </c>
      <c r="K1643">
        <v>15</v>
      </c>
      <c r="L1643" t="s">
        <v>40</v>
      </c>
      <c r="M1643" t="s">
        <v>5</v>
      </c>
      <c r="N1643" t="s">
        <v>41</v>
      </c>
      <c r="O1643" t="s">
        <v>47</v>
      </c>
      <c r="P1643" t="s">
        <v>43</v>
      </c>
      <c r="Q1643">
        <v>5</v>
      </c>
      <c r="R1643">
        <v>10</v>
      </c>
      <c r="S1643">
        <v>0</v>
      </c>
      <c r="U1643">
        <v>2250000</v>
      </c>
      <c r="V1643">
        <v>750000</v>
      </c>
      <c r="W1643">
        <v>1500000</v>
      </c>
      <c r="X1643">
        <v>0</v>
      </c>
      <c r="Y1643" t="s">
        <v>48</v>
      </c>
    </row>
    <row r="1644" spans="1:25" x14ac:dyDescent="0.25">
      <c r="A1644">
        <v>1643</v>
      </c>
      <c r="B1644">
        <v>60712</v>
      </c>
      <c r="C1644">
        <v>0</v>
      </c>
      <c r="D1644">
        <v>0</v>
      </c>
      <c r="E1644" t="s">
        <v>1704</v>
      </c>
      <c r="F1644" t="s">
        <v>1705</v>
      </c>
      <c r="G1644">
        <v>1</v>
      </c>
      <c r="H1644" s="6">
        <v>43000000</v>
      </c>
      <c r="I1644" s="7">
        <v>45546</v>
      </c>
      <c r="J1644" s="7">
        <v>45546</v>
      </c>
      <c r="K1644">
        <v>15</v>
      </c>
      <c r="L1644" t="s">
        <v>40</v>
      </c>
      <c r="M1644" t="s">
        <v>5</v>
      </c>
      <c r="N1644" t="s">
        <v>41</v>
      </c>
      <c r="O1644" t="s">
        <v>47</v>
      </c>
      <c r="P1644" t="s">
        <v>43</v>
      </c>
      <c r="Q1644">
        <v>7</v>
      </c>
      <c r="R1644">
        <v>8</v>
      </c>
      <c r="S1644">
        <v>0</v>
      </c>
      <c r="U1644">
        <v>6450000</v>
      </c>
      <c r="V1644">
        <v>3010000</v>
      </c>
      <c r="W1644">
        <v>3440000</v>
      </c>
      <c r="X1644">
        <v>0</v>
      </c>
      <c r="Y1644" t="s">
        <v>390</v>
      </c>
    </row>
    <row r="1645" spans="1:25" x14ac:dyDescent="0.25">
      <c r="A1645">
        <v>1644</v>
      </c>
      <c r="B1645">
        <v>60714</v>
      </c>
      <c r="C1645">
        <v>0</v>
      </c>
      <c r="D1645">
        <v>0</v>
      </c>
      <c r="E1645" t="s">
        <v>70</v>
      </c>
      <c r="F1645" t="s">
        <v>71</v>
      </c>
      <c r="G1645">
        <v>1</v>
      </c>
      <c r="H1645" s="6">
        <v>3680776</v>
      </c>
      <c r="I1645" s="7">
        <v>45546</v>
      </c>
      <c r="J1645" s="7">
        <v>45546</v>
      </c>
      <c r="K1645">
        <v>15</v>
      </c>
      <c r="L1645" t="s">
        <v>40</v>
      </c>
      <c r="M1645" t="s">
        <v>3</v>
      </c>
      <c r="N1645" t="s">
        <v>41</v>
      </c>
      <c r="O1645" t="s">
        <v>51</v>
      </c>
      <c r="P1645" t="s">
        <v>43</v>
      </c>
      <c r="Q1645">
        <v>15</v>
      </c>
      <c r="R1645">
        <v>0</v>
      </c>
      <c r="S1645">
        <v>0</v>
      </c>
      <c r="U1645">
        <v>552116</v>
      </c>
      <c r="V1645">
        <v>552116</v>
      </c>
      <c r="W1645">
        <v>0</v>
      </c>
      <c r="X1645">
        <v>0</v>
      </c>
      <c r="Y1645" t="s">
        <v>72</v>
      </c>
    </row>
    <row r="1646" spans="1:25" x14ac:dyDescent="0.25">
      <c r="A1646">
        <v>1645</v>
      </c>
      <c r="B1646">
        <v>60707</v>
      </c>
      <c r="C1646">
        <v>0</v>
      </c>
      <c r="D1646">
        <v>0</v>
      </c>
      <c r="E1646" t="s">
        <v>1706</v>
      </c>
      <c r="F1646" t="s">
        <v>1707</v>
      </c>
      <c r="G1646">
        <v>1</v>
      </c>
      <c r="H1646" s="6">
        <v>746667</v>
      </c>
      <c r="I1646" s="7">
        <v>45546</v>
      </c>
      <c r="J1646" s="7">
        <v>45546</v>
      </c>
      <c r="K1646">
        <v>10</v>
      </c>
      <c r="L1646" t="s">
        <v>40</v>
      </c>
      <c r="M1646" t="s">
        <v>8</v>
      </c>
      <c r="N1646" t="s">
        <v>41</v>
      </c>
      <c r="O1646" t="s">
        <v>347</v>
      </c>
      <c r="P1646" t="s">
        <v>43</v>
      </c>
      <c r="Q1646">
        <v>10</v>
      </c>
      <c r="R1646">
        <v>0</v>
      </c>
      <c r="S1646">
        <v>0</v>
      </c>
      <c r="U1646">
        <v>74667</v>
      </c>
      <c r="V1646">
        <v>74667</v>
      </c>
      <c r="W1646">
        <v>0</v>
      </c>
      <c r="X1646">
        <v>0</v>
      </c>
      <c r="Y1646" t="s">
        <v>44</v>
      </c>
    </row>
    <row r="1647" spans="1:25" x14ac:dyDescent="0.25">
      <c r="A1647">
        <v>1646</v>
      </c>
      <c r="B1647">
        <v>60716</v>
      </c>
      <c r="C1647">
        <v>0</v>
      </c>
      <c r="D1647">
        <v>0</v>
      </c>
      <c r="E1647" t="s">
        <v>1708</v>
      </c>
      <c r="F1647" t="s">
        <v>1709</v>
      </c>
      <c r="G1647">
        <v>1</v>
      </c>
      <c r="H1647" s="6">
        <v>564269</v>
      </c>
      <c r="I1647" s="7">
        <v>45546</v>
      </c>
      <c r="J1647" s="7">
        <v>45546</v>
      </c>
      <c r="K1647">
        <v>7</v>
      </c>
      <c r="L1647" t="s">
        <v>40</v>
      </c>
      <c r="M1647" t="s">
        <v>9</v>
      </c>
      <c r="N1647" t="s">
        <v>41</v>
      </c>
      <c r="O1647" t="s">
        <v>42</v>
      </c>
      <c r="P1647" t="s">
        <v>43</v>
      </c>
      <c r="Q1647">
        <v>7</v>
      </c>
      <c r="R1647">
        <v>0</v>
      </c>
      <c r="S1647">
        <v>0</v>
      </c>
      <c r="U1647">
        <v>39499</v>
      </c>
      <c r="V1647">
        <v>39499</v>
      </c>
      <c r="W1647">
        <v>0</v>
      </c>
      <c r="X1647">
        <v>0</v>
      </c>
      <c r="Y1647" t="s">
        <v>109</v>
      </c>
    </row>
    <row r="1648" spans="1:25" x14ac:dyDescent="0.25">
      <c r="A1648">
        <v>1647</v>
      </c>
      <c r="B1648">
        <v>60717</v>
      </c>
      <c r="C1648">
        <v>0</v>
      </c>
      <c r="D1648">
        <v>0</v>
      </c>
      <c r="E1648" t="s">
        <v>1708</v>
      </c>
      <c r="F1648" t="s">
        <v>1709</v>
      </c>
      <c r="G1648">
        <v>1</v>
      </c>
      <c r="H1648" s="6">
        <v>5000000</v>
      </c>
      <c r="I1648" s="7">
        <v>45546</v>
      </c>
      <c r="J1648" s="7">
        <v>45546</v>
      </c>
      <c r="K1648">
        <v>7</v>
      </c>
      <c r="L1648" t="s">
        <v>40</v>
      </c>
      <c r="M1648" t="s">
        <v>9</v>
      </c>
      <c r="N1648" t="s">
        <v>41</v>
      </c>
      <c r="O1648" t="s">
        <v>42</v>
      </c>
      <c r="P1648" t="s">
        <v>43</v>
      </c>
      <c r="Q1648">
        <v>7</v>
      </c>
      <c r="R1648">
        <v>0</v>
      </c>
      <c r="S1648">
        <v>0</v>
      </c>
      <c r="U1648">
        <v>350000</v>
      </c>
      <c r="V1648">
        <v>350000</v>
      </c>
      <c r="W1648">
        <v>0</v>
      </c>
      <c r="X1648">
        <v>0</v>
      </c>
      <c r="Y1648" t="s">
        <v>109</v>
      </c>
    </row>
    <row r="1649" spans="1:25" x14ac:dyDescent="0.25">
      <c r="A1649">
        <v>1648</v>
      </c>
      <c r="B1649">
        <v>60718</v>
      </c>
      <c r="C1649">
        <v>0</v>
      </c>
      <c r="D1649">
        <v>0</v>
      </c>
      <c r="E1649" t="s">
        <v>1708</v>
      </c>
      <c r="F1649" t="s">
        <v>1709</v>
      </c>
      <c r="G1649">
        <v>1</v>
      </c>
      <c r="H1649" s="6">
        <v>5000000</v>
      </c>
      <c r="I1649" s="7">
        <v>45546</v>
      </c>
      <c r="J1649" s="7">
        <v>45546</v>
      </c>
      <c r="K1649">
        <v>7</v>
      </c>
      <c r="L1649" t="s">
        <v>40</v>
      </c>
      <c r="M1649" t="s">
        <v>9</v>
      </c>
      <c r="N1649" t="s">
        <v>41</v>
      </c>
      <c r="O1649" t="s">
        <v>42</v>
      </c>
      <c r="P1649" t="s">
        <v>43</v>
      </c>
      <c r="Q1649">
        <v>7</v>
      </c>
      <c r="R1649">
        <v>0</v>
      </c>
      <c r="S1649">
        <v>0</v>
      </c>
      <c r="U1649">
        <v>350000</v>
      </c>
      <c r="V1649">
        <v>350000</v>
      </c>
      <c r="W1649">
        <v>0</v>
      </c>
      <c r="X1649">
        <v>0</v>
      </c>
      <c r="Y1649" t="s">
        <v>109</v>
      </c>
    </row>
    <row r="1650" spans="1:25" x14ac:dyDescent="0.25">
      <c r="A1650">
        <v>1649</v>
      </c>
      <c r="B1650">
        <v>60715</v>
      </c>
      <c r="C1650">
        <v>0</v>
      </c>
      <c r="D1650">
        <v>0</v>
      </c>
      <c r="E1650" t="s">
        <v>1612</v>
      </c>
      <c r="F1650" t="s">
        <v>1613</v>
      </c>
      <c r="G1650">
        <v>1</v>
      </c>
      <c r="H1650" s="6">
        <v>273000</v>
      </c>
      <c r="I1650" s="7">
        <v>45546</v>
      </c>
      <c r="J1650" s="7">
        <v>45546</v>
      </c>
      <c r="K1650">
        <v>12</v>
      </c>
      <c r="L1650" t="s">
        <v>40</v>
      </c>
      <c r="M1650" t="s">
        <v>5</v>
      </c>
      <c r="N1650" t="s">
        <v>41</v>
      </c>
      <c r="O1650" t="s">
        <v>54</v>
      </c>
      <c r="P1650" t="s">
        <v>43</v>
      </c>
      <c r="Q1650">
        <v>12</v>
      </c>
      <c r="R1650">
        <v>0</v>
      </c>
      <c r="S1650">
        <v>0</v>
      </c>
      <c r="U1650">
        <v>32760</v>
      </c>
      <c r="V1650">
        <v>32760</v>
      </c>
      <c r="W1650">
        <v>0</v>
      </c>
      <c r="X1650">
        <v>0</v>
      </c>
      <c r="Y1650" t="s">
        <v>44</v>
      </c>
    </row>
    <row r="1651" spans="1:25" x14ac:dyDescent="0.25">
      <c r="A1651">
        <v>1650</v>
      </c>
      <c r="B1651">
        <v>60709</v>
      </c>
      <c r="C1651">
        <v>0</v>
      </c>
      <c r="D1651">
        <v>0</v>
      </c>
      <c r="E1651" t="s">
        <v>197</v>
      </c>
      <c r="F1651" t="s">
        <v>198</v>
      </c>
      <c r="G1651">
        <v>1</v>
      </c>
      <c r="H1651" s="6">
        <v>649024</v>
      </c>
      <c r="I1651" s="7">
        <v>45546</v>
      </c>
      <c r="J1651" s="7">
        <v>45546</v>
      </c>
      <c r="K1651">
        <v>15</v>
      </c>
      <c r="L1651" t="s">
        <v>40</v>
      </c>
      <c r="M1651" t="s">
        <v>5</v>
      </c>
      <c r="N1651" t="s">
        <v>41</v>
      </c>
      <c r="O1651" t="s">
        <v>47</v>
      </c>
      <c r="P1651" t="s">
        <v>43</v>
      </c>
      <c r="Q1651">
        <v>15</v>
      </c>
      <c r="R1651">
        <v>0</v>
      </c>
      <c r="S1651">
        <v>0</v>
      </c>
      <c r="U1651">
        <v>97354</v>
      </c>
      <c r="V1651">
        <v>97354</v>
      </c>
      <c r="W1651">
        <v>0</v>
      </c>
      <c r="X1651">
        <v>0</v>
      </c>
      <c r="Y1651" t="s">
        <v>48</v>
      </c>
    </row>
    <row r="1652" spans="1:25" x14ac:dyDescent="0.25">
      <c r="A1652">
        <v>1651</v>
      </c>
      <c r="B1652">
        <v>60719</v>
      </c>
      <c r="C1652">
        <v>0</v>
      </c>
      <c r="D1652">
        <v>0</v>
      </c>
      <c r="E1652" t="s">
        <v>1562</v>
      </c>
      <c r="F1652" t="s">
        <v>1563</v>
      </c>
      <c r="G1652">
        <v>1</v>
      </c>
      <c r="H1652" s="6">
        <v>500000</v>
      </c>
      <c r="I1652" s="7">
        <v>45546</v>
      </c>
      <c r="J1652" s="7">
        <v>45546</v>
      </c>
      <c r="K1652">
        <v>10</v>
      </c>
      <c r="L1652" t="s">
        <v>40</v>
      </c>
      <c r="M1652" t="s">
        <v>9</v>
      </c>
      <c r="N1652" t="s">
        <v>41</v>
      </c>
      <c r="O1652" t="s">
        <v>42</v>
      </c>
      <c r="P1652" t="s">
        <v>43</v>
      </c>
      <c r="Q1652">
        <v>10</v>
      </c>
      <c r="R1652">
        <v>0</v>
      </c>
      <c r="S1652">
        <v>0</v>
      </c>
      <c r="U1652">
        <v>50000</v>
      </c>
      <c r="V1652">
        <v>50000</v>
      </c>
      <c r="W1652">
        <v>0</v>
      </c>
      <c r="X1652">
        <v>0</v>
      </c>
      <c r="Y1652" t="s">
        <v>44</v>
      </c>
    </row>
    <row r="1653" spans="1:25" x14ac:dyDescent="0.25">
      <c r="A1653">
        <v>1652</v>
      </c>
      <c r="B1653">
        <v>60692</v>
      </c>
      <c r="C1653">
        <v>0</v>
      </c>
      <c r="D1653">
        <v>0</v>
      </c>
      <c r="E1653" t="s">
        <v>1710</v>
      </c>
      <c r="F1653" t="s">
        <v>1711</v>
      </c>
      <c r="G1653">
        <v>1</v>
      </c>
      <c r="H1653" s="6">
        <v>1500000</v>
      </c>
      <c r="I1653" s="7">
        <v>45545</v>
      </c>
      <c r="J1653" s="7">
        <v>45545</v>
      </c>
      <c r="K1653">
        <v>7</v>
      </c>
      <c r="L1653" t="s">
        <v>40</v>
      </c>
      <c r="M1653" t="s">
        <v>5</v>
      </c>
      <c r="N1653" t="s">
        <v>41</v>
      </c>
      <c r="O1653" t="s">
        <v>77</v>
      </c>
      <c r="P1653" t="s">
        <v>43</v>
      </c>
      <c r="Q1653">
        <v>7</v>
      </c>
      <c r="R1653">
        <v>0</v>
      </c>
      <c r="S1653">
        <v>0</v>
      </c>
      <c r="U1653">
        <v>105000</v>
      </c>
      <c r="V1653">
        <v>105000</v>
      </c>
      <c r="W1653">
        <v>0</v>
      </c>
      <c r="X1653">
        <v>0</v>
      </c>
      <c r="Y1653" t="s">
        <v>48</v>
      </c>
    </row>
    <row r="1654" spans="1:25" x14ac:dyDescent="0.25">
      <c r="A1654">
        <v>1653</v>
      </c>
      <c r="B1654">
        <v>60698</v>
      </c>
      <c r="C1654">
        <v>0</v>
      </c>
      <c r="D1654">
        <v>0</v>
      </c>
      <c r="E1654" t="s">
        <v>735</v>
      </c>
      <c r="F1654" t="s">
        <v>736</v>
      </c>
      <c r="G1654">
        <v>1</v>
      </c>
      <c r="H1654" s="6">
        <v>2000000</v>
      </c>
      <c r="I1654" s="7">
        <v>45545</v>
      </c>
      <c r="J1654" s="7">
        <v>45545</v>
      </c>
      <c r="K1654">
        <v>7</v>
      </c>
      <c r="L1654" t="s">
        <v>40</v>
      </c>
      <c r="M1654" t="s">
        <v>5</v>
      </c>
      <c r="N1654" t="s">
        <v>41</v>
      </c>
      <c r="O1654" t="s">
        <v>77</v>
      </c>
      <c r="P1654" t="s">
        <v>43</v>
      </c>
      <c r="Q1654">
        <v>7</v>
      </c>
      <c r="R1654">
        <v>0</v>
      </c>
      <c r="S1654">
        <v>0</v>
      </c>
      <c r="U1654">
        <v>140000</v>
      </c>
      <c r="V1654">
        <v>140000</v>
      </c>
      <c r="W1654">
        <v>0</v>
      </c>
      <c r="X1654">
        <v>0</v>
      </c>
      <c r="Y1654" t="s">
        <v>48</v>
      </c>
    </row>
    <row r="1655" spans="1:25" x14ac:dyDescent="0.25">
      <c r="A1655">
        <v>1654</v>
      </c>
      <c r="B1655">
        <v>60695</v>
      </c>
      <c r="C1655">
        <v>0</v>
      </c>
      <c r="D1655">
        <v>0</v>
      </c>
      <c r="E1655" t="s">
        <v>1361</v>
      </c>
      <c r="F1655" t="s">
        <v>1362</v>
      </c>
      <c r="G1655">
        <v>1</v>
      </c>
      <c r="H1655" s="6">
        <v>6959118</v>
      </c>
      <c r="I1655" s="7">
        <v>45545</v>
      </c>
      <c r="J1655" s="7">
        <v>45545</v>
      </c>
      <c r="K1655">
        <v>15</v>
      </c>
      <c r="L1655" t="s">
        <v>40</v>
      </c>
      <c r="M1655" t="s">
        <v>5</v>
      </c>
      <c r="N1655" t="s">
        <v>41</v>
      </c>
      <c r="O1655" t="s">
        <v>47</v>
      </c>
      <c r="P1655" t="s">
        <v>43</v>
      </c>
      <c r="Q1655">
        <v>2</v>
      </c>
      <c r="R1655">
        <v>13</v>
      </c>
      <c r="S1655">
        <v>0</v>
      </c>
      <c r="U1655">
        <v>1043868</v>
      </c>
      <c r="V1655">
        <v>139182</v>
      </c>
      <c r="W1655">
        <v>904685</v>
      </c>
      <c r="X1655">
        <v>0</v>
      </c>
      <c r="Y1655" t="s">
        <v>250</v>
      </c>
    </row>
    <row r="1656" spans="1:25" x14ac:dyDescent="0.25">
      <c r="A1656">
        <v>1655</v>
      </c>
      <c r="B1656">
        <v>60684</v>
      </c>
      <c r="C1656">
        <v>0</v>
      </c>
      <c r="D1656">
        <v>0</v>
      </c>
      <c r="E1656" t="s">
        <v>335</v>
      </c>
      <c r="F1656" t="s">
        <v>336</v>
      </c>
      <c r="G1656">
        <v>1</v>
      </c>
      <c r="H1656" s="6">
        <v>3419168</v>
      </c>
      <c r="I1656" s="7">
        <v>45545</v>
      </c>
      <c r="J1656" s="7">
        <v>45545</v>
      </c>
      <c r="K1656">
        <v>15</v>
      </c>
      <c r="L1656" t="s">
        <v>40</v>
      </c>
      <c r="M1656" t="s">
        <v>5</v>
      </c>
      <c r="N1656" t="s">
        <v>41</v>
      </c>
      <c r="O1656" t="s">
        <v>47</v>
      </c>
      <c r="P1656" t="s">
        <v>43</v>
      </c>
      <c r="Q1656">
        <v>15</v>
      </c>
      <c r="R1656">
        <v>0</v>
      </c>
      <c r="S1656">
        <v>0</v>
      </c>
      <c r="U1656">
        <v>512875</v>
      </c>
      <c r="V1656">
        <v>512875</v>
      </c>
      <c r="W1656">
        <v>0</v>
      </c>
      <c r="X1656">
        <v>0</v>
      </c>
      <c r="Y1656" t="s">
        <v>48</v>
      </c>
    </row>
    <row r="1657" spans="1:25" x14ac:dyDescent="0.25">
      <c r="A1657">
        <v>1656</v>
      </c>
      <c r="B1657">
        <v>60701</v>
      </c>
      <c r="C1657">
        <v>0</v>
      </c>
      <c r="D1657">
        <v>0</v>
      </c>
      <c r="E1657" t="s">
        <v>331</v>
      </c>
      <c r="F1657" t="s">
        <v>332</v>
      </c>
      <c r="G1657">
        <v>1</v>
      </c>
      <c r="H1657" s="6">
        <v>188372</v>
      </c>
      <c r="I1657" s="7">
        <v>45545</v>
      </c>
      <c r="J1657" s="7">
        <v>45545</v>
      </c>
      <c r="K1657">
        <v>15</v>
      </c>
      <c r="L1657" t="s">
        <v>40</v>
      </c>
      <c r="M1657" t="s">
        <v>5</v>
      </c>
      <c r="N1657" t="s">
        <v>41</v>
      </c>
      <c r="O1657" t="s">
        <v>47</v>
      </c>
      <c r="P1657" t="s">
        <v>43</v>
      </c>
      <c r="Q1657">
        <v>6</v>
      </c>
      <c r="R1657">
        <v>9</v>
      </c>
      <c r="S1657">
        <v>0</v>
      </c>
      <c r="U1657">
        <v>28256</v>
      </c>
      <c r="V1657">
        <v>11302</v>
      </c>
      <c r="W1657">
        <v>16953</v>
      </c>
      <c r="X1657">
        <v>0</v>
      </c>
      <c r="Y1657" t="s">
        <v>48</v>
      </c>
    </row>
    <row r="1658" spans="1:25" x14ac:dyDescent="0.25">
      <c r="A1658">
        <v>1657</v>
      </c>
      <c r="B1658">
        <v>60697</v>
      </c>
      <c r="C1658">
        <v>0</v>
      </c>
      <c r="D1658">
        <v>0</v>
      </c>
      <c r="E1658" t="s">
        <v>1564</v>
      </c>
      <c r="F1658" t="s">
        <v>1565</v>
      </c>
      <c r="G1658">
        <v>1</v>
      </c>
      <c r="H1658" s="6">
        <v>5550556</v>
      </c>
      <c r="I1658" s="7">
        <v>45545</v>
      </c>
      <c r="J1658" s="7">
        <v>45545</v>
      </c>
      <c r="K1658">
        <v>10</v>
      </c>
      <c r="L1658" t="s">
        <v>40</v>
      </c>
      <c r="M1658" t="s">
        <v>8</v>
      </c>
      <c r="N1658" t="s">
        <v>41</v>
      </c>
      <c r="O1658" t="s">
        <v>347</v>
      </c>
      <c r="P1658" t="s">
        <v>43</v>
      </c>
      <c r="Q1658">
        <v>10</v>
      </c>
      <c r="R1658">
        <v>0</v>
      </c>
      <c r="S1658">
        <v>0</v>
      </c>
      <c r="U1658">
        <v>555056</v>
      </c>
      <c r="V1658">
        <v>555056</v>
      </c>
      <c r="W1658">
        <v>0</v>
      </c>
      <c r="X1658">
        <v>0</v>
      </c>
      <c r="Y1658" t="s">
        <v>109</v>
      </c>
    </row>
    <row r="1659" spans="1:25" x14ac:dyDescent="0.25">
      <c r="A1659">
        <v>1658</v>
      </c>
      <c r="B1659">
        <v>60700</v>
      </c>
      <c r="C1659">
        <v>0</v>
      </c>
      <c r="D1659">
        <v>0</v>
      </c>
      <c r="E1659" t="s">
        <v>362</v>
      </c>
      <c r="F1659" t="s">
        <v>363</v>
      </c>
      <c r="G1659">
        <v>1</v>
      </c>
      <c r="H1659" s="6">
        <v>582172</v>
      </c>
      <c r="I1659" s="7">
        <v>45545</v>
      </c>
      <c r="J1659" s="7">
        <v>45545</v>
      </c>
      <c r="K1659">
        <v>15</v>
      </c>
      <c r="L1659" t="s">
        <v>40</v>
      </c>
      <c r="M1659" t="s">
        <v>5</v>
      </c>
      <c r="N1659" t="s">
        <v>41</v>
      </c>
      <c r="O1659" t="s">
        <v>47</v>
      </c>
      <c r="P1659" t="s">
        <v>43</v>
      </c>
      <c r="Q1659">
        <v>6</v>
      </c>
      <c r="R1659">
        <v>9</v>
      </c>
      <c r="S1659">
        <v>0</v>
      </c>
      <c r="U1659">
        <v>87326</v>
      </c>
      <c r="V1659">
        <v>34930</v>
      </c>
      <c r="W1659">
        <v>52395</v>
      </c>
      <c r="X1659">
        <v>0</v>
      </c>
      <c r="Y1659" t="s">
        <v>72</v>
      </c>
    </row>
    <row r="1660" spans="1:25" x14ac:dyDescent="0.25">
      <c r="A1660">
        <v>1659</v>
      </c>
      <c r="B1660">
        <v>60688</v>
      </c>
      <c r="C1660">
        <v>0</v>
      </c>
      <c r="D1660">
        <v>0</v>
      </c>
      <c r="E1660" t="s">
        <v>275</v>
      </c>
      <c r="F1660" t="s">
        <v>276</v>
      </c>
      <c r="G1660">
        <v>1</v>
      </c>
      <c r="H1660" s="6">
        <v>2200000</v>
      </c>
      <c r="I1660" s="7">
        <v>45545</v>
      </c>
      <c r="J1660" s="7">
        <v>45545</v>
      </c>
      <c r="K1660">
        <v>9</v>
      </c>
      <c r="L1660" t="s">
        <v>40</v>
      </c>
      <c r="M1660" t="s">
        <v>4</v>
      </c>
      <c r="N1660" t="s">
        <v>41</v>
      </c>
      <c r="O1660" t="s">
        <v>51</v>
      </c>
      <c r="P1660" t="s">
        <v>43</v>
      </c>
      <c r="Q1660">
        <v>9</v>
      </c>
      <c r="R1660">
        <v>0</v>
      </c>
      <c r="S1660">
        <v>0</v>
      </c>
      <c r="U1660">
        <v>198000</v>
      </c>
      <c r="V1660">
        <v>198000</v>
      </c>
      <c r="W1660">
        <v>0</v>
      </c>
      <c r="X1660">
        <v>0</v>
      </c>
      <c r="Y1660" t="s">
        <v>44</v>
      </c>
    </row>
    <row r="1661" spans="1:25" x14ac:dyDescent="0.25">
      <c r="A1661">
        <v>1660</v>
      </c>
      <c r="B1661">
        <v>60693</v>
      </c>
      <c r="C1661">
        <v>0</v>
      </c>
      <c r="D1661">
        <v>0</v>
      </c>
      <c r="E1661" t="s">
        <v>1516</v>
      </c>
      <c r="F1661" t="s">
        <v>1517</v>
      </c>
      <c r="G1661">
        <v>1</v>
      </c>
      <c r="H1661" s="6">
        <v>779570</v>
      </c>
      <c r="I1661" s="7">
        <v>45545</v>
      </c>
      <c r="J1661" s="7">
        <v>45545</v>
      </c>
      <c r="K1661">
        <v>7</v>
      </c>
      <c r="L1661" t="s">
        <v>40</v>
      </c>
      <c r="M1661" t="s">
        <v>5</v>
      </c>
      <c r="N1661" t="s">
        <v>41</v>
      </c>
      <c r="O1661" t="s">
        <v>77</v>
      </c>
      <c r="P1661" t="s">
        <v>43</v>
      </c>
      <c r="Q1661">
        <v>7</v>
      </c>
      <c r="R1661">
        <v>0</v>
      </c>
      <c r="S1661">
        <v>0</v>
      </c>
      <c r="U1661">
        <v>54570</v>
      </c>
      <c r="V1661">
        <v>54570</v>
      </c>
      <c r="W1661">
        <v>0</v>
      </c>
      <c r="X1661">
        <v>0</v>
      </c>
      <c r="Y1661" t="s">
        <v>81</v>
      </c>
    </row>
    <row r="1662" spans="1:25" x14ac:dyDescent="0.25">
      <c r="A1662">
        <v>1661</v>
      </c>
      <c r="B1662">
        <v>60685</v>
      </c>
      <c r="C1662">
        <v>0</v>
      </c>
      <c r="D1662">
        <v>0</v>
      </c>
      <c r="E1662" t="s">
        <v>606</v>
      </c>
      <c r="F1662" t="s">
        <v>607</v>
      </c>
      <c r="G1662">
        <v>1</v>
      </c>
      <c r="H1662" s="6">
        <v>4532967</v>
      </c>
      <c r="I1662" s="7">
        <v>45545</v>
      </c>
      <c r="J1662" s="7">
        <v>45545</v>
      </c>
      <c r="K1662">
        <v>14</v>
      </c>
      <c r="L1662" t="s">
        <v>40</v>
      </c>
      <c r="M1662" t="s">
        <v>5</v>
      </c>
      <c r="N1662" t="s">
        <v>41</v>
      </c>
      <c r="O1662" t="s">
        <v>57</v>
      </c>
      <c r="P1662" t="s">
        <v>43</v>
      </c>
      <c r="Q1662">
        <v>9</v>
      </c>
      <c r="R1662">
        <v>5</v>
      </c>
      <c r="S1662">
        <v>0</v>
      </c>
      <c r="U1662">
        <v>634615</v>
      </c>
      <c r="V1662">
        <v>407967</v>
      </c>
      <c r="W1662">
        <v>226648</v>
      </c>
      <c r="X1662">
        <v>0</v>
      </c>
      <c r="Y1662" t="s">
        <v>48</v>
      </c>
    </row>
    <row r="1663" spans="1:25" x14ac:dyDescent="0.25">
      <c r="A1663">
        <v>1662</v>
      </c>
      <c r="B1663">
        <v>60703</v>
      </c>
      <c r="C1663">
        <v>0</v>
      </c>
      <c r="D1663">
        <v>0</v>
      </c>
      <c r="E1663" t="s">
        <v>327</v>
      </c>
      <c r="F1663" t="s">
        <v>328</v>
      </c>
      <c r="G1663">
        <v>1</v>
      </c>
      <c r="H1663" s="6">
        <v>142492</v>
      </c>
      <c r="I1663" s="7">
        <v>45545</v>
      </c>
      <c r="J1663" s="7">
        <v>45545</v>
      </c>
      <c r="K1663">
        <v>15</v>
      </c>
      <c r="L1663" t="s">
        <v>40</v>
      </c>
      <c r="M1663" t="s">
        <v>5</v>
      </c>
      <c r="N1663" t="s">
        <v>41</v>
      </c>
      <c r="O1663" t="s">
        <v>47</v>
      </c>
      <c r="P1663" t="s">
        <v>43</v>
      </c>
      <c r="Q1663">
        <v>6</v>
      </c>
      <c r="R1663">
        <v>9</v>
      </c>
      <c r="S1663">
        <v>0</v>
      </c>
      <c r="U1663">
        <v>21374</v>
      </c>
      <c r="V1663">
        <v>8550</v>
      </c>
      <c r="W1663">
        <v>12824</v>
      </c>
      <c r="X1663">
        <v>0</v>
      </c>
      <c r="Y1663" t="s">
        <v>72</v>
      </c>
    </row>
    <row r="1664" spans="1:25" x14ac:dyDescent="0.25">
      <c r="A1664">
        <v>1663</v>
      </c>
      <c r="B1664">
        <v>60702</v>
      </c>
      <c r="C1664">
        <v>0</v>
      </c>
      <c r="D1664">
        <v>0</v>
      </c>
      <c r="E1664" t="s">
        <v>329</v>
      </c>
      <c r="F1664" t="s">
        <v>330</v>
      </c>
      <c r="G1664">
        <v>1</v>
      </c>
      <c r="H1664" s="6">
        <v>82685</v>
      </c>
      <c r="I1664" s="7">
        <v>45545</v>
      </c>
      <c r="J1664" s="7">
        <v>45545</v>
      </c>
      <c r="K1664">
        <v>15</v>
      </c>
      <c r="L1664" t="s">
        <v>40</v>
      </c>
      <c r="M1664" t="s">
        <v>5</v>
      </c>
      <c r="N1664" t="s">
        <v>41</v>
      </c>
      <c r="O1664" t="s">
        <v>47</v>
      </c>
      <c r="P1664" t="s">
        <v>43</v>
      </c>
      <c r="Q1664">
        <v>6</v>
      </c>
      <c r="R1664">
        <v>9</v>
      </c>
      <c r="S1664">
        <v>0</v>
      </c>
      <c r="U1664">
        <v>12403</v>
      </c>
      <c r="V1664">
        <v>4961</v>
      </c>
      <c r="W1664">
        <v>7442</v>
      </c>
      <c r="X1664">
        <v>0</v>
      </c>
      <c r="Y1664" t="s">
        <v>48</v>
      </c>
    </row>
    <row r="1665" spans="1:25" x14ac:dyDescent="0.25">
      <c r="A1665">
        <v>1664</v>
      </c>
      <c r="B1665">
        <v>60689</v>
      </c>
      <c r="C1665">
        <v>0</v>
      </c>
      <c r="D1665">
        <v>0</v>
      </c>
      <c r="E1665" t="s">
        <v>1550</v>
      </c>
      <c r="F1665" t="s">
        <v>1551</v>
      </c>
      <c r="G1665">
        <v>1</v>
      </c>
      <c r="H1665" s="6">
        <v>2562375</v>
      </c>
      <c r="I1665" s="7">
        <v>45545</v>
      </c>
      <c r="J1665" s="7">
        <v>45545</v>
      </c>
      <c r="K1665">
        <v>12</v>
      </c>
      <c r="L1665" t="s">
        <v>40</v>
      </c>
      <c r="M1665" t="s">
        <v>8</v>
      </c>
      <c r="N1665" t="s">
        <v>41</v>
      </c>
      <c r="O1665" t="s">
        <v>347</v>
      </c>
      <c r="P1665" t="s">
        <v>43</v>
      </c>
      <c r="Q1665">
        <v>12</v>
      </c>
      <c r="R1665">
        <v>0</v>
      </c>
      <c r="S1665">
        <v>0</v>
      </c>
      <c r="U1665">
        <v>307485</v>
      </c>
      <c r="V1665">
        <v>307485</v>
      </c>
      <c r="W1665">
        <v>0</v>
      </c>
      <c r="X1665">
        <v>0</v>
      </c>
      <c r="Y1665" t="s">
        <v>48</v>
      </c>
    </row>
    <row r="1666" spans="1:25" x14ac:dyDescent="0.25">
      <c r="A1666">
        <v>1665</v>
      </c>
      <c r="B1666">
        <v>60690</v>
      </c>
      <c r="C1666">
        <v>0</v>
      </c>
      <c r="D1666">
        <v>0</v>
      </c>
      <c r="E1666" t="s">
        <v>1550</v>
      </c>
      <c r="F1666" t="s">
        <v>1551</v>
      </c>
      <c r="G1666">
        <v>1</v>
      </c>
      <c r="H1666" s="6">
        <v>2512953</v>
      </c>
      <c r="I1666" s="7">
        <v>45545</v>
      </c>
      <c r="J1666" s="7">
        <v>45545</v>
      </c>
      <c r="K1666">
        <v>12</v>
      </c>
      <c r="L1666" t="s">
        <v>40</v>
      </c>
      <c r="M1666" t="s">
        <v>8</v>
      </c>
      <c r="N1666" t="s">
        <v>41</v>
      </c>
      <c r="O1666" t="s">
        <v>347</v>
      </c>
      <c r="P1666" t="s">
        <v>43</v>
      </c>
      <c r="Q1666">
        <v>12</v>
      </c>
      <c r="R1666">
        <v>0</v>
      </c>
      <c r="S1666">
        <v>0</v>
      </c>
      <c r="U1666">
        <v>301554</v>
      </c>
      <c r="V1666">
        <v>301554</v>
      </c>
      <c r="W1666">
        <v>0</v>
      </c>
      <c r="X1666">
        <v>0</v>
      </c>
      <c r="Y1666" t="s">
        <v>48</v>
      </c>
    </row>
    <row r="1667" spans="1:25" x14ac:dyDescent="0.25">
      <c r="A1667">
        <v>1666</v>
      </c>
      <c r="B1667">
        <v>60691</v>
      </c>
      <c r="C1667">
        <v>0</v>
      </c>
      <c r="D1667">
        <v>0</v>
      </c>
      <c r="E1667" t="s">
        <v>1550</v>
      </c>
      <c r="F1667" t="s">
        <v>1551</v>
      </c>
      <c r="G1667">
        <v>1</v>
      </c>
      <c r="H1667" s="6">
        <v>2236082</v>
      </c>
      <c r="I1667" s="7">
        <v>45545</v>
      </c>
      <c r="J1667" s="7">
        <v>45545</v>
      </c>
      <c r="K1667">
        <v>12</v>
      </c>
      <c r="L1667" t="s">
        <v>40</v>
      </c>
      <c r="M1667" t="s">
        <v>8</v>
      </c>
      <c r="N1667" t="s">
        <v>41</v>
      </c>
      <c r="O1667" t="s">
        <v>347</v>
      </c>
      <c r="P1667" t="s">
        <v>43</v>
      </c>
      <c r="Q1667">
        <v>12</v>
      </c>
      <c r="R1667">
        <v>0</v>
      </c>
      <c r="S1667">
        <v>0</v>
      </c>
      <c r="U1667">
        <v>268330</v>
      </c>
      <c r="V1667">
        <v>268330</v>
      </c>
      <c r="W1667">
        <v>0</v>
      </c>
      <c r="X1667">
        <v>0</v>
      </c>
      <c r="Y1667" t="s">
        <v>48</v>
      </c>
    </row>
    <row r="1668" spans="1:25" x14ac:dyDescent="0.25">
      <c r="A1668">
        <v>1667</v>
      </c>
      <c r="B1668">
        <v>60705</v>
      </c>
      <c r="C1668">
        <v>0</v>
      </c>
      <c r="D1668">
        <v>0</v>
      </c>
      <c r="E1668" t="s">
        <v>403</v>
      </c>
      <c r="F1668" t="s">
        <v>404</v>
      </c>
      <c r="G1668">
        <v>1</v>
      </c>
      <c r="H1668" s="6">
        <v>546066</v>
      </c>
      <c r="I1668" s="7">
        <v>45545</v>
      </c>
      <c r="J1668" s="7">
        <v>45545</v>
      </c>
      <c r="K1668">
        <v>15</v>
      </c>
      <c r="L1668" t="s">
        <v>40</v>
      </c>
      <c r="M1668" t="s">
        <v>5</v>
      </c>
      <c r="N1668" t="s">
        <v>41</v>
      </c>
      <c r="O1668" t="s">
        <v>47</v>
      </c>
      <c r="P1668" t="s">
        <v>43</v>
      </c>
      <c r="Q1668">
        <v>6</v>
      </c>
      <c r="R1668">
        <v>9</v>
      </c>
      <c r="S1668">
        <v>0</v>
      </c>
      <c r="U1668">
        <v>81910</v>
      </c>
      <c r="V1668">
        <v>32764</v>
      </c>
      <c r="W1668">
        <v>49146</v>
      </c>
      <c r="X1668">
        <v>0</v>
      </c>
      <c r="Y1668" t="s">
        <v>72</v>
      </c>
    </row>
    <row r="1669" spans="1:25" x14ac:dyDescent="0.25">
      <c r="A1669">
        <v>1668</v>
      </c>
      <c r="B1669">
        <v>60699</v>
      </c>
      <c r="C1669">
        <v>0</v>
      </c>
      <c r="D1669">
        <v>0</v>
      </c>
      <c r="E1669" t="s">
        <v>403</v>
      </c>
      <c r="F1669" t="s">
        <v>404</v>
      </c>
      <c r="G1669">
        <v>1</v>
      </c>
      <c r="H1669" s="6">
        <v>1091602</v>
      </c>
      <c r="I1669" s="7">
        <v>45545</v>
      </c>
      <c r="J1669" s="7">
        <v>45545</v>
      </c>
      <c r="K1669">
        <v>15</v>
      </c>
      <c r="L1669" t="s">
        <v>40</v>
      </c>
      <c r="M1669" t="s">
        <v>5</v>
      </c>
      <c r="N1669" t="s">
        <v>41</v>
      </c>
      <c r="O1669" t="s">
        <v>47</v>
      </c>
      <c r="P1669" t="s">
        <v>43</v>
      </c>
      <c r="Q1669">
        <v>6</v>
      </c>
      <c r="R1669">
        <v>9</v>
      </c>
      <c r="S1669">
        <v>0</v>
      </c>
      <c r="U1669">
        <v>163740</v>
      </c>
      <c r="V1669">
        <v>65496</v>
      </c>
      <c r="W1669">
        <v>98244</v>
      </c>
      <c r="X1669">
        <v>0</v>
      </c>
      <c r="Y1669" t="s">
        <v>72</v>
      </c>
    </row>
    <row r="1670" spans="1:25" x14ac:dyDescent="0.25">
      <c r="A1670">
        <v>1669</v>
      </c>
      <c r="B1670">
        <v>60704</v>
      </c>
      <c r="C1670">
        <v>0</v>
      </c>
      <c r="D1670">
        <v>0</v>
      </c>
      <c r="E1670" t="s">
        <v>401</v>
      </c>
      <c r="F1670" t="s">
        <v>402</v>
      </c>
      <c r="G1670">
        <v>1</v>
      </c>
      <c r="H1670" s="6">
        <v>1283047</v>
      </c>
      <c r="I1670" s="7">
        <v>45545</v>
      </c>
      <c r="J1670" s="7">
        <v>45545</v>
      </c>
      <c r="K1670">
        <v>15</v>
      </c>
      <c r="L1670" t="s">
        <v>40</v>
      </c>
      <c r="M1670" t="s">
        <v>5</v>
      </c>
      <c r="N1670" t="s">
        <v>41</v>
      </c>
      <c r="O1670" t="s">
        <v>47</v>
      </c>
      <c r="P1670" t="s">
        <v>43</v>
      </c>
      <c r="Q1670">
        <v>6</v>
      </c>
      <c r="R1670">
        <v>9</v>
      </c>
      <c r="S1670">
        <v>0</v>
      </c>
      <c r="U1670">
        <v>192457</v>
      </c>
      <c r="V1670">
        <v>76983</v>
      </c>
      <c r="W1670">
        <v>115474</v>
      </c>
      <c r="X1670">
        <v>0</v>
      </c>
      <c r="Y1670" t="s">
        <v>48</v>
      </c>
    </row>
    <row r="1671" spans="1:25" x14ac:dyDescent="0.25">
      <c r="A1671">
        <v>1670</v>
      </c>
      <c r="B1671">
        <v>60687</v>
      </c>
      <c r="C1671">
        <v>0</v>
      </c>
      <c r="D1671">
        <v>0</v>
      </c>
      <c r="E1671" t="s">
        <v>555</v>
      </c>
      <c r="F1671" t="s">
        <v>556</v>
      </c>
      <c r="G1671">
        <v>1</v>
      </c>
      <c r="H1671" s="6">
        <v>1187401</v>
      </c>
      <c r="I1671" s="7">
        <v>45545</v>
      </c>
      <c r="J1671" s="7">
        <v>45545</v>
      </c>
      <c r="K1671">
        <v>14</v>
      </c>
      <c r="L1671" t="s">
        <v>40</v>
      </c>
      <c r="M1671" t="s">
        <v>5</v>
      </c>
      <c r="N1671" t="s">
        <v>41</v>
      </c>
      <c r="O1671" t="s">
        <v>57</v>
      </c>
      <c r="P1671" t="s">
        <v>43</v>
      </c>
      <c r="Q1671">
        <v>9</v>
      </c>
      <c r="R1671">
        <v>5</v>
      </c>
      <c r="S1671">
        <v>0</v>
      </c>
      <c r="U1671">
        <v>166236</v>
      </c>
      <c r="V1671">
        <v>106866</v>
      </c>
      <c r="W1671">
        <v>59370</v>
      </c>
      <c r="X1671">
        <v>0</v>
      </c>
      <c r="Y1671" t="s">
        <v>48</v>
      </c>
    </row>
    <row r="1672" spans="1:25" x14ac:dyDescent="0.25">
      <c r="A1672">
        <v>1671</v>
      </c>
      <c r="B1672">
        <v>60683</v>
      </c>
      <c r="C1672">
        <v>0</v>
      </c>
      <c r="D1672">
        <v>0</v>
      </c>
      <c r="E1672" t="s">
        <v>1054</v>
      </c>
      <c r="F1672" t="s">
        <v>1055</v>
      </c>
      <c r="G1672">
        <v>1</v>
      </c>
      <c r="H1672" s="6">
        <v>9435713</v>
      </c>
      <c r="I1672" s="7">
        <v>45545</v>
      </c>
      <c r="J1672" s="7">
        <v>45545</v>
      </c>
      <c r="K1672">
        <v>8</v>
      </c>
      <c r="L1672" t="s">
        <v>40</v>
      </c>
      <c r="M1672" t="s">
        <v>9</v>
      </c>
      <c r="N1672" t="s">
        <v>41</v>
      </c>
      <c r="O1672" t="s">
        <v>42</v>
      </c>
      <c r="P1672" t="s">
        <v>43</v>
      </c>
      <c r="Q1672">
        <v>8</v>
      </c>
      <c r="R1672">
        <v>0</v>
      </c>
      <c r="S1672">
        <v>0</v>
      </c>
      <c r="U1672">
        <v>754857</v>
      </c>
      <c r="V1672">
        <v>754857</v>
      </c>
      <c r="W1672">
        <v>0</v>
      </c>
      <c r="X1672">
        <v>0</v>
      </c>
      <c r="Y1672" t="s">
        <v>67</v>
      </c>
    </row>
    <row r="1673" spans="1:25" x14ac:dyDescent="0.25">
      <c r="A1673">
        <v>1672</v>
      </c>
      <c r="B1673">
        <v>60686</v>
      </c>
      <c r="C1673">
        <v>0</v>
      </c>
      <c r="D1673">
        <v>0</v>
      </c>
      <c r="E1673" t="s">
        <v>541</v>
      </c>
      <c r="F1673" t="s">
        <v>542</v>
      </c>
      <c r="G1673">
        <v>1</v>
      </c>
      <c r="H1673" s="6">
        <v>510913</v>
      </c>
      <c r="I1673" s="7">
        <v>45545</v>
      </c>
      <c r="J1673" s="7">
        <v>45545</v>
      </c>
      <c r="K1673">
        <v>14</v>
      </c>
      <c r="L1673" t="s">
        <v>40</v>
      </c>
      <c r="M1673" t="s">
        <v>5</v>
      </c>
      <c r="N1673" t="s">
        <v>41</v>
      </c>
      <c r="O1673" t="s">
        <v>57</v>
      </c>
      <c r="P1673" t="s">
        <v>43</v>
      </c>
      <c r="Q1673">
        <v>9</v>
      </c>
      <c r="R1673">
        <v>5</v>
      </c>
      <c r="S1673">
        <v>0</v>
      </c>
      <c r="U1673">
        <v>71528</v>
      </c>
      <c r="V1673">
        <v>45982</v>
      </c>
      <c r="W1673">
        <v>25546</v>
      </c>
      <c r="X1673">
        <v>0</v>
      </c>
      <c r="Y1673" t="s">
        <v>48</v>
      </c>
    </row>
    <row r="1674" spans="1:25" x14ac:dyDescent="0.25">
      <c r="A1674">
        <v>1673</v>
      </c>
      <c r="B1674">
        <v>60694</v>
      </c>
      <c r="C1674">
        <v>0</v>
      </c>
      <c r="D1674">
        <v>0</v>
      </c>
      <c r="E1674" t="s">
        <v>1357</v>
      </c>
      <c r="F1674" t="s">
        <v>1358</v>
      </c>
      <c r="G1674">
        <v>1</v>
      </c>
      <c r="H1674" s="6">
        <v>21233648</v>
      </c>
      <c r="I1674" s="7">
        <v>45545</v>
      </c>
      <c r="J1674" s="7">
        <v>45545</v>
      </c>
      <c r="K1674">
        <v>15</v>
      </c>
      <c r="L1674" t="s">
        <v>40</v>
      </c>
      <c r="M1674" t="s">
        <v>5</v>
      </c>
      <c r="N1674" t="s">
        <v>41</v>
      </c>
      <c r="O1674" t="s">
        <v>47</v>
      </c>
      <c r="P1674" t="s">
        <v>43</v>
      </c>
      <c r="Q1674">
        <v>2</v>
      </c>
      <c r="R1674">
        <v>13</v>
      </c>
      <c r="S1674">
        <v>0</v>
      </c>
      <c r="U1674">
        <v>3185047</v>
      </c>
      <c r="V1674">
        <v>424673</v>
      </c>
      <c r="W1674">
        <v>2760374</v>
      </c>
      <c r="X1674">
        <v>0</v>
      </c>
      <c r="Y1674" t="s">
        <v>250</v>
      </c>
    </row>
    <row r="1675" spans="1:25" x14ac:dyDescent="0.25">
      <c r="A1675">
        <v>1674</v>
      </c>
      <c r="B1675">
        <v>60696</v>
      </c>
      <c r="C1675">
        <v>0</v>
      </c>
      <c r="D1675">
        <v>0</v>
      </c>
      <c r="E1675" t="s">
        <v>1125</v>
      </c>
      <c r="F1675" t="s">
        <v>1126</v>
      </c>
      <c r="G1675">
        <v>1</v>
      </c>
      <c r="H1675" s="6">
        <v>2150895</v>
      </c>
      <c r="I1675" s="7">
        <v>45545</v>
      </c>
      <c r="J1675" s="7">
        <v>45545</v>
      </c>
      <c r="K1675">
        <v>15</v>
      </c>
      <c r="L1675" t="s">
        <v>40</v>
      </c>
      <c r="M1675" t="s">
        <v>5</v>
      </c>
      <c r="N1675" t="s">
        <v>41</v>
      </c>
      <c r="O1675" t="s">
        <v>77</v>
      </c>
      <c r="P1675" t="s">
        <v>43</v>
      </c>
      <c r="Q1675">
        <v>8</v>
      </c>
      <c r="R1675">
        <v>7</v>
      </c>
      <c r="S1675">
        <v>0</v>
      </c>
      <c r="U1675">
        <v>322634</v>
      </c>
      <c r="V1675">
        <v>172072</v>
      </c>
      <c r="W1675">
        <v>150563</v>
      </c>
      <c r="X1675">
        <v>0</v>
      </c>
      <c r="Y1675" t="s">
        <v>48</v>
      </c>
    </row>
    <row r="1676" spans="1:25" x14ac:dyDescent="0.25">
      <c r="A1676">
        <v>1675</v>
      </c>
      <c r="B1676">
        <v>60346</v>
      </c>
      <c r="C1676">
        <v>0</v>
      </c>
      <c r="D1676">
        <v>0</v>
      </c>
      <c r="E1676" t="s">
        <v>916</v>
      </c>
      <c r="F1676" t="s">
        <v>917</v>
      </c>
      <c r="G1676">
        <v>1</v>
      </c>
      <c r="H1676" s="6">
        <v>150000000</v>
      </c>
      <c r="I1676" s="7">
        <v>45544</v>
      </c>
      <c r="J1676" s="7">
        <v>45544</v>
      </c>
      <c r="K1676">
        <v>12</v>
      </c>
      <c r="L1676" t="s">
        <v>40</v>
      </c>
      <c r="M1676" t="s">
        <v>5</v>
      </c>
      <c r="N1676" t="s">
        <v>41</v>
      </c>
      <c r="O1676" t="s">
        <v>54</v>
      </c>
      <c r="P1676" t="s">
        <v>43</v>
      </c>
      <c r="Q1676">
        <v>5</v>
      </c>
      <c r="R1676">
        <v>5</v>
      </c>
      <c r="S1676">
        <v>2</v>
      </c>
      <c r="U1676">
        <v>18000000</v>
      </c>
      <c r="V1676">
        <v>7500000</v>
      </c>
      <c r="W1676">
        <v>7500000</v>
      </c>
      <c r="X1676">
        <v>3000000</v>
      </c>
      <c r="Y1676" t="s">
        <v>48</v>
      </c>
    </row>
    <row r="1677" spans="1:25" x14ac:dyDescent="0.25">
      <c r="A1677">
        <v>1676</v>
      </c>
      <c r="B1677">
        <v>60680</v>
      </c>
      <c r="C1677">
        <v>0</v>
      </c>
      <c r="D1677">
        <v>0</v>
      </c>
      <c r="E1677" t="s">
        <v>1712</v>
      </c>
      <c r="F1677" t="s">
        <v>1713</v>
      </c>
      <c r="G1677">
        <v>1</v>
      </c>
      <c r="H1677" s="6">
        <v>26489503</v>
      </c>
      <c r="I1677" s="7">
        <v>45544</v>
      </c>
      <c r="J1677" s="7">
        <v>45544</v>
      </c>
      <c r="K1677" t="s">
        <v>1714</v>
      </c>
      <c r="L1677" t="s">
        <v>40</v>
      </c>
      <c r="M1677" t="s">
        <v>5</v>
      </c>
      <c r="N1677" t="s">
        <v>41</v>
      </c>
      <c r="O1677" t="s">
        <v>47</v>
      </c>
      <c r="P1677" t="s">
        <v>43</v>
      </c>
      <c r="Q1677">
        <v>8</v>
      </c>
      <c r="R1677">
        <v>3.1</v>
      </c>
      <c r="S1677">
        <v>0</v>
      </c>
      <c r="U1677">
        <v>2940335</v>
      </c>
      <c r="V1677">
        <v>2119160</v>
      </c>
      <c r="W1677">
        <v>821175</v>
      </c>
      <c r="X1677">
        <v>0</v>
      </c>
      <c r="Y1677" t="s">
        <v>229</v>
      </c>
    </row>
    <row r="1678" spans="1:25" x14ac:dyDescent="0.25">
      <c r="A1678">
        <v>1677</v>
      </c>
      <c r="B1678">
        <v>60677</v>
      </c>
      <c r="C1678">
        <v>0</v>
      </c>
      <c r="D1678">
        <v>0</v>
      </c>
      <c r="E1678" t="s">
        <v>1392</v>
      </c>
      <c r="F1678" t="s">
        <v>1393</v>
      </c>
      <c r="G1678">
        <v>1</v>
      </c>
      <c r="H1678" s="6">
        <v>2963333</v>
      </c>
      <c r="I1678" s="7">
        <v>45544</v>
      </c>
      <c r="J1678" s="7">
        <v>45544</v>
      </c>
      <c r="K1678">
        <v>10</v>
      </c>
      <c r="L1678" t="s">
        <v>40</v>
      </c>
      <c r="M1678" t="s">
        <v>5</v>
      </c>
      <c r="N1678" t="s">
        <v>41</v>
      </c>
      <c r="O1678" t="s">
        <v>57</v>
      </c>
      <c r="P1678" t="s">
        <v>43</v>
      </c>
      <c r="Q1678">
        <v>10</v>
      </c>
      <c r="R1678">
        <v>0</v>
      </c>
      <c r="S1678">
        <v>0</v>
      </c>
      <c r="U1678">
        <v>296333</v>
      </c>
      <c r="V1678">
        <v>296333</v>
      </c>
      <c r="W1678">
        <v>0</v>
      </c>
      <c r="X1678">
        <v>0</v>
      </c>
      <c r="Y1678" t="s">
        <v>109</v>
      </c>
    </row>
    <row r="1679" spans="1:25" x14ac:dyDescent="0.25">
      <c r="A1679">
        <v>1678</v>
      </c>
      <c r="B1679">
        <v>60678</v>
      </c>
      <c r="C1679">
        <v>0</v>
      </c>
      <c r="D1679">
        <v>0</v>
      </c>
      <c r="E1679" t="s">
        <v>1690</v>
      </c>
      <c r="F1679" t="s">
        <v>1691</v>
      </c>
      <c r="G1679">
        <v>1</v>
      </c>
      <c r="H1679" s="6">
        <v>1236</v>
      </c>
      <c r="I1679" s="7">
        <v>45544</v>
      </c>
      <c r="J1679" s="7">
        <v>45544</v>
      </c>
      <c r="K1679">
        <v>9</v>
      </c>
      <c r="L1679" t="s">
        <v>40</v>
      </c>
      <c r="M1679" t="s">
        <v>5</v>
      </c>
      <c r="N1679" t="s">
        <v>41</v>
      </c>
      <c r="O1679" t="s">
        <v>47</v>
      </c>
      <c r="P1679" t="s">
        <v>43</v>
      </c>
      <c r="Q1679">
        <v>9</v>
      </c>
      <c r="R1679">
        <v>0</v>
      </c>
      <c r="S1679">
        <v>0</v>
      </c>
      <c r="U1679">
        <v>111</v>
      </c>
      <c r="V1679">
        <v>111</v>
      </c>
      <c r="W1679">
        <v>0</v>
      </c>
      <c r="X1679">
        <v>0</v>
      </c>
      <c r="Y1679" t="s">
        <v>81</v>
      </c>
    </row>
    <row r="1680" spans="1:25" x14ac:dyDescent="0.25">
      <c r="A1680">
        <v>1679</v>
      </c>
      <c r="B1680">
        <v>60676</v>
      </c>
      <c r="C1680">
        <v>0</v>
      </c>
      <c r="D1680">
        <v>0</v>
      </c>
      <c r="E1680" t="s">
        <v>1715</v>
      </c>
      <c r="F1680" t="s">
        <v>1716</v>
      </c>
      <c r="G1680">
        <v>1</v>
      </c>
      <c r="H1680" s="6">
        <v>5000000</v>
      </c>
      <c r="I1680" s="7">
        <v>45544</v>
      </c>
      <c r="J1680" s="7">
        <v>45544</v>
      </c>
      <c r="K1680">
        <v>9</v>
      </c>
      <c r="L1680" t="s">
        <v>40</v>
      </c>
      <c r="M1680" t="s">
        <v>5</v>
      </c>
      <c r="N1680" t="s">
        <v>41</v>
      </c>
      <c r="O1680" t="s">
        <v>77</v>
      </c>
      <c r="P1680" t="s">
        <v>43</v>
      </c>
      <c r="Q1680">
        <v>9</v>
      </c>
      <c r="R1680">
        <v>0</v>
      </c>
      <c r="S1680">
        <v>0</v>
      </c>
      <c r="U1680">
        <v>450000</v>
      </c>
      <c r="V1680">
        <v>450000</v>
      </c>
      <c r="W1680">
        <v>0</v>
      </c>
      <c r="X1680">
        <v>0</v>
      </c>
      <c r="Y1680" t="s">
        <v>799</v>
      </c>
    </row>
    <row r="1681" spans="1:25" x14ac:dyDescent="0.25">
      <c r="A1681">
        <v>1680</v>
      </c>
      <c r="B1681">
        <v>60679</v>
      </c>
      <c r="C1681">
        <v>0</v>
      </c>
      <c r="D1681">
        <v>0</v>
      </c>
      <c r="E1681" t="s">
        <v>1717</v>
      </c>
      <c r="F1681" t="s">
        <v>1718</v>
      </c>
      <c r="G1681">
        <v>1</v>
      </c>
      <c r="H1681" s="6">
        <v>731247</v>
      </c>
      <c r="I1681" s="7">
        <v>45544</v>
      </c>
      <c r="J1681" s="7">
        <v>45544</v>
      </c>
      <c r="K1681">
        <v>15</v>
      </c>
      <c r="L1681" t="s">
        <v>40</v>
      </c>
      <c r="M1681" t="s">
        <v>5</v>
      </c>
      <c r="N1681" t="s">
        <v>41</v>
      </c>
      <c r="O1681" t="s">
        <v>47</v>
      </c>
      <c r="P1681" t="s">
        <v>43</v>
      </c>
      <c r="Q1681">
        <v>8</v>
      </c>
      <c r="R1681">
        <v>7</v>
      </c>
      <c r="S1681">
        <v>0</v>
      </c>
      <c r="U1681">
        <v>109687</v>
      </c>
      <c r="V1681">
        <v>58500</v>
      </c>
      <c r="W1681">
        <v>51187</v>
      </c>
      <c r="X1681">
        <v>0</v>
      </c>
      <c r="Y1681" t="s">
        <v>48</v>
      </c>
    </row>
    <row r="1682" spans="1:25" x14ac:dyDescent="0.25">
      <c r="A1682">
        <v>1681</v>
      </c>
      <c r="B1682">
        <v>60667</v>
      </c>
      <c r="C1682">
        <v>0</v>
      </c>
      <c r="D1682">
        <v>0</v>
      </c>
      <c r="E1682" t="s">
        <v>163</v>
      </c>
      <c r="F1682" t="s">
        <v>164</v>
      </c>
      <c r="G1682">
        <v>1</v>
      </c>
      <c r="H1682" s="6">
        <v>5063592</v>
      </c>
      <c r="I1682" s="7">
        <v>45541</v>
      </c>
      <c r="J1682" s="7">
        <v>45541</v>
      </c>
      <c r="K1682">
        <v>8</v>
      </c>
      <c r="L1682" t="s">
        <v>40</v>
      </c>
      <c r="M1682" t="s">
        <v>5</v>
      </c>
      <c r="N1682" t="s">
        <v>41</v>
      </c>
      <c r="O1682" t="s">
        <v>77</v>
      </c>
      <c r="P1682" t="s">
        <v>43</v>
      </c>
      <c r="Q1682">
        <v>8</v>
      </c>
      <c r="R1682">
        <v>0</v>
      </c>
      <c r="S1682">
        <v>0</v>
      </c>
      <c r="U1682">
        <v>405087</v>
      </c>
      <c r="V1682">
        <v>405087</v>
      </c>
      <c r="W1682">
        <v>0</v>
      </c>
      <c r="X1682">
        <v>0</v>
      </c>
      <c r="Y1682" t="s">
        <v>48</v>
      </c>
    </row>
    <row r="1683" spans="1:25" x14ac:dyDescent="0.25">
      <c r="A1683">
        <v>1682</v>
      </c>
      <c r="B1683">
        <v>58486</v>
      </c>
      <c r="C1683">
        <v>0</v>
      </c>
      <c r="D1683">
        <v>0</v>
      </c>
      <c r="E1683" t="s">
        <v>1459</v>
      </c>
      <c r="F1683" t="s">
        <v>1460</v>
      </c>
      <c r="G1683">
        <v>1</v>
      </c>
      <c r="I1683" s="7">
        <v>45541</v>
      </c>
      <c r="J1683" s="7">
        <v>45541</v>
      </c>
      <c r="K1683">
        <v>15</v>
      </c>
      <c r="L1683" t="s">
        <v>40</v>
      </c>
      <c r="M1683" t="s">
        <v>5</v>
      </c>
      <c r="N1683" t="s">
        <v>41</v>
      </c>
      <c r="O1683" t="s">
        <v>54</v>
      </c>
      <c r="P1683" t="s">
        <v>43</v>
      </c>
      <c r="Q1683">
        <v>3.3</v>
      </c>
      <c r="R1683">
        <v>2.5</v>
      </c>
      <c r="S1683">
        <v>9.1999999999999993</v>
      </c>
      <c r="U1683">
        <v>0</v>
      </c>
      <c r="V1683">
        <v>0</v>
      </c>
      <c r="W1683">
        <v>0</v>
      </c>
      <c r="X1683">
        <v>0</v>
      </c>
      <c r="Y1683" t="s">
        <v>48</v>
      </c>
    </row>
    <row r="1684" spans="1:25" x14ac:dyDescent="0.25">
      <c r="A1684">
        <v>1683</v>
      </c>
      <c r="B1684">
        <v>60672</v>
      </c>
      <c r="C1684">
        <v>0</v>
      </c>
      <c r="D1684">
        <v>0</v>
      </c>
      <c r="E1684" t="s">
        <v>590</v>
      </c>
      <c r="F1684" t="s">
        <v>591</v>
      </c>
      <c r="G1684">
        <v>1</v>
      </c>
      <c r="H1684" s="6">
        <v>463323</v>
      </c>
      <c r="I1684" s="7">
        <v>45541</v>
      </c>
      <c r="J1684" s="7">
        <v>45541</v>
      </c>
      <c r="K1684">
        <v>15</v>
      </c>
      <c r="L1684" t="s">
        <v>40</v>
      </c>
      <c r="M1684" t="s">
        <v>5</v>
      </c>
      <c r="N1684" t="s">
        <v>41</v>
      </c>
      <c r="O1684" t="s">
        <v>57</v>
      </c>
      <c r="P1684" t="s">
        <v>43</v>
      </c>
      <c r="Q1684">
        <v>6</v>
      </c>
      <c r="R1684">
        <v>9</v>
      </c>
      <c r="S1684">
        <v>0</v>
      </c>
      <c r="U1684">
        <v>69498</v>
      </c>
      <c r="V1684">
        <v>27799</v>
      </c>
      <c r="W1684">
        <v>41699</v>
      </c>
      <c r="X1684">
        <v>0</v>
      </c>
      <c r="Y1684" t="s">
        <v>48</v>
      </c>
    </row>
    <row r="1685" spans="1:25" x14ac:dyDescent="0.25">
      <c r="A1685">
        <v>1684</v>
      </c>
      <c r="B1685">
        <v>60673</v>
      </c>
      <c r="C1685">
        <v>0</v>
      </c>
      <c r="D1685">
        <v>0</v>
      </c>
      <c r="E1685" t="s">
        <v>590</v>
      </c>
      <c r="F1685" t="s">
        <v>591</v>
      </c>
      <c r="G1685">
        <v>1</v>
      </c>
      <c r="H1685" s="6">
        <v>463323</v>
      </c>
      <c r="I1685" s="7">
        <v>45541</v>
      </c>
      <c r="J1685" s="7">
        <v>45541</v>
      </c>
      <c r="K1685">
        <v>15</v>
      </c>
      <c r="L1685" t="s">
        <v>40</v>
      </c>
      <c r="M1685" t="s">
        <v>5</v>
      </c>
      <c r="N1685" t="s">
        <v>41</v>
      </c>
      <c r="O1685" t="s">
        <v>57</v>
      </c>
      <c r="P1685" t="s">
        <v>43</v>
      </c>
      <c r="Q1685">
        <v>6</v>
      </c>
      <c r="R1685">
        <v>9</v>
      </c>
      <c r="S1685">
        <v>0</v>
      </c>
      <c r="U1685">
        <v>69498</v>
      </c>
      <c r="V1685">
        <v>27799</v>
      </c>
      <c r="W1685">
        <v>41699</v>
      </c>
      <c r="X1685">
        <v>0</v>
      </c>
      <c r="Y1685" t="s">
        <v>48</v>
      </c>
    </row>
    <row r="1686" spans="1:25" x14ac:dyDescent="0.25">
      <c r="A1686">
        <v>1685</v>
      </c>
      <c r="B1686">
        <v>60674</v>
      </c>
      <c r="C1686">
        <v>0</v>
      </c>
      <c r="D1686">
        <v>0</v>
      </c>
      <c r="E1686" t="s">
        <v>624</v>
      </c>
      <c r="F1686" t="s">
        <v>625</v>
      </c>
      <c r="G1686">
        <v>1</v>
      </c>
      <c r="H1686" s="6">
        <v>5187693</v>
      </c>
      <c r="I1686" s="7">
        <v>45541</v>
      </c>
      <c r="J1686" s="7">
        <v>45541</v>
      </c>
      <c r="K1686">
        <v>15</v>
      </c>
      <c r="L1686" t="s">
        <v>40</v>
      </c>
      <c r="M1686" t="s">
        <v>5</v>
      </c>
      <c r="N1686" t="s">
        <v>41</v>
      </c>
      <c r="O1686" t="s">
        <v>57</v>
      </c>
      <c r="P1686" t="s">
        <v>43</v>
      </c>
      <c r="Q1686">
        <v>6</v>
      </c>
      <c r="R1686">
        <v>9</v>
      </c>
      <c r="S1686">
        <v>0</v>
      </c>
      <c r="U1686">
        <v>778154</v>
      </c>
      <c r="V1686">
        <v>311262</v>
      </c>
      <c r="W1686">
        <v>466892</v>
      </c>
      <c r="X1686">
        <v>0</v>
      </c>
      <c r="Y1686" t="s">
        <v>48</v>
      </c>
    </row>
    <row r="1687" spans="1:25" x14ac:dyDescent="0.25">
      <c r="A1687">
        <v>1686</v>
      </c>
      <c r="B1687">
        <v>60675</v>
      </c>
      <c r="C1687">
        <v>0</v>
      </c>
      <c r="D1687">
        <v>0</v>
      </c>
      <c r="E1687" t="s">
        <v>624</v>
      </c>
      <c r="F1687" t="s">
        <v>625</v>
      </c>
      <c r="G1687">
        <v>1</v>
      </c>
      <c r="H1687" s="6">
        <v>5187693</v>
      </c>
      <c r="I1687" s="7">
        <v>45541</v>
      </c>
      <c r="J1687" s="7">
        <v>45541</v>
      </c>
      <c r="K1687">
        <v>15</v>
      </c>
      <c r="L1687" t="s">
        <v>40</v>
      </c>
      <c r="M1687" t="s">
        <v>5</v>
      </c>
      <c r="N1687" t="s">
        <v>41</v>
      </c>
      <c r="O1687" t="s">
        <v>57</v>
      </c>
      <c r="P1687" t="s">
        <v>43</v>
      </c>
      <c r="Q1687">
        <v>6</v>
      </c>
      <c r="R1687">
        <v>9</v>
      </c>
      <c r="S1687">
        <v>0</v>
      </c>
      <c r="U1687">
        <v>778154</v>
      </c>
      <c r="V1687">
        <v>311262</v>
      </c>
      <c r="W1687">
        <v>466892</v>
      </c>
      <c r="X1687">
        <v>0</v>
      </c>
      <c r="Y1687" t="s">
        <v>48</v>
      </c>
    </row>
    <row r="1688" spans="1:25" x14ac:dyDescent="0.25">
      <c r="A1688">
        <v>1687</v>
      </c>
      <c r="B1688">
        <v>60670</v>
      </c>
      <c r="C1688">
        <v>0</v>
      </c>
      <c r="D1688">
        <v>0</v>
      </c>
      <c r="E1688" t="s">
        <v>240</v>
      </c>
      <c r="F1688" t="s">
        <v>241</v>
      </c>
      <c r="G1688">
        <v>1</v>
      </c>
      <c r="H1688" s="6">
        <v>158973</v>
      </c>
      <c r="I1688" s="7">
        <v>45541</v>
      </c>
      <c r="J1688" s="7">
        <v>45541</v>
      </c>
      <c r="K1688">
        <v>15</v>
      </c>
      <c r="L1688" t="s">
        <v>40</v>
      </c>
      <c r="M1688" t="s">
        <v>5</v>
      </c>
      <c r="N1688" t="s">
        <v>41</v>
      </c>
      <c r="O1688" t="s">
        <v>57</v>
      </c>
      <c r="P1688" t="s">
        <v>43</v>
      </c>
      <c r="Q1688">
        <v>6</v>
      </c>
      <c r="R1688">
        <v>9</v>
      </c>
      <c r="S1688">
        <v>0</v>
      </c>
      <c r="U1688">
        <v>23846</v>
      </c>
      <c r="V1688">
        <v>9538</v>
      </c>
      <c r="W1688">
        <v>14308</v>
      </c>
      <c r="X1688">
        <v>0</v>
      </c>
      <c r="Y1688" t="s">
        <v>48</v>
      </c>
    </row>
    <row r="1689" spans="1:25" x14ac:dyDescent="0.25">
      <c r="A1689">
        <v>1688</v>
      </c>
      <c r="B1689">
        <v>60671</v>
      </c>
      <c r="C1689">
        <v>0</v>
      </c>
      <c r="D1689">
        <v>0</v>
      </c>
      <c r="E1689" t="s">
        <v>240</v>
      </c>
      <c r="F1689" t="s">
        <v>241</v>
      </c>
      <c r="G1689">
        <v>1</v>
      </c>
      <c r="H1689" s="6">
        <v>158973</v>
      </c>
      <c r="I1689" s="7">
        <v>45541</v>
      </c>
      <c r="J1689" s="7">
        <v>45541</v>
      </c>
      <c r="K1689">
        <v>15</v>
      </c>
      <c r="L1689" t="s">
        <v>40</v>
      </c>
      <c r="M1689" t="s">
        <v>5</v>
      </c>
      <c r="N1689" t="s">
        <v>41</v>
      </c>
      <c r="O1689" t="s">
        <v>57</v>
      </c>
      <c r="P1689" t="s">
        <v>43</v>
      </c>
      <c r="Q1689">
        <v>6</v>
      </c>
      <c r="R1689">
        <v>9</v>
      </c>
      <c r="S1689">
        <v>0</v>
      </c>
      <c r="U1689">
        <v>23846</v>
      </c>
      <c r="V1689">
        <v>9538</v>
      </c>
      <c r="W1689">
        <v>14308</v>
      </c>
      <c r="X1689">
        <v>0</v>
      </c>
      <c r="Y1689" t="s">
        <v>48</v>
      </c>
    </row>
    <row r="1690" spans="1:25" x14ac:dyDescent="0.25">
      <c r="A1690">
        <v>1689</v>
      </c>
      <c r="B1690">
        <v>60668</v>
      </c>
      <c r="C1690">
        <v>0</v>
      </c>
      <c r="D1690">
        <v>0</v>
      </c>
      <c r="E1690" t="s">
        <v>473</v>
      </c>
      <c r="F1690" t="s">
        <v>474</v>
      </c>
      <c r="G1690">
        <v>1</v>
      </c>
      <c r="H1690" s="6">
        <v>5000000</v>
      </c>
      <c r="I1690" s="7">
        <v>45541</v>
      </c>
      <c r="J1690" s="7">
        <v>45541</v>
      </c>
      <c r="K1690">
        <v>8</v>
      </c>
      <c r="L1690" t="s">
        <v>40</v>
      </c>
      <c r="M1690" t="s">
        <v>5</v>
      </c>
      <c r="N1690" t="s">
        <v>41</v>
      </c>
      <c r="O1690" t="s">
        <v>77</v>
      </c>
      <c r="P1690" t="s">
        <v>43</v>
      </c>
      <c r="Q1690">
        <v>8</v>
      </c>
      <c r="R1690">
        <v>0</v>
      </c>
      <c r="S1690">
        <v>0</v>
      </c>
      <c r="U1690">
        <v>400000</v>
      </c>
      <c r="V1690">
        <v>400000</v>
      </c>
      <c r="W1690">
        <v>0</v>
      </c>
      <c r="X1690">
        <v>0</v>
      </c>
      <c r="Y1690" t="s">
        <v>250</v>
      </c>
    </row>
    <row r="1691" spans="1:25" x14ac:dyDescent="0.25">
      <c r="A1691">
        <v>1690</v>
      </c>
      <c r="B1691">
        <v>60669</v>
      </c>
      <c r="C1691">
        <v>0</v>
      </c>
      <c r="D1691">
        <v>0</v>
      </c>
      <c r="E1691" t="s">
        <v>473</v>
      </c>
      <c r="F1691" t="s">
        <v>474</v>
      </c>
      <c r="G1691">
        <v>1</v>
      </c>
      <c r="H1691" s="6">
        <v>4649283</v>
      </c>
      <c r="I1691" s="7">
        <v>45541</v>
      </c>
      <c r="J1691" s="7">
        <v>45541</v>
      </c>
      <c r="K1691">
        <v>8</v>
      </c>
      <c r="L1691" t="s">
        <v>40</v>
      </c>
      <c r="M1691" t="s">
        <v>5</v>
      </c>
      <c r="N1691" t="s">
        <v>41</v>
      </c>
      <c r="O1691" t="s">
        <v>77</v>
      </c>
      <c r="P1691" t="s">
        <v>43</v>
      </c>
      <c r="Q1691">
        <v>8</v>
      </c>
      <c r="R1691">
        <v>0</v>
      </c>
      <c r="S1691">
        <v>0</v>
      </c>
      <c r="U1691">
        <v>371943</v>
      </c>
      <c r="V1691">
        <v>371943</v>
      </c>
      <c r="W1691">
        <v>0</v>
      </c>
      <c r="X1691">
        <v>0</v>
      </c>
      <c r="Y1691" t="s">
        <v>250</v>
      </c>
    </row>
    <row r="1692" spans="1:25" x14ac:dyDescent="0.25">
      <c r="A1692">
        <v>1691</v>
      </c>
      <c r="B1692">
        <v>60662</v>
      </c>
      <c r="C1692">
        <v>0</v>
      </c>
      <c r="D1692">
        <v>0</v>
      </c>
      <c r="E1692" t="s">
        <v>1410</v>
      </c>
      <c r="F1692" t="s">
        <v>1411</v>
      </c>
      <c r="G1692">
        <v>1</v>
      </c>
      <c r="H1692" s="6">
        <v>2152376</v>
      </c>
      <c r="I1692" s="7">
        <v>45541</v>
      </c>
      <c r="J1692" s="7">
        <v>45541</v>
      </c>
      <c r="K1692">
        <v>7</v>
      </c>
      <c r="L1692" t="s">
        <v>40</v>
      </c>
      <c r="M1692" t="s">
        <v>5</v>
      </c>
      <c r="N1692" t="s">
        <v>41</v>
      </c>
      <c r="O1692" t="s">
        <v>77</v>
      </c>
      <c r="P1692" t="s">
        <v>43</v>
      </c>
      <c r="Q1692">
        <v>7</v>
      </c>
      <c r="R1692">
        <v>0</v>
      </c>
      <c r="S1692">
        <v>0</v>
      </c>
      <c r="U1692">
        <v>150666</v>
      </c>
      <c r="V1692">
        <v>150666</v>
      </c>
      <c r="W1692">
        <v>0</v>
      </c>
      <c r="X1692">
        <v>0</v>
      </c>
      <c r="Y1692" t="s">
        <v>437</v>
      </c>
    </row>
    <row r="1693" spans="1:25" x14ac:dyDescent="0.25">
      <c r="A1693">
        <v>1692</v>
      </c>
      <c r="B1693">
        <v>60666</v>
      </c>
      <c r="C1693">
        <v>0</v>
      </c>
      <c r="D1693">
        <v>0</v>
      </c>
      <c r="E1693" t="s">
        <v>1678</v>
      </c>
      <c r="F1693" t="s">
        <v>1679</v>
      </c>
      <c r="G1693">
        <v>1</v>
      </c>
      <c r="H1693" s="6">
        <v>10465426</v>
      </c>
      <c r="I1693" s="7">
        <v>45541</v>
      </c>
      <c r="J1693" s="7">
        <v>45541</v>
      </c>
      <c r="K1693">
        <v>15</v>
      </c>
      <c r="L1693" t="s">
        <v>40</v>
      </c>
      <c r="M1693" t="s">
        <v>5</v>
      </c>
      <c r="N1693" t="s">
        <v>41</v>
      </c>
      <c r="O1693" t="s">
        <v>77</v>
      </c>
      <c r="P1693" t="s">
        <v>43</v>
      </c>
      <c r="Q1693">
        <v>6</v>
      </c>
      <c r="R1693">
        <v>9</v>
      </c>
      <c r="S1693">
        <v>0</v>
      </c>
      <c r="U1693">
        <v>1569814</v>
      </c>
      <c r="V1693">
        <v>627926</v>
      </c>
      <c r="W1693">
        <v>941888</v>
      </c>
      <c r="X1693">
        <v>0</v>
      </c>
      <c r="Y1693" t="s">
        <v>250</v>
      </c>
    </row>
    <row r="1694" spans="1:25" x14ac:dyDescent="0.25">
      <c r="A1694">
        <v>1693</v>
      </c>
      <c r="B1694">
        <v>60665</v>
      </c>
      <c r="C1694">
        <v>0</v>
      </c>
      <c r="D1694">
        <v>0</v>
      </c>
      <c r="E1694" t="s">
        <v>1488</v>
      </c>
      <c r="F1694" t="s">
        <v>1489</v>
      </c>
      <c r="G1694">
        <v>1</v>
      </c>
      <c r="H1694" s="6">
        <v>20000000</v>
      </c>
      <c r="I1694" s="7">
        <v>45541</v>
      </c>
      <c r="J1694" s="7">
        <v>45541</v>
      </c>
      <c r="K1694">
        <v>15</v>
      </c>
      <c r="L1694" t="s">
        <v>40</v>
      </c>
      <c r="M1694" t="s">
        <v>5</v>
      </c>
      <c r="N1694" t="s">
        <v>41</v>
      </c>
      <c r="O1694" t="s">
        <v>47</v>
      </c>
      <c r="P1694" t="s">
        <v>43</v>
      </c>
      <c r="Q1694">
        <v>6</v>
      </c>
      <c r="R1694">
        <v>9</v>
      </c>
      <c r="S1694">
        <v>0</v>
      </c>
      <c r="U1694">
        <v>3000000</v>
      </c>
      <c r="V1694">
        <v>1200000</v>
      </c>
      <c r="W1694">
        <v>1800000</v>
      </c>
      <c r="X1694">
        <v>0</v>
      </c>
      <c r="Y1694" t="s">
        <v>48</v>
      </c>
    </row>
    <row r="1695" spans="1:25" x14ac:dyDescent="0.25">
      <c r="A1695">
        <v>1694</v>
      </c>
      <c r="B1695">
        <v>60663</v>
      </c>
      <c r="C1695">
        <v>0</v>
      </c>
      <c r="D1695">
        <v>0</v>
      </c>
      <c r="E1695" t="s">
        <v>1719</v>
      </c>
      <c r="F1695" t="s">
        <v>1720</v>
      </c>
      <c r="G1695">
        <v>1</v>
      </c>
      <c r="H1695" s="6">
        <v>239934335</v>
      </c>
      <c r="I1695" s="7">
        <v>45541</v>
      </c>
      <c r="J1695" s="7">
        <v>45541</v>
      </c>
      <c r="K1695">
        <v>15</v>
      </c>
      <c r="L1695" t="s">
        <v>40</v>
      </c>
      <c r="M1695" t="s">
        <v>5</v>
      </c>
      <c r="N1695" t="s">
        <v>41</v>
      </c>
      <c r="O1695" t="s">
        <v>54</v>
      </c>
      <c r="P1695" t="s">
        <v>43</v>
      </c>
      <c r="Q1695">
        <v>5</v>
      </c>
      <c r="R1695">
        <v>6</v>
      </c>
      <c r="S1695">
        <v>4</v>
      </c>
      <c r="U1695">
        <v>35990150</v>
      </c>
      <c r="V1695">
        <v>11996717</v>
      </c>
      <c r="W1695">
        <v>14396060</v>
      </c>
      <c r="X1695">
        <v>9597373</v>
      </c>
      <c r="Y1695" t="s">
        <v>48</v>
      </c>
    </row>
    <row r="1696" spans="1:25" x14ac:dyDescent="0.25">
      <c r="A1696">
        <v>1695</v>
      </c>
      <c r="B1696">
        <v>60664</v>
      </c>
      <c r="C1696">
        <v>0</v>
      </c>
      <c r="D1696">
        <v>0</v>
      </c>
      <c r="E1696" t="s">
        <v>1721</v>
      </c>
      <c r="F1696" t="s">
        <v>1722</v>
      </c>
      <c r="G1696">
        <v>1</v>
      </c>
      <c r="H1696" s="6">
        <v>16238722</v>
      </c>
      <c r="I1696" s="7">
        <v>45541</v>
      </c>
      <c r="J1696" s="7">
        <v>45541</v>
      </c>
      <c r="K1696">
        <v>15</v>
      </c>
      <c r="L1696" t="s">
        <v>40</v>
      </c>
      <c r="M1696" t="s">
        <v>5</v>
      </c>
      <c r="N1696" t="s">
        <v>41</v>
      </c>
      <c r="O1696" t="s">
        <v>54</v>
      </c>
      <c r="P1696" t="s">
        <v>43</v>
      </c>
      <c r="Q1696">
        <v>5</v>
      </c>
      <c r="R1696">
        <v>6</v>
      </c>
      <c r="S1696">
        <v>4</v>
      </c>
      <c r="U1696">
        <v>2435808</v>
      </c>
      <c r="V1696">
        <v>811936</v>
      </c>
      <c r="W1696">
        <v>974323</v>
      </c>
      <c r="X1696">
        <v>649549</v>
      </c>
      <c r="Y1696" t="s">
        <v>48</v>
      </c>
    </row>
    <row r="1697" spans="1:25" x14ac:dyDescent="0.25">
      <c r="A1697">
        <v>1696</v>
      </c>
      <c r="B1697">
        <v>60657</v>
      </c>
      <c r="C1697">
        <v>0</v>
      </c>
      <c r="D1697">
        <v>0</v>
      </c>
      <c r="E1697" t="s">
        <v>1723</v>
      </c>
      <c r="F1697" t="s">
        <v>1724</v>
      </c>
      <c r="G1697">
        <v>1</v>
      </c>
      <c r="H1697" s="6">
        <v>5079444</v>
      </c>
      <c r="I1697" s="7">
        <v>45540</v>
      </c>
      <c r="J1697" s="7">
        <v>45540</v>
      </c>
      <c r="K1697">
        <v>8</v>
      </c>
      <c r="L1697" t="s">
        <v>40</v>
      </c>
      <c r="M1697" t="s">
        <v>5</v>
      </c>
      <c r="N1697" t="s">
        <v>41</v>
      </c>
      <c r="O1697" t="s">
        <v>77</v>
      </c>
      <c r="P1697" t="s">
        <v>43</v>
      </c>
      <c r="Q1697">
        <v>8</v>
      </c>
      <c r="R1697">
        <v>0</v>
      </c>
      <c r="S1697">
        <v>0</v>
      </c>
      <c r="U1697">
        <v>406356</v>
      </c>
      <c r="V1697">
        <v>406356</v>
      </c>
      <c r="W1697">
        <v>0</v>
      </c>
      <c r="X1697">
        <v>0</v>
      </c>
      <c r="Y1697" t="s">
        <v>67</v>
      </c>
    </row>
    <row r="1698" spans="1:25" x14ac:dyDescent="0.25">
      <c r="A1698">
        <v>1697</v>
      </c>
      <c r="B1698">
        <v>60660</v>
      </c>
      <c r="C1698">
        <v>0</v>
      </c>
      <c r="D1698">
        <v>0</v>
      </c>
      <c r="E1698" t="s">
        <v>1725</v>
      </c>
      <c r="F1698" t="s">
        <v>1726</v>
      </c>
      <c r="G1698">
        <v>1</v>
      </c>
      <c r="H1698" s="6">
        <v>4584219</v>
      </c>
      <c r="I1698" s="7">
        <v>45540</v>
      </c>
      <c r="J1698" s="7">
        <v>45540</v>
      </c>
      <c r="K1698">
        <v>8</v>
      </c>
      <c r="L1698" t="s">
        <v>40</v>
      </c>
      <c r="M1698" t="s">
        <v>5</v>
      </c>
      <c r="N1698" t="s">
        <v>41</v>
      </c>
      <c r="O1698" t="s">
        <v>77</v>
      </c>
      <c r="P1698" t="s">
        <v>43</v>
      </c>
      <c r="Q1698">
        <v>8</v>
      </c>
      <c r="R1698">
        <v>0</v>
      </c>
      <c r="S1698">
        <v>0</v>
      </c>
      <c r="U1698">
        <v>366738</v>
      </c>
      <c r="V1698">
        <v>366738</v>
      </c>
      <c r="W1698">
        <v>0</v>
      </c>
      <c r="X1698">
        <v>0</v>
      </c>
      <c r="Y1698" t="s">
        <v>48</v>
      </c>
    </row>
    <row r="1699" spans="1:25" x14ac:dyDescent="0.25">
      <c r="A1699">
        <v>1698</v>
      </c>
      <c r="B1699">
        <v>60659</v>
      </c>
      <c r="C1699">
        <v>0</v>
      </c>
      <c r="D1699">
        <v>0</v>
      </c>
      <c r="E1699" t="s">
        <v>1727</v>
      </c>
      <c r="F1699" t="s">
        <v>1728</v>
      </c>
      <c r="G1699">
        <v>1</v>
      </c>
      <c r="H1699" s="6">
        <v>3952715</v>
      </c>
      <c r="I1699" s="7">
        <v>45540</v>
      </c>
      <c r="J1699" s="7">
        <v>45540</v>
      </c>
      <c r="K1699" t="s">
        <v>648</v>
      </c>
      <c r="L1699" t="s">
        <v>40</v>
      </c>
      <c r="M1699" t="s">
        <v>5</v>
      </c>
      <c r="N1699" t="s">
        <v>41</v>
      </c>
      <c r="O1699" t="s">
        <v>77</v>
      </c>
      <c r="P1699" t="s">
        <v>43</v>
      </c>
      <c r="Q1699">
        <v>6.5</v>
      </c>
      <c r="R1699">
        <v>0</v>
      </c>
      <c r="S1699">
        <v>0</v>
      </c>
      <c r="U1699">
        <v>256926</v>
      </c>
      <c r="V1699">
        <v>256926</v>
      </c>
      <c r="W1699">
        <v>0</v>
      </c>
      <c r="X1699">
        <v>0</v>
      </c>
      <c r="Y1699" t="s">
        <v>67</v>
      </c>
    </row>
    <row r="1700" spans="1:25" x14ac:dyDescent="0.25">
      <c r="A1700">
        <v>1699</v>
      </c>
      <c r="B1700">
        <v>60653</v>
      </c>
      <c r="C1700">
        <v>0</v>
      </c>
      <c r="D1700">
        <v>0</v>
      </c>
      <c r="E1700" t="s">
        <v>1729</v>
      </c>
      <c r="F1700" t="s">
        <v>1730</v>
      </c>
      <c r="G1700">
        <v>1</v>
      </c>
      <c r="H1700" s="6">
        <v>158118</v>
      </c>
      <c r="I1700" s="7">
        <v>45540</v>
      </c>
      <c r="J1700" s="7">
        <v>45540</v>
      </c>
      <c r="K1700">
        <v>15</v>
      </c>
      <c r="L1700" t="s">
        <v>40</v>
      </c>
      <c r="M1700" t="s">
        <v>9</v>
      </c>
      <c r="N1700" t="s">
        <v>41</v>
      </c>
      <c r="O1700" t="s">
        <v>42</v>
      </c>
      <c r="P1700" t="s">
        <v>43</v>
      </c>
      <c r="Q1700">
        <v>15</v>
      </c>
      <c r="R1700">
        <v>0</v>
      </c>
      <c r="S1700">
        <v>0</v>
      </c>
      <c r="U1700">
        <v>23718</v>
      </c>
      <c r="V1700">
        <v>23718</v>
      </c>
      <c r="W1700">
        <v>0</v>
      </c>
      <c r="X1700">
        <v>0</v>
      </c>
      <c r="Y1700" t="s">
        <v>44</v>
      </c>
    </row>
    <row r="1701" spans="1:25" x14ac:dyDescent="0.25">
      <c r="A1701">
        <v>1700</v>
      </c>
      <c r="B1701">
        <v>60656</v>
      </c>
      <c r="C1701">
        <v>0</v>
      </c>
      <c r="D1701">
        <v>0</v>
      </c>
      <c r="E1701" t="s">
        <v>345</v>
      </c>
      <c r="F1701" t="s">
        <v>346</v>
      </c>
      <c r="G1701">
        <v>1</v>
      </c>
      <c r="H1701" s="6">
        <v>570652</v>
      </c>
      <c r="I1701" s="7">
        <v>45540</v>
      </c>
      <c r="J1701" s="7">
        <v>45540</v>
      </c>
      <c r="K1701">
        <v>8</v>
      </c>
      <c r="L1701" t="s">
        <v>40</v>
      </c>
      <c r="M1701" t="s">
        <v>8</v>
      </c>
      <c r="N1701" t="s">
        <v>41</v>
      </c>
      <c r="O1701" t="s">
        <v>347</v>
      </c>
      <c r="P1701" t="s">
        <v>43</v>
      </c>
      <c r="Q1701">
        <v>8</v>
      </c>
      <c r="R1701">
        <v>0</v>
      </c>
      <c r="S1701">
        <v>0</v>
      </c>
      <c r="U1701">
        <v>45652</v>
      </c>
      <c r="V1701">
        <v>45652</v>
      </c>
      <c r="W1701">
        <v>0</v>
      </c>
      <c r="X1701">
        <v>0</v>
      </c>
      <c r="Y1701" t="s">
        <v>109</v>
      </c>
    </row>
    <row r="1702" spans="1:25" x14ac:dyDescent="0.25">
      <c r="A1702">
        <v>1701</v>
      </c>
      <c r="B1702">
        <v>60658</v>
      </c>
      <c r="C1702">
        <v>0</v>
      </c>
      <c r="D1702">
        <v>0</v>
      </c>
      <c r="E1702" t="s">
        <v>1731</v>
      </c>
      <c r="F1702" t="s">
        <v>1732</v>
      </c>
      <c r="G1702">
        <v>1</v>
      </c>
      <c r="H1702" s="6">
        <v>4039489</v>
      </c>
      <c r="I1702" s="7">
        <v>45540</v>
      </c>
      <c r="J1702" s="7">
        <v>45540</v>
      </c>
      <c r="K1702">
        <v>8</v>
      </c>
      <c r="L1702" t="s">
        <v>40</v>
      </c>
      <c r="M1702" t="s">
        <v>5</v>
      </c>
      <c r="N1702" t="s">
        <v>41</v>
      </c>
      <c r="O1702" t="s">
        <v>77</v>
      </c>
      <c r="P1702" t="s">
        <v>43</v>
      </c>
      <c r="Q1702">
        <v>8</v>
      </c>
      <c r="R1702">
        <v>0</v>
      </c>
      <c r="S1702">
        <v>0</v>
      </c>
      <c r="U1702">
        <v>323159</v>
      </c>
      <c r="V1702">
        <v>323159</v>
      </c>
      <c r="W1702">
        <v>0</v>
      </c>
      <c r="X1702">
        <v>0</v>
      </c>
      <c r="Y1702" t="s">
        <v>67</v>
      </c>
    </row>
    <row r="1703" spans="1:25" x14ac:dyDescent="0.25">
      <c r="A1703">
        <v>1702</v>
      </c>
      <c r="B1703">
        <v>60655</v>
      </c>
      <c r="C1703">
        <v>0</v>
      </c>
      <c r="D1703">
        <v>0</v>
      </c>
      <c r="E1703" t="s">
        <v>1333</v>
      </c>
      <c r="F1703" t="s">
        <v>1334</v>
      </c>
      <c r="G1703">
        <v>1</v>
      </c>
      <c r="H1703" s="6">
        <v>1000000</v>
      </c>
      <c r="I1703" s="7">
        <v>45540</v>
      </c>
      <c r="J1703" s="7">
        <v>45540</v>
      </c>
      <c r="K1703">
        <v>6</v>
      </c>
      <c r="L1703" t="s">
        <v>40</v>
      </c>
      <c r="M1703" t="s">
        <v>5</v>
      </c>
      <c r="N1703" t="s">
        <v>41</v>
      </c>
      <c r="O1703" t="s">
        <v>54</v>
      </c>
      <c r="P1703" t="s">
        <v>43</v>
      </c>
      <c r="Q1703">
        <v>6</v>
      </c>
      <c r="R1703">
        <v>0</v>
      </c>
      <c r="S1703">
        <v>0</v>
      </c>
      <c r="U1703">
        <v>60000</v>
      </c>
      <c r="V1703">
        <v>60000</v>
      </c>
      <c r="W1703">
        <v>0</v>
      </c>
      <c r="X1703">
        <v>0</v>
      </c>
      <c r="Y1703" t="s">
        <v>44</v>
      </c>
    </row>
    <row r="1704" spans="1:25" x14ac:dyDescent="0.25">
      <c r="A1704">
        <v>1703</v>
      </c>
      <c r="B1704">
        <v>60661</v>
      </c>
      <c r="C1704">
        <v>0</v>
      </c>
      <c r="D1704">
        <v>0</v>
      </c>
      <c r="E1704" t="s">
        <v>1570</v>
      </c>
      <c r="F1704" t="s">
        <v>1571</v>
      </c>
      <c r="G1704">
        <v>1</v>
      </c>
      <c r="H1704" s="6">
        <v>1000000</v>
      </c>
      <c r="I1704" s="7">
        <v>45539</v>
      </c>
      <c r="J1704" s="7">
        <v>45539</v>
      </c>
      <c r="K1704">
        <v>7</v>
      </c>
      <c r="L1704" t="s">
        <v>40</v>
      </c>
      <c r="M1704" t="s">
        <v>5</v>
      </c>
      <c r="N1704" t="s">
        <v>41</v>
      </c>
      <c r="O1704" t="s">
        <v>47</v>
      </c>
      <c r="P1704" t="s">
        <v>43</v>
      </c>
      <c r="Q1704">
        <v>7</v>
      </c>
      <c r="R1704">
        <v>0</v>
      </c>
      <c r="S1704">
        <v>0</v>
      </c>
      <c r="U1704">
        <v>70000</v>
      </c>
      <c r="V1704">
        <v>70000</v>
      </c>
      <c r="W1704">
        <v>0</v>
      </c>
      <c r="X1704">
        <v>0</v>
      </c>
      <c r="Y1704" t="s">
        <v>44</v>
      </c>
    </row>
    <row r="1705" spans="1:25" x14ac:dyDescent="0.25">
      <c r="A1705">
        <v>1704</v>
      </c>
      <c r="B1705">
        <v>60636</v>
      </c>
      <c r="C1705">
        <v>0</v>
      </c>
      <c r="D1705">
        <v>0</v>
      </c>
      <c r="E1705" t="s">
        <v>1475</v>
      </c>
      <c r="F1705" t="s">
        <v>1476</v>
      </c>
      <c r="G1705">
        <v>1</v>
      </c>
      <c r="H1705" s="6">
        <v>134012</v>
      </c>
      <c r="I1705" s="7">
        <v>45538</v>
      </c>
      <c r="J1705" s="7">
        <v>45538</v>
      </c>
      <c r="K1705">
        <v>7</v>
      </c>
      <c r="L1705" t="s">
        <v>40</v>
      </c>
      <c r="M1705" t="s">
        <v>5</v>
      </c>
      <c r="N1705" t="s">
        <v>41</v>
      </c>
      <c r="O1705" t="s">
        <v>47</v>
      </c>
      <c r="P1705" t="s">
        <v>43</v>
      </c>
      <c r="Q1705">
        <v>7</v>
      </c>
      <c r="R1705">
        <v>0</v>
      </c>
      <c r="S1705">
        <v>0</v>
      </c>
      <c r="U1705">
        <v>9381</v>
      </c>
      <c r="V1705">
        <v>9381</v>
      </c>
      <c r="W1705">
        <v>0</v>
      </c>
      <c r="X1705">
        <v>0</v>
      </c>
      <c r="Y1705" t="s">
        <v>48</v>
      </c>
    </row>
    <row r="1706" spans="1:25" x14ac:dyDescent="0.25">
      <c r="A1706">
        <v>1705</v>
      </c>
      <c r="B1706">
        <v>59602</v>
      </c>
      <c r="C1706">
        <v>0</v>
      </c>
      <c r="D1706">
        <v>0</v>
      </c>
      <c r="E1706" t="s">
        <v>1733</v>
      </c>
      <c r="F1706" t="s">
        <v>1734</v>
      </c>
      <c r="G1706">
        <v>1</v>
      </c>
      <c r="H1706" s="6">
        <v>15000000</v>
      </c>
      <c r="I1706" s="7">
        <v>45538</v>
      </c>
      <c r="J1706" s="7">
        <v>45538</v>
      </c>
      <c r="K1706">
        <v>15</v>
      </c>
      <c r="L1706" t="s">
        <v>40</v>
      </c>
      <c r="M1706" t="s">
        <v>5</v>
      </c>
      <c r="N1706" t="s">
        <v>41</v>
      </c>
      <c r="O1706" t="s">
        <v>77</v>
      </c>
      <c r="P1706" t="s">
        <v>43</v>
      </c>
      <c r="Q1706">
        <v>7</v>
      </c>
      <c r="R1706">
        <v>7</v>
      </c>
      <c r="S1706">
        <v>1</v>
      </c>
      <c r="U1706">
        <v>2250000</v>
      </c>
      <c r="V1706">
        <v>1050000</v>
      </c>
      <c r="W1706">
        <v>1050000</v>
      </c>
      <c r="X1706">
        <v>150000</v>
      </c>
      <c r="Y1706" t="s">
        <v>48</v>
      </c>
    </row>
    <row r="1707" spans="1:25" x14ac:dyDescent="0.25">
      <c r="A1707">
        <v>1706</v>
      </c>
      <c r="B1707">
        <v>60635</v>
      </c>
      <c r="C1707">
        <v>0</v>
      </c>
      <c r="D1707">
        <v>0</v>
      </c>
      <c r="E1707" t="s">
        <v>1085</v>
      </c>
      <c r="F1707" t="s">
        <v>1086</v>
      </c>
      <c r="G1707">
        <v>1</v>
      </c>
      <c r="H1707" s="6">
        <v>1600000</v>
      </c>
      <c r="I1707" s="7">
        <v>45538</v>
      </c>
      <c r="J1707" s="7">
        <v>45538</v>
      </c>
      <c r="K1707">
        <v>6</v>
      </c>
      <c r="L1707" t="s">
        <v>40</v>
      </c>
      <c r="M1707" t="s">
        <v>5</v>
      </c>
      <c r="N1707" t="s">
        <v>41</v>
      </c>
      <c r="O1707" t="s">
        <v>47</v>
      </c>
      <c r="P1707" t="s">
        <v>43</v>
      </c>
      <c r="Q1707">
        <v>6</v>
      </c>
      <c r="R1707">
        <v>0</v>
      </c>
      <c r="S1707">
        <v>0</v>
      </c>
      <c r="U1707">
        <v>96000</v>
      </c>
      <c r="V1707">
        <v>96000</v>
      </c>
      <c r="W1707">
        <v>0</v>
      </c>
      <c r="X1707">
        <v>0</v>
      </c>
      <c r="Y1707" t="s">
        <v>109</v>
      </c>
    </row>
    <row r="1708" spans="1:25" x14ac:dyDescent="0.25">
      <c r="A1708">
        <v>1707</v>
      </c>
      <c r="B1708">
        <v>60637</v>
      </c>
      <c r="C1708">
        <v>0</v>
      </c>
      <c r="D1708">
        <v>0</v>
      </c>
      <c r="E1708" t="s">
        <v>1486</v>
      </c>
      <c r="F1708" t="s">
        <v>1487</v>
      </c>
      <c r="G1708">
        <v>1</v>
      </c>
      <c r="H1708" s="6">
        <v>1784998</v>
      </c>
      <c r="I1708" s="7">
        <v>45538</v>
      </c>
      <c r="J1708" s="7">
        <v>45538</v>
      </c>
      <c r="K1708">
        <v>7</v>
      </c>
      <c r="L1708" t="s">
        <v>40</v>
      </c>
      <c r="M1708" t="s">
        <v>5</v>
      </c>
      <c r="N1708" t="s">
        <v>41</v>
      </c>
      <c r="O1708" t="s">
        <v>47</v>
      </c>
      <c r="P1708" t="s">
        <v>43</v>
      </c>
      <c r="Q1708">
        <v>7</v>
      </c>
      <c r="R1708">
        <v>0</v>
      </c>
      <c r="S1708">
        <v>0</v>
      </c>
      <c r="U1708">
        <v>124950</v>
      </c>
      <c r="V1708">
        <v>124950</v>
      </c>
      <c r="W1708">
        <v>0</v>
      </c>
      <c r="X1708">
        <v>0</v>
      </c>
      <c r="Y1708" t="s">
        <v>72</v>
      </c>
    </row>
    <row r="1709" spans="1:25" x14ac:dyDescent="0.25">
      <c r="A1709">
        <v>1708</v>
      </c>
      <c r="B1709">
        <v>60634</v>
      </c>
      <c r="C1709">
        <v>0</v>
      </c>
      <c r="D1709">
        <v>0</v>
      </c>
      <c r="E1709" t="s">
        <v>1646</v>
      </c>
      <c r="F1709" t="s">
        <v>1647</v>
      </c>
      <c r="G1709">
        <v>1</v>
      </c>
      <c r="H1709" s="6">
        <v>1524024</v>
      </c>
      <c r="I1709" s="7">
        <v>45538</v>
      </c>
      <c r="J1709" s="7">
        <v>45538</v>
      </c>
      <c r="K1709">
        <v>15</v>
      </c>
      <c r="L1709" t="s">
        <v>40</v>
      </c>
      <c r="M1709" t="s">
        <v>5</v>
      </c>
      <c r="N1709" t="s">
        <v>41</v>
      </c>
      <c r="O1709" t="s">
        <v>54</v>
      </c>
      <c r="P1709" t="s">
        <v>43</v>
      </c>
      <c r="Q1709">
        <v>4</v>
      </c>
      <c r="R1709">
        <v>11</v>
      </c>
      <c r="S1709">
        <v>0</v>
      </c>
      <c r="U1709">
        <v>228604</v>
      </c>
      <c r="V1709">
        <v>60961</v>
      </c>
      <c r="W1709">
        <v>167643</v>
      </c>
      <c r="X1709">
        <v>0</v>
      </c>
      <c r="Y1709" t="s">
        <v>109</v>
      </c>
    </row>
    <row r="1710" spans="1:25" x14ac:dyDescent="0.25">
      <c r="A1710">
        <v>1709</v>
      </c>
      <c r="B1710">
        <v>60652</v>
      </c>
      <c r="C1710">
        <v>0</v>
      </c>
      <c r="D1710">
        <v>0</v>
      </c>
      <c r="E1710" t="s">
        <v>844</v>
      </c>
      <c r="F1710" t="s">
        <v>845</v>
      </c>
      <c r="G1710">
        <v>1</v>
      </c>
      <c r="H1710" s="6">
        <v>274445</v>
      </c>
      <c r="I1710" s="7">
        <v>45538</v>
      </c>
      <c r="J1710" s="7">
        <v>45538</v>
      </c>
      <c r="K1710">
        <v>15</v>
      </c>
      <c r="L1710" t="s">
        <v>40</v>
      </c>
      <c r="M1710" t="s">
        <v>5</v>
      </c>
      <c r="N1710" t="s">
        <v>41</v>
      </c>
      <c r="O1710" t="s">
        <v>77</v>
      </c>
      <c r="P1710" t="s">
        <v>43</v>
      </c>
      <c r="Q1710">
        <v>8</v>
      </c>
      <c r="R1710">
        <v>7</v>
      </c>
      <c r="S1710">
        <v>0</v>
      </c>
      <c r="U1710">
        <v>41167</v>
      </c>
      <c r="V1710">
        <v>21956</v>
      </c>
      <c r="W1710">
        <v>19211</v>
      </c>
      <c r="X1710">
        <v>0</v>
      </c>
      <c r="Y1710" t="s">
        <v>48</v>
      </c>
    </row>
    <row r="1711" spans="1:25" x14ac:dyDescent="0.25">
      <c r="A1711">
        <v>1710</v>
      </c>
      <c r="B1711">
        <v>60638</v>
      </c>
      <c r="C1711">
        <v>0</v>
      </c>
      <c r="D1711">
        <v>0</v>
      </c>
      <c r="E1711" t="s">
        <v>1301</v>
      </c>
      <c r="F1711" t="s">
        <v>1302</v>
      </c>
      <c r="G1711">
        <v>1</v>
      </c>
      <c r="H1711" s="6">
        <v>1120000</v>
      </c>
      <c r="I1711" s="7">
        <v>45538</v>
      </c>
      <c r="J1711" s="7">
        <v>45538</v>
      </c>
      <c r="K1711">
        <v>10</v>
      </c>
      <c r="L1711" t="s">
        <v>40</v>
      </c>
      <c r="M1711" t="s">
        <v>8</v>
      </c>
      <c r="N1711" t="s">
        <v>41</v>
      </c>
      <c r="O1711" t="s">
        <v>347</v>
      </c>
      <c r="P1711" t="s">
        <v>43</v>
      </c>
      <c r="Q1711">
        <v>10</v>
      </c>
      <c r="R1711">
        <v>0</v>
      </c>
      <c r="S1711">
        <v>0</v>
      </c>
      <c r="U1711">
        <v>112000</v>
      </c>
      <c r="V1711">
        <v>112000</v>
      </c>
      <c r="W1711">
        <v>0</v>
      </c>
      <c r="X1711">
        <v>0</v>
      </c>
      <c r="Y1711" t="s">
        <v>44</v>
      </c>
    </row>
    <row r="1712" spans="1:25" x14ac:dyDescent="0.25">
      <c r="A1712">
        <v>1711</v>
      </c>
      <c r="B1712">
        <v>60630</v>
      </c>
      <c r="C1712">
        <v>0</v>
      </c>
      <c r="D1712">
        <v>0</v>
      </c>
      <c r="E1712" t="s">
        <v>818</v>
      </c>
      <c r="F1712" t="s">
        <v>819</v>
      </c>
      <c r="G1712">
        <v>1</v>
      </c>
      <c r="H1712" s="6">
        <v>5250000</v>
      </c>
      <c r="I1712" s="7">
        <v>45537</v>
      </c>
      <c r="J1712" s="7">
        <v>45537</v>
      </c>
      <c r="K1712">
        <v>8</v>
      </c>
      <c r="L1712" t="s">
        <v>40</v>
      </c>
      <c r="M1712" t="s">
        <v>4</v>
      </c>
      <c r="N1712" t="s">
        <v>41</v>
      </c>
      <c r="O1712" t="s">
        <v>51</v>
      </c>
      <c r="P1712" t="s">
        <v>43</v>
      </c>
      <c r="Q1712">
        <v>8</v>
      </c>
      <c r="R1712">
        <v>0</v>
      </c>
      <c r="S1712">
        <v>0</v>
      </c>
      <c r="U1712">
        <v>420000</v>
      </c>
      <c r="V1712">
        <v>420000</v>
      </c>
      <c r="W1712">
        <v>0</v>
      </c>
      <c r="X1712">
        <v>0</v>
      </c>
      <c r="Y1712" t="s">
        <v>44</v>
      </c>
    </row>
    <row r="1713" spans="1:25" x14ac:dyDescent="0.25">
      <c r="A1713">
        <v>1712</v>
      </c>
      <c r="B1713">
        <v>60628</v>
      </c>
      <c r="C1713">
        <v>0</v>
      </c>
      <c r="D1713">
        <v>0</v>
      </c>
      <c r="E1713" t="s">
        <v>1735</v>
      </c>
      <c r="F1713" t="s">
        <v>1736</v>
      </c>
      <c r="G1713">
        <v>1</v>
      </c>
      <c r="H1713" s="6">
        <v>3377462</v>
      </c>
      <c r="I1713" s="7">
        <v>45537</v>
      </c>
      <c r="J1713" s="7">
        <v>45537</v>
      </c>
      <c r="K1713">
        <v>10</v>
      </c>
      <c r="L1713" t="s">
        <v>40</v>
      </c>
      <c r="M1713" t="s">
        <v>5</v>
      </c>
      <c r="N1713" t="s">
        <v>41</v>
      </c>
      <c r="O1713" t="s">
        <v>57</v>
      </c>
      <c r="P1713" t="s">
        <v>43</v>
      </c>
      <c r="Q1713">
        <v>10</v>
      </c>
      <c r="R1713">
        <v>0</v>
      </c>
      <c r="S1713">
        <v>0</v>
      </c>
      <c r="U1713">
        <v>337746</v>
      </c>
      <c r="V1713">
        <v>337746</v>
      </c>
      <c r="W1713">
        <v>0</v>
      </c>
      <c r="X1713">
        <v>0</v>
      </c>
      <c r="Y1713" t="s">
        <v>48</v>
      </c>
    </row>
    <row r="1714" spans="1:25" x14ac:dyDescent="0.25">
      <c r="A1714">
        <v>1713</v>
      </c>
      <c r="B1714">
        <v>60631</v>
      </c>
      <c r="C1714">
        <v>0</v>
      </c>
      <c r="D1714">
        <v>0</v>
      </c>
      <c r="E1714" t="s">
        <v>1445</v>
      </c>
      <c r="F1714" t="s">
        <v>1446</v>
      </c>
      <c r="G1714">
        <v>1</v>
      </c>
      <c r="H1714" s="6">
        <v>12874364</v>
      </c>
      <c r="I1714" s="7">
        <v>45537</v>
      </c>
      <c r="J1714" s="7">
        <v>45537</v>
      </c>
      <c r="K1714">
        <v>7</v>
      </c>
      <c r="L1714" t="s">
        <v>40</v>
      </c>
      <c r="M1714" t="s">
        <v>5</v>
      </c>
      <c r="N1714" t="s">
        <v>41</v>
      </c>
      <c r="O1714" t="s">
        <v>180</v>
      </c>
      <c r="P1714" t="s">
        <v>43</v>
      </c>
      <c r="Q1714">
        <v>7</v>
      </c>
      <c r="R1714">
        <v>0</v>
      </c>
      <c r="S1714">
        <v>0</v>
      </c>
      <c r="U1714">
        <v>901205</v>
      </c>
      <c r="V1714">
        <v>901205</v>
      </c>
      <c r="W1714">
        <v>0</v>
      </c>
      <c r="X1714">
        <v>0</v>
      </c>
      <c r="Y1714" t="s">
        <v>81</v>
      </c>
    </row>
    <row r="1715" spans="1:25" x14ac:dyDescent="0.25">
      <c r="A1715">
        <v>1714</v>
      </c>
      <c r="B1715">
        <v>60629</v>
      </c>
      <c r="C1715">
        <v>0</v>
      </c>
      <c r="D1715">
        <v>0</v>
      </c>
      <c r="E1715" t="s">
        <v>1510</v>
      </c>
      <c r="F1715" t="s">
        <v>1511</v>
      </c>
      <c r="G1715">
        <v>1</v>
      </c>
      <c r="H1715" s="6">
        <v>2019600</v>
      </c>
      <c r="I1715" s="7">
        <v>45537</v>
      </c>
      <c r="J1715" s="7">
        <v>45537</v>
      </c>
      <c r="K1715">
        <v>7</v>
      </c>
      <c r="L1715" t="s">
        <v>40</v>
      </c>
      <c r="M1715" t="s">
        <v>5</v>
      </c>
      <c r="N1715" t="s">
        <v>41</v>
      </c>
      <c r="O1715" t="s">
        <v>57</v>
      </c>
      <c r="P1715" t="s">
        <v>43</v>
      </c>
      <c r="Q1715">
        <v>7</v>
      </c>
      <c r="R1715">
        <v>0</v>
      </c>
      <c r="S1715">
        <v>0</v>
      </c>
      <c r="U1715">
        <v>141372</v>
      </c>
      <c r="V1715">
        <v>141372</v>
      </c>
      <c r="W1715">
        <v>0</v>
      </c>
      <c r="X1715">
        <v>0</v>
      </c>
      <c r="Y1715" t="s">
        <v>109</v>
      </c>
    </row>
    <row r="1716" spans="1:25" x14ac:dyDescent="0.25">
      <c r="A1716">
        <v>1715</v>
      </c>
      <c r="B1716">
        <v>60618</v>
      </c>
      <c r="C1716">
        <v>0</v>
      </c>
      <c r="D1716">
        <v>0</v>
      </c>
      <c r="E1716" t="s">
        <v>1612</v>
      </c>
      <c r="F1716" t="s">
        <v>1613</v>
      </c>
      <c r="G1716">
        <v>1</v>
      </c>
      <c r="H1716" s="6">
        <v>273000</v>
      </c>
      <c r="I1716" s="7">
        <v>45534</v>
      </c>
      <c r="J1716" s="7">
        <v>45534</v>
      </c>
      <c r="K1716">
        <v>12</v>
      </c>
      <c r="L1716" t="s">
        <v>40</v>
      </c>
      <c r="M1716" t="s">
        <v>5</v>
      </c>
      <c r="N1716" t="s">
        <v>41</v>
      </c>
      <c r="O1716" t="s">
        <v>54</v>
      </c>
      <c r="P1716" t="s">
        <v>43</v>
      </c>
      <c r="Q1716">
        <v>12</v>
      </c>
      <c r="R1716">
        <v>0</v>
      </c>
      <c r="S1716">
        <v>0</v>
      </c>
      <c r="U1716">
        <v>32760</v>
      </c>
      <c r="V1716">
        <v>32760</v>
      </c>
      <c r="W1716">
        <v>0</v>
      </c>
      <c r="X1716">
        <v>0</v>
      </c>
      <c r="Y1716" t="s">
        <v>44</v>
      </c>
    </row>
    <row r="1717" spans="1:25" x14ac:dyDescent="0.25">
      <c r="A1717">
        <v>1716</v>
      </c>
      <c r="B1717">
        <v>60611</v>
      </c>
      <c r="C1717">
        <v>0</v>
      </c>
      <c r="D1717">
        <v>0</v>
      </c>
      <c r="E1717" t="s">
        <v>642</v>
      </c>
      <c r="F1717" t="s">
        <v>643</v>
      </c>
      <c r="G1717">
        <v>1</v>
      </c>
      <c r="H1717" s="6">
        <v>10207531</v>
      </c>
      <c r="I1717" s="7">
        <v>45534</v>
      </c>
      <c r="J1717" s="7">
        <v>45534</v>
      </c>
      <c r="K1717">
        <v>8</v>
      </c>
      <c r="L1717" t="s">
        <v>40</v>
      </c>
      <c r="M1717" t="s">
        <v>5</v>
      </c>
      <c r="N1717" t="s">
        <v>41</v>
      </c>
      <c r="O1717" t="s">
        <v>77</v>
      </c>
      <c r="P1717" t="s">
        <v>43</v>
      </c>
      <c r="Q1717">
        <v>8</v>
      </c>
      <c r="R1717">
        <v>0</v>
      </c>
      <c r="S1717">
        <v>0</v>
      </c>
      <c r="U1717">
        <v>816602</v>
      </c>
      <c r="V1717">
        <v>816602</v>
      </c>
      <c r="W1717">
        <v>0</v>
      </c>
      <c r="X1717">
        <v>0</v>
      </c>
      <c r="Y1717" t="s">
        <v>250</v>
      </c>
    </row>
    <row r="1718" spans="1:25" x14ac:dyDescent="0.25">
      <c r="A1718">
        <v>1717</v>
      </c>
      <c r="B1718">
        <v>60615</v>
      </c>
      <c r="C1718">
        <v>0</v>
      </c>
      <c r="D1718">
        <v>0</v>
      </c>
      <c r="E1718" t="s">
        <v>1642</v>
      </c>
      <c r="F1718" t="s">
        <v>1643</v>
      </c>
      <c r="G1718">
        <v>1</v>
      </c>
      <c r="H1718" s="6">
        <v>18206065</v>
      </c>
      <c r="I1718" s="7">
        <v>45534</v>
      </c>
      <c r="J1718" s="7">
        <v>45534</v>
      </c>
      <c r="K1718">
        <v>7</v>
      </c>
      <c r="L1718" t="s">
        <v>40</v>
      </c>
      <c r="M1718" t="s">
        <v>5</v>
      </c>
      <c r="N1718" t="s">
        <v>41</v>
      </c>
      <c r="O1718" t="s">
        <v>47</v>
      </c>
      <c r="P1718" t="s">
        <v>43</v>
      </c>
      <c r="Q1718">
        <v>7</v>
      </c>
      <c r="R1718">
        <v>0</v>
      </c>
      <c r="S1718">
        <v>0</v>
      </c>
      <c r="U1718">
        <v>1274425</v>
      </c>
      <c r="V1718">
        <v>1274425</v>
      </c>
      <c r="W1718">
        <v>0</v>
      </c>
      <c r="X1718">
        <v>0</v>
      </c>
      <c r="Y1718" t="s">
        <v>48</v>
      </c>
    </row>
    <row r="1719" spans="1:25" x14ac:dyDescent="0.25">
      <c r="A1719">
        <v>1718</v>
      </c>
      <c r="B1719">
        <v>60612</v>
      </c>
      <c r="C1719">
        <v>0</v>
      </c>
      <c r="D1719">
        <v>0</v>
      </c>
      <c r="E1719" t="s">
        <v>1007</v>
      </c>
      <c r="F1719" t="s">
        <v>1008</v>
      </c>
      <c r="G1719">
        <v>1</v>
      </c>
      <c r="H1719" s="6">
        <v>2588951</v>
      </c>
      <c r="I1719" s="7">
        <v>45534</v>
      </c>
      <c r="J1719" s="7">
        <v>45534</v>
      </c>
      <c r="K1719">
        <v>7</v>
      </c>
      <c r="L1719" t="s">
        <v>40</v>
      </c>
      <c r="M1719" t="s">
        <v>5</v>
      </c>
      <c r="N1719" t="s">
        <v>41</v>
      </c>
      <c r="O1719" t="s">
        <v>57</v>
      </c>
      <c r="P1719" t="s">
        <v>43</v>
      </c>
      <c r="Q1719">
        <v>7</v>
      </c>
      <c r="R1719">
        <v>0</v>
      </c>
      <c r="S1719">
        <v>0</v>
      </c>
      <c r="U1719">
        <v>181227</v>
      </c>
      <c r="V1719">
        <v>181227</v>
      </c>
      <c r="W1719">
        <v>0</v>
      </c>
      <c r="X1719">
        <v>0</v>
      </c>
      <c r="Y1719" t="s">
        <v>48</v>
      </c>
    </row>
    <row r="1720" spans="1:25" x14ac:dyDescent="0.25">
      <c r="A1720">
        <v>1719</v>
      </c>
      <c r="B1720">
        <v>60620</v>
      </c>
      <c r="C1720">
        <v>0</v>
      </c>
      <c r="D1720">
        <v>0</v>
      </c>
      <c r="E1720" t="s">
        <v>155</v>
      </c>
      <c r="F1720" t="s">
        <v>156</v>
      </c>
      <c r="G1720">
        <v>1</v>
      </c>
      <c r="H1720" s="6">
        <v>13000000</v>
      </c>
      <c r="I1720" s="7">
        <v>45534</v>
      </c>
      <c r="J1720" s="7">
        <v>45534</v>
      </c>
      <c r="K1720">
        <v>15</v>
      </c>
      <c r="L1720" t="s">
        <v>40</v>
      </c>
      <c r="M1720" t="s">
        <v>5</v>
      </c>
      <c r="N1720" t="s">
        <v>41</v>
      </c>
      <c r="O1720" t="s">
        <v>77</v>
      </c>
      <c r="P1720" t="s">
        <v>43</v>
      </c>
      <c r="Q1720">
        <v>5</v>
      </c>
      <c r="R1720">
        <v>10</v>
      </c>
      <c r="S1720">
        <v>0</v>
      </c>
      <c r="U1720">
        <v>1950000</v>
      </c>
      <c r="V1720">
        <v>650000</v>
      </c>
      <c r="W1720">
        <v>1300000</v>
      </c>
      <c r="X1720">
        <v>0</v>
      </c>
      <c r="Y1720" t="s">
        <v>72</v>
      </c>
    </row>
    <row r="1721" spans="1:25" x14ac:dyDescent="0.25">
      <c r="A1721">
        <v>1720</v>
      </c>
      <c r="B1721">
        <v>60613</v>
      </c>
      <c r="C1721">
        <v>0</v>
      </c>
      <c r="D1721">
        <v>0</v>
      </c>
      <c r="E1721" t="s">
        <v>110</v>
      </c>
      <c r="F1721" t="s">
        <v>111</v>
      </c>
      <c r="G1721">
        <v>1</v>
      </c>
      <c r="H1721" s="6">
        <v>3561017</v>
      </c>
      <c r="I1721" s="7">
        <v>45534</v>
      </c>
      <c r="J1721" s="7">
        <v>45534</v>
      </c>
      <c r="K1721">
        <v>15</v>
      </c>
      <c r="L1721" t="s">
        <v>40</v>
      </c>
      <c r="M1721" t="s">
        <v>5</v>
      </c>
      <c r="N1721" t="s">
        <v>41</v>
      </c>
      <c r="O1721" t="s">
        <v>47</v>
      </c>
      <c r="P1721" t="s">
        <v>43</v>
      </c>
      <c r="Q1721">
        <v>8</v>
      </c>
      <c r="R1721">
        <v>7</v>
      </c>
      <c r="S1721">
        <v>0</v>
      </c>
      <c r="U1721">
        <v>534153</v>
      </c>
      <c r="V1721">
        <v>284881</v>
      </c>
      <c r="W1721">
        <v>249271</v>
      </c>
      <c r="X1721">
        <v>0</v>
      </c>
      <c r="Y1721" t="s">
        <v>112</v>
      </c>
    </row>
    <row r="1722" spans="1:25" x14ac:dyDescent="0.25">
      <c r="A1722">
        <v>1721</v>
      </c>
      <c r="B1722">
        <v>60649</v>
      </c>
      <c r="C1722">
        <v>0</v>
      </c>
      <c r="D1722">
        <v>0</v>
      </c>
      <c r="E1722" t="s">
        <v>1737</v>
      </c>
      <c r="F1722" t="s">
        <v>1738</v>
      </c>
      <c r="G1722">
        <v>1</v>
      </c>
      <c r="H1722" s="6">
        <v>10500000</v>
      </c>
      <c r="I1722" s="7">
        <v>45534</v>
      </c>
      <c r="J1722" s="7">
        <v>45534</v>
      </c>
      <c r="K1722">
        <v>15</v>
      </c>
      <c r="L1722" t="s">
        <v>40</v>
      </c>
      <c r="M1722" t="s">
        <v>5</v>
      </c>
      <c r="N1722" t="s">
        <v>41</v>
      </c>
      <c r="O1722" t="s">
        <v>77</v>
      </c>
      <c r="P1722" t="s">
        <v>43</v>
      </c>
      <c r="Q1722">
        <v>4.9000000000000004</v>
      </c>
      <c r="R1722">
        <v>5.4</v>
      </c>
      <c r="S1722">
        <v>4.7</v>
      </c>
      <c r="U1722">
        <v>1575000</v>
      </c>
      <c r="V1722">
        <v>514500</v>
      </c>
      <c r="W1722">
        <v>567000</v>
      </c>
      <c r="X1722">
        <v>493500</v>
      </c>
      <c r="Y1722" t="s">
        <v>48</v>
      </c>
    </row>
    <row r="1723" spans="1:25" x14ac:dyDescent="0.25">
      <c r="A1723">
        <v>1722</v>
      </c>
      <c r="B1723">
        <v>60650</v>
      </c>
      <c r="C1723">
        <v>0</v>
      </c>
      <c r="D1723">
        <v>0</v>
      </c>
      <c r="E1723" t="s">
        <v>1737</v>
      </c>
      <c r="F1723" t="s">
        <v>1738</v>
      </c>
      <c r="G1723">
        <v>1</v>
      </c>
      <c r="H1723" s="6">
        <v>12500000</v>
      </c>
      <c r="I1723" s="7">
        <v>45534</v>
      </c>
      <c r="J1723" s="7">
        <v>45534</v>
      </c>
      <c r="K1723">
        <v>15</v>
      </c>
      <c r="L1723" t="s">
        <v>40</v>
      </c>
      <c r="M1723" t="s">
        <v>5</v>
      </c>
      <c r="N1723" t="s">
        <v>41</v>
      </c>
      <c r="O1723" t="s">
        <v>77</v>
      </c>
      <c r="P1723" t="s">
        <v>43</v>
      </c>
      <c r="Q1723">
        <v>4.9000000000000004</v>
      </c>
      <c r="R1723">
        <v>5.4</v>
      </c>
      <c r="S1723">
        <v>4.7</v>
      </c>
      <c r="U1723">
        <v>1875000</v>
      </c>
      <c r="V1723">
        <v>612500</v>
      </c>
      <c r="W1723">
        <v>675000</v>
      </c>
      <c r="X1723">
        <v>587500</v>
      </c>
      <c r="Y1723" t="s">
        <v>48</v>
      </c>
    </row>
    <row r="1724" spans="1:25" x14ac:dyDescent="0.25">
      <c r="A1724">
        <v>1723</v>
      </c>
      <c r="B1724">
        <v>60614</v>
      </c>
      <c r="C1724">
        <v>0</v>
      </c>
      <c r="D1724">
        <v>0</v>
      </c>
      <c r="E1724" t="s">
        <v>1638</v>
      </c>
      <c r="F1724" t="s">
        <v>1639</v>
      </c>
      <c r="G1724">
        <v>1</v>
      </c>
      <c r="H1724" s="6">
        <v>631498</v>
      </c>
      <c r="I1724" s="7">
        <v>45534</v>
      </c>
      <c r="J1724" s="7">
        <v>45534</v>
      </c>
      <c r="K1724">
        <v>7</v>
      </c>
      <c r="L1724" t="s">
        <v>40</v>
      </c>
      <c r="M1724" t="s">
        <v>5</v>
      </c>
      <c r="N1724" t="s">
        <v>41</v>
      </c>
      <c r="O1724" t="s">
        <v>47</v>
      </c>
      <c r="P1724" t="s">
        <v>43</v>
      </c>
      <c r="Q1724">
        <v>7</v>
      </c>
      <c r="R1724">
        <v>0</v>
      </c>
      <c r="S1724">
        <v>0</v>
      </c>
      <c r="U1724">
        <v>44205</v>
      </c>
      <c r="V1724">
        <v>44205</v>
      </c>
      <c r="W1724">
        <v>0</v>
      </c>
      <c r="X1724">
        <v>0</v>
      </c>
      <c r="Y1724" t="s">
        <v>48</v>
      </c>
    </row>
    <row r="1725" spans="1:25" x14ac:dyDescent="0.25">
      <c r="A1725">
        <v>1724</v>
      </c>
      <c r="B1725">
        <v>60619</v>
      </c>
      <c r="C1725">
        <v>0</v>
      </c>
      <c r="D1725">
        <v>0</v>
      </c>
      <c r="E1725" t="s">
        <v>348</v>
      </c>
      <c r="F1725" t="s">
        <v>349</v>
      </c>
      <c r="G1725">
        <v>1</v>
      </c>
      <c r="H1725" s="6">
        <v>9000000</v>
      </c>
      <c r="I1725" s="7">
        <v>45534</v>
      </c>
      <c r="J1725" s="7">
        <v>45534</v>
      </c>
      <c r="K1725">
        <v>15</v>
      </c>
      <c r="L1725" t="s">
        <v>40</v>
      </c>
      <c r="M1725" t="s">
        <v>5</v>
      </c>
      <c r="N1725" t="s">
        <v>41</v>
      </c>
      <c r="O1725" t="s">
        <v>77</v>
      </c>
      <c r="P1725" t="s">
        <v>43</v>
      </c>
      <c r="Q1725">
        <v>4.9000000000000004</v>
      </c>
      <c r="R1725">
        <v>5.4</v>
      </c>
      <c r="S1725">
        <v>4.7</v>
      </c>
      <c r="U1725">
        <v>1350000</v>
      </c>
      <c r="V1725">
        <v>441000</v>
      </c>
      <c r="W1725">
        <v>486000</v>
      </c>
      <c r="X1725">
        <v>423000</v>
      </c>
      <c r="Y1725" t="s">
        <v>112</v>
      </c>
    </row>
    <row r="1726" spans="1:25" x14ac:dyDescent="0.25">
      <c r="A1726">
        <v>1725</v>
      </c>
      <c r="B1726">
        <v>60640</v>
      </c>
      <c r="C1726">
        <v>0</v>
      </c>
      <c r="D1726">
        <v>0</v>
      </c>
      <c r="E1726" t="s">
        <v>348</v>
      </c>
      <c r="F1726" t="s">
        <v>349</v>
      </c>
      <c r="G1726">
        <v>1</v>
      </c>
      <c r="H1726" s="6">
        <v>9000000</v>
      </c>
      <c r="I1726" s="7">
        <v>45534</v>
      </c>
      <c r="J1726" s="7">
        <v>45534</v>
      </c>
      <c r="K1726">
        <v>15</v>
      </c>
      <c r="L1726" t="s">
        <v>40</v>
      </c>
      <c r="M1726" t="s">
        <v>5</v>
      </c>
      <c r="N1726" t="s">
        <v>41</v>
      </c>
      <c r="O1726" t="s">
        <v>77</v>
      </c>
      <c r="P1726" t="s">
        <v>43</v>
      </c>
      <c r="Q1726">
        <v>4.9000000000000004</v>
      </c>
      <c r="R1726">
        <v>5.4</v>
      </c>
      <c r="S1726">
        <v>4.7</v>
      </c>
      <c r="U1726">
        <v>1350000</v>
      </c>
      <c r="V1726">
        <v>441000</v>
      </c>
      <c r="W1726">
        <v>486000</v>
      </c>
      <c r="X1726">
        <v>423000</v>
      </c>
      <c r="Y1726" t="s">
        <v>112</v>
      </c>
    </row>
    <row r="1727" spans="1:25" x14ac:dyDescent="0.25">
      <c r="A1727">
        <v>1726</v>
      </c>
      <c r="B1727">
        <v>60623</v>
      </c>
      <c r="C1727">
        <v>0</v>
      </c>
      <c r="D1727">
        <v>0</v>
      </c>
      <c r="E1727" t="s">
        <v>1739</v>
      </c>
      <c r="F1727" t="s">
        <v>1740</v>
      </c>
      <c r="G1727">
        <v>2</v>
      </c>
      <c r="H1727" s="6">
        <v>12423874</v>
      </c>
      <c r="I1727" s="7">
        <v>45534</v>
      </c>
      <c r="J1727" s="7">
        <v>45534</v>
      </c>
      <c r="K1727">
        <v>15</v>
      </c>
      <c r="L1727" t="s">
        <v>40</v>
      </c>
      <c r="M1727" t="s">
        <v>5</v>
      </c>
      <c r="N1727" t="s">
        <v>41</v>
      </c>
      <c r="O1727" t="s">
        <v>54</v>
      </c>
      <c r="P1727" t="s">
        <v>43</v>
      </c>
      <c r="Q1727">
        <v>4.5</v>
      </c>
      <c r="R1727">
        <v>10.5</v>
      </c>
      <c r="S1727">
        <v>0</v>
      </c>
      <c r="U1727">
        <v>1863581</v>
      </c>
      <c r="V1727">
        <v>559074</v>
      </c>
      <c r="W1727">
        <v>1304507</v>
      </c>
      <c r="X1727">
        <v>0</v>
      </c>
      <c r="Y1727" t="s">
        <v>48</v>
      </c>
    </row>
    <row r="1728" spans="1:25" x14ac:dyDescent="0.25">
      <c r="A1728">
        <v>1727</v>
      </c>
      <c r="B1728">
        <v>60627</v>
      </c>
      <c r="C1728">
        <v>0</v>
      </c>
      <c r="D1728">
        <v>0</v>
      </c>
      <c r="E1728" t="s">
        <v>1741</v>
      </c>
      <c r="F1728" t="s">
        <v>1742</v>
      </c>
      <c r="G1728">
        <v>1</v>
      </c>
      <c r="H1728" s="6">
        <v>63572219</v>
      </c>
      <c r="I1728" s="7">
        <v>45534</v>
      </c>
      <c r="J1728" s="7">
        <v>45534</v>
      </c>
      <c r="K1728">
        <v>15</v>
      </c>
      <c r="L1728" t="s">
        <v>40</v>
      </c>
      <c r="M1728" t="s">
        <v>5</v>
      </c>
      <c r="N1728" t="s">
        <v>41</v>
      </c>
      <c r="O1728" t="s">
        <v>54</v>
      </c>
      <c r="P1728" t="s">
        <v>43</v>
      </c>
      <c r="Q1728">
        <v>4.5</v>
      </c>
      <c r="R1728">
        <v>10.5</v>
      </c>
      <c r="S1728">
        <v>0</v>
      </c>
      <c r="U1728">
        <v>9535833</v>
      </c>
      <c r="V1728">
        <v>2860750</v>
      </c>
      <c r="W1728">
        <v>6675083</v>
      </c>
      <c r="X1728">
        <v>0</v>
      </c>
      <c r="Y1728" t="s">
        <v>48</v>
      </c>
    </row>
    <row r="1729" spans="1:25" x14ac:dyDescent="0.25">
      <c r="A1729">
        <v>1728</v>
      </c>
      <c r="B1729">
        <v>60622</v>
      </c>
      <c r="C1729">
        <v>0</v>
      </c>
      <c r="D1729">
        <v>0</v>
      </c>
      <c r="E1729" t="s">
        <v>1743</v>
      </c>
      <c r="F1729" t="s">
        <v>1744</v>
      </c>
      <c r="G1729">
        <v>1</v>
      </c>
      <c r="H1729" s="6">
        <v>181730689</v>
      </c>
      <c r="I1729" s="7">
        <v>45534</v>
      </c>
      <c r="J1729" s="7">
        <v>45534</v>
      </c>
      <c r="K1729">
        <v>15</v>
      </c>
      <c r="L1729" t="s">
        <v>40</v>
      </c>
      <c r="M1729" t="s">
        <v>5</v>
      </c>
      <c r="N1729" t="s">
        <v>41</v>
      </c>
      <c r="O1729" t="s">
        <v>54</v>
      </c>
      <c r="P1729" t="s">
        <v>43</v>
      </c>
      <c r="Q1729">
        <v>4.5</v>
      </c>
      <c r="R1729">
        <v>10.5</v>
      </c>
      <c r="S1729">
        <v>0</v>
      </c>
      <c r="U1729">
        <v>27259603</v>
      </c>
      <c r="V1729">
        <v>8177881</v>
      </c>
      <c r="W1729">
        <v>19081722</v>
      </c>
      <c r="X1729">
        <v>0</v>
      </c>
      <c r="Y1729" t="s">
        <v>48</v>
      </c>
    </row>
    <row r="1730" spans="1:25" x14ac:dyDescent="0.25">
      <c r="A1730">
        <v>1729</v>
      </c>
      <c r="B1730">
        <v>60642</v>
      </c>
      <c r="C1730">
        <v>0</v>
      </c>
      <c r="D1730">
        <v>0</v>
      </c>
      <c r="E1730" t="s">
        <v>1745</v>
      </c>
      <c r="F1730" t="s">
        <v>1746</v>
      </c>
      <c r="G1730">
        <v>1</v>
      </c>
      <c r="H1730" s="6">
        <v>12500000</v>
      </c>
      <c r="I1730" s="7">
        <v>45534</v>
      </c>
      <c r="J1730" s="7">
        <v>45534</v>
      </c>
      <c r="K1730">
        <v>15</v>
      </c>
      <c r="L1730" t="s">
        <v>40</v>
      </c>
      <c r="M1730" t="s">
        <v>5</v>
      </c>
      <c r="N1730" t="s">
        <v>41</v>
      </c>
      <c r="O1730" t="s">
        <v>77</v>
      </c>
      <c r="P1730" t="s">
        <v>43</v>
      </c>
      <c r="Q1730">
        <v>4.9000000000000004</v>
      </c>
      <c r="R1730">
        <v>5.4</v>
      </c>
      <c r="S1730">
        <v>4.7</v>
      </c>
      <c r="U1730">
        <v>1875000</v>
      </c>
      <c r="V1730">
        <v>612500</v>
      </c>
      <c r="W1730">
        <v>675000</v>
      </c>
      <c r="X1730">
        <v>587500</v>
      </c>
      <c r="Y1730" t="s">
        <v>48</v>
      </c>
    </row>
    <row r="1731" spans="1:25" x14ac:dyDescent="0.25">
      <c r="A1731">
        <v>1730</v>
      </c>
      <c r="B1731">
        <v>60643</v>
      </c>
      <c r="C1731">
        <v>0</v>
      </c>
      <c r="D1731">
        <v>0</v>
      </c>
      <c r="E1731" t="s">
        <v>1745</v>
      </c>
      <c r="F1731" t="s">
        <v>1746</v>
      </c>
      <c r="G1731">
        <v>1</v>
      </c>
      <c r="H1731" s="6">
        <v>15000000</v>
      </c>
      <c r="I1731" s="7">
        <v>45534</v>
      </c>
      <c r="J1731" s="7">
        <v>45534</v>
      </c>
      <c r="K1731">
        <v>15</v>
      </c>
      <c r="L1731" t="s">
        <v>40</v>
      </c>
      <c r="M1731" t="s">
        <v>5</v>
      </c>
      <c r="N1731" t="s">
        <v>41</v>
      </c>
      <c r="O1731" t="s">
        <v>77</v>
      </c>
      <c r="P1731" t="s">
        <v>43</v>
      </c>
      <c r="Q1731">
        <v>4.9000000000000004</v>
      </c>
      <c r="R1731">
        <v>5.4</v>
      </c>
      <c r="S1731">
        <v>4.7</v>
      </c>
      <c r="U1731">
        <v>2250000</v>
      </c>
      <c r="V1731">
        <v>735000</v>
      </c>
      <c r="W1731">
        <v>810000</v>
      </c>
      <c r="X1731">
        <v>705000</v>
      </c>
      <c r="Y1731" t="s">
        <v>48</v>
      </c>
    </row>
    <row r="1732" spans="1:25" x14ac:dyDescent="0.25">
      <c r="A1732">
        <v>1731</v>
      </c>
      <c r="B1732">
        <v>60616</v>
      </c>
      <c r="C1732">
        <v>0</v>
      </c>
      <c r="D1732">
        <v>0</v>
      </c>
      <c r="E1732" t="s">
        <v>1652</v>
      </c>
      <c r="F1732" t="s">
        <v>1653</v>
      </c>
      <c r="G1732">
        <v>1</v>
      </c>
      <c r="H1732" s="6">
        <v>3253213</v>
      </c>
      <c r="I1732" s="7">
        <v>45534</v>
      </c>
      <c r="J1732" s="7">
        <v>45534</v>
      </c>
      <c r="K1732">
        <v>7</v>
      </c>
      <c r="L1732" t="s">
        <v>40</v>
      </c>
      <c r="M1732" t="s">
        <v>5</v>
      </c>
      <c r="N1732" t="s">
        <v>41</v>
      </c>
      <c r="O1732" t="s">
        <v>47</v>
      </c>
      <c r="P1732" t="s">
        <v>43</v>
      </c>
      <c r="Q1732">
        <v>7</v>
      </c>
      <c r="R1732">
        <v>0</v>
      </c>
      <c r="S1732">
        <v>0</v>
      </c>
      <c r="U1732">
        <v>227725</v>
      </c>
      <c r="V1732">
        <v>227725</v>
      </c>
      <c r="W1732">
        <v>0</v>
      </c>
      <c r="X1732">
        <v>0</v>
      </c>
      <c r="Y1732" t="s">
        <v>48</v>
      </c>
    </row>
    <row r="1733" spans="1:25" x14ac:dyDescent="0.25">
      <c r="A1733">
        <v>1732</v>
      </c>
      <c r="B1733">
        <v>60624</v>
      </c>
      <c r="C1733">
        <v>0</v>
      </c>
      <c r="D1733">
        <v>0</v>
      </c>
      <c r="E1733" t="s">
        <v>1747</v>
      </c>
      <c r="F1733" t="s">
        <v>1748</v>
      </c>
      <c r="G1733">
        <v>1</v>
      </c>
      <c r="H1733" s="6">
        <v>27156104</v>
      </c>
      <c r="I1733" s="7">
        <v>45534</v>
      </c>
      <c r="J1733" s="7">
        <v>45534</v>
      </c>
      <c r="K1733">
        <v>15</v>
      </c>
      <c r="L1733" t="s">
        <v>40</v>
      </c>
      <c r="M1733" t="s">
        <v>5</v>
      </c>
      <c r="N1733" t="s">
        <v>41</v>
      </c>
      <c r="O1733" t="s">
        <v>54</v>
      </c>
      <c r="P1733" t="s">
        <v>43</v>
      </c>
      <c r="Q1733">
        <v>4.5</v>
      </c>
      <c r="R1733">
        <v>10.5</v>
      </c>
      <c r="S1733">
        <v>0</v>
      </c>
      <c r="U1733">
        <v>4073416</v>
      </c>
      <c r="V1733">
        <v>1222025</v>
      </c>
      <c r="W1733">
        <v>2851391</v>
      </c>
      <c r="X1733">
        <v>0</v>
      </c>
      <c r="Y1733" t="s">
        <v>48</v>
      </c>
    </row>
    <row r="1734" spans="1:25" x14ac:dyDescent="0.25">
      <c r="A1734">
        <v>1733</v>
      </c>
      <c r="B1734">
        <v>60617</v>
      </c>
      <c r="C1734">
        <v>0</v>
      </c>
      <c r="D1734">
        <v>0</v>
      </c>
      <c r="E1734" t="s">
        <v>1650</v>
      </c>
      <c r="F1734" t="s">
        <v>1651</v>
      </c>
      <c r="G1734">
        <v>1</v>
      </c>
      <c r="H1734" s="6">
        <v>1358531</v>
      </c>
      <c r="I1734" s="7">
        <v>45534</v>
      </c>
      <c r="J1734" s="7">
        <v>45534</v>
      </c>
      <c r="K1734">
        <v>7</v>
      </c>
      <c r="L1734" t="s">
        <v>40</v>
      </c>
      <c r="M1734" t="s">
        <v>5</v>
      </c>
      <c r="N1734" t="s">
        <v>41</v>
      </c>
      <c r="O1734" t="s">
        <v>47</v>
      </c>
      <c r="P1734" t="s">
        <v>43</v>
      </c>
      <c r="Q1734">
        <v>7</v>
      </c>
      <c r="R1734">
        <v>0</v>
      </c>
      <c r="S1734">
        <v>0</v>
      </c>
      <c r="U1734">
        <v>95097</v>
      </c>
      <c r="V1734">
        <v>95097</v>
      </c>
      <c r="W1734">
        <v>0</v>
      </c>
      <c r="X1734">
        <v>0</v>
      </c>
      <c r="Y1734" t="s">
        <v>48</v>
      </c>
    </row>
    <row r="1735" spans="1:25" x14ac:dyDescent="0.25">
      <c r="A1735">
        <v>1734</v>
      </c>
      <c r="B1735">
        <v>60647</v>
      </c>
      <c r="C1735">
        <v>0</v>
      </c>
      <c r="D1735">
        <v>0</v>
      </c>
      <c r="E1735" t="s">
        <v>409</v>
      </c>
      <c r="F1735" t="s">
        <v>410</v>
      </c>
      <c r="G1735">
        <v>1</v>
      </c>
      <c r="H1735" s="6">
        <v>80000000</v>
      </c>
      <c r="I1735" s="7">
        <v>45534</v>
      </c>
      <c r="J1735" s="7">
        <v>45534</v>
      </c>
      <c r="K1735">
        <v>15</v>
      </c>
      <c r="L1735" t="s">
        <v>40</v>
      </c>
      <c r="M1735" t="s">
        <v>5</v>
      </c>
      <c r="N1735" t="s">
        <v>41</v>
      </c>
      <c r="O1735" t="s">
        <v>77</v>
      </c>
      <c r="P1735" t="s">
        <v>43</v>
      </c>
      <c r="Q1735">
        <v>4.9000000000000004</v>
      </c>
      <c r="R1735">
        <v>5.4</v>
      </c>
      <c r="S1735">
        <v>4.7</v>
      </c>
      <c r="U1735">
        <v>12000000</v>
      </c>
      <c r="V1735">
        <v>3920000</v>
      </c>
      <c r="W1735">
        <v>4320000</v>
      </c>
      <c r="X1735">
        <v>3760000</v>
      </c>
      <c r="Y1735" t="s">
        <v>112</v>
      </c>
    </row>
    <row r="1736" spans="1:25" x14ac:dyDescent="0.25">
      <c r="A1736">
        <v>1735</v>
      </c>
      <c r="B1736">
        <v>60648</v>
      </c>
      <c r="C1736">
        <v>0</v>
      </c>
      <c r="D1736">
        <v>0</v>
      </c>
      <c r="E1736" t="s">
        <v>409</v>
      </c>
      <c r="F1736" t="s">
        <v>410</v>
      </c>
      <c r="G1736">
        <v>1</v>
      </c>
      <c r="H1736" s="6">
        <v>80000000</v>
      </c>
      <c r="I1736" s="7">
        <v>45534</v>
      </c>
      <c r="J1736" s="7">
        <v>45534</v>
      </c>
      <c r="K1736">
        <v>15</v>
      </c>
      <c r="L1736" t="s">
        <v>40</v>
      </c>
      <c r="M1736" t="s">
        <v>5</v>
      </c>
      <c r="N1736" t="s">
        <v>41</v>
      </c>
      <c r="O1736" t="s">
        <v>77</v>
      </c>
      <c r="P1736" t="s">
        <v>43</v>
      </c>
      <c r="Q1736">
        <v>4.9000000000000004</v>
      </c>
      <c r="R1736">
        <v>5.4</v>
      </c>
      <c r="S1736">
        <v>4.7</v>
      </c>
      <c r="U1736">
        <v>12000000</v>
      </c>
      <c r="V1736">
        <v>3920000</v>
      </c>
      <c r="W1736">
        <v>4320000</v>
      </c>
      <c r="X1736">
        <v>3760000</v>
      </c>
      <c r="Y1736" t="s">
        <v>112</v>
      </c>
    </row>
    <row r="1737" spans="1:25" x14ac:dyDescent="0.25">
      <c r="A1737">
        <v>1736</v>
      </c>
      <c r="B1737">
        <v>60621</v>
      </c>
      <c r="C1737">
        <v>0</v>
      </c>
      <c r="D1737">
        <v>0</v>
      </c>
      <c r="E1737" t="s">
        <v>1749</v>
      </c>
      <c r="F1737" t="s">
        <v>1750</v>
      </c>
      <c r="G1737">
        <v>1</v>
      </c>
      <c r="H1737" s="6">
        <v>5000000</v>
      </c>
      <c r="I1737" s="7">
        <v>45534</v>
      </c>
      <c r="J1737" s="7">
        <v>45534</v>
      </c>
      <c r="K1737">
        <v>8</v>
      </c>
      <c r="L1737" t="s">
        <v>40</v>
      </c>
      <c r="M1737" t="s">
        <v>7</v>
      </c>
      <c r="N1737" t="s">
        <v>41</v>
      </c>
      <c r="O1737" t="s">
        <v>64</v>
      </c>
      <c r="P1737" t="s">
        <v>43</v>
      </c>
      <c r="Q1737">
        <v>8</v>
      </c>
      <c r="R1737">
        <v>0</v>
      </c>
      <c r="S1737">
        <v>0</v>
      </c>
      <c r="U1737">
        <v>400000</v>
      </c>
      <c r="V1737">
        <v>400000</v>
      </c>
      <c r="W1737">
        <v>0</v>
      </c>
      <c r="X1737">
        <v>0</v>
      </c>
      <c r="Y1737" t="s">
        <v>229</v>
      </c>
    </row>
    <row r="1738" spans="1:25" x14ac:dyDescent="0.25">
      <c r="A1738">
        <v>1737</v>
      </c>
      <c r="B1738">
        <v>60645</v>
      </c>
      <c r="C1738">
        <v>0</v>
      </c>
      <c r="D1738">
        <v>0</v>
      </c>
      <c r="E1738" t="s">
        <v>423</v>
      </c>
      <c r="F1738" t="s">
        <v>424</v>
      </c>
      <c r="G1738">
        <v>1</v>
      </c>
      <c r="H1738" s="6">
        <v>12000000</v>
      </c>
      <c r="I1738" s="7">
        <v>45534</v>
      </c>
      <c r="J1738" s="7">
        <v>45534</v>
      </c>
      <c r="K1738">
        <v>15</v>
      </c>
      <c r="L1738" t="s">
        <v>40</v>
      </c>
      <c r="M1738" t="s">
        <v>5</v>
      </c>
      <c r="N1738" t="s">
        <v>41</v>
      </c>
      <c r="O1738" t="s">
        <v>77</v>
      </c>
      <c r="P1738" t="s">
        <v>43</v>
      </c>
      <c r="Q1738">
        <v>4.9000000000000004</v>
      </c>
      <c r="R1738">
        <v>5.4</v>
      </c>
      <c r="S1738">
        <v>4.7</v>
      </c>
      <c r="U1738">
        <v>1800000</v>
      </c>
      <c r="V1738">
        <v>588000</v>
      </c>
      <c r="W1738">
        <v>648000</v>
      </c>
      <c r="X1738">
        <v>564000</v>
      </c>
      <c r="Y1738" t="s">
        <v>112</v>
      </c>
    </row>
    <row r="1739" spans="1:25" x14ac:dyDescent="0.25">
      <c r="A1739">
        <v>1738</v>
      </c>
      <c r="B1739">
        <v>60646</v>
      </c>
      <c r="C1739">
        <v>0</v>
      </c>
      <c r="D1739">
        <v>0</v>
      </c>
      <c r="E1739" t="s">
        <v>423</v>
      </c>
      <c r="F1739" t="s">
        <v>424</v>
      </c>
      <c r="G1739">
        <v>1</v>
      </c>
      <c r="H1739" s="6">
        <v>12000000</v>
      </c>
      <c r="I1739" s="7">
        <v>45534</v>
      </c>
      <c r="J1739" s="7">
        <v>45534</v>
      </c>
      <c r="K1739">
        <v>15</v>
      </c>
      <c r="L1739" t="s">
        <v>40</v>
      </c>
      <c r="M1739" t="s">
        <v>5</v>
      </c>
      <c r="N1739" t="s">
        <v>41</v>
      </c>
      <c r="O1739" t="s">
        <v>77</v>
      </c>
      <c r="P1739" t="s">
        <v>43</v>
      </c>
      <c r="Q1739">
        <v>4.9000000000000004</v>
      </c>
      <c r="R1739">
        <v>5.4</v>
      </c>
      <c r="S1739">
        <v>4.7</v>
      </c>
      <c r="U1739">
        <v>1800000</v>
      </c>
      <c r="V1739">
        <v>588000</v>
      </c>
      <c r="W1739">
        <v>648000</v>
      </c>
      <c r="X1739">
        <v>564000</v>
      </c>
      <c r="Y1739" t="s">
        <v>112</v>
      </c>
    </row>
    <row r="1740" spans="1:25" x14ac:dyDescent="0.25">
      <c r="A1740">
        <v>1739</v>
      </c>
      <c r="B1740">
        <v>60625</v>
      </c>
      <c r="C1740">
        <v>0</v>
      </c>
      <c r="D1740">
        <v>0</v>
      </c>
      <c r="E1740" t="s">
        <v>1751</v>
      </c>
      <c r="F1740" t="s">
        <v>1752</v>
      </c>
      <c r="G1740">
        <v>1</v>
      </c>
      <c r="H1740" s="6">
        <v>7263335</v>
      </c>
      <c r="I1740" s="7">
        <v>45534</v>
      </c>
      <c r="J1740" s="7">
        <v>45534</v>
      </c>
      <c r="K1740">
        <v>7</v>
      </c>
      <c r="L1740" t="s">
        <v>40</v>
      </c>
      <c r="M1740" t="s">
        <v>5</v>
      </c>
      <c r="N1740" t="s">
        <v>41</v>
      </c>
      <c r="O1740" t="s">
        <v>54</v>
      </c>
      <c r="P1740" t="s">
        <v>43</v>
      </c>
      <c r="Q1740">
        <v>7</v>
      </c>
      <c r="R1740">
        <v>0</v>
      </c>
      <c r="S1740">
        <v>0</v>
      </c>
      <c r="U1740">
        <v>508433</v>
      </c>
      <c r="V1740">
        <v>508433</v>
      </c>
      <c r="W1740">
        <v>0</v>
      </c>
      <c r="X1740">
        <v>0</v>
      </c>
      <c r="Y1740" t="s">
        <v>48</v>
      </c>
    </row>
    <row r="1741" spans="1:25" x14ac:dyDescent="0.25">
      <c r="A1741">
        <v>1740</v>
      </c>
      <c r="B1741">
        <v>60626</v>
      </c>
      <c r="C1741">
        <v>0</v>
      </c>
      <c r="D1741">
        <v>0</v>
      </c>
      <c r="E1741" t="s">
        <v>1133</v>
      </c>
      <c r="F1741" t="s">
        <v>1134</v>
      </c>
      <c r="G1741">
        <v>1</v>
      </c>
      <c r="H1741" s="6">
        <v>1248063</v>
      </c>
      <c r="I1741" s="7">
        <v>45534</v>
      </c>
      <c r="J1741" s="7">
        <v>45534</v>
      </c>
      <c r="K1741">
        <v>15</v>
      </c>
      <c r="L1741" t="s">
        <v>40</v>
      </c>
      <c r="M1741" t="s">
        <v>5</v>
      </c>
      <c r="N1741" t="s">
        <v>41</v>
      </c>
      <c r="O1741" t="s">
        <v>54</v>
      </c>
      <c r="P1741" t="s">
        <v>43</v>
      </c>
      <c r="Q1741">
        <v>10</v>
      </c>
      <c r="R1741">
        <v>5</v>
      </c>
      <c r="S1741">
        <v>0</v>
      </c>
      <c r="U1741">
        <v>187209</v>
      </c>
      <c r="V1741">
        <v>124806</v>
      </c>
      <c r="W1741">
        <v>62403</v>
      </c>
      <c r="X1741">
        <v>0</v>
      </c>
      <c r="Y1741" t="s">
        <v>48</v>
      </c>
    </row>
    <row r="1742" spans="1:25" x14ac:dyDescent="0.25">
      <c r="A1742">
        <v>1741</v>
      </c>
      <c r="B1742">
        <v>60600</v>
      </c>
      <c r="C1742">
        <v>0</v>
      </c>
      <c r="D1742">
        <v>0</v>
      </c>
      <c r="E1742" t="s">
        <v>535</v>
      </c>
      <c r="F1742" t="s">
        <v>536</v>
      </c>
      <c r="G1742">
        <v>1</v>
      </c>
      <c r="H1742" s="6">
        <v>15960996</v>
      </c>
      <c r="I1742" s="7">
        <v>45533</v>
      </c>
      <c r="J1742" s="7">
        <v>45533</v>
      </c>
      <c r="K1742">
        <v>15</v>
      </c>
      <c r="L1742" t="s">
        <v>40</v>
      </c>
      <c r="M1742" t="s">
        <v>9</v>
      </c>
      <c r="N1742" t="s">
        <v>41</v>
      </c>
      <c r="O1742" t="s">
        <v>42</v>
      </c>
      <c r="P1742" t="s">
        <v>43</v>
      </c>
      <c r="Q1742">
        <v>5</v>
      </c>
      <c r="R1742">
        <v>10</v>
      </c>
      <c r="S1742">
        <v>0</v>
      </c>
      <c r="U1742">
        <v>2394149</v>
      </c>
      <c r="V1742">
        <v>798050</v>
      </c>
      <c r="W1742">
        <v>1596100</v>
      </c>
      <c r="X1742">
        <v>0</v>
      </c>
      <c r="Y1742" t="s">
        <v>109</v>
      </c>
    </row>
    <row r="1743" spans="1:25" x14ac:dyDescent="0.25">
      <c r="A1743">
        <v>1742</v>
      </c>
      <c r="B1743">
        <v>60604</v>
      </c>
      <c r="C1743">
        <v>0</v>
      </c>
      <c r="D1743">
        <v>0</v>
      </c>
      <c r="E1743" t="s">
        <v>407</v>
      </c>
      <c r="F1743" t="s">
        <v>408</v>
      </c>
      <c r="G1743">
        <v>1</v>
      </c>
      <c r="H1743" s="6">
        <v>3000000</v>
      </c>
      <c r="I1743" s="7">
        <v>45533</v>
      </c>
      <c r="J1743" s="7">
        <v>45533</v>
      </c>
      <c r="K1743">
        <v>8</v>
      </c>
      <c r="L1743" t="s">
        <v>40</v>
      </c>
      <c r="M1743" t="s">
        <v>7</v>
      </c>
      <c r="N1743" t="s">
        <v>41</v>
      </c>
      <c r="O1743" t="s">
        <v>64</v>
      </c>
      <c r="P1743" t="s">
        <v>43</v>
      </c>
      <c r="Q1743">
        <v>8</v>
      </c>
      <c r="R1743">
        <v>0</v>
      </c>
      <c r="S1743">
        <v>0</v>
      </c>
      <c r="U1743">
        <v>240000</v>
      </c>
      <c r="V1743">
        <v>240000</v>
      </c>
      <c r="W1743">
        <v>0</v>
      </c>
      <c r="X1743">
        <v>0</v>
      </c>
      <c r="Y1743" t="s">
        <v>229</v>
      </c>
    </row>
    <row r="1744" spans="1:25" x14ac:dyDescent="0.25">
      <c r="A1744">
        <v>1743</v>
      </c>
      <c r="B1744">
        <v>60606</v>
      </c>
      <c r="C1744">
        <v>0</v>
      </c>
      <c r="D1744">
        <v>0</v>
      </c>
      <c r="E1744" t="s">
        <v>1502</v>
      </c>
      <c r="F1744" t="s">
        <v>1503</v>
      </c>
      <c r="G1744">
        <v>1</v>
      </c>
      <c r="H1744" s="6">
        <v>14609</v>
      </c>
      <c r="I1744" s="7">
        <v>45533</v>
      </c>
      <c r="J1744" s="7">
        <v>45533</v>
      </c>
      <c r="K1744">
        <v>8</v>
      </c>
      <c r="L1744" t="s">
        <v>40</v>
      </c>
      <c r="M1744" t="s">
        <v>5</v>
      </c>
      <c r="N1744" t="s">
        <v>41</v>
      </c>
      <c r="O1744" t="s">
        <v>57</v>
      </c>
      <c r="P1744" t="s">
        <v>43</v>
      </c>
      <c r="Q1744">
        <v>8</v>
      </c>
      <c r="R1744">
        <v>0</v>
      </c>
      <c r="S1744">
        <v>0</v>
      </c>
      <c r="U1744">
        <v>1169</v>
      </c>
      <c r="V1744">
        <v>1169</v>
      </c>
      <c r="W1744">
        <v>0</v>
      </c>
      <c r="X1744">
        <v>0</v>
      </c>
      <c r="Y1744" t="s">
        <v>250</v>
      </c>
    </row>
    <row r="1745" spans="1:25" x14ac:dyDescent="0.25">
      <c r="A1745">
        <v>1744</v>
      </c>
      <c r="B1745">
        <v>60603</v>
      </c>
      <c r="C1745">
        <v>0</v>
      </c>
      <c r="D1745">
        <v>0</v>
      </c>
      <c r="E1745" t="s">
        <v>1700</v>
      </c>
      <c r="F1745" t="s">
        <v>1701</v>
      </c>
      <c r="G1745">
        <v>1</v>
      </c>
      <c r="H1745" s="6">
        <v>1000000</v>
      </c>
      <c r="I1745" s="7">
        <v>45533</v>
      </c>
      <c r="J1745" s="7">
        <v>45533</v>
      </c>
      <c r="K1745">
        <v>15</v>
      </c>
      <c r="L1745" t="s">
        <v>40</v>
      </c>
      <c r="M1745" t="s">
        <v>5</v>
      </c>
      <c r="N1745" t="s">
        <v>41</v>
      </c>
      <c r="O1745" t="s">
        <v>47</v>
      </c>
      <c r="P1745" t="s">
        <v>43</v>
      </c>
      <c r="Q1745">
        <v>5</v>
      </c>
      <c r="R1745">
        <v>10</v>
      </c>
      <c r="S1745">
        <v>0</v>
      </c>
      <c r="U1745">
        <v>150000</v>
      </c>
      <c r="V1745">
        <v>50000</v>
      </c>
      <c r="W1745">
        <v>100000</v>
      </c>
      <c r="X1745">
        <v>0</v>
      </c>
      <c r="Y1745" t="s">
        <v>48</v>
      </c>
    </row>
    <row r="1746" spans="1:25" x14ac:dyDescent="0.25">
      <c r="A1746">
        <v>1745</v>
      </c>
      <c r="B1746">
        <v>60602</v>
      </c>
      <c r="C1746">
        <v>0</v>
      </c>
      <c r="D1746">
        <v>0</v>
      </c>
      <c r="E1746" t="s">
        <v>1044</v>
      </c>
      <c r="F1746" t="s">
        <v>1045</v>
      </c>
      <c r="G1746">
        <v>1</v>
      </c>
      <c r="H1746" s="6">
        <v>3386358</v>
      </c>
      <c r="I1746" s="7">
        <v>45533</v>
      </c>
      <c r="J1746" s="7">
        <v>45533</v>
      </c>
      <c r="K1746">
        <v>10</v>
      </c>
      <c r="L1746" t="s">
        <v>40</v>
      </c>
      <c r="M1746" t="s">
        <v>9</v>
      </c>
      <c r="N1746" t="s">
        <v>41</v>
      </c>
      <c r="O1746" t="s">
        <v>42</v>
      </c>
      <c r="P1746" t="s">
        <v>43</v>
      </c>
      <c r="Q1746">
        <v>10</v>
      </c>
      <c r="R1746">
        <v>0</v>
      </c>
      <c r="S1746">
        <v>0</v>
      </c>
      <c r="U1746">
        <v>338636</v>
      </c>
      <c r="V1746">
        <v>338636</v>
      </c>
      <c r="W1746">
        <v>0</v>
      </c>
      <c r="X1746">
        <v>0</v>
      </c>
      <c r="Y1746" t="s">
        <v>109</v>
      </c>
    </row>
    <row r="1747" spans="1:25" x14ac:dyDescent="0.25">
      <c r="A1747">
        <v>1746</v>
      </c>
      <c r="B1747">
        <v>60601</v>
      </c>
      <c r="C1747">
        <v>0</v>
      </c>
      <c r="D1747">
        <v>0</v>
      </c>
      <c r="E1747" t="s">
        <v>1702</v>
      </c>
      <c r="F1747" t="s">
        <v>1703</v>
      </c>
      <c r="G1747">
        <v>1</v>
      </c>
      <c r="H1747" s="6">
        <v>15000000</v>
      </c>
      <c r="I1747" s="7">
        <v>45533</v>
      </c>
      <c r="J1747" s="7">
        <v>45533</v>
      </c>
      <c r="K1747">
        <v>15</v>
      </c>
      <c r="L1747" t="s">
        <v>40</v>
      </c>
      <c r="M1747" t="s">
        <v>5</v>
      </c>
      <c r="N1747" t="s">
        <v>41</v>
      </c>
      <c r="O1747" t="s">
        <v>47</v>
      </c>
      <c r="P1747" t="s">
        <v>43</v>
      </c>
      <c r="Q1747">
        <v>5</v>
      </c>
      <c r="R1747">
        <v>10</v>
      </c>
      <c r="S1747">
        <v>0</v>
      </c>
      <c r="U1747">
        <v>2250000</v>
      </c>
      <c r="V1747">
        <v>750000</v>
      </c>
      <c r="W1747">
        <v>1500000</v>
      </c>
      <c r="X1747">
        <v>0</v>
      </c>
      <c r="Y1747" t="s">
        <v>48</v>
      </c>
    </row>
    <row r="1748" spans="1:25" x14ac:dyDescent="0.25">
      <c r="A1748">
        <v>1747</v>
      </c>
      <c r="B1748">
        <v>60599</v>
      </c>
      <c r="C1748">
        <v>0</v>
      </c>
      <c r="D1748">
        <v>0</v>
      </c>
      <c r="E1748" t="s">
        <v>771</v>
      </c>
      <c r="F1748" t="s">
        <v>772</v>
      </c>
      <c r="G1748">
        <v>1</v>
      </c>
      <c r="H1748" s="6">
        <v>12100000</v>
      </c>
      <c r="I1748" s="7">
        <v>45533</v>
      </c>
      <c r="J1748" s="7">
        <v>45533</v>
      </c>
      <c r="K1748">
        <v>8</v>
      </c>
      <c r="L1748" t="s">
        <v>40</v>
      </c>
      <c r="M1748" t="s">
        <v>9</v>
      </c>
      <c r="N1748" t="s">
        <v>41</v>
      </c>
      <c r="O1748" t="s">
        <v>42</v>
      </c>
      <c r="P1748" t="s">
        <v>43</v>
      </c>
      <c r="Q1748">
        <v>8</v>
      </c>
      <c r="R1748">
        <v>0</v>
      </c>
      <c r="S1748">
        <v>0</v>
      </c>
      <c r="U1748">
        <v>968000</v>
      </c>
      <c r="V1748">
        <v>968000</v>
      </c>
      <c r="W1748">
        <v>0</v>
      </c>
      <c r="X1748">
        <v>0</v>
      </c>
      <c r="Y1748" t="s">
        <v>250</v>
      </c>
    </row>
    <row r="1749" spans="1:25" x14ac:dyDescent="0.25">
      <c r="A1749">
        <v>1748</v>
      </c>
      <c r="B1749">
        <v>60605</v>
      </c>
      <c r="C1749">
        <v>0</v>
      </c>
      <c r="D1749">
        <v>0</v>
      </c>
      <c r="E1749" t="s">
        <v>1753</v>
      </c>
      <c r="F1749" t="s">
        <v>1754</v>
      </c>
      <c r="G1749">
        <v>1</v>
      </c>
      <c r="H1749" s="6">
        <v>37333</v>
      </c>
      <c r="I1749" s="7">
        <v>45533</v>
      </c>
      <c r="J1749" s="7">
        <v>45533</v>
      </c>
      <c r="K1749">
        <v>10</v>
      </c>
      <c r="L1749" t="s">
        <v>40</v>
      </c>
      <c r="M1749" t="s">
        <v>5</v>
      </c>
      <c r="N1749" t="s">
        <v>41</v>
      </c>
      <c r="O1749" t="s">
        <v>57</v>
      </c>
      <c r="P1749" t="s">
        <v>43</v>
      </c>
      <c r="Q1749">
        <v>10</v>
      </c>
      <c r="R1749">
        <v>0</v>
      </c>
      <c r="S1749">
        <v>0</v>
      </c>
      <c r="U1749">
        <v>3733</v>
      </c>
      <c r="V1749">
        <v>3733</v>
      </c>
      <c r="W1749">
        <v>0</v>
      </c>
      <c r="X1749">
        <v>0</v>
      </c>
      <c r="Y1749" t="s">
        <v>48</v>
      </c>
    </row>
    <row r="1750" spans="1:25" x14ac:dyDescent="0.25">
      <c r="A1750">
        <v>1749</v>
      </c>
      <c r="B1750">
        <v>60597</v>
      </c>
      <c r="C1750">
        <v>0</v>
      </c>
      <c r="D1750">
        <v>0</v>
      </c>
      <c r="E1750" t="s">
        <v>1477</v>
      </c>
      <c r="F1750" t="s">
        <v>1478</v>
      </c>
      <c r="G1750">
        <v>1</v>
      </c>
      <c r="H1750" s="6">
        <v>497143</v>
      </c>
      <c r="I1750" s="7">
        <v>45532</v>
      </c>
      <c r="J1750" s="7">
        <v>45532</v>
      </c>
      <c r="K1750">
        <v>6</v>
      </c>
      <c r="L1750" t="s">
        <v>40</v>
      </c>
      <c r="M1750" t="s">
        <v>5</v>
      </c>
      <c r="N1750" t="s">
        <v>41</v>
      </c>
      <c r="O1750" t="s">
        <v>47</v>
      </c>
      <c r="P1750" t="s">
        <v>43</v>
      </c>
      <c r="Q1750">
        <v>6</v>
      </c>
      <c r="R1750">
        <v>0</v>
      </c>
      <c r="S1750">
        <v>0</v>
      </c>
      <c r="U1750">
        <v>29829</v>
      </c>
      <c r="V1750">
        <v>29829</v>
      </c>
      <c r="W1750">
        <v>0</v>
      </c>
      <c r="X1750">
        <v>0</v>
      </c>
      <c r="Y1750" t="s">
        <v>72</v>
      </c>
    </row>
    <row r="1751" spans="1:25" x14ac:dyDescent="0.25">
      <c r="A1751">
        <v>1750</v>
      </c>
      <c r="B1751">
        <v>60593</v>
      </c>
      <c r="C1751">
        <v>0</v>
      </c>
      <c r="D1751">
        <v>0</v>
      </c>
      <c r="E1751" t="s">
        <v>1612</v>
      </c>
      <c r="F1751" t="s">
        <v>1613</v>
      </c>
      <c r="G1751">
        <v>1</v>
      </c>
      <c r="H1751" s="6">
        <v>180000</v>
      </c>
      <c r="I1751" s="7">
        <v>45532</v>
      </c>
      <c r="J1751" s="7">
        <v>45532</v>
      </c>
      <c r="K1751">
        <v>12</v>
      </c>
      <c r="L1751" t="s">
        <v>40</v>
      </c>
      <c r="M1751" t="s">
        <v>5</v>
      </c>
      <c r="N1751" t="s">
        <v>41</v>
      </c>
      <c r="O1751" t="s">
        <v>54</v>
      </c>
      <c r="P1751" t="s">
        <v>43</v>
      </c>
      <c r="Q1751">
        <v>12</v>
      </c>
      <c r="R1751">
        <v>0</v>
      </c>
      <c r="S1751">
        <v>0</v>
      </c>
      <c r="U1751">
        <v>21600</v>
      </c>
      <c r="V1751">
        <v>21600</v>
      </c>
      <c r="W1751">
        <v>0</v>
      </c>
      <c r="X1751">
        <v>0</v>
      </c>
      <c r="Y1751" t="s">
        <v>44</v>
      </c>
    </row>
    <row r="1752" spans="1:25" x14ac:dyDescent="0.25">
      <c r="A1752">
        <v>1751</v>
      </c>
      <c r="B1752">
        <v>60596</v>
      </c>
      <c r="C1752">
        <v>0</v>
      </c>
      <c r="D1752">
        <v>0</v>
      </c>
      <c r="E1752" t="s">
        <v>1438</v>
      </c>
      <c r="F1752" t="s">
        <v>1439</v>
      </c>
      <c r="G1752">
        <v>1</v>
      </c>
      <c r="H1752" s="6">
        <v>44444444</v>
      </c>
      <c r="I1752" s="7">
        <v>45532</v>
      </c>
      <c r="J1752" s="7">
        <v>45532</v>
      </c>
      <c r="K1752" t="s">
        <v>1440</v>
      </c>
      <c r="L1752" t="s">
        <v>40</v>
      </c>
      <c r="M1752" t="s">
        <v>5</v>
      </c>
      <c r="N1752" t="s">
        <v>41</v>
      </c>
      <c r="O1752" t="s">
        <v>47</v>
      </c>
      <c r="P1752" t="s">
        <v>43</v>
      </c>
      <c r="Q1752">
        <v>0.6</v>
      </c>
      <c r="R1752">
        <v>3.7</v>
      </c>
      <c r="S1752">
        <v>0</v>
      </c>
      <c r="U1752">
        <v>1911111</v>
      </c>
      <c r="V1752">
        <v>266667</v>
      </c>
      <c r="W1752">
        <v>1644444</v>
      </c>
      <c r="X1752">
        <v>0</v>
      </c>
      <c r="Y1752" t="s">
        <v>250</v>
      </c>
    </row>
    <row r="1753" spans="1:25" x14ac:dyDescent="0.25">
      <c r="A1753">
        <v>1752</v>
      </c>
      <c r="B1753">
        <v>60594</v>
      </c>
      <c r="C1753">
        <v>0</v>
      </c>
      <c r="D1753">
        <v>0</v>
      </c>
      <c r="E1753" t="s">
        <v>1755</v>
      </c>
      <c r="F1753" t="s">
        <v>1756</v>
      </c>
      <c r="G1753">
        <v>1</v>
      </c>
      <c r="H1753" s="6">
        <v>5000000</v>
      </c>
      <c r="I1753" s="7">
        <v>45532</v>
      </c>
      <c r="J1753" s="7">
        <v>45532</v>
      </c>
      <c r="K1753">
        <v>10</v>
      </c>
      <c r="L1753" t="s">
        <v>40</v>
      </c>
      <c r="M1753" t="s">
        <v>5</v>
      </c>
      <c r="N1753" t="s">
        <v>41</v>
      </c>
      <c r="O1753" t="s">
        <v>77</v>
      </c>
      <c r="P1753" t="s">
        <v>43</v>
      </c>
      <c r="Q1753">
        <v>10</v>
      </c>
      <c r="R1753">
        <v>0</v>
      </c>
      <c r="S1753">
        <v>0</v>
      </c>
      <c r="U1753">
        <v>500000</v>
      </c>
      <c r="V1753">
        <v>500000</v>
      </c>
      <c r="W1753">
        <v>0</v>
      </c>
      <c r="X1753">
        <v>0</v>
      </c>
      <c r="Y1753" t="s">
        <v>48</v>
      </c>
    </row>
    <row r="1754" spans="1:25" x14ac:dyDescent="0.25">
      <c r="A1754">
        <v>1753</v>
      </c>
      <c r="B1754">
        <v>60595</v>
      </c>
      <c r="C1754">
        <v>0</v>
      </c>
      <c r="D1754">
        <v>0</v>
      </c>
      <c r="E1754" t="s">
        <v>1757</v>
      </c>
      <c r="F1754" t="s">
        <v>1758</v>
      </c>
      <c r="G1754">
        <v>1</v>
      </c>
      <c r="H1754" s="6">
        <v>8183453</v>
      </c>
      <c r="I1754" s="7">
        <v>45532</v>
      </c>
      <c r="J1754" s="7">
        <v>45532</v>
      </c>
      <c r="K1754">
        <v>8</v>
      </c>
      <c r="L1754" t="s">
        <v>40</v>
      </c>
      <c r="M1754" t="s">
        <v>7</v>
      </c>
      <c r="N1754" t="s">
        <v>41</v>
      </c>
      <c r="O1754" t="s">
        <v>64</v>
      </c>
      <c r="P1754" t="s">
        <v>43</v>
      </c>
      <c r="Q1754">
        <v>8</v>
      </c>
      <c r="R1754">
        <v>0</v>
      </c>
      <c r="S1754">
        <v>0</v>
      </c>
      <c r="U1754">
        <v>654676</v>
      </c>
      <c r="V1754">
        <v>654676</v>
      </c>
      <c r="W1754">
        <v>0</v>
      </c>
      <c r="X1754">
        <v>0</v>
      </c>
      <c r="Y1754" t="s">
        <v>48</v>
      </c>
    </row>
    <row r="1755" spans="1:25" x14ac:dyDescent="0.25">
      <c r="A1755">
        <v>1754</v>
      </c>
      <c r="B1755">
        <v>60590</v>
      </c>
      <c r="C1755">
        <v>0</v>
      </c>
      <c r="D1755">
        <v>0</v>
      </c>
      <c r="E1755" t="s">
        <v>1759</v>
      </c>
      <c r="F1755" t="s">
        <v>1760</v>
      </c>
      <c r="G1755">
        <v>1</v>
      </c>
      <c r="H1755" s="6">
        <v>2000000</v>
      </c>
      <c r="I1755" s="7">
        <v>45531</v>
      </c>
      <c r="J1755" s="7">
        <v>45531</v>
      </c>
      <c r="K1755">
        <v>10</v>
      </c>
      <c r="L1755" t="s">
        <v>40</v>
      </c>
      <c r="M1755" t="s">
        <v>7</v>
      </c>
      <c r="N1755" t="s">
        <v>41</v>
      </c>
      <c r="O1755" t="s">
        <v>64</v>
      </c>
      <c r="P1755" t="s">
        <v>43</v>
      </c>
      <c r="Q1755">
        <v>10</v>
      </c>
      <c r="R1755">
        <v>0</v>
      </c>
      <c r="S1755">
        <v>0</v>
      </c>
      <c r="U1755">
        <v>200000</v>
      </c>
      <c r="V1755">
        <v>200000</v>
      </c>
      <c r="W1755">
        <v>0</v>
      </c>
      <c r="X1755">
        <v>0</v>
      </c>
      <c r="Y1755" t="s">
        <v>48</v>
      </c>
    </row>
    <row r="1756" spans="1:25" x14ac:dyDescent="0.25">
      <c r="A1756">
        <v>1755</v>
      </c>
      <c r="B1756">
        <v>60592</v>
      </c>
      <c r="C1756">
        <v>0</v>
      </c>
      <c r="D1756">
        <v>0</v>
      </c>
      <c r="E1756" t="s">
        <v>1496</v>
      </c>
      <c r="F1756" t="s">
        <v>1497</v>
      </c>
      <c r="G1756">
        <v>1</v>
      </c>
      <c r="H1756" s="6">
        <v>2165647</v>
      </c>
      <c r="I1756" s="7">
        <v>45531</v>
      </c>
      <c r="J1756" s="7">
        <v>45531</v>
      </c>
      <c r="K1756">
        <v>15</v>
      </c>
      <c r="L1756" t="s">
        <v>40</v>
      </c>
      <c r="M1756" t="s">
        <v>1</v>
      </c>
      <c r="N1756" t="s">
        <v>41</v>
      </c>
      <c r="O1756" t="s">
        <v>87</v>
      </c>
      <c r="P1756" t="s">
        <v>43</v>
      </c>
      <c r="Q1756">
        <v>15</v>
      </c>
      <c r="R1756">
        <v>0</v>
      </c>
      <c r="S1756">
        <v>0</v>
      </c>
      <c r="U1756">
        <v>324847</v>
      </c>
      <c r="V1756">
        <v>324847</v>
      </c>
      <c r="W1756">
        <v>0</v>
      </c>
      <c r="X1756">
        <v>0</v>
      </c>
      <c r="Y1756" t="s">
        <v>437</v>
      </c>
    </row>
    <row r="1757" spans="1:25" x14ac:dyDescent="0.25">
      <c r="A1757">
        <v>1756</v>
      </c>
      <c r="B1757">
        <v>60589</v>
      </c>
      <c r="C1757">
        <v>0</v>
      </c>
      <c r="D1757">
        <v>0</v>
      </c>
      <c r="E1757" t="s">
        <v>559</v>
      </c>
      <c r="F1757" t="s">
        <v>560</v>
      </c>
      <c r="G1757">
        <v>1</v>
      </c>
      <c r="H1757" s="6">
        <v>2696400</v>
      </c>
      <c r="I1757" s="7">
        <v>45531</v>
      </c>
      <c r="J1757" s="7">
        <v>45531</v>
      </c>
      <c r="K1757">
        <v>7</v>
      </c>
      <c r="L1757" t="s">
        <v>40</v>
      </c>
      <c r="M1757" t="s">
        <v>4</v>
      </c>
      <c r="N1757" t="s">
        <v>41</v>
      </c>
      <c r="O1757" t="s">
        <v>51</v>
      </c>
      <c r="P1757" t="s">
        <v>43</v>
      </c>
      <c r="Q1757">
        <v>7</v>
      </c>
      <c r="R1757">
        <v>0</v>
      </c>
      <c r="S1757">
        <v>0</v>
      </c>
      <c r="U1757">
        <v>188748</v>
      </c>
      <c r="V1757">
        <v>188748</v>
      </c>
      <c r="W1757">
        <v>0</v>
      </c>
      <c r="X1757">
        <v>0</v>
      </c>
      <c r="Y1757" t="s">
        <v>109</v>
      </c>
    </row>
    <row r="1758" spans="1:25" x14ac:dyDescent="0.25">
      <c r="A1758">
        <v>1757</v>
      </c>
      <c r="B1758">
        <v>60591</v>
      </c>
      <c r="C1758">
        <v>0</v>
      </c>
      <c r="D1758">
        <v>0</v>
      </c>
      <c r="E1758" t="s">
        <v>393</v>
      </c>
      <c r="F1758" t="s">
        <v>394</v>
      </c>
      <c r="G1758">
        <v>1</v>
      </c>
      <c r="H1758" s="6">
        <v>6162917</v>
      </c>
      <c r="I1758" s="7">
        <v>45531</v>
      </c>
      <c r="J1758" s="7">
        <v>45531</v>
      </c>
      <c r="K1758">
        <v>8</v>
      </c>
      <c r="L1758" t="s">
        <v>40</v>
      </c>
      <c r="M1758" t="s">
        <v>5</v>
      </c>
      <c r="N1758" t="s">
        <v>41</v>
      </c>
      <c r="O1758" t="s">
        <v>57</v>
      </c>
      <c r="P1758" t="s">
        <v>43</v>
      </c>
      <c r="Q1758">
        <v>8</v>
      </c>
      <c r="R1758">
        <v>0</v>
      </c>
      <c r="S1758">
        <v>0</v>
      </c>
      <c r="U1758">
        <v>493033</v>
      </c>
      <c r="V1758">
        <v>493033</v>
      </c>
      <c r="W1758">
        <v>0</v>
      </c>
      <c r="X1758">
        <v>0</v>
      </c>
      <c r="Y1758" t="s">
        <v>44</v>
      </c>
    </row>
    <row r="1759" spans="1:25" x14ac:dyDescent="0.25">
      <c r="A1759">
        <v>1758</v>
      </c>
      <c r="B1759">
        <v>60584</v>
      </c>
      <c r="C1759">
        <v>0</v>
      </c>
      <c r="D1759">
        <v>0</v>
      </c>
      <c r="E1759" t="s">
        <v>771</v>
      </c>
      <c r="F1759" t="s">
        <v>772</v>
      </c>
      <c r="G1759">
        <v>1</v>
      </c>
      <c r="H1759" s="6">
        <v>12390000</v>
      </c>
      <c r="I1759" s="7">
        <v>45530</v>
      </c>
      <c r="J1759" s="7">
        <v>45530</v>
      </c>
      <c r="K1759">
        <v>8</v>
      </c>
      <c r="L1759" t="s">
        <v>40</v>
      </c>
      <c r="M1759" t="s">
        <v>9</v>
      </c>
      <c r="N1759" t="s">
        <v>41</v>
      </c>
      <c r="O1759" t="s">
        <v>42</v>
      </c>
      <c r="P1759" t="s">
        <v>43</v>
      </c>
      <c r="Q1759">
        <v>8</v>
      </c>
      <c r="R1759">
        <v>0</v>
      </c>
      <c r="S1759">
        <v>0</v>
      </c>
      <c r="U1759">
        <v>991200</v>
      </c>
      <c r="V1759">
        <v>991200</v>
      </c>
      <c r="W1759">
        <v>0</v>
      </c>
      <c r="X1759">
        <v>0</v>
      </c>
      <c r="Y1759" t="s">
        <v>250</v>
      </c>
    </row>
    <row r="1760" spans="1:25" x14ac:dyDescent="0.25">
      <c r="A1760">
        <v>1759</v>
      </c>
      <c r="B1760">
        <v>60582</v>
      </c>
      <c r="C1760">
        <v>0</v>
      </c>
      <c r="D1760">
        <v>0</v>
      </c>
      <c r="E1760" t="s">
        <v>1608</v>
      </c>
      <c r="F1760" t="s">
        <v>1609</v>
      </c>
      <c r="G1760">
        <v>1</v>
      </c>
      <c r="H1760" s="6">
        <v>361111</v>
      </c>
      <c r="I1760" s="7">
        <v>45530</v>
      </c>
      <c r="J1760" s="7">
        <v>45530</v>
      </c>
      <c r="K1760">
        <v>10</v>
      </c>
      <c r="L1760" t="s">
        <v>40</v>
      </c>
      <c r="M1760" t="s">
        <v>8</v>
      </c>
      <c r="N1760" t="s">
        <v>41</v>
      </c>
      <c r="O1760" t="s">
        <v>347</v>
      </c>
      <c r="P1760" t="s">
        <v>43</v>
      </c>
      <c r="Q1760">
        <v>10</v>
      </c>
      <c r="R1760">
        <v>0</v>
      </c>
      <c r="S1760">
        <v>0</v>
      </c>
      <c r="U1760">
        <v>36111</v>
      </c>
      <c r="V1760">
        <v>36111</v>
      </c>
      <c r="W1760">
        <v>0</v>
      </c>
      <c r="X1760">
        <v>0</v>
      </c>
      <c r="Y1760" t="s">
        <v>44</v>
      </c>
    </row>
    <row r="1761" spans="1:25" x14ac:dyDescent="0.25">
      <c r="A1761">
        <v>1760</v>
      </c>
      <c r="B1761">
        <v>60632</v>
      </c>
      <c r="C1761">
        <v>0</v>
      </c>
      <c r="D1761">
        <v>0</v>
      </c>
      <c r="E1761" t="s">
        <v>551</v>
      </c>
      <c r="F1761" t="s">
        <v>552</v>
      </c>
      <c r="G1761">
        <v>1</v>
      </c>
      <c r="H1761" s="6">
        <v>19091489</v>
      </c>
      <c r="I1761" s="7">
        <v>45530</v>
      </c>
      <c r="J1761" s="7">
        <v>45530</v>
      </c>
      <c r="K1761">
        <v>6</v>
      </c>
      <c r="L1761" t="s">
        <v>40</v>
      </c>
      <c r="M1761" t="s">
        <v>8</v>
      </c>
      <c r="N1761" t="s">
        <v>41</v>
      </c>
      <c r="O1761" t="s">
        <v>347</v>
      </c>
      <c r="P1761" t="s">
        <v>43</v>
      </c>
      <c r="Q1761">
        <v>6</v>
      </c>
      <c r="R1761">
        <v>0</v>
      </c>
      <c r="S1761">
        <v>0</v>
      </c>
      <c r="U1761">
        <v>1145489</v>
      </c>
      <c r="V1761">
        <v>1145489</v>
      </c>
      <c r="W1761">
        <v>0</v>
      </c>
      <c r="X1761">
        <v>0</v>
      </c>
      <c r="Y1761" t="s">
        <v>109</v>
      </c>
    </row>
    <row r="1762" spans="1:25" x14ac:dyDescent="0.25">
      <c r="A1762">
        <v>1761</v>
      </c>
      <c r="B1762">
        <v>60633</v>
      </c>
      <c r="C1762">
        <v>0</v>
      </c>
      <c r="D1762">
        <v>0</v>
      </c>
      <c r="E1762" t="s">
        <v>551</v>
      </c>
      <c r="F1762" t="s">
        <v>552</v>
      </c>
      <c r="G1762">
        <v>1</v>
      </c>
      <c r="H1762" s="6">
        <v>908511</v>
      </c>
      <c r="I1762" s="7">
        <v>45530</v>
      </c>
      <c r="J1762" s="7">
        <v>45530</v>
      </c>
      <c r="K1762">
        <v>6</v>
      </c>
      <c r="L1762" t="s">
        <v>459</v>
      </c>
      <c r="M1762" t="s">
        <v>8</v>
      </c>
      <c r="N1762" t="s">
        <v>41</v>
      </c>
      <c r="O1762" t="s">
        <v>347</v>
      </c>
      <c r="P1762" t="s">
        <v>43</v>
      </c>
      <c r="Q1762">
        <v>6</v>
      </c>
      <c r="R1762">
        <v>0</v>
      </c>
      <c r="S1762">
        <v>0</v>
      </c>
      <c r="U1762">
        <v>54511</v>
      </c>
      <c r="V1762">
        <v>54511</v>
      </c>
      <c r="W1762">
        <v>0</v>
      </c>
      <c r="X1762">
        <v>0</v>
      </c>
      <c r="Y1762" t="s">
        <v>109</v>
      </c>
    </row>
    <row r="1763" spans="1:25" x14ac:dyDescent="0.25">
      <c r="A1763">
        <v>1762</v>
      </c>
      <c r="B1763">
        <v>60044</v>
      </c>
      <c r="C1763">
        <v>0</v>
      </c>
      <c r="D1763">
        <v>0</v>
      </c>
      <c r="E1763" t="s">
        <v>1761</v>
      </c>
      <c r="F1763" t="s">
        <v>1762</v>
      </c>
      <c r="G1763">
        <v>1</v>
      </c>
      <c r="H1763" s="6">
        <v>8933319</v>
      </c>
      <c r="I1763" s="7">
        <v>45527</v>
      </c>
      <c r="J1763" s="7">
        <v>45527</v>
      </c>
      <c r="K1763">
        <v>15</v>
      </c>
      <c r="L1763" t="s">
        <v>40</v>
      </c>
      <c r="M1763" t="s">
        <v>5</v>
      </c>
      <c r="N1763" t="s">
        <v>41</v>
      </c>
      <c r="O1763" t="s">
        <v>77</v>
      </c>
      <c r="P1763" t="s">
        <v>43</v>
      </c>
      <c r="Q1763">
        <v>5</v>
      </c>
      <c r="R1763">
        <v>10</v>
      </c>
      <c r="S1763">
        <v>0</v>
      </c>
      <c r="U1763">
        <v>1339998</v>
      </c>
      <c r="V1763">
        <v>446666</v>
      </c>
      <c r="W1763">
        <v>893332</v>
      </c>
      <c r="X1763">
        <v>0</v>
      </c>
      <c r="Y1763" t="s">
        <v>48</v>
      </c>
    </row>
    <row r="1764" spans="1:25" x14ac:dyDescent="0.25">
      <c r="A1764">
        <v>1763</v>
      </c>
      <c r="B1764">
        <v>60564</v>
      </c>
      <c r="C1764">
        <v>0</v>
      </c>
      <c r="D1764">
        <v>0</v>
      </c>
      <c r="E1764" t="s">
        <v>491</v>
      </c>
      <c r="F1764" t="s">
        <v>492</v>
      </c>
      <c r="G1764">
        <v>1</v>
      </c>
      <c r="H1764" s="6">
        <v>130241</v>
      </c>
      <c r="I1764" s="7">
        <v>45527</v>
      </c>
      <c r="J1764" s="7">
        <v>45527</v>
      </c>
      <c r="K1764">
        <v>13</v>
      </c>
      <c r="L1764" t="s">
        <v>40</v>
      </c>
      <c r="M1764" t="s">
        <v>5</v>
      </c>
      <c r="N1764" t="s">
        <v>41</v>
      </c>
      <c r="O1764" t="s">
        <v>47</v>
      </c>
      <c r="P1764" t="s">
        <v>43</v>
      </c>
      <c r="Q1764">
        <v>13</v>
      </c>
      <c r="R1764">
        <v>0</v>
      </c>
      <c r="S1764">
        <v>0</v>
      </c>
      <c r="U1764">
        <v>16931</v>
      </c>
      <c r="V1764">
        <v>16931</v>
      </c>
      <c r="W1764">
        <v>0</v>
      </c>
      <c r="X1764">
        <v>0</v>
      </c>
      <c r="Y1764" t="s">
        <v>109</v>
      </c>
    </row>
    <row r="1765" spans="1:25" x14ac:dyDescent="0.25">
      <c r="A1765">
        <v>1764</v>
      </c>
      <c r="B1765">
        <v>60578</v>
      </c>
      <c r="C1765">
        <v>0</v>
      </c>
      <c r="D1765">
        <v>0</v>
      </c>
      <c r="E1765" t="s">
        <v>1763</v>
      </c>
      <c r="F1765" t="s">
        <v>1764</v>
      </c>
      <c r="G1765">
        <v>1</v>
      </c>
      <c r="H1765" s="6">
        <v>48533</v>
      </c>
      <c r="I1765" s="7">
        <v>45527</v>
      </c>
      <c r="J1765" s="7">
        <v>45527</v>
      </c>
      <c r="K1765">
        <v>10</v>
      </c>
      <c r="L1765" t="s">
        <v>40</v>
      </c>
      <c r="M1765" t="s">
        <v>5</v>
      </c>
      <c r="N1765" t="s">
        <v>41</v>
      </c>
      <c r="O1765" t="s">
        <v>57</v>
      </c>
      <c r="P1765" t="s">
        <v>43</v>
      </c>
      <c r="Q1765">
        <v>10</v>
      </c>
      <c r="R1765">
        <v>0</v>
      </c>
      <c r="S1765">
        <v>0</v>
      </c>
      <c r="U1765">
        <v>4853</v>
      </c>
      <c r="V1765">
        <v>4853</v>
      </c>
      <c r="W1765">
        <v>0</v>
      </c>
      <c r="X1765">
        <v>0</v>
      </c>
      <c r="Y1765" t="s">
        <v>72</v>
      </c>
    </row>
    <row r="1766" spans="1:25" x14ac:dyDescent="0.25">
      <c r="A1766">
        <v>1765</v>
      </c>
      <c r="B1766">
        <v>60561</v>
      </c>
      <c r="C1766">
        <v>0</v>
      </c>
      <c r="D1766">
        <v>0</v>
      </c>
      <c r="E1766" t="s">
        <v>261</v>
      </c>
      <c r="F1766" t="s">
        <v>262</v>
      </c>
      <c r="G1766">
        <v>1</v>
      </c>
      <c r="H1766" s="6">
        <v>1000000</v>
      </c>
      <c r="I1766" s="7">
        <v>45527</v>
      </c>
      <c r="J1766" s="7">
        <v>45527</v>
      </c>
      <c r="K1766">
        <v>12</v>
      </c>
      <c r="L1766" t="s">
        <v>40</v>
      </c>
      <c r="M1766" t="s">
        <v>4</v>
      </c>
      <c r="N1766" t="s">
        <v>41</v>
      </c>
      <c r="O1766" t="s">
        <v>51</v>
      </c>
      <c r="P1766" t="s">
        <v>43</v>
      </c>
      <c r="Q1766">
        <v>12</v>
      </c>
      <c r="R1766">
        <v>0</v>
      </c>
      <c r="S1766">
        <v>0</v>
      </c>
      <c r="U1766">
        <v>120000</v>
      </c>
      <c r="V1766">
        <v>120000</v>
      </c>
      <c r="W1766">
        <v>0</v>
      </c>
      <c r="X1766">
        <v>0</v>
      </c>
      <c r="Y1766" t="s">
        <v>109</v>
      </c>
    </row>
    <row r="1767" spans="1:25" x14ac:dyDescent="0.25">
      <c r="A1767">
        <v>1766</v>
      </c>
      <c r="B1767">
        <v>60563</v>
      </c>
      <c r="C1767">
        <v>0</v>
      </c>
      <c r="D1767">
        <v>0</v>
      </c>
      <c r="E1767" t="s">
        <v>1210</v>
      </c>
      <c r="F1767" t="s">
        <v>1211</v>
      </c>
      <c r="G1767">
        <v>1</v>
      </c>
      <c r="H1767" s="6">
        <v>3089904</v>
      </c>
      <c r="I1767" s="7">
        <v>45527</v>
      </c>
      <c r="J1767" s="7">
        <v>45527</v>
      </c>
      <c r="K1767">
        <v>15</v>
      </c>
      <c r="L1767" t="s">
        <v>40</v>
      </c>
      <c r="M1767" t="s">
        <v>5</v>
      </c>
      <c r="N1767" t="s">
        <v>41</v>
      </c>
      <c r="O1767" t="s">
        <v>57</v>
      </c>
      <c r="P1767" t="s">
        <v>43</v>
      </c>
      <c r="Q1767">
        <v>5</v>
      </c>
      <c r="R1767">
        <v>10</v>
      </c>
      <c r="S1767">
        <v>0</v>
      </c>
      <c r="U1767">
        <v>463486</v>
      </c>
      <c r="V1767">
        <v>154495</v>
      </c>
      <c r="W1767">
        <v>308990</v>
      </c>
      <c r="X1767">
        <v>0</v>
      </c>
      <c r="Y1767" t="s">
        <v>72</v>
      </c>
    </row>
    <row r="1768" spans="1:25" x14ac:dyDescent="0.25">
      <c r="A1768">
        <v>1767</v>
      </c>
      <c r="B1768">
        <v>60569</v>
      </c>
      <c r="C1768">
        <v>0</v>
      </c>
      <c r="D1768">
        <v>0</v>
      </c>
      <c r="E1768" t="s">
        <v>313</v>
      </c>
      <c r="F1768" t="s">
        <v>314</v>
      </c>
      <c r="G1768">
        <v>1</v>
      </c>
      <c r="H1768" s="6">
        <v>1466286</v>
      </c>
      <c r="I1768" s="7">
        <v>45527</v>
      </c>
      <c r="J1768" s="7">
        <v>45527</v>
      </c>
      <c r="K1768">
        <v>15</v>
      </c>
      <c r="L1768" t="s">
        <v>40</v>
      </c>
      <c r="M1768" t="s">
        <v>3</v>
      </c>
      <c r="N1768" t="s">
        <v>41</v>
      </c>
      <c r="O1768" t="s">
        <v>51</v>
      </c>
      <c r="P1768" t="s">
        <v>43</v>
      </c>
      <c r="Q1768">
        <v>10</v>
      </c>
      <c r="R1768">
        <v>5</v>
      </c>
      <c r="S1768">
        <v>0</v>
      </c>
      <c r="U1768">
        <v>219943</v>
      </c>
      <c r="V1768">
        <v>146629</v>
      </c>
      <c r="W1768">
        <v>73314</v>
      </c>
      <c r="X1768">
        <v>0</v>
      </c>
      <c r="Y1768" t="s">
        <v>109</v>
      </c>
    </row>
    <row r="1769" spans="1:25" x14ac:dyDescent="0.25">
      <c r="A1769">
        <v>1768</v>
      </c>
      <c r="B1769">
        <v>60570</v>
      </c>
      <c r="C1769">
        <v>0</v>
      </c>
      <c r="D1769">
        <v>0</v>
      </c>
      <c r="E1769" t="s">
        <v>313</v>
      </c>
      <c r="F1769" t="s">
        <v>314</v>
      </c>
      <c r="G1769">
        <v>1</v>
      </c>
      <c r="H1769" s="6">
        <v>1451575</v>
      </c>
      <c r="I1769" s="7">
        <v>45527</v>
      </c>
      <c r="J1769" s="7">
        <v>45527</v>
      </c>
      <c r="K1769">
        <v>15</v>
      </c>
      <c r="L1769" t="s">
        <v>40</v>
      </c>
      <c r="M1769" t="s">
        <v>3</v>
      </c>
      <c r="N1769" t="s">
        <v>41</v>
      </c>
      <c r="O1769" t="s">
        <v>51</v>
      </c>
      <c r="P1769" t="s">
        <v>43</v>
      </c>
      <c r="Q1769">
        <v>10</v>
      </c>
      <c r="R1769">
        <v>5</v>
      </c>
      <c r="S1769">
        <v>0</v>
      </c>
      <c r="U1769">
        <v>217736</v>
      </c>
      <c r="V1769">
        <v>145158</v>
      </c>
      <c r="W1769">
        <v>72579</v>
      </c>
      <c r="X1769">
        <v>0</v>
      </c>
      <c r="Y1769" t="s">
        <v>109</v>
      </c>
    </row>
    <row r="1770" spans="1:25" x14ac:dyDescent="0.25">
      <c r="A1770">
        <v>1769</v>
      </c>
      <c r="B1770">
        <v>60577</v>
      </c>
      <c r="C1770">
        <v>0</v>
      </c>
      <c r="D1770">
        <v>0</v>
      </c>
      <c r="E1770" t="s">
        <v>830</v>
      </c>
      <c r="F1770" t="s">
        <v>831</v>
      </c>
      <c r="G1770">
        <v>1</v>
      </c>
      <c r="H1770" s="6">
        <v>1000000</v>
      </c>
      <c r="I1770" s="7">
        <v>45527</v>
      </c>
      <c r="J1770" s="7">
        <v>45527</v>
      </c>
      <c r="K1770">
        <v>8</v>
      </c>
      <c r="L1770" t="s">
        <v>40</v>
      </c>
      <c r="M1770" t="s">
        <v>5</v>
      </c>
      <c r="N1770" t="s">
        <v>41</v>
      </c>
      <c r="O1770" t="s">
        <v>77</v>
      </c>
      <c r="P1770" t="s">
        <v>43</v>
      </c>
      <c r="Q1770">
        <v>8</v>
      </c>
      <c r="R1770">
        <v>0</v>
      </c>
      <c r="S1770">
        <v>0</v>
      </c>
      <c r="U1770">
        <v>80000</v>
      </c>
      <c r="V1770">
        <v>80000</v>
      </c>
      <c r="W1770">
        <v>0</v>
      </c>
      <c r="X1770">
        <v>0</v>
      </c>
      <c r="Y1770" t="s">
        <v>44</v>
      </c>
    </row>
    <row r="1771" spans="1:25" x14ac:dyDescent="0.25">
      <c r="A1771">
        <v>1770</v>
      </c>
      <c r="B1771">
        <v>60562</v>
      </c>
      <c r="C1771">
        <v>0</v>
      </c>
      <c r="D1771">
        <v>0</v>
      </c>
      <c r="E1771" t="s">
        <v>980</v>
      </c>
      <c r="F1771" t="s">
        <v>981</v>
      </c>
      <c r="G1771">
        <v>1</v>
      </c>
      <c r="H1771" s="6">
        <v>33936551</v>
      </c>
      <c r="I1771" s="7">
        <v>45527</v>
      </c>
      <c r="J1771" s="7">
        <v>45527</v>
      </c>
      <c r="K1771">
        <v>15</v>
      </c>
      <c r="L1771" t="s">
        <v>40</v>
      </c>
      <c r="M1771" t="s">
        <v>1</v>
      </c>
      <c r="N1771" t="s">
        <v>41</v>
      </c>
      <c r="O1771" t="s">
        <v>87</v>
      </c>
      <c r="P1771" t="s">
        <v>43</v>
      </c>
      <c r="Q1771">
        <v>1.4</v>
      </c>
      <c r="R1771">
        <v>13.6</v>
      </c>
      <c r="S1771">
        <v>0</v>
      </c>
      <c r="U1771">
        <v>5090483</v>
      </c>
      <c r="V1771">
        <v>475112</v>
      </c>
      <c r="W1771">
        <v>4615371</v>
      </c>
      <c r="X1771">
        <v>0</v>
      </c>
      <c r="Y1771" t="s">
        <v>109</v>
      </c>
    </row>
    <row r="1772" spans="1:25" x14ac:dyDescent="0.25">
      <c r="A1772">
        <v>1771</v>
      </c>
      <c r="B1772">
        <v>60580</v>
      </c>
      <c r="C1772">
        <v>0</v>
      </c>
      <c r="D1772">
        <v>0</v>
      </c>
      <c r="E1772" t="s">
        <v>594</v>
      </c>
      <c r="F1772" t="s">
        <v>595</v>
      </c>
      <c r="G1772">
        <v>1</v>
      </c>
      <c r="H1772" s="6">
        <v>4859733</v>
      </c>
      <c r="I1772" s="7">
        <v>45527</v>
      </c>
      <c r="J1772" s="7">
        <v>45527</v>
      </c>
      <c r="K1772">
        <v>8</v>
      </c>
      <c r="L1772" t="s">
        <v>40</v>
      </c>
      <c r="M1772" t="s">
        <v>5</v>
      </c>
      <c r="N1772" t="s">
        <v>41</v>
      </c>
      <c r="O1772" t="s">
        <v>54</v>
      </c>
      <c r="P1772" t="s">
        <v>43</v>
      </c>
      <c r="Q1772">
        <v>8</v>
      </c>
      <c r="R1772">
        <v>0</v>
      </c>
      <c r="S1772">
        <v>0</v>
      </c>
      <c r="U1772">
        <v>388779</v>
      </c>
      <c r="V1772">
        <v>388779</v>
      </c>
      <c r="W1772">
        <v>0</v>
      </c>
      <c r="X1772">
        <v>0</v>
      </c>
      <c r="Y1772" t="s">
        <v>109</v>
      </c>
    </row>
    <row r="1773" spans="1:25" x14ac:dyDescent="0.25">
      <c r="A1773">
        <v>1772</v>
      </c>
      <c r="B1773">
        <v>60575</v>
      </c>
      <c r="C1773">
        <v>0</v>
      </c>
      <c r="D1773">
        <v>0</v>
      </c>
      <c r="E1773" t="s">
        <v>391</v>
      </c>
      <c r="F1773" t="s">
        <v>392</v>
      </c>
      <c r="G1773">
        <v>1</v>
      </c>
      <c r="H1773" s="6">
        <v>347719</v>
      </c>
      <c r="I1773" s="7">
        <v>45527</v>
      </c>
      <c r="J1773" s="7">
        <v>45527</v>
      </c>
      <c r="K1773">
        <v>15</v>
      </c>
      <c r="L1773" t="s">
        <v>40</v>
      </c>
      <c r="M1773" t="s">
        <v>3</v>
      </c>
      <c r="N1773" t="s">
        <v>41</v>
      </c>
      <c r="O1773" t="s">
        <v>51</v>
      </c>
      <c r="P1773" t="s">
        <v>43</v>
      </c>
      <c r="Q1773">
        <v>10</v>
      </c>
      <c r="R1773">
        <v>5</v>
      </c>
      <c r="S1773">
        <v>0</v>
      </c>
      <c r="U1773">
        <v>52158</v>
      </c>
      <c r="V1773">
        <v>34772</v>
      </c>
      <c r="W1773">
        <v>17386</v>
      </c>
      <c r="X1773">
        <v>0</v>
      </c>
      <c r="Y1773" t="s">
        <v>72</v>
      </c>
    </row>
    <row r="1774" spans="1:25" x14ac:dyDescent="0.25">
      <c r="A1774">
        <v>1773</v>
      </c>
      <c r="B1774">
        <v>60576</v>
      </c>
      <c r="C1774">
        <v>0</v>
      </c>
      <c r="D1774">
        <v>0</v>
      </c>
      <c r="E1774" t="s">
        <v>391</v>
      </c>
      <c r="F1774" t="s">
        <v>392</v>
      </c>
      <c r="G1774">
        <v>1</v>
      </c>
      <c r="H1774" s="6">
        <v>364643</v>
      </c>
      <c r="I1774" s="7">
        <v>45527</v>
      </c>
      <c r="J1774" s="7">
        <v>45527</v>
      </c>
      <c r="K1774">
        <v>15</v>
      </c>
      <c r="L1774" t="s">
        <v>40</v>
      </c>
      <c r="M1774" t="s">
        <v>3</v>
      </c>
      <c r="N1774" t="s">
        <v>41</v>
      </c>
      <c r="O1774" t="s">
        <v>51</v>
      </c>
      <c r="P1774" t="s">
        <v>43</v>
      </c>
      <c r="Q1774">
        <v>10</v>
      </c>
      <c r="R1774">
        <v>5</v>
      </c>
      <c r="S1774">
        <v>0</v>
      </c>
      <c r="U1774">
        <v>54696</v>
      </c>
      <c r="V1774">
        <v>36464</v>
      </c>
      <c r="W1774">
        <v>18232</v>
      </c>
      <c r="X1774">
        <v>0</v>
      </c>
      <c r="Y1774" t="s">
        <v>72</v>
      </c>
    </row>
    <row r="1775" spans="1:25" x14ac:dyDescent="0.25">
      <c r="A1775">
        <v>1774</v>
      </c>
      <c r="B1775">
        <v>60566</v>
      </c>
      <c r="C1775">
        <v>0</v>
      </c>
      <c r="D1775">
        <v>0</v>
      </c>
      <c r="E1775" t="s">
        <v>970</v>
      </c>
      <c r="F1775" t="s">
        <v>971</v>
      </c>
      <c r="G1775">
        <v>1</v>
      </c>
      <c r="H1775" s="6">
        <v>3500000</v>
      </c>
      <c r="I1775" s="7">
        <v>45527</v>
      </c>
      <c r="J1775" s="7">
        <v>45527</v>
      </c>
      <c r="K1775">
        <v>15</v>
      </c>
      <c r="L1775" t="s">
        <v>40</v>
      </c>
      <c r="M1775" t="s">
        <v>5</v>
      </c>
      <c r="N1775" t="s">
        <v>41</v>
      </c>
      <c r="O1775" t="s">
        <v>47</v>
      </c>
      <c r="P1775" t="s">
        <v>43</v>
      </c>
      <c r="Q1775">
        <v>4</v>
      </c>
      <c r="R1775">
        <v>11</v>
      </c>
      <c r="S1775">
        <v>0</v>
      </c>
      <c r="U1775">
        <v>525000</v>
      </c>
      <c r="V1775">
        <v>140000</v>
      </c>
      <c r="W1775">
        <v>385000</v>
      </c>
      <c r="X1775">
        <v>0</v>
      </c>
      <c r="Y1775" t="s">
        <v>109</v>
      </c>
    </row>
    <row r="1776" spans="1:25" x14ac:dyDescent="0.25">
      <c r="A1776">
        <v>1775</v>
      </c>
      <c r="B1776">
        <v>60571</v>
      </c>
      <c r="C1776">
        <v>0</v>
      </c>
      <c r="D1776">
        <v>0</v>
      </c>
      <c r="E1776" t="s">
        <v>384</v>
      </c>
      <c r="F1776" t="s">
        <v>385</v>
      </c>
      <c r="G1776">
        <v>1</v>
      </c>
      <c r="H1776" s="6">
        <v>1523512</v>
      </c>
      <c r="I1776" s="7">
        <v>45527</v>
      </c>
      <c r="J1776" s="7">
        <v>45527</v>
      </c>
      <c r="K1776">
        <v>15</v>
      </c>
      <c r="L1776" t="s">
        <v>40</v>
      </c>
      <c r="M1776" t="s">
        <v>3</v>
      </c>
      <c r="N1776" t="s">
        <v>41</v>
      </c>
      <c r="O1776" t="s">
        <v>51</v>
      </c>
      <c r="P1776" t="s">
        <v>43</v>
      </c>
      <c r="Q1776">
        <v>10</v>
      </c>
      <c r="R1776">
        <v>5</v>
      </c>
      <c r="S1776">
        <v>0</v>
      </c>
      <c r="U1776">
        <v>228527</v>
      </c>
      <c r="V1776">
        <v>152351</v>
      </c>
      <c r="W1776">
        <v>76176</v>
      </c>
      <c r="X1776">
        <v>0</v>
      </c>
      <c r="Y1776" t="s">
        <v>72</v>
      </c>
    </row>
    <row r="1777" spans="1:25" x14ac:dyDescent="0.25">
      <c r="A1777">
        <v>1776</v>
      </c>
      <c r="B1777">
        <v>60572</v>
      </c>
      <c r="C1777">
        <v>0</v>
      </c>
      <c r="D1777">
        <v>0</v>
      </c>
      <c r="E1777" t="s">
        <v>384</v>
      </c>
      <c r="F1777" t="s">
        <v>385</v>
      </c>
      <c r="G1777">
        <v>1</v>
      </c>
      <c r="H1777" s="6">
        <v>1539763</v>
      </c>
      <c r="I1777" s="7">
        <v>45527</v>
      </c>
      <c r="J1777" s="7">
        <v>45527</v>
      </c>
      <c r="K1777">
        <v>15</v>
      </c>
      <c r="L1777" t="s">
        <v>40</v>
      </c>
      <c r="M1777" t="s">
        <v>3</v>
      </c>
      <c r="N1777" t="s">
        <v>41</v>
      </c>
      <c r="O1777" t="s">
        <v>51</v>
      </c>
      <c r="P1777" t="s">
        <v>43</v>
      </c>
      <c r="Q1777">
        <v>10</v>
      </c>
      <c r="R1777">
        <v>5</v>
      </c>
      <c r="S1777">
        <v>0</v>
      </c>
      <c r="U1777">
        <v>230964</v>
      </c>
      <c r="V1777">
        <v>153976</v>
      </c>
      <c r="W1777">
        <v>76988</v>
      </c>
      <c r="X1777">
        <v>0</v>
      </c>
      <c r="Y1777" t="s">
        <v>72</v>
      </c>
    </row>
    <row r="1778" spans="1:25" x14ac:dyDescent="0.25">
      <c r="A1778">
        <v>1777</v>
      </c>
      <c r="B1778">
        <v>60573</v>
      </c>
      <c r="C1778">
        <v>0</v>
      </c>
      <c r="D1778">
        <v>0</v>
      </c>
      <c r="E1778" t="s">
        <v>386</v>
      </c>
      <c r="F1778" t="s">
        <v>387</v>
      </c>
      <c r="G1778">
        <v>1</v>
      </c>
      <c r="H1778" s="6">
        <v>310954</v>
      </c>
      <c r="I1778" s="7">
        <v>45527</v>
      </c>
      <c r="J1778" s="7">
        <v>45527</v>
      </c>
      <c r="K1778">
        <v>15</v>
      </c>
      <c r="L1778" t="s">
        <v>40</v>
      </c>
      <c r="M1778" t="s">
        <v>3</v>
      </c>
      <c r="N1778" t="s">
        <v>41</v>
      </c>
      <c r="O1778" t="s">
        <v>51</v>
      </c>
      <c r="P1778" t="s">
        <v>43</v>
      </c>
      <c r="Q1778">
        <v>10</v>
      </c>
      <c r="R1778">
        <v>5</v>
      </c>
      <c r="S1778">
        <v>0</v>
      </c>
      <c r="U1778">
        <v>46643</v>
      </c>
      <c r="V1778">
        <v>31095</v>
      </c>
      <c r="W1778">
        <v>15548</v>
      </c>
      <c r="X1778">
        <v>0</v>
      </c>
      <c r="Y1778" t="s">
        <v>72</v>
      </c>
    </row>
    <row r="1779" spans="1:25" x14ac:dyDescent="0.25">
      <c r="A1779">
        <v>1778</v>
      </c>
      <c r="B1779">
        <v>60574</v>
      </c>
      <c r="C1779">
        <v>0</v>
      </c>
      <c r="D1779">
        <v>0</v>
      </c>
      <c r="E1779" t="s">
        <v>386</v>
      </c>
      <c r="F1779" t="s">
        <v>387</v>
      </c>
      <c r="G1779">
        <v>1</v>
      </c>
      <c r="H1779" s="6">
        <v>325458</v>
      </c>
      <c r="I1779" s="7">
        <v>45527</v>
      </c>
      <c r="J1779" s="7">
        <v>45527</v>
      </c>
      <c r="K1779">
        <v>15</v>
      </c>
      <c r="L1779" t="s">
        <v>40</v>
      </c>
      <c r="M1779" t="s">
        <v>3</v>
      </c>
      <c r="N1779" t="s">
        <v>41</v>
      </c>
      <c r="O1779" t="s">
        <v>51</v>
      </c>
      <c r="P1779" t="s">
        <v>43</v>
      </c>
      <c r="Q1779">
        <v>10</v>
      </c>
      <c r="R1779">
        <v>5</v>
      </c>
      <c r="S1779">
        <v>0</v>
      </c>
      <c r="U1779">
        <v>48819</v>
      </c>
      <c r="V1779">
        <v>32546</v>
      </c>
      <c r="W1779">
        <v>16273</v>
      </c>
      <c r="X1779">
        <v>0</v>
      </c>
      <c r="Y1779" t="s">
        <v>72</v>
      </c>
    </row>
    <row r="1780" spans="1:25" x14ac:dyDescent="0.25">
      <c r="A1780">
        <v>1779</v>
      </c>
      <c r="B1780">
        <v>60565</v>
      </c>
      <c r="C1780">
        <v>0</v>
      </c>
      <c r="D1780">
        <v>0</v>
      </c>
      <c r="E1780" t="s">
        <v>1765</v>
      </c>
      <c r="F1780" t="s">
        <v>1766</v>
      </c>
      <c r="G1780">
        <v>1</v>
      </c>
      <c r="H1780" s="6">
        <v>100371293</v>
      </c>
      <c r="I1780" s="7">
        <v>45527</v>
      </c>
      <c r="J1780" s="7">
        <v>45527</v>
      </c>
      <c r="K1780">
        <v>8</v>
      </c>
      <c r="L1780" t="s">
        <v>40</v>
      </c>
      <c r="M1780" t="s">
        <v>5</v>
      </c>
      <c r="N1780" t="s">
        <v>41</v>
      </c>
      <c r="O1780" t="s">
        <v>47</v>
      </c>
      <c r="P1780" t="s">
        <v>43</v>
      </c>
      <c r="Q1780">
        <v>8</v>
      </c>
      <c r="R1780">
        <v>0</v>
      </c>
      <c r="S1780">
        <v>0</v>
      </c>
      <c r="U1780">
        <v>8029703</v>
      </c>
      <c r="V1780">
        <v>8029703</v>
      </c>
      <c r="W1780">
        <v>0</v>
      </c>
      <c r="X1780">
        <v>0</v>
      </c>
      <c r="Y1780" t="s">
        <v>48</v>
      </c>
    </row>
    <row r="1781" spans="1:25" x14ac:dyDescent="0.25">
      <c r="A1781">
        <v>1780</v>
      </c>
      <c r="B1781">
        <v>60043</v>
      </c>
      <c r="C1781">
        <v>0</v>
      </c>
      <c r="D1781">
        <v>0</v>
      </c>
      <c r="E1781" t="s">
        <v>1767</v>
      </c>
      <c r="F1781" t="s">
        <v>1768</v>
      </c>
      <c r="G1781">
        <v>1</v>
      </c>
      <c r="H1781" s="6">
        <v>6416796</v>
      </c>
      <c r="I1781" s="7">
        <v>45527</v>
      </c>
      <c r="J1781" s="7">
        <v>45527</v>
      </c>
      <c r="K1781">
        <v>15</v>
      </c>
      <c r="L1781" t="s">
        <v>40</v>
      </c>
      <c r="M1781" t="s">
        <v>5</v>
      </c>
      <c r="N1781" t="s">
        <v>41</v>
      </c>
      <c r="O1781" t="s">
        <v>77</v>
      </c>
      <c r="P1781" t="s">
        <v>43</v>
      </c>
      <c r="Q1781">
        <v>5</v>
      </c>
      <c r="R1781">
        <v>10</v>
      </c>
      <c r="S1781">
        <v>0</v>
      </c>
      <c r="U1781">
        <v>962519</v>
      </c>
      <c r="V1781">
        <v>320840</v>
      </c>
      <c r="W1781">
        <v>641680</v>
      </c>
      <c r="X1781">
        <v>0</v>
      </c>
      <c r="Y1781" t="s">
        <v>48</v>
      </c>
    </row>
    <row r="1782" spans="1:25" x14ac:dyDescent="0.25">
      <c r="A1782">
        <v>1781</v>
      </c>
      <c r="B1782">
        <v>60567</v>
      </c>
      <c r="C1782">
        <v>0</v>
      </c>
      <c r="D1782">
        <v>0</v>
      </c>
      <c r="E1782" t="s">
        <v>181</v>
      </c>
      <c r="F1782" t="s">
        <v>182</v>
      </c>
      <c r="G1782">
        <v>1</v>
      </c>
      <c r="H1782" s="6">
        <v>1043906</v>
      </c>
      <c r="I1782" s="7">
        <v>45527</v>
      </c>
      <c r="J1782" s="7">
        <v>45527</v>
      </c>
      <c r="K1782">
        <v>15</v>
      </c>
      <c r="L1782" t="s">
        <v>40</v>
      </c>
      <c r="M1782" t="s">
        <v>3</v>
      </c>
      <c r="N1782" t="s">
        <v>41</v>
      </c>
      <c r="O1782" t="s">
        <v>51</v>
      </c>
      <c r="P1782" t="s">
        <v>43</v>
      </c>
      <c r="Q1782">
        <v>10</v>
      </c>
      <c r="R1782">
        <v>5</v>
      </c>
      <c r="S1782">
        <v>0</v>
      </c>
      <c r="U1782">
        <v>156586</v>
      </c>
      <c r="V1782">
        <v>104391</v>
      </c>
      <c r="W1782">
        <v>52195</v>
      </c>
      <c r="X1782">
        <v>0</v>
      </c>
      <c r="Y1782" t="s">
        <v>72</v>
      </c>
    </row>
    <row r="1783" spans="1:25" x14ac:dyDescent="0.25">
      <c r="A1783">
        <v>1782</v>
      </c>
      <c r="B1783">
        <v>60568</v>
      </c>
      <c r="C1783">
        <v>0</v>
      </c>
      <c r="D1783">
        <v>0</v>
      </c>
      <c r="E1783" t="s">
        <v>181</v>
      </c>
      <c r="F1783" t="s">
        <v>182</v>
      </c>
      <c r="G1783">
        <v>1</v>
      </c>
      <c r="H1783" s="6">
        <v>1098647</v>
      </c>
      <c r="I1783" s="7">
        <v>45527</v>
      </c>
      <c r="J1783" s="7">
        <v>45527</v>
      </c>
      <c r="K1783">
        <v>15</v>
      </c>
      <c r="L1783" t="s">
        <v>40</v>
      </c>
      <c r="M1783" t="s">
        <v>3</v>
      </c>
      <c r="N1783" t="s">
        <v>41</v>
      </c>
      <c r="O1783" t="s">
        <v>51</v>
      </c>
      <c r="P1783" t="s">
        <v>43</v>
      </c>
      <c r="Q1783">
        <v>10</v>
      </c>
      <c r="R1783">
        <v>5</v>
      </c>
      <c r="S1783">
        <v>0</v>
      </c>
      <c r="U1783">
        <v>164797</v>
      </c>
      <c r="V1783">
        <v>109865</v>
      </c>
      <c r="W1783">
        <v>54932</v>
      </c>
      <c r="X1783">
        <v>0</v>
      </c>
      <c r="Y1783" t="s">
        <v>72</v>
      </c>
    </row>
    <row r="1784" spans="1:25" x14ac:dyDescent="0.25">
      <c r="A1784">
        <v>1783</v>
      </c>
      <c r="B1784">
        <v>60544</v>
      </c>
      <c r="C1784">
        <v>0</v>
      </c>
      <c r="D1784">
        <v>0</v>
      </c>
      <c r="E1784" t="s">
        <v>1097</v>
      </c>
      <c r="F1784" t="s">
        <v>1098</v>
      </c>
      <c r="G1784">
        <v>1</v>
      </c>
      <c r="H1784" s="6">
        <v>799029</v>
      </c>
      <c r="I1784" s="7">
        <v>45526</v>
      </c>
      <c r="J1784" s="7">
        <v>45526</v>
      </c>
      <c r="K1784">
        <v>15</v>
      </c>
      <c r="L1784" t="s">
        <v>40</v>
      </c>
      <c r="M1784" t="s">
        <v>5</v>
      </c>
      <c r="N1784" t="s">
        <v>41</v>
      </c>
      <c r="O1784" t="s">
        <v>77</v>
      </c>
      <c r="P1784" t="s">
        <v>43</v>
      </c>
      <c r="Q1784">
        <v>3.5</v>
      </c>
      <c r="R1784">
        <v>11.5</v>
      </c>
      <c r="S1784">
        <v>0</v>
      </c>
      <c r="U1784">
        <v>119854</v>
      </c>
      <c r="V1784">
        <v>27966</v>
      </c>
      <c r="W1784">
        <v>91888</v>
      </c>
      <c r="X1784">
        <v>0</v>
      </c>
      <c r="Y1784" t="s">
        <v>44</v>
      </c>
    </row>
    <row r="1785" spans="1:25" x14ac:dyDescent="0.25">
      <c r="A1785">
        <v>1784</v>
      </c>
      <c r="B1785">
        <v>60557</v>
      </c>
      <c r="C1785">
        <v>0</v>
      </c>
      <c r="D1785">
        <v>0</v>
      </c>
      <c r="E1785" t="s">
        <v>1372</v>
      </c>
      <c r="F1785" t="s">
        <v>1373</v>
      </c>
      <c r="G1785">
        <v>1</v>
      </c>
      <c r="H1785" s="6">
        <v>16293601</v>
      </c>
      <c r="I1785" s="7">
        <v>45526</v>
      </c>
      <c r="J1785" s="7">
        <v>45526</v>
      </c>
      <c r="K1785">
        <v>15</v>
      </c>
      <c r="L1785" t="s">
        <v>40</v>
      </c>
      <c r="M1785" t="s">
        <v>4</v>
      </c>
      <c r="N1785" t="s">
        <v>41</v>
      </c>
      <c r="O1785" t="s">
        <v>51</v>
      </c>
      <c r="P1785" t="s">
        <v>43</v>
      </c>
      <c r="Q1785">
        <v>5.5</v>
      </c>
      <c r="R1785">
        <v>7</v>
      </c>
      <c r="S1785">
        <v>2.5</v>
      </c>
      <c r="U1785">
        <v>2444040</v>
      </c>
      <c r="V1785">
        <v>896148</v>
      </c>
      <c r="W1785">
        <v>1140552</v>
      </c>
      <c r="X1785">
        <v>407340</v>
      </c>
      <c r="Y1785" t="s">
        <v>109</v>
      </c>
    </row>
    <row r="1786" spans="1:25" x14ac:dyDescent="0.25">
      <c r="A1786">
        <v>1785</v>
      </c>
      <c r="B1786">
        <v>60556</v>
      </c>
      <c r="C1786">
        <v>0</v>
      </c>
      <c r="D1786">
        <v>0</v>
      </c>
      <c r="E1786" t="s">
        <v>1035</v>
      </c>
      <c r="F1786" t="s">
        <v>1036</v>
      </c>
      <c r="G1786">
        <v>1</v>
      </c>
      <c r="H1786" s="6">
        <v>7916000</v>
      </c>
      <c r="I1786" s="7">
        <v>45526</v>
      </c>
      <c r="J1786" s="7">
        <v>45526</v>
      </c>
      <c r="K1786">
        <v>5</v>
      </c>
      <c r="L1786" t="s">
        <v>40</v>
      </c>
      <c r="M1786" t="s">
        <v>5</v>
      </c>
      <c r="N1786" t="s">
        <v>41</v>
      </c>
      <c r="O1786" t="s">
        <v>47</v>
      </c>
      <c r="P1786" t="s">
        <v>43</v>
      </c>
      <c r="Q1786">
        <v>5</v>
      </c>
      <c r="R1786">
        <v>0</v>
      </c>
      <c r="S1786">
        <v>0</v>
      </c>
      <c r="U1786">
        <v>395800</v>
      </c>
      <c r="V1786">
        <v>395800</v>
      </c>
      <c r="W1786">
        <v>0</v>
      </c>
      <c r="X1786">
        <v>0</v>
      </c>
      <c r="Y1786" t="s">
        <v>390</v>
      </c>
    </row>
    <row r="1787" spans="1:25" x14ac:dyDescent="0.25">
      <c r="A1787">
        <v>1786</v>
      </c>
      <c r="B1787">
        <v>60545</v>
      </c>
      <c r="C1787">
        <v>0</v>
      </c>
      <c r="D1787">
        <v>0</v>
      </c>
      <c r="E1787" t="s">
        <v>58</v>
      </c>
      <c r="F1787" t="s">
        <v>59</v>
      </c>
      <c r="G1787">
        <v>1</v>
      </c>
      <c r="H1787" s="6">
        <v>5928219</v>
      </c>
      <c r="I1787" s="7">
        <v>45526</v>
      </c>
      <c r="J1787" s="7">
        <v>45526</v>
      </c>
      <c r="K1787">
        <v>10</v>
      </c>
      <c r="L1787" t="s">
        <v>40</v>
      </c>
      <c r="M1787" t="s">
        <v>5</v>
      </c>
      <c r="N1787" t="s">
        <v>41</v>
      </c>
      <c r="O1787" t="s">
        <v>54</v>
      </c>
      <c r="P1787" t="s">
        <v>43</v>
      </c>
      <c r="Q1787">
        <v>10</v>
      </c>
      <c r="R1787">
        <v>0</v>
      </c>
      <c r="S1787">
        <v>0</v>
      </c>
      <c r="U1787">
        <v>592822</v>
      </c>
      <c r="V1787">
        <v>592822</v>
      </c>
      <c r="W1787">
        <v>0</v>
      </c>
      <c r="X1787">
        <v>0</v>
      </c>
      <c r="Y1787" t="s">
        <v>44</v>
      </c>
    </row>
    <row r="1788" spans="1:25" x14ac:dyDescent="0.25">
      <c r="A1788">
        <v>1787</v>
      </c>
      <c r="B1788">
        <v>60558</v>
      </c>
      <c r="C1788">
        <v>0</v>
      </c>
      <c r="D1788">
        <v>0</v>
      </c>
      <c r="E1788" t="s">
        <v>1378</v>
      </c>
      <c r="F1788" t="s">
        <v>1379</v>
      </c>
      <c r="G1788">
        <v>1</v>
      </c>
      <c r="H1788" s="6">
        <v>5872467</v>
      </c>
      <c r="I1788" s="7">
        <v>45526</v>
      </c>
      <c r="J1788" s="7">
        <v>45526</v>
      </c>
      <c r="K1788">
        <v>15</v>
      </c>
      <c r="L1788" t="s">
        <v>40</v>
      </c>
      <c r="M1788" t="s">
        <v>4</v>
      </c>
      <c r="N1788" t="s">
        <v>41</v>
      </c>
      <c r="O1788" t="s">
        <v>51</v>
      </c>
      <c r="P1788" t="s">
        <v>43</v>
      </c>
      <c r="Q1788">
        <v>5.5</v>
      </c>
      <c r="R1788">
        <v>7</v>
      </c>
      <c r="S1788">
        <v>2.5</v>
      </c>
      <c r="U1788">
        <v>880870</v>
      </c>
      <c r="V1788">
        <v>322986</v>
      </c>
      <c r="W1788">
        <v>411073</v>
      </c>
      <c r="X1788">
        <v>146812</v>
      </c>
      <c r="Y1788" t="s">
        <v>109</v>
      </c>
    </row>
    <row r="1789" spans="1:25" x14ac:dyDescent="0.25">
      <c r="A1789">
        <v>1788</v>
      </c>
      <c r="B1789">
        <v>60547</v>
      </c>
      <c r="C1789">
        <v>0</v>
      </c>
      <c r="D1789">
        <v>0</v>
      </c>
      <c r="E1789" t="s">
        <v>978</v>
      </c>
      <c r="F1789" t="s">
        <v>979</v>
      </c>
      <c r="G1789">
        <v>1</v>
      </c>
      <c r="H1789" s="6">
        <v>68406</v>
      </c>
      <c r="I1789" s="7">
        <v>45526</v>
      </c>
      <c r="J1789" s="7">
        <v>45526</v>
      </c>
      <c r="K1789">
        <v>8</v>
      </c>
      <c r="L1789" t="s">
        <v>40</v>
      </c>
      <c r="M1789" t="s">
        <v>7</v>
      </c>
      <c r="N1789" t="s">
        <v>41</v>
      </c>
      <c r="O1789" t="s">
        <v>64</v>
      </c>
      <c r="P1789" t="s">
        <v>43</v>
      </c>
      <c r="Q1789">
        <v>8</v>
      </c>
      <c r="R1789">
        <v>0</v>
      </c>
      <c r="S1789">
        <v>0</v>
      </c>
      <c r="U1789">
        <v>5472</v>
      </c>
      <c r="V1789">
        <v>5472</v>
      </c>
      <c r="W1789">
        <v>0</v>
      </c>
      <c r="X1789">
        <v>0</v>
      </c>
      <c r="Y1789" t="s">
        <v>44</v>
      </c>
    </row>
    <row r="1790" spans="1:25" x14ac:dyDescent="0.25">
      <c r="A1790">
        <v>1789</v>
      </c>
      <c r="B1790">
        <v>60548</v>
      </c>
      <c r="C1790">
        <v>0</v>
      </c>
      <c r="D1790">
        <v>0</v>
      </c>
      <c r="E1790" t="s">
        <v>978</v>
      </c>
      <c r="F1790" t="s">
        <v>979</v>
      </c>
      <c r="G1790">
        <v>1</v>
      </c>
      <c r="H1790" s="6">
        <v>74822</v>
      </c>
      <c r="I1790" s="7">
        <v>45526</v>
      </c>
      <c r="J1790" s="7">
        <v>45526</v>
      </c>
      <c r="K1790">
        <v>8</v>
      </c>
      <c r="L1790" t="s">
        <v>40</v>
      </c>
      <c r="M1790" t="s">
        <v>7</v>
      </c>
      <c r="N1790" t="s">
        <v>41</v>
      </c>
      <c r="O1790" t="s">
        <v>64</v>
      </c>
      <c r="P1790" t="s">
        <v>43</v>
      </c>
      <c r="Q1790">
        <v>8</v>
      </c>
      <c r="R1790">
        <v>0</v>
      </c>
      <c r="S1790">
        <v>0</v>
      </c>
      <c r="U1790">
        <v>5986</v>
      </c>
      <c r="V1790">
        <v>5986</v>
      </c>
      <c r="W1790">
        <v>0</v>
      </c>
      <c r="X1790">
        <v>0</v>
      </c>
      <c r="Y1790" t="s">
        <v>44</v>
      </c>
    </row>
    <row r="1791" spans="1:25" x14ac:dyDescent="0.25">
      <c r="A1791">
        <v>1790</v>
      </c>
      <c r="B1791">
        <v>60549</v>
      </c>
      <c r="C1791">
        <v>0</v>
      </c>
      <c r="D1791">
        <v>0</v>
      </c>
      <c r="E1791" t="s">
        <v>978</v>
      </c>
      <c r="F1791" t="s">
        <v>979</v>
      </c>
      <c r="G1791">
        <v>1</v>
      </c>
      <c r="H1791" s="6">
        <v>485920</v>
      </c>
      <c r="I1791" s="7">
        <v>45526</v>
      </c>
      <c r="J1791" s="7">
        <v>45526</v>
      </c>
      <c r="K1791">
        <v>8</v>
      </c>
      <c r="L1791" t="s">
        <v>40</v>
      </c>
      <c r="M1791" t="s">
        <v>7</v>
      </c>
      <c r="N1791" t="s">
        <v>41</v>
      </c>
      <c r="O1791" t="s">
        <v>64</v>
      </c>
      <c r="P1791" t="s">
        <v>43</v>
      </c>
      <c r="Q1791">
        <v>8</v>
      </c>
      <c r="R1791">
        <v>0</v>
      </c>
      <c r="S1791">
        <v>0</v>
      </c>
      <c r="U1791">
        <v>38874</v>
      </c>
      <c r="V1791">
        <v>38874</v>
      </c>
      <c r="W1791">
        <v>0</v>
      </c>
      <c r="X1791">
        <v>0</v>
      </c>
      <c r="Y1791" t="s">
        <v>44</v>
      </c>
    </row>
    <row r="1792" spans="1:25" x14ac:dyDescent="0.25">
      <c r="A1792">
        <v>1791</v>
      </c>
      <c r="B1792">
        <v>60550</v>
      </c>
      <c r="C1792">
        <v>0</v>
      </c>
      <c r="D1792">
        <v>0</v>
      </c>
      <c r="E1792" t="s">
        <v>978</v>
      </c>
      <c r="F1792" t="s">
        <v>979</v>
      </c>
      <c r="G1792">
        <v>1</v>
      </c>
      <c r="H1792" s="6">
        <v>1985667</v>
      </c>
      <c r="I1792" s="7">
        <v>45526</v>
      </c>
      <c r="J1792" s="7">
        <v>45526</v>
      </c>
      <c r="K1792">
        <v>8</v>
      </c>
      <c r="L1792" t="s">
        <v>40</v>
      </c>
      <c r="M1792" t="s">
        <v>7</v>
      </c>
      <c r="N1792" t="s">
        <v>41</v>
      </c>
      <c r="O1792" t="s">
        <v>64</v>
      </c>
      <c r="P1792" t="s">
        <v>43</v>
      </c>
      <c r="Q1792">
        <v>8</v>
      </c>
      <c r="R1792">
        <v>0</v>
      </c>
      <c r="S1792">
        <v>0</v>
      </c>
      <c r="U1792">
        <v>158853</v>
      </c>
      <c r="V1792">
        <v>158853</v>
      </c>
      <c r="W1792">
        <v>0</v>
      </c>
      <c r="X1792">
        <v>0</v>
      </c>
      <c r="Y1792" t="s">
        <v>44</v>
      </c>
    </row>
    <row r="1793" spans="1:25" x14ac:dyDescent="0.25">
      <c r="A1793">
        <v>1792</v>
      </c>
      <c r="B1793">
        <v>60546</v>
      </c>
      <c r="C1793">
        <v>0</v>
      </c>
      <c r="D1793">
        <v>0</v>
      </c>
      <c r="E1793" t="s">
        <v>972</v>
      </c>
      <c r="F1793" t="s">
        <v>973</v>
      </c>
      <c r="G1793">
        <v>1</v>
      </c>
      <c r="H1793" s="6">
        <v>889348</v>
      </c>
      <c r="I1793" s="7">
        <v>45526</v>
      </c>
      <c r="J1793" s="7">
        <v>45526</v>
      </c>
      <c r="K1793">
        <v>8</v>
      </c>
      <c r="L1793" t="s">
        <v>40</v>
      </c>
      <c r="M1793" t="s">
        <v>7</v>
      </c>
      <c r="N1793" t="s">
        <v>41</v>
      </c>
      <c r="O1793" t="s">
        <v>64</v>
      </c>
      <c r="P1793" t="s">
        <v>43</v>
      </c>
      <c r="Q1793">
        <v>8</v>
      </c>
      <c r="R1793">
        <v>0</v>
      </c>
      <c r="S1793">
        <v>0</v>
      </c>
      <c r="U1793">
        <v>71148</v>
      </c>
      <c r="V1793">
        <v>71148</v>
      </c>
      <c r="W1793">
        <v>0</v>
      </c>
      <c r="X1793">
        <v>0</v>
      </c>
      <c r="Y1793" t="s">
        <v>44</v>
      </c>
    </row>
    <row r="1794" spans="1:25" x14ac:dyDescent="0.25">
      <c r="A1794">
        <v>1793</v>
      </c>
      <c r="B1794">
        <v>60542</v>
      </c>
      <c r="C1794">
        <v>0</v>
      </c>
      <c r="D1794">
        <v>0</v>
      </c>
      <c r="E1794" t="s">
        <v>1121</v>
      </c>
      <c r="F1794" t="s">
        <v>1122</v>
      </c>
      <c r="G1794">
        <v>1</v>
      </c>
      <c r="H1794" s="6">
        <v>2813563</v>
      </c>
      <c r="I1794" s="7">
        <v>45526</v>
      </c>
      <c r="J1794" s="7">
        <v>45526</v>
      </c>
      <c r="K1794">
        <v>15</v>
      </c>
      <c r="L1794" t="s">
        <v>40</v>
      </c>
      <c r="M1794" t="s">
        <v>5</v>
      </c>
      <c r="N1794" t="s">
        <v>41</v>
      </c>
      <c r="O1794" t="s">
        <v>77</v>
      </c>
      <c r="P1794" t="s">
        <v>43</v>
      </c>
      <c r="Q1794">
        <v>3.5</v>
      </c>
      <c r="R1794">
        <v>11.5</v>
      </c>
      <c r="S1794">
        <v>0</v>
      </c>
      <c r="U1794">
        <v>422034</v>
      </c>
      <c r="V1794">
        <v>98475</v>
      </c>
      <c r="W1794">
        <v>323560</v>
      </c>
      <c r="X1794">
        <v>0</v>
      </c>
      <c r="Y1794" t="s">
        <v>44</v>
      </c>
    </row>
    <row r="1795" spans="1:25" x14ac:dyDescent="0.25">
      <c r="A1795">
        <v>1794</v>
      </c>
      <c r="B1795">
        <v>60543</v>
      </c>
      <c r="C1795">
        <v>0</v>
      </c>
      <c r="D1795">
        <v>0</v>
      </c>
      <c r="E1795" t="s">
        <v>1105</v>
      </c>
      <c r="F1795" t="s">
        <v>1106</v>
      </c>
      <c r="G1795">
        <v>1</v>
      </c>
      <c r="H1795" s="6">
        <v>12962238</v>
      </c>
      <c r="I1795" s="7">
        <v>45526</v>
      </c>
      <c r="J1795" s="7">
        <v>45526</v>
      </c>
      <c r="K1795">
        <v>15</v>
      </c>
      <c r="L1795" t="s">
        <v>40</v>
      </c>
      <c r="M1795" t="s">
        <v>5</v>
      </c>
      <c r="N1795" t="s">
        <v>41</v>
      </c>
      <c r="O1795" t="s">
        <v>77</v>
      </c>
      <c r="P1795" t="s">
        <v>43</v>
      </c>
      <c r="Q1795">
        <v>3.5</v>
      </c>
      <c r="R1795">
        <v>11.5</v>
      </c>
      <c r="S1795">
        <v>0</v>
      </c>
      <c r="U1795">
        <v>1944336</v>
      </c>
      <c r="V1795">
        <v>453678</v>
      </c>
      <c r="W1795">
        <v>1490657</v>
      </c>
      <c r="X1795">
        <v>0</v>
      </c>
      <c r="Y1795" t="s">
        <v>44</v>
      </c>
    </row>
    <row r="1796" spans="1:25" x14ac:dyDescent="0.25">
      <c r="A1796">
        <v>1795</v>
      </c>
      <c r="B1796">
        <v>60541</v>
      </c>
      <c r="C1796">
        <v>0</v>
      </c>
      <c r="D1796">
        <v>0</v>
      </c>
      <c r="E1796" t="s">
        <v>1123</v>
      </c>
      <c r="F1796" t="s">
        <v>1124</v>
      </c>
      <c r="G1796">
        <v>1</v>
      </c>
      <c r="H1796" s="6">
        <v>89996530</v>
      </c>
      <c r="I1796" s="7">
        <v>45526</v>
      </c>
      <c r="J1796" s="7">
        <v>45526</v>
      </c>
      <c r="K1796">
        <v>15</v>
      </c>
      <c r="L1796" t="s">
        <v>40</v>
      </c>
      <c r="M1796" t="s">
        <v>5</v>
      </c>
      <c r="N1796" t="s">
        <v>41</v>
      </c>
      <c r="O1796" t="s">
        <v>77</v>
      </c>
      <c r="P1796" t="s">
        <v>43</v>
      </c>
      <c r="Q1796">
        <v>3.5</v>
      </c>
      <c r="R1796">
        <v>11.5</v>
      </c>
      <c r="S1796">
        <v>0</v>
      </c>
      <c r="U1796">
        <v>13499480</v>
      </c>
      <c r="V1796">
        <v>3149879</v>
      </c>
      <c r="W1796">
        <v>10349601</v>
      </c>
      <c r="X1796">
        <v>0</v>
      </c>
      <c r="Y1796" t="s">
        <v>44</v>
      </c>
    </row>
    <row r="1797" spans="1:25" x14ac:dyDescent="0.25">
      <c r="A1797">
        <v>1796</v>
      </c>
      <c r="B1797">
        <v>60555</v>
      </c>
      <c r="C1797">
        <v>0</v>
      </c>
      <c r="D1797">
        <v>0</v>
      </c>
      <c r="E1797" t="s">
        <v>1502</v>
      </c>
      <c r="F1797" t="s">
        <v>1503</v>
      </c>
      <c r="G1797">
        <v>1</v>
      </c>
      <c r="H1797" s="6">
        <v>168000</v>
      </c>
      <c r="I1797" s="7">
        <v>45526</v>
      </c>
      <c r="J1797" s="7">
        <v>45526</v>
      </c>
      <c r="K1797">
        <v>8</v>
      </c>
      <c r="L1797" t="s">
        <v>40</v>
      </c>
      <c r="M1797" t="s">
        <v>5</v>
      </c>
      <c r="N1797" t="s">
        <v>41</v>
      </c>
      <c r="O1797" t="s">
        <v>57</v>
      </c>
      <c r="P1797" t="s">
        <v>43</v>
      </c>
      <c r="Q1797">
        <v>8</v>
      </c>
      <c r="R1797">
        <v>0</v>
      </c>
      <c r="S1797">
        <v>0</v>
      </c>
      <c r="U1797">
        <v>13440</v>
      </c>
      <c r="V1797">
        <v>13440</v>
      </c>
      <c r="W1797">
        <v>0</v>
      </c>
      <c r="X1797">
        <v>0</v>
      </c>
      <c r="Y1797" t="s">
        <v>250</v>
      </c>
    </row>
    <row r="1798" spans="1:25" x14ac:dyDescent="0.25">
      <c r="A1798">
        <v>1797</v>
      </c>
      <c r="B1798">
        <v>60551</v>
      </c>
      <c r="C1798">
        <v>0</v>
      </c>
      <c r="D1798">
        <v>0</v>
      </c>
      <c r="E1798" t="s">
        <v>485</v>
      </c>
      <c r="F1798" t="s">
        <v>486</v>
      </c>
      <c r="G1798">
        <v>1</v>
      </c>
      <c r="H1798" s="6">
        <v>7000000</v>
      </c>
      <c r="I1798" s="7">
        <v>45526</v>
      </c>
      <c r="J1798" s="7">
        <v>45526</v>
      </c>
      <c r="K1798">
        <v>8</v>
      </c>
      <c r="L1798" t="s">
        <v>40</v>
      </c>
      <c r="M1798" t="s">
        <v>9</v>
      </c>
      <c r="N1798" t="s">
        <v>41</v>
      </c>
      <c r="O1798" t="s">
        <v>42</v>
      </c>
      <c r="P1798" t="s">
        <v>43</v>
      </c>
      <c r="Q1798">
        <v>8</v>
      </c>
      <c r="R1798">
        <v>0</v>
      </c>
      <c r="S1798">
        <v>0</v>
      </c>
      <c r="U1798">
        <v>560000</v>
      </c>
      <c r="V1798">
        <v>560000</v>
      </c>
      <c r="W1798">
        <v>0</v>
      </c>
      <c r="X1798">
        <v>0</v>
      </c>
      <c r="Y1798" t="s">
        <v>67</v>
      </c>
    </row>
    <row r="1799" spans="1:25" x14ac:dyDescent="0.25">
      <c r="A1799">
        <v>1798</v>
      </c>
      <c r="B1799">
        <v>60552</v>
      </c>
      <c r="C1799">
        <v>0</v>
      </c>
      <c r="D1799">
        <v>0</v>
      </c>
      <c r="E1799" t="s">
        <v>485</v>
      </c>
      <c r="F1799" t="s">
        <v>486</v>
      </c>
      <c r="G1799">
        <v>1</v>
      </c>
      <c r="H1799" s="6">
        <v>5279983</v>
      </c>
      <c r="I1799" s="7">
        <v>45526</v>
      </c>
      <c r="J1799" s="7">
        <v>45526</v>
      </c>
      <c r="K1799">
        <v>8</v>
      </c>
      <c r="L1799" t="s">
        <v>40</v>
      </c>
      <c r="M1799" t="s">
        <v>9</v>
      </c>
      <c r="N1799" t="s">
        <v>41</v>
      </c>
      <c r="O1799" t="s">
        <v>42</v>
      </c>
      <c r="P1799" t="s">
        <v>43</v>
      </c>
      <c r="Q1799">
        <v>8</v>
      </c>
      <c r="R1799">
        <v>0</v>
      </c>
      <c r="S1799">
        <v>0</v>
      </c>
      <c r="U1799">
        <v>422399</v>
      </c>
      <c r="V1799">
        <v>422399</v>
      </c>
      <c r="W1799">
        <v>0</v>
      </c>
      <c r="X1799">
        <v>0</v>
      </c>
      <c r="Y1799" t="s">
        <v>67</v>
      </c>
    </row>
    <row r="1800" spans="1:25" x14ac:dyDescent="0.25">
      <c r="A1800">
        <v>1799</v>
      </c>
      <c r="B1800">
        <v>60553</v>
      </c>
      <c r="C1800">
        <v>0</v>
      </c>
      <c r="D1800">
        <v>0</v>
      </c>
      <c r="E1800" t="s">
        <v>485</v>
      </c>
      <c r="F1800" t="s">
        <v>486</v>
      </c>
      <c r="G1800">
        <v>1</v>
      </c>
      <c r="H1800" s="6">
        <v>7000000</v>
      </c>
      <c r="I1800" s="7">
        <v>45526</v>
      </c>
      <c r="J1800" s="7">
        <v>45526</v>
      </c>
      <c r="K1800">
        <v>8</v>
      </c>
      <c r="L1800" t="s">
        <v>40</v>
      </c>
      <c r="M1800" t="s">
        <v>9</v>
      </c>
      <c r="N1800" t="s">
        <v>41</v>
      </c>
      <c r="O1800" t="s">
        <v>42</v>
      </c>
      <c r="P1800" t="s">
        <v>43</v>
      </c>
      <c r="Q1800">
        <v>8</v>
      </c>
      <c r="R1800">
        <v>0</v>
      </c>
      <c r="S1800">
        <v>0</v>
      </c>
      <c r="U1800">
        <v>560000</v>
      </c>
      <c r="V1800">
        <v>560000</v>
      </c>
      <c r="W1800">
        <v>0</v>
      </c>
      <c r="X1800">
        <v>0</v>
      </c>
      <c r="Y1800" t="s">
        <v>67</v>
      </c>
    </row>
    <row r="1801" spans="1:25" x14ac:dyDescent="0.25">
      <c r="A1801">
        <v>1800</v>
      </c>
      <c r="B1801">
        <v>60554</v>
      </c>
      <c r="C1801">
        <v>0</v>
      </c>
      <c r="D1801">
        <v>0</v>
      </c>
      <c r="E1801" t="s">
        <v>485</v>
      </c>
      <c r="F1801" t="s">
        <v>486</v>
      </c>
      <c r="G1801">
        <v>1</v>
      </c>
      <c r="H1801" s="6">
        <v>7000000</v>
      </c>
      <c r="I1801" s="7">
        <v>45526</v>
      </c>
      <c r="J1801" s="7">
        <v>45526</v>
      </c>
      <c r="K1801">
        <v>8</v>
      </c>
      <c r="L1801" t="s">
        <v>40</v>
      </c>
      <c r="M1801" t="s">
        <v>9</v>
      </c>
      <c r="N1801" t="s">
        <v>41</v>
      </c>
      <c r="O1801" t="s">
        <v>42</v>
      </c>
      <c r="P1801" t="s">
        <v>43</v>
      </c>
      <c r="Q1801">
        <v>8</v>
      </c>
      <c r="R1801">
        <v>0</v>
      </c>
      <c r="S1801">
        <v>0</v>
      </c>
      <c r="U1801">
        <v>560000</v>
      </c>
      <c r="V1801">
        <v>560000</v>
      </c>
      <c r="W1801">
        <v>0</v>
      </c>
      <c r="X1801">
        <v>0</v>
      </c>
      <c r="Y1801" t="s">
        <v>67</v>
      </c>
    </row>
    <row r="1802" spans="1:25" x14ac:dyDescent="0.25">
      <c r="A1802">
        <v>1801</v>
      </c>
      <c r="B1802">
        <v>60539</v>
      </c>
      <c r="C1802">
        <v>0</v>
      </c>
      <c r="D1802">
        <v>0</v>
      </c>
      <c r="E1802" t="s">
        <v>1769</v>
      </c>
      <c r="F1802" t="s">
        <v>1770</v>
      </c>
      <c r="G1802">
        <v>1</v>
      </c>
      <c r="H1802" s="6">
        <v>1541393</v>
      </c>
      <c r="I1802" s="7">
        <v>45526</v>
      </c>
      <c r="J1802" s="7">
        <v>45526</v>
      </c>
      <c r="K1802">
        <v>8</v>
      </c>
      <c r="L1802" t="s">
        <v>40</v>
      </c>
      <c r="M1802" t="s">
        <v>5</v>
      </c>
      <c r="N1802" t="s">
        <v>41</v>
      </c>
      <c r="O1802" t="s">
        <v>77</v>
      </c>
      <c r="P1802" t="s">
        <v>43</v>
      </c>
      <c r="Q1802">
        <v>8</v>
      </c>
      <c r="R1802">
        <v>0</v>
      </c>
      <c r="S1802">
        <v>0</v>
      </c>
      <c r="U1802">
        <v>123311</v>
      </c>
      <c r="V1802">
        <v>123311</v>
      </c>
      <c r="W1802">
        <v>0</v>
      </c>
      <c r="X1802">
        <v>0</v>
      </c>
      <c r="Y1802" t="s">
        <v>67</v>
      </c>
    </row>
    <row r="1803" spans="1:25" x14ac:dyDescent="0.25">
      <c r="A1803">
        <v>1802</v>
      </c>
      <c r="B1803">
        <v>60540</v>
      </c>
      <c r="C1803">
        <v>0</v>
      </c>
      <c r="D1803">
        <v>0</v>
      </c>
      <c r="E1803" t="s">
        <v>1769</v>
      </c>
      <c r="F1803" t="s">
        <v>1770</v>
      </c>
      <c r="G1803">
        <v>1</v>
      </c>
      <c r="H1803" s="6">
        <v>1913043</v>
      </c>
      <c r="I1803" s="7">
        <v>45526</v>
      </c>
      <c r="J1803" s="7">
        <v>45526</v>
      </c>
      <c r="K1803">
        <v>8</v>
      </c>
      <c r="L1803" t="s">
        <v>40</v>
      </c>
      <c r="M1803" t="s">
        <v>5</v>
      </c>
      <c r="N1803" t="s">
        <v>41</v>
      </c>
      <c r="O1803" t="s">
        <v>77</v>
      </c>
      <c r="P1803" t="s">
        <v>43</v>
      </c>
      <c r="Q1803">
        <v>8</v>
      </c>
      <c r="R1803">
        <v>0</v>
      </c>
      <c r="S1803">
        <v>0</v>
      </c>
      <c r="U1803">
        <v>153043</v>
      </c>
      <c r="V1803">
        <v>153043</v>
      </c>
      <c r="W1803">
        <v>0</v>
      </c>
      <c r="X1803">
        <v>0</v>
      </c>
      <c r="Y1803" t="s">
        <v>67</v>
      </c>
    </row>
    <row r="1804" spans="1:25" x14ac:dyDescent="0.25">
      <c r="A1804">
        <v>1803</v>
      </c>
      <c r="B1804">
        <v>60521</v>
      </c>
      <c r="C1804">
        <v>0</v>
      </c>
      <c r="D1804">
        <v>0</v>
      </c>
      <c r="E1804" t="s">
        <v>1771</v>
      </c>
      <c r="F1804" t="s">
        <v>1772</v>
      </c>
      <c r="G1804">
        <v>1</v>
      </c>
      <c r="H1804" s="6">
        <v>1000000</v>
      </c>
      <c r="I1804" s="7">
        <v>45525</v>
      </c>
      <c r="J1804" s="7">
        <v>45525</v>
      </c>
      <c r="K1804">
        <v>8</v>
      </c>
      <c r="L1804" t="s">
        <v>40</v>
      </c>
      <c r="M1804" t="s">
        <v>5</v>
      </c>
      <c r="N1804" t="s">
        <v>41</v>
      </c>
      <c r="O1804" t="s">
        <v>54</v>
      </c>
      <c r="P1804" t="s">
        <v>43</v>
      </c>
      <c r="Q1804">
        <v>8</v>
      </c>
      <c r="R1804">
        <v>0</v>
      </c>
      <c r="S1804">
        <v>0</v>
      </c>
      <c r="U1804">
        <v>80000</v>
      </c>
      <c r="V1804">
        <v>80000</v>
      </c>
      <c r="W1804">
        <v>0</v>
      </c>
      <c r="X1804">
        <v>0</v>
      </c>
      <c r="Y1804" t="s">
        <v>109</v>
      </c>
    </row>
    <row r="1805" spans="1:25" x14ac:dyDescent="0.25">
      <c r="A1805">
        <v>1804</v>
      </c>
      <c r="B1805">
        <v>60522</v>
      </c>
      <c r="C1805">
        <v>0</v>
      </c>
      <c r="D1805">
        <v>0</v>
      </c>
      <c r="E1805" t="s">
        <v>1771</v>
      </c>
      <c r="F1805" t="s">
        <v>1772</v>
      </c>
      <c r="G1805">
        <v>1</v>
      </c>
      <c r="H1805" s="6">
        <v>7000000</v>
      </c>
      <c r="I1805" s="7">
        <v>45525</v>
      </c>
      <c r="J1805" s="7">
        <v>45525</v>
      </c>
      <c r="K1805">
        <v>8</v>
      </c>
      <c r="L1805" t="s">
        <v>40</v>
      </c>
      <c r="M1805" t="s">
        <v>5</v>
      </c>
      <c r="N1805" t="s">
        <v>41</v>
      </c>
      <c r="O1805" t="s">
        <v>54</v>
      </c>
      <c r="P1805" t="s">
        <v>43</v>
      </c>
      <c r="Q1805">
        <v>8</v>
      </c>
      <c r="R1805">
        <v>0</v>
      </c>
      <c r="S1805">
        <v>0</v>
      </c>
      <c r="U1805">
        <v>560000</v>
      </c>
      <c r="V1805">
        <v>560000</v>
      </c>
      <c r="W1805">
        <v>0</v>
      </c>
      <c r="X1805">
        <v>0</v>
      </c>
      <c r="Y1805" t="s">
        <v>109</v>
      </c>
    </row>
    <row r="1806" spans="1:25" x14ac:dyDescent="0.25">
      <c r="A1806">
        <v>1805</v>
      </c>
      <c r="B1806">
        <v>60523</v>
      </c>
      <c r="C1806">
        <v>0</v>
      </c>
      <c r="D1806">
        <v>0</v>
      </c>
      <c r="E1806" t="s">
        <v>1771</v>
      </c>
      <c r="F1806" t="s">
        <v>1772</v>
      </c>
      <c r="G1806">
        <v>1</v>
      </c>
      <c r="H1806" s="6">
        <v>7000000</v>
      </c>
      <c r="I1806" s="7">
        <v>45525</v>
      </c>
      <c r="J1806" s="7">
        <v>45525</v>
      </c>
      <c r="K1806">
        <v>8</v>
      </c>
      <c r="L1806" t="s">
        <v>40</v>
      </c>
      <c r="M1806" t="s">
        <v>5</v>
      </c>
      <c r="N1806" t="s">
        <v>41</v>
      </c>
      <c r="O1806" t="s">
        <v>54</v>
      </c>
      <c r="P1806" t="s">
        <v>43</v>
      </c>
      <c r="Q1806">
        <v>8</v>
      </c>
      <c r="R1806">
        <v>0</v>
      </c>
      <c r="S1806">
        <v>0</v>
      </c>
      <c r="U1806">
        <v>560000</v>
      </c>
      <c r="V1806">
        <v>560000</v>
      </c>
      <c r="W1806">
        <v>0</v>
      </c>
      <c r="X1806">
        <v>0</v>
      </c>
      <c r="Y1806" t="s">
        <v>109</v>
      </c>
    </row>
    <row r="1807" spans="1:25" x14ac:dyDescent="0.25">
      <c r="A1807">
        <v>1806</v>
      </c>
      <c r="B1807">
        <v>60520</v>
      </c>
      <c r="C1807">
        <v>0</v>
      </c>
      <c r="D1807">
        <v>0</v>
      </c>
      <c r="E1807" t="s">
        <v>1127</v>
      </c>
      <c r="F1807" t="s">
        <v>1128</v>
      </c>
      <c r="G1807">
        <v>1</v>
      </c>
      <c r="H1807" s="6">
        <v>2570769</v>
      </c>
      <c r="I1807" s="7">
        <v>45525</v>
      </c>
      <c r="J1807" s="7">
        <v>45525</v>
      </c>
      <c r="K1807">
        <v>8</v>
      </c>
      <c r="L1807" t="s">
        <v>40</v>
      </c>
      <c r="M1807" t="s">
        <v>9</v>
      </c>
      <c r="N1807" t="s">
        <v>41</v>
      </c>
      <c r="O1807" t="s">
        <v>42</v>
      </c>
      <c r="P1807" t="s">
        <v>43</v>
      </c>
      <c r="Q1807">
        <v>8</v>
      </c>
      <c r="R1807">
        <v>0</v>
      </c>
      <c r="S1807">
        <v>0</v>
      </c>
      <c r="U1807">
        <v>205662</v>
      </c>
      <c r="V1807">
        <v>205662</v>
      </c>
      <c r="W1807">
        <v>0</v>
      </c>
      <c r="X1807">
        <v>0</v>
      </c>
      <c r="Y1807" t="s">
        <v>109</v>
      </c>
    </row>
    <row r="1808" spans="1:25" x14ac:dyDescent="0.25">
      <c r="A1808">
        <v>1807</v>
      </c>
      <c r="B1808">
        <v>60524</v>
      </c>
      <c r="C1808">
        <v>0</v>
      </c>
      <c r="D1808">
        <v>0</v>
      </c>
      <c r="E1808" t="s">
        <v>920</v>
      </c>
      <c r="F1808" t="s">
        <v>921</v>
      </c>
      <c r="G1808">
        <v>1</v>
      </c>
      <c r="H1808" s="6">
        <v>11000000</v>
      </c>
      <c r="I1808" s="7">
        <v>45525</v>
      </c>
      <c r="J1808" s="7">
        <v>45525</v>
      </c>
      <c r="K1808">
        <v>7</v>
      </c>
      <c r="L1808" t="s">
        <v>40</v>
      </c>
      <c r="M1808" t="s">
        <v>5</v>
      </c>
      <c r="N1808" t="s">
        <v>41</v>
      </c>
      <c r="O1808" t="s">
        <v>47</v>
      </c>
      <c r="P1808" t="s">
        <v>43</v>
      </c>
      <c r="Q1808">
        <v>7</v>
      </c>
      <c r="R1808">
        <v>0</v>
      </c>
      <c r="S1808">
        <v>0</v>
      </c>
      <c r="U1808">
        <v>770000</v>
      </c>
      <c r="V1808">
        <v>770000</v>
      </c>
      <c r="W1808">
        <v>0</v>
      </c>
      <c r="X1808">
        <v>0</v>
      </c>
      <c r="Y1808" t="s">
        <v>48</v>
      </c>
    </row>
    <row r="1809" spans="1:25" x14ac:dyDescent="0.25">
      <c r="A1809">
        <v>1808</v>
      </c>
      <c r="B1809">
        <v>60538</v>
      </c>
      <c r="C1809">
        <v>0</v>
      </c>
      <c r="D1809">
        <v>0</v>
      </c>
      <c r="E1809" t="s">
        <v>735</v>
      </c>
      <c r="F1809" t="s">
        <v>736</v>
      </c>
      <c r="G1809">
        <v>1</v>
      </c>
      <c r="H1809" s="6">
        <v>2000000</v>
      </c>
      <c r="I1809" s="7">
        <v>45525</v>
      </c>
      <c r="J1809" s="7">
        <v>45525</v>
      </c>
      <c r="K1809">
        <v>7</v>
      </c>
      <c r="L1809" t="s">
        <v>40</v>
      </c>
      <c r="M1809" t="s">
        <v>5</v>
      </c>
      <c r="N1809" t="s">
        <v>41</v>
      </c>
      <c r="O1809" t="s">
        <v>77</v>
      </c>
      <c r="P1809" t="s">
        <v>43</v>
      </c>
      <c r="Q1809">
        <v>7</v>
      </c>
      <c r="R1809">
        <v>0</v>
      </c>
      <c r="S1809">
        <v>0</v>
      </c>
      <c r="U1809">
        <v>140000</v>
      </c>
      <c r="V1809">
        <v>140000</v>
      </c>
      <c r="W1809">
        <v>0</v>
      </c>
      <c r="X1809">
        <v>0</v>
      </c>
      <c r="Y1809" t="s">
        <v>48</v>
      </c>
    </row>
    <row r="1810" spans="1:25" x14ac:dyDescent="0.25">
      <c r="A1810">
        <v>1809</v>
      </c>
      <c r="B1810">
        <v>60525</v>
      </c>
      <c r="C1810">
        <v>0</v>
      </c>
      <c r="D1810">
        <v>0</v>
      </c>
      <c r="E1810" t="s">
        <v>1479</v>
      </c>
      <c r="F1810" t="s">
        <v>1480</v>
      </c>
      <c r="G1810">
        <v>1</v>
      </c>
      <c r="H1810" s="6">
        <v>35712097</v>
      </c>
      <c r="I1810" s="7">
        <v>45525</v>
      </c>
      <c r="J1810" s="7">
        <v>45525</v>
      </c>
      <c r="K1810" t="s">
        <v>1481</v>
      </c>
      <c r="L1810" t="s">
        <v>40</v>
      </c>
      <c r="M1810" t="s">
        <v>5</v>
      </c>
      <c r="N1810" t="s">
        <v>41</v>
      </c>
      <c r="O1810" t="s">
        <v>57</v>
      </c>
      <c r="P1810" t="s">
        <v>43</v>
      </c>
      <c r="Q1810">
        <v>1.5</v>
      </c>
      <c r="R1810">
        <v>0</v>
      </c>
      <c r="S1810">
        <v>0</v>
      </c>
      <c r="U1810">
        <v>535681</v>
      </c>
      <c r="V1810">
        <v>535681</v>
      </c>
      <c r="W1810">
        <v>0</v>
      </c>
      <c r="X1810">
        <v>0</v>
      </c>
      <c r="Y1810" t="s">
        <v>48</v>
      </c>
    </row>
    <row r="1811" spans="1:25" x14ac:dyDescent="0.25">
      <c r="A1811">
        <v>1810</v>
      </c>
      <c r="B1811">
        <v>60514</v>
      </c>
      <c r="C1811">
        <v>0</v>
      </c>
      <c r="D1811">
        <v>0</v>
      </c>
      <c r="E1811" t="s">
        <v>1447</v>
      </c>
      <c r="F1811" t="s">
        <v>1448</v>
      </c>
      <c r="G1811">
        <v>1</v>
      </c>
      <c r="H1811" s="6">
        <v>5000000</v>
      </c>
      <c r="I1811" s="7">
        <v>45524</v>
      </c>
      <c r="J1811" s="7">
        <v>45524</v>
      </c>
      <c r="K1811">
        <v>6</v>
      </c>
      <c r="L1811" t="s">
        <v>40</v>
      </c>
      <c r="M1811" t="s">
        <v>5</v>
      </c>
      <c r="N1811" t="s">
        <v>41</v>
      </c>
      <c r="O1811" t="s">
        <v>77</v>
      </c>
      <c r="P1811" t="s">
        <v>43</v>
      </c>
      <c r="Q1811">
        <v>6</v>
      </c>
      <c r="R1811">
        <v>0</v>
      </c>
      <c r="S1811">
        <v>0</v>
      </c>
      <c r="U1811">
        <v>300000</v>
      </c>
      <c r="V1811">
        <v>300000</v>
      </c>
      <c r="W1811">
        <v>0</v>
      </c>
      <c r="X1811">
        <v>0</v>
      </c>
      <c r="Y1811" t="s">
        <v>48</v>
      </c>
    </row>
    <row r="1812" spans="1:25" x14ac:dyDescent="0.25">
      <c r="A1812">
        <v>1811</v>
      </c>
      <c r="B1812">
        <v>60519</v>
      </c>
      <c r="C1812">
        <v>0</v>
      </c>
      <c r="D1812">
        <v>0</v>
      </c>
      <c r="E1812" t="s">
        <v>1317</v>
      </c>
      <c r="F1812" t="s">
        <v>1318</v>
      </c>
      <c r="G1812">
        <v>1</v>
      </c>
      <c r="H1812" s="6">
        <v>5000000</v>
      </c>
      <c r="I1812" s="7">
        <v>45524</v>
      </c>
      <c r="J1812" s="7">
        <v>45524</v>
      </c>
      <c r="K1812">
        <v>10</v>
      </c>
      <c r="L1812" t="s">
        <v>40</v>
      </c>
      <c r="M1812" t="s">
        <v>5</v>
      </c>
      <c r="N1812" t="s">
        <v>41</v>
      </c>
      <c r="O1812" t="s">
        <v>54</v>
      </c>
      <c r="P1812" t="s">
        <v>43</v>
      </c>
      <c r="Q1812">
        <v>10</v>
      </c>
      <c r="R1812">
        <v>0</v>
      </c>
      <c r="S1812">
        <v>0</v>
      </c>
      <c r="U1812">
        <v>500000</v>
      </c>
      <c r="V1812">
        <v>500000</v>
      </c>
      <c r="W1812">
        <v>0</v>
      </c>
      <c r="X1812">
        <v>0</v>
      </c>
      <c r="Y1812" t="s">
        <v>44</v>
      </c>
    </row>
    <row r="1813" spans="1:25" x14ac:dyDescent="0.25">
      <c r="A1813">
        <v>1812</v>
      </c>
      <c r="B1813">
        <v>60526</v>
      </c>
      <c r="C1813">
        <v>0</v>
      </c>
      <c r="D1813">
        <v>0</v>
      </c>
      <c r="E1813" t="s">
        <v>1079</v>
      </c>
      <c r="F1813" t="s">
        <v>1080</v>
      </c>
      <c r="G1813">
        <v>1</v>
      </c>
      <c r="H1813" s="6">
        <v>3810000</v>
      </c>
      <c r="I1813" s="7">
        <v>45524</v>
      </c>
      <c r="J1813" s="7">
        <v>45524</v>
      </c>
      <c r="K1813">
        <v>8</v>
      </c>
      <c r="L1813" t="s">
        <v>40</v>
      </c>
      <c r="M1813" t="s">
        <v>9</v>
      </c>
      <c r="N1813" t="s">
        <v>41</v>
      </c>
      <c r="O1813" t="s">
        <v>42</v>
      </c>
      <c r="P1813" t="s">
        <v>43</v>
      </c>
      <c r="Q1813">
        <v>8</v>
      </c>
      <c r="R1813">
        <v>0</v>
      </c>
      <c r="S1813">
        <v>0</v>
      </c>
      <c r="U1813">
        <v>304800</v>
      </c>
      <c r="V1813">
        <v>304800</v>
      </c>
      <c r="W1813">
        <v>0</v>
      </c>
      <c r="X1813">
        <v>0</v>
      </c>
      <c r="Y1813" t="s">
        <v>250</v>
      </c>
    </row>
    <row r="1814" spans="1:25" x14ac:dyDescent="0.25">
      <c r="A1814">
        <v>1813</v>
      </c>
      <c r="B1814">
        <v>60527</v>
      </c>
      <c r="C1814">
        <v>0</v>
      </c>
      <c r="D1814">
        <v>0</v>
      </c>
      <c r="E1814" t="s">
        <v>1081</v>
      </c>
      <c r="F1814" t="s">
        <v>1082</v>
      </c>
      <c r="G1814">
        <v>1</v>
      </c>
      <c r="H1814" s="6">
        <v>4107000</v>
      </c>
      <c r="I1814" s="7">
        <v>45524</v>
      </c>
      <c r="J1814" s="7">
        <v>45524</v>
      </c>
      <c r="K1814">
        <v>8</v>
      </c>
      <c r="L1814" t="s">
        <v>40</v>
      </c>
      <c r="M1814" t="s">
        <v>9</v>
      </c>
      <c r="N1814" t="s">
        <v>41</v>
      </c>
      <c r="O1814" t="s">
        <v>42</v>
      </c>
      <c r="P1814" t="s">
        <v>43</v>
      </c>
      <c r="Q1814">
        <v>8</v>
      </c>
      <c r="R1814">
        <v>0</v>
      </c>
      <c r="S1814">
        <v>0</v>
      </c>
      <c r="U1814">
        <v>328560</v>
      </c>
      <c r="V1814">
        <v>328560</v>
      </c>
      <c r="W1814">
        <v>0</v>
      </c>
      <c r="X1814">
        <v>0</v>
      </c>
      <c r="Y1814" t="s">
        <v>250</v>
      </c>
    </row>
    <row r="1815" spans="1:25" x14ac:dyDescent="0.25">
      <c r="A1815">
        <v>1814</v>
      </c>
      <c r="B1815">
        <v>64265</v>
      </c>
      <c r="C1815">
        <v>0</v>
      </c>
      <c r="D1815">
        <v>0</v>
      </c>
      <c r="E1815" t="s">
        <v>1773</v>
      </c>
      <c r="F1815" t="s">
        <v>1774</v>
      </c>
      <c r="G1815">
        <v>1</v>
      </c>
      <c r="H1815" s="6">
        <v>184346</v>
      </c>
      <c r="I1815" s="7">
        <v>45524</v>
      </c>
      <c r="J1815" s="7">
        <v>45524</v>
      </c>
      <c r="K1815" t="s">
        <v>1775</v>
      </c>
      <c r="L1815" t="s">
        <v>459</v>
      </c>
      <c r="M1815" t="s">
        <v>5</v>
      </c>
      <c r="N1815" t="s">
        <v>41</v>
      </c>
      <c r="O1815" t="s">
        <v>57</v>
      </c>
      <c r="P1815" t="s">
        <v>43</v>
      </c>
      <c r="Q1815">
        <v>0.73</v>
      </c>
      <c r="R1815">
        <v>0</v>
      </c>
      <c r="S1815">
        <v>0</v>
      </c>
      <c r="U1815">
        <v>1346</v>
      </c>
      <c r="V1815">
        <v>1346</v>
      </c>
      <c r="W1815">
        <v>0</v>
      </c>
      <c r="X1815">
        <v>0</v>
      </c>
      <c r="Y1815" t="s">
        <v>67</v>
      </c>
    </row>
    <row r="1816" spans="1:25" x14ac:dyDescent="0.25">
      <c r="A1816">
        <v>1815</v>
      </c>
      <c r="B1816">
        <v>64266</v>
      </c>
      <c r="C1816">
        <v>0</v>
      </c>
      <c r="D1816">
        <v>0</v>
      </c>
      <c r="E1816" t="s">
        <v>1773</v>
      </c>
      <c r="F1816" t="s">
        <v>1774</v>
      </c>
      <c r="G1816">
        <v>1</v>
      </c>
      <c r="H1816" s="6">
        <v>2455654</v>
      </c>
      <c r="I1816" s="7">
        <v>45524</v>
      </c>
      <c r="J1816" s="7">
        <v>45524</v>
      </c>
      <c r="K1816" t="s">
        <v>1775</v>
      </c>
      <c r="L1816" t="s">
        <v>40</v>
      </c>
      <c r="M1816" t="s">
        <v>5</v>
      </c>
      <c r="N1816" t="s">
        <v>41</v>
      </c>
      <c r="O1816" t="s">
        <v>57</v>
      </c>
      <c r="P1816" t="s">
        <v>43</v>
      </c>
      <c r="Q1816">
        <v>0.73</v>
      </c>
      <c r="R1816">
        <v>0</v>
      </c>
      <c r="S1816">
        <v>0</v>
      </c>
      <c r="U1816">
        <v>17926</v>
      </c>
      <c r="V1816">
        <v>17926</v>
      </c>
      <c r="W1816">
        <v>0</v>
      </c>
      <c r="X1816">
        <v>0</v>
      </c>
      <c r="Y1816" t="s">
        <v>67</v>
      </c>
    </row>
    <row r="1817" spans="1:25" x14ac:dyDescent="0.25">
      <c r="A1817">
        <v>1816</v>
      </c>
      <c r="B1817">
        <v>60518</v>
      </c>
      <c r="C1817">
        <v>0</v>
      </c>
      <c r="D1817">
        <v>0</v>
      </c>
      <c r="E1817" t="s">
        <v>1011</v>
      </c>
      <c r="F1817" t="s">
        <v>1012</v>
      </c>
      <c r="G1817">
        <v>1</v>
      </c>
      <c r="H1817" s="6">
        <v>867266</v>
      </c>
      <c r="I1817" s="7">
        <v>45524</v>
      </c>
      <c r="J1817" s="7">
        <v>45524</v>
      </c>
      <c r="K1817">
        <v>12</v>
      </c>
      <c r="L1817" t="s">
        <v>40</v>
      </c>
      <c r="M1817" t="s">
        <v>5</v>
      </c>
      <c r="N1817" t="s">
        <v>41</v>
      </c>
      <c r="O1817" t="s">
        <v>77</v>
      </c>
      <c r="P1817" t="s">
        <v>43</v>
      </c>
      <c r="Q1817">
        <v>12</v>
      </c>
      <c r="R1817">
        <v>0</v>
      </c>
      <c r="S1817">
        <v>0</v>
      </c>
      <c r="U1817">
        <v>104072</v>
      </c>
      <c r="V1817">
        <v>104072</v>
      </c>
      <c r="W1817">
        <v>0</v>
      </c>
      <c r="X1817">
        <v>0</v>
      </c>
      <c r="Y1817" t="s">
        <v>437</v>
      </c>
    </row>
    <row r="1818" spans="1:25" x14ac:dyDescent="0.25">
      <c r="A1818">
        <v>1817</v>
      </c>
      <c r="B1818">
        <v>60512</v>
      </c>
      <c r="C1818">
        <v>0</v>
      </c>
      <c r="D1818">
        <v>0</v>
      </c>
      <c r="E1818" t="s">
        <v>1776</v>
      </c>
      <c r="F1818" t="s">
        <v>1777</v>
      </c>
      <c r="G1818">
        <v>1</v>
      </c>
      <c r="H1818" s="6">
        <v>1404255</v>
      </c>
      <c r="I1818" s="7">
        <v>45524</v>
      </c>
      <c r="J1818" s="7">
        <v>45524</v>
      </c>
      <c r="K1818">
        <v>6</v>
      </c>
      <c r="L1818" t="s">
        <v>40</v>
      </c>
      <c r="M1818" t="s">
        <v>5</v>
      </c>
      <c r="N1818" t="s">
        <v>41</v>
      </c>
      <c r="O1818" t="s">
        <v>57</v>
      </c>
      <c r="P1818" t="s">
        <v>43</v>
      </c>
      <c r="Q1818">
        <v>6</v>
      </c>
      <c r="R1818">
        <v>0</v>
      </c>
      <c r="S1818">
        <v>0</v>
      </c>
      <c r="U1818">
        <v>84255</v>
      </c>
      <c r="V1818">
        <v>84255</v>
      </c>
      <c r="W1818">
        <v>0</v>
      </c>
      <c r="X1818">
        <v>0</v>
      </c>
      <c r="Y1818" t="s">
        <v>67</v>
      </c>
    </row>
    <row r="1819" spans="1:25" x14ac:dyDescent="0.25">
      <c r="A1819">
        <v>1818</v>
      </c>
      <c r="B1819">
        <v>60517</v>
      </c>
      <c r="C1819">
        <v>0</v>
      </c>
      <c r="D1819">
        <v>0</v>
      </c>
      <c r="E1819" t="s">
        <v>1113</v>
      </c>
      <c r="F1819" t="s">
        <v>1114</v>
      </c>
      <c r="G1819">
        <v>1</v>
      </c>
      <c r="H1819" s="6">
        <v>6501214</v>
      </c>
      <c r="I1819" s="7">
        <v>45524</v>
      </c>
      <c r="J1819" s="7">
        <v>45524</v>
      </c>
      <c r="K1819">
        <v>15</v>
      </c>
      <c r="L1819" t="s">
        <v>40</v>
      </c>
      <c r="M1819" t="s">
        <v>5</v>
      </c>
      <c r="N1819" t="s">
        <v>41</v>
      </c>
      <c r="O1819" t="s">
        <v>77</v>
      </c>
      <c r="P1819" t="s">
        <v>43</v>
      </c>
      <c r="Q1819">
        <v>8</v>
      </c>
      <c r="R1819">
        <v>7</v>
      </c>
      <c r="S1819">
        <v>0</v>
      </c>
      <c r="U1819">
        <v>975182</v>
      </c>
      <c r="V1819">
        <v>520097</v>
      </c>
      <c r="W1819">
        <v>455085</v>
      </c>
      <c r="X1819">
        <v>0</v>
      </c>
      <c r="Y1819" t="s">
        <v>250</v>
      </c>
    </row>
    <row r="1820" spans="1:25" x14ac:dyDescent="0.25">
      <c r="A1820">
        <v>1819</v>
      </c>
      <c r="B1820">
        <v>60515</v>
      </c>
      <c r="C1820">
        <v>0</v>
      </c>
      <c r="D1820">
        <v>0</v>
      </c>
      <c r="E1820" t="s">
        <v>771</v>
      </c>
      <c r="F1820" t="s">
        <v>772</v>
      </c>
      <c r="G1820">
        <v>1</v>
      </c>
      <c r="H1820" s="6">
        <v>5090000</v>
      </c>
      <c r="I1820" s="7">
        <v>45524</v>
      </c>
      <c r="J1820" s="7">
        <v>45524</v>
      </c>
      <c r="K1820">
        <v>8</v>
      </c>
      <c r="L1820" t="s">
        <v>40</v>
      </c>
      <c r="M1820" t="s">
        <v>9</v>
      </c>
      <c r="N1820" t="s">
        <v>41</v>
      </c>
      <c r="O1820" t="s">
        <v>42</v>
      </c>
      <c r="P1820" t="s">
        <v>43</v>
      </c>
      <c r="Q1820">
        <v>8</v>
      </c>
      <c r="R1820">
        <v>0</v>
      </c>
      <c r="S1820">
        <v>0</v>
      </c>
      <c r="U1820">
        <v>407200</v>
      </c>
      <c r="V1820">
        <v>407200</v>
      </c>
      <c r="W1820">
        <v>0</v>
      </c>
      <c r="X1820">
        <v>0</v>
      </c>
      <c r="Y1820" t="s">
        <v>250</v>
      </c>
    </row>
    <row r="1821" spans="1:25" x14ac:dyDescent="0.25">
      <c r="A1821">
        <v>1820</v>
      </c>
      <c r="B1821">
        <v>60516</v>
      </c>
      <c r="C1821">
        <v>0</v>
      </c>
      <c r="D1821">
        <v>0</v>
      </c>
      <c r="E1821" t="s">
        <v>771</v>
      </c>
      <c r="F1821" t="s">
        <v>772</v>
      </c>
      <c r="G1821">
        <v>1</v>
      </c>
      <c r="H1821" s="6">
        <v>7000000</v>
      </c>
      <c r="I1821" s="7">
        <v>45524</v>
      </c>
      <c r="J1821" s="7">
        <v>45524</v>
      </c>
      <c r="K1821">
        <v>8</v>
      </c>
      <c r="L1821" t="s">
        <v>40</v>
      </c>
      <c r="M1821" t="s">
        <v>9</v>
      </c>
      <c r="N1821" t="s">
        <v>41</v>
      </c>
      <c r="O1821" t="s">
        <v>42</v>
      </c>
      <c r="P1821" t="s">
        <v>43</v>
      </c>
      <c r="Q1821">
        <v>8</v>
      </c>
      <c r="R1821">
        <v>0</v>
      </c>
      <c r="S1821">
        <v>0</v>
      </c>
      <c r="U1821">
        <v>560000</v>
      </c>
      <c r="V1821">
        <v>560000</v>
      </c>
      <c r="W1821">
        <v>0</v>
      </c>
      <c r="X1821">
        <v>0</v>
      </c>
      <c r="Y1821" t="s">
        <v>250</v>
      </c>
    </row>
    <row r="1822" spans="1:25" x14ac:dyDescent="0.25">
      <c r="A1822">
        <v>1821</v>
      </c>
      <c r="B1822">
        <v>60511</v>
      </c>
      <c r="C1822">
        <v>0</v>
      </c>
      <c r="D1822">
        <v>0</v>
      </c>
      <c r="E1822" t="s">
        <v>1778</v>
      </c>
      <c r="F1822" t="s">
        <v>1779</v>
      </c>
      <c r="G1822">
        <v>1</v>
      </c>
      <c r="H1822" s="6">
        <v>341352011</v>
      </c>
      <c r="I1822" s="7">
        <v>45524</v>
      </c>
      <c r="J1822" s="7">
        <v>45524</v>
      </c>
      <c r="K1822">
        <v>15</v>
      </c>
      <c r="L1822" t="s">
        <v>40</v>
      </c>
      <c r="M1822" t="s">
        <v>2</v>
      </c>
      <c r="N1822" t="s">
        <v>41</v>
      </c>
      <c r="O1822" t="s">
        <v>87</v>
      </c>
      <c r="P1822" t="s">
        <v>43</v>
      </c>
      <c r="Q1822">
        <v>2</v>
      </c>
      <c r="R1822">
        <v>13</v>
      </c>
      <c r="S1822">
        <v>0</v>
      </c>
      <c r="U1822">
        <v>51202802</v>
      </c>
      <c r="V1822">
        <v>6827040</v>
      </c>
      <c r="W1822">
        <v>44375761</v>
      </c>
      <c r="X1822">
        <v>0</v>
      </c>
      <c r="Y1822" t="s">
        <v>94</v>
      </c>
    </row>
    <row r="1823" spans="1:25" x14ac:dyDescent="0.25">
      <c r="A1823">
        <v>1822</v>
      </c>
      <c r="B1823">
        <v>60507</v>
      </c>
      <c r="C1823">
        <v>0</v>
      </c>
      <c r="D1823">
        <v>0</v>
      </c>
      <c r="E1823" t="s">
        <v>1780</v>
      </c>
      <c r="F1823" t="s">
        <v>1781</v>
      </c>
      <c r="G1823">
        <v>1</v>
      </c>
      <c r="H1823" s="6">
        <v>50000000</v>
      </c>
      <c r="I1823" s="7">
        <v>45523</v>
      </c>
      <c r="J1823" s="7">
        <v>45523</v>
      </c>
      <c r="K1823">
        <v>4</v>
      </c>
      <c r="L1823" t="s">
        <v>40</v>
      </c>
      <c r="M1823" t="s">
        <v>5</v>
      </c>
      <c r="N1823" t="s">
        <v>41</v>
      </c>
      <c r="O1823" t="s">
        <v>47</v>
      </c>
      <c r="P1823" t="s">
        <v>43</v>
      </c>
      <c r="Q1823">
        <v>4</v>
      </c>
      <c r="R1823">
        <v>0</v>
      </c>
      <c r="S1823">
        <v>0</v>
      </c>
      <c r="U1823">
        <v>2000000</v>
      </c>
      <c r="V1823">
        <v>2000000</v>
      </c>
      <c r="W1823">
        <v>0</v>
      </c>
      <c r="X1823">
        <v>0</v>
      </c>
      <c r="Y1823" t="s">
        <v>81</v>
      </c>
    </row>
    <row r="1824" spans="1:25" x14ac:dyDescent="0.25">
      <c r="A1824">
        <v>1823</v>
      </c>
      <c r="B1824">
        <v>60506</v>
      </c>
      <c r="C1824">
        <v>0</v>
      </c>
      <c r="D1824">
        <v>0</v>
      </c>
      <c r="E1824" t="s">
        <v>995</v>
      </c>
      <c r="F1824" t="s">
        <v>996</v>
      </c>
      <c r="G1824">
        <v>1</v>
      </c>
      <c r="H1824" s="6">
        <v>5000000</v>
      </c>
      <c r="I1824" s="7">
        <v>45523</v>
      </c>
      <c r="J1824" s="7">
        <v>45523</v>
      </c>
      <c r="K1824">
        <v>6</v>
      </c>
      <c r="L1824" t="s">
        <v>40</v>
      </c>
      <c r="M1824" t="s">
        <v>5</v>
      </c>
      <c r="N1824" t="s">
        <v>41</v>
      </c>
      <c r="O1824" t="s">
        <v>47</v>
      </c>
      <c r="P1824" t="s">
        <v>43</v>
      </c>
      <c r="Q1824">
        <v>6</v>
      </c>
      <c r="R1824">
        <v>0</v>
      </c>
      <c r="S1824">
        <v>0</v>
      </c>
      <c r="U1824">
        <v>300000</v>
      </c>
      <c r="V1824">
        <v>300000</v>
      </c>
      <c r="W1824">
        <v>0</v>
      </c>
      <c r="X1824">
        <v>0</v>
      </c>
      <c r="Y1824" t="s">
        <v>109</v>
      </c>
    </row>
    <row r="1825" spans="1:25" x14ac:dyDescent="0.25">
      <c r="A1825">
        <v>1824</v>
      </c>
      <c r="B1825">
        <v>60508</v>
      </c>
      <c r="C1825">
        <v>0</v>
      </c>
      <c r="D1825">
        <v>0</v>
      </c>
      <c r="E1825" t="s">
        <v>1369</v>
      </c>
      <c r="F1825" t="s">
        <v>1370</v>
      </c>
      <c r="G1825">
        <v>1</v>
      </c>
      <c r="H1825" s="6">
        <v>2666752</v>
      </c>
      <c r="I1825" s="7">
        <v>45523</v>
      </c>
      <c r="J1825" s="7">
        <v>45523</v>
      </c>
      <c r="K1825" t="s">
        <v>1371</v>
      </c>
      <c r="L1825" t="s">
        <v>40</v>
      </c>
      <c r="M1825" t="s">
        <v>5</v>
      </c>
      <c r="N1825" t="s">
        <v>41</v>
      </c>
      <c r="O1825" t="s">
        <v>77</v>
      </c>
      <c r="P1825" t="s">
        <v>43</v>
      </c>
      <c r="Q1825">
        <v>6</v>
      </c>
      <c r="R1825">
        <v>3.4</v>
      </c>
      <c r="S1825">
        <v>0</v>
      </c>
      <c r="U1825">
        <v>250675</v>
      </c>
      <c r="V1825">
        <v>160005</v>
      </c>
      <c r="W1825">
        <v>90670</v>
      </c>
      <c r="X1825">
        <v>0</v>
      </c>
      <c r="Y1825" t="s">
        <v>48</v>
      </c>
    </row>
    <row r="1826" spans="1:25" x14ac:dyDescent="0.25">
      <c r="A1826">
        <v>1825</v>
      </c>
      <c r="B1826">
        <v>60509</v>
      </c>
      <c r="C1826">
        <v>0</v>
      </c>
      <c r="D1826">
        <v>0</v>
      </c>
      <c r="E1826" t="s">
        <v>1376</v>
      </c>
      <c r="F1826" t="s">
        <v>1377</v>
      </c>
      <c r="G1826">
        <v>1</v>
      </c>
      <c r="H1826" s="6">
        <v>5438384</v>
      </c>
      <c r="I1826" s="7">
        <v>45523</v>
      </c>
      <c r="J1826" s="7">
        <v>45523</v>
      </c>
      <c r="K1826" t="s">
        <v>1371</v>
      </c>
      <c r="L1826" t="s">
        <v>40</v>
      </c>
      <c r="M1826" t="s">
        <v>5</v>
      </c>
      <c r="N1826" t="s">
        <v>41</v>
      </c>
      <c r="O1826" t="s">
        <v>77</v>
      </c>
      <c r="P1826" t="s">
        <v>43</v>
      </c>
      <c r="Q1826">
        <v>6</v>
      </c>
      <c r="R1826">
        <v>3.4</v>
      </c>
      <c r="S1826">
        <v>0</v>
      </c>
      <c r="U1826">
        <v>511208</v>
      </c>
      <c r="V1826">
        <v>326303</v>
      </c>
      <c r="W1826">
        <v>184905</v>
      </c>
      <c r="X1826">
        <v>0</v>
      </c>
      <c r="Y1826" t="s">
        <v>48</v>
      </c>
    </row>
    <row r="1827" spans="1:25" x14ac:dyDescent="0.25">
      <c r="A1827">
        <v>1826</v>
      </c>
      <c r="B1827">
        <v>60505</v>
      </c>
      <c r="C1827">
        <v>0</v>
      </c>
      <c r="D1827">
        <v>0</v>
      </c>
      <c r="E1827" t="s">
        <v>1782</v>
      </c>
      <c r="F1827" t="s">
        <v>1783</v>
      </c>
      <c r="G1827">
        <v>1</v>
      </c>
      <c r="H1827" s="6">
        <v>920664</v>
      </c>
      <c r="I1827" s="7">
        <v>45520</v>
      </c>
      <c r="J1827" s="7">
        <v>45520</v>
      </c>
      <c r="K1827">
        <v>12</v>
      </c>
      <c r="L1827" t="s">
        <v>40</v>
      </c>
      <c r="M1827" t="s">
        <v>5</v>
      </c>
      <c r="N1827" t="s">
        <v>41</v>
      </c>
      <c r="O1827" t="s">
        <v>57</v>
      </c>
      <c r="P1827" t="s">
        <v>43</v>
      </c>
      <c r="Q1827">
        <v>12</v>
      </c>
      <c r="R1827">
        <v>0</v>
      </c>
      <c r="S1827">
        <v>0</v>
      </c>
      <c r="U1827">
        <v>110480</v>
      </c>
      <c r="V1827">
        <v>110480</v>
      </c>
      <c r="W1827">
        <v>0</v>
      </c>
      <c r="X1827">
        <v>0</v>
      </c>
      <c r="Y1827" t="s">
        <v>48</v>
      </c>
    </row>
    <row r="1828" spans="1:25" x14ac:dyDescent="0.25">
      <c r="A1828">
        <v>1827</v>
      </c>
      <c r="B1828">
        <v>60482</v>
      </c>
      <c r="C1828">
        <v>0</v>
      </c>
      <c r="D1828">
        <v>0</v>
      </c>
      <c r="E1828" t="s">
        <v>1188</v>
      </c>
      <c r="F1828" t="s">
        <v>1189</v>
      </c>
      <c r="G1828">
        <v>1</v>
      </c>
      <c r="H1828" s="6">
        <v>505736</v>
      </c>
      <c r="I1828" s="7">
        <v>45520</v>
      </c>
      <c r="J1828" s="7">
        <v>45520</v>
      </c>
      <c r="K1828">
        <v>15</v>
      </c>
      <c r="L1828" t="s">
        <v>40</v>
      </c>
      <c r="M1828" t="s">
        <v>9</v>
      </c>
      <c r="N1828" t="s">
        <v>41</v>
      </c>
      <c r="O1828" t="s">
        <v>42</v>
      </c>
      <c r="P1828" t="s">
        <v>43</v>
      </c>
      <c r="Q1828">
        <v>5</v>
      </c>
      <c r="R1828">
        <v>10</v>
      </c>
      <c r="S1828">
        <v>0</v>
      </c>
      <c r="U1828">
        <v>75860</v>
      </c>
      <c r="V1828">
        <v>25287</v>
      </c>
      <c r="W1828">
        <v>50574</v>
      </c>
      <c r="X1828">
        <v>0</v>
      </c>
      <c r="Y1828" t="s">
        <v>44</v>
      </c>
    </row>
    <row r="1829" spans="1:25" x14ac:dyDescent="0.25">
      <c r="A1829">
        <v>1828</v>
      </c>
      <c r="B1829">
        <v>60483</v>
      </c>
      <c r="C1829">
        <v>0</v>
      </c>
      <c r="D1829">
        <v>0</v>
      </c>
      <c r="E1829" t="s">
        <v>1188</v>
      </c>
      <c r="F1829" t="s">
        <v>1189</v>
      </c>
      <c r="G1829">
        <v>1</v>
      </c>
      <c r="H1829" s="6">
        <v>260384</v>
      </c>
      <c r="I1829" s="7">
        <v>45520</v>
      </c>
      <c r="J1829" s="7">
        <v>45520</v>
      </c>
      <c r="K1829">
        <v>15</v>
      </c>
      <c r="L1829" t="s">
        <v>40</v>
      </c>
      <c r="M1829" t="s">
        <v>9</v>
      </c>
      <c r="N1829" t="s">
        <v>41</v>
      </c>
      <c r="O1829" t="s">
        <v>42</v>
      </c>
      <c r="P1829" t="s">
        <v>43</v>
      </c>
      <c r="Q1829">
        <v>5</v>
      </c>
      <c r="R1829">
        <v>10</v>
      </c>
      <c r="S1829">
        <v>0</v>
      </c>
      <c r="U1829">
        <v>39058</v>
      </c>
      <c r="V1829">
        <v>13019</v>
      </c>
      <c r="W1829">
        <v>26038</v>
      </c>
      <c r="X1829">
        <v>0</v>
      </c>
      <c r="Y1829" t="s">
        <v>44</v>
      </c>
    </row>
    <row r="1830" spans="1:25" x14ac:dyDescent="0.25">
      <c r="A1830">
        <v>1829</v>
      </c>
      <c r="B1830">
        <v>60484</v>
      </c>
      <c r="C1830">
        <v>0</v>
      </c>
      <c r="D1830">
        <v>0</v>
      </c>
      <c r="E1830" t="s">
        <v>1188</v>
      </c>
      <c r="F1830" t="s">
        <v>1189</v>
      </c>
      <c r="G1830">
        <v>1</v>
      </c>
      <c r="H1830" s="6">
        <v>405634</v>
      </c>
      <c r="I1830" s="7">
        <v>45520</v>
      </c>
      <c r="J1830" s="7">
        <v>45520</v>
      </c>
      <c r="K1830">
        <v>15</v>
      </c>
      <c r="L1830" t="s">
        <v>40</v>
      </c>
      <c r="M1830" t="s">
        <v>9</v>
      </c>
      <c r="N1830" t="s">
        <v>41</v>
      </c>
      <c r="O1830" t="s">
        <v>42</v>
      </c>
      <c r="P1830" t="s">
        <v>43</v>
      </c>
      <c r="Q1830">
        <v>5</v>
      </c>
      <c r="R1830">
        <v>10</v>
      </c>
      <c r="S1830">
        <v>0</v>
      </c>
      <c r="U1830">
        <v>60845</v>
      </c>
      <c r="V1830">
        <v>20282</v>
      </c>
      <c r="W1830">
        <v>40563</v>
      </c>
      <c r="X1830">
        <v>0</v>
      </c>
      <c r="Y1830" t="s">
        <v>44</v>
      </c>
    </row>
    <row r="1831" spans="1:25" x14ac:dyDescent="0.25">
      <c r="A1831">
        <v>1830</v>
      </c>
      <c r="B1831">
        <v>60485</v>
      </c>
      <c r="C1831">
        <v>0</v>
      </c>
      <c r="D1831">
        <v>0</v>
      </c>
      <c r="E1831" t="s">
        <v>1190</v>
      </c>
      <c r="F1831" t="s">
        <v>1191</v>
      </c>
      <c r="G1831">
        <v>1</v>
      </c>
      <c r="H1831" s="6">
        <v>68258</v>
      </c>
      <c r="I1831" s="7">
        <v>45520</v>
      </c>
      <c r="J1831" s="7">
        <v>45520</v>
      </c>
      <c r="K1831">
        <v>15</v>
      </c>
      <c r="L1831" t="s">
        <v>40</v>
      </c>
      <c r="M1831" t="s">
        <v>9</v>
      </c>
      <c r="N1831" t="s">
        <v>41</v>
      </c>
      <c r="O1831" t="s">
        <v>42</v>
      </c>
      <c r="P1831" t="s">
        <v>43</v>
      </c>
      <c r="Q1831">
        <v>5</v>
      </c>
      <c r="R1831">
        <v>10</v>
      </c>
      <c r="S1831">
        <v>0</v>
      </c>
      <c r="U1831">
        <v>10239</v>
      </c>
      <c r="V1831">
        <v>3413</v>
      </c>
      <c r="W1831">
        <v>6826</v>
      </c>
      <c r="X1831">
        <v>0</v>
      </c>
      <c r="Y1831" t="s">
        <v>44</v>
      </c>
    </row>
    <row r="1832" spans="1:25" x14ac:dyDescent="0.25">
      <c r="A1832">
        <v>1831</v>
      </c>
      <c r="B1832">
        <v>60486</v>
      </c>
      <c r="C1832">
        <v>0</v>
      </c>
      <c r="D1832">
        <v>0</v>
      </c>
      <c r="E1832" t="s">
        <v>1190</v>
      </c>
      <c r="F1832" t="s">
        <v>1191</v>
      </c>
      <c r="G1832">
        <v>1</v>
      </c>
      <c r="H1832" s="6">
        <v>15497</v>
      </c>
      <c r="I1832" s="7">
        <v>45520</v>
      </c>
      <c r="J1832" s="7">
        <v>45520</v>
      </c>
      <c r="K1832">
        <v>15</v>
      </c>
      <c r="L1832" t="s">
        <v>40</v>
      </c>
      <c r="M1832" t="s">
        <v>9</v>
      </c>
      <c r="N1832" t="s">
        <v>41</v>
      </c>
      <c r="O1832" t="s">
        <v>42</v>
      </c>
      <c r="P1832" t="s">
        <v>43</v>
      </c>
      <c r="Q1832">
        <v>5</v>
      </c>
      <c r="R1832">
        <v>10</v>
      </c>
      <c r="S1832">
        <v>0</v>
      </c>
      <c r="U1832">
        <v>2325</v>
      </c>
      <c r="V1832">
        <v>775</v>
      </c>
      <c r="W1832">
        <v>1550</v>
      </c>
      <c r="X1832">
        <v>0</v>
      </c>
      <c r="Y1832" t="s">
        <v>44</v>
      </c>
    </row>
    <row r="1833" spans="1:25" x14ac:dyDescent="0.25">
      <c r="A1833">
        <v>1832</v>
      </c>
      <c r="B1833">
        <v>60487</v>
      </c>
      <c r="C1833">
        <v>0</v>
      </c>
      <c r="D1833">
        <v>0</v>
      </c>
      <c r="E1833" t="s">
        <v>1190</v>
      </c>
      <c r="F1833" t="s">
        <v>1191</v>
      </c>
      <c r="G1833">
        <v>1</v>
      </c>
      <c r="H1833" s="6">
        <v>77115</v>
      </c>
      <c r="I1833" s="7">
        <v>45520</v>
      </c>
      <c r="J1833" s="7">
        <v>45520</v>
      </c>
      <c r="K1833">
        <v>15</v>
      </c>
      <c r="L1833" t="s">
        <v>40</v>
      </c>
      <c r="M1833" t="s">
        <v>9</v>
      </c>
      <c r="N1833" t="s">
        <v>41</v>
      </c>
      <c r="O1833" t="s">
        <v>42</v>
      </c>
      <c r="P1833" t="s">
        <v>43</v>
      </c>
      <c r="Q1833">
        <v>5</v>
      </c>
      <c r="R1833">
        <v>10</v>
      </c>
      <c r="S1833">
        <v>0</v>
      </c>
      <c r="U1833">
        <v>11567</v>
      </c>
      <c r="V1833">
        <v>3856</v>
      </c>
      <c r="W1833">
        <v>7712</v>
      </c>
      <c r="X1833">
        <v>0</v>
      </c>
      <c r="Y1833" t="s">
        <v>44</v>
      </c>
    </row>
    <row r="1834" spans="1:25" x14ac:dyDescent="0.25">
      <c r="A1834">
        <v>1833</v>
      </c>
      <c r="B1834">
        <v>60488</v>
      </c>
      <c r="C1834">
        <v>0</v>
      </c>
      <c r="D1834">
        <v>0</v>
      </c>
      <c r="E1834" t="s">
        <v>1175</v>
      </c>
      <c r="F1834" t="s">
        <v>1176</v>
      </c>
      <c r="G1834">
        <v>1</v>
      </c>
      <c r="H1834" s="6">
        <v>98780</v>
      </c>
      <c r="I1834" s="7">
        <v>45520</v>
      </c>
      <c r="J1834" s="7">
        <v>45520</v>
      </c>
      <c r="K1834">
        <v>15</v>
      </c>
      <c r="L1834" t="s">
        <v>40</v>
      </c>
      <c r="M1834" t="s">
        <v>9</v>
      </c>
      <c r="N1834" t="s">
        <v>41</v>
      </c>
      <c r="O1834" t="s">
        <v>42</v>
      </c>
      <c r="P1834" t="s">
        <v>43</v>
      </c>
      <c r="Q1834">
        <v>5</v>
      </c>
      <c r="R1834">
        <v>10</v>
      </c>
      <c r="S1834">
        <v>0</v>
      </c>
      <c r="U1834">
        <v>14817</v>
      </c>
      <c r="V1834">
        <v>4939</v>
      </c>
      <c r="W1834">
        <v>9878</v>
      </c>
      <c r="X1834">
        <v>0</v>
      </c>
      <c r="Y1834" t="s">
        <v>44</v>
      </c>
    </row>
    <row r="1835" spans="1:25" x14ac:dyDescent="0.25">
      <c r="A1835">
        <v>1834</v>
      </c>
      <c r="B1835">
        <v>60489</v>
      </c>
      <c r="C1835">
        <v>0</v>
      </c>
      <c r="D1835">
        <v>0</v>
      </c>
      <c r="E1835" t="s">
        <v>1196</v>
      </c>
      <c r="F1835" t="s">
        <v>1197</v>
      </c>
      <c r="G1835">
        <v>1</v>
      </c>
      <c r="H1835" s="6">
        <v>5908817</v>
      </c>
      <c r="I1835" s="7">
        <v>45520</v>
      </c>
      <c r="J1835" s="7">
        <v>45520</v>
      </c>
      <c r="K1835">
        <v>15</v>
      </c>
      <c r="L1835" t="s">
        <v>40</v>
      </c>
      <c r="M1835" t="s">
        <v>9</v>
      </c>
      <c r="N1835" t="s">
        <v>41</v>
      </c>
      <c r="O1835" t="s">
        <v>42</v>
      </c>
      <c r="P1835" t="s">
        <v>43</v>
      </c>
      <c r="Q1835">
        <v>5</v>
      </c>
      <c r="R1835">
        <v>10</v>
      </c>
      <c r="S1835">
        <v>0</v>
      </c>
      <c r="U1835">
        <v>886323</v>
      </c>
      <c r="V1835">
        <v>295441</v>
      </c>
      <c r="W1835">
        <v>590882</v>
      </c>
      <c r="X1835">
        <v>0</v>
      </c>
      <c r="Y1835" t="s">
        <v>112</v>
      </c>
    </row>
    <row r="1836" spans="1:25" x14ac:dyDescent="0.25">
      <c r="A1836">
        <v>1835</v>
      </c>
      <c r="B1836">
        <v>60490</v>
      </c>
      <c r="C1836">
        <v>0</v>
      </c>
      <c r="D1836">
        <v>0</v>
      </c>
      <c r="E1836" t="s">
        <v>209</v>
      </c>
      <c r="F1836" t="s">
        <v>210</v>
      </c>
      <c r="G1836">
        <v>1</v>
      </c>
      <c r="H1836" s="6">
        <v>30000000</v>
      </c>
      <c r="I1836" s="7">
        <v>45520</v>
      </c>
      <c r="J1836" s="7">
        <v>45520</v>
      </c>
      <c r="K1836">
        <v>15</v>
      </c>
      <c r="L1836" t="s">
        <v>40</v>
      </c>
      <c r="M1836" t="s">
        <v>5</v>
      </c>
      <c r="N1836" t="s">
        <v>41</v>
      </c>
      <c r="O1836" t="s">
        <v>77</v>
      </c>
      <c r="P1836" t="s">
        <v>43</v>
      </c>
      <c r="Q1836">
        <v>6</v>
      </c>
      <c r="R1836">
        <v>9</v>
      </c>
      <c r="S1836">
        <v>0</v>
      </c>
      <c r="U1836">
        <v>4500000</v>
      </c>
      <c r="V1836">
        <v>1800000</v>
      </c>
      <c r="W1836">
        <v>2700000</v>
      </c>
      <c r="X1836">
        <v>0</v>
      </c>
      <c r="Y1836" t="s">
        <v>72</v>
      </c>
    </row>
    <row r="1837" spans="1:25" x14ac:dyDescent="0.25">
      <c r="A1837">
        <v>1836</v>
      </c>
      <c r="B1837">
        <v>60502</v>
      </c>
      <c r="C1837">
        <v>0</v>
      </c>
      <c r="D1837">
        <v>0</v>
      </c>
      <c r="E1837" t="s">
        <v>1626</v>
      </c>
      <c r="F1837" t="s">
        <v>1627</v>
      </c>
      <c r="G1837">
        <v>1</v>
      </c>
      <c r="H1837" s="6">
        <v>6000000</v>
      </c>
      <c r="I1837" s="7">
        <v>45520</v>
      </c>
      <c r="J1837" s="7">
        <v>45520</v>
      </c>
      <c r="K1837">
        <v>8</v>
      </c>
      <c r="L1837" t="s">
        <v>40</v>
      </c>
      <c r="M1837" t="s">
        <v>5</v>
      </c>
      <c r="N1837" t="s">
        <v>41</v>
      </c>
      <c r="O1837" t="s">
        <v>54</v>
      </c>
      <c r="P1837" t="s">
        <v>43</v>
      </c>
      <c r="Q1837">
        <v>8</v>
      </c>
      <c r="R1837">
        <v>0</v>
      </c>
      <c r="S1837">
        <v>0</v>
      </c>
      <c r="U1837">
        <v>480000</v>
      </c>
      <c r="V1837">
        <v>480000</v>
      </c>
      <c r="W1837">
        <v>0</v>
      </c>
      <c r="X1837">
        <v>0</v>
      </c>
      <c r="Y1837" t="s">
        <v>444</v>
      </c>
    </row>
    <row r="1838" spans="1:25" x14ac:dyDescent="0.25">
      <c r="A1838">
        <v>1837</v>
      </c>
      <c r="B1838">
        <v>60481</v>
      </c>
      <c r="C1838">
        <v>0</v>
      </c>
      <c r="D1838">
        <v>0</v>
      </c>
      <c r="E1838" t="s">
        <v>1644</v>
      </c>
      <c r="F1838" t="s">
        <v>1645</v>
      </c>
      <c r="G1838">
        <v>1</v>
      </c>
      <c r="H1838" s="6">
        <v>37740249</v>
      </c>
      <c r="I1838" s="7">
        <v>45520</v>
      </c>
      <c r="J1838" s="7">
        <v>45520</v>
      </c>
      <c r="K1838">
        <v>15</v>
      </c>
      <c r="L1838" t="s">
        <v>40</v>
      </c>
      <c r="M1838" t="s">
        <v>5</v>
      </c>
      <c r="N1838" t="s">
        <v>41</v>
      </c>
      <c r="O1838" t="s">
        <v>54</v>
      </c>
      <c r="P1838" t="s">
        <v>43</v>
      </c>
      <c r="Q1838">
        <v>4</v>
      </c>
      <c r="R1838">
        <v>11</v>
      </c>
      <c r="S1838">
        <v>0</v>
      </c>
      <c r="U1838">
        <v>5661037</v>
      </c>
      <c r="V1838">
        <v>1509610</v>
      </c>
      <c r="W1838">
        <v>4151427</v>
      </c>
      <c r="X1838">
        <v>0</v>
      </c>
      <c r="Y1838" t="s">
        <v>48</v>
      </c>
    </row>
    <row r="1839" spans="1:25" x14ac:dyDescent="0.25">
      <c r="A1839">
        <v>1838</v>
      </c>
      <c r="B1839">
        <v>60477</v>
      </c>
      <c r="C1839">
        <v>0</v>
      </c>
      <c r="D1839">
        <v>0</v>
      </c>
      <c r="E1839" t="s">
        <v>199</v>
      </c>
      <c r="F1839" t="s">
        <v>200</v>
      </c>
      <c r="G1839">
        <v>1</v>
      </c>
      <c r="H1839" s="6">
        <v>15913191</v>
      </c>
      <c r="I1839" s="7">
        <v>45520</v>
      </c>
      <c r="J1839" s="7">
        <v>45520</v>
      </c>
      <c r="K1839">
        <v>15</v>
      </c>
      <c r="L1839" t="s">
        <v>40</v>
      </c>
      <c r="M1839" t="s">
        <v>5</v>
      </c>
      <c r="N1839" t="s">
        <v>41</v>
      </c>
      <c r="O1839" t="s">
        <v>77</v>
      </c>
      <c r="P1839" t="s">
        <v>43</v>
      </c>
      <c r="Q1839">
        <v>6</v>
      </c>
      <c r="R1839">
        <v>9</v>
      </c>
      <c r="S1839">
        <v>0</v>
      </c>
      <c r="U1839">
        <v>2386979</v>
      </c>
      <c r="V1839">
        <v>954791</v>
      </c>
      <c r="W1839">
        <v>1432187</v>
      </c>
      <c r="X1839">
        <v>0</v>
      </c>
      <c r="Y1839" t="s">
        <v>94</v>
      </c>
    </row>
    <row r="1840" spans="1:25" x14ac:dyDescent="0.25">
      <c r="A1840">
        <v>1839</v>
      </c>
      <c r="B1840">
        <v>60478</v>
      </c>
      <c r="C1840">
        <v>0</v>
      </c>
      <c r="D1840">
        <v>0</v>
      </c>
      <c r="E1840" t="s">
        <v>834</v>
      </c>
      <c r="F1840" t="s">
        <v>835</v>
      </c>
      <c r="G1840">
        <v>1</v>
      </c>
      <c r="H1840" s="6">
        <v>3255290</v>
      </c>
      <c r="I1840" s="7">
        <v>45520</v>
      </c>
      <c r="J1840" s="7">
        <v>45520</v>
      </c>
      <c r="K1840">
        <v>15</v>
      </c>
      <c r="L1840" t="s">
        <v>40</v>
      </c>
      <c r="M1840" t="s">
        <v>5</v>
      </c>
      <c r="N1840" t="s">
        <v>41</v>
      </c>
      <c r="O1840" t="s">
        <v>57</v>
      </c>
      <c r="P1840" t="s">
        <v>43</v>
      </c>
      <c r="Q1840">
        <v>5</v>
      </c>
      <c r="R1840">
        <v>10</v>
      </c>
      <c r="S1840">
        <v>0</v>
      </c>
      <c r="U1840">
        <v>488294</v>
      </c>
      <c r="V1840">
        <v>162764</v>
      </c>
      <c r="W1840">
        <v>325529</v>
      </c>
      <c r="X1840">
        <v>0</v>
      </c>
      <c r="Y1840" t="s">
        <v>94</v>
      </c>
    </row>
    <row r="1841" spans="1:25" x14ac:dyDescent="0.25">
      <c r="A1841">
        <v>1840</v>
      </c>
      <c r="B1841">
        <v>60503</v>
      </c>
      <c r="C1841">
        <v>0</v>
      </c>
      <c r="D1841">
        <v>0</v>
      </c>
      <c r="E1841" t="s">
        <v>1648</v>
      </c>
      <c r="F1841" t="s">
        <v>1649</v>
      </c>
      <c r="G1841">
        <v>1</v>
      </c>
      <c r="H1841" s="6">
        <v>3655529</v>
      </c>
      <c r="I1841" s="7">
        <v>45520</v>
      </c>
      <c r="J1841" s="7">
        <v>45520</v>
      </c>
      <c r="K1841">
        <v>15</v>
      </c>
      <c r="L1841" t="s">
        <v>40</v>
      </c>
      <c r="M1841" t="s">
        <v>5</v>
      </c>
      <c r="N1841" t="s">
        <v>41</v>
      </c>
      <c r="O1841" t="s">
        <v>54</v>
      </c>
      <c r="P1841" t="s">
        <v>43</v>
      </c>
      <c r="Q1841">
        <v>4</v>
      </c>
      <c r="R1841">
        <v>11</v>
      </c>
      <c r="S1841">
        <v>0</v>
      </c>
      <c r="U1841">
        <v>548329</v>
      </c>
      <c r="V1841">
        <v>146221</v>
      </c>
      <c r="W1841">
        <v>402108</v>
      </c>
      <c r="X1841">
        <v>0</v>
      </c>
      <c r="Y1841" t="s">
        <v>109</v>
      </c>
    </row>
    <row r="1842" spans="1:25" x14ac:dyDescent="0.25">
      <c r="A1842">
        <v>1841</v>
      </c>
      <c r="B1842">
        <v>60491</v>
      </c>
      <c r="C1842">
        <v>0</v>
      </c>
      <c r="D1842">
        <v>0</v>
      </c>
      <c r="E1842" t="s">
        <v>1216</v>
      </c>
      <c r="F1842" t="s">
        <v>1217</v>
      </c>
      <c r="G1842">
        <v>1</v>
      </c>
      <c r="H1842" s="6">
        <v>1194450</v>
      </c>
      <c r="I1842" s="7">
        <v>45520</v>
      </c>
      <c r="J1842" s="7">
        <v>45520</v>
      </c>
      <c r="K1842">
        <v>15</v>
      </c>
      <c r="L1842" t="s">
        <v>40</v>
      </c>
      <c r="M1842" t="s">
        <v>9</v>
      </c>
      <c r="N1842" t="s">
        <v>41</v>
      </c>
      <c r="O1842" t="s">
        <v>42</v>
      </c>
      <c r="P1842" t="s">
        <v>43</v>
      </c>
      <c r="Q1842">
        <v>5</v>
      </c>
      <c r="R1842">
        <v>10</v>
      </c>
      <c r="S1842">
        <v>0</v>
      </c>
      <c r="U1842">
        <v>179168</v>
      </c>
      <c r="V1842">
        <v>59722</v>
      </c>
      <c r="W1842">
        <v>119445</v>
      </c>
      <c r="X1842">
        <v>0</v>
      </c>
      <c r="Y1842" t="s">
        <v>112</v>
      </c>
    </row>
    <row r="1843" spans="1:25" x14ac:dyDescent="0.25">
      <c r="A1843">
        <v>1842</v>
      </c>
      <c r="B1843">
        <v>60504</v>
      </c>
      <c r="C1843">
        <v>0</v>
      </c>
      <c r="D1843">
        <v>0</v>
      </c>
      <c r="E1843" t="s">
        <v>1784</v>
      </c>
      <c r="F1843" t="s">
        <v>1785</v>
      </c>
      <c r="G1843">
        <v>1</v>
      </c>
      <c r="H1843" s="6">
        <v>2000000</v>
      </c>
      <c r="I1843" s="7">
        <v>45520</v>
      </c>
      <c r="J1843" s="7">
        <v>45520</v>
      </c>
      <c r="K1843">
        <v>8</v>
      </c>
      <c r="L1843" t="s">
        <v>40</v>
      </c>
      <c r="M1843" t="s">
        <v>5</v>
      </c>
      <c r="N1843" t="s">
        <v>41</v>
      </c>
      <c r="O1843" t="s">
        <v>57</v>
      </c>
      <c r="P1843" t="s">
        <v>43</v>
      </c>
      <c r="Q1843">
        <v>8</v>
      </c>
      <c r="R1843">
        <v>0</v>
      </c>
      <c r="S1843">
        <v>0</v>
      </c>
      <c r="U1843">
        <v>160000</v>
      </c>
      <c r="V1843">
        <v>160000</v>
      </c>
      <c r="W1843">
        <v>0</v>
      </c>
      <c r="X1843">
        <v>0</v>
      </c>
      <c r="Y1843" t="s">
        <v>48</v>
      </c>
    </row>
    <row r="1844" spans="1:25" x14ac:dyDescent="0.25">
      <c r="A1844">
        <v>1843</v>
      </c>
      <c r="B1844">
        <v>60492</v>
      </c>
      <c r="C1844">
        <v>0</v>
      </c>
      <c r="D1844">
        <v>0</v>
      </c>
      <c r="E1844" t="s">
        <v>1272</v>
      </c>
      <c r="F1844" t="s">
        <v>1273</v>
      </c>
      <c r="G1844">
        <v>1</v>
      </c>
      <c r="H1844" s="6">
        <v>1095473</v>
      </c>
      <c r="I1844" s="7">
        <v>45520</v>
      </c>
      <c r="J1844" s="7">
        <v>45520</v>
      </c>
      <c r="K1844">
        <v>15</v>
      </c>
      <c r="L1844" t="s">
        <v>40</v>
      </c>
      <c r="M1844" t="s">
        <v>9</v>
      </c>
      <c r="N1844" t="s">
        <v>41</v>
      </c>
      <c r="O1844" t="s">
        <v>42</v>
      </c>
      <c r="P1844" t="s">
        <v>43</v>
      </c>
      <c r="Q1844">
        <v>5</v>
      </c>
      <c r="R1844">
        <v>10</v>
      </c>
      <c r="S1844">
        <v>0</v>
      </c>
      <c r="U1844">
        <v>164321</v>
      </c>
      <c r="V1844">
        <v>54774</v>
      </c>
      <c r="W1844">
        <v>109547</v>
      </c>
      <c r="X1844">
        <v>0</v>
      </c>
      <c r="Y1844" t="s">
        <v>44</v>
      </c>
    </row>
    <row r="1845" spans="1:25" x14ac:dyDescent="0.25">
      <c r="A1845">
        <v>1844</v>
      </c>
      <c r="B1845">
        <v>60494</v>
      </c>
      <c r="C1845">
        <v>0</v>
      </c>
      <c r="D1845">
        <v>0</v>
      </c>
      <c r="E1845" t="s">
        <v>1278</v>
      </c>
      <c r="F1845" t="s">
        <v>1279</v>
      </c>
      <c r="G1845">
        <v>1</v>
      </c>
      <c r="H1845" s="6">
        <v>378471</v>
      </c>
      <c r="I1845" s="7">
        <v>45520</v>
      </c>
      <c r="J1845" s="7">
        <v>45520</v>
      </c>
      <c r="K1845">
        <v>15</v>
      </c>
      <c r="L1845" t="s">
        <v>40</v>
      </c>
      <c r="M1845" t="s">
        <v>9</v>
      </c>
      <c r="N1845" t="s">
        <v>41</v>
      </c>
      <c r="O1845" t="s">
        <v>42</v>
      </c>
      <c r="P1845" t="s">
        <v>43</v>
      </c>
      <c r="Q1845">
        <v>5</v>
      </c>
      <c r="R1845">
        <v>10</v>
      </c>
      <c r="S1845">
        <v>0</v>
      </c>
      <c r="U1845">
        <v>56771</v>
      </c>
      <c r="V1845">
        <v>18924</v>
      </c>
      <c r="W1845">
        <v>37847</v>
      </c>
      <c r="X1845">
        <v>0</v>
      </c>
      <c r="Y1845" t="s">
        <v>44</v>
      </c>
    </row>
    <row r="1846" spans="1:25" x14ac:dyDescent="0.25">
      <c r="A1846">
        <v>1845</v>
      </c>
      <c r="B1846">
        <v>60495</v>
      </c>
      <c r="C1846">
        <v>0</v>
      </c>
      <c r="D1846">
        <v>0</v>
      </c>
      <c r="E1846" t="s">
        <v>1278</v>
      </c>
      <c r="F1846" t="s">
        <v>1279</v>
      </c>
      <c r="G1846">
        <v>1</v>
      </c>
      <c r="H1846" s="6">
        <v>299023</v>
      </c>
      <c r="I1846" s="7">
        <v>45520</v>
      </c>
      <c r="J1846" s="7">
        <v>45520</v>
      </c>
      <c r="K1846">
        <v>15</v>
      </c>
      <c r="L1846" t="s">
        <v>40</v>
      </c>
      <c r="M1846" t="s">
        <v>9</v>
      </c>
      <c r="N1846" t="s">
        <v>41</v>
      </c>
      <c r="O1846" t="s">
        <v>42</v>
      </c>
      <c r="P1846" t="s">
        <v>43</v>
      </c>
      <c r="Q1846">
        <v>5</v>
      </c>
      <c r="R1846">
        <v>10</v>
      </c>
      <c r="S1846">
        <v>0</v>
      </c>
      <c r="U1846">
        <v>44853</v>
      </c>
      <c r="V1846">
        <v>14951</v>
      </c>
      <c r="W1846">
        <v>29902</v>
      </c>
      <c r="X1846">
        <v>0</v>
      </c>
      <c r="Y1846" t="s">
        <v>44</v>
      </c>
    </row>
    <row r="1847" spans="1:25" x14ac:dyDescent="0.25">
      <c r="A1847">
        <v>1846</v>
      </c>
      <c r="B1847">
        <v>60496</v>
      </c>
      <c r="C1847">
        <v>0</v>
      </c>
      <c r="D1847">
        <v>0</v>
      </c>
      <c r="E1847" t="s">
        <v>1278</v>
      </c>
      <c r="F1847" t="s">
        <v>1279</v>
      </c>
      <c r="G1847">
        <v>1</v>
      </c>
      <c r="H1847" s="6">
        <v>394992</v>
      </c>
      <c r="I1847" s="7">
        <v>45520</v>
      </c>
      <c r="J1847" s="7">
        <v>45520</v>
      </c>
      <c r="K1847">
        <v>15</v>
      </c>
      <c r="L1847" t="s">
        <v>40</v>
      </c>
      <c r="M1847" t="s">
        <v>9</v>
      </c>
      <c r="N1847" t="s">
        <v>41</v>
      </c>
      <c r="O1847" t="s">
        <v>42</v>
      </c>
      <c r="P1847" t="s">
        <v>43</v>
      </c>
      <c r="Q1847">
        <v>5</v>
      </c>
      <c r="R1847">
        <v>10</v>
      </c>
      <c r="S1847">
        <v>0</v>
      </c>
      <c r="U1847">
        <v>59249</v>
      </c>
      <c r="V1847">
        <v>19750</v>
      </c>
      <c r="W1847">
        <v>39499</v>
      </c>
      <c r="X1847">
        <v>0</v>
      </c>
      <c r="Y1847" t="s">
        <v>44</v>
      </c>
    </row>
    <row r="1848" spans="1:25" x14ac:dyDescent="0.25">
      <c r="A1848">
        <v>1847</v>
      </c>
      <c r="B1848">
        <v>60493</v>
      </c>
      <c r="C1848">
        <v>0</v>
      </c>
      <c r="D1848">
        <v>0</v>
      </c>
      <c r="E1848" t="s">
        <v>1276</v>
      </c>
      <c r="F1848" t="s">
        <v>1277</v>
      </c>
      <c r="G1848">
        <v>1</v>
      </c>
      <c r="H1848" s="6">
        <v>3493351</v>
      </c>
      <c r="I1848" s="7">
        <v>45520</v>
      </c>
      <c r="J1848" s="7">
        <v>45520</v>
      </c>
      <c r="K1848">
        <v>15</v>
      </c>
      <c r="L1848" t="s">
        <v>40</v>
      </c>
      <c r="M1848" t="s">
        <v>9</v>
      </c>
      <c r="N1848" t="s">
        <v>41</v>
      </c>
      <c r="O1848" t="s">
        <v>42</v>
      </c>
      <c r="P1848" t="s">
        <v>43</v>
      </c>
      <c r="Q1848">
        <v>5</v>
      </c>
      <c r="R1848">
        <v>10</v>
      </c>
      <c r="S1848">
        <v>0</v>
      </c>
      <c r="U1848">
        <v>524003</v>
      </c>
      <c r="V1848">
        <v>174668</v>
      </c>
      <c r="W1848">
        <v>349335</v>
      </c>
      <c r="X1848">
        <v>0</v>
      </c>
      <c r="Y1848" t="s">
        <v>44</v>
      </c>
    </row>
    <row r="1849" spans="1:25" x14ac:dyDescent="0.25">
      <c r="A1849">
        <v>1848</v>
      </c>
      <c r="B1849">
        <v>60480</v>
      </c>
      <c r="C1849">
        <v>0</v>
      </c>
      <c r="D1849">
        <v>0</v>
      </c>
      <c r="E1849" t="s">
        <v>1654</v>
      </c>
      <c r="F1849" t="s">
        <v>1655</v>
      </c>
      <c r="G1849">
        <v>1</v>
      </c>
      <c r="H1849" s="6">
        <v>15059043</v>
      </c>
      <c r="I1849" s="7">
        <v>45520</v>
      </c>
      <c r="J1849" s="7">
        <v>45520</v>
      </c>
      <c r="K1849">
        <v>15</v>
      </c>
      <c r="L1849" t="s">
        <v>40</v>
      </c>
      <c r="M1849" t="s">
        <v>5</v>
      </c>
      <c r="N1849" t="s">
        <v>41</v>
      </c>
      <c r="O1849" t="s">
        <v>77</v>
      </c>
      <c r="P1849" t="s">
        <v>43</v>
      </c>
      <c r="Q1849">
        <v>8</v>
      </c>
      <c r="R1849">
        <v>7</v>
      </c>
      <c r="S1849">
        <v>0</v>
      </c>
      <c r="U1849">
        <v>2258856</v>
      </c>
      <c r="V1849">
        <v>1204723</v>
      </c>
      <c r="W1849">
        <v>1054133</v>
      </c>
      <c r="X1849">
        <v>0</v>
      </c>
      <c r="Y1849" t="s">
        <v>48</v>
      </c>
    </row>
    <row r="1850" spans="1:25" x14ac:dyDescent="0.25">
      <c r="A1850">
        <v>1849</v>
      </c>
      <c r="B1850">
        <v>60479</v>
      </c>
      <c r="C1850">
        <v>0</v>
      </c>
      <c r="D1850">
        <v>0</v>
      </c>
      <c r="E1850" t="s">
        <v>1125</v>
      </c>
      <c r="F1850" t="s">
        <v>1126</v>
      </c>
      <c r="G1850">
        <v>1</v>
      </c>
      <c r="H1850" s="6">
        <v>2150895</v>
      </c>
      <c r="I1850" s="7">
        <v>45520</v>
      </c>
      <c r="J1850" s="7">
        <v>45520</v>
      </c>
      <c r="K1850">
        <v>15</v>
      </c>
      <c r="L1850" t="s">
        <v>40</v>
      </c>
      <c r="M1850" t="s">
        <v>5</v>
      </c>
      <c r="N1850" t="s">
        <v>41</v>
      </c>
      <c r="O1850" t="s">
        <v>77</v>
      </c>
      <c r="P1850" t="s">
        <v>43</v>
      </c>
      <c r="Q1850">
        <v>8</v>
      </c>
      <c r="R1850">
        <v>7</v>
      </c>
      <c r="S1850">
        <v>0</v>
      </c>
      <c r="U1850">
        <v>322634</v>
      </c>
      <c r="V1850">
        <v>172072</v>
      </c>
      <c r="W1850">
        <v>150563</v>
      </c>
      <c r="X1850">
        <v>0</v>
      </c>
      <c r="Y1850" t="s">
        <v>48</v>
      </c>
    </row>
    <row r="1851" spans="1:25" x14ac:dyDescent="0.25">
      <c r="A1851">
        <v>1850</v>
      </c>
      <c r="B1851">
        <v>60497</v>
      </c>
      <c r="C1851">
        <v>0</v>
      </c>
      <c r="D1851">
        <v>0</v>
      </c>
      <c r="E1851" t="s">
        <v>1250</v>
      </c>
      <c r="F1851" t="s">
        <v>1251</v>
      </c>
      <c r="G1851">
        <v>1</v>
      </c>
      <c r="H1851" s="6">
        <v>2056280</v>
      </c>
      <c r="I1851" s="7">
        <v>45520</v>
      </c>
      <c r="J1851" s="7">
        <v>45520</v>
      </c>
      <c r="K1851">
        <v>15</v>
      </c>
      <c r="L1851" t="s">
        <v>40</v>
      </c>
      <c r="M1851" t="s">
        <v>9</v>
      </c>
      <c r="N1851" t="s">
        <v>41</v>
      </c>
      <c r="O1851" t="s">
        <v>42</v>
      </c>
      <c r="P1851" t="s">
        <v>43</v>
      </c>
      <c r="Q1851">
        <v>5</v>
      </c>
      <c r="R1851">
        <v>10</v>
      </c>
      <c r="S1851">
        <v>0</v>
      </c>
      <c r="U1851">
        <v>308442</v>
      </c>
      <c r="V1851">
        <v>102814</v>
      </c>
      <c r="W1851">
        <v>205628</v>
      </c>
      <c r="X1851">
        <v>0</v>
      </c>
      <c r="Y1851" t="s">
        <v>44</v>
      </c>
    </row>
    <row r="1852" spans="1:25" x14ac:dyDescent="0.25">
      <c r="A1852">
        <v>1851</v>
      </c>
      <c r="B1852">
        <v>60476</v>
      </c>
      <c r="C1852">
        <v>0</v>
      </c>
      <c r="D1852">
        <v>0</v>
      </c>
      <c r="E1852" t="s">
        <v>1070</v>
      </c>
      <c r="F1852" t="s">
        <v>1071</v>
      </c>
      <c r="G1852">
        <v>1</v>
      </c>
      <c r="H1852" s="6">
        <v>103469</v>
      </c>
      <c r="I1852" s="7">
        <v>45520</v>
      </c>
      <c r="J1852" s="7">
        <v>45520</v>
      </c>
      <c r="K1852">
        <v>7</v>
      </c>
      <c r="L1852" t="s">
        <v>40</v>
      </c>
      <c r="M1852" t="s">
        <v>9</v>
      </c>
      <c r="N1852" t="s">
        <v>41</v>
      </c>
      <c r="O1852" t="s">
        <v>42</v>
      </c>
      <c r="P1852" t="s">
        <v>43</v>
      </c>
      <c r="Q1852">
        <v>7</v>
      </c>
      <c r="R1852">
        <v>0</v>
      </c>
      <c r="S1852">
        <v>0</v>
      </c>
      <c r="U1852">
        <v>7243</v>
      </c>
      <c r="V1852">
        <v>7243</v>
      </c>
      <c r="W1852">
        <v>0</v>
      </c>
      <c r="X1852">
        <v>0</v>
      </c>
      <c r="Y1852" t="s">
        <v>109</v>
      </c>
    </row>
    <row r="1853" spans="1:25" x14ac:dyDescent="0.25">
      <c r="A1853">
        <v>1852</v>
      </c>
      <c r="B1853">
        <v>60499</v>
      </c>
      <c r="C1853">
        <v>0</v>
      </c>
      <c r="D1853">
        <v>0</v>
      </c>
      <c r="E1853" t="s">
        <v>1256</v>
      </c>
      <c r="F1853" t="s">
        <v>1257</v>
      </c>
      <c r="G1853">
        <v>1</v>
      </c>
      <c r="H1853" s="6">
        <v>1580480</v>
      </c>
      <c r="I1853" s="7">
        <v>45520</v>
      </c>
      <c r="J1853" s="7">
        <v>45520</v>
      </c>
      <c r="K1853">
        <v>15</v>
      </c>
      <c r="L1853" t="s">
        <v>40</v>
      </c>
      <c r="M1853" t="s">
        <v>9</v>
      </c>
      <c r="N1853" t="s">
        <v>41</v>
      </c>
      <c r="O1853" t="s">
        <v>42</v>
      </c>
      <c r="P1853" t="s">
        <v>43</v>
      </c>
      <c r="Q1853">
        <v>5</v>
      </c>
      <c r="R1853">
        <v>10</v>
      </c>
      <c r="S1853">
        <v>0</v>
      </c>
      <c r="U1853">
        <v>237072</v>
      </c>
      <c r="V1853">
        <v>79024</v>
      </c>
      <c r="W1853">
        <v>158048</v>
      </c>
      <c r="X1853">
        <v>0</v>
      </c>
      <c r="Y1853" t="s">
        <v>44</v>
      </c>
    </row>
    <row r="1854" spans="1:25" x14ac:dyDescent="0.25">
      <c r="A1854">
        <v>1853</v>
      </c>
      <c r="B1854">
        <v>60498</v>
      </c>
      <c r="C1854">
        <v>0</v>
      </c>
      <c r="D1854">
        <v>0</v>
      </c>
      <c r="E1854" t="s">
        <v>1254</v>
      </c>
      <c r="F1854" t="s">
        <v>1255</v>
      </c>
      <c r="G1854">
        <v>1</v>
      </c>
      <c r="H1854" s="6">
        <v>1247841</v>
      </c>
      <c r="I1854" s="7">
        <v>45520</v>
      </c>
      <c r="J1854" s="7">
        <v>45520</v>
      </c>
      <c r="K1854">
        <v>15</v>
      </c>
      <c r="L1854" t="s">
        <v>40</v>
      </c>
      <c r="M1854" t="s">
        <v>9</v>
      </c>
      <c r="N1854" t="s">
        <v>41</v>
      </c>
      <c r="O1854" t="s">
        <v>42</v>
      </c>
      <c r="P1854" t="s">
        <v>43</v>
      </c>
      <c r="Q1854">
        <v>5</v>
      </c>
      <c r="R1854">
        <v>10</v>
      </c>
      <c r="S1854">
        <v>0</v>
      </c>
      <c r="U1854">
        <v>187176</v>
      </c>
      <c r="V1854">
        <v>62392</v>
      </c>
      <c r="W1854">
        <v>124784</v>
      </c>
      <c r="X1854">
        <v>0</v>
      </c>
      <c r="Y1854" t="s">
        <v>44</v>
      </c>
    </row>
    <row r="1855" spans="1:25" x14ac:dyDescent="0.25">
      <c r="A1855">
        <v>1854</v>
      </c>
      <c r="B1855">
        <v>60501</v>
      </c>
      <c r="C1855">
        <v>0</v>
      </c>
      <c r="D1855">
        <v>0</v>
      </c>
      <c r="E1855" t="s">
        <v>1260</v>
      </c>
      <c r="F1855" t="s">
        <v>1261</v>
      </c>
      <c r="G1855">
        <v>1</v>
      </c>
      <c r="H1855" s="6">
        <v>1315010</v>
      </c>
      <c r="I1855" s="7">
        <v>45520</v>
      </c>
      <c r="J1855" s="7">
        <v>45520</v>
      </c>
      <c r="K1855">
        <v>15</v>
      </c>
      <c r="L1855" t="s">
        <v>40</v>
      </c>
      <c r="M1855" t="s">
        <v>9</v>
      </c>
      <c r="N1855" t="s">
        <v>41</v>
      </c>
      <c r="O1855" t="s">
        <v>42</v>
      </c>
      <c r="P1855" t="s">
        <v>43</v>
      </c>
      <c r="Q1855">
        <v>5</v>
      </c>
      <c r="R1855">
        <v>10</v>
      </c>
      <c r="S1855">
        <v>0</v>
      </c>
      <c r="U1855">
        <v>197252</v>
      </c>
      <c r="V1855">
        <v>65750</v>
      </c>
      <c r="W1855">
        <v>131501</v>
      </c>
      <c r="X1855">
        <v>0</v>
      </c>
      <c r="Y1855" t="s">
        <v>44</v>
      </c>
    </row>
    <row r="1856" spans="1:25" x14ac:dyDescent="0.25">
      <c r="A1856">
        <v>1855</v>
      </c>
      <c r="B1856">
        <v>60500</v>
      </c>
      <c r="C1856">
        <v>0</v>
      </c>
      <c r="D1856">
        <v>0</v>
      </c>
      <c r="E1856" t="s">
        <v>1258</v>
      </c>
      <c r="F1856" t="s">
        <v>1259</v>
      </c>
      <c r="G1856">
        <v>1</v>
      </c>
      <c r="H1856" s="6">
        <v>782253</v>
      </c>
      <c r="I1856" s="7">
        <v>45520</v>
      </c>
      <c r="J1856" s="7">
        <v>45520</v>
      </c>
      <c r="K1856">
        <v>15</v>
      </c>
      <c r="L1856" t="s">
        <v>40</v>
      </c>
      <c r="M1856" t="s">
        <v>9</v>
      </c>
      <c r="N1856" t="s">
        <v>41</v>
      </c>
      <c r="O1856" t="s">
        <v>42</v>
      </c>
      <c r="P1856" t="s">
        <v>43</v>
      </c>
      <c r="Q1856">
        <v>5</v>
      </c>
      <c r="R1856">
        <v>10</v>
      </c>
      <c r="S1856">
        <v>0</v>
      </c>
      <c r="U1856">
        <v>117338</v>
      </c>
      <c r="V1856">
        <v>39113</v>
      </c>
      <c r="W1856">
        <v>78225</v>
      </c>
      <c r="X1856">
        <v>0</v>
      </c>
      <c r="Y1856" t="s">
        <v>44</v>
      </c>
    </row>
    <row r="1857" spans="1:25" x14ac:dyDescent="0.25">
      <c r="A1857">
        <v>1856</v>
      </c>
      <c r="B1857">
        <v>60468</v>
      </c>
      <c r="C1857">
        <v>0</v>
      </c>
      <c r="D1857">
        <v>0</v>
      </c>
      <c r="E1857" t="s">
        <v>1786</v>
      </c>
      <c r="F1857" t="s">
        <v>1787</v>
      </c>
      <c r="G1857">
        <v>1</v>
      </c>
      <c r="H1857" s="6">
        <v>7000000</v>
      </c>
      <c r="I1857" s="7">
        <v>45518</v>
      </c>
      <c r="J1857" s="7">
        <v>45518</v>
      </c>
      <c r="K1857">
        <v>12</v>
      </c>
      <c r="L1857" t="s">
        <v>40</v>
      </c>
      <c r="M1857" t="s">
        <v>5</v>
      </c>
      <c r="N1857" t="s">
        <v>41</v>
      </c>
      <c r="O1857" t="s">
        <v>54</v>
      </c>
      <c r="P1857" t="s">
        <v>43</v>
      </c>
      <c r="Q1857">
        <v>2.7</v>
      </c>
      <c r="R1857">
        <v>9.3000000000000007</v>
      </c>
      <c r="S1857">
        <v>0</v>
      </c>
      <c r="U1857">
        <v>840000</v>
      </c>
      <c r="V1857">
        <v>189000</v>
      </c>
      <c r="W1857">
        <v>651000</v>
      </c>
      <c r="X1857">
        <v>0</v>
      </c>
      <c r="Y1857" t="s">
        <v>229</v>
      </c>
    </row>
    <row r="1858" spans="1:25" x14ac:dyDescent="0.25">
      <c r="A1858">
        <v>1857</v>
      </c>
      <c r="B1858">
        <v>60469</v>
      </c>
      <c r="C1858">
        <v>0</v>
      </c>
      <c r="D1858">
        <v>0</v>
      </c>
      <c r="E1858" t="s">
        <v>1786</v>
      </c>
      <c r="F1858" t="s">
        <v>1787</v>
      </c>
      <c r="G1858">
        <v>1</v>
      </c>
      <c r="H1858" s="6">
        <v>7000000</v>
      </c>
      <c r="I1858" s="7">
        <v>45518</v>
      </c>
      <c r="J1858" s="7">
        <v>45518</v>
      </c>
      <c r="K1858">
        <v>12</v>
      </c>
      <c r="L1858" t="s">
        <v>40</v>
      </c>
      <c r="M1858" t="s">
        <v>5</v>
      </c>
      <c r="N1858" t="s">
        <v>41</v>
      </c>
      <c r="O1858" t="s">
        <v>54</v>
      </c>
      <c r="P1858" t="s">
        <v>43</v>
      </c>
      <c r="Q1858">
        <v>2.7</v>
      </c>
      <c r="R1858">
        <v>9.3000000000000007</v>
      </c>
      <c r="S1858">
        <v>0</v>
      </c>
      <c r="U1858">
        <v>840000</v>
      </c>
      <c r="V1858">
        <v>189000</v>
      </c>
      <c r="W1858">
        <v>651000</v>
      </c>
      <c r="X1858">
        <v>0</v>
      </c>
      <c r="Y1858" t="s">
        <v>229</v>
      </c>
    </row>
    <row r="1859" spans="1:25" x14ac:dyDescent="0.25">
      <c r="A1859">
        <v>1858</v>
      </c>
      <c r="B1859">
        <v>60470</v>
      </c>
      <c r="C1859">
        <v>0</v>
      </c>
      <c r="D1859">
        <v>0</v>
      </c>
      <c r="E1859" t="s">
        <v>1786</v>
      </c>
      <c r="F1859" t="s">
        <v>1787</v>
      </c>
      <c r="G1859">
        <v>1</v>
      </c>
      <c r="H1859" s="6">
        <v>7000000</v>
      </c>
      <c r="I1859" s="7">
        <v>45518</v>
      </c>
      <c r="J1859" s="7">
        <v>45518</v>
      </c>
      <c r="K1859">
        <v>12</v>
      </c>
      <c r="L1859" t="s">
        <v>40</v>
      </c>
      <c r="M1859" t="s">
        <v>5</v>
      </c>
      <c r="N1859" t="s">
        <v>41</v>
      </c>
      <c r="O1859" t="s">
        <v>54</v>
      </c>
      <c r="P1859" t="s">
        <v>43</v>
      </c>
      <c r="Q1859">
        <v>2.7</v>
      </c>
      <c r="R1859">
        <v>9.3000000000000007</v>
      </c>
      <c r="S1859">
        <v>0</v>
      </c>
      <c r="U1859">
        <v>840000</v>
      </c>
      <c r="V1859">
        <v>189000</v>
      </c>
      <c r="W1859">
        <v>651000</v>
      </c>
      <c r="X1859">
        <v>0</v>
      </c>
      <c r="Y1859" t="s">
        <v>229</v>
      </c>
    </row>
    <row r="1860" spans="1:25" x14ac:dyDescent="0.25">
      <c r="A1860">
        <v>1859</v>
      </c>
      <c r="B1860">
        <v>60471</v>
      </c>
      <c r="C1860">
        <v>0</v>
      </c>
      <c r="D1860">
        <v>0</v>
      </c>
      <c r="E1860" t="s">
        <v>1786</v>
      </c>
      <c r="F1860" t="s">
        <v>1787</v>
      </c>
      <c r="G1860">
        <v>1</v>
      </c>
      <c r="H1860" s="6">
        <v>7000000</v>
      </c>
      <c r="I1860" s="7">
        <v>45518</v>
      </c>
      <c r="J1860" s="7">
        <v>45518</v>
      </c>
      <c r="K1860">
        <v>12</v>
      </c>
      <c r="L1860" t="s">
        <v>40</v>
      </c>
      <c r="M1860" t="s">
        <v>5</v>
      </c>
      <c r="N1860" t="s">
        <v>41</v>
      </c>
      <c r="O1860" t="s">
        <v>54</v>
      </c>
      <c r="P1860" t="s">
        <v>43</v>
      </c>
      <c r="Q1860">
        <v>2.7</v>
      </c>
      <c r="R1860">
        <v>9.3000000000000007</v>
      </c>
      <c r="S1860">
        <v>0</v>
      </c>
      <c r="U1860">
        <v>840000</v>
      </c>
      <c r="V1860">
        <v>189000</v>
      </c>
      <c r="W1860">
        <v>651000</v>
      </c>
      <c r="X1860">
        <v>0</v>
      </c>
      <c r="Y1860" t="s">
        <v>229</v>
      </c>
    </row>
    <row r="1861" spans="1:25" x14ac:dyDescent="0.25">
      <c r="A1861">
        <v>1860</v>
      </c>
      <c r="B1861">
        <v>60472</v>
      </c>
      <c r="C1861">
        <v>0</v>
      </c>
      <c r="D1861">
        <v>0</v>
      </c>
      <c r="E1861" t="s">
        <v>1786</v>
      </c>
      <c r="F1861" t="s">
        <v>1787</v>
      </c>
      <c r="G1861">
        <v>1</v>
      </c>
      <c r="H1861" s="6">
        <v>7000000</v>
      </c>
      <c r="I1861" s="7">
        <v>45518</v>
      </c>
      <c r="J1861" s="7">
        <v>45518</v>
      </c>
      <c r="K1861">
        <v>12</v>
      </c>
      <c r="L1861" t="s">
        <v>40</v>
      </c>
      <c r="M1861" t="s">
        <v>5</v>
      </c>
      <c r="N1861" t="s">
        <v>41</v>
      </c>
      <c r="O1861" t="s">
        <v>54</v>
      </c>
      <c r="P1861" t="s">
        <v>43</v>
      </c>
      <c r="Q1861">
        <v>2.7</v>
      </c>
      <c r="R1861">
        <v>9.3000000000000007</v>
      </c>
      <c r="S1861">
        <v>0</v>
      </c>
      <c r="U1861">
        <v>840000</v>
      </c>
      <c r="V1861">
        <v>189000</v>
      </c>
      <c r="W1861">
        <v>651000</v>
      </c>
      <c r="X1861">
        <v>0</v>
      </c>
      <c r="Y1861" t="s">
        <v>229</v>
      </c>
    </row>
    <row r="1862" spans="1:25" x14ac:dyDescent="0.25">
      <c r="A1862">
        <v>1861</v>
      </c>
      <c r="B1862">
        <v>60473</v>
      </c>
      <c r="C1862">
        <v>0</v>
      </c>
      <c r="D1862">
        <v>0</v>
      </c>
      <c r="E1862" t="s">
        <v>1786</v>
      </c>
      <c r="F1862" t="s">
        <v>1787</v>
      </c>
      <c r="G1862">
        <v>1</v>
      </c>
      <c r="H1862" s="6">
        <v>7000000</v>
      </c>
      <c r="I1862" s="7">
        <v>45518</v>
      </c>
      <c r="J1862" s="7">
        <v>45518</v>
      </c>
      <c r="K1862">
        <v>12</v>
      </c>
      <c r="L1862" t="s">
        <v>40</v>
      </c>
      <c r="M1862" t="s">
        <v>5</v>
      </c>
      <c r="N1862" t="s">
        <v>41</v>
      </c>
      <c r="O1862" t="s">
        <v>54</v>
      </c>
      <c r="P1862" t="s">
        <v>43</v>
      </c>
      <c r="Q1862">
        <v>2.7</v>
      </c>
      <c r="R1862">
        <v>9.3000000000000007</v>
      </c>
      <c r="S1862">
        <v>0</v>
      </c>
      <c r="U1862">
        <v>840000</v>
      </c>
      <c r="V1862">
        <v>189000</v>
      </c>
      <c r="W1862">
        <v>651000</v>
      </c>
      <c r="X1862">
        <v>0</v>
      </c>
      <c r="Y1862" t="s">
        <v>229</v>
      </c>
    </row>
    <row r="1863" spans="1:25" x14ac:dyDescent="0.25">
      <c r="A1863">
        <v>1862</v>
      </c>
      <c r="B1863">
        <v>60474</v>
      </c>
      <c r="C1863">
        <v>0</v>
      </c>
      <c r="D1863">
        <v>0</v>
      </c>
      <c r="E1863" t="s">
        <v>1786</v>
      </c>
      <c r="F1863" t="s">
        <v>1787</v>
      </c>
      <c r="G1863">
        <v>1</v>
      </c>
      <c r="H1863" s="6">
        <v>6000000</v>
      </c>
      <c r="I1863" s="7">
        <v>45518</v>
      </c>
      <c r="J1863" s="7">
        <v>45518</v>
      </c>
      <c r="K1863">
        <v>12</v>
      </c>
      <c r="L1863" t="s">
        <v>40</v>
      </c>
      <c r="M1863" t="s">
        <v>5</v>
      </c>
      <c r="N1863" t="s">
        <v>41</v>
      </c>
      <c r="O1863" t="s">
        <v>54</v>
      </c>
      <c r="P1863" t="s">
        <v>43</v>
      </c>
      <c r="Q1863">
        <v>2.7</v>
      </c>
      <c r="R1863">
        <v>9.3000000000000007</v>
      </c>
      <c r="S1863">
        <v>0</v>
      </c>
      <c r="U1863">
        <v>720000</v>
      </c>
      <c r="V1863">
        <v>162000</v>
      </c>
      <c r="W1863">
        <v>558000</v>
      </c>
      <c r="X1863">
        <v>0</v>
      </c>
      <c r="Y1863" t="s">
        <v>229</v>
      </c>
    </row>
    <row r="1864" spans="1:25" x14ac:dyDescent="0.25">
      <c r="A1864">
        <v>1863</v>
      </c>
      <c r="B1864">
        <v>60465</v>
      </c>
      <c r="C1864">
        <v>0</v>
      </c>
      <c r="D1864">
        <v>0</v>
      </c>
      <c r="E1864" t="s">
        <v>1788</v>
      </c>
      <c r="F1864" t="s">
        <v>1789</v>
      </c>
      <c r="G1864">
        <v>1</v>
      </c>
      <c r="H1864" s="6">
        <v>2000000</v>
      </c>
      <c r="I1864" s="7">
        <v>45518</v>
      </c>
      <c r="J1864" s="7">
        <v>45518</v>
      </c>
      <c r="K1864">
        <v>15</v>
      </c>
      <c r="L1864" t="s">
        <v>40</v>
      </c>
      <c r="M1864" t="s">
        <v>5</v>
      </c>
      <c r="N1864" t="s">
        <v>41</v>
      </c>
      <c r="O1864" t="s">
        <v>77</v>
      </c>
      <c r="P1864" t="s">
        <v>43</v>
      </c>
      <c r="Q1864">
        <v>7</v>
      </c>
      <c r="R1864">
        <v>8</v>
      </c>
      <c r="S1864">
        <v>0</v>
      </c>
      <c r="U1864">
        <v>300000</v>
      </c>
      <c r="V1864">
        <v>140000</v>
      </c>
      <c r="W1864">
        <v>160000</v>
      </c>
      <c r="X1864">
        <v>0</v>
      </c>
      <c r="Y1864" t="s">
        <v>48</v>
      </c>
    </row>
    <row r="1865" spans="1:25" x14ac:dyDescent="0.25">
      <c r="A1865">
        <v>1864</v>
      </c>
      <c r="B1865">
        <v>60467</v>
      </c>
      <c r="C1865">
        <v>0</v>
      </c>
      <c r="D1865">
        <v>0</v>
      </c>
      <c r="E1865" t="s">
        <v>1068</v>
      </c>
      <c r="F1865" t="s">
        <v>1069</v>
      </c>
      <c r="G1865">
        <v>1</v>
      </c>
      <c r="H1865" s="6">
        <v>45000000</v>
      </c>
      <c r="I1865" s="7">
        <v>45518</v>
      </c>
      <c r="J1865" s="7">
        <v>45518</v>
      </c>
      <c r="K1865">
        <v>4</v>
      </c>
      <c r="L1865" t="s">
        <v>40</v>
      </c>
      <c r="M1865" t="s">
        <v>5</v>
      </c>
      <c r="N1865" t="s">
        <v>41</v>
      </c>
      <c r="O1865" t="s">
        <v>77</v>
      </c>
      <c r="P1865" t="s">
        <v>43</v>
      </c>
      <c r="Q1865">
        <v>4</v>
      </c>
      <c r="R1865">
        <v>0</v>
      </c>
      <c r="S1865">
        <v>0</v>
      </c>
      <c r="U1865">
        <v>1800000</v>
      </c>
      <c r="V1865">
        <v>1800000</v>
      </c>
      <c r="W1865">
        <v>0</v>
      </c>
      <c r="X1865">
        <v>0</v>
      </c>
      <c r="Y1865" t="s">
        <v>48</v>
      </c>
    </row>
    <row r="1866" spans="1:25" x14ac:dyDescent="0.25">
      <c r="A1866">
        <v>1865</v>
      </c>
      <c r="B1866">
        <v>60464</v>
      </c>
      <c r="C1866">
        <v>0</v>
      </c>
      <c r="D1866">
        <v>0</v>
      </c>
      <c r="E1866" t="s">
        <v>1790</v>
      </c>
      <c r="F1866" t="s">
        <v>1791</v>
      </c>
      <c r="G1866">
        <v>1</v>
      </c>
      <c r="H1866" s="6">
        <v>6600000</v>
      </c>
      <c r="I1866" s="7">
        <v>45518</v>
      </c>
      <c r="J1866" s="7">
        <v>45518</v>
      </c>
      <c r="K1866">
        <v>12</v>
      </c>
      <c r="L1866" t="s">
        <v>40</v>
      </c>
      <c r="M1866" t="s">
        <v>5</v>
      </c>
      <c r="N1866" t="s">
        <v>41</v>
      </c>
      <c r="O1866" t="s">
        <v>54</v>
      </c>
      <c r="P1866" t="s">
        <v>43</v>
      </c>
      <c r="Q1866">
        <v>2.7</v>
      </c>
      <c r="R1866">
        <v>9.3000000000000007</v>
      </c>
      <c r="S1866">
        <v>0</v>
      </c>
      <c r="U1866">
        <v>792000</v>
      </c>
      <c r="V1866">
        <v>178200</v>
      </c>
      <c r="W1866">
        <v>613800</v>
      </c>
      <c r="X1866">
        <v>0</v>
      </c>
      <c r="Y1866" t="s">
        <v>229</v>
      </c>
    </row>
    <row r="1867" spans="1:25" x14ac:dyDescent="0.25">
      <c r="A1867">
        <v>1866</v>
      </c>
      <c r="B1867">
        <v>60466</v>
      </c>
      <c r="C1867">
        <v>0</v>
      </c>
      <c r="D1867">
        <v>0</v>
      </c>
      <c r="E1867" t="s">
        <v>1365</v>
      </c>
      <c r="F1867" t="s">
        <v>1366</v>
      </c>
      <c r="G1867">
        <v>1</v>
      </c>
      <c r="H1867" s="6">
        <v>35616642</v>
      </c>
      <c r="I1867" s="7">
        <v>45518</v>
      </c>
      <c r="J1867" s="7">
        <v>45518</v>
      </c>
      <c r="K1867">
        <v>15</v>
      </c>
      <c r="L1867" t="s">
        <v>40</v>
      </c>
      <c r="M1867" t="s">
        <v>9</v>
      </c>
      <c r="N1867" t="s">
        <v>41</v>
      </c>
      <c r="O1867" t="s">
        <v>42</v>
      </c>
      <c r="P1867" t="s">
        <v>43</v>
      </c>
      <c r="Q1867">
        <v>8</v>
      </c>
      <c r="R1867">
        <v>7</v>
      </c>
      <c r="S1867">
        <v>0</v>
      </c>
      <c r="U1867">
        <v>5342496</v>
      </c>
      <c r="V1867">
        <v>2849331</v>
      </c>
      <c r="W1867">
        <v>2493165</v>
      </c>
      <c r="X1867">
        <v>0</v>
      </c>
      <c r="Y1867" t="s">
        <v>67</v>
      </c>
    </row>
    <row r="1868" spans="1:25" x14ac:dyDescent="0.25">
      <c r="A1868">
        <v>1867</v>
      </c>
      <c r="B1868">
        <v>60463</v>
      </c>
      <c r="C1868">
        <v>0</v>
      </c>
      <c r="D1868">
        <v>0</v>
      </c>
      <c r="E1868" t="s">
        <v>378</v>
      </c>
      <c r="F1868" t="s">
        <v>379</v>
      </c>
      <c r="G1868">
        <v>1</v>
      </c>
      <c r="H1868" s="6">
        <v>60000000</v>
      </c>
      <c r="I1868" s="7">
        <v>45518</v>
      </c>
      <c r="J1868" s="7">
        <v>45518</v>
      </c>
      <c r="K1868">
        <v>15</v>
      </c>
      <c r="L1868" t="s">
        <v>40</v>
      </c>
      <c r="M1868" t="s">
        <v>5</v>
      </c>
      <c r="N1868" t="s">
        <v>41</v>
      </c>
      <c r="O1868" t="s">
        <v>77</v>
      </c>
      <c r="P1868" t="s">
        <v>43</v>
      </c>
      <c r="Q1868">
        <v>7</v>
      </c>
      <c r="R1868">
        <v>8</v>
      </c>
      <c r="S1868">
        <v>0</v>
      </c>
      <c r="U1868">
        <v>9000000</v>
      </c>
      <c r="V1868">
        <v>4200000</v>
      </c>
      <c r="W1868">
        <v>4800000</v>
      </c>
      <c r="X1868">
        <v>0</v>
      </c>
      <c r="Y1868" t="s">
        <v>48</v>
      </c>
    </row>
    <row r="1869" spans="1:25" x14ac:dyDescent="0.25">
      <c r="A1869">
        <v>1868</v>
      </c>
      <c r="B1869">
        <v>60536</v>
      </c>
      <c r="C1869">
        <v>0</v>
      </c>
      <c r="D1869">
        <v>0</v>
      </c>
      <c r="E1869" t="s">
        <v>279</v>
      </c>
      <c r="F1869" t="s">
        <v>280</v>
      </c>
      <c r="G1869">
        <v>1</v>
      </c>
      <c r="H1869" s="6">
        <v>21791536</v>
      </c>
      <c r="I1869" s="7">
        <v>45518</v>
      </c>
      <c r="J1869" s="7">
        <v>45518</v>
      </c>
      <c r="K1869" t="s">
        <v>80</v>
      </c>
      <c r="L1869" t="s">
        <v>40</v>
      </c>
      <c r="M1869" t="s">
        <v>5</v>
      </c>
      <c r="N1869" t="s">
        <v>41</v>
      </c>
      <c r="O1869" t="s">
        <v>57</v>
      </c>
      <c r="P1869" t="s">
        <v>43</v>
      </c>
      <c r="Q1869">
        <v>6.8</v>
      </c>
      <c r="R1869">
        <v>0</v>
      </c>
      <c r="S1869">
        <v>0</v>
      </c>
      <c r="U1869">
        <v>1481824</v>
      </c>
      <c r="V1869">
        <v>1481824</v>
      </c>
      <c r="W1869">
        <v>0</v>
      </c>
      <c r="X1869">
        <v>0</v>
      </c>
      <c r="Y1869" t="s">
        <v>81</v>
      </c>
    </row>
    <row r="1870" spans="1:25" x14ac:dyDescent="0.25">
      <c r="A1870">
        <v>1869</v>
      </c>
      <c r="B1870">
        <v>60531</v>
      </c>
      <c r="C1870">
        <v>0</v>
      </c>
      <c r="D1870">
        <v>0</v>
      </c>
      <c r="E1870" t="s">
        <v>168</v>
      </c>
      <c r="F1870" t="s">
        <v>169</v>
      </c>
      <c r="G1870">
        <v>1</v>
      </c>
      <c r="H1870" s="6">
        <v>540867</v>
      </c>
      <c r="I1870" s="7">
        <v>45518</v>
      </c>
      <c r="J1870" s="7">
        <v>45518</v>
      </c>
      <c r="K1870" t="s">
        <v>80</v>
      </c>
      <c r="L1870" t="s">
        <v>40</v>
      </c>
      <c r="M1870" t="s">
        <v>5</v>
      </c>
      <c r="N1870" t="s">
        <v>41</v>
      </c>
      <c r="O1870" t="s">
        <v>57</v>
      </c>
      <c r="P1870" t="s">
        <v>43</v>
      </c>
      <c r="Q1870">
        <v>6.8</v>
      </c>
      <c r="R1870">
        <v>0</v>
      </c>
      <c r="S1870">
        <v>0</v>
      </c>
      <c r="U1870">
        <v>36779</v>
      </c>
      <c r="V1870">
        <v>36779</v>
      </c>
      <c r="W1870">
        <v>0</v>
      </c>
      <c r="X1870">
        <v>0</v>
      </c>
      <c r="Y1870" t="s">
        <v>81</v>
      </c>
    </row>
    <row r="1871" spans="1:25" x14ac:dyDescent="0.25">
      <c r="A1871">
        <v>1870</v>
      </c>
      <c r="B1871">
        <v>60533</v>
      </c>
      <c r="C1871">
        <v>0</v>
      </c>
      <c r="D1871">
        <v>0</v>
      </c>
      <c r="E1871" t="s">
        <v>170</v>
      </c>
      <c r="F1871" t="s">
        <v>171</v>
      </c>
      <c r="G1871">
        <v>1</v>
      </c>
      <c r="H1871" s="6">
        <v>453534</v>
      </c>
      <c r="I1871" s="7">
        <v>45518</v>
      </c>
      <c r="J1871" s="7">
        <v>45518</v>
      </c>
      <c r="K1871" t="s">
        <v>80</v>
      </c>
      <c r="L1871" t="s">
        <v>40</v>
      </c>
      <c r="M1871" t="s">
        <v>5</v>
      </c>
      <c r="N1871" t="s">
        <v>41</v>
      </c>
      <c r="O1871" t="s">
        <v>57</v>
      </c>
      <c r="P1871" t="s">
        <v>43</v>
      </c>
      <c r="Q1871">
        <v>6.8</v>
      </c>
      <c r="R1871">
        <v>0</v>
      </c>
      <c r="S1871">
        <v>0</v>
      </c>
      <c r="U1871">
        <v>30840</v>
      </c>
      <c r="V1871">
        <v>30840</v>
      </c>
      <c r="W1871">
        <v>0</v>
      </c>
      <c r="X1871">
        <v>0</v>
      </c>
      <c r="Y1871" t="s">
        <v>81</v>
      </c>
    </row>
    <row r="1872" spans="1:25" x14ac:dyDescent="0.25">
      <c r="A1872">
        <v>1871</v>
      </c>
      <c r="B1872">
        <v>60532</v>
      </c>
      <c r="C1872">
        <v>0</v>
      </c>
      <c r="D1872">
        <v>0</v>
      </c>
      <c r="E1872" t="s">
        <v>172</v>
      </c>
      <c r="F1872" t="s">
        <v>173</v>
      </c>
      <c r="G1872">
        <v>1</v>
      </c>
      <c r="H1872" s="6">
        <v>708317</v>
      </c>
      <c r="I1872" s="7">
        <v>45518</v>
      </c>
      <c r="J1872" s="7">
        <v>45518</v>
      </c>
      <c r="K1872" t="s">
        <v>80</v>
      </c>
      <c r="L1872" t="s">
        <v>40</v>
      </c>
      <c r="M1872" t="s">
        <v>5</v>
      </c>
      <c r="N1872" t="s">
        <v>41</v>
      </c>
      <c r="O1872" t="s">
        <v>57</v>
      </c>
      <c r="P1872" t="s">
        <v>43</v>
      </c>
      <c r="Q1872">
        <v>6.8</v>
      </c>
      <c r="R1872">
        <v>0</v>
      </c>
      <c r="S1872">
        <v>0</v>
      </c>
      <c r="U1872">
        <v>48166</v>
      </c>
      <c r="V1872">
        <v>48166</v>
      </c>
      <c r="W1872">
        <v>0</v>
      </c>
      <c r="X1872">
        <v>0</v>
      </c>
      <c r="Y1872" t="s">
        <v>81</v>
      </c>
    </row>
    <row r="1873" spans="1:25" x14ac:dyDescent="0.25">
      <c r="A1873">
        <v>1872</v>
      </c>
      <c r="B1873">
        <v>60534</v>
      </c>
      <c r="C1873">
        <v>0</v>
      </c>
      <c r="D1873">
        <v>0</v>
      </c>
      <c r="E1873" t="s">
        <v>176</v>
      </c>
      <c r="F1873" t="s">
        <v>177</v>
      </c>
      <c r="G1873">
        <v>1</v>
      </c>
      <c r="H1873" s="6">
        <v>767700</v>
      </c>
      <c r="I1873" s="7">
        <v>45518</v>
      </c>
      <c r="J1873" s="7">
        <v>45518</v>
      </c>
      <c r="K1873" t="s">
        <v>80</v>
      </c>
      <c r="L1873" t="s">
        <v>40</v>
      </c>
      <c r="M1873" t="s">
        <v>5</v>
      </c>
      <c r="N1873" t="s">
        <v>41</v>
      </c>
      <c r="O1873" t="s">
        <v>57</v>
      </c>
      <c r="P1873" t="s">
        <v>43</v>
      </c>
      <c r="Q1873">
        <v>6.8</v>
      </c>
      <c r="R1873">
        <v>0</v>
      </c>
      <c r="S1873">
        <v>0</v>
      </c>
      <c r="U1873">
        <v>52204</v>
      </c>
      <c r="V1873">
        <v>52204</v>
      </c>
      <c r="W1873">
        <v>0</v>
      </c>
      <c r="X1873">
        <v>0</v>
      </c>
      <c r="Y1873" t="s">
        <v>81</v>
      </c>
    </row>
    <row r="1874" spans="1:25" x14ac:dyDescent="0.25">
      <c r="A1874">
        <v>1873</v>
      </c>
      <c r="B1874">
        <v>60535</v>
      </c>
      <c r="C1874">
        <v>0</v>
      </c>
      <c r="D1874">
        <v>0</v>
      </c>
      <c r="E1874" t="s">
        <v>191</v>
      </c>
      <c r="F1874" t="s">
        <v>192</v>
      </c>
      <c r="G1874">
        <v>1</v>
      </c>
      <c r="H1874" s="6">
        <v>560489</v>
      </c>
      <c r="I1874" s="7">
        <v>45518</v>
      </c>
      <c r="J1874" s="7">
        <v>45518</v>
      </c>
      <c r="K1874" t="s">
        <v>80</v>
      </c>
      <c r="L1874" t="s">
        <v>40</v>
      </c>
      <c r="M1874" t="s">
        <v>5</v>
      </c>
      <c r="N1874" t="s">
        <v>41</v>
      </c>
      <c r="O1874" t="s">
        <v>57</v>
      </c>
      <c r="P1874" t="s">
        <v>43</v>
      </c>
      <c r="Q1874">
        <v>6.8</v>
      </c>
      <c r="R1874">
        <v>0</v>
      </c>
      <c r="S1874">
        <v>0</v>
      </c>
      <c r="U1874">
        <v>38113</v>
      </c>
      <c r="V1874">
        <v>38113</v>
      </c>
      <c r="W1874">
        <v>0</v>
      </c>
      <c r="X1874">
        <v>0</v>
      </c>
      <c r="Y1874" t="s">
        <v>81</v>
      </c>
    </row>
    <row r="1875" spans="1:25" x14ac:dyDescent="0.25">
      <c r="A1875">
        <v>1874</v>
      </c>
      <c r="B1875">
        <v>60528</v>
      </c>
      <c r="C1875">
        <v>0</v>
      </c>
      <c r="D1875">
        <v>0</v>
      </c>
      <c r="E1875" t="s">
        <v>105</v>
      </c>
      <c r="F1875" t="s">
        <v>106</v>
      </c>
      <c r="G1875">
        <v>1</v>
      </c>
      <c r="H1875" s="6">
        <v>242073</v>
      </c>
      <c r="I1875" s="7">
        <v>45518</v>
      </c>
      <c r="J1875" s="7">
        <v>45518</v>
      </c>
      <c r="K1875" t="s">
        <v>80</v>
      </c>
      <c r="L1875" t="s">
        <v>40</v>
      </c>
      <c r="M1875" t="s">
        <v>5</v>
      </c>
      <c r="N1875" t="s">
        <v>41</v>
      </c>
      <c r="O1875" t="s">
        <v>57</v>
      </c>
      <c r="P1875" t="s">
        <v>43</v>
      </c>
      <c r="Q1875">
        <v>6.8</v>
      </c>
      <c r="R1875">
        <v>0</v>
      </c>
      <c r="S1875">
        <v>0</v>
      </c>
      <c r="U1875">
        <v>16461</v>
      </c>
      <c r="V1875">
        <v>16461</v>
      </c>
      <c r="W1875">
        <v>0</v>
      </c>
      <c r="X1875">
        <v>0</v>
      </c>
      <c r="Y1875" t="s">
        <v>81</v>
      </c>
    </row>
    <row r="1876" spans="1:25" x14ac:dyDescent="0.25">
      <c r="A1876">
        <v>1875</v>
      </c>
      <c r="B1876">
        <v>60530</v>
      </c>
      <c r="C1876">
        <v>0</v>
      </c>
      <c r="D1876">
        <v>0</v>
      </c>
      <c r="E1876" t="s">
        <v>78</v>
      </c>
      <c r="F1876" t="s">
        <v>79</v>
      </c>
      <c r="G1876">
        <v>1</v>
      </c>
      <c r="H1876" s="6">
        <v>634604</v>
      </c>
      <c r="I1876" s="7">
        <v>45518</v>
      </c>
      <c r="J1876" s="7">
        <v>45518</v>
      </c>
      <c r="K1876" t="s">
        <v>80</v>
      </c>
      <c r="L1876" t="s">
        <v>40</v>
      </c>
      <c r="M1876" t="s">
        <v>5</v>
      </c>
      <c r="N1876" t="s">
        <v>41</v>
      </c>
      <c r="O1876" t="s">
        <v>57</v>
      </c>
      <c r="P1876" t="s">
        <v>43</v>
      </c>
      <c r="Q1876">
        <v>6.8</v>
      </c>
      <c r="R1876">
        <v>0</v>
      </c>
      <c r="S1876">
        <v>0</v>
      </c>
      <c r="U1876">
        <v>43153</v>
      </c>
      <c r="V1876">
        <v>43153</v>
      </c>
      <c r="W1876">
        <v>0</v>
      </c>
      <c r="X1876">
        <v>0</v>
      </c>
      <c r="Y1876" t="s">
        <v>81</v>
      </c>
    </row>
    <row r="1877" spans="1:25" x14ac:dyDescent="0.25">
      <c r="A1877">
        <v>1876</v>
      </c>
      <c r="B1877">
        <v>60529</v>
      </c>
      <c r="C1877">
        <v>0</v>
      </c>
      <c r="D1877">
        <v>0</v>
      </c>
      <c r="E1877" t="s">
        <v>88</v>
      </c>
      <c r="F1877" t="s">
        <v>89</v>
      </c>
      <c r="G1877">
        <v>1</v>
      </c>
      <c r="H1877" s="6">
        <v>196626</v>
      </c>
      <c r="I1877" s="7">
        <v>45518</v>
      </c>
      <c r="J1877" s="7">
        <v>45518</v>
      </c>
      <c r="K1877" t="s">
        <v>80</v>
      </c>
      <c r="L1877" t="s">
        <v>40</v>
      </c>
      <c r="M1877" t="s">
        <v>5</v>
      </c>
      <c r="N1877" t="s">
        <v>41</v>
      </c>
      <c r="O1877" t="s">
        <v>57</v>
      </c>
      <c r="P1877" t="s">
        <v>43</v>
      </c>
      <c r="Q1877">
        <v>6.8</v>
      </c>
      <c r="R1877">
        <v>0</v>
      </c>
      <c r="S1877">
        <v>0</v>
      </c>
      <c r="U1877">
        <v>13371</v>
      </c>
      <c r="V1877">
        <v>13371</v>
      </c>
      <c r="W1877">
        <v>0</v>
      </c>
      <c r="X1877">
        <v>0</v>
      </c>
      <c r="Y1877" t="s">
        <v>81</v>
      </c>
    </row>
    <row r="1878" spans="1:25" x14ac:dyDescent="0.25">
      <c r="A1878">
        <v>1877</v>
      </c>
      <c r="B1878">
        <v>60475</v>
      </c>
      <c r="C1878">
        <v>0</v>
      </c>
      <c r="D1878">
        <v>0</v>
      </c>
      <c r="E1878" t="s">
        <v>1479</v>
      </c>
      <c r="F1878" t="s">
        <v>1480</v>
      </c>
      <c r="G1878">
        <v>1</v>
      </c>
      <c r="H1878" s="6">
        <v>3323087</v>
      </c>
      <c r="I1878" s="7">
        <v>45518</v>
      </c>
      <c r="J1878" s="7">
        <v>45518</v>
      </c>
      <c r="K1878" t="s">
        <v>1481</v>
      </c>
      <c r="L1878" t="s">
        <v>40</v>
      </c>
      <c r="M1878" t="s">
        <v>5</v>
      </c>
      <c r="N1878" t="s">
        <v>41</v>
      </c>
      <c r="O1878" t="s">
        <v>57</v>
      </c>
      <c r="P1878" t="s">
        <v>43</v>
      </c>
      <c r="Q1878">
        <v>1.5</v>
      </c>
      <c r="R1878">
        <v>0</v>
      </c>
      <c r="S1878">
        <v>0</v>
      </c>
      <c r="U1878">
        <v>49846</v>
      </c>
      <c r="V1878">
        <v>49846</v>
      </c>
      <c r="W1878">
        <v>0</v>
      </c>
      <c r="X1878">
        <v>0</v>
      </c>
      <c r="Y1878" t="s">
        <v>48</v>
      </c>
    </row>
    <row r="1879" spans="1:25" x14ac:dyDescent="0.25">
      <c r="A1879">
        <v>1878</v>
      </c>
      <c r="B1879">
        <v>60453</v>
      </c>
      <c r="C1879">
        <v>0</v>
      </c>
      <c r="D1879">
        <v>0</v>
      </c>
      <c r="E1879" t="s">
        <v>1113</v>
      </c>
      <c r="F1879" t="s">
        <v>1114</v>
      </c>
      <c r="G1879">
        <v>1</v>
      </c>
      <c r="H1879" s="6">
        <v>1501214</v>
      </c>
      <c r="I1879" s="7">
        <v>45517</v>
      </c>
      <c r="J1879" s="7">
        <v>45517</v>
      </c>
      <c r="K1879">
        <v>15</v>
      </c>
      <c r="L1879" t="s">
        <v>40</v>
      </c>
      <c r="M1879" t="s">
        <v>5</v>
      </c>
      <c r="N1879" t="s">
        <v>41</v>
      </c>
      <c r="O1879" t="s">
        <v>77</v>
      </c>
      <c r="P1879" t="s">
        <v>43</v>
      </c>
      <c r="Q1879">
        <v>8</v>
      </c>
      <c r="R1879">
        <v>7</v>
      </c>
      <c r="S1879">
        <v>0</v>
      </c>
      <c r="U1879">
        <v>225182</v>
      </c>
      <c r="V1879">
        <v>120097</v>
      </c>
      <c r="W1879">
        <v>105085</v>
      </c>
      <c r="X1879">
        <v>0</v>
      </c>
      <c r="Y1879" t="s">
        <v>250</v>
      </c>
    </row>
    <row r="1880" spans="1:25" x14ac:dyDescent="0.25">
      <c r="A1880">
        <v>1879</v>
      </c>
      <c r="B1880">
        <v>60454</v>
      </c>
      <c r="C1880">
        <v>0</v>
      </c>
      <c r="D1880">
        <v>0</v>
      </c>
      <c r="E1880" t="s">
        <v>1113</v>
      </c>
      <c r="F1880" t="s">
        <v>1114</v>
      </c>
      <c r="G1880">
        <v>1</v>
      </c>
      <c r="H1880" s="6">
        <v>5000000</v>
      </c>
      <c r="I1880" s="7">
        <v>45517</v>
      </c>
      <c r="J1880" s="7">
        <v>45517</v>
      </c>
      <c r="K1880">
        <v>15</v>
      </c>
      <c r="L1880" t="s">
        <v>40</v>
      </c>
      <c r="M1880" t="s">
        <v>5</v>
      </c>
      <c r="N1880" t="s">
        <v>41</v>
      </c>
      <c r="O1880" t="s">
        <v>77</v>
      </c>
      <c r="P1880" t="s">
        <v>43</v>
      </c>
      <c r="Q1880">
        <v>8</v>
      </c>
      <c r="R1880">
        <v>7</v>
      </c>
      <c r="S1880">
        <v>0</v>
      </c>
      <c r="U1880">
        <v>750000</v>
      </c>
      <c r="V1880">
        <v>400000</v>
      </c>
      <c r="W1880">
        <v>350000</v>
      </c>
      <c r="X1880">
        <v>0</v>
      </c>
      <c r="Y1880" t="s">
        <v>250</v>
      </c>
    </row>
    <row r="1881" spans="1:25" x14ac:dyDescent="0.25">
      <c r="A1881">
        <v>1880</v>
      </c>
      <c r="B1881">
        <v>60456</v>
      </c>
      <c r="C1881">
        <v>0</v>
      </c>
      <c r="D1881">
        <v>0</v>
      </c>
      <c r="E1881" t="s">
        <v>327</v>
      </c>
      <c r="F1881" t="s">
        <v>328</v>
      </c>
      <c r="G1881">
        <v>1</v>
      </c>
      <c r="H1881" s="6">
        <v>135551</v>
      </c>
      <c r="I1881" s="7">
        <v>45517</v>
      </c>
      <c r="J1881" s="7">
        <v>45517</v>
      </c>
      <c r="K1881">
        <v>15</v>
      </c>
      <c r="L1881" t="s">
        <v>40</v>
      </c>
      <c r="M1881" t="s">
        <v>5</v>
      </c>
      <c r="N1881" t="s">
        <v>41</v>
      </c>
      <c r="O1881" t="s">
        <v>47</v>
      </c>
      <c r="P1881" t="s">
        <v>43</v>
      </c>
      <c r="Q1881">
        <v>6</v>
      </c>
      <c r="R1881">
        <v>9</v>
      </c>
      <c r="S1881">
        <v>0</v>
      </c>
      <c r="U1881">
        <v>20333</v>
      </c>
      <c r="V1881">
        <v>8133</v>
      </c>
      <c r="W1881">
        <v>12200</v>
      </c>
      <c r="X1881">
        <v>0</v>
      </c>
      <c r="Y1881" t="s">
        <v>72</v>
      </c>
    </row>
    <row r="1882" spans="1:25" x14ac:dyDescent="0.25">
      <c r="A1882">
        <v>1881</v>
      </c>
      <c r="B1882">
        <v>60455</v>
      </c>
      <c r="C1882">
        <v>0</v>
      </c>
      <c r="D1882">
        <v>0</v>
      </c>
      <c r="E1882" t="s">
        <v>329</v>
      </c>
      <c r="F1882" t="s">
        <v>330</v>
      </c>
      <c r="G1882">
        <v>1</v>
      </c>
      <c r="H1882" s="6">
        <v>68721</v>
      </c>
      <c r="I1882" s="7">
        <v>45517</v>
      </c>
      <c r="J1882" s="7">
        <v>45517</v>
      </c>
      <c r="K1882">
        <v>15</v>
      </c>
      <c r="L1882" t="s">
        <v>40</v>
      </c>
      <c r="M1882" t="s">
        <v>5</v>
      </c>
      <c r="N1882" t="s">
        <v>41</v>
      </c>
      <c r="O1882" t="s">
        <v>47</v>
      </c>
      <c r="P1882" t="s">
        <v>43</v>
      </c>
      <c r="Q1882">
        <v>6</v>
      </c>
      <c r="R1882">
        <v>9</v>
      </c>
      <c r="S1882">
        <v>0</v>
      </c>
      <c r="U1882">
        <v>10308</v>
      </c>
      <c r="V1882">
        <v>4123</v>
      </c>
      <c r="W1882">
        <v>6185</v>
      </c>
      <c r="X1882">
        <v>0</v>
      </c>
      <c r="Y1882" t="s">
        <v>48</v>
      </c>
    </row>
    <row r="1883" spans="1:25" x14ac:dyDescent="0.25">
      <c r="A1883">
        <v>1882</v>
      </c>
      <c r="B1883">
        <v>60264</v>
      </c>
      <c r="C1883">
        <v>0</v>
      </c>
      <c r="D1883">
        <v>0</v>
      </c>
      <c r="E1883" t="s">
        <v>1739</v>
      </c>
      <c r="F1883" t="s">
        <v>1740</v>
      </c>
      <c r="G1883">
        <v>2</v>
      </c>
      <c r="H1883" s="6">
        <v>75000000</v>
      </c>
      <c r="I1883" s="7">
        <v>45517</v>
      </c>
      <c r="J1883" s="7">
        <v>45517</v>
      </c>
      <c r="K1883">
        <v>15</v>
      </c>
      <c r="L1883" t="s">
        <v>40</v>
      </c>
      <c r="M1883" t="s">
        <v>5</v>
      </c>
      <c r="N1883" t="s">
        <v>41</v>
      </c>
      <c r="O1883" t="s">
        <v>54</v>
      </c>
      <c r="P1883" t="s">
        <v>43</v>
      </c>
      <c r="Q1883">
        <v>4.5</v>
      </c>
      <c r="R1883">
        <v>10.5</v>
      </c>
      <c r="S1883">
        <v>0</v>
      </c>
      <c r="U1883">
        <v>11250000</v>
      </c>
      <c r="V1883">
        <v>3375000</v>
      </c>
      <c r="W1883">
        <v>7875000</v>
      </c>
      <c r="X1883">
        <v>0</v>
      </c>
      <c r="Y1883" t="s">
        <v>48</v>
      </c>
    </row>
    <row r="1884" spans="1:25" x14ac:dyDescent="0.25">
      <c r="A1884">
        <v>1883</v>
      </c>
      <c r="B1884">
        <v>60460</v>
      </c>
      <c r="C1884">
        <v>0</v>
      </c>
      <c r="D1884">
        <v>0</v>
      </c>
      <c r="E1884" t="s">
        <v>362</v>
      </c>
      <c r="F1884" t="s">
        <v>363</v>
      </c>
      <c r="G1884">
        <v>1</v>
      </c>
      <c r="H1884" s="6">
        <v>551157</v>
      </c>
      <c r="I1884" s="7">
        <v>45517</v>
      </c>
      <c r="J1884" s="7">
        <v>45517</v>
      </c>
      <c r="K1884">
        <v>15</v>
      </c>
      <c r="L1884" t="s">
        <v>40</v>
      </c>
      <c r="M1884" t="s">
        <v>5</v>
      </c>
      <c r="N1884" t="s">
        <v>41</v>
      </c>
      <c r="O1884" t="s">
        <v>47</v>
      </c>
      <c r="P1884" t="s">
        <v>43</v>
      </c>
      <c r="Q1884">
        <v>6</v>
      </c>
      <c r="R1884">
        <v>9</v>
      </c>
      <c r="S1884">
        <v>0</v>
      </c>
      <c r="U1884">
        <v>82674</v>
      </c>
      <c r="V1884">
        <v>33069</v>
      </c>
      <c r="W1884">
        <v>49604</v>
      </c>
      <c r="X1884">
        <v>0</v>
      </c>
      <c r="Y1884" t="s">
        <v>72</v>
      </c>
    </row>
    <row r="1885" spans="1:25" x14ac:dyDescent="0.25">
      <c r="A1885">
        <v>1884</v>
      </c>
      <c r="B1885">
        <v>60461</v>
      </c>
      <c r="C1885">
        <v>0</v>
      </c>
      <c r="D1885">
        <v>0</v>
      </c>
      <c r="E1885" t="s">
        <v>331</v>
      </c>
      <c r="F1885" t="s">
        <v>332</v>
      </c>
      <c r="G1885">
        <v>1</v>
      </c>
      <c r="H1885" s="6">
        <v>176305</v>
      </c>
      <c r="I1885" s="7">
        <v>45517</v>
      </c>
      <c r="J1885" s="7">
        <v>45517</v>
      </c>
      <c r="K1885">
        <v>15</v>
      </c>
      <c r="L1885" t="s">
        <v>40</v>
      </c>
      <c r="M1885" t="s">
        <v>5</v>
      </c>
      <c r="N1885" t="s">
        <v>41</v>
      </c>
      <c r="O1885" t="s">
        <v>47</v>
      </c>
      <c r="P1885" t="s">
        <v>43</v>
      </c>
      <c r="Q1885">
        <v>6</v>
      </c>
      <c r="R1885">
        <v>9</v>
      </c>
      <c r="S1885">
        <v>0</v>
      </c>
      <c r="U1885">
        <v>26446</v>
      </c>
      <c r="V1885">
        <v>10578</v>
      </c>
      <c r="W1885">
        <v>15867</v>
      </c>
      <c r="X1885">
        <v>0</v>
      </c>
      <c r="Y1885" t="s">
        <v>48</v>
      </c>
    </row>
    <row r="1886" spans="1:25" x14ac:dyDescent="0.25">
      <c r="A1886">
        <v>1885</v>
      </c>
      <c r="B1886">
        <v>60451</v>
      </c>
      <c r="C1886">
        <v>0</v>
      </c>
      <c r="D1886">
        <v>0</v>
      </c>
      <c r="E1886" t="s">
        <v>1240</v>
      </c>
      <c r="F1886" t="s">
        <v>1241</v>
      </c>
      <c r="G1886">
        <v>1</v>
      </c>
      <c r="H1886" s="6">
        <v>6330061</v>
      </c>
      <c r="I1886" s="7">
        <v>45517</v>
      </c>
      <c r="J1886" s="7">
        <v>45517</v>
      </c>
      <c r="K1886">
        <v>7</v>
      </c>
      <c r="L1886" t="s">
        <v>40</v>
      </c>
      <c r="M1886" t="s">
        <v>1</v>
      </c>
      <c r="N1886" t="s">
        <v>41</v>
      </c>
      <c r="O1886" t="s">
        <v>87</v>
      </c>
      <c r="P1886" t="s">
        <v>43</v>
      </c>
      <c r="Q1886">
        <v>7</v>
      </c>
      <c r="R1886">
        <v>0</v>
      </c>
      <c r="S1886">
        <v>0</v>
      </c>
      <c r="U1886">
        <v>443104</v>
      </c>
      <c r="V1886">
        <v>443104</v>
      </c>
      <c r="W1886">
        <v>0</v>
      </c>
      <c r="X1886">
        <v>0</v>
      </c>
      <c r="Y1886" t="s">
        <v>390</v>
      </c>
    </row>
    <row r="1887" spans="1:25" x14ac:dyDescent="0.25">
      <c r="A1887">
        <v>1886</v>
      </c>
      <c r="B1887">
        <v>60452</v>
      </c>
      <c r="C1887">
        <v>0</v>
      </c>
      <c r="D1887">
        <v>0</v>
      </c>
      <c r="E1887" t="s">
        <v>1125</v>
      </c>
      <c r="F1887" t="s">
        <v>1126</v>
      </c>
      <c r="G1887">
        <v>1</v>
      </c>
      <c r="H1887" s="6">
        <v>2150895</v>
      </c>
      <c r="I1887" s="7">
        <v>45517</v>
      </c>
      <c r="J1887" s="7">
        <v>45517</v>
      </c>
      <c r="K1887">
        <v>15</v>
      </c>
      <c r="L1887" t="s">
        <v>40</v>
      </c>
      <c r="M1887" t="s">
        <v>5</v>
      </c>
      <c r="N1887" t="s">
        <v>41</v>
      </c>
      <c r="O1887" t="s">
        <v>77</v>
      </c>
      <c r="P1887" t="s">
        <v>43</v>
      </c>
      <c r="Q1887">
        <v>8</v>
      </c>
      <c r="R1887">
        <v>7</v>
      </c>
      <c r="S1887">
        <v>0</v>
      </c>
      <c r="U1887">
        <v>322634</v>
      </c>
      <c r="V1887">
        <v>172072</v>
      </c>
      <c r="W1887">
        <v>150563</v>
      </c>
      <c r="X1887">
        <v>0</v>
      </c>
      <c r="Y1887" t="s">
        <v>48</v>
      </c>
    </row>
    <row r="1888" spans="1:25" x14ac:dyDescent="0.25">
      <c r="A1888">
        <v>1887</v>
      </c>
      <c r="B1888">
        <v>60457</v>
      </c>
      <c r="C1888">
        <v>0</v>
      </c>
      <c r="D1888">
        <v>0</v>
      </c>
      <c r="E1888" t="s">
        <v>401</v>
      </c>
      <c r="F1888" t="s">
        <v>402</v>
      </c>
      <c r="G1888">
        <v>1</v>
      </c>
      <c r="H1888" s="6">
        <v>1289539</v>
      </c>
      <c r="I1888" s="7">
        <v>45517</v>
      </c>
      <c r="J1888" s="7">
        <v>45517</v>
      </c>
      <c r="K1888">
        <v>15</v>
      </c>
      <c r="L1888" t="s">
        <v>40</v>
      </c>
      <c r="M1888" t="s">
        <v>5</v>
      </c>
      <c r="N1888" t="s">
        <v>41</v>
      </c>
      <c r="O1888" t="s">
        <v>47</v>
      </c>
      <c r="P1888" t="s">
        <v>43</v>
      </c>
      <c r="Q1888">
        <v>6</v>
      </c>
      <c r="R1888">
        <v>9</v>
      </c>
      <c r="S1888">
        <v>0</v>
      </c>
      <c r="U1888">
        <v>193431</v>
      </c>
      <c r="V1888">
        <v>77372</v>
      </c>
      <c r="W1888">
        <v>116059</v>
      </c>
      <c r="X1888">
        <v>0</v>
      </c>
      <c r="Y1888" t="s">
        <v>48</v>
      </c>
    </row>
    <row r="1889" spans="1:25" x14ac:dyDescent="0.25">
      <c r="A1889">
        <v>1888</v>
      </c>
      <c r="B1889">
        <v>60458</v>
      </c>
      <c r="C1889">
        <v>0</v>
      </c>
      <c r="D1889">
        <v>0</v>
      </c>
      <c r="E1889" t="s">
        <v>403</v>
      </c>
      <c r="F1889" t="s">
        <v>404</v>
      </c>
      <c r="G1889">
        <v>1</v>
      </c>
      <c r="H1889" s="6">
        <v>554640</v>
      </c>
      <c r="I1889" s="7">
        <v>45517</v>
      </c>
      <c r="J1889" s="7">
        <v>45517</v>
      </c>
      <c r="K1889">
        <v>15</v>
      </c>
      <c r="L1889" t="s">
        <v>40</v>
      </c>
      <c r="M1889" t="s">
        <v>5</v>
      </c>
      <c r="N1889" t="s">
        <v>41</v>
      </c>
      <c r="O1889" t="s">
        <v>47</v>
      </c>
      <c r="P1889" t="s">
        <v>43</v>
      </c>
      <c r="Q1889">
        <v>6</v>
      </c>
      <c r="R1889">
        <v>9</v>
      </c>
      <c r="S1889">
        <v>0</v>
      </c>
      <c r="U1889">
        <v>83196</v>
      </c>
      <c r="V1889">
        <v>33278</v>
      </c>
      <c r="W1889">
        <v>49918</v>
      </c>
      <c r="X1889">
        <v>0</v>
      </c>
      <c r="Y1889" t="s">
        <v>72</v>
      </c>
    </row>
    <row r="1890" spans="1:25" x14ac:dyDescent="0.25">
      <c r="A1890">
        <v>1889</v>
      </c>
      <c r="B1890">
        <v>60459</v>
      </c>
      <c r="C1890">
        <v>0</v>
      </c>
      <c r="D1890">
        <v>0</v>
      </c>
      <c r="E1890" t="s">
        <v>403</v>
      </c>
      <c r="F1890" t="s">
        <v>404</v>
      </c>
      <c r="G1890">
        <v>1</v>
      </c>
      <c r="H1890" s="6">
        <v>1079527</v>
      </c>
      <c r="I1890" s="7">
        <v>45517</v>
      </c>
      <c r="J1890" s="7">
        <v>45517</v>
      </c>
      <c r="K1890">
        <v>15</v>
      </c>
      <c r="L1890" t="s">
        <v>40</v>
      </c>
      <c r="M1890" t="s">
        <v>5</v>
      </c>
      <c r="N1890" t="s">
        <v>41</v>
      </c>
      <c r="O1890" t="s">
        <v>47</v>
      </c>
      <c r="P1890" t="s">
        <v>43</v>
      </c>
      <c r="Q1890">
        <v>6</v>
      </c>
      <c r="R1890">
        <v>9</v>
      </c>
      <c r="S1890">
        <v>0</v>
      </c>
      <c r="U1890">
        <v>161929</v>
      </c>
      <c r="V1890">
        <v>64772</v>
      </c>
      <c r="W1890">
        <v>97157</v>
      </c>
      <c r="X1890">
        <v>0</v>
      </c>
      <c r="Y1890" t="s">
        <v>72</v>
      </c>
    </row>
    <row r="1891" spans="1:25" x14ac:dyDescent="0.25">
      <c r="A1891">
        <v>1890</v>
      </c>
      <c r="B1891">
        <v>60439</v>
      </c>
      <c r="C1891">
        <v>0</v>
      </c>
      <c r="D1891">
        <v>0</v>
      </c>
      <c r="E1891" t="s">
        <v>1355</v>
      </c>
      <c r="F1891" t="s">
        <v>1356</v>
      </c>
      <c r="G1891">
        <v>1</v>
      </c>
      <c r="H1891" s="6">
        <v>3707856</v>
      </c>
      <c r="I1891" s="7">
        <v>45516</v>
      </c>
      <c r="J1891" s="7">
        <v>45516</v>
      </c>
      <c r="K1891">
        <v>15</v>
      </c>
      <c r="L1891" t="s">
        <v>40</v>
      </c>
      <c r="M1891" t="s">
        <v>5</v>
      </c>
      <c r="N1891" t="s">
        <v>41</v>
      </c>
      <c r="O1891" t="s">
        <v>57</v>
      </c>
      <c r="P1891" t="s">
        <v>43</v>
      </c>
      <c r="Q1891">
        <v>8</v>
      </c>
      <c r="R1891">
        <v>7</v>
      </c>
      <c r="S1891">
        <v>0</v>
      </c>
      <c r="U1891">
        <v>556178</v>
      </c>
      <c r="V1891">
        <v>296628</v>
      </c>
      <c r="W1891">
        <v>259550</v>
      </c>
      <c r="X1891">
        <v>0</v>
      </c>
      <c r="Y1891" t="s">
        <v>48</v>
      </c>
    </row>
    <row r="1892" spans="1:25" x14ac:dyDescent="0.25">
      <c r="A1892">
        <v>1891</v>
      </c>
      <c r="B1892">
        <v>60444</v>
      </c>
      <c r="C1892">
        <v>0</v>
      </c>
      <c r="D1892">
        <v>0</v>
      </c>
      <c r="E1892" t="s">
        <v>1137</v>
      </c>
      <c r="F1892" t="s">
        <v>1138</v>
      </c>
      <c r="G1892">
        <v>1</v>
      </c>
      <c r="H1892" s="6">
        <v>20601282</v>
      </c>
      <c r="I1892" s="7">
        <v>45516</v>
      </c>
      <c r="J1892" s="7">
        <v>45516</v>
      </c>
      <c r="K1892">
        <v>15</v>
      </c>
      <c r="L1892" t="s">
        <v>40</v>
      </c>
      <c r="M1892" t="s">
        <v>5</v>
      </c>
      <c r="N1892" t="s">
        <v>41</v>
      </c>
      <c r="O1892" t="s">
        <v>54</v>
      </c>
      <c r="P1892" t="s">
        <v>43</v>
      </c>
      <c r="Q1892">
        <v>10</v>
      </c>
      <c r="R1892">
        <v>5</v>
      </c>
      <c r="S1892">
        <v>0</v>
      </c>
      <c r="U1892">
        <v>3090192</v>
      </c>
      <c r="V1892">
        <v>2060128</v>
      </c>
      <c r="W1892">
        <v>1030064</v>
      </c>
      <c r="X1892">
        <v>0</v>
      </c>
      <c r="Y1892" t="s">
        <v>48</v>
      </c>
    </row>
    <row r="1893" spans="1:25" x14ac:dyDescent="0.25">
      <c r="A1893">
        <v>1892</v>
      </c>
      <c r="B1893">
        <v>60438</v>
      </c>
      <c r="C1893">
        <v>0</v>
      </c>
      <c r="D1893">
        <v>0</v>
      </c>
      <c r="E1893" t="s">
        <v>429</v>
      </c>
      <c r="F1893" t="s">
        <v>430</v>
      </c>
      <c r="G1893">
        <v>1</v>
      </c>
      <c r="H1893" s="6">
        <v>4327851</v>
      </c>
      <c r="I1893" s="7">
        <v>45516</v>
      </c>
      <c r="J1893" s="7">
        <v>45516</v>
      </c>
      <c r="K1893">
        <v>15</v>
      </c>
      <c r="L1893" t="s">
        <v>40</v>
      </c>
      <c r="M1893" t="s">
        <v>5</v>
      </c>
      <c r="N1893" t="s">
        <v>41</v>
      </c>
      <c r="O1893" t="s">
        <v>54</v>
      </c>
      <c r="P1893" t="s">
        <v>43</v>
      </c>
      <c r="Q1893">
        <v>9</v>
      </c>
      <c r="R1893">
        <v>6</v>
      </c>
      <c r="S1893">
        <v>0</v>
      </c>
      <c r="U1893">
        <v>649178</v>
      </c>
      <c r="V1893">
        <v>389507</v>
      </c>
      <c r="W1893">
        <v>259671</v>
      </c>
      <c r="X1893">
        <v>0</v>
      </c>
      <c r="Y1893" t="s">
        <v>48</v>
      </c>
    </row>
    <row r="1894" spans="1:25" x14ac:dyDescent="0.25">
      <c r="A1894">
        <v>1893</v>
      </c>
      <c r="B1894">
        <v>60435</v>
      </c>
      <c r="C1894">
        <v>0</v>
      </c>
      <c r="D1894">
        <v>0</v>
      </c>
      <c r="E1894" t="s">
        <v>1688</v>
      </c>
      <c r="F1894" t="s">
        <v>1689</v>
      </c>
      <c r="G1894">
        <v>1</v>
      </c>
      <c r="H1894" s="6">
        <v>5000000</v>
      </c>
      <c r="I1894" s="7">
        <v>45516</v>
      </c>
      <c r="J1894" s="7">
        <v>45516</v>
      </c>
      <c r="K1894">
        <v>6</v>
      </c>
      <c r="L1894" t="s">
        <v>40</v>
      </c>
      <c r="M1894" t="s">
        <v>5</v>
      </c>
      <c r="N1894" t="s">
        <v>41</v>
      </c>
      <c r="O1894" t="s">
        <v>77</v>
      </c>
      <c r="P1894" t="s">
        <v>43</v>
      </c>
      <c r="Q1894">
        <v>6</v>
      </c>
      <c r="R1894">
        <v>0</v>
      </c>
      <c r="S1894">
        <v>0</v>
      </c>
      <c r="U1894">
        <v>300000</v>
      </c>
      <c r="V1894">
        <v>300000</v>
      </c>
      <c r="W1894">
        <v>0</v>
      </c>
      <c r="X1894">
        <v>0</v>
      </c>
      <c r="Y1894" t="s">
        <v>48</v>
      </c>
    </row>
    <row r="1895" spans="1:25" x14ac:dyDescent="0.25">
      <c r="A1895">
        <v>1894</v>
      </c>
      <c r="B1895">
        <v>60437</v>
      </c>
      <c r="C1895">
        <v>0</v>
      </c>
      <c r="D1895">
        <v>0</v>
      </c>
      <c r="E1895" t="s">
        <v>1792</v>
      </c>
      <c r="F1895" t="s">
        <v>1793</v>
      </c>
      <c r="G1895">
        <v>1</v>
      </c>
      <c r="H1895" s="6">
        <v>11402558</v>
      </c>
      <c r="I1895" s="7">
        <v>45516</v>
      </c>
      <c r="J1895" s="7">
        <v>45516</v>
      </c>
      <c r="K1895">
        <v>15</v>
      </c>
      <c r="L1895" t="s">
        <v>40</v>
      </c>
      <c r="M1895" t="s">
        <v>5</v>
      </c>
      <c r="N1895" t="s">
        <v>41</v>
      </c>
      <c r="O1895" t="s">
        <v>54</v>
      </c>
      <c r="P1895" t="s">
        <v>43</v>
      </c>
      <c r="Q1895">
        <v>9</v>
      </c>
      <c r="R1895">
        <v>6</v>
      </c>
      <c r="S1895">
        <v>0</v>
      </c>
      <c r="U1895">
        <v>1710384</v>
      </c>
      <c r="V1895">
        <v>1026230</v>
      </c>
      <c r="W1895">
        <v>684153</v>
      </c>
      <c r="X1895">
        <v>0</v>
      </c>
      <c r="Y1895" t="s">
        <v>48</v>
      </c>
    </row>
    <row r="1896" spans="1:25" x14ac:dyDescent="0.25">
      <c r="A1896">
        <v>1895</v>
      </c>
      <c r="B1896">
        <v>60436</v>
      </c>
      <c r="C1896">
        <v>0</v>
      </c>
      <c r="D1896">
        <v>0</v>
      </c>
      <c r="E1896" t="s">
        <v>514</v>
      </c>
      <c r="F1896" t="s">
        <v>515</v>
      </c>
      <c r="G1896">
        <v>1</v>
      </c>
      <c r="H1896" s="6">
        <v>30000000</v>
      </c>
      <c r="I1896" s="7">
        <v>45516</v>
      </c>
      <c r="J1896" s="7">
        <v>45516</v>
      </c>
      <c r="K1896">
        <v>6</v>
      </c>
      <c r="L1896" t="s">
        <v>40</v>
      </c>
      <c r="M1896" t="s">
        <v>5</v>
      </c>
      <c r="N1896" t="s">
        <v>41</v>
      </c>
      <c r="O1896" t="s">
        <v>77</v>
      </c>
      <c r="P1896" t="s">
        <v>43</v>
      </c>
      <c r="Q1896">
        <v>6</v>
      </c>
      <c r="R1896">
        <v>0</v>
      </c>
      <c r="S1896">
        <v>0</v>
      </c>
      <c r="U1896">
        <v>1800000</v>
      </c>
      <c r="V1896">
        <v>1800000</v>
      </c>
      <c r="W1896">
        <v>0</v>
      </c>
      <c r="X1896">
        <v>0</v>
      </c>
      <c r="Y1896" t="s">
        <v>48</v>
      </c>
    </row>
    <row r="1897" spans="1:25" x14ac:dyDescent="0.25">
      <c r="A1897">
        <v>1896</v>
      </c>
      <c r="B1897">
        <v>60433</v>
      </c>
      <c r="C1897">
        <v>0</v>
      </c>
      <c r="D1897">
        <v>0</v>
      </c>
      <c r="E1897" t="s">
        <v>832</v>
      </c>
      <c r="F1897" t="s">
        <v>833</v>
      </c>
      <c r="G1897">
        <v>1</v>
      </c>
      <c r="H1897" s="6">
        <v>95319</v>
      </c>
      <c r="I1897" s="7">
        <v>45516</v>
      </c>
      <c r="J1897" s="7">
        <v>45516</v>
      </c>
      <c r="K1897">
        <v>6</v>
      </c>
      <c r="L1897" t="s">
        <v>40</v>
      </c>
      <c r="M1897" t="s">
        <v>5</v>
      </c>
      <c r="N1897" t="s">
        <v>41</v>
      </c>
      <c r="O1897" t="s">
        <v>77</v>
      </c>
      <c r="P1897" t="s">
        <v>43</v>
      </c>
      <c r="Q1897">
        <v>6</v>
      </c>
      <c r="R1897">
        <v>0</v>
      </c>
      <c r="S1897">
        <v>0</v>
      </c>
      <c r="U1897">
        <v>5719</v>
      </c>
      <c r="V1897">
        <v>5719</v>
      </c>
      <c r="W1897">
        <v>0</v>
      </c>
      <c r="X1897">
        <v>0</v>
      </c>
      <c r="Y1897" t="s">
        <v>250</v>
      </c>
    </row>
    <row r="1898" spans="1:25" x14ac:dyDescent="0.25">
      <c r="A1898">
        <v>1897</v>
      </c>
      <c r="B1898">
        <v>60430</v>
      </c>
      <c r="C1898">
        <v>0</v>
      </c>
      <c r="D1898">
        <v>0</v>
      </c>
      <c r="E1898" t="s">
        <v>335</v>
      </c>
      <c r="F1898" t="s">
        <v>336</v>
      </c>
      <c r="G1898">
        <v>1</v>
      </c>
      <c r="H1898" s="6">
        <v>3411683</v>
      </c>
      <c r="I1898" s="7">
        <v>45516</v>
      </c>
      <c r="J1898" s="7">
        <v>45516</v>
      </c>
      <c r="K1898">
        <v>15</v>
      </c>
      <c r="L1898" t="s">
        <v>40</v>
      </c>
      <c r="M1898" t="s">
        <v>5</v>
      </c>
      <c r="N1898" t="s">
        <v>41</v>
      </c>
      <c r="O1898" t="s">
        <v>47</v>
      </c>
      <c r="P1898" t="s">
        <v>43</v>
      </c>
      <c r="Q1898">
        <v>15</v>
      </c>
      <c r="R1898">
        <v>0</v>
      </c>
      <c r="S1898">
        <v>0</v>
      </c>
      <c r="U1898">
        <v>511752</v>
      </c>
      <c r="V1898">
        <v>511752</v>
      </c>
      <c r="W1898">
        <v>0</v>
      </c>
      <c r="X1898">
        <v>0</v>
      </c>
      <c r="Y1898" t="s">
        <v>48</v>
      </c>
    </row>
    <row r="1899" spans="1:25" x14ac:dyDescent="0.25">
      <c r="A1899">
        <v>1898</v>
      </c>
      <c r="B1899">
        <v>60445</v>
      </c>
      <c r="C1899">
        <v>0</v>
      </c>
      <c r="D1899">
        <v>0</v>
      </c>
      <c r="E1899" t="s">
        <v>1564</v>
      </c>
      <c r="F1899" t="s">
        <v>1565</v>
      </c>
      <c r="G1899">
        <v>1</v>
      </c>
      <c r="H1899" s="6">
        <v>8873333</v>
      </c>
      <c r="I1899" s="7">
        <v>45516</v>
      </c>
      <c r="J1899" s="7">
        <v>45516</v>
      </c>
      <c r="K1899">
        <v>10</v>
      </c>
      <c r="L1899" t="s">
        <v>40</v>
      </c>
      <c r="M1899" t="s">
        <v>8</v>
      </c>
      <c r="N1899" t="s">
        <v>41</v>
      </c>
      <c r="O1899" t="s">
        <v>347</v>
      </c>
      <c r="P1899" t="s">
        <v>43</v>
      </c>
      <c r="Q1899">
        <v>10</v>
      </c>
      <c r="R1899">
        <v>0</v>
      </c>
      <c r="S1899">
        <v>0</v>
      </c>
      <c r="U1899">
        <v>887333</v>
      </c>
      <c r="V1899">
        <v>887333</v>
      </c>
      <c r="W1899">
        <v>0</v>
      </c>
      <c r="X1899">
        <v>0</v>
      </c>
      <c r="Y1899" t="s">
        <v>109</v>
      </c>
    </row>
    <row r="1900" spans="1:25" x14ac:dyDescent="0.25">
      <c r="A1900">
        <v>1899</v>
      </c>
      <c r="B1900">
        <v>60449</v>
      </c>
      <c r="C1900">
        <v>0</v>
      </c>
      <c r="D1900">
        <v>0</v>
      </c>
      <c r="E1900" t="s">
        <v>1117</v>
      </c>
      <c r="F1900" t="s">
        <v>1118</v>
      </c>
      <c r="G1900">
        <v>1</v>
      </c>
      <c r="H1900" s="6">
        <v>776749</v>
      </c>
      <c r="I1900" s="7">
        <v>45516</v>
      </c>
      <c r="J1900" s="7">
        <v>45516</v>
      </c>
      <c r="K1900">
        <v>6</v>
      </c>
      <c r="L1900" t="s">
        <v>40</v>
      </c>
      <c r="M1900" t="s">
        <v>5</v>
      </c>
      <c r="N1900" t="s">
        <v>41</v>
      </c>
      <c r="O1900" t="s">
        <v>77</v>
      </c>
      <c r="P1900" t="s">
        <v>43</v>
      </c>
      <c r="Q1900">
        <v>6</v>
      </c>
      <c r="R1900">
        <v>0</v>
      </c>
      <c r="S1900">
        <v>0</v>
      </c>
      <c r="U1900">
        <v>46605</v>
      </c>
      <c r="V1900">
        <v>46605</v>
      </c>
      <c r="W1900">
        <v>0</v>
      </c>
      <c r="X1900">
        <v>0</v>
      </c>
      <c r="Y1900" t="s">
        <v>109</v>
      </c>
    </row>
    <row r="1901" spans="1:25" x14ac:dyDescent="0.25">
      <c r="A1901">
        <v>1900</v>
      </c>
      <c r="B1901">
        <v>60448</v>
      </c>
      <c r="C1901">
        <v>0</v>
      </c>
      <c r="D1901">
        <v>0</v>
      </c>
      <c r="E1901" t="s">
        <v>1111</v>
      </c>
      <c r="F1901" t="s">
        <v>1112</v>
      </c>
      <c r="G1901">
        <v>1</v>
      </c>
      <c r="H1901" s="6">
        <v>2922086</v>
      </c>
      <c r="I1901" s="7">
        <v>45516</v>
      </c>
      <c r="J1901" s="7">
        <v>45516</v>
      </c>
      <c r="K1901">
        <v>6</v>
      </c>
      <c r="L1901" t="s">
        <v>40</v>
      </c>
      <c r="M1901" t="s">
        <v>5</v>
      </c>
      <c r="N1901" t="s">
        <v>41</v>
      </c>
      <c r="O1901" t="s">
        <v>77</v>
      </c>
      <c r="P1901" t="s">
        <v>43</v>
      </c>
      <c r="Q1901">
        <v>6</v>
      </c>
      <c r="R1901">
        <v>0</v>
      </c>
      <c r="S1901">
        <v>0</v>
      </c>
      <c r="U1901">
        <v>175325</v>
      </c>
      <c r="V1901">
        <v>175325</v>
      </c>
      <c r="W1901">
        <v>0</v>
      </c>
      <c r="X1901">
        <v>0</v>
      </c>
      <c r="Y1901" t="s">
        <v>109</v>
      </c>
    </row>
    <row r="1902" spans="1:25" x14ac:dyDescent="0.25">
      <c r="A1902">
        <v>1901</v>
      </c>
      <c r="B1902">
        <v>60432</v>
      </c>
      <c r="C1902">
        <v>0</v>
      </c>
      <c r="D1902">
        <v>0</v>
      </c>
      <c r="E1902" t="s">
        <v>70</v>
      </c>
      <c r="F1902" t="s">
        <v>71</v>
      </c>
      <c r="G1902">
        <v>1</v>
      </c>
      <c r="H1902" s="6">
        <v>3596188</v>
      </c>
      <c r="I1902" s="7">
        <v>45516</v>
      </c>
      <c r="J1902" s="7">
        <v>45516</v>
      </c>
      <c r="K1902">
        <v>15</v>
      </c>
      <c r="L1902" t="s">
        <v>40</v>
      </c>
      <c r="M1902" t="s">
        <v>3</v>
      </c>
      <c r="N1902" t="s">
        <v>41</v>
      </c>
      <c r="O1902" t="s">
        <v>51</v>
      </c>
      <c r="P1902" t="s">
        <v>43</v>
      </c>
      <c r="Q1902">
        <v>15</v>
      </c>
      <c r="R1902">
        <v>0</v>
      </c>
      <c r="S1902">
        <v>0</v>
      </c>
      <c r="U1902">
        <v>539428</v>
      </c>
      <c r="V1902">
        <v>539428</v>
      </c>
      <c r="W1902">
        <v>0</v>
      </c>
      <c r="X1902">
        <v>0</v>
      </c>
      <c r="Y1902" t="s">
        <v>72</v>
      </c>
    </row>
    <row r="1903" spans="1:25" x14ac:dyDescent="0.25">
      <c r="A1903">
        <v>1902</v>
      </c>
      <c r="B1903">
        <v>60434</v>
      </c>
      <c r="C1903">
        <v>0</v>
      </c>
      <c r="D1903">
        <v>0</v>
      </c>
      <c r="E1903" t="s">
        <v>871</v>
      </c>
      <c r="F1903" t="s">
        <v>872</v>
      </c>
      <c r="G1903">
        <v>1</v>
      </c>
      <c r="H1903" s="6">
        <v>90000000</v>
      </c>
      <c r="I1903" s="7">
        <v>45516</v>
      </c>
      <c r="J1903" s="7">
        <v>45516</v>
      </c>
      <c r="K1903">
        <v>15</v>
      </c>
      <c r="L1903" t="s">
        <v>40</v>
      </c>
      <c r="M1903" t="s">
        <v>5</v>
      </c>
      <c r="N1903" t="s">
        <v>41</v>
      </c>
      <c r="O1903" t="s">
        <v>54</v>
      </c>
      <c r="P1903" t="s">
        <v>43</v>
      </c>
      <c r="Q1903">
        <v>5</v>
      </c>
      <c r="R1903">
        <v>10</v>
      </c>
      <c r="S1903">
        <v>0</v>
      </c>
      <c r="U1903">
        <v>13500000</v>
      </c>
      <c r="V1903">
        <v>4500000</v>
      </c>
      <c r="W1903">
        <v>9000000</v>
      </c>
      <c r="X1903">
        <v>0</v>
      </c>
      <c r="Y1903" t="s">
        <v>48</v>
      </c>
    </row>
    <row r="1904" spans="1:25" x14ac:dyDescent="0.25">
      <c r="A1904">
        <v>1903</v>
      </c>
      <c r="B1904">
        <v>60446</v>
      </c>
      <c r="C1904">
        <v>0</v>
      </c>
      <c r="D1904">
        <v>0</v>
      </c>
      <c r="E1904" t="s">
        <v>735</v>
      </c>
      <c r="F1904" t="s">
        <v>736</v>
      </c>
      <c r="G1904">
        <v>1</v>
      </c>
      <c r="H1904" s="6">
        <v>2000000</v>
      </c>
      <c r="I1904" s="7">
        <v>45516</v>
      </c>
      <c r="J1904" s="7">
        <v>45516</v>
      </c>
      <c r="K1904">
        <v>7</v>
      </c>
      <c r="L1904" t="s">
        <v>40</v>
      </c>
      <c r="M1904" t="s">
        <v>5</v>
      </c>
      <c r="N1904" t="s">
        <v>41</v>
      </c>
      <c r="O1904" t="s">
        <v>77</v>
      </c>
      <c r="P1904" t="s">
        <v>43</v>
      </c>
      <c r="Q1904">
        <v>7</v>
      </c>
      <c r="R1904">
        <v>0</v>
      </c>
      <c r="S1904">
        <v>0</v>
      </c>
      <c r="U1904">
        <v>140000</v>
      </c>
      <c r="V1904">
        <v>140000</v>
      </c>
      <c r="W1904">
        <v>0</v>
      </c>
      <c r="X1904">
        <v>0</v>
      </c>
      <c r="Y1904" t="s">
        <v>48</v>
      </c>
    </row>
    <row r="1905" spans="1:25" x14ac:dyDescent="0.25">
      <c r="A1905">
        <v>1904</v>
      </c>
      <c r="B1905">
        <v>60440</v>
      </c>
      <c r="C1905">
        <v>0</v>
      </c>
      <c r="D1905">
        <v>0</v>
      </c>
      <c r="E1905" t="s">
        <v>1794</v>
      </c>
      <c r="F1905" t="s">
        <v>1795</v>
      </c>
      <c r="G1905">
        <v>1</v>
      </c>
      <c r="H1905" s="6">
        <v>1872874</v>
      </c>
      <c r="I1905" s="7">
        <v>45516</v>
      </c>
      <c r="J1905" s="7">
        <v>45516</v>
      </c>
      <c r="K1905">
        <v>12</v>
      </c>
      <c r="L1905" t="s">
        <v>40</v>
      </c>
      <c r="M1905" t="s">
        <v>1</v>
      </c>
      <c r="N1905" t="s">
        <v>41</v>
      </c>
      <c r="O1905" t="s">
        <v>87</v>
      </c>
      <c r="P1905" t="s">
        <v>43</v>
      </c>
      <c r="Q1905">
        <v>12</v>
      </c>
      <c r="R1905">
        <v>0</v>
      </c>
      <c r="S1905">
        <v>0</v>
      </c>
      <c r="U1905">
        <v>224745</v>
      </c>
      <c r="V1905">
        <v>224745</v>
      </c>
      <c r="W1905">
        <v>0</v>
      </c>
      <c r="X1905">
        <v>0</v>
      </c>
      <c r="Y1905" t="s">
        <v>48</v>
      </c>
    </row>
    <row r="1906" spans="1:25" x14ac:dyDescent="0.25">
      <c r="A1906">
        <v>1905</v>
      </c>
      <c r="B1906">
        <v>60442</v>
      </c>
      <c r="C1906">
        <v>0</v>
      </c>
      <c r="D1906">
        <v>0</v>
      </c>
      <c r="E1906" t="s">
        <v>1486</v>
      </c>
      <c r="F1906" t="s">
        <v>1487</v>
      </c>
      <c r="G1906">
        <v>1</v>
      </c>
      <c r="H1906" s="6">
        <v>1706067</v>
      </c>
      <c r="I1906" s="7">
        <v>45516</v>
      </c>
      <c r="J1906" s="7">
        <v>45516</v>
      </c>
      <c r="K1906">
        <v>7</v>
      </c>
      <c r="L1906" t="s">
        <v>40</v>
      </c>
      <c r="M1906" t="s">
        <v>5</v>
      </c>
      <c r="N1906" t="s">
        <v>41</v>
      </c>
      <c r="O1906" t="s">
        <v>47</v>
      </c>
      <c r="P1906" t="s">
        <v>43</v>
      </c>
      <c r="Q1906">
        <v>7</v>
      </c>
      <c r="R1906">
        <v>0</v>
      </c>
      <c r="S1906">
        <v>0</v>
      </c>
      <c r="U1906">
        <v>119425</v>
      </c>
      <c r="V1906">
        <v>119425</v>
      </c>
      <c r="W1906">
        <v>0</v>
      </c>
      <c r="X1906">
        <v>0</v>
      </c>
      <c r="Y1906" t="s">
        <v>72</v>
      </c>
    </row>
    <row r="1907" spans="1:25" x14ac:dyDescent="0.25">
      <c r="A1907">
        <v>1906</v>
      </c>
      <c r="B1907">
        <v>60450</v>
      </c>
      <c r="C1907">
        <v>0</v>
      </c>
      <c r="D1907">
        <v>0</v>
      </c>
      <c r="E1907" t="s">
        <v>1095</v>
      </c>
      <c r="F1907" t="s">
        <v>1096</v>
      </c>
      <c r="G1907">
        <v>1</v>
      </c>
      <c r="H1907" s="6">
        <v>2549578</v>
      </c>
      <c r="I1907" s="7">
        <v>45516</v>
      </c>
      <c r="J1907" s="7">
        <v>45516</v>
      </c>
      <c r="K1907">
        <v>6</v>
      </c>
      <c r="L1907" t="s">
        <v>40</v>
      </c>
      <c r="M1907" t="s">
        <v>5</v>
      </c>
      <c r="N1907" t="s">
        <v>41</v>
      </c>
      <c r="O1907" t="s">
        <v>77</v>
      </c>
      <c r="P1907" t="s">
        <v>43</v>
      </c>
      <c r="Q1907">
        <v>6</v>
      </c>
      <c r="R1907">
        <v>0</v>
      </c>
      <c r="S1907">
        <v>0</v>
      </c>
      <c r="U1907">
        <v>152975</v>
      </c>
      <c r="V1907">
        <v>152975</v>
      </c>
      <c r="W1907">
        <v>0</v>
      </c>
      <c r="X1907">
        <v>0</v>
      </c>
      <c r="Y1907" t="s">
        <v>109</v>
      </c>
    </row>
    <row r="1908" spans="1:25" x14ac:dyDescent="0.25">
      <c r="A1908">
        <v>1907</v>
      </c>
      <c r="B1908">
        <v>60443</v>
      </c>
      <c r="C1908">
        <v>0</v>
      </c>
      <c r="D1908">
        <v>0</v>
      </c>
      <c r="E1908" t="s">
        <v>1475</v>
      </c>
      <c r="F1908" t="s">
        <v>1476</v>
      </c>
      <c r="G1908">
        <v>1</v>
      </c>
      <c r="H1908" s="6">
        <v>133687</v>
      </c>
      <c r="I1908" s="7">
        <v>45516</v>
      </c>
      <c r="J1908" s="7">
        <v>45516</v>
      </c>
      <c r="K1908">
        <v>7</v>
      </c>
      <c r="L1908" t="s">
        <v>40</v>
      </c>
      <c r="M1908" t="s">
        <v>5</v>
      </c>
      <c r="N1908" t="s">
        <v>41</v>
      </c>
      <c r="O1908" t="s">
        <v>47</v>
      </c>
      <c r="P1908" t="s">
        <v>43</v>
      </c>
      <c r="Q1908">
        <v>7</v>
      </c>
      <c r="R1908">
        <v>0</v>
      </c>
      <c r="S1908">
        <v>0</v>
      </c>
      <c r="U1908">
        <v>9358</v>
      </c>
      <c r="V1908">
        <v>9358</v>
      </c>
      <c r="W1908">
        <v>0</v>
      </c>
      <c r="X1908">
        <v>0</v>
      </c>
      <c r="Y1908" t="s">
        <v>48</v>
      </c>
    </row>
    <row r="1909" spans="1:25" x14ac:dyDescent="0.25">
      <c r="A1909">
        <v>1908</v>
      </c>
      <c r="B1909">
        <v>60431</v>
      </c>
      <c r="C1909">
        <v>0</v>
      </c>
      <c r="D1909">
        <v>0</v>
      </c>
      <c r="E1909" t="s">
        <v>197</v>
      </c>
      <c r="F1909" t="s">
        <v>198</v>
      </c>
      <c r="G1909">
        <v>1</v>
      </c>
      <c r="H1909" s="6">
        <v>643767</v>
      </c>
      <c r="I1909" s="7">
        <v>45516</v>
      </c>
      <c r="J1909" s="7">
        <v>45516</v>
      </c>
      <c r="K1909">
        <v>15</v>
      </c>
      <c r="L1909" t="s">
        <v>40</v>
      </c>
      <c r="M1909" t="s">
        <v>5</v>
      </c>
      <c r="N1909" t="s">
        <v>41</v>
      </c>
      <c r="O1909" t="s">
        <v>47</v>
      </c>
      <c r="P1909" t="s">
        <v>43</v>
      </c>
      <c r="Q1909">
        <v>15</v>
      </c>
      <c r="R1909">
        <v>0</v>
      </c>
      <c r="S1909">
        <v>0</v>
      </c>
      <c r="U1909">
        <v>96565</v>
      </c>
      <c r="V1909">
        <v>96565</v>
      </c>
      <c r="W1909">
        <v>0</v>
      </c>
      <c r="X1909">
        <v>0</v>
      </c>
      <c r="Y1909" t="s">
        <v>48</v>
      </c>
    </row>
    <row r="1910" spans="1:25" x14ac:dyDescent="0.25">
      <c r="A1910">
        <v>1909</v>
      </c>
      <c r="B1910">
        <v>60441</v>
      </c>
      <c r="C1910">
        <v>0</v>
      </c>
      <c r="D1910">
        <v>0</v>
      </c>
      <c r="E1910" t="s">
        <v>1796</v>
      </c>
      <c r="F1910" t="s">
        <v>1797</v>
      </c>
      <c r="G1910">
        <v>1</v>
      </c>
      <c r="H1910" s="6">
        <v>250000</v>
      </c>
      <c r="I1910" s="7">
        <v>45516</v>
      </c>
      <c r="J1910" s="7">
        <v>45516</v>
      </c>
      <c r="K1910">
        <v>10</v>
      </c>
      <c r="L1910" t="s">
        <v>40</v>
      </c>
      <c r="M1910" t="s">
        <v>5</v>
      </c>
      <c r="N1910" t="s">
        <v>41</v>
      </c>
      <c r="O1910" t="s">
        <v>47</v>
      </c>
      <c r="P1910" t="s">
        <v>43</v>
      </c>
      <c r="Q1910">
        <v>10</v>
      </c>
      <c r="R1910">
        <v>0</v>
      </c>
      <c r="S1910">
        <v>0</v>
      </c>
      <c r="U1910">
        <v>25000</v>
      </c>
      <c r="V1910">
        <v>25000</v>
      </c>
      <c r="W1910">
        <v>0</v>
      </c>
      <c r="X1910">
        <v>0</v>
      </c>
      <c r="Y1910" t="s">
        <v>48</v>
      </c>
    </row>
    <row r="1911" spans="1:25" x14ac:dyDescent="0.25">
      <c r="A1911">
        <v>1910</v>
      </c>
      <c r="B1911">
        <v>60447</v>
      </c>
      <c r="C1911">
        <v>0</v>
      </c>
      <c r="D1911">
        <v>0</v>
      </c>
      <c r="E1911" t="s">
        <v>1204</v>
      </c>
      <c r="F1911" t="s">
        <v>1205</v>
      </c>
      <c r="G1911">
        <v>1</v>
      </c>
      <c r="H1911" s="6">
        <v>236939</v>
      </c>
      <c r="I1911" s="7">
        <v>45516</v>
      </c>
      <c r="J1911" s="7">
        <v>45516</v>
      </c>
      <c r="K1911">
        <v>15</v>
      </c>
      <c r="L1911" t="s">
        <v>40</v>
      </c>
      <c r="M1911" t="s">
        <v>5</v>
      </c>
      <c r="N1911" t="s">
        <v>41</v>
      </c>
      <c r="O1911" t="s">
        <v>54</v>
      </c>
      <c r="P1911" t="s">
        <v>43</v>
      </c>
      <c r="Q1911">
        <v>10</v>
      </c>
      <c r="R1911">
        <v>5</v>
      </c>
      <c r="S1911">
        <v>0</v>
      </c>
      <c r="U1911">
        <v>35541</v>
      </c>
      <c r="V1911">
        <v>23694</v>
      </c>
      <c r="W1911">
        <v>11847</v>
      </c>
      <c r="X1911">
        <v>0</v>
      </c>
      <c r="Y1911" t="s">
        <v>48</v>
      </c>
    </row>
    <row r="1912" spans="1:25" x14ac:dyDescent="0.25">
      <c r="A1912">
        <v>1911</v>
      </c>
      <c r="B1912">
        <v>60409</v>
      </c>
      <c r="C1912">
        <v>0</v>
      </c>
      <c r="D1912">
        <v>0</v>
      </c>
      <c r="E1912" t="s">
        <v>1562</v>
      </c>
      <c r="F1912" t="s">
        <v>1563</v>
      </c>
      <c r="G1912">
        <v>1</v>
      </c>
      <c r="H1912" s="6">
        <v>500000</v>
      </c>
      <c r="I1912" s="7">
        <v>45513</v>
      </c>
      <c r="J1912" s="7">
        <v>45513</v>
      </c>
      <c r="K1912">
        <v>10</v>
      </c>
      <c r="L1912" t="s">
        <v>40</v>
      </c>
      <c r="M1912" t="s">
        <v>9</v>
      </c>
      <c r="N1912" t="s">
        <v>41</v>
      </c>
      <c r="O1912" t="s">
        <v>42</v>
      </c>
      <c r="P1912" t="s">
        <v>43</v>
      </c>
      <c r="Q1912">
        <v>10</v>
      </c>
      <c r="R1912">
        <v>0</v>
      </c>
      <c r="S1912">
        <v>0</v>
      </c>
      <c r="U1912">
        <v>50000</v>
      </c>
      <c r="V1912">
        <v>50000</v>
      </c>
      <c r="W1912">
        <v>0</v>
      </c>
      <c r="X1912">
        <v>0</v>
      </c>
      <c r="Y1912" t="s">
        <v>44</v>
      </c>
    </row>
    <row r="1913" spans="1:25" x14ac:dyDescent="0.25">
      <c r="A1913">
        <v>1912</v>
      </c>
      <c r="B1913">
        <v>58600</v>
      </c>
      <c r="C1913">
        <v>0</v>
      </c>
      <c r="D1913">
        <v>0</v>
      </c>
      <c r="E1913" t="s">
        <v>1530</v>
      </c>
      <c r="F1913" t="s">
        <v>1531</v>
      </c>
      <c r="G1913">
        <v>1</v>
      </c>
      <c r="H1913" s="6">
        <v>23209301</v>
      </c>
      <c r="I1913" s="7">
        <v>45513</v>
      </c>
      <c r="J1913" s="7">
        <v>45513</v>
      </c>
      <c r="K1913">
        <v>15</v>
      </c>
      <c r="L1913" t="s">
        <v>40</v>
      </c>
      <c r="M1913" t="s">
        <v>5</v>
      </c>
      <c r="N1913" t="s">
        <v>41</v>
      </c>
      <c r="O1913" t="s">
        <v>54</v>
      </c>
      <c r="P1913" t="s">
        <v>43</v>
      </c>
      <c r="Q1913">
        <v>3.3</v>
      </c>
      <c r="R1913">
        <v>2.5</v>
      </c>
      <c r="S1913">
        <v>9.1999999999999993</v>
      </c>
      <c r="U1913">
        <v>3481395</v>
      </c>
      <c r="V1913">
        <v>765907</v>
      </c>
      <c r="W1913">
        <v>580233</v>
      </c>
      <c r="X1913">
        <v>2135256</v>
      </c>
      <c r="Y1913" t="s">
        <v>48</v>
      </c>
    </row>
    <row r="1914" spans="1:25" x14ac:dyDescent="0.25">
      <c r="A1914">
        <v>1913</v>
      </c>
      <c r="B1914">
        <v>60410</v>
      </c>
      <c r="C1914">
        <v>0</v>
      </c>
      <c r="D1914">
        <v>0</v>
      </c>
      <c r="E1914" t="s">
        <v>1798</v>
      </c>
      <c r="F1914" t="s">
        <v>1799</v>
      </c>
      <c r="G1914">
        <v>1</v>
      </c>
      <c r="H1914" s="6">
        <v>46411890</v>
      </c>
      <c r="I1914" s="7">
        <v>45513</v>
      </c>
      <c r="J1914" s="7">
        <v>45513</v>
      </c>
      <c r="K1914" t="s">
        <v>1179</v>
      </c>
      <c r="L1914" t="s">
        <v>40</v>
      </c>
      <c r="M1914" t="s">
        <v>5</v>
      </c>
      <c r="N1914" t="s">
        <v>41</v>
      </c>
      <c r="O1914" t="s">
        <v>57</v>
      </c>
      <c r="P1914" t="s">
        <v>43</v>
      </c>
      <c r="Q1914">
        <v>5.8</v>
      </c>
      <c r="R1914">
        <v>0</v>
      </c>
      <c r="S1914">
        <v>0</v>
      </c>
      <c r="U1914">
        <v>2691890</v>
      </c>
      <c r="V1914">
        <v>2691890</v>
      </c>
      <c r="W1914">
        <v>0</v>
      </c>
      <c r="X1914">
        <v>0</v>
      </c>
      <c r="Y1914" t="s">
        <v>48</v>
      </c>
    </row>
    <row r="1915" spans="1:25" x14ac:dyDescent="0.25">
      <c r="A1915">
        <v>1914</v>
      </c>
      <c r="B1915">
        <v>60411</v>
      </c>
      <c r="C1915">
        <v>0</v>
      </c>
      <c r="D1915">
        <v>0</v>
      </c>
      <c r="E1915" t="s">
        <v>1177</v>
      </c>
      <c r="F1915" t="s">
        <v>1178</v>
      </c>
      <c r="G1915">
        <v>1</v>
      </c>
      <c r="H1915" s="6">
        <v>3242729</v>
      </c>
      <c r="I1915" s="7">
        <v>45513</v>
      </c>
      <c r="J1915" s="7">
        <v>45513</v>
      </c>
      <c r="K1915" t="s">
        <v>1179</v>
      </c>
      <c r="L1915" t="s">
        <v>40</v>
      </c>
      <c r="M1915" t="s">
        <v>5</v>
      </c>
      <c r="N1915" t="s">
        <v>41</v>
      </c>
      <c r="O1915" t="s">
        <v>57</v>
      </c>
      <c r="P1915" t="s">
        <v>43</v>
      </c>
      <c r="Q1915">
        <v>5.8</v>
      </c>
      <c r="R1915">
        <v>0</v>
      </c>
      <c r="S1915">
        <v>0</v>
      </c>
      <c r="U1915">
        <v>188078</v>
      </c>
      <c r="V1915">
        <v>188078</v>
      </c>
      <c r="W1915">
        <v>0</v>
      </c>
      <c r="X1915">
        <v>0</v>
      </c>
      <c r="Y1915" t="s">
        <v>48</v>
      </c>
    </row>
    <row r="1916" spans="1:25" x14ac:dyDescent="0.25">
      <c r="A1916">
        <v>1915</v>
      </c>
      <c r="B1916">
        <v>60417</v>
      </c>
      <c r="C1916">
        <v>0</v>
      </c>
      <c r="D1916">
        <v>0</v>
      </c>
      <c r="E1916" t="s">
        <v>1690</v>
      </c>
      <c r="F1916" t="s">
        <v>1691</v>
      </c>
      <c r="G1916">
        <v>1</v>
      </c>
      <c r="H1916" s="6">
        <v>177198</v>
      </c>
      <c r="I1916" s="7">
        <v>45513</v>
      </c>
      <c r="J1916" s="7">
        <v>45513</v>
      </c>
      <c r="K1916">
        <v>9</v>
      </c>
      <c r="L1916" t="s">
        <v>40</v>
      </c>
      <c r="M1916" t="s">
        <v>5</v>
      </c>
      <c r="N1916" t="s">
        <v>41</v>
      </c>
      <c r="O1916" t="s">
        <v>47</v>
      </c>
      <c r="P1916" t="s">
        <v>43</v>
      </c>
      <c r="Q1916">
        <v>9</v>
      </c>
      <c r="R1916">
        <v>0</v>
      </c>
      <c r="S1916">
        <v>0</v>
      </c>
      <c r="U1916">
        <v>15948</v>
      </c>
      <c r="V1916">
        <v>15948</v>
      </c>
      <c r="W1916">
        <v>0</v>
      </c>
      <c r="X1916">
        <v>0</v>
      </c>
      <c r="Y1916" t="s">
        <v>81</v>
      </c>
    </row>
    <row r="1917" spans="1:25" x14ac:dyDescent="0.25">
      <c r="A1917">
        <v>1916</v>
      </c>
      <c r="B1917">
        <v>60416</v>
      </c>
      <c r="C1917">
        <v>0</v>
      </c>
      <c r="D1917">
        <v>0</v>
      </c>
      <c r="E1917" t="s">
        <v>606</v>
      </c>
      <c r="F1917" t="s">
        <v>607</v>
      </c>
      <c r="G1917">
        <v>1</v>
      </c>
      <c r="H1917" s="6">
        <v>4678470</v>
      </c>
      <c r="I1917" s="7">
        <v>45513</v>
      </c>
      <c r="J1917" s="7">
        <v>45513</v>
      </c>
      <c r="K1917">
        <v>14</v>
      </c>
      <c r="L1917" t="s">
        <v>40</v>
      </c>
      <c r="M1917" t="s">
        <v>5</v>
      </c>
      <c r="N1917" t="s">
        <v>41</v>
      </c>
      <c r="O1917" t="s">
        <v>57</v>
      </c>
      <c r="P1917" t="s">
        <v>43</v>
      </c>
      <c r="Q1917">
        <v>9</v>
      </c>
      <c r="R1917">
        <v>5</v>
      </c>
      <c r="S1917">
        <v>0</v>
      </c>
      <c r="U1917">
        <v>654986</v>
      </c>
      <c r="V1917">
        <v>421062</v>
      </c>
      <c r="W1917">
        <v>233924</v>
      </c>
      <c r="X1917">
        <v>0</v>
      </c>
      <c r="Y1917" t="s">
        <v>48</v>
      </c>
    </row>
    <row r="1918" spans="1:25" x14ac:dyDescent="0.25">
      <c r="A1918">
        <v>1917</v>
      </c>
      <c r="B1918">
        <v>60374</v>
      </c>
      <c r="C1918">
        <v>0</v>
      </c>
      <c r="D1918">
        <v>0</v>
      </c>
      <c r="E1918" t="s">
        <v>1422</v>
      </c>
      <c r="F1918" t="s">
        <v>1423</v>
      </c>
      <c r="G1918">
        <v>1</v>
      </c>
      <c r="H1918" s="6">
        <v>2833319</v>
      </c>
      <c r="I1918" s="7">
        <v>45513</v>
      </c>
      <c r="J1918" s="7">
        <v>45513</v>
      </c>
      <c r="K1918">
        <v>7</v>
      </c>
      <c r="L1918" t="s">
        <v>40</v>
      </c>
      <c r="M1918" t="s">
        <v>5</v>
      </c>
      <c r="N1918" t="s">
        <v>41</v>
      </c>
      <c r="O1918" t="s">
        <v>47</v>
      </c>
      <c r="P1918" t="s">
        <v>43</v>
      </c>
      <c r="Q1918">
        <v>7</v>
      </c>
      <c r="R1918">
        <v>0</v>
      </c>
      <c r="S1918">
        <v>0</v>
      </c>
      <c r="U1918">
        <v>198332</v>
      </c>
      <c r="V1918">
        <v>198332</v>
      </c>
      <c r="W1918">
        <v>0</v>
      </c>
      <c r="X1918">
        <v>0</v>
      </c>
      <c r="Y1918" t="s">
        <v>81</v>
      </c>
    </row>
    <row r="1919" spans="1:25" x14ac:dyDescent="0.25">
      <c r="A1919">
        <v>1918</v>
      </c>
      <c r="B1919">
        <v>60415</v>
      </c>
      <c r="C1919">
        <v>0</v>
      </c>
      <c r="D1919">
        <v>0</v>
      </c>
      <c r="E1919" t="s">
        <v>555</v>
      </c>
      <c r="F1919" t="s">
        <v>556</v>
      </c>
      <c r="G1919">
        <v>1</v>
      </c>
      <c r="H1919" s="6">
        <v>1203545</v>
      </c>
      <c r="I1919" s="7">
        <v>45513</v>
      </c>
      <c r="J1919" s="7">
        <v>45513</v>
      </c>
      <c r="K1919">
        <v>14</v>
      </c>
      <c r="L1919" t="s">
        <v>40</v>
      </c>
      <c r="M1919" t="s">
        <v>5</v>
      </c>
      <c r="N1919" t="s">
        <v>41</v>
      </c>
      <c r="O1919" t="s">
        <v>57</v>
      </c>
      <c r="P1919" t="s">
        <v>43</v>
      </c>
      <c r="Q1919">
        <v>9</v>
      </c>
      <c r="R1919">
        <v>5</v>
      </c>
      <c r="S1919">
        <v>0</v>
      </c>
      <c r="U1919">
        <v>168496</v>
      </c>
      <c r="V1919">
        <v>108319</v>
      </c>
      <c r="W1919">
        <v>60177</v>
      </c>
      <c r="X1919">
        <v>0</v>
      </c>
      <c r="Y1919" t="s">
        <v>48</v>
      </c>
    </row>
    <row r="1920" spans="1:25" x14ac:dyDescent="0.25">
      <c r="A1920">
        <v>1919</v>
      </c>
      <c r="B1920">
        <v>60420</v>
      </c>
      <c r="C1920">
        <v>0</v>
      </c>
      <c r="D1920">
        <v>0</v>
      </c>
      <c r="E1920" t="s">
        <v>1232</v>
      </c>
      <c r="F1920" t="s">
        <v>1233</v>
      </c>
      <c r="G1920">
        <v>1</v>
      </c>
      <c r="H1920" s="6">
        <v>91426407</v>
      </c>
      <c r="I1920" s="7">
        <v>45513</v>
      </c>
      <c r="J1920" s="7">
        <v>45513</v>
      </c>
      <c r="K1920">
        <v>15</v>
      </c>
      <c r="L1920" t="s">
        <v>40</v>
      </c>
      <c r="M1920" t="s">
        <v>5</v>
      </c>
      <c r="N1920" t="s">
        <v>41</v>
      </c>
      <c r="O1920" t="s">
        <v>54</v>
      </c>
      <c r="P1920" t="s">
        <v>43</v>
      </c>
      <c r="Q1920">
        <v>3.7</v>
      </c>
      <c r="R1920">
        <v>11.3</v>
      </c>
      <c r="S1920">
        <v>0</v>
      </c>
      <c r="U1920">
        <v>13713961</v>
      </c>
      <c r="V1920">
        <v>3382777</v>
      </c>
      <c r="W1920">
        <v>10331184</v>
      </c>
      <c r="X1920">
        <v>0</v>
      </c>
      <c r="Y1920" t="s">
        <v>67</v>
      </c>
    </row>
    <row r="1921" spans="1:25" x14ac:dyDescent="0.25">
      <c r="A1921">
        <v>1920</v>
      </c>
      <c r="B1921">
        <v>60408</v>
      </c>
      <c r="C1921">
        <v>0</v>
      </c>
      <c r="D1921">
        <v>0</v>
      </c>
      <c r="E1921" t="s">
        <v>1800</v>
      </c>
      <c r="F1921" t="s">
        <v>1801</v>
      </c>
      <c r="G1921">
        <v>1</v>
      </c>
      <c r="H1921" s="6">
        <v>1019667</v>
      </c>
      <c r="I1921" s="7">
        <v>45513</v>
      </c>
      <c r="J1921" s="7">
        <v>45513</v>
      </c>
      <c r="K1921">
        <v>10</v>
      </c>
      <c r="L1921" t="s">
        <v>40</v>
      </c>
      <c r="M1921" t="s">
        <v>9</v>
      </c>
      <c r="N1921" t="s">
        <v>41</v>
      </c>
      <c r="O1921" t="s">
        <v>42</v>
      </c>
      <c r="P1921" t="s">
        <v>43</v>
      </c>
      <c r="Q1921">
        <v>10</v>
      </c>
      <c r="R1921">
        <v>0</v>
      </c>
      <c r="S1921">
        <v>0</v>
      </c>
      <c r="U1921">
        <v>101967</v>
      </c>
      <c r="V1921">
        <v>101967</v>
      </c>
      <c r="W1921">
        <v>0</v>
      </c>
      <c r="X1921">
        <v>0</v>
      </c>
      <c r="Y1921" t="s">
        <v>109</v>
      </c>
    </row>
    <row r="1922" spans="1:25" x14ac:dyDescent="0.25">
      <c r="A1922">
        <v>1921</v>
      </c>
      <c r="B1922">
        <v>60419</v>
      </c>
      <c r="C1922">
        <v>0</v>
      </c>
      <c r="D1922">
        <v>0</v>
      </c>
      <c r="E1922" t="s">
        <v>1802</v>
      </c>
      <c r="F1922" t="s">
        <v>1803</v>
      </c>
      <c r="G1922">
        <v>1</v>
      </c>
      <c r="H1922" s="6">
        <v>14134448</v>
      </c>
      <c r="I1922" s="7">
        <v>45513</v>
      </c>
      <c r="J1922" s="7">
        <v>45513</v>
      </c>
      <c r="K1922">
        <v>8</v>
      </c>
      <c r="L1922" t="s">
        <v>40</v>
      </c>
      <c r="M1922" t="s">
        <v>5</v>
      </c>
      <c r="N1922" t="s">
        <v>41</v>
      </c>
      <c r="O1922" t="s">
        <v>57</v>
      </c>
      <c r="P1922" t="s">
        <v>43</v>
      </c>
      <c r="Q1922">
        <v>8</v>
      </c>
      <c r="R1922">
        <v>0</v>
      </c>
      <c r="S1922">
        <v>0</v>
      </c>
      <c r="U1922">
        <v>1130756</v>
      </c>
      <c r="V1922">
        <v>1130756</v>
      </c>
      <c r="W1922">
        <v>0</v>
      </c>
      <c r="X1922">
        <v>0</v>
      </c>
      <c r="Y1922" t="s">
        <v>72</v>
      </c>
    </row>
    <row r="1923" spans="1:25" x14ac:dyDescent="0.25">
      <c r="A1923">
        <v>1922</v>
      </c>
      <c r="B1923">
        <v>60418</v>
      </c>
      <c r="C1923">
        <v>0</v>
      </c>
      <c r="D1923">
        <v>0</v>
      </c>
      <c r="E1923" t="s">
        <v>1410</v>
      </c>
      <c r="F1923" t="s">
        <v>1411</v>
      </c>
      <c r="G1923">
        <v>1</v>
      </c>
      <c r="H1923" s="6">
        <v>2164046</v>
      </c>
      <c r="I1923" s="7">
        <v>45513</v>
      </c>
      <c r="J1923" s="7">
        <v>45513</v>
      </c>
      <c r="K1923">
        <v>7</v>
      </c>
      <c r="L1923" t="s">
        <v>40</v>
      </c>
      <c r="M1923" t="s">
        <v>5</v>
      </c>
      <c r="N1923" t="s">
        <v>41</v>
      </c>
      <c r="O1923" t="s">
        <v>77</v>
      </c>
      <c r="P1923" t="s">
        <v>43</v>
      </c>
      <c r="Q1923">
        <v>7</v>
      </c>
      <c r="R1923">
        <v>0</v>
      </c>
      <c r="S1923">
        <v>0</v>
      </c>
      <c r="U1923">
        <v>151483</v>
      </c>
      <c r="V1923">
        <v>151483</v>
      </c>
      <c r="W1923">
        <v>0</v>
      </c>
      <c r="X1923">
        <v>0</v>
      </c>
      <c r="Y1923" t="s">
        <v>437</v>
      </c>
    </row>
    <row r="1924" spans="1:25" x14ac:dyDescent="0.25">
      <c r="A1924">
        <v>1923</v>
      </c>
      <c r="B1924">
        <v>60423</v>
      </c>
      <c r="C1924">
        <v>0</v>
      </c>
      <c r="D1924">
        <v>0</v>
      </c>
      <c r="E1924" t="s">
        <v>1455</v>
      </c>
      <c r="F1924" t="s">
        <v>1456</v>
      </c>
      <c r="G1924">
        <v>1</v>
      </c>
      <c r="H1924" s="6">
        <v>5000000</v>
      </c>
      <c r="I1924" s="7">
        <v>45513</v>
      </c>
      <c r="J1924" s="7">
        <v>45513</v>
      </c>
      <c r="K1924">
        <v>8</v>
      </c>
      <c r="L1924" t="s">
        <v>40</v>
      </c>
      <c r="M1924" t="s">
        <v>5</v>
      </c>
      <c r="N1924" t="s">
        <v>41</v>
      </c>
      <c r="O1924" t="s">
        <v>47</v>
      </c>
      <c r="P1924" t="s">
        <v>43</v>
      </c>
      <c r="Q1924">
        <v>8</v>
      </c>
      <c r="R1924">
        <v>0</v>
      </c>
      <c r="S1924">
        <v>0</v>
      </c>
      <c r="U1924">
        <v>400000</v>
      </c>
      <c r="V1924">
        <v>400000</v>
      </c>
      <c r="W1924">
        <v>0</v>
      </c>
      <c r="X1924">
        <v>0</v>
      </c>
      <c r="Y1924" t="s">
        <v>109</v>
      </c>
    </row>
    <row r="1925" spans="1:25" x14ac:dyDescent="0.25">
      <c r="A1925">
        <v>1924</v>
      </c>
      <c r="B1925">
        <v>60422</v>
      </c>
      <c r="C1925">
        <v>0</v>
      </c>
      <c r="D1925">
        <v>0</v>
      </c>
      <c r="E1925" t="s">
        <v>1054</v>
      </c>
      <c r="F1925" t="s">
        <v>1055</v>
      </c>
      <c r="G1925">
        <v>1</v>
      </c>
      <c r="H1925" s="6">
        <v>8927163</v>
      </c>
      <c r="I1925" s="7">
        <v>45513</v>
      </c>
      <c r="J1925" s="7">
        <v>45513</v>
      </c>
      <c r="K1925">
        <v>8</v>
      </c>
      <c r="L1925" t="s">
        <v>40</v>
      </c>
      <c r="M1925" t="s">
        <v>9</v>
      </c>
      <c r="N1925" t="s">
        <v>41</v>
      </c>
      <c r="O1925" t="s">
        <v>42</v>
      </c>
      <c r="P1925" t="s">
        <v>43</v>
      </c>
      <c r="Q1925">
        <v>8</v>
      </c>
      <c r="R1925">
        <v>0</v>
      </c>
      <c r="S1925">
        <v>0</v>
      </c>
      <c r="U1925">
        <v>714173</v>
      </c>
      <c r="V1925">
        <v>714173</v>
      </c>
      <c r="W1925">
        <v>0</v>
      </c>
      <c r="X1925">
        <v>0</v>
      </c>
      <c r="Y1925" t="s">
        <v>67</v>
      </c>
    </row>
    <row r="1926" spans="1:25" x14ac:dyDescent="0.25">
      <c r="A1926">
        <v>1925</v>
      </c>
      <c r="B1926">
        <v>60429</v>
      </c>
      <c r="C1926">
        <v>0</v>
      </c>
      <c r="D1926">
        <v>0</v>
      </c>
      <c r="E1926" t="s">
        <v>1054</v>
      </c>
      <c r="F1926" t="s">
        <v>1055</v>
      </c>
      <c r="G1926">
        <v>1</v>
      </c>
      <c r="H1926" s="6">
        <v>1190543</v>
      </c>
      <c r="I1926" s="7">
        <v>45513</v>
      </c>
      <c r="J1926" s="7">
        <v>45513</v>
      </c>
      <c r="K1926">
        <v>8</v>
      </c>
      <c r="L1926" t="s">
        <v>40</v>
      </c>
      <c r="M1926" t="s">
        <v>9</v>
      </c>
      <c r="N1926" t="s">
        <v>41</v>
      </c>
      <c r="O1926" t="s">
        <v>42</v>
      </c>
      <c r="P1926" t="s">
        <v>43</v>
      </c>
      <c r="Q1926">
        <v>8</v>
      </c>
      <c r="R1926">
        <v>0</v>
      </c>
      <c r="S1926">
        <v>0</v>
      </c>
      <c r="U1926">
        <v>95243</v>
      </c>
      <c r="V1926">
        <v>95243</v>
      </c>
      <c r="W1926">
        <v>0</v>
      </c>
      <c r="X1926">
        <v>0</v>
      </c>
      <c r="Y1926" t="s">
        <v>67</v>
      </c>
    </row>
    <row r="1927" spans="1:25" x14ac:dyDescent="0.25">
      <c r="A1927">
        <v>1926</v>
      </c>
      <c r="B1927">
        <v>60414</v>
      </c>
      <c r="C1927">
        <v>0</v>
      </c>
      <c r="D1927">
        <v>0</v>
      </c>
      <c r="E1927" t="s">
        <v>541</v>
      </c>
      <c r="F1927" t="s">
        <v>542</v>
      </c>
      <c r="G1927">
        <v>1</v>
      </c>
      <c r="H1927" s="6">
        <v>531171</v>
      </c>
      <c r="I1927" s="7">
        <v>45513</v>
      </c>
      <c r="J1927" s="7">
        <v>45513</v>
      </c>
      <c r="K1927">
        <v>14</v>
      </c>
      <c r="L1927" t="s">
        <v>40</v>
      </c>
      <c r="M1927" t="s">
        <v>5</v>
      </c>
      <c r="N1927" t="s">
        <v>41</v>
      </c>
      <c r="O1927" t="s">
        <v>57</v>
      </c>
      <c r="P1927" t="s">
        <v>43</v>
      </c>
      <c r="Q1927">
        <v>9</v>
      </c>
      <c r="R1927">
        <v>5</v>
      </c>
      <c r="S1927">
        <v>0</v>
      </c>
      <c r="U1927">
        <v>74364</v>
      </c>
      <c r="V1927">
        <v>47805</v>
      </c>
      <c r="W1927">
        <v>26559</v>
      </c>
      <c r="X1927">
        <v>0</v>
      </c>
      <c r="Y1927" t="s">
        <v>48</v>
      </c>
    </row>
    <row r="1928" spans="1:25" x14ac:dyDescent="0.25">
      <c r="A1928">
        <v>1927</v>
      </c>
      <c r="B1928">
        <v>60405</v>
      </c>
      <c r="C1928">
        <v>0</v>
      </c>
      <c r="D1928">
        <v>0</v>
      </c>
      <c r="E1928" t="s">
        <v>1678</v>
      </c>
      <c r="F1928" t="s">
        <v>1679</v>
      </c>
      <c r="G1928">
        <v>1</v>
      </c>
      <c r="H1928" s="6">
        <v>10465426</v>
      </c>
      <c r="I1928" s="7">
        <v>45512</v>
      </c>
      <c r="J1928" s="7">
        <v>45512</v>
      </c>
      <c r="K1928">
        <v>15</v>
      </c>
      <c r="L1928" t="s">
        <v>40</v>
      </c>
      <c r="M1928" t="s">
        <v>5</v>
      </c>
      <c r="N1928" t="s">
        <v>41</v>
      </c>
      <c r="O1928" t="s">
        <v>77</v>
      </c>
      <c r="P1928" t="s">
        <v>43</v>
      </c>
      <c r="Q1928">
        <v>6</v>
      </c>
      <c r="R1928">
        <v>9</v>
      </c>
      <c r="S1928">
        <v>0</v>
      </c>
      <c r="U1928">
        <v>1569814</v>
      </c>
      <c r="V1928">
        <v>627926</v>
      </c>
      <c r="W1928">
        <v>941888</v>
      </c>
      <c r="X1928">
        <v>0</v>
      </c>
      <c r="Y1928" t="s">
        <v>250</v>
      </c>
    </row>
    <row r="1929" spans="1:25" x14ac:dyDescent="0.25">
      <c r="A1929">
        <v>1928</v>
      </c>
      <c r="B1929">
        <v>60424</v>
      </c>
      <c r="C1929">
        <v>0</v>
      </c>
      <c r="D1929">
        <v>0</v>
      </c>
      <c r="E1929" t="s">
        <v>944</v>
      </c>
      <c r="F1929" t="s">
        <v>945</v>
      </c>
      <c r="G1929">
        <v>1</v>
      </c>
      <c r="H1929" s="6">
        <v>7929613</v>
      </c>
      <c r="I1929" s="7">
        <v>45512</v>
      </c>
      <c r="J1929" s="7">
        <v>45512</v>
      </c>
      <c r="K1929">
        <v>15</v>
      </c>
      <c r="L1929" t="s">
        <v>40</v>
      </c>
      <c r="M1929" t="s">
        <v>5</v>
      </c>
      <c r="N1929" t="s">
        <v>41</v>
      </c>
      <c r="O1929" t="s">
        <v>77</v>
      </c>
      <c r="P1929" t="s">
        <v>43</v>
      </c>
      <c r="Q1929">
        <v>7</v>
      </c>
      <c r="R1929">
        <v>8</v>
      </c>
      <c r="S1929">
        <v>0</v>
      </c>
      <c r="U1929">
        <v>1189442</v>
      </c>
      <c r="V1929">
        <v>555073</v>
      </c>
      <c r="W1929">
        <v>634369</v>
      </c>
      <c r="X1929">
        <v>0</v>
      </c>
      <c r="Y1929" t="s">
        <v>112</v>
      </c>
    </row>
    <row r="1930" spans="1:25" x14ac:dyDescent="0.25">
      <c r="A1930">
        <v>1929</v>
      </c>
      <c r="B1930">
        <v>60407</v>
      </c>
      <c r="C1930">
        <v>0</v>
      </c>
      <c r="D1930">
        <v>0</v>
      </c>
      <c r="E1930" t="s">
        <v>1520</v>
      </c>
      <c r="F1930" t="s">
        <v>1521</v>
      </c>
      <c r="G1930">
        <v>1</v>
      </c>
      <c r="H1930" s="6">
        <v>3000000</v>
      </c>
      <c r="I1930" s="7">
        <v>45512</v>
      </c>
      <c r="J1930" s="7">
        <v>45512</v>
      </c>
      <c r="K1930">
        <v>10</v>
      </c>
      <c r="L1930" t="s">
        <v>40</v>
      </c>
      <c r="M1930" t="s">
        <v>5</v>
      </c>
      <c r="N1930" t="s">
        <v>41</v>
      </c>
      <c r="O1930" t="s">
        <v>47</v>
      </c>
      <c r="P1930" t="s">
        <v>43</v>
      </c>
      <c r="Q1930">
        <v>10</v>
      </c>
      <c r="R1930">
        <v>0</v>
      </c>
      <c r="S1930">
        <v>0</v>
      </c>
      <c r="U1930">
        <v>300000</v>
      </c>
      <c r="V1930">
        <v>300000</v>
      </c>
      <c r="W1930">
        <v>0</v>
      </c>
      <c r="X1930">
        <v>0</v>
      </c>
      <c r="Y1930" t="s">
        <v>48</v>
      </c>
    </row>
    <row r="1931" spans="1:25" x14ac:dyDescent="0.25">
      <c r="A1931">
        <v>1930</v>
      </c>
      <c r="B1931">
        <v>60406</v>
      </c>
      <c r="C1931">
        <v>0</v>
      </c>
      <c r="D1931">
        <v>0</v>
      </c>
      <c r="E1931" t="s">
        <v>844</v>
      </c>
      <c r="F1931" t="s">
        <v>845</v>
      </c>
      <c r="G1931">
        <v>1</v>
      </c>
      <c r="H1931" s="6">
        <v>274445</v>
      </c>
      <c r="I1931" s="7">
        <v>45512</v>
      </c>
      <c r="J1931" s="7">
        <v>45512</v>
      </c>
      <c r="K1931">
        <v>15</v>
      </c>
      <c r="L1931" t="s">
        <v>40</v>
      </c>
      <c r="M1931" t="s">
        <v>5</v>
      </c>
      <c r="N1931" t="s">
        <v>41</v>
      </c>
      <c r="O1931" t="s">
        <v>77</v>
      </c>
      <c r="P1931" t="s">
        <v>43</v>
      </c>
      <c r="Q1931">
        <v>8</v>
      </c>
      <c r="R1931">
        <v>7</v>
      </c>
      <c r="S1931">
        <v>0</v>
      </c>
      <c r="U1931">
        <v>41167</v>
      </c>
      <c r="V1931">
        <v>21956</v>
      </c>
      <c r="W1931">
        <v>19211</v>
      </c>
      <c r="X1931">
        <v>0</v>
      </c>
      <c r="Y1931" t="s">
        <v>48</v>
      </c>
    </row>
    <row r="1932" spans="1:25" x14ac:dyDescent="0.25">
      <c r="A1932">
        <v>1931</v>
      </c>
      <c r="B1932">
        <v>60404</v>
      </c>
      <c r="C1932">
        <v>0</v>
      </c>
      <c r="D1932">
        <v>0</v>
      </c>
      <c r="E1932" t="s">
        <v>1432</v>
      </c>
      <c r="F1932" t="s">
        <v>1433</v>
      </c>
      <c r="G1932">
        <v>1</v>
      </c>
      <c r="H1932" s="6">
        <v>233333</v>
      </c>
      <c r="I1932" s="7">
        <v>45512</v>
      </c>
      <c r="J1932" s="7">
        <v>45512</v>
      </c>
      <c r="K1932">
        <v>10</v>
      </c>
      <c r="L1932" t="s">
        <v>40</v>
      </c>
      <c r="M1932" t="s">
        <v>8</v>
      </c>
      <c r="N1932" t="s">
        <v>41</v>
      </c>
      <c r="O1932" t="s">
        <v>347</v>
      </c>
      <c r="P1932" t="s">
        <v>43</v>
      </c>
      <c r="Q1932">
        <v>10</v>
      </c>
      <c r="R1932">
        <v>0</v>
      </c>
      <c r="S1932">
        <v>0</v>
      </c>
      <c r="U1932">
        <v>23333</v>
      </c>
      <c r="V1932">
        <v>23333</v>
      </c>
      <c r="W1932">
        <v>0</v>
      </c>
      <c r="X1932">
        <v>0</v>
      </c>
      <c r="Y1932" t="s">
        <v>44</v>
      </c>
    </row>
    <row r="1933" spans="1:25" x14ac:dyDescent="0.25">
      <c r="A1933">
        <v>1932</v>
      </c>
      <c r="B1933">
        <v>60390</v>
      </c>
      <c r="C1933">
        <v>0</v>
      </c>
      <c r="D1933">
        <v>0</v>
      </c>
      <c r="E1933" t="s">
        <v>1804</v>
      </c>
      <c r="F1933" t="s">
        <v>1805</v>
      </c>
      <c r="G1933">
        <v>1</v>
      </c>
      <c r="H1933" s="6">
        <v>497778</v>
      </c>
      <c r="I1933" s="7">
        <v>45511</v>
      </c>
      <c r="J1933" s="7">
        <v>45511</v>
      </c>
      <c r="K1933">
        <v>10</v>
      </c>
      <c r="L1933" t="s">
        <v>40</v>
      </c>
      <c r="M1933" t="s">
        <v>5</v>
      </c>
      <c r="N1933" t="s">
        <v>41</v>
      </c>
      <c r="O1933" t="s">
        <v>57</v>
      </c>
      <c r="P1933" t="s">
        <v>43</v>
      </c>
      <c r="Q1933">
        <v>10</v>
      </c>
      <c r="R1933">
        <v>0</v>
      </c>
      <c r="S1933">
        <v>0</v>
      </c>
      <c r="U1933">
        <v>49778</v>
      </c>
      <c r="V1933">
        <v>49778</v>
      </c>
      <c r="W1933">
        <v>0</v>
      </c>
      <c r="X1933">
        <v>0</v>
      </c>
      <c r="Y1933" t="s">
        <v>109</v>
      </c>
    </row>
    <row r="1934" spans="1:25" x14ac:dyDescent="0.25">
      <c r="A1934">
        <v>1933</v>
      </c>
      <c r="B1934">
        <v>60401</v>
      </c>
      <c r="C1934">
        <v>0</v>
      </c>
      <c r="D1934">
        <v>0</v>
      </c>
      <c r="E1934" t="s">
        <v>1806</v>
      </c>
      <c r="F1934" t="s">
        <v>1807</v>
      </c>
      <c r="G1934">
        <v>1</v>
      </c>
      <c r="H1934" s="6">
        <v>6000000</v>
      </c>
      <c r="I1934" s="7">
        <v>45511</v>
      </c>
      <c r="J1934" s="7">
        <v>45511</v>
      </c>
      <c r="K1934">
        <v>15</v>
      </c>
      <c r="L1934" t="s">
        <v>40</v>
      </c>
      <c r="M1934" t="s">
        <v>5</v>
      </c>
      <c r="N1934" t="s">
        <v>41</v>
      </c>
      <c r="O1934" t="s">
        <v>47</v>
      </c>
      <c r="P1934" t="s">
        <v>43</v>
      </c>
      <c r="Q1934">
        <v>6</v>
      </c>
      <c r="R1934">
        <v>9</v>
      </c>
      <c r="S1934">
        <v>0</v>
      </c>
      <c r="U1934">
        <v>900000</v>
      </c>
      <c r="V1934">
        <v>360000</v>
      </c>
      <c r="W1934">
        <v>540000</v>
      </c>
      <c r="X1934">
        <v>0</v>
      </c>
      <c r="Y1934" t="s">
        <v>48</v>
      </c>
    </row>
    <row r="1935" spans="1:25" x14ac:dyDescent="0.25">
      <c r="A1935">
        <v>1934</v>
      </c>
      <c r="B1935">
        <v>60400</v>
      </c>
      <c r="C1935">
        <v>0</v>
      </c>
      <c r="D1935">
        <v>0</v>
      </c>
      <c r="E1935" t="s">
        <v>1808</v>
      </c>
      <c r="F1935" t="s">
        <v>1809</v>
      </c>
      <c r="G1935">
        <v>1</v>
      </c>
      <c r="H1935" s="6">
        <v>20000000</v>
      </c>
      <c r="I1935" s="7">
        <v>45511</v>
      </c>
      <c r="J1935" s="7">
        <v>45511</v>
      </c>
      <c r="K1935">
        <v>15</v>
      </c>
      <c r="L1935" t="s">
        <v>40</v>
      </c>
      <c r="M1935" t="s">
        <v>5</v>
      </c>
      <c r="N1935" t="s">
        <v>41</v>
      </c>
      <c r="O1935" t="s">
        <v>47</v>
      </c>
      <c r="P1935" t="s">
        <v>43</v>
      </c>
      <c r="Q1935">
        <v>6</v>
      </c>
      <c r="R1935">
        <v>9</v>
      </c>
      <c r="S1935">
        <v>0</v>
      </c>
      <c r="U1935">
        <v>3000000</v>
      </c>
      <c r="V1935">
        <v>1200000</v>
      </c>
      <c r="W1935">
        <v>1800000</v>
      </c>
      <c r="X1935">
        <v>0</v>
      </c>
      <c r="Y1935" t="s">
        <v>48</v>
      </c>
    </row>
    <row r="1936" spans="1:25" x14ac:dyDescent="0.25">
      <c r="A1936">
        <v>1935</v>
      </c>
      <c r="B1936">
        <v>60395</v>
      </c>
      <c r="C1936">
        <v>0</v>
      </c>
      <c r="D1936">
        <v>0</v>
      </c>
      <c r="E1936" t="s">
        <v>1331</v>
      </c>
      <c r="F1936" t="s">
        <v>1332</v>
      </c>
      <c r="G1936">
        <v>1</v>
      </c>
      <c r="H1936" s="6">
        <v>1129820</v>
      </c>
      <c r="I1936" s="7">
        <v>45511</v>
      </c>
      <c r="J1936" s="7">
        <v>45511</v>
      </c>
      <c r="K1936">
        <v>8</v>
      </c>
      <c r="L1936" t="s">
        <v>40</v>
      </c>
      <c r="M1936" t="s">
        <v>9</v>
      </c>
      <c r="N1936" t="s">
        <v>41</v>
      </c>
      <c r="O1936" t="s">
        <v>42</v>
      </c>
      <c r="P1936" t="s">
        <v>43</v>
      </c>
      <c r="Q1936">
        <v>8</v>
      </c>
      <c r="R1936">
        <v>0</v>
      </c>
      <c r="S1936">
        <v>0</v>
      </c>
      <c r="U1936">
        <v>90386</v>
      </c>
      <c r="V1936">
        <v>90386</v>
      </c>
      <c r="W1936">
        <v>0</v>
      </c>
      <c r="X1936">
        <v>0</v>
      </c>
      <c r="Y1936" t="s">
        <v>109</v>
      </c>
    </row>
    <row r="1937" spans="1:25" x14ac:dyDescent="0.25">
      <c r="A1937">
        <v>1936</v>
      </c>
      <c r="B1937">
        <v>60399</v>
      </c>
      <c r="C1937">
        <v>0</v>
      </c>
      <c r="D1937">
        <v>0</v>
      </c>
      <c r="E1937" t="s">
        <v>1810</v>
      </c>
      <c r="F1937" t="s">
        <v>1811</v>
      </c>
      <c r="G1937">
        <v>1</v>
      </c>
      <c r="H1937" s="6">
        <v>6000000</v>
      </c>
      <c r="I1937" s="7">
        <v>45511</v>
      </c>
      <c r="J1937" s="7">
        <v>45511</v>
      </c>
      <c r="K1937">
        <v>15</v>
      </c>
      <c r="L1937" t="s">
        <v>40</v>
      </c>
      <c r="M1937" t="s">
        <v>5</v>
      </c>
      <c r="N1937" t="s">
        <v>41</v>
      </c>
      <c r="O1937" t="s">
        <v>47</v>
      </c>
      <c r="P1937" t="s">
        <v>43</v>
      </c>
      <c r="Q1937">
        <v>6</v>
      </c>
      <c r="R1937">
        <v>9</v>
      </c>
      <c r="S1937">
        <v>0</v>
      </c>
      <c r="U1937">
        <v>900000</v>
      </c>
      <c r="V1937">
        <v>360000</v>
      </c>
      <c r="W1937">
        <v>540000</v>
      </c>
      <c r="X1937">
        <v>0</v>
      </c>
      <c r="Y1937" t="s">
        <v>48</v>
      </c>
    </row>
    <row r="1938" spans="1:25" x14ac:dyDescent="0.25">
      <c r="A1938">
        <v>1937</v>
      </c>
      <c r="B1938">
        <v>60394</v>
      </c>
      <c r="C1938">
        <v>0</v>
      </c>
      <c r="D1938">
        <v>0</v>
      </c>
      <c r="E1938" t="s">
        <v>1341</v>
      </c>
      <c r="F1938" t="s">
        <v>1342</v>
      </c>
      <c r="G1938">
        <v>1</v>
      </c>
      <c r="I1938" s="7">
        <v>45511</v>
      </c>
      <c r="J1938" s="7">
        <v>45511</v>
      </c>
      <c r="K1938">
        <v>8</v>
      </c>
      <c r="L1938" t="s">
        <v>40</v>
      </c>
      <c r="M1938" t="s">
        <v>9</v>
      </c>
      <c r="N1938" t="s">
        <v>41</v>
      </c>
      <c r="O1938" t="s">
        <v>42</v>
      </c>
      <c r="P1938" t="s">
        <v>43</v>
      </c>
      <c r="Q1938">
        <v>8</v>
      </c>
      <c r="R1938">
        <v>0</v>
      </c>
      <c r="S1938">
        <v>0</v>
      </c>
      <c r="U1938">
        <v>0</v>
      </c>
      <c r="V1938">
        <v>0</v>
      </c>
      <c r="W1938">
        <v>0</v>
      </c>
      <c r="X1938">
        <v>0</v>
      </c>
      <c r="Y1938" t="s">
        <v>109</v>
      </c>
    </row>
    <row r="1939" spans="1:25" x14ac:dyDescent="0.25">
      <c r="A1939">
        <v>1938</v>
      </c>
      <c r="B1939">
        <v>60393</v>
      </c>
      <c r="C1939">
        <v>0</v>
      </c>
      <c r="D1939">
        <v>0</v>
      </c>
      <c r="E1939" t="s">
        <v>1343</v>
      </c>
      <c r="F1939" t="s">
        <v>1344</v>
      </c>
      <c r="G1939">
        <v>1</v>
      </c>
      <c r="H1939" s="6">
        <v>757555</v>
      </c>
      <c r="I1939" s="7">
        <v>45511</v>
      </c>
      <c r="J1939" s="7">
        <v>45511</v>
      </c>
      <c r="K1939">
        <v>8</v>
      </c>
      <c r="L1939" t="s">
        <v>40</v>
      </c>
      <c r="M1939" t="s">
        <v>9</v>
      </c>
      <c r="N1939" t="s">
        <v>41</v>
      </c>
      <c r="O1939" t="s">
        <v>42</v>
      </c>
      <c r="P1939" t="s">
        <v>43</v>
      </c>
      <c r="Q1939">
        <v>8</v>
      </c>
      <c r="R1939">
        <v>0</v>
      </c>
      <c r="S1939">
        <v>0</v>
      </c>
      <c r="U1939">
        <v>60604</v>
      </c>
      <c r="V1939">
        <v>60604</v>
      </c>
      <c r="W1939">
        <v>0</v>
      </c>
      <c r="X1939">
        <v>0</v>
      </c>
      <c r="Y1939" t="s">
        <v>109</v>
      </c>
    </row>
    <row r="1940" spans="1:25" x14ac:dyDescent="0.25">
      <c r="A1940">
        <v>1939</v>
      </c>
      <c r="B1940">
        <v>60398</v>
      </c>
      <c r="C1940">
        <v>0</v>
      </c>
      <c r="D1940">
        <v>0</v>
      </c>
      <c r="E1940" t="s">
        <v>1490</v>
      </c>
      <c r="F1940" t="s">
        <v>1491</v>
      </c>
      <c r="G1940">
        <v>1</v>
      </c>
      <c r="H1940" s="6">
        <v>6000000</v>
      </c>
      <c r="I1940" s="7">
        <v>45511</v>
      </c>
      <c r="J1940" s="7">
        <v>45511</v>
      </c>
      <c r="K1940">
        <v>15</v>
      </c>
      <c r="L1940" t="s">
        <v>40</v>
      </c>
      <c r="M1940" t="s">
        <v>5</v>
      </c>
      <c r="N1940" t="s">
        <v>41</v>
      </c>
      <c r="O1940" t="s">
        <v>47</v>
      </c>
      <c r="P1940" t="s">
        <v>43</v>
      </c>
      <c r="Q1940">
        <v>6</v>
      </c>
      <c r="R1940">
        <v>9</v>
      </c>
      <c r="S1940">
        <v>0</v>
      </c>
      <c r="U1940">
        <v>900000</v>
      </c>
      <c r="V1940">
        <v>360000</v>
      </c>
      <c r="W1940">
        <v>540000</v>
      </c>
      <c r="X1940">
        <v>0</v>
      </c>
      <c r="Y1940" t="s">
        <v>48</v>
      </c>
    </row>
    <row r="1941" spans="1:25" x14ac:dyDescent="0.25">
      <c r="A1941">
        <v>1940</v>
      </c>
      <c r="B1941">
        <v>60391</v>
      </c>
      <c r="C1941">
        <v>0</v>
      </c>
      <c r="D1941">
        <v>0</v>
      </c>
      <c r="E1941" t="s">
        <v>1812</v>
      </c>
      <c r="F1941" t="s">
        <v>1813</v>
      </c>
      <c r="G1941">
        <v>1</v>
      </c>
      <c r="H1941" s="6">
        <v>12000000</v>
      </c>
      <c r="I1941" s="7">
        <v>45511</v>
      </c>
      <c r="J1941" s="7">
        <v>45511</v>
      </c>
      <c r="K1941">
        <v>15</v>
      </c>
      <c r="L1941" t="s">
        <v>40</v>
      </c>
      <c r="M1941" t="s">
        <v>5</v>
      </c>
      <c r="N1941" t="s">
        <v>41</v>
      </c>
      <c r="O1941" t="s">
        <v>54</v>
      </c>
      <c r="P1941" t="s">
        <v>43</v>
      </c>
      <c r="Q1941">
        <v>6</v>
      </c>
      <c r="R1941">
        <v>9</v>
      </c>
      <c r="S1941">
        <v>0</v>
      </c>
      <c r="U1941">
        <v>1800000</v>
      </c>
      <c r="V1941">
        <v>720000</v>
      </c>
      <c r="W1941">
        <v>1080000</v>
      </c>
      <c r="X1941">
        <v>0</v>
      </c>
      <c r="Y1941" t="s">
        <v>48</v>
      </c>
    </row>
    <row r="1942" spans="1:25" x14ac:dyDescent="0.25">
      <c r="A1942">
        <v>1941</v>
      </c>
      <c r="B1942">
        <v>60402</v>
      </c>
      <c r="C1942">
        <v>0</v>
      </c>
      <c r="D1942">
        <v>0</v>
      </c>
      <c r="E1942" t="s">
        <v>1600</v>
      </c>
      <c r="F1942" t="s">
        <v>1601</v>
      </c>
      <c r="G1942">
        <v>1</v>
      </c>
      <c r="H1942" s="6">
        <v>43478</v>
      </c>
      <c r="I1942" s="7">
        <v>45511</v>
      </c>
      <c r="J1942" s="7">
        <v>45511</v>
      </c>
      <c r="K1942">
        <v>8</v>
      </c>
      <c r="L1942" t="s">
        <v>40</v>
      </c>
      <c r="M1942" t="s">
        <v>5</v>
      </c>
      <c r="N1942" t="s">
        <v>41</v>
      </c>
      <c r="O1942" t="s">
        <v>54</v>
      </c>
      <c r="P1942" t="s">
        <v>43</v>
      </c>
      <c r="Q1942">
        <v>8</v>
      </c>
      <c r="R1942">
        <v>0</v>
      </c>
      <c r="S1942">
        <v>0</v>
      </c>
      <c r="U1942">
        <v>3478</v>
      </c>
      <c r="V1942">
        <v>3478</v>
      </c>
      <c r="W1942">
        <v>0</v>
      </c>
      <c r="X1942">
        <v>0</v>
      </c>
      <c r="Y1942" t="s">
        <v>44</v>
      </c>
    </row>
    <row r="1943" spans="1:25" x14ac:dyDescent="0.25">
      <c r="A1943">
        <v>1942</v>
      </c>
      <c r="B1943">
        <v>60403</v>
      </c>
      <c r="C1943">
        <v>0</v>
      </c>
      <c r="D1943">
        <v>0</v>
      </c>
      <c r="E1943" t="s">
        <v>1570</v>
      </c>
      <c r="F1943" t="s">
        <v>1571</v>
      </c>
      <c r="G1943">
        <v>1</v>
      </c>
      <c r="H1943" s="6">
        <v>1000000</v>
      </c>
      <c r="I1943" s="7">
        <v>45511</v>
      </c>
      <c r="J1943" s="7">
        <v>45511</v>
      </c>
      <c r="K1943">
        <v>7</v>
      </c>
      <c r="L1943" t="s">
        <v>40</v>
      </c>
      <c r="M1943" t="s">
        <v>5</v>
      </c>
      <c r="N1943" t="s">
        <v>41</v>
      </c>
      <c r="O1943" t="s">
        <v>47</v>
      </c>
      <c r="P1943" t="s">
        <v>43</v>
      </c>
      <c r="Q1943">
        <v>7</v>
      </c>
      <c r="R1943">
        <v>0</v>
      </c>
      <c r="S1943">
        <v>0</v>
      </c>
      <c r="U1943">
        <v>70000</v>
      </c>
      <c r="V1943">
        <v>70000</v>
      </c>
      <c r="W1943">
        <v>0</v>
      </c>
      <c r="X1943">
        <v>0</v>
      </c>
      <c r="Y1943" t="s">
        <v>44</v>
      </c>
    </row>
    <row r="1944" spans="1:25" x14ac:dyDescent="0.25">
      <c r="A1944">
        <v>1943</v>
      </c>
      <c r="B1944">
        <v>60397</v>
      </c>
      <c r="C1944">
        <v>0</v>
      </c>
      <c r="D1944">
        <v>0</v>
      </c>
      <c r="E1944" t="s">
        <v>814</v>
      </c>
      <c r="F1944" t="s">
        <v>815</v>
      </c>
      <c r="G1944">
        <v>1</v>
      </c>
      <c r="H1944" s="6">
        <v>9891509</v>
      </c>
      <c r="I1944" s="7">
        <v>45511</v>
      </c>
      <c r="J1944" s="7">
        <v>45511</v>
      </c>
      <c r="K1944">
        <v>15</v>
      </c>
      <c r="L1944" t="s">
        <v>40</v>
      </c>
      <c r="M1944" t="s">
        <v>5</v>
      </c>
      <c r="N1944" t="s">
        <v>41</v>
      </c>
      <c r="O1944" t="s">
        <v>54</v>
      </c>
      <c r="P1944" t="s">
        <v>43</v>
      </c>
      <c r="Q1944">
        <v>3.3</v>
      </c>
      <c r="R1944">
        <v>2.5</v>
      </c>
      <c r="S1944">
        <v>9.1999999999999993</v>
      </c>
      <c r="U1944">
        <v>1483726</v>
      </c>
      <c r="V1944">
        <v>326420</v>
      </c>
      <c r="W1944">
        <v>247288</v>
      </c>
      <c r="X1944">
        <v>910019</v>
      </c>
      <c r="Y1944" t="s">
        <v>48</v>
      </c>
    </row>
    <row r="1945" spans="1:25" x14ac:dyDescent="0.25">
      <c r="A1945">
        <v>1944</v>
      </c>
      <c r="B1945">
        <v>60396</v>
      </c>
      <c r="C1945">
        <v>0</v>
      </c>
      <c r="D1945">
        <v>0</v>
      </c>
      <c r="E1945" t="s">
        <v>1488</v>
      </c>
      <c r="F1945" t="s">
        <v>1489</v>
      </c>
      <c r="G1945">
        <v>1</v>
      </c>
      <c r="H1945" s="6">
        <v>15000000</v>
      </c>
      <c r="I1945" s="7">
        <v>45511</v>
      </c>
      <c r="J1945" s="7">
        <v>45511</v>
      </c>
      <c r="K1945">
        <v>15</v>
      </c>
      <c r="L1945" t="s">
        <v>40</v>
      </c>
      <c r="M1945" t="s">
        <v>5</v>
      </c>
      <c r="N1945" t="s">
        <v>41</v>
      </c>
      <c r="O1945" t="s">
        <v>47</v>
      </c>
      <c r="P1945" t="s">
        <v>43</v>
      </c>
      <c r="Q1945">
        <v>6</v>
      </c>
      <c r="R1945">
        <v>9</v>
      </c>
      <c r="S1945">
        <v>0</v>
      </c>
      <c r="U1945">
        <v>2250000</v>
      </c>
      <c r="V1945">
        <v>900000</v>
      </c>
      <c r="W1945">
        <v>1350000</v>
      </c>
      <c r="X1945">
        <v>0</v>
      </c>
      <c r="Y1945" t="s">
        <v>48</v>
      </c>
    </row>
    <row r="1946" spans="1:25" x14ac:dyDescent="0.25">
      <c r="A1946">
        <v>1945</v>
      </c>
      <c r="B1946">
        <v>60392</v>
      </c>
      <c r="C1946">
        <v>0</v>
      </c>
      <c r="D1946">
        <v>0</v>
      </c>
      <c r="E1946" t="s">
        <v>1345</v>
      </c>
      <c r="F1946" t="s">
        <v>1346</v>
      </c>
      <c r="G1946">
        <v>1</v>
      </c>
      <c r="H1946" s="6">
        <v>636355</v>
      </c>
      <c r="I1946" s="7">
        <v>45511</v>
      </c>
      <c r="J1946" s="7">
        <v>45511</v>
      </c>
      <c r="K1946">
        <v>8</v>
      </c>
      <c r="L1946" t="s">
        <v>40</v>
      </c>
      <c r="M1946" t="s">
        <v>9</v>
      </c>
      <c r="N1946" t="s">
        <v>41</v>
      </c>
      <c r="O1946" t="s">
        <v>42</v>
      </c>
      <c r="P1946" t="s">
        <v>43</v>
      </c>
      <c r="Q1946">
        <v>8</v>
      </c>
      <c r="R1946">
        <v>0</v>
      </c>
      <c r="S1946">
        <v>0</v>
      </c>
      <c r="U1946">
        <v>50908</v>
      </c>
      <c r="V1946">
        <v>50908</v>
      </c>
      <c r="W1946">
        <v>0</v>
      </c>
      <c r="X1946">
        <v>0</v>
      </c>
      <c r="Y1946" t="s">
        <v>109</v>
      </c>
    </row>
    <row r="1947" spans="1:25" x14ac:dyDescent="0.25">
      <c r="A1947">
        <v>1946</v>
      </c>
      <c r="B1947">
        <v>60387</v>
      </c>
      <c r="C1947">
        <v>0</v>
      </c>
      <c r="D1947">
        <v>0</v>
      </c>
      <c r="E1947" t="s">
        <v>246</v>
      </c>
      <c r="F1947" t="s">
        <v>247</v>
      </c>
      <c r="G1947">
        <v>1</v>
      </c>
      <c r="H1947" s="6">
        <v>566905</v>
      </c>
      <c r="I1947" s="7">
        <v>45510</v>
      </c>
      <c r="J1947" s="7">
        <v>45510</v>
      </c>
      <c r="K1947">
        <v>5</v>
      </c>
      <c r="L1947" t="s">
        <v>40</v>
      </c>
      <c r="M1947" t="s">
        <v>5</v>
      </c>
      <c r="N1947" t="s">
        <v>41</v>
      </c>
      <c r="O1947" t="s">
        <v>54</v>
      </c>
      <c r="P1947" t="s">
        <v>43</v>
      </c>
      <c r="Q1947">
        <v>5</v>
      </c>
      <c r="R1947">
        <v>0</v>
      </c>
      <c r="S1947">
        <v>0</v>
      </c>
      <c r="U1947">
        <v>28345</v>
      </c>
      <c r="V1947">
        <v>28345</v>
      </c>
      <c r="W1947">
        <v>0</v>
      </c>
      <c r="X1947">
        <v>0</v>
      </c>
      <c r="Y1947" t="s">
        <v>109</v>
      </c>
    </row>
    <row r="1948" spans="1:25" x14ac:dyDescent="0.25">
      <c r="A1948">
        <v>1947</v>
      </c>
      <c r="B1948">
        <v>60598</v>
      </c>
      <c r="C1948">
        <v>0</v>
      </c>
      <c r="D1948">
        <v>0</v>
      </c>
      <c r="E1948" t="s">
        <v>1814</v>
      </c>
      <c r="F1948" t="s">
        <v>1815</v>
      </c>
      <c r="G1948">
        <v>1</v>
      </c>
      <c r="H1948" s="6">
        <v>6128</v>
      </c>
      <c r="I1948" s="7">
        <v>45510</v>
      </c>
      <c r="J1948" s="7">
        <v>45510</v>
      </c>
      <c r="K1948">
        <v>6</v>
      </c>
      <c r="L1948" t="s">
        <v>40</v>
      </c>
      <c r="M1948" t="s">
        <v>5</v>
      </c>
      <c r="N1948" t="s">
        <v>41</v>
      </c>
      <c r="O1948" t="s">
        <v>57</v>
      </c>
      <c r="P1948" t="s">
        <v>43</v>
      </c>
      <c r="Q1948">
        <v>6</v>
      </c>
      <c r="R1948">
        <v>0</v>
      </c>
      <c r="S1948">
        <v>0</v>
      </c>
      <c r="U1948">
        <v>368</v>
      </c>
      <c r="V1948">
        <v>368</v>
      </c>
      <c r="W1948">
        <v>0</v>
      </c>
      <c r="X1948">
        <v>0</v>
      </c>
      <c r="Y1948" t="s">
        <v>72</v>
      </c>
    </row>
    <row r="1949" spans="1:25" x14ac:dyDescent="0.25">
      <c r="A1949">
        <v>1948</v>
      </c>
      <c r="B1949">
        <v>60389</v>
      </c>
      <c r="C1949">
        <v>0</v>
      </c>
      <c r="D1949">
        <v>0</v>
      </c>
      <c r="E1949" t="s">
        <v>995</v>
      </c>
      <c r="F1949" t="s">
        <v>996</v>
      </c>
      <c r="G1949">
        <v>1</v>
      </c>
      <c r="H1949" s="6">
        <v>3000000</v>
      </c>
      <c r="I1949" s="7">
        <v>45510</v>
      </c>
      <c r="J1949" s="7">
        <v>45510</v>
      </c>
      <c r="K1949">
        <v>6</v>
      </c>
      <c r="L1949" t="s">
        <v>40</v>
      </c>
      <c r="M1949" t="s">
        <v>5</v>
      </c>
      <c r="N1949" t="s">
        <v>41</v>
      </c>
      <c r="O1949" t="s">
        <v>47</v>
      </c>
      <c r="P1949" t="s">
        <v>43</v>
      </c>
      <c r="Q1949">
        <v>6</v>
      </c>
      <c r="R1949">
        <v>0</v>
      </c>
      <c r="S1949">
        <v>0</v>
      </c>
      <c r="U1949">
        <v>180000</v>
      </c>
      <c r="V1949">
        <v>180000</v>
      </c>
      <c r="W1949">
        <v>0</v>
      </c>
      <c r="X1949">
        <v>0</v>
      </c>
      <c r="Y1949" t="s">
        <v>109</v>
      </c>
    </row>
    <row r="1950" spans="1:25" x14ac:dyDescent="0.25">
      <c r="A1950">
        <v>1949</v>
      </c>
      <c r="B1950">
        <v>60388</v>
      </c>
      <c r="C1950">
        <v>0</v>
      </c>
      <c r="D1950">
        <v>0</v>
      </c>
      <c r="E1950" t="s">
        <v>1089</v>
      </c>
      <c r="F1950" t="s">
        <v>1090</v>
      </c>
      <c r="G1950">
        <v>1</v>
      </c>
      <c r="H1950" s="6">
        <v>278889</v>
      </c>
      <c r="I1950" s="7">
        <v>45510</v>
      </c>
      <c r="J1950" s="7">
        <v>45510</v>
      </c>
      <c r="K1950">
        <v>10</v>
      </c>
      <c r="L1950" t="s">
        <v>40</v>
      </c>
      <c r="M1950" t="s">
        <v>5</v>
      </c>
      <c r="N1950" t="s">
        <v>41</v>
      </c>
      <c r="O1950" t="s">
        <v>47</v>
      </c>
      <c r="P1950" t="s">
        <v>43</v>
      </c>
      <c r="Q1950">
        <v>10</v>
      </c>
      <c r="R1950">
        <v>0</v>
      </c>
      <c r="S1950">
        <v>0</v>
      </c>
      <c r="U1950">
        <v>27889</v>
      </c>
      <c r="V1950">
        <v>27889</v>
      </c>
      <c r="W1950">
        <v>0</v>
      </c>
      <c r="X1950">
        <v>0</v>
      </c>
      <c r="Y1950" t="s">
        <v>72</v>
      </c>
    </row>
    <row r="1951" spans="1:25" x14ac:dyDescent="0.25">
      <c r="A1951">
        <v>1950</v>
      </c>
      <c r="B1951">
        <v>60384</v>
      </c>
      <c r="C1951">
        <v>0</v>
      </c>
      <c r="D1951">
        <v>0</v>
      </c>
      <c r="E1951" t="s">
        <v>1085</v>
      </c>
      <c r="F1951" t="s">
        <v>1086</v>
      </c>
      <c r="G1951">
        <v>1</v>
      </c>
      <c r="H1951" s="6">
        <v>500000</v>
      </c>
      <c r="I1951" s="7">
        <v>45510</v>
      </c>
      <c r="J1951" s="7">
        <v>45510</v>
      </c>
      <c r="K1951">
        <v>6</v>
      </c>
      <c r="L1951" t="s">
        <v>40</v>
      </c>
      <c r="M1951" t="s">
        <v>5</v>
      </c>
      <c r="N1951" t="s">
        <v>41</v>
      </c>
      <c r="O1951" t="s">
        <v>47</v>
      </c>
      <c r="P1951" t="s">
        <v>43</v>
      </c>
      <c r="Q1951">
        <v>6</v>
      </c>
      <c r="R1951">
        <v>0</v>
      </c>
      <c r="S1951">
        <v>0</v>
      </c>
      <c r="U1951">
        <v>30000</v>
      </c>
      <c r="V1951">
        <v>30000</v>
      </c>
      <c r="W1951">
        <v>0</v>
      </c>
      <c r="X1951">
        <v>0</v>
      </c>
      <c r="Y1951" t="s">
        <v>109</v>
      </c>
    </row>
    <row r="1952" spans="1:25" x14ac:dyDescent="0.25">
      <c r="A1952">
        <v>1951</v>
      </c>
      <c r="B1952">
        <v>60378</v>
      </c>
      <c r="C1952">
        <v>0</v>
      </c>
      <c r="D1952">
        <v>0</v>
      </c>
      <c r="E1952" t="s">
        <v>1612</v>
      </c>
      <c r="F1952" t="s">
        <v>1613</v>
      </c>
      <c r="G1952">
        <v>1</v>
      </c>
      <c r="H1952" s="6">
        <v>273000</v>
      </c>
      <c r="I1952" s="7">
        <v>45509</v>
      </c>
      <c r="J1952" s="7">
        <v>45509</v>
      </c>
      <c r="K1952">
        <v>12</v>
      </c>
      <c r="L1952" t="s">
        <v>40</v>
      </c>
      <c r="M1952" t="s">
        <v>5</v>
      </c>
      <c r="N1952" t="s">
        <v>41</v>
      </c>
      <c r="O1952" t="s">
        <v>54</v>
      </c>
      <c r="P1952" t="s">
        <v>43</v>
      </c>
      <c r="Q1952">
        <v>12</v>
      </c>
      <c r="R1952">
        <v>0</v>
      </c>
      <c r="S1952">
        <v>0</v>
      </c>
      <c r="U1952">
        <v>32760</v>
      </c>
      <c r="V1952">
        <v>32760</v>
      </c>
      <c r="W1952">
        <v>0</v>
      </c>
      <c r="X1952">
        <v>0</v>
      </c>
      <c r="Y1952" t="s">
        <v>44</v>
      </c>
    </row>
    <row r="1953" spans="1:25" x14ac:dyDescent="0.25">
      <c r="A1953">
        <v>1952</v>
      </c>
      <c r="B1953">
        <v>60379</v>
      </c>
      <c r="C1953">
        <v>0</v>
      </c>
      <c r="D1953">
        <v>0</v>
      </c>
      <c r="E1953" t="s">
        <v>743</v>
      </c>
      <c r="F1953" t="s">
        <v>744</v>
      </c>
      <c r="G1953">
        <v>1</v>
      </c>
      <c r="H1953" s="6">
        <v>5000000</v>
      </c>
      <c r="I1953" s="7">
        <v>45509</v>
      </c>
      <c r="J1953" s="7">
        <v>45509</v>
      </c>
      <c r="K1953">
        <v>5</v>
      </c>
      <c r="L1953" t="s">
        <v>40</v>
      </c>
      <c r="M1953" t="s">
        <v>7</v>
      </c>
      <c r="N1953" t="s">
        <v>41</v>
      </c>
      <c r="O1953" t="s">
        <v>64</v>
      </c>
      <c r="P1953" t="s">
        <v>43</v>
      </c>
      <c r="Q1953">
        <v>5</v>
      </c>
      <c r="R1953">
        <v>0</v>
      </c>
      <c r="S1953">
        <v>0</v>
      </c>
      <c r="U1953">
        <v>250000</v>
      </c>
      <c r="V1953">
        <v>250000</v>
      </c>
      <c r="W1953">
        <v>0</v>
      </c>
      <c r="X1953">
        <v>0</v>
      </c>
      <c r="Y1953" t="s">
        <v>94</v>
      </c>
    </row>
    <row r="1954" spans="1:25" x14ac:dyDescent="0.25">
      <c r="A1954">
        <v>1953</v>
      </c>
      <c r="B1954">
        <v>60377</v>
      </c>
      <c r="C1954">
        <v>0</v>
      </c>
      <c r="D1954">
        <v>0</v>
      </c>
      <c r="E1954" t="s">
        <v>520</v>
      </c>
      <c r="F1954" t="s">
        <v>521</v>
      </c>
      <c r="G1954">
        <v>1</v>
      </c>
      <c r="H1954" s="6">
        <v>10368569</v>
      </c>
      <c r="I1954" s="7">
        <v>45509</v>
      </c>
      <c r="J1954" s="7">
        <v>45509</v>
      </c>
      <c r="K1954">
        <v>15</v>
      </c>
      <c r="L1954" t="s">
        <v>40</v>
      </c>
      <c r="M1954" t="s">
        <v>5</v>
      </c>
      <c r="N1954" t="s">
        <v>41</v>
      </c>
      <c r="O1954" t="s">
        <v>57</v>
      </c>
      <c r="P1954" t="s">
        <v>43</v>
      </c>
      <c r="Q1954">
        <v>6</v>
      </c>
      <c r="R1954">
        <v>9</v>
      </c>
      <c r="S1954">
        <v>0</v>
      </c>
      <c r="U1954">
        <v>1555285</v>
      </c>
      <c r="V1954">
        <v>622114</v>
      </c>
      <c r="W1954">
        <v>933171</v>
      </c>
      <c r="X1954">
        <v>0</v>
      </c>
      <c r="Y1954" t="s">
        <v>390</v>
      </c>
    </row>
    <row r="1955" spans="1:25" x14ac:dyDescent="0.25">
      <c r="A1955">
        <v>1954</v>
      </c>
      <c r="B1955">
        <v>60376</v>
      </c>
      <c r="C1955">
        <v>0</v>
      </c>
      <c r="D1955">
        <v>0</v>
      </c>
      <c r="E1955" t="s">
        <v>1759</v>
      </c>
      <c r="F1955" t="s">
        <v>1760</v>
      </c>
      <c r="G1955">
        <v>1</v>
      </c>
      <c r="H1955" s="6">
        <v>1500000</v>
      </c>
      <c r="I1955" s="7">
        <v>45506</v>
      </c>
      <c r="J1955" s="7">
        <v>45506</v>
      </c>
      <c r="K1955">
        <v>10</v>
      </c>
      <c r="L1955" t="s">
        <v>40</v>
      </c>
      <c r="M1955" t="s">
        <v>7</v>
      </c>
      <c r="N1955" t="s">
        <v>41</v>
      </c>
      <c r="O1955" t="s">
        <v>64</v>
      </c>
      <c r="P1955" t="s">
        <v>43</v>
      </c>
      <c r="Q1955">
        <v>10</v>
      </c>
      <c r="R1955">
        <v>0</v>
      </c>
      <c r="S1955">
        <v>0</v>
      </c>
      <c r="U1955">
        <v>150000</v>
      </c>
      <c r="V1955">
        <v>150000</v>
      </c>
      <c r="W1955">
        <v>0</v>
      </c>
      <c r="X1955">
        <v>0</v>
      </c>
      <c r="Y1955" t="s">
        <v>48</v>
      </c>
    </row>
    <row r="1956" spans="1:25" x14ac:dyDescent="0.25">
      <c r="A1956">
        <v>1955</v>
      </c>
      <c r="B1956">
        <v>60375</v>
      </c>
      <c r="C1956">
        <v>0</v>
      </c>
      <c r="D1956">
        <v>0</v>
      </c>
      <c r="E1956" t="s">
        <v>588</v>
      </c>
      <c r="F1956" t="s">
        <v>589</v>
      </c>
      <c r="G1956">
        <v>1</v>
      </c>
      <c r="H1956" s="6">
        <v>192304</v>
      </c>
      <c r="I1956" s="7">
        <v>45506</v>
      </c>
      <c r="J1956" s="7">
        <v>45506</v>
      </c>
      <c r="K1956">
        <v>15</v>
      </c>
      <c r="L1956" t="s">
        <v>40</v>
      </c>
      <c r="M1956" t="s">
        <v>5</v>
      </c>
      <c r="N1956" t="s">
        <v>41</v>
      </c>
      <c r="O1956" t="s">
        <v>47</v>
      </c>
      <c r="P1956" t="s">
        <v>43</v>
      </c>
      <c r="Q1956">
        <v>4</v>
      </c>
      <c r="R1956">
        <v>11</v>
      </c>
      <c r="S1956">
        <v>0</v>
      </c>
      <c r="U1956">
        <v>28846</v>
      </c>
      <c r="V1956">
        <v>7692</v>
      </c>
      <c r="W1956">
        <v>21153</v>
      </c>
      <c r="X1956">
        <v>0</v>
      </c>
      <c r="Y1956" t="s">
        <v>109</v>
      </c>
    </row>
    <row r="1957" spans="1:25" x14ac:dyDescent="0.25">
      <c r="A1957">
        <v>1956</v>
      </c>
      <c r="B1957">
        <v>60370</v>
      </c>
      <c r="C1957">
        <v>0</v>
      </c>
      <c r="D1957">
        <v>0</v>
      </c>
      <c r="E1957" t="s">
        <v>755</v>
      </c>
      <c r="F1957" t="s">
        <v>756</v>
      </c>
      <c r="G1957">
        <v>1</v>
      </c>
      <c r="H1957" s="6">
        <v>300000000</v>
      </c>
      <c r="I1957" s="7">
        <v>45505</v>
      </c>
      <c r="J1957" s="7">
        <v>45505</v>
      </c>
      <c r="K1957" t="s">
        <v>757</v>
      </c>
      <c r="L1957" t="s">
        <v>40</v>
      </c>
      <c r="M1957" t="s">
        <v>5</v>
      </c>
      <c r="N1957" t="s">
        <v>41</v>
      </c>
      <c r="O1957" t="s">
        <v>47</v>
      </c>
      <c r="P1957" t="s">
        <v>43</v>
      </c>
      <c r="Q1957">
        <v>3.45</v>
      </c>
      <c r="R1957">
        <v>0.42</v>
      </c>
      <c r="S1957">
        <v>0</v>
      </c>
      <c r="U1957">
        <v>11610000</v>
      </c>
      <c r="V1957">
        <v>10350000</v>
      </c>
      <c r="W1957">
        <v>1260000</v>
      </c>
      <c r="X1957">
        <v>0</v>
      </c>
      <c r="Y1957" t="s">
        <v>44</v>
      </c>
    </row>
    <row r="1958" spans="1:25" x14ac:dyDescent="0.25">
      <c r="A1958">
        <v>1957</v>
      </c>
      <c r="B1958">
        <v>60368</v>
      </c>
      <c r="C1958">
        <v>0</v>
      </c>
      <c r="D1958">
        <v>0</v>
      </c>
      <c r="E1958" t="s">
        <v>1510</v>
      </c>
      <c r="F1958" t="s">
        <v>1511</v>
      </c>
      <c r="G1958">
        <v>1</v>
      </c>
      <c r="H1958" s="6">
        <v>2100000</v>
      </c>
      <c r="I1958" s="7">
        <v>45505</v>
      </c>
      <c r="J1958" s="7">
        <v>45505</v>
      </c>
      <c r="K1958">
        <v>7</v>
      </c>
      <c r="L1958" t="s">
        <v>40</v>
      </c>
      <c r="M1958" t="s">
        <v>5</v>
      </c>
      <c r="N1958" t="s">
        <v>41</v>
      </c>
      <c r="O1958" t="s">
        <v>57</v>
      </c>
      <c r="P1958" t="s">
        <v>43</v>
      </c>
      <c r="Q1958">
        <v>7</v>
      </c>
      <c r="R1958">
        <v>0</v>
      </c>
      <c r="S1958">
        <v>0</v>
      </c>
      <c r="U1958">
        <v>147000</v>
      </c>
      <c r="V1958">
        <v>147000</v>
      </c>
      <c r="W1958">
        <v>0</v>
      </c>
      <c r="X1958">
        <v>0</v>
      </c>
      <c r="Y1958" t="s">
        <v>109</v>
      </c>
    </row>
    <row r="1959" spans="1:25" x14ac:dyDescent="0.25">
      <c r="A1959">
        <v>1958</v>
      </c>
      <c r="B1959">
        <v>60373</v>
      </c>
      <c r="C1959">
        <v>0</v>
      </c>
      <c r="D1959">
        <v>0</v>
      </c>
      <c r="E1959" t="s">
        <v>1035</v>
      </c>
      <c r="F1959" t="s">
        <v>1036</v>
      </c>
      <c r="G1959">
        <v>1</v>
      </c>
      <c r="H1959" s="6">
        <v>7916000</v>
      </c>
      <c r="I1959" s="7">
        <v>45505</v>
      </c>
      <c r="J1959" s="7">
        <v>45505</v>
      </c>
      <c r="K1959">
        <v>5</v>
      </c>
      <c r="L1959" t="s">
        <v>40</v>
      </c>
      <c r="M1959" t="s">
        <v>5</v>
      </c>
      <c r="N1959" t="s">
        <v>41</v>
      </c>
      <c r="O1959" t="s">
        <v>47</v>
      </c>
      <c r="P1959" t="s">
        <v>43</v>
      </c>
      <c r="Q1959">
        <v>5</v>
      </c>
      <c r="R1959">
        <v>0</v>
      </c>
      <c r="S1959">
        <v>0</v>
      </c>
      <c r="U1959">
        <v>395800</v>
      </c>
      <c r="V1959">
        <v>395800</v>
      </c>
      <c r="W1959">
        <v>0</v>
      </c>
      <c r="X1959">
        <v>0</v>
      </c>
      <c r="Y1959" t="s">
        <v>390</v>
      </c>
    </row>
    <row r="1960" spans="1:25" x14ac:dyDescent="0.25">
      <c r="A1960">
        <v>1959</v>
      </c>
      <c r="B1960">
        <v>61672</v>
      </c>
      <c r="C1960">
        <v>0</v>
      </c>
      <c r="D1960">
        <v>0</v>
      </c>
      <c r="E1960" t="s">
        <v>1816</v>
      </c>
      <c r="F1960" t="s">
        <v>1817</v>
      </c>
      <c r="G1960">
        <v>1</v>
      </c>
      <c r="H1960" s="6">
        <v>385492</v>
      </c>
      <c r="I1960" s="7">
        <v>45504</v>
      </c>
      <c r="J1960" s="7">
        <v>45504</v>
      </c>
      <c r="K1960" t="s">
        <v>757</v>
      </c>
      <c r="L1960" t="s">
        <v>40</v>
      </c>
      <c r="M1960" t="s">
        <v>5</v>
      </c>
      <c r="N1960" t="s">
        <v>41</v>
      </c>
      <c r="O1960" t="s">
        <v>47</v>
      </c>
      <c r="P1960" t="s">
        <v>43</v>
      </c>
      <c r="Q1960">
        <v>3.45</v>
      </c>
      <c r="R1960">
        <v>0.42</v>
      </c>
      <c r="S1960">
        <v>0</v>
      </c>
      <c r="U1960">
        <v>14919</v>
      </c>
      <c r="V1960">
        <v>13299</v>
      </c>
      <c r="W1960">
        <v>1619</v>
      </c>
      <c r="X1960">
        <v>0</v>
      </c>
      <c r="Y1960" t="s">
        <v>44</v>
      </c>
    </row>
    <row r="1961" spans="1:25" x14ac:dyDescent="0.25">
      <c r="A1961">
        <v>1960</v>
      </c>
      <c r="B1961">
        <v>61675</v>
      </c>
      <c r="C1961">
        <v>0</v>
      </c>
      <c r="D1961">
        <v>0</v>
      </c>
      <c r="E1961" t="s">
        <v>1818</v>
      </c>
      <c r="F1961" t="s">
        <v>1819</v>
      </c>
      <c r="G1961">
        <v>1</v>
      </c>
      <c r="H1961" s="6">
        <v>292621958</v>
      </c>
      <c r="I1961" s="7">
        <v>45504</v>
      </c>
      <c r="J1961" s="7">
        <v>45504</v>
      </c>
      <c r="K1961" t="s">
        <v>757</v>
      </c>
      <c r="L1961" t="s">
        <v>40</v>
      </c>
      <c r="M1961" t="s">
        <v>5</v>
      </c>
      <c r="N1961" t="s">
        <v>41</v>
      </c>
      <c r="O1961" t="s">
        <v>47</v>
      </c>
      <c r="P1961" t="s">
        <v>43</v>
      </c>
      <c r="Q1961">
        <v>3.45</v>
      </c>
      <c r="R1961">
        <v>0.42</v>
      </c>
      <c r="S1961">
        <v>0</v>
      </c>
      <c r="U1961">
        <v>11324470</v>
      </c>
      <c r="V1961">
        <v>10095458</v>
      </c>
      <c r="W1961">
        <v>1229012</v>
      </c>
      <c r="X1961">
        <v>0</v>
      </c>
      <c r="Y1961" t="s">
        <v>44</v>
      </c>
    </row>
    <row r="1962" spans="1:25" x14ac:dyDescent="0.25">
      <c r="A1962">
        <v>1961</v>
      </c>
      <c r="B1962">
        <v>60363</v>
      </c>
      <c r="C1962">
        <v>0</v>
      </c>
      <c r="D1962">
        <v>0</v>
      </c>
      <c r="E1962" t="s">
        <v>209</v>
      </c>
      <c r="F1962" t="s">
        <v>210</v>
      </c>
      <c r="G1962">
        <v>1</v>
      </c>
      <c r="H1962" s="6">
        <v>14000001</v>
      </c>
      <c r="I1962" s="7">
        <v>45504</v>
      </c>
      <c r="J1962" s="7">
        <v>45504</v>
      </c>
      <c r="K1962">
        <v>15</v>
      </c>
      <c r="L1962" t="s">
        <v>40</v>
      </c>
      <c r="M1962" t="s">
        <v>5</v>
      </c>
      <c r="N1962" t="s">
        <v>41</v>
      </c>
      <c r="O1962" t="s">
        <v>77</v>
      </c>
      <c r="P1962" t="s">
        <v>43</v>
      </c>
      <c r="Q1962">
        <v>6</v>
      </c>
      <c r="R1962">
        <v>9</v>
      </c>
      <c r="S1962">
        <v>0</v>
      </c>
      <c r="U1962">
        <v>2100000</v>
      </c>
      <c r="V1962">
        <v>840000</v>
      </c>
      <c r="W1962">
        <v>1260000</v>
      </c>
      <c r="X1962">
        <v>0</v>
      </c>
      <c r="Y1962" t="s">
        <v>72</v>
      </c>
    </row>
    <row r="1963" spans="1:25" x14ac:dyDescent="0.25">
      <c r="A1963">
        <v>1962</v>
      </c>
      <c r="B1963">
        <v>60366</v>
      </c>
      <c r="C1963">
        <v>0</v>
      </c>
      <c r="D1963">
        <v>0</v>
      </c>
      <c r="E1963" t="s">
        <v>850</v>
      </c>
      <c r="F1963" t="s">
        <v>851</v>
      </c>
      <c r="G1963">
        <v>1</v>
      </c>
      <c r="H1963" s="6">
        <v>85000000</v>
      </c>
      <c r="I1963" s="7">
        <v>45504</v>
      </c>
      <c r="J1963" s="7">
        <v>45504</v>
      </c>
      <c r="K1963" t="s">
        <v>757</v>
      </c>
      <c r="L1963" t="s">
        <v>40</v>
      </c>
      <c r="M1963" t="s">
        <v>5</v>
      </c>
      <c r="N1963" t="s">
        <v>41</v>
      </c>
      <c r="O1963" t="s">
        <v>47</v>
      </c>
      <c r="P1963" t="s">
        <v>43</v>
      </c>
      <c r="Q1963">
        <v>3.45</v>
      </c>
      <c r="R1963">
        <v>0.42</v>
      </c>
      <c r="S1963">
        <v>0</v>
      </c>
      <c r="U1963">
        <v>3289500</v>
      </c>
      <c r="V1963">
        <v>2932500</v>
      </c>
      <c r="W1963">
        <v>357000</v>
      </c>
      <c r="X1963">
        <v>0</v>
      </c>
      <c r="Y1963" t="s">
        <v>44</v>
      </c>
    </row>
    <row r="1964" spans="1:25" x14ac:dyDescent="0.25">
      <c r="A1964">
        <v>1963</v>
      </c>
      <c r="B1964">
        <v>60361</v>
      </c>
      <c r="C1964">
        <v>0</v>
      </c>
      <c r="D1964">
        <v>0</v>
      </c>
      <c r="E1964" t="s">
        <v>856</v>
      </c>
      <c r="F1964" t="s">
        <v>857</v>
      </c>
      <c r="G1964">
        <v>1</v>
      </c>
      <c r="H1964" s="6">
        <v>220000000</v>
      </c>
      <c r="I1964" s="7">
        <v>45504</v>
      </c>
      <c r="J1964" s="7">
        <v>45504</v>
      </c>
      <c r="K1964" t="s">
        <v>757</v>
      </c>
      <c r="L1964" t="s">
        <v>40</v>
      </c>
      <c r="M1964" t="s">
        <v>5</v>
      </c>
      <c r="N1964" t="s">
        <v>41</v>
      </c>
      <c r="O1964" t="s">
        <v>47</v>
      </c>
      <c r="P1964" t="s">
        <v>43</v>
      </c>
      <c r="Q1964">
        <v>3.45</v>
      </c>
      <c r="R1964">
        <v>0.42</v>
      </c>
      <c r="S1964">
        <v>0</v>
      </c>
      <c r="U1964">
        <v>8514000</v>
      </c>
      <c r="V1964">
        <v>7590000</v>
      </c>
      <c r="W1964">
        <v>924000</v>
      </c>
      <c r="X1964">
        <v>0</v>
      </c>
      <c r="Y1964" t="s">
        <v>44</v>
      </c>
    </row>
    <row r="1965" spans="1:25" x14ac:dyDescent="0.25">
      <c r="A1965">
        <v>1964</v>
      </c>
      <c r="B1965">
        <v>60367</v>
      </c>
      <c r="C1965">
        <v>0</v>
      </c>
      <c r="D1965">
        <v>0</v>
      </c>
      <c r="E1965" t="s">
        <v>1477</v>
      </c>
      <c r="F1965" t="s">
        <v>1478</v>
      </c>
      <c r="G1965">
        <v>1</v>
      </c>
      <c r="H1965" s="6">
        <v>497143</v>
      </c>
      <c r="I1965" s="7">
        <v>45504</v>
      </c>
      <c r="J1965" s="7">
        <v>45504</v>
      </c>
      <c r="K1965">
        <v>6</v>
      </c>
      <c r="L1965" t="s">
        <v>40</v>
      </c>
      <c r="M1965" t="s">
        <v>5</v>
      </c>
      <c r="N1965" t="s">
        <v>41</v>
      </c>
      <c r="O1965" t="s">
        <v>47</v>
      </c>
      <c r="P1965" t="s">
        <v>43</v>
      </c>
      <c r="Q1965">
        <v>6</v>
      </c>
      <c r="R1965">
        <v>0</v>
      </c>
      <c r="S1965">
        <v>0</v>
      </c>
      <c r="U1965">
        <v>29829</v>
      </c>
      <c r="V1965">
        <v>29829</v>
      </c>
      <c r="W1965">
        <v>0</v>
      </c>
      <c r="X1965">
        <v>0</v>
      </c>
      <c r="Y1965" t="s">
        <v>72</v>
      </c>
    </row>
    <row r="1966" spans="1:25" x14ac:dyDescent="0.25">
      <c r="A1966">
        <v>1965</v>
      </c>
      <c r="B1966">
        <v>60369</v>
      </c>
      <c r="C1966">
        <v>0</v>
      </c>
      <c r="D1966">
        <v>0</v>
      </c>
      <c r="E1966" t="s">
        <v>1820</v>
      </c>
      <c r="F1966" t="s">
        <v>1821</v>
      </c>
      <c r="G1966">
        <v>1</v>
      </c>
      <c r="H1966" s="6">
        <v>120000000</v>
      </c>
      <c r="I1966" s="7">
        <v>45504</v>
      </c>
      <c r="J1966" s="7">
        <v>45504</v>
      </c>
      <c r="K1966">
        <v>2</v>
      </c>
      <c r="L1966" t="s">
        <v>40</v>
      </c>
      <c r="M1966" t="s">
        <v>4</v>
      </c>
      <c r="N1966" t="s">
        <v>41</v>
      </c>
      <c r="O1966" t="s">
        <v>51</v>
      </c>
      <c r="P1966" t="s">
        <v>43</v>
      </c>
      <c r="Q1966">
        <v>2</v>
      </c>
      <c r="R1966">
        <v>0</v>
      </c>
      <c r="S1966">
        <v>0</v>
      </c>
      <c r="U1966">
        <v>2400000</v>
      </c>
      <c r="V1966">
        <v>2400000</v>
      </c>
      <c r="W1966">
        <v>0</v>
      </c>
      <c r="X1966">
        <v>0</v>
      </c>
      <c r="Y1966" t="s">
        <v>44</v>
      </c>
    </row>
    <row r="1967" spans="1:25" x14ac:dyDescent="0.25">
      <c r="A1967">
        <v>1966</v>
      </c>
      <c r="B1967">
        <v>60365</v>
      </c>
      <c r="C1967">
        <v>0</v>
      </c>
      <c r="D1967">
        <v>0</v>
      </c>
      <c r="E1967" t="s">
        <v>110</v>
      </c>
      <c r="F1967" t="s">
        <v>111</v>
      </c>
      <c r="G1967">
        <v>1</v>
      </c>
      <c r="H1967" s="6">
        <v>3561017</v>
      </c>
      <c r="I1967" s="7">
        <v>45504</v>
      </c>
      <c r="J1967" s="7">
        <v>45504</v>
      </c>
      <c r="K1967">
        <v>15</v>
      </c>
      <c r="L1967" t="s">
        <v>40</v>
      </c>
      <c r="M1967" t="s">
        <v>5</v>
      </c>
      <c r="N1967" t="s">
        <v>41</v>
      </c>
      <c r="O1967" t="s">
        <v>47</v>
      </c>
      <c r="P1967" t="s">
        <v>43</v>
      </c>
      <c r="Q1967">
        <v>8</v>
      </c>
      <c r="R1967">
        <v>7</v>
      </c>
      <c r="S1967">
        <v>0</v>
      </c>
      <c r="U1967">
        <v>534153</v>
      </c>
      <c r="V1967">
        <v>284881</v>
      </c>
      <c r="W1967">
        <v>249271</v>
      </c>
      <c r="X1967">
        <v>0</v>
      </c>
      <c r="Y1967" t="s">
        <v>112</v>
      </c>
    </row>
    <row r="1968" spans="1:25" x14ac:dyDescent="0.25">
      <c r="A1968">
        <v>1967</v>
      </c>
      <c r="B1968">
        <v>61673</v>
      </c>
      <c r="C1968">
        <v>0</v>
      </c>
      <c r="D1968">
        <v>0</v>
      </c>
      <c r="E1968" t="s">
        <v>1822</v>
      </c>
      <c r="F1968" t="s">
        <v>1823</v>
      </c>
      <c r="G1968">
        <v>1</v>
      </c>
      <c r="H1968" s="6">
        <v>2748184</v>
      </c>
      <c r="I1968" s="7">
        <v>45504</v>
      </c>
      <c r="J1968" s="7">
        <v>45504</v>
      </c>
      <c r="K1968" t="s">
        <v>757</v>
      </c>
      <c r="L1968" t="s">
        <v>40</v>
      </c>
      <c r="M1968" t="s">
        <v>5</v>
      </c>
      <c r="N1968" t="s">
        <v>41</v>
      </c>
      <c r="O1968" t="s">
        <v>47</v>
      </c>
      <c r="P1968" t="s">
        <v>43</v>
      </c>
      <c r="Q1968">
        <v>3.45</v>
      </c>
      <c r="R1968">
        <v>0.42</v>
      </c>
      <c r="S1968">
        <v>0</v>
      </c>
      <c r="U1968">
        <v>106355</v>
      </c>
      <c r="V1968">
        <v>94812</v>
      </c>
      <c r="W1968">
        <v>11542</v>
      </c>
      <c r="X1968">
        <v>0</v>
      </c>
      <c r="Y1968" t="s">
        <v>44</v>
      </c>
    </row>
    <row r="1969" spans="1:25" x14ac:dyDescent="0.25">
      <c r="A1969">
        <v>1968</v>
      </c>
      <c r="B1969">
        <v>61674</v>
      </c>
      <c r="C1969">
        <v>0</v>
      </c>
      <c r="D1969">
        <v>0</v>
      </c>
      <c r="E1969" t="s">
        <v>838</v>
      </c>
      <c r="F1969" t="s">
        <v>839</v>
      </c>
      <c r="G1969">
        <v>1</v>
      </c>
      <c r="H1969" s="6">
        <v>4244366</v>
      </c>
      <c r="I1969" s="7">
        <v>45504</v>
      </c>
      <c r="J1969" s="7">
        <v>45504</v>
      </c>
      <c r="K1969" t="s">
        <v>757</v>
      </c>
      <c r="L1969" t="s">
        <v>40</v>
      </c>
      <c r="M1969" t="s">
        <v>5</v>
      </c>
      <c r="N1969" t="s">
        <v>41</v>
      </c>
      <c r="O1969" t="s">
        <v>47</v>
      </c>
      <c r="P1969" t="s">
        <v>43</v>
      </c>
      <c r="Q1969">
        <v>3.45</v>
      </c>
      <c r="R1969">
        <v>0.42</v>
      </c>
      <c r="S1969">
        <v>0</v>
      </c>
      <c r="U1969">
        <v>164257</v>
      </c>
      <c r="V1969">
        <v>146431</v>
      </c>
      <c r="W1969">
        <v>17826</v>
      </c>
      <c r="X1969">
        <v>0</v>
      </c>
      <c r="Y1969" t="s">
        <v>44</v>
      </c>
    </row>
    <row r="1970" spans="1:25" x14ac:dyDescent="0.25">
      <c r="A1970">
        <v>1969</v>
      </c>
      <c r="B1970">
        <v>60359</v>
      </c>
      <c r="C1970">
        <v>0</v>
      </c>
      <c r="D1970">
        <v>0</v>
      </c>
      <c r="E1970" t="s">
        <v>1759</v>
      </c>
      <c r="F1970" t="s">
        <v>1760</v>
      </c>
      <c r="G1970">
        <v>1</v>
      </c>
      <c r="H1970" s="6">
        <v>2000000</v>
      </c>
      <c r="I1970" s="7">
        <v>45504</v>
      </c>
      <c r="J1970" s="7">
        <v>45504</v>
      </c>
      <c r="K1970">
        <v>10</v>
      </c>
      <c r="L1970" t="s">
        <v>40</v>
      </c>
      <c r="M1970" t="s">
        <v>7</v>
      </c>
      <c r="N1970" t="s">
        <v>41</v>
      </c>
      <c r="O1970" t="s">
        <v>64</v>
      </c>
      <c r="P1970" t="s">
        <v>43</v>
      </c>
      <c r="Q1970">
        <v>10</v>
      </c>
      <c r="R1970">
        <v>0</v>
      </c>
      <c r="S1970">
        <v>0</v>
      </c>
      <c r="U1970">
        <v>200000</v>
      </c>
      <c r="V1970">
        <v>200000</v>
      </c>
      <c r="W1970">
        <v>0</v>
      </c>
      <c r="X1970">
        <v>0</v>
      </c>
      <c r="Y1970" t="s">
        <v>48</v>
      </c>
    </row>
    <row r="1971" spans="1:25" x14ac:dyDescent="0.25">
      <c r="A1971">
        <v>1970</v>
      </c>
      <c r="B1971">
        <v>60364</v>
      </c>
      <c r="C1971">
        <v>0</v>
      </c>
      <c r="D1971">
        <v>0</v>
      </c>
      <c r="E1971" t="s">
        <v>487</v>
      </c>
      <c r="F1971" t="s">
        <v>488</v>
      </c>
      <c r="G1971">
        <v>1</v>
      </c>
      <c r="H1971" s="6">
        <v>6754482</v>
      </c>
      <c r="I1971" s="7">
        <v>45504</v>
      </c>
      <c r="J1971" s="7">
        <v>45504</v>
      </c>
      <c r="K1971">
        <v>8</v>
      </c>
      <c r="L1971" t="s">
        <v>40</v>
      </c>
      <c r="M1971" t="s">
        <v>4</v>
      </c>
      <c r="N1971" t="s">
        <v>41</v>
      </c>
      <c r="O1971" t="s">
        <v>51</v>
      </c>
      <c r="P1971" t="s">
        <v>43</v>
      </c>
      <c r="Q1971">
        <v>8</v>
      </c>
      <c r="R1971">
        <v>0</v>
      </c>
      <c r="S1971">
        <v>0</v>
      </c>
      <c r="U1971">
        <v>540359</v>
      </c>
      <c r="V1971">
        <v>540359</v>
      </c>
      <c r="W1971">
        <v>0</v>
      </c>
      <c r="X1971">
        <v>0</v>
      </c>
      <c r="Y1971" t="s">
        <v>48</v>
      </c>
    </row>
    <row r="1972" spans="1:25" x14ac:dyDescent="0.25">
      <c r="A1972">
        <v>1971</v>
      </c>
      <c r="B1972">
        <v>60362</v>
      </c>
      <c r="C1972">
        <v>0</v>
      </c>
      <c r="D1972">
        <v>0</v>
      </c>
      <c r="E1972" t="s">
        <v>417</v>
      </c>
      <c r="F1972" t="s">
        <v>418</v>
      </c>
      <c r="G1972">
        <v>1</v>
      </c>
      <c r="H1972" s="6">
        <v>50000000</v>
      </c>
      <c r="I1972" s="7">
        <v>45504</v>
      </c>
      <c r="J1972" s="7">
        <v>45504</v>
      </c>
      <c r="K1972">
        <v>15</v>
      </c>
      <c r="L1972" t="s">
        <v>40</v>
      </c>
      <c r="M1972" t="s">
        <v>5</v>
      </c>
      <c r="N1972" t="s">
        <v>41</v>
      </c>
      <c r="O1972" t="s">
        <v>57</v>
      </c>
      <c r="P1972" t="s">
        <v>43</v>
      </c>
      <c r="Q1972">
        <v>4.7</v>
      </c>
      <c r="R1972">
        <v>10.3</v>
      </c>
      <c r="S1972">
        <v>0</v>
      </c>
      <c r="U1972">
        <v>7500000</v>
      </c>
      <c r="V1972">
        <v>2350000</v>
      </c>
      <c r="W1972">
        <v>5150000</v>
      </c>
      <c r="X1972">
        <v>0</v>
      </c>
      <c r="Y1972" t="s">
        <v>48</v>
      </c>
    </row>
    <row r="1973" spans="1:25" x14ac:dyDescent="0.25">
      <c r="A1973">
        <v>1972</v>
      </c>
      <c r="B1973">
        <v>60357</v>
      </c>
      <c r="C1973">
        <v>0</v>
      </c>
      <c r="D1973">
        <v>0</v>
      </c>
      <c r="E1973" t="s">
        <v>1824</v>
      </c>
      <c r="F1973" t="s">
        <v>1825</v>
      </c>
      <c r="G1973">
        <v>1</v>
      </c>
      <c r="H1973" s="6">
        <v>8400000</v>
      </c>
      <c r="I1973" s="7">
        <v>45503</v>
      </c>
      <c r="J1973" s="7">
        <v>45503</v>
      </c>
      <c r="K1973">
        <v>15</v>
      </c>
      <c r="L1973" t="s">
        <v>40</v>
      </c>
      <c r="M1973" t="s">
        <v>5</v>
      </c>
      <c r="N1973" t="s">
        <v>41</v>
      </c>
      <c r="O1973" t="s">
        <v>47</v>
      </c>
      <c r="P1973" t="s">
        <v>43</v>
      </c>
      <c r="Q1973">
        <v>7</v>
      </c>
      <c r="R1973">
        <v>8</v>
      </c>
      <c r="S1973">
        <v>0</v>
      </c>
      <c r="U1973">
        <v>1260000</v>
      </c>
      <c r="V1973">
        <v>588000</v>
      </c>
      <c r="W1973">
        <v>672000</v>
      </c>
      <c r="X1973">
        <v>0</v>
      </c>
      <c r="Y1973" t="s">
        <v>48</v>
      </c>
    </row>
    <row r="1974" spans="1:25" x14ac:dyDescent="0.25">
      <c r="A1974">
        <v>1973</v>
      </c>
      <c r="B1974">
        <v>60353</v>
      </c>
      <c r="C1974">
        <v>0</v>
      </c>
      <c r="D1974">
        <v>0</v>
      </c>
      <c r="E1974" t="s">
        <v>787</v>
      </c>
      <c r="F1974" t="s">
        <v>788</v>
      </c>
      <c r="G1974">
        <v>1</v>
      </c>
      <c r="H1974" s="6">
        <v>784314</v>
      </c>
      <c r="I1974" s="7">
        <v>45503</v>
      </c>
      <c r="J1974" s="7">
        <v>45503</v>
      </c>
      <c r="K1974">
        <v>15</v>
      </c>
      <c r="L1974" t="s">
        <v>40</v>
      </c>
      <c r="M1974" t="s">
        <v>5</v>
      </c>
      <c r="N1974" t="s">
        <v>41</v>
      </c>
      <c r="O1974" t="s">
        <v>54</v>
      </c>
      <c r="P1974" t="s">
        <v>43</v>
      </c>
      <c r="Q1974">
        <v>4.5</v>
      </c>
      <c r="R1974">
        <v>10.5</v>
      </c>
      <c r="S1974">
        <v>0</v>
      </c>
      <c r="U1974">
        <v>117647</v>
      </c>
      <c r="V1974">
        <v>35294</v>
      </c>
      <c r="W1974">
        <v>82353</v>
      </c>
      <c r="X1974">
        <v>0</v>
      </c>
      <c r="Y1974" t="s">
        <v>48</v>
      </c>
    </row>
    <row r="1975" spans="1:25" x14ac:dyDescent="0.25">
      <c r="A1975">
        <v>1974</v>
      </c>
      <c r="B1975">
        <v>60352</v>
      </c>
      <c r="C1975">
        <v>0</v>
      </c>
      <c r="D1975">
        <v>0</v>
      </c>
      <c r="E1975" t="s">
        <v>1064</v>
      </c>
      <c r="F1975" t="s">
        <v>1065</v>
      </c>
      <c r="G1975">
        <v>1</v>
      </c>
      <c r="H1975" s="6">
        <v>29411765</v>
      </c>
      <c r="I1975" s="7">
        <v>45503</v>
      </c>
      <c r="J1975" s="7">
        <v>45503</v>
      </c>
      <c r="K1975">
        <v>15</v>
      </c>
      <c r="L1975" t="s">
        <v>40</v>
      </c>
      <c r="M1975" t="s">
        <v>5</v>
      </c>
      <c r="N1975" t="s">
        <v>41</v>
      </c>
      <c r="O1975" t="s">
        <v>54</v>
      </c>
      <c r="P1975" t="s">
        <v>43</v>
      </c>
      <c r="Q1975">
        <v>4.5</v>
      </c>
      <c r="R1975">
        <v>10.5</v>
      </c>
      <c r="S1975">
        <v>0</v>
      </c>
      <c r="U1975">
        <v>4411765</v>
      </c>
      <c r="V1975">
        <v>1323529</v>
      </c>
      <c r="W1975">
        <v>3088235</v>
      </c>
      <c r="X1975">
        <v>0</v>
      </c>
      <c r="Y1975" t="s">
        <v>48</v>
      </c>
    </row>
    <row r="1976" spans="1:25" x14ac:dyDescent="0.25">
      <c r="A1976">
        <v>1975</v>
      </c>
      <c r="B1976">
        <v>60355</v>
      </c>
      <c r="C1976">
        <v>0</v>
      </c>
      <c r="D1976">
        <v>0</v>
      </c>
      <c r="E1976" t="s">
        <v>1546</v>
      </c>
      <c r="F1976" t="s">
        <v>1547</v>
      </c>
      <c r="G1976">
        <v>1</v>
      </c>
      <c r="H1976" s="6">
        <v>18667</v>
      </c>
      <c r="I1976" s="7">
        <v>45503</v>
      </c>
      <c r="J1976" s="7">
        <v>45503</v>
      </c>
      <c r="K1976">
        <v>10</v>
      </c>
      <c r="L1976" t="s">
        <v>40</v>
      </c>
      <c r="M1976" t="s">
        <v>5</v>
      </c>
      <c r="N1976" t="s">
        <v>41</v>
      </c>
      <c r="O1976" t="s">
        <v>57</v>
      </c>
      <c r="P1976" t="s">
        <v>43</v>
      </c>
      <c r="Q1976">
        <v>10</v>
      </c>
      <c r="R1976">
        <v>0</v>
      </c>
      <c r="S1976">
        <v>0</v>
      </c>
      <c r="U1976">
        <v>1867</v>
      </c>
      <c r="V1976">
        <v>1867</v>
      </c>
      <c r="W1976">
        <v>0</v>
      </c>
      <c r="X1976">
        <v>0</v>
      </c>
      <c r="Y1976" t="s">
        <v>48</v>
      </c>
    </row>
    <row r="1977" spans="1:25" x14ac:dyDescent="0.25">
      <c r="A1977">
        <v>1976</v>
      </c>
      <c r="B1977">
        <v>60358</v>
      </c>
      <c r="C1977">
        <v>0</v>
      </c>
      <c r="D1977">
        <v>0</v>
      </c>
      <c r="E1977" t="s">
        <v>1826</v>
      </c>
      <c r="F1977" t="s">
        <v>1827</v>
      </c>
      <c r="G1977">
        <v>1</v>
      </c>
      <c r="H1977" s="6">
        <v>1600000</v>
      </c>
      <c r="I1977" s="7">
        <v>45503</v>
      </c>
      <c r="J1977" s="7">
        <v>45503</v>
      </c>
      <c r="K1977">
        <v>15</v>
      </c>
      <c r="L1977" t="s">
        <v>40</v>
      </c>
      <c r="M1977" t="s">
        <v>5</v>
      </c>
      <c r="N1977" t="s">
        <v>41</v>
      </c>
      <c r="O1977" t="s">
        <v>47</v>
      </c>
      <c r="P1977" t="s">
        <v>43</v>
      </c>
      <c r="Q1977">
        <v>7</v>
      </c>
      <c r="R1977">
        <v>8</v>
      </c>
      <c r="S1977">
        <v>0</v>
      </c>
      <c r="U1977">
        <v>240000</v>
      </c>
      <c r="V1977">
        <v>112000</v>
      </c>
      <c r="W1977">
        <v>128000</v>
      </c>
      <c r="X1977">
        <v>0</v>
      </c>
      <c r="Y1977" t="s">
        <v>48</v>
      </c>
    </row>
    <row r="1978" spans="1:25" x14ac:dyDescent="0.25">
      <c r="A1978">
        <v>1977</v>
      </c>
      <c r="B1978">
        <v>60354</v>
      </c>
      <c r="C1978">
        <v>0</v>
      </c>
      <c r="D1978">
        <v>0</v>
      </c>
      <c r="E1978" t="s">
        <v>642</v>
      </c>
      <c r="F1978" t="s">
        <v>643</v>
      </c>
      <c r="G1978">
        <v>1</v>
      </c>
      <c r="H1978" s="6">
        <v>9861978</v>
      </c>
      <c r="I1978" s="7">
        <v>45503</v>
      </c>
      <c r="J1978" s="7">
        <v>45503</v>
      </c>
      <c r="K1978">
        <v>8</v>
      </c>
      <c r="L1978" t="s">
        <v>40</v>
      </c>
      <c r="M1978" t="s">
        <v>5</v>
      </c>
      <c r="N1978" t="s">
        <v>41</v>
      </c>
      <c r="O1978" t="s">
        <v>77</v>
      </c>
      <c r="P1978" t="s">
        <v>43</v>
      </c>
      <c r="Q1978">
        <v>8</v>
      </c>
      <c r="R1978">
        <v>0</v>
      </c>
      <c r="S1978">
        <v>0</v>
      </c>
      <c r="U1978">
        <v>788958</v>
      </c>
      <c r="V1978">
        <v>788958</v>
      </c>
      <c r="W1978">
        <v>0</v>
      </c>
      <c r="X1978">
        <v>0</v>
      </c>
      <c r="Y1978" t="s">
        <v>250</v>
      </c>
    </row>
    <row r="1979" spans="1:25" x14ac:dyDescent="0.25">
      <c r="A1979">
        <v>1978</v>
      </c>
      <c r="B1979">
        <v>60356</v>
      </c>
      <c r="C1979">
        <v>0</v>
      </c>
      <c r="D1979">
        <v>0</v>
      </c>
      <c r="E1979" t="s">
        <v>1007</v>
      </c>
      <c r="F1979" t="s">
        <v>1008</v>
      </c>
      <c r="G1979">
        <v>1</v>
      </c>
      <c r="H1979" s="6">
        <v>3110977</v>
      </c>
      <c r="I1979" s="7">
        <v>45503</v>
      </c>
      <c r="J1979" s="7">
        <v>45503</v>
      </c>
      <c r="K1979">
        <v>7</v>
      </c>
      <c r="L1979" t="s">
        <v>40</v>
      </c>
      <c r="M1979" t="s">
        <v>5</v>
      </c>
      <c r="N1979" t="s">
        <v>41</v>
      </c>
      <c r="O1979" t="s">
        <v>57</v>
      </c>
      <c r="P1979" t="s">
        <v>43</v>
      </c>
      <c r="Q1979">
        <v>7</v>
      </c>
      <c r="R1979">
        <v>0</v>
      </c>
      <c r="S1979">
        <v>0</v>
      </c>
      <c r="U1979">
        <v>217768</v>
      </c>
      <c r="V1979">
        <v>217768</v>
      </c>
      <c r="W1979">
        <v>0</v>
      </c>
      <c r="X1979">
        <v>0</v>
      </c>
      <c r="Y1979" t="s">
        <v>48</v>
      </c>
    </row>
    <row r="1980" spans="1:25" x14ac:dyDescent="0.25">
      <c r="A1980">
        <v>1979</v>
      </c>
      <c r="B1980">
        <v>60348</v>
      </c>
      <c r="C1980">
        <v>0</v>
      </c>
      <c r="D1980">
        <v>0</v>
      </c>
      <c r="E1980" t="s">
        <v>565</v>
      </c>
      <c r="F1980" t="s">
        <v>566</v>
      </c>
      <c r="G1980">
        <v>1</v>
      </c>
      <c r="H1980" s="6">
        <v>35000000</v>
      </c>
      <c r="I1980" s="7">
        <v>45502</v>
      </c>
      <c r="J1980" s="7">
        <v>45502</v>
      </c>
      <c r="K1980" t="s">
        <v>567</v>
      </c>
      <c r="L1980" t="s">
        <v>40</v>
      </c>
      <c r="M1980" t="s">
        <v>8</v>
      </c>
      <c r="N1980" t="s">
        <v>41</v>
      </c>
      <c r="O1980" t="s">
        <v>347</v>
      </c>
      <c r="P1980" t="s">
        <v>43</v>
      </c>
      <c r="Q1980">
        <v>1.8</v>
      </c>
      <c r="R1980">
        <v>2.2999999999999998</v>
      </c>
      <c r="S1980">
        <v>0</v>
      </c>
      <c r="U1980">
        <v>1435000</v>
      </c>
      <c r="V1980">
        <v>630000</v>
      </c>
      <c r="W1980">
        <v>805000</v>
      </c>
      <c r="X1980">
        <v>0</v>
      </c>
      <c r="Y1980" t="s">
        <v>44</v>
      </c>
    </row>
    <row r="1981" spans="1:25" x14ac:dyDescent="0.25">
      <c r="A1981">
        <v>1980</v>
      </c>
      <c r="B1981">
        <v>60349</v>
      </c>
      <c r="C1981">
        <v>0</v>
      </c>
      <c r="D1981">
        <v>0</v>
      </c>
      <c r="E1981" t="s">
        <v>1252</v>
      </c>
      <c r="F1981" t="s">
        <v>1253</v>
      </c>
      <c r="G1981">
        <v>1</v>
      </c>
      <c r="H1981" s="6">
        <v>32549020</v>
      </c>
      <c r="I1981" s="7">
        <v>45502</v>
      </c>
      <c r="J1981" s="7">
        <v>45502</v>
      </c>
      <c r="K1981">
        <v>15</v>
      </c>
      <c r="L1981" t="s">
        <v>40</v>
      </c>
      <c r="M1981" t="s">
        <v>5</v>
      </c>
      <c r="N1981" t="s">
        <v>41</v>
      </c>
      <c r="O1981" t="s">
        <v>54</v>
      </c>
      <c r="P1981" t="s">
        <v>43</v>
      </c>
      <c r="Q1981">
        <v>4.5</v>
      </c>
      <c r="R1981">
        <v>10.5</v>
      </c>
      <c r="S1981">
        <v>0</v>
      </c>
      <c r="U1981">
        <v>4882353</v>
      </c>
      <c r="V1981">
        <v>1464706</v>
      </c>
      <c r="W1981">
        <v>3417647</v>
      </c>
      <c r="X1981">
        <v>0</v>
      </c>
      <c r="Y1981" t="s">
        <v>48</v>
      </c>
    </row>
    <row r="1982" spans="1:25" x14ac:dyDescent="0.25">
      <c r="A1982">
        <v>1981</v>
      </c>
      <c r="B1982">
        <v>60347</v>
      </c>
      <c r="C1982">
        <v>0</v>
      </c>
      <c r="D1982">
        <v>0</v>
      </c>
      <c r="E1982" t="s">
        <v>1828</v>
      </c>
      <c r="F1982" t="s">
        <v>1829</v>
      </c>
      <c r="G1982">
        <v>1</v>
      </c>
      <c r="H1982" s="6">
        <v>4337778</v>
      </c>
      <c r="I1982" s="7">
        <v>45502</v>
      </c>
      <c r="J1982" s="7">
        <v>45502</v>
      </c>
      <c r="K1982">
        <v>10</v>
      </c>
      <c r="L1982" t="s">
        <v>40</v>
      </c>
      <c r="M1982" t="s">
        <v>5</v>
      </c>
      <c r="N1982" t="s">
        <v>41</v>
      </c>
      <c r="O1982" t="s">
        <v>57</v>
      </c>
      <c r="P1982" t="s">
        <v>43</v>
      </c>
      <c r="Q1982">
        <v>10</v>
      </c>
      <c r="R1982">
        <v>0</v>
      </c>
      <c r="S1982">
        <v>0</v>
      </c>
      <c r="U1982">
        <v>433778</v>
      </c>
      <c r="V1982">
        <v>433778</v>
      </c>
      <c r="W1982">
        <v>0</v>
      </c>
      <c r="X1982">
        <v>0</v>
      </c>
      <c r="Y1982" t="s">
        <v>109</v>
      </c>
    </row>
    <row r="1983" spans="1:25" x14ac:dyDescent="0.25">
      <c r="A1983">
        <v>1982</v>
      </c>
      <c r="B1983">
        <v>60350</v>
      </c>
      <c r="C1983">
        <v>0</v>
      </c>
      <c r="D1983">
        <v>0</v>
      </c>
      <c r="E1983" t="s">
        <v>1264</v>
      </c>
      <c r="F1983" t="s">
        <v>1265</v>
      </c>
      <c r="G1983">
        <v>1</v>
      </c>
      <c r="H1983" s="6">
        <v>9803922</v>
      </c>
      <c r="I1983" s="7">
        <v>45502</v>
      </c>
      <c r="J1983" s="7">
        <v>45502</v>
      </c>
      <c r="K1983">
        <v>15</v>
      </c>
      <c r="L1983" t="s">
        <v>40</v>
      </c>
      <c r="M1983" t="s">
        <v>5</v>
      </c>
      <c r="N1983" t="s">
        <v>41</v>
      </c>
      <c r="O1983" t="s">
        <v>54</v>
      </c>
      <c r="P1983" t="s">
        <v>43</v>
      </c>
      <c r="Q1983">
        <v>4.5</v>
      </c>
      <c r="R1983">
        <v>10.5</v>
      </c>
      <c r="S1983">
        <v>0</v>
      </c>
      <c r="U1983">
        <v>1470588</v>
      </c>
      <c r="V1983">
        <v>441176</v>
      </c>
      <c r="W1983">
        <v>1029412</v>
      </c>
      <c r="X1983">
        <v>0</v>
      </c>
      <c r="Y1983" t="s">
        <v>48</v>
      </c>
    </row>
    <row r="1984" spans="1:25" x14ac:dyDescent="0.25">
      <c r="A1984">
        <v>1983</v>
      </c>
      <c r="B1984">
        <v>60351</v>
      </c>
      <c r="C1984">
        <v>0</v>
      </c>
      <c r="D1984">
        <v>0</v>
      </c>
      <c r="E1984" t="s">
        <v>1830</v>
      </c>
      <c r="F1984" t="s">
        <v>1831</v>
      </c>
      <c r="G1984">
        <v>1</v>
      </c>
      <c r="H1984" s="6">
        <v>588235</v>
      </c>
      <c r="I1984" s="7">
        <v>45502</v>
      </c>
      <c r="J1984" s="7">
        <v>45502</v>
      </c>
      <c r="K1984">
        <v>15</v>
      </c>
      <c r="L1984" t="s">
        <v>40</v>
      </c>
      <c r="M1984" t="s">
        <v>5</v>
      </c>
      <c r="N1984" t="s">
        <v>41</v>
      </c>
      <c r="O1984" t="s">
        <v>54</v>
      </c>
      <c r="P1984" t="s">
        <v>43</v>
      </c>
      <c r="Q1984">
        <v>4.5</v>
      </c>
      <c r="R1984">
        <v>10.5</v>
      </c>
      <c r="S1984">
        <v>0</v>
      </c>
      <c r="U1984">
        <v>88235</v>
      </c>
      <c r="V1984">
        <v>26471</v>
      </c>
      <c r="W1984">
        <v>61765</v>
      </c>
      <c r="X1984">
        <v>0</v>
      </c>
      <c r="Y1984" t="s">
        <v>48</v>
      </c>
    </row>
    <row r="1985" spans="1:25" x14ac:dyDescent="0.25">
      <c r="A1985">
        <v>1984</v>
      </c>
      <c r="B1985">
        <v>60339</v>
      </c>
      <c r="C1985">
        <v>0</v>
      </c>
      <c r="D1985">
        <v>0</v>
      </c>
      <c r="E1985" t="s">
        <v>393</v>
      </c>
      <c r="F1985" t="s">
        <v>394</v>
      </c>
      <c r="G1985">
        <v>1</v>
      </c>
      <c r="H1985" s="6">
        <v>5716670</v>
      </c>
      <c r="I1985" s="7">
        <v>45499</v>
      </c>
      <c r="J1985" s="7">
        <v>45499</v>
      </c>
      <c r="K1985">
        <v>8</v>
      </c>
      <c r="L1985" t="s">
        <v>40</v>
      </c>
      <c r="M1985" t="s">
        <v>5</v>
      </c>
      <c r="N1985" t="s">
        <v>41</v>
      </c>
      <c r="O1985" t="s">
        <v>57</v>
      </c>
      <c r="P1985" t="s">
        <v>43</v>
      </c>
      <c r="Q1985">
        <v>8</v>
      </c>
      <c r="R1985">
        <v>0</v>
      </c>
      <c r="S1985">
        <v>0</v>
      </c>
      <c r="U1985">
        <v>457334</v>
      </c>
      <c r="V1985">
        <v>457334</v>
      </c>
      <c r="W1985">
        <v>0</v>
      </c>
      <c r="X1985">
        <v>0</v>
      </c>
      <c r="Y1985" t="s">
        <v>44</v>
      </c>
    </row>
    <row r="1986" spans="1:25" x14ac:dyDescent="0.25">
      <c r="A1986">
        <v>1985</v>
      </c>
      <c r="B1986">
        <v>60344</v>
      </c>
      <c r="C1986">
        <v>0</v>
      </c>
      <c r="D1986">
        <v>0</v>
      </c>
      <c r="E1986" t="s">
        <v>980</v>
      </c>
      <c r="F1986" t="s">
        <v>981</v>
      </c>
      <c r="G1986">
        <v>1</v>
      </c>
      <c r="H1986" s="6">
        <v>32680923</v>
      </c>
      <c r="I1986" s="7">
        <v>45499</v>
      </c>
      <c r="J1986" s="7">
        <v>45499</v>
      </c>
      <c r="K1986">
        <v>15</v>
      </c>
      <c r="L1986" t="s">
        <v>40</v>
      </c>
      <c r="M1986" t="s">
        <v>1</v>
      </c>
      <c r="N1986" t="s">
        <v>41</v>
      </c>
      <c r="O1986" t="s">
        <v>87</v>
      </c>
      <c r="P1986" t="s">
        <v>43</v>
      </c>
      <c r="Q1986">
        <v>1.4</v>
      </c>
      <c r="R1986">
        <v>13.6</v>
      </c>
      <c r="S1986">
        <v>0</v>
      </c>
      <c r="U1986">
        <v>4902138</v>
      </c>
      <c r="V1986">
        <v>457533</v>
      </c>
      <c r="W1986">
        <v>4444606</v>
      </c>
      <c r="X1986">
        <v>0</v>
      </c>
      <c r="Y1986" t="s">
        <v>109</v>
      </c>
    </row>
    <row r="1987" spans="1:25" x14ac:dyDescent="0.25">
      <c r="A1987">
        <v>1986</v>
      </c>
      <c r="B1987">
        <v>60345</v>
      </c>
      <c r="C1987">
        <v>0</v>
      </c>
      <c r="D1987">
        <v>0</v>
      </c>
      <c r="E1987" t="s">
        <v>980</v>
      </c>
      <c r="F1987" t="s">
        <v>981</v>
      </c>
      <c r="G1987">
        <v>1</v>
      </c>
      <c r="H1987" s="6">
        <v>33454689</v>
      </c>
      <c r="I1987" s="7">
        <v>45499</v>
      </c>
      <c r="J1987" s="7">
        <v>45499</v>
      </c>
      <c r="K1987">
        <v>15</v>
      </c>
      <c r="L1987" t="s">
        <v>40</v>
      </c>
      <c r="M1987" t="s">
        <v>1</v>
      </c>
      <c r="N1987" t="s">
        <v>41</v>
      </c>
      <c r="O1987" t="s">
        <v>87</v>
      </c>
      <c r="P1987" t="s">
        <v>43</v>
      </c>
      <c r="Q1987">
        <v>1.4</v>
      </c>
      <c r="R1987">
        <v>13.6</v>
      </c>
      <c r="S1987">
        <v>0</v>
      </c>
      <c r="U1987">
        <v>5018203</v>
      </c>
      <c r="V1987">
        <v>468366</v>
      </c>
      <c r="W1987">
        <v>4549838</v>
      </c>
      <c r="X1987">
        <v>0</v>
      </c>
      <c r="Y1987" t="s">
        <v>109</v>
      </c>
    </row>
    <row r="1988" spans="1:25" x14ac:dyDescent="0.25">
      <c r="A1988">
        <v>1987</v>
      </c>
      <c r="B1988">
        <v>60340</v>
      </c>
      <c r="C1988">
        <v>0</v>
      </c>
      <c r="D1988">
        <v>0</v>
      </c>
      <c r="E1988" t="s">
        <v>622</v>
      </c>
      <c r="F1988" t="s">
        <v>623</v>
      </c>
      <c r="G1988">
        <v>1</v>
      </c>
      <c r="H1988" s="6">
        <v>28000000</v>
      </c>
      <c r="I1988" s="7">
        <v>45499</v>
      </c>
      <c r="J1988" s="7">
        <v>45499</v>
      </c>
      <c r="K1988">
        <v>15</v>
      </c>
      <c r="L1988" t="s">
        <v>40</v>
      </c>
      <c r="M1988" t="s">
        <v>5</v>
      </c>
      <c r="N1988" t="s">
        <v>41</v>
      </c>
      <c r="O1988" t="s">
        <v>47</v>
      </c>
      <c r="P1988" t="s">
        <v>43</v>
      </c>
      <c r="Q1988">
        <v>3</v>
      </c>
      <c r="R1988">
        <v>12</v>
      </c>
      <c r="S1988">
        <v>0</v>
      </c>
      <c r="U1988">
        <v>4200000</v>
      </c>
      <c r="V1988">
        <v>840000</v>
      </c>
      <c r="W1988">
        <v>3360000</v>
      </c>
      <c r="X1988">
        <v>0</v>
      </c>
      <c r="Y1988" t="s">
        <v>250</v>
      </c>
    </row>
    <row r="1989" spans="1:25" x14ac:dyDescent="0.25">
      <c r="A1989">
        <v>1988</v>
      </c>
      <c r="B1989">
        <v>60036</v>
      </c>
      <c r="C1989">
        <v>0</v>
      </c>
      <c r="D1989">
        <v>0</v>
      </c>
      <c r="E1989" t="s">
        <v>999</v>
      </c>
      <c r="F1989" t="s">
        <v>1000</v>
      </c>
      <c r="G1989">
        <v>1</v>
      </c>
      <c r="H1989" s="6">
        <v>10150932</v>
      </c>
      <c r="I1989" s="7">
        <v>45499</v>
      </c>
      <c r="J1989" s="7">
        <v>45499</v>
      </c>
      <c r="K1989">
        <v>15</v>
      </c>
      <c r="L1989" t="s">
        <v>40</v>
      </c>
      <c r="M1989" t="s">
        <v>5</v>
      </c>
      <c r="N1989" t="s">
        <v>41</v>
      </c>
      <c r="O1989" t="s">
        <v>77</v>
      </c>
      <c r="P1989" t="s">
        <v>43</v>
      </c>
      <c r="Q1989">
        <v>5</v>
      </c>
      <c r="R1989">
        <v>10</v>
      </c>
      <c r="S1989">
        <v>0</v>
      </c>
      <c r="U1989">
        <v>1522640</v>
      </c>
      <c r="V1989">
        <v>507547</v>
      </c>
      <c r="W1989">
        <v>1015093</v>
      </c>
      <c r="X1989">
        <v>0</v>
      </c>
      <c r="Y1989" t="s">
        <v>48</v>
      </c>
    </row>
    <row r="1990" spans="1:25" x14ac:dyDescent="0.25">
      <c r="A1990">
        <v>1989</v>
      </c>
      <c r="B1990">
        <v>60174</v>
      </c>
      <c r="C1990">
        <v>0</v>
      </c>
      <c r="D1990">
        <v>0</v>
      </c>
      <c r="E1990" t="s">
        <v>1832</v>
      </c>
      <c r="F1990" t="s">
        <v>1833</v>
      </c>
      <c r="G1990">
        <v>1</v>
      </c>
      <c r="H1990" s="6">
        <v>90000000</v>
      </c>
      <c r="I1990" s="7">
        <v>45499</v>
      </c>
      <c r="J1990" s="7">
        <v>45499</v>
      </c>
      <c r="K1990">
        <v>15</v>
      </c>
      <c r="L1990" t="s">
        <v>40</v>
      </c>
      <c r="M1990" t="s">
        <v>2</v>
      </c>
      <c r="N1990" t="s">
        <v>41</v>
      </c>
      <c r="O1990" t="s">
        <v>87</v>
      </c>
      <c r="P1990" t="s">
        <v>43</v>
      </c>
      <c r="Q1990">
        <v>5</v>
      </c>
      <c r="R1990">
        <v>10</v>
      </c>
      <c r="S1990">
        <v>0</v>
      </c>
      <c r="U1990">
        <v>13500000</v>
      </c>
      <c r="V1990">
        <v>4500000</v>
      </c>
      <c r="W1990">
        <v>9000000</v>
      </c>
      <c r="X1990">
        <v>0</v>
      </c>
      <c r="Y1990" t="s">
        <v>250</v>
      </c>
    </row>
    <row r="1991" spans="1:25" x14ac:dyDescent="0.25">
      <c r="A1991">
        <v>1990</v>
      </c>
      <c r="B1991">
        <v>60341</v>
      </c>
      <c r="C1991">
        <v>0</v>
      </c>
      <c r="D1991">
        <v>0</v>
      </c>
      <c r="E1991" t="s">
        <v>1708</v>
      </c>
      <c r="F1991" t="s">
        <v>1709</v>
      </c>
      <c r="G1991">
        <v>1</v>
      </c>
      <c r="H1991" s="6">
        <v>4085692</v>
      </c>
      <c r="I1991" s="7">
        <v>45499</v>
      </c>
      <c r="J1991" s="7">
        <v>45499</v>
      </c>
      <c r="K1991">
        <v>7</v>
      </c>
      <c r="L1991" t="s">
        <v>40</v>
      </c>
      <c r="M1991" t="s">
        <v>9</v>
      </c>
      <c r="N1991" t="s">
        <v>41</v>
      </c>
      <c r="O1991" t="s">
        <v>42</v>
      </c>
      <c r="P1991" t="s">
        <v>43</v>
      </c>
      <c r="Q1991">
        <v>7</v>
      </c>
      <c r="R1991">
        <v>0</v>
      </c>
      <c r="S1991">
        <v>0</v>
      </c>
      <c r="U1991">
        <v>285998</v>
      </c>
      <c r="V1991">
        <v>285998</v>
      </c>
      <c r="W1991">
        <v>0</v>
      </c>
      <c r="X1991">
        <v>0</v>
      </c>
      <c r="Y1991" t="s">
        <v>109</v>
      </c>
    </row>
    <row r="1992" spans="1:25" x14ac:dyDescent="0.25">
      <c r="A1992">
        <v>1991</v>
      </c>
      <c r="B1992">
        <v>60342</v>
      </c>
      <c r="C1992">
        <v>0</v>
      </c>
      <c r="D1992">
        <v>0</v>
      </c>
      <c r="E1992" t="s">
        <v>1708</v>
      </c>
      <c r="F1992" t="s">
        <v>1709</v>
      </c>
      <c r="G1992">
        <v>1</v>
      </c>
      <c r="H1992" s="6">
        <v>5000000</v>
      </c>
      <c r="I1992" s="7">
        <v>45499</v>
      </c>
      <c r="J1992" s="7">
        <v>45499</v>
      </c>
      <c r="K1992">
        <v>7</v>
      </c>
      <c r="L1992" t="s">
        <v>40</v>
      </c>
      <c r="M1992" t="s">
        <v>9</v>
      </c>
      <c r="N1992" t="s">
        <v>41</v>
      </c>
      <c r="O1992" t="s">
        <v>42</v>
      </c>
      <c r="P1992" t="s">
        <v>43</v>
      </c>
      <c r="Q1992">
        <v>7</v>
      </c>
      <c r="R1992">
        <v>0</v>
      </c>
      <c r="S1992">
        <v>0</v>
      </c>
      <c r="U1992">
        <v>350000</v>
      </c>
      <c r="V1992">
        <v>350000</v>
      </c>
      <c r="W1992">
        <v>0</v>
      </c>
      <c r="X1992">
        <v>0</v>
      </c>
      <c r="Y1992" t="s">
        <v>109</v>
      </c>
    </row>
    <row r="1993" spans="1:25" x14ac:dyDescent="0.25">
      <c r="A1993">
        <v>1992</v>
      </c>
      <c r="B1993">
        <v>60343</v>
      </c>
      <c r="C1993">
        <v>0</v>
      </c>
      <c r="D1993">
        <v>0</v>
      </c>
      <c r="E1993" t="s">
        <v>1708</v>
      </c>
      <c r="F1993" t="s">
        <v>1709</v>
      </c>
      <c r="G1993">
        <v>1</v>
      </c>
      <c r="H1993" s="6">
        <v>5000000</v>
      </c>
      <c r="I1993" s="7">
        <v>45499</v>
      </c>
      <c r="J1993" s="7">
        <v>45499</v>
      </c>
      <c r="K1993">
        <v>7</v>
      </c>
      <c r="L1993" t="s">
        <v>40</v>
      </c>
      <c r="M1993" t="s">
        <v>9</v>
      </c>
      <c r="N1993" t="s">
        <v>41</v>
      </c>
      <c r="O1993" t="s">
        <v>42</v>
      </c>
      <c r="P1993" t="s">
        <v>43</v>
      </c>
      <c r="Q1993">
        <v>7</v>
      </c>
      <c r="R1993">
        <v>0</v>
      </c>
      <c r="S1993">
        <v>0</v>
      </c>
      <c r="U1993">
        <v>350000</v>
      </c>
      <c r="V1993">
        <v>350000</v>
      </c>
      <c r="W1993">
        <v>0</v>
      </c>
      <c r="X1993">
        <v>0</v>
      </c>
      <c r="Y1993" t="s">
        <v>109</v>
      </c>
    </row>
    <row r="1994" spans="1:25" x14ac:dyDescent="0.25">
      <c r="A1994">
        <v>1993</v>
      </c>
      <c r="B1994">
        <v>58485</v>
      </c>
      <c r="C1994">
        <v>0</v>
      </c>
      <c r="D1994">
        <v>0</v>
      </c>
      <c r="E1994" t="s">
        <v>1459</v>
      </c>
      <c r="F1994" t="s">
        <v>1460</v>
      </c>
      <c r="G1994">
        <v>1</v>
      </c>
      <c r="H1994" s="6">
        <v>6512550</v>
      </c>
      <c r="I1994" s="7">
        <v>45499</v>
      </c>
      <c r="J1994" s="7">
        <v>45499</v>
      </c>
      <c r="K1994">
        <v>15</v>
      </c>
      <c r="L1994" t="s">
        <v>40</v>
      </c>
      <c r="M1994" t="s">
        <v>5</v>
      </c>
      <c r="N1994" t="s">
        <v>41</v>
      </c>
      <c r="O1994" t="s">
        <v>54</v>
      </c>
      <c r="P1994" t="s">
        <v>43</v>
      </c>
      <c r="Q1994">
        <v>3.3</v>
      </c>
      <c r="R1994">
        <v>2.5</v>
      </c>
      <c r="S1994">
        <v>9.1999999999999993</v>
      </c>
      <c r="U1994">
        <v>976883</v>
      </c>
      <c r="V1994">
        <v>214914</v>
      </c>
      <c r="W1994">
        <v>162814</v>
      </c>
      <c r="X1994">
        <v>599155</v>
      </c>
      <c r="Y1994" t="s">
        <v>48</v>
      </c>
    </row>
    <row r="1995" spans="1:25" x14ac:dyDescent="0.25">
      <c r="A1995">
        <v>1994</v>
      </c>
      <c r="B1995">
        <v>60338</v>
      </c>
      <c r="C1995">
        <v>0</v>
      </c>
      <c r="D1995">
        <v>0</v>
      </c>
      <c r="E1995" t="s">
        <v>1834</v>
      </c>
      <c r="F1995" t="s">
        <v>1835</v>
      </c>
      <c r="G1995">
        <v>1</v>
      </c>
      <c r="H1995" s="6">
        <v>34844</v>
      </c>
      <c r="I1995" s="7">
        <v>45498</v>
      </c>
      <c r="J1995" s="7">
        <v>45498</v>
      </c>
      <c r="K1995">
        <v>10</v>
      </c>
      <c r="L1995" t="s">
        <v>40</v>
      </c>
      <c r="M1995" t="s">
        <v>5</v>
      </c>
      <c r="N1995" t="s">
        <v>41</v>
      </c>
      <c r="O1995" t="s">
        <v>57</v>
      </c>
      <c r="P1995" t="s">
        <v>43</v>
      </c>
      <c r="Q1995">
        <v>10</v>
      </c>
      <c r="R1995">
        <v>0</v>
      </c>
      <c r="S1995">
        <v>0</v>
      </c>
      <c r="U1995">
        <v>3484</v>
      </c>
      <c r="V1995">
        <v>3484</v>
      </c>
      <c r="W1995">
        <v>0</v>
      </c>
      <c r="X1995">
        <v>0</v>
      </c>
      <c r="Y1995" t="s">
        <v>48</v>
      </c>
    </row>
    <row r="1996" spans="1:25" x14ac:dyDescent="0.25">
      <c r="A1996">
        <v>1995</v>
      </c>
      <c r="B1996">
        <v>60337</v>
      </c>
      <c r="C1996">
        <v>0</v>
      </c>
      <c r="D1996">
        <v>0</v>
      </c>
      <c r="E1996" t="s">
        <v>1658</v>
      </c>
      <c r="F1996" t="s">
        <v>1659</v>
      </c>
      <c r="G1996">
        <v>1</v>
      </c>
      <c r="H1996" s="6">
        <v>1500000</v>
      </c>
      <c r="I1996" s="7">
        <v>45498</v>
      </c>
      <c r="J1996" s="7">
        <v>45498</v>
      </c>
      <c r="K1996">
        <v>10</v>
      </c>
      <c r="L1996" t="s">
        <v>40</v>
      </c>
      <c r="M1996" t="s">
        <v>5</v>
      </c>
      <c r="N1996" t="s">
        <v>41</v>
      </c>
      <c r="O1996" t="s">
        <v>57</v>
      </c>
      <c r="P1996" t="s">
        <v>43</v>
      </c>
      <c r="Q1996">
        <v>10</v>
      </c>
      <c r="R1996">
        <v>0</v>
      </c>
      <c r="S1996">
        <v>0</v>
      </c>
      <c r="U1996">
        <v>150000</v>
      </c>
      <c r="V1996">
        <v>150000</v>
      </c>
      <c r="W1996">
        <v>0</v>
      </c>
      <c r="X1996">
        <v>0</v>
      </c>
      <c r="Y1996" t="s">
        <v>48</v>
      </c>
    </row>
    <row r="1997" spans="1:25" x14ac:dyDescent="0.25">
      <c r="A1997">
        <v>1996</v>
      </c>
      <c r="B1997">
        <v>60335</v>
      </c>
      <c r="C1997">
        <v>0</v>
      </c>
      <c r="D1997">
        <v>0</v>
      </c>
      <c r="E1997" t="s">
        <v>1230</v>
      </c>
      <c r="F1997" t="s">
        <v>1231</v>
      </c>
      <c r="G1997">
        <v>1</v>
      </c>
      <c r="H1997" s="6">
        <v>53786278</v>
      </c>
      <c r="I1997" s="7">
        <v>45498</v>
      </c>
      <c r="J1997" s="7">
        <v>45498</v>
      </c>
      <c r="K1997">
        <v>15</v>
      </c>
      <c r="L1997" t="s">
        <v>40</v>
      </c>
      <c r="M1997" t="s">
        <v>5</v>
      </c>
      <c r="N1997" t="s">
        <v>41</v>
      </c>
      <c r="O1997" t="s">
        <v>54</v>
      </c>
      <c r="P1997" t="s">
        <v>43</v>
      </c>
      <c r="Q1997">
        <v>7</v>
      </c>
      <c r="R1997">
        <v>8</v>
      </c>
      <c r="S1997">
        <v>0</v>
      </c>
      <c r="U1997">
        <v>8067942</v>
      </c>
      <c r="V1997">
        <v>3765039</v>
      </c>
      <c r="W1997">
        <v>4302902</v>
      </c>
      <c r="X1997">
        <v>0</v>
      </c>
      <c r="Y1997" t="s">
        <v>229</v>
      </c>
    </row>
    <row r="1998" spans="1:25" x14ac:dyDescent="0.25">
      <c r="A1998">
        <v>1997</v>
      </c>
      <c r="B1998">
        <v>60336</v>
      </c>
      <c r="C1998">
        <v>0</v>
      </c>
      <c r="D1998">
        <v>0</v>
      </c>
      <c r="E1998" t="s">
        <v>407</v>
      </c>
      <c r="F1998" t="s">
        <v>408</v>
      </c>
      <c r="G1998">
        <v>1</v>
      </c>
      <c r="H1998" s="6">
        <v>6000000</v>
      </c>
      <c r="I1998" s="7">
        <v>45498</v>
      </c>
      <c r="J1998" s="7">
        <v>45498</v>
      </c>
      <c r="K1998">
        <v>8</v>
      </c>
      <c r="L1998" t="s">
        <v>40</v>
      </c>
      <c r="M1998" t="s">
        <v>7</v>
      </c>
      <c r="N1998" t="s">
        <v>41</v>
      </c>
      <c r="O1998" t="s">
        <v>64</v>
      </c>
      <c r="P1998" t="s">
        <v>43</v>
      </c>
      <c r="Q1998">
        <v>8</v>
      </c>
      <c r="R1998">
        <v>0</v>
      </c>
      <c r="S1998">
        <v>0</v>
      </c>
      <c r="U1998">
        <v>480000</v>
      </c>
      <c r="V1998">
        <v>480000</v>
      </c>
      <c r="W1998">
        <v>0</v>
      </c>
      <c r="X1998">
        <v>0</v>
      </c>
      <c r="Y1998" t="s">
        <v>229</v>
      </c>
    </row>
    <row r="1999" spans="1:25" x14ac:dyDescent="0.25">
      <c r="A1999">
        <v>1998</v>
      </c>
      <c r="B1999">
        <v>60329</v>
      </c>
      <c r="C1999">
        <v>0</v>
      </c>
      <c r="D1999">
        <v>0</v>
      </c>
      <c r="E1999" t="s">
        <v>978</v>
      </c>
      <c r="F1999" t="s">
        <v>979</v>
      </c>
      <c r="G1999">
        <v>1</v>
      </c>
      <c r="H1999" s="6">
        <v>2034918</v>
      </c>
      <c r="I1999" s="7">
        <v>45497</v>
      </c>
      <c r="J1999" s="7">
        <v>45497</v>
      </c>
      <c r="K1999">
        <v>8</v>
      </c>
      <c r="L1999" t="s">
        <v>40</v>
      </c>
      <c r="M1999" t="s">
        <v>7</v>
      </c>
      <c r="N1999" t="s">
        <v>41</v>
      </c>
      <c r="O1999" t="s">
        <v>64</v>
      </c>
      <c r="P1999" t="s">
        <v>43</v>
      </c>
      <c r="Q1999">
        <v>8</v>
      </c>
      <c r="R1999">
        <v>0</v>
      </c>
      <c r="S1999">
        <v>0</v>
      </c>
      <c r="U1999">
        <v>162793</v>
      </c>
      <c r="V1999">
        <v>162793</v>
      </c>
      <c r="W1999">
        <v>0</v>
      </c>
      <c r="X1999">
        <v>0</v>
      </c>
      <c r="Y1999" t="s">
        <v>44</v>
      </c>
    </row>
    <row r="2000" spans="1:25" x14ac:dyDescent="0.25">
      <c r="A2000">
        <v>1999</v>
      </c>
      <c r="B2000">
        <v>60330</v>
      </c>
      <c r="C2000">
        <v>0</v>
      </c>
      <c r="D2000">
        <v>0</v>
      </c>
      <c r="E2000" t="s">
        <v>978</v>
      </c>
      <c r="F2000" t="s">
        <v>979</v>
      </c>
      <c r="G2000">
        <v>1</v>
      </c>
      <c r="H2000" s="6">
        <v>486477</v>
      </c>
      <c r="I2000" s="7">
        <v>45497</v>
      </c>
      <c r="J2000" s="7">
        <v>45497</v>
      </c>
      <c r="K2000">
        <v>8</v>
      </c>
      <c r="L2000" t="s">
        <v>40</v>
      </c>
      <c r="M2000" t="s">
        <v>7</v>
      </c>
      <c r="N2000" t="s">
        <v>41</v>
      </c>
      <c r="O2000" t="s">
        <v>64</v>
      </c>
      <c r="P2000" t="s">
        <v>43</v>
      </c>
      <c r="Q2000">
        <v>8</v>
      </c>
      <c r="R2000">
        <v>0</v>
      </c>
      <c r="S2000">
        <v>0</v>
      </c>
      <c r="U2000">
        <v>38918</v>
      </c>
      <c r="V2000">
        <v>38918</v>
      </c>
      <c r="W2000">
        <v>0</v>
      </c>
      <c r="X2000">
        <v>0</v>
      </c>
      <c r="Y2000" t="s">
        <v>44</v>
      </c>
    </row>
    <row r="2001" spans="1:25" x14ac:dyDescent="0.25">
      <c r="A2001">
        <v>2000</v>
      </c>
      <c r="B2001">
        <v>60331</v>
      </c>
      <c r="C2001">
        <v>0</v>
      </c>
      <c r="D2001">
        <v>0</v>
      </c>
      <c r="E2001" t="s">
        <v>978</v>
      </c>
      <c r="F2001" t="s">
        <v>979</v>
      </c>
      <c r="G2001">
        <v>1</v>
      </c>
      <c r="H2001" s="6">
        <v>63267</v>
      </c>
      <c r="I2001" s="7">
        <v>45497</v>
      </c>
      <c r="J2001" s="7">
        <v>45497</v>
      </c>
      <c r="K2001">
        <v>8</v>
      </c>
      <c r="L2001" t="s">
        <v>40</v>
      </c>
      <c r="M2001" t="s">
        <v>7</v>
      </c>
      <c r="N2001" t="s">
        <v>41</v>
      </c>
      <c r="O2001" t="s">
        <v>64</v>
      </c>
      <c r="P2001" t="s">
        <v>43</v>
      </c>
      <c r="Q2001">
        <v>8</v>
      </c>
      <c r="R2001">
        <v>0</v>
      </c>
      <c r="S2001">
        <v>0</v>
      </c>
      <c r="U2001">
        <v>5061</v>
      </c>
      <c r="V2001">
        <v>5061</v>
      </c>
      <c r="W2001">
        <v>0</v>
      </c>
      <c r="X2001">
        <v>0</v>
      </c>
      <c r="Y2001" t="s">
        <v>44</v>
      </c>
    </row>
    <row r="2002" spans="1:25" x14ac:dyDescent="0.25">
      <c r="A2002">
        <v>2001</v>
      </c>
      <c r="B2002">
        <v>60332</v>
      </c>
      <c r="C2002">
        <v>0</v>
      </c>
      <c r="D2002">
        <v>0</v>
      </c>
      <c r="E2002" t="s">
        <v>978</v>
      </c>
      <c r="F2002" t="s">
        <v>979</v>
      </c>
      <c r="G2002">
        <v>1</v>
      </c>
      <c r="H2002" s="6">
        <v>75019</v>
      </c>
      <c r="I2002" s="7">
        <v>45497</v>
      </c>
      <c r="J2002" s="7">
        <v>45497</v>
      </c>
      <c r="K2002">
        <v>8</v>
      </c>
      <c r="L2002" t="s">
        <v>40</v>
      </c>
      <c r="M2002" t="s">
        <v>7</v>
      </c>
      <c r="N2002" t="s">
        <v>41</v>
      </c>
      <c r="O2002" t="s">
        <v>64</v>
      </c>
      <c r="P2002" t="s">
        <v>43</v>
      </c>
      <c r="Q2002">
        <v>8</v>
      </c>
      <c r="R2002">
        <v>0</v>
      </c>
      <c r="S2002">
        <v>0</v>
      </c>
      <c r="U2002">
        <v>6002</v>
      </c>
      <c r="V2002">
        <v>6002</v>
      </c>
      <c r="W2002">
        <v>0</v>
      </c>
      <c r="X2002">
        <v>0</v>
      </c>
      <c r="Y2002" t="s">
        <v>44</v>
      </c>
    </row>
    <row r="2003" spans="1:25" x14ac:dyDescent="0.25">
      <c r="A2003">
        <v>2002</v>
      </c>
      <c r="B2003">
        <v>60334</v>
      </c>
      <c r="C2003">
        <v>0</v>
      </c>
      <c r="D2003">
        <v>0</v>
      </c>
      <c r="E2003" t="s">
        <v>972</v>
      </c>
      <c r="F2003" t="s">
        <v>973</v>
      </c>
      <c r="G2003">
        <v>1</v>
      </c>
      <c r="H2003" s="6">
        <v>857147</v>
      </c>
      <c r="I2003" s="7">
        <v>45497</v>
      </c>
      <c r="J2003" s="7">
        <v>45497</v>
      </c>
      <c r="K2003">
        <v>8</v>
      </c>
      <c r="L2003" t="s">
        <v>40</v>
      </c>
      <c r="M2003" t="s">
        <v>7</v>
      </c>
      <c r="N2003" t="s">
        <v>41</v>
      </c>
      <c r="O2003" t="s">
        <v>64</v>
      </c>
      <c r="P2003" t="s">
        <v>43</v>
      </c>
      <c r="Q2003">
        <v>8</v>
      </c>
      <c r="R2003">
        <v>0</v>
      </c>
      <c r="S2003">
        <v>0</v>
      </c>
      <c r="U2003">
        <v>68572</v>
      </c>
      <c r="V2003">
        <v>68572</v>
      </c>
      <c r="W2003">
        <v>0</v>
      </c>
      <c r="X2003">
        <v>0</v>
      </c>
      <c r="Y2003" t="s">
        <v>44</v>
      </c>
    </row>
    <row r="2004" spans="1:25" x14ac:dyDescent="0.25">
      <c r="A2004">
        <v>2003</v>
      </c>
      <c r="B2004">
        <v>60333</v>
      </c>
      <c r="C2004">
        <v>0</v>
      </c>
      <c r="D2004">
        <v>0</v>
      </c>
      <c r="E2004" t="s">
        <v>1834</v>
      </c>
      <c r="F2004" t="s">
        <v>1835</v>
      </c>
      <c r="G2004">
        <v>1</v>
      </c>
      <c r="H2004" s="6">
        <v>99556</v>
      </c>
      <c r="I2004" s="7">
        <v>45497</v>
      </c>
      <c r="J2004" s="7">
        <v>45497</v>
      </c>
      <c r="K2004">
        <v>10</v>
      </c>
      <c r="L2004" t="s">
        <v>40</v>
      </c>
      <c r="M2004" t="s">
        <v>5</v>
      </c>
      <c r="N2004" t="s">
        <v>41</v>
      </c>
      <c r="O2004" t="s">
        <v>57</v>
      </c>
      <c r="P2004" t="s">
        <v>43</v>
      </c>
      <c r="Q2004">
        <v>10</v>
      </c>
      <c r="R2004">
        <v>0</v>
      </c>
      <c r="S2004">
        <v>0</v>
      </c>
      <c r="U2004">
        <v>9956</v>
      </c>
      <c r="V2004">
        <v>9956</v>
      </c>
      <c r="W2004">
        <v>0</v>
      </c>
      <c r="X2004">
        <v>0</v>
      </c>
      <c r="Y2004" t="s">
        <v>48</v>
      </c>
    </row>
    <row r="2005" spans="1:25" x14ac:dyDescent="0.25">
      <c r="A2005">
        <v>2004</v>
      </c>
      <c r="B2005">
        <v>60327</v>
      </c>
      <c r="C2005">
        <v>0</v>
      </c>
      <c r="D2005">
        <v>0</v>
      </c>
      <c r="E2005" t="s">
        <v>52</v>
      </c>
      <c r="F2005" t="s">
        <v>53</v>
      </c>
      <c r="G2005">
        <v>1</v>
      </c>
      <c r="H2005" s="6">
        <v>3980022</v>
      </c>
      <c r="I2005" s="7">
        <v>45497</v>
      </c>
      <c r="J2005" s="7">
        <v>45497</v>
      </c>
      <c r="K2005">
        <v>10</v>
      </c>
      <c r="L2005" t="s">
        <v>40</v>
      </c>
      <c r="M2005" t="s">
        <v>5</v>
      </c>
      <c r="N2005" t="s">
        <v>41</v>
      </c>
      <c r="O2005" t="s">
        <v>54</v>
      </c>
      <c r="P2005" t="s">
        <v>43</v>
      </c>
      <c r="Q2005">
        <v>10</v>
      </c>
      <c r="R2005">
        <v>0</v>
      </c>
      <c r="S2005">
        <v>0</v>
      </c>
      <c r="U2005">
        <v>398002</v>
      </c>
      <c r="V2005">
        <v>398002</v>
      </c>
      <c r="W2005">
        <v>0</v>
      </c>
      <c r="X2005">
        <v>0</v>
      </c>
      <c r="Y2005" t="s">
        <v>44</v>
      </c>
    </row>
    <row r="2006" spans="1:25" x14ac:dyDescent="0.25">
      <c r="A2006">
        <v>2005</v>
      </c>
      <c r="B2006">
        <v>60328</v>
      </c>
      <c r="C2006">
        <v>0</v>
      </c>
      <c r="D2006">
        <v>0</v>
      </c>
      <c r="E2006" t="s">
        <v>145</v>
      </c>
      <c r="F2006" t="s">
        <v>146</v>
      </c>
      <c r="G2006">
        <v>1</v>
      </c>
      <c r="H2006" s="6">
        <v>1102128</v>
      </c>
      <c r="I2006" s="7">
        <v>45497</v>
      </c>
      <c r="J2006" s="7">
        <v>45497</v>
      </c>
      <c r="K2006">
        <v>6</v>
      </c>
      <c r="L2006" t="s">
        <v>40</v>
      </c>
      <c r="M2006" t="s">
        <v>5</v>
      </c>
      <c r="N2006" t="s">
        <v>41</v>
      </c>
      <c r="O2006" t="s">
        <v>77</v>
      </c>
      <c r="P2006" t="s">
        <v>43</v>
      </c>
      <c r="Q2006">
        <v>6</v>
      </c>
      <c r="R2006">
        <v>0</v>
      </c>
      <c r="S2006">
        <v>0</v>
      </c>
      <c r="U2006">
        <v>66128</v>
      </c>
      <c r="V2006">
        <v>66128</v>
      </c>
      <c r="W2006">
        <v>0</v>
      </c>
      <c r="X2006">
        <v>0</v>
      </c>
      <c r="Y2006" t="s">
        <v>109</v>
      </c>
    </row>
    <row r="2007" spans="1:25" x14ac:dyDescent="0.25">
      <c r="A2007">
        <v>2006</v>
      </c>
      <c r="B2007">
        <v>60324</v>
      </c>
      <c r="C2007">
        <v>0</v>
      </c>
      <c r="D2007">
        <v>0</v>
      </c>
      <c r="E2007" t="s">
        <v>1319</v>
      </c>
      <c r="F2007" t="s">
        <v>1320</v>
      </c>
      <c r="G2007">
        <v>1</v>
      </c>
      <c r="H2007" s="6">
        <v>1000000</v>
      </c>
      <c r="I2007" s="7">
        <v>45496</v>
      </c>
      <c r="J2007" s="7">
        <v>45496</v>
      </c>
      <c r="K2007">
        <v>15</v>
      </c>
      <c r="L2007" t="s">
        <v>40</v>
      </c>
      <c r="M2007" t="s">
        <v>5</v>
      </c>
      <c r="N2007" t="s">
        <v>41</v>
      </c>
      <c r="O2007" t="s">
        <v>54</v>
      </c>
      <c r="P2007" t="s">
        <v>43</v>
      </c>
      <c r="Q2007">
        <v>5</v>
      </c>
      <c r="R2007">
        <v>10</v>
      </c>
      <c r="S2007">
        <v>0</v>
      </c>
      <c r="U2007">
        <v>150000</v>
      </c>
      <c r="V2007">
        <v>50000</v>
      </c>
      <c r="W2007">
        <v>100000</v>
      </c>
      <c r="X2007">
        <v>0</v>
      </c>
      <c r="Y2007" t="s">
        <v>48</v>
      </c>
    </row>
    <row r="2008" spans="1:25" x14ac:dyDescent="0.25">
      <c r="A2008">
        <v>2007</v>
      </c>
      <c r="B2008">
        <v>60322</v>
      </c>
      <c r="C2008">
        <v>0</v>
      </c>
      <c r="D2008">
        <v>0</v>
      </c>
      <c r="E2008" t="s">
        <v>1510</v>
      </c>
      <c r="F2008" t="s">
        <v>1511</v>
      </c>
      <c r="G2008">
        <v>1</v>
      </c>
      <c r="H2008" s="6">
        <v>1186336</v>
      </c>
      <c r="I2008" s="7">
        <v>45496</v>
      </c>
      <c r="J2008" s="7">
        <v>45496</v>
      </c>
      <c r="K2008">
        <v>7</v>
      </c>
      <c r="L2008" t="s">
        <v>40</v>
      </c>
      <c r="M2008" t="s">
        <v>5</v>
      </c>
      <c r="N2008" t="s">
        <v>41</v>
      </c>
      <c r="O2008" t="s">
        <v>57</v>
      </c>
      <c r="P2008" t="s">
        <v>43</v>
      </c>
      <c r="Q2008">
        <v>7</v>
      </c>
      <c r="R2008">
        <v>0</v>
      </c>
      <c r="S2008">
        <v>0</v>
      </c>
      <c r="U2008">
        <v>83044</v>
      </c>
      <c r="V2008">
        <v>83044</v>
      </c>
      <c r="W2008">
        <v>0</v>
      </c>
      <c r="X2008">
        <v>0</v>
      </c>
      <c r="Y2008" t="s">
        <v>109</v>
      </c>
    </row>
    <row r="2009" spans="1:25" x14ac:dyDescent="0.25">
      <c r="A2009">
        <v>2008</v>
      </c>
      <c r="B2009">
        <v>60318</v>
      </c>
      <c r="C2009">
        <v>0</v>
      </c>
      <c r="D2009">
        <v>0</v>
      </c>
      <c r="E2009" t="s">
        <v>1113</v>
      </c>
      <c r="F2009" t="s">
        <v>1114</v>
      </c>
      <c r="G2009">
        <v>1</v>
      </c>
      <c r="H2009" s="6">
        <v>6501214</v>
      </c>
      <c r="I2009" s="7">
        <v>45496</v>
      </c>
      <c r="J2009" s="7">
        <v>45496</v>
      </c>
      <c r="K2009">
        <v>15</v>
      </c>
      <c r="L2009" t="s">
        <v>40</v>
      </c>
      <c r="M2009" t="s">
        <v>5</v>
      </c>
      <c r="N2009" t="s">
        <v>41</v>
      </c>
      <c r="O2009" t="s">
        <v>77</v>
      </c>
      <c r="P2009" t="s">
        <v>43</v>
      </c>
      <c r="Q2009">
        <v>8</v>
      </c>
      <c r="R2009">
        <v>7</v>
      </c>
      <c r="S2009">
        <v>0</v>
      </c>
      <c r="U2009">
        <v>975182</v>
      </c>
      <c r="V2009">
        <v>520097</v>
      </c>
      <c r="W2009">
        <v>455085</v>
      </c>
      <c r="X2009">
        <v>0</v>
      </c>
      <c r="Y2009" t="s">
        <v>250</v>
      </c>
    </row>
    <row r="2010" spans="1:25" x14ac:dyDescent="0.25">
      <c r="A2010">
        <v>2009</v>
      </c>
      <c r="B2010">
        <v>60319</v>
      </c>
      <c r="C2010">
        <v>0</v>
      </c>
      <c r="D2010">
        <v>0</v>
      </c>
      <c r="E2010" t="s">
        <v>775</v>
      </c>
      <c r="F2010" t="s">
        <v>776</v>
      </c>
      <c r="G2010">
        <v>1</v>
      </c>
      <c r="H2010" s="6">
        <v>25000000</v>
      </c>
      <c r="I2010" s="7">
        <v>45496</v>
      </c>
      <c r="J2010" s="7">
        <v>45496</v>
      </c>
      <c r="K2010">
        <v>7</v>
      </c>
      <c r="L2010" t="s">
        <v>40</v>
      </c>
      <c r="M2010" t="s">
        <v>9</v>
      </c>
      <c r="N2010" t="s">
        <v>41</v>
      </c>
      <c r="O2010" t="s">
        <v>42</v>
      </c>
      <c r="P2010" t="s">
        <v>43</v>
      </c>
      <c r="Q2010">
        <v>7</v>
      </c>
      <c r="R2010">
        <v>0</v>
      </c>
      <c r="S2010">
        <v>0</v>
      </c>
      <c r="U2010">
        <v>1750000</v>
      </c>
      <c r="V2010">
        <v>1750000</v>
      </c>
      <c r="W2010">
        <v>0</v>
      </c>
      <c r="X2010">
        <v>0</v>
      </c>
      <c r="Y2010" t="s">
        <v>67</v>
      </c>
    </row>
    <row r="2011" spans="1:25" x14ac:dyDescent="0.25">
      <c r="A2011">
        <v>2010</v>
      </c>
      <c r="B2011">
        <v>60320</v>
      </c>
      <c r="C2011">
        <v>0</v>
      </c>
      <c r="D2011">
        <v>0</v>
      </c>
      <c r="E2011" t="s">
        <v>1453</v>
      </c>
      <c r="F2011" t="s">
        <v>1454</v>
      </c>
      <c r="G2011">
        <v>1</v>
      </c>
      <c r="H2011" s="6">
        <v>1768421</v>
      </c>
      <c r="I2011" s="7">
        <v>45496</v>
      </c>
      <c r="J2011" s="7">
        <v>45496</v>
      </c>
      <c r="K2011">
        <v>5</v>
      </c>
      <c r="L2011" t="s">
        <v>40</v>
      </c>
      <c r="M2011" t="s">
        <v>8</v>
      </c>
      <c r="N2011" t="s">
        <v>41</v>
      </c>
      <c r="O2011" t="s">
        <v>347</v>
      </c>
      <c r="P2011" t="s">
        <v>43</v>
      </c>
      <c r="Q2011">
        <v>5</v>
      </c>
      <c r="R2011">
        <v>0</v>
      </c>
      <c r="S2011">
        <v>0</v>
      </c>
      <c r="U2011">
        <v>88421</v>
      </c>
      <c r="V2011">
        <v>88421</v>
      </c>
      <c r="W2011">
        <v>0</v>
      </c>
      <c r="X2011">
        <v>0</v>
      </c>
      <c r="Y2011" t="s">
        <v>44</v>
      </c>
    </row>
    <row r="2012" spans="1:25" x14ac:dyDescent="0.25">
      <c r="A2012">
        <v>2011</v>
      </c>
      <c r="B2012">
        <v>60325</v>
      </c>
      <c r="C2012">
        <v>0</v>
      </c>
      <c r="D2012">
        <v>0</v>
      </c>
      <c r="E2012" t="s">
        <v>1349</v>
      </c>
      <c r="F2012" t="s">
        <v>1350</v>
      </c>
      <c r="G2012">
        <v>1</v>
      </c>
      <c r="H2012" s="6">
        <v>20000000</v>
      </c>
      <c r="I2012" s="7">
        <v>45496</v>
      </c>
      <c r="J2012" s="7">
        <v>45496</v>
      </c>
      <c r="K2012">
        <v>15</v>
      </c>
      <c r="L2012" t="s">
        <v>40</v>
      </c>
      <c r="M2012" t="s">
        <v>5</v>
      </c>
      <c r="N2012" t="s">
        <v>41</v>
      </c>
      <c r="O2012" t="s">
        <v>54</v>
      </c>
      <c r="P2012" t="s">
        <v>43</v>
      </c>
      <c r="Q2012">
        <v>5</v>
      </c>
      <c r="R2012">
        <v>10</v>
      </c>
      <c r="S2012">
        <v>0</v>
      </c>
      <c r="U2012">
        <v>3000000</v>
      </c>
      <c r="V2012">
        <v>1000000</v>
      </c>
      <c r="W2012">
        <v>2000000</v>
      </c>
      <c r="X2012">
        <v>0</v>
      </c>
      <c r="Y2012" t="s">
        <v>48</v>
      </c>
    </row>
    <row r="2013" spans="1:25" x14ac:dyDescent="0.25">
      <c r="A2013">
        <v>2012</v>
      </c>
      <c r="B2013">
        <v>60323</v>
      </c>
      <c r="C2013">
        <v>0</v>
      </c>
      <c r="D2013">
        <v>0</v>
      </c>
      <c r="E2013" t="s">
        <v>457</v>
      </c>
      <c r="F2013" t="s">
        <v>458</v>
      </c>
      <c r="G2013">
        <v>1</v>
      </c>
      <c r="H2013" s="6">
        <v>785577</v>
      </c>
      <c r="I2013" s="7">
        <v>45496</v>
      </c>
      <c r="J2013" s="7">
        <v>45496</v>
      </c>
      <c r="K2013" t="s">
        <v>137</v>
      </c>
      <c r="L2013" t="s">
        <v>40</v>
      </c>
      <c r="M2013" t="s">
        <v>5</v>
      </c>
      <c r="N2013" t="s">
        <v>41</v>
      </c>
      <c r="O2013" t="s">
        <v>47</v>
      </c>
      <c r="P2013" t="s">
        <v>43</v>
      </c>
      <c r="Q2013">
        <v>12.5</v>
      </c>
      <c r="R2013">
        <v>0</v>
      </c>
      <c r="S2013">
        <v>0</v>
      </c>
      <c r="U2013">
        <v>98197</v>
      </c>
      <c r="V2013">
        <v>98197</v>
      </c>
      <c r="W2013">
        <v>0</v>
      </c>
      <c r="X2013">
        <v>0</v>
      </c>
      <c r="Y2013" t="s">
        <v>44</v>
      </c>
    </row>
    <row r="2014" spans="1:25" x14ac:dyDescent="0.25">
      <c r="A2014">
        <v>2013</v>
      </c>
      <c r="B2014">
        <v>60321</v>
      </c>
      <c r="C2014">
        <v>0</v>
      </c>
      <c r="D2014">
        <v>0</v>
      </c>
      <c r="E2014" t="s">
        <v>1836</v>
      </c>
      <c r="F2014" t="s">
        <v>1837</v>
      </c>
      <c r="G2014">
        <v>1</v>
      </c>
      <c r="H2014" s="6">
        <v>4000000</v>
      </c>
      <c r="I2014" s="7">
        <v>45496</v>
      </c>
      <c r="J2014" s="7">
        <v>45496</v>
      </c>
      <c r="K2014">
        <v>9</v>
      </c>
      <c r="L2014" t="s">
        <v>40</v>
      </c>
      <c r="M2014" t="s">
        <v>9</v>
      </c>
      <c r="N2014" t="s">
        <v>41</v>
      </c>
      <c r="O2014" t="s">
        <v>42</v>
      </c>
      <c r="P2014" t="s">
        <v>43</v>
      </c>
      <c r="Q2014">
        <v>9</v>
      </c>
      <c r="R2014">
        <v>0</v>
      </c>
      <c r="S2014">
        <v>0</v>
      </c>
      <c r="U2014">
        <v>360000</v>
      </c>
      <c r="V2014">
        <v>360000</v>
      </c>
      <c r="W2014">
        <v>0</v>
      </c>
      <c r="X2014">
        <v>0</v>
      </c>
      <c r="Y2014" t="s">
        <v>67</v>
      </c>
    </row>
    <row r="2015" spans="1:25" x14ac:dyDescent="0.25">
      <c r="A2015">
        <v>2014</v>
      </c>
      <c r="B2015">
        <v>60312</v>
      </c>
      <c r="C2015">
        <v>0</v>
      </c>
      <c r="D2015">
        <v>0</v>
      </c>
      <c r="E2015" t="s">
        <v>1518</v>
      </c>
      <c r="F2015" t="s">
        <v>1519</v>
      </c>
      <c r="G2015">
        <v>1</v>
      </c>
      <c r="H2015" s="6">
        <v>506667</v>
      </c>
      <c r="I2015" s="7">
        <v>45495</v>
      </c>
      <c r="J2015" s="7">
        <v>45495</v>
      </c>
      <c r="K2015">
        <v>10</v>
      </c>
      <c r="L2015" t="s">
        <v>40</v>
      </c>
      <c r="M2015" t="s">
        <v>7</v>
      </c>
      <c r="N2015" t="s">
        <v>41</v>
      </c>
      <c r="O2015" t="s">
        <v>64</v>
      </c>
      <c r="P2015" t="s">
        <v>43</v>
      </c>
      <c r="Q2015">
        <v>10</v>
      </c>
      <c r="R2015">
        <v>0</v>
      </c>
      <c r="S2015">
        <v>0</v>
      </c>
      <c r="U2015">
        <v>50667</v>
      </c>
      <c r="V2015">
        <v>50667</v>
      </c>
      <c r="W2015">
        <v>0</v>
      </c>
      <c r="X2015">
        <v>0</v>
      </c>
      <c r="Y2015" t="s">
        <v>44</v>
      </c>
    </row>
    <row r="2016" spans="1:25" x14ac:dyDescent="0.25">
      <c r="A2016">
        <v>2015</v>
      </c>
      <c r="B2016">
        <v>60315</v>
      </c>
      <c r="C2016">
        <v>0</v>
      </c>
      <c r="D2016">
        <v>0</v>
      </c>
      <c r="E2016" t="s">
        <v>289</v>
      </c>
      <c r="F2016" t="s">
        <v>290</v>
      </c>
      <c r="G2016">
        <v>1</v>
      </c>
      <c r="H2016" s="6">
        <v>26240343</v>
      </c>
      <c r="I2016" s="7">
        <v>45495</v>
      </c>
      <c r="J2016" s="7">
        <v>45495</v>
      </c>
      <c r="K2016">
        <v>15</v>
      </c>
      <c r="L2016" t="s">
        <v>40</v>
      </c>
      <c r="M2016" t="s">
        <v>5</v>
      </c>
      <c r="N2016" t="s">
        <v>41</v>
      </c>
      <c r="O2016" t="s">
        <v>47</v>
      </c>
      <c r="P2016" t="s">
        <v>43</v>
      </c>
      <c r="Q2016">
        <v>7</v>
      </c>
      <c r="R2016">
        <v>8</v>
      </c>
      <c r="S2016">
        <v>0</v>
      </c>
      <c r="U2016">
        <v>3936051</v>
      </c>
      <c r="V2016">
        <v>1836824</v>
      </c>
      <c r="W2016">
        <v>2099227</v>
      </c>
      <c r="X2016">
        <v>0</v>
      </c>
      <c r="Y2016" t="s">
        <v>94</v>
      </c>
    </row>
    <row r="2017" spans="1:25" x14ac:dyDescent="0.25">
      <c r="A2017">
        <v>2016</v>
      </c>
      <c r="B2017">
        <v>60316</v>
      </c>
      <c r="C2017">
        <v>0</v>
      </c>
      <c r="D2017">
        <v>0</v>
      </c>
      <c r="E2017" t="s">
        <v>1838</v>
      </c>
      <c r="F2017" t="s">
        <v>1839</v>
      </c>
      <c r="G2017">
        <v>1</v>
      </c>
      <c r="H2017" s="6">
        <v>81328</v>
      </c>
      <c r="I2017" s="7">
        <v>45495</v>
      </c>
      <c r="J2017" s="7">
        <v>45495</v>
      </c>
      <c r="K2017">
        <v>6</v>
      </c>
      <c r="L2017" t="s">
        <v>40</v>
      </c>
      <c r="M2017" t="s">
        <v>5</v>
      </c>
      <c r="N2017" t="s">
        <v>41</v>
      </c>
      <c r="O2017" t="s">
        <v>57</v>
      </c>
      <c r="P2017" t="s">
        <v>43</v>
      </c>
      <c r="Q2017">
        <v>6</v>
      </c>
      <c r="R2017">
        <v>0</v>
      </c>
      <c r="S2017">
        <v>0</v>
      </c>
      <c r="U2017">
        <v>4880</v>
      </c>
      <c r="V2017">
        <v>4880</v>
      </c>
      <c r="W2017">
        <v>0</v>
      </c>
      <c r="X2017">
        <v>0</v>
      </c>
      <c r="Y2017" t="s">
        <v>48</v>
      </c>
    </row>
    <row r="2018" spans="1:25" x14ac:dyDescent="0.25">
      <c r="A2018">
        <v>2017</v>
      </c>
      <c r="B2018">
        <v>60314</v>
      </c>
      <c r="C2018">
        <v>0</v>
      </c>
      <c r="D2018">
        <v>0</v>
      </c>
      <c r="E2018" t="s">
        <v>1636</v>
      </c>
      <c r="F2018" t="s">
        <v>1637</v>
      </c>
      <c r="G2018">
        <v>1</v>
      </c>
      <c r="H2018" s="6">
        <v>10000000</v>
      </c>
      <c r="I2018" s="7">
        <v>45495</v>
      </c>
      <c r="J2018" s="7">
        <v>45495</v>
      </c>
      <c r="K2018">
        <v>7</v>
      </c>
      <c r="L2018" t="s">
        <v>40</v>
      </c>
      <c r="M2018" t="s">
        <v>5</v>
      </c>
      <c r="N2018" t="s">
        <v>41</v>
      </c>
      <c r="O2018" t="s">
        <v>47</v>
      </c>
      <c r="P2018" t="s">
        <v>43</v>
      </c>
      <c r="Q2018">
        <v>7</v>
      </c>
      <c r="R2018">
        <v>0</v>
      </c>
      <c r="S2018">
        <v>0</v>
      </c>
      <c r="U2018">
        <v>700000</v>
      </c>
      <c r="V2018">
        <v>700000</v>
      </c>
      <c r="W2018">
        <v>0</v>
      </c>
      <c r="X2018">
        <v>0</v>
      </c>
      <c r="Y2018" t="s">
        <v>48</v>
      </c>
    </row>
    <row r="2019" spans="1:25" x14ac:dyDescent="0.25">
      <c r="A2019">
        <v>2018</v>
      </c>
      <c r="B2019">
        <v>60317</v>
      </c>
      <c r="C2019">
        <v>0</v>
      </c>
      <c r="D2019">
        <v>0</v>
      </c>
      <c r="E2019" t="s">
        <v>735</v>
      </c>
      <c r="F2019" t="s">
        <v>736</v>
      </c>
      <c r="G2019">
        <v>1</v>
      </c>
      <c r="H2019" s="6">
        <v>2000000</v>
      </c>
      <c r="I2019" s="7">
        <v>45495</v>
      </c>
      <c r="J2019" s="7">
        <v>45495</v>
      </c>
      <c r="K2019">
        <v>7</v>
      </c>
      <c r="L2019" t="s">
        <v>40</v>
      </c>
      <c r="M2019" t="s">
        <v>5</v>
      </c>
      <c r="N2019" t="s">
        <v>41</v>
      </c>
      <c r="O2019" t="s">
        <v>77</v>
      </c>
      <c r="P2019" t="s">
        <v>43</v>
      </c>
      <c r="Q2019">
        <v>7</v>
      </c>
      <c r="R2019">
        <v>0</v>
      </c>
      <c r="S2019">
        <v>0</v>
      </c>
      <c r="U2019">
        <v>140000</v>
      </c>
      <c r="V2019">
        <v>140000</v>
      </c>
      <c r="W2019">
        <v>0</v>
      </c>
      <c r="X2019">
        <v>0</v>
      </c>
      <c r="Y2019" t="s">
        <v>48</v>
      </c>
    </row>
    <row r="2020" spans="1:25" x14ac:dyDescent="0.25">
      <c r="A2020">
        <v>2019</v>
      </c>
      <c r="B2020">
        <v>60313</v>
      </c>
      <c r="C2020">
        <v>0</v>
      </c>
      <c r="D2020">
        <v>0</v>
      </c>
      <c r="E2020" t="s">
        <v>1522</v>
      </c>
      <c r="F2020" t="s">
        <v>1523</v>
      </c>
      <c r="G2020">
        <v>1</v>
      </c>
      <c r="H2020" s="6">
        <v>7904000</v>
      </c>
      <c r="I2020" s="7">
        <v>45495</v>
      </c>
      <c r="J2020" s="7">
        <v>45495</v>
      </c>
      <c r="K2020">
        <v>10</v>
      </c>
      <c r="L2020" t="s">
        <v>40</v>
      </c>
      <c r="M2020" t="s">
        <v>7</v>
      </c>
      <c r="N2020" t="s">
        <v>41</v>
      </c>
      <c r="O2020" t="s">
        <v>64</v>
      </c>
      <c r="P2020" t="s">
        <v>43</v>
      </c>
      <c r="Q2020">
        <v>10</v>
      </c>
      <c r="R2020">
        <v>0</v>
      </c>
      <c r="S2020">
        <v>0</v>
      </c>
      <c r="U2020">
        <v>790400</v>
      </c>
      <c r="V2020">
        <v>790400</v>
      </c>
      <c r="W2020">
        <v>0</v>
      </c>
      <c r="X2020">
        <v>0</v>
      </c>
      <c r="Y2020" t="s">
        <v>44</v>
      </c>
    </row>
    <row r="2021" spans="1:25" x14ac:dyDescent="0.25">
      <c r="A2021">
        <v>2020</v>
      </c>
      <c r="B2021">
        <v>60310</v>
      </c>
      <c r="C2021">
        <v>0</v>
      </c>
      <c r="D2021">
        <v>0</v>
      </c>
      <c r="E2021" t="s">
        <v>1614</v>
      </c>
      <c r="F2021" t="s">
        <v>1615</v>
      </c>
      <c r="G2021">
        <v>1</v>
      </c>
      <c r="H2021" s="6">
        <v>20000000</v>
      </c>
      <c r="I2021" s="7">
        <v>45492</v>
      </c>
      <c r="J2021" s="7">
        <v>45492</v>
      </c>
      <c r="K2021">
        <v>15</v>
      </c>
      <c r="L2021" t="s">
        <v>40</v>
      </c>
      <c r="M2021" t="s">
        <v>5</v>
      </c>
      <c r="N2021" t="s">
        <v>41</v>
      </c>
      <c r="O2021" t="s">
        <v>54</v>
      </c>
      <c r="P2021" t="s">
        <v>43</v>
      </c>
      <c r="Q2021">
        <v>3</v>
      </c>
      <c r="R2021">
        <v>12</v>
      </c>
      <c r="S2021">
        <v>0</v>
      </c>
      <c r="U2021">
        <v>3000000</v>
      </c>
      <c r="V2021">
        <v>600000</v>
      </c>
      <c r="W2021">
        <v>2400000</v>
      </c>
      <c r="X2021">
        <v>0</v>
      </c>
      <c r="Y2021" t="s">
        <v>72</v>
      </c>
    </row>
    <row r="2022" spans="1:25" x14ac:dyDescent="0.25">
      <c r="A2022">
        <v>2021</v>
      </c>
      <c r="B2022">
        <v>60302</v>
      </c>
      <c r="C2022">
        <v>0</v>
      </c>
      <c r="D2022">
        <v>0</v>
      </c>
      <c r="E2022" t="s">
        <v>119</v>
      </c>
      <c r="F2022" t="s">
        <v>120</v>
      </c>
      <c r="G2022">
        <v>1</v>
      </c>
      <c r="H2022" s="6">
        <v>475313</v>
      </c>
      <c r="I2022" s="7">
        <v>45492</v>
      </c>
      <c r="J2022" s="7">
        <v>45492</v>
      </c>
      <c r="K2022">
        <v>15</v>
      </c>
      <c r="L2022" t="s">
        <v>40</v>
      </c>
      <c r="M2022" t="s">
        <v>5</v>
      </c>
      <c r="N2022" t="s">
        <v>41</v>
      </c>
      <c r="O2022" t="s">
        <v>47</v>
      </c>
      <c r="P2022" t="s">
        <v>43</v>
      </c>
      <c r="Q2022">
        <v>7</v>
      </c>
      <c r="R2022">
        <v>8</v>
      </c>
      <c r="S2022">
        <v>0</v>
      </c>
      <c r="U2022">
        <v>71297</v>
      </c>
      <c r="V2022">
        <v>33272</v>
      </c>
      <c r="W2022">
        <v>38025</v>
      </c>
      <c r="X2022">
        <v>0</v>
      </c>
      <c r="Y2022" t="s">
        <v>48</v>
      </c>
    </row>
    <row r="2023" spans="1:25" x14ac:dyDescent="0.25">
      <c r="A2023">
        <v>2022</v>
      </c>
      <c r="B2023">
        <v>58506</v>
      </c>
      <c r="C2023">
        <v>0</v>
      </c>
      <c r="D2023">
        <v>0</v>
      </c>
      <c r="E2023" t="s">
        <v>1532</v>
      </c>
      <c r="F2023" t="s">
        <v>1533</v>
      </c>
      <c r="G2023">
        <v>1</v>
      </c>
      <c r="H2023" s="6">
        <v>23636364</v>
      </c>
      <c r="I2023" s="7">
        <v>45492</v>
      </c>
      <c r="J2023" s="7">
        <v>45492</v>
      </c>
      <c r="K2023">
        <v>15</v>
      </c>
      <c r="L2023" t="s">
        <v>40</v>
      </c>
      <c r="M2023" t="s">
        <v>5</v>
      </c>
      <c r="N2023" t="s">
        <v>41</v>
      </c>
      <c r="O2023" t="s">
        <v>54</v>
      </c>
      <c r="P2023" t="s">
        <v>43</v>
      </c>
      <c r="Q2023">
        <v>3.3</v>
      </c>
      <c r="R2023">
        <v>2.5</v>
      </c>
      <c r="S2023">
        <v>9.1999999999999993</v>
      </c>
      <c r="U2023">
        <v>3545455</v>
      </c>
      <c r="V2023">
        <v>780000</v>
      </c>
      <c r="W2023">
        <v>590909</v>
      </c>
      <c r="X2023">
        <v>2174545</v>
      </c>
      <c r="Y2023" t="s">
        <v>48</v>
      </c>
    </row>
    <row r="2024" spans="1:25" x14ac:dyDescent="0.25">
      <c r="A2024">
        <v>2023</v>
      </c>
      <c r="B2024">
        <v>60297</v>
      </c>
      <c r="C2024">
        <v>0</v>
      </c>
      <c r="D2024">
        <v>0</v>
      </c>
      <c r="E2024" t="s">
        <v>1512</v>
      </c>
      <c r="F2024" t="s">
        <v>1513</v>
      </c>
      <c r="G2024">
        <v>1</v>
      </c>
      <c r="H2024" s="6">
        <v>7474667</v>
      </c>
      <c r="I2024" s="7">
        <v>45492</v>
      </c>
      <c r="J2024" s="7">
        <v>45492</v>
      </c>
      <c r="K2024">
        <v>10</v>
      </c>
      <c r="L2024" t="s">
        <v>40</v>
      </c>
      <c r="M2024" t="s">
        <v>7</v>
      </c>
      <c r="N2024" t="s">
        <v>41</v>
      </c>
      <c r="O2024" t="s">
        <v>64</v>
      </c>
      <c r="P2024" t="s">
        <v>43</v>
      </c>
      <c r="Q2024">
        <v>10</v>
      </c>
      <c r="R2024">
        <v>0</v>
      </c>
      <c r="S2024">
        <v>0</v>
      </c>
      <c r="U2024">
        <v>747467</v>
      </c>
      <c r="V2024">
        <v>747467</v>
      </c>
      <c r="W2024">
        <v>0</v>
      </c>
      <c r="X2024">
        <v>0</v>
      </c>
      <c r="Y2024" t="s">
        <v>44</v>
      </c>
    </row>
    <row r="2025" spans="1:25" x14ac:dyDescent="0.25">
      <c r="A2025">
        <v>2024</v>
      </c>
      <c r="B2025">
        <v>60326</v>
      </c>
      <c r="C2025">
        <v>0</v>
      </c>
      <c r="D2025">
        <v>0</v>
      </c>
      <c r="E2025" t="s">
        <v>1378</v>
      </c>
      <c r="F2025" t="s">
        <v>1379</v>
      </c>
      <c r="G2025">
        <v>1</v>
      </c>
      <c r="H2025" s="6">
        <v>5657401</v>
      </c>
      <c r="I2025" s="7">
        <v>45492</v>
      </c>
      <c r="J2025" s="7">
        <v>45492</v>
      </c>
      <c r="K2025">
        <v>15</v>
      </c>
      <c r="L2025" t="s">
        <v>40</v>
      </c>
      <c r="M2025" t="s">
        <v>4</v>
      </c>
      <c r="N2025" t="s">
        <v>41</v>
      </c>
      <c r="O2025" t="s">
        <v>51</v>
      </c>
      <c r="P2025" t="s">
        <v>43</v>
      </c>
      <c r="Q2025">
        <v>5.5</v>
      </c>
      <c r="R2025">
        <v>7</v>
      </c>
      <c r="S2025">
        <v>2.5</v>
      </c>
      <c r="U2025">
        <v>848610</v>
      </c>
      <c r="V2025">
        <v>311157</v>
      </c>
      <c r="W2025">
        <v>396018</v>
      </c>
      <c r="X2025">
        <v>141435</v>
      </c>
      <c r="Y2025" t="s">
        <v>109</v>
      </c>
    </row>
    <row r="2026" spans="1:25" x14ac:dyDescent="0.25">
      <c r="A2026">
        <v>2025</v>
      </c>
      <c r="B2026">
        <v>58599</v>
      </c>
      <c r="C2026">
        <v>0</v>
      </c>
      <c r="D2026">
        <v>0</v>
      </c>
      <c r="E2026" t="s">
        <v>1530</v>
      </c>
      <c r="F2026" t="s">
        <v>1531</v>
      </c>
      <c r="G2026">
        <v>1</v>
      </c>
      <c r="H2026" s="6">
        <v>23209301</v>
      </c>
      <c r="I2026" s="7">
        <v>45492</v>
      </c>
      <c r="J2026" s="7">
        <v>45492</v>
      </c>
      <c r="K2026">
        <v>15</v>
      </c>
      <c r="L2026" t="s">
        <v>40</v>
      </c>
      <c r="M2026" t="s">
        <v>5</v>
      </c>
      <c r="N2026" t="s">
        <v>41</v>
      </c>
      <c r="O2026" t="s">
        <v>54</v>
      </c>
      <c r="P2026" t="s">
        <v>43</v>
      </c>
      <c r="Q2026">
        <v>3.3</v>
      </c>
      <c r="R2026">
        <v>2.5</v>
      </c>
      <c r="S2026">
        <v>9.1999999999999993</v>
      </c>
      <c r="U2026">
        <v>3481395</v>
      </c>
      <c r="V2026">
        <v>765907</v>
      </c>
      <c r="W2026">
        <v>580233</v>
      </c>
      <c r="X2026">
        <v>2135256</v>
      </c>
      <c r="Y2026" t="s">
        <v>48</v>
      </c>
    </row>
    <row r="2027" spans="1:25" x14ac:dyDescent="0.25">
      <c r="A2027">
        <v>2026</v>
      </c>
      <c r="B2027">
        <v>60299</v>
      </c>
      <c r="C2027">
        <v>0</v>
      </c>
      <c r="D2027">
        <v>0</v>
      </c>
      <c r="E2027" t="s">
        <v>890</v>
      </c>
      <c r="F2027" t="s">
        <v>891</v>
      </c>
      <c r="G2027">
        <v>1</v>
      </c>
      <c r="I2027" s="7">
        <v>45492</v>
      </c>
      <c r="J2027" s="7">
        <v>45492</v>
      </c>
      <c r="K2027">
        <v>15</v>
      </c>
      <c r="L2027" t="s">
        <v>40</v>
      </c>
      <c r="M2027" t="s">
        <v>4</v>
      </c>
      <c r="N2027" t="s">
        <v>41</v>
      </c>
      <c r="O2027" t="s">
        <v>51</v>
      </c>
      <c r="P2027" t="s">
        <v>43</v>
      </c>
      <c r="Q2027">
        <v>5.5</v>
      </c>
      <c r="R2027">
        <v>9.5</v>
      </c>
      <c r="S2027">
        <v>0</v>
      </c>
      <c r="U2027">
        <v>0</v>
      </c>
      <c r="V2027">
        <v>0</v>
      </c>
      <c r="W2027">
        <v>0</v>
      </c>
      <c r="X2027">
        <v>0</v>
      </c>
      <c r="Y2027" t="s">
        <v>67</v>
      </c>
    </row>
    <row r="2028" spans="1:25" x14ac:dyDescent="0.25">
      <c r="A2028">
        <v>2027</v>
      </c>
      <c r="B2028">
        <v>60304</v>
      </c>
      <c r="C2028">
        <v>0</v>
      </c>
      <c r="D2028">
        <v>0</v>
      </c>
      <c r="E2028" t="s">
        <v>1372</v>
      </c>
      <c r="F2028" t="s">
        <v>1373</v>
      </c>
      <c r="G2028">
        <v>1</v>
      </c>
      <c r="H2028" s="6">
        <v>16384007</v>
      </c>
      <c r="I2028" s="7">
        <v>45492</v>
      </c>
      <c r="J2028" s="7">
        <v>45492</v>
      </c>
      <c r="K2028">
        <v>15</v>
      </c>
      <c r="L2028" t="s">
        <v>40</v>
      </c>
      <c r="M2028" t="s">
        <v>4</v>
      </c>
      <c r="N2028" t="s">
        <v>41</v>
      </c>
      <c r="O2028" t="s">
        <v>51</v>
      </c>
      <c r="P2028" t="s">
        <v>43</v>
      </c>
      <c r="Q2028">
        <v>5.5</v>
      </c>
      <c r="R2028">
        <v>7</v>
      </c>
      <c r="S2028">
        <v>2.5</v>
      </c>
      <c r="U2028">
        <v>2457601</v>
      </c>
      <c r="V2028">
        <v>901120</v>
      </c>
      <c r="W2028">
        <v>1146880</v>
      </c>
      <c r="X2028">
        <v>409600</v>
      </c>
      <c r="Y2028" t="s">
        <v>109</v>
      </c>
    </row>
    <row r="2029" spans="1:25" x14ac:dyDescent="0.25">
      <c r="A2029">
        <v>2028</v>
      </c>
      <c r="B2029">
        <v>60296</v>
      </c>
      <c r="C2029">
        <v>0</v>
      </c>
      <c r="D2029">
        <v>0</v>
      </c>
      <c r="E2029" t="s">
        <v>1606</v>
      </c>
      <c r="F2029" t="s">
        <v>1607</v>
      </c>
      <c r="G2029">
        <v>1</v>
      </c>
      <c r="H2029" s="6">
        <v>19122657</v>
      </c>
      <c r="I2029" s="7">
        <v>45492</v>
      </c>
      <c r="J2029" s="7">
        <v>45492</v>
      </c>
      <c r="K2029">
        <v>15</v>
      </c>
      <c r="L2029" t="s">
        <v>40</v>
      </c>
      <c r="M2029" t="s">
        <v>5</v>
      </c>
      <c r="N2029" t="s">
        <v>41</v>
      </c>
      <c r="O2029" t="s">
        <v>54</v>
      </c>
      <c r="P2029" t="s">
        <v>43</v>
      </c>
      <c r="Q2029">
        <v>10.5</v>
      </c>
      <c r="R2029">
        <v>4.5</v>
      </c>
      <c r="S2029">
        <v>0</v>
      </c>
      <c r="U2029">
        <v>2868399</v>
      </c>
      <c r="V2029">
        <v>2007879</v>
      </c>
      <c r="W2029">
        <v>860520</v>
      </c>
      <c r="X2029">
        <v>0</v>
      </c>
      <c r="Y2029" t="s">
        <v>437</v>
      </c>
    </row>
    <row r="2030" spans="1:25" x14ac:dyDescent="0.25">
      <c r="A2030">
        <v>2029</v>
      </c>
      <c r="B2030">
        <v>60298</v>
      </c>
      <c r="C2030">
        <v>0</v>
      </c>
      <c r="D2030">
        <v>0</v>
      </c>
      <c r="E2030" t="s">
        <v>1626</v>
      </c>
      <c r="F2030" t="s">
        <v>1627</v>
      </c>
      <c r="G2030">
        <v>1</v>
      </c>
      <c r="H2030" s="6">
        <v>2500000</v>
      </c>
      <c r="I2030" s="7">
        <v>45492</v>
      </c>
      <c r="J2030" s="7">
        <v>45492</v>
      </c>
      <c r="K2030">
        <v>8</v>
      </c>
      <c r="L2030" t="s">
        <v>40</v>
      </c>
      <c r="M2030" t="s">
        <v>5</v>
      </c>
      <c r="N2030" t="s">
        <v>41</v>
      </c>
      <c r="O2030" t="s">
        <v>54</v>
      </c>
      <c r="P2030" t="s">
        <v>43</v>
      </c>
      <c r="Q2030">
        <v>8</v>
      </c>
      <c r="R2030">
        <v>0</v>
      </c>
      <c r="S2030">
        <v>0</v>
      </c>
      <c r="U2030">
        <v>200000</v>
      </c>
      <c r="V2030">
        <v>200000</v>
      </c>
      <c r="W2030">
        <v>0</v>
      </c>
      <c r="X2030">
        <v>0</v>
      </c>
      <c r="Y2030" t="s">
        <v>444</v>
      </c>
    </row>
    <row r="2031" spans="1:25" x14ac:dyDescent="0.25">
      <c r="A2031">
        <v>2030</v>
      </c>
      <c r="B2031">
        <v>60303</v>
      </c>
      <c r="C2031">
        <v>0</v>
      </c>
      <c r="D2031">
        <v>0</v>
      </c>
      <c r="E2031" t="s">
        <v>271</v>
      </c>
      <c r="F2031" t="s">
        <v>272</v>
      </c>
      <c r="G2031">
        <v>1</v>
      </c>
      <c r="H2031" s="6">
        <v>1075718</v>
      </c>
      <c r="I2031" s="7">
        <v>45492</v>
      </c>
      <c r="J2031" s="7">
        <v>45492</v>
      </c>
      <c r="K2031">
        <v>15</v>
      </c>
      <c r="L2031" t="s">
        <v>40</v>
      </c>
      <c r="M2031" t="s">
        <v>5</v>
      </c>
      <c r="N2031" t="s">
        <v>41</v>
      </c>
      <c r="O2031" t="s">
        <v>47</v>
      </c>
      <c r="P2031" t="s">
        <v>43</v>
      </c>
      <c r="Q2031">
        <v>7</v>
      </c>
      <c r="R2031">
        <v>8</v>
      </c>
      <c r="S2031">
        <v>0</v>
      </c>
      <c r="U2031">
        <v>161358</v>
      </c>
      <c r="V2031">
        <v>75300</v>
      </c>
      <c r="W2031">
        <v>86057</v>
      </c>
      <c r="X2031">
        <v>0</v>
      </c>
      <c r="Y2031" t="s">
        <v>94</v>
      </c>
    </row>
    <row r="2032" spans="1:25" x14ac:dyDescent="0.25">
      <c r="A2032">
        <v>2031</v>
      </c>
      <c r="B2032">
        <v>60301</v>
      </c>
      <c r="C2032">
        <v>0</v>
      </c>
      <c r="D2032">
        <v>0</v>
      </c>
      <c r="E2032" t="s">
        <v>1113</v>
      </c>
      <c r="F2032" t="s">
        <v>1114</v>
      </c>
      <c r="G2032">
        <v>1</v>
      </c>
      <c r="H2032" s="6">
        <v>4993512</v>
      </c>
      <c r="I2032" s="7">
        <v>45492</v>
      </c>
      <c r="J2032" s="7">
        <v>45492</v>
      </c>
      <c r="K2032">
        <v>15</v>
      </c>
      <c r="L2032" t="s">
        <v>40</v>
      </c>
      <c r="M2032" t="s">
        <v>5</v>
      </c>
      <c r="N2032" t="s">
        <v>41</v>
      </c>
      <c r="O2032" t="s">
        <v>77</v>
      </c>
      <c r="P2032" t="s">
        <v>43</v>
      </c>
      <c r="Q2032">
        <v>8</v>
      </c>
      <c r="R2032">
        <v>7</v>
      </c>
      <c r="S2032">
        <v>0</v>
      </c>
      <c r="U2032">
        <v>749027</v>
      </c>
      <c r="V2032">
        <v>399481</v>
      </c>
      <c r="W2032">
        <v>349546</v>
      </c>
      <c r="X2032">
        <v>0</v>
      </c>
      <c r="Y2032" t="s">
        <v>250</v>
      </c>
    </row>
    <row r="2033" spans="1:25" x14ac:dyDescent="0.25">
      <c r="A2033">
        <v>2032</v>
      </c>
      <c r="B2033">
        <v>60308</v>
      </c>
      <c r="C2033">
        <v>0</v>
      </c>
      <c r="D2033">
        <v>0</v>
      </c>
      <c r="E2033" t="s">
        <v>1840</v>
      </c>
      <c r="F2033" t="s">
        <v>1841</v>
      </c>
      <c r="G2033">
        <v>1</v>
      </c>
      <c r="H2033" s="6">
        <v>110000000</v>
      </c>
      <c r="I2033" s="7">
        <v>45492</v>
      </c>
      <c r="J2033" s="7">
        <v>45492</v>
      </c>
      <c r="K2033">
        <v>15</v>
      </c>
      <c r="L2033" t="s">
        <v>40</v>
      </c>
      <c r="M2033" t="s">
        <v>5</v>
      </c>
      <c r="N2033" t="s">
        <v>41</v>
      </c>
      <c r="O2033" t="s">
        <v>54</v>
      </c>
      <c r="P2033" t="s">
        <v>43</v>
      </c>
      <c r="Q2033">
        <v>3</v>
      </c>
      <c r="R2033">
        <v>12</v>
      </c>
      <c r="S2033">
        <v>0</v>
      </c>
      <c r="U2033">
        <v>16500000</v>
      </c>
      <c r="V2033">
        <v>3300000</v>
      </c>
      <c r="W2033">
        <v>13200000</v>
      </c>
      <c r="X2033">
        <v>0</v>
      </c>
      <c r="Y2033" t="s">
        <v>72</v>
      </c>
    </row>
    <row r="2034" spans="1:25" x14ac:dyDescent="0.25">
      <c r="A2034">
        <v>2033</v>
      </c>
      <c r="B2034">
        <v>60306</v>
      </c>
      <c r="C2034">
        <v>0</v>
      </c>
      <c r="D2034">
        <v>0</v>
      </c>
      <c r="E2034" t="s">
        <v>1842</v>
      </c>
      <c r="F2034" t="s">
        <v>1843</v>
      </c>
      <c r="G2034">
        <v>1</v>
      </c>
      <c r="H2034" s="6">
        <v>5000000</v>
      </c>
      <c r="I2034" s="7">
        <v>45492</v>
      </c>
      <c r="J2034" s="7">
        <v>45492</v>
      </c>
      <c r="K2034">
        <v>15</v>
      </c>
      <c r="L2034" t="s">
        <v>40</v>
      </c>
      <c r="M2034" t="s">
        <v>5</v>
      </c>
      <c r="N2034" t="s">
        <v>41</v>
      </c>
      <c r="O2034" t="s">
        <v>54</v>
      </c>
      <c r="P2034" t="s">
        <v>43</v>
      </c>
      <c r="Q2034">
        <v>3</v>
      </c>
      <c r="R2034">
        <v>12</v>
      </c>
      <c r="S2034">
        <v>0</v>
      </c>
      <c r="U2034">
        <v>750000</v>
      </c>
      <c r="V2034">
        <v>150000</v>
      </c>
      <c r="W2034">
        <v>600000</v>
      </c>
      <c r="X2034">
        <v>0</v>
      </c>
      <c r="Y2034" t="s">
        <v>72</v>
      </c>
    </row>
    <row r="2035" spans="1:25" x14ac:dyDescent="0.25">
      <c r="A2035">
        <v>2034</v>
      </c>
      <c r="B2035">
        <v>60307</v>
      </c>
      <c r="C2035">
        <v>0</v>
      </c>
      <c r="D2035">
        <v>0</v>
      </c>
      <c r="E2035" t="s">
        <v>1844</v>
      </c>
      <c r="F2035" t="s">
        <v>1845</v>
      </c>
      <c r="G2035">
        <v>1</v>
      </c>
      <c r="H2035" s="6">
        <v>60000000</v>
      </c>
      <c r="I2035" s="7">
        <v>45492</v>
      </c>
      <c r="J2035" s="7">
        <v>45492</v>
      </c>
      <c r="K2035">
        <v>15</v>
      </c>
      <c r="L2035" t="s">
        <v>40</v>
      </c>
      <c r="M2035" t="s">
        <v>5</v>
      </c>
      <c r="N2035" t="s">
        <v>41</v>
      </c>
      <c r="O2035" t="s">
        <v>54</v>
      </c>
      <c r="P2035" t="s">
        <v>43</v>
      </c>
      <c r="Q2035">
        <v>3</v>
      </c>
      <c r="R2035">
        <v>12</v>
      </c>
      <c r="S2035">
        <v>0</v>
      </c>
      <c r="U2035">
        <v>9000000</v>
      </c>
      <c r="V2035">
        <v>1800000</v>
      </c>
      <c r="W2035">
        <v>7200000</v>
      </c>
      <c r="X2035">
        <v>0</v>
      </c>
      <c r="Y2035" t="s">
        <v>72</v>
      </c>
    </row>
    <row r="2036" spans="1:25" x14ac:dyDescent="0.25">
      <c r="A2036">
        <v>2035</v>
      </c>
      <c r="B2036">
        <v>59292</v>
      </c>
      <c r="C2036">
        <v>0</v>
      </c>
      <c r="D2036">
        <v>0</v>
      </c>
      <c r="E2036" t="s">
        <v>1692</v>
      </c>
      <c r="F2036" t="s">
        <v>1693</v>
      </c>
      <c r="G2036">
        <v>1</v>
      </c>
      <c r="H2036" s="6">
        <v>2276862</v>
      </c>
      <c r="I2036" s="7">
        <v>45492</v>
      </c>
      <c r="J2036" s="7">
        <v>45492</v>
      </c>
      <c r="K2036">
        <v>15</v>
      </c>
      <c r="L2036" t="s">
        <v>40</v>
      </c>
      <c r="M2036" t="s">
        <v>5</v>
      </c>
      <c r="N2036" t="s">
        <v>41</v>
      </c>
      <c r="O2036" t="s">
        <v>54</v>
      </c>
      <c r="P2036" t="s">
        <v>43</v>
      </c>
      <c r="Q2036">
        <v>3.3</v>
      </c>
      <c r="R2036">
        <v>2.5</v>
      </c>
      <c r="S2036">
        <v>9.1999999999999993</v>
      </c>
      <c r="U2036">
        <v>341529</v>
      </c>
      <c r="V2036">
        <v>75136</v>
      </c>
      <c r="W2036">
        <v>56922</v>
      </c>
      <c r="X2036">
        <v>209471</v>
      </c>
      <c r="Y2036" t="s">
        <v>48</v>
      </c>
    </row>
    <row r="2037" spans="1:25" x14ac:dyDescent="0.25">
      <c r="A2037">
        <v>2036</v>
      </c>
      <c r="B2037">
        <v>60295</v>
      </c>
      <c r="C2037">
        <v>0</v>
      </c>
      <c r="D2037">
        <v>0</v>
      </c>
      <c r="E2037" t="s">
        <v>491</v>
      </c>
      <c r="F2037" t="s">
        <v>492</v>
      </c>
      <c r="G2037">
        <v>1</v>
      </c>
      <c r="H2037" s="6">
        <v>6667000</v>
      </c>
      <c r="I2037" s="7">
        <v>45492</v>
      </c>
      <c r="J2037" s="7">
        <v>45492</v>
      </c>
      <c r="K2037">
        <v>13</v>
      </c>
      <c r="L2037" t="s">
        <v>40</v>
      </c>
      <c r="M2037" t="s">
        <v>5</v>
      </c>
      <c r="N2037" t="s">
        <v>41</v>
      </c>
      <c r="O2037" t="s">
        <v>47</v>
      </c>
      <c r="P2037" t="s">
        <v>43</v>
      </c>
      <c r="Q2037">
        <v>13</v>
      </c>
      <c r="R2037">
        <v>0</v>
      </c>
      <c r="S2037">
        <v>0</v>
      </c>
      <c r="U2037">
        <v>866710</v>
      </c>
      <c r="V2037">
        <v>866710</v>
      </c>
      <c r="W2037">
        <v>0</v>
      </c>
      <c r="X2037">
        <v>0</v>
      </c>
      <c r="Y2037" t="s">
        <v>109</v>
      </c>
    </row>
    <row r="2038" spans="1:25" x14ac:dyDescent="0.25">
      <c r="A2038">
        <v>2037</v>
      </c>
      <c r="B2038">
        <v>60300</v>
      </c>
      <c r="C2038">
        <v>0</v>
      </c>
      <c r="D2038">
        <v>0</v>
      </c>
      <c r="E2038" t="s">
        <v>1274</v>
      </c>
      <c r="F2038" t="s">
        <v>1275</v>
      </c>
      <c r="G2038">
        <v>1</v>
      </c>
      <c r="H2038" s="6">
        <v>46000000</v>
      </c>
      <c r="I2038" s="7">
        <v>45492</v>
      </c>
      <c r="J2038" s="7">
        <v>45492</v>
      </c>
      <c r="K2038">
        <v>14</v>
      </c>
      <c r="L2038" t="s">
        <v>40</v>
      </c>
      <c r="M2038" t="s">
        <v>5</v>
      </c>
      <c r="N2038" t="s">
        <v>41</v>
      </c>
      <c r="O2038" t="s">
        <v>54</v>
      </c>
      <c r="P2038" t="s">
        <v>43</v>
      </c>
      <c r="Q2038">
        <v>6</v>
      </c>
      <c r="R2038">
        <v>3</v>
      </c>
      <c r="S2038">
        <v>5</v>
      </c>
      <c r="U2038">
        <v>6440000</v>
      </c>
      <c r="V2038">
        <v>2760000</v>
      </c>
      <c r="W2038">
        <v>1380000</v>
      </c>
      <c r="X2038">
        <v>2300000</v>
      </c>
      <c r="Y2038" t="s">
        <v>48</v>
      </c>
    </row>
    <row r="2039" spans="1:25" x14ac:dyDescent="0.25">
      <c r="A2039">
        <v>2038</v>
      </c>
      <c r="B2039">
        <v>60309</v>
      </c>
      <c r="C2039">
        <v>0</v>
      </c>
      <c r="D2039">
        <v>0</v>
      </c>
      <c r="E2039" t="s">
        <v>1412</v>
      </c>
      <c r="F2039" t="s">
        <v>1413</v>
      </c>
      <c r="G2039">
        <v>1</v>
      </c>
      <c r="H2039" s="6">
        <v>110000000</v>
      </c>
      <c r="I2039" s="7">
        <v>45492</v>
      </c>
      <c r="J2039" s="7">
        <v>45492</v>
      </c>
      <c r="K2039">
        <v>15</v>
      </c>
      <c r="L2039" t="s">
        <v>40</v>
      </c>
      <c r="M2039" t="s">
        <v>5</v>
      </c>
      <c r="N2039" t="s">
        <v>41</v>
      </c>
      <c r="O2039" t="s">
        <v>54</v>
      </c>
      <c r="P2039" t="s">
        <v>43</v>
      </c>
      <c r="Q2039">
        <v>3</v>
      </c>
      <c r="R2039">
        <v>12</v>
      </c>
      <c r="S2039">
        <v>0</v>
      </c>
      <c r="U2039">
        <v>16500000</v>
      </c>
      <c r="V2039">
        <v>3300000</v>
      </c>
      <c r="W2039">
        <v>13200000</v>
      </c>
      <c r="X2039">
        <v>0</v>
      </c>
      <c r="Y2039" t="s">
        <v>72</v>
      </c>
    </row>
    <row r="2040" spans="1:25" x14ac:dyDescent="0.25">
      <c r="A2040">
        <v>2039</v>
      </c>
      <c r="B2040">
        <v>60311</v>
      </c>
      <c r="C2040">
        <v>0</v>
      </c>
      <c r="D2040">
        <v>0</v>
      </c>
      <c r="E2040" t="s">
        <v>1618</v>
      </c>
      <c r="F2040" t="s">
        <v>1619</v>
      </c>
      <c r="G2040">
        <v>1</v>
      </c>
      <c r="H2040" s="6">
        <v>2000000</v>
      </c>
      <c r="I2040" s="7">
        <v>45492</v>
      </c>
      <c r="J2040" s="7">
        <v>45492</v>
      </c>
      <c r="K2040">
        <v>15</v>
      </c>
      <c r="L2040" t="s">
        <v>40</v>
      </c>
      <c r="M2040" t="s">
        <v>5</v>
      </c>
      <c r="N2040" t="s">
        <v>41</v>
      </c>
      <c r="O2040" t="s">
        <v>54</v>
      </c>
      <c r="P2040" t="s">
        <v>43</v>
      </c>
      <c r="Q2040">
        <v>3</v>
      </c>
      <c r="R2040">
        <v>12</v>
      </c>
      <c r="S2040">
        <v>0</v>
      </c>
      <c r="U2040">
        <v>300000</v>
      </c>
      <c r="V2040">
        <v>60000</v>
      </c>
      <c r="W2040">
        <v>240000</v>
      </c>
      <c r="X2040">
        <v>0</v>
      </c>
      <c r="Y2040" t="s">
        <v>72</v>
      </c>
    </row>
    <row r="2041" spans="1:25" x14ac:dyDescent="0.25">
      <c r="A2041">
        <v>2040</v>
      </c>
      <c r="B2041">
        <v>60290</v>
      </c>
      <c r="C2041">
        <v>0</v>
      </c>
      <c r="D2041">
        <v>0</v>
      </c>
      <c r="E2041" t="s">
        <v>1471</v>
      </c>
      <c r="F2041" t="s">
        <v>1472</v>
      </c>
      <c r="G2041">
        <v>1</v>
      </c>
      <c r="H2041" s="6">
        <v>27901158</v>
      </c>
      <c r="I2041" s="7">
        <v>45491</v>
      </c>
      <c r="J2041" s="7">
        <v>45491</v>
      </c>
      <c r="K2041">
        <v>15</v>
      </c>
      <c r="L2041" t="s">
        <v>40</v>
      </c>
      <c r="M2041" t="s">
        <v>5</v>
      </c>
      <c r="N2041" t="s">
        <v>41</v>
      </c>
      <c r="O2041" t="s">
        <v>47</v>
      </c>
      <c r="P2041" t="s">
        <v>43</v>
      </c>
      <c r="Q2041">
        <v>6</v>
      </c>
      <c r="R2041">
        <v>9</v>
      </c>
      <c r="S2041">
        <v>0</v>
      </c>
      <c r="U2041">
        <v>4185174</v>
      </c>
      <c r="V2041">
        <v>1674069</v>
      </c>
      <c r="W2041">
        <v>2511104</v>
      </c>
      <c r="X2041">
        <v>0</v>
      </c>
      <c r="Y2041" t="s">
        <v>444</v>
      </c>
    </row>
    <row r="2042" spans="1:25" x14ac:dyDescent="0.25">
      <c r="A2042">
        <v>2041</v>
      </c>
      <c r="B2042">
        <v>60289</v>
      </c>
      <c r="C2042">
        <v>0</v>
      </c>
      <c r="D2042">
        <v>0</v>
      </c>
      <c r="E2042" t="s">
        <v>1846</v>
      </c>
      <c r="F2042" t="s">
        <v>1847</v>
      </c>
      <c r="G2042">
        <v>1</v>
      </c>
      <c r="H2042" s="6">
        <v>258261</v>
      </c>
      <c r="I2042" s="7">
        <v>45491</v>
      </c>
      <c r="J2042" s="7">
        <v>45491</v>
      </c>
      <c r="K2042">
        <v>8</v>
      </c>
      <c r="L2042" t="s">
        <v>40</v>
      </c>
      <c r="M2042" t="s">
        <v>5</v>
      </c>
      <c r="N2042" t="s">
        <v>41</v>
      </c>
      <c r="O2042" t="s">
        <v>57</v>
      </c>
      <c r="P2042" t="s">
        <v>43</v>
      </c>
      <c r="Q2042">
        <v>8</v>
      </c>
      <c r="R2042">
        <v>0</v>
      </c>
      <c r="S2042">
        <v>0</v>
      </c>
      <c r="U2042">
        <v>20661</v>
      </c>
      <c r="V2042">
        <v>20661</v>
      </c>
      <c r="W2042">
        <v>0</v>
      </c>
      <c r="X2042">
        <v>0</v>
      </c>
      <c r="Y2042" t="s">
        <v>437</v>
      </c>
    </row>
    <row r="2043" spans="1:25" x14ac:dyDescent="0.25">
      <c r="A2043">
        <v>2042</v>
      </c>
      <c r="B2043">
        <v>60288</v>
      </c>
      <c r="C2043">
        <v>0</v>
      </c>
      <c r="D2043">
        <v>0</v>
      </c>
      <c r="E2043" t="s">
        <v>1612</v>
      </c>
      <c r="F2043" t="s">
        <v>1613</v>
      </c>
      <c r="G2043">
        <v>1</v>
      </c>
      <c r="H2043" s="6">
        <v>273000</v>
      </c>
      <c r="I2043" s="7">
        <v>45491</v>
      </c>
      <c r="J2043" s="7">
        <v>45491</v>
      </c>
      <c r="K2043">
        <v>12</v>
      </c>
      <c r="L2043" t="s">
        <v>40</v>
      </c>
      <c r="M2043" t="s">
        <v>5</v>
      </c>
      <c r="N2043" t="s">
        <v>41</v>
      </c>
      <c r="O2043" t="s">
        <v>54</v>
      </c>
      <c r="P2043" t="s">
        <v>43</v>
      </c>
      <c r="Q2043">
        <v>12</v>
      </c>
      <c r="R2043">
        <v>0</v>
      </c>
      <c r="S2043">
        <v>0</v>
      </c>
      <c r="U2043">
        <v>32760</v>
      </c>
      <c r="V2043">
        <v>32760</v>
      </c>
      <c r="W2043">
        <v>0</v>
      </c>
      <c r="X2043">
        <v>0</v>
      </c>
      <c r="Y2043" t="s">
        <v>44</v>
      </c>
    </row>
    <row r="2044" spans="1:25" x14ac:dyDescent="0.25">
      <c r="A2044">
        <v>2043</v>
      </c>
      <c r="B2044">
        <v>60294</v>
      </c>
      <c r="C2044">
        <v>0</v>
      </c>
      <c r="D2044">
        <v>0</v>
      </c>
      <c r="E2044" t="s">
        <v>1804</v>
      </c>
      <c r="F2044" t="s">
        <v>1805</v>
      </c>
      <c r="G2044">
        <v>1</v>
      </c>
      <c r="H2044" s="6">
        <v>803000</v>
      </c>
      <c r="I2044" s="7">
        <v>45491</v>
      </c>
      <c r="J2044" s="7">
        <v>45491</v>
      </c>
      <c r="K2044">
        <v>10</v>
      </c>
      <c r="L2044" t="s">
        <v>40</v>
      </c>
      <c r="M2044" t="s">
        <v>5</v>
      </c>
      <c r="N2044" t="s">
        <v>41</v>
      </c>
      <c r="O2044" t="s">
        <v>57</v>
      </c>
      <c r="P2044" t="s">
        <v>43</v>
      </c>
      <c r="Q2044">
        <v>10</v>
      </c>
      <c r="R2044">
        <v>0</v>
      </c>
      <c r="S2044">
        <v>0</v>
      </c>
      <c r="U2044">
        <v>80300</v>
      </c>
      <c r="V2044">
        <v>80300</v>
      </c>
      <c r="W2044">
        <v>0</v>
      </c>
      <c r="X2044">
        <v>0</v>
      </c>
      <c r="Y2044" t="s">
        <v>109</v>
      </c>
    </row>
    <row r="2045" spans="1:25" x14ac:dyDescent="0.25">
      <c r="A2045">
        <v>2044</v>
      </c>
      <c r="B2045">
        <v>60285</v>
      </c>
      <c r="C2045">
        <v>0</v>
      </c>
      <c r="D2045">
        <v>0</v>
      </c>
      <c r="E2045" t="s">
        <v>1196</v>
      </c>
      <c r="F2045" t="s">
        <v>1197</v>
      </c>
      <c r="G2045">
        <v>1</v>
      </c>
      <c r="H2045" s="6">
        <v>182031</v>
      </c>
      <c r="I2045" s="7">
        <v>45490</v>
      </c>
      <c r="J2045" s="7">
        <v>45490</v>
      </c>
      <c r="K2045">
        <v>15</v>
      </c>
      <c r="L2045" t="s">
        <v>40</v>
      </c>
      <c r="M2045" t="s">
        <v>9</v>
      </c>
      <c r="N2045" t="s">
        <v>41</v>
      </c>
      <c r="O2045" t="s">
        <v>42</v>
      </c>
      <c r="P2045" t="s">
        <v>43</v>
      </c>
      <c r="Q2045">
        <v>5</v>
      </c>
      <c r="R2045">
        <v>10</v>
      </c>
      <c r="S2045">
        <v>0</v>
      </c>
      <c r="U2045">
        <v>27305</v>
      </c>
      <c r="V2045">
        <v>9102</v>
      </c>
      <c r="W2045">
        <v>18203</v>
      </c>
      <c r="X2045">
        <v>0</v>
      </c>
      <c r="Y2045" t="s">
        <v>112</v>
      </c>
    </row>
    <row r="2046" spans="1:25" x14ac:dyDescent="0.25">
      <c r="A2046">
        <v>2045</v>
      </c>
      <c r="B2046">
        <v>60287</v>
      </c>
      <c r="C2046">
        <v>0</v>
      </c>
      <c r="D2046">
        <v>0</v>
      </c>
      <c r="E2046" t="s">
        <v>275</v>
      </c>
      <c r="F2046" t="s">
        <v>276</v>
      </c>
      <c r="G2046">
        <v>1</v>
      </c>
      <c r="H2046" s="6">
        <v>800000</v>
      </c>
      <c r="I2046" s="7">
        <v>45490</v>
      </c>
      <c r="J2046" s="7">
        <v>45490</v>
      </c>
      <c r="K2046">
        <v>9</v>
      </c>
      <c r="L2046" t="s">
        <v>40</v>
      </c>
      <c r="M2046" t="s">
        <v>4</v>
      </c>
      <c r="N2046" t="s">
        <v>41</v>
      </c>
      <c r="O2046" t="s">
        <v>51</v>
      </c>
      <c r="P2046" t="s">
        <v>43</v>
      </c>
      <c r="Q2046">
        <v>9</v>
      </c>
      <c r="R2046">
        <v>0</v>
      </c>
      <c r="S2046">
        <v>0</v>
      </c>
      <c r="U2046">
        <v>72000</v>
      </c>
      <c r="V2046">
        <v>72000</v>
      </c>
      <c r="W2046">
        <v>0</v>
      </c>
      <c r="X2046">
        <v>0</v>
      </c>
      <c r="Y2046" t="s">
        <v>44</v>
      </c>
    </row>
    <row r="2047" spans="1:25" x14ac:dyDescent="0.25">
      <c r="A2047">
        <v>2046</v>
      </c>
      <c r="B2047">
        <v>60284</v>
      </c>
      <c r="C2047">
        <v>0</v>
      </c>
      <c r="D2047">
        <v>0</v>
      </c>
      <c r="E2047" t="s">
        <v>1828</v>
      </c>
      <c r="F2047" t="s">
        <v>1829</v>
      </c>
      <c r="G2047">
        <v>1</v>
      </c>
      <c r="H2047" s="6">
        <v>4933333</v>
      </c>
      <c r="I2047" s="7">
        <v>45490</v>
      </c>
      <c r="J2047" s="7">
        <v>45490</v>
      </c>
      <c r="K2047">
        <v>10</v>
      </c>
      <c r="L2047" t="s">
        <v>40</v>
      </c>
      <c r="M2047" t="s">
        <v>5</v>
      </c>
      <c r="N2047" t="s">
        <v>41</v>
      </c>
      <c r="O2047" t="s">
        <v>57</v>
      </c>
      <c r="P2047" t="s">
        <v>43</v>
      </c>
      <c r="Q2047">
        <v>10</v>
      </c>
      <c r="R2047">
        <v>0</v>
      </c>
      <c r="S2047">
        <v>0</v>
      </c>
      <c r="U2047">
        <v>493333</v>
      </c>
      <c r="V2047">
        <v>493333</v>
      </c>
      <c r="W2047">
        <v>0</v>
      </c>
      <c r="X2047">
        <v>0</v>
      </c>
      <c r="Y2047" t="s">
        <v>109</v>
      </c>
    </row>
    <row r="2048" spans="1:25" x14ac:dyDescent="0.25">
      <c r="A2048">
        <v>2047</v>
      </c>
      <c r="B2048">
        <v>60280</v>
      </c>
      <c r="C2048">
        <v>0</v>
      </c>
      <c r="D2048">
        <v>0</v>
      </c>
      <c r="E2048" t="s">
        <v>1355</v>
      </c>
      <c r="F2048" t="s">
        <v>1356</v>
      </c>
      <c r="G2048">
        <v>1</v>
      </c>
      <c r="H2048" s="6">
        <v>3577840</v>
      </c>
      <c r="I2048" s="7">
        <v>45488</v>
      </c>
      <c r="J2048" s="7">
        <v>45488</v>
      </c>
      <c r="K2048">
        <v>15</v>
      </c>
      <c r="L2048" t="s">
        <v>40</v>
      </c>
      <c r="M2048" t="s">
        <v>5</v>
      </c>
      <c r="N2048" t="s">
        <v>41</v>
      </c>
      <c r="O2048" t="s">
        <v>57</v>
      </c>
      <c r="P2048" t="s">
        <v>43</v>
      </c>
      <c r="Q2048">
        <v>8</v>
      </c>
      <c r="R2048">
        <v>7</v>
      </c>
      <c r="S2048">
        <v>0</v>
      </c>
      <c r="U2048">
        <v>536676</v>
      </c>
      <c r="V2048">
        <v>286227</v>
      </c>
      <c r="W2048">
        <v>250449</v>
      </c>
      <c r="X2048">
        <v>0</v>
      </c>
      <c r="Y2048" t="s">
        <v>48</v>
      </c>
    </row>
    <row r="2049" spans="1:25" x14ac:dyDescent="0.25">
      <c r="A2049">
        <v>2048</v>
      </c>
      <c r="B2049">
        <v>60274</v>
      </c>
      <c r="C2049">
        <v>0</v>
      </c>
      <c r="D2049">
        <v>0</v>
      </c>
      <c r="E2049" t="s">
        <v>535</v>
      </c>
      <c r="F2049" t="s">
        <v>536</v>
      </c>
      <c r="G2049">
        <v>1</v>
      </c>
      <c r="H2049" s="6">
        <v>15241177</v>
      </c>
      <c r="I2049" s="7">
        <v>45488</v>
      </c>
      <c r="J2049" s="7">
        <v>45488</v>
      </c>
      <c r="K2049">
        <v>15</v>
      </c>
      <c r="L2049" t="s">
        <v>40</v>
      </c>
      <c r="M2049" t="s">
        <v>9</v>
      </c>
      <c r="N2049" t="s">
        <v>41</v>
      </c>
      <c r="O2049" t="s">
        <v>42</v>
      </c>
      <c r="P2049" t="s">
        <v>43</v>
      </c>
      <c r="Q2049">
        <v>5</v>
      </c>
      <c r="R2049">
        <v>10</v>
      </c>
      <c r="S2049">
        <v>0</v>
      </c>
      <c r="U2049">
        <v>2286177</v>
      </c>
      <c r="V2049">
        <v>762059</v>
      </c>
      <c r="W2049">
        <v>1524118</v>
      </c>
      <c r="X2049">
        <v>0</v>
      </c>
      <c r="Y2049" t="s">
        <v>109</v>
      </c>
    </row>
    <row r="2050" spans="1:25" x14ac:dyDescent="0.25">
      <c r="A2050">
        <v>2049</v>
      </c>
      <c r="B2050">
        <v>60279</v>
      </c>
      <c r="C2050">
        <v>0</v>
      </c>
      <c r="D2050">
        <v>0</v>
      </c>
      <c r="E2050" t="s">
        <v>429</v>
      </c>
      <c r="F2050" t="s">
        <v>430</v>
      </c>
      <c r="G2050">
        <v>1</v>
      </c>
      <c r="H2050" s="6">
        <v>4207270</v>
      </c>
      <c r="I2050" s="7">
        <v>45488</v>
      </c>
      <c r="J2050" s="7">
        <v>45488</v>
      </c>
      <c r="K2050">
        <v>15</v>
      </c>
      <c r="L2050" t="s">
        <v>40</v>
      </c>
      <c r="M2050" t="s">
        <v>5</v>
      </c>
      <c r="N2050" t="s">
        <v>41</v>
      </c>
      <c r="O2050" t="s">
        <v>54</v>
      </c>
      <c r="P2050" t="s">
        <v>43</v>
      </c>
      <c r="Q2050">
        <v>9</v>
      </c>
      <c r="R2050">
        <v>6</v>
      </c>
      <c r="S2050">
        <v>0</v>
      </c>
      <c r="U2050">
        <v>631091</v>
      </c>
      <c r="V2050">
        <v>378654</v>
      </c>
      <c r="W2050">
        <v>252436</v>
      </c>
      <c r="X2050">
        <v>0</v>
      </c>
      <c r="Y2050" t="s">
        <v>48</v>
      </c>
    </row>
    <row r="2051" spans="1:25" x14ac:dyDescent="0.25">
      <c r="A2051">
        <v>2050</v>
      </c>
      <c r="B2051">
        <v>60265</v>
      </c>
      <c r="C2051">
        <v>0</v>
      </c>
      <c r="D2051">
        <v>0</v>
      </c>
      <c r="E2051" t="s">
        <v>1127</v>
      </c>
      <c r="F2051" t="s">
        <v>1128</v>
      </c>
      <c r="G2051">
        <v>1</v>
      </c>
      <c r="H2051" s="6">
        <v>2562243</v>
      </c>
      <c r="I2051" s="7">
        <v>45488</v>
      </c>
      <c r="J2051" s="7">
        <v>45488</v>
      </c>
      <c r="K2051">
        <v>8</v>
      </c>
      <c r="L2051" t="s">
        <v>40</v>
      </c>
      <c r="M2051" t="s">
        <v>9</v>
      </c>
      <c r="N2051" t="s">
        <v>41</v>
      </c>
      <c r="O2051" t="s">
        <v>42</v>
      </c>
      <c r="P2051" t="s">
        <v>43</v>
      </c>
      <c r="Q2051">
        <v>8</v>
      </c>
      <c r="R2051">
        <v>0</v>
      </c>
      <c r="S2051">
        <v>0</v>
      </c>
      <c r="U2051">
        <v>204979</v>
      </c>
      <c r="V2051">
        <v>204979</v>
      </c>
      <c r="W2051">
        <v>0</v>
      </c>
      <c r="X2051">
        <v>0</v>
      </c>
      <c r="Y2051" t="s">
        <v>109</v>
      </c>
    </row>
    <row r="2052" spans="1:25" x14ac:dyDescent="0.25">
      <c r="A2052">
        <v>2051</v>
      </c>
      <c r="B2052">
        <v>60273</v>
      </c>
      <c r="C2052">
        <v>0</v>
      </c>
      <c r="D2052">
        <v>0</v>
      </c>
      <c r="E2052" t="s">
        <v>1357</v>
      </c>
      <c r="F2052" t="s">
        <v>1358</v>
      </c>
      <c r="G2052">
        <v>1</v>
      </c>
      <c r="H2052" s="6">
        <v>21233648</v>
      </c>
      <c r="I2052" s="7">
        <v>45488</v>
      </c>
      <c r="J2052" s="7">
        <v>45488</v>
      </c>
      <c r="K2052">
        <v>15</v>
      </c>
      <c r="L2052" t="s">
        <v>40</v>
      </c>
      <c r="M2052" t="s">
        <v>5</v>
      </c>
      <c r="N2052" t="s">
        <v>41</v>
      </c>
      <c r="O2052" t="s">
        <v>47</v>
      </c>
      <c r="P2052" t="s">
        <v>43</v>
      </c>
      <c r="Q2052">
        <v>2</v>
      </c>
      <c r="R2052">
        <v>13</v>
      </c>
      <c r="S2052">
        <v>0</v>
      </c>
      <c r="U2052">
        <v>3185047</v>
      </c>
      <c r="V2052">
        <v>424673</v>
      </c>
      <c r="W2052">
        <v>2760374</v>
      </c>
      <c r="X2052">
        <v>0</v>
      </c>
      <c r="Y2052" t="s">
        <v>250</v>
      </c>
    </row>
    <row r="2053" spans="1:25" x14ac:dyDescent="0.25">
      <c r="A2053">
        <v>2052</v>
      </c>
      <c r="B2053">
        <v>60278</v>
      </c>
      <c r="C2053">
        <v>0</v>
      </c>
      <c r="D2053">
        <v>0</v>
      </c>
      <c r="E2053" t="s">
        <v>1792</v>
      </c>
      <c r="F2053" t="s">
        <v>1793</v>
      </c>
      <c r="G2053">
        <v>1</v>
      </c>
      <c r="H2053" s="6">
        <v>1128296</v>
      </c>
      <c r="I2053" s="7">
        <v>45488</v>
      </c>
      <c r="J2053" s="7">
        <v>45488</v>
      </c>
      <c r="K2053">
        <v>15</v>
      </c>
      <c r="L2053" t="s">
        <v>40</v>
      </c>
      <c r="M2053" t="s">
        <v>5</v>
      </c>
      <c r="N2053" t="s">
        <v>41</v>
      </c>
      <c r="O2053" t="s">
        <v>54</v>
      </c>
      <c r="P2053" t="s">
        <v>43</v>
      </c>
      <c r="Q2053">
        <v>9</v>
      </c>
      <c r="R2053">
        <v>6</v>
      </c>
      <c r="S2053">
        <v>0</v>
      </c>
      <c r="U2053">
        <v>169244</v>
      </c>
      <c r="V2053">
        <v>101547</v>
      </c>
      <c r="W2053">
        <v>67698</v>
      </c>
      <c r="X2053">
        <v>0</v>
      </c>
      <c r="Y2053" t="s">
        <v>48</v>
      </c>
    </row>
    <row r="2054" spans="1:25" x14ac:dyDescent="0.25">
      <c r="A2054">
        <v>2053</v>
      </c>
      <c r="B2054">
        <v>60270</v>
      </c>
      <c r="C2054">
        <v>0</v>
      </c>
      <c r="D2054">
        <v>0</v>
      </c>
      <c r="E2054" t="s">
        <v>1502</v>
      </c>
      <c r="F2054" t="s">
        <v>1503</v>
      </c>
      <c r="G2054">
        <v>1</v>
      </c>
      <c r="H2054" s="6">
        <v>87652</v>
      </c>
      <c r="I2054" s="7">
        <v>45488</v>
      </c>
      <c r="J2054" s="7">
        <v>45488</v>
      </c>
      <c r="K2054">
        <v>8</v>
      </c>
      <c r="L2054" t="s">
        <v>40</v>
      </c>
      <c r="M2054" t="s">
        <v>5</v>
      </c>
      <c r="N2054" t="s">
        <v>41</v>
      </c>
      <c r="O2054" t="s">
        <v>57</v>
      </c>
      <c r="P2054" t="s">
        <v>43</v>
      </c>
      <c r="Q2054">
        <v>8</v>
      </c>
      <c r="R2054">
        <v>0</v>
      </c>
      <c r="S2054">
        <v>0</v>
      </c>
      <c r="U2054">
        <v>7012</v>
      </c>
      <c r="V2054">
        <v>7012</v>
      </c>
      <c r="W2054">
        <v>0</v>
      </c>
      <c r="X2054">
        <v>0</v>
      </c>
      <c r="Y2054" t="s">
        <v>250</v>
      </c>
    </row>
    <row r="2055" spans="1:25" x14ac:dyDescent="0.25">
      <c r="A2055">
        <v>2054</v>
      </c>
      <c r="B2055">
        <v>60271</v>
      </c>
      <c r="C2055">
        <v>0</v>
      </c>
      <c r="D2055">
        <v>0</v>
      </c>
      <c r="E2055" t="s">
        <v>240</v>
      </c>
      <c r="F2055" t="s">
        <v>241</v>
      </c>
      <c r="G2055">
        <v>1</v>
      </c>
      <c r="H2055" s="6">
        <v>22250</v>
      </c>
      <c r="I2055" s="7">
        <v>45488</v>
      </c>
      <c r="J2055" s="7">
        <v>45488</v>
      </c>
      <c r="K2055">
        <v>15</v>
      </c>
      <c r="L2055" t="s">
        <v>40</v>
      </c>
      <c r="M2055" t="s">
        <v>5</v>
      </c>
      <c r="N2055" t="s">
        <v>41</v>
      </c>
      <c r="O2055" t="s">
        <v>57</v>
      </c>
      <c r="P2055" t="s">
        <v>43</v>
      </c>
      <c r="Q2055">
        <v>6</v>
      </c>
      <c r="R2055">
        <v>9</v>
      </c>
      <c r="S2055">
        <v>0</v>
      </c>
      <c r="U2055">
        <v>3338</v>
      </c>
      <c r="V2055">
        <v>1335</v>
      </c>
      <c r="W2055">
        <v>2002</v>
      </c>
      <c r="X2055">
        <v>0</v>
      </c>
      <c r="Y2055" t="s">
        <v>48</v>
      </c>
    </row>
    <row r="2056" spans="1:25" x14ac:dyDescent="0.25">
      <c r="A2056">
        <v>2055</v>
      </c>
      <c r="B2056">
        <v>60272</v>
      </c>
      <c r="C2056">
        <v>0</v>
      </c>
      <c r="D2056">
        <v>0</v>
      </c>
      <c r="E2056" t="s">
        <v>240</v>
      </c>
      <c r="F2056" t="s">
        <v>241</v>
      </c>
      <c r="G2056">
        <v>1</v>
      </c>
      <c r="H2056" s="6">
        <v>122465</v>
      </c>
      <c r="I2056" s="7">
        <v>45488</v>
      </c>
      <c r="J2056" s="7">
        <v>45488</v>
      </c>
      <c r="K2056">
        <v>15</v>
      </c>
      <c r="L2056" t="s">
        <v>40</v>
      </c>
      <c r="M2056" t="s">
        <v>5</v>
      </c>
      <c r="N2056" t="s">
        <v>41</v>
      </c>
      <c r="O2056" t="s">
        <v>57</v>
      </c>
      <c r="P2056" t="s">
        <v>43</v>
      </c>
      <c r="Q2056">
        <v>6</v>
      </c>
      <c r="R2056">
        <v>9</v>
      </c>
      <c r="S2056">
        <v>0</v>
      </c>
      <c r="U2056">
        <v>18370</v>
      </c>
      <c r="V2056">
        <v>7348</v>
      </c>
      <c r="W2056">
        <v>11022</v>
      </c>
      <c r="X2056">
        <v>0</v>
      </c>
      <c r="Y2056" t="s">
        <v>48</v>
      </c>
    </row>
    <row r="2057" spans="1:25" x14ac:dyDescent="0.25">
      <c r="A2057">
        <v>2056</v>
      </c>
      <c r="B2057">
        <v>60283</v>
      </c>
      <c r="C2057">
        <v>0</v>
      </c>
      <c r="D2057">
        <v>0</v>
      </c>
      <c r="E2057" t="s">
        <v>834</v>
      </c>
      <c r="F2057" t="s">
        <v>835</v>
      </c>
      <c r="G2057">
        <v>1</v>
      </c>
      <c r="H2057" s="6">
        <v>3256355</v>
      </c>
      <c r="I2057" s="7">
        <v>45488</v>
      </c>
      <c r="J2057" s="7">
        <v>45488</v>
      </c>
      <c r="K2057">
        <v>15</v>
      </c>
      <c r="L2057" t="s">
        <v>40</v>
      </c>
      <c r="M2057" t="s">
        <v>5</v>
      </c>
      <c r="N2057" t="s">
        <v>41</v>
      </c>
      <c r="O2057" t="s">
        <v>57</v>
      </c>
      <c r="P2057" t="s">
        <v>43</v>
      </c>
      <c r="Q2057">
        <v>5</v>
      </c>
      <c r="R2057">
        <v>10</v>
      </c>
      <c r="S2057">
        <v>0</v>
      </c>
      <c r="U2057">
        <v>488453</v>
      </c>
      <c r="V2057">
        <v>162818</v>
      </c>
      <c r="W2057">
        <v>325636</v>
      </c>
      <c r="X2057">
        <v>0</v>
      </c>
      <c r="Y2057" t="s">
        <v>94</v>
      </c>
    </row>
    <row r="2058" spans="1:25" x14ac:dyDescent="0.25">
      <c r="A2058">
        <v>2057</v>
      </c>
      <c r="B2058">
        <v>60277</v>
      </c>
      <c r="C2058">
        <v>0</v>
      </c>
      <c r="D2058">
        <v>0</v>
      </c>
      <c r="E2058" t="s">
        <v>1361</v>
      </c>
      <c r="F2058" t="s">
        <v>1362</v>
      </c>
      <c r="G2058">
        <v>1</v>
      </c>
      <c r="H2058" s="6">
        <v>6959118</v>
      </c>
      <c r="I2058" s="7">
        <v>45488</v>
      </c>
      <c r="J2058" s="7">
        <v>45488</v>
      </c>
      <c r="K2058">
        <v>15</v>
      </c>
      <c r="L2058" t="s">
        <v>40</v>
      </c>
      <c r="M2058" t="s">
        <v>5</v>
      </c>
      <c r="N2058" t="s">
        <v>41</v>
      </c>
      <c r="O2058" t="s">
        <v>47</v>
      </c>
      <c r="P2058" t="s">
        <v>43</v>
      </c>
      <c r="Q2058">
        <v>2</v>
      </c>
      <c r="R2058">
        <v>13</v>
      </c>
      <c r="S2058">
        <v>0</v>
      </c>
      <c r="U2058">
        <v>1043868</v>
      </c>
      <c r="V2058">
        <v>139182</v>
      </c>
      <c r="W2058">
        <v>904685</v>
      </c>
      <c r="X2058">
        <v>0</v>
      </c>
      <c r="Y2058" t="s">
        <v>250</v>
      </c>
    </row>
    <row r="2059" spans="1:25" x14ac:dyDescent="0.25">
      <c r="A2059">
        <v>2058</v>
      </c>
      <c r="B2059">
        <v>60275</v>
      </c>
      <c r="C2059">
        <v>0</v>
      </c>
      <c r="D2059">
        <v>0</v>
      </c>
      <c r="E2059" t="s">
        <v>580</v>
      </c>
      <c r="F2059" t="s">
        <v>581</v>
      </c>
      <c r="G2059">
        <v>1</v>
      </c>
      <c r="H2059" s="6">
        <v>5697241</v>
      </c>
      <c r="I2059" s="7">
        <v>45488</v>
      </c>
      <c r="J2059" s="7">
        <v>45488</v>
      </c>
      <c r="K2059">
        <v>4</v>
      </c>
      <c r="L2059" t="s">
        <v>40</v>
      </c>
      <c r="M2059" t="s">
        <v>4</v>
      </c>
      <c r="N2059" t="s">
        <v>41</v>
      </c>
      <c r="O2059" t="s">
        <v>51</v>
      </c>
      <c r="P2059" t="s">
        <v>43</v>
      </c>
      <c r="Q2059">
        <v>4</v>
      </c>
      <c r="R2059">
        <v>0</v>
      </c>
      <c r="S2059">
        <v>0</v>
      </c>
      <c r="U2059">
        <v>227890</v>
      </c>
      <c r="V2059">
        <v>227890</v>
      </c>
      <c r="W2059">
        <v>0</v>
      </c>
      <c r="X2059">
        <v>0</v>
      </c>
      <c r="Y2059" t="s">
        <v>48</v>
      </c>
    </row>
    <row r="2060" spans="1:25" x14ac:dyDescent="0.25">
      <c r="A2060">
        <v>2059</v>
      </c>
      <c r="B2060">
        <v>60276</v>
      </c>
      <c r="C2060">
        <v>0</v>
      </c>
      <c r="D2060">
        <v>0</v>
      </c>
      <c r="E2060" t="s">
        <v>1848</v>
      </c>
      <c r="F2060" t="s">
        <v>1849</v>
      </c>
      <c r="G2060">
        <v>1</v>
      </c>
      <c r="H2060" s="6">
        <v>31573956</v>
      </c>
      <c r="I2060" s="7">
        <v>45488</v>
      </c>
      <c r="J2060" s="7">
        <v>45488</v>
      </c>
      <c r="K2060">
        <v>15</v>
      </c>
      <c r="L2060" t="s">
        <v>40</v>
      </c>
      <c r="M2060" t="s">
        <v>5</v>
      </c>
      <c r="N2060" t="s">
        <v>41</v>
      </c>
      <c r="O2060" t="s">
        <v>47</v>
      </c>
      <c r="P2060" t="s">
        <v>43</v>
      </c>
      <c r="Q2060">
        <v>2</v>
      </c>
      <c r="R2060">
        <v>13</v>
      </c>
      <c r="S2060">
        <v>0</v>
      </c>
      <c r="U2060">
        <v>4736093</v>
      </c>
      <c r="V2060">
        <v>631479</v>
      </c>
      <c r="W2060">
        <v>4104614</v>
      </c>
      <c r="X2060">
        <v>0</v>
      </c>
      <c r="Y2060" t="s">
        <v>250</v>
      </c>
    </row>
    <row r="2061" spans="1:25" x14ac:dyDescent="0.25">
      <c r="A2061">
        <v>2060</v>
      </c>
      <c r="B2061">
        <v>60282</v>
      </c>
      <c r="C2061">
        <v>0</v>
      </c>
      <c r="D2061">
        <v>0</v>
      </c>
      <c r="E2061" t="s">
        <v>1850</v>
      </c>
      <c r="F2061" t="s">
        <v>1851</v>
      </c>
      <c r="G2061">
        <v>1</v>
      </c>
      <c r="H2061" s="6">
        <v>5000000</v>
      </c>
      <c r="I2061" s="7">
        <v>45488</v>
      </c>
      <c r="J2061" s="7">
        <v>45488</v>
      </c>
      <c r="K2061">
        <v>8</v>
      </c>
      <c r="L2061" t="s">
        <v>40</v>
      </c>
      <c r="M2061" t="s">
        <v>5</v>
      </c>
      <c r="N2061" t="s">
        <v>41</v>
      </c>
      <c r="O2061" t="s">
        <v>57</v>
      </c>
      <c r="P2061" t="s">
        <v>43</v>
      </c>
      <c r="Q2061">
        <v>8</v>
      </c>
      <c r="R2061">
        <v>0</v>
      </c>
      <c r="S2061">
        <v>0</v>
      </c>
      <c r="U2061">
        <v>400000</v>
      </c>
      <c r="V2061">
        <v>400000</v>
      </c>
      <c r="W2061">
        <v>0</v>
      </c>
      <c r="X2061">
        <v>0</v>
      </c>
      <c r="Y2061" t="s">
        <v>109</v>
      </c>
    </row>
    <row r="2062" spans="1:25" x14ac:dyDescent="0.25">
      <c r="A2062">
        <v>2061</v>
      </c>
      <c r="B2062">
        <v>60243</v>
      </c>
      <c r="C2062">
        <v>0</v>
      </c>
      <c r="D2062">
        <v>0</v>
      </c>
      <c r="E2062" t="s">
        <v>1175</v>
      </c>
      <c r="F2062" t="s">
        <v>1176</v>
      </c>
      <c r="G2062">
        <v>1</v>
      </c>
      <c r="H2062" s="6">
        <v>112368</v>
      </c>
      <c r="I2062" s="7">
        <v>45485</v>
      </c>
      <c r="J2062" s="7">
        <v>45485</v>
      </c>
      <c r="K2062">
        <v>15</v>
      </c>
      <c r="L2062" t="s">
        <v>40</v>
      </c>
      <c r="M2062" t="s">
        <v>9</v>
      </c>
      <c r="N2062" t="s">
        <v>41</v>
      </c>
      <c r="O2062" t="s">
        <v>42</v>
      </c>
      <c r="P2062" t="s">
        <v>43</v>
      </c>
      <c r="Q2062">
        <v>5</v>
      </c>
      <c r="R2062">
        <v>10</v>
      </c>
      <c r="S2062">
        <v>0</v>
      </c>
      <c r="U2062">
        <v>16855</v>
      </c>
      <c r="V2062">
        <v>5618</v>
      </c>
      <c r="W2062">
        <v>11237</v>
      </c>
      <c r="X2062">
        <v>0</v>
      </c>
      <c r="Y2062" t="s">
        <v>44</v>
      </c>
    </row>
    <row r="2063" spans="1:25" x14ac:dyDescent="0.25">
      <c r="A2063">
        <v>2062</v>
      </c>
      <c r="B2063">
        <v>60255</v>
      </c>
      <c r="C2063">
        <v>0</v>
      </c>
      <c r="D2063">
        <v>0</v>
      </c>
      <c r="E2063" t="s">
        <v>1852</v>
      </c>
      <c r="F2063" t="s">
        <v>1853</v>
      </c>
      <c r="G2063">
        <v>1</v>
      </c>
      <c r="H2063" s="6">
        <v>2133333</v>
      </c>
      <c r="I2063" s="7">
        <v>45485</v>
      </c>
      <c r="J2063" s="7">
        <v>45485</v>
      </c>
      <c r="K2063">
        <v>10</v>
      </c>
      <c r="L2063" t="s">
        <v>40</v>
      </c>
      <c r="M2063" t="s">
        <v>9</v>
      </c>
      <c r="N2063" t="s">
        <v>41</v>
      </c>
      <c r="O2063" t="s">
        <v>42</v>
      </c>
      <c r="P2063" t="s">
        <v>43</v>
      </c>
      <c r="Q2063">
        <v>10</v>
      </c>
      <c r="R2063">
        <v>0</v>
      </c>
      <c r="S2063">
        <v>0</v>
      </c>
      <c r="U2063">
        <v>213333</v>
      </c>
      <c r="V2063">
        <v>213333</v>
      </c>
      <c r="W2063">
        <v>0</v>
      </c>
      <c r="X2063">
        <v>0</v>
      </c>
      <c r="Y2063" t="s">
        <v>44</v>
      </c>
    </row>
    <row r="2064" spans="1:25" x14ac:dyDescent="0.25">
      <c r="A2064">
        <v>2063</v>
      </c>
      <c r="B2064">
        <v>60267</v>
      </c>
      <c r="C2064">
        <v>0</v>
      </c>
      <c r="D2064">
        <v>0</v>
      </c>
      <c r="E2064" t="s">
        <v>1317</v>
      </c>
      <c r="F2064" t="s">
        <v>1318</v>
      </c>
      <c r="G2064">
        <v>1</v>
      </c>
      <c r="H2064" s="6">
        <v>4000000</v>
      </c>
      <c r="I2064" s="7">
        <v>45485</v>
      </c>
      <c r="J2064" s="7">
        <v>45485</v>
      </c>
      <c r="K2064">
        <v>10</v>
      </c>
      <c r="L2064" t="s">
        <v>40</v>
      </c>
      <c r="M2064" t="s">
        <v>5</v>
      </c>
      <c r="N2064" t="s">
        <v>41</v>
      </c>
      <c r="O2064" t="s">
        <v>54</v>
      </c>
      <c r="P2064" t="s">
        <v>43</v>
      </c>
      <c r="Q2064">
        <v>10</v>
      </c>
      <c r="R2064">
        <v>0</v>
      </c>
      <c r="S2064">
        <v>0</v>
      </c>
      <c r="U2064">
        <v>400000</v>
      </c>
      <c r="V2064">
        <v>400000</v>
      </c>
      <c r="W2064">
        <v>0</v>
      </c>
      <c r="X2064">
        <v>0</v>
      </c>
      <c r="Y2064" t="s">
        <v>44</v>
      </c>
    </row>
    <row r="2065" spans="1:25" x14ac:dyDescent="0.25">
      <c r="A2065">
        <v>2064</v>
      </c>
      <c r="B2065">
        <v>60244</v>
      </c>
      <c r="C2065">
        <v>0</v>
      </c>
      <c r="D2065">
        <v>0</v>
      </c>
      <c r="E2065" t="s">
        <v>1190</v>
      </c>
      <c r="F2065" t="s">
        <v>1191</v>
      </c>
      <c r="G2065">
        <v>1</v>
      </c>
      <c r="H2065" s="6">
        <v>79908</v>
      </c>
      <c r="I2065" s="7">
        <v>45485</v>
      </c>
      <c r="J2065" s="7">
        <v>45485</v>
      </c>
      <c r="K2065">
        <v>15</v>
      </c>
      <c r="L2065" t="s">
        <v>40</v>
      </c>
      <c r="M2065" t="s">
        <v>9</v>
      </c>
      <c r="N2065" t="s">
        <v>41</v>
      </c>
      <c r="O2065" t="s">
        <v>42</v>
      </c>
      <c r="P2065" t="s">
        <v>43</v>
      </c>
      <c r="Q2065">
        <v>5</v>
      </c>
      <c r="R2065">
        <v>10</v>
      </c>
      <c r="S2065">
        <v>0</v>
      </c>
      <c r="U2065">
        <v>11986</v>
      </c>
      <c r="V2065">
        <v>3995</v>
      </c>
      <c r="W2065">
        <v>7991</v>
      </c>
      <c r="X2065">
        <v>0</v>
      </c>
      <c r="Y2065" t="s">
        <v>44</v>
      </c>
    </row>
    <row r="2066" spans="1:25" x14ac:dyDescent="0.25">
      <c r="A2066">
        <v>2065</v>
      </c>
      <c r="B2066">
        <v>60245</v>
      </c>
      <c r="C2066">
        <v>0</v>
      </c>
      <c r="D2066">
        <v>0</v>
      </c>
      <c r="E2066" t="s">
        <v>1190</v>
      </c>
      <c r="F2066" t="s">
        <v>1191</v>
      </c>
      <c r="G2066">
        <v>1</v>
      </c>
      <c r="H2066" s="6">
        <v>17306</v>
      </c>
      <c r="I2066" s="7">
        <v>45485</v>
      </c>
      <c r="J2066" s="7">
        <v>45485</v>
      </c>
      <c r="K2066">
        <v>15</v>
      </c>
      <c r="L2066" t="s">
        <v>40</v>
      </c>
      <c r="M2066" t="s">
        <v>9</v>
      </c>
      <c r="N2066" t="s">
        <v>41</v>
      </c>
      <c r="O2066" t="s">
        <v>42</v>
      </c>
      <c r="P2066" t="s">
        <v>43</v>
      </c>
      <c r="Q2066">
        <v>5</v>
      </c>
      <c r="R2066">
        <v>10</v>
      </c>
      <c r="S2066">
        <v>0</v>
      </c>
      <c r="U2066">
        <v>2596</v>
      </c>
      <c r="V2066">
        <v>865</v>
      </c>
      <c r="W2066">
        <v>1731</v>
      </c>
      <c r="X2066">
        <v>0</v>
      </c>
      <c r="Y2066" t="s">
        <v>44</v>
      </c>
    </row>
    <row r="2067" spans="1:25" x14ac:dyDescent="0.25">
      <c r="A2067">
        <v>2066</v>
      </c>
      <c r="B2067">
        <v>60246</v>
      </c>
      <c r="C2067">
        <v>0</v>
      </c>
      <c r="D2067">
        <v>0</v>
      </c>
      <c r="E2067" t="s">
        <v>1190</v>
      </c>
      <c r="F2067" t="s">
        <v>1191</v>
      </c>
      <c r="G2067">
        <v>1</v>
      </c>
      <c r="H2067" s="6">
        <v>76413</v>
      </c>
      <c r="I2067" s="7">
        <v>45485</v>
      </c>
      <c r="J2067" s="7">
        <v>45485</v>
      </c>
      <c r="K2067">
        <v>15</v>
      </c>
      <c r="L2067" t="s">
        <v>40</v>
      </c>
      <c r="M2067" t="s">
        <v>9</v>
      </c>
      <c r="N2067" t="s">
        <v>41</v>
      </c>
      <c r="O2067" t="s">
        <v>42</v>
      </c>
      <c r="P2067" t="s">
        <v>43</v>
      </c>
      <c r="Q2067">
        <v>5</v>
      </c>
      <c r="R2067">
        <v>10</v>
      </c>
      <c r="S2067">
        <v>0</v>
      </c>
      <c r="U2067">
        <v>11462</v>
      </c>
      <c r="V2067">
        <v>3821</v>
      </c>
      <c r="W2067">
        <v>7641</v>
      </c>
      <c r="X2067">
        <v>0</v>
      </c>
      <c r="Y2067" t="s">
        <v>44</v>
      </c>
    </row>
    <row r="2068" spans="1:25" x14ac:dyDescent="0.25">
      <c r="A2068">
        <v>2067</v>
      </c>
      <c r="B2068">
        <v>60247</v>
      </c>
      <c r="C2068">
        <v>0</v>
      </c>
      <c r="D2068">
        <v>0</v>
      </c>
      <c r="E2068" t="s">
        <v>1188</v>
      </c>
      <c r="F2068" t="s">
        <v>1189</v>
      </c>
      <c r="G2068">
        <v>1</v>
      </c>
      <c r="H2068" s="6">
        <v>418855</v>
      </c>
      <c r="I2068" s="7">
        <v>45485</v>
      </c>
      <c r="J2068" s="7">
        <v>45485</v>
      </c>
      <c r="K2068">
        <v>15</v>
      </c>
      <c r="L2068" t="s">
        <v>40</v>
      </c>
      <c r="M2068" t="s">
        <v>9</v>
      </c>
      <c r="N2068" t="s">
        <v>41</v>
      </c>
      <c r="O2068" t="s">
        <v>42</v>
      </c>
      <c r="P2068" t="s">
        <v>43</v>
      </c>
      <c r="Q2068">
        <v>5</v>
      </c>
      <c r="R2068">
        <v>10</v>
      </c>
      <c r="S2068">
        <v>0</v>
      </c>
      <c r="U2068">
        <v>62828</v>
      </c>
      <c r="V2068">
        <v>20943</v>
      </c>
      <c r="W2068">
        <v>41886</v>
      </c>
      <c r="X2068">
        <v>0</v>
      </c>
      <c r="Y2068" t="s">
        <v>44</v>
      </c>
    </row>
    <row r="2069" spans="1:25" x14ac:dyDescent="0.25">
      <c r="A2069">
        <v>2068</v>
      </c>
      <c r="B2069">
        <v>60248</v>
      </c>
      <c r="C2069">
        <v>0</v>
      </c>
      <c r="D2069">
        <v>0</v>
      </c>
      <c r="E2069" t="s">
        <v>1188</v>
      </c>
      <c r="F2069" t="s">
        <v>1189</v>
      </c>
      <c r="G2069">
        <v>1</v>
      </c>
      <c r="H2069" s="6">
        <v>236599</v>
      </c>
      <c r="I2069" s="7">
        <v>45485</v>
      </c>
      <c r="J2069" s="7">
        <v>45485</v>
      </c>
      <c r="K2069">
        <v>15</v>
      </c>
      <c r="L2069" t="s">
        <v>40</v>
      </c>
      <c r="M2069" t="s">
        <v>9</v>
      </c>
      <c r="N2069" t="s">
        <v>41</v>
      </c>
      <c r="O2069" t="s">
        <v>42</v>
      </c>
      <c r="P2069" t="s">
        <v>43</v>
      </c>
      <c r="Q2069">
        <v>5</v>
      </c>
      <c r="R2069">
        <v>10</v>
      </c>
      <c r="S2069">
        <v>0</v>
      </c>
      <c r="U2069">
        <v>35490</v>
      </c>
      <c r="V2069">
        <v>11830</v>
      </c>
      <c r="W2069">
        <v>23660</v>
      </c>
      <c r="X2069">
        <v>0</v>
      </c>
      <c r="Y2069" t="s">
        <v>44</v>
      </c>
    </row>
    <row r="2070" spans="1:25" x14ac:dyDescent="0.25">
      <c r="A2070">
        <v>2069</v>
      </c>
      <c r="B2070">
        <v>60249</v>
      </c>
      <c r="C2070">
        <v>0</v>
      </c>
      <c r="D2070">
        <v>0</v>
      </c>
      <c r="E2070" t="s">
        <v>1188</v>
      </c>
      <c r="F2070" t="s">
        <v>1189</v>
      </c>
      <c r="G2070">
        <v>1</v>
      </c>
      <c r="H2070" s="6">
        <v>561776</v>
      </c>
      <c r="I2070" s="7">
        <v>45485</v>
      </c>
      <c r="J2070" s="7">
        <v>45485</v>
      </c>
      <c r="K2070">
        <v>15</v>
      </c>
      <c r="L2070" t="s">
        <v>40</v>
      </c>
      <c r="M2070" t="s">
        <v>9</v>
      </c>
      <c r="N2070" t="s">
        <v>41</v>
      </c>
      <c r="O2070" t="s">
        <v>42</v>
      </c>
      <c r="P2070" t="s">
        <v>43</v>
      </c>
      <c r="Q2070">
        <v>5</v>
      </c>
      <c r="R2070">
        <v>10</v>
      </c>
      <c r="S2070">
        <v>0</v>
      </c>
      <c r="U2070">
        <v>84266</v>
      </c>
      <c r="V2070">
        <v>28089</v>
      </c>
      <c r="W2070">
        <v>56178</v>
      </c>
      <c r="X2070">
        <v>0</v>
      </c>
      <c r="Y2070" t="s">
        <v>44</v>
      </c>
    </row>
    <row r="2071" spans="1:25" x14ac:dyDescent="0.25">
      <c r="A2071">
        <v>2070</v>
      </c>
      <c r="B2071">
        <v>60242</v>
      </c>
      <c r="C2071">
        <v>0</v>
      </c>
      <c r="D2071">
        <v>0</v>
      </c>
      <c r="E2071" t="s">
        <v>1196</v>
      </c>
      <c r="F2071" t="s">
        <v>1197</v>
      </c>
      <c r="G2071">
        <v>1</v>
      </c>
      <c r="H2071" s="6">
        <v>5643343</v>
      </c>
      <c r="I2071" s="7">
        <v>45485</v>
      </c>
      <c r="J2071" s="7">
        <v>45485</v>
      </c>
      <c r="K2071">
        <v>15</v>
      </c>
      <c r="L2071" t="s">
        <v>40</v>
      </c>
      <c r="M2071" t="s">
        <v>9</v>
      </c>
      <c r="N2071" t="s">
        <v>41</v>
      </c>
      <c r="O2071" t="s">
        <v>42</v>
      </c>
      <c r="P2071" t="s">
        <v>43</v>
      </c>
      <c r="Q2071">
        <v>5</v>
      </c>
      <c r="R2071">
        <v>10</v>
      </c>
      <c r="S2071">
        <v>0</v>
      </c>
      <c r="U2071">
        <v>846501</v>
      </c>
      <c r="V2071">
        <v>282167</v>
      </c>
      <c r="W2071">
        <v>564334</v>
      </c>
      <c r="X2071">
        <v>0</v>
      </c>
      <c r="Y2071" t="s">
        <v>112</v>
      </c>
    </row>
    <row r="2072" spans="1:25" x14ac:dyDescent="0.25">
      <c r="A2072">
        <v>2071</v>
      </c>
      <c r="B2072">
        <v>60229</v>
      </c>
      <c r="C2072">
        <v>0</v>
      </c>
      <c r="D2072">
        <v>0</v>
      </c>
      <c r="E2072" t="s">
        <v>199</v>
      </c>
      <c r="F2072" t="s">
        <v>200</v>
      </c>
      <c r="G2072">
        <v>1</v>
      </c>
      <c r="H2072" s="6">
        <v>16796032</v>
      </c>
      <c r="I2072" s="7">
        <v>45485</v>
      </c>
      <c r="J2072" s="7">
        <v>45485</v>
      </c>
      <c r="K2072">
        <v>15</v>
      </c>
      <c r="L2072" t="s">
        <v>40</v>
      </c>
      <c r="M2072" t="s">
        <v>5</v>
      </c>
      <c r="N2072" t="s">
        <v>41</v>
      </c>
      <c r="O2072" t="s">
        <v>77</v>
      </c>
      <c r="P2072" t="s">
        <v>43</v>
      </c>
      <c r="Q2072">
        <v>6</v>
      </c>
      <c r="R2072">
        <v>9</v>
      </c>
      <c r="S2072">
        <v>0</v>
      </c>
      <c r="U2072">
        <v>2519405</v>
      </c>
      <c r="V2072">
        <v>1007762</v>
      </c>
      <c r="W2072">
        <v>1511643</v>
      </c>
      <c r="X2072">
        <v>0</v>
      </c>
      <c r="Y2072" t="s">
        <v>94</v>
      </c>
    </row>
    <row r="2073" spans="1:25" x14ac:dyDescent="0.25">
      <c r="A2073">
        <v>2072</v>
      </c>
      <c r="B2073">
        <v>60252</v>
      </c>
      <c r="C2073">
        <v>0</v>
      </c>
      <c r="D2073">
        <v>0</v>
      </c>
      <c r="E2073" t="s">
        <v>1646</v>
      </c>
      <c r="F2073" t="s">
        <v>1647</v>
      </c>
      <c r="G2073">
        <v>1</v>
      </c>
      <c r="H2073" s="6">
        <v>4572073</v>
      </c>
      <c r="I2073" s="7">
        <v>45485</v>
      </c>
      <c r="J2073" s="7">
        <v>45485</v>
      </c>
      <c r="K2073">
        <v>15</v>
      </c>
      <c r="L2073" t="s">
        <v>40</v>
      </c>
      <c r="M2073" t="s">
        <v>5</v>
      </c>
      <c r="N2073" t="s">
        <v>41</v>
      </c>
      <c r="O2073" t="s">
        <v>54</v>
      </c>
      <c r="P2073" t="s">
        <v>43</v>
      </c>
      <c r="Q2073">
        <v>4</v>
      </c>
      <c r="R2073">
        <v>11</v>
      </c>
      <c r="S2073">
        <v>0</v>
      </c>
      <c r="U2073">
        <v>685811</v>
      </c>
      <c r="V2073">
        <v>182883</v>
      </c>
      <c r="W2073">
        <v>502928</v>
      </c>
      <c r="X2073">
        <v>0</v>
      </c>
      <c r="Y2073" t="s">
        <v>109</v>
      </c>
    </row>
    <row r="2074" spans="1:25" x14ac:dyDescent="0.25">
      <c r="A2074">
        <v>2073</v>
      </c>
      <c r="B2074">
        <v>60251</v>
      </c>
      <c r="C2074">
        <v>0</v>
      </c>
      <c r="D2074">
        <v>0</v>
      </c>
      <c r="E2074" t="s">
        <v>1232</v>
      </c>
      <c r="F2074" t="s">
        <v>1233</v>
      </c>
      <c r="G2074">
        <v>1</v>
      </c>
      <c r="H2074" s="6">
        <v>91202000</v>
      </c>
      <c r="I2074" s="7">
        <v>45485</v>
      </c>
      <c r="J2074" s="7">
        <v>45485</v>
      </c>
      <c r="K2074">
        <v>15</v>
      </c>
      <c r="L2074" t="s">
        <v>40</v>
      </c>
      <c r="M2074" t="s">
        <v>5</v>
      </c>
      <c r="N2074" t="s">
        <v>41</v>
      </c>
      <c r="O2074" t="s">
        <v>54</v>
      </c>
      <c r="P2074" t="s">
        <v>43</v>
      </c>
      <c r="Q2074">
        <v>3.7</v>
      </c>
      <c r="R2074">
        <v>11.3</v>
      </c>
      <c r="S2074">
        <v>0</v>
      </c>
      <c r="U2074">
        <v>13680300</v>
      </c>
      <c r="V2074">
        <v>3374474</v>
      </c>
      <c r="W2074">
        <v>10305826</v>
      </c>
      <c r="X2074">
        <v>0</v>
      </c>
      <c r="Y2074" t="s">
        <v>67</v>
      </c>
    </row>
    <row r="2075" spans="1:25" x14ac:dyDescent="0.25">
      <c r="A2075">
        <v>2074</v>
      </c>
      <c r="B2075">
        <v>60266</v>
      </c>
      <c r="C2075">
        <v>0</v>
      </c>
      <c r="D2075">
        <v>0</v>
      </c>
      <c r="E2075" t="s">
        <v>590</v>
      </c>
      <c r="F2075" t="s">
        <v>591</v>
      </c>
      <c r="G2075">
        <v>1</v>
      </c>
      <c r="H2075" s="6">
        <v>282571</v>
      </c>
      <c r="I2075" s="7">
        <v>45485</v>
      </c>
      <c r="J2075" s="7">
        <v>45485</v>
      </c>
      <c r="K2075">
        <v>15</v>
      </c>
      <c r="L2075" t="s">
        <v>40</v>
      </c>
      <c r="M2075" t="s">
        <v>5</v>
      </c>
      <c r="N2075" t="s">
        <v>41</v>
      </c>
      <c r="O2075" t="s">
        <v>57</v>
      </c>
      <c r="P2075" t="s">
        <v>43</v>
      </c>
      <c r="Q2075">
        <v>6</v>
      </c>
      <c r="R2075">
        <v>9</v>
      </c>
      <c r="S2075">
        <v>0</v>
      </c>
      <c r="U2075">
        <v>42386</v>
      </c>
      <c r="V2075">
        <v>16954</v>
      </c>
      <c r="W2075">
        <v>25431</v>
      </c>
      <c r="X2075">
        <v>0</v>
      </c>
      <c r="Y2075" t="s">
        <v>48</v>
      </c>
    </row>
    <row r="2076" spans="1:25" x14ac:dyDescent="0.25">
      <c r="A2076">
        <v>2075</v>
      </c>
      <c r="B2076">
        <v>60230</v>
      </c>
      <c r="C2076">
        <v>0</v>
      </c>
      <c r="D2076">
        <v>0</v>
      </c>
      <c r="E2076" t="s">
        <v>1240</v>
      </c>
      <c r="F2076" t="s">
        <v>1241</v>
      </c>
      <c r="G2076">
        <v>1</v>
      </c>
      <c r="H2076" s="6">
        <v>5417555</v>
      </c>
      <c r="I2076" s="7">
        <v>45485</v>
      </c>
      <c r="J2076" s="7">
        <v>45485</v>
      </c>
      <c r="K2076">
        <v>7</v>
      </c>
      <c r="L2076" t="s">
        <v>40</v>
      </c>
      <c r="M2076" t="s">
        <v>1</v>
      </c>
      <c r="N2076" t="s">
        <v>41</v>
      </c>
      <c r="O2076" t="s">
        <v>87</v>
      </c>
      <c r="P2076" t="s">
        <v>43</v>
      </c>
      <c r="Q2076">
        <v>7</v>
      </c>
      <c r="R2076">
        <v>0</v>
      </c>
      <c r="S2076">
        <v>0</v>
      </c>
      <c r="U2076">
        <v>379229</v>
      </c>
      <c r="V2076">
        <v>379229</v>
      </c>
      <c r="W2076">
        <v>0</v>
      </c>
      <c r="X2076">
        <v>0</v>
      </c>
      <c r="Y2076" t="s">
        <v>390</v>
      </c>
    </row>
    <row r="2077" spans="1:25" x14ac:dyDescent="0.25">
      <c r="A2077">
        <v>2076</v>
      </c>
      <c r="B2077">
        <v>60253</v>
      </c>
      <c r="C2077">
        <v>0</v>
      </c>
      <c r="D2077">
        <v>0</v>
      </c>
      <c r="E2077" t="s">
        <v>1648</v>
      </c>
      <c r="F2077" t="s">
        <v>1649</v>
      </c>
      <c r="G2077">
        <v>1</v>
      </c>
      <c r="H2077" s="6">
        <v>10966590</v>
      </c>
      <c r="I2077" s="7">
        <v>45485</v>
      </c>
      <c r="J2077" s="7">
        <v>45485</v>
      </c>
      <c r="K2077">
        <v>15</v>
      </c>
      <c r="L2077" t="s">
        <v>40</v>
      </c>
      <c r="M2077" t="s">
        <v>5</v>
      </c>
      <c r="N2077" t="s">
        <v>41</v>
      </c>
      <c r="O2077" t="s">
        <v>54</v>
      </c>
      <c r="P2077" t="s">
        <v>43</v>
      </c>
      <c r="Q2077">
        <v>4</v>
      </c>
      <c r="R2077">
        <v>11</v>
      </c>
      <c r="S2077">
        <v>0</v>
      </c>
      <c r="U2077">
        <v>1644989</v>
      </c>
      <c r="V2077">
        <v>438664</v>
      </c>
      <c r="W2077">
        <v>1206325</v>
      </c>
      <c r="X2077">
        <v>0</v>
      </c>
      <c r="Y2077" t="s">
        <v>109</v>
      </c>
    </row>
    <row r="2078" spans="1:25" x14ac:dyDescent="0.25">
      <c r="A2078">
        <v>2077</v>
      </c>
      <c r="B2078">
        <v>60268</v>
      </c>
      <c r="C2078">
        <v>0</v>
      </c>
      <c r="D2078">
        <v>0</v>
      </c>
      <c r="E2078" t="s">
        <v>1107</v>
      </c>
      <c r="F2078" t="s">
        <v>1108</v>
      </c>
      <c r="G2078">
        <v>1</v>
      </c>
      <c r="H2078" s="6">
        <v>7000000</v>
      </c>
      <c r="I2078" s="7">
        <v>45485</v>
      </c>
      <c r="J2078" s="7">
        <v>45485</v>
      </c>
      <c r="K2078">
        <v>15</v>
      </c>
      <c r="L2078" t="s">
        <v>40</v>
      </c>
      <c r="M2078" t="s">
        <v>1</v>
      </c>
      <c r="N2078" t="s">
        <v>41</v>
      </c>
      <c r="O2078" t="s">
        <v>87</v>
      </c>
      <c r="P2078" t="s">
        <v>43</v>
      </c>
      <c r="Q2078">
        <v>9.9</v>
      </c>
      <c r="R2078">
        <v>5.0999999999999996</v>
      </c>
      <c r="S2078">
        <v>0</v>
      </c>
      <c r="U2078">
        <v>1050000</v>
      </c>
      <c r="V2078">
        <v>693000</v>
      </c>
      <c r="W2078">
        <v>357000</v>
      </c>
      <c r="X2078">
        <v>0</v>
      </c>
      <c r="Y2078" t="s">
        <v>48</v>
      </c>
    </row>
    <row r="2079" spans="1:25" x14ac:dyDescent="0.25">
      <c r="A2079">
        <v>2078</v>
      </c>
      <c r="B2079">
        <v>60269</v>
      </c>
      <c r="C2079">
        <v>0</v>
      </c>
      <c r="D2079">
        <v>0</v>
      </c>
      <c r="E2079" t="s">
        <v>1107</v>
      </c>
      <c r="F2079" t="s">
        <v>1108</v>
      </c>
      <c r="G2079">
        <v>1</v>
      </c>
      <c r="H2079" s="6">
        <v>3000000</v>
      </c>
      <c r="I2079" s="7">
        <v>45485</v>
      </c>
      <c r="J2079" s="7">
        <v>45485</v>
      </c>
      <c r="K2079">
        <v>15</v>
      </c>
      <c r="L2079" t="s">
        <v>40</v>
      </c>
      <c r="M2079" t="s">
        <v>1</v>
      </c>
      <c r="N2079" t="s">
        <v>41</v>
      </c>
      <c r="O2079" t="s">
        <v>87</v>
      </c>
      <c r="P2079" t="s">
        <v>43</v>
      </c>
      <c r="Q2079">
        <v>9.9</v>
      </c>
      <c r="R2079">
        <v>5.0999999999999996</v>
      </c>
      <c r="S2079">
        <v>0</v>
      </c>
      <c r="U2079">
        <v>450000</v>
      </c>
      <c r="V2079">
        <v>297000</v>
      </c>
      <c r="W2079">
        <v>153000</v>
      </c>
      <c r="X2079">
        <v>0</v>
      </c>
      <c r="Y2079" t="s">
        <v>48</v>
      </c>
    </row>
    <row r="2080" spans="1:25" x14ac:dyDescent="0.25">
      <c r="A2080">
        <v>2079</v>
      </c>
      <c r="B2080">
        <v>60254</v>
      </c>
      <c r="C2080">
        <v>0</v>
      </c>
      <c r="D2080">
        <v>0</v>
      </c>
      <c r="E2080" t="s">
        <v>1210</v>
      </c>
      <c r="F2080" t="s">
        <v>1211</v>
      </c>
      <c r="G2080">
        <v>1</v>
      </c>
      <c r="H2080" s="6">
        <v>1830116</v>
      </c>
      <c r="I2080" s="7">
        <v>45485</v>
      </c>
      <c r="J2080" s="7">
        <v>45485</v>
      </c>
      <c r="K2080">
        <v>15</v>
      </c>
      <c r="L2080" t="s">
        <v>40</v>
      </c>
      <c r="M2080" t="s">
        <v>5</v>
      </c>
      <c r="N2080" t="s">
        <v>41</v>
      </c>
      <c r="O2080" t="s">
        <v>57</v>
      </c>
      <c r="P2080" t="s">
        <v>43</v>
      </c>
      <c r="Q2080">
        <v>5</v>
      </c>
      <c r="R2080">
        <v>10</v>
      </c>
      <c r="S2080">
        <v>0</v>
      </c>
      <c r="U2080">
        <v>274517</v>
      </c>
      <c r="V2080">
        <v>91506</v>
      </c>
      <c r="W2080">
        <v>183012</v>
      </c>
      <c r="X2080">
        <v>0</v>
      </c>
      <c r="Y2080" t="s">
        <v>72</v>
      </c>
    </row>
    <row r="2081" spans="1:25" x14ac:dyDescent="0.25">
      <c r="A2081">
        <v>2080</v>
      </c>
      <c r="B2081">
        <v>60241</v>
      </c>
      <c r="C2081">
        <v>0</v>
      </c>
      <c r="D2081">
        <v>0</v>
      </c>
      <c r="E2081" t="s">
        <v>1216</v>
      </c>
      <c r="F2081" t="s">
        <v>1217</v>
      </c>
      <c r="G2081">
        <v>1</v>
      </c>
      <c r="H2081" s="6">
        <v>1125965</v>
      </c>
      <c r="I2081" s="7">
        <v>45485</v>
      </c>
      <c r="J2081" s="7">
        <v>45485</v>
      </c>
      <c r="K2081">
        <v>15</v>
      </c>
      <c r="L2081" t="s">
        <v>40</v>
      </c>
      <c r="M2081" t="s">
        <v>9</v>
      </c>
      <c r="N2081" t="s">
        <v>41</v>
      </c>
      <c r="O2081" t="s">
        <v>42</v>
      </c>
      <c r="P2081" t="s">
        <v>43</v>
      </c>
      <c r="Q2081">
        <v>5</v>
      </c>
      <c r="R2081">
        <v>10</v>
      </c>
      <c r="S2081">
        <v>0</v>
      </c>
      <c r="U2081">
        <v>168895</v>
      </c>
      <c r="V2081">
        <v>56298</v>
      </c>
      <c r="W2081">
        <v>112596</v>
      </c>
      <c r="X2081">
        <v>0</v>
      </c>
      <c r="Y2081" t="s">
        <v>112</v>
      </c>
    </row>
    <row r="2082" spans="1:25" x14ac:dyDescent="0.25">
      <c r="A2082">
        <v>2081</v>
      </c>
      <c r="B2082">
        <v>60235</v>
      </c>
      <c r="C2082">
        <v>0</v>
      </c>
      <c r="D2082">
        <v>0</v>
      </c>
      <c r="E2082" t="s">
        <v>1250</v>
      </c>
      <c r="F2082" t="s">
        <v>1251</v>
      </c>
      <c r="G2082">
        <v>1</v>
      </c>
      <c r="H2082" s="6">
        <v>1624446</v>
      </c>
      <c r="I2082" s="7">
        <v>45485</v>
      </c>
      <c r="J2082" s="7">
        <v>45485</v>
      </c>
      <c r="K2082">
        <v>15</v>
      </c>
      <c r="L2082" t="s">
        <v>40</v>
      </c>
      <c r="M2082" t="s">
        <v>9</v>
      </c>
      <c r="N2082" t="s">
        <v>41</v>
      </c>
      <c r="O2082" t="s">
        <v>42</v>
      </c>
      <c r="P2082" t="s">
        <v>43</v>
      </c>
      <c r="Q2082">
        <v>5</v>
      </c>
      <c r="R2082">
        <v>10</v>
      </c>
      <c r="S2082">
        <v>0</v>
      </c>
      <c r="U2082">
        <v>243667</v>
      </c>
      <c r="V2082">
        <v>81222</v>
      </c>
      <c r="W2082">
        <v>162445</v>
      </c>
      <c r="X2082">
        <v>0</v>
      </c>
      <c r="Y2082" t="s">
        <v>44</v>
      </c>
    </row>
    <row r="2083" spans="1:25" x14ac:dyDescent="0.25">
      <c r="A2083">
        <v>2082</v>
      </c>
      <c r="B2083">
        <v>60234</v>
      </c>
      <c r="C2083">
        <v>0</v>
      </c>
      <c r="D2083">
        <v>0</v>
      </c>
      <c r="E2083" t="s">
        <v>1254</v>
      </c>
      <c r="F2083" t="s">
        <v>1255</v>
      </c>
      <c r="G2083">
        <v>1</v>
      </c>
      <c r="H2083" s="6">
        <v>1249467</v>
      </c>
      <c r="I2083" s="7">
        <v>45485</v>
      </c>
      <c r="J2083" s="7">
        <v>45485</v>
      </c>
      <c r="K2083">
        <v>15</v>
      </c>
      <c r="L2083" t="s">
        <v>40</v>
      </c>
      <c r="M2083" t="s">
        <v>9</v>
      </c>
      <c r="N2083" t="s">
        <v>41</v>
      </c>
      <c r="O2083" t="s">
        <v>42</v>
      </c>
      <c r="P2083" t="s">
        <v>43</v>
      </c>
      <c r="Q2083">
        <v>5</v>
      </c>
      <c r="R2083">
        <v>10</v>
      </c>
      <c r="S2083">
        <v>0</v>
      </c>
      <c r="U2083">
        <v>187420</v>
      </c>
      <c r="V2083">
        <v>62473</v>
      </c>
      <c r="W2083">
        <v>124947</v>
      </c>
      <c r="X2083">
        <v>0</v>
      </c>
      <c r="Y2083" t="s">
        <v>44</v>
      </c>
    </row>
    <row r="2084" spans="1:25" x14ac:dyDescent="0.25">
      <c r="A2084">
        <v>2083</v>
      </c>
      <c r="B2084">
        <v>60233</v>
      </c>
      <c r="C2084">
        <v>0</v>
      </c>
      <c r="D2084">
        <v>0</v>
      </c>
      <c r="E2084" t="s">
        <v>1256</v>
      </c>
      <c r="F2084" t="s">
        <v>1257</v>
      </c>
      <c r="G2084">
        <v>1</v>
      </c>
      <c r="H2084" s="6">
        <v>1742396</v>
      </c>
      <c r="I2084" s="7">
        <v>45485</v>
      </c>
      <c r="J2084" s="7">
        <v>45485</v>
      </c>
      <c r="K2084">
        <v>15</v>
      </c>
      <c r="L2084" t="s">
        <v>40</v>
      </c>
      <c r="M2084" t="s">
        <v>9</v>
      </c>
      <c r="N2084" t="s">
        <v>41</v>
      </c>
      <c r="O2084" t="s">
        <v>42</v>
      </c>
      <c r="P2084" t="s">
        <v>43</v>
      </c>
      <c r="Q2084">
        <v>5</v>
      </c>
      <c r="R2084">
        <v>10</v>
      </c>
      <c r="S2084">
        <v>0</v>
      </c>
      <c r="U2084">
        <v>261359</v>
      </c>
      <c r="V2084">
        <v>87120</v>
      </c>
      <c r="W2084">
        <v>174240</v>
      </c>
      <c r="X2084">
        <v>0</v>
      </c>
      <c r="Y2084" t="s">
        <v>44</v>
      </c>
    </row>
    <row r="2085" spans="1:25" x14ac:dyDescent="0.25">
      <c r="A2085">
        <v>2084</v>
      </c>
      <c r="B2085">
        <v>60232</v>
      </c>
      <c r="C2085">
        <v>0</v>
      </c>
      <c r="D2085">
        <v>0</v>
      </c>
      <c r="E2085" t="s">
        <v>1258</v>
      </c>
      <c r="F2085" t="s">
        <v>1259</v>
      </c>
      <c r="G2085">
        <v>1</v>
      </c>
      <c r="H2085" s="6">
        <v>789205</v>
      </c>
      <c r="I2085" s="7">
        <v>45485</v>
      </c>
      <c r="J2085" s="7">
        <v>45485</v>
      </c>
      <c r="K2085">
        <v>15</v>
      </c>
      <c r="L2085" t="s">
        <v>40</v>
      </c>
      <c r="M2085" t="s">
        <v>9</v>
      </c>
      <c r="N2085" t="s">
        <v>41</v>
      </c>
      <c r="O2085" t="s">
        <v>42</v>
      </c>
      <c r="P2085" t="s">
        <v>43</v>
      </c>
      <c r="Q2085">
        <v>5</v>
      </c>
      <c r="R2085">
        <v>10</v>
      </c>
      <c r="S2085">
        <v>0</v>
      </c>
      <c r="U2085">
        <v>118381</v>
      </c>
      <c r="V2085">
        <v>39460</v>
      </c>
      <c r="W2085">
        <v>78920</v>
      </c>
      <c r="X2085">
        <v>0</v>
      </c>
      <c r="Y2085" t="s">
        <v>44</v>
      </c>
    </row>
    <row r="2086" spans="1:25" x14ac:dyDescent="0.25">
      <c r="A2086">
        <v>2085</v>
      </c>
      <c r="B2086">
        <v>60231</v>
      </c>
      <c r="C2086">
        <v>0</v>
      </c>
      <c r="D2086">
        <v>0</v>
      </c>
      <c r="E2086" t="s">
        <v>1260</v>
      </c>
      <c r="F2086" t="s">
        <v>1261</v>
      </c>
      <c r="G2086">
        <v>1</v>
      </c>
      <c r="H2086" s="6">
        <v>1481278</v>
      </c>
      <c r="I2086" s="7">
        <v>45485</v>
      </c>
      <c r="J2086" s="7">
        <v>45485</v>
      </c>
      <c r="K2086">
        <v>15</v>
      </c>
      <c r="L2086" t="s">
        <v>40</v>
      </c>
      <c r="M2086" t="s">
        <v>9</v>
      </c>
      <c r="N2086" t="s">
        <v>41</v>
      </c>
      <c r="O2086" t="s">
        <v>42</v>
      </c>
      <c r="P2086" t="s">
        <v>43</v>
      </c>
      <c r="Q2086">
        <v>5</v>
      </c>
      <c r="R2086">
        <v>10</v>
      </c>
      <c r="S2086">
        <v>0</v>
      </c>
      <c r="U2086">
        <v>222192</v>
      </c>
      <c r="V2086">
        <v>74064</v>
      </c>
      <c r="W2086">
        <v>148128</v>
      </c>
      <c r="X2086">
        <v>0</v>
      </c>
      <c r="Y2086" t="s">
        <v>44</v>
      </c>
    </row>
    <row r="2087" spans="1:25" x14ac:dyDescent="0.25">
      <c r="A2087">
        <v>2086</v>
      </c>
      <c r="B2087">
        <v>60236</v>
      </c>
      <c r="C2087">
        <v>0</v>
      </c>
      <c r="D2087">
        <v>0</v>
      </c>
      <c r="E2087" t="s">
        <v>1278</v>
      </c>
      <c r="F2087" t="s">
        <v>1279</v>
      </c>
      <c r="G2087">
        <v>1</v>
      </c>
      <c r="H2087" s="6">
        <v>366654</v>
      </c>
      <c r="I2087" s="7">
        <v>45485</v>
      </c>
      <c r="J2087" s="7">
        <v>45485</v>
      </c>
      <c r="K2087">
        <v>15</v>
      </c>
      <c r="L2087" t="s">
        <v>40</v>
      </c>
      <c r="M2087" t="s">
        <v>9</v>
      </c>
      <c r="N2087" t="s">
        <v>41</v>
      </c>
      <c r="O2087" t="s">
        <v>42</v>
      </c>
      <c r="P2087" t="s">
        <v>43</v>
      </c>
      <c r="Q2087">
        <v>5</v>
      </c>
      <c r="R2087">
        <v>10</v>
      </c>
      <c r="S2087">
        <v>0</v>
      </c>
      <c r="U2087">
        <v>54998</v>
      </c>
      <c r="V2087">
        <v>18333</v>
      </c>
      <c r="W2087">
        <v>36665</v>
      </c>
      <c r="X2087">
        <v>0</v>
      </c>
      <c r="Y2087" t="s">
        <v>44</v>
      </c>
    </row>
    <row r="2088" spans="1:25" x14ac:dyDescent="0.25">
      <c r="A2088">
        <v>2087</v>
      </c>
      <c r="B2088">
        <v>60237</v>
      </c>
      <c r="C2088">
        <v>0</v>
      </c>
      <c r="D2088">
        <v>0</v>
      </c>
      <c r="E2088" t="s">
        <v>1278</v>
      </c>
      <c r="F2088" t="s">
        <v>1279</v>
      </c>
      <c r="G2088">
        <v>1</v>
      </c>
      <c r="H2088" s="6">
        <v>293870</v>
      </c>
      <c r="I2088" s="7">
        <v>45485</v>
      </c>
      <c r="J2088" s="7">
        <v>45485</v>
      </c>
      <c r="K2088">
        <v>15</v>
      </c>
      <c r="L2088" t="s">
        <v>40</v>
      </c>
      <c r="M2088" t="s">
        <v>9</v>
      </c>
      <c r="N2088" t="s">
        <v>41</v>
      </c>
      <c r="O2088" t="s">
        <v>42</v>
      </c>
      <c r="P2088" t="s">
        <v>43</v>
      </c>
      <c r="Q2088">
        <v>5</v>
      </c>
      <c r="R2088">
        <v>10</v>
      </c>
      <c r="S2088">
        <v>0</v>
      </c>
      <c r="U2088">
        <v>44081</v>
      </c>
      <c r="V2088">
        <v>14694</v>
      </c>
      <c r="W2088">
        <v>29387</v>
      </c>
      <c r="X2088">
        <v>0</v>
      </c>
      <c r="Y2088" t="s">
        <v>44</v>
      </c>
    </row>
    <row r="2089" spans="1:25" x14ac:dyDescent="0.25">
      <c r="A2089">
        <v>2088</v>
      </c>
      <c r="B2089">
        <v>60238</v>
      </c>
      <c r="C2089">
        <v>0</v>
      </c>
      <c r="D2089">
        <v>0</v>
      </c>
      <c r="E2089" t="s">
        <v>1278</v>
      </c>
      <c r="F2089" t="s">
        <v>1279</v>
      </c>
      <c r="G2089">
        <v>1</v>
      </c>
      <c r="H2089" s="6">
        <v>403679</v>
      </c>
      <c r="I2089" s="7">
        <v>45485</v>
      </c>
      <c r="J2089" s="7">
        <v>45485</v>
      </c>
      <c r="K2089">
        <v>15</v>
      </c>
      <c r="L2089" t="s">
        <v>40</v>
      </c>
      <c r="M2089" t="s">
        <v>9</v>
      </c>
      <c r="N2089" t="s">
        <v>41</v>
      </c>
      <c r="O2089" t="s">
        <v>42</v>
      </c>
      <c r="P2089" t="s">
        <v>43</v>
      </c>
      <c r="Q2089">
        <v>5</v>
      </c>
      <c r="R2089">
        <v>10</v>
      </c>
      <c r="S2089">
        <v>0</v>
      </c>
      <c r="U2089">
        <v>60552</v>
      </c>
      <c r="V2089">
        <v>20184</v>
      </c>
      <c r="W2089">
        <v>40368</v>
      </c>
      <c r="X2089">
        <v>0</v>
      </c>
      <c r="Y2089" t="s">
        <v>44</v>
      </c>
    </row>
    <row r="2090" spans="1:25" x14ac:dyDescent="0.25">
      <c r="A2090">
        <v>2089</v>
      </c>
      <c r="B2090">
        <v>60239</v>
      </c>
      <c r="C2090">
        <v>0</v>
      </c>
      <c r="D2090">
        <v>0</v>
      </c>
      <c r="E2090" t="s">
        <v>1276</v>
      </c>
      <c r="F2090" t="s">
        <v>1277</v>
      </c>
      <c r="G2090">
        <v>1</v>
      </c>
      <c r="H2090" s="6">
        <v>3431224</v>
      </c>
      <c r="I2090" s="7">
        <v>45485</v>
      </c>
      <c r="J2090" s="7">
        <v>45485</v>
      </c>
      <c r="K2090">
        <v>15</v>
      </c>
      <c r="L2090" t="s">
        <v>40</v>
      </c>
      <c r="M2090" t="s">
        <v>9</v>
      </c>
      <c r="N2090" t="s">
        <v>41</v>
      </c>
      <c r="O2090" t="s">
        <v>42</v>
      </c>
      <c r="P2090" t="s">
        <v>43</v>
      </c>
      <c r="Q2090">
        <v>5</v>
      </c>
      <c r="R2090">
        <v>10</v>
      </c>
      <c r="S2090">
        <v>0</v>
      </c>
      <c r="U2090">
        <v>514684</v>
      </c>
      <c r="V2090">
        <v>171561</v>
      </c>
      <c r="W2090">
        <v>343122</v>
      </c>
      <c r="X2090">
        <v>0</v>
      </c>
      <c r="Y2090" t="s">
        <v>44</v>
      </c>
    </row>
    <row r="2091" spans="1:25" x14ac:dyDescent="0.25">
      <c r="A2091">
        <v>2090</v>
      </c>
      <c r="B2091">
        <v>60371</v>
      </c>
      <c r="C2091">
        <v>0</v>
      </c>
      <c r="D2091">
        <v>0</v>
      </c>
      <c r="E2091" t="s">
        <v>1854</v>
      </c>
      <c r="F2091" t="s">
        <v>1855</v>
      </c>
      <c r="G2091">
        <v>1</v>
      </c>
      <c r="H2091" s="6">
        <v>400000</v>
      </c>
      <c r="I2091" s="7">
        <v>45485</v>
      </c>
      <c r="J2091" s="7">
        <v>45485</v>
      </c>
      <c r="K2091">
        <v>15</v>
      </c>
      <c r="L2091" t="s">
        <v>40</v>
      </c>
      <c r="M2091" t="s">
        <v>5</v>
      </c>
      <c r="N2091" t="s">
        <v>41</v>
      </c>
      <c r="O2091" t="s">
        <v>47</v>
      </c>
      <c r="P2091" t="s">
        <v>43</v>
      </c>
      <c r="Q2091">
        <v>7</v>
      </c>
      <c r="R2091">
        <v>8</v>
      </c>
      <c r="S2091">
        <v>0</v>
      </c>
      <c r="U2091">
        <v>60000</v>
      </c>
      <c r="V2091">
        <v>28000</v>
      </c>
      <c r="W2091">
        <v>32000</v>
      </c>
      <c r="X2091">
        <v>0</v>
      </c>
      <c r="Y2091" t="s">
        <v>48</v>
      </c>
    </row>
    <row r="2092" spans="1:25" x14ac:dyDescent="0.25">
      <c r="A2092">
        <v>2091</v>
      </c>
      <c r="B2092">
        <v>60372</v>
      </c>
      <c r="C2092">
        <v>0</v>
      </c>
      <c r="D2092">
        <v>0</v>
      </c>
      <c r="E2092" t="s">
        <v>1854</v>
      </c>
      <c r="F2092" t="s">
        <v>1855</v>
      </c>
      <c r="G2092">
        <v>1</v>
      </c>
      <c r="H2092" s="6">
        <v>400000</v>
      </c>
      <c r="I2092" s="7">
        <v>45485</v>
      </c>
      <c r="J2092" s="7">
        <v>45485</v>
      </c>
      <c r="K2092">
        <v>15</v>
      </c>
      <c r="L2092" t="s">
        <v>40</v>
      </c>
      <c r="M2092" t="s">
        <v>5</v>
      </c>
      <c r="N2092" t="s">
        <v>41</v>
      </c>
      <c r="O2092" t="s">
        <v>47</v>
      </c>
      <c r="P2092" t="s">
        <v>43</v>
      </c>
      <c r="Q2092">
        <v>7</v>
      </c>
      <c r="R2092">
        <v>8</v>
      </c>
      <c r="S2092">
        <v>0</v>
      </c>
      <c r="U2092">
        <v>60000</v>
      </c>
      <c r="V2092">
        <v>28000</v>
      </c>
      <c r="W2092">
        <v>32000</v>
      </c>
      <c r="X2092">
        <v>0</v>
      </c>
      <c r="Y2092" t="s">
        <v>48</v>
      </c>
    </row>
    <row r="2093" spans="1:25" x14ac:dyDescent="0.25">
      <c r="A2093">
        <v>2092</v>
      </c>
      <c r="B2093">
        <v>60258</v>
      </c>
      <c r="C2093">
        <v>0</v>
      </c>
      <c r="D2093">
        <v>0</v>
      </c>
      <c r="E2093" t="s">
        <v>1856</v>
      </c>
      <c r="F2093" t="s">
        <v>1857</v>
      </c>
      <c r="G2093">
        <v>1</v>
      </c>
      <c r="H2093" s="6">
        <v>12000000</v>
      </c>
      <c r="I2093" s="7">
        <v>45485</v>
      </c>
      <c r="J2093" s="7">
        <v>45485</v>
      </c>
      <c r="K2093">
        <v>15</v>
      </c>
      <c r="L2093" t="s">
        <v>40</v>
      </c>
      <c r="M2093" t="s">
        <v>5</v>
      </c>
      <c r="N2093" t="s">
        <v>41</v>
      </c>
      <c r="O2093" t="s">
        <v>47</v>
      </c>
      <c r="P2093" t="s">
        <v>43</v>
      </c>
      <c r="Q2093">
        <v>7</v>
      </c>
      <c r="R2093">
        <v>8</v>
      </c>
      <c r="S2093">
        <v>0</v>
      </c>
      <c r="U2093">
        <v>1800000</v>
      </c>
      <c r="V2093">
        <v>840000</v>
      </c>
      <c r="W2093">
        <v>960000</v>
      </c>
      <c r="X2093">
        <v>0</v>
      </c>
      <c r="Y2093" t="s">
        <v>48</v>
      </c>
    </row>
    <row r="2094" spans="1:25" x14ac:dyDescent="0.25">
      <c r="A2094">
        <v>2093</v>
      </c>
      <c r="B2094">
        <v>60259</v>
      </c>
      <c r="C2094">
        <v>0</v>
      </c>
      <c r="D2094">
        <v>0</v>
      </c>
      <c r="E2094" t="s">
        <v>1856</v>
      </c>
      <c r="F2094" t="s">
        <v>1857</v>
      </c>
      <c r="G2094">
        <v>1</v>
      </c>
      <c r="H2094" s="6">
        <v>12000000</v>
      </c>
      <c r="I2094" s="7">
        <v>45485</v>
      </c>
      <c r="J2094" s="7">
        <v>45485</v>
      </c>
      <c r="K2094">
        <v>15</v>
      </c>
      <c r="L2094" t="s">
        <v>40</v>
      </c>
      <c r="M2094" t="s">
        <v>5</v>
      </c>
      <c r="N2094" t="s">
        <v>41</v>
      </c>
      <c r="O2094" t="s">
        <v>47</v>
      </c>
      <c r="P2094" t="s">
        <v>43</v>
      </c>
      <c r="Q2094">
        <v>7</v>
      </c>
      <c r="R2094">
        <v>8</v>
      </c>
      <c r="S2094">
        <v>0</v>
      </c>
      <c r="U2094">
        <v>1800000</v>
      </c>
      <c r="V2094">
        <v>840000</v>
      </c>
      <c r="W2094">
        <v>960000</v>
      </c>
      <c r="X2094">
        <v>0</v>
      </c>
      <c r="Y2094" t="s">
        <v>48</v>
      </c>
    </row>
    <row r="2095" spans="1:25" x14ac:dyDescent="0.25">
      <c r="A2095">
        <v>2094</v>
      </c>
      <c r="B2095">
        <v>60227</v>
      </c>
      <c r="C2095">
        <v>0</v>
      </c>
      <c r="D2095">
        <v>0</v>
      </c>
      <c r="E2095" t="s">
        <v>1137</v>
      </c>
      <c r="F2095" t="s">
        <v>1138</v>
      </c>
      <c r="G2095">
        <v>1</v>
      </c>
      <c r="H2095" s="6">
        <v>21042536</v>
      </c>
      <c r="I2095" s="7">
        <v>45485</v>
      </c>
      <c r="J2095" s="7">
        <v>45485</v>
      </c>
      <c r="K2095">
        <v>15</v>
      </c>
      <c r="L2095" t="s">
        <v>40</v>
      </c>
      <c r="M2095" t="s">
        <v>5</v>
      </c>
      <c r="N2095" t="s">
        <v>41</v>
      </c>
      <c r="O2095" t="s">
        <v>54</v>
      </c>
      <c r="P2095" t="s">
        <v>43</v>
      </c>
      <c r="Q2095">
        <v>10</v>
      </c>
      <c r="R2095">
        <v>5</v>
      </c>
      <c r="S2095">
        <v>0</v>
      </c>
      <c r="U2095">
        <v>3156380</v>
      </c>
      <c r="V2095">
        <v>2104254</v>
      </c>
      <c r="W2095">
        <v>1052127</v>
      </c>
      <c r="X2095">
        <v>0</v>
      </c>
      <c r="Y2095" t="s">
        <v>48</v>
      </c>
    </row>
    <row r="2096" spans="1:25" x14ac:dyDescent="0.25">
      <c r="A2096">
        <v>2095</v>
      </c>
      <c r="B2096">
        <v>60240</v>
      </c>
      <c r="C2096">
        <v>0</v>
      </c>
      <c r="D2096">
        <v>0</v>
      </c>
      <c r="E2096" t="s">
        <v>1272</v>
      </c>
      <c r="F2096" t="s">
        <v>1273</v>
      </c>
      <c r="G2096">
        <v>1</v>
      </c>
      <c r="H2096" s="6">
        <v>1223689</v>
      </c>
      <c r="I2096" s="7">
        <v>45485</v>
      </c>
      <c r="J2096" s="7">
        <v>45485</v>
      </c>
      <c r="K2096">
        <v>15</v>
      </c>
      <c r="L2096" t="s">
        <v>40</v>
      </c>
      <c r="M2096" t="s">
        <v>9</v>
      </c>
      <c r="N2096" t="s">
        <v>41</v>
      </c>
      <c r="O2096" t="s">
        <v>42</v>
      </c>
      <c r="P2096" t="s">
        <v>43</v>
      </c>
      <c r="Q2096">
        <v>5</v>
      </c>
      <c r="R2096">
        <v>10</v>
      </c>
      <c r="S2096">
        <v>0</v>
      </c>
      <c r="U2096">
        <v>183553</v>
      </c>
      <c r="V2096">
        <v>61184</v>
      </c>
      <c r="W2096">
        <v>122369</v>
      </c>
      <c r="X2096">
        <v>0</v>
      </c>
      <c r="Y2096" t="s">
        <v>44</v>
      </c>
    </row>
    <row r="2097" spans="1:25" x14ac:dyDescent="0.25">
      <c r="A2097">
        <v>2096</v>
      </c>
      <c r="B2097">
        <v>60228</v>
      </c>
      <c r="C2097">
        <v>0</v>
      </c>
      <c r="D2097">
        <v>0</v>
      </c>
      <c r="E2097" t="s">
        <v>1133</v>
      </c>
      <c r="F2097" t="s">
        <v>1134</v>
      </c>
      <c r="G2097">
        <v>1</v>
      </c>
      <c r="H2097" s="6">
        <v>1218751</v>
      </c>
      <c r="I2097" s="7">
        <v>45485</v>
      </c>
      <c r="J2097" s="7">
        <v>45485</v>
      </c>
      <c r="K2097">
        <v>15</v>
      </c>
      <c r="L2097" t="s">
        <v>40</v>
      </c>
      <c r="M2097" t="s">
        <v>5</v>
      </c>
      <c r="N2097" t="s">
        <v>41</v>
      </c>
      <c r="O2097" t="s">
        <v>54</v>
      </c>
      <c r="P2097" t="s">
        <v>43</v>
      </c>
      <c r="Q2097">
        <v>10</v>
      </c>
      <c r="R2097">
        <v>5</v>
      </c>
      <c r="S2097">
        <v>0</v>
      </c>
      <c r="U2097">
        <v>182813</v>
      </c>
      <c r="V2097">
        <v>121875</v>
      </c>
      <c r="W2097">
        <v>60938</v>
      </c>
      <c r="X2097">
        <v>0</v>
      </c>
      <c r="Y2097" t="s">
        <v>48</v>
      </c>
    </row>
    <row r="2098" spans="1:25" x14ac:dyDescent="0.25">
      <c r="A2098">
        <v>2097</v>
      </c>
      <c r="B2098">
        <v>60250</v>
      </c>
      <c r="C2098">
        <v>0</v>
      </c>
      <c r="D2098">
        <v>0</v>
      </c>
      <c r="E2098" t="s">
        <v>1858</v>
      </c>
      <c r="F2098" t="s">
        <v>1859</v>
      </c>
      <c r="G2098">
        <v>1</v>
      </c>
      <c r="H2098" s="6">
        <v>26000000</v>
      </c>
      <c r="I2098" s="7">
        <v>45485</v>
      </c>
      <c r="J2098" s="7">
        <v>45485</v>
      </c>
      <c r="K2098">
        <v>15</v>
      </c>
      <c r="L2098" t="s">
        <v>40</v>
      </c>
      <c r="M2098" t="s">
        <v>5</v>
      </c>
      <c r="N2098" t="s">
        <v>41</v>
      </c>
      <c r="O2098" t="s">
        <v>57</v>
      </c>
      <c r="P2098" t="s">
        <v>43</v>
      </c>
      <c r="Q2098">
        <v>10</v>
      </c>
      <c r="R2098">
        <v>5</v>
      </c>
      <c r="S2098">
        <v>0</v>
      </c>
      <c r="U2098">
        <v>3900000</v>
      </c>
      <c r="V2098">
        <v>2600000</v>
      </c>
      <c r="W2098">
        <v>1300000</v>
      </c>
      <c r="X2098">
        <v>0</v>
      </c>
      <c r="Y2098" t="s">
        <v>67</v>
      </c>
    </row>
    <row r="2099" spans="1:25" x14ac:dyDescent="0.25">
      <c r="A2099">
        <v>2098</v>
      </c>
      <c r="B2099">
        <v>60260</v>
      </c>
      <c r="C2099">
        <v>0</v>
      </c>
      <c r="D2099">
        <v>0</v>
      </c>
      <c r="E2099" t="s">
        <v>1054</v>
      </c>
      <c r="F2099" t="s">
        <v>1055</v>
      </c>
      <c r="G2099">
        <v>1</v>
      </c>
      <c r="H2099" s="6">
        <v>8972430</v>
      </c>
      <c r="I2099" s="7">
        <v>45484</v>
      </c>
      <c r="J2099" s="7">
        <v>45484</v>
      </c>
      <c r="K2099">
        <v>8</v>
      </c>
      <c r="L2099" t="s">
        <v>40</v>
      </c>
      <c r="M2099" t="s">
        <v>9</v>
      </c>
      <c r="N2099" t="s">
        <v>41</v>
      </c>
      <c r="O2099" t="s">
        <v>42</v>
      </c>
      <c r="P2099" t="s">
        <v>43</v>
      </c>
      <c r="Q2099">
        <v>8</v>
      </c>
      <c r="R2099">
        <v>0</v>
      </c>
      <c r="S2099">
        <v>0</v>
      </c>
      <c r="U2099">
        <v>717794</v>
      </c>
      <c r="V2099">
        <v>717794</v>
      </c>
      <c r="W2099">
        <v>0</v>
      </c>
      <c r="X2099">
        <v>0</v>
      </c>
      <c r="Y2099" t="s">
        <v>67</v>
      </c>
    </row>
    <row r="2100" spans="1:25" x14ac:dyDescent="0.25">
      <c r="A2100">
        <v>2099</v>
      </c>
      <c r="B2100">
        <v>60217</v>
      </c>
      <c r="C2100">
        <v>0</v>
      </c>
      <c r="D2100">
        <v>0</v>
      </c>
      <c r="E2100" t="s">
        <v>1056</v>
      </c>
      <c r="F2100" t="s">
        <v>1057</v>
      </c>
      <c r="G2100">
        <v>1</v>
      </c>
      <c r="H2100" s="6">
        <v>53755739</v>
      </c>
      <c r="I2100" s="7">
        <v>45484</v>
      </c>
      <c r="J2100" s="7">
        <v>45484</v>
      </c>
      <c r="K2100">
        <v>15</v>
      </c>
      <c r="L2100" t="s">
        <v>40</v>
      </c>
      <c r="M2100" t="s">
        <v>5</v>
      </c>
      <c r="N2100" t="s">
        <v>41</v>
      </c>
      <c r="O2100" t="s">
        <v>57</v>
      </c>
      <c r="P2100" t="s">
        <v>43</v>
      </c>
      <c r="Q2100">
        <v>0.4</v>
      </c>
      <c r="R2100">
        <v>12.6</v>
      </c>
      <c r="S2100">
        <v>2</v>
      </c>
      <c r="U2100">
        <v>8063361</v>
      </c>
      <c r="V2100">
        <v>215023</v>
      </c>
      <c r="W2100">
        <v>6773223</v>
      </c>
      <c r="X2100">
        <v>1075115</v>
      </c>
      <c r="Y2100" t="s">
        <v>250</v>
      </c>
    </row>
    <row r="2101" spans="1:25" x14ac:dyDescent="0.25">
      <c r="A2101">
        <v>2100</v>
      </c>
      <c r="B2101">
        <v>60214</v>
      </c>
      <c r="C2101">
        <v>0</v>
      </c>
      <c r="D2101">
        <v>0</v>
      </c>
      <c r="E2101" t="s">
        <v>1860</v>
      </c>
      <c r="F2101" t="s">
        <v>1861</v>
      </c>
      <c r="G2101">
        <v>1</v>
      </c>
      <c r="H2101" s="6">
        <v>20000000</v>
      </c>
      <c r="I2101" s="7">
        <v>45484</v>
      </c>
      <c r="J2101" s="7">
        <v>45484</v>
      </c>
      <c r="K2101">
        <v>10</v>
      </c>
      <c r="L2101" t="s">
        <v>40</v>
      </c>
      <c r="M2101" t="s">
        <v>5</v>
      </c>
      <c r="N2101" t="s">
        <v>41</v>
      </c>
      <c r="O2101" t="s">
        <v>1862</v>
      </c>
      <c r="P2101" t="s">
        <v>43</v>
      </c>
      <c r="Q2101">
        <v>10</v>
      </c>
      <c r="R2101">
        <v>0</v>
      </c>
      <c r="S2101">
        <v>0</v>
      </c>
      <c r="U2101">
        <v>2000000</v>
      </c>
      <c r="V2101">
        <v>2000000</v>
      </c>
      <c r="W2101">
        <v>0</v>
      </c>
      <c r="X2101">
        <v>0</v>
      </c>
      <c r="Y2101" t="s">
        <v>48</v>
      </c>
    </row>
    <row r="2102" spans="1:25" x14ac:dyDescent="0.25">
      <c r="A2102">
        <v>2101</v>
      </c>
      <c r="B2102">
        <v>60216</v>
      </c>
      <c r="C2102">
        <v>0</v>
      </c>
      <c r="D2102">
        <v>0</v>
      </c>
      <c r="E2102" t="s">
        <v>1654</v>
      </c>
      <c r="F2102" t="s">
        <v>1655</v>
      </c>
      <c r="G2102">
        <v>1</v>
      </c>
      <c r="H2102" s="6">
        <v>14476275</v>
      </c>
      <c r="I2102" s="7">
        <v>45484</v>
      </c>
      <c r="J2102" s="7">
        <v>45484</v>
      </c>
      <c r="K2102">
        <v>15</v>
      </c>
      <c r="L2102" t="s">
        <v>40</v>
      </c>
      <c r="M2102" t="s">
        <v>5</v>
      </c>
      <c r="N2102" t="s">
        <v>41</v>
      </c>
      <c r="O2102" t="s">
        <v>77</v>
      </c>
      <c r="P2102" t="s">
        <v>43</v>
      </c>
      <c r="Q2102">
        <v>8</v>
      </c>
      <c r="R2102">
        <v>7</v>
      </c>
      <c r="S2102">
        <v>0</v>
      </c>
      <c r="U2102">
        <v>2171441</v>
      </c>
      <c r="V2102">
        <v>1158102</v>
      </c>
      <c r="W2102">
        <v>1013339</v>
      </c>
      <c r="X2102">
        <v>0</v>
      </c>
      <c r="Y2102" t="s">
        <v>48</v>
      </c>
    </row>
    <row r="2103" spans="1:25" x14ac:dyDescent="0.25">
      <c r="A2103">
        <v>2102</v>
      </c>
      <c r="B2103">
        <v>60224</v>
      </c>
      <c r="C2103">
        <v>0</v>
      </c>
      <c r="D2103">
        <v>0</v>
      </c>
      <c r="E2103" t="s">
        <v>1392</v>
      </c>
      <c r="F2103" t="s">
        <v>1393</v>
      </c>
      <c r="G2103">
        <v>1</v>
      </c>
      <c r="H2103" s="6">
        <v>446667</v>
      </c>
      <c r="I2103" s="7">
        <v>45484</v>
      </c>
      <c r="J2103" s="7">
        <v>45484</v>
      </c>
      <c r="K2103">
        <v>10</v>
      </c>
      <c r="L2103" t="s">
        <v>40</v>
      </c>
      <c r="M2103" t="s">
        <v>5</v>
      </c>
      <c r="N2103" t="s">
        <v>41</v>
      </c>
      <c r="O2103" t="s">
        <v>57</v>
      </c>
      <c r="P2103" t="s">
        <v>43</v>
      </c>
      <c r="Q2103">
        <v>10</v>
      </c>
      <c r="R2103">
        <v>0</v>
      </c>
      <c r="S2103">
        <v>0</v>
      </c>
      <c r="U2103">
        <v>44667</v>
      </c>
      <c r="V2103">
        <v>44667</v>
      </c>
      <c r="W2103">
        <v>0</v>
      </c>
      <c r="X2103">
        <v>0</v>
      </c>
      <c r="Y2103" t="s">
        <v>109</v>
      </c>
    </row>
    <row r="2104" spans="1:25" x14ac:dyDescent="0.25">
      <c r="A2104">
        <v>2103</v>
      </c>
      <c r="B2104">
        <v>60212</v>
      </c>
      <c r="C2104">
        <v>0</v>
      </c>
      <c r="D2104">
        <v>0</v>
      </c>
      <c r="E2104" t="s">
        <v>1369</v>
      </c>
      <c r="F2104" t="s">
        <v>1370</v>
      </c>
      <c r="G2104">
        <v>1</v>
      </c>
      <c r="H2104" s="6">
        <v>2635009</v>
      </c>
      <c r="I2104" s="7">
        <v>45484</v>
      </c>
      <c r="J2104" s="7">
        <v>45484</v>
      </c>
      <c r="K2104" t="s">
        <v>1371</v>
      </c>
      <c r="L2104" t="s">
        <v>40</v>
      </c>
      <c r="M2104" t="s">
        <v>5</v>
      </c>
      <c r="N2104" t="s">
        <v>41</v>
      </c>
      <c r="O2104" t="s">
        <v>77</v>
      </c>
      <c r="P2104" t="s">
        <v>43</v>
      </c>
      <c r="Q2104">
        <v>6</v>
      </c>
      <c r="R2104">
        <v>3.4</v>
      </c>
      <c r="S2104">
        <v>0</v>
      </c>
      <c r="U2104">
        <v>247691</v>
      </c>
      <c r="V2104">
        <v>158101</v>
      </c>
      <c r="W2104">
        <v>89590</v>
      </c>
      <c r="X2104">
        <v>0</v>
      </c>
      <c r="Y2104" t="s">
        <v>48</v>
      </c>
    </row>
    <row r="2105" spans="1:25" x14ac:dyDescent="0.25">
      <c r="A2105">
        <v>2104</v>
      </c>
      <c r="B2105">
        <v>60219</v>
      </c>
      <c r="C2105">
        <v>0</v>
      </c>
      <c r="D2105">
        <v>0</v>
      </c>
      <c r="E2105" t="s">
        <v>1042</v>
      </c>
      <c r="F2105" t="s">
        <v>1043</v>
      </c>
      <c r="G2105">
        <v>1</v>
      </c>
      <c r="H2105" s="6">
        <v>29206575</v>
      </c>
      <c r="I2105" s="7">
        <v>45484</v>
      </c>
      <c r="J2105" s="7">
        <v>45484</v>
      </c>
      <c r="K2105">
        <v>15</v>
      </c>
      <c r="L2105" t="s">
        <v>40</v>
      </c>
      <c r="M2105" t="s">
        <v>5</v>
      </c>
      <c r="N2105" t="s">
        <v>41</v>
      </c>
      <c r="O2105" t="s">
        <v>57</v>
      </c>
      <c r="P2105" t="s">
        <v>43</v>
      </c>
      <c r="Q2105">
        <v>0.4</v>
      </c>
      <c r="R2105">
        <v>12.6</v>
      </c>
      <c r="S2105">
        <v>2</v>
      </c>
      <c r="U2105">
        <v>4380986</v>
      </c>
      <c r="V2105">
        <v>116826</v>
      </c>
      <c r="W2105">
        <v>3680028</v>
      </c>
      <c r="X2105">
        <v>584132</v>
      </c>
      <c r="Y2105" t="s">
        <v>250</v>
      </c>
    </row>
    <row r="2106" spans="1:25" x14ac:dyDescent="0.25">
      <c r="A2106">
        <v>2105</v>
      </c>
      <c r="B2106">
        <v>60222</v>
      </c>
      <c r="C2106">
        <v>0</v>
      </c>
      <c r="D2106">
        <v>0</v>
      </c>
      <c r="E2106" t="s">
        <v>1510</v>
      </c>
      <c r="F2106" t="s">
        <v>1511</v>
      </c>
      <c r="G2106">
        <v>1</v>
      </c>
      <c r="H2106" s="6">
        <v>1476000</v>
      </c>
      <c r="I2106" s="7">
        <v>45484</v>
      </c>
      <c r="J2106" s="7">
        <v>45484</v>
      </c>
      <c r="K2106">
        <v>7</v>
      </c>
      <c r="L2106" t="s">
        <v>40</v>
      </c>
      <c r="M2106" t="s">
        <v>5</v>
      </c>
      <c r="N2106" t="s">
        <v>41</v>
      </c>
      <c r="O2106" t="s">
        <v>57</v>
      </c>
      <c r="P2106" t="s">
        <v>43</v>
      </c>
      <c r="Q2106">
        <v>7</v>
      </c>
      <c r="R2106">
        <v>0</v>
      </c>
      <c r="S2106">
        <v>0</v>
      </c>
      <c r="U2106">
        <v>103320</v>
      </c>
      <c r="V2106">
        <v>103320</v>
      </c>
      <c r="W2106">
        <v>0</v>
      </c>
      <c r="X2106">
        <v>0</v>
      </c>
      <c r="Y2106" t="s">
        <v>109</v>
      </c>
    </row>
    <row r="2107" spans="1:25" x14ac:dyDescent="0.25">
      <c r="A2107">
        <v>2106</v>
      </c>
      <c r="B2107">
        <v>60225</v>
      </c>
      <c r="C2107">
        <v>0</v>
      </c>
      <c r="D2107">
        <v>0</v>
      </c>
      <c r="E2107" t="s">
        <v>1204</v>
      </c>
      <c r="F2107" t="s">
        <v>1205</v>
      </c>
      <c r="G2107">
        <v>1</v>
      </c>
      <c r="H2107" s="6">
        <v>236904</v>
      </c>
      <c r="I2107" s="7">
        <v>45484</v>
      </c>
      <c r="J2107" s="7">
        <v>45484</v>
      </c>
      <c r="K2107">
        <v>15</v>
      </c>
      <c r="L2107" t="s">
        <v>40</v>
      </c>
      <c r="M2107" t="s">
        <v>5</v>
      </c>
      <c r="N2107" t="s">
        <v>41</v>
      </c>
      <c r="O2107" t="s">
        <v>54</v>
      </c>
      <c r="P2107" t="s">
        <v>43</v>
      </c>
      <c r="Q2107">
        <v>10</v>
      </c>
      <c r="R2107">
        <v>5</v>
      </c>
      <c r="S2107">
        <v>0</v>
      </c>
      <c r="U2107">
        <v>35536</v>
      </c>
      <c r="V2107">
        <v>23690</v>
      </c>
      <c r="W2107">
        <v>11845</v>
      </c>
      <c r="X2107">
        <v>0</v>
      </c>
      <c r="Y2107" t="s">
        <v>48</v>
      </c>
    </row>
    <row r="2108" spans="1:25" x14ac:dyDescent="0.25">
      <c r="A2108">
        <v>2107</v>
      </c>
      <c r="B2108">
        <v>60218</v>
      </c>
      <c r="C2108">
        <v>0</v>
      </c>
      <c r="D2108">
        <v>0</v>
      </c>
      <c r="E2108" t="s">
        <v>1037</v>
      </c>
      <c r="F2108" t="s">
        <v>1038</v>
      </c>
      <c r="G2108">
        <v>1</v>
      </c>
      <c r="H2108" s="6">
        <v>4751553</v>
      </c>
      <c r="I2108" s="7">
        <v>45484</v>
      </c>
      <c r="J2108" s="7">
        <v>45484</v>
      </c>
      <c r="K2108">
        <v>15</v>
      </c>
      <c r="L2108" t="s">
        <v>40</v>
      </c>
      <c r="M2108" t="s">
        <v>5</v>
      </c>
      <c r="N2108" t="s">
        <v>41</v>
      </c>
      <c r="O2108" t="s">
        <v>57</v>
      </c>
      <c r="P2108" t="s">
        <v>43</v>
      </c>
      <c r="Q2108">
        <v>0.4</v>
      </c>
      <c r="R2108">
        <v>12.6</v>
      </c>
      <c r="S2108">
        <v>2</v>
      </c>
      <c r="U2108">
        <v>712733</v>
      </c>
      <c r="V2108">
        <v>19006</v>
      </c>
      <c r="W2108">
        <v>598696</v>
      </c>
      <c r="X2108">
        <v>95031</v>
      </c>
      <c r="Y2108" t="s">
        <v>250</v>
      </c>
    </row>
    <row r="2109" spans="1:25" x14ac:dyDescent="0.25">
      <c r="A2109">
        <v>2108</v>
      </c>
      <c r="B2109">
        <v>60226</v>
      </c>
      <c r="C2109">
        <v>0</v>
      </c>
      <c r="D2109">
        <v>0</v>
      </c>
      <c r="E2109" t="s">
        <v>1753</v>
      </c>
      <c r="F2109" t="s">
        <v>1754</v>
      </c>
      <c r="G2109">
        <v>1</v>
      </c>
      <c r="H2109" s="6">
        <v>1120000</v>
      </c>
      <c r="I2109" s="7">
        <v>45484</v>
      </c>
      <c r="J2109" s="7">
        <v>45484</v>
      </c>
      <c r="K2109">
        <v>10</v>
      </c>
      <c r="L2109" t="s">
        <v>40</v>
      </c>
      <c r="M2109" t="s">
        <v>5</v>
      </c>
      <c r="N2109" t="s">
        <v>41</v>
      </c>
      <c r="O2109" t="s">
        <v>57</v>
      </c>
      <c r="P2109" t="s">
        <v>43</v>
      </c>
      <c r="Q2109">
        <v>10</v>
      </c>
      <c r="R2109">
        <v>0</v>
      </c>
      <c r="S2109">
        <v>0</v>
      </c>
      <c r="U2109">
        <v>112000</v>
      </c>
      <c r="V2109">
        <v>112000</v>
      </c>
      <c r="W2109">
        <v>0</v>
      </c>
      <c r="X2109">
        <v>0</v>
      </c>
      <c r="Y2109" t="s">
        <v>48</v>
      </c>
    </row>
    <row r="2110" spans="1:25" x14ac:dyDescent="0.25">
      <c r="A2110">
        <v>2109</v>
      </c>
      <c r="B2110">
        <v>60223</v>
      </c>
      <c r="C2110">
        <v>0</v>
      </c>
      <c r="D2110">
        <v>0</v>
      </c>
      <c r="E2110" t="s">
        <v>1479</v>
      </c>
      <c r="F2110" t="s">
        <v>1480</v>
      </c>
      <c r="G2110">
        <v>1</v>
      </c>
      <c r="H2110" s="6">
        <v>8229702</v>
      </c>
      <c r="I2110" s="7">
        <v>45484</v>
      </c>
      <c r="J2110" s="7">
        <v>45484</v>
      </c>
      <c r="K2110" t="s">
        <v>1481</v>
      </c>
      <c r="L2110" t="s">
        <v>40</v>
      </c>
      <c r="M2110" t="s">
        <v>5</v>
      </c>
      <c r="N2110" t="s">
        <v>41</v>
      </c>
      <c r="O2110" t="s">
        <v>57</v>
      </c>
      <c r="P2110" t="s">
        <v>43</v>
      </c>
      <c r="Q2110">
        <v>1.5</v>
      </c>
      <c r="R2110">
        <v>0</v>
      </c>
      <c r="S2110">
        <v>0</v>
      </c>
      <c r="U2110">
        <v>123446</v>
      </c>
      <c r="V2110">
        <v>123446</v>
      </c>
      <c r="W2110">
        <v>0</v>
      </c>
      <c r="X2110">
        <v>0</v>
      </c>
      <c r="Y2110" t="s">
        <v>48</v>
      </c>
    </row>
    <row r="2111" spans="1:25" x14ac:dyDescent="0.25">
      <c r="A2111">
        <v>2110</v>
      </c>
      <c r="B2111">
        <v>60215</v>
      </c>
      <c r="C2111">
        <v>0</v>
      </c>
      <c r="D2111">
        <v>0</v>
      </c>
      <c r="E2111" t="s">
        <v>1438</v>
      </c>
      <c r="F2111" t="s">
        <v>1439</v>
      </c>
      <c r="G2111">
        <v>1</v>
      </c>
      <c r="H2111" s="6">
        <v>44444444</v>
      </c>
      <c r="I2111" s="7">
        <v>45484</v>
      </c>
      <c r="J2111" s="7">
        <v>45484</v>
      </c>
      <c r="K2111" t="s">
        <v>1440</v>
      </c>
      <c r="L2111" t="s">
        <v>40</v>
      </c>
      <c r="M2111" t="s">
        <v>5</v>
      </c>
      <c r="N2111" t="s">
        <v>41</v>
      </c>
      <c r="O2111" t="s">
        <v>47</v>
      </c>
      <c r="P2111" t="s">
        <v>43</v>
      </c>
      <c r="Q2111">
        <v>0.6</v>
      </c>
      <c r="R2111">
        <v>3.7</v>
      </c>
      <c r="S2111">
        <v>0</v>
      </c>
      <c r="U2111">
        <v>1911111</v>
      </c>
      <c r="V2111">
        <v>266667</v>
      </c>
      <c r="W2111">
        <v>1644444</v>
      </c>
      <c r="X2111">
        <v>0</v>
      </c>
      <c r="Y2111" t="s">
        <v>250</v>
      </c>
    </row>
    <row r="2112" spans="1:25" x14ac:dyDescent="0.25">
      <c r="A2112">
        <v>2111</v>
      </c>
      <c r="B2112">
        <v>60213</v>
      </c>
      <c r="C2112">
        <v>0</v>
      </c>
      <c r="D2112">
        <v>0</v>
      </c>
      <c r="E2112" t="s">
        <v>1376</v>
      </c>
      <c r="F2112" t="s">
        <v>1377</v>
      </c>
      <c r="G2112">
        <v>1</v>
      </c>
      <c r="H2112" s="6">
        <v>5295582</v>
      </c>
      <c r="I2112" s="7">
        <v>45484</v>
      </c>
      <c r="J2112" s="7">
        <v>45484</v>
      </c>
      <c r="K2112" t="s">
        <v>1371</v>
      </c>
      <c r="L2112" t="s">
        <v>40</v>
      </c>
      <c r="M2112" t="s">
        <v>5</v>
      </c>
      <c r="N2112" t="s">
        <v>41</v>
      </c>
      <c r="O2112" t="s">
        <v>77</v>
      </c>
      <c r="P2112" t="s">
        <v>43</v>
      </c>
      <c r="Q2112">
        <v>6</v>
      </c>
      <c r="R2112">
        <v>3.4</v>
      </c>
      <c r="S2112">
        <v>0</v>
      </c>
      <c r="U2112">
        <v>497785</v>
      </c>
      <c r="V2112">
        <v>317735</v>
      </c>
      <c r="W2112">
        <v>180050</v>
      </c>
      <c r="X2112">
        <v>0</v>
      </c>
      <c r="Y2112" t="s">
        <v>48</v>
      </c>
    </row>
    <row r="2113" spans="1:25" x14ac:dyDescent="0.25">
      <c r="A2113">
        <v>2112</v>
      </c>
      <c r="B2113">
        <v>60221</v>
      </c>
      <c r="C2113">
        <v>0</v>
      </c>
      <c r="D2113">
        <v>0</v>
      </c>
      <c r="E2113" t="s">
        <v>1029</v>
      </c>
      <c r="F2113" t="s">
        <v>1030</v>
      </c>
      <c r="G2113">
        <v>1</v>
      </c>
      <c r="H2113" s="6">
        <v>3013627</v>
      </c>
      <c r="I2113" s="7">
        <v>45484</v>
      </c>
      <c r="J2113" s="7">
        <v>45484</v>
      </c>
      <c r="K2113">
        <v>15</v>
      </c>
      <c r="L2113" t="s">
        <v>40</v>
      </c>
      <c r="M2113" t="s">
        <v>5</v>
      </c>
      <c r="N2113" t="s">
        <v>41</v>
      </c>
      <c r="O2113" t="s">
        <v>57</v>
      </c>
      <c r="P2113" t="s">
        <v>43</v>
      </c>
      <c r="Q2113">
        <v>0.4</v>
      </c>
      <c r="R2113">
        <v>12.6</v>
      </c>
      <c r="S2113">
        <v>2</v>
      </c>
      <c r="U2113">
        <v>452044</v>
      </c>
      <c r="V2113">
        <v>12055</v>
      </c>
      <c r="W2113">
        <v>379717</v>
      </c>
      <c r="X2113">
        <v>60273</v>
      </c>
      <c r="Y2113" t="s">
        <v>250</v>
      </c>
    </row>
    <row r="2114" spans="1:25" x14ac:dyDescent="0.25">
      <c r="A2114">
        <v>2113</v>
      </c>
      <c r="B2114">
        <v>60194</v>
      </c>
      <c r="C2114">
        <v>0</v>
      </c>
      <c r="D2114">
        <v>0</v>
      </c>
      <c r="E2114" t="s">
        <v>1666</v>
      </c>
      <c r="F2114" t="s">
        <v>1667</v>
      </c>
      <c r="G2114">
        <v>1</v>
      </c>
      <c r="H2114" s="6">
        <v>50583684</v>
      </c>
      <c r="I2114" s="7">
        <v>45483</v>
      </c>
      <c r="J2114" s="7">
        <v>45483</v>
      </c>
      <c r="K2114">
        <v>15</v>
      </c>
      <c r="L2114" t="s">
        <v>40</v>
      </c>
      <c r="M2114" t="s">
        <v>5</v>
      </c>
      <c r="N2114" t="s">
        <v>41</v>
      </c>
      <c r="O2114" t="s">
        <v>77</v>
      </c>
      <c r="P2114" t="s">
        <v>43</v>
      </c>
      <c r="Q2114">
        <v>5.6</v>
      </c>
      <c r="R2114">
        <v>9.4</v>
      </c>
      <c r="S2114">
        <v>0</v>
      </c>
      <c r="U2114">
        <v>7587553</v>
      </c>
      <c r="V2114">
        <v>2832686</v>
      </c>
      <c r="W2114">
        <v>4754866</v>
      </c>
      <c r="X2114">
        <v>0</v>
      </c>
      <c r="Y2114" t="s">
        <v>109</v>
      </c>
    </row>
    <row r="2115" spans="1:25" x14ac:dyDescent="0.25">
      <c r="A2115">
        <v>2114</v>
      </c>
      <c r="B2115">
        <v>60197</v>
      </c>
      <c r="C2115">
        <v>0</v>
      </c>
      <c r="D2115">
        <v>0</v>
      </c>
      <c r="E2115" t="s">
        <v>70</v>
      </c>
      <c r="F2115" t="s">
        <v>71</v>
      </c>
      <c r="G2115">
        <v>1</v>
      </c>
      <c r="H2115" s="6">
        <v>3778867</v>
      </c>
      <c r="I2115" s="7">
        <v>45483</v>
      </c>
      <c r="J2115" s="7">
        <v>45483</v>
      </c>
      <c r="K2115">
        <v>15</v>
      </c>
      <c r="L2115" t="s">
        <v>40</v>
      </c>
      <c r="M2115" t="s">
        <v>3</v>
      </c>
      <c r="N2115" t="s">
        <v>41</v>
      </c>
      <c r="O2115" t="s">
        <v>51</v>
      </c>
      <c r="P2115" t="s">
        <v>43</v>
      </c>
      <c r="Q2115">
        <v>15</v>
      </c>
      <c r="R2115">
        <v>0</v>
      </c>
      <c r="S2115">
        <v>0</v>
      </c>
      <c r="U2115">
        <v>566830</v>
      </c>
      <c r="V2115">
        <v>566830</v>
      </c>
      <c r="W2115">
        <v>0</v>
      </c>
      <c r="X2115">
        <v>0</v>
      </c>
      <c r="Y2115" t="s">
        <v>72</v>
      </c>
    </row>
    <row r="2116" spans="1:25" x14ac:dyDescent="0.25">
      <c r="A2116">
        <v>2115</v>
      </c>
      <c r="B2116">
        <v>60196</v>
      </c>
      <c r="C2116">
        <v>0</v>
      </c>
      <c r="D2116">
        <v>0</v>
      </c>
      <c r="E2116" t="s">
        <v>871</v>
      </c>
      <c r="F2116" t="s">
        <v>872</v>
      </c>
      <c r="G2116">
        <v>1</v>
      </c>
      <c r="H2116" s="6">
        <v>90000000</v>
      </c>
      <c r="I2116" s="7">
        <v>45483</v>
      </c>
      <c r="J2116" s="7">
        <v>45483</v>
      </c>
      <c r="K2116">
        <v>15</v>
      </c>
      <c r="L2116" t="s">
        <v>40</v>
      </c>
      <c r="M2116" t="s">
        <v>5</v>
      </c>
      <c r="N2116" t="s">
        <v>41</v>
      </c>
      <c r="O2116" t="s">
        <v>54</v>
      </c>
      <c r="P2116" t="s">
        <v>43</v>
      </c>
      <c r="Q2116">
        <v>5</v>
      </c>
      <c r="R2116">
        <v>10</v>
      </c>
      <c r="S2116">
        <v>0</v>
      </c>
      <c r="U2116">
        <v>13500000</v>
      </c>
      <c r="V2116">
        <v>4500000</v>
      </c>
      <c r="W2116">
        <v>9000000</v>
      </c>
      <c r="X2116">
        <v>0</v>
      </c>
      <c r="Y2116" t="s">
        <v>48</v>
      </c>
    </row>
    <row r="2117" spans="1:25" x14ac:dyDescent="0.25">
      <c r="A2117">
        <v>2116</v>
      </c>
      <c r="B2117">
        <v>60210</v>
      </c>
      <c r="C2117">
        <v>0</v>
      </c>
      <c r="D2117">
        <v>0</v>
      </c>
      <c r="E2117" t="s">
        <v>1562</v>
      </c>
      <c r="F2117" t="s">
        <v>1563</v>
      </c>
      <c r="G2117">
        <v>1</v>
      </c>
      <c r="H2117" s="6">
        <v>500000</v>
      </c>
      <c r="I2117" s="7">
        <v>45483</v>
      </c>
      <c r="J2117" s="7">
        <v>45483</v>
      </c>
      <c r="K2117">
        <v>10</v>
      </c>
      <c r="L2117" t="s">
        <v>40</v>
      </c>
      <c r="M2117" t="s">
        <v>9</v>
      </c>
      <c r="N2117" t="s">
        <v>41</v>
      </c>
      <c r="O2117" t="s">
        <v>42</v>
      </c>
      <c r="P2117" t="s">
        <v>43</v>
      </c>
      <c r="Q2117">
        <v>10</v>
      </c>
      <c r="R2117">
        <v>0</v>
      </c>
      <c r="S2117">
        <v>0</v>
      </c>
      <c r="U2117">
        <v>50000</v>
      </c>
      <c r="V2117">
        <v>50000</v>
      </c>
      <c r="W2117">
        <v>0</v>
      </c>
      <c r="X2117">
        <v>0</v>
      </c>
      <c r="Y2117" t="s">
        <v>44</v>
      </c>
    </row>
    <row r="2118" spans="1:25" x14ac:dyDescent="0.25">
      <c r="A2118">
        <v>2117</v>
      </c>
      <c r="B2118">
        <v>60206</v>
      </c>
      <c r="C2118">
        <v>0</v>
      </c>
      <c r="D2118">
        <v>0</v>
      </c>
      <c r="E2118" t="s">
        <v>329</v>
      </c>
      <c r="F2118" t="s">
        <v>330</v>
      </c>
      <c r="G2118">
        <v>1</v>
      </c>
      <c r="H2118" s="6">
        <v>75578</v>
      </c>
      <c r="I2118" s="7">
        <v>45483</v>
      </c>
      <c r="J2118" s="7">
        <v>45483</v>
      </c>
      <c r="K2118">
        <v>15</v>
      </c>
      <c r="L2118" t="s">
        <v>40</v>
      </c>
      <c r="M2118" t="s">
        <v>5</v>
      </c>
      <c r="N2118" t="s">
        <v>41</v>
      </c>
      <c r="O2118" t="s">
        <v>47</v>
      </c>
      <c r="P2118" t="s">
        <v>43</v>
      </c>
      <c r="Q2118">
        <v>6</v>
      </c>
      <c r="R2118">
        <v>9</v>
      </c>
      <c r="S2118">
        <v>0</v>
      </c>
      <c r="U2118">
        <v>11337</v>
      </c>
      <c r="V2118">
        <v>4535</v>
      </c>
      <c r="W2118">
        <v>6802</v>
      </c>
      <c r="X2118">
        <v>0</v>
      </c>
      <c r="Y2118" t="s">
        <v>48</v>
      </c>
    </row>
    <row r="2119" spans="1:25" x14ac:dyDescent="0.25">
      <c r="A2119">
        <v>2118</v>
      </c>
      <c r="B2119">
        <v>60204</v>
      </c>
      <c r="C2119">
        <v>0</v>
      </c>
      <c r="D2119">
        <v>0</v>
      </c>
      <c r="E2119" t="s">
        <v>327</v>
      </c>
      <c r="F2119" t="s">
        <v>328</v>
      </c>
      <c r="G2119">
        <v>1</v>
      </c>
      <c r="H2119" s="6">
        <v>122600</v>
      </c>
      <c r="I2119" s="7">
        <v>45483</v>
      </c>
      <c r="J2119" s="7">
        <v>45483</v>
      </c>
      <c r="K2119">
        <v>15</v>
      </c>
      <c r="L2119" t="s">
        <v>40</v>
      </c>
      <c r="M2119" t="s">
        <v>5</v>
      </c>
      <c r="N2119" t="s">
        <v>41</v>
      </c>
      <c r="O2119" t="s">
        <v>47</v>
      </c>
      <c r="P2119" t="s">
        <v>43</v>
      </c>
      <c r="Q2119">
        <v>6</v>
      </c>
      <c r="R2119">
        <v>9</v>
      </c>
      <c r="S2119">
        <v>0</v>
      </c>
      <c r="U2119">
        <v>18390</v>
      </c>
      <c r="V2119">
        <v>7356</v>
      </c>
      <c r="W2119">
        <v>11034</v>
      </c>
      <c r="X2119">
        <v>0</v>
      </c>
      <c r="Y2119" t="s">
        <v>72</v>
      </c>
    </row>
    <row r="2120" spans="1:25" x14ac:dyDescent="0.25">
      <c r="A2120">
        <v>2119</v>
      </c>
      <c r="B2120">
        <v>60202</v>
      </c>
      <c r="C2120">
        <v>0</v>
      </c>
      <c r="D2120">
        <v>0</v>
      </c>
      <c r="E2120" t="s">
        <v>606</v>
      </c>
      <c r="F2120" t="s">
        <v>607</v>
      </c>
      <c r="G2120">
        <v>1</v>
      </c>
      <c r="H2120" s="6">
        <v>4423311</v>
      </c>
      <c r="I2120" s="7">
        <v>45483</v>
      </c>
      <c r="J2120" s="7">
        <v>45483</v>
      </c>
      <c r="K2120">
        <v>14</v>
      </c>
      <c r="L2120" t="s">
        <v>40</v>
      </c>
      <c r="M2120" t="s">
        <v>5</v>
      </c>
      <c r="N2120" t="s">
        <v>41</v>
      </c>
      <c r="O2120" t="s">
        <v>57</v>
      </c>
      <c r="P2120" t="s">
        <v>43</v>
      </c>
      <c r="Q2120">
        <v>9</v>
      </c>
      <c r="R2120">
        <v>5</v>
      </c>
      <c r="S2120">
        <v>0</v>
      </c>
      <c r="U2120">
        <v>619264</v>
      </c>
      <c r="V2120">
        <v>398098</v>
      </c>
      <c r="W2120">
        <v>221166</v>
      </c>
      <c r="X2120">
        <v>0</v>
      </c>
      <c r="Y2120" t="s">
        <v>48</v>
      </c>
    </row>
    <row r="2121" spans="1:25" x14ac:dyDescent="0.25">
      <c r="A2121">
        <v>2120</v>
      </c>
      <c r="B2121">
        <v>60211</v>
      </c>
      <c r="C2121">
        <v>0</v>
      </c>
      <c r="D2121">
        <v>0</v>
      </c>
      <c r="E2121" t="s">
        <v>1863</v>
      </c>
      <c r="F2121" t="s">
        <v>1864</v>
      </c>
      <c r="G2121">
        <v>1</v>
      </c>
      <c r="H2121" s="6">
        <v>112941</v>
      </c>
      <c r="I2121" s="7">
        <v>45483</v>
      </c>
      <c r="J2121" s="7">
        <v>45483</v>
      </c>
      <c r="K2121">
        <v>15</v>
      </c>
      <c r="L2121" t="s">
        <v>40</v>
      </c>
      <c r="M2121" t="s">
        <v>5</v>
      </c>
      <c r="N2121" t="s">
        <v>41</v>
      </c>
      <c r="O2121" t="s">
        <v>54</v>
      </c>
      <c r="P2121" t="s">
        <v>43</v>
      </c>
      <c r="Q2121">
        <v>15</v>
      </c>
      <c r="R2121">
        <v>0</v>
      </c>
      <c r="S2121">
        <v>0</v>
      </c>
      <c r="U2121">
        <v>16941</v>
      </c>
      <c r="V2121">
        <v>16941</v>
      </c>
      <c r="W2121">
        <v>0</v>
      </c>
      <c r="X2121">
        <v>0</v>
      </c>
      <c r="Y2121" t="s">
        <v>48</v>
      </c>
    </row>
    <row r="2122" spans="1:25" x14ac:dyDescent="0.25">
      <c r="A2122">
        <v>2121</v>
      </c>
      <c r="B2122">
        <v>60203</v>
      </c>
      <c r="C2122">
        <v>0</v>
      </c>
      <c r="D2122">
        <v>0</v>
      </c>
      <c r="E2122" t="s">
        <v>331</v>
      </c>
      <c r="F2122" t="s">
        <v>332</v>
      </c>
      <c r="G2122">
        <v>1</v>
      </c>
      <c r="H2122" s="6">
        <v>175508</v>
      </c>
      <c r="I2122" s="7">
        <v>45483</v>
      </c>
      <c r="J2122" s="7">
        <v>45483</v>
      </c>
      <c r="K2122">
        <v>15</v>
      </c>
      <c r="L2122" t="s">
        <v>40</v>
      </c>
      <c r="M2122" t="s">
        <v>5</v>
      </c>
      <c r="N2122" t="s">
        <v>41</v>
      </c>
      <c r="O2122" t="s">
        <v>47</v>
      </c>
      <c r="P2122" t="s">
        <v>43</v>
      </c>
      <c r="Q2122">
        <v>6</v>
      </c>
      <c r="R2122">
        <v>9</v>
      </c>
      <c r="S2122">
        <v>0</v>
      </c>
      <c r="U2122">
        <v>26326</v>
      </c>
      <c r="V2122">
        <v>10530</v>
      </c>
      <c r="W2122">
        <v>15796</v>
      </c>
      <c r="X2122">
        <v>0</v>
      </c>
      <c r="Y2122" t="s">
        <v>48</v>
      </c>
    </row>
    <row r="2123" spans="1:25" x14ac:dyDescent="0.25">
      <c r="A2123">
        <v>2122</v>
      </c>
      <c r="B2123">
        <v>60200</v>
      </c>
      <c r="C2123">
        <v>0</v>
      </c>
      <c r="D2123">
        <v>0</v>
      </c>
      <c r="E2123" t="s">
        <v>555</v>
      </c>
      <c r="F2123" t="s">
        <v>556</v>
      </c>
      <c r="G2123">
        <v>1</v>
      </c>
      <c r="H2123" s="6">
        <v>1123325</v>
      </c>
      <c r="I2123" s="7">
        <v>45483</v>
      </c>
      <c r="J2123" s="7">
        <v>45483</v>
      </c>
      <c r="K2123">
        <v>14</v>
      </c>
      <c r="L2123" t="s">
        <v>40</v>
      </c>
      <c r="M2123" t="s">
        <v>5</v>
      </c>
      <c r="N2123" t="s">
        <v>41</v>
      </c>
      <c r="O2123" t="s">
        <v>57</v>
      </c>
      <c r="P2123" t="s">
        <v>43</v>
      </c>
      <c r="Q2123">
        <v>9</v>
      </c>
      <c r="R2123">
        <v>5</v>
      </c>
      <c r="S2123">
        <v>0</v>
      </c>
      <c r="U2123">
        <v>157266</v>
      </c>
      <c r="V2123">
        <v>101099</v>
      </c>
      <c r="W2123">
        <v>56166</v>
      </c>
      <c r="X2123">
        <v>0</v>
      </c>
      <c r="Y2123" t="s">
        <v>48</v>
      </c>
    </row>
    <row r="2124" spans="1:25" x14ac:dyDescent="0.25">
      <c r="A2124">
        <v>2123</v>
      </c>
      <c r="B2124">
        <v>60208</v>
      </c>
      <c r="C2124">
        <v>0</v>
      </c>
      <c r="D2124">
        <v>0</v>
      </c>
      <c r="E2124" t="s">
        <v>362</v>
      </c>
      <c r="F2124" t="s">
        <v>363</v>
      </c>
      <c r="G2124">
        <v>1</v>
      </c>
      <c r="H2124" s="6">
        <v>551014</v>
      </c>
      <c r="I2124" s="7">
        <v>45483</v>
      </c>
      <c r="J2124" s="7">
        <v>45483</v>
      </c>
      <c r="K2124">
        <v>15</v>
      </c>
      <c r="L2124" t="s">
        <v>40</v>
      </c>
      <c r="M2124" t="s">
        <v>5</v>
      </c>
      <c r="N2124" t="s">
        <v>41</v>
      </c>
      <c r="O2124" t="s">
        <v>47</v>
      </c>
      <c r="P2124" t="s">
        <v>43</v>
      </c>
      <c r="Q2124">
        <v>6</v>
      </c>
      <c r="R2124">
        <v>9</v>
      </c>
      <c r="S2124">
        <v>0</v>
      </c>
      <c r="U2124">
        <v>82652</v>
      </c>
      <c r="V2124">
        <v>33061</v>
      </c>
      <c r="W2124">
        <v>49591</v>
      </c>
      <c r="X2124">
        <v>0</v>
      </c>
      <c r="Y2124" t="s">
        <v>72</v>
      </c>
    </row>
    <row r="2125" spans="1:25" x14ac:dyDescent="0.25">
      <c r="A2125">
        <v>2124</v>
      </c>
      <c r="B2125">
        <v>60198</v>
      </c>
      <c r="C2125">
        <v>0</v>
      </c>
      <c r="D2125">
        <v>0</v>
      </c>
      <c r="E2125" t="s">
        <v>1865</v>
      </c>
      <c r="F2125" t="s">
        <v>1866</v>
      </c>
      <c r="G2125">
        <v>1</v>
      </c>
      <c r="H2125" s="6">
        <v>688000</v>
      </c>
      <c r="I2125" s="7">
        <v>45483</v>
      </c>
      <c r="J2125" s="7">
        <v>45483</v>
      </c>
      <c r="K2125" t="s">
        <v>1867</v>
      </c>
      <c r="L2125" t="s">
        <v>40</v>
      </c>
      <c r="M2125" t="s">
        <v>5</v>
      </c>
      <c r="N2125" t="s">
        <v>41</v>
      </c>
      <c r="O2125" t="s">
        <v>77</v>
      </c>
      <c r="P2125" t="s">
        <v>43</v>
      </c>
      <c r="Q2125">
        <v>3.6</v>
      </c>
      <c r="R2125">
        <v>0</v>
      </c>
      <c r="S2125">
        <v>0</v>
      </c>
      <c r="U2125">
        <v>24768</v>
      </c>
      <c r="V2125">
        <v>24768</v>
      </c>
      <c r="W2125">
        <v>0</v>
      </c>
      <c r="X2125">
        <v>0</v>
      </c>
      <c r="Y2125" t="s">
        <v>48</v>
      </c>
    </row>
    <row r="2126" spans="1:25" x14ac:dyDescent="0.25">
      <c r="A2126">
        <v>2125</v>
      </c>
      <c r="B2126">
        <v>60291</v>
      </c>
      <c r="C2126">
        <v>0</v>
      </c>
      <c r="D2126">
        <v>0</v>
      </c>
      <c r="E2126" t="s">
        <v>1054</v>
      </c>
      <c r="F2126" t="s">
        <v>1055</v>
      </c>
      <c r="G2126">
        <v>1</v>
      </c>
      <c r="H2126" s="6">
        <v>1207661</v>
      </c>
      <c r="I2126" s="7">
        <v>45483</v>
      </c>
      <c r="J2126" s="7">
        <v>45483</v>
      </c>
      <c r="K2126">
        <v>8</v>
      </c>
      <c r="L2126" t="s">
        <v>40</v>
      </c>
      <c r="M2126" t="s">
        <v>9</v>
      </c>
      <c r="N2126" t="s">
        <v>41</v>
      </c>
      <c r="O2126" t="s">
        <v>42</v>
      </c>
      <c r="P2126" t="s">
        <v>43</v>
      </c>
      <c r="Q2126">
        <v>8</v>
      </c>
      <c r="R2126">
        <v>0</v>
      </c>
      <c r="S2126">
        <v>0</v>
      </c>
      <c r="U2126">
        <v>96613</v>
      </c>
      <c r="V2126">
        <v>96613</v>
      </c>
      <c r="W2126">
        <v>0</v>
      </c>
      <c r="X2126">
        <v>0</v>
      </c>
      <c r="Y2126" t="s">
        <v>67</v>
      </c>
    </row>
    <row r="2127" spans="1:25" x14ac:dyDescent="0.25">
      <c r="A2127">
        <v>2126</v>
      </c>
      <c r="B2127">
        <v>60195</v>
      </c>
      <c r="C2127">
        <v>0</v>
      </c>
      <c r="D2127">
        <v>0</v>
      </c>
      <c r="E2127" t="s">
        <v>814</v>
      </c>
      <c r="F2127" t="s">
        <v>815</v>
      </c>
      <c r="G2127">
        <v>1</v>
      </c>
      <c r="H2127" s="6">
        <v>9891509</v>
      </c>
      <c r="I2127" s="7">
        <v>45483</v>
      </c>
      <c r="J2127" s="7">
        <v>45483</v>
      </c>
      <c r="K2127">
        <v>15</v>
      </c>
      <c r="L2127" t="s">
        <v>40</v>
      </c>
      <c r="M2127" t="s">
        <v>5</v>
      </c>
      <c r="N2127" t="s">
        <v>41</v>
      </c>
      <c r="O2127" t="s">
        <v>54</v>
      </c>
      <c r="P2127" t="s">
        <v>43</v>
      </c>
      <c r="Q2127">
        <v>3.3</v>
      </c>
      <c r="R2127">
        <v>2.5</v>
      </c>
      <c r="S2127">
        <v>9.1999999999999993</v>
      </c>
      <c r="U2127">
        <v>1483726</v>
      </c>
      <c r="V2127">
        <v>326420</v>
      </c>
      <c r="W2127">
        <v>247288</v>
      </c>
      <c r="X2127">
        <v>910019</v>
      </c>
      <c r="Y2127" t="s">
        <v>48</v>
      </c>
    </row>
    <row r="2128" spans="1:25" x14ac:dyDescent="0.25">
      <c r="A2128">
        <v>2127</v>
      </c>
      <c r="B2128">
        <v>60201</v>
      </c>
      <c r="C2128">
        <v>0</v>
      </c>
      <c r="D2128">
        <v>0</v>
      </c>
      <c r="E2128" t="s">
        <v>541</v>
      </c>
      <c r="F2128" t="s">
        <v>542</v>
      </c>
      <c r="G2128">
        <v>1</v>
      </c>
      <c r="H2128" s="6">
        <v>487663</v>
      </c>
      <c r="I2128" s="7">
        <v>45483</v>
      </c>
      <c r="J2128" s="7">
        <v>45483</v>
      </c>
      <c r="K2128">
        <v>14</v>
      </c>
      <c r="L2128" t="s">
        <v>40</v>
      </c>
      <c r="M2128" t="s">
        <v>5</v>
      </c>
      <c r="N2128" t="s">
        <v>41</v>
      </c>
      <c r="O2128" t="s">
        <v>57</v>
      </c>
      <c r="P2128" t="s">
        <v>43</v>
      </c>
      <c r="Q2128">
        <v>9</v>
      </c>
      <c r="R2128">
        <v>5</v>
      </c>
      <c r="S2128">
        <v>0</v>
      </c>
      <c r="U2128">
        <v>68273</v>
      </c>
      <c r="V2128">
        <v>43890</v>
      </c>
      <c r="W2128">
        <v>24383</v>
      </c>
      <c r="X2128">
        <v>0</v>
      </c>
      <c r="Y2128" t="s">
        <v>48</v>
      </c>
    </row>
    <row r="2129" spans="1:25" x14ac:dyDescent="0.25">
      <c r="A2129">
        <v>2128</v>
      </c>
      <c r="B2129">
        <v>60209</v>
      </c>
      <c r="C2129">
        <v>0</v>
      </c>
      <c r="D2129">
        <v>0</v>
      </c>
      <c r="E2129" t="s">
        <v>401</v>
      </c>
      <c r="F2129" t="s">
        <v>402</v>
      </c>
      <c r="G2129">
        <v>1</v>
      </c>
      <c r="H2129" s="6">
        <v>1224514</v>
      </c>
      <c r="I2129" s="7">
        <v>45483</v>
      </c>
      <c r="J2129" s="7">
        <v>45483</v>
      </c>
      <c r="K2129">
        <v>15</v>
      </c>
      <c r="L2129" t="s">
        <v>40</v>
      </c>
      <c r="M2129" t="s">
        <v>5</v>
      </c>
      <c r="N2129" t="s">
        <v>41</v>
      </c>
      <c r="O2129" t="s">
        <v>47</v>
      </c>
      <c r="P2129" t="s">
        <v>43</v>
      </c>
      <c r="Q2129">
        <v>6</v>
      </c>
      <c r="R2129">
        <v>9</v>
      </c>
      <c r="S2129">
        <v>0</v>
      </c>
      <c r="U2129">
        <v>183677</v>
      </c>
      <c r="V2129">
        <v>73471</v>
      </c>
      <c r="W2129">
        <v>110206</v>
      </c>
      <c r="X2129">
        <v>0</v>
      </c>
      <c r="Y2129" t="s">
        <v>48</v>
      </c>
    </row>
    <row r="2130" spans="1:25" x14ac:dyDescent="0.25">
      <c r="A2130">
        <v>2129</v>
      </c>
      <c r="B2130">
        <v>60207</v>
      </c>
      <c r="C2130">
        <v>0</v>
      </c>
      <c r="D2130">
        <v>0</v>
      </c>
      <c r="E2130" t="s">
        <v>403</v>
      </c>
      <c r="F2130" t="s">
        <v>404</v>
      </c>
      <c r="G2130">
        <v>1</v>
      </c>
      <c r="H2130" s="6">
        <v>580306</v>
      </c>
      <c r="I2130" s="7">
        <v>45483</v>
      </c>
      <c r="J2130" s="7">
        <v>45483</v>
      </c>
      <c r="K2130">
        <v>15</v>
      </c>
      <c r="L2130" t="s">
        <v>40</v>
      </c>
      <c r="M2130" t="s">
        <v>5</v>
      </c>
      <c r="N2130" t="s">
        <v>41</v>
      </c>
      <c r="O2130" t="s">
        <v>47</v>
      </c>
      <c r="P2130" t="s">
        <v>43</v>
      </c>
      <c r="Q2130">
        <v>6</v>
      </c>
      <c r="R2130">
        <v>9</v>
      </c>
      <c r="S2130">
        <v>0</v>
      </c>
      <c r="U2130">
        <v>87046</v>
      </c>
      <c r="V2130">
        <v>34818</v>
      </c>
      <c r="W2130">
        <v>52228</v>
      </c>
      <c r="X2130">
        <v>0</v>
      </c>
      <c r="Y2130" t="s">
        <v>72</v>
      </c>
    </row>
    <row r="2131" spans="1:25" x14ac:dyDescent="0.25">
      <c r="A2131">
        <v>2130</v>
      </c>
      <c r="B2131">
        <v>60205</v>
      </c>
      <c r="C2131">
        <v>0</v>
      </c>
      <c r="D2131">
        <v>0</v>
      </c>
      <c r="E2131" t="s">
        <v>403</v>
      </c>
      <c r="F2131" t="s">
        <v>404</v>
      </c>
      <c r="G2131">
        <v>1</v>
      </c>
      <c r="H2131" s="6">
        <v>1044232</v>
      </c>
      <c r="I2131" s="7">
        <v>45483</v>
      </c>
      <c r="J2131" s="7">
        <v>45483</v>
      </c>
      <c r="K2131">
        <v>15</v>
      </c>
      <c r="L2131" t="s">
        <v>40</v>
      </c>
      <c r="M2131" t="s">
        <v>5</v>
      </c>
      <c r="N2131" t="s">
        <v>41</v>
      </c>
      <c r="O2131" t="s">
        <v>47</v>
      </c>
      <c r="P2131" t="s">
        <v>43</v>
      </c>
      <c r="Q2131">
        <v>6</v>
      </c>
      <c r="R2131">
        <v>9</v>
      </c>
      <c r="S2131">
        <v>0</v>
      </c>
      <c r="U2131">
        <v>156635</v>
      </c>
      <c r="V2131">
        <v>62654</v>
      </c>
      <c r="W2131">
        <v>93981</v>
      </c>
      <c r="X2131">
        <v>0</v>
      </c>
      <c r="Y2131" t="s">
        <v>72</v>
      </c>
    </row>
    <row r="2132" spans="1:25" x14ac:dyDescent="0.25">
      <c r="A2132">
        <v>2131</v>
      </c>
      <c r="B2132">
        <v>60182</v>
      </c>
      <c r="C2132">
        <v>0</v>
      </c>
      <c r="D2132">
        <v>0</v>
      </c>
      <c r="E2132" t="s">
        <v>1123</v>
      </c>
      <c r="F2132" t="s">
        <v>1124</v>
      </c>
      <c r="G2132">
        <v>1</v>
      </c>
      <c r="H2132" s="6">
        <v>95071213</v>
      </c>
      <c r="I2132" s="7">
        <v>45482</v>
      </c>
      <c r="J2132" s="7">
        <v>45482</v>
      </c>
      <c r="K2132">
        <v>15</v>
      </c>
      <c r="L2132" t="s">
        <v>40</v>
      </c>
      <c r="M2132" t="s">
        <v>5</v>
      </c>
      <c r="N2132" t="s">
        <v>41</v>
      </c>
      <c r="O2132" t="s">
        <v>77</v>
      </c>
      <c r="P2132" t="s">
        <v>43</v>
      </c>
      <c r="Q2132">
        <v>3.5</v>
      </c>
      <c r="R2132">
        <v>11.5</v>
      </c>
      <c r="S2132">
        <v>0</v>
      </c>
      <c r="U2132">
        <v>14260682</v>
      </c>
      <c r="V2132">
        <v>3327492</v>
      </c>
      <c r="W2132">
        <v>10933189</v>
      </c>
      <c r="X2132">
        <v>0</v>
      </c>
      <c r="Y2132" t="s">
        <v>44</v>
      </c>
    </row>
    <row r="2133" spans="1:25" x14ac:dyDescent="0.25">
      <c r="A2133">
        <v>2132</v>
      </c>
      <c r="B2133">
        <v>60179</v>
      </c>
      <c r="C2133">
        <v>0</v>
      </c>
      <c r="D2133">
        <v>0</v>
      </c>
      <c r="E2133" t="s">
        <v>335</v>
      </c>
      <c r="F2133" t="s">
        <v>336</v>
      </c>
      <c r="G2133">
        <v>1</v>
      </c>
      <c r="H2133" s="6">
        <v>3389617</v>
      </c>
      <c r="I2133" s="7">
        <v>45482</v>
      </c>
      <c r="J2133" s="7">
        <v>45482</v>
      </c>
      <c r="K2133">
        <v>15</v>
      </c>
      <c r="L2133" t="s">
        <v>40</v>
      </c>
      <c r="M2133" t="s">
        <v>5</v>
      </c>
      <c r="N2133" t="s">
        <v>41</v>
      </c>
      <c r="O2133" t="s">
        <v>47</v>
      </c>
      <c r="P2133" t="s">
        <v>43</v>
      </c>
      <c r="Q2133">
        <v>15</v>
      </c>
      <c r="R2133">
        <v>0</v>
      </c>
      <c r="S2133">
        <v>0</v>
      </c>
      <c r="U2133">
        <v>508443</v>
      </c>
      <c r="V2133">
        <v>508443</v>
      </c>
      <c r="W2133">
        <v>0</v>
      </c>
      <c r="X2133">
        <v>0</v>
      </c>
      <c r="Y2133" t="s">
        <v>48</v>
      </c>
    </row>
    <row r="2134" spans="1:25" x14ac:dyDescent="0.25">
      <c r="A2134">
        <v>2133</v>
      </c>
      <c r="B2134">
        <v>60185</v>
      </c>
      <c r="C2134">
        <v>0</v>
      </c>
      <c r="D2134">
        <v>0</v>
      </c>
      <c r="E2134" t="s">
        <v>1115</v>
      </c>
      <c r="F2134" t="s">
        <v>1116</v>
      </c>
      <c r="G2134">
        <v>1</v>
      </c>
      <c r="H2134" s="6">
        <v>22899372</v>
      </c>
      <c r="I2134" s="7">
        <v>45482</v>
      </c>
      <c r="J2134" s="7">
        <v>45482</v>
      </c>
      <c r="K2134">
        <v>15</v>
      </c>
      <c r="L2134" t="s">
        <v>40</v>
      </c>
      <c r="M2134" t="s">
        <v>5</v>
      </c>
      <c r="N2134" t="s">
        <v>41</v>
      </c>
      <c r="O2134" t="s">
        <v>77</v>
      </c>
      <c r="P2134" t="s">
        <v>43</v>
      </c>
      <c r="Q2134">
        <v>3.5</v>
      </c>
      <c r="R2134">
        <v>11.5</v>
      </c>
      <c r="S2134">
        <v>0</v>
      </c>
      <c r="U2134">
        <v>3434906</v>
      </c>
      <c r="V2134">
        <v>801478</v>
      </c>
      <c r="W2134">
        <v>2633428</v>
      </c>
      <c r="X2134">
        <v>0</v>
      </c>
      <c r="Y2134" t="s">
        <v>44</v>
      </c>
    </row>
    <row r="2135" spans="1:25" x14ac:dyDescent="0.25">
      <c r="A2135">
        <v>2134</v>
      </c>
      <c r="B2135">
        <v>60183</v>
      </c>
      <c r="C2135">
        <v>0</v>
      </c>
      <c r="D2135">
        <v>0</v>
      </c>
      <c r="E2135" t="s">
        <v>1121</v>
      </c>
      <c r="F2135" t="s">
        <v>1122</v>
      </c>
      <c r="G2135">
        <v>1</v>
      </c>
      <c r="H2135" s="6">
        <v>3262490</v>
      </c>
      <c r="I2135" s="7">
        <v>45482</v>
      </c>
      <c r="J2135" s="7">
        <v>45482</v>
      </c>
      <c r="K2135">
        <v>15</v>
      </c>
      <c r="L2135" t="s">
        <v>40</v>
      </c>
      <c r="M2135" t="s">
        <v>5</v>
      </c>
      <c r="N2135" t="s">
        <v>41</v>
      </c>
      <c r="O2135" t="s">
        <v>77</v>
      </c>
      <c r="P2135" t="s">
        <v>43</v>
      </c>
      <c r="Q2135">
        <v>3.5</v>
      </c>
      <c r="R2135">
        <v>11.5</v>
      </c>
      <c r="S2135">
        <v>0</v>
      </c>
      <c r="U2135">
        <v>489374</v>
      </c>
      <c r="V2135">
        <v>114187</v>
      </c>
      <c r="W2135">
        <v>375186</v>
      </c>
      <c r="X2135">
        <v>0</v>
      </c>
      <c r="Y2135" t="s">
        <v>44</v>
      </c>
    </row>
    <row r="2136" spans="1:25" x14ac:dyDescent="0.25">
      <c r="A2136">
        <v>2135</v>
      </c>
      <c r="B2136">
        <v>60184</v>
      </c>
      <c r="C2136">
        <v>0</v>
      </c>
      <c r="D2136">
        <v>0</v>
      </c>
      <c r="E2136" t="s">
        <v>1702</v>
      </c>
      <c r="F2136" t="s">
        <v>1703</v>
      </c>
      <c r="G2136">
        <v>1</v>
      </c>
      <c r="H2136" s="6">
        <v>15000000</v>
      </c>
      <c r="I2136" s="7">
        <v>45482</v>
      </c>
      <c r="J2136" s="7">
        <v>45482</v>
      </c>
      <c r="K2136">
        <v>15</v>
      </c>
      <c r="L2136" t="s">
        <v>40</v>
      </c>
      <c r="M2136" t="s">
        <v>5</v>
      </c>
      <c r="N2136" t="s">
        <v>41</v>
      </c>
      <c r="O2136" t="s">
        <v>47</v>
      </c>
      <c r="P2136" t="s">
        <v>43</v>
      </c>
      <c r="Q2136">
        <v>5</v>
      </c>
      <c r="R2136">
        <v>10</v>
      </c>
      <c r="S2136">
        <v>0</v>
      </c>
      <c r="U2136">
        <v>2250000</v>
      </c>
      <c r="V2136">
        <v>750000</v>
      </c>
      <c r="W2136">
        <v>1500000</v>
      </c>
      <c r="X2136">
        <v>0</v>
      </c>
      <c r="Y2136" t="s">
        <v>48</v>
      </c>
    </row>
    <row r="2137" spans="1:25" x14ac:dyDescent="0.25">
      <c r="A2137">
        <v>2136</v>
      </c>
      <c r="B2137">
        <v>60187</v>
      </c>
      <c r="C2137">
        <v>0</v>
      </c>
      <c r="D2137">
        <v>0</v>
      </c>
      <c r="E2137" t="s">
        <v>1109</v>
      </c>
      <c r="F2137" t="s">
        <v>1110</v>
      </c>
      <c r="G2137">
        <v>1</v>
      </c>
      <c r="H2137" s="6">
        <v>22322065</v>
      </c>
      <c r="I2137" s="7">
        <v>45482</v>
      </c>
      <c r="J2137" s="7">
        <v>45482</v>
      </c>
      <c r="K2137">
        <v>15</v>
      </c>
      <c r="L2137" t="s">
        <v>40</v>
      </c>
      <c r="M2137" t="s">
        <v>5</v>
      </c>
      <c r="N2137" t="s">
        <v>41</v>
      </c>
      <c r="O2137" t="s">
        <v>77</v>
      </c>
      <c r="P2137" t="s">
        <v>43</v>
      </c>
      <c r="Q2137">
        <v>3.5</v>
      </c>
      <c r="R2137">
        <v>11.5</v>
      </c>
      <c r="S2137">
        <v>0</v>
      </c>
      <c r="U2137">
        <v>3348310</v>
      </c>
      <c r="V2137">
        <v>781272</v>
      </c>
      <c r="W2137">
        <v>2567037</v>
      </c>
      <c r="X2137">
        <v>0</v>
      </c>
      <c r="Y2137" t="s">
        <v>44</v>
      </c>
    </row>
    <row r="2138" spans="1:25" x14ac:dyDescent="0.25">
      <c r="A2138">
        <v>2137</v>
      </c>
      <c r="B2138">
        <v>60188</v>
      </c>
      <c r="C2138">
        <v>0</v>
      </c>
      <c r="D2138">
        <v>0</v>
      </c>
      <c r="E2138" t="s">
        <v>1700</v>
      </c>
      <c r="F2138" t="s">
        <v>1701</v>
      </c>
      <c r="G2138">
        <v>1</v>
      </c>
      <c r="H2138" s="6">
        <v>1000000</v>
      </c>
      <c r="I2138" s="7">
        <v>45482</v>
      </c>
      <c r="J2138" s="7">
        <v>45482</v>
      </c>
      <c r="K2138">
        <v>15</v>
      </c>
      <c r="L2138" t="s">
        <v>40</v>
      </c>
      <c r="M2138" t="s">
        <v>5</v>
      </c>
      <c r="N2138" t="s">
        <v>41</v>
      </c>
      <c r="O2138" t="s">
        <v>47</v>
      </c>
      <c r="P2138" t="s">
        <v>43</v>
      </c>
      <c r="Q2138">
        <v>5</v>
      </c>
      <c r="R2138">
        <v>10</v>
      </c>
      <c r="S2138">
        <v>0</v>
      </c>
      <c r="U2138">
        <v>150000</v>
      </c>
      <c r="V2138">
        <v>50000</v>
      </c>
      <c r="W2138">
        <v>100000</v>
      </c>
      <c r="X2138">
        <v>0</v>
      </c>
      <c r="Y2138" t="s">
        <v>48</v>
      </c>
    </row>
    <row r="2139" spans="1:25" x14ac:dyDescent="0.25">
      <c r="A2139">
        <v>2138</v>
      </c>
      <c r="B2139">
        <v>60186</v>
      </c>
      <c r="C2139">
        <v>0</v>
      </c>
      <c r="D2139">
        <v>0</v>
      </c>
      <c r="E2139" t="s">
        <v>1105</v>
      </c>
      <c r="F2139" t="s">
        <v>1106</v>
      </c>
      <c r="G2139">
        <v>1</v>
      </c>
      <c r="H2139" s="6">
        <v>12298017</v>
      </c>
      <c r="I2139" s="7">
        <v>45482</v>
      </c>
      <c r="J2139" s="7">
        <v>45482</v>
      </c>
      <c r="K2139">
        <v>15</v>
      </c>
      <c r="L2139" t="s">
        <v>40</v>
      </c>
      <c r="M2139" t="s">
        <v>5</v>
      </c>
      <c r="N2139" t="s">
        <v>41</v>
      </c>
      <c r="O2139" t="s">
        <v>77</v>
      </c>
      <c r="P2139" t="s">
        <v>43</v>
      </c>
      <c r="Q2139">
        <v>3.5</v>
      </c>
      <c r="R2139">
        <v>11.5</v>
      </c>
      <c r="S2139">
        <v>0</v>
      </c>
      <c r="U2139">
        <v>1844703</v>
      </c>
      <c r="V2139">
        <v>430431</v>
      </c>
      <c r="W2139">
        <v>1414272</v>
      </c>
      <c r="X2139">
        <v>0</v>
      </c>
      <c r="Y2139" t="s">
        <v>44</v>
      </c>
    </row>
    <row r="2140" spans="1:25" x14ac:dyDescent="0.25">
      <c r="A2140">
        <v>2139</v>
      </c>
      <c r="B2140">
        <v>60190</v>
      </c>
      <c r="C2140">
        <v>0</v>
      </c>
      <c r="D2140">
        <v>0</v>
      </c>
      <c r="E2140" t="s">
        <v>1097</v>
      </c>
      <c r="F2140" t="s">
        <v>1098</v>
      </c>
      <c r="G2140">
        <v>1</v>
      </c>
      <c r="H2140" s="6">
        <v>851195</v>
      </c>
      <c r="I2140" s="7">
        <v>45482</v>
      </c>
      <c r="J2140" s="7">
        <v>45482</v>
      </c>
      <c r="K2140">
        <v>15</v>
      </c>
      <c r="L2140" t="s">
        <v>40</v>
      </c>
      <c r="M2140" t="s">
        <v>5</v>
      </c>
      <c r="N2140" t="s">
        <v>41</v>
      </c>
      <c r="O2140" t="s">
        <v>77</v>
      </c>
      <c r="P2140" t="s">
        <v>43</v>
      </c>
      <c r="Q2140">
        <v>3.5</v>
      </c>
      <c r="R2140">
        <v>11.5</v>
      </c>
      <c r="S2140">
        <v>0</v>
      </c>
      <c r="U2140">
        <v>127679</v>
      </c>
      <c r="V2140">
        <v>29792</v>
      </c>
      <c r="W2140">
        <v>97887</v>
      </c>
      <c r="X2140">
        <v>0</v>
      </c>
      <c r="Y2140" t="s">
        <v>44</v>
      </c>
    </row>
    <row r="2141" spans="1:25" x14ac:dyDescent="0.25">
      <c r="A2141">
        <v>2140</v>
      </c>
      <c r="B2141">
        <v>60181</v>
      </c>
      <c r="C2141">
        <v>0</v>
      </c>
      <c r="D2141">
        <v>0</v>
      </c>
      <c r="E2141" t="s">
        <v>1011</v>
      </c>
      <c r="F2141" t="s">
        <v>1012</v>
      </c>
      <c r="G2141">
        <v>1</v>
      </c>
      <c r="H2141" s="6">
        <v>871936</v>
      </c>
      <c r="I2141" s="7">
        <v>45482</v>
      </c>
      <c r="J2141" s="7">
        <v>45482</v>
      </c>
      <c r="K2141">
        <v>12</v>
      </c>
      <c r="L2141" t="s">
        <v>40</v>
      </c>
      <c r="M2141" t="s">
        <v>5</v>
      </c>
      <c r="N2141" t="s">
        <v>41</v>
      </c>
      <c r="O2141" t="s">
        <v>77</v>
      </c>
      <c r="P2141" t="s">
        <v>43</v>
      </c>
      <c r="Q2141">
        <v>12</v>
      </c>
      <c r="R2141">
        <v>0</v>
      </c>
      <c r="S2141">
        <v>0</v>
      </c>
      <c r="U2141">
        <v>104632</v>
      </c>
      <c r="V2141">
        <v>104632</v>
      </c>
      <c r="W2141">
        <v>0</v>
      </c>
      <c r="X2141">
        <v>0</v>
      </c>
      <c r="Y2141" t="s">
        <v>437</v>
      </c>
    </row>
    <row r="2142" spans="1:25" x14ac:dyDescent="0.25">
      <c r="A2142">
        <v>2141</v>
      </c>
      <c r="B2142">
        <v>60191</v>
      </c>
      <c r="C2142">
        <v>0</v>
      </c>
      <c r="D2142">
        <v>0</v>
      </c>
      <c r="E2142" t="s">
        <v>1091</v>
      </c>
      <c r="F2142" t="s">
        <v>1092</v>
      </c>
      <c r="G2142">
        <v>1</v>
      </c>
      <c r="H2142" s="6">
        <v>3466099</v>
      </c>
      <c r="I2142" s="7">
        <v>45482</v>
      </c>
      <c r="J2142" s="7">
        <v>45482</v>
      </c>
      <c r="K2142">
        <v>15</v>
      </c>
      <c r="L2142" t="s">
        <v>40</v>
      </c>
      <c r="M2142" t="s">
        <v>5</v>
      </c>
      <c r="N2142" t="s">
        <v>41</v>
      </c>
      <c r="O2142" t="s">
        <v>77</v>
      </c>
      <c r="P2142" t="s">
        <v>43</v>
      </c>
      <c r="Q2142">
        <v>3.5</v>
      </c>
      <c r="R2142">
        <v>11.5</v>
      </c>
      <c r="S2142">
        <v>0</v>
      </c>
      <c r="U2142">
        <v>519915</v>
      </c>
      <c r="V2142">
        <v>121313</v>
      </c>
      <c r="W2142">
        <v>398601</v>
      </c>
      <c r="X2142">
        <v>0</v>
      </c>
      <c r="Y2142" t="s">
        <v>44</v>
      </c>
    </row>
    <row r="2143" spans="1:25" x14ac:dyDescent="0.25">
      <c r="A2143">
        <v>2142</v>
      </c>
      <c r="B2143">
        <v>60180</v>
      </c>
      <c r="C2143">
        <v>0</v>
      </c>
      <c r="D2143">
        <v>0</v>
      </c>
      <c r="E2143" t="s">
        <v>197</v>
      </c>
      <c r="F2143" t="s">
        <v>198</v>
      </c>
      <c r="G2143">
        <v>1</v>
      </c>
      <c r="H2143" s="6">
        <v>646187</v>
      </c>
      <c r="I2143" s="7">
        <v>45482</v>
      </c>
      <c r="J2143" s="7">
        <v>45482</v>
      </c>
      <c r="K2143">
        <v>15</v>
      </c>
      <c r="L2143" t="s">
        <v>40</v>
      </c>
      <c r="M2143" t="s">
        <v>5</v>
      </c>
      <c r="N2143" t="s">
        <v>41</v>
      </c>
      <c r="O2143" t="s">
        <v>47</v>
      </c>
      <c r="P2143" t="s">
        <v>43</v>
      </c>
      <c r="Q2143">
        <v>15</v>
      </c>
      <c r="R2143">
        <v>0</v>
      </c>
      <c r="S2143">
        <v>0</v>
      </c>
      <c r="U2143">
        <v>96928</v>
      </c>
      <c r="V2143">
        <v>96928</v>
      </c>
      <c r="W2143">
        <v>0</v>
      </c>
      <c r="X2143">
        <v>0</v>
      </c>
      <c r="Y2143" t="s">
        <v>48</v>
      </c>
    </row>
    <row r="2144" spans="1:25" x14ac:dyDescent="0.25">
      <c r="A2144">
        <v>2143</v>
      </c>
      <c r="B2144">
        <v>60189</v>
      </c>
      <c r="C2144">
        <v>0</v>
      </c>
      <c r="D2144">
        <v>0</v>
      </c>
      <c r="E2144" t="s">
        <v>1099</v>
      </c>
      <c r="F2144" t="s">
        <v>1100</v>
      </c>
      <c r="G2144">
        <v>1</v>
      </c>
      <c r="H2144" s="6">
        <v>10773910</v>
      </c>
      <c r="I2144" s="7">
        <v>45482</v>
      </c>
      <c r="J2144" s="7">
        <v>45482</v>
      </c>
      <c r="K2144">
        <v>15</v>
      </c>
      <c r="L2144" t="s">
        <v>40</v>
      </c>
      <c r="M2144" t="s">
        <v>5</v>
      </c>
      <c r="N2144" t="s">
        <v>41</v>
      </c>
      <c r="O2144" t="s">
        <v>77</v>
      </c>
      <c r="P2144" t="s">
        <v>43</v>
      </c>
      <c r="Q2144">
        <v>3.5</v>
      </c>
      <c r="R2144">
        <v>11.5</v>
      </c>
      <c r="S2144">
        <v>0</v>
      </c>
      <c r="U2144">
        <v>1616087</v>
      </c>
      <c r="V2144">
        <v>377087</v>
      </c>
      <c r="W2144">
        <v>1239000</v>
      </c>
      <c r="X2144">
        <v>0</v>
      </c>
      <c r="Y2144" t="s">
        <v>44</v>
      </c>
    </row>
    <row r="2145" spans="1:25" x14ac:dyDescent="0.25">
      <c r="A2145">
        <v>2144</v>
      </c>
      <c r="B2145">
        <v>60193</v>
      </c>
      <c r="C2145">
        <v>0</v>
      </c>
      <c r="D2145">
        <v>0</v>
      </c>
      <c r="E2145" t="s">
        <v>850</v>
      </c>
      <c r="F2145" t="s">
        <v>851</v>
      </c>
      <c r="G2145">
        <v>1</v>
      </c>
      <c r="H2145" s="6">
        <v>15000000</v>
      </c>
      <c r="I2145" s="7">
        <v>45482</v>
      </c>
      <c r="J2145" s="7">
        <v>45482</v>
      </c>
      <c r="K2145" t="s">
        <v>757</v>
      </c>
      <c r="L2145" t="s">
        <v>40</v>
      </c>
      <c r="M2145" t="s">
        <v>5</v>
      </c>
      <c r="N2145" t="s">
        <v>41</v>
      </c>
      <c r="O2145" t="s">
        <v>47</v>
      </c>
      <c r="P2145" t="s">
        <v>43</v>
      </c>
      <c r="Q2145">
        <v>3.45</v>
      </c>
      <c r="R2145">
        <v>0.42</v>
      </c>
      <c r="S2145">
        <v>0</v>
      </c>
      <c r="U2145">
        <v>580500</v>
      </c>
      <c r="V2145">
        <v>517500</v>
      </c>
      <c r="W2145">
        <v>63000</v>
      </c>
      <c r="X2145">
        <v>0</v>
      </c>
      <c r="Y2145" t="s">
        <v>44</v>
      </c>
    </row>
    <row r="2146" spans="1:25" x14ac:dyDescent="0.25">
      <c r="A2146">
        <v>2145</v>
      </c>
      <c r="B2146">
        <v>60192</v>
      </c>
      <c r="C2146">
        <v>0</v>
      </c>
      <c r="D2146">
        <v>0</v>
      </c>
      <c r="E2146" t="s">
        <v>1868</v>
      </c>
      <c r="F2146" t="s">
        <v>1869</v>
      </c>
      <c r="G2146">
        <v>1</v>
      </c>
      <c r="H2146" s="6">
        <v>101737</v>
      </c>
      <c r="I2146" s="7">
        <v>45482</v>
      </c>
      <c r="J2146" s="7">
        <v>45482</v>
      </c>
      <c r="K2146">
        <v>15</v>
      </c>
      <c r="L2146" t="s">
        <v>40</v>
      </c>
      <c r="M2146" t="s">
        <v>5</v>
      </c>
      <c r="N2146" t="s">
        <v>41</v>
      </c>
      <c r="O2146" t="s">
        <v>77</v>
      </c>
      <c r="P2146" t="s">
        <v>43</v>
      </c>
      <c r="Q2146">
        <v>3.5</v>
      </c>
      <c r="R2146">
        <v>11.5</v>
      </c>
      <c r="S2146">
        <v>0</v>
      </c>
      <c r="U2146">
        <v>15261</v>
      </c>
      <c r="V2146">
        <v>3561</v>
      </c>
      <c r="W2146">
        <v>11700</v>
      </c>
      <c r="X2146">
        <v>0</v>
      </c>
      <c r="Y2146" t="s">
        <v>44</v>
      </c>
    </row>
    <row r="2147" spans="1:25" x14ac:dyDescent="0.25">
      <c r="A2147">
        <v>2146</v>
      </c>
      <c r="B2147">
        <v>60172</v>
      </c>
      <c r="C2147">
        <v>0</v>
      </c>
      <c r="D2147">
        <v>0</v>
      </c>
      <c r="E2147" t="s">
        <v>877</v>
      </c>
      <c r="F2147" t="s">
        <v>878</v>
      </c>
      <c r="G2147">
        <v>1</v>
      </c>
      <c r="H2147" s="6">
        <v>547328</v>
      </c>
      <c r="I2147" s="7">
        <v>45481</v>
      </c>
      <c r="J2147" s="7">
        <v>45481</v>
      </c>
      <c r="K2147" t="s">
        <v>879</v>
      </c>
      <c r="L2147" t="s">
        <v>40</v>
      </c>
      <c r="M2147" t="s">
        <v>5</v>
      </c>
      <c r="N2147" t="s">
        <v>41</v>
      </c>
      <c r="O2147" t="s">
        <v>57</v>
      </c>
      <c r="P2147" t="s">
        <v>43</v>
      </c>
      <c r="Q2147">
        <v>8.5</v>
      </c>
      <c r="R2147">
        <v>0</v>
      </c>
      <c r="S2147">
        <v>0</v>
      </c>
      <c r="U2147">
        <v>46523</v>
      </c>
      <c r="V2147">
        <v>46523</v>
      </c>
      <c r="W2147">
        <v>0</v>
      </c>
      <c r="X2147">
        <v>0</v>
      </c>
      <c r="Y2147" t="s">
        <v>48</v>
      </c>
    </row>
    <row r="2148" spans="1:25" x14ac:dyDescent="0.25">
      <c r="A2148">
        <v>2147</v>
      </c>
      <c r="B2148">
        <v>60167</v>
      </c>
      <c r="C2148">
        <v>0</v>
      </c>
      <c r="D2148">
        <v>0</v>
      </c>
      <c r="E2148" t="s">
        <v>1085</v>
      </c>
      <c r="F2148" t="s">
        <v>1086</v>
      </c>
      <c r="G2148">
        <v>1</v>
      </c>
      <c r="H2148" s="6">
        <v>600000</v>
      </c>
      <c r="I2148" s="7">
        <v>45481</v>
      </c>
      <c r="J2148" s="7">
        <v>45481</v>
      </c>
      <c r="K2148">
        <v>6</v>
      </c>
      <c r="L2148" t="s">
        <v>40</v>
      </c>
      <c r="M2148" t="s">
        <v>5</v>
      </c>
      <c r="N2148" t="s">
        <v>41</v>
      </c>
      <c r="O2148" t="s">
        <v>47</v>
      </c>
      <c r="P2148" t="s">
        <v>43</v>
      </c>
      <c r="Q2148">
        <v>6</v>
      </c>
      <c r="R2148">
        <v>0</v>
      </c>
      <c r="S2148">
        <v>0</v>
      </c>
      <c r="U2148">
        <v>36000</v>
      </c>
      <c r="V2148">
        <v>36000</v>
      </c>
      <c r="W2148">
        <v>0</v>
      </c>
      <c r="X2148">
        <v>0</v>
      </c>
      <c r="Y2148" t="s">
        <v>109</v>
      </c>
    </row>
    <row r="2149" spans="1:25" x14ac:dyDescent="0.25">
      <c r="A2149">
        <v>2148</v>
      </c>
      <c r="B2149">
        <v>60170</v>
      </c>
      <c r="C2149">
        <v>0</v>
      </c>
      <c r="D2149">
        <v>0</v>
      </c>
      <c r="E2149" t="s">
        <v>1644</v>
      </c>
      <c r="F2149" t="s">
        <v>1645</v>
      </c>
      <c r="G2149">
        <v>1</v>
      </c>
      <c r="H2149" s="6">
        <v>74480500</v>
      </c>
      <c r="I2149" s="7">
        <v>45481</v>
      </c>
      <c r="J2149" s="7">
        <v>45481</v>
      </c>
      <c r="K2149">
        <v>15</v>
      </c>
      <c r="L2149" t="s">
        <v>40</v>
      </c>
      <c r="M2149" t="s">
        <v>5</v>
      </c>
      <c r="N2149" t="s">
        <v>41</v>
      </c>
      <c r="O2149" t="s">
        <v>54</v>
      </c>
      <c r="P2149" t="s">
        <v>43</v>
      </c>
      <c r="Q2149">
        <v>4</v>
      </c>
      <c r="R2149">
        <v>11</v>
      </c>
      <c r="S2149">
        <v>0</v>
      </c>
      <c r="U2149">
        <v>11172075</v>
      </c>
      <c r="V2149">
        <v>2979220</v>
      </c>
      <c r="W2149">
        <v>8192855</v>
      </c>
      <c r="X2149">
        <v>0</v>
      </c>
      <c r="Y2149" t="s">
        <v>48</v>
      </c>
    </row>
    <row r="2150" spans="1:25" x14ac:dyDescent="0.25">
      <c r="A2150">
        <v>2149</v>
      </c>
      <c r="B2150">
        <v>60117</v>
      </c>
      <c r="C2150">
        <v>0</v>
      </c>
      <c r="D2150">
        <v>0</v>
      </c>
      <c r="E2150" t="s">
        <v>1422</v>
      </c>
      <c r="F2150" t="s">
        <v>1423</v>
      </c>
      <c r="G2150">
        <v>1</v>
      </c>
      <c r="H2150" s="6">
        <v>2794698</v>
      </c>
      <c r="I2150" s="7">
        <v>45481</v>
      </c>
      <c r="J2150" s="7">
        <v>45481</v>
      </c>
      <c r="K2150">
        <v>7</v>
      </c>
      <c r="L2150" t="s">
        <v>40</v>
      </c>
      <c r="M2150" t="s">
        <v>5</v>
      </c>
      <c r="N2150" t="s">
        <v>41</v>
      </c>
      <c r="O2150" t="s">
        <v>47</v>
      </c>
      <c r="P2150" t="s">
        <v>43</v>
      </c>
      <c r="Q2150">
        <v>7</v>
      </c>
      <c r="R2150">
        <v>0</v>
      </c>
      <c r="S2150">
        <v>0</v>
      </c>
      <c r="U2150">
        <v>195629</v>
      </c>
      <c r="V2150">
        <v>195629</v>
      </c>
      <c r="W2150">
        <v>0</v>
      </c>
      <c r="X2150">
        <v>0</v>
      </c>
      <c r="Y2150" t="s">
        <v>81</v>
      </c>
    </row>
    <row r="2151" spans="1:25" x14ac:dyDescent="0.25">
      <c r="A2151">
        <v>2150</v>
      </c>
      <c r="B2151">
        <v>60171</v>
      </c>
      <c r="C2151">
        <v>0</v>
      </c>
      <c r="D2151">
        <v>0</v>
      </c>
      <c r="E2151" t="s">
        <v>944</v>
      </c>
      <c r="F2151" t="s">
        <v>945</v>
      </c>
      <c r="G2151">
        <v>1</v>
      </c>
      <c r="H2151" s="6">
        <v>7929613</v>
      </c>
      <c r="I2151" s="7">
        <v>45481</v>
      </c>
      <c r="J2151" s="7">
        <v>45481</v>
      </c>
      <c r="K2151">
        <v>15</v>
      </c>
      <c r="L2151" t="s">
        <v>40</v>
      </c>
      <c r="M2151" t="s">
        <v>5</v>
      </c>
      <c r="N2151" t="s">
        <v>41</v>
      </c>
      <c r="O2151" t="s">
        <v>77</v>
      </c>
      <c r="P2151" t="s">
        <v>43</v>
      </c>
      <c r="Q2151">
        <v>7</v>
      </c>
      <c r="R2151">
        <v>8</v>
      </c>
      <c r="S2151">
        <v>0</v>
      </c>
      <c r="U2151">
        <v>1189442</v>
      </c>
      <c r="V2151">
        <v>555073</v>
      </c>
      <c r="W2151">
        <v>634369</v>
      </c>
      <c r="X2151">
        <v>0</v>
      </c>
      <c r="Y2151" t="s">
        <v>112</v>
      </c>
    </row>
    <row r="2152" spans="1:25" x14ac:dyDescent="0.25">
      <c r="A2152">
        <v>2151</v>
      </c>
      <c r="B2152">
        <v>60168</v>
      </c>
      <c r="C2152">
        <v>0</v>
      </c>
      <c r="D2152">
        <v>0</v>
      </c>
      <c r="E2152" t="s">
        <v>1769</v>
      </c>
      <c r="F2152" t="s">
        <v>1770</v>
      </c>
      <c r="G2152">
        <v>1</v>
      </c>
      <c r="H2152" s="6">
        <v>5000000</v>
      </c>
      <c r="I2152" s="7">
        <v>45481</v>
      </c>
      <c r="J2152" s="7">
        <v>45481</v>
      </c>
      <c r="K2152">
        <v>8</v>
      </c>
      <c r="L2152" t="s">
        <v>40</v>
      </c>
      <c r="M2152" t="s">
        <v>5</v>
      </c>
      <c r="N2152" t="s">
        <v>41</v>
      </c>
      <c r="O2152" t="s">
        <v>77</v>
      </c>
      <c r="P2152" t="s">
        <v>43</v>
      </c>
      <c r="Q2152">
        <v>8</v>
      </c>
      <c r="R2152">
        <v>0</v>
      </c>
      <c r="S2152">
        <v>0</v>
      </c>
      <c r="U2152">
        <v>400000</v>
      </c>
      <c r="V2152">
        <v>400000</v>
      </c>
      <c r="W2152">
        <v>0</v>
      </c>
      <c r="X2152">
        <v>0</v>
      </c>
      <c r="Y2152" t="s">
        <v>67</v>
      </c>
    </row>
    <row r="2153" spans="1:25" x14ac:dyDescent="0.25">
      <c r="A2153">
        <v>2152</v>
      </c>
      <c r="B2153">
        <v>60169</v>
      </c>
      <c r="C2153">
        <v>0</v>
      </c>
      <c r="D2153">
        <v>0</v>
      </c>
      <c r="E2153" t="s">
        <v>1769</v>
      </c>
      <c r="F2153" t="s">
        <v>1770</v>
      </c>
      <c r="G2153">
        <v>1</v>
      </c>
      <c r="H2153" s="6">
        <v>86957</v>
      </c>
      <c r="I2153" s="7">
        <v>45481</v>
      </c>
      <c r="J2153" s="7">
        <v>45481</v>
      </c>
      <c r="K2153">
        <v>8</v>
      </c>
      <c r="L2153" t="s">
        <v>40</v>
      </c>
      <c r="M2153" t="s">
        <v>5</v>
      </c>
      <c r="N2153" t="s">
        <v>41</v>
      </c>
      <c r="O2153" t="s">
        <v>77</v>
      </c>
      <c r="P2153" t="s">
        <v>43</v>
      </c>
      <c r="Q2153">
        <v>8</v>
      </c>
      <c r="R2153">
        <v>0</v>
      </c>
      <c r="S2153">
        <v>0</v>
      </c>
      <c r="U2153">
        <v>6957</v>
      </c>
      <c r="V2153">
        <v>6957</v>
      </c>
      <c r="W2153">
        <v>0</v>
      </c>
      <c r="X2153">
        <v>0</v>
      </c>
      <c r="Y2153" t="s">
        <v>67</v>
      </c>
    </row>
    <row r="2154" spans="1:25" x14ac:dyDescent="0.25">
      <c r="A2154">
        <v>2153</v>
      </c>
      <c r="B2154">
        <v>60159</v>
      </c>
      <c r="C2154">
        <v>0</v>
      </c>
      <c r="D2154">
        <v>0</v>
      </c>
      <c r="E2154" t="s">
        <v>1416</v>
      </c>
      <c r="F2154" t="s">
        <v>1417</v>
      </c>
      <c r="G2154">
        <v>1</v>
      </c>
      <c r="H2154" s="6">
        <v>14500000</v>
      </c>
      <c r="I2154" s="7">
        <v>45478</v>
      </c>
      <c r="J2154" s="7">
        <v>45478</v>
      </c>
      <c r="K2154">
        <v>9</v>
      </c>
      <c r="L2154" t="s">
        <v>40</v>
      </c>
      <c r="M2154" t="s">
        <v>9</v>
      </c>
      <c r="N2154" t="s">
        <v>41</v>
      </c>
      <c r="O2154" t="s">
        <v>42</v>
      </c>
      <c r="P2154" t="s">
        <v>43</v>
      </c>
      <c r="Q2154">
        <v>9</v>
      </c>
      <c r="R2154">
        <v>0</v>
      </c>
      <c r="S2154">
        <v>0</v>
      </c>
      <c r="U2154">
        <v>1305000</v>
      </c>
      <c r="V2154">
        <v>1305000</v>
      </c>
      <c r="W2154">
        <v>0</v>
      </c>
      <c r="X2154">
        <v>0</v>
      </c>
      <c r="Y2154" t="s">
        <v>67</v>
      </c>
    </row>
    <row r="2155" spans="1:25" x14ac:dyDescent="0.25">
      <c r="A2155">
        <v>2154</v>
      </c>
      <c r="B2155">
        <v>60152</v>
      </c>
      <c r="C2155">
        <v>0</v>
      </c>
      <c r="D2155">
        <v>0</v>
      </c>
      <c r="E2155" t="s">
        <v>539</v>
      </c>
      <c r="F2155" t="s">
        <v>540</v>
      </c>
      <c r="G2155">
        <v>1</v>
      </c>
      <c r="H2155" s="6">
        <v>17070950</v>
      </c>
      <c r="I2155" s="7">
        <v>45478</v>
      </c>
      <c r="J2155" s="7">
        <v>45478</v>
      </c>
      <c r="K2155">
        <v>15</v>
      </c>
      <c r="L2155" t="s">
        <v>40</v>
      </c>
      <c r="M2155" t="s">
        <v>5</v>
      </c>
      <c r="N2155" t="s">
        <v>41</v>
      </c>
      <c r="O2155" t="s">
        <v>47</v>
      </c>
      <c r="P2155" t="s">
        <v>43</v>
      </c>
      <c r="Q2155">
        <v>4</v>
      </c>
      <c r="R2155">
        <v>11</v>
      </c>
      <c r="S2155">
        <v>0</v>
      </c>
      <c r="U2155">
        <v>2560643</v>
      </c>
      <c r="V2155">
        <v>682838</v>
      </c>
      <c r="W2155">
        <v>1877804</v>
      </c>
      <c r="X2155">
        <v>0</v>
      </c>
      <c r="Y2155" t="s">
        <v>109</v>
      </c>
    </row>
    <row r="2156" spans="1:25" x14ac:dyDescent="0.25">
      <c r="A2156">
        <v>2155</v>
      </c>
      <c r="B2156">
        <v>60145</v>
      </c>
      <c r="C2156">
        <v>0</v>
      </c>
      <c r="D2156">
        <v>0</v>
      </c>
      <c r="E2156" t="s">
        <v>1345</v>
      </c>
      <c r="F2156" t="s">
        <v>1346</v>
      </c>
      <c r="G2156">
        <v>1</v>
      </c>
      <c r="H2156" s="6">
        <v>532393</v>
      </c>
      <c r="I2156" s="7">
        <v>45478</v>
      </c>
      <c r="J2156" s="7">
        <v>45478</v>
      </c>
      <c r="K2156">
        <v>8</v>
      </c>
      <c r="L2156" t="s">
        <v>40</v>
      </c>
      <c r="M2156" t="s">
        <v>9</v>
      </c>
      <c r="N2156" t="s">
        <v>41</v>
      </c>
      <c r="O2156" t="s">
        <v>42</v>
      </c>
      <c r="P2156" t="s">
        <v>43</v>
      </c>
      <c r="Q2156">
        <v>8</v>
      </c>
      <c r="R2156">
        <v>0</v>
      </c>
      <c r="S2156">
        <v>0</v>
      </c>
      <c r="U2156">
        <v>42591</v>
      </c>
      <c r="V2156">
        <v>42591</v>
      </c>
      <c r="W2156">
        <v>0</v>
      </c>
      <c r="X2156">
        <v>0</v>
      </c>
      <c r="Y2156" t="s">
        <v>109</v>
      </c>
    </row>
    <row r="2157" spans="1:25" x14ac:dyDescent="0.25">
      <c r="A2157">
        <v>2156</v>
      </c>
      <c r="B2157">
        <v>60153</v>
      </c>
      <c r="C2157">
        <v>0</v>
      </c>
      <c r="D2157">
        <v>0</v>
      </c>
      <c r="E2157" t="s">
        <v>553</v>
      </c>
      <c r="F2157" t="s">
        <v>554</v>
      </c>
      <c r="G2157">
        <v>1</v>
      </c>
      <c r="H2157" s="6">
        <v>30572349</v>
      </c>
      <c r="I2157" s="7">
        <v>45478</v>
      </c>
      <c r="J2157" s="7">
        <v>45478</v>
      </c>
      <c r="K2157">
        <v>15</v>
      </c>
      <c r="L2157" t="s">
        <v>40</v>
      </c>
      <c r="M2157" t="s">
        <v>5</v>
      </c>
      <c r="N2157" t="s">
        <v>41</v>
      </c>
      <c r="O2157" t="s">
        <v>47</v>
      </c>
      <c r="P2157" t="s">
        <v>43</v>
      </c>
      <c r="Q2157">
        <v>4</v>
      </c>
      <c r="R2157">
        <v>11</v>
      </c>
      <c r="S2157">
        <v>0</v>
      </c>
      <c r="U2157">
        <v>4585852</v>
      </c>
      <c r="V2157">
        <v>1222894</v>
      </c>
      <c r="W2157">
        <v>3362958</v>
      </c>
      <c r="X2157">
        <v>0</v>
      </c>
      <c r="Y2157" t="s">
        <v>109</v>
      </c>
    </row>
    <row r="2158" spans="1:25" x14ac:dyDescent="0.25">
      <c r="A2158">
        <v>2157</v>
      </c>
      <c r="B2158">
        <v>60151</v>
      </c>
      <c r="C2158">
        <v>0</v>
      </c>
      <c r="D2158">
        <v>0</v>
      </c>
      <c r="E2158" t="s">
        <v>1410</v>
      </c>
      <c r="F2158" t="s">
        <v>1411</v>
      </c>
      <c r="G2158">
        <v>1</v>
      </c>
      <c r="H2158" s="6">
        <v>2139911</v>
      </c>
      <c r="I2158" s="7">
        <v>45478</v>
      </c>
      <c r="J2158" s="7">
        <v>45478</v>
      </c>
      <c r="K2158">
        <v>7</v>
      </c>
      <c r="L2158" t="s">
        <v>40</v>
      </c>
      <c r="M2158" t="s">
        <v>5</v>
      </c>
      <c r="N2158" t="s">
        <v>41</v>
      </c>
      <c r="O2158" t="s">
        <v>77</v>
      </c>
      <c r="P2158" t="s">
        <v>43</v>
      </c>
      <c r="Q2158">
        <v>7</v>
      </c>
      <c r="R2158">
        <v>0</v>
      </c>
      <c r="S2158">
        <v>0</v>
      </c>
      <c r="U2158">
        <v>149794</v>
      </c>
      <c r="V2158">
        <v>149794</v>
      </c>
      <c r="W2158">
        <v>0</v>
      </c>
      <c r="X2158">
        <v>0</v>
      </c>
      <c r="Y2158" t="s">
        <v>437</v>
      </c>
    </row>
    <row r="2159" spans="1:25" x14ac:dyDescent="0.25">
      <c r="A2159">
        <v>2158</v>
      </c>
      <c r="B2159">
        <v>60157</v>
      </c>
      <c r="C2159">
        <v>0</v>
      </c>
      <c r="D2159">
        <v>0</v>
      </c>
      <c r="E2159" t="s">
        <v>1828</v>
      </c>
      <c r="F2159" t="s">
        <v>1829</v>
      </c>
      <c r="G2159">
        <v>1</v>
      </c>
      <c r="H2159" s="6">
        <v>5486667</v>
      </c>
      <c r="I2159" s="7">
        <v>45478</v>
      </c>
      <c r="J2159" s="7">
        <v>45478</v>
      </c>
      <c r="K2159">
        <v>10</v>
      </c>
      <c r="L2159" t="s">
        <v>40</v>
      </c>
      <c r="M2159" t="s">
        <v>5</v>
      </c>
      <c r="N2159" t="s">
        <v>41</v>
      </c>
      <c r="O2159" t="s">
        <v>57</v>
      </c>
      <c r="P2159" t="s">
        <v>43</v>
      </c>
      <c r="Q2159">
        <v>10</v>
      </c>
      <c r="R2159">
        <v>0</v>
      </c>
      <c r="S2159">
        <v>0</v>
      </c>
      <c r="U2159">
        <v>548667</v>
      </c>
      <c r="V2159">
        <v>548667</v>
      </c>
      <c r="W2159">
        <v>0</v>
      </c>
      <c r="X2159">
        <v>0</v>
      </c>
      <c r="Y2159" t="s">
        <v>109</v>
      </c>
    </row>
    <row r="2160" spans="1:25" x14ac:dyDescent="0.25">
      <c r="A2160">
        <v>2159</v>
      </c>
      <c r="B2160">
        <v>60158</v>
      </c>
      <c r="C2160">
        <v>0</v>
      </c>
      <c r="D2160">
        <v>0</v>
      </c>
      <c r="E2160" t="s">
        <v>1414</v>
      </c>
      <c r="F2160" t="s">
        <v>1415</v>
      </c>
      <c r="G2160">
        <v>1</v>
      </c>
      <c r="H2160" s="6">
        <v>22000000</v>
      </c>
      <c r="I2160" s="7">
        <v>45478</v>
      </c>
      <c r="J2160" s="7">
        <v>45478</v>
      </c>
      <c r="K2160">
        <v>9</v>
      </c>
      <c r="L2160" t="s">
        <v>40</v>
      </c>
      <c r="M2160" t="s">
        <v>9</v>
      </c>
      <c r="N2160" t="s">
        <v>41</v>
      </c>
      <c r="O2160" t="s">
        <v>42</v>
      </c>
      <c r="P2160" t="s">
        <v>43</v>
      </c>
      <c r="Q2160">
        <v>9</v>
      </c>
      <c r="R2160">
        <v>0</v>
      </c>
      <c r="S2160">
        <v>0</v>
      </c>
      <c r="U2160">
        <v>1980000</v>
      </c>
      <c r="V2160">
        <v>1980000</v>
      </c>
      <c r="W2160">
        <v>0</v>
      </c>
      <c r="X2160">
        <v>0</v>
      </c>
      <c r="Y2160" t="s">
        <v>67</v>
      </c>
    </row>
    <row r="2161" spans="1:25" x14ac:dyDescent="0.25">
      <c r="A2161">
        <v>2160</v>
      </c>
      <c r="B2161">
        <v>60155</v>
      </c>
      <c r="C2161">
        <v>0</v>
      </c>
      <c r="D2161">
        <v>0</v>
      </c>
      <c r="E2161" t="s">
        <v>1678</v>
      </c>
      <c r="F2161" t="s">
        <v>1679</v>
      </c>
      <c r="G2161">
        <v>1</v>
      </c>
      <c r="H2161" s="6">
        <v>10465426</v>
      </c>
      <c r="I2161" s="7">
        <v>45478</v>
      </c>
      <c r="J2161" s="7">
        <v>45478</v>
      </c>
      <c r="K2161">
        <v>15</v>
      </c>
      <c r="L2161" t="s">
        <v>40</v>
      </c>
      <c r="M2161" t="s">
        <v>5</v>
      </c>
      <c r="N2161" t="s">
        <v>41</v>
      </c>
      <c r="O2161" t="s">
        <v>77</v>
      </c>
      <c r="P2161" t="s">
        <v>43</v>
      </c>
      <c r="Q2161">
        <v>6</v>
      </c>
      <c r="R2161">
        <v>9</v>
      </c>
      <c r="S2161">
        <v>0</v>
      </c>
      <c r="U2161">
        <v>1569814</v>
      </c>
      <c r="V2161">
        <v>627926</v>
      </c>
      <c r="W2161">
        <v>941888</v>
      </c>
      <c r="X2161">
        <v>0</v>
      </c>
      <c r="Y2161" t="s">
        <v>250</v>
      </c>
    </row>
    <row r="2162" spans="1:25" x14ac:dyDescent="0.25">
      <c r="A2162">
        <v>2161</v>
      </c>
      <c r="B2162">
        <v>60150</v>
      </c>
      <c r="C2162">
        <v>0</v>
      </c>
      <c r="D2162">
        <v>0</v>
      </c>
      <c r="E2162" t="s">
        <v>922</v>
      </c>
      <c r="F2162" t="s">
        <v>923</v>
      </c>
      <c r="G2162">
        <v>1</v>
      </c>
      <c r="H2162" s="6">
        <v>61534879</v>
      </c>
      <c r="I2162" s="7">
        <v>45478</v>
      </c>
      <c r="J2162" s="7">
        <v>45478</v>
      </c>
      <c r="K2162">
        <v>14</v>
      </c>
      <c r="L2162" t="s">
        <v>40</v>
      </c>
      <c r="M2162" t="s">
        <v>5</v>
      </c>
      <c r="N2162" t="s">
        <v>41</v>
      </c>
      <c r="O2162" t="s">
        <v>54</v>
      </c>
      <c r="P2162" t="s">
        <v>43</v>
      </c>
      <c r="Q2162">
        <v>6</v>
      </c>
      <c r="R2162">
        <v>8</v>
      </c>
      <c r="S2162">
        <v>0</v>
      </c>
      <c r="U2162">
        <v>8614883</v>
      </c>
      <c r="V2162">
        <v>3692093</v>
      </c>
      <c r="W2162">
        <v>4922790</v>
      </c>
      <c r="X2162">
        <v>0</v>
      </c>
      <c r="Y2162" t="s">
        <v>48</v>
      </c>
    </row>
    <row r="2163" spans="1:25" x14ac:dyDescent="0.25">
      <c r="A2163">
        <v>2162</v>
      </c>
      <c r="B2163">
        <v>60178</v>
      </c>
      <c r="C2163">
        <v>0</v>
      </c>
      <c r="D2163">
        <v>0</v>
      </c>
      <c r="E2163" t="s">
        <v>1570</v>
      </c>
      <c r="F2163" t="s">
        <v>1571</v>
      </c>
      <c r="G2163">
        <v>1</v>
      </c>
      <c r="H2163" s="6">
        <v>1000000</v>
      </c>
      <c r="I2163" s="7">
        <v>45478</v>
      </c>
      <c r="J2163" s="7">
        <v>45478</v>
      </c>
      <c r="K2163">
        <v>7</v>
      </c>
      <c r="L2163" t="s">
        <v>40</v>
      </c>
      <c r="M2163" t="s">
        <v>5</v>
      </c>
      <c r="N2163" t="s">
        <v>41</v>
      </c>
      <c r="O2163" t="s">
        <v>47</v>
      </c>
      <c r="P2163" t="s">
        <v>43</v>
      </c>
      <c r="Q2163">
        <v>7</v>
      </c>
      <c r="R2163">
        <v>0</v>
      </c>
      <c r="S2163">
        <v>0</v>
      </c>
      <c r="U2163">
        <v>70000</v>
      </c>
      <c r="V2163">
        <v>70000</v>
      </c>
      <c r="W2163">
        <v>0</v>
      </c>
      <c r="X2163">
        <v>0</v>
      </c>
      <c r="Y2163" t="s">
        <v>44</v>
      </c>
    </row>
    <row r="2164" spans="1:25" x14ac:dyDescent="0.25">
      <c r="A2164">
        <v>2163</v>
      </c>
      <c r="B2164">
        <v>60144</v>
      </c>
      <c r="C2164">
        <v>0</v>
      </c>
      <c r="D2164">
        <v>0</v>
      </c>
      <c r="E2164" t="s">
        <v>1068</v>
      </c>
      <c r="F2164" t="s">
        <v>1069</v>
      </c>
      <c r="G2164">
        <v>1</v>
      </c>
      <c r="H2164" s="6">
        <v>45000000</v>
      </c>
      <c r="I2164" s="7">
        <v>45478</v>
      </c>
      <c r="J2164" s="7">
        <v>45478</v>
      </c>
      <c r="K2164">
        <v>4</v>
      </c>
      <c r="L2164" t="s">
        <v>40</v>
      </c>
      <c r="M2164" t="s">
        <v>5</v>
      </c>
      <c r="N2164" t="s">
        <v>41</v>
      </c>
      <c r="O2164" t="s">
        <v>77</v>
      </c>
      <c r="P2164" t="s">
        <v>43</v>
      </c>
      <c r="Q2164">
        <v>4</v>
      </c>
      <c r="R2164">
        <v>0</v>
      </c>
      <c r="S2164">
        <v>0</v>
      </c>
      <c r="U2164">
        <v>1800000</v>
      </c>
      <c r="V2164">
        <v>1800000</v>
      </c>
      <c r="W2164">
        <v>0</v>
      </c>
      <c r="X2164">
        <v>0</v>
      </c>
      <c r="Y2164" t="s">
        <v>48</v>
      </c>
    </row>
    <row r="2165" spans="1:25" x14ac:dyDescent="0.25">
      <c r="A2165">
        <v>2164</v>
      </c>
      <c r="B2165">
        <v>60286</v>
      </c>
      <c r="C2165">
        <v>0</v>
      </c>
      <c r="D2165">
        <v>0</v>
      </c>
      <c r="E2165" t="s">
        <v>1763</v>
      </c>
      <c r="F2165" t="s">
        <v>1764</v>
      </c>
      <c r="G2165">
        <v>1</v>
      </c>
      <c r="H2165" s="6">
        <v>1978667</v>
      </c>
      <c r="I2165" s="7">
        <v>45478</v>
      </c>
      <c r="J2165" s="7">
        <v>45478</v>
      </c>
      <c r="K2165">
        <v>10</v>
      </c>
      <c r="L2165" t="s">
        <v>40</v>
      </c>
      <c r="M2165" t="s">
        <v>5</v>
      </c>
      <c r="N2165" t="s">
        <v>41</v>
      </c>
      <c r="O2165" t="s">
        <v>57</v>
      </c>
      <c r="P2165" t="s">
        <v>43</v>
      </c>
      <c r="Q2165">
        <v>10</v>
      </c>
      <c r="R2165">
        <v>0</v>
      </c>
      <c r="S2165">
        <v>0</v>
      </c>
      <c r="U2165">
        <v>197867</v>
      </c>
      <c r="V2165">
        <v>197867</v>
      </c>
      <c r="W2165">
        <v>0</v>
      </c>
      <c r="X2165">
        <v>0</v>
      </c>
      <c r="Y2165" t="s">
        <v>72</v>
      </c>
    </row>
    <row r="2166" spans="1:25" x14ac:dyDescent="0.25">
      <c r="A2166">
        <v>2165</v>
      </c>
      <c r="B2166">
        <v>60161</v>
      </c>
      <c r="C2166">
        <v>0</v>
      </c>
      <c r="D2166">
        <v>0</v>
      </c>
      <c r="E2166" t="s">
        <v>1870</v>
      </c>
      <c r="F2166" t="s">
        <v>1871</v>
      </c>
      <c r="G2166">
        <v>1</v>
      </c>
      <c r="H2166" s="6">
        <v>3800000</v>
      </c>
      <c r="I2166" s="7">
        <v>45478</v>
      </c>
      <c r="J2166" s="7">
        <v>45478</v>
      </c>
      <c r="K2166">
        <v>9</v>
      </c>
      <c r="L2166" t="s">
        <v>40</v>
      </c>
      <c r="M2166" t="s">
        <v>9</v>
      </c>
      <c r="N2166" t="s">
        <v>41</v>
      </c>
      <c r="O2166" t="s">
        <v>42</v>
      </c>
      <c r="P2166" t="s">
        <v>43</v>
      </c>
      <c r="Q2166">
        <v>9</v>
      </c>
      <c r="R2166">
        <v>0</v>
      </c>
      <c r="S2166">
        <v>0</v>
      </c>
      <c r="U2166">
        <v>342000</v>
      </c>
      <c r="V2166">
        <v>342000</v>
      </c>
      <c r="W2166">
        <v>0</v>
      </c>
      <c r="X2166">
        <v>0</v>
      </c>
      <c r="Y2166" t="s">
        <v>67</v>
      </c>
    </row>
    <row r="2167" spans="1:25" x14ac:dyDescent="0.25">
      <c r="A2167">
        <v>2166</v>
      </c>
      <c r="B2167">
        <v>60146</v>
      </c>
      <c r="C2167">
        <v>0</v>
      </c>
      <c r="D2167">
        <v>0</v>
      </c>
      <c r="E2167" t="s">
        <v>1343</v>
      </c>
      <c r="F2167" t="s">
        <v>1344</v>
      </c>
      <c r="G2167">
        <v>1</v>
      </c>
      <c r="H2167" s="6">
        <v>953196</v>
      </c>
      <c r="I2167" s="7">
        <v>45478</v>
      </c>
      <c r="J2167" s="7">
        <v>45478</v>
      </c>
      <c r="K2167">
        <v>8</v>
      </c>
      <c r="L2167" t="s">
        <v>40</v>
      </c>
      <c r="M2167" t="s">
        <v>9</v>
      </c>
      <c r="N2167" t="s">
        <v>41</v>
      </c>
      <c r="O2167" t="s">
        <v>42</v>
      </c>
      <c r="P2167" t="s">
        <v>43</v>
      </c>
      <c r="Q2167">
        <v>8</v>
      </c>
      <c r="R2167">
        <v>0</v>
      </c>
      <c r="S2167">
        <v>0</v>
      </c>
      <c r="U2167">
        <v>76256</v>
      </c>
      <c r="V2167">
        <v>76256</v>
      </c>
      <c r="W2167">
        <v>0</v>
      </c>
      <c r="X2167">
        <v>0</v>
      </c>
      <c r="Y2167" t="s">
        <v>109</v>
      </c>
    </row>
    <row r="2168" spans="1:25" x14ac:dyDescent="0.25">
      <c r="A2168">
        <v>2167</v>
      </c>
      <c r="B2168">
        <v>60156</v>
      </c>
      <c r="C2168">
        <v>0</v>
      </c>
      <c r="D2168">
        <v>0</v>
      </c>
      <c r="E2168" t="s">
        <v>1564</v>
      </c>
      <c r="F2168" t="s">
        <v>1565</v>
      </c>
      <c r="G2168">
        <v>1</v>
      </c>
      <c r="H2168" s="6">
        <v>10369333</v>
      </c>
      <c r="I2168" s="7">
        <v>45478</v>
      </c>
      <c r="J2168" s="7">
        <v>45478</v>
      </c>
      <c r="K2168">
        <v>10</v>
      </c>
      <c r="L2168" t="s">
        <v>40</v>
      </c>
      <c r="M2168" t="s">
        <v>8</v>
      </c>
      <c r="N2168" t="s">
        <v>41</v>
      </c>
      <c r="O2168" t="s">
        <v>347</v>
      </c>
      <c r="P2168" t="s">
        <v>43</v>
      </c>
      <c r="Q2168">
        <v>10</v>
      </c>
      <c r="R2168">
        <v>0</v>
      </c>
      <c r="S2168">
        <v>0</v>
      </c>
      <c r="U2168">
        <v>1036933</v>
      </c>
      <c r="V2168">
        <v>1036933</v>
      </c>
      <c r="W2168">
        <v>0</v>
      </c>
      <c r="X2168">
        <v>0</v>
      </c>
      <c r="Y2168" t="s">
        <v>109</v>
      </c>
    </row>
    <row r="2169" spans="1:25" x14ac:dyDescent="0.25">
      <c r="A2169">
        <v>2168</v>
      </c>
      <c r="B2169">
        <v>60175</v>
      </c>
      <c r="C2169">
        <v>0</v>
      </c>
      <c r="D2169">
        <v>0</v>
      </c>
      <c r="E2169" t="s">
        <v>1236</v>
      </c>
      <c r="F2169" t="s">
        <v>1237</v>
      </c>
      <c r="G2169">
        <v>1</v>
      </c>
      <c r="H2169" s="6">
        <v>2325353</v>
      </c>
      <c r="I2169" s="7">
        <v>45478</v>
      </c>
      <c r="J2169" s="7">
        <v>45478</v>
      </c>
      <c r="K2169">
        <v>15</v>
      </c>
      <c r="L2169" t="s">
        <v>40</v>
      </c>
      <c r="M2169" t="s">
        <v>6</v>
      </c>
      <c r="N2169" t="s">
        <v>41</v>
      </c>
      <c r="O2169" t="s">
        <v>64</v>
      </c>
      <c r="P2169" t="s">
        <v>43</v>
      </c>
      <c r="Q2169">
        <v>15</v>
      </c>
      <c r="R2169">
        <v>0</v>
      </c>
      <c r="S2169">
        <v>0</v>
      </c>
      <c r="U2169">
        <v>348803</v>
      </c>
      <c r="V2169">
        <v>348803</v>
      </c>
      <c r="W2169">
        <v>0</v>
      </c>
      <c r="X2169">
        <v>0</v>
      </c>
      <c r="Y2169" t="s">
        <v>48</v>
      </c>
    </row>
    <row r="2170" spans="1:25" x14ac:dyDescent="0.25">
      <c r="A2170">
        <v>2169</v>
      </c>
      <c r="B2170">
        <v>60176</v>
      </c>
      <c r="C2170">
        <v>0</v>
      </c>
      <c r="D2170">
        <v>0</v>
      </c>
      <c r="E2170" t="s">
        <v>1872</v>
      </c>
      <c r="F2170" t="s">
        <v>1873</v>
      </c>
      <c r="G2170">
        <v>1</v>
      </c>
      <c r="H2170" s="6">
        <v>5000000</v>
      </c>
      <c r="I2170" s="7">
        <v>45478</v>
      </c>
      <c r="J2170" s="7">
        <v>45478</v>
      </c>
      <c r="K2170">
        <v>15</v>
      </c>
      <c r="L2170" t="s">
        <v>40</v>
      </c>
      <c r="M2170" t="s">
        <v>6</v>
      </c>
      <c r="N2170" t="s">
        <v>41</v>
      </c>
      <c r="O2170" t="s">
        <v>64</v>
      </c>
      <c r="P2170" t="s">
        <v>43</v>
      </c>
      <c r="Q2170">
        <v>15</v>
      </c>
      <c r="R2170">
        <v>0</v>
      </c>
      <c r="S2170">
        <v>0</v>
      </c>
      <c r="U2170">
        <v>750000</v>
      </c>
      <c r="V2170">
        <v>750000</v>
      </c>
      <c r="W2170">
        <v>0</v>
      </c>
      <c r="X2170">
        <v>0</v>
      </c>
      <c r="Y2170" t="s">
        <v>48</v>
      </c>
    </row>
    <row r="2171" spans="1:25" x14ac:dyDescent="0.25">
      <c r="A2171">
        <v>2170</v>
      </c>
      <c r="B2171">
        <v>60177</v>
      </c>
      <c r="C2171">
        <v>0</v>
      </c>
      <c r="D2171">
        <v>0</v>
      </c>
      <c r="E2171" t="s">
        <v>1872</v>
      </c>
      <c r="F2171" t="s">
        <v>1873</v>
      </c>
      <c r="G2171">
        <v>1</v>
      </c>
      <c r="H2171" s="6">
        <v>115776</v>
      </c>
      <c r="I2171" s="7">
        <v>45478</v>
      </c>
      <c r="J2171" s="7">
        <v>45478</v>
      </c>
      <c r="K2171">
        <v>15</v>
      </c>
      <c r="L2171" t="s">
        <v>40</v>
      </c>
      <c r="M2171" t="s">
        <v>6</v>
      </c>
      <c r="N2171" t="s">
        <v>41</v>
      </c>
      <c r="O2171" t="s">
        <v>64</v>
      </c>
      <c r="P2171" t="s">
        <v>43</v>
      </c>
      <c r="Q2171">
        <v>15</v>
      </c>
      <c r="R2171">
        <v>0</v>
      </c>
      <c r="S2171">
        <v>0</v>
      </c>
      <c r="U2171">
        <v>17366</v>
      </c>
      <c r="V2171">
        <v>17366</v>
      </c>
      <c r="W2171">
        <v>0</v>
      </c>
      <c r="X2171">
        <v>0</v>
      </c>
      <c r="Y2171" t="s">
        <v>48</v>
      </c>
    </row>
    <row r="2172" spans="1:25" x14ac:dyDescent="0.25">
      <c r="A2172">
        <v>2171</v>
      </c>
      <c r="B2172">
        <v>60147</v>
      </c>
      <c r="C2172">
        <v>0</v>
      </c>
      <c r="D2172">
        <v>0</v>
      </c>
      <c r="E2172" t="s">
        <v>1341</v>
      </c>
      <c r="F2172" t="s">
        <v>1342</v>
      </c>
      <c r="G2172">
        <v>1</v>
      </c>
      <c r="I2172" s="7">
        <v>45478</v>
      </c>
      <c r="J2172" s="7">
        <v>45478</v>
      </c>
      <c r="K2172">
        <v>8</v>
      </c>
      <c r="L2172" t="s">
        <v>40</v>
      </c>
      <c r="M2172" t="s">
        <v>9</v>
      </c>
      <c r="N2172" t="s">
        <v>41</v>
      </c>
      <c r="O2172" t="s">
        <v>42</v>
      </c>
      <c r="P2172" t="s">
        <v>43</v>
      </c>
      <c r="Q2172">
        <v>8</v>
      </c>
      <c r="R2172">
        <v>0</v>
      </c>
      <c r="S2172">
        <v>0</v>
      </c>
      <c r="U2172">
        <v>0</v>
      </c>
      <c r="V2172">
        <v>0</v>
      </c>
      <c r="W2172">
        <v>0</v>
      </c>
      <c r="X2172">
        <v>0</v>
      </c>
      <c r="Y2172" t="s">
        <v>109</v>
      </c>
    </row>
    <row r="2173" spans="1:25" x14ac:dyDescent="0.25">
      <c r="A2173">
        <v>2172</v>
      </c>
      <c r="B2173">
        <v>60154</v>
      </c>
      <c r="C2173">
        <v>0</v>
      </c>
      <c r="D2173">
        <v>0</v>
      </c>
      <c r="E2173" t="s">
        <v>1103</v>
      </c>
      <c r="F2173" t="s">
        <v>1104</v>
      </c>
      <c r="G2173">
        <v>1</v>
      </c>
      <c r="H2173" s="6">
        <v>827329</v>
      </c>
      <c r="I2173" s="7">
        <v>45478</v>
      </c>
      <c r="J2173" s="7">
        <v>45478</v>
      </c>
      <c r="K2173">
        <v>10</v>
      </c>
      <c r="L2173" t="s">
        <v>40</v>
      </c>
      <c r="M2173" t="s">
        <v>4</v>
      </c>
      <c r="N2173" t="s">
        <v>41</v>
      </c>
      <c r="O2173" t="s">
        <v>51</v>
      </c>
      <c r="P2173" t="s">
        <v>43</v>
      </c>
      <c r="Q2173">
        <v>10</v>
      </c>
      <c r="R2173">
        <v>0</v>
      </c>
      <c r="S2173">
        <v>0</v>
      </c>
      <c r="U2173">
        <v>82733</v>
      </c>
      <c r="V2173">
        <v>82733</v>
      </c>
      <c r="W2173">
        <v>0</v>
      </c>
      <c r="X2173">
        <v>0</v>
      </c>
      <c r="Y2173" t="s">
        <v>109</v>
      </c>
    </row>
    <row r="2174" spans="1:25" x14ac:dyDescent="0.25">
      <c r="A2174">
        <v>2173</v>
      </c>
      <c r="B2174">
        <v>60148</v>
      </c>
      <c r="C2174">
        <v>0</v>
      </c>
      <c r="D2174">
        <v>0</v>
      </c>
      <c r="E2174" t="s">
        <v>1626</v>
      </c>
      <c r="F2174" t="s">
        <v>1627</v>
      </c>
      <c r="G2174">
        <v>1</v>
      </c>
      <c r="H2174" s="6">
        <v>4000000</v>
      </c>
      <c r="I2174" s="7">
        <v>45478</v>
      </c>
      <c r="J2174" s="7">
        <v>45478</v>
      </c>
      <c r="K2174">
        <v>8</v>
      </c>
      <c r="L2174" t="s">
        <v>40</v>
      </c>
      <c r="M2174" t="s">
        <v>5</v>
      </c>
      <c r="N2174" t="s">
        <v>41</v>
      </c>
      <c r="O2174" t="s">
        <v>54</v>
      </c>
      <c r="P2174" t="s">
        <v>43</v>
      </c>
      <c r="Q2174">
        <v>8</v>
      </c>
      <c r="R2174">
        <v>0</v>
      </c>
      <c r="S2174">
        <v>0</v>
      </c>
      <c r="U2174">
        <v>320000</v>
      </c>
      <c r="V2174">
        <v>320000</v>
      </c>
      <c r="W2174">
        <v>0</v>
      </c>
      <c r="X2174">
        <v>0</v>
      </c>
      <c r="Y2174" t="s">
        <v>444</v>
      </c>
    </row>
    <row r="2175" spans="1:25" x14ac:dyDescent="0.25">
      <c r="A2175">
        <v>2174</v>
      </c>
      <c r="B2175">
        <v>60160</v>
      </c>
      <c r="C2175">
        <v>0</v>
      </c>
      <c r="D2175">
        <v>0</v>
      </c>
      <c r="E2175" t="s">
        <v>1430</v>
      </c>
      <c r="F2175" t="s">
        <v>1431</v>
      </c>
      <c r="G2175">
        <v>1</v>
      </c>
      <c r="H2175" s="6">
        <v>4500000</v>
      </c>
      <c r="I2175" s="7">
        <v>45478</v>
      </c>
      <c r="J2175" s="7">
        <v>45478</v>
      </c>
      <c r="K2175">
        <v>9</v>
      </c>
      <c r="L2175" t="s">
        <v>40</v>
      </c>
      <c r="M2175" t="s">
        <v>9</v>
      </c>
      <c r="N2175" t="s">
        <v>41</v>
      </c>
      <c r="O2175" t="s">
        <v>42</v>
      </c>
      <c r="P2175" t="s">
        <v>43</v>
      </c>
      <c r="Q2175">
        <v>9</v>
      </c>
      <c r="R2175">
        <v>0</v>
      </c>
      <c r="S2175">
        <v>0</v>
      </c>
      <c r="U2175">
        <v>405000</v>
      </c>
      <c r="V2175">
        <v>405000</v>
      </c>
      <c r="W2175">
        <v>0</v>
      </c>
      <c r="X2175">
        <v>0</v>
      </c>
      <c r="Y2175" t="s">
        <v>67</v>
      </c>
    </row>
    <row r="2176" spans="1:25" x14ac:dyDescent="0.25">
      <c r="A2176">
        <v>2175</v>
      </c>
      <c r="B2176">
        <v>60385</v>
      </c>
      <c r="C2176">
        <v>0</v>
      </c>
      <c r="D2176">
        <v>0</v>
      </c>
      <c r="E2176" t="s">
        <v>634</v>
      </c>
      <c r="F2176" t="s">
        <v>635</v>
      </c>
      <c r="G2176">
        <v>1</v>
      </c>
      <c r="H2176" s="6">
        <v>622933</v>
      </c>
      <c r="I2176" s="7">
        <v>45478</v>
      </c>
      <c r="J2176" s="7">
        <v>45478</v>
      </c>
      <c r="K2176">
        <v>15</v>
      </c>
      <c r="L2176" t="s">
        <v>40</v>
      </c>
      <c r="M2176" t="s">
        <v>5</v>
      </c>
      <c r="N2176" t="s">
        <v>41</v>
      </c>
      <c r="O2176" t="s">
        <v>47</v>
      </c>
      <c r="P2176" t="s">
        <v>43</v>
      </c>
      <c r="Q2176">
        <v>4</v>
      </c>
      <c r="R2176">
        <v>11</v>
      </c>
      <c r="S2176">
        <v>0</v>
      </c>
      <c r="U2176">
        <v>93440</v>
      </c>
      <c r="V2176">
        <v>24917</v>
      </c>
      <c r="W2176">
        <v>68523</v>
      </c>
      <c r="X2176">
        <v>0</v>
      </c>
      <c r="Y2176" t="s">
        <v>109</v>
      </c>
    </row>
    <row r="2177" spans="1:25" x14ac:dyDescent="0.25">
      <c r="A2177">
        <v>2176</v>
      </c>
      <c r="B2177">
        <v>60149</v>
      </c>
      <c r="C2177">
        <v>0</v>
      </c>
      <c r="D2177">
        <v>0</v>
      </c>
      <c r="E2177" t="s">
        <v>1331</v>
      </c>
      <c r="F2177" t="s">
        <v>1332</v>
      </c>
      <c r="G2177">
        <v>1</v>
      </c>
      <c r="H2177" s="6">
        <v>1112778</v>
      </c>
      <c r="I2177" s="7">
        <v>45478</v>
      </c>
      <c r="J2177" s="7">
        <v>45478</v>
      </c>
      <c r="K2177">
        <v>8</v>
      </c>
      <c r="L2177" t="s">
        <v>40</v>
      </c>
      <c r="M2177" t="s">
        <v>9</v>
      </c>
      <c r="N2177" t="s">
        <v>41</v>
      </c>
      <c r="O2177" t="s">
        <v>42</v>
      </c>
      <c r="P2177" t="s">
        <v>43</v>
      </c>
      <c r="Q2177">
        <v>8</v>
      </c>
      <c r="R2177">
        <v>0</v>
      </c>
      <c r="S2177">
        <v>0</v>
      </c>
      <c r="U2177">
        <v>89022</v>
      </c>
      <c r="V2177">
        <v>89022</v>
      </c>
      <c r="W2177">
        <v>0</v>
      </c>
      <c r="X2177">
        <v>0</v>
      </c>
      <c r="Y2177" t="s">
        <v>109</v>
      </c>
    </row>
    <row r="2178" spans="1:25" x14ac:dyDescent="0.25">
      <c r="A2178">
        <v>2177</v>
      </c>
      <c r="B2178">
        <v>60139</v>
      </c>
      <c r="C2178">
        <v>0</v>
      </c>
      <c r="D2178">
        <v>0</v>
      </c>
      <c r="E2178" t="s">
        <v>1469</v>
      </c>
      <c r="F2178" t="s">
        <v>1470</v>
      </c>
      <c r="G2178">
        <v>1</v>
      </c>
      <c r="H2178" s="6">
        <v>8000000</v>
      </c>
      <c r="I2178" s="7">
        <v>45477</v>
      </c>
      <c r="J2178" s="7">
        <v>45477</v>
      </c>
      <c r="K2178">
        <v>15</v>
      </c>
      <c r="L2178" t="s">
        <v>40</v>
      </c>
      <c r="M2178" t="s">
        <v>7</v>
      </c>
      <c r="N2178" t="s">
        <v>41</v>
      </c>
      <c r="O2178" t="s">
        <v>64</v>
      </c>
      <c r="P2178" t="s">
        <v>43</v>
      </c>
      <c r="Q2178">
        <v>15</v>
      </c>
      <c r="R2178">
        <v>0</v>
      </c>
      <c r="S2178">
        <v>0</v>
      </c>
      <c r="U2178">
        <v>1200000</v>
      </c>
      <c r="V2178">
        <v>1200000</v>
      </c>
      <c r="W2178">
        <v>0</v>
      </c>
      <c r="X2178">
        <v>0</v>
      </c>
      <c r="Y2178" t="s">
        <v>48</v>
      </c>
    </row>
    <row r="2179" spans="1:25" x14ac:dyDescent="0.25">
      <c r="A2179">
        <v>2178</v>
      </c>
      <c r="B2179">
        <v>60143</v>
      </c>
      <c r="C2179">
        <v>0</v>
      </c>
      <c r="D2179">
        <v>0</v>
      </c>
      <c r="E2179" t="s">
        <v>820</v>
      </c>
      <c r="F2179" t="s">
        <v>821</v>
      </c>
      <c r="G2179">
        <v>1</v>
      </c>
      <c r="H2179" s="6">
        <v>597333</v>
      </c>
      <c r="I2179" s="7">
        <v>45476</v>
      </c>
      <c r="J2179" s="7">
        <v>45476</v>
      </c>
      <c r="K2179">
        <v>10</v>
      </c>
      <c r="L2179" t="s">
        <v>40</v>
      </c>
      <c r="M2179" t="s">
        <v>5</v>
      </c>
      <c r="N2179" t="s">
        <v>41</v>
      </c>
      <c r="O2179" t="s">
        <v>47</v>
      </c>
      <c r="P2179" t="s">
        <v>43</v>
      </c>
      <c r="Q2179">
        <v>10</v>
      </c>
      <c r="R2179">
        <v>0</v>
      </c>
      <c r="S2179">
        <v>0</v>
      </c>
      <c r="U2179">
        <v>59733</v>
      </c>
      <c r="V2179">
        <v>59733</v>
      </c>
      <c r="W2179">
        <v>0</v>
      </c>
      <c r="X2179">
        <v>0</v>
      </c>
      <c r="Y2179" t="s">
        <v>48</v>
      </c>
    </row>
    <row r="2180" spans="1:25" x14ac:dyDescent="0.25">
      <c r="A2180">
        <v>2179</v>
      </c>
      <c r="B2180">
        <v>60133</v>
      </c>
      <c r="C2180">
        <v>0</v>
      </c>
      <c r="D2180">
        <v>0</v>
      </c>
      <c r="E2180" t="s">
        <v>1216</v>
      </c>
      <c r="F2180" t="s">
        <v>1217</v>
      </c>
      <c r="G2180">
        <v>1</v>
      </c>
      <c r="H2180" s="6">
        <v>1125965</v>
      </c>
      <c r="I2180" s="7">
        <v>45476</v>
      </c>
      <c r="J2180" s="7">
        <v>45476</v>
      </c>
      <c r="K2180">
        <v>15</v>
      </c>
      <c r="L2180" t="s">
        <v>40</v>
      </c>
      <c r="M2180" t="s">
        <v>9</v>
      </c>
      <c r="N2180" t="s">
        <v>41</v>
      </c>
      <c r="O2180" t="s">
        <v>42</v>
      </c>
      <c r="P2180" t="s">
        <v>43</v>
      </c>
      <c r="Q2180">
        <v>5</v>
      </c>
      <c r="R2180">
        <v>10</v>
      </c>
      <c r="S2180">
        <v>0</v>
      </c>
      <c r="U2180">
        <v>168895</v>
      </c>
      <c r="V2180">
        <v>56298</v>
      </c>
      <c r="W2180">
        <v>112596</v>
      </c>
      <c r="X2180">
        <v>0</v>
      </c>
      <c r="Y2180" t="s">
        <v>112</v>
      </c>
    </row>
    <row r="2181" spans="1:25" x14ac:dyDescent="0.25">
      <c r="A2181">
        <v>2180</v>
      </c>
      <c r="B2181">
        <v>60132</v>
      </c>
      <c r="C2181">
        <v>0</v>
      </c>
      <c r="D2181">
        <v>0</v>
      </c>
      <c r="E2181" t="s">
        <v>624</v>
      </c>
      <c r="F2181" t="s">
        <v>625</v>
      </c>
      <c r="G2181">
        <v>1</v>
      </c>
      <c r="H2181" s="6">
        <v>8181225</v>
      </c>
      <c r="I2181" s="7">
        <v>45476</v>
      </c>
      <c r="J2181" s="7">
        <v>45476</v>
      </c>
      <c r="K2181">
        <v>15</v>
      </c>
      <c r="L2181" t="s">
        <v>40</v>
      </c>
      <c r="M2181" t="s">
        <v>5</v>
      </c>
      <c r="N2181" t="s">
        <v>41</v>
      </c>
      <c r="O2181" t="s">
        <v>57</v>
      </c>
      <c r="P2181" t="s">
        <v>43</v>
      </c>
      <c r="Q2181">
        <v>6</v>
      </c>
      <c r="R2181">
        <v>9</v>
      </c>
      <c r="S2181">
        <v>0</v>
      </c>
      <c r="U2181">
        <v>1227184</v>
      </c>
      <c r="V2181">
        <v>490874</v>
      </c>
      <c r="W2181">
        <v>736310</v>
      </c>
      <c r="X2181">
        <v>0</v>
      </c>
      <c r="Y2181" t="s">
        <v>48</v>
      </c>
    </row>
    <row r="2182" spans="1:25" x14ac:dyDescent="0.25">
      <c r="A2182">
        <v>2181</v>
      </c>
      <c r="B2182">
        <v>60136</v>
      </c>
      <c r="C2182">
        <v>0</v>
      </c>
      <c r="D2182">
        <v>0</v>
      </c>
      <c r="E2182" t="s">
        <v>995</v>
      </c>
      <c r="F2182" t="s">
        <v>996</v>
      </c>
      <c r="G2182">
        <v>1</v>
      </c>
      <c r="H2182" s="6">
        <v>2000000</v>
      </c>
      <c r="I2182" s="7">
        <v>45476</v>
      </c>
      <c r="J2182" s="7">
        <v>45476</v>
      </c>
      <c r="K2182">
        <v>6</v>
      </c>
      <c r="L2182" t="s">
        <v>40</v>
      </c>
      <c r="M2182" t="s">
        <v>5</v>
      </c>
      <c r="N2182" t="s">
        <v>41</v>
      </c>
      <c r="O2182" t="s">
        <v>47</v>
      </c>
      <c r="P2182" t="s">
        <v>43</v>
      </c>
      <c r="Q2182">
        <v>6</v>
      </c>
      <c r="R2182">
        <v>0</v>
      </c>
      <c r="S2182">
        <v>0</v>
      </c>
      <c r="U2182">
        <v>120000</v>
      </c>
      <c r="V2182">
        <v>120000</v>
      </c>
      <c r="W2182">
        <v>0</v>
      </c>
      <c r="X2182">
        <v>0</v>
      </c>
      <c r="Y2182" t="s">
        <v>109</v>
      </c>
    </row>
    <row r="2183" spans="1:25" x14ac:dyDescent="0.25">
      <c r="A2183">
        <v>2182</v>
      </c>
      <c r="B2183">
        <v>60134</v>
      </c>
      <c r="C2183">
        <v>0</v>
      </c>
      <c r="D2183">
        <v>0</v>
      </c>
      <c r="E2183" t="s">
        <v>1196</v>
      </c>
      <c r="F2183" t="s">
        <v>1197</v>
      </c>
      <c r="G2183">
        <v>1</v>
      </c>
      <c r="H2183" s="6">
        <v>5643343</v>
      </c>
      <c r="I2183" s="7">
        <v>45476</v>
      </c>
      <c r="J2183" s="7">
        <v>45476</v>
      </c>
      <c r="K2183">
        <v>15</v>
      </c>
      <c r="L2183" t="s">
        <v>40</v>
      </c>
      <c r="M2183" t="s">
        <v>9</v>
      </c>
      <c r="N2183" t="s">
        <v>41</v>
      </c>
      <c r="O2183" t="s">
        <v>42</v>
      </c>
      <c r="P2183" t="s">
        <v>43</v>
      </c>
      <c r="Q2183">
        <v>5</v>
      </c>
      <c r="R2183">
        <v>10</v>
      </c>
      <c r="S2183">
        <v>0</v>
      </c>
      <c r="U2183">
        <v>846501</v>
      </c>
      <c r="V2183">
        <v>282167</v>
      </c>
      <c r="W2183">
        <v>564334</v>
      </c>
      <c r="X2183">
        <v>0</v>
      </c>
      <c r="Y2183" t="s">
        <v>112</v>
      </c>
    </row>
    <row r="2184" spans="1:25" x14ac:dyDescent="0.25">
      <c r="A2184">
        <v>2183</v>
      </c>
      <c r="B2184">
        <v>60137</v>
      </c>
      <c r="C2184">
        <v>0</v>
      </c>
      <c r="D2184">
        <v>0</v>
      </c>
      <c r="E2184" t="s">
        <v>1612</v>
      </c>
      <c r="F2184" t="s">
        <v>1613</v>
      </c>
      <c r="G2184">
        <v>1</v>
      </c>
      <c r="H2184" s="6">
        <v>818182</v>
      </c>
      <c r="I2184" s="7">
        <v>45476</v>
      </c>
      <c r="J2184" s="7">
        <v>45476</v>
      </c>
      <c r="K2184">
        <v>12</v>
      </c>
      <c r="L2184" t="s">
        <v>40</v>
      </c>
      <c r="M2184" t="s">
        <v>5</v>
      </c>
      <c r="N2184" t="s">
        <v>41</v>
      </c>
      <c r="O2184" t="s">
        <v>54</v>
      </c>
      <c r="P2184" t="s">
        <v>43</v>
      </c>
      <c r="Q2184">
        <v>12</v>
      </c>
      <c r="R2184">
        <v>0</v>
      </c>
      <c r="S2184">
        <v>0</v>
      </c>
      <c r="U2184">
        <v>98182</v>
      </c>
      <c r="V2184">
        <v>98182</v>
      </c>
      <c r="W2184">
        <v>0</v>
      </c>
      <c r="X2184">
        <v>0</v>
      </c>
      <c r="Y2184" t="s">
        <v>44</v>
      </c>
    </row>
    <row r="2185" spans="1:25" x14ac:dyDescent="0.25">
      <c r="A2185">
        <v>2184</v>
      </c>
      <c r="B2185">
        <v>60142</v>
      </c>
      <c r="C2185">
        <v>0</v>
      </c>
      <c r="D2185">
        <v>0</v>
      </c>
      <c r="E2185" t="s">
        <v>1475</v>
      </c>
      <c r="F2185" t="s">
        <v>1476</v>
      </c>
      <c r="G2185">
        <v>1</v>
      </c>
      <c r="H2185" s="6">
        <v>133409</v>
      </c>
      <c r="I2185" s="7">
        <v>45476</v>
      </c>
      <c r="J2185" s="7">
        <v>45476</v>
      </c>
      <c r="K2185">
        <v>7</v>
      </c>
      <c r="L2185" t="s">
        <v>40</v>
      </c>
      <c r="M2185" t="s">
        <v>5</v>
      </c>
      <c r="N2185" t="s">
        <v>41</v>
      </c>
      <c r="O2185" t="s">
        <v>47</v>
      </c>
      <c r="P2185" t="s">
        <v>43</v>
      </c>
      <c r="Q2185">
        <v>7</v>
      </c>
      <c r="R2185">
        <v>0</v>
      </c>
      <c r="S2185">
        <v>0</v>
      </c>
      <c r="U2185">
        <v>9339</v>
      </c>
      <c r="V2185">
        <v>9339</v>
      </c>
      <c r="W2185">
        <v>0</v>
      </c>
      <c r="X2185">
        <v>0</v>
      </c>
      <c r="Y2185" t="s">
        <v>48</v>
      </c>
    </row>
    <row r="2186" spans="1:25" x14ac:dyDescent="0.25">
      <c r="A2186">
        <v>2185</v>
      </c>
      <c r="B2186">
        <v>60052</v>
      </c>
      <c r="C2186">
        <v>0</v>
      </c>
      <c r="D2186">
        <v>0</v>
      </c>
      <c r="E2186" t="s">
        <v>1874</v>
      </c>
      <c r="F2186" t="s">
        <v>1875</v>
      </c>
      <c r="G2186">
        <v>1</v>
      </c>
      <c r="H2186" s="6">
        <v>500000</v>
      </c>
      <c r="I2186" s="7">
        <v>45476</v>
      </c>
      <c r="J2186" s="7">
        <v>45476</v>
      </c>
      <c r="K2186">
        <v>15</v>
      </c>
      <c r="L2186" t="s">
        <v>40</v>
      </c>
      <c r="M2186" t="s">
        <v>5</v>
      </c>
      <c r="N2186" t="s">
        <v>41</v>
      </c>
      <c r="O2186" t="s">
        <v>54</v>
      </c>
      <c r="P2186" t="s">
        <v>43</v>
      </c>
      <c r="Q2186">
        <v>3.3</v>
      </c>
      <c r="R2186">
        <v>2.5</v>
      </c>
      <c r="S2186">
        <v>9.1999999999999993</v>
      </c>
      <c r="U2186">
        <v>75000</v>
      </c>
      <c r="V2186">
        <v>16500</v>
      </c>
      <c r="W2186">
        <v>12500</v>
      </c>
      <c r="X2186">
        <v>46000</v>
      </c>
      <c r="Y2186" t="s">
        <v>48</v>
      </c>
    </row>
    <row r="2187" spans="1:25" x14ac:dyDescent="0.25">
      <c r="A2187">
        <v>2186</v>
      </c>
      <c r="B2187">
        <v>60141</v>
      </c>
      <c r="C2187">
        <v>0</v>
      </c>
      <c r="D2187">
        <v>0</v>
      </c>
      <c r="E2187" t="s">
        <v>1482</v>
      </c>
      <c r="F2187" t="s">
        <v>1483</v>
      </c>
      <c r="G2187">
        <v>1</v>
      </c>
      <c r="H2187" s="6">
        <v>47660</v>
      </c>
      <c r="I2187" s="7">
        <v>45476</v>
      </c>
      <c r="J2187" s="7">
        <v>45476</v>
      </c>
      <c r="K2187">
        <v>6</v>
      </c>
      <c r="L2187" t="s">
        <v>40</v>
      </c>
      <c r="M2187" t="s">
        <v>5</v>
      </c>
      <c r="N2187" t="s">
        <v>41</v>
      </c>
      <c r="O2187" t="s">
        <v>77</v>
      </c>
      <c r="P2187" t="s">
        <v>43</v>
      </c>
      <c r="Q2187">
        <v>6</v>
      </c>
      <c r="R2187">
        <v>0</v>
      </c>
      <c r="S2187">
        <v>0</v>
      </c>
      <c r="U2187">
        <v>2860</v>
      </c>
      <c r="V2187">
        <v>2860</v>
      </c>
      <c r="W2187">
        <v>0</v>
      </c>
      <c r="X2187">
        <v>0</v>
      </c>
      <c r="Y2187" t="s">
        <v>48</v>
      </c>
    </row>
    <row r="2188" spans="1:25" x14ac:dyDescent="0.25">
      <c r="A2188">
        <v>2187</v>
      </c>
      <c r="B2188">
        <v>60135</v>
      </c>
      <c r="C2188">
        <v>0</v>
      </c>
      <c r="D2188">
        <v>0</v>
      </c>
      <c r="E2188" t="s">
        <v>1486</v>
      </c>
      <c r="F2188" t="s">
        <v>1487</v>
      </c>
      <c r="G2188">
        <v>1</v>
      </c>
      <c r="H2188" s="6">
        <v>1731583</v>
      </c>
      <c r="I2188" s="7">
        <v>45476</v>
      </c>
      <c r="J2188" s="7">
        <v>45476</v>
      </c>
      <c r="K2188">
        <v>7</v>
      </c>
      <c r="L2188" t="s">
        <v>40</v>
      </c>
      <c r="M2188" t="s">
        <v>5</v>
      </c>
      <c r="N2188" t="s">
        <v>41</v>
      </c>
      <c r="O2188" t="s">
        <v>47</v>
      </c>
      <c r="P2188" t="s">
        <v>43</v>
      </c>
      <c r="Q2188">
        <v>7</v>
      </c>
      <c r="R2188">
        <v>0</v>
      </c>
      <c r="S2188">
        <v>0</v>
      </c>
      <c r="U2188">
        <v>121211</v>
      </c>
      <c r="V2188">
        <v>121211</v>
      </c>
      <c r="W2188">
        <v>0</v>
      </c>
      <c r="X2188">
        <v>0</v>
      </c>
      <c r="Y2188" t="s">
        <v>72</v>
      </c>
    </row>
    <row r="2189" spans="1:25" x14ac:dyDescent="0.25">
      <c r="A2189">
        <v>2188</v>
      </c>
      <c r="B2189">
        <v>60131</v>
      </c>
      <c r="C2189">
        <v>0</v>
      </c>
      <c r="D2189">
        <v>0</v>
      </c>
      <c r="E2189" t="s">
        <v>500</v>
      </c>
      <c r="F2189" t="s">
        <v>501</v>
      </c>
      <c r="G2189">
        <v>1</v>
      </c>
      <c r="H2189" s="6">
        <v>434527</v>
      </c>
      <c r="I2189" s="7">
        <v>45476</v>
      </c>
      <c r="J2189" s="7">
        <v>45476</v>
      </c>
      <c r="K2189">
        <v>15</v>
      </c>
      <c r="L2189" t="s">
        <v>40</v>
      </c>
      <c r="M2189" t="s">
        <v>5</v>
      </c>
      <c r="N2189" t="s">
        <v>41</v>
      </c>
      <c r="O2189" t="s">
        <v>57</v>
      </c>
      <c r="P2189" t="s">
        <v>43</v>
      </c>
      <c r="Q2189">
        <v>6</v>
      </c>
      <c r="R2189">
        <v>9</v>
      </c>
      <c r="S2189">
        <v>0</v>
      </c>
      <c r="U2189">
        <v>65179</v>
      </c>
      <c r="V2189">
        <v>26072</v>
      </c>
      <c r="W2189">
        <v>39107</v>
      </c>
      <c r="X2189">
        <v>0</v>
      </c>
      <c r="Y2189" t="s">
        <v>48</v>
      </c>
    </row>
    <row r="2190" spans="1:25" x14ac:dyDescent="0.25">
      <c r="A2190">
        <v>2189</v>
      </c>
      <c r="B2190">
        <v>60053</v>
      </c>
      <c r="C2190">
        <v>0</v>
      </c>
      <c r="D2190">
        <v>0</v>
      </c>
      <c r="E2190" t="s">
        <v>435</v>
      </c>
      <c r="F2190" t="s">
        <v>436</v>
      </c>
      <c r="G2190">
        <v>1</v>
      </c>
      <c r="H2190" s="6">
        <v>6000000</v>
      </c>
      <c r="I2190" s="7">
        <v>45476</v>
      </c>
      <c r="J2190" s="7">
        <v>45476</v>
      </c>
      <c r="K2190">
        <v>10</v>
      </c>
      <c r="L2190" t="s">
        <v>40</v>
      </c>
      <c r="M2190" t="s">
        <v>5</v>
      </c>
      <c r="N2190" t="s">
        <v>41</v>
      </c>
      <c r="O2190" t="s">
        <v>77</v>
      </c>
      <c r="P2190" t="s">
        <v>43</v>
      </c>
      <c r="Q2190">
        <v>10</v>
      </c>
      <c r="R2190">
        <v>0</v>
      </c>
      <c r="S2190">
        <v>0</v>
      </c>
      <c r="U2190">
        <v>600000</v>
      </c>
      <c r="V2190">
        <v>600000</v>
      </c>
      <c r="W2190">
        <v>0</v>
      </c>
      <c r="X2190">
        <v>0</v>
      </c>
      <c r="Y2190" t="s">
        <v>437</v>
      </c>
    </row>
    <row r="2191" spans="1:25" x14ac:dyDescent="0.25">
      <c r="A2191">
        <v>2190</v>
      </c>
      <c r="B2191">
        <v>60130</v>
      </c>
      <c r="C2191">
        <v>0</v>
      </c>
      <c r="D2191">
        <v>0</v>
      </c>
      <c r="E2191" t="s">
        <v>520</v>
      </c>
      <c r="F2191" t="s">
        <v>521</v>
      </c>
      <c r="G2191">
        <v>1</v>
      </c>
      <c r="H2191" s="6">
        <v>10368569</v>
      </c>
      <c r="I2191" s="7">
        <v>45476</v>
      </c>
      <c r="J2191" s="7">
        <v>45476</v>
      </c>
      <c r="K2191">
        <v>15</v>
      </c>
      <c r="L2191" t="s">
        <v>40</v>
      </c>
      <c r="M2191" t="s">
        <v>5</v>
      </c>
      <c r="N2191" t="s">
        <v>41</v>
      </c>
      <c r="O2191" t="s">
        <v>57</v>
      </c>
      <c r="P2191" t="s">
        <v>43</v>
      </c>
      <c r="Q2191">
        <v>6</v>
      </c>
      <c r="R2191">
        <v>9</v>
      </c>
      <c r="S2191">
        <v>0</v>
      </c>
      <c r="U2191">
        <v>1555285</v>
      </c>
      <c r="V2191">
        <v>622114</v>
      </c>
      <c r="W2191">
        <v>933171</v>
      </c>
      <c r="X2191">
        <v>0</v>
      </c>
      <c r="Y2191" t="s">
        <v>390</v>
      </c>
    </row>
    <row r="2192" spans="1:25" x14ac:dyDescent="0.25">
      <c r="A2192">
        <v>2191</v>
      </c>
      <c r="B2192">
        <v>60138</v>
      </c>
      <c r="C2192">
        <v>0</v>
      </c>
      <c r="D2192">
        <v>0</v>
      </c>
      <c r="E2192" t="s">
        <v>948</v>
      </c>
      <c r="F2192" t="s">
        <v>949</v>
      </c>
      <c r="G2192">
        <v>1</v>
      </c>
      <c r="H2192" s="6">
        <v>71122671</v>
      </c>
      <c r="I2192" s="7">
        <v>45476</v>
      </c>
      <c r="J2192" s="7">
        <v>45476</v>
      </c>
      <c r="K2192">
        <v>15</v>
      </c>
      <c r="L2192" t="s">
        <v>40</v>
      </c>
      <c r="M2192" t="s">
        <v>5</v>
      </c>
      <c r="N2192" t="s">
        <v>41</v>
      </c>
      <c r="O2192" t="s">
        <v>77</v>
      </c>
      <c r="P2192" t="s">
        <v>43</v>
      </c>
      <c r="Q2192">
        <v>7</v>
      </c>
      <c r="R2192">
        <v>8</v>
      </c>
      <c r="S2192">
        <v>0</v>
      </c>
      <c r="U2192">
        <v>10668401</v>
      </c>
      <c r="V2192">
        <v>4978587</v>
      </c>
      <c r="W2192">
        <v>5689814</v>
      </c>
      <c r="X2192">
        <v>0</v>
      </c>
      <c r="Y2192" t="s">
        <v>112</v>
      </c>
    </row>
    <row r="2193" spans="1:25" x14ac:dyDescent="0.25">
      <c r="A2193">
        <v>2192</v>
      </c>
      <c r="B2193">
        <v>60140</v>
      </c>
      <c r="C2193">
        <v>0</v>
      </c>
      <c r="D2193">
        <v>0</v>
      </c>
      <c r="E2193" t="s">
        <v>1536</v>
      </c>
      <c r="F2193" t="s">
        <v>1537</v>
      </c>
      <c r="G2193">
        <v>1</v>
      </c>
      <c r="H2193" s="6">
        <v>5000000</v>
      </c>
      <c r="I2193" s="7">
        <v>45476</v>
      </c>
      <c r="J2193" s="7">
        <v>45476</v>
      </c>
      <c r="K2193">
        <v>8</v>
      </c>
      <c r="L2193" t="s">
        <v>40</v>
      </c>
      <c r="M2193" t="s">
        <v>5</v>
      </c>
      <c r="N2193" t="s">
        <v>41</v>
      </c>
      <c r="O2193" t="s">
        <v>57</v>
      </c>
      <c r="P2193" t="s">
        <v>43</v>
      </c>
      <c r="Q2193">
        <v>3</v>
      </c>
      <c r="R2193">
        <v>5</v>
      </c>
      <c r="S2193">
        <v>0</v>
      </c>
      <c r="U2193">
        <v>400000</v>
      </c>
      <c r="V2193">
        <v>150000</v>
      </c>
      <c r="W2193">
        <v>250000</v>
      </c>
      <c r="X2193">
        <v>0</v>
      </c>
      <c r="Y2193" t="s">
        <v>72</v>
      </c>
    </row>
    <row r="2194" spans="1:25" x14ac:dyDescent="0.25">
      <c r="A2194">
        <v>2193</v>
      </c>
      <c r="B2194">
        <v>60051</v>
      </c>
      <c r="C2194">
        <v>0</v>
      </c>
      <c r="D2194">
        <v>0</v>
      </c>
      <c r="E2194" t="s">
        <v>1441</v>
      </c>
      <c r="F2194" t="s">
        <v>1442</v>
      </c>
      <c r="G2194">
        <v>1</v>
      </c>
      <c r="H2194" s="6">
        <v>750000</v>
      </c>
      <c r="I2194" s="7">
        <v>45476</v>
      </c>
      <c r="J2194" s="7">
        <v>45476</v>
      </c>
      <c r="K2194">
        <v>15</v>
      </c>
      <c r="L2194" t="s">
        <v>40</v>
      </c>
      <c r="M2194" t="s">
        <v>5</v>
      </c>
      <c r="N2194" t="s">
        <v>41</v>
      </c>
      <c r="O2194" t="s">
        <v>54</v>
      </c>
      <c r="P2194" t="s">
        <v>43</v>
      </c>
      <c r="Q2194">
        <v>3.3</v>
      </c>
      <c r="R2194">
        <v>2.5</v>
      </c>
      <c r="S2194">
        <v>9.1999999999999993</v>
      </c>
      <c r="U2194">
        <v>112500</v>
      </c>
      <c r="V2194">
        <v>24750</v>
      </c>
      <c r="W2194">
        <v>18750</v>
      </c>
      <c r="X2194">
        <v>69000</v>
      </c>
      <c r="Y2194" t="s">
        <v>48</v>
      </c>
    </row>
    <row r="2195" spans="1:25" x14ac:dyDescent="0.25">
      <c r="A2195">
        <v>2194</v>
      </c>
      <c r="B2195">
        <v>60118</v>
      </c>
      <c r="C2195">
        <v>0</v>
      </c>
      <c r="D2195">
        <v>0</v>
      </c>
      <c r="E2195" t="s">
        <v>1357</v>
      </c>
      <c r="F2195" t="s">
        <v>1358</v>
      </c>
      <c r="G2195">
        <v>1</v>
      </c>
      <c r="H2195" s="6">
        <v>21233648</v>
      </c>
      <c r="I2195" s="7">
        <v>45475</v>
      </c>
      <c r="J2195" s="7">
        <v>45475</v>
      </c>
      <c r="K2195">
        <v>15</v>
      </c>
      <c r="L2195" t="s">
        <v>40</v>
      </c>
      <c r="M2195" t="s">
        <v>5</v>
      </c>
      <c r="N2195" t="s">
        <v>41</v>
      </c>
      <c r="O2195" t="s">
        <v>47</v>
      </c>
      <c r="P2195" t="s">
        <v>43</v>
      </c>
      <c r="Q2195">
        <v>2</v>
      </c>
      <c r="R2195">
        <v>13</v>
      </c>
      <c r="S2195">
        <v>0</v>
      </c>
      <c r="U2195">
        <v>3185047</v>
      </c>
      <c r="V2195">
        <v>424673</v>
      </c>
      <c r="W2195">
        <v>2760374</v>
      </c>
      <c r="X2195">
        <v>0</v>
      </c>
      <c r="Y2195" t="s">
        <v>250</v>
      </c>
    </row>
    <row r="2196" spans="1:25" x14ac:dyDescent="0.25">
      <c r="A2196">
        <v>2195</v>
      </c>
      <c r="B2196">
        <v>60121</v>
      </c>
      <c r="C2196">
        <v>0</v>
      </c>
      <c r="D2196">
        <v>0</v>
      </c>
      <c r="E2196" t="s">
        <v>1773</v>
      </c>
      <c r="F2196" t="s">
        <v>1774</v>
      </c>
      <c r="G2196">
        <v>1</v>
      </c>
      <c r="H2196" s="6">
        <v>834043</v>
      </c>
      <c r="I2196" s="7">
        <v>45475</v>
      </c>
      <c r="J2196" s="7">
        <v>45475</v>
      </c>
      <c r="K2196" t="s">
        <v>1775</v>
      </c>
      <c r="L2196" t="s">
        <v>40</v>
      </c>
      <c r="M2196" t="s">
        <v>5</v>
      </c>
      <c r="N2196" t="s">
        <v>41</v>
      </c>
      <c r="O2196" t="s">
        <v>57</v>
      </c>
      <c r="P2196" t="s">
        <v>43</v>
      </c>
      <c r="Q2196">
        <v>0.73</v>
      </c>
      <c r="R2196">
        <v>0</v>
      </c>
      <c r="S2196">
        <v>0</v>
      </c>
      <c r="U2196">
        <v>6089</v>
      </c>
      <c r="V2196">
        <v>6089</v>
      </c>
      <c r="W2196">
        <v>0</v>
      </c>
      <c r="X2196">
        <v>0</v>
      </c>
      <c r="Y2196" t="s">
        <v>67</v>
      </c>
    </row>
    <row r="2197" spans="1:25" x14ac:dyDescent="0.25">
      <c r="A2197">
        <v>2196</v>
      </c>
      <c r="B2197">
        <v>60122</v>
      </c>
      <c r="C2197">
        <v>0</v>
      </c>
      <c r="D2197">
        <v>0</v>
      </c>
      <c r="E2197" t="s">
        <v>1317</v>
      </c>
      <c r="F2197" t="s">
        <v>1318</v>
      </c>
      <c r="G2197">
        <v>1</v>
      </c>
      <c r="H2197" s="6">
        <v>4500000</v>
      </c>
      <c r="I2197" s="7">
        <v>45475</v>
      </c>
      <c r="J2197" s="7">
        <v>45475</v>
      </c>
      <c r="K2197">
        <v>10</v>
      </c>
      <c r="L2197" t="s">
        <v>40</v>
      </c>
      <c r="M2197" t="s">
        <v>5</v>
      </c>
      <c r="N2197" t="s">
        <v>41</v>
      </c>
      <c r="O2197" t="s">
        <v>54</v>
      </c>
      <c r="P2197" t="s">
        <v>43</v>
      </c>
      <c r="Q2197">
        <v>10</v>
      </c>
      <c r="R2197">
        <v>0</v>
      </c>
      <c r="S2197">
        <v>0</v>
      </c>
      <c r="U2197">
        <v>450000</v>
      </c>
      <c r="V2197">
        <v>450000</v>
      </c>
      <c r="W2197">
        <v>0</v>
      </c>
      <c r="X2197">
        <v>0</v>
      </c>
      <c r="Y2197" t="s">
        <v>44</v>
      </c>
    </row>
    <row r="2198" spans="1:25" x14ac:dyDescent="0.25">
      <c r="A2198">
        <v>2197</v>
      </c>
      <c r="B2198">
        <v>60129</v>
      </c>
      <c r="C2198">
        <v>0</v>
      </c>
      <c r="D2198">
        <v>0</v>
      </c>
      <c r="E2198" t="s">
        <v>1095</v>
      </c>
      <c r="F2198" t="s">
        <v>1096</v>
      </c>
      <c r="G2198">
        <v>1</v>
      </c>
      <c r="H2198" s="6">
        <v>2416705</v>
      </c>
      <c r="I2198" s="7">
        <v>45475</v>
      </c>
      <c r="J2198" s="7">
        <v>45475</v>
      </c>
      <c r="K2198">
        <v>6</v>
      </c>
      <c r="L2198" t="s">
        <v>40</v>
      </c>
      <c r="M2198" t="s">
        <v>5</v>
      </c>
      <c r="N2198" t="s">
        <v>41</v>
      </c>
      <c r="O2198" t="s">
        <v>77</v>
      </c>
      <c r="P2198" t="s">
        <v>43</v>
      </c>
      <c r="Q2198">
        <v>6</v>
      </c>
      <c r="R2198">
        <v>0</v>
      </c>
      <c r="S2198">
        <v>0</v>
      </c>
      <c r="U2198">
        <v>145002</v>
      </c>
      <c r="V2198">
        <v>145002</v>
      </c>
      <c r="W2198">
        <v>0</v>
      </c>
      <c r="X2198">
        <v>0</v>
      </c>
      <c r="Y2198" t="s">
        <v>109</v>
      </c>
    </row>
    <row r="2199" spans="1:25" x14ac:dyDescent="0.25">
      <c r="A2199">
        <v>2198</v>
      </c>
      <c r="B2199">
        <v>60119</v>
      </c>
      <c r="C2199">
        <v>0</v>
      </c>
      <c r="D2199">
        <v>0</v>
      </c>
      <c r="E2199" t="s">
        <v>1848</v>
      </c>
      <c r="F2199" t="s">
        <v>1849</v>
      </c>
      <c r="G2199">
        <v>1</v>
      </c>
      <c r="H2199" s="6">
        <v>15786978</v>
      </c>
      <c r="I2199" s="7">
        <v>45475</v>
      </c>
      <c r="J2199" s="7">
        <v>45475</v>
      </c>
      <c r="K2199">
        <v>15</v>
      </c>
      <c r="L2199" t="s">
        <v>40</v>
      </c>
      <c r="M2199" t="s">
        <v>5</v>
      </c>
      <c r="N2199" t="s">
        <v>41</v>
      </c>
      <c r="O2199" t="s">
        <v>47</v>
      </c>
      <c r="P2199" t="s">
        <v>43</v>
      </c>
      <c r="Q2199">
        <v>2</v>
      </c>
      <c r="R2199">
        <v>13</v>
      </c>
      <c r="S2199">
        <v>0</v>
      </c>
      <c r="U2199">
        <v>2368047</v>
      </c>
      <c r="V2199">
        <v>315740</v>
      </c>
      <c r="W2199">
        <v>2052307</v>
      </c>
      <c r="X2199">
        <v>0</v>
      </c>
      <c r="Y2199" t="s">
        <v>250</v>
      </c>
    </row>
    <row r="2200" spans="1:25" x14ac:dyDescent="0.25">
      <c r="A2200">
        <v>2199</v>
      </c>
      <c r="B2200">
        <v>60120</v>
      </c>
      <c r="C2200">
        <v>0</v>
      </c>
      <c r="D2200">
        <v>0</v>
      </c>
      <c r="E2200" t="s">
        <v>1361</v>
      </c>
      <c r="F2200" t="s">
        <v>1362</v>
      </c>
      <c r="G2200">
        <v>1</v>
      </c>
      <c r="H2200" s="6">
        <v>6959118</v>
      </c>
      <c r="I2200" s="7">
        <v>45475</v>
      </c>
      <c r="J2200" s="7">
        <v>45475</v>
      </c>
      <c r="K2200">
        <v>15</v>
      </c>
      <c r="L2200" t="s">
        <v>40</v>
      </c>
      <c r="M2200" t="s">
        <v>5</v>
      </c>
      <c r="N2200" t="s">
        <v>41</v>
      </c>
      <c r="O2200" t="s">
        <v>47</v>
      </c>
      <c r="P2200" t="s">
        <v>43</v>
      </c>
      <c r="Q2200">
        <v>2</v>
      </c>
      <c r="R2200">
        <v>13</v>
      </c>
      <c r="S2200">
        <v>0</v>
      </c>
      <c r="U2200">
        <v>1043868</v>
      </c>
      <c r="V2200">
        <v>139182</v>
      </c>
      <c r="W2200">
        <v>904685</v>
      </c>
      <c r="X2200">
        <v>0</v>
      </c>
      <c r="Y2200" t="s">
        <v>250</v>
      </c>
    </row>
    <row r="2201" spans="1:25" x14ac:dyDescent="0.25">
      <c r="A2201">
        <v>2200</v>
      </c>
      <c r="B2201">
        <v>60123</v>
      </c>
      <c r="C2201">
        <v>0</v>
      </c>
      <c r="D2201">
        <v>0</v>
      </c>
      <c r="E2201" t="s">
        <v>1117</v>
      </c>
      <c r="F2201" t="s">
        <v>1118</v>
      </c>
      <c r="G2201">
        <v>1</v>
      </c>
      <c r="H2201" s="6">
        <v>712132</v>
      </c>
      <c r="I2201" s="7">
        <v>45474</v>
      </c>
      <c r="J2201" s="7">
        <v>45474</v>
      </c>
      <c r="K2201">
        <v>6</v>
      </c>
      <c r="L2201" t="s">
        <v>40</v>
      </c>
      <c r="M2201" t="s">
        <v>5</v>
      </c>
      <c r="N2201" t="s">
        <v>41</v>
      </c>
      <c r="O2201" t="s">
        <v>77</v>
      </c>
      <c r="P2201" t="s">
        <v>43</v>
      </c>
      <c r="Q2201">
        <v>6</v>
      </c>
      <c r="R2201">
        <v>0</v>
      </c>
      <c r="S2201">
        <v>0</v>
      </c>
      <c r="U2201">
        <v>42728</v>
      </c>
      <c r="V2201">
        <v>42728</v>
      </c>
      <c r="W2201">
        <v>0</v>
      </c>
      <c r="X2201">
        <v>0</v>
      </c>
      <c r="Y2201" t="s">
        <v>109</v>
      </c>
    </row>
    <row r="2202" spans="1:25" x14ac:dyDescent="0.25">
      <c r="A2202">
        <v>2201</v>
      </c>
      <c r="B2202">
        <v>60127</v>
      </c>
      <c r="C2202">
        <v>0</v>
      </c>
      <c r="D2202">
        <v>0</v>
      </c>
      <c r="E2202" t="s">
        <v>1153</v>
      </c>
      <c r="F2202" t="s">
        <v>1154</v>
      </c>
      <c r="G2202">
        <v>1</v>
      </c>
      <c r="H2202" s="6">
        <v>12263980</v>
      </c>
      <c r="I2202" s="7">
        <v>45474</v>
      </c>
      <c r="J2202" s="7">
        <v>45474</v>
      </c>
      <c r="K2202">
        <v>15</v>
      </c>
      <c r="L2202" t="s">
        <v>40</v>
      </c>
      <c r="M2202" t="s">
        <v>5</v>
      </c>
      <c r="N2202" t="s">
        <v>41</v>
      </c>
      <c r="O2202" t="s">
        <v>54</v>
      </c>
      <c r="P2202" t="s">
        <v>43</v>
      </c>
      <c r="Q2202">
        <v>5</v>
      </c>
      <c r="R2202">
        <v>10</v>
      </c>
      <c r="S2202">
        <v>0</v>
      </c>
      <c r="U2202">
        <v>1839597</v>
      </c>
      <c r="V2202">
        <v>613199</v>
      </c>
      <c r="W2202">
        <v>1226398</v>
      </c>
      <c r="X2202">
        <v>0</v>
      </c>
      <c r="Y2202" t="s">
        <v>48</v>
      </c>
    </row>
    <row r="2203" spans="1:25" x14ac:dyDescent="0.25">
      <c r="A2203">
        <v>2202</v>
      </c>
      <c r="B2203">
        <v>60124</v>
      </c>
      <c r="C2203">
        <v>0</v>
      </c>
      <c r="D2203">
        <v>0</v>
      </c>
      <c r="E2203" t="s">
        <v>1111</v>
      </c>
      <c r="F2203" t="s">
        <v>1112</v>
      </c>
      <c r="G2203">
        <v>1</v>
      </c>
      <c r="H2203" s="6">
        <v>3405373</v>
      </c>
      <c r="I2203" s="7">
        <v>45474</v>
      </c>
      <c r="J2203" s="7">
        <v>45474</v>
      </c>
      <c r="K2203">
        <v>6</v>
      </c>
      <c r="L2203" t="s">
        <v>40</v>
      </c>
      <c r="M2203" t="s">
        <v>5</v>
      </c>
      <c r="N2203" t="s">
        <v>41</v>
      </c>
      <c r="O2203" t="s">
        <v>77</v>
      </c>
      <c r="P2203" t="s">
        <v>43</v>
      </c>
      <c r="Q2203">
        <v>6</v>
      </c>
      <c r="R2203">
        <v>0</v>
      </c>
      <c r="S2203">
        <v>0</v>
      </c>
      <c r="U2203">
        <v>204322</v>
      </c>
      <c r="V2203">
        <v>204322</v>
      </c>
      <c r="W2203">
        <v>0</v>
      </c>
      <c r="X2203">
        <v>0</v>
      </c>
      <c r="Y2203" t="s">
        <v>109</v>
      </c>
    </row>
    <row r="2204" spans="1:25" x14ac:dyDescent="0.25">
      <c r="A2204">
        <v>2203</v>
      </c>
      <c r="B2204">
        <v>60115</v>
      </c>
      <c r="C2204">
        <v>0</v>
      </c>
      <c r="D2204">
        <v>0</v>
      </c>
      <c r="E2204" t="s">
        <v>848</v>
      </c>
      <c r="F2204" t="s">
        <v>849</v>
      </c>
      <c r="G2204">
        <v>1</v>
      </c>
      <c r="H2204" s="6">
        <v>840490</v>
      </c>
      <c r="I2204" s="7">
        <v>45474</v>
      </c>
      <c r="J2204" s="7">
        <v>45474</v>
      </c>
      <c r="K2204">
        <v>15</v>
      </c>
      <c r="L2204" t="s">
        <v>40</v>
      </c>
      <c r="M2204" t="s">
        <v>5</v>
      </c>
      <c r="N2204" t="s">
        <v>41</v>
      </c>
      <c r="O2204" t="s">
        <v>47</v>
      </c>
      <c r="P2204" t="s">
        <v>43</v>
      </c>
      <c r="Q2204">
        <v>4</v>
      </c>
      <c r="R2204">
        <v>11</v>
      </c>
      <c r="S2204">
        <v>0</v>
      </c>
      <c r="U2204">
        <v>126074</v>
      </c>
      <c r="V2204">
        <v>33620</v>
      </c>
      <c r="W2204">
        <v>92454</v>
      </c>
      <c r="X2204">
        <v>0</v>
      </c>
      <c r="Y2204" t="s">
        <v>109</v>
      </c>
    </row>
    <row r="2205" spans="1:25" x14ac:dyDescent="0.25">
      <c r="A2205">
        <v>2204</v>
      </c>
      <c r="B2205">
        <v>60114</v>
      </c>
      <c r="C2205">
        <v>0</v>
      </c>
      <c r="D2205">
        <v>0</v>
      </c>
      <c r="E2205" t="s">
        <v>1876</v>
      </c>
      <c r="F2205" t="s">
        <v>1877</v>
      </c>
      <c r="G2205">
        <v>1</v>
      </c>
      <c r="H2205" s="6">
        <v>7918217</v>
      </c>
      <c r="I2205" s="7">
        <v>45474</v>
      </c>
      <c r="J2205" s="7">
        <v>45474</v>
      </c>
      <c r="K2205">
        <v>7</v>
      </c>
      <c r="L2205" t="s">
        <v>40</v>
      </c>
      <c r="M2205" t="s">
        <v>5</v>
      </c>
      <c r="N2205" t="s">
        <v>41</v>
      </c>
      <c r="O2205" t="s">
        <v>47</v>
      </c>
      <c r="P2205" t="s">
        <v>43</v>
      </c>
      <c r="Q2205">
        <v>7</v>
      </c>
      <c r="R2205">
        <v>0</v>
      </c>
      <c r="S2205">
        <v>0</v>
      </c>
      <c r="U2205">
        <v>554275</v>
      </c>
      <c r="V2205">
        <v>554275</v>
      </c>
      <c r="W2205">
        <v>0</v>
      </c>
      <c r="X2205">
        <v>0</v>
      </c>
      <c r="Y2205" t="s">
        <v>48</v>
      </c>
    </row>
    <row r="2206" spans="1:25" x14ac:dyDescent="0.25">
      <c r="A2206">
        <v>2205</v>
      </c>
      <c r="B2206">
        <v>60113</v>
      </c>
      <c r="C2206">
        <v>0</v>
      </c>
      <c r="D2206">
        <v>0</v>
      </c>
      <c r="E2206" t="s">
        <v>1878</v>
      </c>
      <c r="F2206" t="s">
        <v>1879</v>
      </c>
      <c r="G2206">
        <v>1</v>
      </c>
      <c r="H2206" s="6">
        <v>5896552</v>
      </c>
      <c r="I2206" s="7">
        <v>45474</v>
      </c>
      <c r="J2206" s="7">
        <v>45474</v>
      </c>
      <c r="K2206">
        <v>7</v>
      </c>
      <c r="L2206" t="s">
        <v>40</v>
      </c>
      <c r="M2206" t="s">
        <v>5</v>
      </c>
      <c r="N2206" t="s">
        <v>41</v>
      </c>
      <c r="O2206" t="s">
        <v>47</v>
      </c>
      <c r="P2206" t="s">
        <v>43</v>
      </c>
      <c r="Q2206">
        <v>7</v>
      </c>
      <c r="R2206">
        <v>0</v>
      </c>
      <c r="S2206">
        <v>0</v>
      </c>
      <c r="U2206">
        <v>412759</v>
      </c>
      <c r="V2206">
        <v>412759</v>
      </c>
      <c r="W2206">
        <v>0</v>
      </c>
      <c r="X2206">
        <v>0</v>
      </c>
      <c r="Y2206" t="s">
        <v>48</v>
      </c>
    </row>
    <row r="2207" spans="1:25" x14ac:dyDescent="0.25">
      <c r="A2207">
        <v>2206</v>
      </c>
      <c r="B2207">
        <v>60125</v>
      </c>
      <c r="C2207">
        <v>0</v>
      </c>
      <c r="D2207">
        <v>0</v>
      </c>
      <c r="E2207" t="s">
        <v>1135</v>
      </c>
      <c r="F2207" t="s">
        <v>1136</v>
      </c>
      <c r="G2207">
        <v>1</v>
      </c>
      <c r="H2207" s="6">
        <v>7274011</v>
      </c>
      <c r="I2207" s="7">
        <v>45474</v>
      </c>
      <c r="J2207" s="7">
        <v>45474</v>
      </c>
      <c r="K2207">
        <v>15</v>
      </c>
      <c r="L2207" t="s">
        <v>40</v>
      </c>
      <c r="M2207" t="s">
        <v>5</v>
      </c>
      <c r="N2207" t="s">
        <v>41</v>
      </c>
      <c r="O2207" t="s">
        <v>54</v>
      </c>
      <c r="P2207" t="s">
        <v>43</v>
      </c>
      <c r="Q2207">
        <v>5</v>
      </c>
      <c r="R2207">
        <v>6</v>
      </c>
      <c r="S2207">
        <v>4</v>
      </c>
      <c r="U2207">
        <v>1091102</v>
      </c>
      <c r="V2207">
        <v>363701</v>
      </c>
      <c r="W2207">
        <v>436441</v>
      </c>
      <c r="X2207">
        <v>290960</v>
      </c>
      <c r="Y2207" t="s">
        <v>48</v>
      </c>
    </row>
    <row r="2208" spans="1:25" x14ac:dyDescent="0.25">
      <c r="A2208">
        <v>2207</v>
      </c>
      <c r="B2208">
        <v>60126</v>
      </c>
      <c r="C2208">
        <v>0</v>
      </c>
      <c r="D2208">
        <v>0</v>
      </c>
      <c r="E2208" t="s">
        <v>1141</v>
      </c>
      <c r="F2208" t="s">
        <v>1142</v>
      </c>
      <c r="G2208">
        <v>1</v>
      </c>
      <c r="H2208" s="6">
        <v>6331022</v>
      </c>
      <c r="I2208" s="7">
        <v>45474</v>
      </c>
      <c r="J2208" s="7">
        <v>45474</v>
      </c>
      <c r="K2208">
        <v>15</v>
      </c>
      <c r="L2208" t="s">
        <v>40</v>
      </c>
      <c r="M2208" t="s">
        <v>5</v>
      </c>
      <c r="N2208" t="s">
        <v>41</v>
      </c>
      <c r="O2208" t="s">
        <v>54</v>
      </c>
      <c r="P2208" t="s">
        <v>43</v>
      </c>
      <c r="Q2208">
        <v>5</v>
      </c>
      <c r="R2208">
        <v>6</v>
      </c>
      <c r="S2208">
        <v>4</v>
      </c>
      <c r="U2208">
        <v>949653</v>
      </c>
      <c r="V2208">
        <v>316551</v>
      </c>
      <c r="W2208">
        <v>379861</v>
      </c>
      <c r="X2208">
        <v>253241</v>
      </c>
      <c r="Y2208" t="s">
        <v>48</v>
      </c>
    </row>
    <row r="2209" spans="1:25" x14ac:dyDescent="0.25">
      <c r="A2209">
        <v>2208</v>
      </c>
      <c r="B2209">
        <v>60084</v>
      </c>
      <c r="C2209">
        <v>0</v>
      </c>
      <c r="D2209">
        <v>0</v>
      </c>
      <c r="E2209" t="s">
        <v>514</v>
      </c>
      <c r="F2209" t="s">
        <v>515</v>
      </c>
      <c r="G2209">
        <v>1</v>
      </c>
      <c r="H2209" s="6">
        <v>30000000</v>
      </c>
      <c r="I2209" s="7">
        <v>45471</v>
      </c>
      <c r="J2209" s="7">
        <v>45471</v>
      </c>
      <c r="K2209">
        <v>6</v>
      </c>
      <c r="L2209" t="s">
        <v>40</v>
      </c>
      <c r="M2209" t="s">
        <v>5</v>
      </c>
      <c r="N2209" t="s">
        <v>41</v>
      </c>
      <c r="O2209" t="s">
        <v>77</v>
      </c>
      <c r="P2209" t="s">
        <v>43</v>
      </c>
      <c r="Q2209">
        <v>6</v>
      </c>
      <c r="R2209">
        <v>0</v>
      </c>
      <c r="S2209">
        <v>0</v>
      </c>
      <c r="U2209">
        <v>1800000</v>
      </c>
      <c r="V2209">
        <v>1800000</v>
      </c>
      <c r="W2209">
        <v>0</v>
      </c>
      <c r="X2209">
        <v>0</v>
      </c>
      <c r="Y2209" t="s">
        <v>48</v>
      </c>
    </row>
    <row r="2210" spans="1:25" x14ac:dyDescent="0.25">
      <c r="A2210">
        <v>2209</v>
      </c>
      <c r="B2210">
        <v>60100</v>
      </c>
      <c r="C2210">
        <v>0</v>
      </c>
      <c r="D2210">
        <v>0</v>
      </c>
      <c r="E2210" t="s">
        <v>1745</v>
      </c>
      <c r="F2210" t="s">
        <v>1746</v>
      </c>
      <c r="G2210">
        <v>1</v>
      </c>
      <c r="H2210" s="6">
        <v>12500000</v>
      </c>
      <c r="I2210" s="7">
        <v>45471</v>
      </c>
      <c r="J2210" s="7">
        <v>45471</v>
      </c>
      <c r="K2210">
        <v>15</v>
      </c>
      <c r="L2210" t="s">
        <v>40</v>
      </c>
      <c r="M2210" t="s">
        <v>5</v>
      </c>
      <c r="N2210" t="s">
        <v>41</v>
      </c>
      <c r="O2210" t="s">
        <v>77</v>
      </c>
      <c r="P2210" t="s">
        <v>43</v>
      </c>
      <c r="Q2210">
        <v>4.9000000000000004</v>
      </c>
      <c r="R2210">
        <v>5.4</v>
      </c>
      <c r="S2210">
        <v>4.7</v>
      </c>
      <c r="U2210">
        <v>1875000</v>
      </c>
      <c r="V2210">
        <v>612500</v>
      </c>
      <c r="W2210">
        <v>675000</v>
      </c>
      <c r="X2210">
        <v>587500</v>
      </c>
      <c r="Y2210" t="s">
        <v>48</v>
      </c>
    </row>
    <row r="2211" spans="1:25" x14ac:dyDescent="0.25">
      <c r="A2211">
        <v>2210</v>
      </c>
      <c r="B2211">
        <v>60086</v>
      </c>
      <c r="C2211">
        <v>0</v>
      </c>
      <c r="D2211">
        <v>0</v>
      </c>
      <c r="E2211" t="s">
        <v>1278</v>
      </c>
      <c r="F2211" t="s">
        <v>1279</v>
      </c>
      <c r="G2211">
        <v>1</v>
      </c>
      <c r="H2211" s="6">
        <v>329127</v>
      </c>
      <c r="I2211" s="7">
        <v>45471</v>
      </c>
      <c r="J2211" s="7">
        <v>45471</v>
      </c>
      <c r="K2211">
        <v>15</v>
      </c>
      <c r="L2211" t="s">
        <v>40</v>
      </c>
      <c r="M2211" t="s">
        <v>9</v>
      </c>
      <c r="N2211" t="s">
        <v>41</v>
      </c>
      <c r="O2211" t="s">
        <v>42</v>
      </c>
      <c r="P2211" t="s">
        <v>43</v>
      </c>
      <c r="Q2211">
        <v>5</v>
      </c>
      <c r="R2211">
        <v>10</v>
      </c>
      <c r="S2211">
        <v>0</v>
      </c>
      <c r="U2211">
        <v>49369</v>
      </c>
      <c r="V2211">
        <v>16456</v>
      </c>
      <c r="W2211">
        <v>32913</v>
      </c>
      <c r="X2211">
        <v>0</v>
      </c>
      <c r="Y2211" t="s">
        <v>44</v>
      </c>
    </row>
    <row r="2212" spans="1:25" x14ac:dyDescent="0.25">
      <c r="A2212">
        <v>2211</v>
      </c>
      <c r="B2212">
        <v>60087</v>
      </c>
      <c r="C2212">
        <v>0</v>
      </c>
      <c r="D2212">
        <v>0</v>
      </c>
      <c r="E2212" t="s">
        <v>539</v>
      </c>
      <c r="F2212" t="s">
        <v>540</v>
      </c>
      <c r="G2212">
        <v>1</v>
      </c>
      <c r="H2212" s="6">
        <v>19788129</v>
      </c>
      <c r="I2212" s="7">
        <v>45471</v>
      </c>
      <c r="J2212" s="7">
        <v>45471</v>
      </c>
      <c r="K2212">
        <v>15</v>
      </c>
      <c r="L2212" t="s">
        <v>40</v>
      </c>
      <c r="M2212" t="s">
        <v>5</v>
      </c>
      <c r="N2212" t="s">
        <v>41</v>
      </c>
      <c r="O2212" t="s">
        <v>47</v>
      </c>
      <c r="P2212" t="s">
        <v>43</v>
      </c>
      <c r="Q2212">
        <v>4</v>
      </c>
      <c r="R2212">
        <v>11</v>
      </c>
      <c r="S2212">
        <v>0</v>
      </c>
      <c r="U2212">
        <v>2968219</v>
      </c>
      <c r="V2212">
        <v>791525</v>
      </c>
      <c r="W2212">
        <v>2176694</v>
      </c>
      <c r="X2212">
        <v>0</v>
      </c>
      <c r="Y2212" t="s">
        <v>109</v>
      </c>
    </row>
    <row r="2213" spans="1:25" x14ac:dyDescent="0.25">
      <c r="A2213">
        <v>2212</v>
      </c>
      <c r="B2213">
        <v>60098</v>
      </c>
      <c r="C2213">
        <v>0</v>
      </c>
      <c r="D2213">
        <v>0</v>
      </c>
      <c r="E2213" t="s">
        <v>423</v>
      </c>
      <c r="F2213" t="s">
        <v>424</v>
      </c>
      <c r="G2213">
        <v>1</v>
      </c>
      <c r="H2213" s="6">
        <v>10000000</v>
      </c>
      <c r="I2213" s="7">
        <v>45471</v>
      </c>
      <c r="J2213" s="7">
        <v>45471</v>
      </c>
      <c r="K2213">
        <v>15</v>
      </c>
      <c r="L2213" t="s">
        <v>40</v>
      </c>
      <c r="M2213" t="s">
        <v>5</v>
      </c>
      <c r="N2213" t="s">
        <v>41</v>
      </c>
      <c r="O2213" t="s">
        <v>77</v>
      </c>
      <c r="P2213" t="s">
        <v>43</v>
      </c>
      <c r="Q2213">
        <v>4.9000000000000004</v>
      </c>
      <c r="R2213">
        <v>5.4</v>
      </c>
      <c r="S2213">
        <v>4.7</v>
      </c>
      <c r="U2213">
        <v>1500000</v>
      </c>
      <c r="V2213">
        <v>490000</v>
      </c>
      <c r="W2213">
        <v>540000</v>
      </c>
      <c r="X2213">
        <v>470000</v>
      </c>
      <c r="Y2213" t="s">
        <v>112</v>
      </c>
    </row>
    <row r="2214" spans="1:25" x14ac:dyDescent="0.25">
      <c r="A2214">
        <v>2213</v>
      </c>
      <c r="B2214">
        <v>60097</v>
      </c>
      <c r="C2214">
        <v>0</v>
      </c>
      <c r="D2214">
        <v>0</v>
      </c>
      <c r="E2214" t="s">
        <v>409</v>
      </c>
      <c r="F2214" t="s">
        <v>410</v>
      </c>
      <c r="G2214">
        <v>1</v>
      </c>
      <c r="H2214" s="6">
        <v>70000000</v>
      </c>
      <c r="I2214" s="7">
        <v>45471</v>
      </c>
      <c r="J2214" s="7">
        <v>45471</v>
      </c>
      <c r="K2214">
        <v>15</v>
      </c>
      <c r="L2214" t="s">
        <v>40</v>
      </c>
      <c r="M2214" t="s">
        <v>5</v>
      </c>
      <c r="N2214" t="s">
        <v>41</v>
      </c>
      <c r="O2214" t="s">
        <v>77</v>
      </c>
      <c r="P2214" t="s">
        <v>43</v>
      </c>
      <c r="Q2214">
        <v>4.9000000000000004</v>
      </c>
      <c r="R2214">
        <v>5.4</v>
      </c>
      <c r="S2214">
        <v>4.7</v>
      </c>
      <c r="U2214">
        <v>10500000</v>
      </c>
      <c r="V2214">
        <v>3430000</v>
      </c>
      <c r="W2214">
        <v>3780000</v>
      </c>
      <c r="X2214">
        <v>3290000</v>
      </c>
      <c r="Y2214" t="s">
        <v>112</v>
      </c>
    </row>
    <row r="2215" spans="1:25" x14ac:dyDescent="0.25">
      <c r="A2215">
        <v>2214</v>
      </c>
      <c r="B2215">
        <v>60088</v>
      </c>
      <c r="C2215">
        <v>0</v>
      </c>
      <c r="D2215">
        <v>0</v>
      </c>
      <c r="E2215" t="s">
        <v>553</v>
      </c>
      <c r="F2215" t="s">
        <v>554</v>
      </c>
      <c r="G2215">
        <v>1</v>
      </c>
      <c r="H2215" s="6">
        <v>37598303</v>
      </c>
      <c r="I2215" s="7">
        <v>45471</v>
      </c>
      <c r="J2215" s="7">
        <v>45471</v>
      </c>
      <c r="K2215">
        <v>15</v>
      </c>
      <c r="L2215" t="s">
        <v>40</v>
      </c>
      <c r="M2215" t="s">
        <v>5</v>
      </c>
      <c r="N2215" t="s">
        <v>41</v>
      </c>
      <c r="O2215" t="s">
        <v>47</v>
      </c>
      <c r="P2215" t="s">
        <v>43</v>
      </c>
      <c r="Q2215">
        <v>4</v>
      </c>
      <c r="R2215">
        <v>11</v>
      </c>
      <c r="S2215">
        <v>0</v>
      </c>
      <c r="U2215">
        <v>5639745</v>
      </c>
      <c r="V2215">
        <v>1503932</v>
      </c>
      <c r="W2215">
        <v>4135813</v>
      </c>
      <c r="X2215">
        <v>0</v>
      </c>
      <c r="Y2215" t="s">
        <v>109</v>
      </c>
    </row>
    <row r="2216" spans="1:25" x14ac:dyDescent="0.25">
      <c r="A2216">
        <v>2215</v>
      </c>
      <c r="B2216">
        <v>60102</v>
      </c>
      <c r="C2216">
        <v>0</v>
      </c>
      <c r="D2216">
        <v>0</v>
      </c>
      <c r="E2216" t="s">
        <v>1378</v>
      </c>
      <c r="F2216" t="s">
        <v>1379</v>
      </c>
      <c r="G2216">
        <v>1</v>
      </c>
      <c r="H2216" s="6">
        <v>5650307</v>
      </c>
      <c r="I2216" s="7">
        <v>45471</v>
      </c>
      <c r="J2216" s="7">
        <v>45471</v>
      </c>
      <c r="K2216">
        <v>15</v>
      </c>
      <c r="L2216" t="s">
        <v>40</v>
      </c>
      <c r="M2216" t="s">
        <v>4</v>
      </c>
      <c r="N2216" t="s">
        <v>41</v>
      </c>
      <c r="O2216" t="s">
        <v>51</v>
      </c>
      <c r="P2216" t="s">
        <v>43</v>
      </c>
      <c r="Q2216">
        <v>5.5</v>
      </c>
      <c r="R2216">
        <v>7</v>
      </c>
      <c r="S2216">
        <v>2.5</v>
      </c>
      <c r="U2216">
        <v>847546</v>
      </c>
      <c r="V2216">
        <v>310767</v>
      </c>
      <c r="W2216">
        <v>395521</v>
      </c>
      <c r="X2216">
        <v>141258</v>
      </c>
      <c r="Y2216" t="s">
        <v>109</v>
      </c>
    </row>
    <row r="2217" spans="1:25" x14ac:dyDescent="0.25">
      <c r="A2217">
        <v>2216</v>
      </c>
      <c r="B2217">
        <v>60101</v>
      </c>
      <c r="C2217">
        <v>0</v>
      </c>
      <c r="D2217">
        <v>0</v>
      </c>
      <c r="E2217" t="s">
        <v>1737</v>
      </c>
      <c r="F2217" t="s">
        <v>1738</v>
      </c>
      <c r="G2217">
        <v>1</v>
      </c>
      <c r="H2217" s="6">
        <v>9000000</v>
      </c>
      <c r="I2217" s="7">
        <v>45471</v>
      </c>
      <c r="J2217" s="7">
        <v>45471</v>
      </c>
      <c r="K2217">
        <v>15</v>
      </c>
      <c r="L2217" t="s">
        <v>40</v>
      </c>
      <c r="M2217" t="s">
        <v>5</v>
      </c>
      <c r="N2217" t="s">
        <v>41</v>
      </c>
      <c r="O2217" t="s">
        <v>77</v>
      </c>
      <c r="P2217" t="s">
        <v>43</v>
      </c>
      <c r="Q2217">
        <v>4.9000000000000004</v>
      </c>
      <c r="R2217">
        <v>5.4</v>
      </c>
      <c r="S2217">
        <v>4.7</v>
      </c>
      <c r="U2217">
        <v>1350000</v>
      </c>
      <c r="V2217">
        <v>441000</v>
      </c>
      <c r="W2217">
        <v>486000</v>
      </c>
      <c r="X2217">
        <v>423000</v>
      </c>
      <c r="Y2217" t="s">
        <v>48</v>
      </c>
    </row>
    <row r="2218" spans="1:25" x14ac:dyDescent="0.25">
      <c r="A2218">
        <v>2217</v>
      </c>
      <c r="B2218">
        <v>60090</v>
      </c>
      <c r="C2218">
        <v>0</v>
      </c>
      <c r="D2218">
        <v>0</v>
      </c>
      <c r="E2218" t="s">
        <v>110</v>
      </c>
      <c r="F2218" t="s">
        <v>111</v>
      </c>
      <c r="G2218">
        <v>1</v>
      </c>
      <c r="H2218" s="6">
        <v>3561017</v>
      </c>
      <c r="I2218" s="7">
        <v>45471</v>
      </c>
      <c r="J2218" s="7">
        <v>45471</v>
      </c>
      <c r="K2218">
        <v>15</v>
      </c>
      <c r="L2218" t="s">
        <v>40</v>
      </c>
      <c r="M2218" t="s">
        <v>5</v>
      </c>
      <c r="N2218" t="s">
        <v>41</v>
      </c>
      <c r="O2218" t="s">
        <v>47</v>
      </c>
      <c r="P2218" t="s">
        <v>43</v>
      </c>
      <c r="Q2218">
        <v>8</v>
      </c>
      <c r="R2218">
        <v>7</v>
      </c>
      <c r="S2218">
        <v>0</v>
      </c>
      <c r="U2218">
        <v>534153</v>
      </c>
      <c r="V2218">
        <v>284881</v>
      </c>
      <c r="W2218">
        <v>249271</v>
      </c>
      <c r="X2218">
        <v>0</v>
      </c>
      <c r="Y2218" t="s">
        <v>112</v>
      </c>
    </row>
    <row r="2219" spans="1:25" x14ac:dyDescent="0.25">
      <c r="A2219">
        <v>2218</v>
      </c>
      <c r="B2219">
        <v>58484</v>
      </c>
      <c r="C2219">
        <v>0</v>
      </c>
      <c r="D2219">
        <v>0</v>
      </c>
      <c r="E2219" t="s">
        <v>1459</v>
      </c>
      <c r="F2219" t="s">
        <v>1460</v>
      </c>
      <c r="G2219">
        <v>1</v>
      </c>
      <c r="H2219" s="6">
        <v>10909090</v>
      </c>
      <c r="I2219" s="7">
        <v>45471</v>
      </c>
      <c r="J2219" s="7">
        <v>45471</v>
      </c>
      <c r="K2219">
        <v>15</v>
      </c>
      <c r="L2219" t="s">
        <v>40</v>
      </c>
      <c r="M2219" t="s">
        <v>5</v>
      </c>
      <c r="N2219" t="s">
        <v>41</v>
      </c>
      <c r="O2219" t="s">
        <v>54</v>
      </c>
      <c r="P2219" t="s">
        <v>43</v>
      </c>
      <c r="Q2219">
        <v>3.3</v>
      </c>
      <c r="R2219">
        <v>2.5</v>
      </c>
      <c r="S2219">
        <v>9.1999999999999993</v>
      </c>
      <c r="U2219">
        <v>1636364</v>
      </c>
      <c r="V2219">
        <v>360000</v>
      </c>
      <c r="W2219">
        <v>272727</v>
      </c>
      <c r="X2219">
        <v>1003636</v>
      </c>
      <c r="Y2219" t="s">
        <v>48</v>
      </c>
    </row>
    <row r="2220" spans="1:25" x14ac:dyDescent="0.25">
      <c r="A2220">
        <v>2219</v>
      </c>
      <c r="B2220">
        <v>60093</v>
      </c>
      <c r="C2220">
        <v>0</v>
      </c>
      <c r="D2220">
        <v>0</v>
      </c>
      <c r="E2220" t="s">
        <v>634</v>
      </c>
      <c r="F2220" t="s">
        <v>635</v>
      </c>
      <c r="G2220">
        <v>1</v>
      </c>
      <c r="H2220" s="6">
        <v>720326</v>
      </c>
      <c r="I2220" s="7">
        <v>45471</v>
      </c>
      <c r="J2220" s="7">
        <v>45471</v>
      </c>
      <c r="K2220">
        <v>15</v>
      </c>
      <c r="L2220" t="s">
        <v>40</v>
      </c>
      <c r="M2220" t="s">
        <v>5</v>
      </c>
      <c r="N2220" t="s">
        <v>41</v>
      </c>
      <c r="O2220" t="s">
        <v>47</v>
      </c>
      <c r="P2220" t="s">
        <v>43</v>
      </c>
      <c r="Q2220">
        <v>4</v>
      </c>
      <c r="R2220">
        <v>11</v>
      </c>
      <c r="S2220">
        <v>0</v>
      </c>
      <c r="U2220">
        <v>108049</v>
      </c>
      <c r="V2220">
        <v>28813</v>
      </c>
      <c r="W2220">
        <v>79236</v>
      </c>
      <c r="X2220">
        <v>0</v>
      </c>
      <c r="Y2220" t="s">
        <v>109</v>
      </c>
    </row>
    <row r="2221" spans="1:25" x14ac:dyDescent="0.25">
      <c r="A2221">
        <v>2220</v>
      </c>
      <c r="B2221">
        <v>60089</v>
      </c>
      <c r="C2221">
        <v>0</v>
      </c>
      <c r="D2221">
        <v>0</v>
      </c>
      <c r="E2221" t="s">
        <v>1007</v>
      </c>
      <c r="F2221" t="s">
        <v>1008</v>
      </c>
      <c r="G2221">
        <v>1</v>
      </c>
      <c r="H2221" s="6">
        <v>2343701</v>
      </c>
      <c r="I2221" s="7">
        <v>45471</v>
      </c>
      <c r="J2221" s="7">
        <v>45471</v>
      </c>
      <c r="K2221">
        <v>7</v>
      </c>
      <c r="L2221" t="s">
        <v>40</v>
      </c>
      <c r="M2221" t="s">
        <v>5</v>
      </c>
      <c r="N2221" t="s">
        <v>41</v>
      </c>
      <c r="O2221" t="s">
        <v>57</v>
      </c>
      <c r="P2221" t="s">
        <v>43</v>
      </c>
      <c r="Q2221">
        <v>7</v>
      </c>
      <c r="R2221">
        <v>0</v>
      </c>
      <c r="S2221">
        <v>0</v>
      </c>
      <c r="U2221">
        <v>164059</v>
      </c>
      <c r="V2221">
        <v>164059</v>
      </c>
      <c r="W2221">
        <v>0</v>
      </c>
      <c r="X2221">
        <v>0</v>
      </c>
      <c r="Y2221" t="s">
        <v>48</v>
      </c>
    </row>
    <row r="2222" spans="1:25" x14ac:dyDescent="0.25">
      <c r="A2222">
        <v>2221</v>
      </c>
      <c r="B2222">
        <v>60085</v>
      </c>
      <c r="C2222">
        <v>0</v>
      </c>
      <c r="D2222">
        <v>0</v>
      </c>
      <c r="E2222" t="s">
        <v>209</v>
      </c>
      <c r="F2222" t="s">
        <v>210</v>
      </c>
      <c r="G2222">
        <v>1</v>
      </c>
      <c r="H2222" s="6">
        <v>14000001</v>
      </c>
      <c r="I2222" s="7">
        <v>45471</v>
      </c>
      <c r="J2222" s="7">
        <v>45471</v>
      </c>
      <c r="K2222">
        <v>15</v>
      </c>
      <c r="L2222" t="s">
        <v>40</v>
      </c>
      <c r="M2222" t="s">
        <v>5</v>
      </c>
      <c r="N2222" t="s">
        <v>41</v>
      </c>
      <c r="O2222" t="s">
        <v>77</v>
      </c>
      <c r="P2222" t="s">
        <v>43</v>
      </c>
      <c r="Q2222">
        <v>6</v>
      </c>
      <c r="R2222">
        <v>9</v>
      </c>
      <c r="S2222">
        <v>0</v>
      </c>
      <c r="U2222">
        <v>2100000</v>
      </c>
      <c r="V2222">
        <v>840000</v>
      </c>
      <c r="W2222">
        <v>1260000</v>
      </c>
      <c r="X2222">
        <v>0</v>
      </c>
      <c r="Y2222" t="s">
        <v>72</v>
      </c>
    </row>
    <row r="2223" spans="1:25" x14ac:dyDescent="0.25">
      <c r="A2223">
        <v>2222</v>
      </c>
      <c r="B2223">
        <v>60094</v>
      </c>
      <c r="C2223">
        <v>0</v>
      </c>
      <c r="D2223">
        <v>0</v>
      </c>
      <c r="E2223" t="s">
        <v>207</v>
      </c>
      <c r="F2223" t="s">
        <v>208</v>
      </c>
      <c r="G2223">
        <v>1</v>
      </c>
      <c r="H2223" s="6">
        <v>1158000</v>
      </c>
      <c r="I2223" s="7">
        <v>45471</v>
      </c>
      <c r="J2223" s="7">
        <v>45471</v>
      </c>
      <c r="K2223">
        <v>15</v>
      </c>
      <c r="L2223" t="s">
        <v>40</v>
      </c>
      <c r="M2223" t="s">
        <v>5</v>
      </c>
      <c r="N2223" t="s">
        <v>41</v>
      </c>
      <c r="O2223" t="s">
        <v>47</v>
      </c>
      <c r="P2223" t="s">
        <v>43</v>
      </c>
      <c r="Q2223">
        <v>4</v>
      </c>
      <c r="R2223">
        <v>11</v>
      </c>
      <c r="S2223">
        <v>0</v>
      </c>
      <c r="U2223">
        <v>173700</v>
      </c>
      <c r="V2223">
        <v>46320</v>
      </c>
      <c r="W2223">
        <v>127380</v>
      </c>
      <c r="X2223">
        <v>0</v>
      </c>
      <c r="Y2223" t="s">
        <v>109</v>
      </c>
    </row>
    <row r="2224" spans="1:25" x14ac:dyDescent="0.25">
      <c r="A2224">
        <v>2223</v>
      </c>
      <c r="B2224">
        <v>60103</v>
      </c>
      <c r="C2224">
        <v>0</v>
      </c>
      <c r="D2224">
        <v>0</v>
      </c>
      <c r="E2224" t="s">
        <v>1372</v>
      </c>
      <c r="F2224" t="s">
        <v>1373</v>
      </c>
      <c r="G2224">
        <v>1</v>
      </c>
      <c r="H2224" s="6">
        <v>15330539</v>
      </c>
      <c r="I2224" s="7">
        <v>45471</v>
      </c>
      <c r="J2224" s="7">
        <v>45471</v>
      </c>
      <c r="K2224">
        <v>15</v>
      </c>
      <c r="L2224" t="s">
        <v>40</v>
      </c>
      <c r="M2224" t="s">
        <v>4</v>
      </c>
      <c r="N2224" t="s">
        <v>41</v>
      </c>
      <c r="O2224" t="s">
        <v>51</v>
      </c>
      <c r="P2224" t="s">
        <v>43</v>
      </c>
      <c r="Q2224">
        <v>5.5</v>
      </c>
      <c r="R2224">
        <v>7</v>
      </c>
      <c r="S2224">
        <v>2.5</v>
      </c>
      <c r="U2224">
        <v>2299581</v>
      </c>
      <c r="V2224">
        <v>843180</v>
      </c>
      <c r="W2224">
        <v>1073138</v>
      </c>
      <c r="X2224">
        <v>383263</v>
      </c>
      <c r="Y2224" t="s">
        <v>109</v>
      </c>
    </row>
    <row r="2225" spans="1:25" x14ac:dyDescent="0.25">
      <c r="A2225">
        <v>2224</v>
      </c>
      <c r="B2225">
        <v>60092</v>
      </c>
      <c r="C2225">
        <v>0</v>
      </c>
      <c r="D2225">
        <v>0</v>
      </c>
      <c r="E2225" t="s">
        <v>984</v>
      </c>
      <c r="F2225" t="s">
        <v>985</v>
      </c>
      <c r="G2225">
        <v>1</v>
      </c>
      <c r="H2225" s="6">
        <v>2700000</v>
      </c>
      <c r="I2225" s="7">
        <v>45471</v>
      </c>
      <c r="J2225" s="7">
        <v>45471</v>
      </c>
      <c r="K2225">
        <v>15</v>
      </c>
      <c r="L2225" t="s">
        <v>40</v>
      </c>
      <c r="M2225" t="s">
        <v>5</v>
      </c>
      <c r="N2225" t="s">
        <v>41</v>
      </c>
      <c r="O2225" t="s">
        <v>47</v>
      </c>
      <c r="P2225" t="s">
        <v>43</v>
      </c>
      <c r="Q2225">
        <v>4</v>
      </c>
      <c r="R2225">
        <v>11</v>
      </c>
      <c r="S2225">
        <v>0</v>
      </c>
      <c r="U2225">
        <v>405000</v>
      </c>
      <c r="V2225">
        <v>108000</v>
      </c>
      <c r="W2225">
        <v>297000</v>
      </c>
      <c r="X2225">
        <v>0</v>
      </c>
      <c r="Y2225" t="s">
        <v>109</v>
      </c>
    </row>
    <row r="2226" spans="1:25" x14ac:dyDescent="0.25">
      <c r="A2226">
        <v>2225</v>
      </c>
      <c r="B2226">
        <v>60096</v>
      </c>
      <c r="C2226">
        <v>0</v>
      </c>
      <c r="D2226">
        <v>0</v>
      </c>
      <c r="E2226" t="s">
        <v>836</v>
      </c>
      <c r="F2226" t="s">
        <v>837</v>
      </c>
      <c r="G2226">
        <v>1</v>
      </c>
      <c r="H2226" s="6">
        <v>3685223</v>
      </c>
      <c r="I2226" s="7">
        <v>45471</v>
      </c>
      <c r="J2226" s="7">
        <v>45471</v>
      </c>
      <c r="K2226">
        <v>15</v>
      </c>
      <c r="L2226" t="s">
        <v>40</v>
      </c>
      <c r="M2226" t="s">
        <v>5</v>
      </c>
      <c r="N2226" t="s">
        <v>41</v>
      </c>
      <c r="O2226" t="s">
        <v>47</v>
      </c>
      <c r="P2226" t="s">
        <v>43</v>
      </c>
      <c r="Q2226">
        <v>4</v>
      </c>
      <c r="R2226">
        <v>11</v>
      </c>
      <c r="S2226">
        <v>0</v>
      </c>
      <c r="U2226">
        <v>552783</v>
      </c>
      <c r="V2226">
        <v>147409</v>
      </c>
      <c r="W2226">
        <v>405375</v>
      </c>
      <c r="X2226">
        <v>0</v>
      </c>
      <c r="Y2226" t="s">
        <v>109</v>
      </c>
    </row>
    <row r="2227" spans="1:25" x14ac:dyDescent="0.25">
      <c r="A2227">
        <v>2226</v>
      </c>
      <c r="B2227">
        <v>60095</v>
      </c>
      <c r="C2227">
        <v>0</v>
      </c>
      <c r="D2227">
        <v>0</v>
      </c>
      <c r="E2227" t="s">
        <v>588</v>
      </c>
      <c r="F2227" t="s">
        <v>589</v>
      </c>
      <c r="G2227">
        <v>1</v>
      </c>
      <c r="H2227" s="6">
        <v>195394</v>
      </c>
      <c r="I2227" s="7">
        <v>45471</v>
      </c>
      <c r="J2227" s="7">
        <v>45471</v>
      </c>
      <c r="K2227">
        <v>15</v>
      </c>
      <c r="L2227" t="s">
        <v>40</v>
      </c>
      <c r="M2227" t="s">
        <v>5</v>
      </c>
      <c r="N2227" t="s">
        <v>41</v>
      </c>
      <c r="O2227" t="s">
        <v>47</v>
      </c>
      <c r="P2227" t="s">
        <v>43</v>
      </c>
      <c r="Q2227">
        <v>4</v>
      </c>
      <c r="R2227">
        <v>11</v>
      </c>
      <c r="S2227">
        <v>0</v>
      </c>
      <c r="U2227">
        <v>29309</v>
      </c>
      <c r="V2227">
        <v>7816</v>
      </c>
      <c r="W2227">
        <v>21493</v>
      </c>
      <c r="X2227">
        <v>0</v>
      </c>
      <c r="Y2227" t="s">
        <v>109</v>
      </c>
    </row>
    <row r="2228" spans="1:25" x14ac:dyDescent="0.25">
      <c r="A2228">
        <v>2227</v>
      </c>
      <c r="B2228">
        <v>60099</v>
      </c>
      <c r="C2228">
        <v>0</v>
      </c>
      <c r="D2228">
        <v>0</v>
      </c>
      <c r="E2228" t="s">
        <v>348</v>
      </c>
      <c r="F2228" t="s">
        <v>349</v>
      </c>
      <c r="G2228">
        <v>1</v>
      </c>
      <c r="H2228" s="6">
        <v>9000000</v>
      </c>
      <c r="I2228" s="7">
        <v>45471</v>
      </c>
      <c r="J2228" s="7">
        <v>45471</v>
      </c>
      <c r="K2228">
        <v>15</v>
      </c>
      <c r="L2228" t="s">
        <v>40</v>
      </c>
      <c r="M2228" t="s">
        <v>5</v>
      </c>
      <c r="N2228" t="s">
        <v>41</v>
      </c>
      <c r="O2228" t="s">
        <v>77</v>
      </c>
      <c r="P2228" t="s">
        <v>43</v>
      </c>
      <c r="Q2228">
        <v>4.9000000000000004</v>
      </c>
      <c r="R2228">
        <v>5.4</v>
      </c>
      <c r="S2228">
        <v>4.7</v>
      </c>
      <c r="U2228">
        <v>1350000</v>
      </c>
      <c r="V2228">
        <v>441000</v>
      </c>
      <c r="W2228">
        <v>486000</v>
      </c>
      <c r="X2228">
        <v>423000</v>
      </c>
      <c r="Y2228" t="s">
        <v>112</v>
      </c>
    </row>
    <row r="2229" spans="1:25" x14ac:dyDescent="0.25">
      <c r="A2229">
        <v>2228</v>
      </c>
      <c r="B2229">
        <v>60082</v>
      </c>
      <c r="C2229">
        <v>0</v>
      </c>
      <c r="D2229">
        <v>0</v>
      </c>
      <c r="E2229" t="s">
        <v>594</v>
      </c>
      <c r="F2229" t="s">
        <v>595</v>
      </c>
      <c r="G2229">
        <v>1</v>
      </c>
      <c r="H2229" s="6">
        <v>13220505</v>
      </c>
      <c r="I2229" s="7">
        <v>45471</v>
      </c>
      <c r="J2229" s="7">
        <v>45471</v>
      </c>
      <c r="K2229">
        <v>8</v>
      </c>
      <c r="L2229" t="s">
        <v>40</v>
      </c>
      <c r="M2229" t="s">
        <v>5</v>
      </c>
      <c r="N2229" t="s">
        <v>41</v>
      </c>
      <c r="O2229" t="s">
        <v>54</v>
      </c>
      <c r="P2229" t="s">
        <v>43</v>
      </c>
      <c r="Q2229">
        <v>8</v>
      </c>
      <c r="R2229">
        <v>0</v>
      </c>
      <c r="S2229">
        <v>0</v>
      </c>
      <c r="U2229">
        <v>1057640</v>
      </c>
      <c r="V2229">
        <v>1057640</v>
      </c>
      <c r="W2229">
        <v>0</v>
      </c>
      <c r="X2229">
        <v>0</v>
      </c>
      <c r="Y2229" t="s">
        <v>109</v>
      </c>
    </row>
    <row r="2230" spans="1:25" x14ac:dyDescent="0.25">
      <c r="A2230">
        <v>2229</v>
      </c>
      <c r="B2230">
        <v>60083</v>
      </c>
      <c r="C2230">
        <v>0</v>
      </c>
      <c r="D2230">
        <v>0</v>
      </c>
      <c r="E2230" t="s">
        <v>1784</v>
      </c>
      <c r="F2230" t="s">
        <v>1785</v>
      </c>
      <c r="G2230">
        <v>1</v>
      </c>
      <c r="H2230" s="6">
        <v>4000000</v>
      </c>
      <c r="I2230" s="7">
        <v>45471</v>
      </c>
      <c r="J2230" s="7">
        <v>45471</v>
      </c>
      <c r="K2230">
        <v>8</v>
      </c>
      <c r="L2230" t="s">
        <v>40</v>
      </c>
      <c r="M2230" t="s">
        <v>5</v>
      </c>
      <c r="N2230" t="s">
        <v>41</v>
      </c>
      <c r="O2230" t="s">
        <v>57</v>
      </c>
      <c r="P2230" t="s">
        <v>43</v>
      </c>
      <c r="Q2230">
        <v>8</v>
      </c>
      <c r="R2230">
        <v>0</v>
      </c>
      <c r="S2230">
        <v>0</v>
      </c>
      <c r="U2230">
        <v>320000</v>
      </c>
      <c r="V2230">
        <v>320000</v>
      </c>
      <c r="W2230">
        <v>0</v>
      </c>
      <c r="X2230">
        <v>0</v>
      </c>
      <c r="Y2230" t="s">
        <v>48</v>
      </c>
    </row>
    <row r="2231" spans="1:25" x14ac:dyDescent="0.25">
      <c r="A2231">
        <v>2230</v>
      </c>
      <c r="B2231">
        <v>60091</v>
      </c>
      <c r="C2231">
        <v>0</v>
      </c>
      <c r="D2231">
        <v>0</v>
      </c>
      <c r="E2231" t="s">
        <v>393</v>
      </c>
      <c r="F2231" t="s">
        <v>394</v>
      </c>
      <c r="G2231">
        <v>1</v>
      </c>
      <c r="H2231" s="6">
        <v>5758345</v>
      </c>
      <c r="I2231" s="7">
        <v>45471</v>
      </c>
      <c r="J2231" s="7">
        <v>45471</v>
      </c>
      <c r="K2231">
        <v>8</v>
      </c>
      <c r="L2231" t="s">
        <v>40</v>
      </c>
      <c r="M2231" t="s">
        <v>5</v>
      </c>
      <c r="N2231" t="s">
        <v>41</v>
      </c>
      <c r="O2231" t="s">
        <v>57</v>
      </c>
      <c r="P2231" t="s">
        <v>43</v>
      </c>
      <c r="Q2231">
        <v>8</v>
      </c>
      <c r="R2231">
        <v>0</v>
      </c>
      <c r="S2231">
        <v>0</v>
      </c>
      <c r="U2231">
        <v>460668</v>
      </c>
      <c r="V2231">
        <v>460668</v>
      </c>
      <c r="W2231">
        <v>0</v>
      </c>
      <c r="X2231">
        <v>0</v>
      </c>
      <c r="Y2231" t="s">
        <v>44</v>
      </c>
    </row>
    <row r="2232" spans="1:25" x14ac:dyDescent="0.25">
      <c r="A2232">
        <v>2231</v>
      </c>
      <c r="B2232">
        <v>60076</v>
      </c>
      <c r="C2232">
        <v>0</v>
      </c>
      <c r="D2232">
        <v>0</v>
      </c>
      <c r="E2232" t="s">
        <v>1731</v>
      </c>
      <c r="F2232" t="s">
        <v>1732</v>
      </c>
      <c r="G2232">
        <v>1</v>
      </c>
      <c r="H2232" s="6">
        <v>4039489</v>
      </c>
      <c r="I2232" s="7">
        <v>45470</v>
      </c>
      <c r="J2232" s="7">
        <v>45470</v>
      </c>
      <c r="K2232">
        <v>8</v>
      </c>
      <c r="L2232" t="s">
        <v>40</v>
      </c>
      <c r="M2232" t="s">
        <v>5</v>
      </c>
      <c r="N2232" t="s">
        <v>41</v>
      </c>
      <c r="O2232" t="s">
        <v>77</v>
      </c>
      <c r="P2232" t="s">
        <v>43</v>
      </c>
      <c r="Q2232">
        <v>8</v>
      </c>
      <c r="R2232">
        <v>0</v>
      </c>
      <c r="S2232">
        <v>0</v>
      </c>
      <c r="U2232">
        <v>323159</v>
      </c>
      <c r="V2232">
        <v>323159</v>
      </c>
      <c r="W2232">
        <v>0</v>
      </c>
      <c r="X2232">
        <v>0</v>
      </c>
      <c r="Y2232" t="s">
        <v>67</v>
      </c>
    </row>
    <row r="2233" spans="1:25" x14ac:dyDescent="0.25">
      <c r="A2233">
        <v>2232</v>
      </c>
      <c r="B2233">
        <v>60071</v>
      </c>
      <c r="C2233">
        <v>0</v>
      </c>
      <c r="D2233">
        <v>0</v>
      </c>
      <c r="E2233" t="s">
        <v>1880</v>
      </c>
      <c r="F2233" t="s">
        <v>1881</v>
      </c>
      <c r="G2233">
        <v>1</v>
      </c>
      <c r="H2233" s="6">
        <v>120000000</v>
      </c>
      <c r="I2233" s="7">
        <v>45470</v>
      </c>
      <c r="J2233" s="7">
        <v>45470</v>
      </c>
      <c r="K2233">
        <v>15</v>
      </c>
      <c r="L2233" t="s">
        <v>40</v>
      </c>
      <c r="M2233" t="s">
        <v>5</v>
      </c>
      <c r="N2233" t="s">
        <v>41</v>
      </c>
      <c r="O2233" t="s">
        <v>77</v>
      </c>
      <c r="P2233" t="s">
        <v>43</v>
      </c>
      <c r="Q2233">
        <v>9</v>
      </c>
      <c r="R2233">
        <v>6</v>
      </c>
      <c r="S2233">
        <v>0</v>
      </c>
      <c r="U2233">
        <v>18000000</v>
      </c>
      <c r="V2233">
        <v>10800000</v>
      </c>
      <c r="W2233">
        <v>7200000</v>
      </c>
      <c r="X2233">
        <v>0</v>
      </c>
      <c r="Y2233" t="s">
        <v>48</v>
      </c>
    </row>
    <row r="2234" spans="1:25" x14ac:dyDescent="0.25">
      <c r="A2234">
        <v>2233</v>
      </c>
      <c r="B2234">
        <v>60077</v>
      </c>
      <c r="C2234">
        <v>0</v>
      </c>
      <c r="D2234">
        <v>0</v>
      </c>
      <c r="E2234" t="s">
        <v>1727</v>
      </c>
      <c r="F2234" t="s">
        <v>1728</v>
      </c>
      <c r="G2234">
        <v>1</v>
      </c>
      <c r="H2234" s="6">
        <v>4559610</v>
      </c>
      <c r="I2234" s="7">
        <v>45470</v>
      </c>
      <c r="J2234" s="7">
        <v>45470</v>
      </c>
      <c r="K2234" t="s">
        <v>648</v>
      </c>
      <c r="L2234" t="s">
        <v>40</v>
      </c>
      <c r="M2234" t="s">
        <v>5</v>
      </c>
      <c r="N2234" t="s">
        <v>41</v>
      </c>
      <c r="O2234" t="s">
        <v>77</v>
      </c>
      <c r="P2234" t="s">
        <v>43</v>
      </c>
      <c r="Q2234">
        <v>6.5</v>
      </c>
      <c r="R2234">
        <v>0</v>
      </c>
      <c r="S2234">
        <v>0</v>
      </c>
      <c r="U2234">
        <v>296375</v>
      </c>
      <c r="V2234">
        <v>296375</v>
      </c>
      <c r="W2234">
        <v>0</v>
      </c>
      <c r="X2234">
        <v>0</v>
      </c>
      <c r="Y2234" t="s">
        <v>67</v>
      </c>
    </row>
    <row r="2235" spans="1:25" x14ac:dyDescent="0.25">
      <c r="A2235">
        <v>2234</v>
      </c>
      <c r="B2235">
        <v>60078</v>
      </c>
      <c r="C2235">
        <v>0</v>
      </c>
      <c r="D2235">
        <v>0</v>
      </c>
      <c r="E2235" t="s">
        <v>1725</v>
      </c>
      <c r="F2235" t="s">
        <v>1726</v>
      </c>
      <c r="G2235">
        <v>1</v>
      </c>
      <c r="H2235" s="6">
        <v>10206644</v>
      </c>
      <c r="I2235" s="7">
        <v>45470</v>
      </c>
      <c r="J2235" s="7">
        <v>45470</v>
      </c>
      <c r="K2235">
        <v>8</v>
      </c>
      <c r="L2235" t="s">
        <v>40</v>
      </c>
      <c r="M2235" t="s">
        <v>5</v>
      </c>
      <c r="N2235" t="s">
        <v>41</v>
      </c>
      <c r="O2235" t="s">
        <v>77</v>
      </c>
      <c r="P2235" t="s">
        <v>43</v>
      </c>
      <c r="Q2235">
        <v>8</v>
      </c>
      <c r="R2235">
        <v>0</v>
      </c>
      <c r="S2235">
        <v>0</v>
      </c>
      <c r="U2235">
        <v>816532</v>
      </c>
      <c r="V2235">
        <v>816532</v>
      </c>
      <c r="W2235">
        <v>0</v>
      </c>
      <c r="X2235">
        <v>0</v>
      </c>
      <c r="Y2235" t="s">
        <v>48</v>
      </c>
    </row>
    <row r="2236" spans="1:25" x14ac:dyDescent="0.25">
      <c r="A2236">
        <v>2235</v>
      </c>
      <c r="B2236">
        <v>60072</v>
      </c>
      <c r="C2236">
        <v>0</v>
      </c>
      <c r="D2236">
        <v>0</v>
      </c>
      <c r="E2236" t="s">
        <v>1882</v>
      </c>
      <c r="F2236" t="s">
        <v>1883</v>
      </c>
      <c r="G2236">
        <v>1</v>
      </c>
      <c r="H2236" s="6">
        <v>2500000</v>
      </c>
      <c r="I2236" s="7">
        <v>45470</v>
      </c>
      <c r="J2236" s="7">
        <v>45470</v>
      </c>
      <c r="K2236" t="s">
        <v>766</v>
      </c>
      <c r="L2236" t="s">
        <v>40</v>
      </c>
      <c r="M2236" t="s">
        <v>5</v>
      </c>
      <c r="N2236" t="s">
        <v>41</v>
      </c>
      <c r="O2236" t="s">
        <v>77</v>
      </c>
      <c r="P2236" t="s">
        <v>43</v>
      </c>
      <c r="Q2236">
        <v>4.5</v>
      </c>
      <c r="R2236">
        <v>0</v>
      </c>
      <c r="S2236">
        <v>0</v>
      </c>
      <c r="U2236">
        <v>112500</v>
      </c>
      <c r="V2236">
        <v>112500</v>
      </c>
      <c r="W2236">
        <v>0</v>
      </c>
      <c r="X2236">
        <v>0</v>
      </c>
      <c r="Y2236" t="s">
        <v>67</v>
      </c>
    </row>
    <row r="2237" spans="1:25" x14ac:dyDescent="0.25">
      <c r="A2237">
        <v>2236</v>
      </c>
      <c r="B2237">
        <v>60079</v>
      </c>
      <c r="C2237">
        <v>0</v>
      </c>
      <c r="D2237">
        <v>0</v>
      </c>
      <c r="E2237" t="s">
        <v>1808</v>
      </c>
      <c r="F2237" t="s">
        <v>1809</v>
      </c>
      <c r="G2237">
        <v>1</v>
      </c>
      <c r="H2237" s="6">
        <v>21500000</v>
      </c>
      <c r="I2237" s="7">
        <v>45470</v>
      </c>
      <c r="J2237" s="7">
        <v>45470</v>
      </c>
      <c r="K2237">
        <v>15</v>
      </c>
      <c r="L2237" t="s">
        <v>40</v>
      </c>
      <c r="M2237" t="s">
        <v>5</v>
      </c>
      <c r="N2237" t="s">
        <v>41</v>
      </c>
      <c r="O2237" t="s">
        <v>47</v>
      </c>
      <c r="P2237" t="s">
        <v>43</v>
      </c>
      <c r="Q2237">
        <v>6</v>
      </c>
      <c r="R2237">
        <v>9</v>
      </c>
      <c r="S2237">
        <v>0</v>
      </c>
      <c r="U2237">
        <v>3225000</v>
      </c>
      <c r="V2237">
        <v>1290000</v>
      </c>
      <c r="W2237">
        <v>1935000</v>
      </c>
      <c r="X2237">
        <v>0</v>
      </c>
      <c r="Y2237" t="s">
        <v>48</v>
      </c>
    </row>
    <row r="2238" spans="1:25" x14ac:dyDescent="0.25">
      <c r="A2238">
        <v>2237</v>
      </c>
      <c r="B2238">
        <v>60069</v>
      </c>
      <c r="C2238">
        <v>0</v>
      </c>
      <c r="D2238">
        <v>0</v>
      </c>
      <c r="E2238" t="s">
        <v>642</v>
      </c>
      <c r="F2238" t="s">
        <v>643</v>
      </c>
      <c r="G2238">
        <v>1</v>
      </c>
      <c r="H2238" s="6">
        <v>9586659</v>
      </c>
      <c r="I2238" s="7">
        <v>45470</v>
      </c>
      <c r="J2238" s="7">
        <v>45470</v>
      </c>
      <c r="K2238">
        <v>8</v>
      </c>
      <c r="L2238" t="s">
        <v>40</v>
      </c>
      <c r="M2238" t="s">
        <v>5</v>
      </c>
      <c r="N2238" t="s">
        <v>41</v>
      </c>
      <c r="O2238" t="s">
        <v>77</v>
      </c>
      <c r="P2238" t="s">
        <v>43</v>
      </c>
      <c r="Q2238">
        <v>8</v>
      </c>
      <c r="R2238">
        <v>0</v>
      </c>
      <c r="S2238">
        <v>0</v>
      </c>
      <c r="U2238">
        <v>766933</v>
      </c>
      <c r="V2238">
        <v>766933</v>
      </c>
      <c r="W2238">
        <v>0</v>
      </c>
      <c r="X2238">
        <v>0</v>
      </c>
      <c r="Y2238" t="s">
        <v>250</v>
      </c>
    </row>
    <row r="2239" spans="1:25" x14ac:dyDescent="0.25">
      <c r="A2239">
        <v>2238</v>
      </c>
      <c r="B2239">
        <v>60081</v>
      </c>
      <c r="C2239">
        <v>0</v>
      </c>
      <c r="D2239">
        <v>0</v>
      </c>
      <c r="E2239" t="s">
        <v>873</v>
      </c>
      <c r="F2239" t="s">
        <v>874</v>
      </c>
      <c r="G2239">
        <v>1</v>
      </c>
      <c r="H2239" s="6">
        <v>4396757</v>
      </c>
      <c r="I2239" s="7">
        <v>45470</v>
      </c>
      <c r="J2239" s="7">
        <v>45470</v>
      </c>
      <c r="K2239">
        <v>15</v>
      </c>
      <c r="L2239" t="s">
        <v>40</v>
      </c>
      <c r="M2239" t="s">
        <v>5</v>
      </c>
      <c r="N2239" t="s">
        <v>41</v>
      </c>
      <c r="O2239" t="s">
        <v>47</v>
      </c>
      <c r="P2239" t="s">
        <v>43</v>
      </c>
      <c r="Q2239">
        <v>4</v>
      </c>
      <c r="R2239">
        <v>11</v>
      </c>
      <c r="S2239">
        <v>0</v>
      </c>
      <c r="U2239">
        <v>659514</v>
      </c>
      <c r="V2239">
        <v>175870</v>
      </c>
      <c r="W2239">
        <v>483643</v>
      </c>
      <c r="X2239">
        <v>0</v>
      </c>
      <c r="Y2239" t="s">
        <v>109</v>
      </c>
    </row>
    <row r="2240" spans="1:25" x14ac:dyDescent="0.25">
      <c r="A2240">
        <v>2239</v>
      </c>
      <c r="B2240">
        <v>60080</v>
      </c>
      <c r="C2240">
        <v>0</v>
      </c>
      <c r="D2240">
        <v>0</v>
      </c>
      <c r="E2240" t="s">
        <v>1884</v>
      </c>
      <c r="F2240" t="s">
        <v>1885</v>
      </c>
      <c r="G2240">
        <v>1</v>
      </c>
      <c r="H2240" s="6">
        <v>605646</v>
      </c>
      <c r="I2240" s="7">
        <v>45470</v>
      </c>
      <c r="J2240" s="7">
        <v>45470</v>
      </c>
      <c r="K2240">
        <v>15</v>
      </c>
      <c r="L2240" t="s">
        <v>40</v>
      </c>
      <c r="M2240" t="s">
        <v>5</v>
      </c>
      <c r="N2240" t="s">
        <v>41</v>
      </c>
      <c r="O2240" t="s">
        <v>47</v>
      </c>
      <c r="P2240" t="s">
        <v>43</v>
      </c>
      <c r="Q2240">
        <v>6</v>
      </c>
      <c r="R2240">
        <v>9</v>
      </c>
      <c r="S2240">
        <v>0</v>
      </c>
      <c r="U2240">
        <v>90847</v>
      </c>
      <c r="V2240">
        <v>36339</v>
      </c>
      <c r="W2240">
        <v>54508</v>
      </c>
      <c r="X2240">
        <v>0</v>
      </c>
      <c r="Y2240" t="s">
        <v>48</v>
      </c>
    </row>
    <row r="2241" spans="1:25" x14ac:dyDescent="0.25">
      <c r="A2241">
        <v>2240</v>
      </c>
      <c r="B2241">
        <v>60075</v>
      </c>
      <c r="C2241">
        <v>0</v>
      </c>
      <c r="D2241">
        <v>0</v>
      </c>
      <c r="E2241" t="s">
        <v>1488</v>
      </c>
      <c r="F2241" t="s">
        <v>1489</v>
      </c>
      <c r="G2241">
        <v>1</v>
      </c>
      <c r="H2241" s="6">
        <v>30000000</v>
      </c>
      <c r="I2241" s="7">
        <v>45470</v>
      </c>
      <c r="J2241" s="7">
        <v>45470</v>
      </c>
      <c r="K2241">
        <v>15</v>
      </c>
      <c r="L2241" t="s">
        <v>40</v>
      </c>
      <c r="M2241" t="s">
        <v>5</v>
      </c>
      <c r="N2241" t="s">
        <v>41</v>
      </c>
      <c r="O2241" t="s">
        <v>47</v>
      </c>
      <c r="P2241" t="s">
        <v>43</v>
      </c>
      <c r="Q2241">
        <v>6</v>
      </c>
      <c r="R2241">
        <v>9</v>
      </c>
      <c r="S2241">
        <v>0</v>
      </c>
      <c r="U2241">
        <v>4500000</v>
      </c>
      <c r="V2241">
        <v>1800000</v>
      </c>
      <c r="W2241">
        <v>2700000</v>
      </c>
      <c r="X2241">
        <v>0</v>
      </c>
      <c r="Y2241" t="s">
        <v>48</v>
      </c>
    </row>
    <row r="2242" spans="1:25" x14ac:dyDescent="0.25">
      <c r="A2242">
        <v>2241</v>
      </c>
      <c r="B2242">
        <v>60070</v>
      </c>
      <c r="C2242">
        <v>0</v>
      </c>
      <c r="D2242">
        <v>0</v>
      </c>
      <c r="E2242" t="s">
        <v>1886</v>
      </c>
      <c r="F2242" t="s">
        <v>1887</v>
      </c>
      <c r="G2242">
        <v>1</v>
      </c>
      <c r="H2242" s="6">
        <v>1600000</v>
      </c>
      <c r="I2242" s="7">
        <v>45470</v>
      </c>
      <c r="J2242" s="7">
        <v>45470</v>
      </c>
      <c r="K2242" t="s">
        <v>766</v>
      </c>
      <c r="L2242" t="s">
        <v>40</v>
      </c>
      <c r="M2242" t="s">
        <v>5</v>
      </c>
      <c r="N2242" t="s">
        <v>41</v>
      </c>
      <c r="O2242" t="s">
        <v>77</v>
      </c>
      <c r="P2242" t="s">
        <v>43</v>
      </c>
      <c r="Q2242">
        <v>4.5</v>
      </c>
      <c r="R2242">
        <v>0</v>
      </c>
      <c r="S2242">
        <v>0</v>
      </c>
      <c r="U2242">
        <v>72000</v>
      </c>
      <c r="V2242">
        <v>72000</v>
      </c>
      <c r="W2242">
        <v>0</v>
      </c>
      <c r="X2242">
        <v>0</v>
      </c>
      <c r="Y2242" t="s">
        <v>48</v>
      </c>
    </row>
    <row r="2243" spans="1:25" x14ac:dyDescent="0.25">
      <c r="A2243">
        <v>2242</v>
      </c>
      <c r="B2243">
        <v>60074</v>
      </c>
      <c r="C2243">
        <v>0</v>
      </c>
      <c r="D2243">
        <v>0</v>
      </c>
      <c r="E2243" t="s">
        <v>1723</v>
      </c>
      <c r="F2243" t="s">
        <v>1724</v>
      </c>
      <c r="G2243">
        <v>1</v>
      </c>
      <c r="H2243" s="6">
        <v>5079444</v>
      </c>
      <c r="I2243" s="7">
        <v>45470</v>
      </c>
      <c r="J2243" s="7">
        <v>45470</v>
      </c>
      <c r="K2243">
        <v>8</v>
      </c>
      <c r="L2243" t="s">
        <v>40</v>
      </c>
      <c r="M2243" t="s">
        <v>5</v>
      </c>
      <c r="N2243" t="s">
        <v>41</v>
      </c>
      <c r="O2243" t="s">
        <v>77</v>
      </c>
      <c r="P2243" t="s">
        <v>43</v>
      </c>
      <c r="Q2243">
        <v>8</v>
      </c>
      <c r="R2243">
        <v>0</v>
      </c>
      <c r="S2243">
        <v>0</v>
      </c>
      <c r="U2243">
        <v>406356</v>
      </c>
      <c r="V2243">
        <v>406356</v>
      </c>
      <c r="W2243">
        <v>0</v>
      </c>
      <c r="X2243">
        <v>0</v>
      </c>
      <c r="Y2243" t="s">
        <v>67</v>
      </c>
    </row>
    <row r="2244" spans="1:25" x14ac:dyDescent="0.25">
      <c r="A2244">
        <v>2243</v>
      </c>
      <c r="B2244">
        <v>60073</v>
      </c>
      <c r="C2244">
        <v>0</v>
      </c>
      <c r="D2244">
        <v>0</v>
      </c>
      <c r="E2244" t="s">
        <v>1888</v>
      </c>
      <c r="F2244" t="s">
        <v>1889</v>
      </c>
      <c r="G2244">
        <v>1</v>
      </c>
      <c r="H2244" s="6">
        <v>2000000</v>
      </c>
      <c r="I2244" s="7">
        <v>45470</v>
      </c>
      <c r="J2244" s="7">
        <v>45470</v>
      </c>
      <c r="K2244">
        <v>15</v>
      </c>
      <c r="L2244" t="s">
        <v>40</v>
      </c>
      <c r="M2244" t="s">
        <v>5</v>
      </c>
      <c r="N2244" t="s">
        <v>41</v>
      </c>
      <c r="O2244" t="s">
        <v>47</v>
      </c>
      <c r="P2244" t="s">
        <v>43</v>
      </c>
      <c r="Q2244">
        <v>6</v>
      </c>
      <c r="R2244">
        <v>9</v>
      </c>
      <c r="S2244">
        <v>0</v>
      </c>
      <c r="U2244">
        <v>300000</v>
      </c>
      <c r="V2244">
        <v>120000</v>
      </c>
      <c r="W2244">
        <v>180000</v>
      </c>
      <c r="X2244">
        <v>0</v>
      </c>
      <c r="Y2244" t="s">
        <v>48</v>
      </c>
    </row>
    <row r="2245" spans="1:25" x14ac:dyDescent="0.25">
      <c r="A2245">
        <v>2244</v>
      </c>
      <c r="B2245">
        <v>60165</v>
      </c>
      <c r="C2245">
        <v>0</v>
      </c>
      <c r="D2245">
        <v>0</v>
      </c>
      <c r="E2245" t="s">
        <v>1890</v>
      </c>
      <c r="F2245" t="s">
        <v>1891</v>
      </c>
      <c r="G2245">
        <v>1</v>
      </c>
      <c r="H2245" s="6">
        <v>1532761</v>
      </c>
      <c r="I2245" s="7">
        <v>45469</v>
      </c>
      <c r="J2245" s="7">
        <v>45469</v>
      </c>
      <c r="K2245">
        <v>15</v>
      </c>
      <c r="L2245" t="s">
        <v>40</v>
      </c>
      <c r="M2245" t="s">
        <v>5</v>
      </c>
      <c r="N2245" t="s">
        <v>41</v>
      </c>
      <c r="O2245" t="s">
        <v>77</v>
      </c>
      <c r="P2245" t="s">
        <v>43</v>
      </c>
      <c r="Q2245">
        <v>3</v>
      </c>
      <c r="R2245">
        <v>11</v>
      </c>
      <c r="S2245">
        <v>1</v>
      </c>
      <c r="U2245">
        <v>229914</v>
      </c>
      <c r="V2245">
        <v>45983</v>
      </c>
      <c r="W2245">
        <v>168604</v>
      </c>
      <c r="X2245">
        <v>15328</v>
      </c>
      <c r="Y2245" t="s">
        <v>109</v>
      </c>
    </row>
    <row r="2246" spans="1:25" x14ac:dyDescent="0.25">
      <c r="A2246">
        <v>2245</v>
      </c>
      <c r="B2246">
        <v>60166</v>
      </c>
      <c r="C2246">
        <v>0</v>
      </c>
      <c r="D2246">
        <v>0</v>
      </c>
      <c r="E2246" t="s">
        <v>1892</v>
      </c>
      <c r="F2246" t="s">
        <v>1893</v>
      </c>
      <c r="G2246">
        <v>1</v>
      </c>
      <c r="H2246" s="6">
        <v>249655406</v>
      </c>
      <c r="I2246" s="7">
        <v>45469</v>
      </c>
      <c r="J2246" s="7">
        <v>45469</v>
      </c>
      <c r="K2246">
        <v>15</v>
      </c>
      <c r="L2246" t="s">
        <v>40</v>
      </c>
      <c r="M2246" t="s">
        <v>5</v>
      </c>
      <c r="N2246" t="s">
        <v>41</v>
      </c>
      <c r="O2246" t="s">
        <v>77</v>
      </c>
      <c r="P2246" t="s">
        <v>43</v>
      </c>
      <c r="Q2246">
        <v>3</v>
      </c>
      <c r="R2246">
        <v>11</v>
      </c>
      <c r="S2246">
        <v>1</v>
      </c>
      <c r="U2246">
        <v>37448311</v>
      </c>
      <c r="V2246">
        <v>7489662</v>
      </c>
      <c r="W2246">
        <v>27462095</v>
      </c>
      <c r="X2246">
        <v>2496554</v>
      </c>
      <c r="Y2246" t="s">
        <v>109</v>
      </c>
    </row>
    <row r="2247" spans="1:25" x14ac:dyDescent="0.25">
      <c r="A2247">
        <v>2246</v>
      </c>
      <c r="B2247">
        <v>60056</v>
      </c>
      <c r="C2247">
        <v>0</v>
      </c>
      <c r="D2247">
        <v>0</v>
      </c>
      <c r="E2247" t="s">
        <v>735</v>
      </c>
      <c r="F2247" t="s">
        <v>736</v>
      </c>
      <c r="G2247">
        <v>1</v>
      </c>
      <c r="H2247" s="6">
        <v>1000000</v>
      </c>
      <c r="I2247" s="7">
        <v>45469</v>
      </c>
      <c r="J2247" s="7">
        <v>45469</v>
      </c>
      <c r="K2247">
        <v>7</v>
      </c>
      <c r="L2247" t="s">
        <v>40</v>
      </c>
      <c r="M2247" t="s">
        <v>5</v>
      </c>
      <c r="N2247" t="s">
        <v>41</v>
      </c>
      <c r="O2247" t="s">
        <v>77</v>
      </c>
      <c r="P2247" t="s">
        <v>43</v>
      </c>
      <c r="Q2247">
        <v>7</v>
      </c>
      <c r="R2247">
        <v>0</v>
      </c>
      <c r="S2247">
        <v>0</v>
      </c>
      <c r="U2247">
        <v>70000</v>
      </c>
      <c r="V2247">
        <v>70000</v>
      </c>
      <c r="W2247">
        <v>0</v>
      </c>
      <c r="X2247">
        <v>0</v>
      </c>
      <c r="Y2247" t="s">
        <v>48</v>
      </c>
    </row>
    <row r="2248" spans="1:25" x14ac:dyDescent="0.25">
      <c r="A2248">
        <v>2247</v>
      </c>
      <c r="B2248">
        <v>60060</v>
      </c>
      <c r="C2248">
        <v>0</v>
      </c>
      <c r="D2248">
        <v>0</v>
      </c>
      <c r="E2248" t="s">
        <v>1804</v>
      </c>
      <c r="F2248" t="s">
        <v>1805</v>
      </c>
      <c r="G2248">
        <v>1</v>
      </c>
      <c r="H2248" s="6">
        <v>298667</v>
      </c>
      <c r="I2248" s="7">
        <v>45469</v>
      </c>
      <c r="J2248" s="7">
        <v>45469</v>
      </c>
      <c r="K2248">
        <v>10</v>
      </c>
      <c r="L2248" t="s">
        <v>40</v>
      </c>
      <c r="M2248" t="s">
        <v>5</v>
      </c>
      <c r="N2248" t="s">
        <v>41</v>
      </c>
      <c r="O2248" t="s">
        <v>57</v>
      </c>
      <c r="P2248" t="s">
        <v>43</v>
      </c>
      <c r="Q2248">
        <v>10</v>
      </c>
      <c r="R2248">
        <v>0</v>
      </c>
      <c r="S2248">
        <v>0</v>
      </c>
      <c r="U2248">
        <v>29867</v>
      </c>
      <c r="V2248">
        <v>29867</v>
      </c>
      <c r="W2248">
        <v>0</v>
      </c>
      <c r="X2248">
        <v>0</v>
      </c>
      <c r="Y2248" t="s">
        <v>109</v>
      </c>
    </row>
    <row r="2249" spans="1:25" x14ac:dyDescent="0.25">
      <c r="A2249">
        <v>2248</v>
      </c>
      <c r="B2249">
        <v>60067</v>
      </c>
      <c r="C2249">
        <v>0</v>
      </c>
      <c r="D2249">
        <v>0</v>
      </c>
      <c r="E2249" t="s">
        <v>1894</v>
      </c>
      <c r="F2249" t="s">
        <v>1895</v>
      </c>
      <c r="G2249">
        <v>1</v>
      </c>
      <c r="H2249" s="6">
        <v>22909</v>
      </c>
      <c r="I2249" s="7">
        <v>45469</v>
      </c>
      <c r="J2249" s="7">
        <v>45469</v>
      </c>
      <c r="K2249">
        <v>12</v>
      </c>
      <c r="L2249" t="s">
        <v>40</v>
      </c>
      <c r="M2249" t="s">
        <v>5</v>
      </c>
      <c r="N2249" t="s">
        <v>41</v>
      </c>
      <c r="O2249" t="s">
        <v>47</v>
      </c>
      <c r="P2249" t="s">
        <v>43</v>
      </c>
      <c r="Q2249">
        <v>12</v>
      </c>
      <c r="R2249">
        <v>0</v>
      </c>
      <c r="S2249">
        <v>0</v>
      </c>
      <c r="U2249">
        <v>2749</v>
      </c>
      <c r="V2249">
        <v>2749</v>
      </c>
      <c r="W2249">
        <v>0</v>
      </c>
      <c r="X2249">
        <v>0</v>
      </c>
      <c r="Y2249" t="s">
        <v>437</v>
      </c>
    </row>
    <row r="2250" spans="1:25" x14ac:dyDescent="0.25">
      <c r="A2250">
        <v>2249</v>
      </c>
      <c r="B2250">
        <v>60058</v>
      </c>
      <c r="C2250">
        <v>0</v>
      </c>
      <c r="D2250">
        <v>0</v>
      </c>
      <c r="E2250" t="s">
        <v>1438</v>
      </c>
      <c r="F2250" t="s">
        <v>1439</v>
      </c>
      <c r="G2250">
        <v>1</v>
      </c>
      <c r="H2250" s="6">
        <v>44444444</v>
      </c>
      <c r="I2250" s="7">
        <v>45469</v>
      </c>
      <c r="J2250" s="7">
        <v>45467</v>
      </c>
      <c r="K2250" t="s">
        <v>1440</v>
      </c>
      <c r="L2250" t="s">
        <v>40</v>
      </c>
      <c r="M2250" t="s">
        <v>5</v>
      </c>
      <c r="N2250" t="s">
        <v>41</v>
      </c>
      <c r="O2250" t="s">
        <v>47</v>
      </c>
      <c r="P2250" t="s">
        <v>43</v>
      </c>
      <c r="Q2250">
        <v>0.6</v>
      </c>
      <c r="R2250">
        <v>3.7</v>
      </c>
      <c r="S2250">
        <v>0</v>
      </c>
      <c r="U2250">
        <v>1911111</v>
      </c>
      <c r="V2250">
        <v>266667</v>
      </c>
      <c r="W2250">
        <v>1644444</v>
      </c>
      <c r="X2250">
        <v>0</v>
      </c>
      <c r="Y2250" t="s">
        <v>250</v>
      </c>
    </row>
    <row r="2251" spans="1:25" x14ac:dyDescent="0.25">
      <c r="A2251">
        <v>2250</v>
      </c>
      <c r="B2251">
        <v>60068</v>
      </c>
      <c r="C2251">
        <v>0</v>
      </c>
      <c r="D2251">
        <v>0</v>
      </c>
      <c r="E2251" t="s">
        <v>1612</v>
      </c>
      <c r="F2251" t="s">
        <v>1613</v>
      </c>
      <c r="G2251">
        <v>1</v>
      </c>
      <c r="H2251" s="6">
        <v>15000</v>
      </c>
      <c r="I2251" s="7">
        <v>45469</v>
      </c>
      <c r="J2251" s="7">
        <v>45469</v>
      </c>
      <c r="K2251">
        <v>12</v>
      </c>
      <c r="L2251" t="s">
        <v>40</v>
      </c>
      <c r="M2251" t="s">
        <v>5</v>
      </c>
      <c r="N2251" t="s">
        <v>41</v>
      </c>
      <c r="O2251" t="s">
        <v>54</v>
      </c>
      <c r="P2251" t="s">
        <v>43</v>
      </c>
      <c r="Q2251">
        <v>12</v>
      </c>
      <c r="R2251">
        <v>0</v>
      </c>
      <c r="S2251">
        <v>0</v>
      </c>
      <c r="U2251">
        <v>1800</v>
      </c>
      <c r="V2251">
        <v>1800</v>
      </c>
      <c r="W2251">
        <v>0</v>
      </c>
      <c r="X2251">
        <v>0</v>
      </c>
      <c r="Y2251" t="s">
        <v>44</v>
      </c>
    </row>
    <row r="2252" spans="1:25" x14ac:dyDescent="0.25">
      <c r="A2252">
        <v>2251</v>
      </c>
      <c r="B2252">
        <v>60061</v>
      </c>
      <c r="C2252">
        <v>0</v>
      </c>
      <c r="D2252">
        <v>0</v>
      </c>
      <c r="E2252" t="s">
        <v>1477</v>
      </c>
      <c r="F2252" t="s">
        <v>1478</v>
      </c>
      <c r="G2252">
        <v>1</v>
      </c>
      <c r="H2252" s="6">
        <v>3647143</v>
      </c>
      <c r="I2252" s="7">
        <v>45469</v>
      </c>
      <c r="J2252" s="7">
        <v>45469</v>
      </c>
      <c r="K2252">
        <v>6</v>
      </c>
      <c r="L2252" t="s">
        <v>40</v>
      </c>
      <c r="M2252" t="s">
        <v>5</v>
      </c>
      <c r="N2252" t="s">
        <v>41</v>
      </c>
      <c r="O2252" t="s">
        <v>47</v>
      </c>
      <c r="P2252" t="s">
        <v>43</v>
      </c>
      <c r="Q2252">
        <v>6</v>
      </c>
      <c r="R2252">
        <v>0</v>
      </c>
      <c r="S2252">
        <v>0</v>
      </c>
      <c r="U2252">
        <v>218829</v>
      </c>
      <c r="V2252">
        <v>218829</v>
      </c>
      <c r="W2252">
        <v>0</v>
      </c>
      <c r="X2252">
        <v>0</v>
      </c>
      <c r="Y2252" t="s">
        <v>72</v>
      </c>
    </row>
    <row r="2253" spans="1:25" x14ac:dyDescent="0.25">
      <c r="A2253">
        <v>2252</v>
      </c>
      <c r="B2253">
        <v>60059</v>
      </c>
      <c r="C2253">
        <v>0</v>
      </c>
      <c r="D2253">
        <v>0</v>
      </c>
      <c r="E2253" t="s">
        <v>836</v>
      </c>
      <c r="F2253" t="s">
        <v>837</v>
      </c>
      <c r="G2253">
        <v>1</v>
      </c>
      <c r="H2253" s="6">
        <v>3063206</v>
      </c>
      <c r="I2253" s="7">
        <v>45469</v>
      </c>
      <c r="J2253" s="7">
        <v>45469</v>
      </c>
      <c r="K2253">
        <v>15</v>
      </c>
      <c r="L2253" t="s">
        <v>40</v>
      </c>
      <c r="M2253" t="s">
        <v>5</v>
      </c>
      <c r="N2253" t="s">
        <v>41</v>
      </c>
      <c r="O2253" t="s">
        <v>47</v>
      </c>
      <c r="P2253" t="s">
        <v>43</v>
      </c>
      <c r="Q2253">
        <v>4</v>
      </c>
      <c r="R2253">
        <v>11</v>
      </c>
      <c r="S2253">
        <v>0</v>
      </c>
      <c r="U2253">
        <v>459481</v>
      </c>
      <c r="V2253">
        <v>122528</v>
      </c>
      <c r="W2253">
        <v>336953</v>
      </c>
      <c r="X2253">
        <v>0</v>
      </c>
      <c r="Y2253" t="s">
        <v>109</v>
      </c>
    </row>
    <row r="2254" spans="1:25" x14ac:dyDescent="0.25">
      <c r="A2254">
        <v>2253</v>
      </c>
      <c r="B2254">
        <v>60063</v>
      </c>
      <c r="C2254">
        <v>0</v>
      </c>
      <c r="D2254">
        <v>0</v>
      </c>
      <c r="E2254" t="s">
        <v>378</v>
      </c>
      <c r="F2254" t="s">
        <v>379</v>
      </c>
      <c r="G2254">
        <v>1</v>
      </c>
      <c r="H2254" s="6">
        <v>20000000</v>
      </c>
      <c r="I2254" s="7">
        <v>45469</v>
      </c>
      <c r="J2254" s="7">
        <v>45469</v>
      </c>
      <c r="K2254">
        <v>15</v>
      </c>
      <c r="L2254" t="s">
        <v>40</v>
      </c>
      <c r="M2254" t="s">
        <v>5</v>
      </c>
      <c r="N2254" t="s">
        <v>41</v>
      </c>
      <c r="O2254" t="s">
        <v>77</v>
      </c>
      <c r="P2254" t="s">
        <v>43</v>
      </c>
      <c r="Q2254">
        <v>7</v>
      </c>
      <c r="R2254">
        <v>8</v>
      </c>
      <c r="S2254">
        <v>0</v>
      </c>
      <c r="U2254">
        <v>3000000</v>
      </c>
      <c r="V2254">
        <v>1400000</v>
      </c>
      <c r="W2254">
        <v>1600000</v>
      </c>
      <c r="X2254">
        <v>0</v>
      </c>
      <c r="Y2254" t="s">
        <v>48</v>
      </c>
    </row>
    <row r="2255" spans="1:25" x14ac:dyDescent="0.25">
      <c r="A2255">
        <v>2254</v>
      </c>
      <c r="B2255">
        <v>60057</v>
      </c>
      <c r="C2255">
        <v>0</v>
      </c>
      <c r="D2255">
        <v>0</v>
      </c>
      <c r="E2255" t="s">
        <v>1449</v>
      </c>
      <c r="F2255" t="s">
        <v>1450</v>
      </c>
      <c r="G2255">
        <v>1</v>
      </c>
      <c r="H2255" s="6">
        <v>15000000</v>
      </c>
      <c r="I2255" s="7">
        <v>45469</v>
      </c>
      <c r="J2255" s="7">
        <v>45469</v>
      </c>
      <c r="K2255">
        <v>6</v>
      </c>
      <c r="L2255" t="s">
        <v>40</v>
      </c>
      <c r="M2255" t="s">
        <v>5</v>
      </c>
      <c r="N2255" t="s">
        <v>41</v>
      </c>
      <c r="O2255" t="s">
        <v>47</v>
      </c>
      <c r="P2255" t="s">
        <v>43</v>
      </c>
      <c r="Q2255">
        <v>6</v>
      </c>
      <c r="R2255">
        <v>0</v>
      </c>
      <c r="S2255">
        <v>0</v>
      </c>
      <c r="U2255">
        <v>900000</v>
      </c>
      <c r="V2255">
        <v>900000</v>
      </c>
      <c r="W2255">
        <v>0</v>
      </c>
      <c r="X2255">
        <v>0</v>
      </c>
      <c r="Y2255" t="s">
        <v>48</v>
      </c>
    </row>
    <row r="2256" spans="1:25" x14ac:dyDescent="0.25">
      <c r="A2256">
        <v>2255</v>
      </c>
      <c r="B2256">
        <v>60164</v>
      </c>
      <c r="C2256">
        <v>0</v>
      </c>
      <c r="D2256">
        <v>0</v>
      </c>
      <c r="E2256" t="s">
        <v>1896</v>
      </c>
      <c r="F2256" t="s">
        <v>1897</v>
      </c>
      <c r="G2256">
        <v>1</v>
      </c>
      <c r="H2256" s="6">
        <v>32542204</v>
      </c>
      <c r="I2256" s="7">
        <v>45469</v>
      </c>
      <c r="J2256" s="7">
        <v>45469</v>
      </c>
      <c r="K2256">
        <v>15</v>
      </c>
      <c r="L2256" t="s">
        <v>40</v>
      </c>
      <c r="M2256" t="s">
        <v>5</v>
      </c>
      <c r="N2256" t="s">
        <v>41</v>
      </c>
      <c r="O2256" t="s">
        <v>77</v>
      </c>
      <c r="P2256" t="s">
        <v>43</v>
      </c>
      <c r="Q2256">
        <v>3</v>
      </c>
      <c r="R2256">
        <v>11</v>
      </c>
      <c r="S2256">
        <v>1</v>
      </c>
      <c r="U2256">
        <v>4881331</v>
      </c>
      <c r="V2256">
        <v>976266</v>
      </c>
      <c r="W2256">
        <v>3579642</v>
      </c>
      <c r="X2256">
        <v>325422</v>
      </c>
      <c r="Y2256" t="s">
        <v>109</v>
      </c>
    </row>
    <row r="2257" spans="1:25" x14ac:dyDescent="0.25">
      <c r="A2257">
        <v>2256</v>
      </c>
      <c r="B2257">
        <v>62177</v>
      </c>
      <c r="C2257">
        <v>0</v>
      </c>
      <c r="D2257">
        <v>0</v>
      </c>
      <c r="E2257" t="s">
        <v>1898</v>
      </c>
      <c r="F2257" t="s">
        <v>1899</v>
      </c>
      <c r="G2257">
        <v>1</v>
      </c>
      <c r="H2257" s="6">
        <v>20702198</v>
      </c>
      <c r="I2257" s="7">
        <v>45468</v>
      </c>
      <c r="J2257" s="7">
        <v>45468</v>
      </c>
      <c r="K2257">
        <v>9</v>
      </c>
      <c r="L2257" t="s">
        <v>40</v>
      </c>
      <c r="M2257" t="s">
        <v>5</v>
      </c>
      <c r="N2257" t="s">
        <v>41</v>
      </c>
      <c r="O2257" t="s">
        <v>47</v>
      </c>
      <c r="P2257" t="s">
        <v>43</v>
      </c>
      <c r="Q2257">
        <v>9</v>
      </c>
      <c r="R2257">
        <v>0</v>
      </c>
      <c r="S2257">
        <v>0</v>
      </c>
      <c r="U2257">
        <v>1863198</v>
      </c>
      <c r="V2257">
        <v>1863198</v>
      </c>
      <c r="W2257">
        <v>0</v>
      </c>
      <c r="X2257">
        <v>0</v>
      </c>
      <c r="Y2257" t="s">
        <v>67</v>
      </c>
    </row>
    <row r="2258" spans="1:25" x14ac:dyDescent="0.25">
      <c r="A2258">
        <v>2257</v>
      </c>
      <c r="B2258">
        <v>62178</v>
      </c>
      <c r="C2258">
        <v>0</v>
      </c>
      <c r="D2258">
        <v>0</v>
      </c>
      <c r="E2258" t="s">
        <v>1898</v>
      </c>
      <c r="F2258" t="s">
        <v>1899</v>
      </c>
      <c r="G2258">
        <v>1</v>
      </c>
      <c r="H2258" s="6">
        <v>67033</v>
      </c>
      <c r="I2258" s="7">
        <v>45468</v>
      </c>
      <c r="J2258" s="7">
        <v>45468</v>
      </c>
      <c r="K2258">
        <v>9</v>
      </c>
      <c r="L2258" t="s">
        <v>459</v>
      </c>
      <c r="M2258" t="s">
        <v>5</v>
      </c>
      <c r="N2258" t="s">
        <v>41</v>
      </c>
      <c r="O2258" t="s">
        <v>47</v>
      </c>
      <c r="P2258" t="s">
        <v>43</v>
      </c>
      <c r="Q2258">
        <v>9</v>
      </c>
      <c r="R2258">
        <v>0</v>
      </c>
      <c r="S2258">
        <v>0</v>
      </c>
      <c r="U2258">
        <v>6033</v>
      </c>
      <c r="V2258">
        <v>6033</v>
      </c>
      <c r="W2258">
        <v>0</v>
      </c>
      <c r="X2258">
        <v>0</v>
      </c>
      <c r="Y2258" t="s">
        <v>67</v>
      </c>
    </row>
    <row r="2259" spans="1:25" x14ac:dyDescent="0.25">
      <c r="A2259">
        <v>2258</v>
      </c>
      <c r="B2259">
        <v>60055</v>
      </c>
      <c r="C2259">
        <v>0</v>
      </c>
      <c r="D2259">
        <v>0</v>
      </c>
      <c r="E2259" t="s">
        <v>1900</v>
      </c>
      <c r="F2259" t="s">
        <v>1901</v>
      </c>
      <c r="G2259">
        <v>1</v>
      </c>
      <c r="H2259" s="6">
        <v>3083271</v>
      </c>
      <c r="I2259" s="7">
        <v>45468</v>
      </c>
      <c r="J2259" s="7">
        <v>45468</v>
      </c>
      <c r="K2259">
        <v>10</v>
      </c>
      <c r="L2259" t="s">
        <v>40</v>
      </c>
      <c r="M2259" t="s">
        <v>9</v>
      </c>
      <c r="N2259" t="s">
        <v>41</v>
      </c>
      <c r="O2259" t="s">
        <v>42</v>
      </c>
      <c r="P2259" t="s">
        <v>43</v>
      </c>
      <c r="Q2259">
        <v>10</v>
      </c>
      <c r="R2259">
        <v>0</v>
      </c>
      <c r="S2259">
        <v>0</v>
      </c>
      <c r="U2259">
        <v>308327</v>
      </c>
      <c r="V2259">
        <v>308327</v>
      </c>
      <c r="W2259">
        <v>0</v>
      </c>
      <c r="X2259">
        <v>0</v>
      </c>
      <c r="Y2259" t="s">
        <v>67</v>
      </c>
    </row>
    <row r="2260" spans="1:25" x14ac:dyDescent="0.25">
      <c r="A2260">
        <v>2259</v>
      </c>
      <c r="B2260">
        <v>60034</v>
      </c>
      <c r="C2260">
        <v>0</v>
      </c>
      <c r="D2260">
        <v>0</v>
      </c>
      <c r="E2260" t="s">
        <v>1902</v>
      </c>
      <c r="F2260" t="s">
        <v>1903</v>
      </c>
      <c r="G2260">
        <v>1</v>
      </c>
      <c r="H2260" s="6">
        <v>4143055</v>
      </c>
      <c r="I2260" s="7">
        <v>45468</v>
      </c>
      <c r="J2260" s="7">
        <v>45468</v>
      </c>
      <c r="K2260">
        <v>10</v>
      </c>
      <c r="L2260" t="s">
        <v>40</v>
      </c>
      <c r="M2260" t="s">
        <v>9</v>
      </c>
      <c r="N2260" t="s">
        <v>41</v>
      </c>
      <c r="O2260" t="s">
        <v>42</v>
      </c>
      <c r="P2260" t="s">
        <v>43</v>
      </c>
      <c r="Q2260">
        <v>10</v>
      </c>
      <c r="R2260">
        <v>0</v>
      </c>
      <c r="S2260">
        <v>0</v>
      </c>
      <c r="U2260">
        <v>414306</v>
      </c>
      <c r="V2260">
        <v>414306</v>
      </c>
      <c r="W2260">
        <v>0</v>
      </c>
      <c r="X2260">
        <v>0</v>
      </c>
      <c r="Y2260" t="s">
        <v>67</v>
      </c>
    </row>
    <row r="2261" spans="1:25" x14ac:dyDescent="0.25">
      <c r="A2261">
        <v>2260</v>
      </c>
      <c r="B2261">
        <v>60033</v>
      </c>
      <c r="C2261">
        <v>0</v>
      </c>
      <c r="D2261">
        <v>0</v>
      </c>
      <c r="E2261" t="s">
        <v>834</v>
      </c>
      <c r="F2261" t="s">
        <v>835</v>
      </c>
      <c r="G2261">
        <v>1</v>
      </c>
      <c r="H2261" s="6">
        <v>3221888</v>
      </c>
      <c r="I2261" s="7">
        <v>45468</v>
      </c>
      <c r="J2261" s="7">
        <v>45468</v>
      </c>
      <c r="K2261">
        <v>15</v>
      </c>
      <c r="L2261" t="s">
        <v>40</v>
      </c>
      <c r="M2261" t="s">
        <v>5</v>
      </c>
      <c r="N2261" t="s">
        <v>41</v>
      </c>
      <c r="O2261" t="s">
        <v>57</v>
      </c>
      <c r="P2261" t="s">
        <v>43</v>
      </c>
      <c r="Q2261">
        <v>5</v>
      </c>
      <c r="R2261">
        <v>10</v>
      </c>
      <c r="S2261">
        <v>0</v>
      </c>
      <c r="U2261">
        <v>483283</v>
      </c>
      <c r="V2261">
        <v>161094</v>
      </c>
      <c r="W2261">
        <v>322189</v>
      </c>
      <c r="X2261">
        <v>0</v>
      </c>
      <c r="Y2261" t="s">
        <v>94</v>
      </c>
    </row>
    <row r="2262" spans="1:25" x14ac:dyDescent="0.25">
      <c r="A2262">
        <v>2261</v>
      </c>
      <c r="B2262">
        <v>60032</v>
      </c>
      <c r="C2262">
        <v>0</v>
      </c>
      <c r="D2262">
        <v>0</v>
      </c>
      <c r="E2262" t="s">
        <v>1085</v>
      </c>
      <c r="F2262" t="s">
        <v>1086</v>
      </c>
      <c r="G2262">
        <v>1</v>
      </c>
      <c r="H2262" s="6">
        <v>1000000</v>
      </c>
      <c r="I2262" s="7">
        <v>45468</v>
      </c>
      <c r="J2262" s="7">
        <v>45468</v>
      </c>
      <c r="K2262">
        <v>6</v>
      </c>
      <c r="L2262" t="s">
        <v>40</v>
      </c>
      <c r="M2262" t="s">
        <v>5</v>
      </c>
      <c r="N2262" t="s">
        <v>41</v>
      </c>
      <c r="O2262" t="s">
        <v>47</v>
      </c>
      <c r="P2262" t="s">
        <v>43</v>
      </c>
      <c r="Q2262">
        <v>6</v>
      </c>
      <c r="R2262">
        <v>0</v>
      </c>
      <c r="S2262">
        <v>0</v>
      </c>
      <c r="U2262">
        <v>60000</v>
      </c>
      <c r="V2262">
        <v>60000</v>
      </c>
      <c r="W2262">
        <v>0</v>
      </c>
      <c r="X2262">
        <v>0</v>
      </c>
      <c r="Y2262" t="s">
        <v>109</v>
      </c>
    </row>
    <row r="2263" spans="1:25" x14ac:dyDescent="0.25">
      <c r="A2263">
        <v>2262</v>
      </c>
      <c r="B2263">
        <v>60029</v>
      </c>
      <c r="C2263">
        <v>0</v>
      </c>
      <c r="D2263">
        <v>0</v>
      </c>
      <c r="E2263" t="s">
        <v>873</v>
      </c>
      <c r="F2263" t="s">
        <v>874</v>
      </c>
      <c r="G2263">
        <v>1</v>
      </c>
      <c r="H2263" s="6">
        <v>3772278</v>
      </c>
      <c r="I2263" s="7">
        <v>45468</v>
      </c>
      <c r="J2263" s="7">
        <v>45468</v>
      </c>
      <c r="K2263">
        <v>15</v>
      </c>
      <c r="L2263" t="s">
        <v>40</v>
      </c>
      <c r="M2263" t="s">
        <v>5</v>
      </c>
      <c r="N2263" t="s">
        <v>41</v>
      </c>
      <c r="O2263" t="s">
        <v>47</v>
      </c>
      <c r="P2263" t="s">
        <v>43</v>
      </c>
      <c r="Q2263">
        <v>4</v>
      </c>
      <c r="R2263">
        <v>11</v>
      </c>
      <c r="S2263">
        <v>0</v>
      </c>
      <c r="U2263">
        <v>565842</v>
      </c>
      <c r="V2263">
        <v>150891</v>
      </c>
      <c r="W2263">
        <v>414951</v>
      </c>
      <c r="X2263">
        <v>0</v>
      </c>
      <c r="Y2263" t="s">
        <v>109</v>
      </c>
    </row>
    <row r="2264" spans="1:25" x14ac:dyDescent="0.25">
      <c r="A2264">
        <v>2263</v>
      </c>
      <c r="B2264">
        <v>60030</v>
      </c>
      <c r="C2264">
        <v>0</v>
      </c>
      <c r="D2264">
        <v>0</v>
      </c>
      <c r="E2264" t="s">
        <v>1453</v>
      </c>
      <c r="F2264" t="s">
        <v>1454</v>
      </c>
      <c r="G2264">
        <v>1</v>
      </c>
      <c r="H2264" s="6">
        <v>1782947</v>
      </c>
      <c r="I2264" s="7">
        <v>45468</v>
      </c>
      <c r="J2264" s="7">
        <v>45468</v>
      </c>
      <c r="K2264">
        <v>5</v>
      </c>
      <c r="L2264" t="s">
        <v>40</v>
      </c>
      <c r="M2264" t="s">
        <v>8</v>
      </c>
      <c r="N2264" t="s">
        <v>41</v>
      </c>
      <c r="O2264" t="s">
        <v>347</v>
      </c>
      <c r="P2264" t="s">
        <v>43</v>
      </c>
      <c r="Q2264">
        <v>5</v>
      </c>
      <c r="R2264">
        <v>0</v>
      </c>
      <c r="S2264">
        <v>0</v>
      </c>
      <c r="U2264">
        <v>89147</v>
      </c>
      <c r="V2264">
        <v>89147</v>
      </c>
      <c r="W2264">
        <v>0</v>
      </c>
      <c r="X2264">
        <v>0</v>
      </c>
      <c r="Y2264" t="s">
        <v>44</v>
      </c>
    </row>
    <row r="2265" spans="1:25" x14ac:dyDescent="0.25">
      <c r="A2265">
        <v>2264</v>
      </c>
      <c r="B2265">
        <v>60021</v>
      </c>
      <c r="C2265">
        <v>0</v>
      </c>
      <c r="D2265">
        <v>0</v>
      </c>
      <c r="E2265" t="s">
        <v>457</v>
      </c>
      <c r="F2265" t="s">
        <v>458</v>
      </c>
      <c r="G2265">
        <v>1</v>
      </c>
      <c r="H2265" s="6">
        <v>2561440</v>
      </c>
      <c r="I2265" s="7">
        <v>45467</v>
      </c>
      <c r="J2265" s="7">
        <v>45467</v>
      </c>
      <c r="K2265">
        <v>2</v>
      </c>
      <c r="L2265" t="s">
        <v>40</v>
      </c>
      <c r="M2265" t="s">
        <v>5</v>
      </c>
      <c r="N2265" t="s">
        <v>41</v>
      </c>
      <c r="O2265" t="s">
        <v>47</v>
      </c>
      <c r="P2265" t="s">
        <v>43</v>
      </c>
      <c r="Q2265">
        <v>2</v>
      </c>
      <c r="R2265">
        <v>0</v>
      </c>
      <c r="S2265">
        <v>0</v>
      </c>
      <c r="U2265">
        <v>51229</v>
      </c>
      <c r="V2265">
        <v>51229</v>
      </c>
      <c r="W2265">
        <v>0</v>
      </c>
      <c r="X2265">
        <v>0</v>
      </c>
      <c r="Y2265" t="s">
        <v>44</v>
      </c>
    </row>
    <row r="2266" spans="1:25" x14ac:dyDescent="0.25">
      <c r="A2266">
        <v>2265</v>
      </c>
      <c r="B2266">
        <v>60009</v>
      </c>
      <c r="C2266">
        <v>0</v>
      </c>
      <c r="D2266">
        <v>0</v>
      </c>
      <c r="E2266" t="s">
        <v>1502</v>
      </c>
      <c r="F2266" t="s">
        <v>1503</v>
      </c>
      <c r="G2266">
        <v>1</v>
      </c>
      <c r="H2266" s="6">
        <v>350609</v>
      </c>
      <c r="I2266" s="7">
        <v>45467</v>
      </c>
      <c r="J2266" s="7">
        <v>45467</v>
      </c>
      <c r="K2266">
        <v>8</v>
      </c>
      <c r="L2266" t="s">
        <v>40</v>
      </c>
      <c r="M2266" t="s">
        <v>5</v>
      </c>
      <c r="N2266" t="s">
        <v>41</v>
      </c>
      <c r="O2266" t="s">
        <v>57</v>
      </c>
      <c r="P2266" t="s">
        <v>43</v>
      </c>
      <c r="Q2266">
        <v>8</v>
      </c>
      <c r="R2266">
        <v>0</v>
      </c>
      <c r="S2266">
        <v>0</v>
      </c>
      <c r="U2266">
        <v>28049</v>
      </c>
      <c r="V2266">
        <v>28049</v>
      </c>
      <c r="W2266">
        <v>0</v>
      </c>
      <c r="X2266">
        <v>0</v>
      </c>
      <c r="Y2266" t="s">
        <v>250</v>
      </c>
    </row>
    <row r="2267" spans="1:25" x14ac:dyDescent="0.25">
      <c r="A2267">
        <v>2266</v>
      </c>
      <c r="B2267">
        <v>60022</v>
      </c>
      <c r="C2267">
        <v>0</v>
      </c>
      <c r="D2267">
        <v>0</v>
      </c>
      <c r="E2267" t="s">
        <v>1894</v>
      </c>
      <c r="F2267" t="s">
        <v>1895</v>
      </c>
      <c r="G2267">
        <v>1</v>
      </c>
      <c r="H2267" s="6">
        <v>1568000</v>
      </c>
      <c r="I2267" s="7">
        <v>45467</v>
      </c>
      <c r="J2267" s="7">
        <v>45467</v>
      </c>
      <c r="K2267">
        <v>12</v>
      </c>
      <c r="L2267" t="s">
        <v>40</v>
      </c>
      <c r="M2267" t="s">
        <v>5</v>
      </c>
      <c r="N2267" t="s">
        <v>41</v>
      </c>
      <c r="O2267" t="s">
        <v>47</v>
      </c>
      <c r="P2267" t="s">
        <v>43</v>
      </c>
      <c r="Q2267">
        <v>12</v>
      </c>
      <c r="R2267">
        <v>0</v>
      </c>
      <c r="S2267">
        <v>0</v>
      </c>
      <c r="U2267">
        <v>188160</v>
      </c>
      <c r="V2267">
        <v>188160</v>
      </c>
      <c r="W2267">
        <v>0</v>
      </c>
      <c r="X2267">
        <v>0</v>
      </c>
      <c r="Y2267" t="s">
        <v>437</v>
      </c>
    </row>
    <row r="2268" spans="1:25" x14ac:dyDescent="0.25">
      <c r="A2268">
        <v>2267</v>
      </c>
      <c r="B2268">
        <v>60028</v>
      </c>
      <c r="C2268">
        <v>0</v>
      </c>
      <c r="D2268">
        <v>0</v>
      </c>
      <c r="E2268" t="s">
        <v>1812</v>
      </c>
      <c r="F2268" t="s">
        <v>1813</v>
      </c>
      <c r="G2268">
        <v>1</v>
      </c>
      <c r="H2268" s="6">
        <v>5000000</v>
      </c>
      <c r="I2268" s="7">
        <v>45467</v>
      </c>
      <c r="J2268" s="7">
        <v>45467</v>
      </c>
      <c r="K2268">
        <v>15</v>
      </c>
      <c r="L2268" t="s">
        <v>40</v>
      </c>
      <c r="M2268" t="s">
        <v>5</v>
      </c>
      <c r="N2268" t="s">
        <v>41</v>
      </c>
      <c r="O2268" t="s">
        <v>54</v>
      </c>
      <c r="P2268" t="s">
        <v>43</v>
      </c>
      <c r="Q2268">
        <v>6</v>
      </c>
      <c r="R2268">
        <v>9</v>
      </c>
      <c r="S2268">
        <v>0</v>
      </c>
      <c r="U2268">
        <v>750000</v>
      </c>
      <c r="V2268">
        <v>300000</v>
      </c>
      <c r="W2268">
        <v>450000</v>
      </c>
      <c r="X2268">
        <v>0</v>
      </c>
      <c r="Y2268" t="s">
        <v>48</v>
      </c>
    </row>
    <row r="2269" spans="1:25" x14ac:dyDescent="0.25">
      <c r="A2269">
        <v>2268</v>
      </c>
      <c r="B2269">
        <v>60011</v>
      </c>
      <c r="C2269">
        <v>0</v>
      </c>
      <c r="D2269">
        <v>0</v>
      </c>
      <c r="E2269" t="s">
        <v>384</v>
      </c>
      <c r="F2269" t="s">
        <v>385</v>
      </c>
      <c r="G2269">
        <v>1</v>
      </c>
      <c r="H2269" s="6">
        <v>1481866</v>
      </c>
      <c r="I2269" s="7">
        <v>45464</v>
      </c>
      <c r="J2269" s="7">
        <v>45464</v>
      </c>
      <c r="K2269">
        <v>15</v>
      </c>
      <c r="L2269" t="s">
        <v>40</v>
      </c>
      <c r="M2269" t="s">
        <v>3</v>
      </c>
      <c r="N2269" t="s">
        <v>41</v>
      </c>
      <c r="O2269" t="s">
        <v>51</v>
      </c>
      <c r="P2269" t="s">
        <v>43</v>
      </c>
      <c r="Q2269">
        <v>10</v>
      </c>
      <c r="R2269">
        <v>5</v>
      </c>
      <c r="S2269">
        <v>0</v>
      </c>
      <c r="U2269">
        <v>222280</v>
      </c>
      <c r="V2269">
        <v>148187</v>
      </c>
      <c r="W2269">
        <v>74093</v>
      </c>
      <c r="X2269">
        <v>0</v>
      </c>
      <c r="Y2269" t="s">
        <v>72</v>
      </c>
    </row>
    <row r="2270" spans="1:25" x14ac:dyDescent="0.25">
      <c r="A2270">
        <v>2269</v>
      </c>
      <c r="B2270">
        <v>60014</v>
      </c>
      <c r="C2270">
        <v>0</v>
      </c>
      <c r="D2270">
        <v>0</v>
      </c>
      <c r="E2270" t="s">
        <v>386</v>
      </c>
      <c r="F2270" t="s">
        <v>387</v>
      </c>
      <c r="G2270">
        <v>1</v>
      </c>
      <c r="H2270" s="6">
        <v>332336</v>
      </c>
      <c r="I2270" s="7">
        <v>45464</v>
      </c>
      <c r="J2270" s="7">
        <v>45464</v>
      </c>
      <c r="K2270">
        <v>15</v>
      </c>
      <c r="L2270" t="s">
        <v>40</v>
      </c>
      <c r="M2270" t="s">
        <v>3</v>
      </c>
      <c r="N2270" t="s">
        <v>41</v>
      </c>
      <c r="O2270" t="s">
        <v>51</v>
      </c>
      <c r="P2270" t="s">
        <v>43</v>
      </c>
      <c r="Q2270">
        <v>10</v>
      </c>
      <c r="R2270">
        <v>5</v>
      </c>
      <c r="S2270">
        <v>0</v>
      </c>
      <c r="U2270">
        <v>49850</v>
      </c>
      <c r="V2270">
        <v>33234</v>
      </c>
      <c r="W2270">
        <v>16617</v>
      </c>
      <c r="X2270">
        <v>0</v>
      </c>
      <c r="Y2270" t="s">
        <v>72</v>
      </c>
    </row>
    <row r="2271" spans="1:25" x14ac:dyDescent="0.25">
      <c r="A2271">
        <v>2270</v>
      </c>
      <c r="B2271">
        <v>60010</v>
      </c>
      <c r="C2271">
        <v>0</v>
      </c>
      <c r="D2271">
        <v>0</v>
      </c>
      <c r="E2271" t="s">
        <v>391</v>
      </c>
      <c r="F2271" t="s">
        <v>392</v>
      </c>
      <c r="G2271">
        <v>1</v>
      </c>
      <c r="H2271" s="6">
        <v>392302</v>
      </c>
      <c r="I2271" s="7">
        <v>45464</v>
      </c>
      <c r="J2271" s="7">
        <v>45464</v>
      </c>
      <c r="K2271">
        <v>15</v>
      </c>
      <c r="L2271" t="s">
        <v>40</v>
      </c>
      <c r="M2271" t="s">
        <v>3</v>
      </c>
      <c r="N2271" t="s">
        <v>41</v>
      </c>
      <c r="O2271" t="s">
        <v>51</v>
      </c>
      <c r="P2271" t="s">
        <v>43</v>
      </c>
      <c r="Q2271">
        <v>10</v>
      </c>
      <c r="R2271">
        <v>5</v>
      </c>
      <c r="S2271">
        <v>0</v>
      </c>
      <c r="U2271">
        <v>58845</v>
      </c>
      <c r="V2271">
        <v>39230</v>
      </c>
      <c r="W2271">
        <v>19615</v>
      </c>
      <c r="X2271">
        <v>0</v>
      </c>
      <c r="Y2271" t="s">
        <v>72</v>
      </c>
    </row>
    <row r="2272" spans="1:25" x14ac:dyDescent="0.25">
      <c r="A2272">
        <v>2271</v>
      </c>
      <c r="B2272">
        <v>60107</v>
      </c>
      <c r="C2272">
        <v>0</v>
      </c>
      <c r="D2272">
        <v>0</v>
      </c>
      <c r="E2272" t="s">
        <v>1420</v>
      </c>
      <c r="F2272" t="s">
        <v>1421</v>
      </c>
      <c r="G2272">
        <v>1</v>
      </c>
      <c r="H2272" s="6">
        <v>15000000</v>
      </c>
      <c r="I2272" s="7">
        <v>45464</v>
      </c>
      <c r="J2272" s="7">
        <v>45464</v>
      </c>
      <c r="K2272">
        <v>15</v>
      </c>
      <c r="L2272" t="s">
        <v>40</v>
      </c>
      <c r="M2272" t="s">
        <v>5</v>
      </c>
      <c r="N2272" t="s">
        <v>41</v>
      </c>
      <c r="O2272" t="s">
        <v>54</v>
      </c>
      <c r="P2272" t="s">
        <v>43</v>
      </c>
      <c r="Q2272">
        <v>3</v>
      </c>
      <c r="R2272">
        <v>12</v>
      </c>
      <c r="S2272">
        <v>0</v>
      </c>
      <c r="U2272">
        <v>2250000</v>
      </c>
      <c r="V2272">
        <v>450000</v>
      </c>
      <c r="W2272">
        <v>1800000</v>
      </c>
      <c r="X2272">
        <v>0</v>
      </c>
      <c r="Y2272" t="s">
        <v>72</v>
      </c>
    </row>
    <row r="2273" spans="1:25" x14ac:dyDescent="0.25">
      <c r="A2273">
        <v>2272</v>
      </c>
      <c r="B2273">
        <v>60012</v>
      </c>
      <c r="C2273">
        <v>0</v>
      </c>
      <c r="D2273">
        <v>0</v>
      </c>
      <c r="E2273" t="s">
        <v>313</v>
      </c>
      <c r="F2273" t="s">
        <v>314</v>
      </c>
      <c r="G2273">
        <v>1</v>
      </c>
      <c r="H2273" s="6">
        <v>1472201</v>
      </c>
      <c r="I2273" s="7">
        <v>45464</v>
      </c>
      <c r="J2273" s="7">
        <v>45464</v>
      </c>
      <c r="K2273">
        <v>15</v>
      </c>
      <c r="L2273" t="s">
        <v>40</v>
      </c>
      <c r="M2273" t="s">
        <v>3</v>
      </c>
      <c r="N2273" t="s">
        <v>41</v>
      </c>
      <c r="O2273" t="s">
        <v>51</v>
      </c>
      <c r="P2273" t="s">
        <v>43</v>
      </c>
      <c r="Q2273">
        <v>10</v>
      </c>
      <c r="R2273">
        <v>5</v>
      </c>
      <c r="S2273">
        <v>0</v>
      </c>
      <c r="U2273">
        <v>220830</v>
      </c>
      <c r="V2273">
        <v>147220</v>
      </c>
      <c r="W2273">
        <v>73610</v>
      </c>
      <c r="X2273">
        <v>0</v>
      </c>
      <c r="Y2273" t="s">
        <v>109</v>
      </c>
    </row>
    <row r="2274" spans="1:25" x14ac:dyDescent="0.25">
      <c r="A2274">
        <v>2273</v>
      </c>
      <c r="B2274">
        <v>60104</v>
      </c>
      <c r="C2274">
        <v>0</v>
      </c>
      <c r="D2274">
        <v>0</v>
      </c>
      <c r="E2274" t="s">
        <v>1428</v>
      </c>
      <c r="F2274" t="s">
        <v>1429</v>
      </c>
      <c r="G2274">
        <v>1</v>
      </c>
      <c r="H2274" s="6">
        <v>500000</v>
      </c>
      <c r="I2274" s="7">
        <v>45464</v>
      </c>
      <c r="J2274" s="7">
        <v>45464</v>
      </c>
      <c r="K2274">
        <v>15</v>
      </c>
      <c r="L2274" t="s">
        <v>40</v>
      </c>
      <c r="M2274" t="s">
        <v>5</v>
      </c>
      <c r="N2274" t="s">
        <v>41</v>
      </c>
      <c r="O2274" t="s">
        <v>54</v>
      </c>
      <c r="P2274" t="s">
        <v>43</v>
      </c>
      <c r="Q2274">
        <v>3</v>
      </c>
      <c r="R2274">
        <v>12</v>
      </c>
      <c r="S2274">
        <v>0</v>
      </c>
      <c r="U2274">
        <v>75000</v>
      </c>
      <c r="V2274">
        <v>15000</v>
      </c>
      <c r="W2274">
        <v>60000</v>
      </c>
      <c r="X2274">
        <v>0</v>
      </c>
      <c r="Y2274" t="s">
        <v>72</v>
      </c>
    </row>
    <row r="2275" spans="1:25" x14ac:dyDescent="0.25">
      <c r="A2275">
        <v>2274</v>
      </c>
      <c r="B2275">
        <v>60019</v>
      </c>
      <c r="C2275">
        <v>0</v>
      </c>
      <c r="D2275">
        <v>0</v>
      </c>
      <c r="E2275" t="s">
        <v>995</v>
      </c>
      <c r="F2275" t="s">
        <v>996</v>
      </c>
      <c r="G2275">
        <v>1</v>
      </c>
      <c r="H2275" s="6">
        <v>6000000</v>
      </c>
      <c r="I2275" s="7">
        <v>45464</v>
      </c>
      <c r="J2275" s="7">
        <v>45464</v>
      </c>
      <c r="K2275">
        <v>6</v>
      </c>
      <c r="L2275" t="s">
        <v>40</v>
      </c>
      <c r="M2275" t="s">
        <v>5</v>
      </c>
      <c r="N2275" t="s">
        <v>41</v>
      </c>
      <c r="O2275" t="s">
        <v>47</v>
      </c>
      <c r="P2275" t="s">
        <v>43</v>
      </c>
      <c r="Q2275">
        <v>6</v>
      </c>
      <c r="R2275">
        <v>0</v>
      </c>
      <c r="S2275">
        <v>0</v>
      </c>
      <c r="U2275">
        <v>360000</v>
      </c>
      <c r="V2275">
        <v>360000</v>
      </c>
      <c r="W2275">
        <v>0</v>
      </c>
      <c r="X2275">
        <v>0</v>
      </c>
      <c r="Y2275" t="s">
        <v>109</v>
      </c>
    </row>
    <row r="2276" spans="1:25" x14ac:dyDescent="0.25">
      <c r="A2276">
        <v>2275</v>
      </c>
      <c r="B2276">
        <v>60108</v>
      </c>
      <c r="C2276">
        <v>0</v>
      </c>
      <c r="D2276">
        <v>0</v>
      </c>
      <c r="E2276" t="s">
        <v>1424</v>
      </c>
      <c r="F2276" t="s">
        <v>1425</v>
      </c>
      <c r="G2276">
        <v>1</v>
      </c>
      <c r="H2276" s="6">
        <v>1500000</v>
      </c>
      <c r="I2276" s="7">
        <v>45464</v>
      </c>
      <c r="J2276" s="7">
        <v>45464</v>
      </c>
      <c r="K2276">
        <v>15</v>
      </c>
      <c r="L2276" t="s">
        <v>40</v>
      </c>
      <c r="M2276" t="s">
        <v>5</v>
      </c>
      <c r="N2276" t="s">
        <v>41</v>
      </c>
      <c r="O2276" t="s">
        <v>54</v>
      </c>
      <c r="P2276" t="s">
        <v>43</v>
      </c>
      <c r="Q2276">
        <v>3</v>
      </c>
      <c r="R2276">
        <v>12</v>
      </c>
      <c r="S2276">
        <v>0</v>
      </c>
      <c r="U2276">
        <v>225000</v>
      </c>
      <c r="V2276">
        <v>45000</v>
      </c>
      <c r="W2276">
        <v>180000</v>
      </c>
      <c r="X2276">
        <v>0</v>
      </c>
      <c r="Y2276" t="s">
        <v>72</v>
      </c>
    </row>
    <row r="2277" spans="1:25" x14ac:dyDescent="0.25">
      <c r="A2277">
        <v>2276</v>
      </c>
      <c r="B2277">
        <v>60105</v>
      </c>
      <c r="C2277">
        <v>0</v>
      </c>
      <c r="D2277">
        <v>0</v>
      </c>
      <c r="E2277" t="s">
        <v>1840</v>
      </c>
      <c r="F2277" t="s">
        <v>1841</v>
      </c>
      <c r="G2277">
        <v>1</v>
      </c>
      <c r="H2277" s="6">
        <v>165000000</v>
      </c>
      <c r="I2277" s="7">
        <v>45464</v>
      </c>
      <c r="J2277" s="7">
        <v>45464</v>
      </c>
      <c r="K2277">
        <v>15</v>
      </c>
      <c r="L2277" t="s">
        <v>40</v>
      </c>
      <c r="M2277" t="s">
        <v>5</v>
      </c>
      <c r="N2277" t="s">
        <v>41</v>
      </c>
      <c r="O2277" t="s">
        <v>54</v>
      </c>
      <c r="P2277" t="s">
        <v>43</v>
      </c>
      <c r="Q2277">
        <v>3</v>
      </c>
      <c r="R2277">
        <v>12</v>
      </c>
      <c r="S2277">
        <v>0</v>
      </c>
      <c r="U2277">
        <v>24750000</v>
      </c>
      <c r="V2277">
        <v>4950000</v>
      </c>
      <c r="W2277">
        <v>19800000</v>
      </c>
      <c r="X2277">
        <v>0</v>
      </c>
      <c r="Y2277" t="s">
        <v>72</v>
      </c>
    </row>
    <row r="2278" spans="1:25" x14ac:dyDescent="0.25">
      <c r="A2278">
        <v>2277</v>
      </c>
      <c r="B2278">
        <v>60015</v>
      </c>
      <c r="C2278">
        <v>0</v>
      </c>
      <c r="D2278">
        <v>0</v>
      </c>
      <c r="E2278" t="s">
        <v>1638</v>
      </c>
      <c r="F2278" t="s">
        <v>1639</v>
      </c>
      <c r="G2278">
        <v>1</v>
      </c>
      <c r="H2278" s="6">
        <v>651787</v>
      </c>
      <c r="I2278" s="7">
        <v>45464</v>
      </c>
      <c r="J2278" s="7">
        <v>45464</v>
      </c>
      <c r="K2278">
        <v>7</v>
      </c>
      <c r="L2278" t="s">
        <v>40</v>
      </c>
      <c r="M2278" t="s">
        <v>5</v>
      </c>
      <c r="N2278" t="s">
        <v>41</v>
      </c>
      <c r="O2278" t="s">
        <v>47</v>
      </c>
      <c r="P2278" t="s">
        <v>43</v>
      </c>
      <c r="Q2278">
        <v>7</v>
      </c>
      <c r="R2278">
        <v>0</v>
      </c>
      <c r="S2278">
        <v>0</v>
      </c>
      <c r="U2278">
        <v>45625</v>
      </c>
      <c r="V2278">
        <v>45625</v>
      </c>
      <c r="W2278">
        <v>0</v>
      </c>
      <c r="X2278">
        <v>0</v>
      </c>
      <c r="Y2278" t="s">
        <v>48</v>
      </c>
    </row>
    <row r="2279" spans="1:25" x14ac:dyDescent="0.25">
      <c r="A2279">
        <v>2278</v>
      </c>
      <c r="B2279">
        <v>60020</v>
      </c>
      <c r="C2279">
        <v>0</v>
      </c>
      <c r="D2279">
        <v>0</v>
      </c>
      <c r="E2279" t="s">
        <v>1708</v>
      </c>
      <c r="F2279" t="s">
        <v>1709</v>
      </c>
      <c r="G2279">
        <v>1</v>
      </c>
      <c r="H2279" s="6">
        <v>3557287</v>
      </c>
      <c r="I2279" s="7">
        <v>45464</v>
      </c>
      <c r="J2279" s="7">
        <v>45464</v>
      </c>
      <c r="K2279">
        <v>7</v>
      </c>
      <c r="L2279" t="s">
        <v>40</v>
      </c>
      <c r="M2279" t="s">
        <v>9</v>
      </c>
      <c r="N2279" t="s">
        <v>41</v>
      </c>
      <c r="O2279" t="s">
        <v>42</v>
      </c>
      <c r="P2279" t="s">
        <v>43</v>
      </c>
      <c r="Q2279">
        <v>7</v>
      </c>
      <c r="R2279">
        <v>0</v>
      </c>
      <c r="S2279">
        <v>0</v>
      </c>
      <c r="U2279">
        <v>249010</v>
      </c>
      <c r="V2279">
        <v>249010</v>
      </c>
      <c r="W2279">
        <v>0</v>
      </c>
      <c r="X2279">
        <v>0</v>
      </c>
      <c r="Y2279" t="s">
        <v>109</v>
      </c>
    </row>
    <row r="2280" spans="1:25" x14ac:dyDescent="0.25">
      <c r="A2280">
        <v>2279</v>
      </c>
      <c r="B2280">
        <v>58598</v>
      </c>
      <c r="C2280">
        <v>0</v>
      </c>
      <c r="D2280">
        <v>0</v>
      </c>
      <c r="E2280" t="s">
        <v>1530</v>
      </c>
      <c r="F2280" t="s">
        <v>1531</v>
      </c>
      <c r="G2280">
        <v>1</v>
      </c>
      <c r="H2280" s="6">
        <v>23209301</v>
      </c>
      <c r="I2280" s="7">
        <v>45464</v>
      </c>
      <c r="J2280" s="7">
        <v>45464</v>
      </c>
      <c r="K2280">
        <v>15</v>
      </c>
      <c r="L2280" t="s">
        <v>40</v>
      </c>
      <c r="M2280" t="s">
        <v>5</v>
      </c>
      <c r="N2280" t="s">
        <v>41</v>
      </c>
      <c r="O2280" t="s">
        <v>54</v>
      </c>
      <c r="P2280" t="s">
        <v>43</v>
      </c>
      <c r="Q2280">
        <v>3.3</v>
      </c>
      <c r="R2280">
        <v>2.5</v>
      </c>
      <c r="S2280">
        <v>9.1999999999999993</v>
      </c>
      <c r="U2280">
        <v>3481395</v>
      </c>
      <c r="V2280">
        <v>765907</v>
      </c>
      <c r="W2280">
        <v>580233</v>
      </c>
      <c r="X2280">
        <v>2135256</v>
      </c>
      <c r="Y2280" t="s">
        <v>48</v>
      </c>
    </row>
    <row r="2281" spans="1:25" x14ac:dyDescent="0.25">
      <c r="A2281">
        <v>2280</v>
      </c>
      <c r="B2281">
        <v>60023</v>
      </c>
      <c r="C2281">
        <v>0</v>
      </c>
      <c r="D2281">
        <v>0</v>
      </c>
      <c r="E2281" t="s">
        <v>1372</v>
      </c>
      <c r="F2281" t="s">
        <v>1373</v>
      </c>
      <c r="G2281">
        <v>1</v>
      </c>
      <c r="H2281" s="6">
        <v>14848620</v>
      </c>
      <c r="I2281" s="7">
        <v>45464</v>
      </c>
      <c r="J2281" s="7">
        <v>45464</v>
      </c>
      <c r="K2281">
        <v>15</v>
      </c>
      <c r="L2281" t="s">
        <v>40</v>
      </c>
      <c r="M2281" t="s">
        <v>4</v>
      </c>
      <c r="N2281" t="s">
        <v>41</v>
      </c>
      <c r="O2281" t="s">
        <v>51</v>
      </c>
      <c r="P2281" t="s">
        <v>43</v>
      </c>
      <c r="Q2281">
        <v>5.5</v>
      </c>
      <c r="R2281">
        <v>7</v>
      </c>
      <c r="S2281">
        <v>2.5</v>
      </c>
      <c r="U2281">
        <v>2227293</v>
      </c>
      <c r="V2281">
        <v>816674</v>
      </c>
      <c r="W2281">
        <v>1039403</v>
      </c>
      <c r="X2281">
        <v>371216</v>
      </c>
      <c r="Y2281" t="s">
        <v>109</v>
      </c>
    </row>
    <row r="2282" spans="1:25" x14ac:dyDescent="0.25">
      <c r="A2282">
        <v>2281</v>
      </c>
      <c r="B2282">
        <v>60013</v>
      </c>
      <c r="C2282">
        <v>0</v>
      </c>
      <c r="D2282">
        <v>0</v>
      </c>
      <c r="E2282" t="s">
        <v>181</v>
      </c>
      <c r="F2282" t="s">
        <v>182</v>
      </c>
      <c r="G2282">
        <v>1</v>
      </c>
      <c r="H2282" s="6">
        <v>1065094</v>
      </c>
      <c r="I2282" s="7">
        <v>45464</v>
      </c>
      <c r="J2282" s="7">
        <v>45464</v>
      </c>
      <c r="K2282">
        <v>15</v>
      </c>
      <c r="L2282" t="s">
        <v>40</v>
      </c>
      <c r="M2282" t="s">
        <v>3</v>
      </c>
      <c r="N2282" t="s">
        <v>41</v>
      </c>
      <c r="O2282" t="s">
        <v>51</v>
      </c>
      <c r="P2282" t="s">
        <v>43</v>
      </c>
      <c r="Q2282">
        <v>10</v>
      </c>
      <c r="R2282">
        <v>5</v>
      </c>
      <c r="S2282">
        <v>0</v>
      </c>
      <c r="U2282">
        <v>159764</v>
      </c>
      <c r="V2282">
        <v>106509</v>
      </c>
      <c r="W2282">
        <v>53255</v>
      </c>
      <c r="X2282">
        <v>0</v>
      </c>
      <c r="Y2282" t="s">
        <v>72</v>
      </c>
    </row>
    <row r="2283" spans="1:25" x14ac:dyDescent="0.25">
      <c r="A2283">
        <v>2282</v>
      </c>
      <c r="B2283">
        <v>60018</v>
      </c>
      <c r="C2283">
        <v>0</v>
      </c>
      <c r="D2283">
        <v>0</v>
      </c>
      <c r="E2283" t="s">
        <v>1642</v>
      </c>
      <c r="F2283" t="s">
        <v>1643</v>
      </c>
      <c r="G2283">
        <v>1</v>
      </c>
      <c r="H2283" s="6">
        <v>17993707</v>
      </c>
      <c r="I2283" s="7">
        <v>45464</v>
      </c>
      <c r="J2283" s="7">
        <v>45464</v>
      </c>
      <c r="K2283">
        <v>7</v>
      </c>
      <c r="L2283" t="s">
        <v>40</v>
      </c>
      <c r="M2283" t="s">
        <v>5</v>
      </c>
      <c r="N2283" t="s">
        <v>41</v>
      </c>
      <c r="O2283" t="s">
        <v>47</v>
      </c>
      <c r="P2283" t="s">
        <v>43</v>
      </c>
      <c r="Q2283">
        <v>7</v>
      </c>
      <c r="R2283">
        <v>0</v>
      </c>
      <c r="S2283">
        <v>0</v>
      </c>
      <c r="U2283">
        <v>1259559</v>
      </c>
      <c r="V2283">
        <v>1259559</v>
      </c>
      <c r="W2283">
        <v>0</v>
      </c>
      <c r="X2283">
        <v>0</v>
      </c>
      <c r="Y2283" t="s">
        <v>48</v>
      </c>
    </row>
    <row r="2284" spans="1:25" x14ac:dyDescent="0.25">
      <c r="A2284">
        <v>2283</v>
      </c>
      <c r="B2284">
        <v>60109</v>
      </c>
      <c r="C2284">
        <v>0</v>
      </c>
      <c r="D2284">
        <v>0</v>
      </c>
      <c r="E2284" t="s">
        <v>1904</v>
      </c>
      <c r="F2284" t="s">
        <v>1905</v>
      </c>
      <c r="G2284">
        <v>1</v>
      </c>
      <c r="H2284" s="6">
        <v>4000000</v>
      </c>
      <c r="I2284" s="7">
        <v>45464</v>
      </c>
      <c r="J2284" s="7">
        <v>45464</v>
      </c>
      <c r="K2284">
        <v>12</v>
      </c>
      <c r="L2284" t="s">
        <v>40</v>
      </c>
      <c r="M2284" t="s">
        <v>5</v>
      </c>
      <c r="N2284" t="s">
        <v>41</v>
      </c>
      <c r="O2284" t="s">
        <v>54</v>
      </c>
      <c r="P2284" t="s">
        <v>43</v>
      </c>
      <c r="Q2284">
        <v>3</v>
      </c>
      <c r="R2284">
        <v>9</v>
      </c>
      <c r="S2284">
        <v>0</v>
      </c>
      <c r="U2284">
        <v>480000</v>
      </c>
      <c r="V2284">
        <v>120000</v>
      </c>
      <c r="W2284">
        <v>360000</v>
      </c>
      <c r="X2284">
        <v>0</v>
      </c>
      <c r="Y2284" t="s">
        <v>72</v>
      </c>
    </row>
    <row r="2285" spans="1:25" x14ac:dyDescent="0.25">
      <c r="A2285">
        <v>2284</v>
      </c>
      <c r="B2285">
        <v>60008</v>
      </c>
      <c r="C2285">
        <v>0</v>
      </c>
      <c r="D2285">
        <v>0</v>
      </c>
      <c r="E2285" t="s">
        <v>1035</v>
      </c>
      <c r="F2285" t="s">
        <v>1036</v>
      </c>
      <c r="G2285">
        <v>1</v>
      </c>
      <c r="H2285" s="6">
        <v>7916000</v>
      </c>
      <c r="I2285" s="7">
        <v>45464</v>
      </c>
      <c r="J2285" s="7">
        <v>45464</v>
      </c>
      <c r="K2285">
        <v>5</v>
      </c>
      <c r="L2285" t="s">
        <v>40</v>
      </c>
      <c r="M2285" t="s">
        <v>5</v>
      </c>
      <c r="N2285" t="s">
        <v>41</v>
      </c>
      <c r="O2285" t="s">
        <v>47</v>
      </c>
      <c r="P2285" t="s">
        <v>43</v>
      </c>
      <c r="Q2285">
        <v>5</v>
      </c>
      <c r="R2285">
        <v>0</v>
      </c>
      <c r="S2285">
        <v>0</v>
      </c>
      <c r="U2285">
        <v>395800</v>
      </c>
      <c r="V2285">
        <v>395800</v>
      </c>
      <c r="W2285">
        <v>0</v>
      </c>
      <c r="X2285">
        <v>0</v>
      </c>
      <c r="Y2285" t="s">
        <v>390</v>
      </c>
    </row>
    <row r="2286" spans="1:25" x14ac:dyDescent="0.25">
      <c r="A2286">
        <v>2285</v>
      </c>
      <c r="B2286">
        <v>60017</v>
      </c>
      <c r="C2286">
        <v>0</v>
      </c>
      <c r="D2286">
        <v>0</v>
      </c>
      <c r="E2286" t="s">
        <v>1652</v>
      </c>
      <c r="F2286" t="s">
        <v>1653</v>
      </c>
      <c r="G2286">
        <v>1</v>
      </c>
      <c r="H2286" s="6">
        <v>3367599</v>
      </c>
      <c r="I2286" s="7">
        <v>45464</v>
      </c>
      <c r="J2286" s="7">
        <v>45464</v>
      </c>
      <c r="K2286">
        <v>7</v>
      </c>
      <c r="L2286" t="s">
        <v>40</v>
      </c>
      <c r="M2286" t="s">
        <v>5</v>
      </c>
      <c r="N2286" t="s">
        <v>41</v>
      </c>
      <c r="O2286" t="s">
        <v>47</v>
      </c>
      <c r="P2286" t="s">
        <v>43</v>
      </c>
      <c r="Q2286">
        <v>7</v>
      </c>
      <c r="R2286">
        <v>0</v>
      </c>
      <c r="S2286">
        <v>0</v>
      </c>
      <c r="U2286">
        <v>235732</v>
      </c>
      <c r="V2286">
        <v>235732</v>
      </c>
      <c r="W2286">
        <v>0</v>
      </c>
      <c r="X2286">
        <v>0</v>
      </c>
      <c r="Y2286" t="s">
        <v>48</v>
      </c>
    </row>
    <row r="2287" spans="1:25" x14ac:dyDescent="0.25">
      <c r="A2287">
        <v>2286</v>
      </c>
      <c r="B2287">
        <v>60027</v>
      </c>
      <c r="C2287">
        <v>0</v>
      </c>
      <c r="D2287">
        <v>0</v>
      </c>
      <c r="E2287" t="s">
        <v>1457</v>
      </c>
      <c r="F2287" t="s">
        <v>1458</v>
      </c>
      <c r="G2287">
        <v>1</v>
      </c>
      <c r="H2287" s="6">
        <v>1200000</v>
      </c>
      <c r="I2287" s="7">
        <v>45464</v>
      </c>
      <c r="J2287" s="7">
        <v>45464</v>
      </c>
      <c r="K2287">
        <v>5</v>
      </c>
      <c r="L2287" t="s">
        <v>40</v>
      </c>
      <c r="M2287" t="s">
        <v>5</v>
      </c>
      <c r="N2287" t="s">
        <v>41</v>
      </c>
      <c r="O2287" t="s">
        <v>77</v>
      </c>
      <c r="P2287" t="s">
        <v>43</v>
      </c>
      <c r="Q2287">
        <v>5</v>
      </c>
      <c r="R2287">
        <v>0</v>
      </c>
      <c r="S2287">
        <v>0</v>
      </c>
      <c r="U2287">
        <v>60000</v>
      </c>
      <c r="V2287">
        <v>60000</v>
      </c>
      <c r="W2287">
        <v>0</v>
      </c>
      <c r="X2287">
        <v>0</v>
      </c>
      <c r="Y2287" t="s">
        <v>44</v>
      </c>
    </row>
    <row r="2288" spans="1:25" x14ac:dyDescent="0.25">
      <c r="A2288">
        <v>2287</v>
      </c>
      <c r="B2288">
        <v>60016</v>
      </c>
      <c r="C2288">
        <v>0</v>
      </c>
      <c r="D2288">
        <v>0</v>
      </c>
      <c r="E2288" t="s">
        <v>1650</v>
      </c>
      <c r="F2288" t="s">
        <v>1651</v>
      </c>
      <c r="G2288">
        <v>1</v>
      </c>
      <c r="H2288" s="6">
        <v>1313826</v>
      </c>
      <c r="I2288" s="7">
        <v>45464</v>
      </c>
      <c r="J2288" s="7">
        <v>45464</v>
      </c>
      <c r="K2288">
        <v>7</v>
      </c>
      <c r="L2288" t="s">
        <v>40</v>
      </c>
      <c r="M2288" t="s">
        <v>5</v>
      </c>
      <c r="N2288" t="s">
        <v>41</v>
      </c>
      <c r="O2288" t="s">
        <v>47</v>
      </c>
      <c r="P2288" t="s">
        <v>43</v>
      </c>
      <c r="Q2288">
        <v>7</v>
      </c>
      <c r="R2288">
        <v>0</v>
      </c>
      <c r="S2288">
        <v>0</v>
      </c>
      <c r="U2288">
        <v>91968</v>
      </c>
      <c r="V2288">
        <v>91968</v>
      </c>
      <c r="W2288">
        <v>0</v>
      </c>
      <c r="X2288">
        <v>0</v>
      </c>
      <c r="Y2288" t="s">
        <v>48</v>
      </c>
    </row>
    <row r="2289" spans="1:25" x14ac:dyDescent="0.25">
      <c r="A2289">
        <v>2288</v>
      </c>
      <c r="B2289">
        <v>60106</v>
      </c>
      <c r="C2289">
        <v>0</v>
      </c>
      <c r="D2289">
        <v>0</v>
      </c>
      <c r="E2289" t="s">
        <v>1412</v>
      </c>
      <c r="F2289" t="s">
        <v>1413</v>
      </c>
      <c r="G2289">
        <v>1</v>
      </c>
      <c r="H2289" s="6">
        <v>25000000</v>
      </c>
      <c r="I2289" s="7">
        <v>45464</v>
      </c>
      <c r="J2289" s="7">
        <v>45464</v>
      </c>
      <c r="K2289">
        <v>15</v>
      </c>
      <c r="L2289" t="s">
        <v>40</v>
      </c>
      <c r="M2289" t="s">
        <v>5</v>
      </c>
      <c r="N2289" t="s">
        <v>41</v>
      </c>
      <c r="O2289" t="s">
        <v>54</v>
      </c>
      <c r="P2289" t="s">
        <v>43</v>
      </c>
      <c r="Q2289">
        <v>3</v>
      </c>
      <c r="R2289">
        <v>12</v>
      </c>
      <c r="S2289">
        <v>0</v>
      </c>
      <c r="U2289">
        <v>3750000</v>
      </c>
      <c r="V2289">
        <v>750000</v>
      </c>
      <c r="W2289">
        <v>3000000</v>
      </c>
      <c r="X2289">
        <v>0</v>
      </c>
      <c r="Y2289" t="s">
        <v>72</v>
      </c>
    </row>
    <row r="2290" spans="1:25" x14ac:dyDescent="0.25">
      <c r="A2290">
        <v>2289</v>
      </c>
      <c r="B2290">
        <v>60024</v>
      </c>
      <c r="C2290">
        <v>0</v>
      </c>
      <c r="D2290">
        <v>0</v>
      </c>
      <c r="E2290" t="s">
        <v>551</v>
      </c>
      <c r="F2290" t="s">
        <v>552</v>
      </c>
      <c r="G2290">
        <v>1</v>
      </c>
      <c r="H2290" s="6">
        <v>20000000</v>
      </c>
      <c r="I2290" s="7">
        <v>45464</v>
      </c>
      <c r="J2290" s="7">
        <v>45464</v>
      </c>
      <c r="K2290">
        <v>6</v>
      </c>
      <c r="L2290" t="s">
        <v>40</v>
      </c>
      <c r="M2290" t="s">
        <v>8</v>
      </c>
      <c r="N2290" t="s">
        <v>41</v>
      </c>
      <c r="O2290" t="s">
        <v>347</v>
      </c>
      <c r="P2290" t="s">
        <v>43</v>
      </c>
      <c r="Q2290">
        <v>6</v>
      </c>
      <c r="R2290">
        <v>0</v>
      </c>
      <c r="S2290">
        <v>0</v>
      </c>
      <c r="U2290">
        <v>1200000</v>
      </c>
      <c r="V2290">
        <v>1200000</v>
      </c>
      <c r="W2290">
        <v>0</v>
      </c>
      <c r="X2290">
        <v>0</v>
      </c>
      <c r="Y2290" t="s">
        <v>109</v>
      </c>
    </row>
    <row r="2291" spans="1:25" x14ac:dyDescent="0.25">
      <c r="A2291">
        <v>2290</v>
      </c>
      <c r="B2291">
        <v>60001</v>
      </c>
      <c r="C2291">
        <v>0</v>
      </c>
      <c r="D2291">
        <v>0</v>
      </c>
      <c r="E2291" t="s">
        <v>535</v>
      </c>
      <c r="F2291" t="s">
        <v>536</v>
      </c>
      <c r="G2291">
        <v>1</v>
      </c>
      <c r="H2291" s="6">
        <v>14738793</v>
      </c>
      <c r="I2291" s="7">
        <v>45462</v>
      </c>
      <c r="J2291" s="7">
        <v>45462</v>
      </c>
      <c r="K2291">
        <v>15</v>
      </c>
      <c r="L2291" t="s">
        <v>40</v>
      </c>
      <c r="M2291" t="s">
        <v>9</v>
      </c>
      <c r="N2291" t="s">
        <v>41</v>
      </c>
      <c r="O2291" t="s">
        <v>42</v>
      </c>
      <c r="P2291" t="s">
        <v>43</v>
      </c>
      <c r="Q2291">
        <v>5</v>
      </c>
      <c r="R2291">
        <v>10</v>
      </c>
      <c r="S2291">
        <v>0</v>
      </c>
      <c r="U2291">
        <v>2210819</v>
      </c>
      <c r="V2291">
        <v>736940</v>
      </c>
      <c r="W2291">
        <v>1473879</v>
      </c>
      <c r="X2291">
        <v>0</v>
      </c>
      <c r="Y2291" t="s">
        <v>109</v>
      </c>
    </row>
    <row r="2292" spans="1:25" x14ac:dyDescent="0.25">
      <c r="A2292">
        <v>2291</v>
      </c>
      <c r="B2292">
        <v>60004</v>
      </c>
      <c r="C2292">
        <v>0</v>
      </c>
      <c r="D2292">
        <v>0</v>
      </c>
      <c r="E2292" t="s">
        <v>1127</v>
      </c>
      <c r="F2292" t="s">
        <v>1128</v>
      </c>
      <c r="G2292">
        <v>1</v>
      </c>
      <c r="H2292" s="6">
        <v>2676055</v>
      </c>
      <c r="I2292" s="7">
        <v>45462</v>
      </c>
      <c r="J2292" s="7">
        <v>45462</v>
      </c>
      <c r="K2292">
        <v>8</v>
      </c>
      <c r="L2292" t="s">
        <v>40</v>
      </c>
      <c r="M2292" t="s">
        <v>9</v>
      </c>
      <c r="N2292" t="s">
        <v>41</v>
      </c>
      <c r="O2292" t="s">
        <v>42</v>
      </c>
      <c r="P2292" t="s">
        <v>43</v>
      </c>
      <c r="Q2292">
        <v>8</v>
      </c>
      <c r="R2292">
        <v>0</v>
      </c>
      <c r="S2292">
        <v>0</v>
      </c>
      <c r="U2292">
        <v>214084</v>
      </c>
      <c r="V2292">
        <v>214084</v>
      </c>
      <c r="W2292">
        <v>0</v>
      </c>
      <c r="X2292">
        <v>0</v>
      </c>
      <c r="Y2292" t="s">
        <v>109</v>
      </c>
    </row>
    <row r="2293" spans="1:25" x14ac:dyDescent="0.25">
      <c r="A2293">
        <v>2292</v>
      </c>
      <c r="B2293">
        <v>59990</v>
      </c>
      <c r="C2293">
        <v>0</v>
      </c>
      <c r="D2293">
        <v>0</v>
      </c>
      <c r="E2293" t="s">
        <v>1906</v>
      </c>
      <c r="F2293" t="s">
        <v>1907</v>
      </c>
      <c r="G2293">
        <v>1</v>
      </c>
      <c r="H2293" s="6">
        <v>141900000</v>
      </c>
      <c r="I2293" s="7">
        <v>45462</v>
      </c>
      <c r="J2293" s="7">
        <v>45462</v>
      </c>
      <c r="K2293" t="s">
        <v>1908</v>
      </c>
      <c r="L2293" t="s">
        <v>40</v>
      </c>
      <c r="M2293" t="s">
        <v>1</v>
      </c>
      <c r="N2293" t="s">
        <v>41</v>
      </c>
      <c r="O2293" t="s">
        <v>87</v>
      </c>
      <c r="P2293" t="s">
        <v>43</v>
      </c>
      <c r="Q2293">
        <v>7.5</v>
      </c>
      <c r="R2293">
        <v>0</v>
      </c>
      <c r="S2293">
        <v>0</v>
      </c>
      <c r="U2293">
        <v>10642500</v>
      </c>
      <c r="V2293">
        <v>10642500</v>
      </c>
      <c r="W2293">
        <v>0</v>
      </c>
      <c r="X2293">
        <v>0</v>
      </c>
      <c r="Y2293" t="s">
        <v>112</v>
      </c>
    </row>
    <row r="2294" spans="1:25" x14ac:dyDescent="0.25">
      <c r="A2294">
        <v>2293</v>
      </c>
      <c r="B2294">
        <v>60005</v>
      </c>
      <c r="C2294">
        <v>0</v>
      </c>
      <c r="D2294">
        <v>0</v>
      </c>
      <c r="E2294" t="s">
        <v>844</v>
      </c>
      <c r="F2294" t="s">
        <v>845</v>
      </c>
      <c r="G2294">
        <v>1</v>
      </c>
      <c r="H2294" s="6">
        <v>161242</v>
      </c>
      <c r="I2294" s="7">
        <v>45462</v>
      </c>
      <c r="J2294" s="7">
        <v>45462</v>
      </c>
      <c r="K2294">
        <v>15</v>
      </c>
      <c r="L2294" t="s">
        <v>40</v>
      </c>
      <c r="M2294" t="s">
        <v>5</v>
      </c>
      <c r="N2294" t="s">
        <v>41</v>
      </c>
      <c r="O2294" t="s">
        <v>77</v>
      </c>
      <c r="P2294" t="s">
        <v>43</v>
      </c>
      <c r="Q2294">
        <v>8</v>
      </c>
      <c r="R2294">
        <v>7</v>
      </c>
      <c r="S2294">
        <v>0</v>
      </c>
      <c r="U2294">
        <v>24186</v>
      </c>
      <c r="V2294">
        <v>12899</v>
      </c>
      <c r="W2294">
        <v>11287</v>
      </c>
      <c r="X2294">
        <v>0</v>
      </c>
      <c r="Y2294" t="s">
        <v>48</v>
      </c>
    </row>
    <row r="2295" spans="1:25" x14ac:dyDescent="0.25">
      <c r="A2295">
        <v>2294</v>
      </c>
      <c r="B2295">
        <v>60006</v>
      </c>
      <c r="C2295">
        <v>0</v>
      </c>
      <c r="D2295">
        <v>0</v>
      </c>
      <c r="E2295" t="s">
        <v>844</v>
      </c>
      <c r="F2295" t="s">
        <v>845</v>
      </c>
      <c r="G2295">
        <v>1</v>
      </c>
      <c r="H2295" s="6">
        <v>161242</v>
      </c>
      <c r="I2295" s="7">
        <v>45462</v>
      </c>
      <c r="J2295" s="7">
        <v>45462</v>
      </c>
      <c r="K2295">
        <v>15</v>
      </c>
      <c r="L2295" t="s">
        <v>40</v>
      </c>
      <c r="M2295" t="s">
        <v>5</v>
      </c>
      <c r="N2295" t="s">
        <v>41</v>
      </c>
      <c r="O2295" t="s">
        <v>77</v>
      </c>
      <c r="P2295" t="s">
        <v>43</v>
      </c>
      <c r="Q2295">
        <v>8</v>
      </c>
      <c r="R2295">
        <v>7</v>
      </c>
      <c r="S2295">
        <v>0</v>
      </c>
      <c r="U2295">
        <v>24186</v>
      </c>
      <c r="V2295">
        <v>12899</v>
      </c>
      <c r="W2295">
        <v>11287</v>
      </c>
      <c r="X2295">
        <v>0</v>
      </c>
      <c r="Y2295" t="s">
        <v>48</v>
      </c>
    </row>
    <row r="2296" spans="1:25" x14ac:dyDescent="0.25">
      <c r="A2296">
        <v>2295</v>
      </c>
      <c r="B2296">
        <v>60007</v>
      </c>
      <c r="C2296">
        <v>0</v>
      </c>
      <c r="D2296">
        <v>0</v>
      </c>
      <c r="E2296" t="s">
        <v>820</v>
      </c>
      <c r="F2296" t="s">
        <v>821</v>
      </c>
      <c r="G2296">
        <v>1</v>
      </c>
      <c r="H2296" s="6">
        <v>5376000</v>
      </c>
      <c r="I2296" s="7">
        <v>45462</v>
      </c>
      <c r="J2296" s="7">
        <v>45462</v>
      </c>
      <c r="K2296">
        <v>10</v>
      </c>
      <c r="L2296" t="s">
        <v>40</v>
      </c>
      <c r="M2296" t="s">
        <v>5</v>
      </c>
      <c r="N2296" t="s">
        <v>41</v>
      </c>
      <c r="O2296" t="s">
        <v>47</v>
      </c>
      <c r="P2296" t="s">
        <v>43</v>
      </c>
      <c r="Q2296">
        <v>10</v>
      </c>
      <c r="R2296">
        <v>0</v>
      </c>
      <c r="S2296">
        <v>0</v>
      </c>
      <c r="U2296">
        <v>537600</v>
      </c>
      <c r="V2296">
        <v>537600</v>
      </c>
      <c r="W2296">
        <v>0</v>
      </c>
      <c r="X2296">
        <v>0</v>
      </c>
      <c r="Y2296" t="s">
        <v>48</v>
      </c>
    </row>
    <row r="2297" spans="1:25" x14ac:dyDescent="0.25">
      <c r="A2297">
        <v>2296</v>
      </c>
      <c r="B2297">
        <v>60000</v>
      </c>
      <c r="C2297">
        <v>0</v>
      </c>
      <c r="D2297">
        <v>0</v>
      </c>
      <c r="E2297" t="s">
        <v>775</v>
      </c>
      <c r="F2297" t="s">
        <v>776</v>
      </c>
      <c r="G2297">
        <v>1</v>
      </c>
      <c r="H2297" s="6">
        <v>22118850</v>
      </c>
      <c r="I2297" s="7">
        <v>45462</v>
      </c>
      <c r="J2297" s="7">
        <v>45462</v>
      </c>
      <c r="K2297">
        <v>7</v>
      </c>
      <c r="L2297" t="s">
        <v>40</v>
      </c>
      <c r="M2297" t="s">
        <v>9</v>
      </c>
      <c r="N2297" t="s">
        <v>41</v>
      </c>
      <c r="O2297" t="s">
        <v>42</v>
      </c>
      <c r="P2297" t="s">
        <v>43</v>
      </c>
      <c r="Q2297">
        <v>7</v>
      </c>
      <c r="R2297">
        <v>0</v>
      </c>
      <c r="S2297">
        <v>0</v>
      </c>
      <c r="U2297">
        <v>1548320</v>
      </c>
      <c r="V2297">
        <v>1548320</v>
      </c>
      <c r="W2297">
        <v>0</v>
      </c>
      <c r="X2297">
        <v>0</v>
      </c>
      <c r="Y2297" t="s">
        <v>67</v>
      </c>
    </row>
    <row r="2298" spans="1:25" x14ac:dyDescent="0.25">
      <c r="A2298">
        <v>2297</v>
      </c>
      <c r="B2298">
        <v>59821</v>
      </c>
      <c r="C2298">
        <v>0</v>
      </c>
      <c r="D2298">
        <v>0</v>
      </c>
      <c r="E2298" t="s">
        <v>1739</v>
      </c>
      <c r="F2298" t="s">
        <v>1740</v>
      </c>
      <c r="G2298">
        <v>2</v>
      </c>
      <c r="H2298" s="6">
        <v>50000000</v>
      </c>
      <c r="I2298" s="7">
        <v>45461</v>
      </c>
      <c r="J2298" s="7">
        <v>45461</v>
      </c>
      <c r="K2298">
        <v>15</v>
      </c>
      <c r="L2298" t="s">
        <v>40</v>
      </c>
      <c r="M2298" t="s">
        <v>5</v>
      </c>
      <c r="N2298" t="s">
        <v>41</v>
      </c>
      <c r="O2298" t="s">
        <v>54</v>
      </c>
      <c r="P2298" t="s">
        <v>43</v>
      </c>
      <c r="Q2298">
        <v>10</v>
      </c>
      <c r="R2298">
        <v>5</v>
      </c>
      <c r="S2298">
        <v>0</v>
      </c>
      <c r="U2298">
        <v>7500000</v>
      </c>
      <c r="V2298">
        <v>5000000</v>
      </c>
      <c r="W2298">
        <v>2500000</v>
      </c>
      <c r="X2298">
        <v>0</v>
      </c>
      <c r="Y2298" t="s">
        <v>48</v>
      </c>
    </row>
    <row r="2299" spans="1:25" x14ac:dyDescent="0.25">
      <c r="A2299">
        <v>2298</v>
      </c>
      <c r="B2299">
        <v>59996</v>
      </c>
      <c r="C2299">
        <v>0</v>
      </c>
      <c r="D2299">
        <v>0</v>
      </c>
      <c r="E2299" t="s">
        <v>1222</v>
      </c>
      <c r="F2299" t="s">
        <v>1223</v>
      </c>
      <c r="G2299">
        <v>1</v>
      </c>
      <c r="H2299" s="6">
        <v>660000</v>
      </c>
      <c r="I2299" s="7">
        <v>45461</v>
      </c>
      <c r="J2299" s="7">
        <v>45461</v>
      </c>
      <c r="K2299">
        <v>5</v>
      </c>
      <c r="L2299" t="s">
        <v>40</v>
      </c>
      <c r="M2299" t="s">
        <v>8</v>
      </c>
      <c r="N2299" t="s">
        <v>41</v>
      </c>
      <c r="O2299" t="s">
        <v>347</v>
      </c>
      <c r="P2299" t="s">
        <v>43</v>
      </c>
      <c r="Q2299">
        <v>5</v>
      </c>
      <c r="R2299">
        <v>0</v>
      </c>
      <c r="S2299">
        <v>0</v>
      </c>
      <c r="U2299">
        <v>33000</v>
      </c>
      <c r="V2299">
        <v>33000</v>
      </c>
      <c r="W2299">
        <v>0</v>
      </c>
      <c r="X2299">
        <v>0</v>
      </c>
      <c r="Y2299" t="s">
        <v>44</v>
      </c>
    </row>
    <row r="2300" spans="1:25" x14ac:dyDescent="0.25">
      <c r="A2300">
        <v>2299</v>
      </c>
      <c r="B2300">
        <v>59992</v>
      </c>
      <c r="C2300">
        <v>0</v>
      </c>
      <c r="D2300">
        <v>0</v>
      </c>
      <c r="E2300" t="s">
        <v>1369</v>
      </c>
      <c r="F2300" t="s">
        <v>1370</v>
      </c>
      <c r="G2300">
        <v>1</v>
      </c>
      <c r="H2300" s="6">
        <v>2682551</v>
      </c>
      <c r="I2300" s="7">
        <v>45460</v>
      </c>
      <c r="J2300" s="7">
        <v>45460</v>
      </c>
      <c r="K2300" t="s">
        <v>1371</v>
      </c>
      <c r="L2300" t="s">
        <v>40</v>
      </c>
      <c r="M2300" t="s">
        <v>5</v>
      </c>
      <c r="N2300" t="s">
        <v>41</v>
      </c>
      <c r="O2300" t="s">
        <v>77</v>
      </c>
      <c r="P2300" t="s">
        <v>43</v>
      </c>
      <c r="Q2300">
        <v>6</v>
      </c>
      <c r="R2300">
        <v>3.4</v>
      </c>
      <c r="S2300">
        <v>0</v>
      </c>
      <c r="U2300">
        <v>252160</v>
      </c>
      <c r="V2300">
        <v>160953</v>
      </c>
      <c r="W2300">
        <v>91207</v>
      </c>
      <c r="X2300">
        <v>0</v>
      </c>
      <c r="Y2300" t="s">
        <v>48</v>
      </c>
    </row>
    <row r="2301" spans="1:25" x14ac:dyDescent="0.25">
      <c r="A2301">
        <v>2300</v>
      </c>
      <c r="B2301">
        <v>59995</v>
      </c>
      <c r="C2301">
        <v>0</v>
      </c>
      <c r="D2301">
        <v>0</v>
      </c>
      <c r="E2301" t="s">
        <v>1600</v>
      </c>
      <c r="F2301" t="s">
        <v>1601</v>
      </c>
      <c r="G2301">
        <v>1</v>
      </c>
      <c r="H2301" s="6">
        <v>500000</v>
      </c>
      <c r="I2301" s="7">
        <v>45460</v>
      </c>
      <c r="J2301" s="7">
        <v>45460</v>
      </c>
      <c r="K2301">
        <v>8</v>
      </c>
      <c r="L2301" t="s">
        <v>40</v>
      </c>
      <c r="M2301" t="s">
        <v>5</v>
      </c>
      <c r="N2301" t="s">
        <v>41</v>
      </c>
      <c r="O2301" t="s">
        <v>54</v>
      </c>
      <c r="P2301" t="s">
        <v>43</v>
      </c>
      <c r="Q2301">
        <v>8</v>
      </c>
      <c r="R2301">
        <v>0</v>
      </c>
      <c r="S2301">
        <v>0</v>
      </c>
      <c r="U2301">
        <v>40000</v>
      </c>
      <c r="V2301">
        <v>40000</v>
      </c>
      <c r="W2301">
        <v>0</v>
      </c>
      <c r="X2301">
        <v>0</v>
      </c>
      <c r="Y2301" t="s">
        <v>44</v>
      </c>
    </row>
    <row r="2302" spans="1:25" x14ac:dyDescent="0.25">
      <c r="A2302">
        <v>2301</v>
      </c>
      <c r="B2302">
        <v>59977</v>
      </c>
      <c r="C2302">
        <v>0</v>
      </c>
      <c r="D2302">
        <v>0</v>
      </c>
      <c r="E2302" t="s">
        <v>978</v>
      </c>
      <c r="F2302" t="s">
        <v>979</v>
      </c>
      <c r="G2302">
        <v>1</v>
      </c>
      <c r="H2302" s="6">
        <v>74485</v>
      </c>
      <c r="I2302" s="7">
        <v>45460</v>
      </c>
      <c r="J2302" s="7">
        <v>45460</v>
      </c>
      <c r="K2302">
        <v>8</v>
      </c>
      <c r="L2302" t="s">
        <v>40</v>
      </c>
      <c r="M2302" t="s">
        <v>7</v>
      </c>
      <c r="N2302" t="s">
        <v>41</v>
      </c>
      <c r="O2302" t="s">
        <v>64</v>
      </c>
      <c r="P2302" t="s">
        <v>43</v>
      </c>
      <c r="Q2302">
        <v>8</v>
      </c>
      <c r="R2302">
        <v>0</v>
      </c>
      <c r="S2302">
        <v>0</v>
      </c>
      <c r="U2302">
        <v>5959</v>
      </c>
      <c r="V2302">
        <v>5959</v>
      </c>
      <c r="W2302">
        <v>0</v>
      </c>
      <c r="X2302">
        <v>0</v>
      </c>
      <c r="Y2302" t="s">
        <v>44</v>
      </c>
    </row>
    <row r="2303" spans="1:25" x14ac:dyDescent="0.25">
      <c r="A2303">
        <v>2302</v>
      </c>
      <c r="B2303">
        <v>59978</v>
      </c>
      <c r="C2303">
        <v>0</v>
      </c>
      <c r="D2303">
        <v>0</v>
      </c>
      <c r="E2303" t="s">
        <v>978</v>
      </c>
      <c r="F2303" t="s">
        <v>979</v>
      </c>
      <c r="G2303">
        <v>1</v>
      </c>
      <c r="H2303" s="6">
        <v>75669</v>
      </c>
      <c r="I2303" s="7">
        <v>45460</v>
      </c>
      <c r="J2303" s="7">
        <v>45460</v>
      </c>
      <c r="K2303">
        <v>8</v>
      </c>
      <c r="L2303" t="s">
        <v>40</v>
      </c>
      <c r="M2303" t="s">
        <v>7</v>
      </c>
      <c r="N2303" t="s">
        <v>41</v>
      </c>
      <c r="O2303" t="s">
        <v>64</v>
      </c>
      <c r="P2303" t="s">
        <v>43</v>
      </c>
      <c r="Q2303">
        <v>8</v>
      </c>
      <c r="R2303">
        <v>0</v>
      </c>
      <c r="S2303">
        <v>0</v>
      </c>
      <c r="U2303">
        <v>6054</v>
      </c>
      <c r="V2303">
        <v>6054</v>
      </c>
      <c r="W2303">
        <v>0</v>
      </c>
      <c r="X2303">
        <v>0</v>
      </c>
      <c r="Y2303" t="s">
        <v>44</v>
      </c>
    </row>
    <row r="2304" spans="1:25" x14ac:dyDescent="0.25">
      <c r="A2304">
        <v>2303</v>
      </c>
      <c r="B2304">
        <v>59979</v>
      </c>
      <c r="C2304">
        <v>0</v>
      </c>
      <c r="D2304">
        <v>0</v>
      </c>
      <c r="E2304" t="s">
        <v>978</v>
      </c>
      <c r="F2304" t="s">
        <v>979</v>
      </c>
      <c r="G2304">
        <v>1</v>
      </c>
      <c r="H2304" s="6">
        <v>70876</v>
      </c>
      <c r="I2304" s="7">
        <v>45460</v>
      </c>
      <c r="J2304" s="7">
        <v>45460</v>
      </c>
      <c r="K2304">
        <v>8</v>
      </c>
      <c r="L2304" t="s">
        <v>40</v>
      </c>
      <c r="M2304" t="s">
        <v>7</v>
      </c>
      <c r="N2304" t="s">
        <v>41</v>
      </c>
      <c r="O2304" t="s">
        <v>64</v>
      </c>
      <c r="P2304" t="s">
        <v>43</v>
      </c>
      <c r="Q2304">
        <v>8</v>
      </c>
      <c r="R2304">
        <v>0</v>
      </c>
      <c r="S2304">
        <v>0</v>
      </c>
      <c r="U2304">
        <v>5670</v>
      </c>
      <c r="V2304">
        <v>5670</v>
      </c>
      <c r="W2304">
        <v>0</v>
      </c>
      <c r="X2304">
        <v>0</v>
      </c>
      <c r="Y2304" t="s">
        <v>44</v>
      </c>
    </row>
    <row r="2305" spans="1:25" x14ac:dyDescent="0.25">
      <c r="A2305">
        <v>2304</v>
      </c>
      <c r="B2305">
        <v>59980</v>
      </c>
      <c r="C2305">
        <v>0</v>
      </c>
      <c r="D2305">
        <v>0</v>
      </c>
      <c r="E2305" t="s">
        <v>978</v>
      </c>
      <c r="F2305" t="s">
        <v>979</v>
      </c>
      <c r="G2305">
        <v>1</v>
      </c>
      <c r="H2305" s="6">
        <v>70876</v>
      </c>
      <c r="I2305" s="7">
        <v>45460</v>
      </c>
      <c r="J2305" s="7">
        <v>45460</v>
      </c>
      <c r="K2305">
        <v>8</v>
      </c>
      <c r="L2305" t="s">
        <v>40</v>
      </c>
      <c r="M2305" t="s">
        <v>7</v>
      </c>
      <c r="N2305" t="s">
        <v>41</v>
      </c>
      <c r="O2305" t="s">
        <v>64</v>
      </c>
      <c r="P2305" t="s">
        <v>43</v>
      </c>
      <c r="Q2305">
        <v>8</v>
      </c>
      <c r="R2305">
        <v>0</v>
      </c>
      <c r="S2305">
        <v>0</v>
      </c>
      <c r="U2305">
        <v>5670</v>
      </c>
      <c r="V2305">
        <v>5670</v>
      </c>
      <c r="W2305">
        <v>0</v>
      </c>
      <c r="X2305">
        <v>0</v>
      </c>
      <c r="Y2305" t="s">
        <v>44</v>
      </c>
    </row>
    <row r="2306" spans="1:25" x14ac:dyDescent="0.25">
      <c r="A2306">
        <v>2305</v>
      </c>
      <c r="B2306">
        <v>59981</v>
      </c>
      <c r="C2306">
        <v>0</v>
      </c>
      <c r="D2306">
        <v>0</v>
      </c>
      <c r="E2306" t="s">
        <v>978</v>
      </c>
      <c r="F2306" t="s">
        <v>979</v>
      </c>
      <c r="G2306">
        <v>1</v>
      </c>
      <c r="H2306" s="6">
        <v>500499</v>
      </c>
      <c r="I2306" s="7">
        <v>45460</v>
      </c>
      <c r="J2306" s="7">
        <v>45460</v>
      </c>
      <c r="K2306">
        <v>8</v>
      </c>
      <c r="L2306" t="s">
        <v>40</v>
      </c>
      <c r="M2306" t="s">
        <v>7</v>
      </c>
      <c r="N2306" t="s">
        <v>41</v>
      </c>
      <c r="O2306" t="s">
        <v>64</v>
      </c>
      <c r="P2306" t="s">
        <v>43</v>
      </c>
      <c r="Q2306">
        <v>8</v>
      </c>
      <c r="R2306">
        <v>0</v>
      </c>
      <c r="S2306">
        <v>0</v>
      </c>
      <c r="U2306">
        <v>40040</v>
      </c>
      <c r="V2306">
        <v>40040</v>
      </c>
      <c r="W2306">
        <v>0</v>
      </c>
      <c r="X2306">
        <v>0</v>
      </c>
      <c r="Y2306" t="s">
        <v>44</v>
      </c>
    </row>
    <row r="2307" spans="1:25" x14ac:dyDescent="0.25">
      <c r="A2307">
        <v>2306</v>
      </c>
      <c r="B2307">
        <v>59982</v>
      </c>
      <c r="C2307">
        <v>0</v>
      </c>
      <c r="D2307">
        <v>0</v>
      </c>
      <c r="E2307" t="s">
        <v>978</v>
      </c>
      <c r="F2307" t="s">
        <v>979</v>
      </c>
      <c r="G2307">
        <v>1</v>
      </c>
      <c r="H2307" s="6">
        <v>475402</v>
      </c>
      <c r="I2307" s="7">
        <v>45460</v>
      </c>
      <c r="J2307" s="7">
        <v>45460</v>
      </c>
      <c r="K2307">
        <v>8</v>
      </c>
      <c r="L2307" t="s">
        <v>40</v>
      </c>
      <c r="M2307" t="s">
        <v>7</v>
      </c>
      <c r="N2307" t="s">
        <v>41</v>
      </c>
      <c r="O2307" t="s">
        <v>64</v>
      </c>
      <c r="P2307" t="s">
        <v>43</v>
      </c>
      <c r="Q2307">
        <v>8</v>
      </c>
      <c r="R2307">
        <v>0</v>
      </c>
      <c r="S2307">
        <v>0</v>
      </c>
      <c r="U2307">
        <v>38032</v>
      </c>
      <c r="V2307">
        <v>38032</v>
      </c>
      <c r="W2307">
        <v>0</v>
      </c>
      <c r="X2307">
        <v>0</v>
      </c>
      <c r="Y2307" t="s">
        <v>44</v>
      </c>
    </row>
    <row r="2308" spans="1:25" x14ac:dyDescent="0.25">
      <c r="A2308">
        <v>2307</v>
      </c>
      <c r="B2308">
        <v>59989</v>
      </c>
      <c r="C2308">
        <v>0</v>
      </c>
      <c r="D2308">
        <v>0</v>
      </c>
      <c r="E2308" t="s">
        <v>1378</v>
      </c>
      <c r="F2308" t="s">
        <v>1379</v>
      </c>
      <c r="G2308">
        <v>1</v>
      </c>
      <c r="H2308" s="6">
        <v>5623057</v>
      </c>
      <c r="I2308" s="7">
        <v>45460</v>
      </c>
      <c r="J2308" s="7">
        <v>45460</v>
      </c>
      <c r="K2308">
        <v>15</v>
      </c>
      <c r="L2308" t="s">
        <v>40</v>
      </c>
      <c r="M2308" t="s">
        <v>4</v>
      </c>
      <c r="N2308" t="s">
        <v>41</v>
      </c>
      <c r="O2308" t="s">
        <v>51</v>
      </c>
      <c r="P2308" t="s">
        <v>43</v>
      </c>
      <c r="Q2308">
        <v>5.5</v>
      </c>
      <c r="R2308">
        <v>7</v>
      </c>
      <c r="S2308">
        <v>2.5</v>
      </c>
      <c r="U2308">
        <v>843459</v>
      </c>
      <c r="V2308">
        <v>309268</v>
      </c>
      <c r="W2308">
        <v>393614</v>
      </c>
      <c r="X2308">
        <v>140576</v>
      </c>
      <c r="Y2308" t="s">
        <v>109</v>
      </c>
    </row>
    <row r="2309" spans="1:25" x14ac:dyDescent="0.25">
      <c r="A2309">
        <v>2308</v>
      </c>
      <c r="B2309">
        <v>59991</v>
      </c>
      <c r="C2309">
        <v>0</v>
      </c>
      <c r="D2309">
        <v>0</v>
      </c>
      <c r="E2309" t="s">
        <v>1376</v>
      </c>
      <c r="F2309" t="s">
        <v>1377</v>
      </c>
      <c r="G2309">
        <v>1</v>
      </c>
      <c r="H2309" s="6">
        <v>5306951</v>
      </c>
      <c r="I2309" s="7">
        <v>45460</v>
      </c>
      <c r="J2309" s="7">
        <v>45460</v>
      </c>
      <c r="K2309" t="s">
        <v>1371</v>
      </c>
      <c r="L2309" t="s">
        <v>40</v>
      </c>
      <c r="M2309" t="s">
        <v>5</v>
      </c>
      <c r="N2309" t="s">
        <v>41</v>
      </c>
      <c r="O2309" t="s">
        <v>77</v>
      </c>
      <c r="P2309" t="s">
        <v>43</v>
      </c>
      <c r="Q2309">
        <v>6</v>
      </c>
      <c r="R2309">
        <v>3.4</v>
      </c>
      <c r="S2309">
        <v>0</v>
      </c>
      <c r="U2309">
        <v>498853</v>
      </c>
      <c r="V2309">
        <v>318417</v>
      </c>
      <c r="W2309">
        <v>180436</v>
      </c>
      <c r="X2309">
        <v>0</v>
      </c>
      <c r="Y2309" t="s">
        <v>48</v>
      </c>
    </row>
    <row r="2310" spans="1:25" x14ac:dyDescent="0.25">
      <c r="A2310">
        <v>2309</v>
      </c>
      <c r="B2310">
        <v>59983</v>
      </c>
      <c r="C2310">
        <v>0</v>
      </c>
      <c r="D2310">
        <v>0</v>
      </c>
      <c r="E2310" t="s">
        <v>875</v>
      </c>
      <c r="F2310" t="s">
        <v>876</v>
      </c>
      <c r="G2310">
        <v>1</v>
      </c>
      <c r="H2310" s="6">
        <v>222222</v>
      </c>
      <c r="I2310" s="7">
        <v>45460</v>
      </c>
      <c r="J2310" s="7">
        <v>45460</v>
      </c>
      <c r="K2310">
        <v>10</v>
      </c>
      <c r="L2310" t="s">
        <v>40</v>
      </c>
      <c r="M2310" t="s">
        <v>9</v>
      </c>
      <c r="N2310" t="s">
        <v>41</v>
      </c>
      <c r="O2310" t="s">
        <v>42</v>
      </c>
      <c r="P2310" t="s">
        <v>43</v>
      </c>
      <c r="Q2310">
        <v>10</v>
      </c>
      <c r="R2310">
        <v>0</v>
      </c>
      <c r="S2310">
        <v>0</v>
      </c>
      <c r="U2310">
        <v>22222</v>
      </c>
      <c r="V2310">
        <v>22222</v>
      </c>
      <c r="W2310">
        <v>0</v>
      </c>
      <c r="X2310">
        <v>0</v>
      </c>
      <c r="Y2310" t="s">
        <v>44</v>
      </c>
    </row>
    <row r="2311" spans="1:25" x14ac:dyDescent="0.25">
      <c r="A2311">
        <v>2310</v>
      </c>
      <c r="B2311">
        <v>59994</v>
      </c>
      <c r="C2311">
        <v>0</v>
      </c>
      <c r="D2311">
        <v>0</v>
      </c>
      <c r="E2311" t="s">
        <v>1204</v>
      </c>
      <c r="F2311" t="s">
        <v>1205</v>
      </c>
      <c r="G2311">
        <v>1</v>
      </c>
      <c r="H2311" s="6">
        <v>235410</v>
      </c>
      <c r="I2311" s="7">
        <v>45460</v>
      </c>
      <c r="J2311" s="7">
        <v>45460</v>
      </c>
      <c r="K2311">
        <v>15</v>
      </c>
      <c r="L2311" t="s">
        <v>40</v>
      </c>
      <c r="M2311" t="s">
        <v>5</v>
      </c>
      <c r="N2311" t="s">
        <v>41</v>
      </c>
      <c r="O2311" t="s">
        <v>54</v>
      </c>
      <c r="P2311" t="s">
        <v>43</v>
      </c>
      <c r="Q2311">
        <v>10</v>
      </c>
      <c r="R2311">
        <v>5</v>
      </c>
      <c r="S2311">
        <v>0</v>
      </c>
      <c r="U2311">
        <v>35312</v>
      </c>
      <c r="V2311">
        <v>23541</v>
      </c>
      <c r="W2311">
        <v>11770</v>
      </c>
      <c r="X2311">
        <v>0</v>
      </c>
      <c r="Y2311" t="s">
        <v>48</v>
      </c>
    </row>
    <row r="2312" spans="1:25" x14ac:dyDescent="0.25">
      <c r="A2312">
        <v>2311</v>
      </c>
      <c r="B2312">
        <v>59993</v>
      </c>
      <c r="C2312">
        <v>0</v>
      </c>
      <c r="D2312">
        <v>0</v>
      </c>
      <c r="E2312" t="s">
        <v>1909</v>
      </c>
      <c r="F2312" t="s">
        <v>1910</v>
      </c>
      <c r="G2312">
        <v>1</v>
      </c>
      <c r="H2312" s="6">
        <v>981867</v>
      </c>
      <c r="I2312" s="7">
        <v>45460</v>
      </c>
      <c r="J2312" s="7">
        <v>45460</v>
      </c>
      <c r="K2312">
        <v>10</v>
      </c>
      <c r="L2312" t="s">
        <v>40</v>
      </c>
      <c r="M2312" t="s">
        <v>8</v>
      </c>
      <c r="N2312" t="s">
        <v>41</v>
      </c>
      <c r="O2312" t="s">
        <v>347</v>
      </c>
      <c r="P2312" t="s">
        <v>43</v>
      </c>
      <c r="Q2312">
        <v>10</v>
      </c>
      <c r="R2312">
        <v>0</v>
      </c>
      <c r="S2312">
        <v>0</v>
      </c>
      <c r="U2312">
        <v>98187</v>
      </c>
      <c r="V2312">
        <v>98187</v>
      </c>
      <c r="W2312">
        <v>0</v>
      </c>
      <c r="X2312">
        <v>0</v>
      </c>
      <c r="Y2312" t="s">
        <v>109</v>
      </c>
    </row>
    <row r="2313" spans="1:25" x14ac:dyDescent="0.25">
      <c r="A2313">
        <v>2312</v>
      </c>
      <c r="B2313">
        <v>59976</v>
      </c>
      <c r="C2313">
        <v>0</v>
      </c>
      <c r="D2313">
        <v>0</v>
      </c>
      <c r="E2313" t="s">
        <v>1133</v>
      </c>
      <c r="F2313" t="s">
        <v>1134</v>
      </c>
      <c r="G2313">
        <v>1</v>
      </c>
      <c r="H2313" s="6">
        <v>1128087</v>
      </c>
      <c r="I2313" s="7">
        <v>45460</v>
      </c>
      <c r="J2313" s="7">
        <v>45460</v>
      </c>
      <c r="K2313">
        <v>15</v>
      </c>
      <c r="L2313" t="s">
        <v>40</v>
      </c>
      <c r="M2313" t="s">
        <v>5</v>
      </c>
      <c r="N2313" t="s">
        <v>41</v>
      </c>
      <c r="O2313" t="s">
        <v>54</v>
      </c>
      <c r="P2313" t="s">
        <v>43</v>
      </c>
      <c r="Q2313">
        <v>10</v>
      </c>
      <c r="R2313">
        <v>5</v>
      </c>
      <c r="S2313">
        <v>0</v>
      </c>
      <c r="U2313">
        <v>169213</v>
      </c>
      <c r="V2313">
        <v>112809</v>
      </c>
      <c r="W2313">
        <v>56404</v>
      </c>
      <c r="X2313">
        <v>0</v>
      </c>
      <c r="Y2313" t="s">
        <v>48</v>
      </c>
    </row>
    <row r="2314" spans="1:25" x14ac:dyDescent="0.25">
      <c r="A2314">
        <v>2313</v>
      </c>
      <c r="B2314">
        <v>59984</v>
      </c>
      <c r="C2314">
        <v>0</v>
      </c>
      <c r="D2314">
        <v>0</v>
      </c>
      <c r="E2314" t="s">
        <v>429</v>
      </c>
      <c r="F2314" t="s">
        <v>430</v>
      </c>
      <c r="G2314">
        <v>1</v>
      </c>
      <c r="H2314" s="6">
        <v>4284028</v>
      </c>
      <c r="I2314" s="7">
        <v>45460</v>
      </c>
      <c r="J2314" s="7">
        <v>45460</v>
      </c>
      <c r="K2314">
        <v>15</v>
      </c>
      <c r="L2314" t="s">
        <v>40</v>
      </c>
      <c r="M2314" t="s">
        <v>5</v>
      </c>
      <c r="N2314" t="s">
        <v>41</v>
      </c>
      <c r="O2314" t="s">
        <v>54</v>
      </c>
      <c r="P2314" t="s">
        <v>43</v>
      </c>
      <c r="Q2314">
        <v>9</v>
      </c>
      <c r="R2314">
        <v>6</v>
      </c>
      <c r="S2314">
        <v>0</v>
      </c>
      <c r="U2314">
        <v>642604</v>
      </c>
      <c r="V2314">
        <v>385563</v>
      </c>
      <c r="W2314">
        <v>257042</v>
      </c>
      <c r="X2314">
        <v>0</v>
      </c>
      <c r="Y2314" t="s">
        <v>48</v>
      </c>
    </row>
    <row r="2315" spans="1:25" x14ac:dyDescent="0.25">
      <c r="A2315">
        <v>2314</v>
      </c>
      <c r="B2315">
        <v>59986</v>
      </c>
      <c r="C2315">
        <v>0</v>
      </c>
      <c r="D2315">
        <v>0</v>
      </c>
      <c r="E2315" t="s">
        <v>1911</v>
      </c>
      <c r="F2315" t="s">
        <v>1912</v>
      </c>
      <c r="G2315">
        <v>1</v>
      </c>
      <c r="H2315" s="6">
        <v>448000</v>
      </c>
      <c r="I2315" s="7">
        <v>45460</v>
      </c>
      <c r="J2315" s="7">
        <v>45460</v>
      </c>
      <c r="K2315">
        <v>10</v>
      </c>
      <c r="L2315" t="s">
        <v>40</v>
      </c>
      <c r="M2315" t="s">
        <v>9</v>
      </c>
      <c r="N2315" t="s">
        <v>41</v>
      </c>
      <c r="O2315" t="s">
        <v>42</v>
      </c>
      <c r="P2315" t="s">
        <v>43</v>
      </c>
      <c r="Q2315">
        <v>10</v>
      </c>
      <c r="R2315">
        <v>0</v>
      </c>
      <c r="S2315">
        <v>0</v>
      </c>
      <c r="U2315">
        <v>44800</v>
      </c>
      <c r="V2315">
        <v>44800</v>
      </c>
      <c r="W2315">
        <v>0</v>
      </c>
      <c r="X2315">
        <v>0</v>
      </c>
      <c r="Y2315" t="s">
        <v>44</v>
      </c>
    </row>
    <row r="2316" spans="1:25" x14ac:dyDescent="0.25">
      <c r="A2316">
        <v>2315</v>
      </c>
      <c r="B2316">
        <v>60025</v>
      </c>
      <c r="C2316">
        <v>0</v>
      </c>
      <c r="D2316">
        <v>0</v>
      </c>
      <c r="E2316" t="s">
        <v>1656</v>
      </c>
      <c r="F2316" t="s">
        <v>1657</v>
      </c>
      <c r="G2316">
        <v>1</v>
      </c>
      <c r="H2316" s="6">
        <v>35408780</v>
      </c>
      <c r="I2316" s="7">
        <v>45460</v>
      </c>
      <c r="J2316" s="7">
        <v>45460</v>
      </c>
      <c r="K2316">
        <v>15</v>
      </c>
      <c r="L2316" t="s">
        <v>40</v>
      </c>
      <c r="M2316" t="s">
        <v>5</v>
      </c>
      <c r="N2316" t="s">
        <v>41</v>
      </c>
      <c r="O2316" t="s">
        <v>54</v>
      </c>
      <c r="P2316" t="s">
        <v>43</v>
      </c>
      <c r="Q2316">
        <v>5</v>
      </c>
      <c r="R2316">
        <v>6</v>
      </c>
      <c r="S2316">
        <v>4</v>
      </c>
      <c r="U2316">
        <v>5311317</v>
      </c>
      <c r="V2316">
        <v>1770439</v>
      </c>
      <c r="W2316">
        <v>2124527</v>
      </c>
      <c r="X2316">
        <v>1416351</v>
      </c>
      <c r="Y2316" t="s">
        <v>48</v>
      </c>
    </row>
    <row r="2317" spans="1:25" x14ac:dyDescent="0.25">
      <c r="A2317">
        <v>2316</v>
      </c>
      <c r="B2317">
        <v>59985</v>
      </c>
      <c r="C2317">
        <v>0</v>
      </c>
      <c r="D2317">
        <v>0</v>
      </c>
      <c r="E2317" t="s">
        <v>1792</v>
      </c>
      <c r="F2317" t="s">
        <v>1793</v>
      </c>
      <c r="G2317">
        <v>1</v>
      </c>
      <c r="H2317" s="6">
        <v>1116683</v>
      </c>
      <c r="I2317" s="7">
        <v>45460</v>
      </c>
      <c r="J2317" s="7">
        <v>45460</v>
      </c>
      <c r="K2317">
        <v>15</v>
      </c>
      <c r="L2317" t="s">
        <v>40</v>
      </c>
      <c r="M2317" t="s">
        <v>5</v>
      </c>
      <c r="N2317" t="s">
        <v>41</v>
      </c>
      <c r="O2317" t="s">
        <v>54</v>
      </c>
      <c r="P2317" t="s">
        <v>43</v>
      </c>
      <c r="Q2317">
        <v>9</v>
      </c>
      <c r="R2317">
        <v>6</v>
      </c>
      <c r="S2317">
        <v>0</v>
      </c>
      <c r="U2317">
        <v>167502</v>
      </c>
      <c r="V2317">
        <v>100501</v>
      </c>
      <c r="W2317">
        <v>67001</v>
      </c>
      <c r="X2317">
        <v>0</v>
      </c>
      <c r="Y2317" t="s">
        <v>48</v>
      </c>
    </row>
    <row r="2318" spans="1:25" x14ac:dyDescent="0.25">
      <c r="A2318">
        <v>2317</v>
      </c>
      <c r="B2318">
        <v>59954</v>
      </c>
      <c r="C2318">
        <v>0</v>
      </c>
      <c r="D2318">
        <v>0</v>
      </c>
      <c r="E2318" t="s">
        <v>1250</v>
      </c>
      <c r="F2318" t="s">
        <v>1251</v>
      </c>
      <c r="G2318">
        <v>1</v>
      </c>
      <c r="H2318" s="6">
        <v>1570417</v>
      </c>
      <c r="I2318" s="7">
        <v>45457</v>
      </c>
      <c r="J2318" s="7">
        <v>45457</v>
      </c>
      <c r="K2318">
        <v>15</v>
      </c>
      <c r="L2318" t="s">
        <v>40</v>
      </c>
      <c r="M2318" t="s">
        <v>9</v>
      </c>
      <c r="N2318" t="s">
        <v>41</v>
      </c>
      <c r="O2318" t="s">
        <v>42</v>
      </c>
      <c r="P2318" t="s">
        <v>43</v>
      </c>
      <c r="Q2318">
        <v>5</v>
      </c>
      <c r="R2318">
        <v>10</v>
      </c>
      <c r="S2318">
        <v>0</v>
      </c>
      <c r="U2318">
        <v>235563</v>
      </c>
      <c r="V2318">
        <v>78521</v>
      </c>
      <c r="W2318">
        <v>157042</v>
      </c>
      <c r="X2318">
        <v>0</v>
      </c>
      <c r="Y2318" t="s">
        <v>44</v>
      </c>
    </row>
    <row r="2319" spans="1:25" x14ac:dyDescent="0.25">
      <c r="A2319">
        <v>2318</v>
      </c>
      <c r="B2319">
        <v>59968</v>
      </c>
      <c r="C2319">
        <v>0</v>
      </c>
      <c r="D2319">
        <v>0</v>
      </c>
      <c r="E2319" t="s">
        <v>1068</v>
      </c>
      <c r="F2319" t="s">
        <v>1069</v>
      </c>
      <c r="G2319">
        <v>1</v>
      </c>
      <c r="H2319" s="6">
        <v>45000000</v>
      </c>
      <c r="I2319" s="7">
        <v>45457</v>
      </c>
      <c r="J2319" s="7">
        <v>45457</v>
      </c>
      <c r="K2319">
        <v>4</v>
      </c>
      <c r="L2319" t="s">
        <v>40</v>
      </c>
      <c r="M2319" t="s">
        <v>5</v>
      </c>
      <c r="N2319" t="s">
        <v>41</v>
      </c>
      <c r="O2319" t="s">
        <v>77</v>
      </c>
      <c r="P2319" t="s">
        <v>43</v>
      </c>
      <c r="Q2319">
        <v>4</v>
      </c>
      <c r="R2319">
        <v>0</v>
      </c>
      <c r="S2319">
        <v>0</v>
      </c>
      <c r="U2319">
        <v>1800000</v>
      </c>
      <c r="V2319">
        <v>1800000</v>
      </c>
      <c r="W2319">
        <v>0</v>
      </c>
      <c r="X2319">
        <v>0</v>
      </c>
      <c r="Y2319" t="s">
        <v>48</v>
      </c>
    </row>
    <row r="2320" spans="1:25" x14ac:dyDescent="0.25">
      <c r="A2320">
        <v>2319</v>
      </c>
      <c r="B2320">
        <v>59953</v>
      </c>
      <c r="C2320">
        <v>0</v>
      </c>
      <c r="D2320">
        <v>0</v>
      </c>
      <c r="E2320" t="s">
        <v>1254</v>
      </c>
      <c r="F2320" t="s">
        <v>1255</v>
      </c>
      <c r="G2320">
        <v>1</v>
      </c>
      <c r="H2320" s="6">
        <v>1250585</v>
      </c>
      <c r="I2320" s="7">
        <v>45457</v>
      </c>
      <c r="J2320" s="7">
        <v>45457</v>
      </c>
      <c r="K2320">
        <v>15</v>
      </c>
      <c r="L2320" t="s">
        <v>40</v>
      </c>
      <c r="M2320" t="s">
        <v>9</v>
      </c>
      <c r="N2320" t="s">
        <v>41</v>
      </c>
      <c r="O2320" t="s">
        <v>42</v>
      </c>
      <c r="P2320" t="s">
        <v>43</v>
      </c>
      <c r="Q2320">
        <v>5</v>
      </c>
      <c r="R2320">
        <v>10</v>
      </c>
      <c r="S2320">
        <v>0</v>
      </c>
      <c r="U2320">
        <v>187588</v>
      </c>
      <c r="V2320">
        <v>62529</v>
      </c>
      <c r="W2320">
        <v>125058</v>
      </c>
      <c r="X2320">
        <v>0</v>
      </c>
      <c r="Y2320" t="s">
        <v>44</v>
      </c>
    </row>
    <row r="2321" spans="1:25" x14ac:dyDescent="0.25">
      <c r="A2321">
        <v>2320</v>
      </c>
      <c r="B2321">
        <v>59952</v>
      </c>
      <c r="C2321">
        <v>0</v>
      </c>
      <c r="D2321">
        <v>0</v>
      </c>
      <c r="E2321" t="s">
        <v>1256</v>
      </c>
      <c r="F2321" t="s">
        <v>1257</v>
      </c>
      <c r="G2321">
        <v>1</v>
      </c>
      <c r="H2321" s="6">
        <v>1555442</v>
      </c>
      <c r="I2321" s="7">
        <v>45457</v>
      </c>
      <c r="J2321" s="7">
        <v>45457</v>
      </c>
      <c r="K2321">
        <v>15</v>
      </c>
      <c r="L2321" t="s">
        <v>40</v>
      </c>
      <c r="M2321" t="s">
        <v>9</v>
      </c>
      <c r="N2321" t="s">
        <v>41</v>
      </c>
      <c r="O2321" t="s">
        <v>42</v>
      </c>
      <c r="P2321" t="s">
        <v>43</v>
      </c>
      <c r="Q2321">
        <v>5</v>
      </c>
      <c r="R2321">
        <v>10</v>
      </c>
      <c r="S2321">
        <v>0</v>
      </c>
      <c r="U2321">
        <v>233316</v>
      </c>
      <c r="V2321">
        <v>77772</v>
      </c>
      <c r="W2321">
        <v>155544</v>
      </c>
      <c r="X2321">
        <v>0</v>
      </c>
      <c r="Y2321" t="s">
        <v>44</v>
      </c>
    </row>
    <row r="2322" spans="1:25" x14ac:dyDescent="0.25">
      <c r="A2322">
        <v>2321</v>
      </c>
      <c r="B2322">
        <v>59951</v>
      </c>
      <c r="C2322">
        <v>0</v>
      </c>
      <c r="D2322">
        <v>0</v>
      </c>
      <c r="E2322" t="s">
        <v>1258</v>
      </c>
      <c r="F2322" t="s">
        <v>1259</v>
      </c>
      <c r="G2322">
        <v>1</v>
      </c>
      <c r="H2322" s="6">
        <v>710476</v>
      </c>
      <c r="I2322" s="7">
        <v>45457</v>
      </c>
      <c r="J2322" s="7">
        <v>45457</v>
      </c>
      <c r="K2322">
        <v>15</v>
      </c>
      <c r="L2322" t="s">
        <v>40</v>
      </c>
      <c r="M2322" t="s">
        <v>9</v>
      </c>
      <c r="N2322" t="s">
        <v>41</v>
      </c>
      <c r="O2322" t="s">
        <v>42</v>
      </c>
      <c r="P2322" t="s">
        <v>43</v>
      </c>
      <c r="Q2322">
        <v>5</v>
      </c>
      <c r="R2322">
        <v>10</v>
      </c>
      <c r="S2322">
        <v>0</v>
      </c>
      <c r="U2322">
        <v>106571</v>
      </c>
      <c r="V2322">
        <v>35524</v>
      </c>
      <c r="W2322">
        <v>71048</v>
      </c>
      <c r="X2322">
        <v>0</v>
      </c>
      <c r="Y2322" t="s">
        <v>44</v>
      </c>
    </row>
    <row r="2323" spans="1:25" x14ac:dyDescent="0.25">
      <c r="A2323">
        <v>2322</v>
      </c>
      <c r="B2323">
        <v>59950</v>
      </c>
      <c r="C2323">
        <v>0</v>
      </c>
      <c r="D2323">
        <v>0</v>
      </c>
      <c r="E2323" t="s">
        <v>1260</v>
      </c>
      <c r="F2323" t="s">
        <v>1261</v>
      </c>
      <c r="G2323">
        <v>1</v>
      </c>
      <c r="H2323" s="6">
        <v>1310841</v>
      </c>
      <c r="I2323" s="7">
        <v>45457</v>
      </c>
      <c r="J2323" s="7">
        <v>45457</v>
      </c>
      <c r="K2323">
        <v>15</v>
      </c>
      <c r="L2323" t="s">
        <v>40</v>
      </c>
      <c r="M2323" t="s">
        <v>9</v>
      </c>
      <c r="N2323" t="s">
        <v>41</v>
      </c>
      <c r="O2323" t="s">
        <v>42</v>
      </c>
      <c r="P2323" t="s">
        <v>43</v>
      </c>
      <c r="Q2323">
        <v>5</v>
      </c>
      <c r="R2323">
        <v>10</v>
      </c>
      <c r="S2323">
        <v>0</v>
      </c>
      <c r="U2323">
        <v>196626</v>
      </c>
      <c r="V2323">
        <v>65542</v>
      </c>
      <c r="W2323">
        <v>131084</v>
      </c>
      <c r="X2323">
        <v>0</v>
      </c>
      <c r="Y2323" t="s">
        <v>44</v>
      </c>
    </row>
    <row r="2324" spans="1:25" x14ac:dyDescent="0.25">
      <c r="A2324">
        <v>2323</v>
      </c>
      <c r="B2324">
        <v>59973</v>
      </c>
      <c r="C2324">
        <v>0</v>
      </c>
      <c r="D2324">
        <v>0</v>
      </c>
      <c r="E2324" t="s">
        <v>1137</v>
      </c>
      <c r="F2324" t="s">
        <v>1138</v>
      </c>
      <c r="G2324">
        <v>1</v>
      </c>
      <c r="H2324" s="6">
        <v>20424162</v>
      </c>
      <c r="I2324" s="7">
        <v>45457</v>
      </c>
      <c r="J2324" s="7">
        <v>45457</v>
      </c>
      <c r="K2324">
        <v>15</v>
      </c>
      <c r="L2324" t="s">
        <v>40</v>
      </c>
      <c r="M2324" t="s">
        <v>5</v>
      </c>
      <c r="N2324" t="s">
        <v>41</v>
      </c>
      <c r="O2324" t="s">
        <v>54</v>
      </c>
      <c r="P2324" t="s">
        <v>43</v>
      </c>
      <c r="Q2324">
        <v>10</v>
      </c>
      <c r="R2324">
        <v>5</v>
      </c>
      <c r="S2324">
        <v>0</v>
      </c>
      <c r="U2324">
        <v>3063624</v>
      </c>
      <c r="V2324">
        <v>2042416</v>
      </c>
      <c r="W2324">
        <v>1021208</v>
      </c>
      <c r="X2324">
        <v>0</v>
      </c>
      <c r="Y2324" t="s">
        <v>48</v>
      </c>
    </row>
    <row r="2325" spans="1:25" x14ac:dyDescent="0.25">
      <c r="A2325">
        <v>2324</v>
      </c>
      <c r="B2325">
        <v>59958</v>
      </c>
      <c r="C2325">
        <v>0</v>
      </c>
      <c r="D2325">
        <v>0</v>
      </c>
      <c r="E2325" t="s">
        <v>1272</v>
      </c>
      <c r="F2325" t="s">
        <v>1273</v>
      </c>
      <c r="G2325">
        <v>1</v>
      </c>
      <c r="H2325" s="6">
        <v>1044484</v>
      </c>
      <c r="I2325" s="7">
        <v>45457</v>
      </c>
      <c r="J2325" s="7">
        <v>45457</v>
      </c>
      <c r="K2325">
        <v>15</v>
      </c>
      <c r="L2325" t="s">
        <v>40</v>
      </c>
      <c r="M2325" t="s">
        <v>9</v>
      </c>
      <c r="N2325" t="s">
        <v>41</v>
      </c>
      <c r="O2325" t="s">
        <v>42</v>
      </c>
      <c r="P2325" t="s">
        <v>43</v>
      </c>
      <c r="Q2325">
        <v>5</v>
      </c>
      <c r="R2325">
        <v>10</v>
      </c>
      <c r="S2325">
        <v>0</v>
      </c>
      <c r="U2325">
        <v>156673</v>
      </c>
      <c r="V2325">
        <v>52224</v>
      </c>
      <c r="W2325">
        <v>104448</v>
      </c>
      <c r="X2325">
        <v>0</v>
      </c>
      <c r="Y2325" t="s">
        <v>44</v>
      </c>
    </row>
    <row r="2326" spans="1:25" x14ac:dyDescent="0.25">
      <c r="A2326">
        <v>2325</v>
      </c>
      <c r="B2326">
        <v>59957</v>
      </c>
      <c r="C2326">
        <v>0</v>
      </c>
      <c r="D2326">
        <v>0</v>
      </c>
      <c r="E2326" t="s">
        <v>1276</v>
      </c>
      <c r="F2326" t="s">
        <v>1277</v>
      </c>
      <c r="G2326">
        <v>1</v>
      </c>
      <c r="H2326" s="6">
        <v>3454331</v>
      </c>
      <c r="I2326" s="7">
        <v>45457</v>
      </c>
      <c r="J2326" s="7">
        <v>45457</v>
      </c>
      <c r="K2326">
        <v>15</v>
      </c>
      <c r="L2326" t="s">
        <v>40</v>
      </c>
      <c r="M2326" t="s">
        <v>9</v>
      </c>
      <c r="N2326" t="s">
        <v>41</v>
      </c>
      <c r="O2326" t="s">
        <v>42</v>
      </c>
      <c r="P2326" t="s">
        <v>43</v>
      </c>
      <c r="Q2326">
        <v>5</v>
      </c>
      <c r="R2326">
        <v>10</v>
      </c>
      <c r="S2326">
        <v>0</v>
      </c>
      <c r="U2326">
        <v>518150</v>
      </c>
      <c r="V2326">
        <v>172717</v>
      </c>
      <c r="W2326">
        <v>345433</v>
      </c>
      <c r="X2326">
        <v>0</v>
      </c>
      <c r="Y2326" t="s">
        <v>44</v>
      </c>
    </row>
    <row r="2327" spans="1:25" x14ac:dyDescent="0.25">
      <c r="A2327">
        <v>2326</v>
      </c>
      <c r="B2327">
        <v>59955</v>
      </c>
      <c r="C2327">
        <v>0</v>
      </c>
      <c r="D2327">
        <v>0</v>
      </c>
      <c r="E2327" t="s">
        <v>1278</v>
      </c>
      <c r="F2327" t="s">
        <v>1279</v>
      </c>
      <c r="G2327">
        <v>1</v>
      </c>
      <c r="H2327" s="6">
        <v>294538</v>
      </c>
      <c r="I2327" s="7">
        <v>45457</v>
      </c>
      <c r="J2327" s="7">
        <v>45457</v>
      </c>
      <c r="K2327">
        <v>15</v>
      </c>
      <c r="L2327" t="s">
        <v>40</v>
      </c>
      <c r="M2327" t="s">
        <v>9</v>
      </c>
      <c r="N2327" t="s">
        <v>41</v>
      </c>
      <c r="O2327" t="s">
        <v>42</v>
      </c>
      <c r="P2327" t="s">
        <v>43</v>
      </c>
      <c r="Q2327">
        <v>5</v>
      </c>
      <c r="R2327">
        <v>10</v>
      </c>
      <c r="S2327">
        <v>0</v>
      </c>
      <c r="U2327">
        <v>44181</v>
      </c>
      <c r="V2327">
        <v>14727</v>
      </c>
      <c r="W2327">
        <v>29454</v>
      </c>
      <c r="X2327">
        <v>0</v>
      </c>
      <c r="Y2327" t="s">
        <v>44</v>
      </c>
    </row>
    <row r="2328" spans="1:25" x14ac:dyDescent="0.25">
      <c r="A2328">
        <v>2327</v>
      </c>
      <c r="B2328">
        <v>59956</v>
      </c>
      <c r="C2328">
        <v>0</v>
      </c>
      <c r="D2328">
        <v>0</v>
      </c>
      <c r="E2328" t="s">
        <v>1278</v>
      </c>
      <c r="F2328" t="s">
        <v>1279</v>
      </c>
      <c r="G2328">
        <v>1</v>
      </c>
      <c r="H2328" s="6">
        <v>332851</v>
      </c>
      <c r="I2328" s="7">
        <v>45457</v>
      </c>
      <c r="J2328" s="7">
        <v>45457</v>
      </c>
      <c r="K2328">
        <v>15</v>
      </c>
      <c r="L2328" t="s">
        <v>40</v>
      </c>
      <c r="M2328" t="s">
        <v>9</v>
      </c>
      <c r="N2328" t="s">
        <v>41</v>
      </c>
      <c r="O2328" t="s">
        <v>42</v>
      </c>
      <c r="P2328" t="s">
        <v>43</v>
      </c>
      <c r="Q2328">
        <v>5</v>
      </c>
      <c r="R2328">
        <v>10</v>
      </c>
      <c r="S2328">
        <v>0</v>
      </c>
      <c r="U2328">
        <v>49928</v>
      </c>
      <c r="V2328">
        <v>16643</v>
      </c>
      <c r="W2328">
        <v>33285</v>
      </c>
      <c r="X2328">
        <v>0</v>
      </c>
      <c r="Y2328" t="s">
        <v>44</v>
      </c>
    </row>
    <row r="2329" spans="1:25" x14ac:dyDescent="0.25">
      <c r="A2329">
        <v>2328</v>
      </c>
      <c r="B2329">
        <v>59972</v>
      </c>
      <c r="C2329">
        <v>0</v>
      </c>
      <c r="D2329">
        <v>0</v>
      </c>
      <c r="E2329" t="s">
        <v>1612</v>
      </c>
      <c r="F2329" t="s">
        <v>1613</v>
      </c>
      <c r="G2329">
        <v>1</v>
      </c>
      <c r="H2329" s="6">
        <v>448000</v>
      </c>
      <c r="I2329" s="7">
        <v>45457</v>
      </c>
      <c r="J2329" s="7">
        <v>45457</v>
      </c>
      <c r="K2329">
        <v>12</v>
      </c>
      <c r="L2329" t="s">
        <v>40</v>
      </c>
      <c r="M2329" t="s">
        <v>5</v>
      </c>
      <c r="N2329" t="s">
        <v>41</v>
      </c>
      <c r="O2329" t="s">
        <v>54</v>
      </c>
      <c r="P2329" t="s">
        <v>43</v>
      </c>
      <c r="Q2329">
        <v>12</v>
      </c>
      <c r="R2329">
        <v>0</v>
      </c>
      <c r="S2329">
        <v>0</v>
      </c>
      <c r="U2329">
        <v>53760</v>
      </c>
      <c r="V2329">
        <v>53760</v>
      </c>
      <c r="W2329">
        <v>0</v>
      </c>
      <c r="X2329">
        <v>0</v>
      </c>
      <c r="Y2329" t="s">
        <v>44</v>
      </c>
    </row>
    <row r="2330" spans="1:25" x14ac:dyDescent="0.25">
      <c r="A2330">
        <v>2329</v>
      </c>
      <c r="B2330">
        <v>59998</v>
      </c>
      <c r="C2330">
        <v>0</v>
      </c>
      <c r="D2330">
        <v>0</v>
      </c>
      <c r="E2330" t="s">
        <v>1101</v>
      </c>
      <c r="F2330" t="s">
        <v>1102</v>
      </c>
      <c r="G2330">
        <v>1</v>
      </c>
      <c r="H2330" s="6">
        <v>178839</v>
      </c>
      <c r="I2330" s="7">
        <v>45457</v>
      </c>
      <c r="J2330" s="7">
        <v>45457</v>
      </c>
      <c r="K2330">
        <v>15</v>
      </c>
      <c r="L2330" t="s">
        <v>40</v>
      </c>
      <c r="M2330" t="s">
        <v>5</v>
      </c>
      <c r="N2330" t="s">
        <v>41</v>
      </c>
      <c r="O2330" t="s">
        <v>54</v>
      </c>
      <c r="P2330" t="s">
        <v>43</v>
      </c>
      <c r="Q2330">
        <v>10</v>
      </c>
      <c r="R2330">
        <v>5</v>
      </c>
      <c r="S2330">
        <v>0</v>
      </c>
      <c r="U2330">
        <v>26826</v>
      </c>
      <c r="V2330">
        <v>17884</v>
      </c>
      <c r="W2330">
        <v>8942</v>
      </c>
      <c r="X2330">
        <v>0</v>
      </c>
      <c r="Y2330" t="s">
        <v>48</v>
      </c>
    </row>
    <row r="2331" spans="1:25" x14ac:dyDescent="0.25">
      <c r="A2331">
        <v>2330</v>
      </c>
      <c r="B2331">
        <v>59963</v>
      </c>
      <c r="C2331">
        <v>0</v>
      </c>
      <c r="D2331">
        <v>0</v>
      </c>
      <c r="E2331" t="s">
        <v>1188</v>
      </c>
      <c r="F2331" t="s">
        <v>1189</v>
      </c>
      <c r="G2331">
        <v>1</v>
      </c>
      <c r="H2331" s="6">
        <v>370209</v>
      </c>
      <c r="I2331" s="7">
        <v>45457</v>
      </c>
      <c r="J2331" s="7">
        <v>45457</v>
      </c>
      <c r="K2331">
        <v>15</v>
      </c>
      <c r="L2331" t="s">
        <v>40</v>
      </c>
      <c r="M2331" t="s">
        <v>9</v>
      </c>
      <c r="N2331" t="s">
        <v>41</v>
      </c>
      <c r="O2331" t="s">
        <v>42</v>
      </c>
      <c r="P2331" t="s">
        <v>43</v>
      </c>
      <c r="Q2331">
        <v>5</v>
      </c>
      <c r="R2331">
        <v>10</v>
      </c>
      <c r="S2331">
        <v>0</v>
      </c>
      <c r="U2331">
        <v>55531</v>
      </c>
      <c r="V2331">
        <v>18510</v>
      </c>
      <c r="W2331">
        <v>37021</v>
      </c>
      <c r="X2331">
        <v>0</v>
      </c>
      <c r="Y2331" t="s">
        <v>44</v>
      </c>
    </row>
    <row r="2332" spans="1:25" x14ac:dyDescent="0.25">
      <c r="A2332">
        <v>2331</v>
      </c>
      <c r="B2332">
        <v>59964</v>
      </c>
      <c r="C2332">
        <v>0</v>
      </c>
      <c r="D2332">
        <v>0</v>
      </c>
      <c r="E2332" t="s">
        <v>1188</v>
      </c>
      <c r="F2332" t="s">
        <v>1189</v>
      </c>
      <c r="G2332">
        <v>1</v>
      </c>
      <c r="H2332" s="6">
        <v>204245</v>
      </c>
      <c r="I2332" s="7">
        <v>45457</v>
      </c>
      <c r="J2332" s="7">
        <v>45457</v>
      </c>
      <c r="K2332">
        <v>15</v>
      </c>
      <c r="L2332" t="s">
        <v>40</v>
      </c>
      <c r="M2332" t="s">
        <v>9</v>
      </c>
      <c r="N2332" t="s">
        <v>41</v>
      </c>
      <c r="O2332" t="s">
        <v>42</v>
      </c>
      <c r="P2332" t="s">
        <v>43</v>
      </c>
      <c r="Q2332">
        <v>5</v>
      </c>
      <c r="R2332">
        <v>10</v>
      </c>
      <c r="S2332">
        <v>0</v>
      </c>
      <c r="U2332">
        <v>30637</v>
      </c>
      <c r="V2332">
        <v>10212</v>
      </c>
      <c r="W2332">
        <v>20424</v>
      </c>
      <c r="X2332">
        <v>0</v>
      </c>
      <c r="Y2332" t="s">
        <v>44</v>
      </c>
    </row>
    <row r="2333" spans="1:25" x14ac:dyDescent="0.25">
      <c r="A2333">
        <v>2332</v>
      </c>
      <c r="B2333">
        <v>59965</v>
      </c>
      <c r="C2333">
        <v>0</v>
      </c>
      <c r="D2333">
        <v>0</v>
      </c>
      <c r="E2333" t="s">
        <v>1188</v>
      </c>
      <c r="F2333" t="s">
        <v>1189</v>
      </c>
      <c r="G2333">
        <v>1</v>
      </c>
      <c r="H2333" s="6">
        <v>468268</v>
      </c>
      <c r="I2333" s="7">
        <v>45457</v>
      </c>
      <c r="J2333" s="7">
        <v>45457</v>
      </c>
      <c r="K2333">
        <v>15</v>
      </c>
      <c r="L2333" t="s">
        <v>40</v>
      </c>
      <c r="M2333" t="s">
        <v>9</v>
      </c>
      <c r="N2333" t="s">
        <v>41</v>
      </c>
      <c r="O2333" t="s">
        <v>42</v>
      </c>
      <c r="P2333" t="s">
        <v>43</v>
      </c>
      <c r="Q2333">
        <v>5</v>
      </c>
      <c r="R2333">
        <v>10</v>
      </c>
      <c r="S2333">
        <v>0</v>
      </c>
      <c r="U2333">
        <v>70240</v>
      </c>
      <c r="V2333">
        <v>23413</v>
      </c>
      <c r="W2333">
        <v>46827</v>
      </c>
      <c r="X2333">
        <v>0</v>
      </c>
      <c r="Y2333" t="s">
        <v>44</v>
      </c>
    </row>
    <row r="2334" spans="1:25" x14ac:dyDescent="0.25">
      <c r="A2334">
        <v>2333</v>
      </c>
      <c r="B2334">
        <v>59960</v>
      </c>
      <c r="C2334">
        <v>0</v>
      </c>
      <c r="D2334">
        <v>0</v>
      </c>
      <c r="E2334" t="s">
        <v>1190</v>
      </c>
      <c r="F2334" t="s">
        <v>1191</v>
      </c>
      <c r="G2334">
        <v>1</v>
      </c>
      <c r="H2334" s="6">
        <v>79235</v>
      </c>
      <c r="I2334" s="7">
        <v>45457</v>
      </c>
      <c r="J2334" s="7">
        <v>45457</v>
      </c>
      <c r="K2334">
        <v>15</v>
      </c>
      <c r="L2334" t="s">
        <v>40</v>
      </c>
      <c r="M2334" t="s">
        <v>9</v>
      </c>
      <c r="N2334" t="s">
        <v>41</v>
      </c>
      <c r="O2334" t="s">
        <v>42</v>
      </c>
      <c r="P2334" t="s">
        <v>43</v>
      </c>
      <c r="Q2334">
        <v>5</v>
      </c>
      <c r="R2334">
        <v>10</v>
      </c>
      <c r="S2334">
        <v>0</v>
      </c>
      <c r="U2334">
        <v>11885</v>
      </c>
      <c r="V2334">
        <v>3962</v>
      </c>
      <c r="W2334">
        <v>7924</v>
      </c>
      <c r="X2334">
        <v>0</v>
      </c>
      <c r="Y2334" t="s">
        <v>44</v>
      </c>
    </row>
    <row r="2335" spans="1:25" x14ac:dyDescent="0.25">
      <c r="A2335">
        <v>2334</v>
      </c>
      <c r="B2335">
        <v>59961</v>
      </c>
      <c r="C2335">
        <v>0</v>
      </c>
      <c r="D2335">
        <v>0</v>
      </c>
      <c r="E2335" t="s">
        <v>1190</v>
      </c>
      <c r="F2335" t="s">
        <v>1191</v>
      </c>
      <c r="G2335">
        <v>1</v>
      </c>
      <c r="H2335" s="6">
        <v>14701</v>
      </c>
      <c r="I2335" s="7">
        <v>45457</v>
      </c>
      <c r="J2335" s="7">
        <v>45457</v>
      </c>
      <c r="K2335">
        <v>15</v>
      </c>
      <c r="L2335" t="s">
        <v>40</v>
      </c>
      <c r="M2335" t="s">
        <v>9</v>
      </c>
      <c r="N2335" t="s">
        <v>41</v>
      </c>
      <c r="O2335" t="s">
        <v>42</v>
      </c>
      <c r="P2335" t="s">
        <v>43</v>
      </c>
      <c r="Q2335">
        <v>5</v>
      </c>
      <c r="R2335">
        <v>10</v>
      </c>
      <c r="S2335">
        <v>0</v>
      </c>
      <c r="U2335">
        <v>2205</v>
      </c>
      <c r="V2335">
        <v>735</v>
      </c>
      <c r="W2335">
        <v>1470</v>
      </c>
      <c r="X2335">
        <v>0</v>
      </c>
      <c r="Y2335" t="s">
        <v>44</v>
      </c>
    </row>
    <row r="2336" spans="1:25" x14ac:dyDescent="0.25">
      <c r="A2336">
        <v>2335</v>
      </c>
      <c r="B2336">
        <v>59962</v>
      </c>
      <c r="C2336">
        <v>0</v>
      </c>
      <c r="D2336">
        <v>0</v>
      </c>
      <c r="E2336" t="s">
        <v>1190</v>
      </c>
      <c r="F2336" t="s">
        <v>1191</v>
      </c>
      <c r="G2336">
        <v>1</v>
      </c>
      <c r="H2336" s="6">
        <v>96219</v>
      </c>
      <c r="I2336" s="7">
        <v>45457</v>
      </c>
      <c r="J2336" s="7">
        <v>45457</v>
      </c>
      <c r="K2336">
        <v>15</v>
      </c>
      <c r="L2336" t="s">
        <v>40</v>
      </c>
      <c r="M2336" t="s">
        <v>9</v>
      </c>
      <c r="N2336" t="s">
        <v>41</v>
      </c>
      <c r="O2336" t="s">
        <v>42</v>
      </c>
      <c r="P2336" t="s">
        <v>43</v>
      </c>
      <c r="Q2336">
        <v>5</v>
      </c>
      <c r="R2336">
        <v>10</v>
      </c>
      <c r="S2336">
        <v>0</v>
      </c>
      <c r="U2336">
        <v>14433</v>
      </c>
      <c r="V2336">
        <v>4811</v>
      </c>
      <c r="W2336">
        <v>9622</v>
      </c>
      <c r="X2336">
        <v>0</v>
      </c>
      <c r="Y2336" t="s">
        <v>44</v>
      </c>
    </row>
    <row r="2337" spans="1:25" x14ac:dyDescent="0.25">
      <c r="A2337">
        <v>2336</v>
      </c>
      <c r="B2337">
        <v>59959</v>
      </c>
      <c r="C2337">
        <v>0</v>
      </c>
      <c r="D2337">
        <v>0</v>
      </c>
      <c r="E2337" t="s">
        <v>1175</v>
      </c>
      <c r="F2337" t="s">
        <v>1176</v>
      </c>
      <c r="G2337">
        <v>1</v>
      </c>
      <c r="H2337" s="6">
        <v>95331</v>
      </c>
      <c r="I2337" s="7">
        <v>45457</v>
      </c>
      <c r="J2337" s="7">
        <v>45457</v>
      </c>
      <c r="K2337">
        <v>15</v>
      </c>
      <c r="L2337" t="s">
        <v>40</v>
      </c>
      <c r="M2337" t="s">
        <v>9</v>
      </c>
      <c r="N2337" t="s">
        <v>41</v>
      </c>
      <c r="O2337" t="s">
        <v>42</v>
      </c>
      <c r="P2337" t="s">
        <v>43</v>
      </c>
      <c r="Q2337">
        <v>5</v>
      </c>
      <c r="R2337">
        <v>10</v>
      </c>
      <c r="S2337">
        <v>0</v>
      </c>
      <c r="U2337">
        <v>14300</v>
      </c>
      <c r="V2337">
        <v>4767</v>
      </c>
      <c r="W2337">
        <v>9533</v>
      </c>
      <c r="X2337">
        <v>0</v>
      </c>
      <c r="Y2337" t="s">
        <v>44</v>
      </c>
    </row>
    <row r="2338" spans="1:25" x14ac:dyDescent="0.25">
      <c r="A2338">
        <v>2337</v>
      </c>
      <c r="B2338">
        <v>59949</v>
      </c>
      <c r="C2338">
        <v>0</v>
      </c>
      <c r="D2338">
        <v>0</v>
      </c>
      <c r="E2338" t="s">
        <v>1913</v>
      </c>
      <c r="F2338" t="s">
        <v>1914</v>
      </c>
      <c r="G2338">
        <v>1</v>
      </c>
      <c r="H2338" s="6">
        <v>1500000</v>
      </c>
      <c r="I2338" s="7">
        <v>45457</v>
      </c>
      <c r="J2338" s="7">
        <v>45457</v>
      </c>
      <c r="K2338">
        <v>15</v>
      </c>
      <c r="L2338" t="s">
        <v>40</v>
      </c>
      <c r="M2338" t="s">
        <v>7</v>
      </c>
      <c r="N2338" t="s">
        <v>41</v>
      </c>
      <c r="O2338" t="s">
        <v>64</v>
      </c>
      <c r="P2338" t="s">
        <v>43</v>
      </c>
      <c r="Q2338">
        <v>10</v>
      </c>
      <c r="R2338">
        <v>5</v>
      </c>
      <c r="S2338">
        <v>0</v>
      </c>
      <c r="U2338">
        <v>225000</v>
      </c>
      <c r="V2338">
        <v>150000</v>
      </c>
      <c r="W2338">
        <v>75000</v>
      </c>
      <c r="X2338">
        <v>0</v>
      </c>
      <c r="Y2338" t="s">
        <v>48</v>
      </c>
    </row>
    <row r="2339" spans="1:25" x14ac:dyDescent="0.25">
      <c r="A2339">
        <v>2338</v>
      </c>
      <c r="B2339">
        <v>59987</v>
      </c>
      <c r="C2339">
        <v>0</v>
      </c>
      <c r="D2339">
        <v>0</v>
      </c>
      <c r="E2339" t="s">
        <v>1240</v>
      </c>
      <c r="F2339" t="s">
        <v>1241</v>
      </c>
      <c r="G2339">
        <v>1</v>
      </c>
      <c r="H2339" s="6">
        <v>5134905</v>
      </c>
      <c r="I2339" s="7">
        <v>45457</v>
      </c>
      <c r="J2339" s="7">
        <v>45457</v>
      </c>
      <c r="K2339">
        <v>7</v>
      </c>
      <c r="L2339" t="s">
        <v>40</v>
      </c>
      <c r="M2339" t="s">
        <v>1</v>
      </c>
      <c r="N2339" t="s">
        <v>41</v>
      </c>
      <c r="O2339" t="s">
        <v>87</v>
      </c>
      <c r="P2339" t="s">
        <v>43</v>
      </c>
      <c r="Q2339">
        <v>7</v>
      </c>
      <c r="R2339">
        <v>0</v>
      </c>
      <c r="S2339">
        <v>0</v>
      </c>
      <c r="U2339">
        <v>359443</v>
      </c>
      <c r="V2339">
        <v>359443</v>
      </c>
      <c r="W2339">
        <v>0</v>
      </c>
      <c r="X2339">
        <v>0</v>
      </c>
      <c r="Y2339" t="s">
        <v>390</v>
      </c>
    </row>
    <row r="2340" spans="1:25" x14ac:dyDescent="0.25">
      <c r="A2340">
        <v>2339</v>
      </c>
      <c r="B2340">
        <v>59966</v>
      </c>
      <c r="C2340">
        <v>0</v>
      </c>
      <c r="D2340">
        <v>0</v>
      </c>
      <c r="E2340" t="s">
        <v>1915</v>
      </c>
      <c r="F2340" t="s">
        <v>1916</v>
      </c>
      <c r="G2340">
        <v>1</v>
      </c>
      <c r="H2340" s="6">
        <v>3000000</v>
      </c>
      <c r="I2340" s="7">
        <v>45457</v>
      </c>
      <c r="J2340" s="7">
        <v>45457</v>
      </c>
      <c r="K2340">
        <v>13</v>
      </c>
      <c r="L2340" t="s">
        <v>40</v>
      </c>
      <c r="M2340" t="s">
        <v>5</v>
      </c>
      <c r="N2340" t="s">
        <v>41</v>
      </c>
      <c r="O2340" t="s">
        <v>54</v>
      </c>
      <c r="P2340" t="s">
        <v>43</v>
      </c>
      <c r="Q2340">
        <v>13</v>
      </c>
      <c r="R2340">
        <v>0</v>
      </c>
      <c r="S2340">
        <v>0</v>
      </c>
      <c r="U2340">
        <v>390000</v>
      </c>
      <c r="V2340">
        <v>390000</v>
      </c>
      <c r="W2340">
        <v>0</v>
      </c>
      <c r="X2340">
        <v>0</v>
      </c>
      <c r="Y2340" t="s">
        <v>44</v>
      </c>
    </row>
    <row r="2341" spans="1:25" x14ac:dyDescent="0.25">
      <c r="A2341">
        <v>2340</v>
      </c>
      <c r="B2341">
        <v>59970</v>
      </c>
      <c r="C2341">
        <v>0</v>
      </c>
      <c r="D2341">
        <v>0</v>
      </c>
      <c r="E2341" t="s">
        <v>1365</v>
      </c>
      <c r="F2341" t="s">
        <v>1366</v>
      </c>
      <c r="G2341">
        <v>1</v>
      </c>
      <c r="H2341" s="6">
        <v>53301894</v>
      </c>
      <c r="I2341" s="7">
        <v>45457</v>
      </c>
      <c r="J2341" s="7">
        <v>45457</v>
      </c>
      <c r="K2341">
        <v>15</v>
      </c>
      <c r="L2341" t="s">
        <v>40</v>
      </c>
      <c r="M2341" t="s">
        <v>9</v>
      </c>
      <c r="N2341" t="s">
        <v>41</v>
      </c>
      <c r="O2341" t="s">
        <v>42</v>
      </c>
      <c r="P2341" t="s">
        <v>43</v>
      </c>
      <c r="Q2341">
        <v>8</v>
      </c>
      <c r="R2341">
        <v>7</v>
      </c>
      <c r="S2341">
        <v>0</v>
      </c>
      <c r="U2341">
        <v>7995284</v>
      </c>
      <c r="V2341">
        <v>4264152</v>
      </c>
      <c r="W2341">
        <v>3731133</v>
      </c>
      <c r="X2341">
        <v>0</v>
      </c>
      <c r="Y2341" t="s">
        <v>67</v>
      </c>
    </row>
    <row r="2342" spans="1:25" x14ac:dyDescent="0.25">
      <c r="A2342">
        <v>2341</v>
      </c>
      <c r="B2342">
        <v>59967</v>
      </c>
      <c r="C2342">
        <v>0</v>
      </c>
      <c r="D2342">
        <v>0</v>
      </c>
      <c r="E2342" t="s">
        <v>1436</v>
      </c>
      <c r="F2342" t="s">
        <v>1437</v>
      </c>
      <c r="G2342">
        <v>1</v>
      </c>
      <c r="H2342" s="6">
        <v>5000000</v>
      </c>
      <c r="I2342" s="7">
        <v>45457</v>
      </c>
      <c r="J2342" s="7">
        <v>45457</v>
      </c>
      <c r="K2342">
        <v>8</v>
      </c>
      <c r="L2342" t="s">
        <v>40</v>
      </c>
      <c r="M2342" t="s">
        <v>5</v>
      </c>
      <c r="N2342" t="s">
        <v>41</v>
      </c>
      <c r="O2342" t="s">
        <v>77</v>
      </c>
      <c r="P2342" t="s">
        <v>43</v>
      </c>
      <c r="Q2342">
        <v>8</v>
      </c>
      <c r="R2342">
        <v>0</v>
      </c>
      <c r="S2342">
        <v>0</v>
      </c>
      <c r="U2342">
        <v>400000</v>
      </c>
      <c r="V2342">
        <v>400000</v>
      </c>
      <c r="W2342">
        <v>0</v>
      </c>
      <c r="X2342">
        <v>0</v>
      </c>
      <c r="Y2342" t="s">
        <v>799</v>
      </c>
    </row>
    <row r="2343" spans="1:25" x14ac:dyDescent="0.25">
      <c r="A2343">
        <v>2342</v>
      </c>
      <c r="B2343">
        <v>59969</v>
      </c>
      <c r="C2343">
        <v>0</v>
      </c>
      <c r="D2343">
        <v>0</v>
      </c>
      <c r="E2343" t="s">
        <v>1232</v>
      </c>
      <c r="F2343" t="s">
        <v>1233</v>
      </c>
      <c r="G2343">
        <v>1</v>
      </c>
      <c r="H2343" s="6">
        <v>184884205</v>
      </c>
      <c r="I2343" s="7">
        <v>45457</v>
      </c>
      <c r="J2343" s="7">
        <v>45457</v>
      </c>
      <c r="K2343">
        <v>15</v>
      </c>
      <c r="L2343" t="s">
        <v>40</v>
      </c>
      <c r="M2343" t="s">
        <v>5</v>
      </c>
      <c r="N2343" t="s">
        <v>41</v>
      </c>
      <c r="O2343" t="s">
        <v>54</v>
      </c>
      <c r="P2343" t="s">
        <v>43</v>
      </c>
      <c r="Q2343">
        <v>3.7</v>
      </c>
      <c r="R2343">
        <v>11.3</v>
      </c>
      <c r="S2343">
        <v>0</v>
      </c>
      <c r="U2343">
        <v>27732631</v>
      </c>
      <c r="V2343">
        <v>6840716</v>
      </c>
      <c r="W2343">
        <v>20891915</v>
      </c>
      <c r="X2343">
        <v>0</v>
      </c>
      <c r="Y2343" t="s">
        <v>67</v>
      </c>
    </row>
    <row r="2344" spans="1:25" x14ac:dyDescent="0.25">
      <c r="A2344">
        <v>2343</v>
      </c>
      <c r="B2344">
        <v>59971</v>
      </c>
      <c r="C2344">
        <v>0</v>
      </c>
      <c r="D2344">
        <v>0</v>
      </c>
      <c r="E2344" t="s">
        <v>1210</v>
      </c>
      <c r="F2344" t="s">
        <v>1211</v>
      </c>
      <c r="G2344">
        <v>1</v>
      </c>
      <c r="H2344" s="6">
        <v>2980002</v>
      </c>
      <c r="I2344" s="7">
        <v>45457</v>
      </c>
      <c r="J2344" s="7">
        <v>45457</v>
      </c>
      <c r="K2344">
        <v>15</v>
      </c>
      <c r="L2344" t="s">
        <v>40</v>
      </c>
      <c r="M2344" t="s">
        <v>5</v>
      </c>
      <c r="N2344" t="s">
        <v>41</v>
      </c>
      <c r="O2344" t="s">
        <v>57</v>
      </c>
      <c r="P2344" t="s">
        <v>43</v>
      </c>
      <c r="Q2344">
        <v>5</v>
      </c>
      <c r="R2344">
        <v>10</v>
      </c>
      <c r="S2344">
        <v>0</v>
      </c>
      <c r="U2344">
        <v>447000</v>
      </c>
      <c r="V2344">
        <v>149000</v>
      </c>
      <c r="W2344">
        <v>298000</v>
      </c>
      <c r="X2344">
        <v>0</v>
      </c>
      <c r="Y2344" t="s">
        <v>72</v>
      </c>
    </row>
    <row r="2345" spans="1:25" x14ac:dyDescent="0.25">
      <c r="A2345">
        <v>2344</v>
      </c>
      <c r="B2345">
        <v>59975</v>
      </c>
      <c r="C2345">
        <v>0</v>
      </c>
      <c r="D2345">
        <v>0</v>
      </c>
      <c r="E2345" t="s">
        <v>1700</v>
      </c>
      <c r="F2345" t="s">
        <v>1701</v>
      </c>
      <c r="G2345">
        <v>1</v>
      </c>
      <c r="H2345" s="6">
        <v>1000000</v>
      </c>
      <c r="I2345" s="7">
        <v>45456</v>
      </c>
      <c r="J2345" s="7">
        <v>45456</v>
      </c>
      <c r="K2345">
        <v>15</v>
      </c>
      <c r="L2345" t="s">
        <v>40</v>
      </c>
      <c r="M2345" t="s">
        <v>5</v>
      </c>
      <c r="N2345" t="s">
        <v>41</v>
      </c>
      <c r="O2345" t="s">
        <v>47</v>
      </c>
      <c r="P2345" t="s">
        <v>43</v>
      </c>
      <c r="Q2345">
        <v>5</v>
      </c>
      <c r="R2345">
        <v>10</v>
      </c>
      <c r="S2345">
        <v>0</v>
      </c>
      <c r="U2345">
        <v>150000</v>
      </c>
      <c r="V2345">
        <v>50000</v>
      </c>
      <c r="W2345">
        <v>100000</v>
      </c>
      <c r="X2345">
        <v>0</v>
      </c>
      <c r="Y2345" t="s">
        <v>48</v>
      </c>
    </row>
    <row r="2346" spans="1:25" x14ac:dyDescent="0.25">
      <c r="A2346">
        <v>2345</v>
      </c>
      <c r="B2346">
        <v>59974</v>
      </c>
      <c r="C2346">
        <v>0</v>
      </c>
      <c r="D2346">
        <v>0</v>
      </c>
      <c r="E2346" t="s">
        <v>1702</v>
      </c>
      <c r="F2346" t="s">
        <v>1703</v>
      </c>
      <c r="G2346">
        <v>1</v>
      </c>
      <c r="H2346" s="6">
        <v>15000000</v>
      </c>
      <c r="I2346" s="7">
        <v>45456</v>
      </c>
      <c r="J2346" s="7">
        <v>45456</v>
      </c>
      <c r="K2346">
        <v>15</v>
      </c>
      <c r="L2346" t="s">
        <v>40</v>
      </c>
      <c r="M2346" t="s">
        <v>5</v>
      </c>
      <c r="N2346" t="s">
        <v>41</v>
      </c>
      <c r="O2346" t="s">
        <v>47</v>
      </c>
      <c r="P2346" t="s">
        <v>43</v>
      </c>
      <c r="Q2346">
        <v>5</v>
      </c>
      <c r="R2346">
        <v>10</v>
      </c>
      <c r="S2346">
        <v>0</v>
      </c>
      <c r="U2346">
        <v>2250000</v>
      </c>
      <c r="V2346">
        <v>750000</v>
      </c>
      <c r="W2346">
        <v>1500000</v>
      </c>
      <c r="X2346">
        <v>0</v>
      </c>
      <c r="Y2346" t="s">
        <v>48</v>
      </c>
    </row>
    <row r="2347" spans="1:25" x14ac:dyDescent="0.25">
      <c r="A2347">
        <v>2346</v>
      </c>
      <c r="B2347">
        <v>59944</v>
      </c>
      <c r="C2347">
        <v>0</v>
      </c>
      <c r="D2347">
        <v>0</v>
      </c>
      <c r="E2347" t="s">
        <v>1917</v>
      </c>
      <c r="F2347" t="s">
        <v>1918</v>
      </c>
      <c r="G2347">
        <v>1</v>
      </c>
      <c r="H2347" s="6">
        <v>4000000</v>
      </c>
      <c r="I2347" s="7">
        <v>45456</v>
      </c>
      <c r="J2347" s="7">
        <v>45456</v>
      </c>
      <c r="K2347">
        <v>7</v>
      </c>
      <c r="L2347" t="s">
        <v>40</v>
      </c>
      <c r="M2347" t="s">
        <v>5</v>
      </c>
      <c r="N2347" t="s">
        <v>41</v>
      </c>
      <c r="O2347" t="s">
        <v>47</v>
      </c>
      <c r="P2347" t="s">
        <v>43</v>
      </c>
      <c r="Q2347">
        <v>7</v>
      </c>
      <c r="R2347">
        <v>0</v>
      </c>
      <c r="S2347">
        <v>0</v>
      </c>
      <c r="U2347">
        <v>280000</v>
      </c>
      <c r="V2347">
        <v>280000</v>
      </c>
      <c r="W2347">
        <v>0</v>
      </c>
      <c r="X2347">
        <v>0</v>
      </c>
      <c r="Y2347" t="s">
        <v>109</v>
      </c>
    </row>
    <row r="2348" spans="1:25" x14ac:dyDescent="0.25">
      <c r="A2348">
        <v>2347</v>
      </c>
      <c r="B2348">
        <v>59945</v>
      </c>
      <c r="C2348">
        <v>0</v>
      </c>
      <c r="D2348">
        <v>0</v>
      </c>
      <c r="E2348" t="s">
        <v>1917</v>
      </c>
      <c r="F2348" t="s">
        <v>1918</v>
      </c>
      <c r="G2348">
        <v>1</v>
      </c>
      <c r="H2348" s="6">
        <v>5000000</v>
      </c>
      <c r="I2348" s="7">
        <v>45456</v>
      </c>
      <c r="J2348" s="7">
        <v>45456</v>
      </c>
      <c r="K2348">
        <v>7</v>
      </c>
      <c r="L2348" t="s">
        <v>40</v>
      </c>
      <c r="M2348" t="s">
        <v>5</v>
      </c>
      <c r="N2348" t="s">
        <v>41</v>
      </c>
      <c r="O2348" t="s">
        <v>47</v>
      </c>
      <c r="P2348" t="s">
        <v>43</v>
      </c>
      <c r="Q2348">
        <v>7</v>
      </c>
      <c r="R2348">
        <v>0</v>
      </c>
      <c r="S2348">
        <v>0</v>
      </c>
      <c r="U2348">
        <v>350000</v>
      </c>
      <c r="V2348">
        <v>350000</v>
      </c>
      <c r="W2348">
        <v>0</v>
      </c>
      <c r="X2348">
        <v>0</v>
      </c>
      <c r="Y2348" t="s">
        <v>109</v>
      </c>
    </row>
    <row r="2349" spans="1:25" x14ac:dyDescent="0.25">
      <c r="A2349">
        <v>2348</v>
      </c>
      <c r="B2349">
        <v>59946</v>
      </c>
      <c r="C2349">
        <v>0</v>
      </c>
      <c r="D2349">
        <v>0</v>
      </c>
      <c r="E2349" t="s">
        <v>1917</v>
      </c>
      <c r="F2349" t="s">
        <v>1918</v>
      </c>
      <c r="G2349">
        <v>1</v>
      </c>
      <c r="H2349" s="6">
        <v>5000000</v>
      </c>
      <c r="I2349" s="7">
        <v>45456</v>
      </c>
      <c r="J2349" s="7">
        <v>45456</v>
      </c>
      <c r="K2349">
        <v>7</v>
      </c>
      <c r="L2349" t="s">
        <v>40</v>
      </c>
      <c r="M2349" t="s">
        <v>5</v>
      </c>
      <c r="N2349" t="s">
        <v>41</v>
      </c>
      <c r="O2349" t="s">
        <v>47</v>
      </c>
      <c r="P2349" t="s">
        <v>43</v>
      </c>
      <c r="Q2349">
        <v>7</v>
      </c>
      <c r="R2349">
        <v>0</v>
      </c>
      <c r="S2349">
        <v>0</v>
      </c>
      <c r="U2349">
        <v>350000</v>
      </c>
      <c r="V2349">
        <v>350000</v>
      </c>
      <c r="W2349">
        <v>0</v>
      </c>
      <c r="X2349">
        <v>0</v>
      </c>
      <c r="Y2349" t="s">
        <v>109</v>
      </c>
    </row>
    <row r="2350" spans="1:25" x14ac:dyDescent="0.25">
      <c r="A2350">
        <v>2349</v>
      </c>
      <c r="B2350">
        <v>59943</v>
      </c>
      <c r="C2350">
        <v>0</v>
      </c>
      <c r="D2350">
        <v>0</v>
      </c>
      <c r="E2350" t="s">
        <v>457</v>
      </c>
      <c r="F2350" t="s">
        <v>458</v>
      </c>
      <c r="G2350">
        <v>1</v>
      </c>
      <c r="H2350" s="6">
        <v>307200</v>
      </c>
      <c r="I2350" s="7">
        <v>45456</v>
      </c>
      <c r="J2350" s="7">
        <v>45456</v>
      </c>
      <c r="K2350">
        <v>15</v>
      </c>
      <c r="L2350" t="s">
        <v>459</v>
      </c>
      <c r="M2350" t="s">
        <v>5</v>
      </c>
      <c r="N2350" t="s">
        <v>41</v>
      </c>
      <c r="O2350" t="s">
        <v>47</v>
      </c>
      <c r="P2350" t="s">
        <v>43</v>
      </c>
      <c r="Q2350">
        <v>15</v>
      </c>
      <c r="R2350">
        <v>0</v>
      </c>
      <c r="S2350">
        <v>0</v>
      </c>
      <c r="U2350">
        <v>46080</v>
      </c>
      <c r="V2350">
        <v>46080</v>
      </c>
      <c r="W2350">
        <v>0</v>
      </c>
      <c r="X2350">
        <v>0</v>
      </c>
      <c r="Y2350" t="s">
        <v>44</v>
      </c>
    </row>
    <row r="2351" spans="1:25" x14ac:dyDescent="0.25">
      <c r="A2351">
        <v>2350</v>
      </c>
      <c r="B2351">
        <v>59947</v>
      </c>
      <c r="C2351">
        <v>0</v>
      </c>
      <c r="D2351">
        <v>0</v>
      </c>
      <c r="E2351" t="s">
        <v>1345</v>
      </c>
      <c r="F2351" t="s">
        <v>1346</v>
      </c>
      <c r="G2351">
        <v>1</v>
      </c>
      <c r="H2351" s="6">
        <v>282626</v>
      </c>
      <c r="I2351" s="7">
        <v>45456</v>
      </c>
      <c r="J2351" s="7">
        <v>45456</v>
      </c>
      <c r="K2351">
        <v>8</v>
      </c>
      <c r="L2351" t="s">
        <v>40</v>
      </c>
      <c r="M2351" t="s">
        <v>9</v>
      </c>
      <c r="N2351" t="s">
        <v>41</v>
      </c>
      <c r="O2351" t="s">
        <v>42</v>
      </c>
      <c r="P2351" t="s">
        <v>43</v>
      </c>
      <c r="Q2351">
        <v>8</v>
      </c>
      <c r="R2351">
        <v>0</v>
      </c>
      <c r="S2351">
        <v>0</v>
      </c>
      <c r="U2351">
        <v>22610</v>
      </c>
      <c r="V2351">
        <v>22610</v>
      </c>
      <c r="W2351">
        <v>0</v>
      </c>
      <c r="X2351">
        <v>0</v>
      </c>
      <c r="Y2351" t="s">
        <v>109</v>
      </c>
    </row>
    <row r="2352" spans="1:25" x14ac:dyDescent="0.25">
      <c r="A2352">
        <v>2351</v>
      </c>
      <c r="B2352">
        <v>59948</v>
      </c>
      <c r="C2352">
        <v>0</v>
      </c>
      <c r="D2352">
        <v>0</v>
      </c>
      <c r="E2352" t="s">
        <v>1125</v>
      </c>
      <c r="F2352" t="s">
        <v>1126</v>
      </c>
      <c r="G2352">
        <v>1</v>
      </c>
      <c r="H2352" s="6">
        <v>1935271</v>
      </c>
      <c r="I2352" s="7">
        <v>45456</v>
      </c>
      <c r="J2352" s="7">
        <v>45456</v>
      </c>
      <c r="K2352">
        <v>15</v>
      </c>
      <c r="L2352" t="s">
        <v>40</v>
      </c>
      <c r="M2352" t="s">
        <v>5</v>
      </c>
      <c r="N2352" t="s">
        <v>41</v>
      </c>
      <c r="O2352" t="s">
        <v>77</v>
      </c>
      <c r="P2352" t="s">
        <v>43</v>
      </c>
      <c r="Q2352">
        <v>8</v>
      </c>
      <c r="R2352">
        <v>7</v>
      </c>
      <c r="S2352">
        <v>0</v>
      </c>
      <c r="U2352">
        <v>290291</v>
      </c>
      <c r="V2352">
        <v>154822</v>
      </c>
      <c r="W2352">
        <v>135469</v>
      </c>
      <c r="X2352">
        <v>0</v>
      </c>
      <c r="Y2352" t="s">
        <v>48</v>
      </c>
    </row>
    <row r="2353" spans="1:25" x14ac:dyDescent="0.25">
      <c r="A2353">
        <v>2352</v>
      </c>
      <c r="B2353">
        <v>60128</v>
      </c>
      <c r="C2353">
        <v>0</v>
      </c>
      <c r="D2353">
        <v>0</v>
      </c>
      <c r="E2353" t="s">
        <v>806</v>
      </c>
      <c r="F2353" t="s">
        <v>807</v>
      </c>
      <c r="G2353">
        <v>1</v>
      </c>
      <c r="H2353" s="6">
        <v>200000000</v>
      </c>
      <c r="I2353" s="7">
        <v>45455</v>
      </c>
      <c r="J2353" s="7">
        <v>45455</v>
      </c>
      <c r="K2353">
        <v>15</v>
      </c>
      <c r="L2353" t="s">
        <v>40</v>
      </c>
      <c r="M2353" t="s">
        <v>5</v>
      </c>
      <c r="N2353" t="s">
        <v>41</v>
      </c>
      <c r="O2353" t="s">
        <v>54</v>
      </c>
      <c r="P2353" t="s">
        <v>43</v>
      </c>
      <c r="Q2353">
        <v>8</v>
      </c>
      <c r="R2353">
        <v>6</v>
      </c>
      <c r="S2353">
        <v>1</v>
      </c>
      <c r="U2353">
        <v>30000000</v>
      </c>
      <c r="V2353">
        <v>16000000</v>
      </c>
      <c r="W2353">
        <v>12000000</v>
      </c>
      <c r="X2353">
        <v>2000000</v>
      </c>
      <c r="Y2353" t="s">
        <v>48</v>
      </c>
    </row>
    <row r="2354" spans="1:25" x14ac:dyDescent="0.25">
      <c r="A2354">
        <v>2353</v>
      </c>
      <c r="B2354">
        <v>59937</v>
      </c>
      <c r="C2354">
        <v>0</v>
      </c>
      <c r="D2354">
        <v>0</v>
      </c>
      <c r="E2354" t="s">
        <v>1676</v>
      </c>
      <c r="F2354" t="s">
        <v>1677</v>
      </c>
      <c r="G2354">
        <v>1</v>
      </c>
      <c r="H2354" s="6">
        <v>10000000</v>
      </c>
      <c r="I2354" s="7">
        <v>45455</v>
      </c>
      <c r="J2354" s="7">
        <v>45455</v>
      </c>
      <c r="K2354">
        <v>10</v>
      </c>
      <c r="L2354" t="s">
        <v>40</v>
      </c>
      <c r="M2354" t="s">
        <v>5</v>
      </c>
      <c r="N2354" t="s">
        <v>41</v>
      </c>
      <c r="O2354" t="s">
        <v>57</v>
      </c>
      <c r="P2354" t="s">
        <v>43</v>
      </c>
      <c r="Q2354">
        <v>10</v>
      </c>
      <c r="R2354">
        <v>0</v>
      </c>
      <c r="S2354">
        <v>0</v>
      </c>
      <c r="U2354">
        <v>1000000</v>
      </c>
      <c r="V2354">
        <v>1000000</v>
      </c>
      <c r="W2354">
        <v>0</v>
      </c>
      <c r="X2354">
        <v>0</v>
      </c>
      <c r="Y2354" t="s">
        <v>48</v>
      </c>
    </row>
    <row r="2355" spans="1:25" x14ac:dyDescent="0.25">
      <c r="A2355">
        <v>2354</v>
      </c>
      <c r="B2355">
        <v>59934</v>
      </c>
      <c r="C2355">
        <v>0</v>
      </c>
      <c r="D2355">
        <v>0</v>
      </c>
      <c r="E2355" t="s">
        <v>1654</v>
      </c>
      <c r="F2355" t="s">
        <v>1655</v>
      </c>
      <c r="G2355">
        <v>1</v>
      </c>
      <c r="H2355" s="6">
        <v>14604220</v>
      </c>
      <c r="I2355" s="7">
        <v>45455</v>
      </c>
      <c r="J2355" s="7">
        <v>45455</v>
      </c>
      <c r="K2355">
        <v>15</v>
      </c>
      <c r="L2355" t="s">
        <v>40</v>
      </c>
      <c r="M2355" t="s">
        <v>5</v>
      </c>
      <c r="N2355" t="s">
        <v>41</v>
      </c>
      <c r="O2355" t="s">
        <v>77</v>
      </c>
      <c r="P2355" t="s">
        <v>43</v>
      </c>
      <c r="Q2355">
        <v>8</v>
      </c>
      <c r="R2355">
        <v>7</v>
      </c>
      <c r="S2355">
        <v>0</v>
      </c>
      <c r="U2355">
        <v>2190633</v>
      </c>
      <c r="V2355">
        <v>1168338</v>
      </c>
      <c r="W2355">
        <v>1022295</v>
      </c>
      <c r="X2355">
        <v>0</v>
      </c>
      <c r="Y2355" t="s">
        <v>48</v>
      </c>
    </row>
    <row r="2356" spans="1:25" x14ac:dyDescent="0.25">
      <c r="A2356">
        <v>2355</v>
      </c>
      <c r="B2356">
        <v>59932</v>
      </c>
      <c r="C2356">
        <v>0</v>
      </c>
      <c r="D2356">
        <v>0</v>
      </c>
      <c r="E2356" t="s">
        <v>814</v>
      </c>
      <c r="F2356" t="s">
        <v>815</v>
      </c>
      <c r="G2356">
        <v>1</v>
      </c>
      <c r="H2356" s="6">
        <v>29674529</v>
      </c>
      <c r="I2356" s="7">
        <v>45455</v>
      </c>
      <c r="J2356" s="7">
        <v>45455</v>
      </c>
      <c r="K2356">
        <v>15</v>
      </c>
      <c r="L2356" t="s">
        <v>40</v>
      </c>
      <c r="M2356" t="s">
        <v>5</v>
      </c>
      <c r="N2356" t="s">
        <v>41</v>
      </c>
      <c r="O2356" t="s">
        <v>54</v>
      </c>
      <c r="P2356" t="s">
        <v>43</v>
      </c>
      <c r="Q2356">
        <v>3.3</v>
      </c>
      <c r="R2356">
        <v>2.5</v>
      </c>
      <c r="S2356">
        <v>9.1999999999999993</v>
      </c>
      <c r="U2356">
        <v>4451179</v>
      </c>
      <c r="V2356">
        <v>979259</v>
      </c>
      <c r="W2356">
        <v>741863</v>
      </c>
      <c r="X2356">
        <v>2730057</v>
      </c>
      <c r="Y2356" t="s">
        <v>48</v>
      </c>
    </row>
    <row r="2357" spans="1:25" x14ac:dyDescent="0.25">
      <c r="A2357">
        <v>2356</v>
      </c>
      <c r="B2357">
        <v>59997</v>
      </c>
      <c r="C2357">
        <v>0</v>
      </c>
      <c r="D2357">
        <v>0</v>
      </c>
      <c r="E2357" t="s">
        <v>1054</v>
      </c>
      <c r="F2357" t="s">
        <v>1055</v>
      </c>
      <c r="G2357">
        <v>1</v>
      </c>
      <c r="H2357" s="6">
        <v>14003318</v>
      </c>
      <c r="I2357" s="7">
        <v>45455</v>
      </c>
      <c r="J2357" s="7">
        <v>45455</v>
      </c>
      <c r="K2357">
        <v>8</v>
      </c>
      <c r="L2357" t="s">
        <v>40</v>
      </c>
      <c r="M2357" t="s">
        <v>9</v>
      </c>
      <c r="N2357" t="s">
        <v>41</v>
      </c>
      <c r="O2357" t="s">
        <v>42</v>
      </c>
      <c r="P2357" t="s">
        <v>43</v>
      </c>
      <c r="Q2357">
        <v>8</v>
      </c>
      <c r="R2357">
        <v>0</v>
      </c>
      <c r="S2357">
        <v>0</v>
      </c>
      <c r="U2357">
        <v>1120265</v>
      </c>
      <c r="V2357">
        <v>1120265</v>
      </c>
      <c r="W2357">
        <v>0</v>
      </c>
      <c r="X2357">
        <v>0</v>
      </c>
      <c r="Y2357" t="s">
        <v>67</v>
      </c>
    </row>
    <row r="2358" spans="1:25" x14ac:dyDescent="0.25">
      <c r="A2358">
        <v>2357</v>
      </c>
      <c r="B2358">
        <v>59933</v>
      </c>
      <c r="C2358">
        <v>0</v>
      </c>
      <c r="D2358">
        <v>0</v>
      </c>
      <c r="E2358" t="s">
        <v>871</v>
      </c>
      <c r="F2358" t="s">
        <v>872</v>
      </c>
      <c r="G2358">
        <v>1</v>
      </c>
      <c r="H2358" s="6">
        <v>90000000</v>
      </c>
      <c r="I2358" s="7">
        <v>45455</v>
      </c>
      <c r="J2358" s="7">
        <v>45455</v>
      </c>
      <c r="K2358">
        <v>15</v>
      </c>
      <c r="L2358" t="s">
        <v>40</v>
      </c>
      <c r="M2358" t="s">
        <v>5</v>
      </c>
      <c r="N2358" t="s">
        <v>41</v>
      </c>
      <c r="O2358" t="s">
        <v>54</v>
      </c>
      <c r="P2358" t="s">
        <v>43</v>
      </c>
      <c r="Q2358">
        <v>5</v>
      </c>
      <c r="R2358">
        <v>10</v>
      </c>
      <c r="S2358">
        <v>0</v>
      </c>
      <c r="U2358">
        <v>13500000</v>
      </c>
      <c r="V2358">
        <v>4500000</v>
      </c>
      <c r="W2358">
        <v>9000000</v>
      </c>
      <c r="X2358">
        <v>0</v>
      </c>
      <c r="Y2358" t="s">
        <v>48</v>
      </c>
    </row>
    <row r="2359" spans="1:25" x14ac:dyDescent="0.25">
      <c r="A2359">
        <v>2358</v>
      </c>
      <c r="B2359">
        <v>59931</v>
      </c>
      <c r="C2359">
        <v>0</v>
      </c>
      <c r="D2359">
        <v>0</v>
      </c>
      <c r="E2359" t="s">
        <v>70</v>
      </c>
      <c r="F2359" t="s">
        <v>71</v>
      </c>
      <c r="G2359">
        <v>1</v>
      </c>
      <c r="H2359" s="6">
        <v>3942124</v>
      </c>
      <c r="I2359" s="7">
        <v>45455</v>
      </c>
      <c r="J2359" s="7">
        <v>45455</v>
      </c>
      <c r="K2359">
        <v>15</v>
      </c>
      <c r="L2359" t="s">
        <v>40</v>
      </c>
      <c r="M2359" t="s">
        <v>3</v>
      </c>
      <c r="N2359" t="s">
        <v>41</v>
      </c>
      <c r="O2359" t="s">
        <v>51</v>
      </c>
      <c r="P2359" t="s">
        <v>43</v>
      </c>
      <c r="Q2359">
        <v>15</v>
      </c>
      <c r="R2359">
        <v>0</v>
      </c>
      <c r="S2359">
        <v>0</v>
      </c>
      <c r="U2359">
        <v>591319</v>
      </c>
      <c r="V2359">
        <v>591319</v>
      </c>
      <c r="W2359">
        <v>0</v>
      </c>
      <c r="X2359">
        <v>0</v>
      </c>
      <c r="Y2359" t="s">
        <v>72</v>
      </c>
    </row>
    <row r="2360" spans="1:25" x14ac:dyDescent="0.25">
      <c r="A2360">
        <v>2359</v>
      </c>
      <c r="B2360">
        <v>59935</v>
      </c>
      <c r="C2360">
        <v>0</v>
      </c>
      <c r="D2360">
        <v>0</v>
      </c>
      <c r="E2360" t="s">
        <v>1510</v>
      </c>
      <c r="F2360" t="s">
        <v>1511</v>
      </c>
      <c r="G2360">
        <v>1</v>
      </c>
      <c r="H2360" s="6">
        <v>122839</v>
      </c>
      <c r="I2360" s="7">
        <v>45455</v>
      </c>
      <c r="J2360" s="7">
        <v>45455</v>
      </c>
      <c r="K2360">
        <v>7</v>
      </c>
      <c r="L2360" t="s">
        <v>40</v>
      </c>
      <c r="M2360" t="s">
        <v>5</v>
      </c>
      <c r="N2360" t="s">
        <v>41</v>
      </c>
      <c r="O2360" t="s">
        <v>57</v>
      </c>
      <c r="P2360" t="s">
        <v>43</v>
      </c>
      <c r="Q2360">
        <v>7</v>
      </c>
      <c r="R2360">
        <v>0</v>
      </c>
      <c r="S2360">
        <v>0</v>
      </c>
      <c r="U2360">
        <v>8599</v>
      </c>
      <c r="V2360">
        <v>8599</v>
      </c>
      <c r="W2360">
        <v>0</v>
      </c>
      <c r="X2360">
        <v>0</v>
      </c>
      <c r="Y2360" t="s">
        <v>109</v>
      </c>
    </row>
    <row r="2361" spans="1:25" x14ac:dyDescent="0.25">
      <c r="A2361">
        <v>2360</v>
      </c>
      <c r="B2361">
        <v>59938</v>
      </c>
      <c r="C2361">
        <v>0</v>
      </c>
      <c r="D2361">
        <v>0</v>
      </c>
      <c r="E2361" t="s">
        <v>972</v>
      </c>
      <c r="F2361" t="s">
        <v>973</v>
      </c>
      <c r="G2361">
        <v>1</v>
      </c>
      <c r="H2361" s="6">
        <v>928598</v>
      </c>
      <c r="I2361" s="7">
        <v>45455</v>
      </c>
      <c r="J2361" s="7">
        <v>45455</v>
      </c>
      <c r="K2361">
        <v>8</v>
      </c>
      <c r="L2361" t="s">
        <v>40</v>
      </c>
      <c r="M2361" t="s">
        <v>7</v>
      </c>
      <c r="N2361" t="s">
        <v>41</v>
      </c>
      <c r="O2361" t="s">
        <v>64</v>
      </c>
      <c r="P2361" t="s">
        <v>43</v>
      </c>
      <c r="Q2361">
        <v>8</v>
      </c>
      <c r="R2361">
        <v>0</v>
      </c>
      <c r="S2361">
        <v>0</v>
      </c>
      <c r="U2361">
        <v>74288</v>
      </c>
      <c r="V2361">
        <v>74288</v>
      </c>
      <c r="W2361">
        <v>0</v>
      </c>
      <c r="X2361">
        <v>0</v>
      </c>
      <c r="Y2361" t="s">
        <v>44</v>
      </c>
    </row>
    <row r="2362" spans="1:25" x14ac:dyDescent="0.25">
      <c r="A2362">
        <v>2361</v>
      </c>
      <c r="B2362">
        <v>59939</v>
      </c>
      <c r="C2362">
        <v>0</v>
      </c>
      <c r="D2362">
        <v>0</v>
      </c>
      <c r="E2362" t="s">
        <v>978</v>
      </c>
      <c r="F2362" t="s">
        <v>979</v>
      </c>
      <c r="G2362">
        <v>1</v>
      </c>
      <c r="H2362" s="6">
        <v>2133551</v>
      </c>
      <c r="I2362" s="7">
        <v>45455</v>
      </c>
      <c r="J2362" s="7">
        <v>45455</v>
      </c>
      <c r="K2362">
        <v>8</v>
      </c>
      <c r="L2362" t="s">
        <v>40</v>
      </c>
      <c r="M2362" t="s">
        <v>7</v>
      </c>
      <c r="N2362" t="s">
        <v>41</v>
      </c>
      <c r="O2362" t="s">
        <v>64</v>
      </c>
      <c r="P2362" t="s">
        <v>43</v>
      </c>
      <c r="Q2362">
        <v>8</v>
      </c>
      <c r="R2362">
        <v>0</v>
      </c>
      <c r="S2362">
        <v>0</v>
      </c>
      <c r="U2362">
        <v>170684</v>
      </c>
      <c r="V2362">
        <v>170684</v>
      </c>
      <c r="W2362">
        <v>0</v>
      </c>
      <c r="X2362">
        <v>0</v>
      </c>
      <c r="Y2362" t="s">
        <v>44</v>
      </c>
    </row>
    <row r="2363" spans="1:25" x14ac:dyDescent="0.25">
      <c r="A2363">
        <v>2362</v>
      </c>
      <c r="B2363">
        <v>59940</v>
      </c>
      <c r="C2363">
        <v>0</v>
      </c>
      <c r="D2363">
        <v>0</v>
      </c>
      <c r="E2363" t="s">
        <v>1739</v>
      </c>
      <c r="F2363" t="s">
        <v>1740</v>
      </c>
      <c r="G2363">
        <v>2</v>
      </c>
      <c r="H2363" s="6">
        <v>11855556</v>
      </c>
      <c r="I2363" s="7">
        <v>45455</v>
      </c>
      <c r="J2363" s="7">
        <v>45455</v>
      </c>
      <c r="K2363">
        <v>15</v>
      </c>
      <c r="L2363" t="s">
        <v>40</v>
      </c>
      <c r="M2363" t="s">
        <v>5</v>
      </c>
      <c r="N2363" t="s">
        <v>41</v>
      </c>
      <c r="O2363" t="s">
        <v>54</v>
      </c>
      <c r="P2363" t="s">
        <v>43</v>
      </c>
      <c r="Q2363">
        <v>4.5</v>
      </c>
      <c r="R2363">
        <v>10.5</v>
      </c>
      <c r="S2363">
        <v>0</v>
      </c>
      <c r="U2363">
        <v>1778333</v>
      </c>
      <c r="V2363">
        <v>533500</v>
      </c>
      <c r="W2363">
        <v>1244833</v>
      </c>
      <c r="X2363">
        <v>0</v>
      </c>
      <c r="Y2363" t="s">
        <v>48</v>
      </c>
    </row>
    <row r="2364" spans="1:25" x14ac:dyDescent="0.25">
      <c r="A2364">
        <v>2363</v>
      </c>
      <c r="B2364">
        <v>59936</v>
      </c>
      <c r="C2364">
        <v>0</v>
      </c>
      <c r="D2364">
        <v>0</v>
      </c>
      <c r="E2364" t="s">
        <v>1550</v>
      </c>
      <c r="F2364" t="s">
        <v>1551</v>
      </c>
      <c r="G2364">
        <v>1</v>
      </c>
      <c r="H2364" s="6">
        <v>2367468</v>
      </c>
      <c r="I2364" s="7">
        <v>45455</v>
      </c>
      <c r="J2364" s="7">
        <v>45455</v>
      </c>
      <c r="K2364">
        <v>12</v>
      </c>
      <c r="L2364" t="s">
        <v>40</v>
      </c>
      <c r="M2364" t="s">
        <v>8</v>
      </c>
      <c r="N2364" t="s">
        <v>41</v>
      </c>
      <c r="O2364" t="s">
        <v>347</v>
      </c>
      <c r="P2364" t="s">
        <v>43</v>
      </c>
      <c r="Q2364">
        <v>12</v>
      </c>
      <c r="R2364">
        <v>0</v>
      </c>
      <c r="S2364">
        <v>0</v>
      </c>
      <c r="U2364">
        <v>284096</v>
      </c>
      <c r="V2364">
        <v>284096</v>
      </c>
      <c r="W2364">
        <v>0</v>
      </c>
      <c r="X2364">
        <v>0</v>
      </c>
      <c r="Y2364" t="s">
        <v>48</v>
      </c>
    </row>
    <row r="2365" spans="1:25" x14ac:dyDescent="0.25">
      <c r="A2365">
        <v>2364</v>
      </c>
      <c r="B2365">
        <v>59918</v>
      </c>
      <c r="C2365">
        <v>0</v>
      </c>
      <c r="D2365">
        <v>0</v>
      </c>
      <c r="E2365" t="s">
        <v>197</v>
      </c>
      <c r="F2365" t="s">
        <v>198</v>
      </c>
      <c r="G2365">
        <v>1</v>
      </c>
      <c r="H2365" s="6">
        <v>743524</v>
      </c>
      <c r="I2365" s="7">
        <v>45454</v>
      </c>
      <c r="J2365" s="7">
        <v>45454</v>
      </c>
      <c r="K2365">
        <v>15</v>
      </c>
      <c r="L2365" t="s">
        <v>40</v>
      </c>
      <c r="M2365" t="s">
        <v>5</v>
      </c>
      <c r="N2365" t="s">
        <v>41</v>
      </c>
      <c r="O2365" t="s">
        <v>47</v>
      </c>
      <c r="P2365" t="s">
        <v>43</v>
      </c>
      <c r="Q2365">
        <v>15</v>
      </c>
      <c r="R2365">
        <v>0</v>
      </c>
      <c r="S2365">
        <v>0</v>
      </c>
      <c r="U2365">
        <v>111529</v>
      </c>
      <c r="V2365">
        <v>111529</v>
      </c>
      <c r="W2365">
        <v>0</v>
      </c>
      <c r="X2365">
        <v>0</v>
      </c>
      <c r="Y2365" t="s">
        <v>48</v>
      </c>
    </row>
    <row r="2366" spans="1:25" x14ac:dyDescent="0.25">
      <c r="A2366">
        <v>2365</v>
      </c>
      <c r="B2366">
        <v>59919</v>
      </c>
      <c r="C2366">
        <v>0</v>
      </c>
      <c r="D2366">
        <v>0</v>
      </c>
      <c r="E2366" t="s">
        <v>877</v>
      </c>
      <c r="F2366" t="s">
        <v>878</v>
      </c>
      <c r="G2366">
        <v>1</v>
      </c>
      <c r="H2366" s="6">
        <v>3633000</v>
      </c>
      <c r="I2366" s="7">
        <v>45454</v>
      </c>
      <c r="J2366" s="7">
        <v>45454</v>
      </c>
      <c r="K2366" t="s">
        <v>879</v>
      </c>
      <c r="L2366" t="s">
        <v>40</v>
      </c>
      <c r="M2366" t="s">
        <v>5</v>
      </c>
      <c r="N2366" t="s">
        <v>41</v>
      </c>
      <c r="O2366" t="s">
        <v>57</v>
      </c>
      <c r="P2366" t="s">
        <v>43</v>
      </c>
      <c r="Q2366">
        <v>8.5</v>
      </c>
      <c r="R2366">
        <v>0</v>
      </c>
      <c r="S2366">
        <v>0</v>
      </c>
      <c r="U2366">
        <v>308805</v>
      </c>
      <c r="V2366">
        <v>308805</v>
      </c>
      <c r="W2366">
        <v>0</v>
      </c>
      <c r="X2366">
        <v>0</v>
      </c>
      <c r="Y2366" t="s">
        <v>48</v>
      </c>
    </row>
    <row r="2367" spans="1:25" x14ac:dyDescent="0.25">
      <c r="A2367">
        <v>2366</v>
      </c>
      <c r="B2367">
        <v>59999</v>
      </c>
      <c r="C2367">
        <v>0</v>
      </c>
      <c r="D2367">
        <v>0</v>
      </c>
      <c r="E2367" t="s">
        <v>1054</v>
      </c>
      <c r="F2367" t="s">
        <v>1055</v>
      </c>
      <c r="G2367">
        <v>1</v>
      </c>
      <c r="H2367" s="6">
        <v>1233054</v>
      </c>
      <c r="I2367" s="7">
        <v>45454</v>
      </c>
      <c r="J2367" s="7">
        <v>45454</v>
      </c>
      <c r="K2367">
        <v>8</v>
      </c>
      <c r="L2367" t="s">
        <v>40</v>
      </c>
      <c r="M2367" t="s">
        <v>9</v>
      </c>
      <c r="N2367" t="s">
        <v>41</v>
      </c>
      <c r="O2367" t="s">
        <v>42</v>
      </c>
      <c r="P2367" t="s">
        <v>43</v>
      </c>
      <c r="Q2367">
        <v>8</v>
      </c>
      <c r="R2367">
        <v>0</v>
      </c>
      <c r="S2367">
        <v>0</v>
      </c>
      <c r="U2367">
        <v>98644</v>
      </c>
      <c r="V2367">
        <v>98644</v>
      </c>
      <c r="W2367">
        <v>0</v>
      </c>
      <c r="X2367">
        <v>0</v>
      </c>
      <c r="Y2367" t="s">
        <v>67</v>
      </c>
    </row>
    <row r="2368" spans="1:25" x14ac:dyDescent="0.25">
      <c r="A2368">
        <v>2367</v>
      </c>
      <c r="B2368">
        <v>59922</v>
      </c>
      <c r="C2368">
        <v>0</v>
      </c>
      <c r="D2368">
        <v>0</v>
      </c>
      <c r="E2368" t="s">
        <v>1919</v>
      </c>
      <c r="F2368" t="s">
        <v>1920</v>
      </c>
      <c r="G2368">
        <v>1</v>
      </c>
      <c r="H2368" s="6">
        <v>393443</v>
      </c>
      <c r="I2368" s="7">
        <v>45453</v>
      </c>
      <c r="J2368" s="7">
        <v>45453</v>
      </c>
      <c r="K2368" t="s">
        <v>879</v>
      </c>
      <c r="L2368" t="s">
        <v>40</v>
      </c>
      <c r="M2368" t="s">
        <v>5</v>
      </c>
      <c r="N2368" t="s">
        <v>41</v>
      </c>
      <c r="O2368" t="s">
        <v>57</v>
      </c>
      <c r="P2368" t="s">
        <v>43</v>
      </c>
      <c r="Q2368">
        <v>8.5</v>
      </c>
      <c r="R2368">
        <v>0</v>
      </c>
      <c r="S2368">
        <v>0</v>
      </c>
      <c r="U2368">
        <v>33443</v>
      </c>
      <c r="V2368">
        <v>33443</v>
      </c>
      <c r="W2368">
        <v>0</v>
      </c>
      <c r="X2368">
        <v>0</v>
      </c>
      <c r="Y2368" t="s">
        <v>48</v>
      </c>
    </row>
    <row r="2369" spans="1:25" x14ac:dyDescent="0.25">
      <c r="A2369">
        <v>2368</v>
      </c>
      <c r="B2369">
        <v>59905</v>
      </c>
      <c r="C2369">
        <v>0</v>
      </c>
      <c r="D2369">
        <v>0</v>
      </c>
      <c r="E2369" t="s">
        <v>541</v>
      </c>
      <c r="F2369" t="s">
        <v>542</v>
      </c>
      <c r="G2369">
        <v>1</v>
      </c>
      <c r="H2369" s="6">
        <v>501562</v>
      </c>
      <c r="I2369" s="7">
        <v>45453</v>
      </c>
      <c r="J2369" s="7">
        <v>45453</v>
      </c>
      <c r="K2369">
        <v>14</v>
      </c>
      <c r="L2369" t="s">
        <v>40</v>
      </c>
      <c r="M2369" t="s">
        <v>5</v>
      </c>
      <c r="N2369" t="s">
        <v>41</v>
      </c>
      <c r="O2369" t="s">
        <v>57</v>
      </c>
      <c r="P2369" t="s">
        <v>43</v>
      </c>
      <c r="Q2369">
        <v>9</v>
      </c>
      <c r="R2369">
        <v>5</v>
      </c>
      <c r="S2369">
        <v>0</v>
      </c>
      <c r="U2369">
        <v>70219</v>
      </c>
      <c r="V2369">
        <v>45141</v>
      </c>
      <c r="W2369">
        <v>25078</v>
      </c>
      <c r="X2369">
        <v>0</v>
      </c>
      <c r="Y2369" t="s">
        <v>48</v>
      </c>
    </row>
    <row r="2370" spans="1:25" x14ac:dyDescent="0.25">
      <c r="A2370">
        <v>2369</v>
      </c>
      <c r="B2370">
        <v>59926</v>
      </c>
      <c r="C2370">
        <v>0</v>
      </c>
      <c r="D2370">
        <v>0</v>
      </c>
      <c r="E2370" t="s">
        <v>403</v>
      </c>
      <c r="F2370" t="s">
        <v>404</v>
      </c>
      <c r="G2370">
        <v>1</v>
      </c>
      <c r="H2370" s="6">
        <v>1140769</v>
      </c>
      <c r="I2370" s="7">
        <v>45453</v>
      </c>
      <c r="J2370" s="7">
        <v>45453</v>
      </c>
      <c r="K2370">
        <v>15</v>
      </c>
      <c r="L2370" t="s">
        <v>40</v>
      </c>
      <c r="M2370" t="s">
        <v>5</v>
      </c>
      <c r="N2370" t="s">
        <v>41</v>
      </c>
      <c r="O2370" t="s">
        <v>47</v>
      </c>
      <c r="P2370" t="s">
        <v>43</v>
      </c>
      <c r="Q2370">
        <v>6</v>
      </c>
      <c r="R2370">
        <v>9</v>
      </c>
      <c r="S2370">
        <v>0</v>
      </c>
      <c r="U2370">
        <v>171115</v>
      </c>
      <c r="V2370">
        <v>68446</v>
      </c>
      <c r="W2370">
        <v>102669</v>
      </c>
      <c r="X2370">
        <v>0</v>
      </c>
      <c r="Y2370" t="s">
        <v>72</v>
      </c>
    </row>
    <row r="2371" spans="1:25" x14ac:dyDescent="0.25">
      <c r="A2371">
        <v>2370</v>
      </c>
      <c r="B2371">
        <v>59930</v>
      </c>
      <c r="C2371">
        <v>0</v>
      </c>
      <c r="D2371">
        <v>0</v>
      </c>
      <c r="E2371" t="s">
        <v>403</v>
      </c>
      <c r="F2371" t="s">
        <v>404</v>
      </c>
      <c r="G2371">
        <v>1</v>
      </c>
      <c r="H2371" s="6">
        <v>604376</v>
      </c>
      <c r="I2371" s="7">
        <v>45453</v>
      </c>
      <c r="J2371" s="7">
        <v>45453</v>
      </c>
      <c r="K2371">
        <v>15</v>
      </c>
      <c r="L2371" t="s">
        <v>40</v>
      </c>
      <c r="M2371" t="s">
        <v>5</v>
      </c>
      <c r="N2371" t="s">
        <v>41</v>
      </c>
      <c r="O2371" t="s">
        <v>47</v>
      </c>
      <c r="P2371" t="s">
        <v>43</v>
      </c>
      <c r="Q2371">
        <v>6</v>
      </c>
      <c r="R2371">
        <v>9</v>
      </c>
      <c r="S2371">
        <v>0</v>
      </c>
      <c r="U2371">
        <v>90656</v>
      </c>
      <c r="V2371">
        <v>36263</v>
      </c>
      <c r="W2371">
        <v>54394</v>
      </c>
      <c r="X2371">
        <v>0</v>
      </c>
      <c r="Y2371" t="s">
        <v>72</v>
      </c>
    </row>
    <row r="2372" spans="1:25" x14ac:dyDescent="0.25">
      <c r="A2372">
        <v>2371</v>
      </c>
      <c r="B2372">
        <v>59923</v>
      </c>
      <c r="C2372">
        <v>0</v>
      </c>
      <c r="D2372">
        <v>0</v>
      </c>
      <c r="E2372" t="s">
        <v>401</v>
      </c>
      <c r="F2372" t="s">
        <v>402</v>
      </c>
      <c r="G2372">
        <v>1</v>
      </c>
      <c r="H2372" s="6">
        <v>1170107</v>
      </c>
      <c r="I2372" s="7">
        <v>45453</v>
      </c>
      <c r="J2372" s="7">
        <v>45453</v>
      </c>
      <c r="K2372">
        <v>15</v>
      </c>
      <c r="L2372" t="s">
        <v>40</v>
      </c>
      <c r="M2372" t="s">
        <v>5</v>
      </c>
      <c r="N2372" t="s">
        <v>41</v>
      </c>
      <c r="O2372" t="s">
        <v>47</v>
      </c>
      <c r="P2372" t="s">
        <v>43</v>
      </c>
      <c r="Q2372">
        <v>6</v>
      </c>
      <c r="R2372">
        <v>9</v>
      </c>
      <c r="S2372">
        <v>0</v>
      </c>
      <c r="U2372">
        <v>175516</v>
      </c>
      <c r="V2372">
        <v>70206</v>
      </c>
      <c r="W2372">
        <v>105310</v>
      </c>
      <c r="X2372">
        <v>0</v>
      </c>
      <c r="Y2372" t="s">
        <v>48</v>
      </c>
    </row>
    <row r="2373" spans="1:25" x14ac:dyDescent="0.25">
      <c r="A2373">
        <v>2372</v>
      </c>
      <c r="B2373">
        <v>59917</v>
      </c>
      <c r="C2373">
        <v>0</v>
      </c>
      <c r="D2373">
        <v>0</v>
      </c>
      <c r="E2373" t="s">
        <v>1103</v>
      </c>
      <c r="F2373" t="s">
        <v>1104</v>
      </c>
      <c r="G2373">
        <v>1</v>
      </c>
      <c r="H2373" s="6">
        <v>841930</v>
      </c>
      <c r="I2373" s="7">
        <v>45453</v>
      </c>
      <c r="J2373" s="7">
        <v>45453</v>
      </c>
      <c r="K2373">
        <v>10</v>
      </c>
      <c r="L2373" t="s">
        <v>40</v>
      </c>
      <c r="M2373" t="s">
        <v>4</v>
      </c>
      <c r="N2373" t="s">
        <v>41</v>
      </c>
      <c r="O2373" t="s">
        <v>51</v>
      </c>
      <c r="P2373" t="s">
        <v>43</v>
      </c>
      <c r="Q2373">
        <v>10</v>
      </c>
      <c r="R2373">
        <v>0</v>
      </c>
      <c r="S2373">
        <v>0</v>
      </c>
      <c r="U2373">
        <v>84193</v>
      </c>
      <c r="V2373">
        <v>84193</v>
      </c>
      <c r="W2373">
        <v>0</v>
      </c>
      <c r="X2373">
        <v>0</v>
      </c>
      <c r="Y2373" t="s">
        <v>109</v>
      </c>
    </row>
    <row r="2374" spans="1:25" x14ac:dyDescent="0.25">
      <c r="A2374">
        <v>2373</v>
      </c>
      <c r="B2374">
        <v>59904</v>
      </c>
      <c r="C2374">
        <v>0</v>
      </c>
      <c r="D2374">
        <v>0</v>
      </c>
      <c r="E2374" t="s">
        <v>743</v>
      </c>
      <c r="F2374" t="s">
        <v>744</v>
      </c>
      <c r="G2374">
        <v>1</v>
      </c>
      <c r="H2374" s="6">
        <v>4000000</v>
      </c>
      <c r="I2374" s="7">
        <v>45453</v>
      </c>
      <c r="J2374" s="7">
        <v>45453</v>
      </c>
      <c r="K2374">
        <v>5</v>
      </c>
      <c r="L2374" t="s">
        <v>40</v>
      </c>
      <c r="M2374" t="s">
        <v>7</v>
      </c>
      <c r="N2374" t="s">
        <v>41</v>
      </c>
      <c r="O2374" t="s">
        <v>64</v>
      </c>
      <c r="P2374" t="s">
        <v>43</v>
      </c>
      <c r="Q2374">
        <v>5</v>
      </c>
      <c r="R2374">
        <v>0</v>
      </c>
      <c r="S2374">
        <v>0</v>
      </c>
      <c r="U2374">
        <v>200000</v>
      </c>
      <c r="V2374">
        <v>200000</v>
      </c>
      <c r="W2374">
        <v>0</v>
      </c>
      <c r="X2374">
        <v>0</v>
      </c>
      <c r="Y2374" t="s">
        <v>94</v>
      </c>
    </row>
    <row r="2375" spans="1:25" x14ac:dyDescent="0.25">
      <c r="A2375">
        <v>2374</v>
      </c>
      <c r="B2375">
        <v>59921</v>
      </c>
      <c r="C2375">
        <v>0</v>
      </c>
      <c r="D2375">
        <v>0</v>
      </c>
      <c r="E2375" t="s">
        <v>1562</v>
      </c>
      <c r="F2375" t="s">
        <v>1563</v>
      </c>
      <c r="G2375">
        <v>1</v>
      </c>
      <c r="H2375" s="6">
        <v>500000</v>
      </c>
      <c r="I2375" s="7">
        <v>45453</v>
      </c>
      <c r="J2375" s="7">
        <v>45453</v>
      </c>
      <c r="K2375">
        <v>10</v>
      </c>
      <c r="L2375" t="s">
        <v>40</v>
      </c>
      <c r="M2375" t="s">
        <v>9</v>
      </c>
      <c r="N2375" t="s">
        <v>41</v>
      </c>
      <c r="O2375" t="s">
        <v>42</v>
      </c>
      <c r="P2375" t="s">
        <v>43</v>
      </c>
      <c r="Q2375">
        <v>10</v>
      </c>
      <c r="R2375">
        <v>0</v>
      </c>
      <c r="S2375">
        <v>0</v>
      </c>
      <c r="U2375">
        <v>50000</v>
      </c>
      <c r="V2375">
        <v>50000</v>
      </c>
      <c r="W2375">
        <v>0</v>
      </c>
      <c r="X2375">
        <v>0</v>
      </c>
      <c r="Y2375" t="s">
        <v>44</v>
      </c>
    </row>
    <row r="2376" spans="1:25" x14ac:dyDescent="0.25">
      <c r="A2376">
        <v>2375</v>
      </c>
      <c r="B2376">
        <v>59901</v>
      </c>
      <c r="C2376">
        <v>0</v>
      </c>
      <c r="D2376">
        <v>0</v>
      </c>
      <c r="E2376" t="s">
        <v>1921</v>
      </c>
      <c r="F2376" t="s">
        <v>1922</v>
      </c>
      <c r="G2376">
        <v>1</v>
      </c>
      <c r="H2376" s="6">
        <v>1991712</v>
      </c>
      <c r="I2376" s="7">
        <v>45453</v>
      </c>
      <c r="J2376" s="7">
        <v>45453</v>
      </c>
      <c r="K2376" t="s">
        <v>86</v>
      </c>
      <c r="L2376" t="s">
        <v>40</v>
      </c>
      <c r="M2376" t="s">
        <v>1</v>
      </c>
      <c r="N2376" t="s">
        <v>41</v>
      </c>
      <c r="O2376" t="s">
        <v>87</v>
      </c>
      <c r="P2376" t="s">
        <v>43</v>
      </c>
      <c r="Q2376">
        <v>9.5</v>
      </c>
      <c r="R2376">
        <v>0</v>
      </c>
      <c r="S2376">
        <v>0</v>
      </c>
      <c r="U2376">
        <v>189213</v>
      </c>
      <c r="V2376">
        <v>189213</v>
      </c>
      <c r="W2376">
        <v>0</v>
      </c>
      <c r="X2376">
        <v>0</v>
      </c>
      <c r="Y2376" t="s">
        <v>44</v>
      </c>
    </row>
    <row r="2377" spans="1:25" x14ac:dyDescent="0.25">
      <c r="A2377">
        <v>2376</v>
      </c>
      <c r="B2377">
        <v>59902</v>
      </c>
      <c r="C2377">
        <v>0</v>
      </c>
      <c r="D2377">
        <v>0</v>
      </c>
      <c r="E2377" t="s">
        <v>1923</v>
      </c>
      <c r="F2377" t="s">
        <v>1924</v>
      </c>
      <c r="G2377">
        <v>1</v>
      </c>
      <c r="H2377" s="6">
        <v>798892</v>
      </c>
      <c r="I2377" s="7">
        <v>45453</v>
      </c>
      <c r="J2377" s="7">
        <v>45453</v>
      </c>
      <c r="K2377" t="s">
        <v>86</v>
      </c>
      <c r="L2377" t="s">
        <v>40</v>
      </c>
      <c r="M2377" t="s">
        <v>1</v>
      </c>
      <c r="N2377" t="s">
        <v>41</v>
      </c>
      <c r="O2377" t="s">
        <v>87</v>
      </c>
      <c r="P2377" t="s">
        <v>43</v>
      </c>
      <c r="Q2377">
        <v>9.5</v>
      </c>
      <c r="R2377">
        <v>0</v>
      </c>
      <c r="S2377">
        <v>0</v>
      </c>
      <c r="U2377">
        <v>75895</v>
      </c>
      <c r="V2377">
        <v>75895</v>
      </c>
      <c r="W2377">
        <v>0</v>
      </c>
      <c r="X2377">
        <v>0</v>
      </c>
      <c r="Y2377" t="s">
        <v>44</v>
      </c>
    </row>
    <row r="2378" spans="1:25" x14ac:dyDescent="0.25">
      <c r="A2378">
        <v>2377</v>
      </c>
      <c r="B2378">
        <v>59927</v>
      </c>
      <c r="C2378">
        <v>0</v>
      </c>
      <c r="D2378">
        <v>0</v>
      </c>
      <c r="E2378" t="s">
        <v>327</v>
      </c>
      <c r="F2378" t="s">
        <v>328</v>
      </c>
      <c r="G2378">
        <v>1</v>
      </c>
      <c r="H2378" s="6">
        <v>128551</v>
      </c>
      <c r="I2378" s="7">
        <v>45453</v>
      </c>
      <c r="J2378" s="7">
        <v>45453</v>
      </c>
      <c r="K2378">
        <v>15</v>
      </c>
      <c r="L2378" t="s">
        <v>40</v>
      </c>
      <c r="M2378" t="s">
        <v>5</v>
      </c>
      <c r="N2378" t="s">
        <v>41</v>
      </c>
      <c r="O2378" t="s">
        <v>47</v>
      </c>
      <c r="P2378" t="s">
        <v>43</v>
      </c>
      <c r="Q2378">
        <v>6</v>
      </c>
      <c r="R2378">
        <v>9</v>
      </c>
      <c r="S2378">
        <v>0</v>
      </c>
      <c r="U2378">
        <v>19283</v>
      </c>
      <c r="V2378">
        <v>7713</v>
      </c>
      <c r="W2378">
        <v>11570</v>
      </c>
      <c r="X2378">
        <v>0</v>
      </c>
      <c r="Y2378" t="s">
        <v>72</v>
      </c>
    </row>
    <row r="2379" spans="1:25" x14ac:dyDescent="0.25">
      <c r="A2379">
        <v>2378</v>
      </c>
      <c r="B2379">
        <v>59924</v>
      </c>
      <c r="C2379">
        <v>0</v>
      </c>
      <c r="D2379">
        <v>0</v>
      </c>
      <c r="E2379" t="s">
        <v>329</v>
      </c>
      <c r="F2379" t="s">
        <v>330</v>
      </c>
      <c r="G2379">
        <v>1</v>
      </c>
      <c r="H2379" s="6">
        <v>71811</v>
      </c>
      <c r="I2379" s="7">
        <v>45453</v>
      </c>
      <c r="J2379" s="7">
        <v>45453</v>
      </c>
      <c r="K2379">
        <v>15</v>
      </c>
      <c r="L2379" t="s">
        <v>40</v>
      </c>
      <c r="M2379" t="s">
        <v>5</v>
      </c>
      <c r="N2379" t="s">
        <v>41</v>
      </c>
      <c r="O2379" t="s">
        <v>47</v>
      </c>
      <c r="P2379" t="s">
        <v>43</v>
      </c>
      <c r="Q2379">
        <v>6</v>
      </c>
      <c r="R2379">
        <v>9</v>
      </c>
      <c r="S2379">
        <v>0</v>
      </c>
      <c r="U2379">
        <v>10772</v>
      </c>
      <c r="V2379">
        <v>4309</v>
      </c>
      <c r="W2379">
        <v>6463</v>
      </c>
      <c r="X2379">
        <v>0</v>
      </c>
      <c r="Y2379" t="s">
        <v>48</v>
      </c>
    </row>
    <row r="2380" spans="1:25" x14ac:dyDescent="0.25">
      <c r="A2380">
        <v>2379</v>
      </c>
      <c r="B2380">
        <v>59906</v>
      </c>
      <c r="C2380">
        <v>0</v>
      </c>
      <c r="D2380">
        <v>0</v>
      </c>
      <c r="E2380" t="s">
        <v>606</v>
      </c>
      <c r="F2380" t="s">
        <v>607</v>
      </c>
      <c r="G2380">
        <v>1</v>
      </c>
      <c r="H2380" s="6">
        <v>4369970</v>
      </c>
      <c r="I2380" s="7">
        <v>45453</v>
      </c>
      <c r="J2380" s="7">
        <v>45453</v>
      </c>
      <c r="K2380">
        <v>14</v>
      </c>
      <c r="L2380" t="s">
        <v>40</v>
      </c>
      <c r="M2380" t="s">
        <v>5</v>
      </c>
      <c r="N2380" t="s">
        <v>41</v>
      </c>
      <c r="O2380" t="s">
        <v>57</v>
      </c>
      <c r="P2380" t="s">
        <v>43</v>
      </c>
      <c r="Q2380">
        <v>9</v>
      </c>
      <c r="R2380">
        <v>5</v>
      </c>
      <c r="S2380">
        <v>0</v>
      </c>
      <c r="U2380">
        <v>611796</v>
      </c>
      <c r="V2380">
        <v>393297</v>
      </c>
      <c r="W2380">
        <v>218498</v>
      </c>
      <c r="X2380">
        <v>0</v>
      </c>
      <c r="Y2380" t="s">
        <v>48</v>
      </c>
    </row>
    <row r="2381" spans="1:25" x14ac:dyDescent="0.25">
      <c r="A2381">
        <v>2380</v>
      </c>
      <c r="B2381">
        <v>59916</v>
      </c>
      <c r="C2381">
        <v>0</v>
      </c>
      <c r="D2381">
        <v>0</v>
      </c>
      <c r="E2381" t="s">
        <v>1341</v>
      </c>
      <c r="F2381" t="s">
        <v>1342</v>
      </c>
      <c r="G2381">
        <v>1</v>
      </c>
      <c r="H2381" s="6">
        <v>932334</v>
      </c>
      <c r="I2381" s="7">
        <v>45453</v>
      </c>
      <c r="J2381" s="7">
        <v>45453</v>
      </c>
      <c r="K2381">
        <v>8</v>
      </c>
      <c r="L2381" t="s">
        <v>40</v>
      </c>
      <c r="M2381" t="s">
        <v>9</v>
      </c>
      <c r="N2381" t="s">
        <v>41</v>
      </c>
      <c r="O2381" t="s">
        <v>42</v>
      </c>
      <c r="P2381" t="s">
        <v>43</v>
      </c>
      <c r="Q2381">
        <v>8</v>
      </c>
      <c r="R2381">
        <v>0</v>
      </c>
      <c r="S2381">
        <v>0</v>
      </c>
      <c r="U2381">
        <v>74587</v>
      </c>
      <c r="V2381">
        <v>74587</v>
      </c>
      <c r="W2381">
        <v>0</v>
      </c>
      <c r="X2381">
        <v>0</v>
      </c>
      <c r="Y2381" t="s">
        <v>109</v>
      </c>
    </row>
    <row r="2382" spans="1:25" x14ac:dyDescent="0.25">
      <c r="A2382">
        <v>2381</v>
      </c>
      <c r="B2382">
        <v>59909</v>
      </c>
      <c r="C2382">
        <v>0</v>
      </c>
      <c r="D2382">
        <v>0</v>
      </c>
      <c r="E2382" t="s">
        <v>1341</v>
      </c>
      <c r="F2382" t="s">
        <v>1342</v>
      </c>
      <c r="G2382">
        <v>1</v>
      </c>
      <c r="I2382" s="7">
        <v>45453</v>
      </c>
      <c r="J2382" s="7">
        <v>45453</v>
      </c>
      <c r="K2382">
        <v>8</v>
      </c>
      <c r="L2382" t="s">
        <v>40</v>
      </c>
      <c r="M2382" t="s">
        <v>9</v>
      </c>
      <c r="N2382" t="s">
        <v>41</v>
      </c>
      <c r="O2382" t="s">
        <v>42</v>
      </c>
      <c r="P2382" t="s">
        <v>43</v>
      </c>
      <c r="Q2382">
        <v>8</v>
      </c>
      <c r="R2382">
        <v>0</v>
      </c>
      <c r="S2382">
        <v>0</v>
      </c>
      <c r="U2382">
        <v>0</v>
      </c>
      <c r="V2382">
        <v>0</v>
      </c>
      <c r="W2382">
        <v>0</v>
      </c>
      <c r="X2382">
        <v>0</v>
      </c>
      <c r="Y2382" t="s">
        <v>109</v>
      </c>
    </row>
    <row r="2383" spans="1:25" x14ac:dyDescent="0.25">
      <c r="A2383">
        <v>2382</v>
      </c>
      <c r="B2383">
        <v>59929</v>
      </c>
      <c r="C2383">
        <v>0</v>
      </c>
      <c r="D2383">
        <v>0</v>
      </c>
      <c r="E2383" t="s">
        <v>362</v>
      </c>
      <c r="F2383" t="s">
        <v>363</v>
      </c>
      <c r="G2383">
        <v>1</v>
      </c>
      <c r="H2383" s="6">
        <v>552660</v>
      </c>
      <c r="I2383" s="7">
        <v>45453</v>
      </c>
      <c r="J2383" s="7">
        <v>45453</v>
      </c>
      <c r="K2383">
        <v>15</v>
      </c>
      <c r="L2383" t="s">
        <v>40</v>
      </c>
      <c r="M2383" t="s">
        <v>5</v>
      </c>
      <c r="N2383" t="s">
        <v>41</v>
      </c>
      <c r="O2383" t="s">
        <v>47</v>
      </c>
      <c r="P2383" t="s">
        <v>43</v>
      </c>
      <c r="Q2383">
        <v>6</v>
      </c>
      <c r="R2383">
        <v>9</v>
      </c>
      <c r="S2383">
        <v>0</v>
      </c>
      <c r="U2383">
        <v>82899</v>
      </c>
      <c r="V2383">
        <v>33160</v>
      </c>
      <c r="W2383">
        <v>49739</v>
      </c>
      <c r="X2383">
        <v>0</v>
      </c>
      <c r="Y2383" t="s">
        <v>72</v>
      </c>
    </row>
    <row r="2384" spans="1:25" x14ac:dyDescent="0.25">
      <c r="A2384">
        <v>2383</v>
      </c>
      <c r="B2384">
        <v>59907</v>
      </c>
      <c r="C2384">
        <v>0</v>
      </c>
      <c r="D2384">
        <v>0</v>
      </c>
      <c r="E2384" t="s">
        <v>555</v>
      </c>
      <c r="F2384" t="s">
        <v>556</v>
      </c>
      <c r="G2384">
        <v>1</v>
      </c>
      <c r="H2384" s="6">
        <v>1135206</v>
      </c>
      <c r="I2384" s="7">
        <v>45453</v>
      </c>
      <c r="J2384" s="7">
        <v>45453</v>
      </c>
      <c r="K2384">
        <v>14</v>
      </c>
      <c r="L2384" t="s">
        <v>40</v>
      </c>
      <c r="M2384" t="s">
        <v>5</v>
      </c>
      <c r="N2384" t="s">
        <v>41</v>
      </c>
      <c r="O2384" t="s">
        <v>57</v>
      </c>
      <c r="P2384" t="s">
        <v>43</v>
      </c>
      <c r="Q2384">
        <v>9</v>
      </c>
      <c r="R2384">
        <v>5</v>
      </c>
      <c r="S2384">
        <v>0</v>
      </c>
      <c r="U2384">
        <v>158929</v>
      </c>
      <c r="V2384">
        <v>102169</v>
      </c>
      <c r="W2384">
        <v>56760</v>
      </c>
      <c r="X2384">
        <v>0</v>
      </c>
      <c r="Y2384" t="s">
        <v>48</v>
      </c>
    </row>
    <row r="2385" spans="1:25" x14ac:dyDescent="0.25">
      <c r="A2385">
        <v>2384</v>
      </c>
      <c r="B2385">
        <v>59908</v>
      </c>
      <c r="C2385">
        <v>0</v>
      </c>
      <c r="D2385">
        <v>0</v>
      </c>
      <c r="E2385" t="s">
        <v>1343</v>
      </c>
      <c r="F2385" t="s">
        <v>1344</v>
      </c>
      <c r="G2385">
        <v>1</v>
      </c>
      <c r="H2385" s="6">
        <v>1003676</v>
      </c>
      <c r="I2385" s="7">
        <v>45453</v>
      </c>
      <c r="J2385" s="7">
        <v>45453</v>
      </c>
      <c r="K2385">
        <v>8</v>
      </c>
      <c r="L2385" t="s">
        <v>40</v>
      </c>
      <c r="M2385" t="s">
        <v>9</v>
      </c>
      <c r="N2385" t="s">
        <v>41</v>
      </c>
      <c r="O2385" t="s">
        <v>42</v>
      </c>
      <c r="P2385" t="s">
        <v>43</v>
      </c>
      <c r="Q2385">
        <v>8</v>
      </c>
      <c r="R2385">
        <v>0</v>
      </c>
      <c r="S2385">
        <v>0</v>
      </c>
      <c r="U2385">
        <v>80294</v>
      </c>
      <c r="V2385">
        <v>80294</v>
      </c>
      <c r="W2385">
        <v>0</v>
      </c>
      <c r="X2385">
        <v>0</v>
      </c>
      <c r="Y2385" t="s">
        <v>109</v>
      </c>
    </row>
    <row r="2386" spans="1:25" x14ac:dyDescent="0.25">
      <c r="A2386">
        <v>2385</v>
      </c>
      <c r="B2386">
        <v>59915</v>
      </c>
      <c r="C2386">
        <v>0</v>
      </c>
      <c r="D2386">
        <v>0</v>
      </c>
      <c r="E2386" t="s">
        <v>1465</v>
      </c>
      <c r="F2386" t="s">
        <v>1466</v>
      </c>
      <c r="G2386">
        <v>1</v>
      </c>
      <c r="H2386" s="6">
        <v>1682800</v>
      </c>
      <c r="I2386" s="7">
        <v>45453</v>
      </c>
      <c r="J2386" s="7">
        <v>45453</v>
      </c>
      <c r="K2386">
        <v>5</v>
      </c>
      <c r="L2386" t="s">
        <v>40</v>
      </c>
      <c r="M2386" t="s">
        <v>8</v>
      </c>
      <c r="N2386" t="s">
        <v>41</v>
      </c>
      <c r="O2386" t="s">
        <v>347</v>
      </c>
      <c r="P2386" t="s">
        <v>43</v>
      </c>
      <c r="Q2386">
        <v>5</v>
      </c>
      <c r="R2386">
        <v>0</v>
      </c>
      <c r="S2386">
        <v>0</v>
      </c>
      <c r="U2386">
        <v>84140</v>
      </c>
      <c r="V2386">
        <v>84140</v>
      </c>
      <c r="W2386">
        <v>0</v>
      </c>
      <c r="X2386">
        <v>0</v>
      </c>
      <c r="Y2386" t="s">
        <v>44</v>
      </c>
    </row>
    <row r="2387" spans="1:25" x14ac:dyDescent="0.25">
      <c r="A2387">
        <v>2386</v>
      </c>
      <c r="B2387">
        <v>59920</v>
      </c>
      <c r="C2387">
        <v>0</v>
      </c>
      <c r="D2387">
        <v>0</v>
      </c>
      <c r="E2387" t="s">
        <v>1564</v>
      </c>
      <c r="F2387" t="s">
        <v>1565</v>
      </c>
      <c r="G2387">
        <v>1</v>
      </c>
      <c r="H2387" s="6">
        <v>15384444</v>
      </c>
      <c r="I2387" s="7">
        <v>45453</v>
      </c>
      <c r="J2387" s="7">
        <v>45453</v>
      </c>
      <c r="K2387">
        <v>10</v>
      </c>
      <c r="L2387" t="s">
        <v>40</v>
      </c>
      <c r="M2387" t="s">
        <v>8</v>
      </c>
      <c r="N2387" t="s">
        <v>41</v>
      </c>
      <c r="O2387" t="s">
        <v>347</v>
      </c>
      <c r="P2387" t="s">
        <v>43</v>
      </c>
      <c r="Q2387">
        <v>10</v>
      </c>
      <c r="R2387">
        <v>0</v>
      </c>
      <c r="S2387">
        <v>0</v>
      </c>
      <c r="U2387">
        <v>1538444</v>
      </c>
      <c r="V2387">
        <v>1538444</v>
      </c>
      <c r="W2387">
        <v>0</v>
      </c>
      <c r="X2387">
        <v>0</v>
      </c>
      <c r="Y2387" t="s">
        <v>109</v>
      </c>
    </row>
    <row r="2388" spans="1:25" x14ac:dyDescent="0.25">
      <c r="A2388">
        <v>2387</v>
      </c>
      <c r="B2388">
        <v>59903</v>
      </c>
      <c r="C2388">
        <v>0</v>
      </c>
      <c r="D2388">
        <v>0</v>
      </c>
      <c r="E2388" t="s">
        <v>335</v>
      </c>
      <c r="F2388" t="s">
        <v>336</v>
      </c>
      <c r="G2388">
        <v>1</v>
      </c>
      <c r="H2388" s="6">
        <v>3525643</v>
      </c>
      <c r="I2388" s="7">
        <v>45453</v>
      </c>
      <c r="J2388" s="7">
        <v>45453</v>
      </c>
      <c r="K2388">
        <v>15</v>
      </c>
      <c r="L2388" t="s">
        <v>40</v>
      </c>
      <c r="M2388" t="s">
        <v>5</v>
      </c>
      <c r="N2388" t="s">
        <v>41</v>
      </c>
      <c r="O2388" t="s">
        <v>47</v>
      </c>
      <c r="P2388" t="s">
        <v>43</v>
      </c>
      <c r="Q2388">
        <v>15</v>
      </c>
      <c r="R2388">
        <v>0</v>
      </c>
      <c r="S2388">
        <v>0</v>
      </c>
      <c r="U2388">
        <v>528846</v>
      </c>
      <c r="V2388">
        <v>528846</v>
      </c>
      <c r="W2388">
        <v>0</v>
      </c>
      <c r="X2388">
        <v>0</v>
      </c>
      <c r="Y2388" t="s">
        <v>48</v>
      </c>
    </row>
    <row r="2389" spans="1:25" x14ac:dyDescent="0.25">
      <c r="A2389">
        <v>2388</v>
      </c>
      <c r="B2389">
        <v>59928</v>
      </c>
      <c r="C2389">
        <v>0</v>
      </c>
      <c r="D2389">
        <v>0</v>
      </c>
      <c r="E2389" t="s">
        <v>331</v>
      </c>
      <c r="F2389" t="s">
        <v>332</v>
      </c>
      <c r="G2389">
        <v>1</v>
      </c>
      <c r="H2389" s="6">
        <v>169484</v>
      </c>
      <c r="I2389" s="7">
        <v>45453</v>
      </c>
      <c r="J2389" s="7">
        <v>45453</v>
      </c>
      <c r="K2389">
        <v>15</v>
      </c>
      <c r="L2389" t="s">
        <v>40</v>
      </c>
      <c r="M2389" t="s">
        <v>5</v>
      </c>
      <c r="N2389" t="s">
        <v>41</v>
      </c>
      <c r="O2389" t="s">
        <v>47</v>
      </c>
      <c r="P2389" t="s">
        <v>43</v>
      </c>
      <c r="Q2389">
        <v>6</v>
      </c>
      <c r="R2389">
        <v>9</v>
      </c>
      <c r="S2389">
        <v>0</v>
      </c>
      <c r="U2389">
        <v>25423</v>
      </c>
      <c r="V2389">
        <v>10169</v>
      </c>
      <c r="W2389">
        <v>15254</v>
      </c>
      <c r="X2389">
        <v>0</v>
      </c>
      <c r="Y2389" t="s">
        <v>48</v>
      </c>
    </row>
    <row r="2390" spans="1:25" x14ac:dyDescent="0.25">
      <c r="A2390">
        <v>2389</v>
      </c>
      <c r="B2390">
        <v>59858</v>
      </c>
      <c r="C2390">
        <v>0</v>
      </c>
      <c r="D2390">
        <v>0</v>
      </c>
      <c r="E2390" t="s">
        <v>1422</v>
      </c>
      <c r="F2390" t="s">
        <v>1423</v>
      </c>
      <c r="G2390">
        <v>1</v>
      </c>
      <c r="H2390" s="6">
        <v>2750970</v>
      </c>
      <c r="I2390" s="7">
        <v>45450</v>
      </c>
      <c r="J2390" s="7">
        <v>45450</v>
      </c>
      <c r="K2390">
        <v>7</v>
      </c>
      <c r="L2390" t="s">
        <v>40</v>
      </c>
      <c r="M2390" t="s">
        <v>5</v>
      </c>
      <c r="N2390" t="s">
        <v>41</v>
      </c>
      <c r="O2390" t="s">
        <v>47</v>
      </c>
      <c r="P2390" t="s">
        <v>43</v>
      </c>
      <c r="Q2390">
        <v>7</v>
      </c>
      <c r="R2390">
        <v>0</v>
      </c>
      <c r="S2390">
        <v>0</v>
      </c>
      <c r="U2390">
        <v>192568</v>
      </c>
      <c r="V2390">
        <v>192568</v>
      </c>
      <c r="W2390">
        <v>0</v>
      </c>
      <c r="X2390">
        <v>0</v>
      </c>
      <c r="Y2390" t="s">
        <v>81</v>
      </c>
    </row>
    <row r="2391" spans="1:25" x14ac:dyDescent="0.25">
      <c r="A2391">
        <v>2390</v>
      </c>
      <c r="B2391">
        <v>59897</v>
      </c>
      <c r="C2391">
        <v>0</v>
      </c>
      <c r="D2391">
        <v>0</v>
      </c>
      <c r="E2391" t="s">
        <v>1741</v>
      </c>
      <c r="F2391" t="s">
        <v>1742</v>
      </c>
      <c r="G2391">
        <v>1</v>
      </c>
      <c r="H2391" s="6">
        <v>66304994</v>
      </c>
      <c r="I2391" s="7">
        <v>45450</v>
      </c>
      <c r="J2391" s="7">
        <v>45450</v>
      </c>
      <c r="K2391">
        <v>15</v>
      </c>
      <c r="L2391" t="s">
        <v>40</v>
      </c>
      <c r="M2391" t="s">
        <v>5</v>
      </c>
      <c r="N2391" t="s">
        <v>41</v>
      </c>
      <c r="O2391" t="s">
        <v>54</v>
      </c>
      <c r="P2391" t="s">
        <v>43</v>
      </c>
      <c r="Q2391">
        <v>4.5</v>
      </c>
      <c r="R2391">
        <v>10.5</v>
      </c>
      <c r="S2391">
        <v>0</v>
      </c>
      <c r="U2391">
        <v>9945749</v>
      </c>
      <c r="V2391">
        <v>2983725</v>
      </c>
      <c r="W2391">
        <v>6962024</v>
      </c>
      <c r="X2391">
        <v>0</v>
      </c>
      <c r="Y2391" t="s">
        <v>48</v>
      </c>
    </row>
    <row r="2392" spans="1:25" x14ac:dyDescent="0.25">
      <c r="A2392">
        <v>2391</v>
      </c>
      <c r="B2392">
        <v>59893</v>
      </c>
      <c r="C2392">
        <v>0</v>
      </c>
      <c r="D2392">
        <v>0</v>
      </c>
      <c r="E2392" t="s">
        <v>1514</v>
      </c>
      <c r="F2392" t="s">
        <v>1515</v>
      </c>
      <c r="G2392">
        <v>1</v>
      </c>
      <c r="H2392" s="6">
        <v>379979</v>
      </c>
      <c r="I2392" s="7">
        <v>45450</v>
      </c>
      <c r="J2392" s="7">
        <v>45450</v>
      </c>
      <c r="K2392">
        <v>6</v>
      </c>
      <c r="L2392" t="s">
        <v>40</v>
      </c>
      <c r="M2392" t="s">
        <v>7</v>
      </c>
      <c r="N2392" t="s">
        <v>41</v>
      </c>
      <c r="O2392" t="s">
        <v>64</v>
      </c>
      <c r="P2392" t="s">
        <v>43</v>
      </c>
      <c r="Q2392">
        <v>6</v>
      </c>
      <c r="R2392">
        <v>0</v>
      </c>
      <c r="S2392">
        <v>0</v>
      </c>
      <c r="U2392">
        <v>22799</v>
      </c>
      <c r="V2392">
        <v>22799</v>
      </c>
      <c r="W2392">
        <v>0</v>
      </c>
      <c r="X2392">
        <v>0</v>
      </c>
      <c r="Y2392" t="s">
        <v>81</v>
      </c>
    </row>
    <row r="2393" spans="1:25" x14ac:dyDescent="0.25">
      <c r="A2393">
        <v>2392</v>
      </c>
      <c r="B2393">
        <v>58597</v>
      </c>
      <c r="C2393">
        <v>0</v>
      </c>
      <c r="D2393">
        <v>0</v>
      </c>
      <c r="E2393" t="s">
        <v>1530</v>
      </c>
      <c r="F2393" t="s">
        <v>1531</v>
      </c>
      <c r="G2393">
        <v>1</v>
      </c>
      <c r="H2393" s="6">
        <v>23209301</v>
      </c>
      <c r="I2393" s="7">
        <v>45450</v>
      </c>
      <c r="J2393" s="7">
        <v>45450</v>
      </c>
      <c r="K2393">
        <v>15</v>
      </c>
      <c r="L2393" t="s">
        <v>40</v>
      </c>
      <c r="M2393" t="s">
        <v>5</v>
      </c>
      <c r="N2393" t="s">
        <v>41</v>
      </c>
      <c r="O2393" t="s">
        <v>54</v>
      </c>
      <c r="P2393" t="s">
        <v>43</v>
      </c>
      <c r="Q2393">
        <v>3.3</v>
      </c>
      <c r="R2393">
        <v>2.5</v>
      </c>
      <c r="S2393">
        <v>9.1999999999999993</v>
      </c>
      <c r="U2393">
        <v>3481395</v>
      </c>
      <c r="V2393">
        <v>765907</v>
      </c>
      <c r="W2393">
        <v>580233</v>
      </c>
      <c r="X2393">
        <v>2135256</v>
      </c>
      <c r="Y2393" t="s">
        <v>48</v>
      </c>
    </row>
    <row r="2394" spans="1:25" x14ac:dyDescent="0.25">
      <c r="A2394">
        <v>2393</v>
      </c>
      <c r="B2394">
        <v>59888</v>
      </c>
      <c r="C2394">
        <v>0</v>
      </c>
      <c r="D2394">
        <v>0</v>
      </c>
      <c r="E2394" t="s">
        <v>1011</v>
      </c>
      <c r="F2394" t="s">
        <v>1012</v>
      </c>
      <c r="G2394">
        <v>1</v>
      </c>
      <c r="H2394" s="6">
        <v>855814</v>
      </c>
      <c r="I2394" s="7">
        <v>45450</v>
      </c>
      <c r="J2394" s="7">
        <v>45450</v>
      </c>
      <c r="K2394">
        <v>12</v>
      </c>
      <c r="L2394" t="s">
        <v>40</v>
      </c>
      <c r="M2394" t="s">
        <v>5</v>
      </c>
      <c r="N2394" t="s">
        <v>41</v>
      </c>
      <c r="O2394" t="s">
        <v>77</v>
      </c>
      <c r="P2394" t="s">
        <v>43</v>
      </c>
      <c r="Q2394">
        <v>12</v>
      </c>
      <c r="R2394">
        <v>0</v>
      </c>
      <c r="S2394">
        <v>0</v>
      </c>
      <c r="U2394">
        <v>102698</v>
      </c>
      <c r="V2394">
        <v>102698</v>
      </c>
      <c r="W2394">
        <v>0</v>
      </c>
      <c r="X2394">
        <v>0</v>
      </c>
      <c r="Y2394" t="s">
        <v>437</v>
      </c>
    </row>
    <row r="2395" spans="1:25" x14ac:dyDescent="0.25">
      <c r="A2395">
        <v>2394</v>
      </c>
      <c r="B2395">
        <v>59894</v>
      </c>
      <c r="C2395">
        <v>0</v>
      </c>
      <c r="D2395">
        <v>0</v>
      </c>
      <c r="E2395" t="s">
        <v>199</v>
      </c>
      <c r="F2395" t="s">
        <v>200</v>
      </c>
      <c r="G2395">
        <v>1</v>
      </c>
      <c r="H2395" s="6">
        <v>16328183</v>
      </c>
      <c r="I2395" s="7">
        <v>45450</v>
      </c>
      <c r="J2395" s="7">
        <v>45450</v>
      </c>
      <c r="K2395">
        <v>15</v>
      </c>
      <c r="L2395" t="s">
        <v>40</v>
      </c>
      <c r="M2395" t="s">
        <v>5</v>
      </c>
      <c r="N2395" t="s">
        <v>41</v>
      </c>
      <c r="O2395" t="s">
        <v>77</v>
      </c>
      <c r="P2395" t="s">
        <v>43</v>
      </c>
      <c r="Q2395">
        <v>6</v>
      </c>
      <c r="R2395">
        <v>9</v>
      </c>
      <c r="S2395">
        <v>0</v>
      </c>
      <c r="U2395">
        <v>2449227</v>
      </c>
      <c r="V2395">
        <v>979691</v>
      </c>
      <c r="W2395">
        <v>1469536</v>
      </c>
      <c r="X2395">
        <v>0</v>
      </c>
      <c r="Y2395" t="s">
        <v>94</v>
      </c>
    </row>
    <row r="2396" spans="1:25" x14ac:dyDescent="0.25">
      <c r="A2396">
        <v>2395</v>
      </c>
      <c r="B2396">
        <v>59889</v>
      </c>
      <c r="C2396">
        <v>0</v>
      </c>
      <c r="D2396">
        <v>0</v>
      </c>
      <c r="E2396" t="s">
        <v>1167</v>
      </c>
      <c r="F2396" t="s">
        <v>1168</v>
      </c>
      <c r="G2396">
        <v>1</v>
      </c>
      <c r="H2396" s="6">
        <v>18260870</v>
      </c>
      <c r="I2396" s="7">
        <v>45450</v>
      </c>
      <c r="J2396" s="7">
        <v>45450</v>
      </c>
      <c r="K2396">
        <v>8</v>
      </c>
      <c r="L2396" t="s">
        <v>40</v>
      </c>
      <c r="M2396" t="s">
        <v>5</v>
      </c>
      <c r="N2396" t="s">
        <v>41</v>
      </c>
      <c r="O2396" t="s">
        <v>77</v>
      </c>
      <c r="P2396" t="s">
        <v>43</v>
      </c>
      <c r="Q2396">
        <v>8</v>
      </c>
      <c r="R2396">
        <v>0</v>
      </c>
      <c r="S2396">
        <v>0</v>
      </c>
      <c r="U2396">
        <v>1460870</v>
      </c>
      <c r="V2396">
        <v>1460870</v>
      </c>
      <c r="W2396">
        <v>0</v>
      </c>
      <c r="X2396">
        <v>0</v>
      </c>
      <c r="Y2396" t="s">
        <v>48</v>
      </c>
    </row>
    <row r="2397" spans="1:25" x14ac:dyDescent="0.25">
      <c r="A2397">
        <v>2396</v>
      </c>
      <c r="B2397">
        <v>59891</v>
      </c>
      <c r="C2397">
        <v>0</v>
      </c>
      <c r="D2397">
        <v>0</v>
      </c>
      <c r="E2397" t="s">
        <v>1925</v>
      </c>
      <c r="F2397" t="s">
        <v>1926</v>
      </c>
      <c r="G2397">
        <v>1</v>
      </c>
      <c r="H2397" s="6">
        <v>60000000</v>
      </c>
      <c r="I2397" s="7">
        <v>45450</v>
      </c>
      <c r="J2397" s="7">
        <v>45450</v>
      </c>
      <c r="K2397">
        <v>3</v>
      </c>
      <c r="L2397" t="s">
        <v>40</v>
      </c>
      <c r="M2397" t="s">
        <v>2</v>
      </c>
      <c r="N2397" t="s">
        <v>41</v>
      </c>
      <c r="O2397" t="s">
        <v>87</v>
      </c>
      <c r="P2397" t="s">
        <v>43</v>
      </c>
      <c r="Q2397">
        <v>3</v>
      </c>
      <c r="R2397">
        <v>0</v>
      </c>
      <c r="S2397">
        <v>0</v>
      </c>
      <c r="U2397">
        <v>1800000</v>
      </c>
      <c r="V2397">
        <v>1800000</v>
      </c>
      <c r="W2397">
        <v>0</v>
      </c>
      <c r="X2397">
        <v>0</v>
      </c>
      <c r="Y2397" t="s">
        <v>67</v>
      </c>
    </row>
    <row r="2398" spans="1:25" x14ac:dyDescent="0.25">
      <c r="A2398">
        <v>2397</v>
      </c>
      <c r="B2398">
        <v>59886</v>
      </c>
      <c r="C2398">
        <v>0</v>
      </c>
      <c r="D2398">
        <v>0</v>
      </c>
      <c r="E2398" t="s">
        <v>1479</v>
      </c>
      <c r="F2398" t="s">
        <v>1480</v>
      </c>
      <c r="G2398">
        <v>1</v>
      </c>
      <c r="H2398" s="6">
        <v>28892348</v>
      </c>
      <c r="I2398" s="7">
        <v>45450</v>
      </c>
      <c r="J2398" s="7">
        <v>45450</v>
      </c>
      <c r="K2398" t="s">
        <v>1481</v>
      </c>
      <c r="L2398" t="s">
        <v>40</v>
      </c>
      <c r="M2398" t="s">
        <v>5</v>
      </c>
      <c r="N2398" t="s">
        <v>41</v>
      </c>
      <c r="O2398" t="s">
        <v>57</v>
      </c>
      <c r="P2398" t="s">
        <v>43</v>
      </c>
      <c r="Q2398">
        <v>1.5</v>
      </c>
      <c r="R2398">
        <v>0</v>
      </c>
      <c r="S2398">
        <v>0</v>
      </c>
      <c r="U2398">
        <v>433385</v>
      </c>
      <c r="V2398">
        <v>433385</v>
      </c>
      <c r="W2398">
        <v>0</v>
      </c>
      <c r="X2398">
        <v>0</v>
      </c>
      <c r="Y2398" t="s">
        <v>48</v>
      </c>
    </row>
    <row r="2399" spans="1:25" x14ac:dyDescent="0.25">
      <c r="A2399">
        <v>2398</v>
      </c>
      <c r="B2399">
        <v>58482</v>
      </c>
      <c r="C2399">
        <v>0</v>
      </c>
      <c r="D2399">
        <v>0</v>
      </c>
      <c r="E2399" t="s">
        <v>1459</v>
      </c>
      <c r="F2399" t="s">
        <v>1460</v>
      </c>
      <c r="G2399">
        <v>1</v>
      </c>
      <c r="H2399" s="6">
        <v>10909090</v>
      </c>
      <c r="I2399" s="7">
        <v>45450</v>
      </c>
      <c r="J2399" s="7">
        <v>45450</v>
      </c>
      <c r="K2399">
        <v>15</v>
      </c>
      <c r="L2399" t="s">
        <v>40</v>
      </c>
      <c r="M2399" t="s">
        <v>5</v>
      </c>
      <c r="N2399" t="s">
        <v>41</v>
      </c>
      <c r="O2399" t="s">
        <v>54</v>
      </c>
      <c r="P2399" t="s">
        <v>43</v>
      </c>
      <c r="Q2399">
        <v>3.3</v>
      </c>
      <c r="R2399">
        <v>2.5</v>
      </c>
      <c r="S2399">
        <v>9.1999999999999993</v>
      </c>
      <c r="U2399">
        <v>1636364</v>
      </c>
      <c r="V2399">
        <v>360000</v>
      </c>
      <c r="W2399">
        <v>272727</v>
      </c>
      <c r="X2399">
        <v>1003636</v>
      </c>
      <c r="Y2399" t="s">
        <v>48</v>
      </c>
    </row>
    <row r="2400" spans="1:25" x14ac:dyDescent="0.25">
      <c r="A2400">
        <v>2399</v>
      </c>
      <c r="B2400">
        <v>58483</v>
      </c>
      <c r="C2400">
        <v>0</v>
      </c>
      <c r="D2400">
        <v>0</v>
      </c>
      <c r="E2400" t="s">
        <v>1459</v>
      </c>
      <c r="F2400" t="s">
        <v>1460</v>
      </c>
      <c r="G2400">
        <v>1</v>
      </c>
      <c r="H2400" s="6">
        <v>10909090</v>
      </c>
      <c r="I2400" s="7">
        <v>45450</v>
      </c>
      <c r="J2400" s="7">
        <v>45450</v>
      </c>
      <c r="K2400">
        <v>15</v>
      </c>
      <c r="L2400" t="s">
        <v>40</v>
      </c>
      <c r="M2400" t="s">
        <v>5</v>
      </c>
      <c r="N2400" t="s">
        <v>41</v>
      </c>
      <c r="O2400" t="s">
        <v>54</v>
      </c>
      <c r="P2400" t="s">
        <v>43</v>
      </c>
      <c r="Q2400">
        <v>3.3</v>
      </c>
      <c r="R2400">
        <v>2.5</v>
      </c>
      <c r="S2400">
        <v>9.1999999999999993</v>
      </c>
      <c r="U2400">
        <v>1636364</v>
      </c>
      <c r="V2400">
        <v>360000</v>
      </c>
      <c r="W2400">
        <v>272727</v>
      </c>
      <c r="X2400">
        <v>1003636</v>
      </c>
      <c r="Y2400" t="s">
        <v>48</v>
      </c>
    </row>
    <row r="2401" spans="1:25" x14ac:dyDescent="0.25">
      <c r="A2401">
        <v>2400</v>
      </c>
      <c r="B2401">
        <v>59890</v>
      </c>
      <c r="C2401">
        <v>0</v>
      </c>
      <c r="D2401">
        <v>0</v>
      </c>
      <c r="E2401" t="s">
        <v>1558</v>
      </c>
      <c r="F2401" t="s">
        <v>1559</v>
      </c>
      <c r="G2401">
        <v>1</v>
      </c>
      <c r="H2401" s="6">
        <v>10000000</v>
      </c>
      <c r="I2401" s="7">
        <v>45450</v>
      </c>
      <c r="J2401" s="7">
        <v>45450</v>
      </c>
      <c r="K2401">
        <v>8</v>
      </c>
      <c r="L2401" t="s">
        <v>40</v>
      </c>
      <c r="M2401" t="s">
        <v>7</v>
      </c>
      <c r="N2401" t="s">
        <v>41</v>
      </c>
      <c r="O2401" t="s">
        <v>64</v>
      </c>
      <c r="P2401" t="s">
        <v>43</v>
      </c>
      <c r="Q2401">
        <v>8</v>
      </c>
      <c r="R2401">
        <v>0</v>
      </c>
      <c r="S2401">
        <v>0</v>
      </c>
      <c r="U2401">
        <v>800000</v>
      </c>
      <c r="V2401">
        <v>800000</v>
      </c>
      <c r="W2401">
        <v>0</v>
      </c>
      <c r="X2401">
        <v>0</v>
      </c>
      <c r="Y2401" t="s">
        <v>72</v>
      </c>
    </row>
    <row r="2402" spans="1:25" x14ac:dyDescent="0.25">
      <c r="A2402">
        <v>2401</v>
      </c>
      <c r="B2402">
        <v>59925</v>
      </c>
      <c r="C2402">
        <v>0</v>
      </c>
      <c r="D2402">
        <v>0</v>
      </c>
      <c r="E2402" t="s">
        <v>958</v>
      </c>
      <c r="F2402" t="s">
        <v>959</v>
      </c>
      <c r="G2402">
        <v>1</v>
      </c>
      <c r="H2402" s="6">
        <v>100000000</v>
      </c>
      <c r="I2402" s="7">
        <v>45450</v>
      </c>
      <c r="J2402" s="7">
        <v>45450</v>
      </c>
      <c r="K2402">
        <v>15</v>
      </c>
      <c r="L2402" t="s">
        <v>40</v>
      </c>
      <c r="M2402" t="s">
        <v>5</v>
      </c>
      <c r="N2402" t="s">
        <v>41</v>
      </c>
      <c r="O2402" t="s">
        <v>77</v>
      </c>
      <c r="P2402" t="s">
        <v>43</v>
      </c>
      <c r="Q2402">
        <v>6</v>
      </c>
      <c r="R2402">
        <v>9</v>
      </c>
      <c r="S2402">
        <v>0</v>
      </c>
      <c r="U2402">
        <v>15000000</v>
      </c>
      <c r="V2402">
        <v>6000000</v>
      </c>
      <c r="W2402">
        <v>9000000</v>
      </c>
      <c r="X2402">
        <v>0</v>
      </c>
      <c r="Y2402" t="s">
        <v>48</v>
      </c>
    </row>
    <row r="2403" spans="1:25" x14ac:dyDescent="0.25">
      <c r="A2403">
        <v>2402</v>
      </c>
      <c r="B2403">
        <v>60003</v>
      </c>
      <c r="C2403">
        <v>0</v>
      </c>
      <c r="D2403">
        <v>0</v>
      </c>
      <c r="E2403" t="s">
        <v>1751</v>
      </c>
      <c r="F2403" t="s">
        <v>1752</v>
      </c>
      <c r="G2403">
        <v>1</v>
      </c>
      <c r="H2403" s="6">
        <v>7083998</v>
      </c>
      <c r="I2403" s="7">
        <v>45450</v>
      </c>
      <c r="J2403" s="7">
        <v>45450</v>
      </c>
      <c r="K2403">
        <v>7</v>
      </c>
      <c r="L2403" t="s">
        <v>40</v>
      </c>
      <c r="M2403" t="s">
        <v>5</v>
      </c>
      <c r="N2403" t="s">
        <v>41</v>
      </c>
      <c r="O2403" t="s">
        <v>54</v>
      </c>
      <c r="P2403" t="s">
        <v>43</v>
      </c>
      <c r="Q2403">
        <v>7</v>
      </c>
      <c r="R2403">
        <v>0</v>
      </c>
      <c r="S2403">
        <v>0</v>
      </c>
      <c r="U2403">
        <v>495880</v>
      </c>
      <c r="V2403">
        <v>495880</v>
      </c>
      <c r="W2403">
        <v>0</v>
      </c>
      <c r="X2403">
        <v>0</v>
      </c>
      <c r="Y2403" t="s">
        <v>48</v>
      </c>
    </row>
    <row r="2404" spans="1:25" x14ac:dyDescent="0.25">
      <c r="A2404">
        <v>2403</v>
      </c>
      <c r="B2404">
        <v>59887</v>
      </c>
      <c r="C2404">
        <v>0</v>
      </c>
      <c r="D2404">
        <v>0</v>
      </c>
      <c r="E2404" t="s">
        <v>1410</v>
      </c>
      <c r="F2404" t="s">
        <v>1411</v>
      </c>
      <c r="G2404">
        <v>1</v>
      </c>
      <c r="H2404" s="6">
        <v>2061836</v>
      </c>
      <c r="I2404" s="7">
        <v>45450</v>
      </c>
      <c r="J2404" s="7">
        <v>45450</v>
      </c>
      <c r="K2404">
        <v>7</v>
      </c>
      <c r="L2404" t="s">
        <v>40</v>
      </c>
      <c r="M2404" t="s">
        <v>5</v>
      </c>
      <c r="N2404" t="s">
        <v>41</v>
      </c>
      <c r="O2404" t="s">
        <v>77</v>
      </c>
      <c r="P2404" t="s">
        <v>43</v>
      </c>
      <c r="Q2404">
        <v>7</v>
      </c>
      <c r="R2404">
        <v>0</v>
      </c>
      <c r="S2404">
        <v>0</v>
      </c>
      <c r="U2404">
        <v>144329</v>
      </c>
      <c r="V2404">
        <v>144329</v>
      </c>
      <c r="W2404">
        <v>0</v>
      </c>
      <c r="X2404">
        <v>0</v>
      </c>
      <c r="Y2404" t="s">
        <v>437</v>
      </c>
    </row>
    <row r="2405" spans="1:25" x14ac:dyDescent="0.25">
      <c r="A2405">
        <v>2404</v>
      </c>
      <c r="B2405">
        <v>59892</v>
      </c>
      <c r="C2405">
        <v>0</v>
      </c>
      <c r="D2405">
        <v>0</v>
      </c>
      <c r="E2405" t="s">
        <v>1355</v>
      </c>
      <c r="F2405" t="s">
        <v>1356</v>
      </c>
      <c r="G2405">
        <v>1</v>
      </c>
      <c r="H2405" s="6">
        <v>3605835</v>
      </c>
      <c r="I2405" s="7">
        <v>45450</v>
      </c>
      <c r="J2405" s="7">
        <v>45450</v>
      </c>
      <c r="K2405">
        <v>15</v>
      </c>
      <c r="L2405" t="s">
        <v>40</v>
      </c>
      <c r="M2405" t="s">
        <v>5</v>
      </c>
      <c r="N2405" t="s">
        <v>41</v>
      </c>
      <c r="O2405" t="s">
        <v>57</v>
      </c>
      <c r="P2405" t="s">
        <v>43</v>
      </c>
      <c r="Q2405">
        <v>8</v>
      </c>
      <c r="R2405">
        <v>7</v>
      </c>
      <c r="S2405">
        <v>0</v>
      </c>
      <c r="U2405">
        <v>540875</v>
      </c>
      <c r="V2405">
        <v>288467</v>
      </c>
      <c r="W2405">
        <v>252408</v>
      </c>
      <c r="X2405">
        <v>0</v>
      </c>
      <c r="Y2405" t="s">
        <v>48</v>
      </c>
    </row>
    <row r="2406" spans="1:25" x14ac:dyDescent="0.25">
      <c r="A2406">
        <v>2405</v>
      </c>
      <c r="B2406">
        <v>59896</v>
      </c>
      <c r="C2406">
        <v>0</v>
      </c>
      <c r="D2406">
        <v>0</v>
      </c>
      <c r="E2406" t="s">
        <v>1747</v>
      </c>
      <c r="F2406" t="s">
        <v>1748</v>
      </c>
      <c r="G2406">
        <v>1</v>
      </c>
      <c r="H2406" s="6">
        <v>26567830</v>
      </c>
      <c r="I2406" s="7">
        <v>45450</v>
      </c>
      <c r="J2406" s="7">
        <v>45450</v>
      </c>
      <c r="K2406">
        <v>15</v>
      </c>
      <c r="L2406" t="s">
        <v>40</v>
      </c>
      <c r="M2406" t="s">
        <v>5</v>
      </c>
      <c r="N2406" t="s">
        <v>41</v>
      </c>
      <c r="O2406" t="s">
        <v>54</v>
      </c>
      <c r="P2406" t="s">
        <v>43</v>
      </c>
      <c r="Q2406">
        <v>4.5</v>
      </c>
      <c r="R2406">
        <v>10.5</v>
      </c>
      <c r="S2406">
        <v>0</v>
      </c>
      <c r="U2406">
        <v>3985175</v>
      </c>
      <c r="V2406">
        <v>1195552</v>
      </c>
      <c r="W2406">
        <v>2789622</v>
      </c>
      <c r="X2406">
        <v>0</v>
      </c>
      <c r="Y2406" t="s">
        <v>48</v>
      </c>
    </row>
    <row r="2407" spans="1:25" x14ac:dyDescent="0.25">
      <c r="A2407">
        <v>2406</v>
      </c>
      <c r="B2407">
        <v>59895</v>
      </c>
      <c r="C2407">
        <v>0</v>
      </c>
      <c r="D2407">
        <v>0</v>
      </c>
      <c r="E2407" t="s">
        <v>1743</v>
      </c>
      <c r="F2407" t="s">
        <v>1744</v>
      </c>
      <c r="G2407">
        <v>1</v>
      </c>
      <c r="H2407" s="6">
        <v>183656237</v>
      </c>
      <c r="I2407" s="7">
        <v>45450</v>
      </c>
      <c r="J2407" s="7">
        <v>45450</v>
      </c>
      <c r="K2407">
        <v>15</v>
      </c>
      <c r="L2407" t="s">
        <v>40</v>
      </c>
      <c r="M2407" t="s">
        <v>5</v>
      </c>
      <c r="N2407" t="s">
        <v>41</v>
      </c>
      <c r="O2407" t="s">
        <v>54</v>
      </c>
      <c r="P2407" t="s">
        <v>43</v>
      </c>
      <c r="Q2407">
        <v>4.5</v>
      </c>
      <c r="R2407">
        <v>10.5</v>
      </c>
      <c r="S2407">
        <v>0</v>
      </c>
      <c r="U2407">
        <v>27548436</v>
      </c>
      <c r="V2407">
        <v>8264531</v>
      </c>
      <c r="W2407">
        <v>19283905</v>
      </c>
      <c r="X2407">
        <v>0</v>
      </c>
      <c r="Y2407" t="s">
        <v>48</v>
      </c>
    </row>
    <row r="2408" spans="1:25" x14ac:dyDescent="0.25">
      <c r="A2408">
        <v>2407</v>
      </c>
      <c r="B2408">
        <v>59879</v>
      </c>
      <c r="C2408">
        <v>0</v>
      </c>
      <c r="D2408">
        <v>0</v>
      </c>
      <c r="E2408" t="s">
        <v>473</v>
      </c>
      <c r="F2408" t="s">
        <v>474</v>
      </c>
      <c r="G2408">
        <v>1</v>
      </c>
      <c r="H2408" s="6">
        <v>4055547</v>
      </c>
      <c r="I2408" s="7">
        <v>45449</v>
      </c>
      <c r="J2408" s="7">
        <v>45449</v>
      </c>
      <c r="K2408">
        <v>8</v>
      </c>
      <c r="L2408" t="s">
        <v>40</v>
      </c>
      <c r="M2408" t="s">
        <v>5</v>
      </c>
      <c r="N2408" t="s">
        <v>41</v>
      </c>
      <c r="O2408" t="s">
        <v>77</v>
      </c>
      <c r="P2408" t="s">
        <v>43</v>
      </c>
      <c r="Q2408">
        <v>8</v>
      </c>
      <c r="R2408">
        <v>0</v>
      </c>
      <c r="S2408">
        <v>0</v>
      </c>
      <c r="U2408">
        <v>324444</v>
      </c>
      <c r="V2408">
        <v>324444</v>
      </c>
      <c r="W2408">
        <v>0</v>
      </c>
      <c r="X2408">
        <v>0</v>
      </c>
      <c r="Y2408" t="s">
        <v>250</v>
      </c>
    </row>
    <row r="2409" spans="1:25" x14ac:dyDescent="0.25">
      <c r="A2409">
        <v>2408</v>
      </c>
      <c r="B2409">
        <v>59880</v>
      </c>
      <c r="C2409">
        <v>0</v>
      </c>
      <c r="D2409">
        <v>0</v>
      </c>
      <c r="E2409" t="s">
        <v>473</v>
      </c>
      <c r="F2409" t="s">
        <v>474</v>
      </c>
      <c r="G2409">
        <v>1</v>
      </c>
      <c r="H2409" s="6">
        <v>5000000</v>
      </c>
      <c r="I2409" s="7">
        <v>45449</v>
      </c>
      <c r="J2409" s="7">
        <v>45449</v>
      </c>
      <c r="K2409">
        <v>8</v>
      </c>
      <c r="L2409" t="s">
        <v>40</v>
      </c>
      <c r="M2409" t="s">
        <v>5</v>
      </c>
      <c r="N2409" t="s">
        <v>41</v>
      </c>
      <c r="O2409" t="s">
        <v>77</v>
      </c>
      <c r="P2409" t="s">
        <v>43</v>
      </c>
      <c r="Q2409">
        <v>8</v>
      </c>
      <c r="R2409">
        <v>0</v>
      </c>
      <c r="S2409">
        <v>0</v>
      </c>
      <c r="U2409">
        <v>400000</v>
      </c>
      <c r="V2409">
        <v>400000</v>
      </c>
      <c r="W2409">
        <v>0</v>
      </c>
      <c r="X2409">
        <v>0</v>
      </c>
      <c r="Y2409" t="s">
        <v>250</v>
      </c>
    </row>
    <row r="2410" spans="1:25" x14ac:dyDescent="0.25">
      <c r="A2410">
        <v>2409</v>
      </c>
      <c r="B2410">
        <v>59878</v>
      </c>
      <c r="C2410">
        <v>0</v>
      </c>
      <c r="D2410">
        <v>0</v>
      </c>
      <c r="E2410" t="s">
        <v>417</v>
      </c>
      <c r="F2410" t="s">
        <v>418</v>
      </c>
      <c r="G2410">
        <v>1</v>
      </c>
      <c r="H2410" s="6">
        <v>50000000</v>
      </c>
      <c r="I2410" s="7">
        <v>45449</v>
      </c>
      <c r="J2410" s="7">
        <v>45449</v>
      </c>
      <c r="K2410">
        <v>15</v>
      </c>
      <c r="L2410" t="s">
        <v>40</v>
      </c>
      <c r="M2410" t="s">
        <v>5</v>
      </c>
      <c r="N2410" t="s">
        <v>41</v>
      </c>
      <c r="O2410" t="s">
        <v>57</v>
      </c>
      <c r="P2410" t="s">
        <v>43</v>
      </c>
      <c r="Q2410">
        <v>4.7</v>
      </c>
      <c r="R2410">
        <v>10.3</v>
      </c>
      <c r="S2410">
        <v>0</v>
      </c>
      <c r="U2410">
        <v>7500000</v>
      </c>
      <c r="V2410">
        <v>2350000</v>
      </c>
      <c r="W2410">
        <v>5150000</v>
      </c>
      <c r="X2410">
        <v>0</v>
      </c>
      <c r="Y2410" t="s">
        <v>48</v>
      </c>
    </row>
    <row r="2411" spans="1:25" x14ac:dyDescent="0.25">
      <c r="A2411">
        <v>2410</v>
      </c>
      <c r="B2411">
        <v>59877</v>
      </c>
      <c r="C2411">
        <v>0</v>
      </c>
      <c r="D2411">
        <v>0</v>
      </c>
      <c r="E2411" t="s">
        <v>1757</v>
      </c>
      <c r="F2411" t="s">
        <v>1758</v>
      </c>
      <c r="G2411">
        <v>1</v>
      </c>
      <c r="H2411" s="6">
        <v>8183453</v>
      </c>
      <c r="I2411" s="7">
        <v>45449</v>
      </c>
      <c r="J2411" s="7">
        <v>45449</v>
      </c>
      <c r="K2411">
        <v>8</v>
      </c>
      <c r="L2411" t="s">
        <v>40</v>
      </c>
      <c r="M2411" t="s">
        <v>7</v>
      </c>
      <c r="N2411" t="s">
        <v>41</v>
      </c>
      <c r="O2411" t="s">
        <v>64</v>
      </c>
      <c r="P2411" t="s">
        <v>43</v>
      </c>
      <c r="Q2411">
        <v>8</v>
      </c>
      <c r="R2411">
        <v>0</v>
      </c>
      <c r="S2411">
        <v>0</v>
      </c>
      <c r="U2411">
        <v>654676</v>
      </c>
      <c r="V2411">
        <v>654676</v>
      </c>
      <c r="W2411">
        <v>0</v>
      </c>
      <c r="X2411">
        <v>0</v>
      </c>
      <c r="Y2411" t="s">
        <v>48</v>
      </c>
    </row>
    <row r="2412" spans="1:25" x14ac:dyDescent="0.25">
      <c r="A2412">
        <v>2411</v>
      </c>
      <c r="B2412">
        <v>59881</v>
      </c>
      <c r="C2412">
        <v>0</v>
      </c>
      <c r="D2412">
        <v>0</v>
      </c>
      <c r="E2412" t="s">
        <v>163</v>
      </c>
      <c r="F2412" t="s">
        <v>164</v>
      </c>
      <c r="G2412">
        <v>1</v>
      </c>
      <c r="H2412" s="6">
        <v>5268395</v>
      </c>
      <c r="I2412" s="7">
        <v>45449</v>
      </c>
      <c r="J2412" s="7">
        <v>45449</v>
      </c>
      <c r="K2412">
        <v>8</v>
      </c>
      <c r="L2412" t="s">
        <v>40</v>
      </c>
      <c r="M2412" t="s">
        <v>5</v>
      </c>
      <c r="N2412" t="s">
        <v>41</v>
      </c>
      <c r="O2412" t="s">
        <v>77</v>
      </c>
      <c r="P2412" t="s">
        <v>43</v>
      </c>
      <c r="Q2412">
        <v>8</v>
      </c>
      <c r="R2412">
        <v>0</v>
      </c>
      <c r="S2412">
        <v>0</v>
      </c>
      <c r="U2412">
        <v>421472</v>
      </c>
      <c r="V2412">
        <v>421472</v>
      </c>
      <c r="W2412">
        <v>0</v>
      </c>
      <c r="X2412">
        <v>0</v>
      </c>
      <c r="Y2412" t="s">
        <v>48</v>
      </c>
    </row>
    <row r="2413" spans="1:25" x14ac:dyDescent="0.25">
      <c r="A2413">
        <v>2412</v>
      </c>
      <c r="B2413">
        <v>59884</v>
      </c>
      <c r="C2413">
        <v>0</v>
      </c>
      <c r="D2413">
        <v>0</v>
      </c>
      <c r="E2413" t="s">
        <v>1095</v>
      </c>
      <c r="F2413" t="s">
        <v>1096</v>
      </c>
      <c r="G2413">
        <v>1</v>
      </c>
      <c r="H2413" s="6">
        <v>2789014</v>
      </c>
      <c r="I2413" s="7">
        <v>45449</v>
      </c>
      <c r="J2413" s="7">
        <v>45449</v>
      </c>
      <c r="K2413">
        <v>6</v>
      </c>
      <c r="L2413" t="s">
        <v>40</v>
      </c>
      <c r="M2413" t="s">
        <v>5</v>
      </c>
      <c r="N2413" t="s">
        <v>41</v>
      </c>
      <c r="O2413" t="s">
        <v>77</v>
      </c>
      <c r="P2413" t="s">
        <v>43</v>
      </c>
      <c r="Q2413">
        <v>6</v>
      </c>
      <c r="R2413">
        <v>0</v>
      </c>
      <c r="S2413">
        <v>0</v>
      </c>
      <c r="U2413">
        <v>167341</v>
      </c>
      <c r="V2413">
        <v>167341</v>
      </c>
      <c r="W2413">
        <v>0</v>
      </c>
      <c r="X2413">
        <v>0</v>
      </c>
      <c r="Y2413" t="s">
        <v>109</v>
      </c>
    </row>
    <row r="2414" spans="1:25" x14ac:dyDescent="0.25">
      <c r="A2414">
        <v>2413</v>
      </c>
      <c r="B2414">
        <v>59885</v>
      </c>
      <c r="C2414">
        <v>0</v>
      </c>
      <c r="D2414">
        <v>0</v>
      </c>
      <c r="E2414" t="s">
        <v>1111</v>
      </c>
      <c r="F2414" t="s">
        <v>1112</v>
      </c>
      <c r="G2414">
        <v>1</v>
      </c>
      <c r="H2414" s="6">
        <v>3513699</v>
      </c>
      <c r="I2414" s="7">
        <v>45449</v>
      </c>
      <c r="J2414" s="7">
        <v>45449</v>
      </c>
      <c r="K2414">
        <v>6</v>
      </c>
      <c r="L2414" t="s">
        <v>40</v>
      </c>
      <c r="M2414" t="s">
        <v>5</v>
      </c>
      <c r="N2414" t="s">
        <v>41</v>
      </c>
      <c r="O2414" t="s">
        <v>77</v>
      </c>
      <c r="P2414" t="s">
        <v>43</v>
      </c>
      <c r="Q2414">
        <v>6</v>
      </c>
      <c r="R2414">
        <v>0</v>
      </c>
      <c r="S2414">
        <v>0</v>
      </c>
      <c r="U2414">
        <v>210822</v>
      </c>
      <c r="V2414">
        <v>210822</v>
      </c>
      <c r="W2414">
        <v>0</v>
      </c>
      <c r="X2414">
        <v>0</v>
      </c>
      <c r="Y2414" t="s">
        <v>109</v>
      </c>
    </row>
    <row r="2415" spans="1:25" x14ac:dyDescent="0.25">
      <c r="A2415">
        <v>2414</v>
      </c>
      <c r="B2415">
        <v>59883</v>
      </c>
      <c r="C2415">
        <v>0</v>
      </c>
      <c r="D2415">
        <v>0</v>
      </c>
      <c r="E2415" t="s">
        <v>1117</v>
      </c>
      <c r="F2415" t="s">
        <v>1118</v>
      </c>
      <c r="G2415">
        <v>1</v>
      </c>
      <c r="H2415" s="6">
        <v>1273171</v>
      </c>
      <c r="I2415" s="7">
        <v>45449</v>
      </c>
      <c r="J2415" s="7">
        <v>45449</v>
      </c>
      <c r="K2415">
        <v>6</v>
      </c>
      <c r="L2415" t="s">
        <v>40</v>
      </c>
      <c r="M2415" t="s">
        <v>5</v>
      </c>
      <c r="N2415" t="s">
        <v>41</v>
      </c>
      <c r="O2415" t="s">
        <v>77</v>
      </c>
      <c r="P2415" t="s">
        <v>43</v>
      </c>
      <c r="Q2415">
        <v>6</v>
      </c>
      <c r="R2415">
        <v>0</v>
      </c>
      <c r="S2415">
        <v>0</v>
      </c>
      <c r="U2415">
        <v>76390</v>
      </c>
      <c r="V2415">
        <v>76390</v>
      </c>
      <c r="W2415">
        <v>0</v>
      </c>
      <c r="X2415">
        <v>0</v>
      </c>
      <c r="Y2415" t="s">
        <v>109</v>
      </c>
    </row>
    <row r="2416" spans="1:25" x14ac:dyDescent="0.25">
      <c r="A2416">
        <v>2415</v>
      </c>
      <c r="B2416">
        <v>59871</v>
      </c>
      <c r="C2416">
        <v>0</v>
      </c>
      <c r="D2416">
        <v>0</v>
      </c>
      <c r="E2416" t="s">
        <v>580</v>
      </c>
      <c r="F2416" t="s">
        <v>581</v>
      </c>
      <c r="G2416">
        <v>1</v>
      </c>
      <c r="H2416" s="6">
        <v>32031550</v>
      </c>
      <c r="I2416" s="7">
        <v>45448</v>
      </c>
      <c r="J2416" s="7">
        <v>45448</v>
      </c>
      <c r="K2416">
        <v>4</v>
      </c>
      <c r="L2416" t="s">
        <v>40</v>
      </c>
      <c r="M2416" t="s">
        <v>4</v>
      </c>
      <c r="N2416" t="s">
        <v>41</v>
      </c>
      <c r="O2416" t="s">
        <v>51</v>
      </c>
      <c r="P2416" t="s">
        <v>43</v>
      </c>
      <c r="Q2416">
        <v>4</v>
      </c>
      <c r="R2416">
        <v>0</v>
      </c>
      <c r="S2416">
        <v>0</v>
      </c>
      <c r="U2416">
        <v>1281262</v>
      </c>
      <c r="V2416">
        <v>1281262</v>
      </c>
      <c r="W2416">
        <v>0</v>
      </c>
      <c r="X2416">
        <v>0</v>
      </c>
      <c r="Y2416" t="s">
        <v>48</v>
      </c>
    </row>
    <row r="2417" spans="1:25" x14ac:dyDescent="0.25">
      <c r="A2417">
        <v>2416</v>
      </c>
      <c r="B2417">
        <v>59865</v>
      </c>
      <c r="C2417">
        <v>0</v>
      </c>
      <c r="D2417">
        <v>0</v>
      </c>
      <c r="E2417" t="s">
        <v>386</v>
      </c>
      <c r="F2417" t="s">
        <v>387</v>
      </c>
      <c r="G2417">
        <v>1</v>
      </c>
      <c r="H2417" s="6">
        <v>350549</v>
      </c>
      <c r="I2417" s="7">
        <v>45448</v>
      </c>
      <c r="J2417" s="7">
        <v>45448</v>
      </c>
      <c r="K2417">
        <v>15</v>
      </c>
      <c r="L2417" t="s">
        <v>40</v>
      </c>
      <c r="M2417" t="s">
        <v>3</v>
      </c>
      <c r="N2417" t="s">
        <v>41</v>
      </c>
      <c r="O2417" t="s">
        <v>51</v>
      </c>
      <c r="P2417" t="s">
        <v>43</v>
      </c>
      <c r="Q2417">
        <v>10</v>
      </c>
      <c r="R2417">
        <v>5</v>
      </c>
      <c r="S2417">
        <v>0</v>
      </c>
      <c r="U2417">
        <v>52582</v>
      </c>
      <c r="V2417">
        <v>35055</v>
      </c>
      <c r="W2417">
        <v>17527</v>
      </c>
      <c r="X2417">
        <v>0</v>
      </c>
      <c r="Y2417" t="s">
        <v>72</v>
      </c>
    </row>
    <row r="2418" spans="1:25" x14ac:dyDescent="0.25">
      <c r="A2418">
        <v>2417</v>
      </c>
      <c r="B2418">
        <v>59866</v>
      </c>
      <c r="C2418">
        <v>0</v>
      </c>
      <c r="D2418">
        <v>0</v>
      </c>
      <c r="E2418" t="s">
        <v>386</v>
      </c>
      <c r="F2418" t="s">
        <v>387</v>
      </c>
      <c r="G2418">
        <v>1</v>
      </c>
      <c r="H2418" s="6">
        <v>296243</v>
      </c>
      <c r="I2418" s="7">
        <v>45448</v>
      </c>
      <c r="J2418" s="7">
        <v>45448</v>
      </c>
      <c r="K2418">
        <v>15</v>
      </c>
      <c r="L2418" t="s">
        <v>40</v>
      </c>
      <c r="M2418" t="s">
        <v>3</v>
      </c>
      <c r="N2418" t="s">
        <v>41</v>
      </c>
      <c r="O2418" t="s">
        <v>51</v>
      </c>
      <c r="P2418" t="s">
        <v>43</v>
      </c>
      <c r="Q2418">
        <v>10</v>
      </c>
      <c r="R2418">
        <v>5</v>
      </c>
      <c r="S2418">
        <v>0</v>
      </c>
      <c r="U2418">
        <v>44436</v>
      </c>
      <c r="V2418">
        <v>29624</v>
      </c>
      <c r="W2418">
        <v>14812</v>
      </c>
      <c r="X2418">
        <v>0</v>
      </c>
      <c r="Y2418" t="s">
        <v>72</v>
      </c>
    </row>
    <row r="2419" spans="1:25" x14ac:dyDescent="0.25">
      <c r="A2419">
        <v>2418</v>
      </c>
      <c r="B2419">
        <v>59863</v>
      </c>
      <c r="C2419">
        <v>0</v>
      </c>
      <c r="D2419">
        <v>0</v>
      </c>
      <c r="E2419" t="s">
        <v>384</v>
      </c>
      <c r="F2419" t="s">
        <v>385</v>
      </c>
      <c r="G2419">
        <v>1</v>
      </c>
      <c r="H2419" s="6">
        <v>1620140</v>
      </c>
      <c r="I2419" s="7">
        <v>45448</v>
      </c>
      <c r="J2419" s="7">
        <v>45448</v>
      </c>
      <c r="K2419">
        <v>15</v>
      </c>
      <c r="L2419" t="s">
        <v>40</v>
      </c>
      <c r="M2419" t="s">
        <v>3</v>
      </c>
      <c r="N2419" t="s">
        <v>41</v>
      </c>
      <c r="O2419" t="s">
        <v>51</v>
      </c>
      <c r="P2419" t="s">
        <v>43</v>
      </c>
      <c r="Q2419">
        <v>10</v>
      </c>
      <c r="R2419">
        <v>5</v>
      </c>
      <c r="S2419">
        <v>0</v>
      </c>
      <c r="U2419">
        <v>243021</v>
      </c>
      <c r="V2419">
        <v>162014</v>
      </c>
      <c r="W2419">
        <v>81007</v>
      </c>
      <c r="X2419">
        <v>0</v>
      </c>
      <c r="Y2419" t="s">
        <v>72</v>
      </c>
    </row>
    <row r="2420" spans="1:25" x14ac:dyDescent="0.25">
      <c r="A2420">
        <v>2419</v>
      </c>
      <c r="B2420">
        <v>59864</v>
      </c>
      <c r="C2420">
        <v>0</v>
      </c>
      <c r="D2420">
        <v>0</v>
      </c>
      <c r="E2420" t="s">
        <v>384</v>
      </c>
      <c r="F2420" t="s">
        <v>385</v>
      </c>
      <c r="G2420">
        <v>1</v>
      </c>
      <c r="H2420" s="6">
        <v>1542381</v>
      </c>
      <c r="I2420" s="7">
        <v>45448</v>
      </c>
      <c r="J2420" s="7">
        <v>45448</v>
      </c>
      <c r="K2420">
        <v>15</v>
      </c>
      <c r="L2420" t="s">
        <v>40</v>
      </c>
      <c r="M2420" t="s">
        <v>3</v>
      </c>
      <c r="N2420" t="s">
        <v>41</v>
      </c>
      <c r="O2420" t="s">
        <v>51</v>
      </c>
      <c r="P2420" t="s">
        <v>43</v>
      </c>
      <c r="Q2420">
        <v>10</v>
      </c>
      <c r="R2420">
        <v>5</v>
      </c>
      <c r="S2420">
        <v>0</v>
      </c>
      <c r="U2420">
        <v>231357</v>
      </c>
      <c r="V2420">
        <v>154238</v>
      </c>
      <c r="W2420">
        <v>77119</v>
      </c>
      <c r="X2420">
        <v>0</v>
      </c>
      <c r="Y2420" t="s">
        <v>72</v>
      </c>
    </row>
    <row r="2421" spans="1:25" x14ac:dyDescent="0.25">
      <c r="A2421">
        <v>2420</v>
      </c>
      <c r="B2421">
        <v>59861</v>
      </c>
      <c r="C2421">
        <v>0</v>
      </c>
      <c r="D2421">
        <v>0</v>
      </c>
      <c r="E2421" t="s">
        <v>391</v>
      </c>
      <c r="F2421" t="s">
        <v>392</v>
      </c>
      <c r="G2421">
        <v>1</v>
      </c>
      <c r="H2421" s="6">
        <v>380291</v>
      </c>
      <c r="I2421" s="7">
        <v>45448</v>
      </c>
      <c r="J2421" s="7">
        <v>45448</v>
      </c>
      <c r="K2421">
        <v>15</v>
      </c>
      <c r="L2421" t="s">
        <v>40</v>
      </c>
      <c r="M2421" t="s">
        <v>3</v>
      </c>
      <c r="N2421" t="s">
        <v>41</v>
      </c>
      <c r="O2421" t="s">
        <v>51</v>
      </c>
      <c r="P2421" t="s">
        <v>43</v>
      </c>
      <c r="Q2421">
        <v>10</v>
      </c>
      <c r="R2421">
        <v>5</v>
      </c>
      <c r="S2421">
        <v>0</v>
      </c>
      <c r="U2421">
        <v>57044</v>
      </c>
      <c r="V2421">
        <v>38029</v>
      </c>
      <c r="W2421">
        <v>19015</v>
      </c>
      <c r="X2421">
        <v>0</v>
      </c>
      <c r="Y2421" t="s">
        <v>72</v>
      </c>
    </row>
    <row r="2422" spans="1:25" x14ac:dyDescent="0.25">
      <c r="A2422">
        <v>2421</v>
      </c>
      <c r="B2422">
        <v>59862</v>
      </c>
      <c r="C2422">
        <v>0</v>
      </c>
      <c r="D2422">
        <v>0</v>
      </c>
      <c r="E2422" t="s">
        <v>391</v>
      </c>
      <c r="F2422" t="s">
        <v>392</v>
      </c>
      <c r="G2422">
        <v>1</v>
      </c>
      <c r="H2422" s="6">
        <v>376092</v>
      </c>
      <c r="I2422" s="7">
        <v>45448</v>
      </c>
      <c r="J2422" s="7">
        <v>45448</v>
      </c>
      <c r="K2422">
        <v>15</v>
      </c>
      <c r="L2422" t="s">
        <v>40</v>
      </c>
      <c r="M2422" t="s">
        <v>3</v>
      </c>
      <c r="N2422" t="s">
        <v>41</v>
      </c>
      <c r="O2422" t="s">
        <v>51</v>
      </c>
      <c r="P2422" t="s">
        <v>43</v>
      </c>
      <c r="Q2422">
        <v>10</v>
      </c>
      <c r="R2422">
        <v>5</v>
      </c>
      <c r="S2422">
        <v>0</v>
      </c>
      <c r="U2422">
        <v>56414</v>
      </c>
      <c r="V2422">
        <v>37609</v>
      </c>
      <c r="W2422">
        <v>18805</v>
      </c>
      <c r="X2422">
        <v>0</v>
      </c>
      <c r="Y2422" t="s">
        <v>72</v>
      </c>
    </row>
    <row r="2423" spans="1:25" x14ac:dyDescent="0.25">
      <c r="A2423">
        <v>2422</v>
      </c>
      <c r="B2423">
        <v>59860</v>
      </c>
      <c r="C2423">
        <v>0</v>
      </c>
      <c r="D2423">
        <v>0</v>
      </c>
      <c r="E2423" t="s">
        <v>1514</v>
      </c>
      <c r="F2423" t="s">
        <v>1515</v>
      </c>
      <c r="G2423">
        <v>1</v>
      </c>
      <c r="H2423" s="6">
        <v>927781</v>
      </c>
      <c r="I2423" s="7">
        <v>45448</v>
      </c>
      <c r="J2423" s="7">
        <v>45448</v>
      </c>
      <c r="K2423">
        <v>6</v>
      </c>
      <c r="L2423" t="s">
        <v>40</v>
      </c>
      <c r="M2423" t="s">
        <v>7</v>
      </c>
      <c r="N2423" t="s">
        <v>41</v>
      </c>
      <c r="O2423" t="s">
        <v>64</v>
      </c>
      <c r="P2423" t="s">
        <v>43</v>
      </c>
      <c r="Q2423">
        <v>6</v>
      </c>
      <c r="R2423">
        <v>0</v>
      </c>
      <c r="S2423">
        <v>0</v>
      </c>
      <c r="U2423">
        <v>55667</v>
      </c>
      <c r="V2423">
        <v>55667</v>
      </c>
      <c r="W2423">
        <v>0</v>
      </c>
      <c r="X2423">
        <v>0</v>
      </c>
      <c r="Y2423" t="s">
        <v>81</v>
      </c>
    </row>
    <row r="2424" spans="1:25" x14ac:dyDescent="0.25">
      <c r="A2424">
        <v>2423</v>
      </c>
      <c r="B2424">
        <v>59859</v>
      </c>
      <c r="C2424">
        <v>0</v>
      </c>
      <c r="D2424">
        <v>0</v>
      </c>
      <c r="E2424" t="s">
        <v>1923</v>
      </c>
      <c r="F2424" t="s">
        <v>1924</v>
      </c>
      <c r="G2424">
        <v>1</v>
      </c>
      <c r="H2424" s="6">
        <v>2500000</v>
      </c>
      <c r="I2424" s="7">
        <v>45448</v>
      </c>
      <c r="J2424" s="7">
        <v>45448</v>
      </c>
      <c r="K2424" t="s">
        <v>86</v>
      </c>
      <c r="L2424" t="s">
        <v>40</v>
      </c>
      <c r="M2424" t="s">
        <v>1</v>
      </c>
      <c r="N2424" t="s">
        <v>41</v>
      </c>
      <c r="O2424" t="s">
        <v>87</v>
      </c>
      <c r="P2424" t="s">
        <v>43</v>
      </c>
      <c r="Q2424">
        <v>9.5</v>
      </c>
      <c r="R2424">
        <v>0</v>
      </c>
      <c r="S2424">
        <v>0</v>
      </c>
      <c r="U2424">
        <v>237500</v>
      </c>
      <c r="V2424">
        <v>237500</v>
      </c>
      <c r="W2424">
        <v>0</v>
      </c>
      <c r="X2424">
        <v>0</v>
      </c>
      <c r="Y2424" t="s">
        <v>44</v>
      </c>
    </row>
    <row r="2425" spans="1:25" x14ac:dyDescent="0.25">
      <c r="A2425">
        <v>2424</v>
      </c>
      <c r="B2425">
        <v>59869</v>
      </c>
      <c r="C2425">
        <v>0</v>
      </c>
      <c r="D2425">
        <v>0</v>
      </c>
      <c r="E2425" t="s">
        <v>313</v>
      </c>
      <c r="F2425" t="s">
        <v>314</v>
      </c>
      <c r="G2425">
        <v>1</v>
      </c>
      <c r="H2425" s="6">
        <v>1447772</v>
      </c>
      <c r="I2425" s="7">
        <v>45448</v>
      </c>
      <c r="J2425" s="7">
        <v>45448</v>
      </c>
      <c r="K2425">
        <v>15</v>
      </c>
      <c r="L2425" t="s">
        <v>40</v>
      </c>
      <c r="M2425" t="s">
        <v>3</v>
      </c>
      <c r="N2425" t="s">
        <v>41</v>
      </c>
      <c r="O2425" t="s">
        <v>51</v>
      </c>
      <c r="P2425" t="s">
        <v>43</v>
      </c>
      <c r="Q2425">
        <v>10</v>
      </c>
      <c r="R2425">
        <v>5</v>
      </c>
      <c r="S2425">
        <v>0</v>
      </c>
      <c r="U2425">
        <v>217166</v>
      </c>
      <c r="V2425">
        <v>144777</v>
      </c>
      <c r="W2425">
        <v>72389</v>
      </c>
      <c r="X2425">
        <v>0</v>
      </c>
      <c r="Y2425" t="s">
        <v>109</v>
      </c>
    </row>
    <row r="2426" spans="1:25" x14ac:dyDescent="0.25">
      <c r="A2426">
        <v>2425</v>
      </c>
      <c r="B2426">
        <v>59870</v>
      </c>
      <c r="C2426">
        <v>0</v>
      </c>
      <c r="D2426">
        <v>0</v>
      </c>
      <c r="E2426" t="s">
        <v>313</v>
      </c>
      <c r="F2426" t="s">
        <v>314</v>
      </c>
      <c r="G2426">
        <v>1</v>
      </c>
      <c r="H2426" s="6">
        <v>1401714</v>
      </c>
      <c r="I2426" s="7">
        <v>45448</v>
      </c>
      <c r="J2426" s="7">
        <v>45448</v>
      </c>
      <c r="K2426">
        <v>15</v>
      </c>
      <c r="L2426" t="s">
        <v>40</v>
      </c>
      <c r="M2426" t="s">
        <v>3</v>
      </c>
      <c r="N2426" t="s">
        <v>41</v>
      </c>
      <c r="O2426" t="s">
        <v>51</v>
      </c>
      <c r="P2426" t="s">
        <v>43</v>
      </c>
      <c r="Q2426">
        <v>10</v>
      </c>
      <c r="R2426">
        <v>5</v>
      </c>
      <c r="S2426">
        <v>0</v>
      </c>
      <c r="U2426">
        <v>210257</v>
      </c>
      <c r="V2426">
        <v>140171</v>
      </c>
      <c r="W2426">
        <v>70086</v>
      </c>
      <c r="X2426">
        <v>0</v>
      </c>
      <c r="Y2426" t="s">
        <v>109</v>
      </c>
    </row>
    <row r="2427" spans="1:25" x14ac:dyDescent="0.25">
      <c r="A2427">
        <v>2426</v>
      </c>
      <c r="B2427">
        <v>59867</v>
      </c>
      <c r="C2427">
        <v>0</v>
      </c>
      <c r="D2427">
        <v>0</v>
      </c>
      <c r="E2427" t="s">
        <v>181</v>
      </c>
      <c r="F2427" t="s">
        <v>182</v>
      </c>
      <c r="G2427">
        <v>1</v>
      </c>
      <c r="H2427" s="6">
        <v>1079513</v>
      </c>
      <c r="I2427" s="7">
        <v>45448</v>
      </c>
      <c r="J2427" s="7">
        <v>45448</v>
      </c>
      <c r="K2427">
        <v>15</v>
      </c>
      <c r="L2427" t="s">
        <v>40</v>
      </c>
      <c r="M2427" t="s">
        <v>3</v>
      </c>
      <c r="N2427" t="s">
        <v>41</v>
      </c>
      <c r="O2427" t="s">
        <v>51</v>
      </c>
      <c r="P2427" t="s">
        <v>43</v>
      </c>
      <c r="Q2427">
        <v>10</v>
      </c>
      <c r="R2427">
        <v>5</v>
      </c>
      <c r="S2427">
        <v>0</v>
      </c>
      <c r="U2427">
        <v>161927</v>
      </c>
      <c r="V2427">
        <v>107951</v>
      </c>
      <c r="W2427">
        <v>53976</v>
      </c>
      <c r="X2427">
        <v>0</v>
      </c>
      <c r="Y2427" t="s">
        <v>72</v>
      </c>
    </row>
    <row r="2428" spans="1:25" x14ac:dyDescent="0.25">
      <c r="A2428">
        <v>2427</v>
      </c>
      <c r="B2428">
        <v>59868</v>
      </c>
      <c r="C2428">
        <v>0</v>
      </c>
      <c r="D2428">
        <v>0</v>
      </c>
      <c r="E2428" t="s">
        <v>181</v>
      </c>
      <c r="F2428" t="s">
        <v>182</v>
      </c>
      <c r="G2428">
        <v>1</v>
      </c>
      <c r="H2428" s="6">
        <v>1036435</v>
      </c>
      <c r="I2428" s="7">
        <v>45448</v>
      </c>
      <c r="J2428" s="7">
        <v>45448</v>
      </c>
      <c r="K2428">
        <v>15</v>
      </c>
      <c r="L2428" t="s">
        <v>40</v>
      </c>
      <c r="M2428" t="s">
        <v>3</v>
      </c>
      <c r="N2428" t="s">
        <v>41</v>
      </c>
      <c r="O2428" t="s">
        <v>51</v>
      </c>
      <c r="P2428" t="s">
        <v>43</v>
      </c>
      <c r="Q2428">
        <v>10</v>
      </c>
      <c r="R2428">
        <v>5</v>
      </c>
      <c r="S2428">
        <v>0</v>
      </c>
      <c r="U2428">
        <v>155465</v>
      </c>
      <c r="V2428">
        <v>103644</v>
      </c>
      <c r="W2428">
        <v>51822</v>
      </c>
      <c r="X2428">
        <v>0</v>
      </c>
      <c r="Y2428" t="s">
        <v>72</v>
      </c>
    </row>
    <row r="2429" spans="1:25" x14ac:dyDescent="0.25">
      <c r="A2429">
        <v>2428</v>
      </c>
      <c r="B2429">
        <v>59872</v>
      </c>
      <c r="C2429">
        <v>0</v>
      </c>
      <c r="D2429">
        <v>0</v>
      </c>
      <c r="E2429" t="s">
        <v>1927</v>
      </c>
      <c r="F2429" t="s">
        <v>1928</v>
      </c>
      <c r="G2429">
        <v>1</v>
      </c>
      <c r="H2429" s="6">
        <v>966230</v>
      </c>
      <c r="I2429" s="7">
        <v>45448</v>
      </c>
      <c r="J2429" s="7">
        <v>45448</v>
      </c>
      <c r="K2429">
        <v>4</v>
      </c>
      <c r="L2429" t="s">
        <v>40</v>
      </c>
      <c r="M2429" t="s">
        <v>4</v>
      </c>
      <c r="N2429" t="s">
        <v>41</v>
      </c>
      <c r="O2429" t="s">
        <v>51</v>
      </c>
      <c r="P2429" t="s">
        <v>43</v>
      </c>
      <c r="Q2429">
        <v>4</v>
      </c>
      <c r="R2429">
        <v>0</v>
      </c>
      <c r="S2429">
        <v>0</v>
      </c>
      <c r="U2429">
        <v>38649</v>
      </c>
      <c r="V2429">
        <v>38649</v>
      </c>
      <c r="W2429">
        <v>0</v>
      </c>
      <c r="X2429">
        <v>0</v>
      </c>
      <c r="Y2429" t="s">
        <v>48</v>
      </c>
    </row>
    <row r="2430" spans="1:25" x14ac:dyDescent="0.25">
      <c r="A2430">
        <v>2429</v>
      </c>
      <c r="B2430">
        <v>59873</v>
      </c>
      <c r="C2430">
        <v>0</v>
      </c>
      <c r="D2430">
        <v>0</v>
      </c>
      <c r="E2430" t="s">
        <v>735</v>
      </c>
      <c r="F2430" t="s">
        <v>736</v>
      </c>
      <c r="G2430">
        <v>1</v>
      </c>
      <c r="H2430" s="6">
        <v>2000000</v>
      </c>
      <c r="I2430" s="7">
        <v>45448</v>
      </c>
      <c r="J2430" s="7">
        <v>45448</v>
      </c>
      <c r="K2430">
        <v>7</v>
      </c>
      <c r="L2430" t="s">
        <v>40</v>
      </c>
      <c r="M2430" t="s">
        <v>5</v>
      </c>
      <c r="N2430" t="s">
        <v>41</v>
      </c>
      <c r="O2430" t="s">
        <v>77</v>
      </c>
      <c r="P2430" t="s">
        <v>43</v>
      </c>
      <c r="Q2430">
        <v>7</v>
      </c>
      <c r="R2430">
        <v>0</v>
      </c>
      <c r="S2430">
        <v>0</v>
      </c>
      <c r="U2430">
        <v>140000</v>
      </c>
      <c r="V2430">
        <v>140000</v>
      </c>
      <c r="W2430">
        <v>0</v>
      </c>
      <c r="X2430">
        <v>0</v>
      </c>
      <c r="Y2430" t="s">
        <v>48</v>
      </c>
    </row>
    <row r="2431" spans="1:25" x14ac:dyDescent="0.25">
      <c r="A2431">
        <v>2430</v>
      </c>
      <c r="B2431">
        <v>59876</v>
      </c>
      <c r="C2431">
        <v>0</v>
      </c>
      <c r="D2431">
        <v>0</v>
      </c>
      <c r="E2431" t="s">
        <v>1570</v>
      </c>
      <c r="F2431" t="s">
        <v>1571</v>
      </c>
      <c r="G2431">
        <v>1</v>
      </c>
      <c r="H2431" s="6">
        <v>1000000</v>
      </c>
      <c r="I2431" s="7">
        <v>45448</v>
      </c>
      <c r="J2431" s="7">
        <v>45448</v>
      </c>
      <c r="K2431">
        <v>7</v>
      </c>
      <c r="L2431" t="s">
        <v>40</v>
      </c>
      <c r="M2431" t="s">
        <v>5</v>
      </c>
      <c r="N2431" t="s">
        <v>41</v>
      </c>
      <c r="O2431" t="s">
        <v>47</v>
      </c>
      <c r="P2431" t="s">
        <v>43</v>
      </c>
      <c r="Q2431">
        <v>7</v>
      </c>
      <c r="R2431">
        <v>0</v>
      </c>
      <c r="S2431">
        <v>0</v>
      </c>
      <c r="U2431">
        <v>70000</v>
      </c>
      <c r="V2431">
        <v>70000</v>
      </c>
      <c r="W2431">
        <v>0</v>
      </c>
      <c r="X2431">
        <v>0</v>
      </c>
      <c r="Y2431" t="s">
        <v>44</v>
      </c>
    </row>
    <row r="2432" spans="1:25" x14ac:dyDescent="0.25">
      <c r="A2432">
        <v>2431</v>
      </c>
      <c r="B2432">
        <v>59857</v>
      </c>
      <c r="C2432">
        <v>0</v>
      </c>
      <c r="D2432">
        <v>0</v>
      </c>
      <c r="E2432" t="s">
        <v>1700</v>
      </c>
      <c r="F2432" t="s">
        <v>1701</v>
      </c>
      <c r="G2432">
        <v>1</v>
      </c>
      <c r="H2432" s="6">
        <v>1000000</v>
      </c>
      <c r="I2432" s="7">
        <v>45447</v>
      </c>
      <c r="J2432" s="7">
        <v>45447</v>
      </c>
      <c r="K2432">
        <v>15</v>
      </c>
      <c r="L2432" t="s">
        <v>40</v>
      </c>
      <c r="M2432" t="s">
        <v>5</v>
      </c>
      <c r="N2432" t="s">
        <v>41</v>
      </c>
      <c r="O2432" t="s">
        <v>47</v>
      </c>
      <c r="P2432" t="s">
        <v>43</v>
      </c>
      <c r="Q2432">
        <v>5</v>
      </c>
      <c r="R2432">
        <v>10</v>
      </c>
      <c r="S2432">
        <v>0</v>
      </c>
      <c r="U2432">
        <v>150000</v>
      </c>
      <c r="V2432">
        <v>50000</v>
      </c>
      <c r="W2432">
        <v>100000</v>
      </c>
      <c r="X2432">
        <v>0</v>
      </c>
      <c r="Y2432" t="s">
        <v>48</v>
      </c>
    </row>
    <row r="2433" spans="1:25" x14ac:dyDescent="0.25">
      <c r="A2433">
        <v>2432</v>
      </c>
      <c r="B2433">
        <v>59856</v>
      </c>
      <c r="C2433">
        <v>0</v>
      </c>
      <c r="D2433">
        <v>0</v>
      </c>
      <c r="E2433" t="s">
        <v>1702</v>
      </c>
      <c r="F2433" t="s">
        <v>1703</v>
      </c>
      <c r="G2433">
        <v>1</v>
      </c>
      <c r="H2433" s="6">
        <v>15000000</v>
      </c>
      <c r="I2433" s="7">
        <v>45447</v>
      </c>
      <c r="J2433" s="7">
        <v>45447</v>
      </c>
      <c r="K2433">
        <v>15</v>
      </c>
      <c r="L2433" t="s">
        <v>40</v>
      </c>
      <c r="M2433" t="s">
        <v>5</v>
      </c>
      <c r="N2433" t="s">
        <v>41</v>
      </c>
      <c r="O2433" t="s">
        <v>47</v>
      </c>
      <c r="P2433" t="s">
        <v>43</v>
      </c>
      <c r="Q2433">
        <v>5</v>
      </c>
      <c r="R2433">
        <v>10</v>
      </c>
      <c r="S2433">
        <v>0</v>
      </c>
      <c r="U2433">
        <v>2250000</v>
      </c>
      <c r="V2433">
        <v>750000</v>
      </c>
      <c r="W2433">
        <v>1500000</v>
      </c>
      <c r="X2433">
        <v>0</v>
      </c>
      <c r="Y2433" t="s">
        <v>48</v>
      </c>
    </row>
    <row r="2434" spans="1:25" x14ac:dyDescent="0.25">
      <c r="A2434">
        <v>2433</v>
      </c>
      <c r="B2434">
        <v>59853</v>
      </c>
      <c r="C2434">
        <v>0</v>
      </c>
      <c r="D2434">
        <v>0</v>
      </c>
      <c r="E2434" t="s">
        <v>984</v>
      </c>
      <c r="F2434" t="s">
        <v>985</v>
      </c>
      <c r="G2434">
        <v>1</v>
      </c>
      <c r="H2434" s="6">
        <v>3000000</v>
      </c>
      <c r="I2434" s="7">
        <v>45446</v>
      </c>
      <c r="J2434" s="7">
        <v>45446</v>
      </c>
      <c r="K2434">
        <v>15</v>
      </c>
      <c r="L2434" t="s">
        <v>40</v>
      </c>
      <c r="M2434" t="s">
        <v>5</v>
      </c>
      <c r="N2434" t="s">
        <v>41</v>
      </c>
      <c r="O2434" t="s">
        <v>47</v>
      </c>
      <c r="P2434" t="s">
        <v>43</v>
      </c>
      <c r="Q2434">
        <v>4</v>
      </c>
      <c r="R2434">
        <v>11</v>
      </c>
      <c r="S2434">
        <v>0</v>
      </c>
      <c r="U2434">
        <v>450000</v>
      </c>
      <c r="V2434">
        <v>120000</v>
      </c>
      <c r="W2434">
        <v>330000</v>
      </c>
      <c r="X2434">
        <v>0</v>
      </c>
      <c r="Y2434" t="s">
        <v>109</v>
      </c>
    </row>
    <row r="2435" spans="1:25" x14ac:dyDescent="0.25">
      <c r="A2435">
        <v>2434</v>
      </c>
      <c r="B2435">
        <v>59854</v>
      </c>
      <c r="C2435">
        <v>0</v>
      </c>
      <c r="D2435">
        <v>0</v>
      </c>
      <c r="E2435" t="s">
        <v>984</v>
      </c>
      <c r="F2435" t="s">
        <v>985</v>
      </c>
      <c r="G2435">
        <v>1</v>
      </c>
      <c r="H2435" s="6">
        <v>2189336</v>
      </c>
      <c r="I2435" s="7">
        <v>45446</v>
      </c>
      <c r="J2435" s="7">
        <v>45446</v>
      </c>
      <c r="K2435">
        <v>15</v>
      </c>
      <c r="L2435" t="s">
        <v>40</v>
      </c>
      <c r="M2435" t="s">
        <v>5</v>
      </c>
      <c r="N2435" t="s">
        <v>41</v>
      </c>
      <c r="O2435" t="s">
        <v>47</v>
      </c>
      <c r="P2435" t="s">
        <v>43</v>
      </c>
      <c r="Q2435">
        <v>4</v>
      </c>
      <c r="R2435">
        <v>11</v>
      </c>
      <c r="S2435">
        <v>0</v>
      </c>
      <c r="U2435">
        <v>328400</v>
      </c>
      <c r="V2435">
        <v>87573</v>
      </c>
      <c r="W2435">
        <v>240827</v>
      </c>
      <c r="X2435">
        <v>0</v>
      </c>
      <c r="Y2435" t="s">
        <v>109</v>
      </c>
    </row>
    <row r="2436" spans="1:25" x14ac:dyDescent="0.25">
      <c r="A2436">
        <v>2435</v>
      </c>
      <c r="B2436">
        <v>59855</v>
      </c>
      <c r="C2436">
        <v>0</v>
      </c>
      <c r="D2436">
        <v>0</v>
      </c>
      <c r="E2436" t="s">
        <v>995</v>
      </c>
      <c r="F2436" t="s">
        <v>996</v>
      </c>
      <c r="G2436">
        <v>1</v>
      </c>
      <c r="H2436" s="6">
        <v>3000000</v>
      </c>
      <c r="I2436" s="7">
        <v>45446</v>
      </c>
      <c r="J2436" s="7">
        <v>45446</v>
      </c>
      <c r="K2436">
        <v>6</v>
      </c>
      <c r="L2436" t="s">
        <v>40</v>
      </c>
      <c r="M2436" t="s">
        <v>5</v>
      </c>
      <c r="N2436" t="s">
        <v>41</v>
      </c>
      <c r="O2436" t="s">
        <v>47</v>
      </c>
      <c r="P2436" t="s">
        <v>43</v>
      </c>
      <c r="Q2436">
        <v>6</v>
      </c>
      <c r="R2436">
        <v>0</v>
      </c>
      <c r="S2436">
        <v>0</v>
      </c>
      <c r="U2436">
        <v>180000</v>
      </c>
      <c r="V2436">
        <v>180000</v>
      </c>
      <c r="W2436">
        <v>0</v>
      </c>
      <c r="X2436">
        <v>0</v>
      </c>
      <c r="Y2436" t="s">
        <v>109</v>
      </c>
    </row>
    <row r="2437" spans="1:25" x14ac:dyDescent="0.25">
      <c r="A2437">
        <v>2436</v>
      </c>
      <c r="B2437">
        <v>59844</v>
      </c>
      <c r="C2437">
        <v>0</v>
      </c>
      <c r="D2437">
        <v>0</v>
      </c>
      <c r="E2437" t="s">
        <v>348</v>
      </c>
      <c r="F2437" t="s">
        <v>349</v>
      </c>
      <c r="G2437">
        <v>1</v>
      </c>
      <c r="H2437" s="6">
        <v>8000000</v>
      </c>
      <c r="I2437" s="7">
        <v>45443</v>
      </c>
      <c r="J2437" s="7">
        <v>45443</v>
      </c>
      <c r="K2437">
        <v>15</v>
      </c>
      <c r="L2437" t="s">
        <v>40</v>
      </c>
      <c r="M2437" t="s">
        <v>5</v>
      </c>
      <c r="N2437" t="s">
        <v>41</v>
      </c>
      <c r="O2437" t="s">
        <v>77</v>
      </c>
      <c r="P2437" t="s">
        <v>43</v>
      </c>
      <c r="Q2437">
        <v>4.9000000000000004</v>
      </c>
      <c r="R2437">
        <v>5.4</v>
      </c>
      <c r="S2437">
        <v>4.7</v>
      </c>
      <c r="U2437">
        <v>1200000</v>
      </c>
      <c r="V2437">
        <v>392000</v>
      </c>
      <c r="W2437">
        <v>432000</v>
      </c>
      <c r="X2437">
        <v>376000</v>
      </c>
      <c r="Y2437" t="s">
        <v>112</v>
      </c>
    </row>
    <row r="2438" spans="1:25" x14ac:dyDescent="0.25">
      <c r="A2438">
        <v>2437</v>
      </c>
      <c r="B2438">
        <v>59848</v>
      </c>
      <c r="C2438">
        <v>0</v>
      </c>
      <c r="D2438">
        <v>0</v>
      </c>
      <c r="E2438" t="s">
        <v>1564</v>
      </c>
      <c r="F2438" t="s">
        <v>1565</v>
      </c>
      <c r="G2438">
        <v>1</v>
      </c>
      <c r="H2438" s="6">
        <v>9299111</v>
      </c>
      <c r="I2438" s="7">
        <v>45443</v>
      </c>
      <c r="J2438" s="7">
        <v>45443</v>
      </c>
      <c r="K2438">
        <v>10</v>
      </c>
      <c r="L2438" t="s">
        <v>40</v>
      </c>
      <c r="M2438" t="s">
        <v>8</v>
      </c>
      <c r="N2438" t="s">
        <v>41</v>
      </c>
      <c r="O2438" t="s">
        <v>347</v>
      </c>
      <c r="P2438" t="s">
        <v>43</v>
      </c>
      <c r="Q2438">
        <v>10</v>
      </c>
      <c r="R2438">
        <v>0</v>
      </c>
      <c r="S2438">
        <v>0</v>
      </c>
      <c r="U2438">
        <v>929911</v>
      </c>
      <c r="V2438">
        <v>929911</v>
      </c>
      <c r="W2438">
        <v>0</v>
      </c>
      <c r="X2438">
        <v>0</v>
      </c>
      <c r="Y2438" t="s">
        <v>109</v>
      </c>
    </row>
    <row r="2439" spans="1:25" x14ac:dyDescent="0.25">
      <c r="A2439">
        <v>2438</v>
      </c>
      <c r="B2439">
        <v>59832</v>
      </c>
      <c r="C2439">
        <v>0</v>
      </c>
      <c r="D2439">
        <v>0</v>
      </c>
      <c r="E2439" t="s">
        <v>1226</v>
      </c>
      <c r="F2439" t="s">
        <v>1227</v>
      </c>
      <c r="G2439">
        <v>1</v>
      </c>
      <c r="H2439" s="6">
        <v>5000000</v>
      </c>
      <c r="I2439" s="7">
        <v>45443</v>
      </c>
      <c r="J2439" s="7">
        <v>45443</v>
      </c>
      <c r="K2439">
        <v>15</v>
      </c>
      <c r="L2439" t="s">
        <v>40</v>
      </c>
      <c r="M2439" t="s">
        <v>7</v>
      </c>
      <c r="N2439" t="s">
        <v>41</v>
      </c>
      <c r="O2439" t="s">
        <v>64</v>
      </c>
      <c r="P2439" t="s">
        <v>43</v>
      </c>
      <c r="Q2439">
        <v>10</v>
      </c>
      <c r="R2439">
        <v>5</v>
      </c>
      <c r="S2439">
        <v>0</v>
      </c>
      <c r="U2439">
        <v>750000</v>
      </c>
      <c r="V2439">
        <v>500000</v>
      </c>
      <c r="W2439">
        <v>250000</v>
      </c>
      <c r="X2439">
        <v>0</v>
      </c>
      <c r="Y2439" t="s">
        <v>48</v>
      </c>
    </row>
    <row r="2440" spans="1:25" x14ac:dyDescent="0.25">
      <c r="A2440">
        <v>2439</v>
      </c>
      <c r="B2440">
        <v>59833</v>
      </c>
      <c r="C2440">
        <v>0</v>
      </c>
      <c r="D2440">
        <v>0</v>
      </c>
      <c r="E2440" t="s">
        <v>1226</v>
      </c>
      <c r="F2440" t="s">
        <v>1227</v>
      </c>
      <c r="G2440">
        <v>1</v>
      </c>
      <c r="H2440" s="6">
        <v>5000000</v>
      </c>
      <c r="I2440" s="7">
        <v>45443</v>
      </c>
      <c r="J2440" s="7">
        <v>45443</v>
      </c>
      <c r="K2440">
        <v>15</v>
      </c>
      <c r="L2440" t="s">
        <v>40</v>
      </c>
      <c r="M2440" t="s">
        <v>7</v>
      </c>
      <c r="N2440" t="s">
        <v>41</v>
      </c>
      <c r="O2440" t="s">
        <v>64</v>
      </c>
      <c r="P2440" t="s">
        <v>43</v>
      </c>
      <c r="Q2440">
        <v>10</v>
      </c>
      <c r="R2440">
        <v>5</v>
      </c>
      <c r="S2440">
        <v>0</v>
      </c>
      <c r="U2440">
        <v>750000</v>
      </c>
      <c r="V2440">
        <v>500000</v>
      </c>
      <c r="W2440">
        <v>250000</v>
      </c>
      <c r="X2440">
        <v>0</v>
      </c>
      <c r="Y2440" t="s">
        <v>48</v>
      </c>
    </row>
    <row r="2441" spans="1:25" x14ac:dyDescent="0.25">
      <c r="A2441">
        <v>2440</v>
      </c>
      <c r="B2441">
        <v>59834</v>
      </c>
      <c r="C2441">
        <v>0</v>
      </c>
      <c r="D2441">
        <v>0</v>
      </c>
      <c r="E2441" t="s">
        <v>1226</v>
      </c>
      <c r="F2441" t="s">
        <v>1227</v>
      </c>
      <c r="G2441">
        <v>1</v>
      </c>
      <c r="H2441" s="6">
        <v>5000000</v>
      </c>
      <c r="I2441" s="7">
        <v>45443</v>
      </c>
      <c r="J2441" s="7">
        <v>45443</v>
      </c>
      <c r="K2441">
        <v>15</v>
      </c>
      <c r="L2441" t="s">
        <v>40</v>
      </c>
      <c r="M2441" t="s">
        <v>7</v>
      </c>
      <c r="N2441" t="s">
        <v>41</v>
      </c>
      <c r="O2441" t="s">
        <v>64</v>
      </c>
      <c r="P2441" t="s">
        <v>43</v>
      </c>
      <c r="Q2441">
        <v>10</v>
      </c>
      <c r="R2441">
        <v>5</v>
      </c>
      <c r="S2441">
        <v>0</v>
      </c>
      <c r="U2441">
        <v>750000</v>
      </c>
      <c r="V2441">
        <v>500000</v>
      </c>
      <c r="W2441">
        <v>250000</v>
      </c>
      <c r="X2441">
        <v>0</v>
      </c>
      <c r="Y2441" t="s">
        <v>48</v>
      </c>
    </row>
    <row r="2442" spans="1:25" x14ac:dyDescent="0.25">
      <c r="A2442">
        <v>2441</v>
      </c>
      <c r="B2442">
        <v>59835</v>
      </c>
      <c r="C2442">
        <v>0</v>
      </c>
      <c r="D2442">
        <v>0</v>
      </c>
      <c r="E2442" t="s">
        <v>1226</v>
      </c>
      <c r="F2442" t="s">
        <v>1227</v>
      </c>
      <c r="G2442">
        <v>1</v>
      </c>
      <c r="H2442" s="6">
        <v>5000000</v>
      </c>
      <c r="I2442" s="7">
        <v>45443</v>
      </c>
      <c r="J2442" s="7">
        <v>45443</v>
      </c>
      <c r="K2442">
        <v>15</v>
      </c>
      <c r="L2442" t="s">
        <v>40</v>
      </c>
      <c r="M2442" t="s">
        <v>7</v>
      </c>
      <c r="N2442" t="s">
        <v>41</v>
      </c>
      <c r="O2442" t="s">
        <v>64</v>
      </c>
      <c r="P2442" t="s">
        <v>43</v>
      </c>
      <c r="Q2442">
        <v>10</v>
      </c>
      <c r="R2442">
        <v>5</v>
      </c>
      <c r="S2442">
        <v>0</v>
      </c>
      <c r="U2442">
        <v>750000</v>
      </c>
      <c r="V2442">
        <v>500000</v>
      </c>
      <c r="W2442">
        <v>250000</v>
      </c>
      <c r="X2442">
        <v>0</v>
      </c>
      <c r="Y2442" t="s">
        <v>48</v>
      </c>
    </row>
    <row r="2443" spans="1:25" x14ac:dyDescent="0.25">
      <c r="A2443">
        <v>2442</v>
      </c>
      <c r="B2443">
        <v>59846</v>
      </c>
      <c r="C2443">
        <v>0</v>
      </c>
      <c r="D2443">
        <v>0</v>
      </c>
      <c r="E2443" t="s">
        <v>1737</v>
      </c>
      <c r="F2443" t="s">
        <v>1738</v>
      </c>
      <c r="G2443">
        <v>1</v>
      </c>
      <c r="H2443" s="6">
        <v>7000000</v>
      </c>
      <c r="I2443" s="7">
        <v>45443</v>
      </c>
      <c r="J2443" s="7">
        <v>45443</v>
      </c>
      <c r="K2443">
        <v>15</v>
      </c>
      <c r="L2443" t="s">
        <v>40</v>
      </c>
      <c r="M2443" t="s">
        <v>5</v>
      </c>
      <c r="N2443" t="s">
        <v>41</v>
      </c>
      <c r="O2443" t="s">
        <v>77</v>
      </c>
      <c r="P2443" t="s">
        <v>43</v>
      </c>
      <c r="Q2443">
        <v>4.9000000000000004</v>
      </c>
      <c r="R2443">
        <v>5.4</v>
      </c>
      <c r="S2443">
        <v>4.7</v>
      </c>
      <c r="U2443">
        <v>1050000</v>
      </c>
      <c r="V2443">
        <v>343000</v>
      </c>
      <c r="W2443">
        <v>378000</v>
      </c>
      <c r="X2443">
        <v>329000</v>
      </c>
      <c r="Y2443" t="s">
        <v>48</v>
      </c>
    </row>
    <row r="2444" spans="1:25" x14ac:dyDescent="0.25">
      <c r="A2444">
        <v>2443</v>
      </c>
      <c r="B2444">
        <v>58504</v>
      </c>
      <c r="C2444">
        <v>0</v>
      </c>
      <c r="D2444">
        <v>0</v>
      </c>
      <c r="E2444" t="s">
        <v>1532</v>
      </c>
      <c r="F2444" t="s">
        <v>1533</v>
      </c>
      <c r="G2444">
        <v>1</v>
      </c>
      <c r="H2444" s="6">
        <v>23636364</v>
      </c>
      <c r="I2444" s="7">
        <v>45443</v>
      </c>
      <c r="J2444" s="7">
        <v>45443</v>
      </c>
      <c r="K2444">
        <v>15</v>
      </c>
      <c r="L2444" t="s">
        <v>40</v>
      </c>
      <c r="M2444" t="s">
        <v>5</v>
      </c>
      <c r="N2444" t="s">
        <v>41</v>
      </c>
      <c r="O2444" t="s">
        <v>54</v>
      </c>
      <c r="P2444" t="s">
        <v>43</v>
      </c>
      <c r="Q2444">
        <v>3.3</v>
      </c>
      <c r="R2444">
        <v>2.5</v>
      </c>
      <c r="S2444">
        <v>9.1999999999999993</v>
      </c>
      <c r="U2444">
        <v>3545455</v>
      </c>
      <c r="V2444">
        <v>780000</v>
      </c>
      <c r="W2444">
        <v>590909</v>
      </c>
      <c r="X2444">
        <v>2174545</v>
      </c>
      <c r="Y2444" t="s">
        <v>48</v>
      </c>
    </row>
    <row r="2445" spans="1:25" x14ac:dyDescent="0.25">
      <c r="A2445">
        <v>2444</v>
      </c>
      <c r="B2445">
        <v>58505</v>
      </c>
      <c r="C2445">
        <v>0</v>
      </c>
      <c r="D2445">
        <v>0</v>
      </c>
      <c r="E2445" t="s">
        <v>1532</v>
      </c>
      <c r="F2445" t="s">
        <v>1533</v>
      </c>
      <c r="G2445">
        <v>1</v>
      </c>
      <c r="H2445" s="6">
        <v>23636364</v>
      </c>
      <c r="I2445" s="7">
        <v>45443</v>
      </c>
      <c r="J2445" s="7">
        <v>45443</v>
      </c>
      <c r="K2445">
        <v>15</v>
      </c>
      <c r="L2445" t="s">
        <v>40</v>
      </c>
      <c r="M2445" t="s">
        <v>5</v>
      </c>
      <c r="N2445" t="s">
        <v>41</v>
      </c>
      <c r="O2445" t="s">
        <v>54</v>
      </c>
      <c r="P2445" t="s">
        <v>43</v>
      </c>
      <c r="Q2445">
        <v>3.3</v>
      </c>
      <c r="R2445">
        <v>2.5</v>
      </c>
      <c r="S2445">
        <v>9.1999999999999993</v>
      </c>
      <c r="U2445">
        <v>3545455</v>
      </c>
      <c r="V2445">
        <v>780000</v>
      </c>
      <c r="W2445">
        <v>590909</v>
      </c>
      <c r="X2445">
        <v>2174545</v>
      </c>
      <c r="Y2445" t="s">
        <v>48</v>
      </c>
    </row>
    <row r="2446" spans="1:25" x14ac:dyDescent="0.25">
      <c r="A2446">
        <v>2445</v>
      </c>
      <c r="B2446">
        <v>59839</v>
      </c>
      <c r="C2446">
        <v>0</v>
      </c>
      <c r="D2446">
        <v>0</v>
      </c>
      <c r="E2446" t="s">
        <v>110</v>
      </c>
      <c r="F2446" t="s">
        <v>111</v>
      </c>
      <c r="G2446">
        <v>1</v>
      </c>
      <c r="H2446" s="6">
        <v>3561017</v>
      </c>
      <c r="I2446" s="7">
        <v>45443</v>
      </c>
      <c r="J2446" s="7">
        <v>45443</v>
      </c>
      <c r="K2446">
        <v>15</v>
      </c>
      <c r="L2446" t="s">
        <v>40</v>
      </c>
      <c r="M2446" t="s">
        <v>5</v>
      </c>
      <c r="N2446" t="s">
        <v>41</v>
      </c>
      <c r="O2446" t="s">
        <v>47</v>
      </c>
      <c r="P2446" t="s">
        <v>43</v>
      </c>
      <c r="Q2446">
        <v>8</v>
      </c>
      <c r="R2446">
        <v>7</v>
      </c>
      <c r="S2446">
        <v>0</v>
      </c>
      <c r="U2446">
        <v>534153</v>
      </c>
      <c r="V2446">
        <v>284881</v>
      </c>
      <c r="W2446">
        <v>249271</v>
      </c>
      <c r="X2446">
        <v>0</v>
      </c>
      <c r="Y2446" t="s">
        <v>112</v>
      </c>
    </row>
    <row r="2447" spans="1:25" x14ac:dyDescent="0.25">
      <c r="A2447">
        <v>2446</v>
      </c>
      <c r="B2447">
        <v>58481</v>
      </c>
      <c r="C2447">
        <v>0</v>
      </c>
      <c r="D2447">
        <v>0</v>
      </c>
      <c r="E2447" t="s">
        <v>1459</v>
      </c>
      <c r="F2447" t="s">
        <v>1460</v>
      </c>
      <c r="G2447">
        <v>1</v>
      </c>
      <c r="H2447" s="6">
        <v>10909090</v>
      </c>
      <c r="I2447" s="7">
        <v>45443</v>
      </c>
      <c r="J2447" s="7">
        <v>45443</v>
      </c>
      <c r="K2447">
        <v>15</v>
      </c>
      <c r="L2447" t="s">
        <v>40</v>
      </c>
      <c r="M2447" t="s">
        <v>5</v>
      </c>
      <c r="N2447" t="s">
        <v>41</v>
      </c>
      <c r="O2447" t="s">
        <v>54</v>
      </c>
      <c r="P2447" t="s">
        <v>43</v>
      </c>
      <c r="Q2447">
        <v>3.3</v>
      </c>
      <c r="R2447">
        <v>2.5</v>
      </c>
      <c r="S2447">
        <v>9.1999999999999993</v>
      </c>
      <c r="U2447">
        <v>1636364</v>
      </c>
      <c r="V2447">
        <v>360000</v>
      </c>
      <c r="W2447">
        <v>272727</v>
      </c>
      <c r="X2447">
        <v>1003636</v>
      </c>
      <c r="Y2447" t="s">
        <v>48</v>
      </c>
    </row>
    <row r="2448" spans="1:25" x14ac:dyDescent="0.25">
      <c r="A2448">
        <v>2447</v>
      </c>
      <c r="B2448">
        <v>59840</v>
      </c>
      <c r="C2448">
        <v>0</v>
      </c>
      <c r="D2448">
        <v>0</v>
      </c>
      <c r="E2448" t="s">
        <v>1438</v>
      </c>
      <c r="F2448" t="s">
        <v>1439</v>
      </c>
      <c r="G2448">
        <v>1</v>
      </c>
      <c r="H2448" s="6">
        <v>44444444</v>
      </c>
      <c r="I2448" s="7">
        <v>45443</v>
      </c>
      <c r="J2448" s="7">
        <v>45443</v>
      </c>
      <c r="K2448" t="s">
        <v>1440</v>
      </c>
      <c r="L2448" t="s">
        <v>40</v>
      </c>
      <c r="M2448" t="s">
        <v>5</v>
      </c>
      <c r="N2448" t="s">
        <v>41</v>
      </c>
      <c r="O2448" t="s">
        <v>47</v>
      </c>
      <c r="P2448" t="s">
        <v>43</v>
      </c>
      <c r="Q2448">
        <v>0.6</v>
      </c>
      <c r="R2448">
        <v>3.7</v>
      </c>
      <c r="S2448">
        <v>0</v>
      </c>
      <c r="U2448">
        <v>1911111</v>
      </c>
      <c r="V2448">
        <v>266667</v>
      </c>
      <c r="W2448">
        <v>1644444</v>
      </c>
      <c r="X2448">
        <v>0</v>
      </c>
      <c r="Y2448" t="s">
        <v>250</v>
      </c>
    </row>
    <row r="2449" spans="1:25" x14ac:dyDescent="0.25">
      <c r="A2449">
        <v>2448</v>
      </c>
      <c r="B2449">
        <v>59847</v>
      </c>
      <c r="C2449">
        <v>0</v>
      </c>
      <c r="D2449">
        <v>0</v>
      </c>
      <c r="E2449" t="s">
        <v>1929</v>
      </c>
      <c r="F2449" t="s">
        <v>1930</v>
      </c>
      <c r="G2449">
        <v>1</v>
      </c>
      <c r="H2449" s="6">
        <v>546933</v>
      </c>
      <c r="I2449" s="7">
        <v>45443</v>
      </c>
      <c r="J2449" s="7">
        <v>45443</v>
      </c>
      <c r="K2449">
        <v>10</v>
      </c>
      <c r="L2449" t="s">
        <v>40</v>
      </c>
      <c r="M2449" t="s">
        <v>5</v>
      </c>
      <c r="N2449" t="s">
        <v>41</v>
      </c>
      <c r="O2449" t="s">
        <v>57</v>
      </c>
      <c r="P2449" t="s">
        <v>43</v>
      </c>
      <c r="Q2449">
        <v>10</v>
      </c>
      <c r="R2449">
        <v>0</v>
      </c>
      <c r="S2449">
        <v>0</v>
      </c>
      <c r="U2449">
        <v>54693</v>
      </c>
      <c r="V2449">
        <v>54693</v>
      </c>
      <c r="W2449">
        <v>0</v>
      </c>
      <c r="X2449">
        <v>0</v>
      </c>
      <c r="Y2449" t="s">
        <v>48</v>
      </c>
    </row>
    <row r="2450" spans="1:25" x14ac:dyDescent="0.25">
      <c r="A2450">
        <v>2449</v>
      </c>
      <c r="B2450">
        <v>59836</v>
      </c>
      <c r="C2450">
        <v>0</v>
      </c>
      <c r="D2450">
        <v>0</v>
      </c>
      <c r="E2450" t="s">
        <v>209</v>
      </c>
      <c r="F2450" t="s">
        <v>210</v>
      </c>
      <c r="G2450">
        <v>1</v>
      </c>
      <c r="H2450" s="6">
        <v>14000001</v>
      </c>
      <c r="I2450" s="7">
        <v>45443</v>
      </c>
      <c r="J2450" s="7">
        <v>45443</v>
      </c>
      <c r="K2450">
        <v>15</v>
      </c>
      <c r="L2450" t="s">
        <v>40</v>
      </c>
      <c r="M2450" t="s">
        <v>5</v>
      </c>
      <c r="N2450" t="s">
        <v>41</v>
      </c>
      <c r="O2450" t="s">
        <v>77</v>
      </c>
      <c r="P2450" t="s">
        <v>43</v>
      </c>
      <c r="Q2450">
        <v>6</v>
      </c>
      <c r="R2450">
        <v>9</v>
      </c>
      <c r="S2450">
        <v>0</v>
      </c>
      <c r="U2450">
        <v>2100000</v>
      </c>
      <c r="V2450">
        <v>840000</v>
      </c>
      <c r="W2450">
        <v>1260000</v>
      </c>
      <c r="X2450">
        <v>0</v>
      </c>
      <c r="Y2450" t="s">
        <v>72</v>
      </c>
    </row>
    <row r="2451" spans="1:25" x14ac:dyDescent="0.25">
      <c r="A2451">
        <v>2450</v>
      </c>
      <c r="B2451">
        <v>59837</v>
      </c>
      <c r="C2451">
        <v>0</v>
      </c>
      <c r="D2451">
        <v>0</v>
      </c>
      <c r="E2451" t="s">
        <v>1007</v>
      </c>
      <c r="F2451" t="s">
        <v>1008</v>
      </c>
      <c r="G2451">
        <v>1</v>
      </c>
      <c r="H2451" s="6">
        <v>2444454</v>
      </c>
      <c r="I2451" s="7">
        <v>45443</v>
      </c>
      <c r="J2451" s="7">
        <v>45443</v>
      </c>
      <c r="K2451">
        <v>7</v>
      </c>
      <c r="L2451" t="s">
        <v>40</v>
      </c>
      <c r="M2451" t="s">
        <v>5</v>
      </c>
      <c r="N2451" t="s">
        <v>41</v>
      </c>
      <c r="O2451" t="s">
        <v>57</v>
      </c>
      <c r="P2451" t="s">
        <v>43</v>
      </c>
      <c r="Q2451">
        <v>7</v>
      </c>
      <c r="R2451">
        <v>0</v>
      </c>
      <c r="S2451">
        <v>0</v>
      </c>
      <c r="U2451">
        <v>171112</v>
      </c>
      <c r="V2451">
        <v>171112</v>
      </c>
      <c r="W2451">
        <v>0</v>
      </c>
      <c r="X2451">
        <v>0</v>
      </c>
      <c r="Y2451" t="s">
        <v>48</v>
      </c>
    </row>
    <row r="2452" spans="1:25" x14ac:dyDescent="0.25">
      <c r="A2452">
        <v>2451</v>
      </c>
      <c r="B2452">
        <v>59842</v>
      </c>
      <c r="C2452">
        <v>0</v>
      </c>
      <c r="D2452">
        <v>0</v>
      </c>
      <c r="E2452" t="s">
        <v>1745</v>
      </c>
      <c r="F2452" t="s">
        <v>1746</v>
      </c>
      <c r="G2452">
        <v>1</v>
      </c>
      <c r="H2452" s="6">
        <v>11000000</v>
      </c>
      <c r="I2452" s="7">
        <v>45443</v>
      </c>
      <c r="J2452" s="7">
        <v>45443</v>
      </c>
      <c r="K2452">
        <v>15</v>
      </c>
      <c r="L2452" t="s">
        <v>40</v>
      </c>
      <c r="M2452" t="s">
        <v>5</v>
      </c>
      <c r="N2452" t="s">
        <v>41</v>
      </c>
      <c r="O2452" t="s">
        <v>77</v>
      </c>
      <c r="P2452" t="s">
        <v>43</v>
      </c>
      <c r="Q2452">
        <v>4.9000000000000004</v>
      </c>
      <c r="R2452">
        <v>5.4</v>
      </c>
      <c r="S2452">
        <v>4.7</v>
      </c>
      <c r="U2452">
        <v>1650000</v>
      </c>
      <c r="V2452">
        <v>539000</v>
      </c>
      <c r="W2452">
        <v>594000</v>
      </c>
      <c r="X2452">
        <v>517000</v>
      </c>
      <c r="Y2452" t="s">
        <v>48</v>
      </c>
    </row>
    <row r="2453" spans="1:25" x14ac:dyDescent="0.25">
      <c r="A2453">
        <v>2452</v>
      </c>
      <c r="B2453">
        <v>59290</v>
      </c>
      <c r="C2453">
        <v>0</v>
      </c>
      <c r="D2453">
        <v>0</v>
      </c>
      <c r="E2453" t="s">
        <v>1692</v>
      </c>
      <c r="F2453" t="s">
        <v>1693</v>
      </c>
      <c r="G2453">
        <v>1</v>
      </c>
      <c r="H2453" s="6">
        <v>2276862</v>
      </c>
      <c r="I2453" s="7">
        <v>45443</v>
      </c>
      <c r="J2453" s="7">
        <v>45443</v>
      </c>
      <c r="K2453">
        <v>15</v>
      </c>
      <c r="L2453" t="s">
        <v>40</v>
      </c>
      <c r="M2453" t="s">
        <v>5</v>
      </c>
      <c r="N2453" t="s">
        <v>41</v>
      </c>
      <c r="O2453" t="s">
        <v>54</v>
      </c>
      <c r="P2453" t="s">
        <v>43</v>
      </c>
      <c r="Q2453">
        <v>3.3</v>
      </c>
      <c r="R2453">
        <v>2.5</v>
      </c>
      <c r="S2453">
        <v>9.1999999999999993</v>
      </c>
      <c r="U2453">
        <v>341529</v>
      </c>
      <c r="V2453">
        <v>75136</v>
      </c>
      <c r="W2453">
        <v>56922</v>
      </c>
      <c r="X2453">
        <v>209471</v>
      </c>
      <c r="Y2453" t="s">
        <v>48</v>
      </c>
    </row>
    <row r="2454" spans="1:25" x14ac:dyDescent="0.25">
      <c r="A2454">
        <v>2453</v>
      </c>
      <c r="B2454">
        <v>59291</v>
      </c>
      <c r="C2454">
        <v>0</v>
      </c>
      <c r="D2454">
        <v>0</v>
      </c>
      <c r="E2454" t="s">
        <v>1692</v>
      </c>
      <c r="F2454" t="s">
        <v>1693</v>
      </c>
      <c r="G2454">
        <v>1</v>
      </c>
      <c r="H2454" s="6">
        <v>2276862</v>
      </c>
      <c r="I2454" s="7">
        <v>45443</v>
      </c>
      <c r="J2454" s="7">
        <v>45443</v>
      </c>
      <c r="K2454">
        <v>15</v>
      </c>
      <c r="L2454" t="s">
        <v>40</v>
      </c>
      <c r="M2454" t="s">
        <v>5</v>
      </c>
      <c r="N2454" t="s">
        <v>41</v>
      </c>
      <c r="O2454" t="s">
        <v>54</v>
      </c>
      <c r="P2454" t="s">
        <v>43</v>
      </c>
      <c r="Q2454">
        <v>3.3</v>
      </c>
      <c r="R2454">
        <v>2.5</v>
      </c>
      <c r="S2454">
        <v>9.1999999999999993</v>
      </c>
      <c r="U2454">
        <v>341529</v>
      </c>
      <c r="V2454">
        <v>75136</v>
      </c>
      <c r="W2454">
        <v>56922</v>
      </c>
      <c r="X2454">
        <v>209471</v>
      </c>
      <c r="Y2454" t="s">
        <v>48</v>
      </c>
    </row>
    <row r="2455" spans="1:25" x14ac:dyDescent="0.25">
      <c r="A2455">
        <v>2454</v>
      </c>
      <c r="B2455">
        <v>59845</v>
      </c>
      <c r="C2455">
        <v>0</v>
      </c>
      <c r="D2455">
        <v>0</v>
      </c>
      <c r="E2455" t="s">
        <v>409</v>
      </c>
      <c r="F2455" t="s">
        <v>410</v>
      </c>
      <c r="G2455">
        <v>1</v>
      </c>
      <c r="H2455" s="6">
        <v>70000000</v>
      </c>
      <c r="I2455" s="7">
        <v>45443</v>
      </c>
      <c r="J2455" s="7">
        <v>45443</v>
      </c>
      <c r="K2455">
        <v>15</v>
      </c>
      <c r="L2455" t="s">
        <v>40</v>
      </c>
      <c r="M2455" t="s">
        <v>5</v>
      </c>
      <c r="N2455" t="s">
        <v>41</v>
      </c>
      <c r="O2455" t="s">
        <v>77</v>
      </c>
      <c r="P2455" t="s">
        <v>43</v>
      </c>
      <c r="Q2455">
        <v>4.9000000000000004</v>
      </c>
      <c r="R2455">
        <v>5.4</v>
      </c>
      <c r="S2455">
        <v>4.7</v>
      </c>
      <c r="U2455">
        <v>10500000</v>
      </c>
      <c r="V2455">
        <v>3430000</v>
      </c>
      <c r="W2455">
        <v>3780000</v>
      </c>
      <c r="X2455">
        <v>3290000</v>
      </c>
      <c r="Y2455" t="s">
        <v>112</v>
      </c>
    </row>
    <row r="2456" spans="1:25" x14ac:dyDescent="0.25">
      <c r="A2456">
        <v>2455</v>
      </c>
      <c r="B2456">
        <v>59843</v>
      </c>
      <c r="C2456">
        <v>0</v>
      </c>
      <c r="D2456">
        <v>0</v>
      </c>
      <c r="E2456" t="s">
        <v>423</v>
      </c>
      <c r="F2456" t="s">
        <v>424</v>
      </c>
      <c r="G2456">
        <v>1</v>
      </c>
      <c r="H2456" s="6">
        <v>10000000</v>
      </c>
      <c r="I2456" s="7">
        <v>45443</v>
      </c>
      <c r="J2456" s="7">
        <v>45443</v>
      </c>
      <c r="K2456">
        <v>15</v>
      </c>
      <c r="L2456" t="s">
        <v>40</v>
      </c>
      <c r="M2456" t="s">
        <v>5</v>
      </c>
      <c r="N2456" t="s">
        <v>41</v>
      </c>
      <c r="O2456" t="s">
        <v>77</v>
      </c>
      <c r="P2456" t="s">
        <v>43</v>
      </c>
      <c r="Q2456">
        <v>4.9000000000000004</v>
      </c>
      <c r="R2456">
        <v>5.4</v>
      </c>
      <c r="S2456">
        <v>4.7</v>
      </c>
      <c r="U2456">
        <v>1500000</v>
      </c>
      <c r="V2456">
        <v>490000</v>
      </c>
      <c r="W2456">
        <v>540000</v>
      </c>
      <c r="X2456">
        <v>470000</v>
      </c>
      <c r="Y2456" t="s">
        <v>112</v>
      </c>
    </row>
    <row r="2457" spans="1:25" x14ac:dyDescent="0.25">
      <c r="A2457">
        <v>2456</v>
      </c>
      <c r="B2457">
        <v>59820</v>
      </c>
      <c r="C2457">
        <v>0</v>
      </c>
      <c r="D2457">
        <v>0</v>
      </c>
      <c r="E2457" t="s">
        <v>1475</v>
      </c>
      <c r="F2457" t="s">
        <v>1476</v>
      </c>
      <c r="G2457">
        <v>1</v>
      </c>
      <c r="H2457" s="6">
        <v>130597</v>
      </c>
      <c r="I2457" s="7">
        <v>45442</v>
      </c>
      <c r="J2457" s="7">
        <v>45442</v>
      </c>
      <c r="K2457">
        <v>7</v>
      </c>
      <c r="L2457" t="s">
        <v>40</v>
      </c>
      <c r="M2457" t="s">
        <v>5</v>
      </c>
      <c r="N2457" t="s">
        <v>41</v>
      </c>
      <c r="O2457" t="s">
        <v>47</v>
      </c>
      <c r="P2457" t="s">
        <v>43</v>
      </c>
      <c r="Q2457">
        <v>7</v>
      </c>
      <c r="R2457">
        <v>0</v>
      </c>
      <c r="S2457">
        <v>0</v>
      </c>
      <c r="U2457">
        <v>9142</v>
      </c>
      <c r="V2457">
        <v>9142</v>
      </c>
      <c r="W2457">
        <v>0</v>
      </c>
      <c r="X2457">
        <v>0</v>
      </c>
      <c r="Y2457" t="s">
        <v>48</v>
      </c>
    </row>
    <row r="2458" spans="1:25" x14ac:dyDescent="0.25">
      <c r="A2458">
        <v>2457</v>
      </c>
      <c r="B2458">
        <v>59822</v>
      </c>
      <c r="C2458">
        <v>0</v>
      </c>
      <c r="D2458">
        <v>0</v>
      </c>
      <c r="E2458" t="s">
        <v>1317</v>
      </c>
      <c r="F2458" t="s">
        <v>1318</v>
      </c>
      <c r="G2458">
        <v>1</v>
      </c>
      <c r="H2458" s="6">
        <v>4000000</v>
      </c>
      <c r="I2458" s="7">
        <v>45442</v>
      </c>
      <c r="J2458" s="7">
        <v>45442</v>
      </c>
      <c r="K2458">
        <v>10</v>
      </c>
      <c r="L2458" t="s">
        <v>40</v>
      </c>
      <c r="M2458" t="s">
        <v>5</v>
      </c>
      <c r="N2458" t="s">
        <v>41</v>
      </c>
      <c r="O2458" t="s">
        <v>54</v>
      </c>
      <c r="P2458" t="s">
        <v>43</v>
      </c>
      <c r="Q2458">
        <v>10</v>
      </c>
      <c r="R2458">
        <v>0</v>
      </c>
      <c r="S2458">
        <v>0</v>
      </c>
      <c r="U2458">
        <v>400000</v>
      </c>
      <c r="V2458">
        <v>400000</v>
      </c>
      <c r="W2458">
        <v>0</v>
      </c>
      <c r="X2458">
        <v>0</v>
      </c>
      <c r="Y2458" t="s">
        <v>44</v>
      </c>
    </row>
    <row r="2459" spans="1:25" x14ac:dyDescent="0.25">
      <c r="A2459">
        <v>2458</v>
      </c>
      <c r="B2459">
        <v>59819</v>
      </c>
      <c r="C2459">
        <v>0</v>
      </c>
      <c r="D2459">
        <v>0</v>
      </c>
      <c r="E2459" t="s">
        <v>1486</v>
      </c>
      <c r="F2459" t="s">
        <v>1487</v>
      </c>
      <c r="G2459">
        <v>1</v>
      </c>
      <c r="H2459" s="6">
        <v>1769648</v>
      </c>
      <c r="I2459" s="7">
        <v>45442</v>
      </c>
      <c r="J2459" s="7">
        <v>45442</v>
      </c>
      <c r="K2459">
        <v>7</v>
      </c>
      <c r="L2459" t="s">
        <v>40</v>
      </c>
      <c r="M2459" t="s">
        <v>5</v>
      </c>
      <c r="N2459" t="s">
        <v>41</v>
      </c>
      <c r="O2459" t="s">
        <v>47</v>
      </c>
      <c r="P2459" t="s">
        <v>43</v>
      </c>
      <c r="Q2459">
        <v>7</v>
      </c>
      <c r="R2459">
        <v>0</v>
      </c>
      <c r="S2459">
        <v>0</v>
      </c>
      <c r="U2459">
        <v>123875</v>
      </c>
      <c r="V2459">
        <v>123875</v>
      </c>
      <c r="W2459">
        <v>0</v>
      </c>
      <c r="X2459">
        <v>0</v>
      </c>
      <c r="Y2459" t="s">
        <v>72</v>
      </c>
    </row>
    <row r="2460" spans="1:25" x14ac:dyDescent="0.25">
      <c r="A2460">
        <v>2459</v>
      </c>
      <c r="B2460">
        <v>59817</v>
      </c>
      <c r="C2460">
        <v>0</v>
      </c>
      <c r="D2460">
        <v>0</v>
      </c>
      <c r="E2460" t="s">
        <v>1880</v>
      </c>
      <c r="F2460" t="s">
        <v>1881</v>
      </c>
      <c r="G2460">
        <v>1</v>
      </c>
      <c r="H2460" s="6">
        <v>100000000</v>
      </c>
      <c r="I2460" s="7">
        <v>45442</v>
      </c>
      <c r="J2460" s="7">
        <v>45442</v>
      </c>
      <c r="K2460">
        <v>15</v>
      </c>
      <c r="L2460" t="s">
        <v>40</v>
      </c>
      <c r="M2460" t="s">
        <v>5</v>
      </c>
      <c r="N2460" t="s">
        <v>41</v>
      </c>
      <c r="O2460" t="s">
        <v>77</v>
      </c>
      <c r="P2460" t="s">
        <v>43</v>
      </c>
      <c r="Q2460">
        <v>9</v>
      </c>
      <c r="R2460">
        <v>6</v>
      </c>
      <c r="S2460">
        <v>0</v>
      </c>
      <c r="U2460">
        <v>15000000</v>
      </c>
      <c r="V2460">
        <v>9000000</v>
      </c>
      <c r="W2460">
        <v>6000000</v>
      </c>
      <c r="X2460">
        <v>0</v>
      </c>
      <c r="Y2460" t="s">
        <v>48</v>
      </c>
    </row>
    <row r="2461" spans="1:25" x14ac:dyDescent="0.25">
      <c r="A2461">
        <v>2460</v>
      </c>
      <c r="B2461">
        <v>59809</v>
      </c>
      <c r="C2461">
        <v>0</v>
      </c>
      <c r="D2461">
        <v>0</v>
      </c>
      <c r="E2461" t="s">
        <v>614</v>
      </c>
      <c r="F2461" t="s">
        <v>615</v>
      </c>
      <c r="G2461">
        <v>1</v>
      </c>
      <c r="H2461" s="6">
        <v>4000000</v>
      </c>
      <c r="I2461" s="7">
        <v>45441</v>
      </c>
      <c r="J2461" s="7">
        <v>45441</v>
      </c>
      <c r="K2461">
        <v>15</v>
      </c>
      <c r="L2461" t="s">
        <v>40</v>
      </c>
      <c r="M2461" t="s">
        <v>5</v>
      </c>
      <c r="N2461" t="s">
        <v>41</v>
      </c>
      <c r="O2461" t="s">
        <v>54</v>
      </c>
      <c r="P2461" t="s">
        <v>43</v>
      </c>
      <c r="Q2461">
        <v>8</v>
      </c>
      <c r="R2461">
        <v>7</v>
      </c>
      <c r="S2461">
        <v>0</v>
      </c>
      <c r="U2461">
        <v>600000</v>
      </c>
      <c r="V2461">
        <v>320000</v>
      </c>
      <c r="W2461">
        <v>280000</v>
      </c>
      <c r="X2461">
        <v>0</v>
      </c>
      <c r="Y2461" t="s">
        <v>67</v>
      </c>
    </row>
    <row r="2462" spans="1:25" x14ac:dyDescent="0.25">
      <c r="A2462">
        <v>2461</v>
      </c>
      <c r="B2462">
        <v>59812</v>
      </c>
      <c r="C2462">
        <v>0</v>
      </c>
      <c r="D2462">
        <v>0</v>
      </c>
      <c r="E2462" t="s">
        <v>596</v>
      </c>
      <c r="F2462" t="s">
        <v>597</v>
      </c>
      <c r="G2462">
        <v>1</v>
      </c>
      <c r="H2462" s="6">
        <v>1500000</v>
      </c>
      <c r="I2462" s="7">
        <v>45441</v>
      </c>
      <c r="J2462" s="7">
        <v>45441</v>
      </c>
      <c r="K2462">
        <v>15</v>
      </c>
      <c r="L2462" t="s">
        <v>40</v>
      </c>
      <c r="M2462" t="s">
        <v>5</v>
      </c>
      <c r="N2462" t="s">
        <v>41</v>
      </c>
      <c r="O2462" t="s">
        <v>54</v>
      </c>
      <c r="P2462" t="s">
        <v>43</v>
      </c>
      <c r="Q2462">
        <v>8</v>
      </c>
      <c r="R2462">
        <v>7</v>
      </c>
      <c r="S2462">
        <v>0</v>
      </c>
      <c r="U2462">
        <v>225000</v>
      </c>
      <c r="V2462">
        <v>120000</v>
      </c>
      <c r="W2462">
        <v>105000</v>
      </c>
      <c r="X2462">
        <v>0</v>
      </c>
      <c r="Y2462" t="s">
        <v>48</v>
      </c>
    </row>
    <row r="2463" spans="1:25" x14ac:dyDescent="0.25">
      <c r="A2463">
        <v>2462</v>
      </c>
      <c r="B2463">
        <v>59815</v>
      </c>
      <c r="C2463">
        <v>0</v>
      </c>
      <c r="D2463">
        <v>0</v>
      </c>
      <c r="E2463" t="s">
        <v>1834</v>
      </c>
      <c r="F2463" t="s">
        <v>1835</v>
      </c>
      <c r="G2463">
        <v>1</v>
      </c>
      <c r="H2463" s="6">
        <v>248889</v>
      </c>
      <c r="I2463" s="7">
        <v>45441</v>
      </c>
      <c r="J2463" s="7">
        <v>45441</v>
      </c>
      <c r="K2463">
        <v>10</v>
      </c>
      <c r="L2463" t="s">
        <v>40</v>
      </c>
      <c r="M2463" t="s">
        <v>5</v>
      </c>
      <c r="N2463" t="s">
        <v>41</v>
      </c>
      <c r="O2463" t="s">
        <v>57</v>
      </c>
      <c r="P2463" t="s">
        <v>43</v>
      </c>
      <c r="Q2463">
        <v>10</v>
      </c>
      <c r="R2463">
        <v>0</v>
      </c>
      <c r="S2463">
        <v>0</v>
      </c>
      <c r="U2463">
        <v>24889</v>
      </c>
      <c r="V2463">
        <v>24889</v>
      </c>
      <c r="W2463">
        <v>0</v>
      </c>
      <c r="X2463">
        <v>0</v>
      </c>
      <c r="Y2463" t="s">
        <v>48</v>
      </c>
    </row>
    <row r="2464" spans="1:25" x14ac:dyDescent="0.25">
      <c r="A2464">
        <v>2463</v>
      </c>
      <c r="B2464">
        <v>59810</v>
      </c>
      <c r="C2464">
        <v>0</v>
      </c>
      <c r="D2464">
        <v>0</v>
      </c>
      <c r="E2464" t="s">
        <v>584</v>
      </c>
      <c r="F2464" t="s">
        <v>585</v>
      </c>
      <c r="G2464">
        <v>1</v>
      </c>
      <c r="H2464" s="6">
        <v>8000000</v>
      </c>
      <c r="I2464" s="7">
        <v>45441</v>
      </c>
      <c r="J2464" s="7">
        <v>45441</v>
      </c>
      <c r="K2464">
        <v>15</v>
      </c>
      <c r="L2464" t="s">
        <v>40</v>
      </c>
      <c r="M2464" t="s">
        <v>5</v>
      </c>
      <c r="N2464" t="s">
        <v>41</v>
      </c>
      <c r="O2464" t="s">
        <v>54</v>
      </c>
      <c r="P2464" t="s">
        <v>43</v>
      </c>
      <c r="Q2464">
        <v>8</v>
      </c>
      <c r="R2464">
        <v>7</v>
      </c>
      <c r="S2464">
        <v>0</v>
      </c>
      <c r="U2464">
        <v>1200000</v>
      </c>
      <c r="V2464">
        <v>640000</v>
      </c>
      <c r="W2464">
        <v>560000</v>
      </c>
      <c r="X2464">
        <v>0</v>
      </c>
      <c r="Y2464" t="s">
        <v>48</v>
      </c>
    </row>
    <row r="2465" spans="1:25" x14ac:dyDescent="0.25">
      <c r="A2465">
        <v>2464</v>
      </c>
      <c r="B2465">
        <v>59813</v>
      </c>
      <c r="C2465">
        <v>0</v>
      </c>
      <c r="D2465">
        <v>0</v>
      </c>
      <c r="E2465" t="s">
        <v>1678</v>
      </c>
      <c r="F2465" t="s">
        <v>1679</v>
      </c>
      <c r="G2465">
        <v>1</v>
      </c>
      <c r="H2465" s="6">
        <v>10465426</v>
      </c>
      <c r="I2465" s="7">
        <v>45441</v>
      </c>
      <c r="J2465" s="7">
        <v>45441</v>
      </c>
      <c r="K2465">
        <v>15</v>
      </c>
      <c r="L2465" t="s">
        <v>40</v>
      </c>
      <c r="M2465" t="s">
        <v>5</v>
      </c>
      <c r="N2465" t="s">
        <v>41</v>
      </c>
      <c r="O2465" t="s">
        <v>77</v>
      </c>
      <c r="P2465" t="s">
        <v>43</v>
      </c>
      <c r="Q2465">
        <v>6</v>
      </c>
      <c r="R2465">
        <v>9</v>
      </c>
      <c r="S2465">
        <v>0</v>
      </c>
      <c r="U2465">
        <v>1569814</v>
      </c>
      <c r="V2465">
        <v>627926</v>
      </c>
      <c r="W2465">
        <v>941888</v>
      </c>
      <c r="X2465">
        <v>0</v>
      </c>
      <c r="Y2465" t="s">
        <v>250</v>
      </c>
    </row>
    <row r="2466" spans="1:25" x14ac:dyDescent="0.25">
      <c r="A2466">
        <v>2465</v>
      </c>
      <c r="B2466">
        <v>59811</v>
      </c>
      <c r="C2466">
        <v>0</v>
      </c>
      <c r="D2466">
        <v>0</v>
      </c>
      <c r="E2466" t="s">
        <v>549</v>
      </c>
      <c r="F2466" t="s">
        <v>550</v>
      </c>
      <c r="G2466">
        <v>1</v>
      </c>
      <c r="H2466" s="6">
        <v>25000000</v>
      </c>
      <c r="I2466" s="7">
        <v>45441</v>
      </c>
      <c r="J2466" s="7">
        <v>45441</v>
      </c>
      <c r="K2466">
        <v>15</v>
      </c>
      <c r="L2466" t="s">
        <v>40</v>
      </c>
      <c r="M2466" t="s">
        <v>5</v>
      </c>
      <c r="N2466" t="s">
        <v>41</v>
      </c>
      <c r="O2466" t="s">
        <v>54</v>
      </c>
      <c r="P2466" t="s">
        <v>43</v>
      </c>
      <c r="Q2466">
        <v>8</v>
      </c>
      <c r="R2466">
        <v>7</v>
      </c>
      <c r="S2466">
        <v>0</v>
      </c>
      <c r="U2466">
        <v>3750000</v>
      </c>
      <c r="V2466">
        <v>2000000</v>
      </c>
      <c r="W2466">
        <v>1750000</v>
      </c>
      <c r="X2466">
        <v>0</v>
      </c>
      <c r="Y2466" t="s">
        <v>48</v>
      </c>
    </row>
    <row r="2467" spans="1:25" x14ac:dyDescent="0.25">
      <c r="A2467">
        <v>2466</v>
      </c>
      <c r="B2467">
        <v>59807</v>
      </c>
      <c r="C2467">
        <v>0</v>
      </c>
      <c r="D2467">
        <v>0</v>
      </c>
      <c r="E2467" t="s">
        <v>1488</v>
      </c>
      <c r="F2467" t="s">
        <v>1489</v>
      </c>
      <c r="G2467">
        <v>1</v>
      </c>
      <c r="H2467" s="6">
        <v>32500000</v>
      </c>
      <c r="I2467" s="7">
        <v>45440</v>
      </c>
      <c r="J2467" s="7">
        <v>45440</v>
      </c>
      <c r="K2467">
        <v>15</v>
      </c>
      <c r="L2467" t="s">
        <v>40</v>
      </c>
      <c r="M2467" t="s">
        <v>5</v>
      </c>
      <c r="N2467" t="s">
        <v>41</v>
      </c>
      <c r="O2467" t="s">
        <v>47</v>
      </c>
      <c r="P2467" t="s">
        <v>43</v>
      </c>
      <c r="Q2467">
        <v>6</v>
      </c>
      <c r="R2467">
        <v>9</v>
      </c>
      <c r="S2467">
        <v>0</v>
      </c>
      <c r="U2467">
        <v>4875000</v>
      </c>
      <c r="V2467">
        <v>1950000</v>
      </c>
      <c r="W2467">
        <v>2925000</v>
      </c>
      <c r="X2467">
        <v>0</v>
      </c>
      <c r="Y2467" t="s">
        <v>48</v>
      </c>
    </row>
    <row r="2468" spans="1:25" x14ac:dyDescent="0.25">
      <c r="A2468">
        <v>2467</v>
      </c>
      <c r="B2468">
        <v>59808</v>
      </c>
      <c r="C2468">
        <v>0</v>
      </c>
      <c r="D2468">
        <v>0</v>
      </c>
      <c r="E2468" t="s">
        <v>1496</v>
      </c>
      <c r="F2468" t="s">
        <v>1497</v>
      </c>
      <c r="G2468">
        <v>1</v>
      </c>
      <c r="H2468" s="6">
        <v>4818824</v>
      </c>
      <c r="I2468" s="7">
        <v>45440</v>
      </c>
      <c r="J2468" s="7">
        <v>45440</v>
      </c>
      <c r="K2468">
        <v>15</v>
      </c>
      <c r="L2468" t="s">
        <v>40</v>
      </c>
      <c r="M2468" t="s">
        <v>1</v>
      </c>
      <c r="N2468" t="s">
        <v>41</v>
      </c>
      <c r="O2468" t="s">
        <v>87</v>
      </c>
      <c r="P2468" t="s">
        <v>43</v>
      </c>
      <c r="Q2468">
        <v>15</v>
      </c>
      <c r="R2468">
        <v>0</v>
      </c>
      <c r="S2468">
        <v>0</v>
      </c>
      <c r="U2468">
        <v>722824</v>
      </c>
      <c r="V2468">
        <v>722824</v>
      </c>
      <c r="W2468">
        <v>0</v>
      </c>
      <c r="X2468">
        <v>0</v>
      </c>
      <c r="Y2468" t="s">
        <v>437</v>
      </c>
    </row>
    <row r="2469" spans="1:25" x14ac:dyDescent="0.25">
      <c r="A2469">
        <v>2468</v>
      </c>
      <c r="B2469">
        <v>59806</v>
      </c>
      <c r="C2469">
        <v>0</v>
      </c>
      <c r="D2469">
        <v>0</v>
      </c>
      <c r="E2469" t="s">
        <v>1931</v>
      </c>
      <c r="F2469" t="s">
        <v>1932</v>
      </c>
      <c r="G2469">
        <v>1</v>
      </c>
      <c r="H2469" s="6">
        <v>171111</v>
      </c>
      <c r="I2469" s="7">
        <v>45440</v>
      </c>
      <c r="J2469" s="7">
        <v>45440</v>
      </c>
      <c r="K2469">
        <v>10</v>
      </c>
      <c r="L2469" t="s">
        <v>40</v>
      </c>
      <c r="M2469" t="s">
        <v>5</v>
      </c>
      <c r="N2469" t="s">
        <v>41</v>
      </c>
      <c r="O2469" t="s">
        <v>77</v>
      </c>
      <c r="P2469" t="s">
        <v>43</v>
      </c>
      <c r="Q2469">
        <v>10</v>
      </c>
      <c r="R2469">
        <v>0</v>
      </c>
      <c r="S2469">
        <v>0</v>
      </c>
      <c r="U2469">
        <v>17111</v>
      </c>
      <c r="V2469">
        <v>17111</v>
      </c>
      <c r="W2469">
        <v>0</v>
      </c>
      <c r="X2469">
        <v>0</v>
      </c>
      <c r="Y2469" t="s">
        <v>48</v>
      </c>
    </row>
    <row r="2470" spans="1:25" x14ac:dyDescent="0.25">
      <c r="A2470">
        <v>2469</v>
      </c>
      <c r="B2470">
        <v>59805</v>
      </c>
      <c r="C2470">
        <v>0</v>
      </c>
      <c r="D2470">
        <v>0</v>
      </c>
      <c r="E2470" t="s">
        <v>178</v>
      </c>
      <c r="F2470" t="s">
        <v>179</v>
      </c>
      <c r="G2470">
        <v>1</v>
      </c>
      <c r="H2470" s="6">
        <v>2000000</v>
      </c>
      <c r="I2470" s="7">
        <v>45440</v>
      </c>
      <c r="J2470" s="7">
        <v>45440</v>
      </c>
      <c r="K2470">
        <v>15</v>
      </c>
      <c r="L2470" t="s">
        <v>40</v>
      </c>
      <c r="M2470" t="s">
        <v>5</v>
      </c>
      <c r="N2470" t="s">
        <v>41</v>
      </c>
      <c r="O2470" t="s">
        <v>180</v>
      </c>
      <c r="P2470" t="s">
        <v>43</v>
      </c>
      <c r="Q2470">
        <v>15</v>
      </c>
      <c r="R2470">
        <v>0</v>
      </c>
      <c r="S2470">
        <v>0</v>
      </c>
      <c r="U2470">
        <v>300000</v>
      </c>
      <c r="V2470">
        <v>300000</v>
      </c>
      <c r="W2470">
        <v>0</v>
      </c>
      <c r="X2470">
        <v>0</v>
      </c>
      <c r="Y2470" t="s">
        <v>109</v>
      </c>
    </row>
    <row r="2471" spans="1:25" x14ac:dyDescent="0.25">
      <c r="A2471">
        <v>2470</v>
      </c>
      <c r="B2471">
        <v>59801</v>
      </c>
      <c r="C2471">
        <v>0</v>
      </c>
      <c r="D2471">
        <v>0</v>
      </c>
      <c r="E2471" t="s">
        <v>642</v>
      </c>
      <c r="F2471" t="s">
        <v>643</v>
      </c>
      <c r="G2471">
        <v>1</v>
      </c>
      <c r="H2471" s="6">
        <v>9554776</v>
      </c>
      <c r="I2471" s="7">
        <v>45439</v>
      </c>
      <c r="J2471" s="7">
        <v>45439</v>
      </c>
      <c r="K2471">
        <v>8</v>
      </c>
      <c r="L2471" t="s">
        <v>40</v>
      </c>
      <c r="M2471" t="s">
        <v>5</v>
      </c>
      <c r="N2471" t="s">
        <v>41</v>
      </c>
      <c r="O2471" t="s">
        <v>77</v>
      </c>
      <c r="P2471" t="s">
        <v>43</v>
      </c>
      <c r="Q2471">
        <v>8</v>
      </c>
      <c r="R2471">
        <v>0</v>
      </c>
      <c r="S2471">
        <v>0</v>
      </c>
      <c r="U2471">
        <v>764382</v>
      </c>
      <c r="V2471">
        <v>764382</v>
      </c>
      <c r="W2471">
        <v>0</v>
      </c>
      <c r="X2471">
        <v>0</v>
      </c>
      <c r="Y2471" t="s">
        <v>250</v>
      </c>
    </row>
    <row r="2472" spans="1:25" x14ac:dyDescent="0.25">
      <c r="A2472">
        <v>2471</v>
      </c>
      <c r="B2472">
        <v>59797</v>
      </c>
      <c r="C2472">
        <v>0</v>
      </c>
      <c r="D2472">
        <v>0</v>
      </c>
      <c r="E2472" t="s">
        <v>1574</v>
      </c>
      <c r="F2472" t="s">
        <v>1575</v>
      </c>
      <c r="G2472">
        <v>1</v>
      </c>
      <c r="H2472" s="6">
        <v>421647</v>
      </c>
      <c r="I2472" s="7">
        <v>45439</v>
      </c>
      <c r="J2472" s="7">
        <v>45439</v>
      </c>
      <c r="K2472">
        <v>15</v>
      </c>
      <c r="L2472" t="s">
        <v>40</v>
      </c>
      <c r="M2472" t="s">
        <v>5</v>
      </c>
      <c r="N2472" t="s">
        <v>41</v>
      </c>
      <c r="O2472" t="s">
        <v>77</v>
      </c>
      <c r="P2472" t="s">
        <v>43</v>
      </c>
      <c r="Q2472">
        <v>10</v>
      </c>
      <c r="R2472">
        <v>5</v>
      </c>
      <c r="S2472">
        <v>0</v>
      </c>
      <c r="U2472">
        <v>63247</v>
      </c>
      <c r="V2472">
        <v>42165</v>
      </c>
      <c r="W2472">
        <v>21082</v>
      </c>
      <c r="X2472">
        <v>0</v>
      </c>
      <c r="Y2472" t="s">
        <v>48</v>
      </c>
    </row>
    <row r="2473" spans="1:25" x14ac:dyDescent="0.25">
      <c r="A2473">
        <v>2472</v>
      </c>
      <c r="B2473">
        <v>59796</v>
      </c>
      <c r="C2473">
        <v>0</v>
      </c>
      <c r="D2473">
        <v>0</v>
      </c>
      <c r="E2473" t="s">
        <v>207</v>
      </c>
      <c r="F2473" t="s">
        <v>208</v>
      </c>
      <c r="G2473">
        <v>1</v>
      </c>
      <c r="H2473" s="6">
        <v>1158000</v>
      </c>
      <c r="I2473" s="7">
        <v>45439</v>
      </c>
      <c r="J2473" s="7">
        <v>45439</v>
      </c>
      <c r="K2473">
        <v>15</v>
      </c>
      <c r="L2473" t="s">
        <v>40</v>
      </c>
      <c r="M2473" t="s">
        <v>5</v>
      </c>
      <c r="N2473" t="s">
        <v>41</v>
      </c>
      <c r="O2473" t="s">
        <v>47</v>
      </c>
      <c r="P2473" t="s">
        <v>43</v>
      </c>
      <c r="Q2473">
        <v>4</v>
      </c>
      <c r="R2473">
        <v>11</v>
      </c>
      <c r="S2473">
        <v>0</v>
      </c>
      <c r="U2473">
        <v>173700</v>
      </c>
      <c r="V2473">
        <v>46320</v>
      </c>
      <c r="W2473">
        <v>127380</v>
      </c>
      <c r="X2473">
        <v>0</v>
      </c>
      <c r="Y2473" t="s">
        <v>109</v>
      </c>
    </row>
    <row r="2474" spans="1:25" x14ac:dyDescent="0.25">
      <c r="A2474">
        <v>2473</v>
      </c>
      <c r="B2474">
        <v>59802</v>
      </c>
      <c r="C2474">
        <v>0</v>
      </c>
      <c r="D2474">
        <v>0</v>
      </c>
      <c r="E2474" t="s">
        <v>1933</v>
      </c>
      <c r="F2474" t="s">
        <v>1934</v>
      </c>
      <c r="G2474">
        <v>1</v>
      </c>
      <c r="H2474" s="6">
        <v>900000</v>
      </c>
      <c r="I2474" s="7">
        <v>45439</v>
      </c>
      <c r="J2474" s="7">
        <v>45439</v>
      </c>
      <c r="K2474" t="s">
        <v>1935</v>
      </c>
      <c r="L2474" t="s">
        <v>40</v>
      </c>
      <c r="M2474" t="s">
        <v>5</v>
      </c>
      <c r="N2474" t="s">
        <v>41</v>
      </c>
      <c r="O2474" t="s">
        <v>180</v>
      </c>
      <c r="P2474" t="s">
        <v>43</v>
      </c>
      <c r="Q2474">
        <v>10.5</v>
      </c>
      <c r="R2474">
        <v>0</v>
      </c>
      <c r="S2474">
        <v>0</v>
      </c>
      <c r="U2474">
        <v>94500</v>
      </c>
      <c r="V2474">
        <v>94500</v>
      </c>
      <c r="W2474">
        <v>0</v>
      </c>
      <c r="X2474">
        <v>0</v>
      </c>
      <c r="Y2474" t="s">
        <v>48</v>
      </c>
    </row>
    <row r="2475" spans="1:25" x14ac:dyDescent="0.25">
      <c r="A2475">
        <v>2474</v>
      </c>
      <c r="B2475">
        <v>59793</v>
      </c>
      <c r="C2475">
        <v>0</v>
      </c>
      <c r="D2475">
        <v>0</v>
      </c>
      <c r="E2475" t="s">
        <v>393</v>
      </c>
      <c r="F2475" t="s">
        <v>394</v>
      </c>
      <c r="G2475">
        <v>1</v>
      </c>
      <c r="H2475" s="6">
        <v>5433785</v>
      </c>
      <c r="I2475" s="7">
        <v>45439</v>
      </c>
      <c r="J2475" s="7">
        <v>45439</v>
      </c>
      <c r="K2475">
        <v>8</v>
      </c>
      <c r="L2475" t="s">
        <v>40</v>
      </c>
      <c r="M2475" t="s">
        <v>5</v>
      </c>
      <c r="N2475" t="s">
        <v>41</v>
      </c>
      <c r="O2475" t="s">
        <v>57</v>
      </c>
      <c r="P2475" t="s">
        <v>43</v>
      </c>
      <c r="Q2475">
        <v>8</v>
      </c>
      <c r="R2475">
        <v>0</v>
      </c>
      <c r="S2475">
        <v>0</v>
      </c>
      <c r="U2475">
        <v>434703</v>
      </c>
      <c r="V2475">
        <v>434703</v>
      </c>
      <c r="W2475">
        <v>0</v>
      </c>
      <c r="X2475">
        <v>0</v>
      </c>
      <c r="Y2475" t="s">
        <v>44</v>
      </c>
    </row>
    <row r="2476" spans="1:25" x14ac:dyDescent="0.25">
      <c r="A2476">
        <v>2475</v>
      </c>
      <c r="B2476">
        <v>59804</v>
      </c>
      <c r="C2476">
        <v>0</v>
      </c>
      <c r="D2476">
        <v>0</v>
      </c>
      <c r="E2476" t="s">
        <v>1896</v>
      </c>
      <c r="F2476" t="s">
        <v>1897</v>
      </c>
      <c r="G2476">
        <v>1</v>
      </c>
      <c r="H2476" s="6">
        <v>32542204</v>
      </c>
      <c r="I2476" s="7">
        <v>45439</v>
      </c>
      <c r="J2476" s="7">
        <v>45439</v>
      </c>
      <c r="K2476">
        <v>15</v>
      </c>
      <c r="L2476" t="s">
        <v>40</v>
      </c>
      <c r="M2476" t="s">
        <v>5</v>
      </c>
      <c r="N2476" t="s">
        <v>41</v>
      </c>
      <c r="O2476" t="s">
        <v>77</v>
      </c>
      <c r="P2476" t="s">
        <v>43</v>
      </c>
      <c r="Q2476">
        <v>3</v>
      </c>
      <c r="R2476">
        <v>11</v>
      </c>
      <c r="S2476">
        <v>1</v>
      </c>
      <c r="U2476">
        <v>4881331</v>
      </c>
      <c r="V2476">
        <v>976266</v>
      </c>
      <c r="W2476">
        <v>3579642</v>
      </c>
      <c r="X2476">
        <v>325422</v>
      </c>
      <c r="Y2476" t="s">
        <v>109</v>
      </c>
    </row>
    <row r="2477" spans="1:25" x14ac:dyDescent="0.25">
      <c r="A2477">
        <v>2476</v>
      </c>
      <c r="B2477">
        <v>59795</v>
      </c>
      <c r="C2477">
        <v>0</v>
      </c>
      <c r="D2477">
        <v>0</v>
      </c>
      <c r="E2477" t="s">
        <v>1392</v>
      </c>
      <c r="F2477" t="s">
        <v>1393</v>
      </c>
      <c r="G2477">
        <v>1</v>
      </c>
      <c r="H2477" s="6">
        <v>344444</v>
      </c>
      <c r="I2477" s="7">
        <v>45439</v>
      </c>
      <c r="J2477" s="7">
        <v>45439</v>
      </c>
      <c r="K2477">
        <v>10</v>
      </c>
      <c r="L2477" t="s">
        <v>40</v>
      </c>
      <c r="M2477" t="s">
        <v>5</v>
      </c>
      <c r="N2477" t="s">
        <v>41</v>
      </c>
      <c r="O2477" t="s">
        <v>57</v>
      </c>
      <c r="P2477" t="s">
        <v>43</v>
      </c>
      <c r="Q2477">
        <v>10</v>
      </c>
      <c r="R2477">
        <v>0</v>
      </c>
      <c r="S2477">
        <v>0</v>
      </c>
      <c r="U2477">
        <v>34444</v>
      </c>
      <c r="V2477">
        <v>34444</v>
      </c>
      <c r="W2477">
        <v>0</v>
      </c>
      <c r="X2477">
        <v>0</v>
      </c>
      <c r="Y2477" t="s">
        <v>109</v>
      </c>
    </row>
    <row r="2478" spans="1:25" x14ac:dyDescent="0.25">
      <c r="A2478">
        <v>2477</v>
      </c>
      <c r="B2478">
        <v>59800</v>
      </c>
      <c r="C2478">
        <v>0</v>
      </c>
      <c r="D2478">
        <v>0</v>
      </c>
      <c r="E2478" t="s">
        <v>551</v>
      </c>
      <c r="F2478" t="s">
        <v>552</v>
      </c>
      <c r="G2478">
        <v>1</v>
      </c>
      <c r="H2478" s="6">
        <v>18022316</v>
      </c>
      <c r="I2478" s="7">
        <v>45439</v>
      </c>
      <c r="J2478" s="7">
        <v>45439</v>
      </c>
      <c r="K2478">
        <v>6</v>
      </c>
      <c r="L2478" t="s">
        <v>40</v>
      </c>
      <c r="M2478" t="s">
        <v>8</v>
      </c>
      <c r="N2478" t="s">
        <v>41</v>
      </c>
      <c r="O2478" t="s">
        <v>347</v>
      </c>
      <c r="P2478" t="s">
        <v>43</v>
      </c>
      <c r="Q2478">
        <v>6</v>
      </c>
      <c r="R2478">
        <v>0</v>
      </c>
      <c r="S2478">
        <v>0</v>
      </c>
      <c r="U2478">
        <v>1081339</v>
      </c>
      <c r="V2478">
        <v>1081339</v>
      </c>
      <c r="W2478">
        <v>0</v>
      </c>
      <c r="X2478">
        <v>0</v>
      </c>
      <c r="Y2478" t="s">
        <v>109</v>
      </c>
    </row>
    <row r="2479" spans="1:25" x14ac:dyDescent="0.25">
      <c r="A2479">
        <v>2478</v>
      </c>
      <c r="B2479">
        <v>59803</v>
      </c>
      <c r="C2479">
        <v>0</v>
      </c>
      <c r="D2479">
        <v>0</v>
      </c>
      <c r="E2479" t="s">
        <v>551</v>
      </c>
      <c r="F2479" t="s">
        <v>552</v>
      </c>
      <c r="G2479">
        <v>1</v>
      </c>
      <c r="H2479" s="6">
        <v>1977684</v>
      </c>
      <c r="I2479" s="7">
        <v>45439</v>
      </c>
      <c r="J2479" s="7">
        <v>45439</v>
      </c>
      <c r="K2479">
        <v>5</v>
      </c>
      <c r="L2479" t="s">
        <v>459</v>
      </c>
      <c r="M2479" t="s">
        <v>8</v>
      </c>
      <c r="N2479" t="s">
        <v>41</v>
      </c>
      <c r="O2479" t="s">
        <v>347</v>
      </c>
      <c r="P2479" t="s">
        <v>43</v>
      </c>
      <c r="Q2479">
        <v>5</v>
      </c>
      <c r="R2479">
        <v>0</v>
      </c>
      <c r="S2479">
        <v>0</v>
      </c>
      <c r="U2479">
        <v>98884</v>
      </c>
      <c r="V2479">
        <v>98884</v>
      </c>
      <c r="W2479">
        <v>0</v>
      </c>
      <c r="X2479">
        <v>0</v>
      </c>
      <c r="Y2479" t="s">
        <v>109</v>
      </c>
    </row>
    <row r="2480" spans="1:25" x14ac:dyDescent="0.25">
      <c r="A2480">
        <v>2479</v>
      </c>
      <c r="B2480">
        <v>59798</v>
      </c>
      <c r="C2480">
        <v>0</v>
      </c>
      <c r="D2480">
        <v>0</v>
      </c>
      <c r="E2480" t="s">
        <v>1836</v>
      </c>
      <c r="F2480" t="s">
        <v>1837</v>
      </c>
      <c r="G2480">
        <v>1</v>
      </c>
      <c r="H2480" s="6">
        <v>5000000</v>
      </c>
      <c r="I2480" s="7">
        <v>45439</v>
      </c>
      <c r="J2480" s="7">
        <v>45439</v>
      </c>
      <c r="K2480">
        <v>9</v>
      </c>
      <c r="L2480" t="s">
        <v>40</v>
      </c>
      <c r="M2480" t="s">
        <v>9</v>
      </c>
      <c r="N2480" t="s">
        <v>41</v>
      </c>
      <c r="O2480" t="s">
        <v>42</v>
      </c>
      <c r="P2480" t="s">
        <v>43</v>
      </c>
      <c r="Q2480">
        <v>9</v>
      </c>
      <c r="R2480">
        <v>0</v>
      </c>
      <c r="S2480">
        <v>0</v>
      </c>
      <c r="U2480">
        <v>450000</v>
      </c>
      <c r="V2480">
        <v>450000</v>
      </c>
      <c r="W2480">
        <v>0</v>
      </c>
      <c r="X2480">
        <v>0</v>
      </c>
      <c r="Y2480" t="s">
        <v>67</v>
      </c>
    </row>
    <row r="2481" spans="1:25" x14ac:dyDescent="0.25">
      <c r="A2481">
        <v>2480</v>
      </c>
      <c r="B2481">
        <v>59794</v>
      </c>
      <c r="C2481">
        <v>0</v>
      </c>
      <c r="D2481">
        <v>0</v>
      </c>
      <c r="E2481" t="s">
        <v>514</v>
      </c>
      <c r="F2481" t="s">
        <v>515</v>
      </c>
      <c r="G2481">
        <v>1</v>
      </c>
      <c r="H2481" s="6">
        <v>30000000</v>
      </c>
      <c r="I2481" s="7">
        <v>45439</v>
      </c>
      <c r="J2481" s="7">
        <v>45439</v>
      </c>
      <c r="K2481">
        <v>6</v>
      </c>
      <c r="L2481" t="s">
        <v>40</v>
      </c>
      <c r="M2481" t="s">
        <v>5</v>
      </c>
      <c r="N2481" t="s">
        <v>41</v>
      </c>
      <c r="O2481" t="s">
        <v>77</v>
      </c>
      <c r="P2481" t="s">
        <v>43</v>
      </c>
      <c r="Q2481">
        <v>6</v>
      </c>
      <c r="R2481">
        <v>0</v>
      </c>
      <c r="S2481">
        <v>0</v>
      </c>
      <c r="U2481">
        <v>1800000</v>
      </c>
      <c r="V2481">
        <v>1800000</v>
      </c>
      <c r="W2481">
        <v>0</v>
      </c>
      <c r="X2481">
        <v>0</v>
      </c>
      <c r="Y2481" t="s">
        <v>48</v>
      </c>
    </row>
    <row r="2482" spans="1:25" x14ac:dyDescent="0.25">
      <c r="A2482">
        <v>2481</v>
      </c>
      <c r="B2482">
        <v>59779</v>
      </c>
      <c r="C2482">
        <v>0</v>
      </c>
      <c r="D2482">
        <v>0</v>
      </c>
      <c r="E2482" t="s">
        <v>1786</v>
      </c>
      <c r="F2482" t="s">
        <v>1787</v>
      </c>
      <c r="G2482">
        <v>1</v>
      </c>
      <c r="H2482" s="6">
        <v>7000000</v>
      </c>
      <c r="I2482" s="7">
        <v>45436</v>
      </c>
      <c r="J2482" s="7">
        <v>45436</v>
      </c>
      <c r="K2482">
        <v>12</v>
      </c>
      <c r="L2482" t="s">
        <v>40</v>
      </c>
      <c r="M2482" t="s">
        <v>5</v>
      </c>
      <c r="N2482" t="s">
        <v>41</v>
      </c>
      <c r="O2482" t="s">
        <v>54</v>
      </c>
      <c r="P2482" t="s">
        <v>43</v>
      </c>
      <c r="Q2482">
        <v>2.7</v>
      </c>
      <c r="R2482">
        <v>9.3000000000000007</v>
      </c>
      <c r="S2482">
        <v>0</v>
      </c>
      <c r="U2482">
        <v>840000</v>
      </c>
      <c r="V2482">
        <v>189000</v>
      </c>
      <c r="W2482">
        <v>651000</v>
      </c>
      <c r="X2482">
        <v>0</v>
      </c>
      <c r="Y2482" t="s">
        <v>229</v>
      </c>
    </row>
    <row r="2483" spans="1:25" x14ac:dyDescent="0.25">
      <c r="A2483">
        <v>2482</v>
      </c>
      <c r="B2483">
        <v>59780</v>
      </c>
      <c r="C2483">
        <v>0</v>
      </c>
      <c r="D2483">
        <v>0</v>
      </c>
      <c r="E2483" t="s">
        <v>1786</v>
      </c>
      <c r="F2483" t="s">
        <v>1787</v>
      </c>
      <c r="G2483">
        <v>1</v>
      </c>
      <c r="H2483" s="6">
        <v>7000000</v>
      </c>
      <c r="I2483" s="7">
        <v>45436</v>
      </c>
      <c r="J2483" s="7">
        <v>45436</v>
      </c>
      <c r="K2483">
        <v>12</v>
      </c>
      <c r="L2483" t="s">
        <v>40</v>
      </c>
      <c r="M2483" t="s">
        <v>5</v>
      </c>
      <c r="N2483" t="s">
        <v>41</v>
      </c>
      <c r="O2483" t="s">
        <v>54</v>
      </c>
      <c r="P2483" t="s">
        <v>43</v>
      </c>
      <c r="Q2483">
        <v>2.7</v>
      </c>
      <c r="R2483">
        <v>9.3000000000000007</v>
      </c>
      <c r="S2483">
        <v>0</v>
      </c>
      <c r="U2483">
        <v>840000</v>
      </c>
      <c r="V2483">
        <v>189000</v>
      </c>
      <c r="W2483">
        <v>651000</v>
      </c>
      <c r="X2483">
        <v>0</v>
      </c>
      <c r="Y2483" t="s">
        <v>229</v>
      </c>
    </row>
    <row r="2484" spans="1:25" x14ac:dyDescent="0.25">
      <c r="A2484">
        <v>2483</v>
      </c>
      <c r="B2484">
        <v>59781</v>
      </c>
      <c r="C2484">
        <v>0</v>
      </c>
      <c r="D2484">
        <v>0</v>
      </c>
      <c r="E2484" t="s">
        <v>1786</v>
      </c>
      <c r="F2484" t="s">
        <v>1787</v>
      </c>
      <c r="G2484">
        <v>1</v>
      </c>
      <c r="H2484" s="6">
        <v>7000000</v>
      </c>
      <c r="I2484" s="7">
        <v>45436</v>
      </c>
      <c r="J2484" s="7">
        <v>45436</v>
      </c>
      <c r="K2484">
        <v>12</v>
      </c>
      <c r="L2484" t="s">
        <v>40</v>
      </c>
      <c r="M2484" t="s">
        <v>5</v>
      </c>
      <c r="N2484" t="s">
        <v>41</v>
      </c>
      <c r="O2484" t="s">
        <v>54</v>
      </c>
      <c r="P2484" t="s">
        <v>43</v>
      </c>
      <c r="Q2484">
        <v>2.7</v>
      </c>
      <c r="R2484">
        <v>9.3000000000000007</v>
      </c>
      <c r="S2484">
        <v>0</v>
      </c>
      <c r="U2484">
        <v>840000</v>
      </c>
      <c r="V2484">
        <v>189000</v>
      </c>
      <c r="W2484">
        <v>651000</v>
      </c>
      <c r="X2484">
        <v>0</v>
      </c>
      <c r="Y2484" t="s">
        <v>229</v>
      </c>
    </row>
    <row r="2485" spans="1:25" x14ac:dyDescent="0.25">
      <c r="A2485">
        <v>2484</v>
      </c>
      <c r="B2485">
        <v>59782</v>
      </c>
      <c r="C2485">
        <v>0</v>
      </c>
      <c r="D2485">
        <v>0</v>
      </c>
      <c r="E2485" t="s">
        <v>1786</v>
      </c>
      <c r="F2485" t="s">
        <v>1787</v>
      </c>
      <c r="G2485">
        <v>1</v>
      </c>
      <c r="H2485" s="6">
        <v>7000000</v>
      </c>
      <c r="I2485" s="7">
        <v>45436</v>
      </c>
      <c r="J2485" s="7">
        <v>45436</v>
      </c>
      <c r="K2485">
        <v>12</v>
      </c>
      <c r="L2485" t="s">
        <v>40</v>
      </c>
      <c r="M2485" t="s">
        <v>5</v>
      </c>
      <c r="N2485" t="s">
        <v>41</v>
      </c>
      <c r="O2485" t="s">
        <v>54</v>
      </c>
      <c r="P2485" t="s">
        <v>43</v>
      </c>
      <c r="Q2485">
        <v>2.7</v>
      </c>
      <c r="R2485">
        <v>9.3000000000000007</v>
      </c>
      <c r="S2485">
        <v>0</v>
      </c>
      <c r="U2485">
        <v>840000</v>
      </c>
      <c r="V2485">
        <v>189000</v>
      </c>
      <c r="W2485">
        <v>651000</v>
      </c>
      <c r="X2485">
        <v>0</v>
      </c>
      <c r="Y2485" t="s">
        <v>229</v>
      </c>
    </row>
    <row r="2486" spans="1:25" x14ac:dyDescent="0.25">
      <c r="A2486">
        <v>2485</v>
      </c>
      <c r="B2486">
        <v>59783</v>
      </c>
      <c r="C2486">
        <v>0</v>
      </c>
      <c r="D2486">
        <v>0</v>
      </c>
      <c r="E2486" t="s">
        <v>1786</v>
      </c>
      <c r="F2486" t="s">
        <v>1787</v>
      </c>
      <c r="G2486">
        <v>1</v>
      </c>
      <c r="H2486" s="6">
        <v>7000000</v>
      </c>
      <c r="I2486" s="7">
        <v>45436</v>
      </c>
      <c r="J2486" s="7">
        <v>45436</v>
      </c>
      <c r="K2486">
        <v>12</v>
      </c>
      <c r="L2486" t="s">
        <v>40</v>
      </c>
      <c r="M2486" t="s">
        <v>5</v>
      </c>
      <c r="N2486" t="s">
        <v>41</v>
      </c>
      <c r="O2486" t="s">
        <v>54</v>
      </c>
      <c r="P2486" t="s">
        <v>43</v>
      </c>
      <c r="Q2486">
        <v>2.7</v>
      </c>
      <c r="R2486">
        <v>9.3000000000000007</v>
      </c>
      <c r="S2486">
        <v>0</v>
      </c>
      <c r="U2486">
        <v>840000</v>
      </c>
      <c r="V2486">
        <v>189000</v>
      </c>
      <c r="W2486">
        <v>651000</v>
      </c>
      <c r="X2486">
        <v>0</v>
      </c>
      <c r="Y2486" t="s">
        <v>229</v>
      </c>
    </row>
    <row r="2487" spans="1:25" x14ac:dyDescent="0.25">
      <c r="A2487">
        <v>2486</v>
      </c>
      <c r="B2487">
        <v>59784</v>
      </c>
      <c r="C2487">
        <v>0</v>
      </c>
      <c r="D2487">
        <v>0</v>
      </c>
      <c r="E2487" t="s">
        <v>1786</v>
      </c>
      <c r="F2487" t="s">
        <v>1787</v>
      </c>
      <c r="G2487">
        <v>1</v>
      </c>
      <c r="H2487" s="6">
        <v>1000000</v>
      </c>
      <c r="I2487" s="7">
        <v>45436</v>
      </c>
      <c r="J2487" s="7">
        <v>45436</v>
      </c>
      <c r="K2487">
        <v>12</v>
      </c>
      <c r="L2487" t="s">
        <v>40</v>
      </c>
      <c r="M2487" t="s">
        <v>5</v>
      </c>
      <c r="N2487" t="s">
        <v>41</v>
      </c>
      <c r="O2487" t="s">
        <v>54</v>
      </c>
      <c r="P2487" t="s">
        <v>43</v>
      </c>
      <c r="Q2487">
        <v>2.7</v>
      </c>
      <c r="R2487">
        <v>9.3000000000000007</v>
      </c>
      <c r="S2487">
        <v>0</v>
      </c>
      <c r="U2487">
        <v>120000</v>
      </c>
      <c r="V2487">
        <v>27000</v>
      </c>
      <c r="W2487">
        <v>93000</v>
      </c>
      <c r="X2487">
        <v>0</v>
      </c>
      <c r="Y2487" t="s">
        <v>229</v>
      </c>
    </row>
    <row r="2488" spans="1:25" x14ac:dyDescent="0.25">
      <c r="A2488">
        <v>2487</v>
      </c>
      <c r="B2488">
        <v>59785</v>
      </c>
      <c r="C2488">
        <v>0</v>
      </c>
      <c r="D2488">
        <v>0</v>
      </c>
      <c r="E2488" t="s">
        <v>1786</v>
      </c>
      <c r="F2488" t="s">
        <v>1787</v>
      </c>
      <c r="G2488">
        <v>1</v>
      </c>
      <c r="H2488" s="6">
        <v>7000000</v>
      </c>
      <c r="I2488" s="7">
        <v>45436</v>
      </c>
      <c r="J2488" s="7">
        <v>45436</v>
      </c>
      <c r="K2488">
        <v>12</v>
      </c>
      <c r="L2488" t="s">
        <v>40</v>
      </c>
      <c r="M2488" t="s">
        <v>5</v>
      </c>
      <c r="N2488" t="s">
        <v>41</v>
      </c>
      <c r="O2488" t="s">
        <v>54</v>
      </c>
      <c r="P2488" t="s">
        <v>43</v>
      </c>
      <c r="Q2488">
        <v>2.7</v>
      </c>
      <c r="R2488">
        <v>9.3000000000000007</v>
      </c>
      <c r="S2488">
        <v>0</v>
      </c>
      <c r="U2488">
        <v>840000</v>
      </c>
      <c r="V2488">
        <v>189000</v>
      </c>
      <c r="W2488">
        <v>651000</v>
      </c>
      <c r="X2488">
        <v>0</v>
      </c>
      <c r="Y2488" t="s">
        <v>229</v>
      </c>
    </row>
    <row r="2489" spans="1:25" x14ac:dyDescent="0.25">
      <c r="A2489">
        <v>2488</v>
      </c>
      <c r="B2489">
        <v>59786</v>
      </c>
      <c r="C2489">
        <v>0</v>
      </c>
      <c r="D2489">
        <v>0</v>
      </c>
      <c r="E2489" t="s">
        <v>1786</v>
      </c>
      <c r="F2489" t="s">
        <v>1787</v>
      </c>
      <c r="G2489">
        <v>1</v>
      </c>
      <c r="H2489" s="6">
        <v>7000000</v>
      </c>
      <c r="I2489" s="7">
        <v>45436</v>
      </c>
      <c r="J2489" s="7">
        <v>45436</v>
      </c>
      <c r="K2489">
        <v>12</v>
      </c>
      <c r="L2489" t="s">
        <v>40</v>
      </c>
      <c r="M2489" t="s">
        <v>5</v>
      </c>
      <c r="N2489" t="s">
        <v>41</v>
      </c>
      <c r="O2489" t="s">
        <v>54</v>
      </c>
      <c r="P2489" t="s">
        <v>43</v>
      </c>
      <c r="Q2489">
        <v>2.7</v>
      </c>
      <c r="R2489">
        <v>9.3000000000000007</v>
      </c>
      <c r="S2489">
        <v>0</v>
      </c>
      <c r="U2489">
        <v>840000</v>
      </c>
      <c r="V2489">
        <v>189000</v>
      </c>
      <c r="W2489">
        <v>651000</v>
      </c>
      <c r="X2489">
        <v>0</v>
      </c>
      <c r="Y2489" t="s">
        <v>229</v>
      </c>
    </row>
    <row r="2490" spans="1:25" x14ac:dyDescent="0.25">
      <c r="A2490">
        <v>2489</v>
      </c>
      <c r="B2490">
        <v>59787</v>
      </c>
      <c r="C2490">
        <v>0</v>
      </c>
      <c r="D2490">
        <v>0</v>
      </c>
      <c r="E2490" t="s">
        <v>1790</v>
      </c>
      <c r="F2490" t="s">
        <v>1791</v>
      </c>
      <c r="G2490">
        <v>1</v>
      </c>
      <c r="H2490" s="6">
        <v>6500000</v>
      </c>
      <c r="I2490" s="7">
        <v>45436</v>
      </c>
      <c r="J2490" s="7">
        <v>45436</v>
      </c>
      <c r="K2490">
        <v>12</v>
      </c>
      <c r="L2490" t="s">
        <v>40</v>
      </c>
      <c r="M2490" t="s">
        <v>5</v>
      </c>
      <c r="N2490" t="s">
        <v>41</v>
      </c>
      <c r="O2490" t="s">
        <v>54</v>
      </c>
      <c r="P2490" t="s">
        <v>43</v>
      </c>
      <c r="Q2490">
        <v>2.7</v>
      </c>
      <c r="R2490">
        <v>9.3000000000000007</v>
      </c>
      <c r="S2490">
        <v>0</v>
      </c>
      <c r="U2490">
        <v>780000</v>
      </c>
      <c r="V2490">
        <v>175500</v>
      </c>
      <c r="W2490">
        <v>604500</v>
      </c>
      <c r="X2490">
        <v>0</v>
      </c>
      <c r="Y2490" t="s">
        <v>229</v>
      </c>
    </row>
    <row r="2491" spans="1:25" x14ac:dyDescent="0.25">
      <c r="A2491">
        <v>2490</v>
      </c>
      <c r="B2491">
        <v>59789</v>
      </c>
      <c r="C2491">
        <v>0</v>
      </c>
      <c r="D2491">
        <v>0</v>
      </c>
      <c r="E2491" t="s">
        <v>1696</v>
      </c>
      <c r="F2491" t="s">
        <v>1697</v>
      </c>
      <c r="G2491">
        <v>1</v>
      </c>
      <c r="H2491" s="6">
        <v>64943</v>
      </c>
      <c r="I2491" s="7">
        <v>45436</v>
      </c>
      <c r="J2491" s="7">
        <v>45436</v>
      </c>
      <c r="K2491">
        <v>13</v>
      </c>
      <c r="L2491" t="s">
        <v>40</v>
      </c>
      <c r="M2491" t="s">
        <v>3</v>
      </c>
      <c r="N2491" t="s">
        <v>41</v>
      </c>
      <c r="O2491" t="s">
        <v>51</v>
      </c>
      <c r="P2491" t="s">
        <v>43</v>
      </c>
      <c r="Q2491">
        <v>13</v>
      </c>
      <c r="R2491">
        <v>0</v>
      </c>
      <c r="S2491">
        <v>0</v>
      </c>
      <c r="U2491">
        <v>8443</v>
      </c>
      <c r="V2491">
        <v>8443</v>
      </c>
      <c r="W2491">
        <v>0</v>
      </c>
      <c r="X2491">
        <v>0</v>
      </c>
      <c r="Y2491" t="s">
        <v>48</v>
      </c>
    </row>
    <row r="2492" spans="1:25" x14ac:dyDescent="0.25">
      <c r="A2492">
        <v>2491</v>
      </c>
      <c r="B2492">
        <v>59792</v>
      </c>
      <c r="C2492">
        <v>0</v>
      </c>
      <c r="D2492">
        <v>0</v>
      </c>
      <c r="E2492" t="s">
        <v>1936</v>
      </c>
      <c r="F2492" t="s">
        <v>1937</v>
      </c>
      <c r="G2492">
        <v>1</v>
      </c>
      <c r="H2492" s="6">
        <v>2500000</v>
      </c>
      <c r="I2492" s="7">
        <v>45436</v>
      </c>
      <c r="J2492" s="7">
        <v>45436</v>
      </c>
      <c r="K2492">
        <v>10</v>
      </c>
      <c r="L2492" t="s">
        <v>40</v>
      </c>
      <c r="M2492" t="s">
        <v>5</v>
      </c>
      <c r="N2492" t="s">
        <v>41</v>
      </c>
      <c r="O2492" t="s">
        <v>54</v>
      </c>
      <c r="P2492" t="s">
        <v>43</v>
      </c>
      <c r="Q2492">
        <v>10</v>
      </c>
      <c r="R2492">
        <v>0</v>
      </c>
      <c r="S2492">
        <v>0</v>
      </c>
      <c r="U2492">
        <v>250000</v>
      </c>
      <c r="V2492">
        <v>250000</v>
      </c>
      <c r="W2492">
        <v>0</v>
      </c>
      <c r="X2492">
        <v>0</v>
      </c>
      <c r="Y2492" t="s">
        <v>44</v>
      </c>
    </row>
    <row r="2493" spans="1:25" x14ac:dyDescent="0.25">
      <c r="A2493">
        <v>2492</v>
      </c>
      <c r="B2493">
        <v>59778</v>
      </c>
      <c r="C2493">
        <v>0</v>
      </c>
      <c r="D2493">
        <v>0</v>
      </c>
      <c r="E2493" t="s">
        <v>624</v>
      </c>
      <c r="F2493" t="s">
        <v>625</v>
      </c>
      <c r="G2493">
        <v>1</v>
      </c>
      <c r="H2493" s="6">
        <v>8181225</v>
      </c>
      <c r="I2493" s="7">
        <v>45436</v>
      </c>
      <c r="J2493" s="7">
        <v>45436</v>
      </c>
      <c r="K2493">
        <v>15</v>
      </c>
      <c r="L2493" t="s">
        <v>40</v>
      </c>
      <c r="M2493" t="s">
        <v>5</v>
      </c>
      <c r="N2493" t="s">
        <v>41</v>
      </c>
      <c r="O2493" t="s">
        <v>57</v>
      </c>
      <c r="P2493" t="s">
        <v>43</v>
      </c>
      <c r="Q2493">
        <v>6</v>
      </c>
      <c r="R2493">
        <v>9</v>
      </c>
      <c r="S2493">
        <v>0</v>
      </c>
      <c r="U2493">
        <v>1227184</v>
      </c>
      <c r="V2493">
        <v>490874</v>
      </c>
      <c r="W2493">
        <v>736310</v>
      </c>
      <c r="X2493">
        <v>0</v>
      </c>
      <c r="Y2493" t="s">
        <v>48</v>
      </c>
    </row>
    <row r="2494" spans="1:25" x14ac:dyDescent="0.25">
      <c r="A2494">
        <v>2493</v>
      </c>
      <c r="B2494">
        <v>59776</v>
      </c>
      <c r="C2494">
        <v>0</v>
      </c>
      <c r="D2494">
        <v>0</v>
      </c>
      <c r="E2494" t="s">
        <v>590</v>
      </c>
      <c r="F2494" t="s">
        <v>591</v>
      </c>
      <c r="G2494">
        <v>1</v>
      </c>
      <c r="H2494" s="6">
        <v>282571</v>
      </c>
      <c r="I2494" s="7">
        <v>45436</v>
      </c>
      <c r="J2494" s="7">
        <v>45436</v>
      </c>
      <c r="K2494">
        <v>15</v>
      </c>
      <c r="L2494" t="s">
        <v>40</v>
      </c>
      <c r="M2494" t="s">
        <v>5</v>
      </c>
      <c r="N2494" t="s">
        <v>41</v>
      </c>
      <c r="O2494" t="s">
        <v>57</v>
      </c>
      <c r="P2494" t="s">
        <v>43</v>
      </c>
      <c r="Q2494">
        <v>6</v>
      </c>
      <c r="R2494">
        <v>9</v>
      </c>
      <c r="S2494">
        <v>0</v>
      </c>
      <c r="U2494">
        <v>42386</v>
      </c>
      <c r="V2494">
        <v>16954</v>
      </c>
      <c r="W2494">
        <v>25431</v>
      </c>
      <c r="X2494">
        <v>0</v>
      </c>
      <c r="Y2494" t="s">
        <v>48</v>
      </c>
    </row>
    <row r="2495" spans="1:25" x14ac:dyDescent="0.25">
      <c r="A2495">
        <v>2494</v>
      </c>
      <c r="B2495">
        <v>59790</v>
      </c>
      <c r="C2495">
        <v>0</v>
      </c>
      <c r="D2495">
        <v>0</v>
      </c>
      <c r="E2495" t="s">
        <v>1938</v>
      </c>
      <c r="F2495" t="s">
        <v>1939</v>
      </c>
      <c r="G2495">
        <v>1</v>
      </c>
      <c r="H2495" s="6">
        <v>5000000</v>
      </c>
      <c r="I2495" s="7">
        <v>45436</v>
      </c>
      <c r="J2495" s="7">
        <v>45436</v>
      </c>
      <c r="K2495">
        <v>15</v>
      </c>
      <c r="L2495" t="s">
        <v>40</v>
      </c>
      <c r="M2495" t="s">
        <v>5</v>
      </c>
      <c r="N2495" t="s">
        <v>41</v>
      </c>
      <c r="O2495" t="s">
        <v>57</v>
      </c>
      <c r="P2495" t="s">
        <v>43</v>
      </c>
      <c r="Q2495">
        <v>6</v>
      </c>
      <c r="R2495">
        <v>9</v>
      </c>
      <c r="S2495">
        <v>0</v>
      </c>
      <c r="U2495">
        <v>750000</v>
      </c>
      <c r="V2495">
        <v>300000</v>
      </c>
      <c r="W2495">
        <v>450000</v>
      </c>
      <c r="X2495">
        <v>0</v>
      </c>
      <c r="Y2495" t="s">
        <v>48</v>
      </c>
    </row>
    <row r="2496" spans="1:25" x14ac:dyDescent="0.25">
      <c r="A2496">
        <v>2495</v>
      </c>
      <c r="B2496">
        <v>59788</v>
      </c>
      <c r="C2496">
        <v>0</v>
      </c>
      <c r="D2496">
        <v>0</v>
      </c>
      <c r="E2496" t="s">
        <v>1784</v>
      </c>
      <c r="F2496" t="s">
        <v>1785</v>
      </c>
      <c r="G2496">
        <v>1</v>
      </c>
      <c r="H2496" s="6">
        <v>1000000</v>
      </c>
      <c r="I2496" s="7">
        <v>45436</v>
      </c>
      <c r="J2496" s="7">
        <v>45436</v>
      </c>
      <c r="K2496">
        <v>8</v>
      </c>
      <c r="L2496" t="s">
        <v>40</v>
      </c>
      <c r="M2496" t="s">
        <v>5</v>
      </c>
      <c r="N2496" t="s">
        <v>41</v>
      </c>
      <c r="O2496" t="s">
        <v>57</v>
      </c>
      <c r="P2496" t="s">
        <v>43</v>
      </c>
      <c r="Q2496">
        <v>8</v>
      </c>
      <c r="R2496">
        <v>0</v>
      </c>
      <c r="S2496">
        <v>0</v>
      </c>
      <c r="U2496">
        <v>80000</v>
      </c>
      <c r="V2496">
        <v>80000</v>
      </c>
      <c r="W2496">
        <v>0</v>
      </c>
      <c r="X2496">
        <v>0</v>
      </c>
      <c r="Y2496" t="s">
        <v>48</v>
      </c>
    </row>
    <row r="2497" spans="1:25" x14ac:dyDescent="0.25">
      <c r="A2497">
        <v>2496</v>
      </c>
      <c r="B2497">
        <v>59777</v>
      </c>
      <c r="C2497">
        <v>0</v>
      </c>
      <c r="D2497">
        <v>0</v>
      </c>
      <c r="E2497" t="s">
        <v>199</v>
      </c>
      <c r="F2497" t="s">
        <v>200</v>
      </c>
      <c r="G2497">
        <v>1</v>
      </c>
      <c r="H2497" s="6">
        <v>17329206</v>
      </c>
      <c r="I2497" s="7">
        <v>45436</v>
      </c>
      <c r="J2497" s="7">
        <v>45436</v>
      </c>
      <c r="K2497">
        <v>15</v>
      </c>
      <c r="L2497" t="s">
        <v>40</v>
      </c>
      <c r="M2497" t="s">
        <v>5</v>
      </c>
      <c r="N2497" t="s">
        <v>41</v>
      </c>
      <c r="O2497" t="s">
        <v>77</v>
      </c>
      <c r="P2497" t="s">
        <v>43</v>
      </c>
      <c r="Q2497">
        <v>6</v>
      </c>
      <c r="R2497">
        <v>9</v>
      </c>
      <c r="S2497">
        <v>0</v>
      </c>
      <c r="U2497">
        <v>2599381</v>
      </c>
      <c r="V2497">
        <v>1039752</v>
      </c>
      <c r="W2497">
        <v>1559629</v>
      </c>
      <c r="X2497">
        <v>0</v>
      </c>
      <c r="Y2497" t="s">
        <v>94</v>
      </c>
    </row>
    <row r="2498" spans="1:25" x14ac:dyDescent="0.25">
      <c r="A2498">
        <v>2497</v>
      </c>
      <c r="B2498">
        <v>59791</v>
      </c>
      <c r="C2498">
        <v>0</v>
      </c>
      <c r="D2498">
        <v>0</v>
      </c>
      <c r="E2498" t="s">
        <v>1927</v>
      </c>
      <c r="F2498" t="s">
        <v>1928</v>
      </c>
      <c r="G2498">
        <v>1</v>
      </c>
      <c r="H2498" s="6">
        <v>95437</v>
      </c>
      <c r="I2498" s="7">
        <v>45436</v>
      </c>
      <c r="J2498" s="7">
        <v>45436</v>
      </c>
      <c r="K2498">
        <v>4</v>
      </c>
      <c r="L2498" t="s">
        <v>40</v>
      </c>
      <c r="M2498" t="s">
        <v>4</v>
      </c>
      <c r="N2498" t="s">
        <v>41</v>
      </c>
      <c r="O2498" t="s">
        <v>51</v>
      </c>
      <c r="P2498" t="s">
        <v>43</v>
      </c>
      <c r="Q2498">
        <v>4</v>
      </c>
      <c r="R2498">
        <v>0</v>
      </c>
      <c r="S2498">
        <v>0</v>
      </c>
      <c r="U2498">
        <v>3817</v>
      </c>
      <c r="V2498">
        <v>3817</v>
      </c>
      <c r="W2498">
        <v>0</v>
      </c>
      <c r="X2498">
        <v>0</v>
      </c>
      <c r="Y2498" t="s">
        <v>48</v>
      </c>
    </row>
    <row r="2499" spans="1:25" x14ac:dyDescent="0.25">
      <c r="A2499">
        <v>2498</v>
      </c>
      <c r="B2499">
        <v>59829</v>
      </c>
      <c r="C2499">
        <v>0</v>
      </c>
      <c r="D2499">
        <v>0</v>
      </c>
      <c r="E2499" t="s">
        <v>176</v>
      </c>
      <c r="F2499" t="s">
        <v>177</v>
      </c>
      <c r="G2499">
        <v>1</v>
      </c>
      <c r="H2499" s="6">
        <v>244666</v>
      </c>
      <c r="I2499" s="7">
        <v>45435</v>
      </c>
      <c r="J2499" s="7">
        <v>45435</v>
      </c>
      <c r="K2499" t="s">
        <v>80</v>
      </c>
      <c r="L2499" t="s">
        <v>40</v>
      </c>
      <c r="M2499" t="s">
        <v>5</v>
      </c>
      <c r="N2499" t="s">
        <v>41</v>
      </c>
      <c r="O2499" t="s">
        <v>57</v>
      </c>
      <c r="P2499" t="s">
        <v>43</v>
      </c>
      <c r="Q2499">
        <v>6.8</v>
      </c>
      <c r="R2499">
        <v>0</v>
      </c>
      <c r="S2499">
        <v>0</v>
      </c>
      <c r="U2499">
        <v>16637</v>
      </c>
      <c r="V2499">
        <v>16637</v>
      </c>
      <c r="W2499">
        <v>0</v>
      </c>
      <c r="X2499">
        <v>0</v>
      </c>
      <c r="Y2499" t="s">
        <v>81</v>
      </c>
    </row>
    <row r="2500" spans="1:25" x14ac:dyDescent="0.25">
      <c r="A2500">
        <v>2499</v>
      </c>
      <c r="B2500">
        <v>59827</v>
      </c>
      <c r="C2500">
        <v>0</v>
      </c>
      <c r="D2500">
        <v>0</v>
      </c>
      <c r="E2500" t="s">
        <v>172</v>
      </c>
      <c r="F2500" t="s">
        <v>173</v>
      </c>
      <c r="G2500">
        <v>1</v>
      </c>
      <c r="H2500" s="6">
        <v>230688</v>
      </c>
      <c r="I2500" s="7">
        <v>45435</v>
      </c>
      <c r="J2500" s="7">
        <v>45435</v>
      </c>
      <c r="K2500" t="s">
        <v>80</v>
      </c>
      <c r="L2500" t="s">
        <v>40</v>
      </c>
      <c r="M2500" t="s">
        <v>5</v>
      </c>
      <c r="N2500" t="s">
        <v>41</v>
      </c>
      <c r="O2500" t="s">
        <v>57</v>
      </c>
      <c r="P2500" t="s">
        <v>43</v>
      </c>
      <c r="Q2500">
        <v>6.8</v>
      </c>
      <c r="R2500">
        <v>0</v>
      </c>
      <c r="S2500">
        <v>0</v>
      </c>
      <c r="U2500">
        <v>15687</v>
      </c>
      <c r="V2500">
        <v>15687</v>
      </c>
      <c r="W2500">
        <v>0</v>
      </c>
      <c r="X2500">
        <v>0</v>
      </c>
      <c r="Y2500" t="s">
        <v>81</v>
      </c>
    </row>
    <row r="2501" spans="1:25" x14ac:dyDescent="0.25">
      <c r="A2501">
        <v>2500</v>
      </c>
      <c r="B2501">
        <v>59826</v>
      </c>
      <c r="C2501">
        <v>0</v>
      </c>
      <c r="D2501">
        <v>0</v>
      </c>
      <c r="E2501" t="s">
        <v>168</v>
      </c>
      <c r="F2501" t="s">
        <v>169</v>
      </c>
      <c r="G2501">
        <v>1</v>
      </c>
      <c r="H2501" s="6">
        <v>179385</v>
      </c>
      <c r="I2501" s="7">
        <v>45435</v>
      </c>
      <c r="J2501" s="7">
        <v>45435</v>
      </c>
      <c r="K2501" t="s">
        <v>80</v>
      </c>
      <c r="L2501" t="s">
        <v>40</v>
      </c>
      <c r="M2501" t="s">
        <v>5</v>
      </c>
      <c r="N2501" t="s">
        <v>41</v>
      </c>
      <c r="O2501" t="s">
        <v>57</v>
      </c>
      <c r="P2501" t="s">
        <v>43</v>
      </c>
      <c r="Q2501">
        <v>6.8</v>
      </c>
      <c r="R2501">
        <v>0</v>
      </c>
      <c r="S2501">
        <v>0</v>
      </c>
      <c r="U2501">
        <v>12198</v>
      </c>
      <c r="V2501">
        <v>12198</v>
      </c>
      <c r="W2501">
        <v>0</v>
      </c>
      <c r="X2501">
        <v>0</v>
      </c>
      <c r="Y2501" t="s">
        <v>81</v>
      </c>
    </row>
    <row r="2502" spans="1:25" x14ac:dyDescent="0.25">
      <c r="A2502">
        <v>2501</v>
      </c>
      <c r="B2502">
        <v>59828</v>
      </c>
      <c r="C2502">
        <v>0</v>
      </c>
      <c r="D2502">
        <v>0</v>
      </c>
      <c r="E2502" t="s">
        <v>170</v>
      </c>
      <c r="F2502" t="s">
        <v>171</v>
      </c>
      <c r="G2502">
        <v>1</v>
      </c>
      <c r="H2502" s="6">
        <v>141790</v>
      </c>
      <c r="I2502" s="7">
        <v>45435</v>
      </c>
      <c r="J2502" s="7">
        <v>45435</v>
      </c>
      <c r="K2502" t="s">
        <v>80</v>
      </c>
      <c r="L2502" t="s">
        <v>40</v>
      </c>
      <c r="M2502" t="s">
        <v>5</v>
      </c>
      <c r="N2502" t="s">
        <v>41</v>
      </c>
      <c r="O2502" t="s">
        <v>57</v>
      </c>
      <c r="P2502" t="s">
        <v>43</v>
      </c>
      <c r="Q2502">
        <v>6.8</v>
      </c>
      <c r="R2502">
        <v>0</v>
      </c>
      <c r="S2502">
        <v>0</v>
      </c>
      <c r="U2502">
        <v>9642</v>
      </c>
      <c r="V2502">
        <v>9642</v>
      </c>
      <c r="W2502">
        <v>0</v>
      </c>
      <c r="X2502">
        <v>0</v>
      </c>
      <c r="Y2502" t="s">
        <v>81</v>
      </c>
    </row>
    <row r="2503" spans="1:25" x14ac:dyDescent="0.25">
      <c r="A2503">
        <v>2502</v>
      </c>
      <c r="B2503">
        <v>59830</v>
      </c>
      <c r="C2503">
        <v>0</v>
      </c>
      <c r="D2503">
        <v>0</v>
      </c>
      <c r="E2503" t="s">
        <v>191</v>
      </c>
      <c r="F2503" t="s">
        <v>192</v>
      </c>
      <c r="G2503">
        <v>1</v>
      </c>
      <c r="H2503" s="6">
        <v>191166</v>
      </c>
      <c r="I2503" s="7">
        <v>45435</v>
      </c>
      <c r="J2503" s="7">
        <v>45435</v>
      </c>
      <c r="K2503" t="s">
        <v>80</v>
      </c>
      <c r="L2503" t="s">
        <v>40</v>
      </c>
      <c r="M2503" t="s">
        <v>5</v>
      </c>
      <c r="N2503" t="s">
        <v>41</v>
      </c>
      <c r="O2503" t="s">
        <v>57</v>
      </c>
      <c r="P2503" t="s">
        <v>43</v>
      </c>
      <c r="Q2503">
        <v>6.8</v>
      </c>
      <c r="R2503">
        <v>0</v>
      </c>
      <c r="S2503">
        <v>0</v>
      </c>
      <c r="U2503">
        <v>12999</v>
      </c>
      <c r="V2503">
        <v>12999</v>
      </c>
      <c r="W2503">
        <v>0</v>
      </c>
      <c r="X2503">
        <v>0</v>
      </c>
      <c r="Y2503" t="s">
        <v>81</v>
      </c>
    </row>
    <row r="2504" spans="1:25" x14ac:dyDescent="0.25">
      <c r="A2504">
        <v>2503</v>
      </c>
      <c r="B2504">
        <v>59775</v>
      </c>
      <c r="C2504">
        <v>0</v>
      </c>
      <c r="D2504">
        <v>0</v>
      </c>
      <c r="E2504" t="s">
        <v>1035</v>
      </c>
      <c r="F2504" t="s">
        <v>1036</v>
      </c>
      <c r="G2504">
        <v>1</v>
      </c>
      <c r="H2504" s="6">
        <v>7916000</v>
      </c>
      <c r="I2504" s="7">
        <v>45435</v>
      </c>
      <c r="J2504" s="7">
        <v>45435</v>
      </c>
      <c r="K2504">
        <v>5</v>
      </c>
      <c r="L2504" t="s">
        <v>40</v>
      </c>
      <c r="M2504" t="s">
        <v>5</v>
      </c>
      <c r="N2504" t="s">
        <v>41</v>
      </c>
      <c r="O2504" t="s">
        <v>47</v>
      </c>
      <c r="P2504" t="s">
        <v>43</v>
      </c>
      <c r="Q2504">
        <v>5</v>
      </c>
      <c r="R2504">
        <v>0</v>
      </c>
      <c r="S2504">
        <v>0</v>
      </c>
      <c r="U2504">
        <v>395800</v>
      </c>
      <c r="V2504">
        <v>395800</v>
      </c>
      <c r="W2504">
        <v>0</v>
      </c>
      <c r="X2504">
        <v>0</v>
      </c>
      <c r="Y2504" t="s">
        <v>390</v>
      </c>
    </row>
    <row r="2505" spans="1:25" x14ac:dyDescent="0.25">
      <c r="A2505">
        <v>2504</v>
      </c>
      <c r="B2505">
        <v>59825</v>
      </c>
      <c r="C2505">
        <v>0</v>
      </c>
      <c r="D2505">
        <v>0</v>
      </c>
      <c r="E2505" t="s">
        <v>78</v>
      </c>
      <c r="F2505" t="s">
        <v>79</v>
      </c>
      <c r="G2505">
        <v>1</v>
      </c>
      <c r="H2505" s="6">
        <v>224924</v>
      </c>
      <c r="I2505" s="7">
        <v>45435</v>
      </c>
      <c r="J2505" s="7">
        <v>45435</v>
      </c>
      <c r="K2505" t="s">
        <v>80</v>
      </c>
      <c r="L2505" t="s">
        <v>40</v>
      </c>
      <c r="M2505" t="s">
        <v>5</v>
      </c>
      <c r="N2505" t="s">
        <v>41</v>
      </c>
      <c r="O2505" t="s">
        <v>57</v>
      </c>
      <c r="P2505" t="s">
        <v>43</v>
      </c>
      <c r="Q2505">
        <v>6.8</v>
      </c>
      <c r="R2505">
        <v>0</v>
      </c>
      <c r="S2505">
        <v>0</v>
      </c>
      <c r="U2505">
        <v>15295</v>
      </c>
      <c r="V2505">
        <v>15295</v>
      </c>
      <c r="W2505">
        <v>0</v>
      </c>
      <c r="X2505">
        <v>0</v>
      </c>
      <c r="Y2505" t="s">
        <v>81</v>
      </c>
    </row>
    <row r="2506" spans="1:25" x14ac:dyDescent="0.25">
      <c r="A2506">
        <v>2505</v>
      </c>
      <c r="B2506">
        <v>59824</v>
      </c>
      <c r="C2506">
        <v>0</v>
      </c>
      <c r="D2506">
        <v>0</v>
      </c>
      <c r="E2506" t="s">
        <v>88</v>
      </c>
      <c r="F2506" t="s">
        <v>89</v>
      </c>
      <c r="G2506">
        <v>1</v>
      </c>
      <c r="H2506" s="6">
        <v>73436</v>
      </c>
      <c r="I2506" s="7">
        <v>45435</v>
      </c>
      <c r="J2506" s="7">
        <v>45435</v>
      </c>
      <c r="K2506" t="s">
        <v>80</v>
      </c>
      <c r="L2506" t="s">
        <v>40</v>
      </c>
      <c r="M2506" t="s">
        <v>5</v>
      </c>
      <c r="N2506" t="s">
        <v>41</v>
      </c>
      <c r="O2506" t="s">
        <v>57</v>
      </c>
      <c r="P2506" t="s">
        <v>43</v>
      </c>
      <c r="Q2506">
        <v>6.8</v>
      </c>
      <c r="R2506">
        <v>0</v>
      </c>
      <c r="S2506">
        <v>0</v>
      </c>
      <c r="U2506">
        <v>4994</v>
      </c>
      <c r="V2506">
        <v>4994</v>
      </c>
      <c r="W2506">
        <v>0</v>
      </c>
      <c r="X2506">
        <v>0</v>
      </c>
      <c r="Y2506" t="s">
        <v>81</v>
      </c>
    </row>
    <row r="2507" spans="1:25" x14ac:dyDescent="0.25">
      <c r="A2507">
        <v>2506</v>
      </c>
      <c r="B2507">
        <v>59774</v>
      </c>
      <c r="C2507">
        <v>0</v>
      </c>
      <c r="D2507">
        <v>0</v>
      </c>
      <c r="E2507" t="s">
        <v>1085</v>
      </c>
      <c r="F2507" t="s">
        <v>1086</v>
      </c>
      <c r="G2507">
        <v>1</v>
      </c>
      <c r="H2507" s="6">
        <v>1000000</v>
      </c>
      <c r="I2507" s="7">
        <v>45435</v>
      </c>
      <c r="J2507" s="7">
        <v>45435</v>
      </c>
      <c r="K2507">
        <v>6</v>
      </c>
      <c r="L2507" t="s">
        <v>40</v>
      </c>
      <c r="M2507" t="s">
        <v>5</v>
      </c>
      <c r="N2507" t="s">
        <v>41</v>
      </c>
      <c r="O2507" t="s">
        <v>47</v>
      </c>
      <c r="P2507" t="s">
        <v>43</v>
      </c>
      <c r="Q2507">
        <v>6</v>
      </c>
      <c r="R2507">
        <v>0</v>
      </c>
      <c r="S2507">
        <v>0</v>
      </c>
      <c r="U2507">
        <v>60000</v>
      </c>
      <c r="V2507">
        <v>60000</v>
      </c>
      <c r="W2507">
        <v>0</v>
      </c>
      <c r="X2507">
        <v>0</v>
      </c>
      <c r="Y2507" t="s">
        <v>109</v>
      </c>
    </row>
    <row r="2508" spans="1:25" x14ac:dyDescent="0.25">
      <c r="A2508">
        <v>2507</v>
      </c>
      <c r="B2508">
        <v>59823</v>
      </c>
      <c r="C2508">
        <v>0</v>
      </c>
      <c r="D2508">
        <v>0</v>
      </c>
      <c r="E2508" t="s">
        <v>105</v>
      </c>
      <c r="F2508" t="s">
        <v>106</v>
      </c>
      <c r="G2508">
        <v>1</v>
      </c>
      <c r="H2508" s="6">
        <v>80815</v>
      </c>
      <c r="I2508" s="7">
        <v>45435</v>
      </c>
      <c r="J2508" s="7">
        <v>45435</v>
      </c>
      <c r="K2508" t="s">
        <v>80</v>
      </c>
      <c r="L2508" t="s">
        <v>40</v>
      </c>
      <c r="M2508" t="s">
        <v>5</v>
      </c>
      <c r="N2508" t="s">
        <v>41</v>
      </c>
      <c r="O2508" t="s">
        <v>57</v>
      </c>
      <c r="P2508" t="s">
        <v>43</v>
      </c>
      <c r="Q2508">
        <v>6.8</v>
      </c>
      <c r="R2508">
        <v>0</v>
      </c>
      <c r="S2508">
        <v>0</v>
      </c>
      <c r="U2508">
        <v>5495</v>
      </c>
      <c r="V2508">
        <v>5495</v>
      </c>
      <c r="W2508">
        <v>0</v>
      </c>
      <c r="X2508">
        <v>0</v>
      </c>
      <c r="Y2508" t="s">
        <v>81</v>
      </c>
    </row>
    <row r="2509" spans="1:25" x14ac:dyDescent="0.25">
      <c r="A2509">
        <v>2508</v>
      </c>
      <c r="B2509">
        <v>59831</v>
      </c>
      <c r="C2509">
        <v>0</v>
      </c>
      <c r="D2509">
        <v>0</v>
      </c>
      <c r="E2509" t="s">
        <v>279</v>
      </c>
      <c r="F2509" t="s">
        <v>280</v>
      </c>
      <c r="G2509">
        <v>1</v>
      </c>
      <c r="H2509" s="6">
        <v>6648411</v>
      </c>
      <c r="I2509" s="7">
        <v>45435</v>
      </c>
      <c r="J2509" s="7">
        <v>45435</v>
      </c>
      <c r="K2509" t="s">
        <v>80</v>
      </c>
      <c r="L2509" t="s">
        <v>40</v>
      </c>
      <c r="M2509" t="s">
        <v>5</v>
      </c>
      <c r="N2509" t="s">
        <v>41</v>
      </c>
      <c r="O2509" t="s">
        <v>57</v>
      </c>
      <c r="P2509" t="s">
        <v>43</v>
      </c>
      <c r="Q2509">
        <v>6.8</v>
      </c>
      <c r="R2509">
        <v>0</v>
      </c>
      <c r="S2509">
        <v>0</v>
      </c>
      <c r="U2509">
        <v>452092</v>
      </c>
      <c r="V2509">
        <v>452092</v>
      </c>
      <c r="W2509">
        <v>0</v>
      </c>
      <c r="X2509">
        <v>0</v>
      </c>
      <c r="Y2509" t="s">
        <v>81</v>
      </c>
    </row>
    <row r="2510" spans="1:25" x14ac:dyDescent="0.25">
      <c r="A2510">
        <v>2509</v>
      </c>
      <c r="B2510">
        <v>59767</v>
      </c>
      <c r="C2510">
        <v>0</v>
      </c>
      <c r="D2510">
        <v>0</v>
      </c>
      <c r="E2510" t="s">
        <v>1518</v>
      </c>
      <c r="F2510" t="s">
        <v>1519</v>
      </c>
      <c r="G2510">
        <v>1</v>
      </c>
      <c r="H2510" s="6">
        <v>1700000</v>
      </c>
      <c r="I2510" s="7">
        <v>45432</v>
      </c>
      <c r="J2510" s="7">
        <v>45432</v>
      </c>
      <c r="K2510">
        <v>10</v>
      </c>
      <c r="L2510" t="s">
        <v>40</v>
      </c>
      <c r="M2510" t="s">
        <v>7</v>
      </c>
      <c r="N2510" t="s">
        <v>41</v>
      </c>
      <c r="O2510" t="s">
        <v>64</v>
      </c>
      <c r="P2510" t="s">
        <v>43</v>
      </c>
      <c r="Q2510">
        <v>10</v>
      </c>
      <c r="R2510">
        <v>0</v>
      </c>
      <c r="S2510">
        <v>0</v>
      </c>
      <c r="U2510">
        <v>170000</v>
      </c>
      <c r="V2510">
        <v>170000</v>
      </c>
      <c r="W2510">
        <v>0</v>
      </c>
      <c r="X2510">
        <v>0</v>
      </c>
      <c r="Y2510" t="s">
        <v>44</v>
      </c>
    </row>
    <row r="2511" spans="1:25" x14ac:dyDescent="0.25">
      <c r="A2511">
        <v>2510</v>
      </c>
      <c r="B2511">
        <v>59768</v>
      </c>
      <c r="C2511">
        <v>0</v>
      </c>
      <c r="D2511">
        <v>0</v>
      </c>
      <c r="E2511" t="s">
        <v>1522</v>
      </c>
      <c r="F2511" t="s">
        <v>1523</v>
      </c>
      <c r="G2511">
        <v>1</v>
      </c>
      <c r="H2511" s="6">
        <v>650000</v>
      </c>
      <c r="I2511" s="7">
        <v>45432</v>
      </c>
      <c r="J2511" s="7">
        <v>45432</v>
      </c>
      <c r="K2511">
        <v>10</v>
      </c>
      <c r="L2511" t="s">
        <v>40</v>
      </c>
      <c r="M2511" t="s">
        <v>7</v>
      </c>
      <c r="N2511" t="s">
        <v>41</v>
      </c>
      <c r="O2511" t="s">
        <v>64</v>
      </c>
      <c r="P2511" t="s">
        <v>43</v>
      </c>
      <c r="Q2511">
        <v>10</v>
      </c>
      <c r="R2511">
        <v>0</v>
      </c>
      <c r="S2511">
        <v>0</v>
      </c>
      <c r="U2511">
        <v>65000</v>
      </c>
      <c r="V2511">
        <v>65000</v>
      </c>
      <c r="W2511">
        <v>0</v>
      </c>
      <c r="X2511">
        <v>0</v>
      </c>
      <c r="Y2511" t="s">
        <v>44</v>
      </c>
    </row>
    <row r="2512" spans="1:25" x14ac:dyDescent="0.25">
      <c r="A2512">
        <v>2511</v>
      </c>
      <c r="B2512">
        <v>59769</v>
      </c>
      <c r="C2512">
        <v>0</v>
      </c>
      <c r="D2512">
        <v>0</v>
      </c>
      <c r="E2512" t="s">
        <v>1512</v>
      </c>
      <c r="F2512" t="s">
        <v>1513</v>
      </c>
      <c r="G2512">
        <v>1</v>
      </c>
      <c r="H2512" s="6">
        <v>200000</v>
      </c>
      <c r="I2512" s="7">
        <v>45432</v>
      </c>
      <c r="J2512" s="7">
        <v>45432</v>
      </c>
      <c r="K2512">
        <v>10</v>
      </c>
      <c r="L2512" t="s">
        <v>40</v>
      </c>
      <c r="M2512" t="s">
        <v>7</v>
      </c>
      <c r="N2512" t="s">
        <v>41</v>
      </c>
      <c r="O2512" t="s">
        <v>64</v>
      </c>
      <c r="P2512" t="s">
        <v>43</v>
      </c>
      <c r="Q2512">
        <v>10</v>
      </c>
      <c r="R2512">
        <v>0</v>
      </c>
      <c r="S2512">
        <v>0</v>
      </c>
      <c r="U2512">
        <v>20000</v>
      </c>
      <c r="V2512">
        <v>20000</v>
      </c>
      <c r="W2512">
        <v>0</v>
      </c>
      <c r="X2512">
        <v>0</v>
      </c>
      <c r="Y2512" t="s">
        <v>44</v>
      </c>
    </row>
    <row r="2513" spans="1:25" x14ac:dyDescent="0.25">
      <c r="A2513">
        <v>2512</v>
      </c>
      <c r="B2513">
        <v>59766</v>
      </c>
      <c r="C2513">
        <v>0</v>
      </c>
      <c r="D2513">
        <v>0</v>
      </c>
      <c r="E2513" t="s">
        <v>1909</v>
      </c>
      <c r="F2513" t="s">
        <v>1910</v>
      </c>
      <c r="G2513">
        <v>1</v>
      </c>
      <c r="H2513" s="6">
        <v>2116800</v>
      </c>
      <c r="I2513" s="7">
        <v>45432</v>
      </c>
      <c r="J2513" s="7">
        <v>45432</v>
      </c>
      <c r="K2513">
        <v>10</v>
      </c>
      <c r="L2513" t="s">
        <v>40</v>
      </c>
      <c r="M2513" t="s">
        <v>8</v>
      </c>
      <c r="N2513" t="s">
        <v>41</v>
      </c>
      <c r="O2513" t="s">
        <v>347</v>
      </c>
      <c r="P2513" t="s">
        <v>43</v>
      </c>
      <c r="Q2513">
        <v>10</v>
      </c>
      <c r="R2513">
        <v>0</v>
      </c>
      <c r="S2513">
        <v>0</v>
      </c>
      <c r="U2513">
        <v>211680</v>
      </c>
      <c r="V2513">
        <v>211680</v>
      </c>
      <c r="W2513">
        <v>0</v>
      </c>
      <c r="X2513">
        <v>0</v>
      </c>
      <c r="Y2513" t="s">
        <v>109</v>
      </c>
    </row>
    <row r="2514" spans="1:25" x14ac:dyDescent="0.25">
      <c r="A2514">
        <v>2513</v>
      </c>
      <c r="B2514">
        <v>59765</v>
      </c>
      <c r="C2514">
        <v>0</v>
      </c>
      <c r="D2514">
        <v>0</v>
      </c>
      <c r="E2514" t="s">
        <v>1526</v>
      </c>
      <c r="F2514" t="s">
        <v>1527</v>
      </c>
      <c r="G2514">
        <v>1</v>
      </c>
      <c r="H2514" s="6">
        <v>4000000</v>
      </c>
      <c r="I2514" s="7">
        <v>45432</v>
      </c>
      <c r="J2514" s="7">
        <v>45432</v>
      </c>
      <c r="K2514" t="s">
        <v>879</v>
      </c>
      <c r="L2514" t="s">
        <v>40</v>
      </c>
      <c r="M2514" t="s">
        <v>5</v>
      </c>
      <c r="N2514" t="s">
        <v>41</v>
      </c>
      <c r="O2514" t="s">
        <v>77</v>
      </c>
      <c r="P2514" t="s">
        <v>43</v>
      </c>
      <c r="Q2514">
        <v>8.5</v>
      </c>
      <c r="R2514">
        <v>0</v>
      </c>
      <c r="S2514">
        <v>0</v>
      </c>
      <c r="U2514">
        <v>340000</v>
      </c>
      <c r="V2514">
        <v>340000</v>
      </c>
      <c r="W2514">
        <v>0</v>
      </c>
      <c r="X2514">
        <v>0</v>
      </c>
      <c r="Y2514" t="s">
        <v>250</v>
      </c>
    </row>
    <row r="2515" spans="1:25" x14ac:dyDescent="0.25">
      <c r="A2515">
        <v>2514</v>
      </c>
      <c r="B2515">
        <v>59761</v>
      </c>
      <c r="C2515">
        <v>0</v>
      </c>
      <c r="D2515">
        <v>0</v>
      </c>
      <c r="E2515" t="s">
        <v>1890</v>
      </c>
      <c r="F2515" t="s">
        <v>1891</v>
      </c>
      <c r="G2515">
        <v>1</v>
      </c>
      <c r="H2515" s="6">
        <v>4970376</v>
      </c>
      <c r="I2515" s="7">
        <v>45429</v>
      </c>
      <c r="J2515" s="7">
        <v>45429</v>
      </c>
      <c r="K2515">
        <v>15</v>
      </c>
      <c r="L2515" t="s">
        <v>40</v>
      </c>
      <c r="M2515" t="s">
        <v>5</v>
      </c>
      <c r="N2515" t="s">
        <v>41</v>
      </c>
      <c r="O2515" t="s">
        <v>77</v>
      </c>
      <c r="P2515" t="s">
        <v>43</v>
      </c>
      <c r="Q2515">
        <v>3</v>
      </c>
      <c r="R2515">
        <v>11</v>
      </c>
      <c r="S2515">
        <v>1</v>
      </c>
      <c r="U2515">
        <v>745556</v>
      </c>
      <c r="V2515">
        <v>149111</v>
      </c>
      <c r="W2515">
        <v>546741</v>
      </c>
      <c r="X2515">
        <v>49704</v>
      </c>
      <c r="Y2515" t="s">
        <v>109</v>
      </c>
    </row>
    <row r="2516" spans="1:25" x14ac:dyDescent="0.25">
      <c r="A2516">
        <v>2515</v>
      </c>
      <c r="B2516">
        <v>59734</v>
      </c>
      <c r="C2516">
        <v>0</v>
      </c>
      <c r="D2516">
        <v>0</v>
      </c>
      <c r="E2516" t="s">
        <v>1721</v>
      </c>
      <c r="F2516" t="s">
        <v>1722</v>
      </c>
      <c r="G2516">
        <v>1</v>
      </c>
      <c r="H2516" s="6">
        <v>37259307</v>
      </c>
      <c r="I2516" s="7">
        <v>45429</v>
      </c>
      <c r="J2516" s="7">
        <v>45429</v>
      </c>
      <c r="K2516">
        <v>15</v>
      </c>
      <c r="L2516" t="s">
        <v>40</v>
      </c>
      <c r="M2516" t="s">
        <v>5</v>
      </c>
      <c r="N2516" t="s">
        <v>41</v>
      </c>
      <c r="O2516" t="s">
        <v>54</v>
      </c>
      <c r="P2516" t="s">
        <v>43</v>
      </c>
      <c r="Q2516">
        <v>5</v>
      </c>
      <c r="R2516">
        <v>6</v>
      </c>
      <c r="S2516">
        <v>4</v>
      </c>
      <c r="U2516">
        <v>5588896</v>
      </c>
      <c r="V2516">
        <v>1862965</v>
      </c>
      <c r="W2516">
        <v>2235558</v>
      </c>
      <c r="X2516">
        <v>1490372</v>
      </c>
      <c r="Y2516" t="s">
        <v>48</v>
      </c>
    </row>
    <row r="2517" spans="1:25" x14ac:dyDescent="0.25">
      <c r="A2517">
        <v>2516</v>
      </c>
      <c r="B2517">
        <v>59750</v>
      </c>
      <c r="C2517">
        <v>0</v>
      </c>
      <c r="D2517">
        <v>0</v>
      </c>
      <c r="E2517" t="s">
        <v>1056</v>
      </c>
      <c r="F2517" t="s">
        <v>1057</v>
      </c>
      <c r="G2517">
        <v>1</v>
      </c>
      <c r="H2517" s="6">
        <v>61843676</v>
      </c>
      <c r="I2517" s="7">
        <v>45429</v>
      </c>
      <c r="J2517" s="7">
        <v>45429</v>
      </c>
      <c r="K2517">
        <v>15</v>
      </c>
      <c r="L2517" t="s">
        <v>40</v>
      </c>
      <c r="M2517" t="s">
        <v>5</v>
      </c>
      <c r="N2517" t="s">
        <v>41</v>
      </c>
      <c r="O2517" t="s">
        <v>57</v>
      </c>
      <c r="P2517" t="s">
        <v>43</v>
      </c>
      <c r="Q2517">
        <v>0.4</v>
      </c>
      <c r="R2517">
        <v>12.6</v>
      </c>
      <c r="S2517">
        <v>2</v>
      </c>
      <c r="U2517">
        <v>9276551</v>
      </c>
      <c r="V2517">
        <v>247375</v>
      </c>
      <c r="W2517">
        <v>7792303</v>
      </c>
      <c r="X2517">
        <v>1236874</v>
      </c>
      <c r="Y2517" t="s">
        <v>250</v>
      </c>
    </row>
    <row r="2518" spans="1:25" x14ac:dyDescent="0.25">
      <c r="A2518">
        <v>2517</v>
      </c>
      <c r="B2518">
        <v>59733</v>
      </c>
      <c r="C2518">
        <v>0</v>
      </c>
      <c r="D2518">
        <v>0</v>
      </c>
      <c r="E2518" t="s">
        <v>1272</v>
      </c>
      <c r="F2518" t="s">
        <v>1273</v>
      </c>
      <c r="G2518">
        <v>1</v>
      </c>
      <c r="H2518" s="6">
        <v>1064153</v>
      </c>
      <c r="I2518" s="7">
        <v>45429</v>
      </c>
      <c r="J2518" s="7">
        <v>45429</v>
      </c>
      <c r="K2518">
        <v>15</v>
      </c>
      <c r="L2518" t="s">
        <v>40</v>
      </c>
      <c r="M2518" t="s">
        <v>9</v>
      </c>
      <c r="N2518" t="s">
        <v>41</v>
      </c>
      <c r="O2518" t="s">
        <v>42</v>
      </c>
      <c r="P2518" t="s">
        <v>43</v>
      </c>
      <c r="Q2518">
        <v>5</v>
      </c>
      <c r="R2518">
        <v>10</v>
      </c>
      <c r="S2518">
        <v>0</v>
      </c>
      <c r="U2518">
        <v>159623</v>
      </c>
      <c r="V2518">
        <v>53208</v>
      </c>
      <c r="W2518">
        <v>106415</v>
      </c>
      <c r="X2518">
        <v>0</v>
      </c>
      <c r="Y2518" t="s">
        <v>44</v>
      </c>
    </row>
    <row r="2519" spans="1:25" x14ac:dyDescent="0.25">
      <c r="A2519">
        <v>2518</v>
      </c>
      <c r="B2519">
        <v>59763</v>
      </c>
      <c r="C2519">
        <v>0</v>
      </c>
      <c r="D2519">
        <v>0</v>
      </c>
      <c r="E2519" t="s">
        <v>1940</v>
      </c>
      <c r="F2519" t="s">
        <v>1941</v>
      </c>
      <c r="G2519">
        <v>1</v>
      </c>
      <c r="H2519" s="6">
        <v>2000000</v>
      </c>
      <c r="I2519" s="7">
        <v>45429</v>
      </c>
      <c r="J2519" s="7">
        <v>45429</v>
      </c>
      <c r="K2519">
        <v>8</v>
      </c>
      <c r="L2519" t="s">
        <v>40</v>
      </c>
      <c r="M2519" t="s">
        <v>1</v>
      </c>
      <c r="N2519" t="s">
        <v>41</v>
      </c>
      <c r="O2519" t="s">
        <v>87</v>
      </c>
      <c r="P2519" t="s">
        <v>43</v>
      </c>
      <c r="Q2519">
        <v>8</v>
      </c>
      <c r="R2519">
        <v>0</v>
      </c>
      <c r="S2519">
        <v>0</v>
      </c>
      <c r="U2519">
        <v>160000</v>
      </c>
      <c r="V2519">
        <v>160000</v>
      </c>
      <c r="W2519">
        <v>0</v>
      </c>
      <c r="X2519">
        <v>0</v>
      </c>
      <c r="Y2519" t="s">
        <v>48</v>
      </c>
    </row>
    <row r="2520" spans="1:25" x14ac:dyDescent="0.25">
      <c r="A2520">
        <v>2519</v>
      </c>
      <c r="B2520">
        <v>59762</v>
      </c>
      <c r="C2520">
        <v>0</v>
      </c>
      <c r="D2520">
        <v>0</v>
      </c>
      <c r="E2520" t="s">
        <v>1892</v>
      </c>
      <c r="F2520" t="s">
        <v>1893</v>
      </c>
      <c r="G2520">
        <v>1</v>
      </c>
      <c r="H2520" s="6">
        <v>249655406</v>
      </c>
      <c r="I2520" s="7">
        <v>45429</v>
      </c>
      <c r="J2520" s="7">
        <v>45429</v>
      </c>
      <c r="K2520">
        <v>15</v>
      </c>
      <c r="L2520" t="s">
        <v>40</v>
      </c>
      <c r="M2520" t="s">
        <v>5</v>
      </c>
      <c r="N2520" t="s">
        <v>41</v>
      </c>
      <c r="O2520" t="s">
        <v>77</v>
      </c>
      <c r="P2520" t="s">
        <v>43</v>
      </c>
      <c r="Q2520">
        <v>3</v>
      </c>
      <c r="R2520">
        <v>11</v>
      </c>
      <c r="S2520">
        <v>1</v>
      </c>
      <c r="U2520">
        <v>37448311</v>
      </c>
      <c r="V2520">
        <v>7489662</v>
      </c>
      <c r="W2520">
        <v>27462095</v>
      </c>
      <c r="X2520">
        <v>2496554</v>
      </c>
      <c r="Y2520" t="s">
        <v>109</v>
      </c>
    </row>
    <row r="2521" spans="1:25" x14ac:dyDescent="0.25">
      <c r="A2521">
        <v>2520</v>
      </c>
      <c r="B2521">
        <v>59729</v>
      </c>
      <c r="C2521">
        <v>0</v>
      </c>
      <c r="D2521">
        <v>0</v>
      </c>
      <c r="E2521" t="s">
        <v>1278</v>
      </c>
      <c r="F2521" t="s">
        <v>1279</v>
      </c>
      <c r="G2521">
        <v>1</v>
      </c>
      <c r="H2521" s="6">
        <v>342844</v>
      </c>
      <c r="I2521" s="7">
        <v>45429</v>
      </c>
      <c r="J2521" s="7">
        <v>45429</v>
      </c>
      <c r="K2521">
        <v>15</v>
      </c>
      <c r="L2521" t="s">
        <v>40</v>
      </c>
      <c r="M2521" t="s">
        <v>9</v>
      </c>
      <c r="N2521" t="s">
        <v>41</v>
      </c>
      <c r="O2521" t="s">
        <v>42</v>
      </c>
      <c r="P2521" t="s">
        <v>43</v>
      </c>
      <c r="Q2521">
        <v>5</v>
      </c>
      <c r="R2521">
        <v>10</v>
      </c>
      <c r="S2521">
        <v>0</v>
      </c>
      <c r="U2521">
        <v>51427</v>
      </c>
      <c r="V2521">
        <v>17142</v>
      </c>
      <c r="W2521">
        <v>34284</v>
      </c>
      <c r="X2521">
        <v>0</v>
      </c>
      <c r="Y2521" t="s">
        <v>44</v>
      </c>
    </row>
    <row r="2522" spans="1:25" x14ac:dyDescent="0.25">
      <c r="A2522">
        <v>2521</v>
      </c>
      <c r="B2522">
        <v>59730</v>
      </c>
      <c r="C2522">
        <v>0</v>
      </c>
      <c r="D2522">
        <v>0</v>
      </c>
      <c r="E2522" t="s">
        <v>1278</v>
      </c>
      <c r="F2522" t="s">
        <v>1279</v>
      </c>
      <c r="G2522">
        <v>1</v>
      </c>
      <c r="H2522" s="6">
        <v>313055</v>
      </c>
      <c r="I2522" s="7">
        <v>45429</v>
      </c>
      <c r="J2522" s="7">
        <v>45429</v>
      </c>
      <c r="K2522">
        <v>15</v>
      </c>
      <c r="L2522" t="s">
        <v>40</v>
      </c>
      <c r="M2522" t="s">
        <v>9</v>
      </c>
      <c r="N2522" t="s">
        <v>41</v>
      </c>
      <c r="O2522" t="s">
        <v>42</v>
      </c>
      <c r="P2522" t="s">
        <v>43</v>
      </c>
      <c r="Q2522">
        <v>5</v>
      </c>
      <c r="R2522">
        <v>10</v>
      </c>
      <c r="S2522">
        <v>0</v>
      </c>
      <c r="U2522">
        <v>46958</v>
      </c>
      <c r="V2522">
        <v>15653</v>
      </c>
      <c r="W2522">
        <v>31306</v>
      </c>
      <c r="X2522">
        <v>0</v>
      </c>
      <c r="Y2522" t="s">
        <v>44</v>
      </c>
    </row>
    <row r="2523" spans="1:25" x14ac:dyDescent="0.25">
      <c r="A2523">
        <v>2522</v>
      </c>
      <c r="B2523">
        <v>59731</v>
      </c>
      <c r="C2523">
        <v>0</v>
      </c>
      <c r="D2523">
        <v>0</v>
      </c>
      <c r="E2523" t="s">
        <v>1278</v>
      </c>
      <c r="F2523" t="s">
        <v>1279</v>
      </c>
      <c r="G2523">
        <v>1</v>
      </c>
      <c r="H2523" s="6">
        <v>344568</v>
      </c>
      <c r="I2523" s="7">
        <v>45429</v>
      </c>
      <c r="J2523" s="7">
        <v>45429</v>
      </c>
      <c r="K2523">
        <v>15</v>
      </c>
      <c r="L2523" t="s">
        <v>40</v>
      </c>
      <c r="M2523" t="s">
        <v>9</v>
      </c>
      <c r="N2523" t="s">
        <v>41</v>
      </c>
      <c r="O2523" t="s">
        <v>42</v>
      </c>
      <c r="P2523" t="s">
        <v>43</v>
      </c>
      <c r="Q2523">
        <v>5</v>
      </c>
      <c r="R2523">
        <v>10</v>
      </c>
      <c r="S2523">
        <v>0</v>
      </c>
      <c r="U2523">
        <v>51685</v>
      </c>
      <c r="V2523">
        <v>17228</v>
      </c>
      <c r="W2523">
        <v>34457</v>
      </c>
      <c r="X2523">
        <v>0</v>
      </c>
      <c r="Y2523" t="s">
        <v>44</v>
      </c>
    </row>
    <row r="2524" spans="1:25" x14ac:dyDescent="0.25">
      <c r="A2524">
        <v>2523</v>
      </c>
      <c r="B2524">
        <v>59732</v>
      </c>
      <c r="C2524">
        <v>0</v>
      </c>
      <c r="D2524">
        <v>0</v>
      </c>
      <c r="E2524" t="s">
        <v>1276</v>
      </c>
      <c r="F2524" t="s">
        <v>1277</v>
      </c>
      <c r="G2524">
        <v>1</v>
      </c>
      <c r="H2524" s="6">
        <v>3460651</v>
      </c>
      <c r="I2524" s="7">
        <v>45429</v>
      </c>
      <c r="J2524" s="7">
        <v>45429</v>
      </c>
      <c r="K2524">
        <v>15</v>
      </c>
      <c r="L2524" t="s">
        <v>40</v>
      </c>
      <c r="M2524" t="s">
        <v>9</v>
      </c>
      <c r="N2524" t="s">
        <v>41</v>
      </c>
      <c r="O2524" t="s">
        <v>42</v>
      </c>
      <c r="P2524" t="s">
        <v>43</v>
      </c>
      <c r="Q2524">
        <v>5</v>
      </c>
      <c r="R2524">
        <v>10</v>
      </c>
      <c r="S2524">
        <v>0</v>
      </c>
      <c r="U2524">
        <v>519098</v>
      </c>
      <c r="V2524">
        <v>173033</v>
      </c>
      <c r="W2524">
        <v>346065</v>
      </c>
      <c r="X2524">
        <v>0</v>
      </c>
      <c r="Y2524" t="s">
        <v>44</v>
      </c>
    </row>
    <row r="2525" spans="1:25" x14ac:dyDescent="0.25">
      <c r="A2525">
        <v>2524</v>
      </c>
      <c r="B2525">
        <v>59749</v>
      </c>
      <c r="C2525">
        <v>0</v>
      </c>
      <c r="D2525">
        <v>0</v>
      </c>
      <c r="E2525" t="s">
        <v>1942</v>
      </c>
      <c r="F2525" t="s">
        <v>1943</v>
      </c>
      <c r="G2525">
        <v>1</v>
      </c>
      <c r="H2525" s="6">
        <v>31627659</v>
      </c>
      <c r="I2525" s="7">
        <v>45429</v>
      </c>
      <c r="J2525" s="7">
        <v>45429</v>
      </c>
      <c r="K2525">
        <v>6</v>
      </c>
      <c r="L2525" t="s">
        <v>40</v>
      </c>
      <c r="M2525" t="s">
        <v>5</v>
      </c>
      <c r="N2525" t="s">
        <v>41</v>
      </c>
      <c r="O2525" t="s">
        <v>77</v>
      </c>
      <c r="P2525" t="s">
        <v>43</v>
      </c>
      <c r="Q2525">
        <v>6</v>
      </c>
      <c r="R2525">
        <v>0</v>
      </c>
      <c r="S2525">
        <v>0</v>
      </c>
      <c r="U2525">
        <v>1897660</v>
      </c>
      <c r="V2525">
        <v>1897660</v>
      </c>
      <c r="W2525">
        <v>0</v>
      </c>
      <c r="X2525">
        <v>0</v>
      </c>
      <c r="Y2525" t="s">
        <v>67</v>
      </c>
    </row>
    <row r="2526" spans="1:25" x14ac:dyDescent="0.25">
      <c r="A2526">
        <v>2525</v>
      </c>
      <c r="B2526">
        <v>59756</v>
      </c>
      <c r="C2526">
        <v>0</v>
      </c>
      <c r="D2526">
        <v>0</v>
      </c>
      <c r="E2526" t="s">
        <v>500</v>
      </c>
      <c r="F2526" t="s">
        <v>501</v>
      </c>
      <c r="G2526">
        <v>1</v>
      </c>
      <c r="H2526" s="6">
        <v>434527</v>
      </c>
      <c r="I2526" s="7">
        <v>45429</v>
      </c>
      <c r="J2526" s="7">
        <v>45429</v>
      </c>
      <c r="K2526">
        <v>15</v>
      </c>
      <c r="L2526" t="s">
        <v>40</v>
      </c>
      <c r="M2526" t="s">
        <v>5</v>
      </c>
      <c r="N2526" t="s">
        <v>41</v>
      </c>
      <c r="O2526" t="s">
        <v>57</v>
      </c>
      <c r="P2526" t="s">
        <v>43</v>
      </c>
      <c r="Q2526">
        <v>6</v>
      </c>
      <c r="R2526">
        <v>9</v>
      </c>
      <c r="S2526">
        <v>0</v>
      </c>
      <c r="U2526">
        <v>65179</v>
      </c>
      <c r="V2526">
        <v>26072</v>
      </c>
      <c r="W2526">
        <v>39107</v>
      </c>
      <c r="X2526">
        <v>0</v>
      </c>
      <c r="Y2526" t="s">
        <v>48</v>
      </c>
    </row>
    <row r="2527" spans="1:25" x14ac:dyDescent="0.25">
      <c r="A2527">
        <v>2526</v>
      </c>
      <c r="B2527">
        <v>59728</v>
      </c>
      <c r="C2527">
        <v>0</v>
      </c>
      <c r="D2527">
        <v>0</v>
      </c>
      <c r="E2527" t="s">
        <v>1250</v>
      </c>
      <c r="F2527" t="s">
        <v>1251</v>
      </c>
      <c r="G2527">
        <v>1</v>
      </c>
      <c r="H2527" s="6">
        <v>1922102</v>
      </c>
      <c r="I2527" s="7">
        <v>45429</v>
      </c>
      <c r="J2527" s="7">
        <v>45429</v>
      </c>
      <c r="K2527">
        <v>15</v>
      </c>
      <c r="L2527" t="s">
        <v>40</v>
      </c>
      <c r="M2527" t="s">
        <v>9</v>
      </c>
      <c r="N2527" t="s">
        <v>41</v>
      </c>
      <c r="O2527" t="s">
        <v>42</v>
      </c>
      <c r="P2527" t="s">
        <v>43</v>
      </c>
      <c r="Q2527">
        <v>5</v>
      </c>
      <c r="R2527">
        <v>10</v>
      </c>
      <c r="S2527">
        <v>0</v>
      </c>
      <c r="U2527">
        <v>288315</v>
      </c>
      <c r="V2527">
        <v>96105</v>
      </c>
      <c r="W2527">
        <v>192210</v>
      </c>
      <c r="X2527">
        <v>0</v>
      </c>
      <c r="Y2527" t="s">
        <v>44</v>
      </c>
    </row>
    <row r="2528" spans="1:25" x14ac:dyDescent="0.25">
      <c r="A2528">
        <v>2527</v>
      </c>
      <c r="B2528">
        <v>59723</v>
      </c>
      <c r="C2528">
        <v>0</v>
      </c>
      <c r="D2528">
        <v>0</v>
      </c>
      <c r="E2528" t="s">
        <v>514</v>
      </c>
      <c r="F2528" t="s">
        <v>515</v>
      </c>
      <c r="G2528">
        <v>1</v>
      </c>
      <c r="H2528" s="6">
        <v>17160000</v>
      </c>
      <c r="I2528" s="7">
        <v>45429</v>
      </c>
      <c r="J2528" s="7">
        <v>45429</v>
      </c>
      <c r="K2528">
        <v>6</v>
      </c>
      <c r="L2528" t="s">
        <v>40</v>
      </c>
      <c r="M2528" t="s">
        <v>5</v>
      </c>
      <c r="N2528" t="s">
        <v>41</v>
      </c>
      <c r="O2528" t="s">
        <v>77</v>
      </c>
      <c r="P2528" t="s">
        <v>43</v>
      </c>
      <c r="Q2528">
        <v>6</v>
      </c>
      <c r="R2528">
        <v>0</v>
      </c>
      <c r="S2528">
        <v>0</v>
      </c>
      <c r="U2528">
        <v>1029600</v>
      </c>
      <c r="V2528">
        <v>1029600</v>
      </c>
      <c r="W2528">
        <v>0</v>
      </c>
      <c r="X2528">
        <v>0</v>
      </c>
      <c r="Y2528" t="s">
        <v>48</v>
      </c>
    </row>
    <row r="2529" spans="1:25" x14ac:dyDescent="0.25">
      <c r="A2529">
        <v>2528</v>
      </c>
      <c r="B2529">
        <v>59748</v>
      </c>
      <c r="C2529">
        <v>0</v>
      </c>
      <c r="D2529">
        <v>0</v>
      </c>
      <c r="E2529" t="s">
        <v>1944</v>
      </c>
      <c r="F2529" t="s">
        <v>1945</v>
      </c>
      <c r="G2529">
        <v>1</v>
      </c>
      <c r="H2529" s="6">
        <v>11063831</v>
      </c>
      <c r="I2529" s="7">
        <v>45429</v>
      </c>
      <c r="J2529" s="7">
        <v>45429</v>
      </c>
      <c r="K2529">
        <v>6</v>
      </c>
      <c r="L2529" t="s">
        <v>40</v>
      </c>
      <c r="M2529" t="s">
        <v>5</v>
      </c>
      <c r="N2529" t="s">
        <v>41</v>
      </c>
      <c r="O2529" t="s">
        <v>77</v>
      </c>
      <c r="P2529" t="s">
        <v>43</v>
      </c>
      <c r="Q2529">
        <v>6</v>
      </c>
      <c r="R2529">
        <v>0</v>
      </c>
      <c r="S2529">
        <v>0</v>
      </c>
      <c r="U2529">
        <v>663830</v>
      </c>
      <c r="V2529">
        <v>663830</v>
      </c>
      <c r="W2529">
        <v>0</v>
      </c>
      <c r="X2529">
        <v>0</v>
      </c>
      <c r="Y2529" t="s">
        <v>67</v>
      </c>
    </row>
    <row r="2530" spans="1:25" x14ac:dyDescent="0.25">
      <c r="A2530">
        <v>2529</v>
      </c>
      <c r="B2530">
        <v>59724</v>
      </c>
      <c r="C2530">
        <v>0</v>
      </c>
      <c r="D2530">
        <v>0</v>
      </c>
      <c r="E2530" t="s">
        <v>1260</v>
      </c>
      <c r="F2530" t="s">
        <v>1261</v>
      </c>
      <c r="G2530">
        <v>1</v>
      </c>
      <c r="H2530" s="6">
        <v>1299600</v>
      </c>
      <c r="I2530" s="7">
        <v>45429</v>
      </c>
      <c r="J2530" s="7">
        <v>45429</v>
      </c>
      <c r="K2530">
        <v>15</v>
      </c>
      <c r="L2530" t="s">
        <v>40</v>
      </c>
      <c r="M2530" t="s">
        <v>9</v>
      </c>
      <c r="N2530" t="s">
        <v>41</v>
      </c>
      <c r="O2530" t="s">
        <v>42</v>
      </c>
      <c r="P2530" t="s">
        <v>43</v>
      </c>
      <c r="Q2530">
        <v>5</v>
      </c>
      <c r="R2530">
        <v>10</v>
      </c>
      <c r="S2530">
        <v>0</v>
      </c>
      <c r="U2530">
        <v>194940</v>
      </c>
      <c r="V2530">
        <v>64980</v>
      </c>
      <c r="W2530">
        <v>129960</v>
      </c>
      <c r="X2530">
        <v>0</v>
      </c>
      <c r="Y2530" t="s">
        <v>44</v>
      </c>
    </row>
    <row r="2531" spans="1:25" x14ac:dyDescent="0.25">
      <c r="A2531">
        <v>2530</v>
      </c>
      <c r="B2531">
        <v>59725</v>
      </c>
      <c r="C2531">
        <v>0</v>
      </c>
      <c r="D2531">
        <v>0</v>
      </c>
      <c r="E2531" t="s">
        <v>1258</v>
      </c>
      <c r="F2531" t="s">
        <v>1259</v>
      </c>
      <c r="G2531">
        <v>1</v>
      </c>
      <c r="H2531" s="6">
        <v>739875</v>
      </c>
      <c r="I2531" s="7">
        <v>45429</v>
      </c>
      <c r="J2531" s="7">
        <v>45429</v>
      </c>
      <c r="K2531">
        <v>15</v>
      </c>
      <c r="L2531" t="s">
        <v>40</v>
      </c>
      <c r="M2531" t="s">
        <v>9</v>
      </c>
      <c r="N2531" t="s">
        <v>41</v>
      </c>
      <c r="O2531" t="s">
        <v>42</v>
      </c>
      <c r="P2531" t="s">
        <v>43</v>
      </c>
      <c r="Q2531">
        <v>5</v>
      </c>
      <c r="R2531">
        <v>10</v>
      </c>
      <c r="S2531">
        <v>0</v>
      </c>
      <c r="U2531">
        <v>110981</v>
      </c>
      <c r="V2531">
        <v>36994</v>
      </c>
      <c r="W2531">
        <v>73988</v>
      </c>
      <c r="X2531">
        <v>0</v>
      </c>
      <c r="Y2531" t="s">
        <v>44</v>
      </c>
    </row>
    <row r="2532" spans="1:25" x14ac:dyDescent="0.25">
      <c r="A2532">
        <v>2531</v>
      </c>
      <c r="B2532">
        <v>59726</v>
      </c>
      <c r="C2532">
        <v>0</v>
      </c>
      <c r="D2532">
        <v>0</v>
      </c>
      <c r="E2532" t="s">
        <v>1256</v>
      </c>
      <c r="F2532" t="s">
        <v>1257</v>
      </c>
      <c r="G2532">
        <v>1</v>
      </c>
      <c r="H2532" s="6">
        <v>1556437</v>
      </c>
      <c r="I2532" s="7">
        <v>45429</v>
      </c>
      <c r="J2532" s="7">
        <v>45429</v>
      </c>
      <c r="K2532">
        <v>15</v>
      </c>
      <c r="L2532" t="s">
        <v>40</v>
      </c>
      <c r="M2532" t="s">
        <v>9</v>
      </c>
      <c r="N2532" t="s">
        <v>41</v>
      </c>
      <c r="O2532" t="s">
        <v>42</v>
      </c>
      <c r="P2532" t="s">
        <v>43</v>
      </c>
      <c r="Q2532">
        <v>5</v>
      </c>
      <c r="R2532">
        <v>10</v>
      </c>
      <c r="S2532">
        <v>0</v>
      </c>
      <c r="U2532">
        <v>233466</v>
      </c>
      <c r="V2532">
        <v>77822</v>
      </c>
      <c r="W2532">
        <v>155644</v>
      </c>
      <c r="X2532">
        <v>0</v>
      </c>
      <c r="Y2532" t="s">
        <v>44</v>
      </c>
    </row>
    <row r="2533" spans="1:25" x14ac:dyDescent="0.25">
      <c r="A2533">
        <v>2532</v>
      </c>
      <c r="B2533">
        <v>59727</v>
      </c>
      <c r="C2533">
        <v>0</v>
      </c>
      <c r="D2533">
        <v>0</v>
      </c>
      <c r="E2533" t="s">
        <v>1254</v>
      </c>
      <c r="F2533" t="s">
        <v>1255</v>
      </c>
      <c r="G2533">
        <v>1</v>
      </c>
      <c r="H2533" s="6">
        <v>1223887</v>
      </c>
      <c r="I2533" s="7">
        <v>45429</v>
      </c>
      <c r="J2533" s="7">
        <v>45429</v>
      </c>
      <c r="K2533">
        <v>15</v>
      </c>
      <c r="L2533" t="s">
        <v>40</v>
      </c>
      <c r="M2533" t="s">
        <v>9</v>
      </c>
      <c r="N2533" t="s">
        <v>41</v>
      </c>
      <c r="O2533" t="s">
        <v>42</v>
      </c>
      <c r="P2533" t="s">
        <v>43</v>
      </c>
      <c r="Q2533">
        <v>5</v>
      </c>
      <c r="R2533">
        <v>10</v>
      </c>
      <c r="S2533">
        <v>0</v>
      </c>
      <c r="U2533">
        <v>183583</v>
      </c>
      <c r="V2533">
        <v>61194</v>
      </c>
      <c r="W2533">
        <v>122389</v>
      </c>
      <c r="X2533">
        <v>0</v>
      </c>
      <c r="Y2533" t="s">
        <v>44</v>
      </c>
    </row>
    <row r="2534" spans="1:25" x14ac:dyDescent="0.25">
      <c r="A2534">
        <v>2533</v>
      </c>
      <c r="B2534">
        <v>59753</v>
      </c>
      <c r="C2534">
        <v>0</v>
      </c>
      <c r="D2534">
        <v>0</v>
      </c>
      <c r="E2534" t="s">
        <v>1042</v>
      </c>
      <c r="F2534" t="s">
        <v>1043</v>
      </c>
      <c r="G2534">
        <v>1</v>
      </c>
      <c r="H2534" s="6">
        <v>31796147</v>
      </c>
      <c r="I2534" s="7">
        <v>45429</v>
      </c>
      <c r="J2534" s="7">
        <v>45429</v>
      </c>
      <c r="K2534">
        <v>15</v>
      </c>
      <c r="L2534" t="s">
        <v>40</v>
      </c>
      <c r="M2534" t="s">
        <v>5</v>
      </c>
      <c r="N2534" t="s">
        <v>41</v>
      </c>
      <c r="O2534" t="s">
        <v>57</v>
      </c>
      <c r="P2534" t="s">
        <v>43</v>
      </c>
      <c r="Q2534">
        <v>0.4</v>
      </c>
      <c r="R2534">
        <v>12.6</v>
      </c>
      <c r="S2534">
        <v>2</v>
      </c>
      <c r="U2534">
        <v>4769422</v>
      </c>
      <c r="V2534">
        <v>127185</v>
      </c>
      <c r="W2534">
        <v>4006315</v>
      </c>
      <c r="X2534">
        <v>635923</v>
      </c>
      <c r="Y2534" t="s">
        <v>250</v>
      </c>
    </row>
    <row r="2535" spans="1:25" x14ac:dyDescent="0.25">
      <c r="A2535">
        <v>2534</v>
      </c>
      <c r="B2535">
        <v>59722</v>
      </c>
      <c r="C2535">
        <v>0</v>
      </c>
      <c r="D2535">
        <v>0</v>
      </c>
      <c r="E2535" t="s">
        <v>1644</v>
      </c>
      <c r="F2535" t="s">
        <v>1645</v>
      </c>
      <c r="G2535">
        <v>1</v>
      </c>
      <c r="H2535" s="6">
        <v>37740000</v>
      </c>
      <c r="I2535" s="7">
        <v>45429</v>
      </c>
      <c r="J2535" s="7">
        <v>45429</v>
      </c>
      <c r="K2535">
        <v>15</v>
      </c>
      <c r="L2535" t="s">
        <v>40</v>
      </c>
      <c r="M2535" t="s">
        <v>5</v>
      </c>
      <c r="N2535" t="s">
        <v>41</v>
      </c>
      <c r="O2535" t="s">
        <v>54</v>
      </c>
      <c r="P2535" t="s">
        <v>43</v>
      </c>
      <c r="Q2535">
        <v>4</v>
      </c>
      <c r="R2535">
        <v>11</v>
      </c>
      <c r="S2535">
        <v>0</v>
      </c>
      <c r="U2535">
        <v>5661000</v>
      </c>
      <c r="V2535">
        <v>1509600</v>
      </c>
      <c r="W2535">
        <v>4151400</v>
      </c>
      <c r="X2535">
        <v>0</v>
      </c>
      <c r="Y2535" t="s">
        <v>48</v>
      </c>
    </row>
    <row r="2536" spans="1:25" x14ac:dyDescent="0.25">
      <c r="A2536">
        <v>2535</v>
      </c>
      <c r="B2536">
        <v>59754</v>
      </c>
      <c r="C2536">
        <v>0</v>
      </c>
      <c r="D2536">
        <v>0</v>
      </c>
      <c r="E2536" t="s">
        <v>1037</v>
      </c>
      <c r="F2536" t="s">
        <v>1038</v>
      </c>
      <c r="G2536">
        <v>1</v>
      </c>
      <c r="H2536" s="6">
        <v>5355909</v>
      </c>
      <c r="I2536" s="7">
        <v>45429</v>
      </c>
      <c r="J2536" s="7">
        <v>45429</v>
      </c>
      <c r="K2536">
        <v>15</v>
      </c>
      <c r="L2536" t="s">
        <v>40</v>
      </c>
      <c r="M2536" t="s">
        <v>5</v>
      </c>
      <c r="N2536" t="s">
        <v>41</v>
      </c>
      <c r="O2536" t="s">
        <v>57</v>
      </c>
      <c r="P2536" t="s">
        <v>43</v>
      </c>
      <c r="Q2536">
        <v>0.4</v>
      </c>
      <c r="R2536">
        <v>12.6</v>
      </c>
      <c r="S2536">
        <v>2</v>
      </c>
      <c r="U2536">
        <v>803386</v>
      </c>
      <c r="V2536">
        <v>21424</v>
      </c>
      <c r="W2536">
        <v>674845</v>
      </c>
      <c r="X2536">
        <v>107118</v>
      </c>
      <c r="Y2536" t="s">
        <v>250</v>
      </c>
    </row>
    <row r="2537" spans="1:25" x14ac:dyDescent="0.25">
      <c r="A2537">
        <v>2536</v>
      </c>
      <c r="B2537">
        <v>59736</v>
      </c>
      <c r="C2537">
        <v>0</v>
      </c>
      <c r="D2537">
        <v>0</v>
      </c>
      <c r="E2537" t="s">
        <v>1196</v>
      </c>
      <c r="F2537" t="s">
        <v>1197</v>
      </c>
      <c r="G2537">
        <v>1</v>
      </c>
      <c r="H2537" s="6">
        <v>5409338</v>
      </c>
      <c r="I2537" s="7">
        <v>45429</v>
      </c>
      <c r="J2537" s="7">
        <v>45429</v>
      </c>
      <c r="K2537">
        <v>15</v>
      </c>
      <c r="L2537" t="s">
        <v>40</v>
      </c>
      <c r="M2537" t="s">
        <v>9</v>
      </c>
      <c r="N2537" t="s">
        <v>41</v>
      </c>
      <c r="O2537" t="s">
        <v>42</v>
      </c>
      <c r="P2537" t="s">
        <v>43</v>
      </c>
      <c r="Q2537">
        <v>5</v>
      </c>
      <c r="R2537">
        <v>10</v>
      </c>
      <c r="S2537">
        <v>0</v>
      </c>
      <c r="U2537">
        <v>811401</v>
      </c>
      <c r="V2537">
        <v>270467</v>
      </c>
      <c r="W2537">
        <v>540934</v>
      </c>
      <c r="X2537">
        <v>0</v>
      </c>
      <c r="Y2537" t="s">
        <v>112</v>
      </c>
    </row>
    <row r="2538" spans="1:25" x14ac:dyDescent="0.25">
      <c r="A2538">
        <v>2537</v>
      </c>
      <c r="B2538">
        <v>59755</v>
      </c>
      <c r="C2538">
        <v>0</v>
      </c>
      <c r="D2538">
        <v>0</v>
      </c>
      <c r="E2538" t="s">
        <v>1327</v>
      </c>
      <c r="F2538" t="s">
        <v>1328</v>
      </c>
      <c r="G2538">
        <v>1</v>
      </c>
      <c r="H2538" s="6">
        <v>139612</v>
      </c>
      <c r="I2538" s="7">
        <v>45429</v>
      </c>
      <c r="J2538" s="7">
        <v>45429</v>
      </c>
      <c r="K2538">
        <v>12</v>
      </c>
      <c r="L2538" t="s">
        <v>40</v>
      </c>
      <c r="M2538" t="s">
        <v>8</v>
      </c>
      <c r="N2538" t="s">
        <v>41</v>
      </c>
      <c r="O2538" t="s">
        <v>347</v>
      </c>
      <c r="P2538" t="s">
        <v>43</v>
      </c>
      <c r="Q2538">
        <v>12</v>
      </c>
      <c r="R2538">
        <v>0</v>
      </c>
      <c r="S2538">
        <v>0</v>
      </c>
      <c r="U2538">
        <v>16753</v>
      </c>
      <c r="V2538">
        <v>16753</v>
      </c>
      <c r="W2538">
        <v>0</v>
      </c>
      <c r="X2538">
        <v>0</v>
      </c>
      <c r="Y2538" t="s">
        <v>109</v>
      </c>
    </row>
    <row r="2539" spans="1:25" x14ac:dyDescent="0.25">
      <c r="A2539">
        <v>2538</v>
      </c>
      <c r="B2539">
        <v>59752</v>
      </c>
      <c r="C2539">
        <v>0</v>
      </c>
      <c r="D2539">
        <v>0</v>
      </c>
      <c r="E2539" t="s">
        <v>1029</v>
      </c>
      <c r="F2539" t="s">
        <v>1030</v>
      </c>
      <c r="G2539">
        <v>1</v>
      </c>
      <c r="H2539" s="6">
        <v>3084579</v>
      </c>
      <c r="I2539" s="7">
        <v>45429</v>
      </c>
      <c r="J2539" s="7">
        <v>45429</v>
      </c>
      <c r="K2539">
        <v>15</v>
      </c>
      <c r="L2539" t="s">
        <v>40</v>
      </c>
      <c r="M2539" t="s">
        <v>5</v>
      </c>
      <c r="N2539" t="s">
        <v>41</v>
      </c>
      <c r="O2539" t="s">
        <v>57</v>
      </c>
      <c r="P2539" t="s">
        <v>43</v>
      </c>
      <c r="Q2539">
        <v>0.4</v>
      </c>
      <c r="R2539">
        <v>12.6</v>
      </c>
      <c r="S2539">
        <v>2</v>
      </c>
      <c r="U2539">
        <v>462687</v>
      </c>
      <c r="V2539">
        <v>12338</v>
      </c>
      <c r="W2539">
        <v>388657</v>
      </c>
      <c r="X2539">
        <v>61692</v>
      </c>
      <c r="Y2539" t="s">
        <v>250</v>
      </c>
    </row>
    <row r="2540" spans="1:25" x14ac:dyDescent="0.25">
      <c r="A2540">
        <v>2539</v>
      </c>
      <c r="B2540">
        <v>59737</v>
      </c>
      <c r="C2540">
        <v>0</v>
      </c>
      <c r="D2540">
        <v>0</v>
      </c>
      <c r="E2540" t="s">
        <v>1175</v>
      </c>
      <c r="F2540" t="s">
        <v>1176</v>
      </c>
      <c r="G2540">
        <v>1</v>
      </c>
      <c r="H2540" s="6">
        <v>95297</v>
      </c>
      <c r="I2540" s="7">
        <v>45429</v>
      </c>
      <c r="J2540" s="7">
        <v>45429</v>
      </c>
      <c r="K2540">
        <v>15</v>
      </c>
      <c r="L2540" t="s">
        <v>40</v>
      </c>
      <c r="M2540" t="s">
        <v>9</v>
      </c>
      <c r="N2540" t="s">
        <v>41</v>
      </c>
      <c r="O2540" t="s">
        <v>42</v>
      </c>
      <c r="P2540" t="s">
        <v>43</v>
      </c>
      <c r="Q2540">
        <v>5</v>
      </c>
      <c r="R2540">
        <v>10</v>
      </c>
      <c r="S2540">
        <v>0</v>
      </c>
      <c r="U2540">
        <v>14295</v>
      </c>
      <c r="V2540">
        <v>4765</v>
      </c>
      <c r="W2540">
        <v>9530</v>
      </c>
      <c r="X2540">
        <v>0</v>
      </c>
      <c r="Y2540" t="s">
        <v>44</v>
      </c>
    </row>
    <row r="2541" spans="1:25" x14ac:dyDescent="0.25">
      <c r="A2541">
        <v>2540</v>
      </c>
      <c r="B2541">
        <v>59738</v>
      </c>
      <c r="C2541">
        <v>0</v>
      </c>
      <c r="D2541">
        <v>0</v>
      </c>
      <c r="E2541" t="s">
        <v>1190</v>
      </c>
      <c r="F2541" t="s">
        <v>1191</v>
      </c>
      <c r="G2541">
        <v>1</v>
      </c>
      <c r="H2541" s="6">
        <v>65862</v>
      </c>
      <c r="I2541" s="7">
        <v>45429</v>
      </c>
      <c r="J2541" s="7">
        <v>45429</v>
      </c>
      <c r="K2541">
        <v>15</v>
      </c>
      <c r="L2541" t="s">
        <v>40</v>
      </c>
      <c r="M2541" t="s">
        <v>9</v>
      </c>
      <c r="N2541" t="s">
        <v>41</v>
      </c>
      <c r="O2541" t="s">
        <v>42</v>
      </c>
      <c r="P2541" t="s">
        <v>43</v>
      </c>
      <c r="Q2541">
        <v>5</v>
      </c>
      <c r="R2541">
        <v>10</v>
      </c>
      <c r="S2541">
        <v>0</v>
      </c>
      <c r="U2541">
        <v>9879</v>
      </c>
      <c r="V2541">
        <v>3293</v>
      </c>
      <c r="W2541">
        <v>6586</v>
      </c>
      <c r="X2541">
        <v>0</v>
      </c>
      <c r="Y2541" t="s">
        <v>44</v>
      </c>
    </row>
    <row r="2542" spans="1:25" x14ac:dyDescent="0.25">
      <c r="A2542">
        <v>2541</v>
      </c>
      <c r="B2542">
        <v>59739</v>
      </c>
      <c r="C2542">
        <v>0</v>
      </c>
      <c r="D2542">
        <v>0</v>
      </c>
      <c r="E2542" t="s">
        <v>1190</v>
      </c>
      <c r="F2542" t="s">
        <v>1191</v>
      </c>
      <c r="G2542">
        <v>1</v>
      </c>
      <c r="H2542" s="6">
        <v>14151</v>
      </c>
      <c r="I2542" s="7">
        <v>45429</v>
      </c>
      <c r="J2542" s="7">
        <v>45429</v>
      </c>
      <c r="K2542">
        <v>15</v>
      </c>
      <c r="L2542" t="s">
        <v>40</v>
      </c>
      <c r="M2542" t="s">
        <v>9</v>
      </c>
      <c r="N2542" t="s">
        <v>41</v>
      </c>
      <c r="O2542" t="s">
        <v>42</v>
      </c>
      <c r="P2542" t="s">
        <v>43</v>
      </c>
      <c r="Q2542">
        <v>5</v>
      </c>
      <c r="R2542">
        <v>10</v>
      </c>
      <c r="S2542">
        <v>0</v>
      </c>
      <c r="U2542">
        <v>2123</v>
      </c>
      <c r="V2542">
        <v>708</v>
      </c>
      <c r="W2542">
        <v>1415</v>
      </c>
      <c r="X2542">
        <v>0</v>
      </c>
      <c r="Y2542" t="s">
        <v>44</v>
      </c>
    </row>
    <row r="2543" spans="1:25" x14ac:dyDescent="0.25">
      <c r="A2543">
        <v>2542</v>
      </c>
      <c r="B2543">
        <v>59740</v>
      </c>
      <c r="C2543">
        <v>0</v>
      </c>
      <c r="D2543">
        <v>0</v>
      </c>
      <c r="E2543" t="s">
        <v>1190</v>
      </c>
      <c r="F2543" t="s">
        <v>1191</v>
      </c>
      <c r="G2543">
        <v>1</v>
      </c>
      <c r="H2543" s="6">
        <v>69649</v>
      </c>
      <c r="I2543" s="7">
        <v>45429</v>
      </c>
      <c r="J2543" s="7">
        <v>45429</v>
      </c>
      <c r="K2543">
        <v>15</v>
      </c>
      <c r="L2543" t="s">
        <v>40</v>
      </c>
      <c r="M2543" t="s">
        <v>9</v>
      </c>
      <c r="N2543" t="s">
        <v>41</v>
      </c>
      <c r="O2543" t="s">
        <v>42</v>
      </c>
      <c r="P2543" t="s">
        <v>43</v>
      </c>
      <c r="Q2543">
        <v>5</v>
      </c>
      <c r="R2543">
        <v>10</v>
      </c>
      <c r="S2543">
        <v>0</v>
      </c>
      <c r="U2543">
        <v>10447</v>
      </c>
      <c r="V2543">
        <v>3482</v>
      </c>
      <c r="W2543">
        <v>6965</v>
      </c>
      <c r="X2543">
        <v>0</v>
      </c>
      <c r="Y2543" t="s">
        <v>44</v>
      </c>
    </row>
    <row r="2544" spans="1:25" x14ac:dyDescent="0.25">
      <c r="A2544">
        <v>2543</v>
      </c>
      <c r="B2544">
        <v>59741</v>
      </c>
      <c r="C2544">
        <v>0</v>
      </c>
      <c r="D2544">
        <v>0</v>
      </c>
      <c r="E2544" t="s">
        <v>1188</v>
      </c>
      <c r="F2544" t="s">
        <v>1189</v>
      </c>
      <c r="G2544">
        <v>1</v>
      </c>
      <c r="H2544" s="6">
        <v>372635</v>
      </c>
      <c r="I2544" s="7">
        <v>45429</v>
      </c>
      <c r="J2544" s="7">
        <v>45429</v>
      </c>
      <c r="K2544">
        <v>15</v>
      </c>
      <c r="L2544" t="s">
        <v>40</v>
      </c>
      <c r="M2544" t="s">
        <v>9</v>
      </c>
      <c r="N2544" t="s">
        <v>41</v>
      </c>
      <c r="O2544" t="s">
        <v>42</v>
      </c>
      <c r="P2544" t="s">
        <v>43</v>
      </c>
      <c r="Q2544">
        <v>5</v>
      </c>
      <c r="R2544">
        <v>10</v>
      </c>
      <c r="S2544">
        <v>0</v>
      </c>
      <c r="U2544">
        <v>55895</v>
      </c>
      <c r="V2544">
        <v>18632</v>
      </c>
      <c r="W2544">
        <v>37264</v>
      </c>
      <c r="X2544">
        <v>0</v>
      </c>
      <c r="Y2544" t="s">
        <v>44</v>
      </c>
    </row>
    <row r="2545" spans="1:25" x14ac:dyDescent="0.25">
      <c r="A2545">
        <v>2544</v>
      </c>
      <c r="B2545">
        <v>59742</v>
      </c>
      <c r="C2545">
        <v>0</v>
      </c>
      <c r="D2545">
        <v>0</v>
      </c>
      <c r="E2545" t="s">
        <v>1188</v>
      </c>
      <c r="F2545" t="s">
        <v>1189</v>
      </c>
      <c r="G2545">
        <v>1</v>
      </c>
      <c r="H2545" s="6">
        <v>233449</v>
      </c>
      <c r="I2545" s="7">
        <v>45429</v>
      </c>
      <c r="J2545" s="7">
        <v>45429</v>
      </c>
      <c r="K2545">
        <v>15</v>
      </c>
      <c r="L2545" t="s">
        <v>40</v>
      </c>
      <c r="M2545" t="s">
        <v>9</v>
      </c>
      <c r="N2545" t="s">
        <v>41</v>
      </c>
      <c r="O2545" t="s">
        <v>42</v>
      </c>
      <c r="P2545" t="s">
        <v>43</v>
      </c>
      <c r="Q2545">
        <v>5</v>
      </c>
      <c r="R2545">
        <v>10</v>
      </c>
      <c r="S2545">
        <v>0</v>
      </c>
      <c r="U2545">
        <v>35017</v>
      </c>
      <c r="V2545">
        <v>11672</v>
      </c>
      <c r="W2545">
        <v>23345</v>
      </c>
      <c r="X2545">
        <v>0</v>
      </c>
      <c r="Y2545" t="s">
        <v>44</v>
      </c>
    </row>
    <row r="2546" spans="1:25" x14ac:dyDescent="0.25">
      <c r="A2546">
        <v>2545</v>
      </c>
      <c r="B2546">
        <v>59743</v>
      </c>
      <c r="C2546">
        <v>0</v>
      </c>
      <c r="D2546">
        <v>0</v>
      </c>
      <c r="E2546" t="s">
        <v>1188</v>
      </c>
      <c r="F2546" t="s">
        <v>1189</v>
      </c>
      <c r="G2546">
        <v>1</v>
      </c>
      <c r="H2546" s="6">
        <v>501953</v>
      </c>
      <c r="I2546" s="7">
        <v>45429</v>
      </c>
      <c r="J2546" s="7">
        <v>45429</v>
      </c>
      <c r="K2546">
        <v>15</v>
      </c>
      <c r="L2546" t="s">
        <v>40</v>
      </c>
      <c r="M2546" t="s">
        <v>9</v>
      </c>
      <c r="N2546" t="s">
        <v>41</v>
      </c>
      <c r="O2546" t="s">
        <v>42</v>
      </c>
      <c r="P2546" t="s">
        <v>43</v>
      </c>
      <c r="Q2546">
        <v>5</v>
      </c>
      <c r="R2546">
        <v>10</v>
      </c>
      <c r="S2546">
        <v>0</v>
      </c>
      <c r="U2546">
        <v>75293</v>
      </c>
      <c r="V2546">
        <v>25098</v>
      </c>
      <c r="W2546">
        <v>50195</v>
      </c>
      <c r="X2546">
        <v>0</v>
      </c>
      <c r="Y2546" t="s">
        <v>44</v>
      </c>
    </row>
    <row r="2547" spans="1:25" x14ac:dyDescent="0.25">
      <c r="A2547">
        <v>2546</v>
      </c>
      <c r="B2547">
        <v>59759</v>
      </c>
      <c r="C2547">
        <v>0</v>
      </c>
      <c r="D2547">
        <v>0</v>
      </c>
      <c r="E2547" t="s">
        <v>1498</v>
      </c>
      <c r="F2547" t="s">
        <v>1499</v>
      </c>
      <c r="G2547">
        <v>1</v>
      </c>
      <c r="H2547" s="6">
        <v>403660</v>
      </c>
      <c r="I2547" s="7">
        <v>45429</v>
      </c>
      <c r="J2547" s="7">
        <v>45429</v>
      </c>
      <c r="K2547" t="s">
        <v>1179</v>
      </c>
      <c r="L2547" t="s">
        <v>40</v>
      </c>
      <c r="M2547" t="s">
        <v>5</v>
      </c>
      <c r="N2547" t="s">
        <v>41</v>
      </c>
      <c r="O2547" t="s">
        <v>57</v>
      </c>
      <c r="P2547" t="s">
        <v>43</v>
      </c>
      <c r="Q2547">
        <v>5.8</v>
      </c>
      <c r="R2547">
        <v>0</v>
      </c>
      <c r="S2547">
        <v>0</v>
      </c>
      <c r="U2547">
        <v>23412</v>
      </c>
      <c r="V2547">
        <v>23412</v>
      </c>
      <c r="W2547">
        <v>0</v>
      </c>
      <c r="X2547">
        <v>0</v>
      </c>
      <c r="Y2547" t="s">
        <v>48</v>
      </c>
    </row>
    <row r="2548" spans="1:25" x14ac:dyDescent="0.25">
      <c r="A2548">
        <v>2547</v>
      </c>
      <c r="B2548">
        <v>59746</v>
      </c>
      <c r="C2548">
        <v>0</v>
      </c>
      <c r="D2548">
        <v>0</v>
      </c>
      <c r="E2548" t="s">
        <v>1700</v>
      </c>
      <c r="F2548" t="s">
        <v>1701</v>
      </c>
      <c r="G2548">
        <v>1</v>
      </c>
      <c r="H2548" s="6">
        <v>1000000</v>
      </c>
      <c r="I2548" s="7">
        <v>45429</v>
      </c>
      <c r="J2548" s="7">
        <v>45429</v>
      </c>
      <c r="K2548">
        <v>15</v>
      </c>
      <c r="L2548" t="s">
        <v>40</v>
      </c>
      <c r="M2548" t="s">
        <v>5</v>
      </c>
      <c r="N2548" t="s">
        <v>41</v>
      </c>
      <c r="O2548" t="s">
        <v>47</v>
      </c>
      <c r="P2548" t="s">
        <v>43</v>
      </c>
      <c r="Q2548">
        <v>5</v>
      </c>
      <c r="R2548">
        <v>10</v>
      </c>
      <c r="S2548">
        <v>0</v>
      </c>
      <c r="U2548">
        <v>150000</v>
      </c>
      <c r="V2548">
        <v>50000</v>
      </c>
      <c r="W2548">
        <v>100000</v>
      </c>
      <c r="X2548">
        <v>0</v>
      </c>
      <c r="Y2548" t="s">
        <v>48</v>
      </c>
    </row>
    <row r="2549" spans="1:25" x14ac:dyDescent="0.25">
      <c r="A2549">
        <v>2548</v>
      </c>
      <c r="B2549">
        <v>59757</v>
      </c>
      <c r="C2549">
        <v>0</v>
      </c>
      <c r="D2549">
        <v>0</v>
      </c>
      <c r="E2549" t="s">
        <v>240</v>
      </c>
      <c r="F2549" t="s">
        <v>241</v>
      </c>
      <c r="G2549">
        <v>1</v>
      </c>
      <c r="H2549" s="6">
        <v>22250</v>
      </c>
      <c r="I2549" s="7">
        <v>45429</v>
      </c>
      <c r="J2549" s="7">
        <v>45429</v>
      </c>
      <c r="K2549">
        <v>15</v>
      </c>
      <c r="L2549" t="s">
        <v>40</v>
      </c>
      <c r="M2549" t="s">
        <v>5</v>
      </c>
      <c r="N2549" t="s">
        <v>41</v>
      </c>
      <c r="O2549" t="s">
        <v>57</v>
      </c>
      <c r="P2549" t="s">
        <v>43</v>
      </c>
      <c r="Q2549">
        <v>6</v>
      </c>
      <c r="R2549">
        <v>9</v>
      </c>
      <c r="S2549">
        <v>0</v>
      </c>
      <c r="U2549">
        <v>3338</v>
      </c>
      <c r="V2549">
        <v>1335</v>
      </c>
      <c r="W2549">
        <v>2002</v>
      </c>
      <c r="X2549">
        <v>0</v>
      </c>
      <c r="Y2549" t="s">
        <v>48</v>
      </c>
    </row>
    <row r="2550" spans="1:25" x14ac:dyDescent="0.25">
      <c r="A2550">
        <v>2549</v>
      </c>
      <c r="B2550">
        <v>59758</v>
      </c>
      <c r="C2550">
        <v>0</v>
      </c>
      <c r="D2550">
        <v>0</v>
      </c>
      <c r="E2550" t="s">
        <v>240</v>
      </c>
      <c r="F2550" t="s">
        <v>241</v>
      </c>
      <c r="G2550">
        <v>1</v>
      </c>
      <c r="H2550" s="6">
        <v>122465</v>
      </c>
      <c r="I2550" s="7">
        <v>45429</v>
      </c>
      <c r="J2550" s="7">
        <v>45429</v>
      </c>
      <c r="K2550">
        <v>15</v>
      </c>
      <c r="L2550" t="s">
        <v>40</v>
      </c>
      <c r="M2550" t="s">
        <v>5</v>
      </c>
      <c r="N2550" t="s">
        <v>41</v>
      </c>
      <c r="O2550" t="s">
        <v>57</v>
      </c>
      <c r="P2550" t="s">
        <v>43</v>
      </c>
      <c r="Q2550">
        <v>6</v>
      </c>
      <c r="R2550">
        <v>9</v>
      </c>
      <c r="S2550">
        <v>0</v>
      </c>
      <c r="U2550">
        <v>18370</v>
      </c>
      <c r="V2550">
        <v>7348</v>
      </c>
      <c r="W2550">
        <v>11022</v>
      </c>
      <c r="X2550">
        <v>0</v>
      </c>
      <c r="Y2550" t="s">
        <v>48</v>
      </c>
    </row>
    <row r="2551" spans="1:25" x14ac:dyDescent="0.25">
      <c r="A2551">
        <v>2550</v>
      </c>
      <c r="B2551">
        <v>59387</v>
      </c>
      <c r="C2551">
        <v>0</v>
      </c>
      <c r="D2551">
        <v>0</v>
      </c>
      <c r="E2551" t="s">
        <v>1946</v>
      </c>
      <c r="F2551" t="s">
        <v>1947</v>
      </c>
      <c r="G2551">
        <v>1</v>
      </c>
      <c r="H2551" s="6">
        <v>780342</v>
      </c>
      <c r="I2551" s="7">
        <v>45429</v>
      </c>
      <c r="J2551" s="7">
        <v>45429</v>
      </c>
      <c r="K2551">
        <v>15</v>
      </c>
      <c r="L2551" t="s">
        <v>40</v>
      </c>
      <c r="M2551" t="s">
        <v>5</v>
      </c>
      <c r="N2551" t="s">
        <v>41</v>
      </c>
      <c r="O2551" t="s">
        <v>77</v>
      </c>
      <c r="P2551" t="s">
        <v>43</v>
      </c>
      <c r="Q2551">
        <v>5</v>
      </c>
      <c r="R2551">
        <v>10</v>
      </c>
      <c r="S2551">
        <v>0</v>
      </c>
      <c r="U2551">
        <v>117051</v>
      </c>
      <c r="V2551">
        <v>39017</v>
      </c>
      <c r="W2551">
        <v>78034</v>
      </c>
      <c r="X2551">
        <v>0</v>
      </c>
      <c r="Y2551" t="s">
        <v>48</v>
      </c>
    </row>
    <row r="2552" spans="1:25" x14ac:dyDescent="0.25">
      <c r="A2552">
        <v>2551</v>
      </c>
      <c r="B2552">
        <v>59735</v>
      </c>
      <c r="C2552">
        <v>0</v>
      </c>
      <c r="D2552">
        <v>0</v>
      </c>
      <c r="E2552" t="s">
        <v>1216</v>
      </c>
      <c r="F2552" t="s">
        <v>1217</v>
      </c>
      <c r="G2552">
        <v>1</v>
      </c>
      <c r="H2552" s="6">
        <v>1068570</v>
      </c>
      <c r="I2552" s="7">
        <v>45429</v>
      </c>
      <c r="J2552" s="7">
        <v>45429</v>
      </c>
      <c r="K2552">
        <v>15</v>
      </c>
      <c r="L2552" t="s">
        <v>40</v>
      </c>
      <c r="M2552" t="s">
        <v>9</v>
      </c>
      <c r="N2552" t="s">
        <v>41</v>
      </c>
      <c r="O2552" t="s">
        <v>42</v>
      </c>
      <c r="P2552" t="s">
        <v>43</v>
      </c>
      <c r="Q2552">
        <v>5</v>
      </c>
      <c r="R2552">
        <v>10</v>
      </c>
      <c r="S2552">
        <v>0</v>
      </c>
      <c r="U2552">
        <v>160286</v>
      </c>
      <c r="V2552">
        <v>53428</v>
      </c>
      <c r="W2552">
        <v>106857</v>
      </c>
      <c r="X2552">
        <v>0</v>
      </c>
      <c r="Y2552" t="s">
        <v>112</v>
      </c>
    </row>
    <row r="2553" spans="1:25" x14ac:dyDescent="0.25">
      <c r="A2553">
        <v>2552</v>
      </c>
      <c r="B2553">
        <v>59747</v>
      </c>
      <c r="C2553">
        <v>0</v>
      </c>
      <c r="D2553">
        <v>0</v>
      </c>
      <c r="E2553" t="s">
        <v>289</v>
      </c>
      <c r="F2553" t="s">
        <v>290</v>
      </c>
      <c r="G2553">
        <v>1</v>
      </c>
      <c r="H2553" s="6">
        <v>19019688</v>
      </c>
      <c r="I2553" s="7">
        <v>45429</v>
      </c>
      <c r="J2553" s="7">
        <v>45429</v>
      </c>
      <c r="K2553">
        <v>15</v>
      </c>
      <c r="L2553" t="s">
        <v>40</v>
      </c>
      <c r="M2553" t="s">
        <v>5</v>
      </c>
      <c r="N2553" t="s">
        <v>41</v>
      </c>
      <c r="O2553" t="s">
        <v>47</v>
      </c>
      <c r="P2553" t="s">
        <v>43</v>
      </c>
      <c r="Q2553">
        <v>7</v>
      </c>
      <c r="R2553">
        <v>8</v>
      </c>
      <c r="S2553">
        <v>0</v>
      </c>
      <c r="U2553">
        <v>2852953</v>
      </c>
      <c r="V2553">
        <v>1331378</v>
      </c>
      <c r="W2553">
        <v>1521575</v>
      </c>
      <c r="X2553">
        <v>0</v>
      </c>
      <c r="Y2553" t="s">
        <v>94</v>
      </c>
    </row>
    <row r="2554" spans="1:25" x14ac:dyDescent="0.25">
      <c r="A2554">
        <v>2553</v>
      </c>
      <c r="B2554">
        <v>59744</v>
      </c>
      <c r="C2554">
        <v>0</v>
      </c>
      <c r="D2554">
        <v>0</v>
      </c>
      <c r="E2554" t="s">
        <v>1232</v>
      </c>
      <c r="F2554" t="s">
        <v>1233</v>
      </c>
      <c r="G2554">
        <v>1</v>
      </c>
      <c r="H2554" s="6">
        <v>92869000</v>
      </c>
      <c r="I2554" s="7">
        <v>45429</v>
      </c>
      <c r="J2554" s="7">
        <v>45429</v>
      </c>
      <c r="K2554">
        <v>15</v>
      </c>
      <c r="L2554" t="s">
        <v>40</v>
      </c>
      <c r="M2554" t="s">
        <v>5</v>
      </c>
      <c r="N2554" t="s">
        <v>41</v>
      </c>
      <c r="O2554" t="s">
        <v>54</v>
      </c>
      <c r="P2554" t="s">
        <v>43</v>
      </c>
      <c r="Q2554">
        <v>3.7</v>
      </c>
      <c r="R2554">
        <v>11.3</v>
      </c>
      <c r="S2554">
        <v>0</v>
      </c>
      <c r="U2554">
        <v>13930350</v>
      </c>
      <c r="V2554">
        <v>3436153</v>
      </c>
      <c r="W2554">
        <v>10494197</v>
      </c>
      <c r="X2554">
        <v>0</v>
      </c>
      <c r="Y2554" t="s">
        <v>67</v>
      </c>
    </row>
    <row r="2555" spans="1:25" x14ac:dyDescent="0.25">
      <c r="A2555">
        <v>2554</v>
      </c>
      <c r="B2555">
        <v>59751</v>
      </c>
      <c r="C2555">
        <v>0</v>
      </c>
      <c r="D2555">
        <v>0</v>
      </c>
      <c r="E2555" t="s">
        <v>1948</v>
      </c>
      <c r="F2555" t="s">
        <v>1949</v>
      </c>
      <c r="G2555">
        <v>1</v>
      </c>
      <c r="H2555" s="6">
        <v>5063830</v>
      </c>
      <c r="I2555" s="7">
        <v>45429</v>
      </c>
      <c r="J2555" s="7">
        <v>45429</v>
      </c>
      <c r="K2555">
        <v>6</v>
      </c>
      <c r="L2555" t="s">
        <v>40</v>
      </c>
      <c r="M2555" t="s">
        <v>5</v>
      </c>
      <c r="N2555" t="s">
        <v>41</v>
      </c>
      <c r="O2555" t="s">
        <v>77</v>
      </c>
      <c r="P2555" t="s">
        <v>43</v>
      </c>
      <c r="Q2555">
        <v>6</v>
      </c>
      <c r="R2555">
        <v>0</v>
      </c>
      <c r="S2555">
        <v>0</v>
      </c>
      <c r="U2555">
        <v>303830</v>
      </c>
      <c r="V2555">
        <v>303830</v>
      </c>
      <c r="W2555">
        <v>0</v>
      </c>
      <c r="X2555">
        <v>0</v>
      </c>
      <c r="Y2555" t="s">
        <v>67</v>
      </c>
    </row>
    <row r="2556" spans="1:25" x14ac:dyDescent="0.25">
      <c r="A2556">
        <v>2555</v>
      </c>
      <c r="B2556">
        <v>59745</v>
      </c>
      <c r="C2556">
        <v>0</v>
      </c>
      <c r="D2556">
        <v>0</v>
      </c>
      <c r="E2556" t="s">
        <v>1702</v>
      </c>
      <c r="F2556" t="s">
        <v>1703</v>
      </c>
      <c r="G2556">
        <v>1</v>
      </c>
      <c r="H2556" s="6">
        <v>15000000</v>
      </c>
      <c r="I2556" s="7">
        <v>45429</v>
      </c>
      <c r="J2556" s="7">
        <v>45429</v>
      </c>
      <c r="K2556">
        <v>15</v>
      </c>
      <c r="L2556" t="s">
        <v>40</v>
      </c>
      <c r="M2556" t="s">
        <v>5</v>
      </c>
      <c r="N2556" t="s">
        <v>41</v>
      </c>
      <c r="O2556" t="s">
        <v>47</v>
      </c>
      <c r="P2556" t="s">
        <v>43</v>
      </c>
      <c r="Q2556">
        <v>5</v>
      </c>
      <c r="R2556">
        <v>10</v>
      </c>
      <c r="S2556">
        <v>0</v>
      </c>
      <c r="U2556">
        <v>2250000</v>
      </c>
      <c r="V2556">
        <v>750000</v>
      </c>
      <c r="W2556">
        <v>1500000</v>
      </c>
      <c r="X2556">
        <v>0</v>
      </c>
      <c r="Y2556" t="s">
        <v>48</v>
      </c>
    </row>
    <row r="2557" spans="1:25" x14ac:dyDescent="0.25">
      <c r="A2557">
        <v>2556</v>
      </c>
      <c r="B2557">
        <v>59711</v>
      </c>
      <c r="C2557">
        <v>0</v>
      </c>
      <c r="D2557">
        <v>0</v>
      </c>
      <c r="E2557" t="s">
        <v>1230</v>
      </c>
      <c r="F2557" t="s">
        <v>1231</v>
      </c>
      <c r="G2557">
        <v>1</v>
      </c>
      <c r="H2557" s="6">
        <v>50655203</v>
      </c>
      <c r="I2557" s="7">
        <v>45428</v>
      </c>
      <c r="J2557" s="7">
        <v>45428</v>
      </c>
      <c r="K2557">
        <v>15</v>
      </c>
      <c r="L2557" t="s">
        <v>40</v>
      </c>
      <c r="M2557" t="s">
        <v>5</v>
      </c>
      <c r="N2557" t="s">
        <v>41</v>
      </c>
      <c r="O2557" t="s">
        <v>54</v>
      </c>
      <c r="P2557" t="s">
        <v>43</v>
      </c>
      <c r="Q2557">
        <v>7</v>
      </c>
      <c r="R2557">
        <v>8</v>
      </c>
      <c r="S2557">
        <v>0</v>
      </c>
      <c r="U2557">
        <v>7598280</v>
      </c>
      <c r="V2557">
        <v>3545864</v>
      </c>
      <c r="W2557">
        <v>4052416</v>
      </c>
      <c r="X2557">
        <v>0</v>
      </c>
      <c r="Y2557" t="s">
        <v>229</v>
      </c>
    </row>
    <row r="2558" spans="1:25" x14ac:dyDescent="0.25">
      <c r="A2558">
        <v>2557</v>
      </c>
      <c r="B2558">
        <v>59717</v>
      </c>
      <c r="C2558">
        <v>0</v>
      </c>
      <c r="D2558">
        <v>0</v>
      </c>
      <c r="E2558" t="s">
        <v>1950</v>
      </c>
      <c r="F2558" t="s">
        <v>1951</v>
      </c>
      <c r="G2558">
        <v>1</v>
      </c>
      <c r="H2558" s="6">
        <v>24889</v>
      </c>
      <c r="I2558" s="7">
        <v>45428</v>
      </c>
      <c r="J2558" s="7">
        <v>45428</v>
      </c>
      <c r="K2558">
        <v>10</v>
      </c>
      <c r="L2558" t="s">
        <v>40</v>
      </c>
      <c r="M2558" t="s">
        <v>9</v>
      </c>
      <c r="N2558" t="s">
        <v>41</v>
      </c>
      <c r="O2558" t="s">
        <v>42</v>
      </c>
      <c r="P2558" t="s">
        <v>43</v>
      </c>
      <c r="Q2558">
        <v>10</v>
      </c>
      <c r="R2558">
        <v>0</v>
      </c>
      <c r="S2558">
        <v>0</v>
      </c>
      <c r="U2558">
        <v>2489</v>
      </c>
      <c r="V2558">
        <v>2489</v>
      </c>
      <c r="W2558">
        <v>0</v>
      </c>
      <c r="X2558">
        <v>0</v>
      </c>
      <c r="Y2558" t="s">
        <v>109</v>
      </c>
    </row>
    <row r="2559" spans="1:25" x14ac:dyDescent="0.25">
      <c r="A2559">
        <v>2558</v>
      </c>
      <c r="B2559">
        <v>59771</v>
      </c>
      <c r="C2559">
        <v>0</v>
      </c>
      <c r="D2559">
        <v>0</v>
      </c>
      <c r="E2559" t="s">
        <v>1212</v>
      </c>
      <c r="F2559" t="s">
        <v>1213</v>
      </c>
      <c r="G2559">
        <v>1</v>
      </c>
      <c r="H2559" s="6">
        <v>3620292</v>
      </c>
      <c r="I2559" s="7">
        <v>45428</v>
      </c>
      <c r="J2559" s="7">
        <v>45428</v>
      </c>
      <c r="K2559">
        <v>15</v>
      </c>
      <c r="L2559" t="s">
        <v>40</v>
      </c>
      <c r="M2559" t="s">
        <v>5</v>
      </c>
      <c r="N2559" t="s">
        <v>41</v>
      </c>
      <c r="O2559" t="s">
        <v>54</v>
      </c>
      <c r="P2559" t="s">
        <v>43</v>
      </c>
      <c r="Q2559">
        <v>5</v>
      </c>
      <c r="R2559">
        <v>6</v>
      </c>
      <c r="S2559">
        <v>4</v>
      </c>
      <c r="U2559">
        <v>543044</v>
      </c>
      <c r="V2559">
        <v>181015</v>
      </c>
      <c r="W2559">
        <v>217218</v>
      </c>
      <c r="X2559">
        <v>144812</v>
      </c>
      <c r="Y2559" t="s">
        <v>48</v>
      </c>
    </row>
    <row r="2560" spans="1:25" x14ac:dyDescent="0.25">
      <c r="A2560">
        <v>2559</v>
      </c>
      <c r="B2560">
        <v>59714</v>
      </c>
      <c r="C2560">
        <v>0</v>
      </c>
      <c r="D2560">
        <v>0</v>
      </c>
      <c r="E2560" t="s">
        <v>1369</v>
      </c>
      <c r="F2560" t="s">
        <v>1370</v>
      </c>
      <c r="G2560">
        <v>1</v>
      </c>
      <c r="H2560" s="6">
        <v>2627070</v>
      </c>
      <c r="I2560" s="7">
        <v>45428</v>
      </c>
      <c r="J2560" s="7">
        <v>45428</v>
      </c>
      <c r="K2560" t="s">
        <v>1371</v>
      </c>
      <c r="L2560" t="s">
        <v>40</v>
      </c>
      <c r="M2560" t="s">
        <v>5</v>
      </c>
      <c r="N2560" t="s">
        <v>41</v>
      </c>
      <c r="O2560" t="s">
        <v>77</v>
      </c>
      <c r="P2560" t="s">
        <v>43</v>
      </c>
      <c r="Q2560">
        <v>6</v>
      </c>
      <c r="R2560">
        <v>3.4</v>
      </c>
      <c r="S2560">
        <v>0</v>
      </c>
      <c r="U2560">
        <v>246945</v>
      </c>
      <c r="V2560">
        <v>157624</v>
      </c>
      <c r="W2560">
        <v>89320</v>
      </c>
      <c r="X2560">
        <v>0</v>
      </c>
      <c r="Y2560" t="s">
        <v>48</v>
      </c>
    </row>
    <row r="2561" spans="1:25" x14ac:dyDescent="0.25">
      <c r="A2561">
        <v>2560</v>
      </c>
      <c r="B2561">
        <v>59720</v>
      </c>
      <c r="C2561">
        <v>0</v>
      </c>
      <c r="D2561">
        <v>0</v>
      </c>
      <c r="E2561" t="s">
        <v>271</v>
      </c>
      <c r="F2561" t="s">
        <v>272</v>
      </c>
      <c r="G2561">
        <v>1</v>
      </c>
      <c r="H2561" s="6">
        <v>936241</v>
      </c>
      <c r="I2561" s="7">
        <v>45428</v>
      </c>
      <c r="J2561" s="7">
        <v>45428</v>
      </c>
      <c r="K2561">
        <v>15</v>
      </c>
      <c r="L2561" t="s">
        <v>40</v>
      </c>
      <c r="M2561" t="s">
        <v>5</v>
      </c>
      <c r="N2561" t="s">
        <v>41</v>
      </c>
      <c r="O2561" t="s">
        <v>47</v>
      </c>
      <c r="P2561" t="s">
        <v>43</v>
      </c>
      <c r="Q2561">
        <v>7</v>
      </c>
      <c r="R2561">
        <v>8</v>
      </c>
      <c r="S2561">
        <v>0</v>
      </c>
      <c r="U2561">
        <v>140436</v>
      </c>
      <c r="V2561">
        <v>65537</v>
      </c>
      <c r="W2561">
        <v>74899</v>
      </c>
      <c r="X2561">
        <v>0</v>
      </c>
      <c r="Y2561" t="s">
        <v>94</v>
      </c>
    </row>
    <row r="2562" spans="1:25" x14ac:dyDescent="0.25">
      <c r="A2562">
        <v>2561</v>
      </c>
      <c r="B2562">
        <v>59716</v>
      </c>
      <c r="C2562">
        <v>0</v>
      </c>
      <c r="D2562">
        <v>0</v>
      </c>
      <c r="E2562" t="s">
        <v>1085</v>
      </c>
      <c r="F2562" t="s">
        <v>1086</v>
      </c>
      <c r="G2562">
        <v>1</v>
      </c>
      <c r="H2562" s="6">
        <v>500000</v>
      </c>
      <c r="I2562" s="7">
        <v>45428</v>
      </c>
      <c r="J2562" s="7">
        <v>45428</v>
      </c>
      <c r="K2562">
        <v>6</v>
      </c>
      <c r="L2562" t="s">
        <v>40</v>
      </c>
      <c r="M2562" t="s">
        <v>5</v>
      </c>
      <c r="N2562" t="s">
        <v>41</v>
      </c>
      <c r="O2562" t="s">
        <v>47</v>
      </c>
      <c r="P2562" t="s">
        <v>43</v>
      </c>
      <c r="Q2562">
        <v>6</v>
      </c>
      <c r="R2562">
        <v>0</v>
      </c>
      <c r="S2562">
        <v>0</v>
      </c>
      <c r="U2562">
        <v>30000</v>
      </c>
      <c r="V2562">
        <v>30000</v>
      </c>
      <c r="W2562">
        <v>0</v>
      </c>
      <c r="X2562">
        <v>0</v>
      </c>
      <c r="Y2562" t="s">
        <v>109</v>
      </c>
    </row>
    <row r="2563" spans="1:25" x14ac:dyDescent="0.25">
      <c r="A2563">
        <v>2562</v>
      </c>
      <c r="B2563">
        <v>59715</v>
      </c>
      <c r="C2563">
        <v>0</v>
      </c>
      <c r="D2563">
        <v>0</v>
      </c>
      <c r="E2563" t="s">
        <v>1376</v>
      </c>
      <c r="F2563" t="s">
        <v>1377</v>
      </c>
      <c r="G2563">
        <v>1</v>
      </c>
      <c r="H2563" s="6">
        <v>5265682</v>
      </c>
      <c r="I2563" s="7">
        <v>45428</v>
      </c>
      <c r="J2563" s="7">
        <v>45428</v>
      </c>
      <c r="K2563" t="s">
        <v>1371</v>
      </c>
      <c r="L2563" t="s">
        <v>40</v>
      </c>
      <c r="M2563" t="s">
        <v>5</v>
      </c>
      <c r="N2563" t="s">
        <v>41</v>
      </c>
      <c r="O2563" t="s">
        <v>77</v>
      </c>
      <c r="P2563" t="s">
        <v>43</v>
      </c>
      <c r="Q2563">
        <v>6</v>
      </c>
      <c r="R2563">
        <v>3.4</v>
      </c>
      <c r="S2563">
        <v>0</v>
      </c>
      <c r="U2563">
        <v>494974</v>
      </c>
      <c r="V2563">
        <v>315941</v>
      </c>
      <c r="W2563">
        <v>179033</v>
      </c>
      <c r="X2563">
        <v>0</v>
      </c>
      <c r="Y2563" t="s">
        <v>48</v>
      </c>
    </row>
    <row r="2564" spans="1:25" x14ac:dyDescent="0.25">
      <c r="A2564">
        <v>2563</v>
      </c>
      <c r="B2564">
        <v>59719</v>
      </c>
      <c r="C2564">
        <v>0</v>
      </c>
      <c r="D2564">
        <v>0</v>
      </c>
      <c r="E2564" t="s">
        <v>119</v>
      </c>
      <c r="F2564" t="s">
        <v>120</v>
      </c>
      <c r="G2564">
        <v>1</v>
      </c>
      <c r="H2564" s="6">
        <v>590953</v>
      </c>
      <c r="I2564" s="7">
        <v>45428</v>
      </c>
      <c r="J2564" s="7">
        <v>45428</v>
      </c>
      <c r="K2564">
        <v>15</v>
      </c>
      <c r="L2564" t="s">
        <v>40</v>
      </c>
      <c r="M2564" t="s">
        <v>5</v>
      </c>
      <c r="N2564" t="s">
        <v>41</v>
      </c>
      <c r="O2564" t="s">
        <v>47</v>
      </c>
      <c r="P2564" t="s">
        <v>43</v>
      </c>
      <c r="Q2564">
        <v>7</v>
      </c>
      <c r="R2564">
        <v>8</v>
      </c>
      <c r="S2564">
        <v>0</v>
      </c>
      <c r="U2564">
        <v>88643</v>
      </c>
      <c r="V2564">
        <v>41367</v>
      </c>
      <c r="W2564">
        <v>47276</v>
      </c>
      <c r="X2564">
        <v>0</v>
      </c>
      <c r="Y2564" t="s">
        <v>48</v>
      </c>
    </row>
    <row r="2565" spans="1:25" x14ac:dyDescent="0.25">
      <c r="A2565">
        <v>2564</v>
      </c>
      <c r="B2565">
        <v>59718</v>
      </c>
      <c r="C2565">
        <v>0</v>
      </c>
      <c r="D2565">
        <v>0</v>
      </c>
      <c r="E2565" t="s">
        <v>743</v>
      </c>
      <c r="F2565" t="s">
        <v>744</v>
      </c>
      <c r="G2565">
        <v>1</v>
      </c>
      <c r="H2565" s="6">
        <v>3000000</v>
      </c>
      <c r="I2565" s="7">
        <v>45428</v>
      </c>
      <c r="J2565" s="7">
        <v>45428</v>
      </c>
      <c r="K2565">
        <v>5</v>
      </c>
      <c r="L2565" t="s">
        <v>40</v>
      </c>
      <c r="M2565" t="s">
        <v>7</v>
      </c>
      <c r="N2565" t="s">
        <v>41</v>
      </c>
      <c r="O2565" t="s">
        <v>64</v>
      </c>
      <c r="P2565" t="s">
        <v>43</v>
      </c>
      <c r="Q2565">
        <v>5</v>
      </c>
      <c r="R2565">
        <v>0</v>
      </c>
      <c r="S2565">
        <v>0</v>
      </c>
      <c r="U2565">
        <v>150000</v>
      </c>
      <c r="V2565">
        <v>150000</v>
      </c>
      <c r="W2565">
        <v>0</v>
      </c>
      <c r="X2565">
        <v>0</v>
      </c>
      <c r="Y2565" t="s">
        <v>94</v>
      </c>
    </row>
    <row r="2566" spans="1:25" x14ac:dyDescent="0.25">
      <c r="A2566">
        <v>2565</v>
      </c>
      <c r="B2566">
        <v>59710</v>
      </c>
      <c r="C2566">
        <v>0</v>
      </c>
      <c r="D2566">
        <v>0</v>
      </c>
      <c r="E2566" t="s">
        <v>209</v>
      </c>
      <c r="F2566" t="s">
        <v>210</v>
      </c>
      <c r="G2566">
        <v>1</v>
      </c>
      <c r="H2566" s="6">
        <v>14000000</v>
      </c>
      <c r="I2566" s="7">
        <v>45428</v>
      </c>
      <c r="J2566" s="7">
        <v>45428</v>
      </c>
      <c r="K2566">
        <v>15</v>
      </c>
      <c r="L2566" t="s">
        <v>40</v>
      </c>
      <c r="M2566" t="s">
        <v>5</v>
      </c>
      <c r="N2566" t="s">
        <v>41</v>
      </c>
      <c r="O2566" t="s">
        <v>77</v>
      </c>
      <c r="P2566" t="s">
        <v>43</v>
      </c>
      <c r="Q2566">
        <v>6</v>
      </c>
      <c r="R2566">
        <v>9</v>
      </c>
      <c r="S2566">
        <v>0</v>
      </c>
      <c r="U2566">
        <v>2100000</v>
      </c>
      <c r="V2566">
        <v>840000</v>
      </c>
      <c r="W2566">
        <v>1260000</v>
      </c>
      <c r="X2566">
        <v>0</v>
      </c>
      <c r="Y2566" t="s">
        <v>72</v>
      </c>
    </row>
    <row r="2567" spans="1:25" x14ac:dyDescent="0.25">
      <c r="A2567">
        <v>2566</v>
      </c>
      <c r="B2567">
        <v>59708</v>
      </c>
      <c r="C2567">
        <v>0</v>
      </c>
      <c r="D2567">
        <v>0</v>
      </c>
      <c r="E2567" t="s">
        <v>1510</v>
      </c>
      <c r="F2567" t="s">
        <v>1511</v>
      </c>
      <c r="G2567">
        <v>1</v>
      </c>
      <c r="H2567" s="6">
        <v>264946</v>
      </c>
      <c r="I2567" s="7">
        <v>45428</v>
      </c>
      <c r="J2567" s="7">
        <v>45428</v>
      </c>
      <c r="K2567">
        <v>7</v>
      </c>
      <c r="L2567" t="s">
        <v>40</v>
      </c>
      <c r="M2567" t="s">
        <v>5</v>
      </c>
      <c r="N2567" t="s">
        <v>41</v>
      </c>
      <c r="O2567" t="s">
        <v>57</v>
      </c>
      <c r="P2567" t="s">
        <v>43</v>
      </c>
      <c r="Q2567">
        <v>7</v>
      </c>
      <c r="R2567">
        <v>0</v>
      </c>
      <c r="S2567">
        <v>0</v>
      </c>
      <c r="U2567">
        <v>18546</v>
      </c>
      <c r="V2567">
        <v>18546</v>
      </c>
      <c r="W2567">
        <v>0</v>
      </c>
      <c r="X2567">
        <v>0</v>
      </c>
      <c r="Y2567" t="s">
        <v>109</v>
      </c>
    </row>
    <row r="2568" spans="1:25" x14ac:dyDescent="0.25">
      <c r="A2568">
        <v>2567</v>
      </c>
      <c r="B2568">
        <v>59721</v>
      </c>
      <c r="C2568">
        <v>0</v>
      </c>
      <c r="D2568">
        <v>0</v>
      </c>
      <c r="E2568" t="s">
        <v>520</v>
      </c>
      <c r="F2568" t="s">
        <v>521</v>
      </c>
      <c r="G2568">
        <v>1</v>
      </c>
      <c r="H2568" s="6">
        <v>10368569</v>
      </c>
      <c r="I2568" s="7">
        <v>45428</v>
      </c>
      <c r="J2568" s="7">
        <v>45428</v>
      </c>
      <c r="K2568">
        <v>15</v>
      </c>
      <c r="L2568" t="s">
        <v>40</v>
      </c>
      <c r="M2568" t="s">
        <v>5</v>
      </c>
      <c r="N2568" t="s">
        <v>41</v>
      </c>
      <c r="O2568" t="s">
        <v>57</v>
      </c>
      <c r="P2568" t="s">
        <v>43</v>
      </c>
      <c r="Q2568">
        <v>6</v>
      </c>
      <c r="R2568">
        <v>9</v>
      </c>
      <c r="S2568">
        <v>0</v>
      </c>
      <c r="U2568">
        <v>1555285</v>
      </c>
      <c r="V2568">
        <v>622114</v>
      </c>
      <c r="W2568">
        <v>933171</v>
      </c>
      <c r="X2568">
        <v>0</v>
      </c>
      <c r="Y2568" t="s">
        <v>390</v>
      </c>
    </row>
    <row r="2569" spans="1:25" x14ac:dyDescent="0.25">
      <c r="A2569">
        <v>2568</v>
      </c>
      <c r="B2569">
        <v>59713</v>
      </c>
      <c r="C2569">
        <v>0</v>
      </c>
      <c r="D2569">
        <v>0</v>
      </c>
      <c r="E2569" t="s">
        <v>1127</v>
      </c>
      <c r="F2569" t="s">
        <v>1128</v>
      </c>
      <c r="G2569">
        <v>1</v>
      </c>
      <c r="H2569" s="6">
        <v>2670641</v>
      </c>
      <c r="I2569" s="7">
        <v>45428</v>
      </c>
      <c r="J2569" s="7">
        <v>45428</v>
      </c>
      <c r="K2569">
        <v>8</v>
      </c>
      <c r="L2569" t="s">
        <v>40</v>
      </c>
      <c r="M2569" t="s">
        <v>9</v>
      </c>
      <c r="N2569" t="s">
        <v>41</v>
      </c>
      <c r="O2569" t="s">
        <v>42</v>
      </c>
      <c r="P2569" t="s">
        <v>43</v>
      </c>
      <c r="Q2569">
        <v>8</v>
      </c>
      <c r="R2569">
        <v>0</v>
      </c>
      <c r="S2569">
        <v>0</v>
      </c>
      <c r="U2569">
        <v>213651</v>
      </c>
      <c r="V2569">
        <v>213651</v>
      </c>
      <c r="W2569">
        <v>0</v>
      </c>
      <c r="X2569">
        <v>0</v>
      </c>
      <c r="Y2569" t="s">
        <v>109</v>
      </c>
    </row>
    <row r="2570" spans="1:25" x14ac:dyDescent="0.25">
      <c r="A2570">
        <v>2569</v>
      </c>
      <c r="B2570">
        <v>59770</v>
      </c>
      <c r="C2570">
        <v>0</v>
      </c>
      <c r="D2570">
        <v>0</v>
      </c>
      <c r="E2570" t="s">
        <v>1270</v>
      </c>
      <c r="F2570" t="s">
        <v>1271</v>
      </c>
      <c r="G2570">
        <v>1</v>
      </c>
      <c r="H2570" s="6">
        <v>2538916</v>
      </c>
      <c r="I2570" s="7">
        <v>45428</v>
      </c>
      <c r="J2570" s="7">
        <v>45428</v>
      </c>
      <c r="K2570">
        <v>15</v>
      </c>
      <c r="L2570" t="s">
        <v>40</v>
      </c>
      <c r="M2570" t="s">
        <v>5</v>
      </c>
      <c r="N2570" t="s">
        <v>41</v>
      </c>
      <c r="O2570" t="s">
        <v>54</v>
      </c>
      <c r="P2570" t="s">
        <v>43</v>
      </c>
      <c r="Q2570">
        <v>5</v>
      </c>
      <c r="R2570">
        <v>6</v>
      </c>
      <c r="S2570">
        <v>4</v>
      </c>
      <c r="U2570">
        <v>380837</v>
      </c>
      <c r="V2570">
        <v>126946</v>
      </c>
      <c r="W2570">
        <v>152335</v>
      </c>
      <c r="X2570">
        <v>101557</v>
      </c>
      <c r="Y2570" t="s">
        <v>48</v>
      </c>
    </row>
    <row r="2571" spans="1:25" x14ac:dyDescent="0.25">
      <c r="A2571">
        <v>2570</v>
      </c>
      <c r="B2571">
        <v>59772</v>
      </c>
      <c r="C2571">
        <v>0</v>
      </c>
      <c r="D2571">
        <v>0</v>
      </c>
      <c r="E2571" t="s">
        <v>1268</v>
      </c>
      <c r="F2571" t="s">
        <v>1269</v>
      </c>
      <c r="G2571">
        <v>1</v>
      </c>
      <c r="H2571" s="6">
        <v>3877562</v>
      </c>
      <c r="I2571" s="7">
        <v>45428</v>
      </c>
      <c r="J2571" s="7">
        <v>45428</v>
      </c>
      <c r="K2571">
        <v>15</v>
      </c>
      <c r="L2571" t="s">
        <v>40</v>
      </c>
      <c r="M2571" t="s">
        <v>5</v>
      </c>
      <c r="N2571" t="s">
        <v>41</v>
      </c>
      <c r="O2571" t="s">
        <v>54</v>
      </c>
      <c r="P2571" t="s">
        <v>43</v>
      </c>
      <c r="Q2571">
        <v>5</v>
      </c>
      <c r="R2571">
        <v>6</v>
      </c>
      <c r="S2571">
        <v>4</v>
      </c>
      <c r="U2571">
        <v>581634</v>
      </c>
      <c r="V2571">
        <v>193878</v>
      </c>
      <c r="W2571">
        <v>232654</v>
      </c>
      <c r="X2571">
        <v>155102</v>
      </c>
      <c r="Y2571" t="s">
        <v>48</v>
      </c>
    </row>
    <row r="2572" spans="1:25" x14ac:dyDescent="0.25">
      <c r="A2572">
        <v>2571</v>
      </c>
      <c r="B2572">
        <v>59709</v>
      </c>
      <c r="C2572">
        <v>0</v>
      </c>
      <c r="D2572">
        <v>0</v>
      </c>
      <c r="E2572" t="s">
        <v>1345</v>
      </c>
      <c r="F2572" t="s">
        <v>1346</v>
      </c>
      <c r="G2572">
        <v>1</v>
      </c>
      <c r="H2572" s="6">
        <v>292028</v>
      </c>
      <c r="I2572" s="7">
        <v>45428</v>
      </c>
      <c r="J2572" s="7">
        <v>45428</v>
      </c>
      <c r="K2572">
        <v>8</v>
      </c>
      <c r="L2572" t="s">
        <v>40</v>
      </c>
      <c r="M2572" t="s">
        <v>9</v>
      </c>
      <c r="N2572" t="s">
        <v>41</v>
      </c>
      <c r="O2572" t="s">
        <v>42</v>
      </c>
      <c r="P2572" t="s">
        <v>43</v>
      </c>
      <c r="Q2572">
        <v>8</v>
      </c>
      <c r="R2572">
        <v>0</v>
      </c>
      <c r="S2572">
        <v>0</v>
      </c>
      <c r="U2572">
        <v>23362</v>
      </c>
      <c r="V2572">
        <v>23362</v>
      </c>
      <c r="W2572">
        <v>0</v>
      </c>
      <c r="X2572">
        <v>0</v>
      </c>
      <c r="Y2572" t="s">
        <v>109</v>
      </c>
    </row>
    <row r="2573" spans="1:25" x14ac:dyDescent="0.25">
      <c r="A2573">
        <v>2572</v>
      </c>
      <c r="B2573">
        <v>59712</v>
      </c>
      <c r="C2573">
        <v>0</v>
      </c>
      <c r="D2573">
        <v>0</v>
      </c>
      <c r="E2573" t="s">
        <v>1678</v>
      </c>
      <c r="F2573" t="s">
        <v>1679</v>
      </c>
      <c r="G2573">
        <v>1</v>
      </c>
      <c r="H2573" s="6">
        <v>6540891</v>
      </c>
      <c r="I2573" s="7">
        <v>45428</v>
      </c>
      <c r="J2573" s="7">
        <v>45428</v>
      </c>
      <c r="K2573">
        <v>15</v>
      </c>
      <c r="L2573" t="s">
        <v>40</v>
      </c>
      <c r="M2573" t="s">
        <v>5</v>
      </c>
      <c r="N2573" t="s">
        <v>41</v>
      </c>
      <c r="O2573" t="s">
        <v>77</v>
      </c>
      <c r="P2573" t="s">
        <v>43</v>
      </c>
      <c r="Q2573">
        <v>6</v>
      </c>
      <c r="R2573">
        <v>9</v>
      </c>
      <c r="S2573">
        <v>0</v>
      </c>
      <c r="U2573">
        <v>981134</v>
      </c>
      <c r="V2573">
        <v>392453</v>
      </c>
      <c r="W2573">
        <v>588680</v>
      </c>
      <c r="X2573">
        <v>0</v>
      </c>
      <c r="Y2573" t="s">
        <v>250</v>
      </c>
    </row>
    <row r="2574" spans="1:25" x14ac:dyDescent="0.25">
      <c r="A2574">
        <v>2573</v>
      </c>
      <c r="B2574">
        <v>59773</v>
      </c>
      <c r="C2574">
        <v>0</v>
      </c>
      <c r="D2574">
        <v>0</v>
      </c>
      <c r="E2574" t="s">
        <v>1287</v>
      </c>
      <c r="F2574" t="s">
        <v>1288</v>
      </c>
      <c r="G2574">
        <v>1</v>
      </c>
      <c r="H2574" s="6">
        <v>4195553</v>
      </c>
      <c r="I2574" s="7">
        <v>45428</v>
      </c>
      <c r="J2574" s="7">
        <v>45428</v>
      </c>
      <c r="K2574">
        <v>15</v>
      </c>
      <c r="L2574" t="s">
        <v>40</v>
      </c>
      <c r="M2574" t="s">
        <v>5</v>
      </c>
      <c r="N2574" t="s">
        <v>41</v>
      </c>
      <c r="O2574" t="s">
        <v>54</v>
      </c>
      <c r="P2574" t="s">
        <v>43</v>
      </c>
      <c r="Q2574">
        <v>5</v>
      </c>
      <c r="R2574">
        <v>6</v>
      </c>
      <c r="S2574">
        <v>4</v>
      </c>
      <c r="U2574">
        <v>629333</v>
      </c>
      <c r="V2574">
        <v>209778</v>
      </c>
      <c r="W2574">
        <v>251733</v>
      </c>
      <c r="X2574">
        <v>167822</v>
      </c>
      <c r="Y2574" t="s">
        <v>48</v>
      </c>
    </row>
    <row r="2575" spans="1:25" x14ac:dyDescent="0.25">
      <c r="A2575">
        <v>2574</v>
      </c>
      <c r="B2575">
        <v>59702</v>
      </c>
      <c r="C2575">
        <v>0</v>
      </c>
      <c r="D2575">
        <v>0</v>
      </c>
      <c r="E2575" t="s">
        <v>1719</v>
      </c>
      <c r="F2575" t="s">
        <v>1720</v>
      </c>
      <c r="G2575">
        <v>1</v>
      </c>
      <c r="H2575" s="6">
        <v>247023425</v>
      </c>
      <c r="I2575" s="7">
        <v>45427</v>
      </c>
      <c r="J2575" s="7">
        <v>45427</v>
      </c>
      <c r="K2575">
        <v>15</v>
      </c>
      <c r="L2575" t="s">
        <v>40</v>
      </c>
      <c r="M2575" t="s">
        <v>5</v>
      </c>
      <c r="N2575" t="s">
        <v>41</v>
      </c>
      <c r="O2575" t="s">
        <v>54</v>
      </c>
      <c r="P2575" t="s">
        <v>43</v>
      </c>
      <c r="Q2575">
        <v>5</v>
      </c>
      <c r="R2575">
        <v>6</v>
      </c>
      <c r="S2575">
        <v>4</v>
      </c>
      <c r="U2575">
        <v>37053514</v>
      </c>
      <c r="V2575">
        <v>12351171</v>
      </c>
      <c r="W2575">
        <v>14821406</v>
      </c>
      <c r="X2575">
        <v>9880937</v>
      </c>
      <c r="Y2575" t="s">
        <v>48</v>
      </c>
    </row>
    <row r="2576" spans="1:25" x14ac:dyDescent="0.25">
      <c r="A2576">
        <v>2575</v>
      </c>
      <c r="B2576">
        <v>59703</v>
      </c>
      <c r="C2576">
        <v>0</v>
      </c>
      <c r="D2576">
        <v>0</v>
      </c>
      <c r="E2576" t="s">
        <v>535</v>
      </c>
      <c r="F2576" t="s">
        <v>536</v>
      </c>
      <c r="G2576">
        <v>1</v>
      </c>
      <c r="H2576" s="6">
        <v>14955464</v>
      </c>
      <c r="I2576" s="7">
        <v>45427</v>
      </c>
      <c r="J2576" s="7">
        <v>45427</v>
      </c>
      <c r="K2576">
        <v>15</v>
      </c>
      <c r="L2576" t="s">
        <v>40</v>
      </c>
      <c r="M2576" t="s">
        <v>9</v>
      </c>
      <c r="N2576" t="s">
        <v>41</v>
      </c>
      <c r="O2576" t="s">
        <v>42</v>
      </c>
      <c r="P2576" t="s">
        <v>43</v>
      </c>
      <c r="Q2576">
        <v>5</v>
      </c>
      <c r="R2576">
        <v>10</v>
      </c>
      <c r="S2576">
        <v>0</v>
      </c>
      <c r="U2576">
        <v>2243320</v>
      </c>
      <c r="V2576">
        <v>747773</v>
      </c>
      <c r="W2576">
        <v>1495546</v>
      </c>
      <c r="X2576">
        <v>0</v>
      </c>
      <c r="Y2576" t="s">
        <v>109</v>
      </c>
    </row>
    <row r="2577" spans="1:25" x14ac:dyDescent="0.25">
      <c r="A2577">
        <v>2576</v>
      </c>
      <c r="B2577">
        <v>59692</v>
      </c>
      <c r="C2577">
        <v>0</v>
      </c>
      <c r="D2577">
        <v>0</v>
      </c>
      <c r="E2577" t="s">
        <v>1351</v>
      </c>
      <c r="F2577" t="s">
        <v>1352</v>
      </c>
      <c r="G2577">
        <v>1</v>
      </c>
      <c r="H2577" s="6">
        <v>13843527</v>
      </c>
      <c r="I2577" s="7">
        <v>45427</v>
      </c>
      <c r="J2577" s="7">
        <v>45427</v>
      </c>
      <c r="K2577">
        <v>15</v>
      </c>
      <c r="L2577" t="s">
        <v>40</v>
      </c>
      <c r="M2577" t="s">
        <v>5</v>
      </c>
      <c r="N2577" t="s">
        <v>41</v>
      </c>
      <c r="O2577" t="s">
        <v>47</v>
      </c>
      <c r="P2577" t="s">
        <v>43</v>
      </c>
      <c r="Q2577">
        <v>10</v>
      </c>
      <c r="R2577">
        <v>5</v>
      </c>
      <c r="S2577">
        <v>0</v>
      </c>
      <c r="U2577">
        <v>2076529</v>
      </c>
      <c r="V2577">
        <v>1384353</v>
      </c>
      <c r="W2577">
        <v>692176</v>
      </c>
      <c r="X2577">
        <v>0</v>
      </c>
      <c r="Y2577" t="s">
        <v>112</v>
      </c>
    </row>
    <row r="2578" spans="1:25" x14ac:dyDescent="0.25">
      <c r="A2578">
        <v>2577</v>
      </c>
      <c r="B2578">
        <v>59697</v>
      </c>
      <c r="C2578">
        <v>0</v>
      </c>
      <c r="D2578">
        <v>0</v>
      </c>
      <c r="E2578" t="s">
        <v>1068</v>
      </c>
      <c r="F2578" t="s">
        <v>1069</v>
      </c>
      <c r="G2578">
        <v>1</v>
      </c>
      <c r="H2578" s="6">
        <v>45000000</v>
      </c>
      <c r="I2578" s="7">
        <v>45427</v>
      </c>
      <c r="J2578" s="7">
        <v>45427</v>
      </c>
      <c r="K2578">
        <v>4</v>
      </c>
      <c r="L2578" t="s">
        <v>40</v>
      </c>
      <c r="M2578" t="s">
        <v>5</v>
      </c>
      <c r="N2578" t="s">
        <v>41</v>
      </c>
      <c r="O2578" t="s">
        <v>77</v>
      </c>
      <c r="P2578" t="s">
        <v>43</v>
      </c>
      <c r="Q2578">
        <v>4</v>
      </c>
      <c r="R2578">
        <v>0</v>
      </c>
      <c r="S2578">
        <v>0</v>
      </c>
      <c r="U2578">
        <v>1800000</v>
      </c>
      <c r="V2578">
        <v>1800000</v>
      </c>
      <c r="W2578">
        <v>0</v>
      </c>
      <c r="X2578">
        <v>0</v>
      </c>
      <c r="Y2578" t="s">
        <v>48</v>
      </c>
    </row>
    <row r="2579" spans="1:25" x14ac:dyDescent="0.25">
      <c r="A2579">
        <v>2578</v>
      </c>
      <c r="B2579">
        <v>59706</v>
      </c>
      <c r="C2579">
        <v>0</v>
      </c>
      <c r="D2579">
        <v>0</v>
      </c>
      <c r="E2579" t="s">
        <v>1952</v>
      </c>
      <c r="F2579" t="s">
        <v>1953</v>
      </c>
      <c r="G2579">
        <v>1</v>
      </c>
      <c r="H2579" s="6">
        <v>50000000</v>
      </c>
      <c r="I2579" s="7">
        <v>45427</v>
      </c>
      <c r="J2579" s="7">
        <v>45427</v>
      </c>
      <c r="K2579">
        <v>15</v>
      </c>
      <c r="L2579" t="s">
        <v>40</v>
      </c>
      <c r="M2579" t="s">
        <v>5</v>
      </c>
      <c r="N2579" t="s">
        <v>41</v>
      </c>
      <c r="O2579" t="s">
        <v>54</v>
      </c>
      <c r="P2579" t="s">
        <v>43</v>
      </c>
      <c r="Q2579">
        <v>5</v>
      </c>
      <c r="R2579">
        <v>6</v>
      </c>
      <c r="S2579">
        <v>4</v>
      </c>
      <c r="U2579">
        <v>7500000</v>
      </c>
      <c r="V2579">
        <v>2500000</v>
      </c>
      <c r="W2579">
        <v>3000000</v>
      </c>
      <c r="X2579">
        <v>2000000</v>
      </c>
      <c r="Y2579" t="s">
        <v>48</v>
      </c>
    </row>
    <row r="2580" spans="1:25" x14ac:dyDescent="0.25">
      <c r="A2580">
        <v>2579</v>
      </c>
      <c r="B2580">
        <v>59701</v>
      </c>
      <c r="C2580">
        <v>0</v>
      </c>
      <c r="D2580">
        <v>0</v>
      </c>
      <c r="E2580" t="s">
        <v>1331</v>
      </c>
      <c r="F2580" t="s">
        <v>1332</v>
      </c>
      <c r="G2580">
        <v>1</v>
      </c>
      <c r="H2580" s="6">
        <v>1026475</v>
      </c>
      <c r="I2580" s="7">
        <v>45427</v>
      </c>
      <c r="J2580" s="7">
        <v>45427</v>
      </c>
      <c r="K2580">
        <v>8</v>
      </c>
      <c r="L2580" t="s">
        <v>40</v>
      </c>
      <c r="M2580" t="s">
        <v>9</v>
      </c>
      <c r="N2580" t="s">
        <v>41</v>
      </c>
      <c r="O2580" t="s">
        <v>42</v>
      </c>
      <c r="P2580" t="s">
        <v>43</v>
      </c>
      <c r="Q2580">
        <v>8</v>
      </c>
      <c r="R2580">
        <v>0</v>
      </c>
      <c r="S2580">
        <v>0</v>
      </c>
      <c r="U2580">
        <v>82118</v>
      </c>
      <c r="V2580">
        <v>82118</v>
      </c>
      <c r="W2580">
        <v>0</v>
      </c>
      <c r="X2580">
        <v>0</v>
      </c>
      <c r="Y2580" t="s">
        <v>109</v>
      </c>
    </row>
    <row r="2581" spans="1:25" x14ac:dyDescent="0.25">
      <c r="A2581">
        <v>2580</v>
      </c>
      <c r="B2581">
        <v>59695</v>
      </c>
      <c r="C2581">
        <v>0</v>
      </c>
      <c r="D2581">
        <v>0</v>
      </c>
      <c r="E2581" t="s">
        <v>1954</v>
      </c>
      <c r="F2581" t="s">
        <v>1955</v>
      </c>
      <c r="G2581">
        <v>1</v>
      </c>
      <c r="H2581" s="6">
        <v>783565</v>
      </c>
      <c r="I2581" s="7">
        <v>45427</v>
      </c>
      <c r="J2581" s="7">
        <v>45427</v>
      </c>
      <c r="K2581">
        <v>12</v>
      </c>
      <c r="L2581" t="s">
        <v>40</v>
      </c>
      <c r="M2581" t="s">
        <v>5</v>
      </c>
      <c r="N2581" t="s">
        <v>41</v>
      </c>
      <c r="O2581" t="s">
        <v>54</v>
      </c>
      <c r="P2581" t="s">
        <v>43</v>
      </c>
      <c r="Q2581">
        <v>12</v>
      </c>
      <c r="R2581">
        <v>0</v>
      </c>
      <c r="S2581">
        <v>0</v>
      </c>
      <c r="U2581">
        <v>94028</v>
      </c>
      <c r="V2581">
        <v>94028</v>
      </c>
      <c r="W2581">
        <v>0</v>
      </c>
      <c r="X2581">
        <v>0</v>
      </c>
      <c r="Y2581" t="s">
        <v>109</v>
      </c>
    </row>
    <row r="2582" spans="1:25" x14ac:dyDescent="0.25">
      <c r="A2582">
        <v>2581</v>
      </c>
      <c r="B2582">
        <v>59696</v>
      </c>
      <c r="C2582">
        <v>0</v>
      </c>
      <c r="D2582">
        <v>0</v>
      </c>
      <c r="E2582" t="s">
        <v>1315</v>
      </c>
      <c r="F2582" t="s">
        <v>1316</v>
      </c>
      <c r="G2582">
        <v>1</v>
      </c>
      <c r="H2582" s="6">
        <v>402713</v>
      </c>
      <c r="I2582" s="7">
        <v>45427</v>
      </c>
      <c r="J2582" s="7">
        <v>45427</v>
      </c>
      <c r="K2582">
        <v>15</v>
      </c>
      <c r="L2582" t="s">
        <v>40</v>
      </c>
      <c r="M2582" t="s">
        <v>5</v>
      </c>
      <c r="N2582" t="s">
        <v>41</v>
      </c>
      <c r="O2582" t="s">
        <v>47</v>
      </c>
      <c r="P2582" t="s">
        <v>43</v>
      </c>
      <c r="Q2582">
        <v>10</v>
      </c>
      <c r="R2582">
        <v>5</v>
      </c>
      <c r="S2582">
        <v>0</v>
      </c>
      <c r="U2582">
        <v>60407</v>
      </c>
      <c r="V2582">
        <v>40271</v>
      </c>
      <c r="W2582">
        <v>20136</v>
      </c>
      <c r="X2582">
        <v>0</v>
      </c>
      <c r="Y2582" t="s">
        <v>112</v>
      </c>
    </row>
    <row r="2583" spans="1:25" x14ac:dyDescent="0.25">
      <c r="A2583">
        <v>2582</v>
      </c>
      <c r="B2583">
        <v>59689</v>
      </c>
      <c r="C2583">
        <v>0</v>
      </c>
      <c r="D2583">
        <v>0</v>
      </c>
      <c r="E2583" t="s">
        <v>1708</v>
      </c>
      <c r="F2583" t="s">
        <v>1709</v>
      </c>
      <c r="G2583">
        <v>1</v>
      </c>
      <c r="H2583" s="6">
        <v>3482924</v>
      </c>
      <c r="I2583" s="7">
        <v>45427</v>
      </c>
      <c r="J2583" s="7">
        <v>45427</v>
      </c>
      <c r="K2583">
        <v>7</v>
      </c>
      <c r="L2583" t="s">
        <v>40</v>
      </c>
      <c r="M2583" t="s">
        <v>9</v>
      </c>
      <c r="N2583" t="s">
        <v>41</v>
      </c>
      <c r="O2583" t="s">
        <v>42</v>
      </c>
      <c r="P2583" t="s">
        <v>43</v>
      </c>
      <c r="Q2583">
        <v>7</v>
      </c>
      <c r="R2583">
        <v>0</v>
      </c>
      <c r="S2583">
        <v>0</v>
      </c>
      <c r="U2583">
        <v>243805</v>
      </c>
      <c r="V2583">
        <v>243805</v>
      </c>
      <c r="W2583">
        <v>0</v>
      </c>
      <c r="X2583">
        <v>0</v>
      </c>
      <c r="Y2583" t="s">
        <v>109</v>
      </c>
    </row>
    <row r="2584" spans="1:25" x14ac:dyDescent="0.25">
      <c r="A2584">
        <v>2583</v>
      </c>
      <c r="B2584">
        <v>59690</v>
      </c>
      <c r="C2584">
        <v>0</v>
      </c>
      <c r="D2584">
        <v>0</v>
      </c>
      <c r="E2584" t="s">
        <v>1708</v>
      </c>
      <c r="F2584" t="s">
        <v>1709</v>
      </c>
      <c r="G2584">
        <v>1</v>
      </c>
      <c r="H2584" s="6">
        <v>3462378</v>
      </c>
      <c r="I2584" s="7">
        <v>45427</v>
      </c>
      <c r="J2584" s="7">
        <v>45427</v>
      </c>
      <c r="K2584">
        <v>7</v>
      </c>
      <c r="L2584" t="s">
        <v>40</v>
      </c>
      <c r="M2584" t="s">
        <v>9</v>
      </c>
      <c r="N2584" t="s">
        <v>41</v>
      </c>
      <c r="O2584" t="s">
        <v>42</v>
      </c>
      <c r="P2584" t="s">
        <v>43</v>
      </c>
      <c r="Q2584">
        <v>7</v>
      </c>
      <c r="R2584">
        <v>0</v>
      </c>
      <c r="S2584">
        <v>0</v>
      </c>
      <c r="U2584">
        <v>242366</v>
      </c>
      <c r="V2584">
        <v>242366</v>
      </c>
      <c r="W2584">
        <v>0</v>
      </c>
      <c r="X2584">
        <v>0</v>
      </c>
      <c r="Y2584" t="s">
        <v>109</v>
      </c>
    </row>
    <row r="2585" spans="1:25" x14ac:dyDescent="0.25">
      <c r="A2585">
        <v>2584</v>
      </c>
      <c r="B2585">
        <v>59691</v>
      </c>
      <c r="C2585">
        <v>0</v>
      </c>
      <c r="D2585">
        <v>0</v>
      </c>
      <c r="E2585" t="s">
        <v>1708</v>
      </c>
      <c r="F2585" t="s">
        <v>1709</v>
      </c>
      <c r="G2585">
        <v>1</v>
      </c>
      <c r="H2585" s="6">
        <v>3423399</v>
      </c>
      <c r="I2585" s="7">
        <v>45427</v>
      </c>
      <c r="J2585" s="7">
        <v>45427</v>
      </c>
      <c r="K2585">
        <v>7</v>
      </c>
      <c r="L2585" t="s">
        <v>40</v>
      </c>
      <c r="M2585" t="s">
        <v>9</v>
      </c>
      <c r="N2585" t="s">
        <v>41</v>
      </c>
      <c r="O2585" t="s">
        <v>42</v>
      </c>
      <c r="P2585" t="s">
        <v>43</v>
      </c>
      <c r="Q2585">
        <v>7</v>
      </c>
      <c r="R2585">
        <v>0</v>
      </c>
      <c r="S2585">
        <v>0</v>
      </c>
      <c r="U2585">
        <v>239638</v>
      </c>
      <c r="V2585">
        <v>239638</v>
      </c>
      <c r="W2585">
        <v>0</v>
      </c>
      <c r="X2585">
        <v>0</v>
      </c>
      <c r="Y2585" t="s">
        <v>109</v>
      </c>
    </row>
    <row r="2586" spans="1:25" x14ac:dyDescent="0.25">
      <c r="A2586">
        <v>2585</v>
      </c>
      <c r="B2586">
        <v>59687</v>
      </c>
      <c r="C2586">
        <v>0</v>
      </c>
      <c r="D2586">
        <v>0</v>
      </c>
      <c r="E2586" t="s">
        <v>1192</v>
      </c>
      <c r="F2586" t="s">
        <v>1193</v>
      </c>
      <c r="G2586">
        <v>1</v>
      </c>
      <c r="H2586" s="6">
        <v>38995321</v>
      </c>
      <c r="I2586" s="7">
        <v>45427</v>
      </c>
      <c r="J2586" s="7">
        <v>45427</v>
      </c>
      <c r="K2586">
        <v>15</v>
      </c>
      <c r="L2586" t="s">
        <v>40</v>
      </c>
      <c r="M2586" t="s">
        <v>5</v>
      </c>
      <c r="N2586" t="s">
        <v>41</v>
      </c>
      <c r="O2586" t="s">
        <v>54</v>
      </c>
      <c r="P2586" t="s">
        <v>43</v>
      </c>
      <c r="Q2586">
        <v>5</v>
      </c>
      <c r="R2586">
        <v>6</v>
      </c>
      <c r="S2586">
        <v>4</v>
      </c>
      <c r="U2586">
        <v>5849298</v>
      </c>
      <c r="V2586">
        <v>1949766</v>
      </c>
      <c r="W2586">
        <v>2339719</v>
      </c>
      <c r="X2586">
        <v>1559813</v>
      </c>
      <c r="Y2586" t="s">
        <v>48</v>
      </c>
    </row>
    <row r="2587" spans="1:25" x14ac:dyDescent="0.25">
      <c r="A2587">
        <v>2586</v>
      </c>
      <c r="B2587">
        <v>59698</v>
      </c>
      <c r="C2587">
        <v>0</v>
      </c>
      <c r="D2587">
        <v>0</v>
      </c>
      <c r="E2587" t="s">
        <v>1224</v>
      </c>
      <c r="F2587" t="s">
        <v>1225</v>
      </c>
      <c r="G2587">
        <v>1</v>
      </c>
      <c r="H2587" s="6">
        <v>5000000</v>
      </c>
      <c r="I2587" s="7">
        <v>45427</v>
      </c>
      <c r="J2587" s="7">
        <v>45427</v>
      </c>
      <c r="K2587">
        <v>8</v>
      </c>
      <c r="L2587" t="s">
        <v>40</v>
      </c>
      <c r="M2587" t="s">
        <v>7</v>
      </c>
      <c r="N2587" t="s">
        <v>41</v>
      </c>
      <c r="O2587" t="s">
        <v>64</v>
      </c>
      <c r="P2587" t="s">
        <v>43</v>
      </c>
      <c r="Q2587">
        <v>8</v>
      </c>
      <c r="R2587">
        <v>0</v>
      </c>
      <c r="S2587">
        <v>0</v>
      </c>
      <c r="U2587">
        <v>400000</v>
      </c>
      <c r="V2587">
        <v>400000</v>
      </c>
      <c r="W2587">
        <v>0</v>
      </c>
      <c r="X2587">
        <v>0</v>
      </c>
      <c r="Y2587" t="s">
        <v>48</v>
      </c>
    </row>
    <row r="2588" spans="1:25" x14ac:dyDescent="0.25">
      <c r="A2588">
        <v>2587</v>
      </c>
      <c r="B2588">
        <v>59705</v>
      </c>
      <c r="C2588">
        <v>0</v>
      </c>
      <c r="D2588">
        <v>0</v>
      </c>
      <c r="E2588" t="s">
        <v>1698</v>
      </c>
      <c r="F2588" t="s">
        <v>1699</v>
      </c>
      <c r="G2588">
        <v>1</v>
      </c>
      <c r="H2588" s="6">
        <v>53180790</v>
      </c>
      <c r="I2588" s="7">
        <v>45427</v>
      </c>
      <c r="J2588" s="7">
        <v>45427</v>
      </c>
      <c r="K2588">
        <v>15</v>
      </c>
      <c r="L2588" t="s">
        <v>40</v>
      </c>
      <c r="M2588" t="s">
        <v>5</v>
      </c>
      <c r="N2588" t="s">
        <v>41</v>
      </c>
      <c r="O2588" t="s">
        <v>54</v>
      </c>
      <c r="P2588" t="s">
        <v>43</v>
      </c>
      <c r="Q2588">
        <v>5</v>
      </c>
      <c r="R2588">
        <v>6</v>
      </c>
      <c r="S2588">
        <v>4</v>
      </c>
      <c r="U2588">
        <v>7977119</v>
      </c>
      <c r="V2588">
        <v>2659040</v>
      </c>
      <c r="W2588">
        <v>3190847</v>
      </c>
      <c r="X2588">
        <v>2127232</v>
      </c>
      <c r="Y2588" t="s">
        <v>48</v>
      </c>
    </row>
    <row r="2589" spans="1:25" x14ac:dyDescent="0.25">
      <c r="A2589">
        <v>2588</v>
      </c>
      <c r="B2589">
        <v>59700</v>
      </c>
      <c r="C2589">
        <v>0</v>
      </c>
      <c r="D2589">
        <v>0</v>
      </c>
      <c r="E2589" t="s">
        <v>1341</v>
      </c>
      <c r="F2589" t="s">
        <v>1342</v>
      </c>
      <c r="G2589">
        <v>1</v>
      </c>
      <c r="H2589" s="6">
        <v>194045</v>
      </c>
      <c r="I2589" s="7">
        <v>45427</v>
      </c>
      <c r="J2589" s="7">
        <v>45427</v>
      </c>
      <c r="K2589">
        <v>8</v>
      </c>
      <c r="L2589" t="s">
        <v>40</v>
      </c>
      <c r="M2589" t="s">
        <v>9</v>
      </c>
      <c r="N2589" t="s">
        <v>41</v>
      </c>
      <c r="O2589" t="s">
        <v>42</v>
      </c>
      <c r="P2589" t="s">
        <v>43</v>
      </c>
      <c r="Q2589">
        <v>8</v>
      </c>
      <c r="R2589">
        <v>0</v>
      </c>
      <c r="S2589">
        <v>0</v>
      </c>
      <c r="U2589">
        <v>15524</v>
      </c>
      <c r="V2589">
        <v>15524</v>
      </c>
      <c r="W2589">
        <v>0</v>
      </c>
      <c r="X2589">
        <v>0</v>
      </c>
      <c r="Y2589" t="s">
        <v>109</v>
      </c>
    </row>
    <row r="2590" spans="1:25" x14ac:dyDescent="0.25">
      <c r="A2590">
        <v>2589</v>
      </c>
      <c r="B2590">
        <v>59688</v>
      </c>
      <c r="C2590">
        <v>0</v>
      </c>
      <c r="D2590">
        <v>0</v>
      </c>
      <c r="E2590" t="s">
        <v>834</v>
      </c>
      <c r="F2590" t="s">
        <v>835</v>
      </c>
      <c r="G2590">
        <v>1</v>
      </c>
      <c r="H2590" s="6">
        <v>3242580</v>
      </c>
      <c r="I2590" s="7">
        <v>45427</v>
      </c>
      <c r="J2590" s="7">
        <v>45427</v>
      </c>
      <c r="K2590">
        <v>15</v>
      </c>
      <c r="L2590" t="s">
        <v>40</v>
      </c>
      <c r="M2590" t="s">
        <v>5</v>
      </c>
      <c r="N2590" t="s">
        <v>41</v>
      </c>
      <c r="O2590" t="s">
        <v>57</v>
      </c>
      <c r="P2590" t="s">
        <v>43</v>
      </c>
      <c r="Q2590">
        <v>5</v>
      </c>
      <c r="R2590">
        <v>10</v>
      </c>
      <c r="S2590">
        <v>0</v>
      </c>
      <c r="U2590">
        <v>486387</v>
      </c>
      <c r="V2590">
        <v>162129</v>
      </c>
      <c r="W2590">
        <v>324258</v>
      </c>
      <c r="X2590">
        <v>0</v>
      </c>
      <c r="Y2590" t="s">
        <v>94</v>
      </c>
    </row>
    <row r="2591" spans="1:25" x14ac:dyDescent="0.25">
      <c r="A2591">
        <v>2590</v>
      </c>
      <c r="B2591">
        <v>59693</v>
      </c>
      <c r="C2591">
        <v>0</v>
      </c>
      <c r="D2591">
        <v>0</v>
      </c>
      <c r="E2591" t="s">
        <v>1335</v>
      </c>
      <c r="F2591" t="s">
        <v>1336</v>
      </c>
      <c r="G2591">
        <v>1</v>
      </c>
      <c r="H2591" s="6">
        <v>411610</v>
      </c>
      <c r="I2591" s="7">
        <v>45427</v>
      </c>
      <c r="J2591" s="7">
        <v>45427</v>
      </c>
      <c r="K2591">
        <v>15</v>
      </c>
      <c r="L2591" t="s">
        <v>40</v>
      </c>
      <c r="M2591" t="s">
        <v>5</v>
      </c>
      <c r="N2591" t="s">
        <v>41</v>
      </c>
      <c r="O2591" t="s">
        <v>47</v>
      </c>
      <c r="P2591" t="s">
        <v>43</v>
      </c>
      <c r="Q2591">
        <v>10</v>
      </c>
      <c r="R2591">
        <v>5</v>
      </c>
      <c r="S2591">
        <v>0</v>
      </c>
      <c r="U2591">
        <v>61742</v>
      </c>
      <c r="V2591">
        <v>41161</v>
      </c>
      <c r="W2591">
        <v>20580</v>
      </c>
      <c r="X2591">
        <v>0</v>
      </c>
      <c r="Y2591" t="s">
        <v>112</v>
      </c>
    </row>
    <row r="2592" spans="1:25" x14ac:dyDescent="0.25">
      <c r="A2592">
        <v>2591</v>
      </c>
      <c r="B2592">
        <v>59694</v>
      </c>
      <c r="C2592">
        <v>0</v>
      </c>
      <c r="D2592">
        <v>0</v>
      </c>
      <c r="E2592" t="s">
        <v>1337</v>
      </c>
      <c r="F2592" t="s">
        <v>1338</v>
      </c>
      <c r="G2592">
        <v>1</v>
      </c>
      <c r="H2592" s="6">
        <v>64693148</v>
      </c>
      <c r="I2592" s="7">
        <v>45427</v>
      </c>
      <c r="J2592" s="7">
        <v>45427</v>
      </c>
      <c r="K2592">
        <v>15</v>
      </c>
      <c r="L2592" t="s">
        <v>40</v>
      </c>
      <c r="M2592" t="s">
        <v>5</v>
      </c>
      <c r="N2592" t="s">
        <v>41</v>
      </c>
      <c r="O2592" t="s">
        <v>47</v>
      </c>
      <c r="P2592" t="s">
        <v>43</v>
      </c>
      <c r="Q2592">
        <v>10</v>
      </c>
      <c r="R2592">
        <v>5</v>
      </c>
      <c r="S2592">
        <v>0</v>
      </c>
      <c r="U2592">
        <v>9703972</v>
      </c>
      <c r="V2592">
        <v>6469315</v>
      </c>
      <c r="W2592">
        <v>3234657</v>
      </c>
      <c r="X2592">
        <v>0</v>
      </c>
      <c r="Y2592" t="s">
        <v>112</v>
      </c>
    </row>
    <row r="2593" spans="1:25" x14ac:dyDescent="0.25">
      <c r="A2593">
        <v>2592</v>
      </c>
      <c r="B2593">
        <v>59686</v>
      </c>
      <c r="C2593">
        <v>0</v>
      </c>
      <c r="D2593">
        <v>0</v>
      </c>
      <c r="E2593" t="s">
        <v>1044</v>
      </c>
      <c r="F2593" t="s">
        <v>1045</v>
      </c>
      <c r="G2593">
        <v>1</v>
      </c>
      <c r="H2593" s="6">
        <v>1115022</v>
      </c>
      <c r="I2593" s="7">
        <v>45427</v>
      </c>
      <c r="J2593" s="7">
        <v>45427</v>
      </c>
      <c r="K2593">
        <v>10</v>
      </c>
      <c r="L2593" t="s">
        <v>40</v>
      </c>
      <c r="M2593" t="s">
        <v>9</v>
      </c>
      <c r="N2593" t="s">
        <v>41</v>
      </c>
      <c r="O2593" t="s">
        <v>42</v>
      </c>
      <c r="P2593" t="s">
        <v>43</v>
      </c>
      <c r="Q2593">
        <v>10</v>
      </c>
      <c r="R2593">
        <v>0</v>
      </c>
      <c r="S2593">
        <v>0</v>
      </c>
      <c r="U2593">
        <v>111502</v>
      </c>
      <c r="V2593">
        <v>111502</v>
      </c>
      <c r="W2593">
        <v>0</v>
      </c>
      <c r="X2593">
        <v>0</v>
      </c>
      <c r="Y2593" t="s">
        <v>109</v>
      </c>
    </row>
    <row r="2594" spans="1:25" x14ac:dyDescent="0.25">
      <c r="A2594">
        <v>2593</v>
      </c>
      <c r="B2594">
        <v>59699</v>
      </c>
      <c r="C2594">
        <v>0</v>
      </c>
      <c r="D2594">
        <v>0</v>
      </c>
      <c r="E2594" t="s">
        <v>1343</v>
      </c>
      <c r="F2594" t="s">
        <v>1344</v>
      </c>
      <c r="G2594">
        <v>1</v>
      </c>
      <c r="H2594" s="6">
        <v>972944</v>
      </c>
      <c r="I2594" s="7">
        <v>45427</v>
      </c>
      <c r="J2594" s="7">
        <v>45427</v>
      </c>
      <c r="K2594">
        <v>8</v>
      </c>
      <c r="L2594" t="s">
        <v>40</v>
      </c>
      <c r="M2594" t="s">
        <v>9</v>
      </c>
      <c r="N2594" t="s">
        <v>41</v>
      </c>
      <c r="O2594" t="s">
        <v>42</v>
      </c>
      <c r="P2594" t="s">
        <v>43</v>
      </c>
      <c r="Q2594">
        <v>8</v>
      </c>
      <c r="R2594">
        <v>0</v>
      </c>
      <c r="S2594">
        <v>0</v>
      </c>
      <c r="U2594">
        <v>77836</v>
      </c>
      <c r="V2594">
        <v>77836</v>
      </c>
      <c r="W2594">
        <v>0</v>
      </c>
      <c r="X2594">
        <v>0</v>
      </c>
      <c r="Y2594" t="s">
        <v>109</v>
      </c>
    </row>
    <row r="2595" spans="1:25" x14ac:dyDescent="0.25">
      <c r="A2595">
        <v>2594</v>
      </c>
      <c r="B2595">
        <v>59704</v>
      </c>
      <c r="C2595">
        <v>0</v>
      </c>
      <c r="D2595">
        <v>0</v>
      </c>
      <c r="E2595" t="s">
        <v>1956</v>
      </c>
      <c r="F2595" t="s">
        <v>1957</v>
      </c>
      <c r="G2595">
        <v>1</v>
      </c>
      <c r="H2595" s="6">
        <v>10000000</v>
      </c>
      <c r="I2595" s="7">
        <v>45427</v>
      </c>
      <c r="J2595" s="7">
        <v>45427</v>
      </c>
      <c r="K2595">
        <v>15</v>
      </c>
      <c r="L2595" t="s">
        <v>40</v>
      </c>
      <c r="M2595" t="s">
        <v>5</v>
      </c>
      <c r="N2595" t="s">
        <v>41</v>
      </c>
      <c r="O2595" t="s">
        <v>54</v>
      </c>
      <c r="P2595" t="s">
        <v>43</v>
      </c>
      <c r="Q2595">
        <v>5</v>
      </c>
      <c r="R2595">
        <v>6</v>
      </c>
      <c r="S2595">
        <v>4</v>
      </c>
      <c r="U2595">
        <v>1500000</v>
      </c>
      <c r="V2595">
        <v>500000</v>
      </c>
      <c r="W2595">
        <v>600000</v>
      </c>
      <c r="X2595">
        <v>400000</v>
      </c>
      <c r="Y2595" t="s">
        <v>48</v>
      </c>
    </row>
    <row r="2596" spans="1:25" x14ac:dyDescent="0.25">
      <c r="A2596">
        <v>2595</v>
      </c>
      <c r="B2596">
        <v>59707</v>
      </c>
      <c r="C2596">
        <v>0</v>
      </c>
      <c r="D2596">
        <v>0</v>
      </c>
      <c r="E2596" t="s">
        <v>1564</v>
      </c>
      <c r="F2596" t="s">
        <v>1565</v>
      </c>
      <c r="G2596">
        <v>1</v>
      </c>
      <c r="H2596" s="6">
        <v>6085333</v>
      </c>
      <c r="I2596" s="7">
        <v>45427</v>
      </c>
      <c r="J2596" s="7">
        <v>45427</v>
      </c>
      <c r="K2596">
        <v>10</v>
      </c>
      <c r="L2596" t="s">
        <v>40</v>
      </c>
      <c r="M2596" t="s">
        <v>8</v>
      </c>
      <c r="N2596" t="s">
        <v>41</v>
      </c>
      <c r="O2596" t="s">
        <v>347</v>
      </c>
      <c r="P2596" t="s">
        <v>43</v>
      </c>
      <c r="Q2596">
        <v>10</v>
      </c>
      <c r="R2596">
        <v>0</v>
      </c>
      <c r="S2596">
        <v>0</v>
      </c>
      <c r="U2596">
        <v>608533</v>
      </c>
      <c r="V2596">
        <v>608533</v>
      </c>
      <c r="W2596">
        <v>0</v>
      </c>
      <c r="X2596">
        <v>0</v>
      </c>
      <c r="Y2596" t="s">
        <v>109</v>
      </c>
    </row>
    <row r="2597" spans="1:25" x14ac:dyDescent="0.25">
      <c r="A2597">
        <v>2596</v>
      </c>
      <c r="B2597">
        <v>59681</v>
      </c>
      <c r="C2597">
        <v>0</v>
      </c>
      <c r="D2597">
        <v>0</v>
      </c>
      <c r="E2597" t="s">
        <v>978</v>
      </c>
      <c r="F2597" t="s">
        <v>979</v>
      </c>
      <c r="G2597">
        <v>1</v>
      </c>
      <c r="H2597" s="6">
        <v>2120631</v>
      </c>
      <c r="I2597" s="7">
        <v>45426</v>
      </c>
      <c r="J2597" s="7">
        <v>45426</v>
      </c>
      <c r="K2597">
        <v>8</v>
      </c>
      <c r="L2597" t="s">
        <v>40</v>
      </c>
      <c r="M2597" t="s">
        <v>7</v>
      </c>
      <c r="N2597" t="s">
        <v>41</v>
      </c>
      <c r="O2597" t="s">
        <v>64</v>
      </c>
      <c r="P2597" t="s">
        <v>43</v>
      </c>
      <c r="Q2597">
        <v>8</v>
      </c>
      <c r="R2597">
        <v>0</v>
      </c>
      <c r="S2597">
        <v>0</v>
      </c>
      <c r="U2597">
        <v>169650</v>
      </c>
      <c r="V2597">
        <v>169650</v>
      </c>
      <c r="W2597">
        <v>0</v>
      </c>
      <c r="X2597">
        <v>0</v>
      </c>
      <c r="Y2597" t="s">
        <v>44</v>
      </c>
    </row>
    <row r="2598" spans="1:25" x14ac:dyDescent="0.25">
      <c r="A2598">
        <v>2597</v>
      </c>
      <c r="B2598">
        <v>59670</v>
      </c>
      <c r="C2598">
        <v>0</v>
      </c>
      <c r="D2598">
        <v>0</v>
      </c>
      <c r="E2598" t="s">
        <v>335</v>
      </c>
      <c r="F2598" t="s">
        <v>336</v>
      </c>
      <c r="G2598">
        <v>1</v>
      </c>
      <c r="H2598" s="6">
        <v>3391494</v>
      </c>
      <c r="I2598" s="7">
        <v>45426</v>
      </c>
      <c r="J2598" s="7">
        <v>45426</v>
      </c>
      <c r="K2598">
        <v>15</v>
      </c>
      <c r="L2598" t="s">
        <v>40</v>
      </c>
      <c r="M2598" t="s">
        <v>5</v>
      </c>
      <c r="N2598" t="s">
        <v>41</v>
      </c>
      <c r="O2598" t="s">
        <v>47</v>
      </c>
      <c r="P2598" t="s">
        <v>43</v>
      </c>
      <c r="Q2598">
        <v>15</v>
      </c>
      <c r="R2598">
        <v>0</v>
      </c>
      <c r="S2598">
        <v>0</v>
      </c>
      <c r="U2598">
        <v>508724</v>
      </c>
      <c r="V2598">
        <v>508724</v>
      </c>
      <c r="W2598">
        <v>0</v>
      </c>
      <c r="X2598">
        <v>0</v>
      </c>
      <c r="Y2598" t="s">
        <v>48</v>
      </c>
    </row>
    <row r="2599" spans="1:25" x14ac:dyDescent="0.25">
      <c r="A2599">
        <v>2598</v>
      </c>
      <c r="B2599">
        <v>59679</v>
      </c>
      <c r="C2599">
        <v>0</v>
      </c>
      <c r="D2599">
        <v>0</v>
      </c>
      <c r="E2599" t="s">
        <v>972</v>
      </c>
      <c r="F2599" t="s">
        <v>973</v>
      </c>
      <c r="G2599">
        <v>1</v>
      </c>
      <c r="H2599" s="6">
        <v>918542</v>
      </c>
      <c r="I2599" s="7">
        <v>45426</v>
      </c>
      <c r="J2599" s="7">
        <v>45426</v>
      </c>
      <c r="K2599">
        <v>8</v>
      </c>
      <c r="L2599" t="s">
        <v>40</v>
      </c>
      <c r="M2599" t="s">
        <v>7</v>
      </c>
      <c r="N2599" t="s">
        <v>41</v>
      </c>
      <c r="O2599" t="s">
        <v>64</v>
      </c>
      <c r="P2599" t="s">
        <v>43</v>
      </c>
      <c r="Q2599">
        <v>8</v>
      </c>
      <c r="R2599">
        <v>0</v>
      </c>
      <c r="S2599">
        <v>0</v>
      </c>
      <c r="U2599">
        <v>73483</v>
      </c>
      <c r="V2599">
        <v>73483</v>
      </c>
      <c r="W2599">
        <v>0</v>
      </c>
      <c r="X2599">
        <v>0</v>
      </c>
      <c r="Y2599" t="s">
        <v>44</v>
      </c>
    </row>
    <row r="2600" spans="1:25" x14ac:dyDescent="0.25">
      <c r="A2600">
        <v>2599</v>
      </c>
      <c r="B2600">
        <v>59674</v>
      </c>
      <c r="C2600">
        <v>0</v>
      </c>
      <c r="D2600">
        <v>0</v>
      </c>
      <c r="E2600" t="s">
        <v>1361</v>
      </c>
      <c r="F2600" t="s">
        <v>1362</v>
      </c>
      <c r="G2600">
        <v>1</v>
      </c>
      <c r="H2600" s="6">
        <v>6959118</v>
      </c>
      <c r="I2600" s="7">
        <v>45426</v>
      </c>
      <c r="J2600" s="7">
        <v>45426</v>
      </c>
      <c r="K2600">
        <v>15</v>
      </c>
      <c r="L2600" t="s">
        <v>40</v>
      </c>
      <c r="M2600" t="s">
        <v>5</v>
      </c>
      <c r="N2600" t="s">
        <v>41</v>
      </c>
      <c r="O2600" t="s">
        <v>47</v>
      </c>
      <c r="P2600" t="s">
        <v>43</v>
      </c>
      <c r="Q2600">
        <v>2</v>
      </c>
      <c r="R2600">
        <v>13</v>
      </c>
      <c r="S2600">
        <v>0</v>
      </c>
      <c r="U2600">
        <v>1043868</v>
      </c>
      <c r="V2600">
        <v>139182</v>
      </c>
      <c r="W2600">
        <v>904685</v>
      </c>
      <c r="X2600">
        <v>0</v>
      </c>
      <c r="Y2600" t="s">
        <v>250</v>
      </c>
    </row>
    <row r="2601" spans="1:25" x14ac:dyDescent="0.25">
      <c r="A2601">
        <v>2600</v>
      </c>
      <c r="B2601">
        <v>59684</v>
      </c>
      <c r="C2601">
        <v>0</v>
      </c>
      <c r="D2601">
        <v>0</v>
      </c>
      <c r="E2601" t="s">
        <v>580</v>
      </c>
      <c r="F2601" t="s">
        <v>581</v>
      </c>
      <c r="G2601">
        <v>1</v>
      </c>
      <c r="H2601" s="6">
        <v>128653</v>
      </c>
      <c r="I2601" s="7">
        <v>45426</v>
      </c>
      <c r="J2601" s="7">
        <v>45426</v>
      </c>
      <c r="K2601">
        <v>5</v>
      </c>
      <c r="L2601" t="s">
        <v>459</v>
      </c>
      <c r="M2601" t="s">
        <v>4</v>
      </c>
      <c r="N2601" t="s">
        <v>41</v>
      </c>
      <c r="O2601" t="s">
        <v>51</v>
      </c>
      <c r="P2601" t="s">
        <v>43</v>
      </c>
      <c r="Q2601">
        <v>5</v>
      </c>
      <c r="R2601">
        <v>0</v>
      </c>
      <c r="S2601">
        <v>0</v>
      </c>
      <c r="U2601">
        <v>6433</v>
      </c>
      <c r="V2601">
        <v>6433</v>
      </c>
      <c r="W2601">
        <v>0</v>
      </c>
      <c r="X2601">
        <v>0</v>
      </c>
      <c r="Y2601" t="s">
        <v>48</v>
      </c>
    </row>
    <row r="2602" spans="1:25" x14ac:dyDescent="0.25">
      <c r="A2602">
        <v>2601</v>
      </c>
      <c r="B2602">
        <v>59685</v>
      </c>
      <c r="C2602">
        <v>0</v>
      </c>
      <c r="D2602">
        <v>0</v>
      </c>
      <c r="E2602" t="s">
        <v>580</v>
      </c>
      <c r="F2602" t="s">
        <v>581</v>
      </c>
      <c r="G2602">
        <v>1</v>
      </c>
      <c r="H2602" s="6">
        <v>14880376</v>
      </c>
      <c r="I2602" s="7">
        <v>45426</v>
      </c>
      <c r="J2602" s="7">
        <v>45426</v>
      </c>
      <c r="K2602">
        <v>4</v>
      </c>
      <c r="L2602" t="s">
        <v>40</v>
      </c>
      <c r="M2602" t="s">
        <v>4</v>
      </c>
      <c r="N2602" t="s">
        <v>41</v>
      </c>
      <c r="O2602" t="s">
        <v>51</v>
      </c>
      <c r="P2602" t="s">
        <v>43</v>
      </c>
      <c r="Q2602">
        <v>4</v>
      </c>
      <c r="R2602">
        <v>0</v>
      </c>
      <c r="S2602">
        <v>0</v>
      </c>
      <c r="U2602">
        <v>595215</v>
      </c>
      <c r="V2602">
        <v>595215</v>
      </c>
      <c r="W2602">
        <v>0</v>
      </c>
      <c r="X2602">
        <v>0</v>
      </c>
      <c r="Y2602" t="s">
        <v>48</v>
      </c>
    </row>
    <row r="2603" spans="1:25" x14ac:dyDescent="0.25">
      <c r="A2603">
        <v>2602</v>
      </c>
      <c r="B2603">
        <v>59673</v>
      </c>
      <c r="C2603">
        <v>0</v>
      </c>
      <c r="D2603">
        <v>0</v>
      </c>
      <c r="E2603" t="s">
        <v>1848</v>
      </c>
      <c r="F2603" t="s">
        <v>1849</v>
      </c>
      <c r="G2603">
        <v>1</v>
      </c>
      <c r="H2603" s="6">
        <v>15786978</v>
      </c>
      <c r="I2603" s="7">
        <v>45426</v>
      </c>
      <c r="J2603" s="7">
        <v>45426</v>
      </c>
      <c r="K2603">
        <v>15</v>
      </c>
      <c r="L2603" t="s">
        <v>40</v>
      </c>
      <c r="M2603" t="s">
        <v>5</v>
      </c>
      <c r="N2603" t="s">
        <v>41</v>
      </c>
      <c r="O2603" t="s">
        <v>47</v>
      </c>
      <c r="P2603" t="s">
        <v>43</v>
      </c>
      <c r="Q2603">
        <v>2</v>
      </c>
      <c r="R2603">
        <v>13</v>
      </c>
      <c r="S2603">
        <v>0</v>
      </c>
      <c r="U2603">
        <v>2368047</v>
      </c>
      <c r="V2603">
        <v>315740</v>
      </c>
      <c r="W2603">
        <v>2052307</v>
      </c>
      <c r="X2603">
        <v>0</v>
      </c>
      <c r="Y2603" t="s">
        <v>250</v>
      </c>
    </row>
    <row r="2604" spans="1:25" x14ac:dyDescent="0.25">
      <c r="A2604">
        <v>2603</v>
      </c>
      <c r="B2604">
        <v>59682</v>
      </c>
      <c r="C2604">
        <v>0</v>
      </c>
      <c r="D2604">
        <v>0</v>
      </c>
      <c r="E2604" t="s">
        <v>1113</v>
      </c>
      <c r="F2604" t="s">
        <v>1114</v>
      </c>
      <c r="G2604">
        <v>1</v>
      </c>
      <c r="H2604" s="6">
        <v>4993512</v>
      </c>
      <c r="I2604" s="7">
        <v>45426</v>
      </c>
      <c r="J2604" s="7">
        <v>45426</v>
      </c>
      <c r="K2604">
        <v>15</v>
      </c>
      <c r="L2604" t="s">
        <v>40</v>
      </c>
      <c r="M2604" t="s">
        <v>5</v>
      </c>
      <c r="N2604" t="s">
        <v>41</v>
      </c>
      <c r="O2604" t="s">
        <v>77</v>
      </c>
      <c r="P2604" t="s">
        <v>43</v>
      </c>
      <c r="Q2604">
        <v>8</v>
      </c>
      <c r="R2604">
        <v>7</v>
      </c>
      <c r="S2604">
        <v>0</v>
      </c>
      <c r="U2604">
        <v>749027</v>
      </c>
      <c r="V2604">
        <v>399481</v>
      </c>
      <c r="W2604">
        <v>349546</v>
      </c>
      <c r="X2604">
        <v>0</v>
      </c>
      <c r="Y2604" t="s">
        <v>250</v>
      </c>
    </row>
    <row r="2605" spans="1:25" x14ac:dyDescent="0.25">
      <c r="A2605">
        <v>2604</v>
      </c>
      <c r="B2605">
        <v>59676</v>
      </c>
      <c r="C2605">
        <v>0</v>
      </c>
      <c r="D2605">
        <v>0</v>
      </c>
      <c r="E2605" t="s">
        <v>1329</v>
      </c>
      <c r="F2605" t="s">
        <v>1330</v>
      </c>
      <c r="G2605">
        <v>1</v>
      </c>
      <c r="H2605" s="6">
        <v>248889</v>
      </c>
      <c r="I2605" s="7">
        <v>45426</v>
      </c>
      <c r="J2605" s="7">
        <v>45426</v>
      </c>
      <c r="K2605">
        <v>10</v>
      </c>
      <c r="L2605" t="s">
        <v>40</v>
      </c>
      <c r="M2605" t="s">
        <v>9</v>
      </c>
      <c r="N2605" t="s">
        <v>41</v>
      </c>
      <c r="O2605" t="s">
        <v>42</v>
      </c>
      <c r="P2605" t="s">
        <v>43</v>
      </c>
      <c r="Q2605">
        <v>10</v>
      </c>
      <c r="R2605">
        <v>0</v>
      </c>
      <c r="S2605">
        <v>0</v>
      </c>
      <c r="U2605">
        <v>24889</v>
      </c>
      <c r="V2605">
        <v>24889</v>
      </c>
      <c r="W2605">
        <v>0</v>
      </c>
      <c r="X2605">
        <v>0</v>
      </c>
      <c r="Y2605" t="s">
        <v>44</v>
      </c>
    </row>
    <row r="2606" spans="1:25" x14ac:dyDescent="0.25">
      <c r="A2606">
        <v>2605</v>
      </c>
      <c r="B2606">
        <v>59680</v>
      </c>
      <c r="C2606">
        <v>0</v>
      </c>
      <c r="D2606">
        <v>0</v>
      </c>
      <c r="E2606" t="s">
        <v>1759</v>
      </c>
      <c r="F2606" t="s">
        <v>1760</v>
      </c>
      <c r="G2606">
        <v>1</v>
      </c>
      <c r="H2606" s="6">
        <v>5000000</v>
      </c>
      <c r="I2606" s="7">
        <v>45426</v>
      </c>
      <c r="J2606" s="7">
        <v>45426</v>
      </c>
      <c r="K2606">
        <v>10</v>
      </c>
      <c r="L2606" t="s">
        <v>40</v>
      </c>
      <c r="M2606" t="s">
        <v>7</v>
      </c>
      <c r="N2606" t="s">
        <v>41</v>
      </c>
      <c r="O2606" t="s">
        <v>64</v>
      </c>
      <c r="P2606" t="s">
        <v>43</v>
      </c>
      <c r="Q2606">
        <v>10</v>
      </c>
      <c r="R2606">
        <v>0</v>
      </c>
      <c r="S2606">
        <v>0</v>
      </c>
      <c r="U2606">
        <v>500000</v>
      </c>
      <c r="V2606">
        <v>500000</v>
      </c>
      <c r="W2606">
        <v>0</v>
      </c>
      <c r="X2606">
        <v>0</v>
      </c>
      <c r="Y2606" t="s">
        <v>48</v>
      </c>
    </row>
    <row r="2607" spans="1:25" x14ac:dyDescent="0.25">
      <c r="A2607">
        <v>2606</v>
      </c>
      <c r="B2607">
        <v>59678</v>
      </c>
      <c r="C2607">
        <v>0</v>
      </c>
      <c r="D2607">
        <v>0</v>
      </c>
      <c r="E2607" t="s">
        <v>1137</v>
      </c>
      <c r="F2607" t="s">
        <v>1138</v>
      </c>
      <c r="G2607">
        <v>1</v>
      </c>
      <c r="H2607" s="6">
        <v>20130306</v>
      </c>
      <c r="I2607" s="7">
        <v>45426</v>
      </c>
      <c r="J2607" s="7">
        <v>45426</v>
      </c>
      <c r="K2607">
        <v>15</v>
      </c>
      <c r="L2607" t="s">
        <v>40</v>
      </c>
      <c r="M2607" t="s">
        <v>5</v>
      </c>
      <c r="N2607" t="s">
        <v>41</v>
      </c>
      <c r="O2607" t="s">
        <v>54</v>
      </c>
      <c r="P2607" t="s">
        <v>43</v>
      </c>
      <c r="Q2607">
        <v>10</v>
      </c>
      <c r="R2607">
        <v>5</v>
      </c>
      <c r="S2607">
        <v>0</v>
      </c>
      <c r="U2607">
        <v>3019546</v>
      </c>
      <c r="V2607">
        <v>2013031</v>
      </c>
      <c r="W2607">
        <v>1006515</v>
      </c>
      <c r="X2607">
        <v>0</v>
      </c>
      <c r="Y2607" t="s">
        <v>48</v>
      </c>
    </row>
    <row r="2608" spans="1:25" x14ac:dyDescent="0.25">
      <c r="A2608">
        <v>2607</v>
      </c>
      <c r="B2608">
        <v>59677</v>
      </c>
      <c r="C2608">
        <v>0</v>
      </c>
      <c r="D2608">
        <v>0</v>
      </c>
      <c r="E2608" t="s">
        <v>1133</v>
      </c>
      <c r="F2608" t="s">
        <v>1134</v>
      </c>
      <c r="G2608">
        <v>1</v>
      </c>
      <c r="H2608" s="6">
        <v>1174079</v>
      </c>
      <c r="I2608" s="7">
        <v>45426</v>
      </c>
      <c r="J2608" s="7">
        <v>45426</v>
      </c>
      <c r="K2608">
        <v>15</v>
      </c>
      <c r="L2608" t="s">
        <v>40</v>
      </c>
      <c r="M2608" t="s">
        <v>5</v>
      </c>
      <c r="N2608" t="s">
        <v>41</v>
      </c>
      <c r="O2608" t="s">
        <v>54</v>
      </c>
      <c r="P2608" t="s">
        <v>43</v>
      </c>
      <c r="Q2608">
        <v>10</v>
      </c>
      <c r="R2608">
        <v>5</v>
      </c>
      <c r="S2608">
        <v>0</v>
      </c>
      <c r="U2608">
        <v>176112</v>
      </c>
      <c r="V2608">
        <v>117408</v>
      </c>
      <c r="W2608">
        <v>58704</v>
      </c>
      <c r="X2608">
        <v>0</v>
      </c>
      <c r="Y2608" t="s">
        <v>48</v>
      </c>
    </row>
    <row r="2609" spans="1:25" x14ac:dyDescent="0.25">
      <c r="A2609">
        <v>2608</v>
      </c>
      <c r="B2609">
        <v>59672</v>
      </c>
      <c r="C2609">
        <v>0</v>
      </c>
      <c r="D2609">
        <v>0</v>
      </c>
      <c r="E2609" t="s">
        <v>1357</v>
      </c>
      <c r="F2609" t="s">
        <v>1358</v>
      </c>
      <c r="G2609">
        <v>1</v>
      </c>
      <c r="H2609" s="6">
        <v>21233648</v>
      </c>
      <c r="I2609" s="7">
        <v>45426</v>
      </c>
      <c r="J2609" s="7">
        <v>45426</v>
      </c>
      <c r="K2609">
        <v>15</v>
      </c>
      <c r="L2609" t="s">
        <v>40</v>
      </c>
      <c r="M2609" t="s">
        <v>5</v>
      </c>
      <c r="N2609" t="s">
        <v>41</v>
      </c>
      <c r="O2609" t="s">
        <v>47</v>
      </c>
      <c r="P2609" t="s">
        <v>43</v>
      </c>
      <c r="Q2609">
        <v>2</v>
      </c>
      <c r="R2609">
        <v>13</v>
      </c>
      <c r="S2609">
        <v>0</v>
      </c>
      <c r="U2609">
        <v>3185047</v>
      </c>
      <c r="V2609">
        <v>424673</v>
      </c>
      <c r="W2609">
        <v>2760374</v>
      </c>
      <c r="X2609">
        <v>0</v>
      </c>
      <c r="Y2609" t="s">
        <v>250</v>
      </c>
    </row>
    <row r="2610" spans="1:25" x14ac:dyDescent="0.25">
      <c r="A2610">
        <v>2609</v>
      </c>
      <c r="B2610">
        <v>59671</v>
      </c>
      <c r="C2610">
        <v>0</v>
      </c>
      <c r="D2610">
        <v>0</v>
      </c>
      <c r="E2610" t="s">
        <v>1860</v>
      </c>
      <c r="F2610" t="s">
        <v>1861</v>
      </c>
      <c r="G2610">
        <v>1</v>
      </c>
      <c r="H2610" s="6">
        <v>20000000</v>
      </c>
      <c r="I2610" s="7">
        <v>45426</v>
      </c>
      <c r="J2610" s="7">
        <v>45426</v>
      </c>
      <c r="K2610">
        <v>10</v>
      </c>
      <c r="L2610" t="s">
        <v>40</v>
      </c>
      <c r="M2610" t="s">
        <v>5</v>
      </c>
      <c r="N2610" t="s">
        <v>41</v>
      </c>
      <c r="O2610" t="s">
        <v>1862</v>
      </c>
      <c r="P2610" t="s">
        <v>43</v>
      </c>
      <c r="Q2610">
        <v>10</v>
      </c>
      <c r="R2610">
        <v>0</v>
      </c>
      <c r="S2610">
        <v>0</v>
      </c>
      <c r="U2610">
        <v>2000000</v>
      </c>
      <c r="V2610">
        <v>2000000</v>
      </c>
      <c r="W2610">
        <v>0</v>
      </c>
      <c r="X2610">
        <v>0</v>
      </c>
      <c r="Y2610" t="s">
        <v>48</v>
      </c>
    </row>
    <row r="2611" spans="1:25" x14ac:dyDescent="0.25">
      <c r="A2611">
        <v>2610</v>
      </c>
      <c r="B2611">
        <v>59683</v>
      </c>
      <c r="C2611">
        <v>0</v>
      </c>
      <c r="D2611">
        <v>0</v>
      </c>
      <c r="E2611" t="s">
        <v>1054</v>
      </c>
      <c r="F2611" t="s">
        <v>1055</v>
      </c>
      <c r="G2611">
        <v>1</v>
      </c>
      <c r="H2611" s="6">
        <v>8996937</v>
      </c>
      <c r="I2611" s="7">
        <v>45426</v>
      </c>
      <c r="J2611" s="7">
        <v>45426</v>
      </c>
      <c r="K2611">
        <v>8</v>
      </c>
      <c r="L2611" t="s">
        <v>40</v>
      </c>
      <c r="M2611" t="s">
        <v>9</v>
      </c>
      <c r="N2611" t="s">
        <v>41</v>
      </c>
      <c r="O2611" t="s">
        <v>42</v>
      </c>
      <c r="P2611" t="s">
        <v>43</v>
      </c>
      <c r="Q2611">
        <v>8</v>
      </c>
      <c r="R2611">
        <v>0</v>
      </c>
      <c r="S2611">
        <v>0</v>
      </c>
      <c r="U2611">
        <v>719755</v>
      </c>
      <c r="V2611">
        <v>719755</v>
      </c>
      <c r="W2611">
        <v>0</v>
      </c>
      <c r="X2611">
        <v>0</v>
      </c>
      <c r="Y2611" t="s">
        <v>67</v>
      </c>
    </row>
    <row r="2612" spans="1:25" x14ac:dyDescent="0.25">
      <c r="A2612">
        <v>2611</v>
      </c>
      <c r="B2612">
        <v>59663</v>
      </c>
      <c r="C2612">
        <v>0</v>
      </c>
      <c r="D2612">
        <v>0</v>
      </c>
      <c r="E2612" t="s">
        <v>429</v>
      </c>
      <c r="F2612" t="s">
        <v>430</v>
      </c>
      <c r="G2612">
        <v>1</v>
      </c>
      <c r="H2612" s="6">
        <v>4289199</v>
      </c>
      <c r="I2612" s="7">
        <v>45425</v>
      </c>
      <c r="J2612" s="7">
        <v>45425</v>
      </c>
      <c r="K2612">
        <v>15</v>
      </c>
      <c r="L2612" t="s">
        <v>40</v>
      </c>
      <c r="M2612" t="s">
        <v>5</v>
      </c>
      <c r="N2612" t="s">
        <v>41</v>
      </c>
      <c r="O2612" t="s">
        <v>54</v>
      </c>
      <c r="P2612" t="s">
        <v>43</v>
      </c>
      <c r="Q2612">
        <v>9</v>
      </c>
      <c r="R2612">
        <v>6</v>
      </c>
      <c r="S2612">
        <v>0</v>
      </c>
      <c r="U2612">
        <v>643380</v>
      </c>
      <c r="V2612">
        <v>386028</v>
      </c>
      <c r="W2612">
        <v>257352</v>
      </c>
      <c r="X2612">
        <v>0</v>
      </c>
      <c r="Y2612" t="s">
        <v>48</v>
      </c>
    </row>
    <row r="2613" spans="1:25" x14ac:dyDescent="0.25">
      <c r="A2613">
        <v>2612</v>
      </c>
      <c r="B2613">
        <v>59660</v>
      </c>
      <c r="C2613">
        <v>0</v>
      </c>
      <c r="D2613">
        <v>0</v>
      </c>
      <c r="E2613" t="s">
        <v>531</v>
      </c>
      <c r="F2613" t="s">
        <v>532</v>
      </c>
      <c r="G2613">
        <v>1</v>
      </c>
      <c r="H2613" s="6">
        <v>4842819</v>
      </c>
      <c r="I2613" s="7">
        <v>45425</v>
      </c>
      <c r="J2613" s="7">
        <v>45425</v>
      </c>
      <c r="K2613">
        <v>4</v>
      </c>
      <c r="L2613" t="s">
        <v>40</v>
      </c>
      <c r="M2613" t="s">
        <v>4</v>
      </c>
      <c r="N2613" t="s">
        <v>41</v>
      </c>
      <c r="O2613" t="s">
        <v>51</v>
      </c>
      <c r="P2613" t="s">
        <v>43</v>
      </c>
      <c r="Q2613">
        <v>4</v>
      </c>
      <c r="R2613">
        <v>0</v>
      </c>
      <c r="S2613">
        <v>0</v>
      </c>
      <c r="U2613">
        <v>193713</v>
      </c>
      <c r="V2613">
        <v>193713</v>
      </c>
      <c r="W2613">
        <v>0</v>
      </c>
      <c r="X2613">
        <v>0</v>
      </c>
      <c r="Y2613" t="s">
        <v>48</v>
      </c>
    </row>
    <row r="2614" spans="1:25" x14ac:dyDescent="0.25">
      <c r="A2614">
        <v>2613</v>
      </c>
      <c r="B2614">
        <v>59664</v>
      </c>
      <c r="C2614">
        <v>0</v>
      </c>
      <c r="D2614">
        <v>0</v>
      </c>
      <c r="E2614" t="s">
        <v>1792</v>
      </c>
      <c r="F2614" t="s">
        <v>1793</v>
      </c>
      <c r="G2614">
        <v>1</v>
      </c>
      <c r="H2614" s="6">
        <v>1069844</v>
      </c>
      <c r="I2614" s="7">
        <v>45425</v>
      </c>
      <c r="J2614" s="7">
        <v>45425</v>
      </c>
      <c r="K2614">
        <v>15</v>
      </c>
      <c r="L2614" t="s">
        <v>40</v>
      </c>
      <c r="M2614" t="s">
        <v>5</v>
      </c>
      <c r="N2614" t="s">
        <v>41</v>
      </c>
      <c r="O2614" t="s">
        <v>54</v>
      </c>
      <c r="P2614" t="s">
        <v>43</v>
      </c>
      <c r="Q2614">
        <v>9</v>
      </c>
      <c r="R2614">
        <v>6</v>
      </c>
      <c r="S2614">
        <v>0</v>
      </c>
      <c r="U2614">
        <v>160477</v>
      </c>
      <c r="V2614">
        <v>96286</v>
      </c>
      <c r="W2614">
        <v>64191</v>
      </c>
      <c r="X2614">
        <v>0</v>
      </c>
      <c r="Y2614" t="s">
        <v>48</v>
      </c>
    </row>
    <row r="2615" spans="1:25" x14ac:dyDescent="0.25">
      <c r="A2615">
        <v>2614</v>
      </c>
      <c r="B2615">
        <v>59666</v>
      </c>
      <c r="C2615">
        <v>0</v>
      </c>
      <c r="D2615">
        <v>0</v>
      </c>
      <c r="E2615" t="s">
        <v>1204</v>
      </c>
      <c r="F2615" t="s">
        <v>1205</v>
      </c>
      <c r="G2615">
        <v>1</v>
      </c>
      <c r="H2615" s="6">
        <v>241016</v>
      </c>
      <c r="I2615" s="7">
        <v>45425</v>
      </c>
      <c r="J2615" s="7">
        <v>45425</v>
      </c>
      <c r="K2615">
        <v>15</v>
      </c>
      <c r="L2615" t="s">
        <v>40</v>
      </c>
      <c r="M2615" t="s">
        <v>5</v>
      </c>
      <c r="N2615" t="s">
        <v>41</v>
      </c>
      <c r="O2615" t="s">
        <v>54</v>
      </c>
      <c r="P2615" t="s">
        <v>43</v>
      </c>
      <c r="Q2615">
        <v>10</v>
      </c>
      <c r="R2615">
        <v>5</v>
      </c>
      <c r="S2615">
        <v>0</v>
      </c>
      <c r="U2615">
        <v>36152</v>
      </c>
      <c r="V2615">
        <v>24102</v>
      </c>
      <c r="W2615">
        <v>12051</v>
      </c>
      <c r="X2615">
        <v>0</v>
      </c>
      <c r="Y2615" t="s">
        <v>48</v>
      </c>
    </row>
    <row r="2616" spans="1:25" x14ac:dyDescent="0.25">
      <c r="A2616">
        <v>2615</v>
      </c>
      <c r="B2616">
        <v>59665</v>
      </c>
      <c r="C2616">
        <v>0</v>
      </c>
      <c r="D2616">
        <v>0</v>
      </c>
      <c r="E2616" t="s">
        <v>1101</v>
      </c>
      <c r="F2616" t="s">
        <v>1102</v>
      </c>
      <c r="G2616">
        <v>1</v>
      </c>
      <c r="H2616" s="6">
        <v>178391</v>
      </c>
      <c r="I2616" s="7">
        <v>45425</v>
      </c>
      <c r="J2616" s="7">
        <v>45425</v>
      </c>
      <c r="K2616">
        <v>15</v>
      </c>
      <c r="L2616" t="s">
        <v>40</v>
      </c>
      <c r="M2616" t="s">
        <v>5</v>
      </c>
      <c r="N2616" t="s">
        <v>41</v>
      </c>
      <c r="O2616" t="s">
        <v>54</v>
      </c>
      <c r="P2616" t="s">
        <v>43</v>
      </c>
      <c r="Q2616">
        <v>10</v>
      </c>
      <c r="R2616">
        <v>5</v>
      </c>
      <c r="S2616">
        <v>0</v>
      </c>
      <c r="U2616">
        <v>26759</v>
      </c>
      <c r="V2616">
        <v>17839</v>
      </c>
      <c r="W2616">
        <v>8920</v>
      </c>
      <c r="X2616">
        <v>0</v>
      </c>
      <c r="Y2616" t="s">
        <v>48</v>
      </c>
    </row>
    <row r="2617" spans="1:25" x14ac:dyDescent="0.25">
      <c r="A2617">
        <v>2616</v>
      </c>
      <c r="B2617">
        <v>59662</v>
      </c>
      <c r="C2617">
        <v>0</v>
      </c>
      <c r="D2617">
        <v>0</v>
      </c>
      <c r="E2617" t="s">
        <v>1103</v>
      </c>
      <c r="F2617" t="s">
        <v>1104</v>
      </c>
      <c r="G2617">
        <v>1</v>
      </c>
      <c r="H2617" s="6">
        <v>890156</v>
      </c>
      <c r="I2617" s="7">
        <v>45425</v>
      </c>
      <c r="J2617" s="7">
        <v>45425</v>
      </c>
      <c r="K2617">
        <v>10</v>
      </c>
      <c r="L2617" t="s">
        <v>40</v>
      </c>
      <c r="M2617" t="s">
        <v>4</v>
      </c>
      <c r="N2617" t="s">
        <v>41</v>
      </c>
      <c r="O2617" t="s">
        <v>51</v>
      </c>
      <c r="P2617" t="s">
        <v>43</v>
      </c>
      <c r="Q2617">
        <v>10</v>
      </c>
      <c r="R2617">
        <v>0</v>
      </c>
      <c r="S2617">
        <v>0</v>
      </c>
      <c r="U2617">
        <v>89016</v>
      </c>
      <c r="V2617">
        <v>89016</v>
      </c>
      <c r="W2617">
        <v>0</v>
      </c>
      <c r="X2617">
        <v>0</v>
      </c>
      <c r="Y2617" t="s">
        <v>109</v>
      </c>
    </row>
    <row r="2618" spans="1:25" x14ac:dyDescent="0.25">
      <c r="A2618">
        <v>2617</v>
      </c>
      <c r="B2618">
        <v>59669</v>
      </c>
      <c r="C2618">
        <v>0</v>
      </c>
      <c r="D2618">
        <v>0</v>
      </c>
      <c r="E2618" t="s">
        <v>197</v>
      </c>
      <c r="F2618" t="s">
        <v>198</v>
      </c>
      <c r="G2618">
        <v>1</v>
      </c>
      <c r="H2618" s="6">
        <v>682952</v>
      </c>
      <c r="I2618" s="7">
        <v>45425</v>
      </c>
      <c r="J2618" s="7">
        <v>45425</v>
      </c>
      <c r="K2618">
        <v>15</v>
      </c>
      <c r="L2618" t="s">
        <v>40</v>
      </c>
      <c r="M2618" t="s">
        <v>5</v>
      </c>
      <c r="N2618" t="s">
        <v>41</v>
      </c>
      <c r="O2618" t="s">
        <v>47</v>
      </c>
      <c r="P2618" t="s">
        <v>43</v>
      </c>
      <c r="Q2618">
        <v>15</v>
      </c>
      <c r="R2618">
        <v>0</v>
      </c>
      <c r="S2618">
        <v>0</v>
      </c>
      <c r="U2618">
        <v>102443</v>
      </c>
      <c r="V2618">
        <v>102443</v>
      </c>
      <c r="W2618">
        <v>0</v>
      </c>
      <c r="X2618">
        <v>0</v>
      </c>
      <c r="Y2618" t="s">
        <v>48</v>
      </c>
    </row>
    <row r="2619" spans="1:25" x14ac:dyDescent="0.25">
      <c r="A2619">
        <v>2618</v>
      </c>
      <c r="B2619">
        <v>59661</v>
      </c>
      <c r="C2619">
        <v>0</v>
      </c>
      <c r="D2619">
        <v>0</v>
      </c>
      <c r="E2619" t="s">
        <v>871</v>
      </c>
      <c r="F2619" t="s">
        <v>872</v>
      </c>
      <c r="G2619">
        <v>1</v>
      </c>
      <c r="H2619" s="6">
        <v>90000000</v>
      </c>
      <c r="I2619" s="7">
        <v>45425</v>
      </c>
      <c r="J2619" s="7">
        <v>45425</v>
      </c>
      <c r="K2619">
        <v>15</v>
      </c>
      <c r="L2619" t="s">
        <v>40</v>
      </c>
      <c r="M2619" t="s">
        <v>5</v>
      </c>
      <c r="N2619" t="s">
        <v>41</v>
      </c>
      <c r="O2619" t="s">
        <v>54</v>
      </c>
      <c r="P2619" t="s">
        <v>43</v>
      </c>
      <c r="Q2619">
        <v>5</v>
      </c>
      <c r="R2619">
        <v>10</v>
      </c>
      <c r="S2619">
        <v>0</v>
      </c>
      <c r="U2619">
        <v>13500000</v>
      </c>
      <c r="V2619">
        <v>4500000</v>
      </c>
      <c r="W2619">
        <v>9000000</v>
      </c>
      <c r="X2619">
        <v>0</v>
      </c>
      <c r="Y2619" t="s">
        <v>48</v>
      </c>
    </row>
    <row r="2620" spans="1:25" x14ac:dyDescent="0.25">
      <c r="A2620">
        <v>2619</v>
      </c>
      <c r="B2620">
        <v>59658</v>
      </c>
      <c r="C2620">
        <v>0</v>
      </c>
      <c r="D2620">
        <v>0</v>
      </c>
      <c r="E2620" t="s">
        <v>70</v>
      </c>
      <c r="F2620" t="s">
        <v>71</v>
      </c>
      <c r="G2620">
        <v>1</v>
      </c>
      <c r="H2620" s="6">
        <v>3886609</v>
      </c>
      <c r="I2620" s="7">
        <v>45425</v>
      </c>
      <c r="J2620" s="7">
        <v>45425</v>
      </c>
      <c r="K2620">
        <v>15</v>
      </c>
      <c r="L2620" t="s">
        <v>40</v>
      </c>
      <c r="M2620" t="s">
        <v>3</v>
      </c>
      <c r="N2620" t="s">
        <v>41</v>
      </c>
      <c r="O2620" t="s">
        <v>51</v>
      </c>
      <c r="P2620" t="s">
        <v>43</v>
      </c>
      <c r="Q2620">
        <v>15</v>
      </c>
      <c r="R2620">
        <v>0</v>
      </c>
      <c r="S2620">
        <v>0</v>
      </c>
      <c r="U2620">
        <v>582991</v>
      </c>
      <c r="V2620">
        <v>582991</v>
      </c>
      <c r="W2620">
        <v>0</v>
      </c>
      <c r="X2620">
        <v>0</v>
      </c>
      <c r="Y2620" t="s">
        <v>72</v>
      </c>
    </row>
    <row r="2621" spans="1:25" x14ac:dyDescent="0.25">
      <c r="A2621">
        <v>2620</v>
      </c>
      <c r="B2621">
        <v>59668</v>
      </c>
      <c r="C2621">
        <v>0</v>
      </c>
      <c r="D2621">
        <v>0</v>
      </c>
      <c r="E2621" t="s">
        <v>1933</v>
      </c>
      <c r="F2621" t="s">
        <v>1934</v>
      </c>
      <c r="G2621">
        <v>1</v>
      </c>
      <c r="H2621" s="6">
        <v>900000</v>
      </c>
      <c r="I2621" s="7">
        <v>45425</v>
      </c>
      <c r="J2621" s="7">
        <v>45425</v>
      </c>
      <c r="K2621" t="s">
        <v>1935</v>
      </c>
      <c r="L2621" t="s">
        <v>40</v>
      </c>
      <c r="M2621" t="s">
        <v>5</v>
      </c>
      <c r="N2621" t="s">
        <v>41</v>
      </c>
      <c r="O2621" t="s">
        <v>180</v>
      </c>
      <c r="P2621" t="s">
        <v>43</v>
      </c>
      <c r="Q2621">
        <v>10.5</v>
      </c>
      <c r="R2621">
        <v>0</v>
      </c>
      <c r="S2621">
        <v>0</v>
      </c>
      <c r="U2621">
        <v>94500</v>
      </c>
      <c r="V2621">
        <v>94500</v>
      </c>
      <c r="W2621">
        <v>0</v>
      </c>
      <c r="X2621">
        <v>0</v>
      </c>
      <c r="Y2621" t="s">
        <v>48</v>
      </c>
    </row>
    <row r="2622" spans="1:25" x14ac:dyDescent="0.25">
      <c r="A2622">
        <v>2621</v>
      </c>
      <c r="B2622">
        <v>59659</v>
      </c>
      <c r="C2622">
        <v>0</v>
      </c>
      <c r="D2622">
        <v>0</v>
      </c>
      <c r="E2622" t="s">
        <v>1240</v>
      </c>
      <c r="F2622" t="s">
        <v>1241</v>
      </c>
      <c r="G2622">
        <v>1</v>
      </c>
      <c r="H2622" s="6">
        <v>6735007</v>
      </c>
      <c r="I2622" s="7">
        <v>45425</v>
      </c>
      <c r="J2622" s="7">
        <v>45425</v>
      </c>
      <c r="K2622">
        <v>7</v>
      </c>
      <c r="L2622" t="s">
        <v>40</v>
      </c>
      <c r="M2622" t="s">
        <v>1</v>
      </c>
      <c r="N2622" t="s">
        <v>41</v>
      </c>
      <c r="O2622" t="s">
        <v>87</v>
      </c>
      <c r="P2622" t="s">
        <v>43</v>
      </c>
      <c r="Q2622">
        <v>7</v>
      </c>
      <c r="R2622">
        <v>0</v>
      </c>
      <c r="S2622">
        <v>0</v>
      </c>
      <c r="U2622">
        <v>471450</v>
      </c>
      <c r="V2622">
        <v>471450</v>
      </c>
      <c r="W2622">
        <v>0</v>
      </c>
      <c r="X2622">
        <v>0</v>
      </c>
      <c r="Y2622" t="s">
        <v>390</v>
      </c>
    </row>
    <row r="2623" spans="1:25" x14ac:dyDescent="0.25">
      <c r="A2623">
        <v>2622</v>
      </c>
      <c r="B2623">
        <v>59649</v>
      </c>
      <c r="C2623">
        <v>0</v>
      </c>
      <c r="D2623">
        <v>0</v>
      </c>
      <c r="E2623" t="s">
        <v>331</v>
      </c>
      <c r="F2623" t="s">
        <v>332</v>
      </c>
      <c r="G2623">
        <v>1</v>
      </c>
      <c r="H2623" s="6">
        <v>337640</v>
      </c>
      <c r="I2623" s="7">
        <v>45422</v>
      </c>
      <c r="J2623" s="7">
        <v>45422</v>
      </c>
      <c r="K2623">
        <v>15</v>
      </c>
      <c r="L2623" t="s">
        <v>40</v>
      </c>
      <c r="M2623" t="s">
        <v>5</v>
      </c>
      <c r="N2623" t="s">
        <v>41</v>
      </c>
      <c r="O2623" t="s">
        <v>47</v>
      </c>
      <c r="P2623" t="s">
        <v>43</v>
      </c>
      <c r="Q2623">
        <v>6</v>
      </c>
      <c r="R2623">
        <v>9</v>
      </c>
      <c r="S2623">
        <v>0</v>
      </c>
      <c r="U2623">
        <v>50646</v>
      </c>
      <c r="V2623">
        <v>20258</v>
      </c>
      <c r="W2623">
        <v>30388</v>
      </c>
      <c r="X2623">
        <v>0</v>
      </c>
      <c r="Y2623" t="s">
        <v>48</v>
      </c>
    </row>
    <row r="2624" spans="1:25" x14ac:dyDescent="0.25">
      <c r="A2624">
        <v>2623</v>
      </c>
      <c r="B2624">
        <v>59667</v>
      </c>
      <c r="C2624">
        <v>0</v>
      </c>
      <c r="D2624">
        <v>0</v>
      </c>
      <c r="E2624" t="s">
        <v>980</v>
      </c>
      <c r="F2624" t="s">
        <v>981</v>
      </c>
      <c r="G2624">
        <v>1</v>
      </c>
      <c r="H2624" s="6">
        <v>32797565</v>
      </c>
      <c r="I2624" s="7">
        <v>45422</v>
      </c>
      <c r="J2624" s="7">
        <v>45422</v>
      </c>
      <c r="K2624">
        <v>15</v>
      </c>
      <c r="L2624" t="s">
        <v>40</v>
      </c>
      <c r="M2624" t="s">
        <v>1</v>
      </c>
      <c r="N2624" t="s">
        <v>41</v>
      </c>
      <c r="O2624" t="s">
        <v>87</v>
      </c>
      <c r="P2624" t="s">
        <v>43</v>
      </c>
      <c r="Q2624">
        <v>1.4</v>
      </c>
      <c r="R2624">
        <v>13.6</v>
      </c>
      <c r="S2624">
        <v>0</v>
      </c>
      <c r="U2624">
        <v>4919635</v>
      </c>
      <c r="V2624">
        <v>459166</v>
      </c>
      <c r="W2624">
        <v>4460469</v>
      </c>
      <c r="X2624">
        <v>0</v>
      </c>
      <c r="Y2624" t="s">
        <v>109</v>
      </c>
    </row>
    <row r="2625" spans="1:25" x14ac:dyDescent="0.25">
      <c r="A2625">
        <v>2624</v>
      </c>
      <c r="B2625">
        <v>59641</v>
      </c>
      <c r="C2625">
        <v>0</v>
      </c>
      <c r="D2625">
        <v>0</v>
      </c>
      <c r="E2625" t="s">
        <v>588</v>
      </c>
      <c r="F2625" t="s">
        <v>589</v>
      </c>
      <c r="G2625">
        <v>1</v>
      </c>
      <c r="H2625" s="6">
        <v>213093</v>
      </c>
      <c r="I2625" s="7">
        <v>45422</v>
      </c>
      <c r="J2625" s="7">
        <v>45422</v>
      </c>
      <c r="K2625">
        <v>15</v>
      </c>
      <c r="L2625" t="s">
        <v>40</v>
      </c>
      <c r="M2625" t="s">
        <v>5</v>
      </c>
      <c r="N2625" t="s">
        <v>41</v>
      </c>
      <c r="O2625" t="s">
        <v>47</v>
      </c>
      <c r="P2625" t="s">
        <v>43</v>
      </c>
      <c r="Q2625">
        <v>4</v>
      </c>
      <c r="R2625">
        <v>11</v>
      </c>
      <c r="S2625">
        <v>0</v>
      </c>
      <c r="U2625">
        <v>31964</v>
      </c>
      <c r="V2625">
        <v>8524</v>
      </c>
      <c r="W2625">
        <v>23440</v>
      </c>
      <c r="X2625">
        <v>0</v>
      </c>
      <c r="Y2625" t="s">
        <v>109</v>
      </c>
    </row>
    <row r="2626" spans="1:25" x14ac:dyDescent="0.25">
      <c r="A2626">
        <v>2625</v>
      </c>
      <c r="B2626">
        <v>59647</v>
      </c>
      <c r="C2626">
        <v>0</v>
      </c>
      <c r="D2626">
        <v>0</v>
      </c>
      <c r="E2626" t="s">
        <v>582</v>
      </c>
      <c r="F2626" t="s">
        <v>583</v>
      </c>
      <c r="G2626">
        <v>1</v>
      </c>
      <c r="H2626" s="6">
        <v>21026667</v>
      </c>
      <c r="I2626" s="7">
        <v>45422</v>
      </c>
      <c r="J2626" s="7">
        <v>45422</v>
      </c>
      <c r="K2626">
        <v>10</v>
      </c>
      <c r="L2626" t="s">
        <v>40</v>
      </c>
      <c r="M2626" t="s">
        <v>7</v>
      </c>
      <c r="N2626" t="s">
        <v>41</v>
      </c>
      <c r="O2626" t="s">
        <v>64</v>
      </c>
      <c r="P2626" t="s">
        <v>43</v>
      </c>
      <c r="Q2626">
        <v>10</v>
      </c>
      <c r="R2626">
        <v>0</v>
      </c>
      <c r="S2626">
        <v>0</v>
      </c>
      <c r="U2626">
        <v>2102667</v>
      </c>
      <c r="V2626">
        <v>2102667</v>
      </c>
      <c r="W2626">
        <v>0</v>
      </c>
      <c r="X2626">
        <v>0</v>
      </c>
      <c r="Y2626" t="s">
        <v>48</v>
      </c>
    </row>
    <row r="2627" spans="1:25" x14ac:dyDescent="0.25">
      <c r="A2627">
        <v>2626</v>
      </c>
      <c r="B2627">
        <v>59582</v>
      </c>
      <c r="C2627">
        <v>0</v>
      </c>
      <c r="D2627">
        <v>0</v>
      </c>
      <c r="E2627" t="s">
        <v>1422</v>
      </c>
      <c r="F2627" t="s">
        <v>1423</v>
      </c>
      <c r="G2627">
        <v>1</v>
      </c>
      <c r="H2627" s="6">
        <v>2756963</v>
      </c>
      <c r="I2627" s="7">
        <v>45422</v>
      </c>
      <c r="J2627" s="7">
        <v>45422</v>
      </c>
      <c r="K2627">
        <v>7</v>
      </c>
      <c r="L2627" t="s">
        <v>40</v>
      </c>
      <c r="M2627" t="s">
        <v>5</v>
      </c>
      <c r="N2627" t="s">
        <v>41</v>
      </c>
      <c r="O2627" t="s">
        <v>47</v>
      </c>
      <c r="P2627" t="s">
        <v>43</v>
      </c>
      <c r="Q2627">
        <v>7</v>
      </c>
      <c r="R2627">
        <v>0</v>
      </c>
      <c r="S2627">
        <v>0</v>
      </c>
      <c r="U2627">
        <v>192987</v>
      </c>
      <c r="V2627">
        <v>192987</v>
      </c>
      <c r="W2627">
        <v>0</v>
      </c>
      <c r="X2627">
        <v>0</v>
      </c>
      <c r="Y2627" t="s">
        <v>81</v>
      </c>
    </row>
    <row r="2628" spans="1:25" x14ac:dyDescent="0.25">
      <c r="A2628">
        <v>2627</v>
      </c>
      <c r="B2628">
        <v>59653</v>
      </c>
      <c r="C2628">
        <v>0</v>
      </c>
      <c r="D2628">
        <v>0</v>
      </c>
      <c r="E2628" t="s">
        <v>362</v>
      </c>
      <c r="F2628" t="s">
        <v>363</v>
      </c>
      <c r="G2628">
        <v>1</v>
      </c>
      <c r="H2628" s="6">
        <v>757108</v>
      </c>
      <c r="I2628" s="7">
        <v>45422</v>
      </c>
      <c r="J2628" s="7">
        <v>45422</v>
      </c>
      <c r="K2628">
        <v>15</v>
      </c>
      <c r="L2628" t="s">
        <v>40</v>
      </c>
      <c r="M2628" t="s">
        <v>5</v>
      </c>
      <c r="N2628" t="s">
        <v>41</v>
      </c>
      <c r="O2628" t="s">
        <v>47</v>
      </c>
      <c r="P2628" t="s">
        <v>43</v>
      </c>
      <c r="Q2628">
        <v>6</v>
      </c>
      <c r="R2628">
        <v>9</v>
      </c>
      <c r="S2628">
        <v>0</v>
      </c>
      <c r="U2628">
        <v>113566</v>
      </c>
      <c r="V2628">
        <v>45426</v>
      </c>
      <c r="W2628">
        <v>68140</v>
      </c>
      <c r="X2628">
        <v>0</v>
      </c>
      <c r="Y2628" t="s">
        <v>72</v>
      </c>
    </row>
    <row r="2629" spans="1:25" x14ac:dyDescent="0.25">
      <c r="A2629">
        <v>2628</v>
      </c>
      <c r="B2629">
        <v>59508</v>
      </c>
      <c r="C2629">
        <v>0</v>
      </c>
      <c r="D2629">
        <v>0</v>
      </c>
      <c r="E2629" t="s">
        <v>1739</v>
      </c>
      <c r="F2629" t="s">
        <v>1740</v>
      </c>
      <c r="G2629">
        <v>2</v>
      </c>
      <c r="H2629" s="6">
        <v>30000000</v>
      </c>
      <c r="I2629" s="7">
        <v>45422</v>
      </c>
      <c r="J2629" s="7">
        <v>45422</v>
      </c>
      <c r="K2629">
        <v>15</v>
      </c>
      <c r="L2629" t="s">
        <v>40</v>
      </c>
      <c r="M2629" t="s">
        <v>5</v>
      </c>
      <c r="N2629" t="s">
        <v>41</v>
      </c>
      <c r="O2629" t="s">
        <v>54</v>
      </c>
      <c r="P2629" t="s">
        <v>43</v>
      </c>
      <c r="Q2629">
        <v>4.5</v>
      </c>
      <c r="R2629">
        <v>10.5</v>
      </c>
      <c r="S2629">
        <v>0</v>
      </c>
      <c r="U2629">
        <v>4500000</v>
      </c>
      <c r="V2629">
        <v>1350000</v>
      </c>
      <c r="W2629">
        <v>3150000</v>
      </c>
      <c r="X2629">
        <v>0</v>
      </c>
      <c r="Y2629" t="s">
        <v>48</v>
      </c>
    </row>
    <row r="2630" spans="1:25" x14ac:dyDescent="0.25">
      <c r="A2630">
        <v>2629</v>
      </c>
      <c r="B2630">
        <v>59646</v>
      </c>
      <c r="C2630">
        <v>0</v>
      </c>
      <c r="D2630">
        <v>0</v>
      </c>
      <c r="E2630" t="s">
        <v>555</v>
      </c>
      <c r="F2630" t="s">
        <v>556</v>
      </c>
      <c r="G2630">
        <v>1</v>
      </c>
      <c r="H2630" s="6">
        <v>1169967</v>
      </c>
      <c r="I2630" s="7">
        <v>45422</v>
      </c>
      <c r="J2630" s="7">
        <v>45422</v>
      </c>
      <c r="K2630">
        <v>14</v>
      </c>
      <c r="L2630" t="s">
        <v>40</v>
      </c>
      <c r="M2630" t="s">
        <v>5</v>
      </c>
      <c r="N2630" t="s">
        <v>41</v>
      </c>
      <c r="O2630" t="s">
        <v>57</v>
      </c>
      <c r="P2630" t="s">
        <v>43</v>
      </c>
      <c r="Q2630">
        <v>9</v>
      </c>
      <c r="R2630">
        <v>5</v>
      </c>
      <c r="S2630">
        <v>0</v>
      </c>
      <c r="U2630">
        <v>163795</v>
      </c>
      <c r="V2630">
        <v>105297</v>
      </c>
      <c r="W2630">
        <v>58498</v>
      </c>
      <c r="X2630">
        <v>0</v>
      </c>
      <c r="Y2630" t="s">
        <v>48</v>
      </c>
    </row>
    <row r="2631" spans="1:25" x14ac:dyDescent="0.25">
      <c r="A2631">
        <v>2630</v>
      </c>
      <c r="B2631">
        <v>59657</v>
      </c>
      <c r="C2631">
        <v>0</v>
      </c>
      <c r="D2631">
        <v>0</v>
      </c>
      <c r="E2631" t="s">
        <v>1420</v>
      </c>
      <c r="F2631" t="s">
        <v>1421</v>
      </c>
      <c r="G2631">
        <v>1</v>
      </c>
      <c r="H2631" s="6">
        <v>5000000</v>
      </c>
      <c r="I2631" s="7">
        <v>45422</v>
      </c>
      <c r="J2631" s="7">
        <v>45422</v>
      </c>
      <c r="K2631">
        <v>15</v>
      </c>
      <c r="L2631" t="s">
        <v>40</v>
      </c>
      <c r="M2631" t="s">
        <v>5</v>
      </c>
      <c r="N2631" t="s">
        <v>41</v>
      </c>
      <c r="O2631" t="s">
        <v>54</v>
      </c>
      <c r="P2631" t="s">
        <v>43</v>
      </c>
      <c r="Q2631">
        <v>3</v>
      </c>
      <c r="R2631">
        <v>12</v>
      </c>
      <c r="S2631">
        <v>0</v>
      </c>
      <c r="U2631">
        <v>750000</v>
      </c>
      <c r="V2631">
        <v>150000</v>
      </c>
      <c r="W2631">
        <v>600000</v>
      </c>
      <c r="X2631">
        <v>0</v>
      </c>
      <c r="Y2631" t="s">
        <v>72</v>
      </c>
    </row>
    <row r="2632" spans="1:25" x14ac:dyDescent="0.25">
      <c r="A2632">
        <v>2631</v>
      </c>
      <c r="B2632">
        <v>59643</v>
      </c>
      <c r="C2632">
        <v>0</v>
      </c>
      <c r="D2632">
        <v>0</v>
      </c>
      <c r="E2632" t="s">
        <v>275</v>
      </c>
      <c r="F2632" t="s">
        <v>276</v>
      </c>
      <c r="G2632">
        <v>1</v>
      </c>
      <c r="H2632" s="6">
        <v>800000</v>
      </c>
      <c r="I2632" s="7">
        <v>45422</v>
      </c>
      <c r="J2632" s="7">
        <v>45422</v>
      </c>
      <c r="K2632">
        <v>9</v>
      </c>
      <c r="L2632" t="s">
        <v>40</v>
      </c>
      <c r="M2632" t="s">
        <v>4</v>
      </c>
      <c r="N2632" t="s">
        <v>41</v>
      </c>
      <c r="O2632" t="s">
        <v>51</v>
      </c>
      <c r="P2632" t="s">
        <v>43</v>
      </c>
      <c r="Q2632">
        <v>9</v>
      </c>
      <c r="R2632">
        <v>0</v>
      </c>
      <c r="S2632">
        <v>0</v>
      </c>
      <c r="U2632">
        <v>72000</v>
      </c>
      <c r="V2632">
        <v>72000</v>
      </c>
      <c r="W2632">
        <v>0</v>
      </c>
      <c r="X2632">
        <v>0</v>
      </c>
      <c r="Y2632" t="s">
        <v>44</v>
      </c>
    </row>
    <row r="2633" spans="1:25" x14ac:dyDescent="0.25">
      <c r="A2633">
        <v>2632</v>
      </c>
      <c r="B2633">
        <v>59645</v>
      </c>
      <c r="C2633">
        <v>0</v>
      </c>
      <c r="D2633">
        <v>0</v>
      </c>
      <c r="E2633" t="s">
        <v>606</v>
      </c>
      <c r="F2633" t="s">
        <v>607</v>
      </c>
      <c r="G2633">
        <v>1</v>
      </c>
      <c r="H2633" s="6">
        <v>4457124</v>
      </c>
      <c r="I2633" s="7">
        <v>45422</v>
      </c>
      <c r="J2633" s="7">
        <v>45422</v>
      </c>
      <c r="K2633">
        <v>14</v>
      </c>
      <c r="L2633" t="s">
        <v>40</v>
      </c>
      <c r="M2633" t="s">
        <v>5</v>
      </c>
      <c r="N2633" t="s">
        <v>41</v>
      </c>
      <c r="O2633" t="s">
        <v>57</v>
      </c>
      <c r="P2633" t="s">
        <v>43</v>
      </c>
      <c r="Q2633">
        <v>9</v>
      </c>
      <c r="R2633">
        <v>5</v>
      </c>
      <c r="S2633">
        <v>0</v>
      </c>
      <c r="U2633">
        <v>623997</v>
      </c>
      <c r="V2633">
        <v>401141</v>
      </c>
      <c r="W2633">
        <v>222856</v>
      </c>
      <c r="X2633">
        <v>0</v>
      </c>
      <c r="Y2633" t="s">
        <v>48</v>
      </c>
    </row>
    <row r="2634" spans="1:25" x14ac:dyDescent="0.25">
      <c r="A2634">
        <v>2633</v>
      </c>
      <c r="B2634">
        <v>59648</v>
      </c>
      <c r="C2634">
        <v>0</v>
      </c>
      <c r="D2634">
        <v>0</v>
      </c>
      <c r="E2634" t="s">
        <v>327</v>
      </c>
      <c r="F2634" t="s">
        <v>328</v>
      </c>
      <c r="G2634">
        <v>1</v>
      </c>
      <c r="H2634" s="6">
        <v>158016</v>
      </c>
      <c r="I2634" s="7">
        <v>45422</v>
      </c>
      <c r="J2634" s="7">
        <v>45422</v>
      </c>
      <c r="K2634">
        <v>15</v>
      </c>
      <c r="L2634" t="s">
        <v>40</v>
      </c>
      <c r="M2634" t="s">
        <v>5</v>
      </c>
      <c r="N2634" t="s">
        <v>41</v>
      </c>
      <c r="O2634" t="s">
        <v>47</v>
      </c>
      <c r="P2634" t="s">
        <v>43</v>
      </c>
      <c r="Q2634">
        <v>6</v>
      </c>
      <c r="R2634">
        <v>9</v>
      </c>
      <c r="S2634">
        <v>0</v>
      </c>
      <c r="U2634">
        <v>23702</v>
      </c>
      <c r="V2634">
        <v>9481</v>
      </c>
      <c r="W2634">
        <v>14221</v>
      </c>
      <c r="X2634">
        <v>0</v>
      </c>
      <c r="Y2634" t="s">
        <v>72</v>
      </c>
    </row>
    <row r="2635" spans="1:25" x14ac:dyDescent="0.25">
      <c r="A2635">
        <v>2634</v>
      </c>
      <c r="B2635">
        <v>59650</v>
      </c>
      <c r="C2635">
        <v>0</v>
      </c>
      <c r="D2635">
        <v>0</v>
      </c>
      <c r="E2635" t="s">
        <v>329</v>
      </c>
      <c r="F2635" t="s">
        <v>330</v>
      </c>
      <c r="G2635">
        <v>1</v>
      </c>
      <c r="H2635" s="6">
        <v>176129</v>
      </c>
      <c r="I2635" s="7">
        <v>45422</v>
      </c>
      <c r="J2635" s="7">
        <v>45422</v>
      </c>
      <c r="K2635">
        <v>15</v>
      </c>
      <c r="L2635" t="s">
        <v>40</v>
      </c>
      <c r="M2635" t="s">
        <v>5</v>
      </c>
      <c r="N2635" t="s">
        <v>41</v>
      </c>
      <c r="O2635" t="s">
        <v>47</v>
      </c>
      <c r="P2635" t="s">
        <v>43</v>
      </c>
      <c r="Q2635">
        <v>6</v>
      </c>
      <c r="R2635">
        <v>9</v>
      </c>
      <c r="S2635">
        <v>0</v>
      </c>
      <c r="U2635">
        <v>26419</v>
      </c>
      <c r="V2635">
        <v>10568</v>
      </c>
      <c r="W2635">
        <v>15852</v>
      </c>
      <c r="X2635">
        <v>0</v>
      </c>
      <c r="Y2635" t="s">
        <v>48</v>
      </c>
    </row>
    <row r="2636" spans="1:25" x14ac:dyDescent="0.25">
      <c r="A2636">
        <v>2635</v>
      </c>
      <c r="B2636">
        <v>58480</v>
      </c>
      <c r="C2636">
        <v>0</v>
      </c>
      <c r="D2636">
        <v>0</v>
      </c>
      <c r="E2636" t="s">
        <v>1459</v>
      </c>
      <c r="F2636" t="s">
        <v>1460</v>
      </c>
      <c r="G2636">
        <v>1</v>
      </c>
      <c r="H2636" s="6">
        <v>10909090</v>
      </c>
      <c r="I2636" s="7">
        <v>45422</v>
      </c>
      <c r="J2636" s="7">
        <v>45422</v>
      </c>
      <c r="K2636">
        <v>15</v>
      </c>
      <c r="L2636" t="s">
        <v>40</v>
      </c>
      <c r="M2636" t="s">
        <v>5</v>
      </c>
      <c r="N2636" t="s">
        <v>41</v>
      </c>
      <c r="O2636" t="s">
        <v>54</v>
      </c>
      <c r="P2636" t="s">
        <v>43</v>
      </c>
      <c r="Q2636">
        <v>3.3</v>
      </c>
      <c r="R2636">
        <v>2.5</v>
      </c>
      <c r="S2636">
        <v>9.1999999999999993</v>
      </c>
      <c r="U2636">
        <v>1636364</v>
      </c>
      <c r="V2636">
        <v>360000</v>
      </c>
      <c r="W2636">
        <v>272727</v>
      </c>
      <c r="X2636">
        <v>1003636</v>
      </c>
      <c r="Y2636" t="s">
        <v>48</v>
      </c>
    </row>
    <row r="2637" spans="1:25" x14ac:dyDescent="0.25">
      <c r="A2637">
        <v>2636</v>
      </c>
      <c r="B2637">
        <v>59656</v>
      </c>
      <c r="C2637">
        <v>0</v>
      </c>
      <c r="D2637">
        <v>0</v>
      </c>
      <c r="E2637" t="s">
        <v>1614</v>
      </c>
      <c r="F2637" t="s">
        <v>1615</v>
      </c>
      <c r="G2637">
        <v>1</v>
      </c>
      <c r="H2637" s="6">
        <v>7000000</v>
      </c>
      <c r="I2637" s="7">
        <v>45422</v>
      </c>
      <c r="J2637" s="7">
        <v>45422</v>
      </c>
      <c r="K2637">
        <v>15</v>
      </c>
      <c r="L2637" t="s">
        <v>40</v>
      </c>
      <c r="M2637" t="s">
        <v>5</v>
      </c>
      <c r="N2637" t="s">
        <v>41</v>
      </c>
      <c r="O2637" t="s">
        <v>54</v>
      </c>
      <c r="P2637" t="s">
        <v>43</v>
      </c>
      <c r="Q2637">
        <v>3</v>
      </c>
      <c r="R2637">
        <v>12</v>
      </c>
      <c r="S2637">
        <v>0</v>
      </c>
      <c r="U2637">
        <v>1050000</v>
      </c>
      <c r="V2637">
        <v>210000</v>
      </c>
      <c r="W2637">
        <v>840000</v>
      </c>
      <c r="X2637">
        <v>0</v>
      </c>
      <c r="Y2637" t="s">
        <v>72</v>
      </c>
    </row>
    <row r="2638" spans="1:25" x14ac:dyDescent="0.25">
      <c r="A2638">
        <v>2637</v>
      </c>
      <c r="B2638">
        <v>59639</v>
      </c>
      <c r="C2638">
        <v>0</v>
      </c>
      <c r="D2638">
        <v>0</v>
      </c>
      <c r="E2638" t="s">
        <v>1640</v>
      </c>
      <c r="F2638" t="s">
        <v>1641</v>
      </c>
      <c r="G2638">
        <v>1</v>
      </c>
      <c r="H2638" s="6">
        <v>100000000</v>
      </c>
      <c r="I2638" s="7">
        <v>45422</v>
      </c>
      <c r="J2638" s="7">
        <v>45422</v>
      </c>
      <c r="K2638">
        <v>15</v>
      </c>
      <c r="L2638" t="s">
        <v>40</v>
      </c>
      <c r="M2638" t="s">
        <v>5</v>
      </c>
      <c r="N2638" t="s">
        <v>41</v>
      </c>
      <c r="O2638" t="s">
        <v>77</v>
      </c>
      <c r="P2638" t="s">
        <v>43</v>
      </c>
      <c r="Q2638">
        <v>3.3</v>
      </c>
      <c r="R2638">
        <v>11.7</v>
      </c>
      <c r="S2638">
        <v>0</v>
      </c>
      <c r="U2638">
        <v>15000000</v>
      </c>
      <c r="V2638">
        <v>3300000</v>
      </c>
      <c r="W2638">
        <v>11700000</v>
      </c>
      <c r="X2638">
        <v>0</v>
      </c>
      <c r="Y2638" t="s">
        <v>48</v>
      </c>
    </row>
    <row r="2639" spans="1:25" x14ac:dyDescent="0.25">
      <c r="A2639">
        <v>2638</v>
      </c>
      <c r="B2639">
        <v>59637</v>
      </c>
      <c r="C2639">
        <v>0</v>
      </c>
      <c r="D2639">
        <v>0</v>
      </c>
      <c r="E2639" t="s">
        <v>634</v>
      </c>
      <c r="F2639" t="s">
        <v>635</v>
      </c>
      <c r="G2639">
        <v>1</v>
      </c>
      <c r="H2639" s="6">
        <v>626046</v>
      </c>
      <c r="I2639" s="7">
        <v>45422</v>
      </c>
      <c r="J2639" s="7">
        <v>45422</v>
      </c>
      <c r="K2639">
        <v>15</v>
      </c>
      <c r="L2639" t="s">
        <v>40</v>
      </c>
      <c r="M2639" t="s">
        <v>5</v>
      </c>
      <c r="N2639" t="s">
        <v>41</v>
      </c>
      <c r="O2639" t="s">
        <v>47</v>
      </c>
      <c r="P2639" t="s">
        <v>43</v>
      </c>
      <c r="Q2639">
        <v>4</v>
      </c>
      <c r="R2639">
        <v>11</v>
      </c>
      <c r="S2639">
        <v>0</v>
      </c>
      <c r="U2639">
        <v>93907</v>
      </c>
      <c r="V2639">
        <v>25042</v>
      </c>
      <c r="W2639">
        <v>68865</v>
      </c>
      <c r="X2639">
        <v>0</v>
      </c>
      <c r="Y2639" t="s">
        <v>109</v>
      </c>
    </row>
    <row r="2640" spans="1:25" x14ac:dyDescent="0.25">
      <c r="A2640">
        <v>2639</v>
      </c>
      <c r="B2640">
        <v>59635</v>
      </c>
      <c r="C2640">
        <v>0</v>
      </c>
      <c r="D2640">
        <v>0</v>
      </c>
      <c r="E2640" t="s">
        <v>1011</v>
      </c>
      <c r="F2640" t="s">
        <v>1012</v>
      </c>
      <c r="G2640">
        <v>1</v>
      </c>
      <c r="H2640" s="6">
        <v>808863</v>
      </c>
      <c r="I2640" s="7">
        <v>45422</v>
      </c>
      <c r="J2640" s="7">
        <v>45422</v>
      </c>
      <c r="K2640">
        <v>12</v>
      </c>
      <c r="L2640" t="s">
        <v>40</v>
      </c>
      <c r="M2640" t="s">
        <v>5</v>
      </c>
      <c r="N2640" t="s">
        <v>41</v>
      </c>
      <c r="O2640" t="s">
        <v>77</v>
      </c>
      <c r="P2640" t="s">
        <v>43</v>
      </c>
      <c r="Q2640">
        <v>12</v>
      </c>
      <c r="R2640">
        <v>0</v>
      </c>
      <c r="S2640">
        <v>0</v>
      </c>
      <c r="U2640">
        <v>97064</v>
      </c>
      <c r="V2640">
        <v>97064</v>
      </c>
      <c r="W2640">
        <v>0</v>
      </c>
      <c r="X2640">
        <v>0</v>
      </c>
      <c r="Y2640" t="s">
        <v>437</v>
      </c>
    </row>
    <row r="2641" spans="1:25" x14ac:dyDescent="0.25">
      <c r="A2641">
        <v>2640</v>
      </c>
      <c r="B2641">
        <v>59632</v>
      </c>
      <c r="C2641">
        <v>0</v>
      </c>
      <c r="D2641">
        <v>0</v>
      </c>
      <c r="E2641" t="s">
        <v>1562</v>
      </c>
      <c r="F2641" t="s">
        <v>1563</v>
      </c>
      <c r="G2641">
        <v>1</v>
      </c>
      <c r="H2641" s="6">
        <v>500000</v>
      </c>
      <c r="I2641" s="7">
        <v>45422</v>
      </c>
      <c r="J2641" s="7">
        <v>45422</v>
      </c>
      <c r="K2641">
        <v>10</v>
      </c>
      <c r="L2641" t="s">
        <v>40</v>
      </c>
      <c r="M2641" t="s">
        <v>9</v>
      </c>
      <c r="N2641" t="s">
        <v>41</v>
      </c>
      <c r="O2641" t="s">
        <v>42</v>
      </c>
      <c r="P2641" t="s">
        <v>43</v>
      </c>
      <c r="Q2641">
        <v>10</v>
      </c>
      <c r="R2641">
        <v>0</v>
      </c>
      <c r="S2641">
        <v>0</v>
      </c>
      <c r="U2641">
        <v>50000</v>
      </c>
      <c r="V2641">
        <v>50000</v>
      </c>
      <c r="W2641">
        <v>0</v>
      </c>
      <c r="X2641">
        <v>0</v>
      </c>
      <c r="Y2641" t="s">
        <v>44</v>
      </c>
    </row>
    <row r="2642" spans="1:25" x14ac:dyDescent="0.25">
      <c r="A2642">
        <v>2641</v>
      </c>
      <c r="B2642">
        <v>59638</v>
      </c>
      <c r="C2642">
        <v>0</v>
      </c>
      <c r="D2642">
        <v>0</v>
      </c>
      <c r="E2642" t="s">
        <v>1654</v>
      </c>
      <c r="F2642" t="s">
        <v>1655</v>
      </c>
      <c r="G2642">
        <v>1</v>
      </c>
      <c r="H2642" s="6">
        <v>15023136</v>
      </c>
      <c r="I2642" s="7">
        <v>45422</v>
      </c>
      <c r="J2642" s="7">
        <v>45422</v>
      </c>
      <c r="K2642">
        <v>15</v>
      </c>
      <c r="L2642" t="s">
        <v>40</v>
      </c>
      <c r="M2642" t="s">
        <v>5</v>
      </c>
      <c r="N2642" t="s">
        <v>41</v>
      </c>
      <c r="O2642" t="s">
        <v>77</v>
      </c>
      <c r="P2642" t="s">
        <v>43</v>
      </c>
      <c r="Q2642">
        <v>8</v>
      </c>
      <c r="R2642">
        <v>7</v>
      </c>
      <c r="S2642">
        <v>0</v>
      </c>
      <c r="U2642">
        <v>2253470</v>
      </c>
      <c r="V2642">
        <v>1201851</v>
      </c>
      <c r="W2642">
        <v>1051620</v>
      </c>
      <c r="X2642">
        <v>0</v>
      </c>
      <c r="Y2642" t="s">
        <v>48</v>
      </c>
    </row>
    <row r="2643" spans="1:25" x14ac:dyDescent="0.25">
      <c r="A2643">
        <v>2642</v>
      </c>
      <c r="B2643">
        <v>59640</v>
      </c>
      <c r="C2643">
        <v>0</v>
      </c>
      <c r="D2643">
        <v>0</v>
      </c>
      <c r="E2643" t="s">
        <v>1355</v>
      </c>
      <c r="F2643" t="s">
        <v>1356</v>
      </c>
      <c r="G2643">
        <v>1</v>
      </c>
      <c r="H2643" s="6">
        <v>3527621</v>
      </c>
      <c r="I2643" s="7">
        <v>45422</v>
      </c>
      <c r="J2643" s="7">
        <v>45422</v>
      </c>
      <c r="K2643">
        <v>15</v>
      </c>
      <c r="L2643" t="s">
        <v>40</v>
      </c>
      <c r="M2643" t="s">
        <v>5</v>
      </c>
      <c r="N2643" t="s">
        <v>41</v>
      </c>
      <c r="O2643" t="s">
        <v>57</v>
      </c>
      <c r="P2643" t="s">
        <v>43</v>
      </c>
      <c r="Q2643">
        <v>8</v>
      </c>
      <c r="R2643">
        <v>7</v>
      </c>
      <c r="S2643">
        <v>0</v>
      </c>
      <c r="U2643">
        <v>529143</v>
      </c>
      <c r="V2643">
        <v>282210</v>
      </c>
      <c r="W2643">
        <v>246933</v>
      </c>
      <c r="X2643">
        <v>0</v>
      </c>
      <c r="Y2643" t="s">
        <v>48</v>
      </c>
    </row>
    <row r="2644" spans="1:25" x14ac:dyDescent="0.25">
      <c r="A2644">
        <v>2643</v>
      </c>
      <c r="B2644">
        <v>59655</v>
      </c>
      <c r="C2644">
        <v>0</v>
      </c>
      <c r="D2644">
        <v>0</v>
      </c>
      <c r="E2644" t="s">
        <v>1412</v>
      </c>
      <c r="F2644" t="s">
        <v>1413</v>
      </c>
      <c r="G2644">
        <v>1</v>
      </c>
      <c r="H2644" s="6">
        <v>135000000</v>
      </c>
      <c r="I2644" s="7">
        <v>45422</v>
      </c>
      <c r="J2644" s="7">
        <v>45422</v>
      </c>
      <c r="K2644">
        <v>15</v>
      </c>
      <c r="L2644" t="s">
        <v>40</v>
      </c>
      <c r="M2644" t="s">
        <v>5</v>
      </c>
      <c r="N2644" t="s">
        <v>41</v>
      </c>
      <c r="O2644" t="s">
        <v>54</v>
      </c>
      <c r="P2644" t="s">
        <v>43</v>
      </c>
      <c r="Q2644">
        <v>3</v>
      </c>
      <c r="R2644">
        <v>12</v>
      </c>
      <c r="S2644">
        <v>0</v>
      </c>
      <c r="U2644">
        <v>20250000</v>
      </c>
      <c r="V2644">
        <v>4050000</v>
      </c>
      <c r="W2644">
        <v>16200000</v>
      </c>
      <c r="X2644">
        <v>0</v>
      </c>
      <c r="Y2644" t="s">
        <v>72</v>
      </c>
    </row>
    <row r="2645" spans="1:25" x14ac:dyDescent="0.25">
      <c r="A2645">
        <v>2644</v>
      </c>
      <c r="B2645">
        <v>59642</v>
      </c>
      <c r="C2645">
        <v>0</v>
      </c>
      <c r="D2645">
        <v>0</v>
      </c>
      <c r="E2645" t="s">
        <v>457</v>
      </c>
      <c r="F2645" t="s">
        <v>458</v>
      </c>
      <c r="G2645">
        <v>1</v>
      </c>
      <c r="H2645" s="6">
        <v>96000</v>
      </c>
      <c r="I2645" s="7">
        <v>45422</v>
      </c>
      <c r="J2645" s="7">
        <v>45422</v>
      </c>
      <c r="K2645" t="s">
        <v>137</v>
      </c>
      <c r="L2645" t="s">
        <v>40</v>
      </c>
      <c r="M2645" t="s">
        <v>5</v>
      </c>
      <c r="N2645" t="s">
        <v>41</v>
      </c>
      <c r="O2645" t="s">
        <v>47</v>
      </c>
      <c r="P2645" t="s">
        <v>43</v>
      </c>
      <c r="Q2645">
        <v>12.5</v>
      </c>
      <c r="R2645">
        <v>0</v>
      </c>
      <c r="S2645">
        <v>0</v>
      </c>
      <c r="U2645">
        <v>12000</v>
      </c>
      <c r="V2645">
        <v>12000</v>
      </c>
      <c r="W2645">
        <v>0</v>
      </c>
      <c r="X2645">
        <v>0</v>
      </c>
      <c r="Y2645" t="s">
        <v>44</v>
      </c>
    </row>
    <row r="2646" spans="1:25" x14ac:dyDescent="0.25">
      <c r="A2646">
        <v>2645</v>
      </c>
      <c r="B2646">
        <v>59634</v>
      </c>
      <c r="C2646">
        <v>0</v>
      </c>
      <c r="D2646">
        <v>0</v>
      </c>
      <c r="E2646" t="s">
        <v>1410</v>
      </c>
      <c r="F2646" t="s">
        <v>1411</v>
      </c>
      <c r="G2646">
        <v>1</v>
      </c>
      <c r="H2646" s="6">
        <v>2061836</v>
      </c>
      <c r="I2646" s="7">
        <v>45422</v>
      </c>
      <c r="J2646" s="7">
        <v>45422</v>
      </c>
      <c r="K2646">
        <v>7</v>
      </c>
      <c r="L2646" t="s">
        <v>40</v>
      </c>
      <c r="M2646" t="s">
        <v>5</v>
      </c>
      <c r="N2646" t="s">
        <v>41</v>
      </c>
      <c r="O2646" t="s">
        <v>77</v>
      </c>
      <c r="P2646" t="s">
        <v>43</v>
      </c>
      <c r="Q2646">
        <v>7</v>
      </c>
      <c r="R2646">
        <v>0</v>
      </c>
      <c r="S2646">
        <v>0</v>
      </c>
      <c r="U2646">
        <v>144329</v>
      </c>
      <c r="V2646">
        <v>144329</v>
      </c>
      <c r="W2646">
        <v>0</v>
      </c>
      <c r="X2646">
        <v>0</v>
      </c>
      <c r="Y2646" t="s">
        <v>437</v>
      </c>
    </row>
    <row r="2647" spans="1:25" x14ac:dyDescent="0.25">
      <c r="A2647">
        <v>2646</v>
      </c>
      <c r="B2647">
        <v>59764</v>
      </c>
      <c r="C2647">
        <v>0</v>
      </c>
      <c r="D2647">
        <v>0</v>
      </c>
      <c r="E2647" t="s">
        <v>1054</v>
      </c>
      <c r="F2647" t="s">
        <v>1055</v>
      </c>
      <c r="G2647">
        <v>1</v>
      </c>
      <c r="H2647" s="6">
        <v>1170015</v>
      </c>
      <c r="I2647" s="7">
        <v>45422</v>
      </c>
      <c r="J2647" s="7">
        <v>45422</v>
      </c>
      <c r="K2647">
        <v>8</v>
      </c>
      <c r="L2647" t="s">
        <v>40</v>
      </c>
      <c r="M2647" t="s">
        <v>9</v>
      </c>
      <c r="N2647" t="s">
        <v>41</v>
      </c>
      <c r="O2647" t="s">
        <v>42</v>
      </c>
      <c r="P2647" t="s">
        <v>43</v>
      </c>
      <c r="Q2647">
        <v>8</v>
      </c>
      <c r="R2647">
        <v>0</v>
      </c>
      <c r="S2647">
        <v>0</v>
      </c>
      <c r="U2647">
        <v>93601</v>
      </c>
      <c r="V2647">
        <v>93601</v>
      </c>
      <c r="W2647">
        <v>0</v>
      </c>
      <c r="X2647">
        <v>0</v>
      </c>
      <c r="Y2647" t="s">
        <v>67</v>
      </c>
    </row>
    <row r="2648" spans="1:25" x14ac:dyDescent="0.25">
      <c r="A2648">
        <v>2647</v>
      </c>
      <c r="B2648">
        <v>59644</v>
      </c>
      <c r="C2648">
        <v>0</v>
      </c>
      <c r="D2648">
        <v>0</v>
      </c>
      <c r="E2648" t="s">
        <v>541</v>
      </c>
      <c r="F2648" t="s">
        <v>542</v>
      </c>
      <c r="G2648">
        <v>1</v>
      </c>
      <c r="H2648" s="6">
        <v>493298</v>
      </c>
      <c r="I2648" s="7">
        <v>45422</v>
      </c>
      <c r="J2648" s="7">
        <v>45422</v>
      </c>
      <c r="K2648">
        <v>14</v>
      </c>
      <c r="L2648" t="s">
        <v>40</v>
      </c>
      <c r="M2648" t="s">
        <v>5</v>
      </c>
      <c r="N2648" t="s">
        <v>41</v>
      </c>
      <c r="O2648" t="s">
        <v>57</v>
      </c>
      <c r="P2648" t="s">
        <v>43</v>
      </c>
      <c r="Q2648">
        <v>9</v>
      </c>
      <c r="R2648">
        <v>5</v>
      </c>
      <c r="S2648">
        <v>0</v>
      </c>
      <c r="U2648">
        <v>69062</v>
      </c>
      <c r="V2648">
        <v>44397</v>
      </c>
      <c r="W2648">
        <v>24665</v>
      </c>
      <c r="X2648">
        <v>0</v>
      </c>
      <c r="Y2648" t="s">
        <v>48</v>
      </c>
    </row>
    <row r="2649" spans="1:25" x14ac:dyDescent="0.25">
      <c r="A2649">
        <v>2648</v>
      </c>
      <c r="B2649">
        <v>64070</v>
      </c>
      <c r="C2649">
        <v>0</v>
      </c>
      <c r="D2649">
        <v>0</v>
      </c>
      <c r="E2649" t="s">
        <v>403</v>
      </c>
      <c r="F2649" t="s">
        <v>404</v>
      </c>
      <c r="G2649">
        <v>1</v>
      </c>
      <c r="H2649" s="6">
        <v>1465231</v>
      </c>
      <c r="I2649" s="7">
        <v>45422</v>
      </c>
      <c r="K2649">
        <v>15</v>
      </c>
      <c r="L2649" t="s">
        <v>40</v>
      </c>
      <c r="M2649" t="s">
        <v>5</v>
      </c>
      <c r="N2649" t="s">
        <v>41</v>
      </c>
      <c r="O2649" t="s">
        <v>47</v>
      </c>
      <c r="P2649" t="s">
        <v>43</v>
      </c>
      <c r="Q2649">
        <v>6</v>
      </c>
      <c r="R2649">
        <v>9</v>
      </c>
      <c r="S2649">
        <v>0</v>
      </c>
      <c r="U2649">
        <v>219785</v>
      </c>
      <c r="V2649">
        <v>87914</v>
      </c>
      <c r="W2649">
        <v>131871</v>
      </c>
      <c r="X2649">
        <v>0</v>
      </c>
      <c r="Y2649" t="s">
        <v>72</v>
      </c>
    </row>
    <row r="2650" spans="1:25" x14ac:dyDescent="0.25">
      <c r="A2650">
        <v>2649</v>
      </c>
      <c r="B2650">
        <v>64071</v>
      </c>
      <c r="C2650">
        <v>0</v>
      </c>
      <c r="D2650">
        <v>0</v>
      </c>
      <c r="E2650" t="s">
        <v>403</v>
      </c>
      <c r="F2650" t="s">
        <v>404</v>
      </c>
      <c r="G2650">
        <v>1</v>
      </c>
      <c r="H2650" s="6">
        <v>1243145</v>
      </c>
      <c r="I2650" s="7">
        <v>45422</v>
      </c>
      <c r="K2650">
        <v>15</v>
      </c>
      <c r="L2650" t="s">
        <v>40</v>
      </c>
      <c r="M2650" t="s">
        <v>5</v>
      </c>
      <c r="N2650" t="s">
        <v>41</v>
      </c>
      <c r="O2650" t="s">
        <v>47</v>
      </c>
      <c r="P2650" t="s">
        <v>43</v>
      </c>
      <c r="Q2650">
        <v>6</v>
      </c>
      <c r="R2650">
        <v>9</v>
      </c>
      <c r="S2650">
        <v>0</v>
      </c>
      <c r="U2650">
        <v>186472</v>
      </c>
      <c r="V2650">
        <v>74589</v>
      </c>
      <c r="W2650">
        <v>111883</v>
      </c>
      <c r="X2650">
        <v>0</v>
      </c>
      <c r="Y2650" t="s">
        <v>72</v>
      </c>
    </row>
    <row r="2651" spans="1:25" x14ac:dyDescent="0.25">
      <c r="A2651">
        <v>2650</v>
      </c>
      <c r="B2651">
        <v>59651</v>
      </c>
      <c r="C2651">
        <v>0</v>
      </c>
      <c r="D2651">
        <v>0</v>
      </c>
      <c r="E2651" t="s">
        <v>401</v>
      </c>
      <c r="F2651" t="s">
        <v>402</v>
      </c>
      <c r="G2651">
        <v>1</v>
      </c>
      <c r="H2651" s="6">
        <v>1782312</v>
      </c>
      <c r="I2651" s="7">
        <v>45422</v>
      </c>
      <c r="J2651" s="7">
        <v>45422</v>
      </c>
      <c r="K2651">
        <v>15</v>
      </c>
      <c r="L2651" t="s">
        <v>40</v>
      </c>
      <c r="M2651" t="s">
        <v>5</v>
      </c>
      <c r="N2651" t="s">
        <v>41</v>
      </c>
      <c r="O2651" t="s">
        <v>47</v>
      </c>
      <c r="P2651" t="s">
        <v>43</v>
      </c>
      <c r="Q2651">
        <v>6</v>
      </c>
      <c r="R2651">
        <v>9</v>
      </c>
      <c r="S2651">
        <v>0</v>
      </c>
      <c r="U2651">
        <v>267347</v>
      </c>
      <c r="V2651">
        <v>106939</v>
      </c>
      <c r="W2651">
        <v>160408</v>
      </c>
      <c r="X2651">
        <v>0</v>
      </c>
      <c r="Y2651" t="s">
        <v>48</v>
      </c>
    </row>
    <row r="2652" spans="1:25" x14ac:dyDescent="0.25">
      <c r="A2652">
        <v>2651</v>
      </c>
      <c r="B2652">
        <v>59636</v>
      </c>
      <c r="C2652">
        <v>0</v>
      </c>
      <c r="D2652">
        <v>0</v>
      </c>
      <c r="E2652" t="s">
        <v>814</v>
      </c>
      <c r="F2652" t="s">
        <v>815</v>
      </c>
      <c r="G2652">
        <v>1</v>
      </c>
      <c r="H2652" s="6">
        <v>29674529</v>
      </c>
      <c r="I2652" s="7">
        <v>45422</v>
      </c>
      <c r="J2652" s="7">
        <v>45422</v>
      </c>
      <c r="K2652">
        <v>15</v>
      </c>
      <c r="L2652" t="s">
        <v>40</v>
      </c>
      <c r="M2652" t="s">
        <v>5</v>
      </c>
      <c r="N2652" t="s">
        <v>41</v>
      </c>
      <c r="O2652" t="s">
        <v>54</v>
      </c>
      <c r="P2652" t="s">
        <v>43</v>
      </c>
      <c r="Q2652">
        <v>3.3</v>
      </c>
      <c r="R2652">
        <v>2.5</v>
      </c>
      <c r="S2652">
        <v>9.1999999999999993</v>
      </c>
      <c r="U2652">
        <v>4451179</v>
      </c>
      <c r="V2652">
        <v>979259</v>
      </c>
      <c r="W2652">
        <v>741863</v>
      </c>
      <c r="X2652">
        <v>2730057</v>
      </c>
      <c r="Y2652" t="s">
        <v>48</v>
      </c>
    </row>
    <row r="2653" spans="1:25" x14ac:dyDescent="0.25">
      <c r="A2653">
        <v>2652</v>
      </c>
      <c r="B2653">
        <v>59618</v>
      </c>
      <c r="C2653">
        <v>0</v>
      </c>
      <c r="D2653">
        <v>0</v>
      </c>
      <c r="E2653" t="s">
        <v>1408</v>
      </c>
      <c r="F2653" t="s">
        <v>1409</v>
      </c>
      <c r="G2653">
        <v>1</v>
      </c>
      <c r="H2653" s="6">
        <v>9000000</v>
      </c>
      <c r="I2653" s="7">
        <v>45421</v>
      </c>
      <c r="J2653" s="7">
        <v>45421</v>
      </c>
      <c r="K2653">
        <v>7</v>
      </c>
      <c r="L2653" t="s">
        <v>40</v>
      </c>
      <c r="M2653" t="s">
        <v>5</v>
      </c>
      <c r="N2653" t="s">
        <v>41</v>
      </c>
      <c r="O2653" t="s">
        <v>47</v>
      </c>
      <c r="P2653" t="s">
        <v>43</v>
      </c>
      <c r="Q2653">
        <v>7</v>
      </c>
      <c r="R2653">
        <v>0</v>
      </c>
      <c r="S2653">
        <v>0</v>
      </c>
      <c r="U2653">
        <v>630000</v>
      </c>
      <c r="V2653">
        <v>630000</v>
      </c>
      <c r="W2653">
        <v>0</v>
      </c>
      <c r="X2653">
        <v>0</v>
      </c>
      <c r="Y2653" t="s">
        <v>81</v>
      </c>
    </row>
    <row r="2654" spans="1:25" x14ac:dyDescent="0.25">
      <c r="A2654">
        <v>2653</v>
      </c>
      <c r="B2654">
        <v>59620</v>
      </c>
      <c r="C2654">
        <v>0</v>
      </c>
      <c r="D2654">
        <v>0</v>
      </c>
      <c r="E2654" t="s">
        <v>1125</v>
      </c>
      <c r="F2654" t="s">
        <v>1126</v>
      </c>
      <c r="G2654">
        <v>1</v>
      </c>
      <c r="H2654" s="6">
        <v>1935271</v>
      </c>
      <c r="I2654" s="7">
        <v>45421</v>
      </c>
      <c r="J2654" s="7">
        <v>45421</v>
      </c>
      <c r="K2654">
        <v>15</v>
      </c>
      <c r="L2654" t="s">
        <v>40</v>
      </c>
      <c r="M2654" t="s">
        <v>5</v>
      </c>
      <c r="N2654" t="s">
        <v>41</v>
      </c>
      <c r="O2654" t="s">
        <v>77</v>
      </c>
      <c r="P2654" t="s">
        <v>43</v>
      </c>
      <c r="Q2654">
        <v>8</v>
      </c>
      <c r="R2654">
        <v>7</v>
      </c>
      <c r="S2654">
        <v>0</v>
      </c>
      <c r="U2654">
        <v>290291</v>
      </c>
      <c r="V2654">
        <v>154822</v>
      </c>
      <c r="W2654">
        <v>135469</v>
      </c>
      <c r="X2654">
        <v>0</v>
      </c>
      <c r="Y2654" t="s">
        <v>48</v>
      </c>
    </row>
    <row r="2655" spans="1:25" x14ac:dyDescent="0.25">
      <c r="A2655">
        <v>2654</v>
      </c>
      <c r="B2655">
        <v>59615</v>
      </c>
      <c r="C2655">
        <v>0</v>
      </c>
      <c r="D2655">
        <v>0</v>
      </c>
      <c r="E2655" t="s">
        <v>1574</v>
      </c>
      <c r="F2655" t="s">
        <v>1575</v>
      </c>
      <c r="G2655">
        <v>1</v>
      </c>
      <c r="H2655" s="6">
        <v>131765</v>
      </c>
      <c r="I2655" s="7">
        <v>45421</v>
      </c>
      <c r="J2655" s="7">
        <v>45421</v>
      </c>
      <c r="K2655">
        <v>15</v>
      </c>
      <c r="L2655" t="s">
        <v>40</v>
      </c>
      <c r="M2655" t="s">
        <v>5</v>
      </c>
      <c r="N2655" t="s">
        <v>41</v>
      </c>
      <c r="O2655" t="s">
        <v>77</v>
      </c>
      <c r="P2655" t="s">
        <v>43</v>
      </c>
      <c r="Q2655">
        <v>10</v>
      </c>
      <c r="R2655">
        <v>5</v>
      </c>
      <c r="S2655">
        <v>0</v>
      </c>
      <c r="U2655">
        <v>19765</v>
      </c>
      <c r="V2655">
        <v>13176</v>
      </c>
      <c r="W2655">
        <v>6588</v>
      </c>
      <c r="X2655">
        <v>0</v>
      </c>
      <c r="Y2655" t="s">
        <v>48</v>
      </c>
    </row>
    <row r="2656" spans="1:25" x14ac:dyDescent="0.25">
      <c r="A2656">
        <v>2655</v>
      </c>
      <c r="B2656">
        <v>59630</v>
      </c>
      <c r="C2656">
        <v>0</v>
      </c>
      <c r="D2656">
        <v>0</v>
      </c>
      <c r="E2656" t="s">
        <v>1107</v>
      </c>
      <c r="F2656" t="s">
        <v>1108</v>
      </c>
      <c r="G2656">
        <v>1</v>
      </c>
      <c r="H2656" s="6">
        <v>3000000</v>
      </c>
      <c r="I2656" s="7">
        <v>45421</v>
      </c>
      <c r="J2656" s="7">
        <v>45421</v>
      </c>
      <c r="K2656">
        <v>15</v>
      </c>
      <c r="L2656" t="s">
        <v>40</v>
      </c>
      <c r="M2656" t="s">
        <v>1</v>
      </c>
      <c r="N2656" t="s">
        <v>41</v>
      </c>
      <c r="O2656" t="s">
        <v>87</v>
      </c>
      <c r="P2656" t="s">
        <v>43</v>
      </c>
      <c r="Q2656">
        <v>9.9</v>
      </c>
      <c r="R2656">
        <v>5.0999999999999996</v>
      </c>
      <c r="S2656">
        <v>0</v>
      </c>
      <c r="U2656">
        <v>450000</v>
      </c>
      <c r="V2656">
        <v>297000</v>
      </c>
      <c r="W2656">
        <v>153000</v>
      </c>
      <c r="X2656">
        <v>0</v>
      </c>
      <c r="Y2656" t="s">
        <v>48</v>
      </c>
    </row>
    <row r="2657" spans="1:25" x14ac:dyDescent="0.25">
      <c r="A2657">
        <v>2656</v>
      </c>
      <c r="B2657">
        <v>59631</v>
      </c>
      <c r="C2657">
        <v>0</v>
      </c>
      <c r="D2657">
        <v>0</v>
      </c>
      <c r="E2657" t="s">
        <v>1107</v>
      </c>
      <c r="F2657" t="s">
        <v>1108</v>
      </c>
      <c r="G2657">
        <v>1</v>
      </c>
      <c r="H2657" s="6">
        <v>7000000</v>
      </c>
      <c r="I2657" s="7">
        <v>45421</v>
      </c>
      <c r="J2657" s="7">
        <v>45421</v>
      </c>
      <c r="K2657">
        <v>15</v>
      </c>
      <c r="L2657" t="s">
        <v>40</v>
      </c>
      <c r="M2657" t="s">
        <v>1</v>
      </c>
      <c r="N2657" t="s">
        <v>41</v>
      </c>
      <c r="O2657" t="s">
        <v>87</v>
      </c>
      <c r="P2657" t="s">
        <v>43</v>
      </c>
      <c r="Q2657">
        <v>9.9</v>
      </c>
      <c r="R2657">
        <v>5.0999999999999996</v>
      </c>
      <c r="S2657">
        <v>0</v>
      </c>
      <c r="U2657">
        <v>1050000</v>
      </c>
      <c r="V2657">
        <v>693000</v>
      </c>
      <c r="W2657">
        <v>357000</v>
      </c>
      <c r="X2657">
        <v>0</v>
      </c>
      <c r="Y2657" t="s">
        <v>48</v>
      </c>
    </row>
    <row r="2658" spans="1:25" x14ac:dyDescent="0.25">
      <c r="A2658">
        <v>2657</v>
      </c>
      <c r="B2658">
        <v>59619</v>
      </c>
      <c r="C2658">
        <v>0</v>
      </c>
      <c r="D2658">
        <v>0</v>
      </c>
      <c r="E2658" t="s">
        <v>1550</v>
      </c>
      <c r="F2658" t="s">
        <v>1551</v>
      </c>
      <c r="G2658">
        <v>1</v>
      </c>
      <c r="H2658" s="6">
        <v>2449895</v>
      </c>
      <c r="I2658" s="7">
        <v>45421</v>
      </c>
      <c r="J2658" s="7">
        <v>45421</v>
      </c>
      <c r="K2658">
        <v>12</v>
      </c>
      <c r="L2658" t="s">
        <v>40</v>
      </c>
      <c r="M2658" t="s">
        <v>8</v>
      </c>
      <c r="N2658" t="s">
        <v>41</v>
      </c>
      <c r="O2658" t="s">
        <v>347</v>
      </c>
      <c r="P2658" t="s">
        <v>43</v>
      </c>
      <c r="Q2658">
        <v>12</v>
      </c>
      <c r="R2658">
        <v>0</v>
      </c>
      <c r="S2658">
        <v>0</v>
      </c>
      <c r="U2658">
        <v>293987</v>
      </c>
      <c r="V2658">
        <v>293987</v>
      </c>
      <c r="W2658">
        <v>0</v>
      </c>
      <c r="X2658">
        <v>0</v>
      </c>
      <c r="Y2658" t="s">
        <v>48</v>
      </c>
    </row>
    <row r="2659" spans="1:25" x14ac:dyDescent="0.25">
      <c r="A2659">
        <v>2658</v>
      </c>
      <c r="B2659">
        <v>59617</v>
      </c>
      <c r="C2659">
        <v>0</v>
      </c>
      <c r="D2659">
        <v>0</v>
      </c>
      <c r="E2659" t="s">
        <v>1210</v>
      </c>
      <c r="F2659" t="s">
        <v>1211</v>
      </c>
      <c r="G2659">
        <v>1</v>
      </c>
      <c r="H2659" s="6">
        <v>3178594</v>
      </c>
      <c r="I2659" s="7">
        <v>45421</v>
      </c>
      <c r="J2659" s="7">
        <v>45421</v>
      </c>
      <c r="K2659">
        <v>15</v>
      </c>
      <c r="L2659" t="s">
        <v>40</v>
      </c>
      <c r="M2659" t="s">
        <v>5</v>
      </c>
      <c r="N2659" t="s">
        <v>41</v>
      </c>
      <c r="O2659" t="s">
        <v>57</v>
      </c>
      <c r="P2659" t="s">
        <v>43</v>
      </c>
      <c r="Q2659">
        <v>5</v>
      </c>
      <c r="R2659">
        <v>10</v>
      </c>
      <c r="S2659">
        <v>0</v>
      </c>
      <c r="U2659">
        <v>476789</v>
      </c>
      <c r="V2659">
        <v>158930</v>
      </c>
      <c r="W2659">
        <v>317859</v>
      </c>
      <c r="X2659">
        <v>0</v>
      </c>
      <c r="Y2659" t="s">
        <v>72</v>
      </c>
    </row>
    <row r="2660" spans="1:25" x14ac:dyDescent="0.25">
      <c r="A2660">
        <v>2659</v>
      </c>
      <c r="B2660">
        <v>59616</v>
      </c>
      <c r="C2660">
        <v>0</v>
      </c>
      <c r="D2660">
        <v>0</v>
      </c>
      <c r="E2660" t="s">
        <v>1469</v>
      </c>
      <c r="F2660" t="s">
        <v>1470</v>
      </c>
      <c r="G2660">
        <v>1</v>
      </c>
      <c r="H2660" s="6">
        <v>3000000</v>
      </c>
      <c r="I2660" s="7">
        <v>45421</v>
      </c>
      <c r="J2660" s="7">
        <v>45421</v>
      </c>
      <c r="K2660">
        <v>15</v>
      </c>
      <c r="L2660" t="s">
        <v>40</v>
      </c>
      <c r="M2660" t="s">
        <v>7</v>
      </c>
      <c r="N2660" t="s">
        <v>41</v>
      </c>
      <c r="O2660" t="s">
        <v>64</v>
      </c>
      <c r="P2660" t="s">
        <v>43</v>
      </c>
      <c r="Q2660">
        <v>15</v>
      </c>
      <c r="R2660">
        <v>0</v>
      </c>
      <c r="S2660">
        <v>0</v>
      </c>
      <c r="U2660">
        <v>450000</v>
      </c>
      <c r="V2660">
        <v>450000</v>
      </c>
      <c r="W2660">
        <v>0</v>
      </c>
      <c r="X2660">
        <v>0</v>
      </c>
      <c r="Y2660" t="s">
        <v>48</v>
      </c>
    </row>
    <row r="2661" spans="1:25" x14ac:dyDescent="0.25">
      <c r="A2661">
        <v>2660</v>
      </c>
      <c r="B2661">
        <v>59612</v>
      </c>
      <c r="C2661">
        <v>0</v>
      </c>
      <c r="D2661">
        <v>0</v>
      </c>
      <c r="E2661" t="s">
        <v>1958</v>
      </c>
      <c r="F2661" t="s">
        <v>1959</v>
      </c>
      <c r="G2661">
        <v>1</v>
      </c>
      <c r="H2661" s="6">
        <v>30000000</v>
      </c>
      <c r="I2661" s="7">
        <v>45420</v>
      </c>
      <c r="J2661" s="7">
        <v>45420</v>
      </c>
      <c r="K2661">
        <v>7</v>
      </c>
      <c r="L2661" t="s">
        <v>40</v>
      </c>
      <c r="M2661" t="s">
        <v>5</v>
      </c>
      <c r="N2661" t="s">
        <v>41</v>
      </c>
      <c r="O2661" t="s">
        <v>77</v>
      </c>
      <c r="P2661" t="s">
        <v>43</v>
      </c>
      <c r="Q2661">
        <v>7</v>
      </c>
      <c r="R2661">
        <v>0</v>
      </c>
      <c r="S2661">
        <v>0</v>
      </c>
      <c r="U2661">
        <v>2100000</v>
      </c>
      <c r="V2661">
        <v>2100000</v>
      </c>
      <c r="W2661">
        <v>0</v>
      </c>
      <c r="X2661">
        <v>0</v>
      </c>
      <c r="Y2661" t="s">
        <v>72</v>
      </c>
    </row>
    <row r="2662" spans="1:25" x14ac:dyDescent="0.25">
      <c r="A2662">
        <v>2661</v>
      </c>
      <c r="B2662">
        <v>59613</v>
      </c>
      <c r="C2662">
        <v>0</v>
      </c>
      <c r="D2662">
        <v>0</v>
      </c>
      <c r="E2662" t="s">
        <v>1177</v>
      </c>
      <c r="F2662" t="s">
        <v>1178</v>
      </c>
      <c r="G2662">
        <v>1</v>
      </c>
      <c r="H2662" s="6">
        <v>22946000</v>
      </c>
      <c r="I2662" s="7">
        <v>45420</v>
      </c>
      <c r="J2662" s="7">
        <v>45420</v>
      </c>
      <c r="K2662" t="s">
        <v>1179</v>
      </c>
      <c r="L2662" t="s">
        <v>40</v>
      </c>
      <c r="M2662" t="s">
        <v>5</v>
      </c>
      <c r="N2662" t="s">
        <v>41</v>
      </c>
      <c r="O2662" t="s">
        <v>57</v>
      </c>
      <c r="P2662" t="s">
        <v>43</v>
      </c>
      <c r="Q2662">
        <v>5.8</v>
      </c>
      <c r="R2662">
        <v>0</v>
      </c>
      <c r="S2662">
        <v>0</v>
      </c>
      <c r="U2662">
        <v>1330868</v>
      </c>
      <c r="V2662">
        <v>1330868</v>
      </c>
      <c r="W2662">
        <v>0</v>
      </c>
      <c r="X2662">
        <v>0</v>
      </c>
      <c r="Y2662" t="s">
        <v>48</v>
      </c>
    </row>
    <row r="2663" spans="1:25" x14ac:dyDescent="0.25">
      <c r="A2663">
        <v>2662</v>
      </c>
      <c r="B2663">
        <v>59614</v>
      </c>
      <c r="C2663">
        <v>0</v>
      </c>
      <c r="D2663">
        <v>0</v>
      </c>
      <c r="E2663" t="s">
        <v>1570</v>
      </c>
      <c r="F2663" t="s">
        <v>1571</v>
      </c>
      <c r="G2663">
        <v>1</v>
      </c>
      <c r="H2663" s="6">
        <v>1000000</v>
      </c>
      <c r="I2663" s="7">
        <v>45420</v>
      </c>
      <c r="J2663" s="7">
        <v>45420</v>
      </c>
      <c r="K2663">
        <v>7</v>
      </c>
      <c r="L2663" t="s">
        <v>40</v>
      </c>
      <c r="M2663" t="s">
        <v>5</v>
      </c>
      <c r="N2663" t="s">
        <v>41</v>
      </c>
      <c r="O2663" t="s">
        <v>47</v>
      </c>
      <c r="P2663" t="s">
        <v>43</v>
      </c>
      <c r="Q2663">
        <v>7</v>
      </c>
      <c r="R2663">
        <v>0</v>
      </c>
      <c r="S2663">
        <v>0</v>
      </c>
      <c r="U2663">
        <v>70000</v>
      </c>
      <c r="V2663">
        <v>70000</v>
      </c>
      <c r="W2663">
        <v>0</v>
      </c>
      <c r="X2663">
        <v>0</v>
      </c>
      <c r="Y2663" t="s">
        <v>44</v>
      </c>
    </row>
    <row r="2664" spans="1:25" x14ac:dyDescent="0.25">
      <c r="A2664">
        <v>2663</v>
      </c>
      <c r="B2664">
        <v>59609</v>
      </c>
      <c r="C2664">
        <v>0</v>
      </c>
      <c r="D2664">
        <v>0</v>
      </c>
      <c r="E2664" t="s">
        <v>553</v>
      </c>
      <c r="F2664" t="s">
        <v>554</v>
      </c>
      <c r="G2664">
        <v>1</v>
      </c>
      <c r="H2664" s="6">
        <v>33368432</v>
      </c>
      <c r="I2664" s="7">
        <v>45419</v>
      </c>
      <c r="J2664" s="7">
        <v>45419</v>
      </c>
      <c r="K2664">
        <v>15</v>
      </c>
      <c r="L2664" t="s">
        <v>40</v>
      </c>
      <c r="M2664" t="s">
        <v>5</v>
      </c>
      <c r="N2664" t="s">
        <v>41</v>
      </c>
      <c r="O2664" t="s">
        <v>47</v>
      </c>
      <c r="P2664" t="s">
        <v>43</v>
      </c>
      <c r="Q2664">
        <v>4</v>
      </c>
      <c r="R2664">
        <v>11</v>
      </c>
      <c r="S2664">
        <v>0</v>
      </c>
      <c r="U2664">
        <v>5005265</v>
      </c>
      <c r="V2664">
        <v>1334737</v>
      </c>
      <c r="W2664">
        <v>3670528</v>
      </c>
      <c r="X2664">
        <v>0</v>
      </c>
      <c r="Y2664" t="s">
        <v>109</v>
      </c>
    </row>
    <row r="2665" spans="1:25" x14ac:dyDescent="0.25">
      <c r="A2665">
        <v>2664</v>
      </c>
      <c r="B2665">
        <v>59611</v>
      </c>
      <c r="C2665">
        <v>0</v>
      </c>
      <c r="D2665">
        <v>0</v>
      </c>
      <c r="E2665" t="s">
        <v>539</v>
      </c>
      <c r="F2665" t="s">
        <v>540</v>
      </c>
      <c r="G2665">
        <v>1</v>
      </c>
      <c r="H2665" s="6">
        <v>18339260</v>
      </c>
      <c r="I2665" s="7">
        <v>45419</v>
      </c>
      <c r="J2665" s="7">
        <v>45419</v>
      </c>
      <c r="K2665">
        <v>15</v>
      </c>
      <c r="L2665" t="s">
        <v>40</v>
      </c>
      <c r="M2665" t="s">
        <v>5</v>
      </c>
      <c r="N2665" t="s">
        <v>41</v>
      </c>
      <c r="O2665" t="s">
        <v>47</v>
      </c>
      <c r="P2665" t="s">
        <v>43</v>
      </c>
      <c r="Q2665">
        <v>4</v>
      </c>
      <c r="R2665">
        <v>11</v>
      </c>
      <c r="S2665">
        <v>0</v>
      </c>
      <c r="U2665">
        <v>2750889</v>
      </c>
      <c r="V2665">
        <v>733570</v>
      </c>
      <c r="W2665">
        <v>2017319</v>
      </c>
      <c r="X2665">
        <v>0</v>
      </c>
      <c r="Y2665" t="s">
        <v>109</v>
      </c>
    </row>
    <row r="2666" spans="1:25" x14ac:dyDescent="0.25">
      <c r="A2666">
        <v>2665</v>
      </c>
      <c r="B2666">
        <v>59610</v>
      </c>
      <c r="C2666">
        <v>0</v>
      </c>
      <c r="D2666">
        <v>0</v>
      </c>
      <c r="E2666" t="s">
        <v>1858</v>
      </c>
      <c r="F2666" t="s">
        <v>1859</v>
      </c>
      <c r="G2666">
        <v>1</v>
      </c>
      <c r="H2666" s="6">
        <v>30000000</v>
      </c>
      <c r="I2666" s="7">
        <v>45419</v>
      </c>
      <c r="J2666" s="7">
        <v>45419</v>
      </c>
      <c r="K2666">
        <v>15</v>
      </c>
      <c r="L2666" t="s">
        <v>40</v>
      </c>
      <c r="M2666" t="s">
        <v>5</v>
      </c>
      <c r="N2666" t="s">
        <v>41</v>
      </c>
      <c r="O2666" t="s">
        <v>57</v>
      </c>
      <c r="P2666" t="s">
        <v>43</v>
      </c>
      <c r="Q2666">
        <v>10</v>
      </c>
      <c r="R2666">
        <v>5</v>
      </c>
      <c r="S2666">
        <v>0</v>
      </c>
      <c r="U2666">
        <v>4500000</v>
      </c>
      <c r="V2666">
        <v>3000000</v>
      </c>
      <c r="W2666">
        <v>1500000</v>
      </c>
      <c r="X2666">
        <v>0</v>
      </c>
      <c r="Y2666" t="s">
        <v>67</v>
      </c>
    </row>
    <row r="2667" spans="1:25" x14ac:dyDescent="0.25">
      <c r="A2667">
        <v>2666</v>
      </c>
      <c r="B2667">
        <v>59607</v>
      </c>
      <c r="C2667">
        <v>0</v>
      </c>
      <c r="D2667">
        <v>0</v>
      </c>
      <c r="E2667" t="s">
        <v>1960</v>
      </c>
      <c r="F2667" t="s">
        <v>1961</v>
      </c>
      <c r="G2667">
        <v>1</v>
      </c>
      <c r="H2667" s="6">
        <v>152799</v>
      </c>
      <c r="I2667" s="7">
        <v>45419</v>
      </c>
      <c r="J2667" s="7">
        <v>45419</v>
      </c>
      <c r="K2667">
        <v>11</v>
      </c>
      <c r="L2667" t="s">
        <v>40</v>
      </c>
      <c r="M2667" t="s">
        <v>5</v>
      </c>
      <c r="N2667" t="s">
        <v>41</v>
      </c>
      <c r="O2667" t="s">
        <v>77</v>
      </c>
      <c r="P2667" t="s">
        <v>43</v>
      </c>
      <c r="Q2667">
        <v>11</v>
      </c>
      <c r="R2667">
        <v>0</v>
      </c>
      <c r="S2667">
        <v>0</v>
      </c>
      <c r="U2667">
        <v>16808</v>
      </c>
      <c r="V2667">
        <v>16808</v>
      </c>
      <c r="W2667">
        <v>0</v>
      </c>
      <c r="X2667">
        <v>0</v>
      </c>
      <c r="Y2667" t="s">
        <v>109</v>
      </c>
    </row>
    <row r="2668" spans="1:25" x14ac:dyDescent="0.25">
      <c r="A2668">
        <v>2667</v>
      </c>
      <c r="B2668">
        <v>59604</v>
      </c>
      <c r="C2668">
        <v>0</v>
      </c>
      <c r="D2668">
        <v>0</v>
      </c>
      <c r="E2668" t="s">
        <v>1095</v>
      </c>
      <c r="F2668" t="s">
        <v>1096</v>
      </c>
      <c r="G2668">
        <v>1</v>
      </c>
      <c r="H2668" s="6">
        <v>2526465</v>
      </c>
      <c r="I2668" s="7">
        <v>45419</v>
      </c>
      <c r="J2668" s="7">
        <v>45419</v>
      </c>
      <c r="K2668">
        <v>6</v>
      </c>
      <c r="L2668" t="s">
        <v>40</v>
      </c>
      <c r="M2668" t="s">
        <v>5</v>
      </c>
      <c r="N2668" t="s">
        <v>41</v>
      </c>
      <c r="O2668" t="s">
        <v>77</v>
      </c>
      <c r="P2668" t="s">
        <v>43</v>
      </c>
      <c r="Q2668">
        <v>6</v>
      </c>
      <c r="R2668">
        <v>0</v>
      </c>
      <c r="S2668">
        <v>0</v>
      </c>
      <c r="U2668">
        <v>151588</v>
      </c>
      <c r="V2668">
        <v>151588</v>
      </c>
      <c r="W2668">
        <v>0</v>
      </c>
      <c r="X2668">
        <v>0</v>
      </c>
      <c r="Y2668" t="s">
        <v>109</v>
      </c>
    </row>
    <row r="2669" spans="1:25" x14ac:dyDescent="0.25">
      <c r="A2669">
        <v>2668</v>
      </c>
      <c r="B2669">
        <v>59603</v>
      </c>
      <c r="C2669">
        <v>0</v>
      </c>
      <c r="D2669">
        <v>0</v>
      </c>
      <c r="E2669" t="s">
        <v>1111</v>
      </c>
      <c r="F2669" t="s">
        <v>1112</v>
      </c>
      <c r="G2669">
        <v>1</v>
      </c>
      <c r="H2669" s="6">
        <v>3573671</v>
      </c>
      <c r="I2669" s="7">
        <v>45419</v>
      </c>
      <c r="J2669" s="7">
        <v>45419</v>
      </c>
      <c r="K2669">
        <v>6</v>
      </c>
      <c r="L2669" t="s">
        <v>40</v>
      </c>
      <c r="M2669" t="s">
        <v>5</v>
      </c>
      <c r="N2669" t="s">
        <v>41</v>
      </c>
      <c r="O2669" t="s">
        <v>77</v>
      </c>
      <c r="P2669" t="s">
        <v>43</v>
      </c>
      <c r="Q2669">
        <v>6</v>
      </c>
      <c r="R2669">
        <v>0</v>
      </c>
      <c r="S2669">
        <v>0</v>
      </c>
      <c r="U2669">
        <v>214420</v>
      </c>
      <c r="V2669">
        <v>214420</v>
      </c>
      <c r="W2669">
        <v>0</v>
      </c>
      <c r="X2669">
        <v>0</v>
      </c>
      <c r="Y2669" t="s">
        <v>109</v>
      </c>
    </row>
    <row r="2670" spans="1:25" x14ac:dyDescent="0.25">
      <c r="A2670">
        <v>2669</v>
      </c>
      <c r="B2670">
        <v>60681</v>
      </c>
      <c r="C2670">
        <v>0</v>
      </c>
      <c r="D2670">
        <v>0</v>
      </c>
      <c r="E2670" t="s">
        <v>1814</v>
      </c>
      <c r="F2670" t="s">
        <v>1815</v>
      </c>
      <c r="G2670">
        <v>1</v>
      </c>
      <c r="H2670" s="6">
        <v>96000</v>
      </c>
      <c r="I2670" s="7">
        <v>45419</v>
      </c>
      <c r="J2670" s="7">
        <v>45419</v>
      </c>
      <c r="K2670">
        <v>6</v>
      </c>
      <c r="L2670" t="s">
        <v>40</v>
      </c>
      <c r="M2670" t="s">
        <v>5</v>
      </c>
      <c r="N2670" t="s">
        <v>41</v>
      </c>
      <c r="O2670" t="s">
        <v>57</v>
      </c>
      <c r="P2670" t="s">
        <v>43</v>
      </c>
      <c r="Q2670">
        <v>6</v>
      </c>
      <c r="R2670">
        <v>0</v>
      </c>
      <c r="S2670">
        <v>0</v>
      </c>
      <c r="U2670">
        <v>5760</v>
      </c>
      <c r="V2670">
        <v>5760</v>
      </c>
      <c r="W2670">
        <v>0</v>
      </c>
      <c r="X2670">
        <v>0</v>
      </c>
      <c r="Y2670" t="s">
        <v>72</v>
      </c>
    </row>
    <row r="2671" spans="1:25" x14ac:dyDescent="0.25">
      <c r="A2671">
        <v>2670</v>
      </c>
      <c r="B2671">
        <v>59605</v>
      </c>
      <c r="C2671">
        <v>0</v>
      </c>
      <c r="D2671">
        <v>0</v>
      </c>
      <c r="E2671" t="s">
        <v>1117</v>
      </c>
      <c r="F2671" t="s">
        <v>1118</v>
      </c>
      <c r="G2671">
        <v>1</v>
      </c>
      <c r="H2671" s="6">
        <v>788604</v>
      </c>
      <c r="I2671" s="7">
        <v>45419</v>
      </c>
      <c r="J2671" s="7">
        <v>45419</v>
      </c>
      <c r="K2671">
        <v>6</v>
      </c>
      <c r="L2671" t="s">
        <v>40</v>
      </c>
      <c r="M2671" t="s">
        <v>5</v>
      </c>
      <c r="N2671" t="s">
        <v>41</v>
      </c>
      <c r="O2671" t="s">
        <v>77</v>
      </c>
      <c r="P2671" t="s">
        <v>43</v>
      </c>
      <c r="Q2671">
        <v>6</v>
      </c>
      <c r="R2671">
        <v>0</v>
      </c>
      <c r="S2671">
        <v>0</v>
      </c>
      <c r="U2671">
        <v>47316</v>
      </c>
      <c r="V2671">
        <v>47316</v>
      </c>
      <c r="W2671">
        <v>0</v>
      </c>
      <c r="X2671">
        <v>0</v>
      </c>
      <c r="Y2671" t="s">
        <v>109</v>
      </c>
    </row>
    <row r="2672" spans="1:25" x14ac:dyDescent="0.25">
      <c r="A2672">
        <v>2671</v>
      </c>
      <c r="B2672">
        <v>59629</v>
      </c>
      <c r="C2672">
        <v>0</v>
      </c>
      <c r="D2672">
        <v>0</v>
      </c>
      <c r="E2672" t="s">
        <v>279</v>
      </c>
      <c r="F2672" t="s">
        <v>280</v>
      </c>
      <c r="G2672">
        <v>1</v>
      </c>
      <c r="H2672" s="6">
        <v>7054032</v>
      </c>
      <c r="I2672" s="7">
        <v>45418</v>
      </c>
      <c r="J2672" s="7">
        <v>45418</v>
      </c>
      <c r="K2672" t="s">
        <v>80</v>
      </c>
      <c r="L2672" t="s">
        <v>40</v>
      </c>
      <c r="M2672" t="s">
        <v>5</v>
      </c>
      <c r="N2672" t="s">
        <v>41</v>
      </c>
      <c r="O2672" t="s">
        <v>57</v>
      </c>
      <c r="P2672" t="s">
        <v>43</v>
      </c>
      <c r="Q2672">
        <v>6.8</v>
      </c>
      <c r="R2672">
        <v>0</v>
      </c>
      <c r="S2672">
        <v>0</v>
      </c>
      <c r="U2672">
        <v>479674</v>
      </c>
      <c r="V2672">
        <v>479674</v>
      </c>
      <c r="W2672">
        <v>0</v>
      </c>
      <c r="X2672">
        <v>0</v>
      </c>
      <c r="Y2672" t="s">
        <v>81</v>
      </c>
    </row>
    <row r="2673" spans="1:25" x14ac:dyDescent="0.25">
      <c r="A2673">
        <v>2672</v>
      </c>
      <c r="B2673">
        <v>59628</v>
      </c>
      <c r="C2673">
        <v>0</v>
      </c>
      <c r="D2673">
        <v>0</v>
      </c>
      <c r="E2673" t="s">
        <v>191</v>
      </c>
      <c r="F2673" t="s">
        <v>192</v>
      </c>
      <c r="G2673">
        <v>1</v>
      </c>
      <c r="H2673" s="6">
        <v>167422</v>
      </c>
      <c r="I2673" s="7">
        <v>45418</v>
      </c>
      <c r="J2673" s="7">
        <v>45418</v>
      </c>
      <c r="K2673" t="s">
        <v>80</v>
      </c>
      <c r="L2673" t="s">
        <v>40</v>
      </c>
      <c r="M2673" t="s">
        <v>5</v>
      </c>
      <c r="N2673" t="s">
        <v>41</v>
      </c>
      <c r="O2673" t="s">
        <v>57</v>
      </c>
      <c r="P2673" t="s">
        <v>43</v>
      </c>
      <c r="Q2673">
        <v>6.8</v>
      </c>
      <c r="R2673">
        <v>0</v>
      </c>
      <c r="S2673">
        <v>0</v>
      </c>
      <c r="U2673">
        <v>11385</v>
      </c>
      <c r="V2673">
        <v>11385</v>
      </c>
      <c r="W2673">
        <v>0</v>
      </c>
      <c r="X2673">
        <v>0</v>
      </c>
      <c r="Y2673" t="s">
        <v>81</v>
      </c>
    </row>
    <row r="2674" spans="1:25" x14ac:dyDescent="0.25">
      <c r="A2674">
        <v>2673</v>
      </c>
      <c r="B2674">
        <v>59626</v>
      </c>
      <c r="C2674">
        <v>0</v>
      </c>
      <c r="D2674">
        <v>0</v>
      </c>
      <c r="E2674" t="s">
        <v>170</v>
      </c>
      <c r="F2674" t="s">
        <v>171</v>
      </c>
      <c r="G2674">
        <v>1</v>
      </c>
      <c r="H2674" s="6">
        <v>136238</v>
      </c>
      <c r="I2674" s="7">
        <v>45418</v>
      </c>
      <c r="J2674" s="7">
        <v>45418</v>
      </c>
      <c r="K2674" t="s">
        <v>80</v>
      </c>
      <c r="L2674" t="s">
        <v>40</v>
      </c>
      <c r="M2674" t="s">
        <v>5</v>
      </c>
      <c r="N2674" t="s">
        <v>41</v>
      </c>
      <c r="O2674" t="s">
        <v>57</v>
      </c>
      <c r="P2674" t="s">
        <v>43</v>
      </c>
      <c r="Q2674">
        <v>6.8</v>
      </c>
      <c r="R2674">
        <v>0</v>
      </c>
      <c r="S2674">
        <v>0</v>
      </c>
      <c r="U2674">
        <v>9264</v>
      </c>
      <c r="V2674">
        <v>9264</v>
      </c>
      <c r="W2674">
        <v>0</v>
      </c>
      <c r="X2674">
        <v>0</v>
      </c>
      <c r="Y2674" t="s">
        <v>81</v>
      </c>
    </row>
    <row r="2675" spans="1:25" x14ac:dyDescent="0.25">
      <c r="A2675">
        <v>2674</v>
      </c>
      <c r="B2675">
        <v>59624</v>
      </c>
      <c r="C2675">
        <v>0</v>
      </c>
      <c r="D2675">
        <v>0</v>
      </c>
      <c r="E2675" t="s">
        <v>168</v>
      </c>
      <c r="F2675" t="s">
        <v>169</v>
      </c>
      <c r="G2675">
        <v>1</v>
      </c>
      <c r="H2675" s="6">
        <v>148746</v>
      </c>
      <c r="I2675" s="7">
        <v>45418</v>
      </c>
      <c r="J2675" s="7">
        <v>45418</v>
      </c>
      <c r="K2675" t="s">
        <v>80</v>
      </c>
      <c r="L2675" t="s">
        <v>40</v>
      </c>
      <c r="M2675" t="s">
        <v>5</v>
      </c>
      <c r="N2675" t="s">
        <v>41</v>
      </c>
      <c r="O2675" t="s">
        <v>57</v>
      </c>
      <c r="P2675" t="s">
        <v>43</v>
      </c>
      <c r="Q2675">
        <v>6.8</v>
      </c>
      <c r="R2675">
        <v>0</v>
      </c>
      <c r="S2675">
        <v>0</v>
      </c>
      <c r="U2675">
        <v>10115</v>
      </c>
      <c r="V2675">
        <v>10115</v>
      </c>
      <c r="W2675">
        <v>0</v>
      </c>
      <c r="X2675">
        <v>0</v>
      </c>
      <c r="Y2675" t="s">
        <v>81</v>
      </c>
    </row>
    <row r="2676" spans="1:25" x14ac:dyDescent="0.25">
      <c r="A2676">
        <v>2675</v>
      </c>
      <c r="B2676">
        <v>59625</v>
      </c>
      <c r="C2676">
        <v>0</v>
      </c>
      <c r="D2676">
        <v>0</v>
      </c>
      <c r="E2676" t="s">
        <v>172</v>
      </c>
      <c r="F2676" t="s">
        <v>173</v>
      </c>
      <c r="G2676">
        <v>1</v>
      </c>
      <c r="H2676" s="6">
        <v>208460</v>
      </c>
      <c r="I2676" s="7">
        <v>45418</v>
      </c>
      <c r="J2676" s="7">
        <v>45418</v>
      </c>
      <c r="K2676" t="s">
        <v>80</v>
      </c>
      <c r="L2676" t="s">
        <v>40</v>
      </c>
      <c r="M2676" t="s">
        <v>5</v>
      </c>
      <c r="N2676" t="s">
        <v>41</v>
      </c>
      <c r="O2676" t="s">
        <v>57</v>
      </c>
      <c r="P2676" t="s">
        <v>43</v>
      </c>
      <c r="Q2676">
        <v>6.8</v>
      </c>
      <c r="R2676">
        <v>0</v>
      </c>
      <c r="S2676">
        <v>0</v>
      </c>
      <c r="U2676">
        <v>14175</v>
      </c>
      <c r="V2676">
        <v>14175</v>
      </c>
      <c r="W2676">
        <v>0</v>
      </c>
      <c r="X2676">
        <v>0</v>
      </c>
      <c r="Y2676" t="s">
        <v>81</v>
      </c>
    </row>
    <row r="2677" spans="1:25" x14ac:dyDescent="0.25">
      <c r="A2677">
        <v>2676</v>
      </c>
      <c r="B2677">
        <v>59627</v>
      </c>
      <c r="C2677">
        <v>0</v>
      </c>
      <c r="D2677">
        <v>0</v>
      </c>
      <c r="E2677" t="s">
        <v>176</v>
      </c>
      <c r="F2677" t="s">
        <v>177</v>
      </c>
      <c r="G2677">
        <v>1</v>
      </c>
      <c r="H2677" s="6">
        <v>228141</v>
      </c>
      <c r="I2677" s="7">
        <v>45418</v>
      </c>
      <c r="J2677" s="7">
        <v>45418</v>
      </c>
      <c r="K2677" t="s">
        <v>80</v>
      </c>
      <c r="L2677" t="s">
        <v>40</v>
      </c>
      <c r="M2677" t="s">
        <v>5</v>
      </c>
      <c r="N2677" t="s">
        <v>41</v>
      </c>
      <c r="O2677" t="s">
        <v>57</v>
      </c>
      <c r="P2677" t="s">
        <v>43</v>
      </c>
      <c r="Q2677">
        <v>6.8</v>
      </c>
      <c r="R2677">
        <v>0</v>
      </c>
      <c r="S2677">
        <v>0</v>
      </c>
      <c r="U2677">
        <v>15514</v>
      </c>
      <c r="V2677">
        <v>15514</v>
      </c>
      <c r="W2677">
        <v>0</v>
      </c>
      <c r="X2677">
        <v>0</v>
      </c>
      <c r="Y2677" t="s">
        <v>81</v>
      </c>
    </row>
    <row r="2678" spans="1:25" x14ac:dyDescent="0.25">
      <c r="A2678">
        <v>2677</v>
      </c>
      <c r="B2678">
        <v>59593</v>
      </c>
      <c r="C2678">
        <v>0</v>
      </c>
      <c r="D2678">
        <v>0</v>
      </c>
      <c r="E2678" t="s">
        <v>1929</v>
      </c>
      <c r="F2678" t="s">
        <v>1930</v>
      </c>
      <c r="G2678">
        <v>1</v>
      </c>
      <c r="H2678" s="6">
        <v>124444</v>
      </c>
      <c r="I2678" s="7">
        <v>45418</v>
      </c>
      <c r="J2678" s="7">
        <v>45418</v>
      </c>
      <c r="K2678">
        <v>10</v>
      </c>
      <c r="L2678" t="s">
        <v>40</v>
      </c>
      <c r="M2678" t="s">
        <v>5</v>
      </c>
      <c r="N2678" t="s">
        <v>41</v>
      </c>
      <c r="O2678" t="s">
        <v>57</v>
      </c>
      <c r="P2678" t="s">
        <v>43</v>
      </c>
      <c r="Q2678">
        <v>10</v>
      </c>
      <c r="R2678">
        <v>0</v>
      </c>
      <c r="S2678">
        <v>0</v>
      </c>
      <c r="U2678">
        <v>12444</v>
      </c>
      <c r="V2678">
        <v>12444</v>
      </c>
      <c r="W2678">
        <v>0</v>
      </c>
      <c r="X2678">
        <v>0</v>
      </c>
      <c r="Y2678" t="s">
        <v>48</v>
      </c>
    </row>
    <row r="2679" spans="1:25" x14ac:dyDescent="0.25">
      <c r="A2679">
        <v>2678</v>
      </c>
      <c r="B2679">
        <v>59597</v>
      </c>
      <c r="C2679">
        <v>0</v>
      </c>
      <c r="D2679">
        <v>0</v>
      </c>
      <c r="E2679" t="s">
        <v>1475</v>
      </c>
      <c r="F2679" t="s">
        <v>1476</v>
      </c>
      <c r="G2679">
        <v>1</v>
      </c>
      <c r="H2679" s="6">
        <v>119690</v>
      </c>
      <c r="I2679" s="7">
        <v>45418</v>
      </c>
      <c r="J2679" s="7">
        <v>45418</v>
      </c>
      <c r="K2679">
        <v>7</v>
      </c>
      <c r="L2679" t="s">
        <v>40</v>
      </c>
      <c r="M2679" t="s">
        <v>5</v>
      </c>
      <c r="N2679" t="s">
        <v>41</v>
      </c>
      <c r="O2679" t="s">
        <v>47</v>
      </c>
      <c r="P2679" t="s">
        <v>43</v>
      </c>
      <c r="Q2679">
        <v>7</v>
      </c>
      <c r="R2679">
        <v>0</v>
      </c>
      <c r="S2679">
        <v>0</v>
      </c>
      <c r="U2679">
        <v>8378</v>
      </c>
      <c r="V2679">
        <v>8378</v>
      </c>
      <c r="W2679">
        <v>0</v>
      </c>
      <c r="X2679">
        <v>0</v>
      </c>
      <c r="Y2679" t="s">
        <v>48</v>
      </c>
    </row>
    <row r="2680" spans="1:25" x14ac:dyDescent="0.25">
      <c r="A2680">
        <v>2679</v>
      </c>
      <c r="B2680">
        <v>59595</v>
      </c>
      <c r="C2680">
        <v>0</v>
      </c>
      <c r="D2680">
        <v>0</v>
      </c>
      <c r="E2680" t="s">
        <v>642</v>
      </c>
      <c r="F2680" t="s">
        <v>643</v>
      </c>
      <c r="G2680">
        <v>1</v>
      </c>
      <c r="H2680" s="6">
        <v>9546336</v>
      </c>
      <c r="I2680" s="7">
        <v>45418</v>
      </c>
      <c r="J2680" s="7">
        <v>45418</v>
      </c>
      <c r="K2680">
        <v>8</v>
      </c>
      <c r="L2680" t="s">
        <v>40</v>
      </c>
      <c r="M2680" t="s">
        <v>5</v>
      </c>
      <c r="N2680" t="s">
        <v>41</v>
      </c>
      <c r="O2680" t="s">
        <v>77</v>
      </c>
      <c r="P2680" t="s">
        <v>43</v>
      </c>
      <c r="Q2680">
        <v>8</v>
      </c>
      <c r="R2680">
        <v>0</v>
      </c>
      <c r="S2680">
        <v>0</v>
      </c>
      <c r="U2680">
        <v>763707</v>
      </c>
      <c r="V2680">
        <v>763707</v>
      </c>
      <c r="W2680">
        <v>0</v>
      </c>
      <c r="X2680">
        <v>0</v>
      </c>
      <c r="Y2680" t="s">
        <v>250</v>
      </c>
    </row>
    <row r="2681" spans="1:25" x14ac:dyDescent="0.25">
      <c r="A2681">
        <v>2680</v>
      </c>
      <c r="B2681">
        <v>59592</v>
      </c>
      <c r="C2681">
        <v>0</v>
      </c>
      <c r="D2681">
        <v>0</v>
      </c>
      <c r="E2681" t="s">
        <v>735</v>
      </c>
      <c r="F2681" t="s">
        <v>736</v>
      </c>
      <c r="G2681">
        <v>1</v>
      </c>
      <c r="H2681" s="6">
        <v>2000000</v>
      </c>
      <c r="I2681" s="7">
        <v>45418</v>
      </c>
      <c r="J2681" s="7">
        <v>45418</v>
      </c>
      <c r="K2681">
        <v>7</v>
      </c>
      <c r="L2681" t="s">
        <v>40</v>
      </c>
      <c r="M2681" t="s">
        <v>5</v>
      </c>
      <c r="N2681" t="s">
        <v>41</v>
      </c>
      <c r="O2681" t="s">
        <v>77</v>
      </c>
      <c r="P2681" t="s">
        <v>43</v>
      </c>
      <c r="Q2681">
        <v>7</v>
      </c>
      <c r="R2681">
        <v>0</v>
      </c>
      <c r="S2681">
        <v>0</v>
      </c>
      <c r="U2681">
        <v>140000</v>
      </c>
      <c r="V2681">
        <v>140000</v>
      </c>
      <c r="W2681">
        <v>0</v>
      </c>
      <c r="X2681">
        <v>0</v>
      </c>
      <c r="Y2681" t="s">
        <v>48</v>
      </c>
    </row>
    <row r="2682" spans="1:25" x14ac:dyDescent="0.25">
      <c r="A2682">
        <v>2681</v>
      </c>
      <c r="B2682">
        <v>59596</v>
      </c>
      <c r="C2682">
        <v>0</v>
      </c>
      <c r="D2682">
        <v>0</v>
      </c>
      <c r="E2682" t="s">
        <v>1486</v>
      </c>
      <c r="F2682" t="s">
        <v>1487</v>
      </c>
      <c r="G2682">
        <v>1</v>
      </c>
      <c r="H2682" s="6">
        <v>1735384</v>
      </c>
      <c r="I2682" s="7">
        <v>45418</v>
      </c>
      <c r="J2682" s="7">
        <v>45418</v>
      </c>
      <c r="K2682">
        <v>7</v>
      </c>
      <c r="L2682" t="s">
        <v>40</v>
      </c>
      <c r="M2682" t="s">
        <v>5</v>
      </c>
      <c r="N2682" t="s">
        <v>41</v>
      </c>
      <c r="O2682" t="s">
        <v>47</v>
      </c>
      <c r="P2682" t="s">
        <v>43</v>
      </c>
      <c r="Q2682">
        <v>7</v>
      </c>
      <c r="R2682">
        <v>0</v>
      </c>
      <c r="S2682">
        <v>0</v>
      </c>
      <c r="U2682">
        <v>121477</v>
      </c>
      <c r="V2682">
        <v>121477</v>
      </c>
      <c r="W2682">
        <v>0</v>
      </c>
      <c r="X2682">
        <v>0</v>
      </c>
      <c r="Y2682" t="s">
        <v>72</v>
      </c>
    </row>
    <row r="2683" spans="1:25" x14ac:dyDescent="0.25">
      <c r="A2683">
        <v>2682</v>
      </c>
      <c r="B2683">
        <v>59621</v>
      </c>
      <c r="C2683">
        <v>0</v>
      </c>
      <c r="D2683">
        <v>0</v>
      </c>
      <c r="E2683" t="s">
        <v>105</v>
      </c>
      <c r="F2683" t="s">
        <v>106</v>
      </c>
      <c r="G2683">
        <v>1</v>
      </c>
      <c r="H2683" s="6">
        <v>64223</v>
      </c>
      <c r="I2683" s="7">
        <v>45418</v>
      </c>
      <c r="J2683" s="7">
        <v>45418</v>
      </c>
      <c r="K2683" t="s">
        <v>80</v>
      </c>
      <c r="L2683" t="s">
        <v>40</v>
      </c>
      <c r="M2683" t="s">
        <v>5</v>
      </c>
      <c r="N2683" t="s">
        <v>41</v>
      </c>
      <c r="O2683" t="s">
        <v>57</v>
      </c>
      <c r="P2683" t="s">
        <v>43</v>
      </c>
      <c r="Q2683">
        <v>6.8</v>
      </c>
      <c r="R2683">
        <v>0</v>
      </c>
      <c r="S2683">
        <v>0</v>
      </c>
      <c r="U2683">
        <v>4367</v>
      </c>
      <c r="V2683">
        <v>4367</v>
      </c>
      <c r="W2683">
        <v>0</v>
      </c>
      <c r="X2683">
        <v>0</v>
      </c>
      <c r="Y2683" t="s">
        <v>81</v>
      </c>
    </row>
    <row r="2684" spans="1:25" x14ac:dyDescent="0.25">
      <c r="A2684">
        <v>2683</v>
      </c>
      <c r="B2684">
        <v>59599</v>
      </c>
      <c r="C2684">
        <v>0</v>
      </c>
      <c r="D2684">
        <v>0</v>
      </c>
      <c r="E2684" t="s">
        <v>1167</v>
      </c>
      <c r="F2684" t="s">
        <v>1168</v>
      </c>
      <c r="G2684">
        <v>1</v>
      </c>
      <c r="H2684" s="6">
        <v>27391304</v>
      </c>
      <c r="I2684" s="7">
        <v>45418</v>
      </c>
      <c r="J2684" s="7">
        <v>45418</v>
      </c>
      <c r="K2684">
        <v>8</v>
      </c>
      <c r="L2684" t="s">
        <v>40</v>
      </c>
      <c r="M2684" t="s">
        <v>5</v>
      </c>
      <c r="N2684" t="s">
        <v>41</v>
      </c>
      <c r="O2684" t="s">
        <v>77</v>
      </c>
      <c r="P2684" t="s">
        <v>43</v>
      </c>
      <c r="Q2684">
        <v>8</v>
      </c>
      <c r="R2684">
        <v>0</v>
      </c>
      <c r="S2684">
        <v>0</v>
      </c>
      <c r="U2684">
        <v>2191304</v>
      </c>
      <c r="V2684">
        <v>2191304</v>
      </c>
      <c r="W2684">
        <v>0</v>
      </c>
      <c r="X2684">
        <v>0</v>
      </c>
      <c r="Y2684" t="s">
        <v>48</v>
      </c>
    </row>
    <row r="2685" spans="1:25" x14ac:dyDescent="0.25">
      <c r="A2685">
        <v>2684</v>
      </c>
      <c r="B2685">
        <v>59622</v>
      </c>
      <c r="C2685">
        <v>0</v>
      </c>
      <c r="D2685">
        <v>0</v>
      </c>
      <c r="E2685" t="s">
        <v>88</v>
      </c>
      <c r="F2685" t="s">
        <v>89</v>
      </c>
      <c r="G2685">
        <v>1</v>
      </c>
      <c r="H2685" s="6">
        <v>57864</v>
      </c>
      <c r="I2685" s="7">
        <v>45418</v>
      </c>
      <c r="J2685" s="7">
        <v>45418</v>
      </c>
      <c r="K2685" t="s">
        <v>80</v>
      </c>
      <c r="L2685" t="s">
        <v>40</v>
      </c>
      <c r="M2685" t="s">
        <v>5</v>
      </c>
      <c r="N2685" t="s">
        <v>41</v>
      </c>
      <c r="O2685" t="s">
        <v>57</v>
      </c>
      <c r="P2685" t="s">
        <v>43</v>
      </c>
      <c r="Q2685">
        <v>6.8</v>
      </c>
      <c r="R2685">
        <v>0</v>
      </c>
      <c r="S2685">
        <v>0</v>
      </c>
      <c r="U2685">
        <v>3935</v>
      </c>
      <c r="V2685">
        <v>3935</v>
      </c>
      <c r="W2685">
        <v>0</v>
      </c>
      <c r="X2685">
        <v>0</v>
      </c>
      <c r="Y2685" t="s">
        <v>81</v>
      </c>
    </row>
    <row r="2686" spans="1:25" x14ac:dyDescent="0.25">
      <c r="A2686">
        <v>2685</v>
      </c>
      <c r="B2686">
        <v>59623</v>
      </c>
      <c r="C2686">
        <v>0</v>
      </c>
      <c r="D2686">
        <v>0</v>
      </c>
      <c r="E2686" t="s">
        <v>78</v>
      </c>
      <c r="F2686" t="s">
        <v>79</v>
      </c>
      <c r="G2686">
        <v>1</v>
      </c>
      <c r="H2686" s="6">
        <v>219438</v>
      </c>
      <c r="I2686" s="7">
        <v>45418</v>
      </c>
      <c r="J2686" s="7">
        <v>45418</v>
      </c>
      <c r="K2686" t="s">
        <v>80</v>
      </c>
      <c r="L2686" t="s">
        <v>40</v>
      </c>
      <c r="M2686" t="s">
        <v>5</v>
      </c>
      <c r="N2686" t="s">
        <v>41</v>
      </c>
      <c r="O2686" t="s">
        <v>57</v>
      </c>
      <c r="P2686" t="s">
        <v>43</v>
      </c>
      <c r="Q2686">
        <v>6.8</v>
      </c>
      <c r="R2686">
        <v>0</v>
      </c>
      <c r="S2686">
        <v>0</v>
      </c>
      <c r="U2686">
        <v>14922</v>
      </c>
      <c r="V2686">
        <v>14922</v>
      </c>
      <c r="W2686">
        <v>0</v>
      </c>
      <c r="X2686">
        <v>0</v>
      </c>
      <c r="Y2686" t="s">
        <v>81</v>
      </c>
    </row>
    <row r="2687" spans="1:25" x14ac:dyDescent="0.25">
      <c r="A2687">
        <v>2686</v>
      </c>
      <c r="B2687">
        <v>59594</v>
      </c>
      <c r="C2687">
        <v>0</v>
      </c>
      <c r="D2687">
        <v>0</v>
      </c>
      <c r="E2687" t="s">
        <v>1133</v>
      </c>
      <c r="F2687" t="s">
        <v>1134</v>
      </c>
      <c r="G2687">
        <v>1</v>
      </c>
      <c r="H2687" s="6">
        <v>1295790</v>
      </c>
      <c r="I2687" s="7">
        <v>45418</v>
      </c>
      <c r="J2687" s="7">
        <v>45418</v>
      </c>
      <c r="K2687">
        <v>15</v>
      </c>
      <c r="L2687" t="s">
        <v>40</v>
      </c>
      <c r="M2687" t="s">
        <v>5</v>
      </c>
      <c r="N2687" t="s">
        <v>41</v>
      </c>
      <c r="O2687" t="s">
        <v>54</v>
      </c>
      <c r="P2687" t="s">
        <v>43</v>
      </c>
      <c r="Q2687">
        <v>10</v>
      </c>
      <c r="R2687">
        <v>5</v>
      </c>
      <c r="S2687">
        <v>0</v>
      </c>
      <c r="U2687">
        <v>194369</v>
      </c>
      <c r="V2687">
        <v>129579</v>
      </c>
      <c r="W2687">
        <v>64790</v>
      </c>
      <c r="X2687">
        <v>0</v>
      </c>
      <c r="Y2687" t="s">
        <v>48</v>
      </c>
    </row>
    <row r="2688" spans="1:25" x14ac:dyDescent="0.25">
      <c r="A2688">
        <v>2687</v>
      </c>
      <c r="B2688">
        <v>59580</v>
      </c>
      <c r="C2688">
        <v>0</v>
      </c>
      <c r="D2688">
        <v>0</v>
      </c>
      <c r="E2688" t="s">
        <v>1962</v>
      </c>
      <c r="F2688" t="s">
        <v>1963</v>
      </c>
      <c r="G2688">
        <v>1</v>
      </c>
      <c r="H2688" s="6">
        <v>20000000</v>
      </c>
      <c r="I2688" s="7">
        <v>45415</v>
      </c>
      <c r="J2688" s="7">
        <v>45415</v>
      </c>
      <c r="K2688">
        <v>8</v>
      </c>
      <c r="L2688" t="s">
        <v>40</v>
      </c>
      <c r="M2688" t="s">
        <v>5</v>
      </c>
      <c r="N2688" t="s">
        <v>41</v>
      </c>
      <c r="O2688" t="s">
        <v>77</v>
      </c>
      <c r="P2688" t="s">
        <v>43</v>
      </c>
      <c r="Q2688">
        <v>8</v>
      </c>
      <c r="R2688">
        <v>0</v>
      </c>
      <c r="S2688">
        <v>0</v>
      </c>
      <c r="U2688">
        <v>1600000</v>
      </c>
      <c r="V2688">
        <v>1600000</v>
      </c>
      <c r="W2688">
        <v>0</v>
      </c>
      <c r="X2688">
        <v>0</v>
      </c>
      <c r="Y2688" t="s">
        <v>67</v>
      </c>
    </row>
    <row r="2689" spans="1:25" x14ac:dyDescent="0.25">
      <c r="A2689">
        <v>2688</v>
      </c>
      <c r="B2689">
        <v>59581</v>
      </c>
      <c r="C2689">
        <v>0</v>
      </c>
      <c r="D2689">
        <v>0</v>
      </c>
      <c r="E2689" t="s">
        <v>1964</v>
      </c>
      <c r="F2689" t="s">
        <v>1965</v>
      </c>
      <c r="G2689">
        <v>1</v>
      </c>
      <c r="H2689" s="6">
        <v>6588235</v>
      </c>
      <c r="I2689" s="7">
        <v>45415</v>
      </c>
      <c r="J2689" s="7">
        <v>45415</v>
      </c>
      <c r="K2689">
        <v>15</v>
      </c>
      <c r="L2689" t="s">
        <v>40</v>
      </c>
      <c r="M2689" t="s">
        <v>9</v>
      </c>
      <c r="N2689" t="s">
        <v>41</v>
      </c>
      <c r="O2689" t="s">
        <v>42</v>
      </c>
      <c r="P2689" t="s">
        <v>43</v>
      </c>
      <c r="Q2689">
        <v>15</v>
      </c>
      <c r="R2689">
        <v>0</v>
      </c>
      <c r="S2689">
        <v>0</v>
      </c>
      <c r="U2689">
        <v>988235</v>
      </c>
      <c r="V2689">
        <v>988235</v>
      </c>
      <c r="W2689">
        <v>0</v>
      </c>
      <c r="X2689">
        <v>0</v>
      </c>
      <c r="Y2689" t="s">
        <v>44</v>
      </c>
    </row>
    <row r="2690" spans="1:25" x14ac:dyDescent="0.25">
      <c r="A2690">
        <v>2689</v>
      </c>
      <c r="B2690">
        <v>59577</v>
      </c>
      <c r="C2690">
        <v>0</v>
      </c>
      <c r="D2690">
        <v>0</v>
      </c>
      <c r="E2690" t="s">
        <v>1498</v>
      </c>
      <c r="F2690" t="s">
        <v>1499</v>
      </c>
      <c r="G2690">
        <v>1</v>
      </c>
      <c r="H2690" s="6">
        <v>6556000</v>
      </c>
      <c r="I2690" s="7">
        <v>45415</v>
      </c>
      <c r="J2690" s="7">
        <v>45415</v>
      </c>
      <c r="K2690" t="s">
        <v>1179</v>
      </c>
      <c r="L2690" t="s">
        <v>40</v>
      </c>
      <c r="M2690" t="s">
        <v>5</v>
      </c>
      <c r="N2690" t="s">
        <v>41</v>
      </c>
      <c r="O2690" t="s">
        <v>57</v>
      </c>
      <c r="P2690" t="s">
        <v>43</v>
      </c>
      <c r="Q2690">
        <v>5.8</v>
      </c>
      <c r="R2690">
        <v>0</v>
      </c>
      <c r="S2690">
        <v>0</v>
      </c>
      <c r="U2690">
        <v>380248</v>
      </c>
      <c r="V2690">
        <v>380248</v>
      </c>
      <c r="W2690">
        <v>0</v>
      </c>
      <c r="X2690">
        <v>0</v>
      </c>
      <c r="Y2690" t="s">
        <v>48</v>
      </c>
    </row>
    <row r="2691" spans="1:25" x14ac:dyDescent="0.25">
      <c r="A2691">
        <v>2690</v>
      </c>
      <c r="B2691">
        <v>59578</v>
      </c>
      <c r="C2691">
        <v>0</v>
      </c>
      <c r="D2691">
        <v>0</v>
      </c>
      <c r="E2691" t="s">
        <v>246</v>
      </c>
      <c r="F2691" t="s">
        <v>247</v>
      </c>
      <c r="G2691">
        <v>1</v>
      </c>
      <c r="H2691" s="6">
        <v>1011478</v>
      </c>
      <c r="I2691" s="7">
        <v>45415</v>
      </c>
      <c r="J2691" s="7">
        <v>45415</v>
      </c>
      <c r="K2691">
        <v>5</v>
      </c>
      <c r="L2691" t="s">
        <v>40</v>
      </c>
      <c r="M2691" t="s">
        <v>5</v>
      </c>
      <c r="N2691" t="s">
        <v>41</v>
      </c>
      <c r="O2691" t="s">
        <v>54</v>
      </c>
      <c r="P2691" t="s">
        <v>43</v>
      </c>
      <c r="Q2691">
        <v>5</v>
      </c>
      <c r="R2691">
        <v>0</v>
      </c>
      <c r="S2691">
        <v>0</v>
      </c>
      <c r="U2691">
        <v>50574</v>
      </c>
      <c r="V2691">
        <v>50574</v>
      </c>
      <c r="W2691">
        <v>0</v>
      </c>
      <c r="X2691">
        <v>0</v>
      </c>
      <c r="Y2691" t="s">
        <v>109</v>
      </c>
    </row>
    <row r="2692" spans="1:25" x14ac:dyDescent="0.25">
      <c r="A2692">
        <v>2691</v>
      </c>
      <c r="B2692">
        <v>59579</v>
      </c>
      <c r="C2692">
        <v>0</v>
      </c>
      <c r="D2692">
        <v>0</v>
      </c>
      <c r="E2692" t="s">
        <v>836</v>
      </c>
      <c r="F2692" t="s">
        <v>837</v>
      </c>
      <c r="G2692">
        <v>1</v>
      </c>
      <c r="H2692" s="6">
        <v>3263726</v>
      </c>
      <c r="I2692" s="7">
        <v>45415</v>
      </c>
      <c r="J2692" s="7">
        <v>45415</v>
      </c>
      <c r="K2692">
        <v>15</v>
      </c>
      <c r="L2692" t="s">
        <v>40</v>
      </c>
      <c r="M2692" t="s">
        <v>5</v>
      </c>
      <c r="N2692" t="s">
        <v>41</v>
      </c>
      <c r="O2692" t="s">
        <v>47</v>
      </c>
      <c r="P2692" t="s">
        <v>43</v>
      </c>
      <c r="Q2692">
        <v>4</v>
      </c>
      <c r="R2692">
        <v>11</v>
      </c>
      <c r="S2692">
        <v>0</v>
      </c>
      <c r="U2692">
        <v>489559</v>
      </c>
      <c r="V2692">
        <v>130549</v>
      </c>
      <c r="W2692">
        <v>359010</v>
      </c>
      <c r="X2692">
        <v>0</v>
      </c>
      <c r="Y2692" t="s">
        <v>109</v>
      </c>
    </row>
    <row r="2693" spans="1:25" x14ac:dyDescent="0.25">
      <c r="A2693">
        <v>2692</v>
      </c>
      <c r="B2693">
        <v>59572</v>
      </c>
      <c r="C2693">
        <v>0</v>
      </c>
      <c r="D2693">
        <v>0</v>
      </c>
      <c r="E2693" t="s">
        <v>848</v>
      </c>
      <c r="F2693" t="s">
        <v>849</v>
      </c>
      <c r="G2693">
        <v>1</v>
      </c>
      <c r="H2693" s="6">
        <v>385483</v>
      </c>
      <c r="I2693" s="7">
        <v>45414</v>
      </c>
      <c r="J2693" s="7">
        <v>45414</v>
      </c>
      <c r="K2693">
        <v>15</v>
      </c>
      <c r="L2693" t="s">
        <v>40</v>
      </c>
      <c r="M2693" t="s">
        <v>5</v>
      </c>
      <c r="N2693" t="s">
        <v>41</v>
      </c>
      <c r="O2693" t="s">
        <v>47</v>
      </c>
      <c r="P2693" t="s">
        <v>43</v>
      </c>
      <c r="Q2693">
        <v>4</v>
      </c>
      <c r="R2693">
        <v>11</v>
      </c>
      <c r="S2693">
        <v>0</v>
      </c>
      <c r="U2693">
        <v>57822</v>
      </c>
      <c r="V2693">
        <v>15419</v>
      </c>
      <c r="W2693">
        <v>42403</v>
      </c>
      <c r="X2693">
        <v>0</v>
      </c>
      <c r="Y2693" t="s">
        <v>109</v>
      </c>
    </row>
    <row r="2694" spans="1:25" x14ac:dyDescent="0.25">
      <c r="A2694">
        <v>2693</v>
      </c>
      <c r="B2694">
        <v>59569</v>
      </c>
      <c r="C2694">
        <v>0</v>
      </c>
      <c r="D2694">
        <v>0</v>
      </c>
      <c r="E2694" t="s">
        <v>590</v>
      </c>
      <c r="F2694" t="s">
        <v>591</v>
      </c>
      <c r="G2694">
        <v>1</v>
      </c>
      <c r="H2694" s="6">
        <v>282571</v>
      </c>
      <c r="I2694" s="7">
        <v>45414</v>
      </c>
      <c r="J2694" s="7">
        <v>45414</v>
      </c>
      <c r="K2694">
        <v>15</v>
      </c>
      <c r="L2694" t="s">
        <v>40</v>
      </c>
      <c r="M2694" t="s">
        <v>5</v>
      </c>
      <c r="N2694" t="s">
        <v>41</v>
      </c>
      <c r="O2694" t="s">
        <v>57</v>
      </c>
      <c r="P2694" t="s">
        <v>43</v>
      </c>
      <c r="Q2694">
        <v>6</v>
      </c>
      <c r="R2694">
        <v>9</v>
      </c>
      <c r="S2694">
        <v>0</v>
      </c>
      <c r="U2694">
        <v>42386</v>
      </c>
      <c r="V2694">
        <v>16954</v>
      </c>
      <c r="W2694">
        <v>25431</v>
      </c>
      <c r="X2694">
        <v>0</v>
      </c>
      <c r="Y2694" t="s">
        <v>48</v>
      </c>
    </row>
    <row r="2695" spans="1:25" x14ac:dyDescent="0.25">
      <c r="A2695">
        <v>2694</v>
      </c>
      <c r="B2695">
        <v>59574</v>
      </c>
      <c r="C2695">
        <v>0</v>
      </c>
      <c r="D2695">
        <v>0</v>
      </c>
      <c r="E2695" t="s">
        <v>1966</v>
      </c>
      <c r="F2695" t="s">
        <v>1967</v>
      </c>
      <c r="G2695">
        <v>1</v>
      </c>
      <c r="H2695" s="6">
        <v>120889</v>
      </c>
      <c r="I2695" s="7">
        <v>45414</v>
      </c>
      <c r="J2695" s="7">
        <v>45414</v>
      </c>
      <c r="K2695">
        <v>10</v>
      </c>
      <c r="L2695" t="s">
        <v>40</v>
      </c>
      <c r="M2695" t="s">
        <v>5</v>
      </c>
      <c r="N2695" t="s">
        <v>41</v>
      </c>
      <c r="O2695" t="s">
        <v>57</v>
      </c>
      <c r="P2695" t="s">
        <v>43</v>
      </c>
      <c r="Q2695">
        <v>10</v>
      </c>
      <c r="R2695">
        <v>0</v>
      </c>
      <c r="S2695">
        <v>0</v>
      </c>
      <c r="U2695">
        <v>12089</v>
      </c>
      <c r="V2695">
        <v>12089</v>
      </c>
      <c r="W2695">
        <v>0</v>
      </c>
      <c r="X2695">
        <v>0</v>
      </c>
      <c r="Y2695" t="s">
        <v>437</v>
      </c>
    </row>
    <row r="2696" spans="1:25" x14ac:dyDescent="0.25">
      <c r="A2696">
        <v>2695</v>
      </c>
      <c r="B2696">
        <v>59600</v>
      </c>
      <c r="C2696">
        <v>0</v>
      </c>
      <c r="D2696">
        <v>0</v>
      </c>
      <c r="E2696" t="s">
        <v>873</v>
      </c>
      <c r="F2696" t="s">
        <v>874</v>
      </c>
      <c r="G2696">
        <v>1</v>
      </c>
      <c r="H2696" s="6">
        <v>3980262</v>
      </c>
      <c r="I2696" s="7">
        <v>45414</v>
      </c>
      <c r="J2696" s="7">
        <v>45414</v>
      </c>
      <c r="K2696">
        <v>15</v>
      </c>
      <c r="L2696" t="s">
        <v>40</v>
      </c>
      <c r="M2696" t="s">
        <v>5</v>
      </c>
      <c r="N2696" t="s">
        <v>41</v>
      </c>
      <c r="O2696" t="s">
        <v>47</v>
      </c>
      <c r="P2696" t="s">
        <v>43</v>
      </c>
      <c r="Q2696">
        <v>4</v>
      </c>
      <c r="R2696">
        <v>11</v>
      </c>
      <c r="S2696">
        <v>0</v>
      </c>
      <c r="U2696">
        <v>597039</v>
      </c>
      <c r="V2696">
        <v>159210</v>
      </c>
      <c r="W2696">
        <v>437829</v>
      </c>
      <c r="X2696">
        <v>0</v>
      </c>
      <c r="Y2696" t="s">
        <v>109</v>
      </c>
    </row>
    <row r="2697" spans="1:25" x14ac:dyDescent="0.25">
      <c r="A2697">
        <v>2696</v>
      </c>
      <c r="B2697">
        <v>59576</v>
      </c>
      <c r="C2697">
        <v>0</v>
      </c>
      <c r="D2697">
        <v>0</v>
      </c>
      <c r="E2697" t="s">
        <v>145</v>
      </c>
      <c r="F2697" t="s">
        <v>146</v>
      </c>
      <c r="G2697">
        <v>1</v>
      </c>
      <c r="H2697" s="6">
        <v>8000000</v>
      </c>
      <c r="I2697" s="7">
        <v>45414</v>
      </c>
      <c r="J2697" s="7">
        <v>45414</v>
      </c>
      <c r="K2697">
        <v>6</v>
      </c>
      <c r="L2697" t="s">
        <v>40</v>
      </c>
      <c r="M2697" t="s">
        <v>5</v>
      </c>
      <c r="N2697" t="s">
        <v>41</v>
      </c>
      <c r="O2697" t="s">
        <v>77</v>
      </c>
      <c r="P2697" t="s">
        <v>43</v>
      </c>
      <c r="Q2697">
        <v>6</v>
      </c>
      <c r="R2697">
        <v>0</v>
      </c>
      <c r="S2697">
        <v>0</v>
      </c>
      <c r="U2697">
        <v>480000</v>
      </c>
      <c r="V2697">
        <v>480000</v>
      </c>
      <c r="W2697">
        <v>0</v>
      </c>
      <c r="X2697">
        <v>0</v>
      </c>
      <c r="Y2697" t="s">
        <v>109</v>
      </c>
    </row>
    <row r="2698" spans="1:25" x14ac:dyDescent="0.25">
      <c r="A2698">
        <v>2697</v>
      </c>
      <c r="B2698">
        <v>59575</v>
      </c>
      <c r="C2698">
        <v>0</v>
      </c>
      <c r="D2698">
        <v>0</v>
      </c>
      <c r="E2698" t="s">
        <v>1968</v>
      </c>
      <c r="F2698" t="s">
        <v>1969</v>
      </c>
      <c r="G2698">
        <v>1</v>
      </c>
      <c r="H2698" s="6">
        <v>120889</v>
      </c>
      <c r="I2698" s="7">
        <v>45414</v>
      </c>
      <c r="J2698" s="7">
        <v>45414</v>
      </c>
      <c r="K2698">
        <v>10</v>
      </c>
      <c r="L2698" t="s">
        <v>40</v>
      </c>
      <c r="M2698" t="s">
        <v>5</v>
      </c>
      <c r="N2698" t="s">
        <v>41</v>
      </c>
      <c r="O2698" t="s">
        <v>57</v>
      </c>
      <c r="P2698" t="s">
        <v>43</v>
      </c>
      <c r="Q2698">
        <v>10</v>
      </c>
      <c r="R2698">
        <v>0</v>
      </c>
      <c r="S2698">
        <v>0</v>
      </c>
      <c r="U2698">
        <v>12089</v>
      </c>
      <c r="V2698">
        <v>12089</v>
      </c>
      <c r="W2698">
        <v>0</v>
      </c>
      <c r="X2698">
        <v>0</v>
      </c>
      <c r="Y2698" t="s">
        <v>48</v>
      </c>
    </row>
    <row r="2699" spans="1:25" x14ac:dyDescent="0.25">
      <c r="A2699">
        <v>2698</v>
      </c>
      <c r="B2699">
        <v>59570</v>
      </c>
      <c r="C2699">
        <v>0</v>
      </c>
      <c r="D2699">
        <v>0</v>
      </c>
      <c r="E2699" t="s">
        <v>948</v>
      </c>
      <c r="F2699" t="s">
        <v>949</v>
      </c>
      <c r="G2699">
        <v>1</v>
      </c>
      <c r="H2699" s="6">
        <v>76660749</v>
      </c>
      <c r="I2699" s="7">
        <v>45414</v>
      </c>
      <c r="J2699" s="7">
        <v>45414</v>
      </c>
      <c r="K2699">
        <v>15</v>
      </c>
      <c r="L2699" t="s">
        <v>40</v>
      </c>
      <c r="M2699" t="s">
        <v>5</v>
      </c>
      <c r="N2699" t="s">
        <v>41</v>
      </c>
      <c r="O2699" t="s">
        <v>77</v>
      </c>
      <c r="P2699" t="s">
        <v>43</v>
      </c>
      <c r="Q2699">
        <v>7</v>
      </c>
      <c r="R2699">
        <v>8</v>
      </c>
      <c r="S2699">
        <v>0</v>
      </c>
      <c r="U2699">
        <v>11499112</v>
      </c>
      <c r="V2699">
        <v>5366252</v>
      </c>
      <c r="W2699">
        <v>6132860</v>
      </c>
      <c r="X2699">
        <v>0</v>
      </c>
      <c r="Y2699" t="s">
        <v>112</v>
      </c>
    </row>
    <row r="2700" spans="1:25" x14ac:dyDescent="0.25">
      <c r="A2700">
        <v>2699</v>
      </c>
      <c r="B2700">
        <v>59573</v>
      </c>
      <c r="C2700">
        <v>0</v>
      </c>
      <c r="D2700">
        <v>0</v>
      </c>
      <c r="E2700" t="s">
        <v>1274</v>
      </c>
      <c r="F2700" t="s">
        <v>1275</v>
      </c>
      <c r="G2700">
        <v>1</v>
      </c>
      <c r="H2700" s="6">
        <v>130000000</v>
      </c>
      <c r="I2700" s="7">
        <v>45414</v>
      </c>
      <c r="J2700" s="7">
        <v>45414</v>
      </c>
      <c r="K2700">
        <v>14</v>
      </c>
      <c r="L2700" t="s">
        <v>40</v>
      </c>
      <c r="M2700" t="s">
        <v>5</v>
      </c>
      <c r="N2700" t="s">
        <v>41</v>
      </c>
      <c r="O2700" t="s">
        <v>54</v>
      </c>
      <c r="P2700" t="s">
        <v>43</v>
      </c>
      <c r="Q2700">
        <v>6</v>
      </c>
      <c r="R2700">
        <v>3</v>
      </c>
      <c r="S2700">
        <v>5</v>
      </c>
      <c r="U2700">
        <v>18200000</v>
      </c>
      <c r="V2700">
        <v>7800000</v>
      </c>
      <c r="W2700">
        <v>3900000</v>
      </c>
      <c r="X2700">
        <v>6500000</v>
      </c>
      <c r="Y2700" t="s">
        <v>48</v>
      </c>
    </row>
    <row r="2701" spans="1:25" x14ac:dyDescent="0.25">
      <c r="A2701">
        <v>2700</v>
      </c>
      <c r="B2701">
        <v>59571</v>
      </c>
      <c r="C2701">
        <v>0</v>
      </c>
      <c r="D2701">
        <v>0</v>
      </c>
      <c r="E2701" t="s">
        <v>944</v>
      </c>
      <c r="F2701" t="s">
        <v>945</v>
      </c>
      <c r="G2701">
        <v>1</v>
      </c>
      <c r="H2701" s="6">
        <v>8360032</v>
      </c>
      <c r="I2701" s="7">
        <v>45414</v>
      </c>
      <c r="J2701" s="7">
        <v>45414</v>
      </c>
      <c r="K2701">
        <v>15</v>
      </c>
      <c r="L2701" t="s">
        <v>40</v>
      </c>
      <c r="M2701" t="s">
        <v>5</v>
      </c>
      <c r="N2701" t="s">
        <v>41</v>
      </c>
      <c r="O2701" t="s">
        <v>77</v>
      </c>
      <c r="P2701" t="s">
        <v>43</v>
      </c>
      <c r="Q2701">
        <v>7</v>
      </c>
      <c r="R2701">
        <v>8</v>
      </c>
      <c r="S2701">
        <v>0</v>
      </c>
      <c r="U2701">
        <v>1254005</v>
      </c>
      <c r="V2701">
        <v>585202</v>
      </c>
      <c r="W2701">
        <v>668803</v>
      </c>
      <c r="X2701">
        <v>0</v>
      </c>
      <c r="Y2701" t="s">
        <v>112</v>
      </c>
    </row>
    <row r="2702" spans="1:25" x14ac:dyDescent="0.25">
      <c r="A2702">
        <v>2701</v>
      </c>
      <c r="B2702">
        <v>59560</v>
      </c>
      <c r="C2702">
        <v>0</v>
      </c>
      <c r="D2702">
        <v>0</v>
      </c>
      <c r="E2702" t="s">
        <v>409</v>
      </c>
      <c r="F2702" t="s">
        <v>410</v>
      </c>
      <c r="G2702">
        <v>1</v>
      </c>
      <c r="H2702" s="6">
        <v>140000000</v>
      </c>
      <c r="I2702" s="7">
        <v>45412</v>
      </c>
      <c r="J2702" s="7">
        <v>45412</v>
      </c>
      <c r="K2702">
        <v>15</v>
      </c>
      <c r="L2702" t="s">
        <v>40</v>
      </c>
      <c r="M2702" t="s">
        <v>5</v>
      </c>
      <c r="N2702" t="s">
        <v>41</v>
      </c>
      <c r="O2702" t="s">
        <v>77</v>
      </c>
      <c r="P2702" t="s">
        <v>43</v>
      </c>
      <c r="Q2702">
        <v>4.9000000000000004</v>
      </c>
      <c r="R2702">
        <v>5.4</v>
      </c>
      <c r="S2702">
        <v>4.7</v>
      </c>
      <c r="U2702">
        <v>21000000</v>
      </c>
      <c r="V2702">
        <v>6860000</v>
      </c>
      <c r="W2702">
        <v>7560000</v>
      </c>
      <c r="X2702">
        <v>6580000</v>
      </c>
      <c r="Y2702" t="s">
        <v>112</v>
      </c>
    </row>
    <row r="2703" spans="1:25" x14ac:dyDescent="0.25">
      <c r="A2703">
        <v>2702</v>
      </c>
      <c r="B2703">
        <v>59561</v>
      </c>
      <c r="C2703">
        <v>0</v>
      </c>
      <c r="D2703">
        <v>0</v>
      </c>
      <c r="E2703" t="s">
        <v>423</v>
      </c>
      <c r="F2703" t="s">
        <v>424</v>
      </c>
      <c r="G2703">
        <v>1</v>
      </c>
      <c r="H2703" s="6">
        <v>10000000</v>
      </c>
      <c r="I2703" s="7">
        <v>45412</v>
      </c>
      <c r="J2703" s="7">
        <v>45412</v>
      </c>
      <c r="K2703">
        <v>15</v>
      </c>
      <c r="L2703" t="s">
        <v>40</v>
      </c>
      <c r="M2703" t="s">
        <v>5</v>
      </c>
      <c r="N2703" t="s">
        <v>41</v>
      </c>
      <c r="O2703" t="s">
        <v>77</v>
      </c>
      <c r="P2703" t="s">
        <v>43</v>
      </c>
      <c r="Q2703">
        <v>4.9000000000000004</v>
      </c>
      <c r="R2703">
        <v>5.4</v>
      </c>
      <c r="S2703">
        <v>4.7</v>
      </c>
      <c r="U2703">
        <v>1500000</v>
      </c>
      <c r="V2703">
        <v>490000</v>
      </c>
      <c r="W2703">
        <v>540000</v>
      </c>
      <c r="X2703">
        <v>470000</v>
      </c>
      <c r="Y2703" t="s">
        <v>112</v>
      </c>
    </row>
    <row r="2704" spans="1:25" x14ac:dyDescent="0.25">
      <c r="A2704">
        <v>2703</v>
      </c>
      <c r="B2704">
        <v>59562</v>
      </c>
      <c r="C2704">
        <v>0</v>
      </c>
      <c r="D2704">
        <v>0</v>
      </c>
      <c r="E2704" t="s">
        <v>423</v>
      </c>
      <c r="F2704" t="s">
        <v>424</v>
      </c>
      <c r="G2704">
        <v>1</v>
      </c>
      <c r="H2704" s="6">
        <v>10000000</v>
      </c>
      <c r="I2704" s="7">
        <v>45412</v>
      </c>
      <c r="J2704" s="7">
        <v>45412</v>
      </c>
      <c r="K2704">
        <v>15</v>
      </c>
      <c r="L2704" t="s">
        <v>40</v>
      </c>
      <c r="M2704" t="s">
        <v>5</v>
      </c>
      <c r="N2704" t="s">
        <v>41</v>
      </c>
      <c r="O2704" t="s">
        <v>77</v>
      </c>
      <c r="P2704" t="s">
        <v>43</v>
      </c>
      <c r="Q2704">
        <v>4.9000000000000004</v>
      </c>
      <c r="R2704">
        <v>5.4</v>
      </c>
      <c r="S2704">
        <v>4.7</v>
      </c>
      <c r="U2704">
        <v>1500000</v>
      </c>
      <c r="V2704">
        <v>490000</v>
      </c>
      <c r="W2704">
        <v>540000</v>
      </c>
      <c r="X2704">
        <v>470000</v>
      </c>
      <c r="Y2704" t="s">
        <v>112</v>
      </c>
    </row>
    <row r="2705" spans="1:25" x14ac:dyDescent="0.25">
      <c r="A2705">
        <v>2704</v>
      </c>
      <c r="B2705">
        <v>59556</v>
      </c>
      <c r="C2705">
        <v>0</v>
      </c>
      <c r="D2705">
        <v>0</v>
      </c>
      <c r="E2705" t="s">
        <v>1886</v>
      </c>
      <c r="F2705" t="s">
        <v>1887</v>
      </c>
      <c r="G2705">
        <v>1</v>
      </c>
      <c r="H2705" s="6">
        <v>1600000</v>
      </c>
      <c r="I2705" s="7">
        <v>45412</v>
      </c>
      <c r="J2705" s="7">
        <v>45412</v>
      </c>
      <c r="K2705" t="s">
        <v>766</v>
      </c>
      <c r="L2705" t="s">
        <v>40</v>
      </c>
      <c r="M2705" t="s">
        <v>5</v>
      </c>
      <c r="N2705" t="s">
        <v>41</v>
      </c>
      <c r="O2705" t="s">
        <v>77</v>
      </c>
      <c r="P2705" t="s">
        <v>43</v>
      </c>
      <c r="Q2705">
        <v>4.5</v>
      </c>
      <c r="R2705">
        <v>0</v>
      </c>
      <c r="S2705">
        <v>0</v>
      </c>
      <c r="U2705">
        <v>72000</v>
      </c>
      <c r="V2705">
        <v>72000</v>
      </c>
      <c r="W2705">
        <v>0</v>
      </c>
      <c r="X2705">
        <v>0</v>
      </c>
      <c r="Y2705" t="s">
        <v>48</v>
      </c>
    </row>
    <row r="2706" spans="1:25" x14ac:dyDescent="0.25">
      <c r="A2706">
        <v>2705</v>
      </c>
      <c r="B2706">
        <v>59565</v>
      </c>
      <c r="C2706">
        <v>0</v>
      </c>
      <c r="D2706">
        <v>0</v>
      </c>
      <c r="E2706" t="s">
        <v>1745</v>
      </c>
      <c r="F2706" t="s">
        <v>1746</v>
      </c>
      <c r="G2706">
        <v>1</v>
      </c>
      <c r="H2706" s="6">
        <v>11000000</v>
      </c>
      <c r="I2706" s="7">
        <v>45412</v>
      </c>
      <c r="J2706" s="7">
        <v>45412</v>
      </c>
      <c r="K2706">
        <v>15</v>
      </c>
      <c r="L2706" t="s">
        <v>40</v>
      </c>
      <c r="M2706" t="s">
        <v>5</v>
      </c>
      <c r="N2706" t="s">
        <v>41</v>
      </c>
      <c r="O2706" t="s">
        <v>77</v>
      </c>
      <c r="P2706" t="s">
        <v>43</v>
      </c>
      <c r="Q2706">
        <v>4.9000000000000004</v>
      </c>
      <c r="R2706">
        <v>5.4</v>
      </c>
      <c r="S2706">
        <v>4.7</v>
      </c>
      <c r="U2706">
        <v>1650000</v>
      </c>
      <c r="V2706">
        <v>539000</v>
      </c>
      <c r="W2706">
        <v>594000</v>
      </c>
      <c r="X2706">
        <v>517000</v>
      </c>
      <c r="Y2706" t="s">
        <v>48</v>
      </c>
    </row>
    <row r="2707" spans="1:25" x14ac:dyDescent="0.25">
      <c r="A2707">
        <v>2706</v>
      </c>
      <c r="B2707">
        <v>59566</v>
      </c>
      <c r="C2707">
        <v>0</v>
      </c>
      <c r="D2707">
        <v>0</v>
      </c>
      <c r="E2707" t="s">
        <v>1745</v>
      </c>
      <c r="F2707" t="s">
        <v>1746</v>
      </c>
      <c r="G2707">
        <v>1</v>
      </c>
      <c r="H2707" s="6">
        <v>10000000</v>
      </c>
      <c r="I2707" s="7">
        <v>45412</v>
      </c>
      <c r="J2707" s="7">
        <v>45412</v>
      </c>
      <c r="K2707">
        <v>15</v>
      </c>
      <c r="L2707" t="s">
        <v>40</v>
      </c>
      <c r="M2707" t="s">
        <v>5</v>
      </c>
      <c r="N2707" t="s">
        <v>41</v>
      </c>
      <c r="O2707" t="s">
        <v>77</v>
      </c>
      <c r="P2707" t="s">
        <v>43</v>
      </c>
      <c r="Q2707">
        <v>4.9000000000000004</v>
      </c>
      <c r="R2707">
        <v>5.4</v>
      </c>
      <c r="S2707">
        <v>4.7</v>
      </c>
      <c r="U2707">
        <v>1500000</v>
      </c>
      <c r="V2707">
        <v>490000</v>
      </c>
      <c r="W2707">
        <v>540000</v>
      </c>
      <c r="X2707">
        <v>470000</v>
      </c>
      <c r="Y2707" t="s">
        <v>48</v>
      </c>
    </row>
    <row r="2708" spans="1:25" x14ac:dyDescent="0.25">
      <c r="A2708">
        <v>2707</v>
      </c>
      <c r="B2708">
        <v>59558</v>
      </c>
      <c r="C2708">
        <v>0</v>
      </c>
      <c r="D2708">
        <v>0</v>
      </c>
      <c r="E2708" t="s">
        <v>110</v>
      </c>
      <c r="F2708" t="s">
        <v>111</v>
      </c>
      <c r="G2708">
        <v>1</v>
      </c>
      <c r="H2708" s="6">
        <v>3561017</v>
      </c>
      <c r="I2708" s="7">
        <v>45412</v>
      </c>
      <c r="J2708" s="7">
        <v>45412</v>
      </c>
      <c r="K2708">
        <v>15</v>
      </c>
      <c r="L2708" t="s">
        <v>40</v>
      </c>
      <c r="M2708" t="s">
        <v>5</v>
      </c>
      <c r="N2708" t="s">
        <v>41</v>
      </c>
      <c r="O2708" t="s">
        <v>47</v>
      </c>
      <c r="P2708" t="s">
        <v>43</v>
      </c>
      <c r="Q2708">
        <v>8</v>
      </c>
      <c r="R2708">
        <v>7</v>
      </c>
      <c r="S2708">
        <v>0</v>
      </c>
      <c r="U2708">
        <v>534153</v>
      </c>
      <c r="V2708">
        <v>284881</v>
      </c>
      <c r="W2708">
        <v>249271</v>
      </c>
      <c r="X2708">
        <v>0</v>
      </c>
      <c r="Y2708" t="s">
        <v>112</v>
      </c>
    </row>
    <row r="2709" spans="1:25" x14ac:dyDescent="0.25">
      <c r="A2709">
        <v>2708</v>
      </c>
      <c r="B2709">
        <v>59567</v>
      </c>
      <c r="C2709">
        <v>0</v>
      </c>
      <c r="D2709">
        <v>0</v>
      </c>
      <c r="E2709" t="s">
        <v>1737</v>
      </c>
      <c r="F2709" t="s">
        <v>1738</v>
      </c>
      <c r="G2709">
        <v>1</v>
      </c>
      <c r="H2709" s="6">
        <v>10000000</v>
      </c>
      <c r="I2709" s="7">
        <v>45412</v>
      </c>
      <c r="J2709" s="7">
        <v>45412</v>
      </c>
      <c r="K2709">
        <v>15</v>
      </c>
      <c r="L2709" t="s">
        <v>40</v>
      </c>
      <c r="M2709" t="s">
        <v>5</v>
      </c>
      <c r="N2709" t="s">
        <v>41</v>
      </c>
      <c r="O2709" t="s">
        <v>77</v>
      </c>
      <c r="P2709" t="s">
        <v>43</v>
      </c>
      <c r="Q2709">
        <v>4.9000000000000004</v>
      </c>
      <c r="R2709">
        <v>5.4</v>
      </c>
      <c r="S2709">
        <v>4.7</v>
      </c>
      <c r="U2709">
        <v>1500000</v>
      </c>
      <c r="V2709">
        <v>490000</v>
      </c>
      <c r="W2709">
        <v>540000</v>
      </c>
      <c r="X2709">
        <v>470000</v>
      </c>
      <c r="Y2709" t="s">
        <v>48</v>
      </c>
    </row>
    <row r="2710" spans="1:25" x14ac:dyDescent="0.25">
      <c r="A2710">
        <v>2709</v>
      </c>
      <c r="B2710">
        <v>59568</v>
      </c>
      <c r="C2710">
        <v>0</v>
      </c>
      <c r="D2710">
        <v>0</v>
      </c>
      <c r="E2710" t="s">
        <v>1737</v>
      </c>
      <c r="F2710" t="s">
        <v>1738</v>
      </c>
      <c r="G2710">
        <v>1</v>
      </c>
      <c r="H2710" s="6">
        <v>5000000</v>
      </c>
      <c r="I2710" s="7">
        <v>45412</v>
      </c>
      <c r="J2710" s="7">
        <v>45412</v>
      </c>
      <c r="K2710">
        <v>15</v>
      </c>
      <c r="L2710" t="s">
        <v>40</v>
      </c>
      <c r="M2710" t="s">
        <v>5</v>
      </c>
      <c r="N2710" t="s">
        <v>41</v>
      </c>
      <c r="O2710" t="s">
        <v>77</v>
      </c>
      <c r="P2710" t="s">
        <v>43</v>
      </c>
      <c r="Q2710">
        <v>4.9000000000000004</v>
      </c>
      <c r="R2710">
        <v>5.4</v>
      </c>
      <c r="S2710">
        <v>4.7</v>
      </c>
      <c r="U2710">
        <v>750000</v>
      </c>
      <c r="V2710">
        <v>245000</v>
      </c>
      <c r="W2710">
        <v>270000</v>
      </c>
      <c r="X2710">
        <v>235000</v>
      </c>
      <c r="Y2710" t="s">
        <v>48</v>
      </c>
    </row>
    <row r="2711" spans="1:25" x14ac:dyDescent="0.25">
      <c r="A2711">
        <v>2710</v>
      </c>
      <c r="B2711">
        <v>59557</v>
      </c>
      <c r="C2711">
        <v>0</v>
      </c>
      <c r="D2711">
        <v>0</v>
      </c>
      <c r="E2711" t="s">
        <v>1007</v>
      </c>
      <c r="F2711" t="s">
        <v>1008</v>
      </c>
      <c r="G2711">
        <v>1</v>
      </c>
      <c r="H2711" s="6">
        <v>2549722</v>
      </c>
      <c r="I2711" s="7">
        <v>45412</v>
      </c>
      <c r="J2711" s="7">
        <v>45412</v>
      </c>
      <c r="K2711">
        <v>7</v>
      </c>
      <c r="L2711" t="s">
        <v>40</v>
      </c>
      <c r="M2711" t="s">
        <v>5</v>
      </c>
      <c r="N2711" t="s">
        <v>41</v>
      </c>
      <c r="O2711" t="s">
        <v>57</v>
      </c>
      <c r="P2711" t="s">
        <v>43</v>
      </c>
      <c r="Q2711">
        <v>7</v>
      </c>
      <c r="R2711">
        <v>0</v>
      </c>
      <c r="S2711">
        <v>0</v>
      </c>
      <c r="U2711">
        <v>178481</v>
      </c>
      <c r="V2711">
        <v>178481</v>
      </c>
      <c r="W2711">
        <v>0</v>
      </c>
      <c r="X2711">
        <v>0</v>
      </c>
      <c r="Y2711" t="s">
        <v>48</v>
      </c>
    </row>
    <row r="2712" spans="1:25" x14ac:dyDescent="0.25">
      <c r="A2712">
        <v>2711</v>
      </c>
      <c r="B2712">
        <v>59563</v>
      </c>
      <c r="C2712">
        <v>0</v>
      </c>
      <c r="D2712">
        <v>0</v>
      </c>
      <c r="E2712" t="s">
        <v>348</v>
      </c>
      <c r="F2712" t="s">
        <v>349</v>
      </c>
      <c r="G2712">
        <v>1</v>
      </c>
      <c r="H2712" s="6">
        <v>8000000</v>
      </c>
      <c r="I2712" s="7">
        <v>45412</v>
      </c>
      <c r="J2712" s="7">
        <v>45412</v>
      </c>
      <c r="K2712">
        <v>15</v>
      </c>
      <c r="L2712" t="s">
        <v>40</v>
      </c>
      <c r="M2712" t="s">
        <v>5</v>
      </c>
      <c r="N2712" t="s">
        <v>41</v>
      </c>
      <c r="O2712" t="s">
        <v>77</v>
      </c>
      <c r="P2712" t="s">
        <v>43</v>
      </c>
      <c r="Q2712">
        <v>4.9000000000000004</v>
      </c>
      <c r="R2712">
        <v>5.4</v>
      </c>
      <c r="S2712">
        <v>4.7</v>
      </c>
      <c r="U2712">
        <v>1200000</v>
      </c>
      <c r="V2712">
        <v>392000</v>
      </c>
      <c r="W2712">
        <v>432000</v>
      </c>
      <c r="X2712">
        <v>376000</v>
      </c>
      <c r="Y2712" t="s">
        <v>112</v>
      </c>
    </row>
    <row r="2713" spans="1:25" x14ac:dyDescent="0.25">
      <c r="A2713">
        <v>2712</v>
      </c>
      <c r="B2713">
        <v>59564</v>
      </c>
      <c r="C2713">
        <v>0</v>
      </c>
      <c r="D2713">
        <v>0</v>
      </c>
      <c r="E2713" t="s">
        <v>348</v>
      </c>
      <c r="F2713" t="s">
        <v>349</v>
      </c>
      <c r="G2713">
        <v>1</v>
      </c>
      <c r="H2713" s="6">
        <v>8000000</v>
      </c>
      <c r="I2713" s="7">
        <v>45412</v>
      </c>
      <c r="J2713" s="7">
        <v>45412</v>
      </c>
      <c r="K2713">
        <v>15</v>
      </c>
      <c r="L2713" t="s">
        <v>40</v>
      </c>
      <c r="M2713" t="s">
        <v>5</v>
      </c>
      <c r="N2713" t="s">
        <v>41</v>
      </c>
      <c r="O2713" t="s">
        <v>77</v>
      </c>
      <c r="P2713" t="s">
        <v>43</v>
      </c>
      <c r="Q2713">
        <v>4.9000000000000004</v>
      </c>
      <c r="R2713">
        <v>5.4</v>
      </c>
      <c r="S2713">
        <v>4.7</v>
      </c>
      <c r="U2713">
        <v>1200000</v>
      </c>
      <c r="V2713">
        <v>392000</v>
      </c>
      <c r="W2713">
        <v>432000</v>
      </c>
      <c r="X2713">
        <v>376000</v>
      </c>
      <c r="Y2713" t="s">
        <v>112</v>
      </c>
    </row>
    <row r="2714" spans="1:25" x14ac:dyDescent="0.25">
      <c r="A2714">
        <v>2713</v>
      </c>
      <c r="B2714">
        <v>59555</v>
      </c>
      <c r="C2714">
        <v>0</v>
      </c>
      <c r="D2714">
        <v>0</v>
      </c>
      <c r="E2714" t="s">
        <v>1970</v>
      </c>
      <c r="F2714" t="s">
        <v>1971</v>
      </c>
      <c r="G2714">
        <v>1</v>
      </c>
      <c r="H2714" s="6">
        <v>700000</v>
      </c>
      <c r="I2714" s="7">
        <v>45412</v>
      </c>
      <c r="J2714" s="7">
        <v>45412</v>
      </c>
      <c r="K2714" t="s">
        <v>766</v>
      </c>
      <c r="L2714" t="s">
        <v>40</v>
      </c>
      <c r="M2714" t="s">
        <v>5</v>
      </c>
      <c r="N2714" t="s">
        <v>41</v>
      </c>
      <c r="O2714" t="s">
        <v>77</v>
      </c>
      <c r="P2714" t="s">
        <v>43</v>
      </c>
      <c r="Q2714">
        <v>4.5</v>
      </c>
      <c r="R2714">
        <v>0</v>
      </c>
      <c r="S2714">
        <v>0</v>
      </c>
      <c r="U2714">
        <v>31500</v>
      </c>
      <c r="V2714">
        <v>31500</v>
      </c>
      <c r="W2714">
        <v>0</v>
      </c>
      <c r="X2714">
        <v>0</v>
      </c>
      <c r="Y2714" t="s">
        <v>67</v>
      </c>
    </row>
    <row r="2715" spans="1:25" x14ac:dyDescent="0.25">
      <c r="A2715">
        <v>2714</v>
      </c>
      <c r="B2715">
        <v>59554</v>
      </c>
      <c r="C2715">
        <v>0</v>
      </c>
      <c r="D2715">
        <v>0</v>
      </c>
      <c r="E2715" t="s">
        <v>1882</v>
      </c>
      <c r="F2715" t="s">
        <v>1883</v>
      </c>
      <c r="G2715">
        <v>1</v>
      </c>
      <c r="H2715" s="6">
        <v>2500000</v>
      </c>
      <c r="I2715" s="7">
        <v>45412</v>
      </c>
      <c r="J2715" s="7">
        <v>45412</v>
      </c>
      <c r="K2715" t="s">
        <v>766</v>
      </c>
      <c r="L2715" t="s">
        <v>40</v>
      </c>
      <c r="M2715" t="s">
        <v>5</v>
      </c>
      <c r="N2715" t="s">
        <v>41</v>
      </c>
      <c r="O2715" t="s">
        <v>77</v>
      </c>
      <c r="P2715" t="s">
        <v>43</v>
      </c>
      <c r="Q2715">
        <v>4.5</v>
      </c>
      <c r="R2715">
        <v>0</v>
      </c>
      <c r="S2715">
        <v>0</v>
      </c>
      <c r="U2715">
        <v>112500</v>
      </c>
      <c r="V2715">
        <v>112500</v>
      </c>
      <c r="W2715">
        <v>0</v>
      </c>
      <c r="X2715">
        <v>0</v>
      </c>
      <c r="Y2715" t="s">
        <v>67</v>
      </c>
    </row>
    <row r="2716" spans="1:25" x14ac:dyDescent="0.25">
      <c r="A2716">
        <v>2715</v>
      </c>
      <c r="B2716">
        <v>59559</v>
      </c>
      <c r="C2716">
        <v>0</v>
      </c>
      <c r="D2716">
        <v>0</v>
      </c>
      <c r="E2716" t="s">
        <v>1880</v>
      </c>
      <c r="F2716" t="s">
        <v>1881</v>
      </c>
      <c r="G2716">
        <v>1</v>
      </c>
      <c r="H2716" s="6">
        <v>100000000</v>
      </c>
      <c r="I2716" s="7">
        <v>45412</v>
      </c>
      <c r="J2716" s="7">
        <v>45412</v>
      </c>
      <c r="K2716">
        <v>15</v>
      </c>
      <c r="L2716" t="s">
        <v>40</v>
      </c>
      <c r="M2716" t="s">
        <v>5</v>
      </c>
      <c r="N2716" t="s">
        <v>41</v>
      </c>
      <c r="O2716" t="s">
        <v>77</v>
      </c>
      <c r="P2716" t="s">
        <v>43</v>
      </c>
      <c r="Q2716">
        <v>9</v>
      </c>
      <c r="R2716">
        <v>6</v>
      </c>
      <c r="S2716">
        <v>0</v>
      </c>
      <c r="U2716">
        <v>15000000</v>
      </c>
      <c r="V2716">
        <v>9000000</v>
      </c>
      <c r="W2716">
        <v>6000000</v>
      </c>
      <c r="X2716">
        <v>0</v>
      </c>
      <c r="Y2716" t="s">
        <v>48</v>
      </c>
    </row>
    <row r="2717" spans="1:25" x14ac:dyDescent="0.25">
      <c r="A2717">
        <v>2716</v>
      </c>
      <c r="B2717">
        <v>59551</v>
      </c>
      <c r="C2717">
        <v>0</v>
      </c>
      <c r="D2717">
        <v>0</v>
      </c>
      <c r="E2717" t="s">
        <v>1111</v>
      </c>
      <c r="F2717" t="s">
        <v>1112</v>
      </c>
      <c r="G2717">
        <v>1</v>
      </c>
      <c r="H2717" s="6">
        <v>3176727</v>
      </c>
      <c r="I2717" s="7">
        <v>45411</v>
      </c>
      <c r="J2717" s="7">
        <v>45411</v>
      </c>
      <c r="K2717">
        <v>6</v>
      </c>
      <c r="L2717" t="s">
        <v>40</v>
      </c>
      <c r="M2717" t="s">
        <v>5</v>
      </c>
      <c r="N2717" t="s">
        <v>41</v>
      </c>
      <c r="O2717" t="s">
        <v>77</v>
      </c>
      <c r="P2717" t="s">
        <v>43</v>
      </c>
      <c r="Q2717">
        <v>6</v>
      </c>
      <c r="R2717">
        <v>0</v>
      </c>
      <c r="S2717">
        <v>0</v>
      </c>
      <c r="U2717">
        <v>190604</v>
      </c>
      <c r="V2717">
        <v>190604</v>
      </c>
      <c r="W2717">
        <v>0</v>
      </c>
      <c r="X2717">
        <v>0</v>
      </c>
      <c r="Y2717" t="s">
        <v>109</v>
      </c>
    </row>
    <row r="2718" spans="1:25" x14ac:dyDescent="0.25">
      <c r="A2718">
        <v>2717</v>
      </c>
      <c r="B2718">
        <v>59552</v>
      </c>
      <c r="C2718">
        <v>0</v>
      </c>
      <c r="D2718">
        <v>0</v>
      </c>
      <c r="E2718" t="s">
        <v>1117</v>
      </c>
      <c r="F2718" t="s">
        <v>1118</v>
      </c>
      <c r="G2718">
        <v>1</v>
      </c>
      <c r="H2718" s="6">
        <v>721164</v>
      </c>
      <c r="I2718" s="7">
        <v>45411</v>
      </c>
      <c r="J2718" s="7">
        <v>45411</v>
      </c>
      <c r="K2718">
        <v>6</v>
      </c>
      <c r="L2718" t="s">
        <v>40</v>
      </c>
      <c r="M2718" t="s">
        <v>5</v>
      </c>
      <c r="N2718" t="s">
        <v>41</v>
      </c>
      <c r="O2718" t="s">
        <v>77</v>
      </c>
      <c r="P2718" t="s">
        <v>43</v>
      </c>
      <c r="Q2718">
        <v>6</v>
      </c>
      <c r="R2718">
        <v>0</v>
      </c>
      <c r="S2718">
        <v>0</v>
      </c>
      <c r="U2718">
        <v>43270</v>
      </c>
      <c r="V2718">
        <v>43270</v>
      </c>
      <c r="W2718">
        <v>0</v>
      </c>
      <c r="X2718">
        <v>0</v>
      </c>
      <c r="Y2718" t="s">
        <v>109</v>
      </c>
    </row>
    <row r="2719" spans="1:25" x14ac:dyDescent="0.25">
      <c r="A2719">
        <v>2718</v>
      </c>
      <c r="B2719">
        <v>59553</v>
      </c>
      <c r="C2719">
        <v>0</v>
      </c>
      <c r="D2719">
        <v>0</v>
      </c>
      <c r="E2719" t="s">
        <v>1095</v>
      </c>
      <c r="F2719" t="s">
        <v>1096</v>
      </c>
      <c r="G2719">
        <v>1</v>
      </c>
      <c r="H2719" s="6">
        <v>2317745</v>
      </c>
      <c r="I2719" s="7">
        <v>45411</v>
      </c>
      <c r="J2719" s="7">
        <v>45411</v>
      </c>
      <c r="K2719">
        <v>6</v>
      </c>
      <c r="L2719" t="s">
        <v>40</v>
      </c>
      <c r="M2719" t="s">
        <v>5</v>
      </c>
      <c r="N2719" t="s">
        <v>41</v>
      </c>
      <c r="O2719" t="s">
        <v>77</v>
      </c>
      <c r="P2719" t="s">
        <v>43</v>
      </c>
      <c r="Q2719">
        <v>6</v>
      </c>
      <c r="R2719">
        <v>0</v>
      </c>
      <c r="S2719">
        <v>0</v>
      </c>
      <c r="U2719">
        <v>139065</v>
      </c>
      <c r="V2719">
        <v>139065</v>
      </c>
      <c r="W2719">
        <v>0</v>
      </c>
      <c r="X2719">
        <v>0</v>
      </c>
      <c r="Y2719" t="s">
        <v>109</v>
      </c>
    </row>
    <row r="2720" spans="1:25" x14ac:dyDescent="0.25">
      <c r="A2720">
        <v>2719</v>
      </c>
      <c r="B2720">
        <v>58596</v>
      </c>
      <c r="C2720">
        <v>0</v>
      </c>
      <c r="D2720">
        <v>0</v>
      </c>
      <c r="E2720" t="s">
        <v>1530</v>
      </c>
      <c r="F2720" t="s">
        <v>1531</v>
      </c>
      <c r="G2720">
        <v>1</v>
      </c>
      <c r="H2720" s="6">
        <v>23209301</v>
      </c>
      <c r="I2720" s="7">
        <v>45408</v>
      </c>
      <c r="J2720" s="7">
        <v>45408</v>
      </c>
      <c r="K2720">
        <v>15</v>
      </c>
      <c r="L2720" t="s">
        <v>40</v>
      </c>
      <c r="M2720" t="s">
        <v>5</v>
      </c>
      <c r="N2720" t="s">
        <v>41</v>
      </c>
      <c r="O2720" t="s">
        <v>54</v>
      </c>
      <c r="P2720" t="s">
        <v>43</v>
      </c>
      <c r="Q2720">
        <v>3.3</v>
      </c>
      <c r="R2720">
        <v>2.5</v>
      </c>
      <c r="S2720">
        <v>9.1999999999999993</v>
      </c>
      <c r="U2720">
        <v>3481395</v>
      </c>
      <c r="V2720">
        <v>765907</v>
      </c>
      <c r="W2720">
        <v>580233</v>
      </c>
      <c r="X2720">
        <v>2135256</v>
      </c>
      <c r="Y2720" t="s">
        <v>48</v>
      </c>
    </row>
    <row r="2721" spans="1:25" x14ac:dyDescent="0.25">
      <c r="A2721">
        <v>2720</v>
      </c>
      <c r="B2721">
        <v>59532</v>
      </c>
      <c r="C2721">
        <v>0</v>
      </c>
      <c r="D2721">
        <v>0</v>
      </c>
      <c r="E2721" t="s">
        <v>1011</v>
      </c>
      <c r="F2721" t="s">
        <v>1012</v>
      </c>
      <c r="G2721">
        <v>1</v>
      </c>
      <c r="H2721" s="6">
        <v>1575257</v>
      </c>
      <c r="I2721" s="7">
        <v>45408</v>
      </c>
      <c r="J2721" s="7">
        <v>45408</v>
      </c>
      <c r="K2721">
        <v>12</v>
      </c>
      <c r="L2721" t="s">
        <v>40</v>
      </c>
      <c r="M2721" t="s">
        <v>5</v>
      </c>
      <c r="N2721" t="s">
        <v>41</v>
      </c>
      <c r="O2721" t="s">
        <v>77</v>
      </c>
      <c r="P2721" t="s">
        <v>43</v>
      </c>
      <c r="Q2721">
        <v>12</v>
      </c>
      <c r="R2721">
        <v>0</v>
      </c>
      <c r="S2721">
        <v>0</v>
      </c>
      <c r="U2721">
        <v>189031</v>
      </c>
      <c r="V2721">
        <v>189031</v>
      </c>
      <c r="W2721">
        <v>0</v>
      </c>
      <c r="X2721">
        <v>0</v>
      </c>
      <c r="Y2721" t="s">
        <v>437</v>
      </c>
    </row>
    <row r="2722" spans="1:25" x14ac:dyDescent="0.25">
      <c r="A2722">
        <v>2721</v>
      </c>
      <c r="B2722">
        <v>59529</v>
      </c>
      <c r="C2722">
        <v>0</v>
      </c>
      <c r="D2722">
        <v>0</v>
      </c>
      <c r="E2722" t="s">
        <v>1642</v>
      </c>
      <c r="F2722" t="s">
        <v>1643</v>
      </c>
      <c r="G2722">
        <v>1</v>
      </c>
      <c r="H2722" s="6">
        <v>18744014</v>
      </c>
      <c r="I2722" s="7">
        <v>45408</v>
      </c>
      <c r="J2722" s="7">
        <v>45408</v>
      </c>
      <c r="K2722">
        <v>7</v>
      </c>
      <c r="L2722" t="s">
        <v>40</v>
      </c>
      <c r="M2722" t="s">
        <v>5</v>
      </c>
      <c r="N2722" t="s">
        <v>41</v>
      </c>
      <c r="O2722" t="s">
        <v>47</v>
      </c>
      <c r="P2722" t="s">
        <v>43</v>
      </c>
      <c r="Q2722">
        <v>7</v>
      </c>
      <c r="R2722">
        <v>0</v>
      </c>
      <c r="S2722">
        <v>0</v>
      </c>
      <c r="U2722">
        <v>1312081</v>
      </c>
      <c r="V2722">
        <v>1312081</v>
      </c>
      <c r="W2722">
        <v>0</v>
      </c>
      <c r="X2722">
        <v>0</v>
      </c>
      <c r="Y2722" t="s">
        <v>48</v>
      </c>
    </row>
    <row r="2723" spans="1:25" x14ac:dyDescent="0.25">
      <c r="A2723">
        <v>2722</v>
      </c>
      <c r="B2723">
        <v>59543</v>
      </c>
      <c r="C2723">
        <v>0</v>
      </c>
      <c r="D2723">
        <v>0</v>
      </c>
      <c r="E2723" t="s">
        <v>1909</v>
      </c>
      <c r="F2723" t="s">
        <v>1910</v>
      </c>
      <c r="G2723">
        <v>1</v>
      </c>
      <c r="H2723" s="6">
        <v>155556</v>
      </c>
      <c r="I2723" s="7">
        <v>45408</v>
      </c>
      <c r="J2723" s="7">
        <v>45408</v>
      </c>
      <c r="K2723">
        <v>10</v>
      </c>
      <c r="L2723" t="s">
        <v>40</v>
      </c>
      <c r="M2723" t="s">
        <v>8</v>
      </c>
      <c r="N2723" t="s">
        <v>41</v>
      </c>
      <c r="O2723" t="s">
        <v>347</v>
      </c>
      <c r="P2723" t="s">
        <v>43</v>
      </c>
      <c r="Q2723">
        <v>10</v>
      </c>
      <c r="R2723">
        <v>0</v>
      </c>
      <c r="S2723">
        <v>0</v>
      </c>
      <c r="U2723">
        <v>15556</v>
      </c>
      <c r="V2723">
        <v>15556</v>
      </c>
      <c r="W2723">
        <v>0</v>
      </c>
      <c r="X2723">
        <v>0</v>
      </c>
      <c r="Y2723" t="s">
        <v>109</v>
      </c>
    </row>
    <row r="2724" spans="1:25" x14ac:dyDescent="0.25">
      <c r="A2724">
        <v>2723</v>
      </c>
      <c r="B2724">
        <v>59531</v>
      </c>
      <c r="C2724">
        <v>0</v>
      </c>
      <c r="D2724">
        <v>0</v>
      </c>
      <c r="E2724" t="s">
        <v>1638</v>
      </c>
      <c r="F2724" t="s">
        <v>1639</v>
      </c>
      <c r="G2724">
        <v>1</v>
      </c>
      <c r="H2724" s="6">
        <v>636296</v>
      </c>
      <c r="I2724" s="7">
        <v>45408</v>
      </c>
      <c r="J2724" s="7">
        <v>45408</v>
      </c>
      <c r="K2724">
        <v>7</v>
      </c>
      <c r="L2724" t="s">
        <v>40</v>
      </c>
      <c r="M2724" t="s">
        <v>5</v>
      </c>
      <c r="N2724" t="s">
        <v>41</v>
      </c>
      <c r="O2724" t="s">
        <v>47</v>
      </c>
      <c r="P2724" t="s">
        <v>43</v>
      </c>
      <c r="Q2724">
        <v>7</v>
      </c>
      <c r="R2724">
        <v>0</v>
      </c>
      <c r="S2724">
        <v>0</v>
      </c>
      <c r="U2724">
        <v>44541</v>
      </c>
      <c r="V2724">
        <v>44541</v>
      </c>
      <c r="W2724">
        <v>0</v>
      </c>
      <c r="X2724">
        <v>0</v>
      </c>
      <c r="Y2724" t="s">
        <v>48</v>
      </c>
    </row>
    <row r="2725" spans="1:25" x14ac:dyDescent="0.25">
      <c r="A2725">
        <v>2724</v>
      </c>
      <c r="B2725">
        <v>59540</v>
      </c>
      <c r="C2725">
        <v>0</v>
      </c>
      <c r="D2725">
        <v>0</v>
      </c>
      <c r="E2725" t="s">
        <v>1666</v>
      </c>
      <c r="F2725" t="s">
        <v>1667</v>
      </c>
      <c r="G2725">
        <v>1</v>
      </c>
      <c r="H2725" s="6">
        <v>49289679</v>
      </c>
      <c r="I2725" s="7">
        <v>45408</v>
      </c>
      <c r="J2725" s="7">
        <v>45408</v>
      </c>
      <c r="K2725">
        <v>15</v>
      </c>
      <c r="L2725" t="s">
        <v>40</v>
      </c>
      <c r="M2725" t="s">
        <v>5</v>
      </c>
      <c r="N2725" t="s">
        <v>41</v>
      </c>
      <c r="O2725" t="s">
        <v>77</v>
      </c>
      <c r="P2725" t="s">
        <v>43</v>
      </c>
      <c r="Q2725">
        <v>5.6</v>
      </c>
      <c r="R2725">
        <v>9.4</v>
      </c>
      <c r="S2725">
        <v>0</v>
      </c>
      <c r="U2725">
        <v>7393452</v>
      </c>
      <c r="V2725">
        <v>2760222</v>
      </c>
      <c r="W2725">
        <v>4633230</v>
      </c>
      <c r="X2725">
        <v>0</v>
      </c>
      <c r="Y2725" t="s">
        <v>109</v>
      </c>
    </row>
    <row r="2726" spans="1:25" x14ac:dyDescent="0.25">
      <c r="A2726">
        <v>2725</v>
      </c>
      <c r="B2726">
        <v>59536</v>
      </c>
      <c r="C2726">
        <v>0</v>
      </c>
      <c r="D2726">
        <v>0</v>
      </c>
      <c r="E2726" t="s">
        <v>1972</v>
      </c>
      <c r="F2726" t="s">
        <v>1973</v>
      </c>
      <c r="G2726">
        <v>1</v>
      </c>
      <c r="H2726" s="6">
        <v>1000000</v>
      </c>
      <c r="I2726" s="7">
        <v>45408</v>
      </c>
      <c r="J2726" s="7">
        <v>45408</v>
      </c>
      <c r="K2726">
        <v>15</v>
      </c>
      <c r="L2726" t="s">
        <v>40</v>
      </c>
      <c r="M2726" t="s">
        <v>5</v>
      </c>
      <c r="N2726" t="s">
        <v>41</v>
      </c>
      <c r="O2726" t="s">
        <v>77</v>
      </c>
      <c r="P2726" t="s">
        <v>43</v>
      </c>
      <c r="Q2726">
        <v>4.5</v>
      </c>
      <c r="R2726">
        <v>10.5</v>
      </c>
      <c r="S2726">
        <v>0</v>
      </c>
      <c r="U2726">
        <v>150000</v>
      </c>
      <c r="V2726">
        <v>45000</v>
      </c>
      <c r="W2726">
        <v>105000</v>
      </c>
      <c r="X2726">
        <v>0</v>
      </c>
      <c r="Y2726" t="s">
        <v>48</v>
      </c>
    </row>
    <row r="2727" spans="1:25" x14ac:dyDescent="0.25">
      <c r="A2727">
        <v>2726</v>
      </c>
      <c r="B2727">
        <v>59537</v>
      </c>
      <c r="C2727">
        <v>0</v>
      </c>
      <c r="D2727">
        <v>0</v>
      </c>
      <c r="E2727" t="s">
        <v>1974</v>
      </c>
      <c r="F2727" t="s">
        <v>1975</v>
      </c>
      <c r="G2727">
        <v>1</v>
      </c>
      <c r="H2727" s="6">
        <v>1354839</v>
      </c>
      <c r="I2727" s="7">
        <v>45408</v>
      </c>
      <c r="J2727" s="7">
        <v>45408</v>
      </c>
      <c r="K2727">
        <v>7</v>
      </c>
      <c r="L2727" t="s">
        <v>40</v>
      </c>
      <c r="M2727" t="s">
        <v>5</v>
      </c>
      <c r="N2727" t="s">
        <v>41</v>
      </c>
      <c r="O2727" t="s">
        <v>57</v>
      </c>
      <c r="P2727" t="s">
        <v>43</v>
      </c>
      <c r="Q2727">
        <v>7</v>
      </c>
      <c r="R2727">
        <v>0</v>
      </c>
      <c r="S2727">
        <v>0</v>
      </c>
      <c r="U2727">
        <v>94839</v>
      </c>
      <c r="V2727">
        <v>94839</v>
      </c>
      <c r="W2727">
        <v>0</v>
      </c>
      <c r="X2727">
        <v>0</v>
      </c>
      <c r="Y2727" t="s">
        <v>48</v>
      </c>
    </row>
    <row r="2728" spans="1:25" x14ac:dyDescent="0.25">
      <c r="A2728">
        <v>2727</v>
      </c>
      <c r="B2728">
        <v>59535</v>
      </c>
      <c r="C2728">
        <v>0</v>
      </c>
      <c r="D2728">
        <v>0</v>
      </c>
      <c r="E2728" t="s">
        <v>1586</v>
      </c>
      <c r="F2728" t="s">
        <v>1587</v>
      </c>
      <c r="G2728">
        <v>1</v>
      </c>
      <c r="H2728" s="6">
        <v>95000000</v>
      </c>
      <c r="I2728" s="7">
        <v>45408</v>
      </c>
      <c r="J2728" s="7">
        <v>45408</v>
      </c>
      <c r="K2728">
        <v>15</v>
      </c>
      <c r="L2728" t="s">
        <v>40</v>
      </c>
      <c r="M2728" t="s">
        <v>5</v>
      </c>
      <c r="N2728" t="s">
        <v>41</v>
      </c>
      <c r="O2728" t="s">
        <v>77</v>
      </c>
      <c r="P2728" t="s">
        <v>43</v>
      </c>
      <c r="Q2728">
        <v>4.5</v>
      </c>
      <c r="R2728">
        <v>10.5</v>
      </c>
      <c r="S2728">
        <v>0</v>
      </c>
      <c r="U2728">
        <v>14250000</v>
      </c>
      <c r="V2728">
        <v>4275000</v>
      </c>
      <c r="W2728">
        <v>9975000</v>
      </c>
      <c r="X2728">
        <v>0</v>
      </c>
      <c r="Y2728" t="s">
        <v>72</v>
      </c>
    </row>
    <row r="2729" spans="1:25" x14ac:dyDescent="0.25">
      <c r="A2729">
        <v>2728</v>
      </c>
      <c r="B2729">
        <v>59539</v>
      </c>
      <c r="C2729">
        <v>0</v>
      </c>
      <c r="D2729">
        <v>0</v>
      </c>
      <c r="E2729" t="s">
        <v>393</v>
      </c>
      <c r="F2729" t="s">
        <v>394</v>
      </c>
      <c r="G2729">
        <v>1</v>
      </c>
      <c r="H2729" s="6">
        <v>5489128</v>
      </c>
      <c r="I2729" s="7">
        <v>45408</v>
      </c>
      <c r="J2729" s="7">
        <v>45408</v>
      </c>
      <c r="K2729">
        <v>8</v>
      </c>
      <c r="L2729" t="s">
        <v>40</v>
      </c>
      <c r="M2729" t="s">
        <v>5</v>
      </c>
      <c r="N2729" t="s">
        <v>41</v>
      </c>
      <c r="O2729" t="s">
        <v>57</v>
      </c>
      <c r="P2729" t="s">
        <v>43</v>
      </c>
      <c r="Q2729">
        <v>8</v>
      </c>
      <c r="R2729">
        <v>0</v>
      </c>
      <c r="S2729">
        <v>0</v>
      </c>
      <c r="U2729">
        <v>439130</v>
      </c>
      <c r="V2729">
        <v>439130</v>
      </c>
      <c r="W2729">
        <v>0</v>
      </c>
      <c r="X2729">
        <v>0</v>
      </c>
      <c r="Y2729" t="s">
        <v>44</v>
      </c>
    </row>
    <row r="2730" spans="1:25" x14ac:dyDescent="0.25">
      <c r="A2730">
        <v>2729</v>
      </c>
      <c r="B2730">
        <v>59534</v>
      </c>
      <c r="C2730">
        <v>0</v>
      </c>
      <c r="D2730">
        <v>0</v>
      </c>
      <c r="E2730" t="s">
        <v>1584</v>
      </c>
      <c r="F2730" t="s">
        <v>1585</v>
      </c>
      <c r="G2730">
        <v>1</v>
      </c>
      <c r="H2730" s="6">
        <v>3000000</v>
      </c>
      <c r="I2730" s="7">
        <v>45408</v>
      </c>
      <c r="J2730" s="7">
        <v>45408</v>
      </c>
      <c r="K2730">
        <v>15</v>
      </c>
      <c r="L2730" t="s">
        <v>40</v>
      </c>
      <c r="M2730" t="s">
        <v>5</v>
      </c>
      <c r="N2730" t="s">
        <v>41</v>
      </c>
      <c r="O2730" t="s">
        <v>77</v>
      </c>
      <c r="P2730" t="s">
        <v>43</v>
      </c>
      <c r="Q2730">
        <v>4.5</v>
      </c>
      <c r="R2730">
        <v>10.5</v>
      </c>
      <c r="S2730">
        <v>0</v>
      </c>
      <c r="U2730">
        <v>450000</v>
      </c>
      <c r="V2730">
        <v>135000</v>
      </c>
      <c r="W2730">
        <v>315000</v>
      </c>
      <c r="X2730">
        <v>0</v>
      </c>
      <c r="Y2730" t="s">
        <v>48</v>
      </c>
    </row>
    <row r="2731" spans="1:25" x14ac:dyDescent="0.25">
      <c r="A2731">
        <v>2730</v>
      </c>
      <c r="B2731">
        <v>59528</v>
      </c>
      <c r="C2731">
        <v>0</v>
      </c>
      <c r="D2731">
        <v>0</v>
      </c>
      <c r="E2731" t="s">
        <v>622</v>
      </c>
      <c r="F2731" t="s">
        <v>623</v>
      </c>
      <c r="G2731">
        <v>1</v>
      </c>
      <c r="H2731" s="6">
        <v>20000000</v>
      </c>
      <c r="I2731" s="7">
        <v>45408</v>
      </c>
      <c r="J2731" s="7">
        <v>45408</v>
      </c>
      <c r="K2731">
        <v>15</v>
      </c>
      <c r="L2731" t="s">
        <v>40</v>
      </c>
      <c r="M2731" t="s">
        <v>5</v>
      </c>
      <c r="N2731" t="s">
        <v>41</v>
      </c>
      <c r="O2731" t="s">
        <v>47</v>
      </c>
      <c r="P2731" t="s">
        <v>43</v>
      </c>
      <c r="Q2731">
        <v>3</v>
      </c>
      <c r="R2731">
        <v>12</v>
      </c>
      <c r="S2731">
        <v>0</v>
      </c>
      <c r="U2731">
        <v>3000000</v>
      </c>
      <c r="V2731">
        <v>600000</v>
      </c>
      <c r="W2731">
        <v>2400000</v>
      </c>
      <c r="X2731">
        <v>0</v>
      </c>
      <c r="Y2731" t="s">
        <v>250</v>
      </c>
    </row>
    <row r="2732" spans="1:25" x14ac:dyDescent="0.25">
      <c r="A2732">
        <v>2731</v>
      </c>
      <c r="B2732">
        <v>59538</v>
      </c>
      <c r="C2732">
        <v>0</v>
      </c>
      <c r="D2732">
        <v>0</v>
      </c>
      <c r="E2732" t="s">
        <v>1582</v>
      </c>
      <c r="F2732" t="s">
        <v>1583</v>
      </c>
      <c r="G2732">
        <v>1</v>
      </c>
      <c r="H2732" s="6">
        <v>1000000</v>
      </c>
      <c r="I2732" s="7">
        <v>45408</v>
      </c>
      <c r="J2732" s="7">
        <v>45408</v>
      </c>
      <c r="K2732">
        <v>15</v>
      </c>
      <c r="L2732" t="s">
        <v>40</v>
      </c>
      <c r="M2732" t="s">
        <v>5</v>
      </c>
      <c r="N2732" t="s">
        <v>41</v>
      </c>
      <c r="O2732" t="s">
        <v>77</v>
      </c>
      <c r="P2732" t="s">
        <v>43</v>
      </c>
      <c r="Q2732">
        <v>4.5</v>
      </c>
      <c r="R2732">
        <v>10.5</v>
      </c>
      <c r="S2732">
        <v>0</v>
      </c>
      <c r="U2732">
        <v>150000</v>
      </c>
      <c r="V2732">
        <v>45000</v>
      </c>
      <c r="W2732">
        <v>105000</v>
      </c>
      <c r="X2732">
        <v>0</v>
      </c>
      <c r="Y2732" t="s">
        <v>48</v>
      </c>
    </row>
    <row r="2733" spans="1:25" x14ac:dyDescent="0.25">
      <c r="A2733">
        <v>2732</v>
      </c>
      <c r="B2733">
        <v>59530</v>
      </c>
      <c r="C2733">
        <v>0</v>
      </c>
      <c r="D2733">
        <v>0</v>
      </c>
      <c r="E2733" t="s">
        <v>1650</v>
      </c>
      <c r="F2733" t="s">
        <v>1651</v>
      </c>
      <c r="G2733">
        <v>1</v>
      </c>
      <c r="H2733" s="6">
        <v>1439294</v>
      </c>
      <c r="I2733" s="7">
        <v>45408</v>
      </c>
      <c r="J2733" s="7">
        <v>45408</v>
      </c>
      <c r="K2733">
        <v>7</v>
      </c>
      <c r="L2733" t="s">
        <v>40</v>
      </c>
      <c r="M2733" t="s">
        <v>5</v>
      </c>
      <c r="N2733" t="s">
        <v>41</v>
      </c>
      <c r="O2733" t="s">
        <v>47</v>
      </c>
      <c r="P2733" t="s">
        <v>43</v>
      </c>
      <c r="Q2733">
        <v>7</v>
      </c>
      <c r="R2733">
        <v>0</v>
      </c>
      <c r="S2733">
        <v>0</v>
      </c>
      <c r="U2733">
        <v>100751</v>
      </c>
      <c r="V2733">
        <v>100751</v>
      </c>
      <c r="W2733">
        <v>0</v>
      </c>
      <c r="X2733">
        <v>0</v>
      </c>
      <c r="Y2733" t="s">
        <v>48</v>
      </c>
    </row>
    <row r="2734" spans="1:25" x14ac:dyDescent="0.25">
      <c r="A2734">
        <v>2733</v>
      </c>
      <c r="B2734">
        <v>59544</v>
      </c>
      <c r="C2734">
        <v>0</v>
      </c>
      <c r="D2734">
        <v>0</v>
      </c>
      <c r="E2734" t="s">
        <v>551</v>
      </c>
      <c r="F2734" t="s">
        <v>552</v>
      </c>
      <c r="G2734">
        <v>1</v>
      </c>
      <c r="H2734" s="6">
        <v>20000000</v>
      </c>
      <c r="I2734" s="7">
        <v>45408</v>
      </c>
      <c r="J2734" s="7">
        <v>45408</v>
      </c>
      <c r="K2734">
        <v>6</v>
      </c>
      <c r="L2734" t="s">
        <v>40</v>
      </c>
      <c r="M2734" t="s">
        <v>8</v>
      </c>
      <c r="N2734" t="s">
        <v>41</v>
      </c>
      <c r="O2734" t="s">
        <v>347</v>
      </c>
      <c r="P2734" t="s">
        <v>43</v>
      </c>
      <c r="Q2734">
        <v>6</v>
      </c>
      <c r="R2734">
        <v>0</v>
      </c>
      <c r="S2734">
        <v>0</v>
      </c>
      <c r="U2734">
        <v>1200000</v>
      </c>
      <c r="V2734">
        <v>1200000</v>
      </c>
      <c r="W2734">
        <v>0</v>
      </c>
      <c r="X2734">
        <v>0</v>
      </c>
      <c r="Y2734" t="s">
        <v>109</v>
      </c>
    </row>
    <row r="2735" spans="1:25" x14ac:dyDescent="0.25">
      <c r="A2735">
        <v>2734</v>
      </c>
      <c r="B2735">
        <v>59527</v>
      </c>
      <c r="C2735">
        <v>0</v>
      </c>
      <c r="D2735">
        <v>0</v>
      </c>
      <c r="E2735" t="s">
        <v>405</v>
      </c>
      <c r="F2735" t="s">
        <v>406</v>
      </c>
      <c r="G2735">
        <v>1</v>
      </c>
      <c r="H2735" s="6">
        <v>60000000</v>
      </c>
      <c r="I2735" s="7">
        <v>45408</v>
      </c>
      <c r="J2735" s="7">
        <v>45408</v>
      </c>
      <c r="K2735">
        <v>15</v>
      </c>
      <c r="L2735" t="s">
        <v>40</v>
      </c>
      <c r="M2735" t="s">
        <v>5</v>
      </c>
      <c r="N2735" t="s">
        <v>41</v>
      </c>
      <c r="O2735" t="s">
        <v>54</v>
      </c>
      <c r="P2735" t="s">
        <v>43</v>
      </c>
      <c r="Q2735">
        <v>10.5</v>
      </c>
      <c r="R2735">
        <v>4.5</v>
      </c>
      <c r="S2735">
        <v>0</v>
      </c>
      <c r="U2735">
        <v>9000000</v>
      </c>
      <c r="V2735">
        <v>6300000</v>
      </c>
      <c r="W2735">
        <v>2700000</v>
      </c>
      <c r="X2735">
        <v>0</v>
      </c>
      <c r="Y2735" t="s">
        <v>67</v>
      </c>
    </row>
    <row r="2736" spans="1:25" x14ac:dyDescent="0.25">
      <c r="A2736">
        <v>2735</v>
      </c>
      <c r="B2736">
        <v>59510</v>
      </c>
      <c r="C2736">
        <v>0</v>
      </c>
      <c r="D2736">
        <v>0</v>
      </c>
      <c r="E2736" t="s">
        <v>1976</v>
      </c>
      <c r="F2736" t="s">
        <v>1977</v>
      </c>
      <c r="G2736">
        <v>1</v>
      </c>
      <c r="H2736" s="6">
        <v>10000000</v>
      </c>
      <c r="I2736" s="7">
        <v>45407</v>
      </c>
      <c r="J2736" s="7">
        <v>45407</v>
      </c>
      <c r="K2736">
        <v>5</v>
      </c>
      <c r="L2736" t="s">
        <v>40</v>
      </c>
      <c r="M2736" t="s">
        <v>5</v>
      </c>
      <c r="N2736" t="s">
        <v>41</v>
      </c>
      <c r="O2736" t="s">
        <v>57</v>
      </c>
      <c r="P2736" t="s">
        <v>43</v>
      </c>
      <c r="Q2736">
        <v>5</v>
      </c>
      <c r="R2736">
        <v>0</v>
      </c>
      <c r="S2736">
        <v>0</v>
      </c>
      <c r="U2736">
        <v>500000</v>
      </c>
      <c r="V2736">
        <v>500000</v>
      </c>
      <c r="W2736">
        <v>0</v>
      </c>
      <c r="X2736">
        <v>0</v>
      </c>
      <c r="Y2736" t="s">
        <v>48</v>
      </c>
    </row>
    <row r="2737" spans="1:25" x14ac:dyDescent="0.25">
      <c r="A2737">
        <v>2736</v>
      </c>
      <c r="B2737">
        <v>59523</v>
      </c>
      <c r="C2737">
        <v>0</v>
      </c>
      <c r="D2737">
        <v>0</v>
      </c>
      <c r="E2737" t="s">
        <v>1123</v>
      </c>
      <c r="F2737" t="s">
        <v>1124</v>
      </c>
      <c r="G2737">
        <v>1</v>
      </c>
      <c r="H2737" s="6">
        <v>269839401</v>
      </c>
      <c r="I2737" s="7">
        <v>45407</v>
      </c>
      <c r="J2737" s="7">
        <v>45407</v>
      </c>
      <c r="K2737">
        <v>15</v>
      </c>
      <c r="L2737" t="s">
        <v>40</v>
      </c>
      <c r="M2737" t="s">
        <v>5</v>
      </c>
      <c r="N2737" t="s">
        <v>41</v>
      </c>
      <c r="O2737" t="s">
        <v>77</v>
      </c>
      <c r="P2737" t="s">
        <v>43</v>
      </c>
      <c r="Q2737">
        <v>3.5</v>
      </c>
      <c r="R2737">
        <v>11.5</v>
      </c>
      <c r="S2737">
        <v>0</v>
      </c>
      <c r="U2737">
        <v>40475910</v>
      </c>
      <c r="V2737">
        <v>9444379</v>
      </c>
      <c r="W2737">
        <v>31031531</v>
      </c>
      <c r="X2737">
        <v>0</v>
      </c>
      <c r="Y2737" t="s">
        <v>44</v>
      </c>
    </row>
    <row r="2738" spans="1:25" x14ac:dyDescent="0.25">
      <c r="A2738">
        <v>2737</v>
      </c>
      <c r="B2738">
        <v>59518</v>
      </c>
      <c r="C2738">
        <v>0</v>
      </c>
      <c r="D2738">
        <v>0</v>
      </c>
      <c r="E2738" t="s">
        <v>1109</v>
      </c>
      <c r="F2738" t="s">
        <v>1110</v>
      </c>
      <c r="G2738">
        <v>1</v>
      </c>
      <c r="H2738" s="6">
        <v>18054982</v>
      </c>
      <c r="I2738" s="7">
        <v>45407</v>
      </c>
      <c r="J2738" s="7">
        <v>45407</v>
      </c>
      <c r="K2738">
        <v>15</v>
      </c>
      <c r="L2738" t="s">
        <v>40</v>
      </c>
      <c r="M2738" t="s">
        <v>5</v>
      </c>
      <c r="N2738" t="s">
        <v>41</v>
      </c>
      <c r="O2738" t="s">
        <v>77</v>
      </c>
      <c r="P2738" t="s">
        <v>43</v>
      </c>
      <c r="Q2738">
        <v>3.5</v>
      </c>
      <c r="R2738">
        <v>11.5</v>
      </c>
      <c r="S2738">
        <v>0</v>
      </c>
      <c r="U2738">
        <v>2708247</v>
      </c>
      <c r="V2738">
        <v>631924</v>
      </c>
      <c r="W2738">
        <v>2076323</v>
      </c>
      <c r="X2738">
        <v>0</v>
      </c>
      <c r="Y2738" t="s">
        <v>44</v>
      </c>
    </row>
    <row r="2739" spans="1:25" x14ac:dyDescent="0.25">
      <c r="A2739">
        <v>2738</v>
      </c>
      <c r="B2739">
        <v>59517</v>
      </c>
      <c r="C2739">
        <v>0</v>
      </c>
      <c r="D2739">
        <v>0</v>
      </c>
      <c r="E2739" t="s">
        <v>1700</v>
      </c>
      <c r="F2739" t="s">
        <v>1701</v>
      </c>
      <c r="G2739">
        <v>1</v>
      </c>
      <c r="H2739" s="6">
        <v>1000000</v>
      </c>
      <c r="I2739" s="7">
        <v>45407</v>
      </c>
      <c r="J2739" s="7">
        <v>45407</v>
      </c>
      <c r="K2739">
        <v>15</v>
      </c>
      <c r="L2739" t="s">
        <v>40</v>
      </c>
      <c r="M2739" t="s">
        <v>5</v>
      </c>
      <c r="N2739" t="s">
        <v>41</v>
      </c>
      <c r="O2739" t="s">
        <v>47</v>
      </c>
      <c r="P2739" t="s">
        <v>43</v>
      </c>
      <c r="Q2739">
        <v>5</v>
      </c>
      <c r="R2739">
        <v>10</v>
      </c>
      <c r="S2739">
        <v>0</v>
      </c>
      <c r="U2739">
        <v>150000</v>
      </c>
      <c r="V2739">
        <v>50000</v>
      </c>
      <c r="W2739">
        <v>100000</v>
      </c>
      <c r="X2739">
        <v>0</v>
      </c>
      <c r="Y2739" t="s">
        <v>48</v>
      </c>
    </row>
    <row r="2740" spans="1:25" x14ac:dyDescent="0.25">
      <c r="A2740">
        <v>2739</v>
      </c>
      <c r="B2740">
        <v>59519</v>
      </c>
      <c r="C2740">
        <v>0</v>
      </c>
      <c r="D2740">
        <v>0</v>
      </c>
      <c r="E2740" t="s">
        <v>1105</v>
      </c>
      <c r="F2740" t="s">
        <v>1106</v>
      </c>
      <c r="G2740">
        <v>1</v>
      </c>
      <c r="H2740" s="6">
        <v>26154038</v>
      </c>
      <c r="I2740" s="7">
        <v>45407</v>
      </c>
      <c r="J2740" s="7">
        <v>45407</v>
      </c>
      <c r="K2740">
        <v>15</v>
      </c>
      <c r="L2740" t="s">
        <v>40</v>
      </c>
      <c r="M2740" t="s">
        <v>5</v>
      </c>
      <c r="N2740" t="s">
        <v>41</v>
      </c>
      <c r="O2740" t="s">
        <v>77</v>
      </c>
      <c r="P2740" t="s">
        <v>43</v>
      </c>
      <c r="Q2740">
        <v>3.5</v>
      </c>
      <c r="R2740">
        <v>11.5</v>
      </c>
      <c r="S2740">
        <v>0</v>
      </c>
      <c r="U2740">
        <v>3923106</v>
      </c>
      <c r="V2740">
        <v>915391</v>
      </c>
      <c r="W2740">
        <v>3007714</v>
      </c>
      <c r="X2740">
        <v>0</v>
      </c>
      <c r="Y2740" t="s">
        <v>44</v>
      </c>
    </row>
    <row r="2741" spans="1:25" x14ac:dyDescent="0.25">
      <c r="A2741">
        <v>2740</v>
      </c>
      <c r="B2741">
        <v>59512</v>
      </c>
      <c r="C2741">
        <v>0</v>
      </c>
      <c r="D2741">
        <v>0</v>
      </c>
      <c r="E2741" t="s">
        <v>1449</v>
      </c>
      <c r="F2741" t="s">
        <v>1450</v>
      </c>
      <c r="G2741">
        <v>1</v>
      </c>
      <c r="H2741" s="6">
        <v>10000000</v>
      </c>
      <c r="I2741" s="7">
        <v>45407</v>
      </c>
      <c r="J2741" s="7">
        <v>45407</v>
      </c>
      <c r="K2741">
        <v>6</v>
      </c>
      <c r="L2741" t="s">
        <v>40</v>
      </c>
      <c r="M2741" t="s">
        <v>5</v>
      </c>
      <c r="N2741" t="s">
        <v>41</v>
      </c>
      <c r="O2741" t="s">
        <v>47</v>
      </c>
      <c r="P2741" t="s">
        <v>43</v>
      </c>
      <c r="Q2741">
        <v>6</v>
      </c>
      <c r="R2741">
        <v>0</v>
      </c>
      <c r="S2741">
        <v>0</v>
      </c>
      <c r="U2741">
        <v>600000</v>
      </c>
      <c r="V2741">
        <v>600000</v>
      </c>
      <c r="W2741">
        <v>0</v>
      </c>
      <c r="X2741">
        <v>0</v>
      </c>
      <c r="Y2741" t="s">
        <v>48</v>
      </c>
    </row>
    <row r="2742" spans="1:25" x14ac:dyDescent="0.25">
      <c r="A2742">
        <v>2741</v>
      </c>
      <c r="B2742">
        <v>59524</v>
      </c>
      <c r="C2742">
        <v>0</v>
      </c>
      <c r="D2742">
        <v>0</v>
      </c>
      <c r="E2742" t="s">
        <v>818</v>
      </c>
      <c r="F2742" t="s">
        <v>819</v>
      </c>
      <c r="G2742">
        <v>1</v>
      </c>
      <c r="H2742" s="6">
        <v>5250000</v>
      </c>
      <c r="I2742" s="7">
        <v>45407</v>
      </c>
      <c r="J2742" s="7">
        <v>45407</v>
      </c>
      <c r="K2742">
        <v>8</v>
      </c>
      <c r="L2742" t="s">
        <v>40</v>
      </c>
      <c r="M2742" t="s">
        <v>4</v>
      </c>
      <c r="N2742" t="s">
        <v>41</v>
      </c>
      <c r="O2742" t="s">
        <v>51</v>
      </c>
      <c r="P2742" t="s">
        <v>43</v>
      </c>
      <c r="Q2742">
        <v>8</v>
      </c>
      <c r="R2742">
        <v>0</v>
      </c>
      <c r="S2742">
        <v>0</v>
      </c>
      <c r="U2742">
        <v>420000</v>
      </c>
      <c r="V2742">
        <v>420000</v>
      </c>
      <c r="W2742">
        <v>0</v>
      </c>
      <c r="X2742">
        <v>0</v>
      </c>
      <c r="Y2742" t="s">
        <v>44</v>
      </c>
    </row>
    <row r="2743" spans="1:25" x14ac:dyDescent="0.25">
      <c r="A2743">
        <v>2742</v>
      </c>
      <c r="B2743">
        <v>59511</v>
      </c>
      <c r="C2743">
        <v>0</v>
      </c>
      <c r="D2743">
        <v>0</v>
      </c>
      <c r="E2743" t="s">
        <v>1931</v>
      </c>
      <c r="F2743" t="s">
        <v>1932</v>
      </c>
      <c r="G2743">
        <v>1</v>
      </c>
      <c r="H2743" s="6">
        <v>217750</v>
      </c>
      <c r="I2743" s="7">
        <v>45407</v>
      </c>
      <c r="J2743" s="7">
        <v>45407</v>
      </c>
      <c r="K2743">
        <v>10</v>
      </c>
      <c r="L2743" t="s">
        <v>40</v>
      </c>
      <c r="M2743" t="s">
        <v>5</v>
      </c>
      <c r="N2743" t="s">
        <v>41</v>
      </c>
      <c r="O2743" t="s">
        <v>77</v>
      </c>
      <c r="P2743" t="s">
        <v>43</v>
      </c>
      <c r="Q2743">
        <v>10</v>
      </c>
      <c r="R2743">
        <v>0</v>
      </c>
      <c r="S2743">
        <v>0</v>
      </c>
      <c r="U2743">
        <v>21775</v>
      </c>
      <c r="V2743">
        <v>21775</v>
      </c>
      <c r="W2743">
        <v>0</v>
      </c>
      <c r="X2743">
        <v>0</v>
      </c>
      <c r="Y2743" t="s">
        <v>48</v>
      </c>
    </row>
    <row r="2744" spans="1:25" x14ac:dyDescent="0.25">
      <c r="A2744">
        <v>2743</v>
      </c>
      <c r="B2744">
        <v>59520</v>
      </c>
      <c r="C2744">
        <v>0</v>
      </c>
      <c r="D2744">
        <v>0</v>
      </c>
      <c r="E2744" t="s">
        <v>1115</v>
      </c>
      <c r="F2744" t="s">
        <v>1116</v>
      </c>
      <c r="G2744">
        <v>1</v>
      </c>
      <c r="H2744" s="6">
        <v>18165447</v>
      </c>
      <c r="I2744" s="7">
        <v>45407</v>
      </c>
      <c r="J2744" s="7">
        <v>45407</v>
      </c>
      <c r="K2744">
        <v>15</v>
      </c>
      <c r="L2744" t="s">
        <v>40</v>
      </c>
      <c r="M2744" t="s">
        <v>5</v>
      </c>
      <c r="N2744" t="s">
        <v>41</v>
      </c>
      <c r="O2744" t="s">
        <v>77</v>
      </c>
      <c r="P2744" t="s">
        <v>43</v>
      </c>
      <c r="Q2744">
        <v>3.5</v>
      </c>
      <c r="R2744">
        <v>11.5</v>
      </c>
      <c r="S2744">
        <v>0</v>
      </c>
      <c r="U2744">
        <v>2724817</v>
      </c>
      <c r="V2744">
        <v>635791</v>
      </c>
      <c r="W2744">
        <v>2089026</v>
      </c>
      <c r="X2744">
        <v>0</v>
      </c>
      <c r="Y2744" t="s">
        <v>44</v>
      </c>
    </row>
    <row r="2745" spans="1:25" x14ac:dyDescent="0.25">
      <c r="A2745">
        <v>2744</v>
      </c>
      <c r="B2745">
        <v>59522</v>
      </c>
      <c r="C2745">
        <v>0</v>
      </c>
      <c r="D2745">
        <v>0</v>
      </c>
      <c r="E2745" t="s">
        <v>1121</v>
      </c>
      <c r="F2745" t="s">
        <v>1122</v>
      </c>
      <c r="G2745">
        <v>1</v>
      </c>
      <c r="H2745" s="6">
        <v>8410878</v>
      </c>
      <c r="I2745" s="7">
        <v>45407</v>
      </c>
      <c r="J2745" s="7">
        <v>45407</v>
      </c>
      <c r="K2745">
        <v>15</v>
      </c>
      <c r="L2745" t="s">
        <v>40</v>
      </c>
      <c r="M2745" t="s">
        <v>5</v>
      </c>
      <c r="N2745" t="s">
        <v>41</v>
      </c>
      <c r="O2745" t="s">
        <v>77</v>
      </c>
      <c r="P2745" t="s">
        <v>43</v>
      </c>
      <c r="Q2745">
        <v>3.5</v>
      </c>
      <c r="R2745">
        <v>11.5</v>
      </c>
      <c r="S2745">
        <v>0</v>
      </c>
      <c r="U2745">
        <v>1261632</v>
      </c>
      <c r="V2745">
        <v>294381</v>
      </c>
      <c r="W2745">
        <v>967251</v>
      </c>
      <c r="X2745">
        <v>0</v>
      </c>
      <c r="Y2745" t="s">
        <v>44</v>
      </c>
    </row>
    <row r="2746" spans="1:25" x14ac:dyDescent="0.25">
      <c r="A2746">
        <v>2745</v>
      </c>
      <c r="B2746">
        <v>59521</v>
      </c>
      <c r="C2746">
        <v>0</v>
      </c>
      <c r="D2746">
        <v>0</v>
      </c>
      <c r="E2746" t="s">
        <v>1702</v>
      </c>
      <c r="F2746" t="s">
        <v>1703</v>
      </c>
      <c r="G2746">
        <v>1</v>
      </c>
      <c r="H2746" s="6">
        <v>15000000</v>
      </c>
      <c r="I2746" s="7">
        <v>45407</v>
      </c>
      <c r="J2746" s="7">
        <v>45407</v>
      </c>
      <c r="K2746">
        <v>15</v>
      </c>
      <c r="L2746" t="s">
        <v>40</v>
      </c>
      <c r="M2746" t="s">
        <v>5</v>
      </c>
      <c r="N2746" t="s">
        <v>41</v>
      </c>
      <c r="O2746" t="s">
        <v>47</v>
      </c>
      <c r="P2746" t="s">
        <v>43</v>
      </c>
      <c r="Q2746">
        <v>5</v>
      </c>
      <c r="R2746">
        <v>10</v>
      </c>
      <c r="S2746">
        <v>0</v>
      </c>
      <c r="U2746">
        <v>2250000</v>
      </c>
      <c r="V2746">
        <v>750000</v>
      </c>
      <c r="W2746">
        <v>1500000</v>
      </c>
      <c r="X2746">
        <v>0</v>
      </c>
      <c r="Y2746" t="s">
        <v>48</v>
      </c>
    </row>
    <row r="2747" spans="1:25" x14ac:dyDescent="0.25">
      <c r="A2747">
        <v>2746</v>
      </c>
      <c r="B2747">
        <v>59516</v>
      </c>
      <c r="C2747">
        <v>0</v>
      </c>
      <c r="D2747">
        <v>0</v>
      </c>
      <c r="E2747" t="s">
        <v>1099</v>
      </c>
      <c r="F2747" t="s">
        <v>1100</v>
      </c>
      <c r="G2747">
        <v>1</v>
      </c>
      <c r="H2747" s="6">
        <v>8042184</v>
      </c>
      <c r="I2747" s="7">
        <v>45407</v>
      </c>
      <c r="J2747" s="7">
        <v>45407</v>
      </c>
      <c r="K2747">
        <v>15</v>
      </c>
      <c r="L2747" t="s">
        <v>40</v>
      </c>
      <c r="M2747" t="s">
        <v>5</v>
      </c>
      <c r="N2747" t="s">
        <v>41</v>
      </c>
      <c r="O2747" t="s">
        <v>77</v>
      </c>
      <c r="P2747" t="s">
        <v>43</v>
      </c>
      <c r="Q2747">
        <v>3.5</v>
      </c>
      <c r="R2747">
        <v>11.5</v>
      </c>
      <c r="S2747">
        <v>0</v>
      </c>
      <c r="U2747">
        <v>1206328</v>
      </c>
      <c r="V2747">
        <v>281476</v>
      </c>
      <c r="W2747">
        <v>924851</v>
      </c>
      <c r="X2747">
        <v>0</v>
      </c>
      <c r="Y2747" t="s">
        <v>44</v>
      </c>
    </row>
    <row r="2748" spans="1:25" x14ac:dyDescent="0.25">
      <c r="A2748">
        <v>2747</v>
      </c>
      <c r="B2748">
        <v>59514</v>
      </c>
      <c r="C2748">
        <v>0</v>
      </c>
      <c r="D2748">
        <v>0</v>
      </c>
      <c r="E2748" t="s">
        <v>1091</v>
      </c>
      <c r="F2748" t="s">
        <v>1092</v>
      </c>
      <c r="G2748">
        <v>1</v>
      </c>
      <c r="H2748" s="6">
        <v>3255408</v>
      </c>
      <c r="I2748" s="7">
        <v>45407</v>
      </c>
      <c r="J2748" s="7">
        <v>45407</v>
      </c>
      <c r="K2748">
        <v>15</v>
      </c>
      <c r="L2748" t="s">
        <v>40</v>
      </c>
      <c r="M2748" t="s">
        <v>5</v>
      </c>
      <c r="N2748" t="s">
        <v>41</v>
      </c>
      <c r="O2748" t="s">
        <v>77</v>
      </c>
      <c r="P2748" t="s">
        <v>43</v>
      </c>
      <c r="Q2748">
        <v>3.5</v>
      </c>
      <c r="R2748">
        <v>11.5</v>
      </c>
      <c r="S2748">
        <v>0</v>
      </c>
      <c r="U2748">
        <v>488311</v>
      </c>
      <c r="V2748">
        <v>113939</v>
      </c>
      <c r="W2748">
        <v>374372</v>
      </c>
      <c r="X2748">
        <v>0</v>
      </c>
      <c r="Y2748" t="s">
        <v>44</v>
      </c>
    </row>
    <row r="2749" spans="1:25" x14ac:dyDescent="0.25">
      <c r="A2749">
        <v>2748</v>
      </c>
      <c r="B2749">
        <v>59515</v>
      </c>
      <c r="C2749">
        <v>0</v>
      </c>
      <c r="D2749">
        <v>0</v>
      </c>
      <c r="E2749" t="s">
        <v>1097</v>
      </c>
      <c r="F2749" t="s">
        <v>1098</v>
      </c>
      <c r="G2749">
        <v>1</v>
      </c>
      <c r="H2749" s="6">
        <v>1605572</v>
      </c>
      <c r="I2749" s="7">
        <v>45407</v>
      </c>
      <c r="J2749" s="7">
        <v>45407</v>
      </c>
      <c r="K2749">
        <v>15</v>
      </c>
      <c r="L2749" t="s">
        <v>40</v>
      </c>
      <c r="M2749" t="s">
        <v>5</v>
      </c>
      <c r="N2749" t="s">
        <v>41</v>
      </c>
      <c r="O2749" t="s">
        <v>77</v>
      </c>
      <c r="P2749" t="s">
        <v>43</v>
      </c>
      <c r="Q2749">
        <v>3.5</v>
      </c>
      <c r="R2749">
        <v>11.5</v>
      </c>
      <c r="S2749">
        <v>0</v>
      </c>
      <c r="U2749">
        <v>240836</v>
      </c>
      <c r="V2749">
        <v>56195</v>
      </c>
      <c r="W2749">
        <v>184641</v>
      </c>
      <c r="X2749">
        <v>0</v>
      </c>
      <c r="Y2749" t="s">
        <v>44</v>
      </c>
    </row>
    <row r="2750" spans="1:25" x14ac:dyDescent="0.25">
      <c r="A2750">
        <v>2749</v>
      </c>
      <c r="B2750">
        <v>59526</v>
      </c>
      <c r="C2750">
        <v>0</v>
      </c>
      <c r="D2750">
        <v>0</v>
      </c>
      <c r="E2750" t="s">
        <v>743</v>
      </c>
      <c r="F2750" t="s">
        <v>744</v>
      </c>
      <c r="G2750">
        <v>1</v>
      </c>
      <c r="H2750" s="6">
        <v>6000000</v>
      </c>
      <c r="I2750" s="7">
        <v>45407</v>
      </c>
      <c r="J2750" s="7">
        <v>45407</v>
      </c>
      <c r="K2750">
        <v>5</v>
      </c>
      <c r="L2750" t="s">
        <v>40</v>
      </c>
      <c r="M2750" t="s">
        <v>7</v>
      </c>
      <c r="N2750" t="s">
        <v>41</v>
      </c>
      <c r="O2750" t="s">
        <v>64</v>
      </c>
      <c r="P2750" t="s">
        <v>43</v>
      </c>
      <c r="Q2750">
        <v>5</v>
      </c>
      <c r="R2750">
        <v>0</v>
      </c>
      <c r="S2750">
        <v>0</v>
      </c>
      <c r="U2750">
        <v>300000</v>
      </c>
      <c r="V2750">
        <v>300000</v>
      </c>
      <c r="W2750">
        <v>0</v>
      </c>
      <c r="X2750">
        <v>0</v>
      </c>
      <c r="Y2750" t="s">
        <v>94</v>
      </c>
    </row>
    <row r="2751" spans="1:25" x14ac:dyDescent="0.25">
      <c r="A2751">
        <v>2750</v>
      </c>
      <c r="B2751">
        <v>59503</v>
      </c>
      <c r="C2751">
        <v>0</v>
      </c>
      <c r="D2751">
        <v>0</v>
      </c>
      <c r="E2751" t="s">
        <v>1765</v>
      </c>
      <c r="F2751" t="s">
        <v>1766</v>
      </c>
      <c r="G2751">
        <v>1</v>
      </c>
      <c r="H2751" s="6">
        <v>129000000</v>
      </c>
      <c r="I2751" s="7">
        <v>45406</v>
      </c>
      <c r="J2751" s="7">
        <v>45406</v>
      </c>
      <c r="K2751">
        <v>8</v>
      </c>
      <c r="L2751" t="s">
        <v>40</v>
      </c>
      <c r="M2751" t="s">
        <v>5</v>
      </c>
      <c r="N2751" t="s">
        <v>41</v>
      </c>
      <c r="O2751" t="s">
        <v>47</v>
      </c>
      <c r="P2751" t="s">
        <v>43</v>
      </c>
      <c r="Q2751">
        <v>8</v>
      </c>
      <c r="R2751">
        <v>0</v>
      </c>
      <c r="S2751">
        <v>0</v>
      </c>
      <c r="U2751">
        <v>10320000</v>
      </c>
      <c r="V2751">
        <v>10320000</v>
      </c>
      <c r="W2751">
        <v>0</v>
      </c>
      <c r="X2751">
        <v>0</v>
      </c>
      <c r="Y2751" t="s">
        <v>48</v>
      </c>
    </row>
    <row r="2752" spans="1:25" x14ac:dyDescent="0.25">
      <c r="A2752">
        <v>2751</v>
      </c>
      <c r="B2752">
        <v>59506</v>
      </c>
      <c r="C2752">
        <v>0</v>
      </c>
      <c r="D2752">
        <v>0</v>
      </c>
      <c r="E2752" t="s">
        <v>584</v>
      </c>
      <c r="F2752" t="s">
        <v>585</v>
      </c>
      <c r="G2752">
        <v>1</v>
      </c>
      <c r="H2752" s="6">
        <v>6000000</v>
      </c>
      <c r="I2752" s="7">
        <v>45406</v>
      </c>
      <c r="J2752" s="7">
        <v>45406</v>
      </c>
      <c r="K2752">
        <v>15</v>
      </c>
      <c r="L2752" t="s">
        <v>40</v>
      </c>
      <c r="M2752" t="s">
        <v>5</v>
      </c>
      <c r="N2752" t="s">
        <v>41</v>
      </c>
      <c r="O2752" t="s">
        <v>54</v>
      </c>
      <c r="P2752" t="s">
        <v>43</v>
      </c>
      <c r="Q2752">
        <v>8</v>
      </c>
      <c r="R2752">
        <v>7</v>
      </c>
      <c r="S2752">
        <v>0</v>
      </c>
      <c r="U2752">
        <v>900000</v>
      </c>
      <c r="V2752">
        <v>480000</v>
      </c>
      <c r="W2752">
        <v>420000</v>
      </c>
      <c r="X2752">
        <v>0</v>
      </c>
      <c r="Y2752" t="s">
        <v>48</v>
      </c>
    </row>
    <row r="2753" spans="1:25" x14ac:dyDescent="0.25">
      <c r="A2753">
        <v>2752</v>
      </c>
      <c r="B2753">
        <v>59505</v>
      </c>
      <c r="C2753">
        <v>0</v>
      </c>
      <c r="D2753">
        <v>0</v>
      </c>
      <c r="E2753" t="s">
        <v>614</v>
      </c>
      <c r="F2753" t="s">
        <v>615</v>
      </c>
      <c r="G2753">
        <v>1</v>
      </c>
      <c r="H2753" s="6">
        <v>4000000</v>
      </c>
      <c r="I2753" s="7">
        <v>45406</v>
      </c>
      <c r="J2753" s="7">
        <v>45406</v>
      </c>
      <c r="K2753">
        <v>15</v>
      </c>
      <c r="L2753" t="s">
        <v>40</v>
      </c>
      <c r="M2753" t="s">
        <v>5</v>
      </c>
      <c r="N2753" t="s">
        <v>41</v>
      </c>
      <c r="O2753" t="s">
        <v>54</v>
      </c>
      <c r="P2753" t="s">
        <v>43</v>
      </c>
      <c r="Q2753">
        <v>8</v>
      </c>
      <c r="R2753">
        <v>7</v>
      </c>
      <c r="S2753">
        <v>0</v>
      </c>
      <c r="U2753">
        <v>600000</v>
      </c>
      <c r="V2753">
        <v>320000</v>
      </c>
      <c r="W2753">
        <v>280000</v>
      </c>
      <c r="X2753">
        <v>0</v>
      </c>
      <c r="Y2753" t="s">
        <v>67</v>
      </c>
    </row>
    <row r="2754" spans="1:25" x14ac:dyDescent="0.25">
      <c r="A2754">
        <v>2753</v>
      </c>
      <c r="B2754">
        <v>59504</v>
      </c>
      <c r="C2754">
        <v>0</v>
      </c>
      <c r="D2754">
        <v>0</v>
      </c>
      <c r="E2754" t="s">
        <v>596</v>
      </c>
      <c r="F2754" t="s">
        <v>597</v>
      </c>
      <c r="G2754">
        <v>1</v>
      </c>
      <c r="H2754" s="6">
        <v>900000</v>
      </c>
      <c r="I2754" s="7">
        <v>45406</v>
      </c>
      <c r="J2754" s="7">
        <v>45406</v>
      </c>
      <c r="K2754">
        <v>15</v>
      </c>
      <c r="L2754" t="s">
        <v>40</v>
      </c>
      <c r="M2754" t="s">
        <v>5</v>
      </c>
      <c r="N2754" t="s">
        <v>41</v>
      </c>
      <c r="O2754" t="s">
        <v>54</v>
      </c>
      <c r="P2754" t="s">
        <v>43</v>
      </c>
      <c r="Q2754">
        <v>8</v>
      </c>
      <c r="R2754">
        <v>7</v>
      </c>
      <c r="S2754">
        <v>0</v>
      </c>
      <c r="U2754">
        <v>135000</v>
      </c>
      <c r="V2754">
        <v>72000</v>
      </c>
      <c r="W2754">
        <v>63000</v>
      </c>
      <c r="X2754">
        <v>0</v>
      </c>
      <c r="Y2754" t="s">
        <v>48</v>
      </c>
    </row>
    <row r="2755" spans="1:25" x14ac:dyDescent="0.25">
      <c r="A2755">
        <v>2754</v>
      </c>
      <c r="B2755">
        <v>59509</v>
      </c>
      <c r="C2755">
        <v>0</v>
      </c>
      <c r="D2755">
        <v>0</v>
      </c>
      <c r="E2755" t="s">
        <v>1978</v>
      </c>
      <c r="F2755" t="s">
        <v>1979</v>
      </c>
      <c r="G2755">
        <v>1</v>
      </c>
      <c r="H2755" s="6">
        <v>373333</v>
      </c>
      <c r="I2755" s="7">
        <v>45406</v>
      </c>
      <c r="J2755" s="7">
        <v>45406</v>
      </c>
      <c r="K2755">
        <v>10</v>
      </c>
      <c r="L2755" t="s">
        <v>40</v>
      </c>
      <c r="M2755" t="s">
        <v>8</v>
      </c>
      <c r="N2755" t="s">
        <v>41</v>
      </c>
      <c r="O2755" t="s">
        <v>347</v>
      </c>
      <c r="P2755" t="s">
        <v>43</v>
      </c>
      <c r="Q2755">
        <v>10</v>
      </c>
      <c r="R2755">
        <v>0</v>
      </c>
      <c r="S2755">
        <v>0</v>
      </c>
      <c r="U2755">
        <v>37333</v>
      </c>
      <c r="V2755">
        <v>37333</v>
      </c>
      <c r="W2755">
        <v>0</v>
      </c>
      <c r="X2755">
        <v>0</v>
      </c>
      <c r="Y2755" t="s">
        <v>109</v>
      </c>
    </row>
    <row r="2756" spans="1:25" x14ac:dyDescent="0.25">
      <c r="A2756">
        <v>2755</v>
      </c>
      <c r="B2756">
        <v>59507</v>
      </c>
      <c r="C2756">
        <v>0</v>
      </c>
      <c r="D2756">
        <v>0</v>
      </c>
      <c r="E2756" t="s">
        <v>549</v>
      </c>
      <c r="F2756" t="s">
        <v>550</v>
      </c>
      <c r="G2756">
        <v>1</v>
      </c>
      <c r="H2756" s="6">
        <v>15000000</v>
      </c>
      <c r="I2756" s="7">
        <v>45406</v>
      </c>
      <c r="J2756" s="7">
        <v>45406</v>
      </c>
      <c r="K2756">
        <v>15</v>
      </c>
      <c r="L2756" t="s">
        <v>40</v>
      </c>
      <c r="M2756" t="s">
        <v>5</v>
      </c>
      <c r="N2756" t="s">
        <v>41</v>
      </c>
      <c r="O2756" t="s">
        <v>54</v>
      </c>
      <c r="P2756" t="s">
        <v>43</v>
      </c>
      <c r="Q2756">
        <v>8</v>
      </c>
      <c r="R2756">
        <v>7</v>
      </c>
      <c r="S2756">
        <v>0</v>
      </c>
      <c r="U2756">
        <v>2250000</v>
      </c>
      <c r="V2756">
        <v>1200000</v>
      </c>
      <c r="W2756">
        <v>1050000</v>
      </c>
      <c r="X2756">
        <v>0</v>
      </c>
      <c r="Y2756" t="s">
        <v>48</v>
      </c>
    </row>
    <row r="2757" spans="1:25" x14ac:dyDescent="0.25">
      <c r="A2757">
        <v>2756</v>
      </c>
      <c r="B2757">
        <v>59502</v>
      </c>
      <c r="C2757">
        <v>0</v>
      </c>
      <c r="D2757">
        <v>0</v>
      </c>
      <c r="E2757" t="s">
        <v>1127</v>
      </c>
      <c r="F2757" t="s">
        <v>1128</v>
      </c>
      <c r="G2757">
        <v>1</v>
      </c>
      <c r="H2757" s="6">
        <v>2759326</v>
      </c>
      <c r="I2757" s="7">
        <v>45406</v>
      </c>
      <c r="J2757" s="7">
        <v>45406</v>
      </c>
      <c r="K2757">
        <v>8</v>
      </c>
      <c r="L2757" t="s">
        <v>40</v>
      </c>
      <c r="M2757" t="s">
        <v>9</v>
      </c>
      <c r="N2757" t="s">
        <v>41</v>
      </c>
      <c r="O2757" t="s">
        <v>42</v>
      </c>
      <c r="P2757" t="s">
        <v>43</v>
      </c>
      <c r="Q2757">
        <v>8</v>
      </c>
      <c r="R2757">
        <v>0</v>
      </c>
      <c r="S2757">
        <v>0</v>
      </c>
      <c r="U2757">
        <v>220746</v>
      </c>
      <c r="V2757">
        <v>220746</v>
      </c>
      <c r="W2757">
        <v>0</v>
      </c>
      <c r="X2757">
        <v>0</v>
      </c>
      <c r="Y2757" t="s">
        <v>109</v>
      </c>
    </row>
    <row r="2758" spans="1:25" x14ac:dyDescent="0.25">
      <c r="A2758">
        <v>2757</v>
      </c>
      <c r="B2758">
        <v>59501</v>
      </c>
      <c r="C2758">
        <v>0</v>
      </c>
      <c r="D2758">
        <v>0</v>
      </c>
      <c r="E2758" t="s">
        <v>520</v>
      </c>
      <c r="F2758" t="s">
        <v>521</v>
      </c>
      <c r="G2758">
        <v>1</v>
      </c>
      <c r="H2758" s="6">
        <v>10368569</v>
      </c>
      <c r="I2758" s="7">
        <v>45406</v>
      </c>
      <c r="J2758" s="7">
        <v>45406</v>
      </c>
      <c r="K2758">
        <v>15</v>
      </c>
      <c r="L2758" t="s">
        <v>40</v>
      </c>
      <c r="M2758" t="s">
        <v>5</v>
      </c>
      <c r="N2758" t="s">
        <v>41</v>
      </c>
      <c r="O2758" t="s">
        <v>57</v>
      </c>
      <c r="P2758" t="s">
        <v>43</v>
      </c>
      <c r="Q2758">
        <v>6</v>
      </c>
      <c r="R2758">
        <v>9</v>
      </c>
      <c r="S2758">
        <v>0</v>
      </c>
      <c r="U2758">
        <v>1555285</v>
      </c>
      <c r="V2758">
        <v>622114</v>
      </c>
      <c r="W2758">
        <v>933171</v>
      </c>
      <c r="X2758">
        <v>0</v>
      </c>
      <c r="Y2758" t="s">
        <v>390</v>
      </c>
    </row>
    <row r="2759" spans="1:25" x14ac:dyDescent="0.25">
      <c r="A2759">
        <v>2758</v>
      </c>
      <c r="B2759">
        <v>59499</v>
      </c>
      <c r="C2759">
        <v>0</v>
      </c>
      <c r="D2759">
        <v>0</v>
      </c>
      <c r="E2759" t="s">
        <v>1536</v>
      </c>
      <c r="F2759" t="s">
        <v>1537</v>
      </c>
      <c r="G2759">
        <v>1</v>
      </c>
      <c r="H2759" s="6">
        <v>100000</v>
      </c>
      <c r="I2759" s="7">
        <v>45405</v>
      </c>
      <c r="J2759" s="7">
        <v>45405</v>
      </c>
      <c r="K2759">
        <v>8</v>
      </c>
      <c r="L2759" t="s">
        <v>40</v>
      </c>
      <c r="M2759" t="s">
        <v>5</v>
      </c>
      <c r="N2759" t="s">
        <v>41</v>
      </c>
      <c r="O2759" t="s">
        <v>57</v>
      </c>
      <c r="P2759" t="s">
        <v>43</v>
      </c>
      <c r="Q2759">
        <v>3</v>
      </c>
      <c r="R2759">
        <v>5</v>
      </c>
      <c r="S2759">
        <v>0</v>
      </c>
      <c r="U2759">
        <v>8000</v>
      </c>
      <c r="V2759">
        <v>3000</v>
      </c>
      <c r="W2759">
        <v>5000</v>
      </c>
      <c r="X2759">
        <v>0</v>
      </c>
      <c r="Y2759" t="s">
        <v>72</v>
      </c>
    </row>
    <row r="2760" spans="1:25" x14ac:dyDescent="0.25">
      <c r="A2760">
        <v>2759</v>
      </c>
      <c r="B2760">
        <v>59500</v>
      </c>
      <c r="C2760">
        <v>0</v>
      </c>
      <c r="D2760">
        <v>0</v>
      </c>
      <c r="E2760" t="s">
        <v>1696</v>
      </c>
      <c r="F2760" t="s">
        <v>1697</v>
      </c>
      <c r="G2760">
        <v>1</v>
      </c>
      <c r="H2760" s="6">
        <v>1983333</v>
      </c>
      <c r="I2760" s="7">
        <v>45405</v>
      </c>
      <c r="J2760" s="7">
        <v>45405</v>
      </c>
      <c r="K2760">
        <v>13</v>
      </c>
      <c r="L2760" t="s">
        <v>40</v>
      </c>
      <c r="M2760" t="s">
        <v>3</v>
      </c>
      <c r="N2760" t="s">
        <v>41</v>
      </c>
      <c r="O2760" t="s">
        <v>51</v>
      </c>
      <c r="P2760" t="s">
        <v>43</v>
      </c>
      <c r="Q2760">
        <v>13</v>
      </c>
      <c r="R2760">
        <v>0</v>
      </c>
      <c r="S2760">
        <v>0</v>
      </c>
      <c r="U2760">
        <v>257833</v>
      </c>
      <c r="V2760">
        <v>257833</v>
      </c>
      <c r="W2760">
        <v>0</v>
      </c>
      <c r="X2760">
        <v>0</v>
      </c>
      <c r="Y2760" t="s">
        <v>48</v>
      </c>
    </row>
    <row r="2761" spans="1:25" x14ac:dyDescent="0.25">
      <c r="A2761">
        <v>2760</v>
      </c>
      <c r="B2761">
        <v>59488</v>
      </c>
      <c r="C2761">
        <v>0</v>
      </c>
      <c r="D2761">
        <v>0</v>
      </c>
      <c r="E2761" t="s">
        <v>1188</v>
      </c>
      <c r="F2761" t="s">
        <v>1189</v>
      </c>
      <c r="G2761">
        <v>1</v>
      </c>
      <c r="H2761" s="6">
        <v>459697</v>
      </c>
      <c r="I2761" s="7">
        <v>45405</v>
      </c>
      <c r="J2761" s="7">
        <v>45405</v>
      </c>
      <c r="K2761">
        <v>15</v>
      </c>
      <c r="L2761" t="s">
        <v>40</v>
      </c>
      <c r="M2761" t="s">
        <v>9</v>
      </c>
      <c r="N2761" t="s">
        <v>41</v>
      </c>
      <c r="O2761" t="s">
        <v>42</v>
      </c>
      <c r="P2761" t="s">
        <v>43</v>
      </c>
      <c r="Q2761">
        <v>5</v>
      </c>
      <c r="R2761">
        <v>10</v>
      </c>
      <c r="S2761">
        <v>0</v>
      </c>
      <c r="U2761">
        <v>68955</v>
      </c>
      <c r="V2761">
        <v>22985</v>
      </c>
      <c r="W2761">
        <v>45970</v>
      </c>
      <c r="X2761">
        <v>0</v>
      </c>
      <c r="Y2761" t="s">
        <v>44</v>
      </c>
    </row>
    <row r="2762" spans="1:25" x14ac:dyDescent="0.25">
      <c r="A2762">
        <v>2761</v>
      </c>
      <c r="B2762">
        <v>59489</v>
      </c>
      <c r="C2762">
        <v>0</v>
      </c>
      <c r="D2762">
        <v>0</v>
      </c>
      <c r="E2762" t="s">
        <v>1717</v>
      </c>
      <c r="F2762" t="s">
        <v>1718</v>
      </c>
      <c r="G2762">
        <v>1</v>
      </c>
      <c r="H2762" s="6">
        <v>600000</v>
      </c>
      <c r="I2762" s="7">
        <v>45405</v>
      </c>
      <c r="J2762" s="7">
        <v>45405</v>
      </c>
      <c r="K2762">
        <v>15</v>
      </c>
      <c r="L2762" t="s">
        <v>40</v>
      </c>
      <c r="M2762" t="s">
        <v>5</v>
      </c>
      <c r="N2762" t="s">
        <v>41</v>
      </c>
      <c r="O2762" t="s">
        <v>47</v>
      </c>
      <c r="P2762" t="s">
        <v>43</v>
      </c>
      <c r="Q2762">
        <v>8</v>
      </c>
      <c r="R2762">
        <v>7</v>
      </c>
      <c r="S2762">
        <v>0</v>
      </c>
      <c r="U2762">
        <v>90000</v>
      </c>
      <c r="V2762">
        <v>48000</v>
      </c>
      <c r="W2762">
        <v>42000</v>
      </c>
      <c r="X2762">
        <v>0</v>
      </c>
      <c r="Y2762" t="s">
        <v>48</v>
      </c>
    </row>
    <row r="2763" spans="1:25" x14ac:dyDescent="0.25">
      <c r="A2763">
        <v>2762</v>
      </c>
      <c r="B2763">
        <v>59487</v>
      </c>
      <c r="C2763">
        <v>0</v>
      </c>
      <c r="D2763">
        <v>0</v>
      </c>
      <c r="E2763" t="s">
        <v>1035</v>
      </c>
      <c r="F2763" t="s">
        <v>1036</v>
      </c>
      <c r="G2763">
        <v>1</v>
      </c>
      <c r="H2763" s="6">
        <v>7916000</v>
      </c>
      <c r="I2763" s="7">
        <v>45405</v>
      </c>
      <c r="J2763" s="7">
        <v>45405</v>
      </c>
      <c r="K2763">
        <v>5</v>
      </c>
      <c r="L2763" t="s">
        <v>40</v>
      </c>
      <c r="M2763" t="s">
        <v>5</v>
      </c>
      <c r="N2763" t="s">
        <v>41</v>
      </c>
      <c r="O2763" t="s">
        <v>47</v>
      </c>
      <c r="P2763" t="s">
        <v>43</v>
      </c>
      <c r="Q2763">
        <v>5</v>
      </c>
      <c r="R2763">
        <v>0</v>
      </c>
      <c r="S2763">
        <v>0</v>
      </c>
      <c r="U2763">
        <v>395800</v>
      </c>
      <c r="V2763">
        <v>395800</v>
      </c>
      <c r="W2763">
        <v>0</v>
      </c>
      <c r="X2763">
        <v>0</v>
      </c>
      <c r="Y2763" t="s">
        <v>390</v>
      </c>
    </row>
    <row r="2764" spans="1:25" x14ac:dyDescent="0.25">
      <c r="A2764">
        <v>2763</v>
      </c>
      <c r="B2764">
        <v>59497</v>
      </c>
      <c r="C2764">
        <v>0</v>
      </c>
      <c r="D2764">
        <v>0</v>
      </c>
      <c r="E2764" t="s">
        <v>240</v>
      </c>
      <c r="F2764" t="s">
        <v>241</v>
      </c>
      <c r="G2764">
        <v>1</v>
      </c>
      <c r="H2764" s="6">
        <v>22250</v>
      </c>
      <c r="I2764" s="7">
        <v>45404</v>
      </c>
      <c r="J2764" s="7">
        <v>45404</v>
      </c>
      <c r="K2764">
        <v>15</v>
      </c>
      <c r="L2764" t="s">
        <v>40</v>
      </c>
      <c r="M2764" t="s">
        <v>5</v>
      </c>
      <c r="N2764" t="s">
        <v>41</v>
      </c>
      <c r="O2764" t="s">
        <v>57</v>
      </c>
      <c r="P2764" t="s">
        <v>43</v>
      </c>
      <c r="Q2764">
        <v>6</v>
      </c>
      <c r="R2764">
        <v>9</v>
      </c>
      <c r="S2764">
        <v>0</v>
      </c>
      <c r="U2764">
        <v>3338</v>
      </c>
      <c r="V2764">
        <v>1335</v>
      </c>
      <c r="W2764">
        <v>2002</v>
      </c>
      <c r="X2764">
        <v>0</v>
      </c>
      <c r="Y2764" t="s">
        <v>48</v>
      </c>
    </row>
    <row r="2765" spans="1:25" x14ac:dyDescent="0.25">
      <c r="A2765">
        <v>2764</v>
      </c>
      <c r="B2765">
        <v>59498</v>
      </c>
      <c r="C2765">
        <v>0</v>
      </c>
      <c r="D2765">
        <v>0</v>
      </c>
      <c r="E2765" t="s">
        <v>240</v>
      </c>
      <c r="F2765" t="s">
        <v>241</v>
      </c>
      <c r="G2765">
        <v>1</v>
      </c>
      <c r="H2765" s="6">
        <v>122465</v>
      </c>
      <c r="I2765" s="7">
        <v>45404</v>
      </c>
      <c r="J2765" s="7">
        <v>45404</v>
      </c>
      <c r="K2765">
        <v>15</v>
      </c>
      <c r="L2765" t="s">
        <v>40</v>
      </c>
      <c r="M2765" t="s">
        <v>5</v>
      </c>
      <c r="N2765" t="s">
        <v>41</v>
      </c>
      <c r="O2765" t="s">
        <v>57</v>
      </c>
      <c r="P2765" t="s">
        <v>43</v>
      </c>
      <c r="Q2765">
        <v>6</v>
      </c>
      <c r="R2765">
        <v>9</v>
      </c>
      <c r="S2765">
        <v>0</v>
      </c>
      <c r="U2765">
        <v>18370</v>
      </c>
      <c r="V2765">
        <v>7348</v>
      </c>
      <c r="W2765">
        <v>11022</v>
      </c>
      <c r="X2765">
        <v>0</v>
      </c>
      <c r="Y2765" t="s">
        <v>48</v>
      </c>
    </row>
    <row r="2766" spans="1:25" x14ac:dyDescent="0.25">
      <c r="A2766">
        <v>2765</v>
      </c>
      <c r="B2766">
        <v>59481</v>
      </c>
      <c r="C2766">
        <v>0</v>
      </c>
      <c r="D2766">
        <v>0</v>
      </c>
      <c r="E2766" t="s">
        <v>1394</v>
      </c>
      <c r="F2766" t="s">
        <v>1395</v>
      </c>
      <c r="G2766">
        <v>1</v>
      </c>
      <c r="H2766" s="6">
        <v>1076087</v>
      </c>
      <c r="I2766" s="7">
        <v>45404</v>
      </c>
      <c r="J2766" s="7">
        <v>45404</v>
      </c>
      <c r="K2766">
        <v>8</v>
      </c>
      <c r="L2766" t="s">
        <v>40</v>
      </c>
      <c r="M2766" t="s">
        <v>1</v>
      </c>
      <c r="N2766" t="s">
        <v>41</v>
      </c>
      <c r="O2766" t="s">
        <v>87</v>
      </c>
      <c r="P2766" t="s">
        <v>43</v>
      </c>
      <c r="Q2766">
        <v>8</v>
      </c>
      <c r="R2766">
        <v>0</v>
      </c>
      <c r="S2766">
        <v>0</v>
      </c>
      <c r="U2766">
        <v>86087</v>
      </c>
      <c r="V2766">
        <v>86087</v>
      </c>
      <c r="W2766">
        <v>0</v>
      </c>
      <c r="X2766">
        <v>0</v>
      </c>
      <c r="Y2766" t="s">
        <v>48</v>
      </c>
    </row>
    <row r="2767" spans="1:25" x14ac:dyDescent="0.25">
      <c r="A2767">
        <v>2766</v>
      </c>
      <c r="B2767">
        <v>59483</v>
      </c>
      <c r="C2767">
        <v>0</v>
      </c>
      <c r="D2767">
        <v>0</v>
      </c>
      <c r="E2767" t="s">
        <v>1390</v>
      </c>
      <c r="F2767" t="s">
        <v>1391</v>
      </c>
      <c r="G2767">
        <v>1</v>
      </c>
      <c r="H2767" s="6">
        <v>1076087</v>
      </c>
      <c r="I2767" s="7">
        <v>45404</v>
      </c>
      <c r="J2767" s="7">
        <v>45404</v>
      </c>
      <c r="K2767">
        <v>8</v>
      </c>
      <c r="L2767" t="s">
        <v>40</v>
      </c>
      <c r="M2767" t="s">
        <v>1</v>
      </c>
      <c r="N2767" t="s">
        <v>41</v>
      </c>
      <c r="O2767" t="s">
        <v>87</v>
      </c>
      <c r="P2767" t="s">
        <v>43</v>
      </c>
      <c r="Q2767">
        <v>8</v>
      </c>
      <c r="R2767">
        <v>0</v>
      </c>
      <c r="S2767">
        <v>0</v>
      </c>
      <c r="U2767">
        <v>86087</v>
      </c>
      <c r="V2767">
        <v>86087</v>
      </c>
      <c r="W2767">
        <v>0</v>
      </c>
      <c r="X2767">
        <v>0</v>
      </c>
      <c r="Y2767" t="s">
        <v>48</v>
      </c>
    </row>
    <row r="2768" spans="1:25" x14ac:dyDescent="0.25">
      <c r="A2768">
        <v>2767</v>
      </c>
      <c r="B2768">
        <v>59482</v>
      </c>
      <c r="C2768">
        <v>0</v>
      </c>
      <c r="D2768">
        <v>0</v>
      </c>
      <c r="E2768" t="s">
        <v>1980</v>
      </c>
      <c r="F2768" t="s">
        <v>1981</v>
      </c>
      <c r="G2768">
        <v>1</v>
      </c>
      <c r="H2768" s="6">
        <v>1076087</v>
      </c>
      <c r="I2768" s="7">
        <v>45404</v>
      </c>
      <c r="J2768" s="7">
        <v>45404</v>
      </c>
      <c r="K2768">
        <v>8</v>
      </c>
      <c r="L2768" t="s">
        <v>40</v>
      </c>
      <c r="M2768" t="s">
        <v>1</v>
      </c>
      <c r="N2768" t="s">
        <v>41</v>
      </c>
      <c r="O2768" t="s">
        <v>144</v>
      </c>
      <c r="P2768" t="s">
        <v>43</v>
      </c>
      <c r="Q2768">
        <v>8</v>
      </c>
      <c r="R2768">
        <v>0</v>
      </c>
      <c r="S2768">
        <v>0</v>
      </c>
      <c r="U2768">
        <v>86087</v>
      </c>
      <c r="V2768">
        <v>86087</v>
      </c>
      <c r="W2768">
        <v>0</v>
      </c>
      <c r="X2768">
        <v>0</v>
      </c>
      <c r="Y2768" t="s">
        <v>48</v>
      </c>
    </row>
    <row r="2769" spans="1:25" x14ac:dyDescent="0.25">
      <c r="A2769">
        <v>2768</v>
      </c>
      <c r="B2769">
        <v>59490</v>
      </c>
      <c r="C2769">
        <v>0</v>
      </c>
      <c r="D2769">
        <v>0</v>
      </c>
      <c r="E2769" t="s">
        <v>1471</v>
      </c>
      <c r="F2769" t="s">
        <v>1472</v>
      </c>
      <c r="G2769">
        <v>1</v>
      </c>
      <c r="H2769" s="6">
        <v>28645123</v>
      </c>
      <c r="I2769" s="7">
        <v>45404</v>
      </c>
      <c r="J2769" s="7">
        <v>45404</v>
      </c>
      <c r="K2769">
        <v>15</v>
      </c>
      <c r="L2769" t="s">
        <v>40</v>
      </c>
      <c r="M2769" t="s">
        <v>5</v>
      </c>
      <c r="N2769" t="s">
        <v>41</v>
      </c>
      <c r="O2769" t="s">
        <v>47</v>
      </c>
      <c r="P2769" t="s">
        <v>43</v>
      </c>
      <c r="Q2769">
        <v>6</v>
      </c>
      <c r="R2769">
        <v>9</v>
      </c>
      <c r="S2769">
        <v>0</v>
      </c>
      <c r="U2769">
        <v>4296768</v>
      </c>
      <c r="V2769">
        <v>1718707</v>
      </c>
      <c r="W2769">
        <v>2578061</v>
      </c>
      <c r="X2769">
        <v>0</v>
      </c>
      <c r="Y2769" t="s">
        <v>444</v>
      </c>
    </row>
    <row r="2770" spans="1:25" x14ac:dyDescent="0.25">
      <c r="A2770">
        <v>2769</v>
      </c>
      <c r="B2770">
        <v>59549</v>
      </c>
      <c r="C2770">
        <v>0</v>
      </c>
      <c r="D2770">
        <v>0</v>
      </c>
      <c r="E2770" t="s">
        <v>1982</v>
      </c>
      <c r="F2770" t="s">
        <v>1983</v>
      </c>
      <c r="G2770">
        <v>1</v>
      </c>
      <c r="H2770" s="6">
        <v>4615385</v>
      </c>
      <c r="I2770" s="7">
        <v>45401</v>
      </c>
      <c r="J2770" s="7">
        <v>45401</v>
      </c>
      <c r="K2770">
        <v>9</v>
      </c>
      <c r="L2770" t="s">
        <v>40</v>
      </c>
      <c r="M2770" t="s">
        <v>5</v>
      </c>
      <c r="N2770" t="s">
        <v>41</v>
      </c>
      <c r="O2770" t="s">
        <v>57</v>
      </c>
      <c r="P2770" t="s">
        <v>43</v>
      </c>
      <c r="Q2770">
        <v>9</v>
      </c>
      <c r="R2770">
        <v>0</v>
      </c>
      <c r="S2770">
        <v>0</v>
      </c>
      <c r="U2770">
        <v>415385</v>
      </c>
      <c r="V2770">
        <v>415385</v>
      </c>
      <c r="W2770">
        <v>0</v>
      </c>
      <c r="X2770">
        <v>0</v>
      </c>
      <c r="Y2770" t="s">
        <v>48</v>
      </c>
    </row>
    <row r="2771" spans="1:25" x14ac:dyDescent="0.25">
      <c r="A2771">
        <v>2770</v>
      </c>
      <c r="B2771">
        <v>59456</v>
      </c>
      <c r="C2771">
        <v>0</v>
      </c>
      <c r="D2771">
        <v>0</v>
      </c>
      <c r="E2771" t="s">
        <v>970</v>
      </c>
      <c r="F2771" t="s">
        <v>971</v>
      </c>
      <c r="G2771">
        <v>1</v>
      </c>
      <c r="H2771" s="6">
        <v>2519523</v>
      </c>
      <c r="I2771" s="7">
        <v>45401</v>
      </c>
      <c r="J2771" s="7">
        <v>45401</v>
      </c>
      <c r="K2771">
        <v>15</v>
      </c>
      <c r="L2771" t="s">
        <v>40</v>
      </c>
      <c r="M2771" t="s">
        <v>5</v>
      </c>
      <c r="N2771" t="s">
        <v>41</v>
      </c>
      <c r="O2771" t="s">
        <v>47</v>
      </c>
      <c r="P2771" t="s">
        <v>43</v>
      </c>
      <c r="Q2771">
        <v>4</v>
      </c>
      <c r="R2771">
        <v>11</v>
      </c>
      <c r="S2771">
        <v>0</v>
      </c>
      <c r="U2771">
        <v>377928</v>
      </c>
      <c r="V2771">
        <v>100781</v>
      </c>
      <c r="W2771">
        <v>277148</v>
      </c>
      <c r="X2771">
        <v>0</v>
      </c>
      <c r="Y2771" t="s">
        <v>109</v>
      </c>
    </row>
    <row r="2772" spans="1:25" x14ac:dyDescent="0.25">
      <c r="A2772">
        <v>2771</v>
      </c>
      <c r="B2772">
        <v>59459</v>
      </c>
      <c r="C2772">
        <v>0</v>
      </c>
      <c r="D2772">
        <v>0</v>
      </c>
      <c r="E2772" t="s">
        <v>1210</v>
      </c>
      <c r="F2772" t="s">
        <v>1211</v>
      </c>
      <c r="G2772">
        <v>1</v>
      </c>
      <c r="H2772" s="6">
        <v>2943513</v>
      </c>
      <c r="I2772" s="7">
        <v>45401</v>
      </c>
      <c r="J2772" s="7">
        <v>45401</v>
      </c>
      <c r="K2772">
        <v>15</v>
      </c>
      <c r="L2772" t="s">
        <v>40</v>
      </c>
      <c r="M2772" t="s">
        <v>5</v>
      </c>
      <c r="N2772" t="s">
        <v>41</v>
      </c>
      <c r="O2772" t="s">
        <v>57</v>
      </c>
      <c r="P2772" t="s">
        <v>43</v>
      </c>
      <c r="Q2772">
        <v>5</v>
      </c>
      <c r="R2772">
        <v>10</v>
      </c>
      <c r="S2772">
        <v>0</v>
      </c>
      <c r="U2772">
        <v>441527</v>
      </c>
      <c r="V2772">
        <v>147176</v>
      </c>
      <c r="W2772">
        <v>294351</v>
      </c>
      <c r="X2772">
        <v>0</v>
      </c>
      <c r="Y2772" t="s">
        <v>72</v>
      </c>
    </row>
    <row r="2773" spans="1:25" x14ac:dyDescent="0.25">
      <c r="A2773">
        <v>2772</v>
      </c>
      <c r="B2773">
        <v>59467</v>
      </c>
      <c r="C2773">
        <v>0</v>
      </c>
      <c r="D2773">
        <v>0</v>
      </c>
      <c r="E2773" t="s">
        <v>1216</v>
      </c>
      <c r="F2773" t="s">
        <v>1217</v>
      </c>
      <c r="G2773">
        <v>1</v>
      </c>
      <c r="H2773" s="6">
        <v>1119047</v>
      </c>
      <c r="I2773" s="7">
        <v>45401</v>
      </c>
      <c r="J2773" s="7">
        <v>45401</v>
      </c>
      <c r="K2773">
        <v>15</v>
      </c>
      <c r="L2773" t="s">
        <v>40</v>
      </c>
      <c r="M2773" t="s">
        <v>9</v>
      </c>
      <c r="N2773" t="s">
        <v>41</v>
      </c>
      <c r="O2773" t="s">
        <v>42</v>
      </c>
      <c r="P2773" t="s">
        <v>43</v>
      </c>
      <c r="Q2773">
        <v>5</v>
      </c>
      <c r="R2773">
        <v>10</v>
      </c>
      <c r="S2773">
        <v>0</v>
      </c>
      <c r="U2773">
        <v>167857</v>
      </c>
      <c r="V2773">
        <v>55952</v>
      </c>
      <c r="W2773">
        <v>111905</v>
      </c>
      <c r="X2773">
        <v>0</v>
      </c>
      <c r="Y2773" t="s">
        <v>112</v>
      </c>
    </row>
    <row r="2774" spans="1:25" x14ac:dyDescent="0.25">
      <c r="A2774">
        <v>2773</v>
      </c>
      <c r="B2774">
        <v>59454</v>
      </c>
      <c r="C2774">
        <v>0</v>
      </c>
      <c r="D2774">
        <v>0</v>
      </c>
      <c r="E2774" t="s">
        <v>624</v>
      </c>
      <c r="F2774" t="s">
        <v>625</v>
      </c>
      <c r="G2774">
        <v>1</v>
      </c>
      <c r="H2774" s="6">
        <v>8181225</v>
      </c>
      <c r="I2774" s="7">
        <v>45401</v>
      </c>
      <c r="J2774" s="7">
        <v>45401</v>
      </c>
      <c r="K2774">
        <v>15</v>
      </c>
      <c r="L2774" t="s">
        <v>40</v>
      </c>
      <c r="M2774" t="s">
        <v>5</v>
      </c>
      <c r="N2774" t="s">
        <v>41</v>
      </c>
      <c r="O2774" t="s">
        <v>57</v>
      </c>
      <c r="P2774" t="s">
        <v>43</v>
      </c>
      <c r="Q2774">
        <v>6</v>
      </c>
      <c r="R2774">
        <v>9</v>
      </c>
      <c r="S2774">
        <v>0</v>
      </c>
      <c r="U2774">
        <v>1227184</v>
      </c>
      <c r="V2774">
        <v>490874</v>
      </c>
      <c r="W2774">
        <v>736310</v>
      </c>
      <c r="X2774">
        <v>0</v>
      </c>
      <c r="Y2774" t="s">
        <v>48</v>
      </c>
    </row>
    <row r="2775" spans="1:25" x14ac:dyDescent="0.25">
      <c r="A2775">
        <v>2774</v>
      </c>
      <c r="B2775">
        <v>59457</v>
      </c>
      <c r="C2775">
        <v>0</v>
      </c>
      <c r="D2775">
        <v>0</v>
      </c>
      <c r="E2775" t="s">
        <v>984</v>
      </c>
      <c r="F2775" t="s">
        <v>985</v>
      </c>
      <c r="G2775">
        <v>1</v>
      </c>
      <c r="H2775" s="6">
        <v>1277415</v>
      </c>
      <c r="I2775" s="7">
        <v>45401</v>
      </c>
      <c r="J2775" s="7">
        <v>45401</v>
      </c>
      <c r="K2775">
        <v>15</v>
      </c>
      <c r="L2775" t="s">
        <v>40</v>
      </c>
      <c r="M2775" t="s">
        <v>5</v>
      </c>
      <c r="N2775" t="s">
        <v>41</v>
      </c>
      <c r="O2775" t="s">
        <v>47</v>
      </c>
      <c r="P2775" t="s">
        <v>43</v>
      </c>
      <c r="Q2775">
        <v>4</v>
      </c>
      <c r="R2775">
        <v>11</v>
      </c>
      <c r="S2775">
        <v>0</v>
      </c>
      <c r="U2775">
        <v>191612</v>
      </c>
      <c r="V2775">
        <v>51097</v>
      </c>
      <c r="W2775">
        <v>140516</v>
      </c>
      <c r="X2775">
        <v>0</v>
      </c>
      <c r="Y2775" t="s">
        <v>109</v>
      </c>
    </row>
    <row r="2776" spans="1:25" x14ac:dyDescent="0.25">
      <c r="A2776">
        <v>2775</v>
      </c>
      <c r="B2776">
        <v>59466</v>
      </c>
      <c r="C2776">
        <v>0</v>
      </c>
      <c r="D2776">
        <v>0</v>
      </c>
      <c r="E2776" t="s">
        <v>1196</v>
      </c>
      <c r="F2776" t="s">
        <v>1197</v>
      </c>
      <c r="G2776">
        <v>1</v>
      </c>
      <c r="H2776" s="6">
        <v>5607116</v>
      </c>
      <c r="I2776" s="7">
        <v>45401</v>
      </c>
      <c r="J2776" s="7">
        <v>45401</v>
      </c>
      <c r="K2776">
        <v>15</v>
      </c>
      <c r="L2776" t="s">
        <v>40</v>
      </c>
      <c r="M2776" t="s">
        <v>9</v>
      </c>
      <c r="N2776" t="s">
        <v>41</v>
      </c>
      <c r="O2776" t="s">
        <v>42</v>
      </c>
      <c r="P2776" t="s">
        <v>43</v>
      </c>
      <c r="Q2776">
        <v>5</v>
      </c>
      <c r="R2776">
        <v>10</v>
      </c>
      <c r="S2776">
        <v>0</v>
      </c>
      <c r="U2776">
        <v>841067</v>
      </c>
      <c r="V2776">
        <v>280356</v>
      </c>
      <c r="W2776">
        <v>560712</v>
      </c>
      <c r="X2776">
        <v>0</v>
      </c>
      <c r="Y2776" t="s">
        <v>112</v>
      </c>
    </row>
    <row r="2777" spans="1:25" x14ac:dyDescent="0.25">
      <c r="A2777">
        <v>2776</v>
      </c>
      <c r="B2777">
        <v>59453</v>
      </c>
      <c r="C2777">
        <v>0</v>
      </c>
      <c r="D2777">
        <v>0</v>
      </c>
      <c r="E2777" t="s">
        <v>1372</v>
      </c>
      <c r="F2777" t="s">
        <v>1373</v>
      </c>
      <c r="G2777">
        <v>1</v>
      </c>
      <c r="H2777" s="6">
        <v>16013924</v>
      </c>
      <c r="I2777" s="7">
        <v>45401</v>
      </c>
      <c r="J2777" s="7">
        <v>45401</v>
      </c>
      <c r="K2777">
        <v>15</v>
      </c>
      <c r="L2777" t="s">
        <v>40</v>
      </c>
      <c r="M2777" t="s">
        <v>4</v>
      </c>
      <c r="N2777" t="s">
        <v>41</v>
      </c>
      <c r="O2777" t="s">
        <v>51</v>
      </c>
      <c r="P2777" t="s">
        <v>43</v>
      </c>
      <c r="Q2777">
        <v>5.5</v>
      </c>
      <c r="R2777">
        <v>7</v>
      </c>
      <c r="S2777">
        <v>2.5</v>
      </c>
      <c r="U2777">
        <v>2402089</v>
      </c>
      <c r="V2777">
        <v>880766</v>
      </c>
      <c r="W2777">
        <v>1120975</v>
      </c>
      <c r="X2777">
        <v>400348</v>
      </c>
      <c r="Y2777" t="s">
        <v>109</v>
      </c>
    </row>
    <row r="2778" spans="1:25" x14ac:dyDescent="0.25">
      <c r="A2778">
        <v>2777</v>
      </c>
      <c r="B2778">
        <v>59460</v>
      </c>
      <c r="C2778">
        <v>0</v>
      </c>
      <c r="D2778">
        <v>0</v>
      </c>
      <c r="E2778" t="s">
        <v>1188</v>
      </c>
      <c r="F2778" t="s">
        <v>1189</v>
      </c>
      <c r="G2778">
        <v>1</v>
      </c>
      <c r="H2778" s="6">
        <v>561092</v>
      </c>
      <c r="I2778" s="7">
        <v>45401</v>
      </c>
      <c r="J2778" s="7">
        <v>45401</v>
      </c>
      <c r="K2778">
        <v>15</v>
      </c>
      <c r="L2778" t="s">
        <v>40</v>
      </c>
      <c r="M2778" t="s">
        <v>9</v>
      </c>
      <c r="N2778" t="s">
        <v>41</v>
      </c>
      <c r="O2778" t="s">
        <v>42</v>
      </c>
      <c r="P2778" t="s">
        <v>43</v>
      </c>
      <c r="Q2778">
        <v>5</v>
      </c>
      <c r="R2778">
        <v>10</v>
      </c>
      <c r="S2778">
        <v>0</v>
      </c>
      <c r="U2778">
        <v>84164</v>
      </c>
      <c r="V2778">
        <v>28055</v>
      </c>
      <c r="W2778">
        <v>56109</v>
      </c>
      <c r="X2778">
        <v>0</v>
      </c>
      <c r="Y2778" t="s">
        <v>44</v>
      </c>
    </row>
    <row r="2779" spans="1:25" x14ac:dyDescent="0.25">
      <c r="A2779">
        <v>2778</v>
      </c>
      <c r="B2779">
        <v>59461</v>
      </c>
      <c r="C2779">
        <v>0</v>
      </c>
      <c r="D2779">
        <v>0</v>
      </c>
      <c r="E2779" t="s">
        <v>1188</v>
      </c>
      <c r="F2779" t="s">
        <v>1189</v>
      </c>
      <c r="G2779">
        <v>1</v>
      </c>
      <c r="H2779" s="6">
        <v>227891</v>
      </c>
      <c r="I2779" s="7">
        <v>45401</v>
      </c>
      <c r="J2779" s="7">
        <v>45401</v>
      </c>
      <c r="K2779">
        <v>15</v>
      </c>
      <c r="L2779" t="s">
        <v>40</v>
      </c>
      <c r="M2779" t="s">
        <v>9</v>
      </c>
      <c r="N2779" t="s">
        <v>41</v>
      </c>
      <c r="O2779" t="s">
        <v>42</v>
      </c>
      <c r="P2779" t="s">
        <v>43</v>
      </c>
      <c r="Q2779">
        <v>5</v>
      </c>
      <c r="R2779">
        <v>10</v>
      </c>
      <c r="S2779">
        <v>0</v>
      </c>
      <c r="U2779">
        <v>34184</v>
      </c>
      <c r="V2779">
        <v>11395</v>
      </c>
      <c r="W2779">
        <v>22789</v>
      </c>
      <c r="X2779">
        <v>0</v>
      </c>
      <c r="Y2779" t="s">
        <v>44</v>
      </c>
    </row>
    <row r="2780" spans="1:25" x14ac:dyDescent="0.25">
      <c r="A2780">
        <v>2779</v>
      </c>
      <c r="B2780">
        <v>59462</v>
      </c>
      <c r="C2780">
        <v>0</v>
      </c>
      <c r="D2780">
        <v>0</v>
      </c>
      <c r="E2780" t="s">
        <v>1190</v>
      </c>
      <c r="F2780" t="s">
        <v>1191</v>
      </c>
      <c r="G2780">
        <v>1</v>
      </c>
      <c r="H2780" s="6">
        <v>90450</v>
      </c>
      <c r="I2780" s="7">
        <v>45401</v>
      </c>
      <c r="J2780" s="7">
        <v>45401</v>
      </c>
      <c r="K2780">
        <v>15</v>
      </c>
      <c r="L2780" t="s">
        <v>40</v>
      </c>
      <c r="M2780" t="s">
        <v>9</v>
      </c>
      <c r="N2780" t="s">
        <v>41</v>
      </c>
      <c r="O2780" t="s">
        <v>42</v>
      </c>
      <c r="P2780" t="s">
        <v>43</v>
      </c>
      <c r="Q2780">
        <v>5</v>
      </c>
      <c r="R2780">
        <v>10</v>
      </c>
      <c r="S2780">
        <v>0</v>
      </c>
      <c r="U2780">
        <v>13568</v>
      </c>
      <c r="V2780">
        <v>4522</v>
      </c>
      <c r="W2780">
        <v>9045</v>
      </c>
      <c r="X2780">
        <v>0</v>
      </c>
      <c r="Y2780" t="s">
        <v>44</v>
      </c>
    </row>
    <row r="2781" spans="1:25" x14ac:dyDescent="0.25">
      <c r="A2781">
        <v>2780</v>
      </c>
      <c r="B2781">
        <v>59463</v>
      </c>
      <c r="C2781">
        <v>0</v>
      </c>
      <c r="D2781">
        <v>0</v>
      </c>
      <c r="E2781" t="s">
        <v>1190</v>
      </c>
      <c r="F2781" t="s">
        <v>1191</v>
      </c>
      <c r="G2781">
        <v>1</v>
      </c>
      <c r="H2781" s="6">
        <v>31270</v>
      </c>
      <c r="I2781" s="7">
        <v>45401</v>
      </c>
      <c r="J2781" s="7">
        <v>45401</v>
      </c>
      <c r="K2781">
        <v>15</v>
      </c>
      <c r="L2781" t="s">
        <v>40</v>
      </c>
      <c r="M2781" t="s">
        <v>9</v>
      </c>
      <c r="N2781" t="s">
        <v>41</v>
      </c>
      <c r="O2781" t="s">
        <v>42</v>
      </c>
      <c r="P2781" t="s">
        <v>43</v>
      </c>
      <c r="Q2781">
        <v>5</v>
      </c>
      <c r="R2781">
        <v>10</v>
      </c>
      <c r="S2781">
        <v>0</v>
      </c>
      <c r="U2781">
        <v>4691</v>
      </c>
      <c r="V2781">
        <v>1564</v>
      </c>
      <c r="W2781">
        <v>3127</v>
      </c>
      <c r="X2781">
        <v>0</v>
      </c>
      <c r="Y2781" t="s">
        <v>44</v>
      </c>
    </row>
    <row r="2782" spans="1:25" x14ac:dyDescent="0.25">
      <c r="A2782">
        <v>2781</v>
      </c>
      <c r="B2782">
        <v>59464</v>
      </c>
      <c r="C2782">
        <v>0</v>
      </c>
      <c r="D2782">
        <v>0</v>
      </c>
      <c r="E2782" t="s">
        <v>1190</v>
      </c>
      <c r="F2782" t="s">
        <v>1191</v>
      </c>
      <c r="G2782">
        <v>1</v>
      </c>
      <c r="H2782" s="6">
        <v>72182</v>
      </c>
      <c r="I2782" s="7">
        <v>45401</v>
      </c>
      <c r="J2782" s="7">
        <v>45401</v>
      </c>
      <c r="K2782">
        <v>15</v>
      </c>
      <c r="L2782" t="s">
        <v>40</v>
      </c>
      <c r="M2782" t="s">
        <v>9</v>
      </c>
      <c r="N2782" t="s">
        <v>41</v>
      </c>
      <c r="O2782" t="s">
        <v>42</v>
      </c>
      <c r="P2782" t="s">
        <v>43</v>
      </c>
      <c r="Q2782">
        <v>5</v>
      </c>
      <c r="R2782">
        <v>10</v>
      </c>
      <c r="S2782">
        <v>0</v>
      </c>
      <c r="U2782">
        <v>10827</v>
      </c>
      <c r="V2782">
        <v>3609</v>
      </c>
      <c r="W2782">
        <v>7218</v>
      </c>
      <c r="X2782">
        <v>0</v>
      </c>
      <c r="Y2782" t="s">
        <v>44</v>
      </c>
    </row>
    <row r="2783" spans="1:25" x14ac:dyDescent="0.25">
      <c r="A2783">
        <v>2782</v>
      </c>
      <c r="B2783">
        <v>59452</v>
      </c>
      <c r="C2783">
        <v>0</v>
      </c>
      <c r="D2783">
        <v>0</v>
      </c>
      <c r="E2783" t="s">
        <v>1378</v>
      </c>
      <c r="F2783" t="s">
        <v>1379</v>
      </c>
      <c r="G2783">
        <v>1</v>
      </c>
      <c r="H2783" s="6">
        <v>5462928</v>
      </c>
      <c r="I2783" s="7">
        <v>45401</v>
      </c>
      <c r="J2783" s="7">
        <v>45401</v>
      </c>
      <c r="K2783">
        <v>15</v>
      </c>
      <c r="L2783" t="s">
        <v>40</v>
      </c>
      <c r="M2783" t="s">
        <v>4</v>
      </c>
      <c r="N2783" t="s">
        <v>41</v>
      </c>
      <c r="O2783" t="s">
        <v>51</v>
      </c>
      <c r="P2783" t="s">
        <v>43</v>
      </c>
      <c r="Q2783">
        <v>5.5</v>
      </c>
      <c r="R2783">
        <v>7</v>
      </c>
      <c r="S2783">
        <v>2.5</v>
      </c>
      <c r="U2783">
        <v>819439</v>
      </c>
      <c r="V2783">
        <v>300461</v>
      </c>
      <c r="W2783">
        <v>382405</v>
      </c>
      <c r="X2783">
        <v>136573</v>
      </c>
      <c r="Y2783" t="s">
        <v>109</v>
      </c>
    </row>
    <row r="2784" spans="1:25" x14ac:dyDescent="0.25">
      <c r="A2784">
        <v>2783</v>
      </c>
      <c r="B2784">
        <v>59465</v>
      </c>
      <c r="C2784">
        <v>0</v>
      </c>
      <c r="D2784">
        <v>0</v>
      </c>
      <c r="E2784" t="s">
        <v>1175</v>
      </c>
      <c r="F2784" t="s">
        <v>1176</v>
      </c>
      <c r="G2784">
        <v>1</v>
      </c>
      <c r="H2784" s="6">
        <v>112396</v>
      </c>
      <c r="I2784" s="7">
        <v>45401</v>
      </c>
      <c r="J2784" s="7">
        <v>45401</v>
      </c>
      <c r="K2784">
        <v>15</v>
      </c>
      <c r="L2784" t="s">
        <v>40</v>
      </c>
      <c r="M2784" t="s">
        <v>9</v>
      </c>
      <c r="N2784" t="s">
        <v>41</v>
      </c>
      <c r="O2784" t="s">
        <v>42</v>
      </c>
      <c r="P2784" t="s">
        <v>43</v>
      </c>
      <c r="Q2784">
        <v>5</v>
      </c>
      <c r="R2784">
        <v>10</v>
      </c>
      <c r="S2784">
        <v>0</v>
      </c>
      <c r="U2784">
        <v>16859</v>
      </c>
      <c r="V2784">
        <v>5620</v>
      </c>
      <c r="W2784">
        <v>11240</v>
      </c>
      <c r="X2784">
        <v>0</v>
      </c>
      <c r="Y2784" t="s">
        <v>44</v>
      </c>
    </row>
    <row r="2785" spans="1:25" x14ac:dyDescent="0.25">
      <c r="A2785">
        <v>2784</v>
      </c>
      <c r="B2785">
        <v>59469</v>
      </c>
      <c r="C2785">
        <v>0</v>
      </c>
      <c r="D2785">
        <v>0</v>
      </c>
      <c r="E2785" t="s">
        <v>1276</v>
      </c>
      <c r="F2785" t="s">
        <v>1277</v>
      </c>
      <c r="G2785">
        <v>1</v>
      </c>
      <c r="H2785" s="6">
        <v>3531471</v>
      </c>
      <c r="I2785" s="7">
        <v>45401</v>
      </c>
      <c r="J2785" s="7">
        <v>45401</v>
      </c>
      <c r="K2785">
        <v>15</v>
      </c>
      <c r="L2785" t="s">
        <v>40</v>
      </c>
      <c r="M2785" t="s">
        <v>9</v>
      </c>
      <c r="N2785" t="s">
        <v>41</v>
      </c>
      <c r="O2785" t="s">
        <v>42</v>
      </c>
      <c r="P2785" t="s">
        <v>43</v>
      </c>
      <c r="Q2785">
        <v>5</v>
      </c>
      <c r="R2785">
        <v>10</v>
      </c>
      <c r="S2785">
        <v>0</v>
      </c>
      <c r="U2785">
        <v>529721</v>
      </c>
      <c r="V2785">
        <v>176574</v>
      </c>
      <c r="W2785">
        <v>353147</v>
      </c>
      <c r="X2785">
        <v>0</v>
      </c>
      <c r="Y2785" t="s">
        <v>44</v>
      </c>
    </row>
    <row r="2786" spans="1:25" x14ac:dyDescent="0.25">
      <c r="A2786">
        <v>2785</v>
      </c>
      <c r="B2786">
        <v>59470</v>
      </c>
      <c r="C2786">
        <v>0</v>
      </c>
      <c r="D2786">
        <v>0</v>
      </c>
      <c r="E2786" t="s">
        <v>1278</v>
      </c>
      <c r="F2786" t="s">
        <v>1279</v>
      </c>
      <c r="G2786">
        <v>1</v>
      </c>
      <c r="H2786" s="6">
        <v>434914</v>
      </c>
      <c r="I2786" s="7">
        <v>45401</v>
      </c>
      <c r="J2786" s="7">
        <v>45401</v>
      </c>
      <c r="K2786">
        <v>15</v>
      </c>
      <c r="L2786" t="s">
        <v>40</v>
      </c>
      <c r="M2786" t="s">
        <v>9</v>
      </c>
      <c r="N2786" t="s">
        <v>41</v>
      </c>
      <c r="O2786" t="s">
        <v>42</v>
      </c>
      <c r="P2786" t="s">
        <v>43</v>
      </c>
      <c r="Q2786">
        <v>5</v>
      </c>
      <c r="R2786">
        <v>10</v>
      </c>
      <c r="S2786">
        <v>0</v>
      </c>
      <c r="U2786">
        <v>65237</v>
      </c>
      <c r="V2786">
        <v>21746</v>
      </c>
      <c r="W2786">
        <v>43491</v>
      </c>
      <c r="X2786">
        <v>0</v>
      </c>
      <c r="Y2786" t="s">
        <v>44</v>
      </c>
    </row>
    <row r="2787" spans="1:25" x14ac:dyDescent="0.25">
      <c r="A2787">
        <v>2786</v>
      </c>
      <c r="B2787">
        <v>59471</v>
      </c>
      <c r="C2787">
        <v>0</v>
      </c>
      <c r="D2787">
        <v>0</v>
      </c>
      <c r="E2787" t="s">
        <v>1278</v>
      </c>
      <c r="F2787" t="s">
        <v>1279</v>
      </c>
      <c r="G2787">
        <v>1</v>
      </c>
      <c r="H2787" s="6">
        <v>389096</v>
      </c>
      <c r="I2787" s="7">
        <v>45401</v>
      </c>
      <c r="J2787" s="7">
        <v>45401</v>
      </c>
      <c r="K2787">
        <v>15</v>
      </c>
      <c r="L2787" t="s">
        <v>40</v>
      </c>
      <c r="M2787" t="s">
        <v>9</v>
      </c>
      <c r="N2787" t="s">
        <v>41</v>
      </c>
      <c r="O2787" t="s">
        <v>42</v>
      </c>
      <c r="P2787" t="s">
        <v>43</v>
      </c>
      <c r="Q2787">
        <v>5</v>
      </c>
      <c r="R2787">
        <v>10</v>
      </c>
      <c r="S2787">
        <v>0</v>
      </c>
      <c r="U2787">
        <v>58364</v>
      </c>
      <c r="V2787">
        <v>19455</v>
      </c>
      <c r="W2787">
        <v>38910</v>
      </c>
      <c r="X2787">
        <v>0</v>
      </c>
      <c r="Y2787" t="s">
        <v>44</v>
      </c>
    </row>
    <row r="2788" spans="1:25" x14ac:dyDescent="0.25">
      <c r="A2788">
        <v>2787</v>
      </c>
      <c r="B2788">
        <v>59472</v>
      </c>
      <c r="C2788">
        <v>0</v>
      </c>
      <c r="D2788">
        <v>0</v>
      </c>
      <c r="E2788" t="s">
        <v>1278</v>
      </c>
      <c r="F2788" t="s">
        <v>1279</v>
      </c>
      <c r="G2788">
        <v>1</v>
      </c>
      <c r="H2788" s="6">
        <v>289374</v>
      </c>
      <c r="I2788" s="7">
        <v>45401</v>
      </c>
      <c r="J2788" s="7">
        <v>45401</v>
      </c>
      <c r="K2788">
        <v>15</v>
      </c>
      <c r="L2788" t="s">
        <v>40</v>
      </c>
      <c r="M2788" t="s">
        <v>9</v>
      </c>
      <c r="N2788" t="s">
        <v>41</v>
      </c>
      <c r="O2788" t="s">
        <v>42</v>
      </c>
      <c r="P2788" t="s">
        <v>43</v>
      </c>
      <c r="Q2788">
        <v>5</v>
      </c>
      <c r="R2788">
        <v>10</v>
      </c>
      <c r="S2788">
        <v>0</v>
      </c>
      <c r="U2788">
        <v>43406</v>
      </c>
      <c r="V2788">
        <v>14469</v>
      </c>
      <c r="W2788">
        <v>28937</v>
      </c>
      <c r="X2788">
        <v>0</v>
      </c>
      <c r="Y2788" t="s">
        <v>44</v>
      </c>
    </row>
    <row r="2789" spans="1:25" x14ac:dyDescent="0.25">
      <c r="A2789">
        <v>2788</v>
      </c>
      <c r="B2789">
        <v>59468</v>
      </c>
      <c r="C2789">
        <v>0</v>
      </c>
      <c r="D2789">
        <v>0</v>
      </c>
      <c r="E2789" t="s">
        <v>1272</v>
      </c>
      <c r="F2789" t="s">
        <v>1273</v>
      </c>
      <c r="G2789">
        <v>1</v>
      </c>
      <c r="H2789" s="6">
        <v>1276750</v>
      </c>
      <c r="I2789" s="7">
        <v>45401</v>
      </c>
      <c r="J2789" s="7">
        <v>45401</v>
      </c>
      <c r="K2789">
        <v>15</v>
      </c>
      <c r="L2789" t="s">
        <v>40</v>
      </c>
      <c r="M2789" t="s">
        <v>9</v>
      </c>
      <c r="N2789" t="s">
        <v>41</v>
      </c>
      <c r="O2789" t="s">
        <v>42</v>
      </c>
      <c r="P2789" t="s">
        <v>43</v>
      </c>
      <c r="Q2789">
        <v>5</v>
      </c>
      <c r="R2789">
        <v>10</v>
      </c>
      <c r="S2789">
        <v>0</v>
      </c>
      <c r="U2789">
        <v>191513</v>
      </c>
      <c r="V2789">
        <v>63838</v>
      </c>
      <c r="W2789">
        <v>127675</v>
      </c>
      <c r="X2789">
        <v>0</v>
      </c>
      <c r="Y2789" t="s">
        <v>44</v>
      </c>
    </row>
    <row r="2790" spans="1:25" x14ac:dyDescent="0.25">
      <c r="A2790">
        <v>2789</v>
      </c>
      <c r="B2790">
        <v>59496</v>
      </c>
      <c r="C2790">
        <v>0</v>
      </c>
      <c r="D2790">
        <v>0</v>
      </c>
      <c r="E2790" t="s">
        <v>500</v>
      </c>
      <c r="F2790" t="s">
        <v>501</v>
      </c>
      <c r="G2790">
        <v>1</v>
      </c>
      <c r="H2790" s="6">
        <v>434527</v>
      </c>
      <c r="I2790" s="7">
        <v>45401</v>
      </c>
      <c r="J2790" s="7">
        <v>45401</v>
      </c>
      <c r="K2790">
        <v>15</v>
      </c>
      <c r="L2790" t="s">
        <v>40</v>
      </c>
      <c r="M2790" t="s">
        <v>5</v>
      </c>
      <c r="N2790" t="s">
        <v>41</v>
      </c>
      <c r="O2790" t="s">
        <v>57</v>
      </c>
      <c r="P2790" t="s">
        <v>43</v>
      </c>
      <c r="Q2790">
        <v>6</v>
      </c>
      <c r="R2790">
        <v>9</v>
      </c>
      <c r="S2790">
        <v>0</v>
      </c>
      <c r="U2790">
        <v>65179</v>
      </c>
      <c r="V2790">
        <v>26072</v>
      </c>
      <c r="W2790">
        <v>39107</v>
      </c>
      <c r="X2790">
        <v>0</v>
      </c>
      <c r="Y2790" t="s">
        <v>48</v>
      </c>
    </row>
    <row r="2791" spans="1:25" x14ac:dyDescent="0.25">
      <c r="A2791">
        <v>2790</v>
      </c>
      <c r="B2791">
        <v>59473</v>
      </c>
      <c r="C2791">
        <v>0</v>
      </c>
      <c r="D2791">
        <v>0</v>
      </c>
      <c r="E2791" t="s">
        <v>1250</v>
      </c>
      <c r="F2791" t="s">
        <v>1251</v>
      </c>
      <c r="G2791">
        <v>1</v>
      </c>
      <c r="H2791" s="6">
        <v>1763968</v>
      </c>
      <c r="I2791" s="7">
        <v>45401</v>
      </c>
      <c r="J2791" s="7">
        <v>45401</v>
      </c>
      <c r="K2791">
        <v>15</v>
      </c>
      <c r="L2791" t="s">
        <v>40</v>
      </c>
      <c r="M2791" t="s">
        <v>9</v>
      </c>
      <c r="N2791" t="s">
        <v>41</v>
      </c>
      <c r="O2791" t="s">
        <v>42</v>
      </c>
      <c r="P2791" t="s">
        <v>43</v>
      </c>
      <c r="Q2791">
        <v>5</v>
      </c>
      <c r="R2791">
        <v>10</v>
      </c>
      <c r="S2791">
        <v>0</v>
      </c>
      <c r="U2791">
        <v>264595</v>
      </c>
      <c r="V2791">
        <v>88198</v>
      </c>
      <c r="W2791">
        <v>176397</v>
      </c>
      <c r="X2791">
        <v>0</v>
      </c>
      <c r="Y2791" t="s">
        <v>44</v>
      </c>
    </row>
    <row r="2792" spans="1:25" x14ac:dyDescent="0.25">
      <c r="A2792">
        <v>2791</v>
      </c>
      <c r="B2792">
        <v>59455</v>
      </c>
      <c r="C2792">
        <v>0</v>
      </c>
      <c r="D2792">
        <v>0</v>
      </c>
      <c r="E2792" t="s">
        <v>465</v>
      </c>
      <c r="F2792" t="s">
        <v>466</v>
      </c>
      <c r="G2792">
        <v>1</v>
      </c>
      <c r="H2792" s="6">
        <v>1168696</v>
      </c>
      <c r="I2792" s="7">
        <v>45401</v>
      </c>
      <c r="J2792" s="7">
        <v>45401</v>
      </c>
      <c r="K2792">
        <v>8</v>
      </c>
      <c r="L2792" t="s">
        <v>40</v>
      </c>
      <c r="M2792" t="s">
        <v>5</v>
      </c>
      <c r="N2792" t="s">
        <v>41</v>
      </c>
      <c r="O2792" t="s">
        <v>57</v>
      </c>
      <c r="P2792" t="s">
        <v>43</v>
      </c>
      <c r="Q2792">
        <v>8</v>
      </c>
      <c r="R2792">
        <v>0</v>
      </c>
      <c r="S2792">
        <v>0</v>
      </c>
      <c r="U2792">
        <v>93496</v>
      </c>
      <c r="V2792">
        <v>93496</v>
      </c>
      <c r="W2792">
        <v>0</v>
      </c>
      <c r="X2792">
        <v>0</v>
      </c>
      <c r="Y2792" t="s">
        <v>444</v>
      </c>
    </row>
    <row r="2793" spans="1:25" x14ac:dyDescent="0.25">
      <c r="A2793">
        <v>2792</v>
      </c>
      <c r="B2793">
        <v>59475</v>
      </c>
      <c r="C2793">
        <v>0</v>
      </c>
      <c r="D2793">
        <v>0</v>
      </c>
      <c r="E2793" t="s">
        <v>1256</v>
      </c>
      <c r="F2793" t="s">
        <v>1257</v>
      </c>
      <c r="G2793">
        <v>1</v>
      </c>
      <c r="H2793" s="6">
        <v>1772750</v>
      </c>
      <c r="I2793" s="7">
        <v>45401</v>
      </c>
      <c r="J2793" s="7">
        <v>45401</v>
      </c>
      <c r="K2793">
        <v>15</v>
      </c>
      <c r="L2793" t="s">
        <v>40</v>
      </c>
      <c r="M2793" t="s">
        <v>9</v>
      </c>
      <c r="N2793" t="s">
        <v>41</v>
      </c>
      <c r="O2793" t="s">
        <v>42</v>
      </c>
      <c r="P2793" t="s">
        <v>43</v>
      </c>
      <c r="Q2793">
        <v>5</v>
      </c>
      <c r="R2793">
        <v>10</v>
      </c>
      <c r="S2793">
        <v>0</v>
      </c>
      <c r="U2793">
        <v>265913</v>
      </c>
      <c r="V2793">
        <v>88638</v>
      </c>
      <c r="W2793">
        <v>177275</v>
      </c>
      <c r="X2793">
        <v>0</v>
      </c>
      <c r="Y2793" t="s">
        <v>44</v>
      </c>
    </row>
    <row r="2794" spans="1:25" x14ac:dyDescent="0.25">
      <c r="A2794">
        <v>2793</v>
      </c>
      <c r="B2794">
        <v>59474</v>
      </c>
      <c r="C2794">
        <v>0</v>
      </c>
      <c r="D2794">
        <v>0</v>
      </c>
      <c r="E2794" t="s">
        <v>1254</v>
      </c>
      <c r="F2794" t="s">
        <v>1255</v>
      </c>
      <c r="G2794">
        <v>1</v>
      </c>
      <c r="H2794" s="6">
        <v>1289139</v>
      </c>
      <c r="I2794" s="7">
        <v>45401</v>
      </c>
      <c r="J2794" s="7">
        <v>45401</v>
      </c>
      <c r="K2794">
        <v>15</v>
      </c>
      <c r="L2794" t="s">
        <v>40</v>
      </c>
      <c r="M2794" t="s">
        <v>9</v>
      </c>
      <c r="N2794" t="s">
        <v>41</v>
      </c>
      <c r="O2794" t="s">
        <v>42</v>
      </c>
      <c r="P2794" t="s">
        <v>43</v>
      </c>
      <c r="Q2794">
        <v>5</v>
      </c>
      <c r="R2794">
        <v>10</v>
      </c>
      <c r="S2794">
        <v>0</v>
      </c>
      <c r="U2794">
        <v>193371</v>
      </c>
      <c r="V2794">
        <v>64457</v>
      </c>
      <c r="W2794">
        <v>128914</v>
      </c>
      <c r="X2794">
        <v>0</v>
      </c>
      <c r="Y2794" t="s">
        <v>44</v>
      </c>
    </row>
    <row r="2795" spans="1:25" x14ac:dyDescent="0.25">
      <c r="A2795">
        <v>2794</v>
      </c>
      <c r="B2795">
        <v>59476</v>
      </c>
      <c r="C2795">
        <v>0</v>
      </c>
      <c r="D2795">
        <v>0</v>
      </c>
      <c r="E2795" t="s">
        <v>1258</v>
      </c>
      <c r="F2795" t="s">
        <v>1259</v>
      </c>
      <c r="G2795">
        <v>1</v>
      </c>
      <c r="H2795" s="6">
        <v>840243</v>
      </c>
      <c r="I2795" s="7">
        <v>45401</v>
      </c>
      <c r="J2795" s="7">
        <v>45401</v>
      </c>
      <c r="K2795">
        <v>15</v>
      </c>
      <c r="L2795" t="s">
        <v>40</v>
      </c>
      <c r="M2795" t="s">
        <v>9</v>
      </c>
      <c r="N2795" t="s">
        <v>41</v>
      </c>
      <c r="O2795" t="s">
        <v>42</v>
      </c>
      <c r="P2795" t="s">
        <v>43</v>
      </c>
      <c r="Q2795">
        <v>5</v>
      </c>
      <c r="R2795">
        <v>10</v>
      </c>
      <c r="S2795">
        <v>0</v>
      </c>
      <c r="U2795">
        <v>126036</v>
      </c>
      <c r="V2795">
        <v>42012</v>
      </c>
      <c r="W2795">
        <v>84024</v>
      </c>
      <c r="X2795">
        <v>0</v>
      </c>
      <c r="Y2795" t="s">
        <v>44</v>
      </c>
    </row>
    <row r="2796" spans="1:25" x14ac:dyDescent="0.25">
      <c r="A2796">
        <v>2795</v>
      </c>
      <c r="B2796">
        <v>59477</v>
      </c>
      <c r="C2796">
        <v>0</v>
      </c>
      <c r="D2796">
        <v>0</v>
      </c>
      <c r="E2796" t="s">
        <v>1260</v>
      </c>
      <c r="F2796" t="s">
        <v>1261</v>
      </c>
      <c r="G2796">
        <v>1</v>
      </c>
      <c r="H2796" s="6">
        <v>1520577</v>
      </c>
      <c r="I2796" s="7">
        <v>45401</v>
      </c>
      <c r="J2796" s="7">
        <v>45401</v>
      </c>
      <c r="K2796">
        <v>15</v>
      </c>
      <c r="L2796" t="s">
        <v>40</v>
      </c>
      <c r="M2796" t="s">
        <v>9</v>
      </c>
      <c r="N2796" t="s">
        <v>41</v>
      </c>
      <c r="O2796" t="s">
        <v>42</v>
      </c>
      <c r="P2796" t="s">
        <v>43</v>
      </c>
      <c r="Q2796">
        <v>5</v>
      </c>
      <c r="R2796">
        <v>10</v>
      </c>
      <c r="S2796">
        <v>0</v>
      </c>
      <c r="U2796">
        <v>228087</v>
      </c>
      <c r="V2796">
        <v>76029</v>
      </c>
      <c r="W2796">
        <v>152058</v>
      </c>
      <c r="X2796">
        <v>0</v>
      </c>
      <c r="Y2796" t="s">
        <v>44</v>
      </c>
    </row>
    <row r="2797" spans="1:25" x14ac:dyDescent="0.25">
      <c r="A2797">
        <v>2796</v>
      </c>
      <c r="B2797">
        <v>59437</v>
      </c>
      <c r="C2797">
        <v>0</v>
      </c>
      <c r="D2797">
        <v>0</v>
      </c>
      <c r="E2797" t="s">
        <v>1944</v>
      </c>
      <c r="F2797" t="s">
        <v>1945</v>
      </c>
      <c r="G2797">
        <v>1</v>
      </c>
      <c r="H2797" s="6">
        <v>9272339</v>
      </c>
      <c r="I2797" s="7">
        <v>45400</v>
      </c>
      <c r="J2797" s="7">
        <v>45400</v>
      </c>
      <c r="K2797">
        <v>6</v>
      </c>
      <c r="L2797" t="s">
        <v>40</v>
      </c>
      <c r="M2797" t="s">
        <v>5</v>
      </c>
      <c r="N2797" t="s">
        <v>41</v>
      </c>
      <c r="O2797" t="s">
        <v>77</v>
      </c>
      <c r="P2797" t="s">
        <v>43</v>
      </c>
      <c r="Q2797">
        <v>6</v>
      </c>
      <c r="R2797">
        <v>0</v>
      </c>
      <c r="S2797">
        <v>0</v>
      </c>
      <c r="U2797">
        <v>556340</v>
      </c>
      <c r="V2797">
        <v>556340</v>
      </c>
      <c r="W2797">
        <v>0</v>
      </c>
      <c r="X2797">
        <v>0</v>
      </c>
      <c r="Y2797" t="s">
        <v>67</v>
      </c>
    </row>
    <row r="2798" spans="1:25" x14ac:dyDescent="0.25">
      <c r="A2798">
        <v>2797</v>
      </c>
      <c r="B2798">
        <v>59439</v>
      </c>
      <c r="C2798">
        <v>0</v>
      </c>
      <c r="D2798">
        <v>0</v>
      </c>
      <c r="E2798" t="s">
        <v>936</v>
      </c>
      <c r="F2798" t="s">
        <v>937</v>
      </c>
      <c r="G2798">
        <v>1</v>
      </c>
      <c r="H2798" s="6">
        <v>99546245</v>
      </c>
      <c r="I2798" s="7">
        <v>45400</v>
      </c>
      <c r="J2798" s="7">
        <v>45400</v>
      </c>
      <c r="K2798">
        <v>15</v>
      </c>
      <c r="L2798" t="s">
        <v>40</v>
      </c>
      <c r="M2798" t="s">
        <v>5</v>
      </c>
      <c r="N2798" t="s">
        <v>41</v>
      </c>
      <c r="O2798" t="s">
        <v>57</v>
      </c>
      <c r="P2798" t="s">
        <v>43</v>
      </c>
      <c r="Q2798">
        <v>4</v>
      </c>
      <c r="R2798">
        <v>11</v>
      </c>
      <c r="S2798">
        <v>0</v>
      </c>
      <c r="U2798">
        <v>14931937</v>
      </c>
      <c r="V2798">
        <v>3981850</v>
      </c>
      <c r="W2798">
        <v>10950087</v>
      </c>
      <c r="X2798">
        <v>0</v>
      </c>
      <c r="Y2798" t="s">
        <v>48</v>
      </c>
    </row>
    <row r="2799" spans="1:25" x14ac:dyDescent="0.25">
      <c r="A2799">
        <v>2798</v>
      </c>
      <c r="B2799">
        <v>59438</v>
      </c>
      <c r="C2799">
        <v>0</v>
      </c>
      <c r="D2799">
        <v>0</v>
      </c>
      <c r="E2799" t="s">
        <v>1942</v>
      </c>
      <c r="F2799" t="s">
        <v>1943</v>
      </c>
      <c r="G2799">
        <v>1</v>
      </c>
      <c r="H2799" s="6">
        <v>32042554</v>
      </c>
      <c r="I2799" s="7">
        <v>45400</v>
      </c>
      <c r="J2799" s="7">
        <v>45400</v>
      </c>
      <c r="K2799">
        <v>6</v>
      </c>
      <c r="L2799" t="s">
        <v>40</v>
      </c>
      <c r="M2799" t="s">
        <v>5</v>
      </c>
      <c r="N2799" t="s">
        <v>41</v>
      </c>
      <c r="O2799" t="s">
        <v>77</v>
      </c>
      <c r="P2799" t="s">
        <v>43</v>
      </c>
      <c r="Q2799">
        <v>6</v>
      </c>
      <c r="R2799">
        <v>0</v>
      </c>
      <c r="S2799">
        <v>0</v>
      </c>
      <c r="U2799">
        <v>1922553</v>
      </c>
      <c r="V2799">
        <v>1922553</v>
      </c>
      <c r="W2799">
        <v>0</v>
      </c>
      <c r="X2799">
        <v>0</v>
      </c>
      <c r="Y2799" t="s">
        <v>67</v>
      </c>
    </row>
    <row r="2800" spans="1:25" x14ac:dyDescent="0.25">
      <c r="A2800">
        <v>2799</v>
      </c>
      <c r="B2800">
        <v>59434</v>
      </c>
      <c r="C2800">
        <v>0</v>
      </c>
      <c r="D2800">
        <v>0</v>
      </c>
      <c r="E2800" t="s">
        <v>1376</v>
      </c>
      <c r="F2800" t="s">
        <v>1377</v>
      </c>
      <c r="G2800">
        <v>1</v>
      </c>
      <c r="H2800" s="6">
        <v>5299766</v>
      </c>
      <c r="I2800" s="7">
        <v>45400</v>
      </c>
      <c r="J2800" s="7">
        <v>45400</v>
      </c>
      <c r="K2800" t="s">
        <v>1371</v>
      </c>
      <c r="L2800" t="s">
        <v>40</v>
      </c>
      <c r="M2800" t="s">
        <v>5</v>
      </c>
      <c r="N2800" t="s">
        <v>41</v>
      </c>
      <c r="O2800" t="s">
        <v>77</v>
      </c>
      <c r="P2800" t="s">
        <v>43</v>
      </c>
      <c r="Q2800">
        <v>6</v>
      </c>
      <c r="R2800">
        <v>3.4</v>
      </c>
      <c r="S2800">
        <v>0</v>
      </c>
      <c r="U2800">
        <v>498178</v>
      </c>
      <c r="V2800">
        <v>317986</v>
      </c>
      <c r="W2800">
        <v>180192</v>
      </c>
      <c r="X2800">
        <v>0</v>
      </c>
      <c r="Y2800" t="s">
        <v>48</v>
      </c>
    </row>
    <row r="2801" spans="1:25" x14ac:dyDescent="0.25">
      <c r="A2801">
        <v>2800</v>
      </c>
      <c r="B2801">
        <v>59433</v>
      </c>
      <c r="C2801">
        <v>0</v>
      </c>
      <c r="D2801">
        <v>0</v>
      </c>
      <c r="E2801" t="s">
        <v>1392</v>
      </c>
      <c r="F2801" t="s">
        <v>1393</v>
      </c>
      <c r="G2801">
        <v>1</v>
      </c>
      <c r="H2801" s="6">
        <v>606667</v>
      </c>
      <c r="I2801" s="7">
        <v>45400</v>
      </c>
      <c r="J2801" s="7">
        <v>45400</v>
      </c>
      <c r="K2801">
        <v>10</v>
      </c>
      <c r="L2801" t="s">
        <v>40</v>
      </c>
      <c r="M2801" t="s">
        <v>5</v>
      </c>
      <c r="N2801" t="s">
        <v>41</v>
      </c>
      <c r="O2801" t="s">
        <v>57</v>
      </c>
      <c r="P2801" t="s">
        <v>43</v>
      </c>
      <c r="Q2801">
        <v>10</v>
      </c>
      <c r="R2801">
        <v>0</v>
      </c>
      <c r="S2801">
        <v>0</v>
      </c>
      <c r="U2801">
        <v>60667</v>
      </c>
      <c r="V2801">
        <v>60667</v>
      </c>
      <c r="W2801">
        <v>0</v>
      </c>
      <c r="X2801">
        <v>0</v>
      </c>
      <c r="Y2801" t="s">
        <v>109</v>
      </c>
    </row>
    <row r="2802" spans="1:25" x14ac:dyDescent="0.25">
      <c r="A2802">
        <v>2801</v>
      </c>
      <c r="B2802">
        <v>59435</v>
      </c>
      <c r="C2802">
        <v>0</v>
      </c>
      <c r="D2802">
        <v>0</v>
      </c>
      <c r="E2802" t="s">
        <v>1369</v>
      </c>
      <c r="F2802" t="s">
        <v>1370</v>
      </c>
      <c r="G2802">
        <v>1</v>
      </c>
      <c r="H2802" s="6">
        <v>2697638</v>
      </c>
      <c r="I2802" s="7">
        <v>45400</v>
      </c>
      <c r="J2802" s="7">
        <v>45400</v>
      </c>
      <c r="K2802" t="s">
        <v>1371</v>
      </c>
      <c r="L2802" t="s">
        <v>40</v>
      </c>
      <c r="M2802" t="s">
        <v>5</v>
      </c>
      <c r="N2802" t="s">
        <v>41</v>
      </c>
      <c r="O2802" t="s">
        <v>77</v>
      </c>
      <c r="P2802" t="s">
        <v>43</v>
      </c>
      <c r="Q2802">
        <v>6</v>
      </c>
      <c r="R2802">
        <v>3.4</v>
      </c>
      <c r="S2802">
        <v>0</v>
      </c>
      <c r="U2802">
        <v>253578</v>
      </c>
      <c r="V2802">
        <v>161858</v>
      </c>
      <c r="W2802">
        <v>91720</v>
      </c>
      <c r="X2802">
        <v>0</v>
      </c>
      <c r="Y2802" t="s">
        <v>48</v>
      </c>
    </row>
    <row r="2803" spans="1:25" x14ac:dyDescent="0.25">
      <c r="A2803">
        <v>2802</v>
      </c>
      <c r="B2803">
        <v>59436</v>
      </c>
      <c r="C2803">
        <v>0</v>
      </c>
      <c r="D2803">
        <v>0</v>
      </c>
      <c r="E2803" t="s">
        <v>1948</v>
      </c>
      <c r="F2803" t="s">
        <v>1949</v>
      </c>
      <c r="G2803">
        <v>1</v>
      </c>
      <c r="H2803" s="6">
        <v>7914894</v>
      </c>
      <c r="I2803" s="7">
        <v>45400</v>
      </c>
      <c r="J2803" s="7">
        <v>45400</v>
      </c>
      <c r="K2803">
        <v>6</v>
      </c>
      <c r="L2803" t="s">
        <v>40</v>
      </c>
      <c r="M2803" t="s">
        <v>5</v>
      </c>
      <c r="N2803" t="s">
        <v>41</v>
      </c>
      <c r="O2803" t="s">
        <v>77</v>
      </c>
      <c r="P2803" t="s">
        <v>43</v>
      </c>
      <c r="Q2803">
        <v>6</v>
      </c>
      <c r="R2803">
        <v>0</v>
      </c>
      <c r="S2803">
        <v>0</v>
      </c>
      <c r="U2803">
        <v>474894</v>
      </c>
      <c r="V2803">
        <v>474894</v>
      </c>
      <c r="W2803">
        <v>0</v>
      </c>
      <c r="X2803">
        <v>0</v>
      </c>
      <c r="Y2803" t="s">
        <v>67</v>
      </c>
    </row>
    <row r="2804" spans="1:25" x14ac:dyDescent="0.25">
      <c r="A2804">
        <v>2803</v>
      </c>
      <c r="B2804">
        <v>59429</v>
      </c>
      <c r="C2804">
        <v>0</v>
      </c>
      <c r="D2804">
        <v>0</v>
      </c>
      <c r="E2804" t="s">
        <v>391</v>
      </c>
      <c r="F2804" t="s">
        <v>392</v>
      </c>
      <c r="G2804">
        <v>1</v>
      </c>
      <c r="H2804" s="6">
        <v>398448</v>
      </c>
      <c r="I2804" s="7">
        <v>45399</v>
      </c>
      <c r="J2804" s="7">
        <v>45399</v>
      </c>
      <c r="K2804">
        <v>15</v>
      </c>
      <c r="L2804" t="s">
        <v>40</v>
      </c>
      <c r="M2804" t="s">
        <v>3</v>
      </c>
      <c r="N2804" t="s">
        <v>41</v>
      </c>
      <c r="O2804" t="s">
        <v>51</v>
      </c>
      <c r="P2804" t="s">
        <v>43</v>
      </c>
      <c r="Q2804">
        <v>10</v>
      </c>
      <c r="R2804">
        <v>5</v>
      </c>
      <c r="S2804">
        <v>0</v>
      </c>
      <c r="U2804">
        <v>59767</v>
      </c>
      <c r="V2804">
        <v>39845</v>
      </c>
      <c r="W2804">
        <v>19922</v>
      </c>
      <c r="X2804">
        <v>0</v>
      </c>
      <c r="Y2804" t="s">
        <v>72</v>
      </c>
    </row>
    <row r="2805" spans="1:25" x14ac:dyDescent="0.25">
      <c r="A2805">
        <v>2804</v>
      </c>
      <c r="B2805">
        <v>59430</v>
      </c>
      <c r="C2805">
        <v>0</v>
      </c>
      <c r="D2805">
        <v>0</v>
      </c>
      <c r="E2805" t="s">
        <v>391</v>
      </c>
      <c r="F2805" t="s">
        <v>392</v>
      </c>
      <c r="G2805">
        <v>1</v>
      </c>
      <c r="H2805" s="6">
        <v>437183</v>
      </c>
      <c r="I2805" s="7">
        <v>45399</v>
      </c>
      <c r="J2805" s="7">
        <v>45399</v>
      </c>
      <c r="K2805">
        <v>15</v>
      </c>
      <c r="L2805" t="s">
        <v>40</v>
      </c>
      <c r="M2805" t="s">
        <v>3</v>
      </c>
      <c r="N2805" t="s">
        <v>41</v>
      </c>
      <c r="O2805" t="s">
        <v>51</v>
      </c>
      <c r="P2805" t="s">
        <v>43</v>
      </c>
      <c r="Q2805">
        <v>10</v>
      </c>
      <c r="R2805">
        <v>5</v>
      </c>
      <c r="S2805">
        <v>0</v>
      </c>
      <c r="U2805">
        <v>65577</v>
      </c>
      <c r="V2805">
        <v>43718</v>
      </c>
      <c r="W2805">
        <v>21859</v>
      </c>
      <c r="X2805">
        <v>0</v>
      </c>
      <c r="Y2805" t="s">
        <v>72</v>
      </c>
    </row>
    <row r="2806" spans="1:25" x14ac:dyDescent="0.25">
      <c r="A2806">
        <v>2805</v>
      </c>
      <c r="B2806">
        <v>59421</v>
      </c>
      <c r="C2806">
        <v>0</v>
      </c>
      <c r="D2806">
        <v>0</v>
      </c>
      <c r="E2806" t="s">
        <v>1343</v>
      </c>
      <c r="F2806" t="s">
        <v>1344</v>
      </c>
      <c r="G2806">
        <v>1</v>
      </c>
      <c r="H2806" s="6">
        <v>1057738</v>
      </c>
      <c r="I2806" s="7">
        <v>45399</v>
      </c>
      <c r="J2806" s="7">
        <v>45399</v>
      </c>
      <c r="K2806">
        <v>8</v>
      </c>
      <c r="L2806" t="s">
        <v>40</v>
      </c>
      <c r="M2806" t="s">
        <v>9</v>
      </c>
      <c r="N2806" t="s">
        <v>41</v>
      </c>
      <c r="O2806" t="s">
        <v>42</v>
      </c>
      <c r="P2806" t="s">
        <v>43</v>
      </c>
      <c r="Q2806">
        <v>8</v>
      </c>
      <c r="R2806">
        <v>0</v>
      </c>
      <c r="S2806">
        <v>0</v>
      </c>
      <c r="U2806">
        <v>84619</v>
      </c>
      <c r="V2806">
        <v>84619</v>
      </c>
      <c r="W2806">
        <v>0</v>
      </c>
      <c r="X2806">
        <v>0</v>
      </c>
      <c r="Y2806" t="s">
        <v>109</v>
      </c>
    </row>
    <row r="2807" spans="1:25" x14ac:dyDescent="0.25">
      <c r="A2807">
        <v>2806</v>
      </c>
      <c r="B2807">
        <v>59425</v>
      </c>
      <c r="C2807">
        <v>0</v>
      </c>
      <c r="D2807">
        <v>0</v>
      </c>
      <c r="E2807" t="s">
        <v>384</v>
      </c>
      <c r="F2807" t="s">
        <v>385</v>
      </c>
      <c r="G2807">
        <v>1</v>
      </c>
      <c r="H2807" s="6">
        <v>1588315</v>
      </c>
      <c r="I2807" s="7">
        <v>45399</v>
      </c>
      <c r="J2807" s="7">
        <v>45399</v>
      </c>
      <c r="K2807">
        <v>15</v>
      </c>
      <c r="L2807" t="s">
        <v>40</v>
      </c>
      <c r="M2807" t="s">
        <v>3</v>
      </c>
      <c r="N2807" t="s">
        <v>41</v>
      </c>
      <c r="O2807" t="s">
        <v>51</v>
      </c>
      <c r="P2807" t="s">
        <v>43</v>
      </c>
      <c r="Q2807">
        <v>10</v>
      </c>
      <c r="R2807">
        <v>5</v>
      </c>
      <c r="S2807">
        <v>0</v>
      </c>
      <c r="U2807">
        <v>238247</v>
      </c>
      <c r="V2807">
        <v>158832</v>
      </c>
      <c r="W2807">
        <v>79416</v>
      </c>
      <c r="X2807">
        <v>0</v>
      </c>
      <c r="Y2807" t="s">
        <v>72</v>
      </c>
    </row>
    <row r="2808" spans="1:25" x14ac:dyDescent="0.25">
      <c r="A2808">
        <v>2807</v>
      </c>
      <c r="B2808">
        <v>59426</v>
      </c>
      <c r="C2808">
        <v>0</v>
      </c>
      <c r="D2808">
        <v>0</v>
      </c>
      <c r="E2808" t="s">
        <v>384</v>
      </c>
      <c r="F2808" t="s">
        <v>385</v>
      </c>
      <c r="G2808">
        <v>1</v>
      </c>
      <c r="H2808" s="6">
        <v>1568124</v>
      </c>
      <c r="I2808" s="7">
        <v>45399</v>
      </c>
      <c r="J2808" s="7">
        <v>45399</v>
      </c>
      <c r="K2808">
        <v>15</v>
      </c>
      <c r="L2808" t="s">
        <v>40</v>
      </c>
      <c r="M2808" t="s">
        <v>3</v>
      </c>
      <c r="N2808" t="s">
        <v>41</v>
      </c>
      <c r="O2808" t="s">
        <v>51</v>
      </c>
      <c r="P2808" t="s">
        <v>43</v>
      </c>
      <c r="Q2808">
        <v>10</v>
      </c>
      <c r="R2808">
        <v>5</v>
      </c>
      <c r="S2808">
        <v>0</v>
      </c>
      <c r="U2808">
        <v>235219</v>
      </c>
      <c r="V2808">
        <v>156812</v>
      </c>
      <c r="W2808">
        <v>78406</v>
      </c>
      <c r="X2808">
        <v>0</v>
      </c>
      <c r="Y2808" t="s">
        <v>72</v>
      </c>
    </row>
    <row r="2809" spans="1:25" x14ac:dyDescent="0.25">
      <c r="A2809">
        <v>2808</v>
      </c>
      <c r="B2809">
        <v>59427</v>
      </c>
      <c r="C2809">
        <v>0</v>
      </c>
      <c r="D2809">
        <v>0</v>
      </c>
      <c r="E2809" t="s">
        <v>386</v>
      </c>
      <c r="F2809" t="s">
        <v>387</v>
      </c>
      <c r="G2809">
        <v>1</v>
      </c>
      <c r="H2809" s="6">
        <v>323454</v>
      </c>
      <c r="I2809" s="7">
        <v>45399</v>
      </c>
      <c r="J2809" s="7">
        <v>45399</v>
      </c>
      <c r="K2809">
        <v>15</v>
      </c>
      <c r="L2809" t="s">
        <v>40</v>
      </c>
      <c r="M2809" t="s">
        <v>3</v>
      </c>
      <c r="N2809" t="s">
        <v>41</v>
      </c>
      <c r="O2809" t="s">
        <v>51</v>
      </c>
      <c r="P2809" t="s">
        <v>43</v>
      </c>
      <c r="Q2809">
        <v>10</v>
      </c>
      <c r="R2809">
        <v>5</v>
      </c>
      <c r="S2809">
        <v>0</v>
      </c>
      <c r="U2809">
        <v>48518</v>
      </c>
      <c r="V2809">
        <v>32345</v>
      </c>
      <c r="W2809">
        <v>16173</v>
      </c>
      <c r="X2809">
        <v>0</v>
      </c>
      <c r="Y2809" t="s">
        <v>72</v>
      </c>
    </row>
    <row r="2810" spans="1:25" x14ac:dyDescent="0.25">
      <c r="A2810">
        <v>2809</v>
      </c>
      <c r="B2810">
        <v>59428</v>
      </c>
      <c r="C2810">
        <v>0</v>
      </c>
      <c r="D2810">
        <v>0</v>
      </c>
      <c r="E2810" t="s">
        <v>386</v>
      </c>
      <c r="F2810" t="s">
        <v>387</v>
      </c>
      <c r="G2810">
        <v>1</v>
      </c>
      <c r="H2810" s="6">
        <v>264639</v>
      </c>
      <c r="I2810" s="7">
        <v>45399</v>
      </c>
      <c r="J2810" s="7">
        <v>45399</v>
      </c>
      <c r="K2810">
        <v>15</v>
      </c>
      <c r="L2810" t="s">
        <v>40</v>
      </c>
      <c r="M2810" t="s">
        <v>3</v>
      </c>
      <c r="N2810" t="s">
        <v>41</v>
      </c>
      <c r="O2810" t="s">
        <v>51</v>
      </c>
      <c r="P2810" t="s">
        <v>43</v>
      </c>
      <c r="Q2810">
        <v>10</v>
      </c>
      <c r="R2810">
        <v>5</v>
      </c>
      <c r="S2810">
        <v>0</v>
      </c>
      <c r="U2810">
        <v>39696</v>
      </c>
      <c r="V2810">
        <v>26464</v>
      </c>
      <c r="W2810">
        <v>13232</v>
      </c>
      <c r="X2810">
        <v>0</v>
      </c>
      <c r="Y2810" t="s">
        <v>72</v>
      </c>
    </row>
    <row r="2811" spans="1:25" x14ac:dyDescent="0.25">
      <c r="A2811">
        <v>2810</v>
      </c>
      <c r="B2811">
        <v>59431</v>
      </c>
      <c r="C2811">
        <v>0</v>
      </c>
      <c r="D2811">
        <v>0</v>
      </c>
      <c r="E2811" t="s">
        <v>313</v>
      </c>
      <c r="F2811" t="s">
        <v>314</v>
      </c>
      <c r="G2811">
        <v>1</v>
      </c>
      <c r="H2811" s="6">
        <v>1464943</v>
      </c>
      <c r="I2811" s="7">
        <v>45399</v>
      </c>
      <c r="J2811" s="7">
        <v>45399</v>
      </c>
      <c r="K2811">
        <v>15</v>
      </c>
      <c r="L2811" t="s">
        <v>40</v>
      </c>
      <c r="M2811" t="s">
        <v>3</v>
      </c>
      <c r="N2811" t="s">
        <v>41</v>
      </c>
      <c r="O2811" t="s">
        <v>51</v>
      </c>
      <c r="P2811" t="s">
        <v>43</v>
      </c>
      <c r="Q2811">
        <v>10</v>
      </c>
      <c r="R2811">
        <v>5</v>
      </c>
      <c r="S2811">
        <v>0</v>
      </c>
      <c r="U2811">
        <v>219741</v>
      </c>
      <c r="V2811">
        <v>146494</v>
      </c>
      <c r="W2811">
        <v>73247</v>
      </c>
      <c r="X2811">
        <v>0</v>
      </c>
      <c r="Y2811" t="s">
        <v>109</v>
      </c>
    </row>
    <row r="2812" spans="1:25" x14ac:dyDescent="0.25">
      <c r="A2812">
        <v>2811</v>
      </c>
      <c r="B2812">
        <v>59432</v>
      </c>
      <c r="C2812">
        <v>0</v>
      </c>
      <c r="D2812">
        <v>0</v>
      </c>
      <c r="E2812" t="s">
        <v>313</v>
      </c>
      <c r="F2812" t="s">
        <v>314</v>
      </c>
      <c r="G2812">
        <v>1</v>
      </c>
      <c r="H2812" s="6">
        <v>1464186</v>
      </c>
      <c r="I2812" s="7">
        <v>45399</v>
      </c>
      <c r="J2812" s="7">
        <v>45399</v>
      </c>
      <c r="K2812">
        <v>15</v>
      </c>
      <c r="L2812" t="s">
        <v>40</v>
      </c>
      <c r="M2812" t="s">
        <v>3</v>
      </c>
      <c r="N2812" t="s">
        <v>41</v>
      </c>
      <c r="O2812" t="s">
        <v>51</v>
      </c>
      <c r="P2812" t="s">
        <v>43</v>
      </c>
      <c r="Q2812">
        <v>10</v>
      </c>
      <c r="R2812">
        <v>5</v>
      </c>
      <c r="S2812">
        <v>0</v>
      </c>
      <c r="U2812">
        <v>219628</v>
      </c>
      <c r="V2812">
        <v>146419</v>
      </c>
      <c r="W2812">
        <v>73209</v>
      </c>
      <c r="X2812">
        <v>0</v>
      </c>
      <c r="Y2812" t="s">
        <v>109</v>
      </c>
    </row>
    <row r="2813" spans="1:25" x14ac:dyDescent="0.25">
      <c r="A2813">
        <v>2812</v>
      </c>
      <c r="B2813">
        <v>59420</v>
      </c>
      <c r="C2813">
        <v>0</v>
      </c>
      <c r="D2813">
        <v>0</v>
      </c>
      <c r="E2813" t="s">
        <v>1341</v>
      </c>
      <c r="F2813" t="s">
        <v>1342</v>
      </c>
      <c r="G2813">
        <v>1</v>
      </c>
      <c r="H2813" s="6">
        <v>189763</v>
      </c>
      <c r="I2813" s="7">
        <v>45399</v>
      </c>
      <c r="J2813" s="7">
        <v>45399</v>
      </c>
      <c r="K2813">
        <v>8</v>
      </c>
      <c r="L2813" t="s">
        <v>40</v>
      </c>
      <c r="M2813" t="s">
        <v>9</v>
      </c>
      <c r="N2813" t="s">
        <v>41</v>
      </c>
      <c r="O2813" t="s">
        <v>42</v>
      </c>
      <c r="P2813" t="s">
        <v>43</v>
      </c>
      <c r="Q2813">
        <v>8</v>
      </c>
      <c r="R2813">
        <v>0</v>
      </c>
      <c r="S2813">
        <v>0</v>
      </c>
      <c r="U2813">
        <v>15181</v>
      </c>
      <c r="V2813">
        <v>15181</v>
      </c>
      <c r="W2813">
        <v>0</v>
      </c>
      <c r="X2813">
        <v>0</v>
      </c>
      <c r="Y2813" t="s">
        <v>109</v>
      </c>
    </row>
    <row r="2814" spans="1:25" x14ac:dyDescent="0.25">
      <c r="A2814">
        <v>2813</v>
      </c>
      <c r="B2814">
        <v>59448</v>
      </c>
      <c r="C2814">
        <v>0</v>
      </c>
      <c r="D2814">
        <v>0</v>
      </c>
      <c r="E2814" t="s">
        <v>279</v>
      </c>
      <c r="F2814" t="s">
        <v>280</v>
      </c>
      <c r="G2814">
        <v>1</v>
      </c>
      <c r="H2814" s="6">
        <v>5044395</v>
      </c>
      <c r="I2814" s="7">
        <v>45399</v>
      </c>
      <c r="J2814" s="7">
        <v>45399</v>
      </c>
      <c r="K2814" t="s">
        <v>80</v>
      </c>
      <c r="L2814" t="s">
        <v>40</v>
      </c>
      <c r="M2814" t="s">
        <v>5</v>
      </c>
      <c r="N2814" t="s">
        <v>41</v>
      </c>
      <c r="O2814" t="s">
        <v>57</v>
      </c>
      <c r="P2814" t="s">
        <v>43</v>
      </c>
      <c r="Q2814">
        <v>6.8</v>
      </c>
      <c r="R2814">
        <v>0</v>
      </c>
      <c r="S2814">
        <v>0</v>
      </c>
      <c r="U2814">
        <v>343019</v>
      </c>
      <c r="V2814">
        <v>343019</v>
      </c>
      <c r="W2814">
        <v>0</v>
      </c>
      <c r="X2814">
        <v>0</v>
      </c>
      <c r="Y2814" t="s">
        <v>81</v>
      </c>
    </row>
    <row r="2815" spans="1:25" x14ac:dyDescent="0.25">
      <c r="A2815">
        <v>2814</v>
      </c>
      <c r="B2815">
        <v>59442</v>
      </c>
      <c r="C2815">
        <v>0</v>
      </c>
      <c r="D2815">
        <v>0</v>
      </c>
      <c r="E2815" t="s">
        <v>78</v>
      </c>
      <c r="F2815" t="s">
        <v>79</v>
      </c>
      <c r="G2815">
        <v>1</v>
      </c>
      <c r="H2815" s="6">
        <v>215463</v>
      </c>
      <c r="I2815" s="7">
        <v>45399</v>
      </c>
      <c r="J2815" s="7">
        <v>45399</v>
      </c>
      <c r="K2815" t="s">
        <v>80</v>
      </c>
      <c r="L2815" t="s">
        <v>40</v>
      </c>
      <c r="M2815" t="s">
        <v>5</v>
      </c>
      <c r="N2815" t="s">
        <v>41</v>
      </c>
      <c r="O2815" t="s">
        <v>57</v>
      </c>
      <c r="P2815" t="s">
        <v>43</v>
      </c>
      <c r="Q2815">
        <v>6.8</v>
      </c>
      <c r="R2815">
        <v>0</v>
      </c>
      <c r="S2815">
        <v>0</v>
      </c>
      <c r="U2815">
        <v>14651</v>
      </c>
      <c r="V2815">
        <v>14651</v>
      </c>
      <c r="W2815">
        <v>0</v>
      </c>
      <c r="X2815">
        <v>0</v>
      </c>
      <c r="Y2815" t="s">
        <v>81</v>
      </c>
    </row>
    <row r="2816" spans="1:25" x14ac:dyDescent="0.25">
      <c r="A2816">
        <v>2815</v>
      </c>
      <c r="B2816">
        <v>59441</v>
      </c>
      <c r="C2816">
        <v>0</v>
      </c>
      <c r="D2816">
        <v>0</v>
      </c>
      <c r="E2816" t="s">
        <v>88</v>
      </c>
      <c r="F2816" t="s">
        <v>89</v>
      </c>
      <c r="G2816">
        <v>1</v>
      </c>
      <c r="H2816" s="6">
        <v>79400</v>
      </c>
      <c r="I2816" s="7">
        <v>45399</v>
      </c>
      <c r="J2816" s="7">
        <v>45399</v>
      </c>
      <c r="K2816" t="s">
        <v>80</v>
      </c>
      <c r="L2816" t="s">
        <v>40</v>
      </c>
      <c r="M2816" t="s">
        <v>5</v>
      </c>
      <c r="N2816" t="s">
        <v>41</v>
      </c>
      <c r="O2816" t="s">
        <v>57</v>
      </c>
      <c r="P2816" t="s">
        <v>43</v>
      </c>
      <c r="Q2816">
        <v>6.8</v>
      </c>
      <c r="R2816">
        <v>0</v>
      </c>
      <c r="S2816">
        <v>0</v>
      </c>
      <c r="U2816">
        <v>5399</v>
      </c>
      <c r="V2816">
        <v>5399</v>
      </c>
      <c r="W2816">
        <v>0</v>
      </c>
      <c r="X2816">
        <v>0</v>
      </c>
      <c r="Y2816" t="s">
        <v>81</v>
      </c>
    </row>
    <row r="2817" spans="1:25" x14ac:dyDescent="0.25">
      <c r="A2817">
        <v>2816</v>
      </c>
      <c r="B2817">
        <v>59440</v>
      </c>
      <c r="C2817">
        <v>0</v>
      </c>
      <c r="D2817">
        <v>0</v>
      </c>
      <c r="E2817" t="s">
        <v>105</v>
      </c>
      <c r="F2817" t="s">
        <v>106</v>
      </c>
      <c r="G2817">
        <v>1</v>
      </c>
      <c r="H2817" s="6">
        <v>72569</v>
      </c>
      <c r="I2817" s="7">
        <v>45399</v>
      </c>
      <c r="J2817" s="7">
        <v>45399</v>
      </c>
      <c r="K2817" t="s">
        <v>80</v>
      </c>
      <c r="L2817" t="s">
        <v>40</v>
      </c>
      <c r="M2817" t="s">
        <v>5</v>
      </c>
      <c r="N2817" t="s">
        <v>41</v>
      </c>
      <c r="O2817" t="s">
        <v>57</v>
      </c>
      <c r="P2817" t="s">
        <v>43</v>
      </c>
      <c r="Q2817">
        <v>6.8</v>
      </c>
      <c r="R2817">
        <v>0</v>
      </c>
      <c r="S2817">
        <v>0</v>
      </c>
      <c r="U2817">
        <v>4935</v>
      </c>
      <c r="V2817">
        <v>4935</v>
      </c>
      <c r="W2817">
        <v>0</v>
      </c>
      <c r="X2817">
        <v>0</v>
      </c>
      <c r="Y2817" t="s">
        <v>81</v>
      </c>
    </row>
    <row r="2818" spans="1:25" x14ac:dyDescent="0.25">
      <c r="A2818">
        <v>2817</v>
      </c>
      <c r="B2818">
        <v>59445</v>
      </c>
      <c r="C2818">
        <v>0</v>
      </c>
      <c r="D2818">
        <v>0</v>
      </c>
      <c r="E2818" t="s">
        <v>170</v>
      </c>
      <c r="F2818" t="s">
        <v>171</v>
      </c>
      <c r="G2818">
        <v>1</v>
      </c>
      <c r="H2818" s="6">
        <v>138290</v>
      </c>
      <c r="I2818" s="7">
        <v>45399</v>
      </c>
      <c r="J2818" s="7">
        <v>45399</v>
      </c>
      <c r="K2818" t="s">
        <v>80</v>
      </c>
      <c r="L2818" t="s">
        <v>40</v>
      </c>
      <c r="M2818" t="s">
        <v>5</v>
      </c>
      <c r="N2818" t="s">
        <v>41</v>
      </c>
      <c r="O2818" t="s">
        <v>57</v>
      </c>
      <c r="P2818" t="s">
        <v>43</v>
      </c>
      <c r="Q2818">
        <v>6.8</v>
      </c>
      <c r="R2818">
        <v>0</v>
      </c>
      <c r="S2818">
        <v>0</v>
      </c>
      <c r="U2818">
        <v>9404</v>
      </c>
      <c r="V2818">
        <v>9404</v>
      </c>
      <c r="W2818">
        <v>0</v>
      </c>
      <c r="X2818">
        <v>0</v>
      </c>
      <c r="Y2818" t="s">
        <v>81</v>
      </c>
    </row>
    <row r="2819" spans="1:25" x14ac:dyDescent="0.25">
      <c r="A2819">
        <v>2818</v>
      </c>
      <c r="B2819">
        <v>59443</v>
      </c>
      <c r="C2819">
        <v>0</v>
      </c>
      <c r="D2819">
        <v>0</v>
      </c>
      <c r="E2819" t="s">
        <v>168</v>
      </c>
      <c r="F2819" t="s">
        <v>169</v>
      </c>
      <c r="G2819">
        <v>1</v>
      </c>
      <c r="H2819" s="6">
        <v>162707</v>
      </c>
      <c r="I2819" s="7">
        <v>45399</v>
      </c>
      <c r="J2819" s="7">
        <v>45399</v>
      </c>
      <c r="K2819" t="s">
        <v>80</v>
      </c>
      <c r="L2819" t="s">
        <v>40</v>
      </c>
      <c r="M2819" t="s">
        <v>5</v>
      </c>
      <c r="N2819" t="s">
        <v>41</v>
      </c>
      <c r="O2819" t="s">
        <v>57</v>
      </c>
      <c r="P2819" t="s">
        <v>43</v>
      </c>
      <c r="Q2819">
        <v>6.8</v>
      </c>
      <c r="R2819">
        <v>0</v>
      </c>
      <c r="S2819">
        <v>0</v>
      </c>
      <c r="U2819">
        <v>11064</v>
      </c>
      <c r="V2819">
        <v>11064</v>
      </c>
      <c r="W2819">
        <v>0</v>
      </c>
      <c r="X2819">
        <v>0</v>
      </c>
      <c r="Y2819" t="s">
        <v>81</v>
      </c>
    </row>
    <row r="2820" spans="1:25" x14ac:dyDescent="0.25">
      <c r="A2820">
        <v>2819</v>
      </c>
      <c r="B2820">
        <v>59446</v>
      </c>
      <c r="C2820">
        <v>0</v>
      </c>
      <c r="D2820">
        <v>0</v>
      </c>
      <c r="E2820" t="s">
        <v>176</v>
      </c>
      <c r="F2820" t="s">
        <v>177</v>
      </c>
      <c r="G2820">
        <v>1</v>
      </c>
      <c r="H2820" s="6">
        <v>227985</v>
      </c>
      <c r="I2820" s="7">
        <v>45399</v>
      </c>
      <c r="J2820" s="7">
        <v>45399</v>
      </c>
      <c r="K2820" t="s">
        <v>80</v>
      </c>
      <c r="L2820" t="s">
        <v>40</v>
      </c>
      <c r="M2820" t="s">
        <v>5</v>
      </c>
      <c r="N2820" t="s">
        <v>41</v>
      </c>
      <c r="O2820" t="s">
        <v>57</v>
      </c>
      <c r="P2820" t="s">
        <v>43</v>
      </c>
      <c r="Q2820">
        <v>6.8</v>
      </c>
      <c r="R2820">
        <v>0</v>
      </c>
      <c r="S2820">
        <v>0</v>
      </c>
      <c r="U2820">
        <v>15503</v>
      </c>
      <c r="V2820">
        <v>15503</v>
      </c>
      <c r="W2820">
        <v>0</v>
      </c>
      <c r="X2820">
        <v>0</v>
      </c>
      <c r="Y2820" t="s">
        <v>81</v>
      </c>
    </row>
    <row r="2821" spans="1:25" x14ac:dyDescent="0.25">
      <c r="A2821">
        <v>2820</v>
      </c>
      <c r="B2821">
        <v>59423</v>
      </c>
      <c r="C2821">
        <v>0</v>
      </c>
      <c r="D2821">
        <v>0</v>
      </c>
      <c r="E2821" t="s">
        <v>181</v>
      </c>
      <c r="F2821" t="s">
        <v>182</v>
      </c>
      <c r="G2821">
        <v>1</v>
      </c>
      <c r="H2821" s="6">
        <v>1020978</v>
      </c>
      <c r="I2821" s="7">
        <v>45399</v>
      </c>
      <c r="J2821" s="7">
        <v>45399</v>
      </c>
      <c r="K2821">
        <v>15</v>
      </c>
      <c r="L2821" t="s">
        <v>40</v>
      </c>
      <c r="M2821" t="s">
        <v>3</v>
      </c>
      <c r="N2821" t="s">
        <v>41</v>
      </c>
      <c r="O2821" t="s">
        <v>51</v>
      </c>
      <c r="P2821" t="s">
        <v>43</v>
      </c>
      <c r="Q2821">
        <v>10</v>
      </c>
      <c r="R2821">
        <v>5</v>
      </c>
      <c r="S2821">
        <v>0</v>
      </c>
      <c r="U2821">
        <v>153147</v>
      </c>
      <c r="V2821">
        <v>102098</v>
      </c>
      <c r="W2821">
        <v>51049</v>
      </c>
      <c r="X2821">
        <v>0</v>
      </c>
      <c r="Y2821" t="s">
        <v>72</v>
      </c>
    </row>
    <row r="2822" spans="1:25" x14ac:dyDescent="0.25">
      <c r="A2822">
        <v>2821</v>
      </c>
      <c r="B2822">
        <v>59424</v>
      </c>
      <c r="C2822">
        <v>0</v>
      </c>
      <c r="D2822">
        <v>0</v>
      </c>
      <c r="E2822" t="s">
        <v>181</v>
      </c>
      <c r="F2822" t="s">
        <v>182</v>
      </c>
      <c r="G2822">
        <v>1</v>
      </c>
      <c r="H2822" s="6">
        <v>929300</v>
      </c>
      <c r="I2822" s="7">
        <v>45399</v>
      </c>
      <c r="J2822" s="7">
        <v>45399</v>
      </c>
      <c r="K2822">
        <v>15</v>
      </c>
      <c r="L2822" t="s">
        <v>40</v>
      </c>
      <c r="M2822" t="s">
        <v>3</v>
      </c>
      <c r="N2822" t="s">
        <v>41</v>
      </c>
      <c r="O2822" t="s">
        <v>51</v>
      </c>
      <c r="P2822" t="s">
        <v>43</v>
      </c>
      <c r="Q2822">
        <v>10</v>
      </c>
      <c r="R2822">
        <v>5</v>
      </c>
      <c r="S2822">
        <v>0</v>
      </c>
      <c r="U2822">
        <v>139395</v>
      </c>
      <c r="V2822">
        <v>92930</v>
      </c>
      <c r="W2822">
        <v>46465</v>
      </c>
      <c r="X2822">
        <v>0</v>
      </c>
      <c r="Y2822" t="s">
        <v>72</v>
      </c>
    </row>
    <row r="2823" spans="1:25" x14ac:dyDescent="0.25">
      <c r="A2823">
        <v>2822</v>
      </c>
      <c r="B2823">
        <v>59444</v>
      </c>
      <c r="C2823">
        <v>0</v>
      </c>
      <c r="D2823">
        <v>0</v>
      </c>
      <c r="E2823" t="s">
        <v>172</v>
      </c>
      <c r="F2823" t="s">
        <v>173</v>
      </c>
      <c r="G2823">
        <v>1</v>
      </c>
      <c r="H2823" s="6">
        <v>219651</v>
      </c>
      <c r="I2823" s="7">
        <v>45399</v>
      </c>
      <c r="J2823" s="7">
        <v>45399</v>
      </c>
      <c r="K2823" t="s">
        <v>80</v>
      </c>
      <c r="L2823" t="s">
        <v>40</v>
      </c>
      <c r="M2823" t="s">
        <v>5</v>
      </c>
      <c r="N2823" t="s">
        <v>41</v>
      </c>
      <c r="O2823" t="s">
        <v>57</v>
      </c>
      <c r="P2823" t="s">
        <v>43</v>
      </c>
      <c r="Q2823">
        <v>6.8</v>
      </c>
      <c r="R2823">
        <v>0</v>
      </c>
      <c r="S2823">
        <v>0</v>
      </c>
      <c r="U2823">
        <v>14936</v>
      </c>
      <c r="V2823">
        <v>14936</v>
      </c>
      <c r="W2823">
        <v>0</v>
      </c>
      <c r="X2823">
        <v>0</v>
      </c>
      <c r="Y2823" t="s">
        <v>81</v>
      </c>
    </row>
    <row r="2824" spans="1:25" x14ac:dyDescent="0.25">
      <c r="A2824">
        <v>2823</v>
      </c>
      <c r="B2824">
        <v>59447</v>
      </c>
      <c r="C2824">
        <v>0</v>
      </c>
      <c r="D2824">
        <v>0</v>
      </c>
      <c r="E2824" t="s">
        <v>191</v>
      </c>
      <c r="F2824" t="s">
        <v>192</v>
      </c>
      <c r="G2824">
        <v>1</v>
      </c>
      <c r="H2824" s="6">
        <v>166176</v>
      </c>
      <c r="I2824" s="7">
        <v>45399</v>
      </c>
      <c r="J2824" s="7">
        <v>45399</v>
      </c>
      <c r="K2824" t="s">
        <v>80</v>
      </c>
      <c r="L2824" t="s">
        <v>40</v>
      </c>
      <c r="M2824" t="s">
        <v>5</v>
      </c>
      <c r="N2824" t="s">
        <v>41</v>
      </c>
      <c r="O2824" t="s">
        <v>57</v>
      </c>
      <c r="P2824" t="s">
        <v>43</v>
      </c>
      <c r="Q2824">
        <v>6.8</v>
      </c>
      <c r="R2824">
        <v>0</v>
      </c>
      <c r="S2824">
        <v>0</v>
      </c>
      <c r="U2824">
        <v>11300</v>
      </c>
      <c r="V2824">
        <v>11300</v>
      </c>
      <c r="W2824">
        <v>0</v>
      </c>
      <c r="X2824">
        <v>0</v>
      </c>
      <c r="Y2824" t="s">
        <v>81</v>
      </c>
    </row>
    <row r="2825" spans="1:25" x14ac:dyDescent="0.25">
      <c r="A2825">
        <v>2824</v>
      </c>
      <c r="B2825">
        <v>59419</v>
      </c>
      <c r="C2825">
        <v>0</v>
      </c>
      <c r="D2825">
        <v>0</v>
      </c>
      <c r="E2825" t="s">
        <v>1331</v>
      </c>
      <c r="F2825" t="s">
        <v>1332</v>
      </c>
      <c r="G2825">
        <v>1</v>
      </c>
      <c r="H2825" s="6">
        <v>1030606</v>
      </c>
      <c r="I2825" s="7">
        <v>45399</v>
      </c>
      <c r="J2825" s="7">
        <v>45399</v>
      </c>
      <c r="K2825">
        <v>8</v>
      </c>
      <c r="L2825" t="s">
        <v>40</v>
      </c>
      <c r="M2825" t="s">
        <v>9</v>
      </c>
      <c r="N2825" t="s">
        <v>41</v>
      </c>
      <c r="O2825" t="s">
        <v>42</v>
      </c>
      <c r="P2825" t="s">
        <v>43</v>
      </c>
      <c r="Q2825">
        <v>8</v>
      </c>
      <c r="R2825">
        <v>0</v>
      </c>
      <c r="S2825">
        <v>0</v>
      </c>
      <c r="U2825">
        <v>82448</v>
      </c>
      <c r="V2825">
        <v>82448</v>
      </c>
      <c r="W2825">
        <v>0</v>
      </c>
      <c r="X2825">
        <v>0</v>
      </c>
      <c r="Y2825" t="s">
        <v>109</v>
      </c>
    </row>
    <row r="2826" spans="1:25" x14ac:dyDescent="0.25">
      <c r="A2826">
        <v>2825</v>
      </c>
      <c r="B2826">
        <v>59417</v>
      </c>
      <c r="C2826">
        <v>0</v>
      </c>
      <c r="D2826">
        <v>0</v>
      </c>
      <c r="E2826" t="s">
        <v>199</v>
      </c>
      <c r="F2826" t="s">
        <v>200</v>
      </c>
      <c r="G2826">
        <v>1</v>
      </c>
      <c r="H2826" s="6">
        <v>17616590</v>
      </c>
      <c r="I2826" s="7">
        <v>45399</v>
      </c>
      <c r="J2826" s="7">
        <v>45399</v>
      </c>
      <c r="K2826">
        <v>15</v>
      </c>
      <c r="L2826" t="s">
        <v>40</v>
      </c>
      <c r="M2826" t="s">
        <v>5</v>
      </c>
      <c r="N2826" t="s">
        <v>41</v>
      </c>
      <c r="O2826" t="s">
        <v>77</v>
      </c>
      <c r="P2826" t="s">
        <v>43</v>
      </c>
      <c r="Q2826">
        <v>6</v>
      </c>
      <c r="R2826">
        <v>9</v>
      </c>
      <c r="S2826">
        <v>0</v>
      </c>
      <c r="U2826">
        <v>2642489</v>
      </c>
      <c r="V2826">
        <v>1056995</v>
      </c>
      <c r="W2826">
        <v>1585493</v>
      </c>
      <c r="X2826">
        <v>0</v>
      </c>
      <c r="Y2826" t="s">
        <v>94</v>
      </c>
    </row>
    <row r="2827" spans="1:25" x14ac:dyDescent="0.25">
      <c r="A2827">
        <v>2826</v>
      </c>
      <c r="B2827">
        <v>59422</v>
      </c>
      <c r="C2827">
        <v>0</v>
      </c>
      <c r="D2827">
        <v>0</v>
      </c>
      <c r="E2827" t="s">
        <v>1345</v>
      </c>
      <c r="F2827" t="s">
        <v>1346</v>
      </c>
      <c r="G2827">
        <v>1</v>
      </c>
      <c r="H2827" s="6">
        <v>300487</v>
      </c>
      <c r="I2827" s="7">
        <v>45399</v>
      </c>
      <c r="J2827" s="7">
        <v>45399</v>
      </c>
      <c r="K2827">
        <v>8</v>
      </c>
      <c r="L2827" t="s">
        <v>40</v>
      </c>
      <c r="M2827" t="s">
        <v>9</v>
      </c>
      <c r="N2827" t="s">
        <v>41</v>
      </c>
      <c r="O2827" t="s">
        <v>42</v>
      </c>
      <c r="P2827" t="s">
        <v>43</v>
      </c>
      <c r="Q2827">
        <v>8</v>
      </c>
      <c r="R2827">
        <v>0</v>
      </c>
      <c r="S2827">
        <v>0</v>
      </c>
      <c r="U2827">
        <v>24039</v>
      </c>
      <c r="V2827">
        <v>24039</v>
      </c>
      <c r="W2827">
        <v>0</v>
      </c>
      <c r="X2827">
        <v>0</v>
      </c>
      <c r="Y2827" t="s">
        <v>109</v>
      </c>
    </row>
    <row r="2828" spans="1:25" x14ac:dyDescent="0.25">
      <c r="A2828">
        <v>2827</v>
      </c>
      <c r="B2828">
        <v>59418</v>
      </c>
      <c r="C2828">
        <v>0</v>
      </c>
      <c r="D2828">
        <v>0</v>
      </c>
      <c r="E2828" t="s">
        <v>487</v>
      </c>
      <c r="F2828" t="s">
        <v>488</v>
      </c>
      <c r="G2828">
        <v>1</v>
      </c>
      <c r="H2828" s="6">
        <v>6804743</v>
      </c>
      <c r="I2828" s="7">
        <v>45399</v>
      </c>
      <c r="J2828" s="7">
        <v>45399</v>
      </c>
      <c r="K2828">
        <v>8</v>
      </c>
      <c r="L2828" t="s">
        <v>40</v>
      </c>
      <c r="M2828" t="s">
        <v>4</v>
      </c>
      <c r="N2828" t="s">
        <v>41</v>
      </c>
      <c r="O2828" t="s">
        <v>51</v>
      </c>
      <c r="P2828" t="s">
        <v>43</v>
      </c>
      <c r="Q2828">
        <v>8</v>
      </c>
      <c r="R2828">
        <v>0</v>
      </c>
      <c r="S2828">
        <v>0</v>
      </c>
      <c r="U2828">
        <v>544379</v>
      </c>
      <c r="V2828">
        <v>544379</v>
      </c>
      <c r="W2828">
        <v>0</v>
      </c>
      <c r="X2828">
        <v>0</v>
      </c>
      <c r="Y2828" t="s">
        <v>48</v>
      </c>
    </row>
    <row r="2829" spans="1:25" x14ac:dyDescent="0.25">
      <c r="A2829">
        <v>2828</v>
      </c>
      <c r="B2829">
        <v>59414</v>
      </c>
      <c r="C2829">
        <v>0</v>
      </c>
      <c r="D2829">
        <v>0</v>
      </c>
      <c r="E2829" t="s">
        <v>1868</v>
      </c>
      <c r="F2829" t="s">
        <v>1869</v>
      </c>
      <c r="G2829">
        <v>1</v>
      </c>
      <c r="H2829" s="6">
        <v>1203193</v>
      </c>
      <c r="I2829" s="7">
        <v>45398</v>
      </c>
      <c r="J2829" s="7">
        <v>45398</v>
      </c>
      <c r="K2829">
        <v>15</v>
      </c>
      <c r="L2829" t="s">
        <v>40</v>
      </c>
      <c r="M2829" t="s">
        <v>5</v>
      </c>
      <c r="N2829" t="s">
        <v>41</v>
      </c>
      <c r="O2829" t="s">
        <v>77</v>
      </c>
      <c r="P2829" t="s">
        <v>43</v>
      </c>
      <c r="Q2829">
        <v>3.5</v>
      </c>
      <c r="R2829">
        <v>11.5</v>
      </c>
      <c r="S2829">
        <v>0</v>
      </c>
      <c r="U2829">
        <v>180479</v>
      </c>
      <c r="V2829">
        <v>42112</v>
      </c>
      <c r="W2829">
        <v>138367</v>
      </c>
      <c r="X2829">
        <v>0</v>
      </c>
      <c r="Y2829" t="s">
        <v>44</v>
      </c>
    </row>
    <row r="2830" spans="1:25" x14ac:dyDescent="0.25">
      <c r="A2830">
        <v>2829</v>
      </c>
      <c r="B2830">
        <v>59410</v>
      </c>
      <c r="C2830">
        <v>0</v>
      </c>
      <c r="D2830">
        <v>0</v>
      </c>
      <c r="E2830" t="s">
        <v>1327</v>
      </c>
      <c r="F2830" t="s">
        <v>1328</v>
      </c>
      <c r="G2830">
        <v>1</v>
      </c>
      <c r="H2830" s="6">
        <v>175889</v>
      </c>
      <c r="I2830" s="7">
        <v>45398</v>
      </c>
      <c r="J2830" s="7">
        <v>45398</v>
      </c>
      <c r="K2830">
        <v>12</v>
      </c>
      <c r="L2830" t="s">
        <v>40</v>
      </c>
      <c r="M2830" t="s">
        <v>8</v>
      </c>
      <c r="N2830" t="s">
        <v>41</v>
      </c>
      <c r="O2830" t="s">
        <v>347</v>
      </c>
      <c r="P2830" t="s">
        <v>43</v>
      </c>
      <c r="Q2830">
        <v>12</v>
      </c>
      <c r="R2830">
        <v>0</v>
      </c>
      <c r="S2830">
        <v>0</v>
      </c>
      <c r="U2830">
        <v>21107</v>
      </c>
      <c r="V2830">
        <v>21107</v>
      </c>
      <c r="W2830">
        <v>0</v>
      </c>
      <c r="X2830">
        <v>0</v>
      </c>
      <c r="Y2830" t="s">
        <v>109</v>
      </c>
    </row>
    <row r="2831" spans="1:25" x14ac:dyDescent="0.25">
      <c r="A2831">
        <v>2830</v>
      </c>
      <c r="B2831">
        <v>59411</v>
      </c>
      <c r="C2831">
        <v>0</v>
      </c>
      <c r="D2831">
        <v>0</v>
      </c>
      <c r="E2831" t="s">
        <v>1327</v>
      </c>
      <c r="F2831" t="s">
        <v>1328</v>
      </c>
      <c r="G2831">
        <v>1</v>
      </c>
      <c r="H2831" s="6">
        <v>164019</v>
      </c>
      <c r="I2831" s="7">
        <v>45398</v>
      </c>
      <c r="J2831" s="7">
        <v>45398</v>
      </c>
      <c r="K2831">
        <v>12</v>
      </c>
      <c r="L2831" t="s">
        <v>40</v>
      </c>
      <c r="M2831" t="s">
        <v>8</v>
      </c>
      <c r="N2831" t="s">
        <v>41</v>
      </c>
      <c r="O2831" t="s">
        <v>347</v>
      </c>
      <c r="P2831" t="s">
        <v>43</v>
      </c>
      <c r="Q2831">
        <v>12</v>
      </c>
      <c r="R2831">
        <v>0</v>
      </c>
      <c r="S2831">
        <v>0</v>
      </c>
      <c r="U2831">
        <v>19682</v>
      </c>
      <c r="V2831">
        <v>19682</v>
      </c>
      <c r="W2831">
        <v>0</v>
      </c>
      <c r="X2831">
        <v>0</v>
      </c>
      <c r="Y2831" t="s">
        <v>109</v>
      </c>
    </row>
    <row r="2832" spans="1:25" x14ac:dyDescent="0.25">
      <c r="A2832">
        <v>2831</v>
      </c>
      <c r="B2832">
        <v>59412</v>
      </c>
      <c r="C2832">
        <v>0</v>
      </c>
      <c r="D2832">
        <v>0</v>
      </c>
      <c r="E2832" t="s">
        <v>1327</v>
      </c>
      <c r="F2832" t="s">
        <v>1328</v>
      </c>
      <c r="G2832">
        <v>1</v>
      </c>
      <c r="H2832" s="6">
        <v>165882</v>
      </c>
      <c r="I2832" s="7">
        <v>45398</v>
      </c>
      <c r="J2832" s="7">
        <v>45398</v>
      </c>
      <c r="K2832">
        <v>12</v>
      </c>
      <c r="L2832" t="s">
        <v>40</v>
      </c>
      <c r="M2832" t="s">
        <v>8</v>
      </c>
      <c r="N2832" t="s">
        <v>41</v>
      </c>
      <c r="O2832" t="s">
        <v>347</v>
      </c>
      <c r="P2832" t="s">
        <v>43</v>
      </c>
      <c r="Q2832">
        <v>12</v>
      </c>
      <c r="R2832">
        <v>0</v>
      </c>
      <c r="S2832">
        <v>0</v>
      </c>
      <c r="U2832">
        <v>19906</v>
      </c>
      <c r="V2832">
        <v>19906</v>
      </c>
      <c r="W2832">
        <v>0</v>
      </c>
      <c r="X2832">
        <v>0</v>
      </c>
      <c r="Y2832" t="s">
        <v>109</v>
      </c>
    </row>
    <row r="2833" spans="1:25" x14ac:dyDescent="0.25">
      <c r="A2833">
        <v>2832</v>
      </c>
      <c r="B2833">
        <v>59413</v>
      </c>
      <c r="C2833">
        <v>0</v>
      </c>
      <c r="D2833">
        <v>0</v>
      </c>
      <c r="E2833" t="s">
        <v>1931</v>
      </c>
      <c r="F2833" t="s">
        <v>1932</v>
      </c>
      <c r="G2833">
        <v>1</v>
      </c>
      <c r="H2833" s="6">
        <v>2115556</v>
      </c>
      <c r="I2833" s="7">
        <v>45398</v>
      </c>
      <c r="J2833" s="7">
        <v>45398</v>
      </c>
      <c r="K2833">
        <v>10</v>
      </c>
      <c r="L2833" t="s">
        <v>40</v>
      </c>
      <c r="M2833" t="s">
        <v>5</v>
      </c>
      <c r="N2833" t="s">
        <v>41</v>
      </c>
      <c r="O2833" t="s">
        <v>77</v>
      </c>
      <c r="P2833" t="s">
        <v>43</v>
      </c>
      <c r="Q2833">
        <v>10</v>
      </c>
      <c r="R2833">
        <v>0</v>
      </c>
      <c r="S2833">
        <v>0</v>
      </c>
      <c r="U2833">
        <v>211556</v>
      </c>
      <c r="V2833">
        <v>211556</v>
      </c>
      <c r="W2833">
        <v>0</v>
      </c>
      <c r="X2833">
        <v>0</v>
      </c>
      <c r="Y2833" t="s">
        <v>48</v>
      </c>
    </row>
    <row r="2834" spans="1:25" x14ac:dyDescent="0.25">
      <c r="A2834">
        <v>2833</v>
      </c>
      <c r="B2834">
        <v>59409</v>
      </c>
      <c r="C2834">
        <v>0</v>
      </c>
      <c r="D2834">
        <v>0</v>
      </c>
      <c r="E2834" t="s">
        <v>1984</v>
      </c>
      <c r="F2834" t="s">
        <v>1985</v>
      </c>
      <c r="G2834">
        <v>1</v>
      </c>
      <c r="H2834" s="6">
        <v>2607407</v>
      </c>
      <c r="I2834" s="7">
        <v>45398</v>
      </c>
      <c r="J2834" s="7">
        <v>45398</v>
      </c>
      <c r="K2834" t="s">
        <v>167</v>
      </c>
      <c r="L2834" t="s">
        <v>40</v>
      </c>
      <c r="M2834" t="s">
        <v>4</v>
      </c>
      <c r="N2834" t="s">
        <v>41</v>
      </c>
      <c r="O2834" t="s">
        <v>51</v>
      </c>
      <c r="P2834" t="s">
        <v>43</v>
      </c>
      <c r="Q2834">
        <v>5.5</v>
      </c>
      <c r="R2834">
        <v>0</v>
      </c>
      <c r="S2834">
        <v>0</v>
      </c>
      <c r="U2834">
        <v>143407</v>
      </c>
      <c r="V2834">
        <v>143407</v>
      </c>
      <c r="W2834">
        <v>0</v>
      </c>
      <c r="X2834">
        <v>0</v>
      </c>
      <c r="Y2834" t="s">
        <v>44</v>
      </c>
    </row>
    <row r="2835" spans="1:25" x14ac:dyDescent="0.25">
      <c r="A2835">
        <v>2834</v>
      </c>
      <c r="B2835">
        <v>59397</v>
      </c>
      <c r="C2835">
        <v>0</v>
      </c>
      <c r="D2835">
        <v>0</v>
      </c>
      <c r="E2835" t="s">
        <v>1784</v>
      </c>
      <c r="F2835" t="s">
        <v>1785</v>
      </c>
      <c r="G2835">
        <v>1</v>
      </c>
      <c r="H2835" s="6">
        <v>2000000</v>
      </c>
      <c r="I2835" s="7">
        <v>45397</v>
      </c>
      <c r="J2835" s="7">
        <v>45397</v>
      </c>
      <c r="K2835">
        <v>8</v>
      </c>
      <c r="L2835" t="s">
        <v>40</v>
      </c>
      <c r="M2835" t="s">
        <v>5</v>
      </c>
      <c r="N2835" t="s">
        <v>41</v>
      </c>
      <c r="O2835" t="s">
        <v>57</v>
      </c>
      <c r="P2835" t="s">
        <v>43</v>
      </c>
      <c r="Q2835">
        <v>8</v>
      </c>
      <c r="R2835">
        <v>0</v>
      </c>
      <c r="S2835">
        <v>0</v>
      </c>
      <c r="U2835">
        <v>160000</v>
      </c>
      <c r="V2835">
        <v>160000</v>
      </c>
      <c r="W2835">
        <v>0</v>
      </c>
      <c r="X2835">
        <v>0</v>
      </c>
      <c r="Y2835" t="s">
        <v>48</v>
      </c>
    </row>
    <row r="2836" spans="1:25" x14ac:dyDescent="0.25">
      <c r="A2836">
        <v>2835</v>
      </c>
      <c r="B2836">
        <v>59399</v>
      </c>
      <c r="C2836">
        <v>0</v>
      </c>
      <c r="D2836">
        <v>0</v>
      </c>
      <c r="E2836" t="s">
        <v>1986</v>
      </c>
      <c r="F2836" t="s">
        <v>1987</v>
      </c>
      <c r="G2836">
        <v>1</v>
      </c>
      <c r="H2836" s="6">
        <v>691765</v>
      </c>
      <c r="I2836" s="7">
        <v>45397</v>
      </c>
      <c r="J2836" s="7">
        <v>45397</v>
      </c>
      <c r="K2836">
        <v>15</v>
      </c>
      <c r="L2836" t="s">
        <v>40</v>
      </c>
      <c r="M2836" t="s">
        <v>5</v>
      </c>
      <c r="N2836" t="s">
        <v>41</v>
      </c>
      <c r="O2836" t="s">
        <v>57</v>
      </c>
      <c r="P2836" t="s">
        <v>43</v>
      </c>
      <c r="Q2836">
        <v>6</v>
      </c>
      <c r="R2836">
        <v>9</v>
      </c>
      <c r="S2836">
        <v>0</v>
      </c>
      <c r="U2836">
        <v>103765</v>
      </c>
      <c r="V2836">
        <v>41506</v>
      </c>
      <c r="W2836">
        <v>62259</v>
      </c>
      <c r="X2836">
        <v>0</v>
      </c>
      <c r="Y2836" t="s">
        <v>94</v>
      </c>
    </row>
    <row r="2837" spans="1:25" x14ac:dyDescent="0.25">
      <c r="A2837">
        <v>2836</v>
      </c>
      <c r="B2837">
        <v>59402</v>
      </c>
      <c r="C2837">
        <v>0</v>
      </c>
      <c r="D2837">
        <v>0</v>
      </c>
      <c r="E2837" t="s">
        <v>1438</v>
      </c>
      <c r="F2837" t="s">
        <v>1439</v>
      </c>
      <c r="G2837">
        <v>1</v>
      </c>
      <c r="H2837" s="6">
        <v>44444448</v>
      </c>
      <c r="I2837" s="7">
        <v>45397</v>
      </c>
      <c r="J2837" s="7">
        <v>45397</v>
      </c>
      <c r="K2837" t="s">
        <v>1440</v>
      </c>
      <c r="L2837" t="s">
        <v>40</v>
      </c>
      <c r="M2837" t="s">
        <v>5</v>
      </c>
      <c r="N2837" t="s">
        <v>41</v>
      </c>
      <c r="O2837" t="s">
        <v>47</v>
      </c>
      <c r="P2837" t="s">
        <v>43</v>
      </c>
      <c r="Q2837">
        <v>0.6</v>
      </c>
      <c r="R2837">
        <v>3.7</v>
      </c>
      <c r="S2837">
        <v>0</v>
      </c>
      <c r="U2837">
        <v>1911111</v>
      </c>
      <c r="V2837">
        <v>266667</v>
      </c>
      <c r="W2837">
        <v>1644445</v>
      </c>
      <c r="X2837">
        <v>0</v>
      </c>
      <c r="Y2837" t="s">
        <v>250</v>
      </c>
    </row>
    <row r="2838" spans="1:25" x14ac:dyDescent="0.25">
      <c r="A2838">
        <v>2837</v>
      </c>
      <c r="B2838">
        <v>59403</v>
      </c>
      <c r="C2838">
        <v>0</v>
      </c>
      <c r="D2838">
        <v>0</v>
      </c>
      <c r="E2838" t="s">
        <v>70</v>
      </c>
      <c r="F2838" t="s">
        <v>71</v>
      </c>
      <c r="G2838">
        <v>1</v>
      </c>
      <c r="H2838" s="6">
        <v>3669521</v>
      </c>
      <c r="I2838" s="7">
        <v>45397</v>
      </c>
      <c r="J2838" s="7">
        <v>45397</v>
      </c>
      <c r="K2838">
        <v>15</v>
      </c>
      <c r="L2838" t="s">
        <v>40</v>
      </c>
      <c r="M2838" t="s">
        <v>3</v>
      </c>
      <c r="N2838" t="s">
        <v>41</v>
      </c>
      <c r="O2838" t="s">
        <v>51</v>
      </c>
      <c r="P2838" t="s">
        <v>43</v>
      </c>
      <c r="Q2838">
        <v>15</v>
      </c>
      <c r="R2838">
        <v>0</v>
      </c>
      <c r="S2838">
        <v>0</v>
      </c>
      <c r="U2838">
        <v>550428</v>
      </c>
      <c r="V2838">
        <v>550428</v>
      </c>
      <c r="W2838">
        <v>0</v>
      </c>
      <c r="X2838">
        <v>0</v>
      </c>
      <c r="Y2838" t="s">
        <v>72</v>
      </c>
    </row>
    <row r="2839" spans="1:25" x14ac:dyDescent="0.25">
      <c r="A2839">
        <v>2838</v>
      </c>
      <c r="B2839">
        <v>59398</v>
      </c>
      <c r="C2839">
        <v>0</v>
      </c>
      <c r="D2839">
        <v>0</v>
      </c>
      <c r="E2839" t="s">
        <v>1988</v>
      </c>
      <c r="F2839" t="s">
        <v>1989</v>
      </c>
      <c r="G2839">
        <v>1</v>
      </c>
      <c r="H2839" s="6">
        <v>300000</v>
      </c>
      <c r="I2839" s="7">
        <v>45397</v>
      </c>
      <c r="J2839" s="7">
        <v>45397</v>
      </c>
      <c r="K2839">
        <v>15</v>
      </c>
      <c r="L2839" t="s">
        <v>40</v>
      </c>
      <c r="M2839" t="s">
        <v>5</v>
      </c>
      <c r="N2839" t="s">
        <v>41</v>
      </c>
      <c r="O2839" t="s">
        <v>57</v>
      </c>
      <c r="P2839" t="s">
        <v>43</v>
      </c>
      <c r="Q2839">
        <v>15</v>
      </c>
      <c r="R2839">
        <v>0</v>
      </c>
      <c r="S2839">
        <v>0</v>
      </c>
      <c r="U2839">
        <v>45000</v>
      </c>
      <c r="V2839">
        <v>45000</v>
      </c>
      <c r="W2839">
        <v>0</v>
      </c>
      <c r="X2839">
        <v>0</v>
      </c>
      <c r="Y2839" t="s">
        <v>109</v>
      </c>
    </row>
    <row r="2840" spans="1:25" x14ac:dyDescent="0.25">
      <c r="A2840">
        <v>2839</v>
      </c>
      <c r="B2840">
        <v>59400</v>
      </c>
      <c r="C2840">
        <v>0</v>
      </c>
      <c r="D2840">
        <v>0</v>
      </c>
      <c r="E2840" t="s">
        <v>1792</v>
      </c>
      <c r="F2840" t="s">
        <v>1793</v>
      </c>
      <c r="G2840">
        <v>1</v>
      </c>
      <c r="H2840" s="6">
        <v>1071542</v>
      </c>
      <c r="I2840" s="7">
        <v>45397</v>
      </c>
      <c r="J2840" s="7">
        <v>45397</v>
      </c>
      <c r="K2840">
        <v>15</v>
      </c>
      <c r="L2840" t="s">
        <v>40</v>
      </c>
      <c r="M2840" t="s">
        <v>5</v>
      </c>
      <c r="N2840" t="s">
        <v>41</v>
      </c>
      <c r="O2840" t="s">
        <v>54</v>
      </c>
      <c r="P2840" t="s">
        <v>43</v>
      </c>
      <c r="Q2840">
        <v>9</v>
      </c>
      <c r="R2840">
        <v>6</v>
      </c>
      <c r="S2840">
        <v>0</v>
      </c>
      <c r="U2840">
        <v>160731</v>
      </c>
      <c r="V2840">
        <v>96439</v>
      </c>
      <c r="W2840">
        <v>64293</v>
      </c>
      <c r="X2840">
        <v>0</v>
      </c>
      <c r="Y2840" t="s">
        <v>48</v>
      </c>
    </row>
    <row r="2841" spans="1:25" x14ac:dyDescent="0.25">
      <c r="A2841">
        <v>2840</v>
      </c>
      <c r="B2841">
        <v>59401</v>
      </c>
      <c r="C2841">
        <v>0</v>
      </c>
      <c r="D2841">
        <v>0</v>
      </c>
      <c r="E2841" t="s">
        <v>429</v>
      </c>
      <c r="F2841" t="s">
        <v>430</v>
      </c>
      <c r="G2841">
        <v>1</v>
      </c>
      <c r="H2841" s="6">
        <v>4352233</v>
      </c>
      <c r="I2841" s="7">
        <v>45397</v>
      </c>
      <c r="J2841" s="7">
        <v>45397</v>
      </c>
      <c r="K2841">
        <v>15</v>
      </c>
      <c r="L2841" t="s">
        <v>40</v>
      </c>
      <c r="M2841" t="s">
        <v>5</v>
      </c>
      <c r="N2841" t="s">
        <v>41</v>
      </c>
      <c r="O2841" t="s">
        <v>54</v>
      </c>
      <c r="P2841" t="s">
        <v>43</v>
      </c>
      <c r="Q2841">
        <v>9</v>
      </c>
      <c r="R2841">
        <v>6</v>
      </c>
      <c r="S2841">
        <v>0</v>
      </c>
      <c r="U2841">
        <v>652835</v>
      </c>
      <c r="V2841">
        <v>391701</v>
      </c>
      <c r="W2841">
        <v>261134</v>
      </c>
      <c r="X2841">
        <v>0</v>
      </c>
      <c r="Y2841" t="s">
        <v>48</v>
      </c>
    </row>
    <row r="2842" spans="1:25" x14ac:dyDescent="0.25">
      <c r="A2842">
        <v>2841</v>
      </c>
      <c r="B2842">
        <v>59373</v>
      </c>
      <c r="C2842">
        <v>0</v>
      </c>
      <c r="D2842">
        <v>0</v>
      </c>
      <c r="E2842" t="s">
        <v>1137</v>
      </c>
      <c r="F2842" t="s">
        <v>1138</v>
      </c>
      <c r="G2842">
        <v>1</v>
      </c>
      <c r="H2842" s="6">
        <v>21902574</v>
      </c>
      <c r="I2842" s="7">
        <v>45394</v>
      </c>
      <c r="J2842" s="7">
        <v>45394</v>
      </c>
      <c r="K2842">
        <v>15</v>
      </c>
      <c r="L2842" t="s">
        <v>40</v>
      </c>
      <c r="M2842" t="s">
        <v>5</v>
      </c>
      <c r="N2842" t="s">
        <v>41</v>
      </c>
      <c r="O2842" t="s">
        <v>54</v>
      </c>
      <c r="P2842" t="s">
        <v>43</v>
      </c>
      <c r="Q2842">
        <v>10</v>
      </c>
      <c r="R2842">
        <v>5</v>
      </c>
      <c r="S2842">
        <v>0</v>
      </c>
      <c r="U2842">
        <v>3285386</v>
      </c>
      <c r="V2842">
        <v>2190257</v>
      </c>
      <c r="W2842">
        <v>1095129</v>
      </c>
      <c r="X2842">
        <v>0</v>
      </c>
      <c r="Y2842" t="s">
        <v>48</v>
      </c>
    </row>
    <row r="2843" spans="1:25" x14ac:dyDescent="0.25">
      <c r="A2843">
        <v>2842</v>
      </c>
      <c r="B2843">
        <v>59393</v>
      </c>
      <c r="C2843">
        <v>0</v>
      </c>
      <c r="D2843">
        <v>0</v>
      </c>
      <c r="E2843" t="s">
        <v>1892</v>
      </c>
      <c r="F2843" t="s">
        <v>1893</v>
      </c>
      <c r="G2843">
        <v>1</v>
      </c>
      <c r="H2843" s="6">
        <v>249655406</v>
      </c>
      <c r="I2843" s="7">
        <v>45394</v>
      </c>
      <c r="J2843" s="7">
        <v>45394</v>
      </c>
      <c r="K2843">
        <v>15</v>
      </c>
      <c r="L2843" t="s">
        <v>40</v>
      </c>
      <c r="M2843" t="s">
        <v>5</v>
      </c>
      <c r="N2843" t="s">
        <v>41</v>
      </c>
      <c r="O2843" t="s">
        <v>77</v>
      </c>
      <c r="P2843" t="s">
        <v>43</v>
      </c>
      <c r="Q2843">
        <v>3</v>
      </c>
      <c r="R2843">
        <v>11</v>
      </c>
      <c r="S2843">
        <v>1</v>
      </c>
      <c r="U2843">
        <v>37448311</v>
      </c>
      <c r="V2843">
        <v>7489662</v>
      </c>
      <c r="W2843">
        <v>27462095</v>
      </c>
      <c r="X2843">
        <v>2496554</v>
      </c>
      <c r="Y2843" t="s">
        <v>109</v>
      </c>
    </row>
    <row r="2844" spans="1:25" x14ac:dyDescent="0.25">
      <c r="A2844">
        <v>2843</v>
      </c>
      <c r="B2844">
        <v>59377</v>
      </c>
      <c r="C2844">
        <v>0</v>
      </c>
      <c r="D2844">
        <v>0</v>
      </c>
      <c r="E2844" t="s">
        <v>1355</v>
      </c>
      <c r="F2844" t="s">
        <v>1356</v>
      </c>
      <c r="G2844">
        <v>1</v>
      </c>
      <c r="H2844" s="6">
        <v>3477648</v>
      </c>
      <c r="I2844" s="7">
        <v>45394</v>
      </c>
      <c r="J2844" s="7">
        <v>45394</v>
      </c>
      <c r="K2844">
        <v>15</v>
      </c>
      <c r="L2844" t="s">
        <v>40</v>
      </c>
      <c r="M2844" t="s">
        <v>5</v>
      </c>
      <c r="N2844" t="s">
        <v>41</v>
      </c>
      <c r="O2844" t="s">
        <v>57</v>
      </c>
      <c r="P2844" t="s">
        <v>43</v>
      </c>
      <c r="Q2844">
        <v>8</v>
      </c>
      <c r="R2844">
        <v>7</v>
      </c>
      <c r="S2844">
        <v>0</v>
      </c>
      <c r="U2844">
        <v>521647</v>
      </c>
      <c r="V2844">
        <v>278212</v>
      </c>
      <c r="W2844">
        <v>243435</v>
      </c>
      <c r="X2844">
        <v>0</v>
      </c>
      <c r="Y2844" t="s">
        <v>48</v>
      </c>
    </row>
    <row r="2845" spans="1:25" x14ac:dyDescent="0.25">
      <c r="A2845">
        <v>2844</v>
      </c>
      <c r="B2845">
        <v>59380</v>
      </c>
      <c r="C2845">
        <v>0</v>
      </c>
      <c r="D2845">
        <v>0</v>
      </c>
      <c r="E2845" t="s">
        <v>1357</v>
      </c>
      <c r="F2845" t="s">
        <v>1358</v>
      </c>
      <c r="G2845">
        <v>1</v>
      </c>
      <c r="H2845" s="6">
        <v>20537927</v>
      </c>
      <c r="I2845" s="7">
        <v>45394</v>
      </c>
      <c r="J2845" s="7">
        <v>45394</v>
      </c>
      <c r="K2845">
        <v>15</v>
      </c>
      <c r="L2845" t="s">
        <v>40</v>
      </c>
      <c r="M2845" t="s">
        <v>5</v>
      </c>
      <c r="N2845" t="s">
        <v>41</v>
      </c>
      <c r="O2845" t="s">
        <v>47</v>
      </c>
      <c r="P2845" t="s">
        <v>43</v>
      </c>
      <c r="Q2845">
        <v>2</v>
      </c>
      <c r="R2845">
        <v>13</v>
      </c>
      <c r="S2845">
        <v>0</v>
      </c>
      <c r="U2845">
        <v>3080689</v>
      </c>
      <c r="V2845">
        <v>410759</v>
      </c>
      <c r="W2845">
        <v>2669931</v>
      </c>
      <c r="X2845">
        <v>0</v>
      </c>
      <c r="Y2845" t="s">
        <v>250</v>
      </c>
    </row>
    <row r="2846" spans="1:25" x14ac:dyDescent="0.25">
      <c r="A2846">
        <v>2845</v>
      </c>
      <c r="B2846">
        <v>59395</v>
      </c>
      <c r="C2846">
        <v>0</v>
      </c>
      <c r="D2846">
        <v>0</v>
      </c>
      <c r="E2846" t="s">
        <v>1890</v>
      </c>
      <c r="F2846" t="s">
        <v>1891</v>
      </c>
      <c r="G2846">
        <v>1</v>
      </c>
      <c r="H2846" s="6">
        <v>4970376</v>
      </c>
      <c r="I2846" s="7">
        <v>45394</v>
      </c>
      <c r="J2846" s="7">
        <v>45394</v>
      </c>
      <c r="K2846">
        <v>15</v>
      </c>
      <c r="L2846" t="s">
        <v>40</v>
      </c>
      <c r="M2846" t="s">
        <v>5</v>
      </c>
      <c r="N2846" t="s">
        <v>41</v>
      </c>
      <c r="O2846" t="s">
        <v>77</v>
      </c>
      <c r="P2846" t="s">
        <v>43</v>
      </c>
      <c r="Q2846">
        <v>3</v>
      </c>
      <c r="R2846">
        <v>11</v>
      </c>
      <c r="S2846">
        <v>1</v>
      </c>
      <c r="U2846">
        <v>745556</v>
      </c>
      <c r="V2846">
        <v>149111</v>
      </c>
      <c r="W2846">
        <v>546741</v>
      </c>
      <c r="X2846">
        <v>49704</v>
      </c>
      <c r="Y2846" t="s">
        <v>109</v>
      </c>
    </row>
    <row r="2847" spans="1:25" x14ac:dyDescent="0.25">
      <c r="A2847">
        <v>2846</v>
      </c>
      <c r="B2847">
        <v>59408</v>
      </c>
      <c r="C2847">
        <v>0</v>
      </c>
      <c r="D2847">
        <v>0</v>
      </c>
      <c r="E2847" t="s">
        <v>1990</v>
      </c>
      <c r="F2847" t="s">
        <v>1991</v>
      </c>
      <c r="G2847">
        <v>1</v>
      </c>
      <c r="H2847" s="6">
        <v>23084210</v>
      </c>
      <c r="I2847" s="7">
        <v>45394</v>
      </c>
      <c r="J2847" s="7">
        <v>45394</v>
      </c>
      <c r="K2847">
        <v>15</v>
      </c>
      <c r="L2847" t="s">
        <v>40</v>
      </c>
      <c r="M2847" t="s">
        <v>5</v>
      </c>
      <c r="N2847" t="s">
        <v>41</v>
      </c>
      <c r="O2847" t="s">
        <v>57</v>
      </c>
      <c r="P2847" t="s">
        <v>43</v>
      </c>
      <c r="Q2847">
        <v>4</v>
      </c>
      <c r="R2847">
        <v>11</v>
      </c>
      <c r="S2847">
        <v>0</v>
      </c>
      <c r="U2847">
        <v>3462632</v>
      </c>
      <c r="V2847">
        <v>923368</v>
      </c>
      <c r="W2847">
        <v>2539263</v>
      </c>
      <c r="X2847">
        <v>0</v>
      </c>
      <c r="Y2847" t="s">
        <v>48</v>
      </c>
    </row>
    <row r="2848" spans="1:25" x14ac:dyDescent="0.25">
      <c r="A2848">
        <v>2847</v>
      </c>
      <c r="B2848">
        <v>59480</v>
      </c>
      <c r="C2848">
        <v>0</v>
      </c>
      <c r="D2848">
        <v>0</v>
      </c>
      <c r="E2848" t="s">
        <v>1054</v>
      </c>
      <c r="F2848" t="s">
        <v>1055</v>
      </c>
      <c r="G2848">
        <v>1</v>
      </c>
      <c r="H2848" s="6">
        <v>1197036</v>
      </c>
      <c r="I2848" s="7">
        <v>45394</v>
      </c>
      <c r="J2848" s="7">
        <v>45394</v>
      </c>
      <c r="K2848">
        <v>8</v>
      </c>
      <c r="L2848" t="s">
        <v>40</v>
      </c>
      <c r="M2848" t="s">
        <v>9</v>
      </c>
      <c r="N2848" t="s">
        <v>41</v>
      </c>
      <c r="O2848" t="s">
        <v>42</v>
      </c>
      <c r="P2848" t="s">
        <v>43</v>
      </c>
      <c r="Q2848">
        <v>8</v>
      </c>
      <c r="R2848">
        <v>0</v>
      </c>
      <c r="S2848">
        <v>0</v>
      </c>
      <c r="U2848">
        <v>95763</v>
      </c>
      <c r="V2848">
        <v>95763</v>
      </c>
      <c r="W2848">
        <v>0</v>
      </c>
      <c r="X2848">
        <v>0</v>
      </c>
      <c r="Y2848" t="s">
        <v>67</v>
      </c>
    </row>
    <row r="2849" spans="1:25" x14ac:dyDescent="0.25">
      <c r="A2849">
        <v>2848</v>
      </c>
      <c r="B2849">
        <v>59382</v>
      </c>
      <c r="C2849">
        <v>0</v>
      </c>
      <c r="D2849">
        <v>0</v>
      </c>
      <c r="E2849" t="s">
        <v>514</v>
      </c>
      <c r="F2849" t="s">
        <v>515</v>
      </c>
      <c r="G2849">
        <v>1</v>
      </c>
      <c r="H2849" s="6">
        <v>30000000</v>
      </c>
      <c r="I2849" s="7">
        <v>45394</v>
      </c>
      <c r="J2849" s="7">
        <v>45394</v>
      </c>
      <c r="K2849">
        <v>6</v>
      </c>
      <c r="L2849" t="s">
        <v>40</v>
      </c>
      <c r="M2849" t="s">
        <v>5</v>
      </c>
      <c r="N2849" t="s">
        <v>41</v>
      </c>
      <c r="O2849" t="s">
        <v>77</v>
      </c>
      <c r="P2849" t="s">
        <v>43</v>
      </c>
      <c r="Q2849">
        <v>6</v>
      </c>
      <c r="R2849">
        <v>0</v>
      </c>
      <c r="S2849">
        <v>0</v>
      </c>
      <c r="U2849">
        <v>1800000</v>
      </c>
      <c r="V2849">
        <v>1800000</v>
      </c>
      <c r="W2849">
        <v>0</v>
      </c>
      <c r="X2849">
        <v>0</v>
      </c>
      <c r="Y2849" t="s">
        <v>48</v>
      </c>
    </row>
    <row r="2850" spans="1:25" x14ac:dyDescent="0.25">
      <c r="A2850">
        <v>2849</v>
      </c>
      <c r="B2850">
        <v>59376</v>
      </c>
      <c r="C2850">
        <v>0</v>
      </c>
      <c r="D2850">
        <v>0</v>
      </c>
      <c r="E2850" t="s">
        <v>1654</v>
      </c>
      <c r="F2850" t="s">
        <v>1655</v>
      </c>
      <c r="G2850">
        <v>1</v>
      </c>
      <c r="H2850" s="6">
        <v>17158047</v>
      </c>
      <c r="I2850" s="7">
        <v>45394</v>
      </c>
      <c r="J2850" s="7">
        <v>45394</v>
      </c>
      <c r="K2850">
        <v>15</v>
      </c>
      <c r="L2850" t="s">
        <v>40</v>
      </c>
      <c r="M2850" t="s">
        <v>5</v>
      </c>
      <c r="N2850" t="s">
        <v>41</v>
      </c>
      <c r="O2850" t="s">
        <v>77</v>
      </c>
      <c r="P2850" t="s">
        <v>43</v>
      </c>
      <c r="Q2850">
        <v>8</v>
      </c>
      <c r="R2850">
        <v>7</v>
      </c>
      <c r="S2850">
        <v>0</v>
      </c>
      <c r="U2850">
        <v>2573707</v>
      </c>
      <c r="V2850">
        <v>1372644</v>
      </c>
      <c r="W2850">
        <v>1201063</v>
      </c>
      <c r="X2850">
        <v>0</v>
      </c>
      <c r="Y2850" t="s">
        <v>48</v>
      </c>
    </row>
    <row r="2851" spans="1:25" x14ac:dyDescent="0.25">
      <c r="A2851">
        <v>2850</v>
      </c>
      <c r="B2851">
        <v>59375</v>
      </c>
      <c r="C2851">
        <v>0</v>
      </c>
      <c r="D2851">
        <v>0</v>
      </c>
      <c r="E2851" t="s">
        <v>1652</v>
      </c>
      <c r="F2851" t="s">
        <v>1653</v>
      </c>
      <c r="G2851">
        <v>1</v>
      </c>
      <c r="H2851" s="6">
        <v>3292707</v>
      </c>
      <c r="I2851" s="7">
        <v>45394</v>
      </c>
      <c r="J2851" s="7">
        <v>45394</v>
      </c>
      <c r="K2851">
        <v>7</v>
      </c>
      <c r="L2851" t="s">
        <v>40</v>
      </c>
      <c r="M2851" t="s">
        <v>5</v>
      </c>
      <c r="N2851" t="s">
        <v>41</v>
      </c>
      <c r="O2851" t="s">
        <v>47</v>
      </c>
      <c r="P2851" t="s">
        <v>43</v>
      </c>
      <c r="Q2851">
        <v>7</v>
      </c>
      <c r="R2851">
        <v>0</v>
      </c>
      <c r="S2851">
        <v>0</v>
      </c>
      <c r="U2851">
        <v>230489</v>
      </c>
      <c r="V2851">
        <v>230489</v>
      </c>
      <c r="W2851">
        <v>0</v>
      </c>
      <c r="X2851">
        <v>0</v>
      </c>
      <c r="Y2851" t="s">
        <v>48</v>
      </c>
    </row>
    <row r="2852" spans="1:25" x14ac:dyDescent="0.25">
      <c r="A2852">
        <v>2851</v>
      </c>
      <c r="B2852">
        <v>59289</v>
      </c>
      <c r="C2852">
        <v>0</v>
      </c>
      <c r="D2852">
        <v>0</v>
      </c>
      <c r="E2852" t="s">
        <v>1692</v>
      </c>
      <c r="F2852" t="s">
        <v>1693</v>
      </c>
      <c r="G2852">
        <v>1</v>
      </c>
      <c r="H2852" s="6">
        <v>2276862</v>
      </c>
      <c r="I2852" s="7">
        <v>45394</v>
      </c>
      <c r="J2852" s="7">
        <v>45394</v>
      </c>
      <c r="K2852">
        <v>15</v>
      </c>
      <c r="L2852" t="s">
        <v>40</v>
      </c>
      <c r="M2852" t="s">
        <v>5</v>
      </c>
      <c r="N2852" t="s">
        <v>41</v>
      </c>
      <c r="O2852" t="s">
        <v>54</v>
      </c>
      <c r="P2852" t="s">
        <v>43</v>
      </c>
      <c r="Q2852">
        <v>3.3</v>
      </c>
      <c r="R2852">
        <v>2.5</v>
      </c>
      <c r="S2852">
        <v>9.1999999999999993</v>
      </c>
      <c r="U2852">
        <v>341529</v>
      </c>
      <c r="V2852">
        <v>75136</v>
      </c>
      <c r="W2852">
        <v>56922</v>
      </c>
      <c r="X2852">
        <v>209471</v>
      </c>
      <c r="Y2852" t="s">
        <v>48</v>
      </c>
    </row>
    <row r="2853" spans="1:25" x14ac:dyDescent="0.25">
      <c r="A2853">
        <v>2852</v>
      </c>
      <c r="B2853">
        <v>58513</v>
      </c>
      <c r="C2853">
        <v>0</v>
      </c>
      <c r="D2853">
        <v>0</v>
      </c>
      <c r="E2853" t="s">
        <v>1692</v>
      </c>
      <c r="F2853" t="s">
        <v>1693</v>
      </c>
      <c r="G2853">
        <v>1</v>
      </c>
      <c r="H2853" s="6">
        <v>4727273</v>
      </c>
      <c r="I2853" s="7">
        <v>45394</v>
      </c>
      <c r="J2853" s="7">
        <v>45394</v>
      </c>
      <c r="K2853">
        <v>15</v>
      </c>
      <c r="L2853" t="s">
        <v>40</v>
      </c>
      <c r="M2853" t="s">
        <v>5</v>
      </c>
      <c r="N2853" t="s">
        <v>41</v>
      </c>
      <c r="O2853" t="s">
        <v>54</v>
      </c>
      <c r="P2853" t="s">
        <v>43</v>
      </c>
      <c r="Q2853">
        <v>3.3</v>
      </c>
      <c r="R2853">
        <v>2.5</v>
      </c>
      <c r="S2853">
        <v>9.1999999999999993</v>
      </c>
      <c r="U2853">
        <v>709091</v>
      </c>
      <c r="V2853">
        <v>156000</v>
      </c>
      <c r="W2853">
        <v>118182</v>
      </c>
      <c r="X2853">
        <v>434909</v>
      </c>
      <c r="Y2853" t="s">
        <v>48</v>
      </c>
    </row>
    <row r="2854" spans="1:25" x14ac:dyDescent="0.25">
      <c r="A2854">
        <v>2853</v>
      </c>
      <c r="B2854">
        <v>59384</v>
      </c>
      <c r="C2854">
        <v>0</v>
      </c>
      <c r="D2854">
        <v>0</v>
      </c>
      <c r="E2854" t="s">
        <v>1206</v>
      </c>
      <c r="F2854" t="s">
        <v>1207</v>
      </c>
      <c r="G2854">
        <v>1</v>
      </c>
      <c r="H2854" s="6">
        <v>88804143</v>
      </c>
      <c r="I2854" s="7">
        <v>45394</v>
      </c>
      <c r="J2854" s="7">
        <v>45394</v>
      </c>
      <c r="K2854">
        <v>15</v>
      </c>
      <c r="L2854" t="s">
        <v>40</v>
      </c>
      <c r="M2854" t="s">
        <v>5</v>
      </c>
      <c r="N2854" t="s">
        <v>41</v>
      </c>
      <c r="O2854" t="s">
        <v>57</v>
      </c>
      <c r="P2854" t="s">
        <v>43</v>
      </c>
      <c r="Q2854">
        <v>4</v>
      </c>
      <c r="R2854">
        <v>11</v>
      </c>
      <c r="S2854">
        <v>0</v>
      </c>
      <c r="U2854">
        <v>13320621</v>
      </c>
      <c r="V2854">
        <v>3552166</v>
      </c>
      <c r="W2854">
        <v>9768456</v>
      </c>
      <c r="X2854">
        <v>0</v>
      </c>
      <c r="Y2854" t="s">
        <v>48</v>
      </c>
    </row>
    <row r="2855" spans="1:25" x14ac:dyDescent="0.25">
      <c r="A2855">
        <v>2854</v>
      </c>
      <c r="B2855">
        <v>59392</v>
      </c>
      <c r="C2855">
        <v>0</v>
      </c>
      <c r="D2855">
        <v>0</v>
      </c>
      <c r="E2855" t="s">
        <v>197</v>
      </c>
      <c r="F2855" t="s">
        <v>198</v>
      </c>
      <c r="G2855">
        <v>1</v>
      </c>
      <c r="H2855" s="6">
        <v>715604</v>
      </c>
      <c r="I2855" s="7">
        <v>45394</v>
      </c>
      <c r="J2855" s="7">
        <v>45394</v>
      </c>
      <c r="K2855">
        <v>15</v>
      </c>
      <c r="L2855" t="s">
        <v>40</v>
      </c>
      <c r="M2855" t="s">
        <v>5</v>
      </c>
      <c r="N2855" t="s">
        <v>41</v>
      </c>
      <c r="O2855" t="s">
        <v>47</v>
      </c>
      <c r="P2855" t="s">
        <v>43</v>
      </c>
      <c r="Q2855">
        <v>15</v>
      </c>
      <c r="R2855">
        <v>0</v>
      </c>
      <c r="S2855">
        <v>0</v>
      </c>
      <c r="U2855">
        <v>107341</v>
      </c>
      <c r="V2855">
        <v>107341</v>
      </c>
      <c r="W2855">
        <v>0</v>
      </c>
      <c r="X2855">
        <v>0</v>
      </c>
      <c r="Y2855" t="s">
        <v>48</v>
      </c>
    </row>
    <row r="2856" spans="1:25" x14ac:dyDescent="0.25">
      <c r="A2856">
        <v>2855</v>
      </c>
      <c r="B2856">
        <v>59372</v>
      </c>
      <c r="C2856">
        <v>0</v>
      </c>
      <c r="D2856">
        <v>0</v>
      </c>
      <c r="E2856" t="s">
        <v>1101</v>
      </c>
      <c r="F2856" t="s">
        <v>1102</v>
      </c>
      <c r="G2856">
        <v>1</v>
      </c>
      <c r="H2856" s="6">
        <v>181674</v>
      </c>
      <c r="I2856" s="7">
        <v>45394</v>
      </c>
      <c r="J2856" s="7">
        <v>45394</v>
      </c>
      <c r="K2856">
        <v>15</v>
      </c>
      <c r="L2856" t="s">
        <v>40</v>
      </c>
      <c r="M2856" t="s">
        <v>5</v>
      </c>
      <c r="N2856" t="s">
        <v>41</v>
      </c>
      <c r="O2856" t="s">
        <v>54</v>
      </c>
      <c r="P2856" t="s">
        <v>43</v>
      </c>
      <c r="Q2856">
        <v>10</v>
      </c>
      <c r="R2856">
        <v>5</v>
      </c>
      <c r="S2856">
        <v>0</v>
      </c>
      <c r="U2856">
        <v>27251</v>
      </c>
      <c r="V2856">
        <v>18167</v>
      </c>
      <c r="W2856">
        <v>9084</v>
      </c>
      <c r="X2856">
        <v>0</v>
      </c>
      <c r="Y2856" t="s">
        <v>48</v>
      </c>
    </row>
    <row r="2857" spans="1:25" x14ac:dyDescent="0.25">
      <c r="A2857">
        <v>2856</v>
      </c>
      <c r="B2857">
        <v>59396</v>
      </c>
      <c r="C2857">
        <v>0</v>
      </c>
      <c r="D2857">
        <v>0</v>
      </c>
      <c r="E2857" t="s">
        <v>1204</v>
      </c>
      <c r="F2857" t="s">
        <v>1205</v>
      </c>
      <c r="G2857">
        <v>1</v>
      </c>
      <c r="H2857" s="6">
        <v>244499</v>
      </c>
      <c r="I2857" s="7">
        <v>45394</v>
      </c>
      <c r="J2857" s="7">
        <v>45394</v>
      </c>
      <c r="K2857">
        <v>15</v>
      </c>
      <c r="L2857" t="s">
        <v>40</v>
      </c>
      <c r="M2857" t="s">
        <v>5</v>
      </c>
      <c r="N2857" t="s">
        <v>41</v>
      </c>
      <c r="O2857" t="s">
        <v>54</v>
      </c>
      <c r="P2857" t="s">
        <v>43</v>
      </c>
      <c r="Q2857">
        <v>10</v>
      </c>
      <c r="R2857">
        <v>5</v>
      </c>
      <c r="S2857">
        <v>0</v>
      </c>
      <c r="U2857">
        <v>36675</v>
      </c>
      <c r="V2857">
        <v>24450</v>
      </c>
      <c r="W2857">
        <v>12225</v>
      </c>
      <c r="X2857">
        <v>0</v>
      </c>
      <c r="Y2857" t="s">
        <v>48</v>
      </c>
    </row>
    <row r="2858" spans="1:25" x14ac:dyDescent="0.25">
      <c r="A2858">
        <v>2857</v>
      </c>
      <c r="B2858">
        <v>59374</v>
      </c>
      <c r="C2858">
        <v>0</v>
      </c>
      <c r="D2858">
        <v>0</v>
      </c>
      <c r="E2858" t="s">
        <v>1929</v>
      </c>
      <c r="F2858" t="s">
        <v>1930</v>
      </c>
      <c r="G2858">
        <v>1</v>
      </c>
      <c r="H2858" s="6">
        <v>354667</v>
      </c>
      <c r="I2858" s="7">
        <v>45394</v>
      </c>
      <c r="J2858" s="7">
        <v>45394</v>
      </c>
      <c r="K2858">
        <v>10</v>
      </c>
      <c r="L2858" t="s">
        <v>40</v>
      </c>
      <c r="M2858" t="s">
        <v>5</v>
      </c>
      <c r="N2858" t="s">
        <v>41</v>
      </c>
      <c r="O2858" t="s">
        <v>57</v>
      </c>
      <c r="P2858" t="s">
        <v>43</v>
      </c>
      <c r="Q2858">
        <v>10</v>
      </c>
      <c r="R2858">
        <v>0</v>
      </c>
      <c r="S2858">
        <v>0</v>
      </c>
      <c r="U2858">
        <v>35467</v>
      </c>
      <c r="V2858">
        <v>35467</v>
      </c>
      <c r="W2858">
        <v>0</v>
      </c>
      <c r="X2858">
        <v>0</v>
      </c>
      <c r="Y2858" t="s">
        <v>48</v>
      </c>
    </row>
    <row r="2859" spans="1:25" x14ac:dyDescent="0.25">
      <c r="A2859">
        <v>2858</v>
      </c>
      <c r="B2859">
        <v>59407</v>
      </c>
      <c r="C2859">
        <v>0</v>
      </c>
      <c r="D2859">
        <v>0</v>
      </c>
      <c r="E2859" t="s">
        <v>1992</v>
      </c>
      <c r="F2859" t="s">
        <v>1993</v>
      </c>
      <c r="G2859">
        <v>1</v>
      </c>
      <c r="H2859" s="6">
        <v>61881662</v>
      </c>
      <c r="I2859" s="7">
        <v>45394</v>
      </c>
      <c r="J2859" s="7">
        <v>45394</v>
      </c>
      <c r="K2859">
        <v>15</v>
      </c>
      <c r="L2859" t="s">
        <v>40</v>
      </c>
      <c r="M2859" t="s">
        <v>5</v>
      </c>
      <c r="N2859" t="s">
        <v>41</v>
      </c>
      <c r="O2859" t="s">
        <v>57</v>
      </c>
      <c r="P2859" t="s">
        <v>43</v>
      </c>
      <c r="Q2859">
        <v>4</v>
      </c>
      <c r="R2859">
        <v>11</v>
      </c>
      <c r="S2859">
        <v>0</v>
      </c>
      <c r="U2859">
        <v>9282249</v>
      </c>
      <c r="V2859">
        <v>2475266</v>
      </c>
      <c r="W2859">
        <v>6806983</v>
      </c>
      <c r="X2859">
        <v>0</v>
      </c>
      <c r="Y2859" t="s">
        <v>48</v>
      </c>
    </row>
    <row r="2860" spans="1:25" x14ac:dyDescent="0.25">
      <c r="A2860">
        <v>2859</v>
      </c>
      <c r="B2860">
        <v>59381</v>
      </c>
      <c r="C2860">
        <v>0</v>
      </c>
      <c r="D2860">
        <v>0</v>
      </c>
      <c r="E2860" t="s">
        <v>871</v>
      </c>
      <c r="F2860" t="s">
        <v>872</v>
      </c>
      <c r="G2860">
        <v>1</v>
      </c>
      <c r="H2860" s="6">
        <v>90000000</v>
      </c>
      <c r="I2860" s="7">
        <v>45394</v>
      </c>
      <c r="J2860" s="7">
        <v>45394</v>
      </c>
      <c r="K2860">
        <v>15</v>
      </c>
      <c r="L2860" t="s">
        <v>40</v>
      </c>
      <c r="M2860" t="s">
        <v>5</v>
      </c>
      <c r="N2860" t="s">
        <v>41</v>
      </c>
      <c r="O2860" t="s">
        <v>54</v>
      </c>
      <c r="P2860" t="s">
        <v>43</v>
      </c>
      <c r="Q2860">
        <v>5</v>
      </c>
      <c r="R2860">
        <v>10</v>
      </c>
      <c r="S2860">
        <v>0</v>
      </c>
      <c r="U2860">
        <v>13500000</v>
      </c>
      <c r="V2860">
        <v>4500000</v>
      </c>
      <c r="W2860">
        <v>9000000</v>
      </c>
      <c r="X2860">
        <v>0</v>
      </c>
      <c r="Y2860" t="s">
        <v>48</v>
      </c>
    </row>
    <row r="2861" spans="1:25" x14ac:dyDescent="0.25">
      <c r="A2861">
        <v>2860</v>
      </c>
      <c r="B2861">
        <v>59385</v>
      </c>
      <c r="C2861">
        <v>0</v>
      </c>
      <c r="D2861">
        <v>0</v>
      </c>
      <c r="E2861" t="s">
        <v>1182</v>
      </c>
      <c r="F2861" t="s">
        <v>1183</v>
      </c>
      <c r="G2861">
        <v>1</v>
      </c>
      <c r="H2861" s="6">
        <v>659577149</v>
      </c>
      <c r="I2861" s="7">
        <v>45394</v>
      </c>
      <c r="J2861" s="7">
        <v>45394</v>
      </c>
      <c r="K2861">
        <v>15</v>
      </c>
      <c r="L2861" t="s">
        <v>40</v>
      </c>
      <c r="M2861" t="s">
        <v>5</v>
      </c>
      <c r="N2861" t="s">
        <v>41</v>
      </c>
      <c r="O2861" t="s">
        <v>57</v>
      </c>
      <c r="P2861" t="s">
        <v>43</v>
      </c>
      <c r="Q2861">
        <v>4</v>
      </c>
      <c r="R2861">
        <v>11</v>
      </c>
      <c r="S2861">
        <v>0</v>
      </c>
      <c r="U2861">
        <v>98936572</v>
      </c>
      <c r="V2861">
        <v>26383086</v>
      </c>
      <c r="W2861">
        <v>72553486</v>
      </c>
      <c r="X2861">
        <v>0</v>
      </c>
      <c r="Y2861" t="s">
        <v>48</v>
      </c>
    </row>
    <row r="2862" spans="1:25" x14ac:dyDescent="0.25">
      <c r="A2862">
        <v>2861</v>
      </c>
      <c r="B2862">
        <v>59386</v>
      </c>
      <c r="C2862">
        <v>0</v>
      </c>
      <c r="D2862">
        <v>0</v>
      </c>
      <c r="E2862" t="s">
        <v>1180</v>
      </c>
      <c r="F2862" t="s">
        <v>1181</v>
      </c>
      <c r="G2862">
        <v>1</v>
      </c>
      <c r="H2862" s="6">
        <v>1556296018</v>
      </c>
      <c r="I2862" s="7">
        <v>45394</v>
      </c>
      <c r="J2862" s="7">
        <v>45394</v>
      </c>
      <c r="K2862">
        <v>15</v>
      </c>
      <c r="L2862" t="s">
        <v>40</v>
      </c>
      <c r="M2862" t="s">
        <v>5</v>
      </c>
      <c r="N2862" t="s">
        <v>41</v>
      </c>
      <c r="O2862" t="s">
        <v>57</v>
      </c>
      <c r="P2862" t="s">
        <v>43</v>
      </c>
      <c r="Q2862">
        <v>4</v>
      </c>
      <c r="R2862">
        <v>11</v>
      </c>
      <c r="S2862">
        <v>0</v>
      </c>
      <c r="U2862">
        <v>233444403</v>
      </c>
      <c r="V2862">
        <v>62251841</v>
      </c>
      <c r="W2862">
        <v>171192562</v>
      </c>
      <c r="X2862">
        <v>0</v>
      </c>
      <c r="Y2862" t="s">
        <v>48</v>
      </c>
    </row>
    <row r="2863" spans="1:25" x14ac:dyDescent="0.25">
      <c r="A2863">
        <v>2862</v>
      </c>
      <c r="B2863">
        <v>59404</v>
      </c>
      <c r="C2863">
        <v>0</v>
      </c>
      <c r="D2863">
        <v>0</v>
      </c>
      <c r="E2863" t="s">
        <v>1184</v>
      </c>
      <c r="F2863" t="s">
        <v>1185</v>
      </c>
      <c r="G2863">
        <v>1</v>
      </c>
      <c r="H2863" s="6">
        <v>506161645</v>
      </c>
      <c r="I2863" s="7">
        <v>45394</v>
      </c>
      <c r="J2863" s="7">
        <v>45394</v>
      </c>
      <c r="K2863">
        <v>15</v>
      </c>
      <c r="L2863" t="s">
        <v>40</v>
      </c>
      <c r="M2863" t="s">
        <v>5</v>
      </c>
      <c r="N2863" t="s">
        <v>41</v>
      </c>
      <c r="O2863" t="s">
        <v>57</v>
      </c>
      <c r="P2863" t="s">
        <v>43</v>
      </c>
      <c r="Q2863">
        <v>4</v>
      </c>
      <c r="R2863">
        <v>11</v>
      </c>
      <c r="S2863">
        <v>0</v>
      </c>
      <c r="U2863">
        <v>75924247</v>
      </c>
      <c r="V2863">
        <v>20246466</v>
      </c>
      <c r="W2863">
        <v>55677781</v>
      </c>
      <c r="X2863">
        <v>0</v>
      </c>
      <c r="Y2863" t="s">
        <v>48</v>
      </c>
    </row>
    <row r="2864" spans="1:25" x14ac:dyDescent="0.25">
      <c r="A2864">
        <v>2863</v>
      </c>
      <c r="B2864">
        <v>58502</v>
      </c>
      <c r="C2864">
        <v>0</v>
      </c>
      <c r="D2864">
        <v>0</v>
      </c>
      <c r="E2864" t="s">
        <v>1532</v>
      </c>
      <c r="F2864" t="s">
        <v>1533</v>
      </c>
      <c r="G2864">
        <v>1</v>
      </c>
      <c r="H2864" s="6">
        <v>23636364</v>
      </c>
      <c r="I2864" s="7">
        <v>45394</v>
      </c>
      <c r="J2864" s="7">
        <v>45394</v>
      </c>
      <c r="K2864">
        <v>15</v>
      </c>
      <c r="L2864" t="s">
        <v>40</v>
      </c>
      <c r="M2864" t="s">
        <v>5</v>
      </c>
      <c r="N2864" t="s">
        <v>41</v>
      </c>
      <c r="O2864" t="s">
        <v>54</v>
      </c>
      <c r="P2864" t="s">
        <v>43</v>
      </c>
      <c r="Q2864">
        <v>3.3</v>
      </c>
      <c r="R2864">
        <v>2.5</v>
      </c>
      <c r="S2864">
        <v>9.1999999999999993</v>
      </c>
      <c r="U2864">
        <v>3545455</v>
      </c>
      <c r="V2864">
        <v>780000</v>
      </c>
      <c r="W2864">
        <v>590909</v>
      </c>
      <c r="X2864">
        <v>2174545</v>
      </c>
      <c r="Y2864" t="s">
        <v>48</v>
      </c>
    </row>
    <row r="2865" spans="1:25" x14ac:dyDescent="0.25">
      <c r="A2865">
        <v>2864</v>
      </c>
      <c r="B2865">
        <v>58503</v>
      </c>
      <c r="C2865">
        <v>0</v>
      </c>
      <c r="D2865">
        <v>0</v>
      </c>
      <c r="E2865" t="s">
        <v>1532</v>
      </c>
      <c r="F2865" t="s">
        <v>1533</v>
      </c>
      <c r="G2865">
        <v>1</v>
      </c>
      <c r="H2865" s="6">
        <v>23636364</v>
      </c>
      <c r="I2865" s="7">
        <v>45394</v>
      </c>
      <c r="J2865" s="7">
        <v>45394</v>
      </c>
      <c r="K2865">
        <v>15</v>
      </c>
      <c r="L2865" t="s">
        <v>40</v>
      </c>
      <c r="M2865" t="s">
        <v>5</v>
      </c>
      <c r="N2865" t="s">
        <v>41</v>
      </c>
      <c r="O2865" t="s">
        <v>54</v>
      </c>
      <c r="P2865" t="s">
        <v>43</v>
      </c>
      <c r="Q2865">
        <v>3.3</v>
      </c>
      <c r="R2865">
        <v>2.5</v>
      </c>
      <c r="S2865">
        <v>9.1999999999999993</v>
      </c>
      <c r="U2865">
        <v>3545455</v>
      </c>
      <c r="V2865">
        <v>780000</v>
      </c>
      <c r="W2865">
        <v>590909</v>
      </c>
      <c r="X2865">
        <v>2174545</v>
      </c>
      <c r="Y2865" t="s">
        <v>48</v>
      </c>
    </row>
    <row r="2866" spans="1:25" x14ac:dyDescent="0.25">
      <c r="A2866">
        <v>2865</v>
      </c>
      <c r="B2866">
        <v>59388</v>
      </c>
      <c r="C2866">
        <v>0</v>
      </c>
      <c r="D2866">
        <v>0</v>
      </c>
      <c r="E2866" t="s">
        <v>1994</v>
      </c>
      <c r="F2866" t="s">
        <v>1995</v>
      </c>
      <c r="G2866">
        <v>1</v>
      </c>
      <c r="H2866" s="6">
        <v>965600</v>
      </c>
      <c r="I2866" s="7">
        <v>45394</v>
      </c>
      <c r="J2866" s="7">
        <v>45394</v>
      </c>
      <c r="K2866">
        <v>8</v>
      </c>
      <c r="L2866" t="s">
        <v>40</v>
      </c>
      <c r="M2866" t="s">
        <v>5</v>
      </c>
      <c r="N2866" t="s">
        <v>41</v>
      </c>
      <c r="O2866" t="s">
        <v>180</v>
      </c>
      <c r="P2866" t="s">
        <v>43</v>
      </c>
      <c r="Q2866">
        <v>8</v>
      </c>
      <c r="R2866">
        <v>0</v>
      </c>
      <c r="S2866">
        <v>0</v>
      </c>
      <c r="U2866">
        <v>77248</v>
      </c>
      <c r="V2866">
        <v>77248</v>
      </c>
      <c r="W2866">
        <v>0</v>
      </c>
      <c r="X2866">
        <v>0</v>
      </c>
      <c r="Y2866" t="s">
        <v>48</v>
      </c>
    </row>
    <row r="2867" spans="1:25" x14ac:dyDescent="0.25">
      <c r="A2867">
        <v>2866</v>
      </c>
      <c r="B2867">
        <v>59389</v>
      </c>
      <c r="C2867">
        <v>0</v>
      </c>
      <c r="D2867">
        <v>0</v>
      </c>
      <c r="E2867" t="s">
        <v>1994</v>
      </c>
      <c r="F2867" t="s">
        <v>1995</v>
      </c>
      <c r="G2867">
        <v>1</v>
      </c>
      <c r="H2867" s="6">
        <v>853600</v>
      </c>
      <c r="I2867" s="7">
        <v>45394</v>
      </c>
      <c r="J2867" s="7">
        <v>45394</v>
      </c>
      <c r="K2867">
        <v>8</v>
      </c>
      <c r="L2867" t="s">
        <v>40</v>
      </c>
      <c r="M2867" t="s">
        <v>5</v>
      </c>
      <c r="N2867" t="s">
        <v>41</v>
      </c>
      <c r="O2867" t="s">
        <v>180</v>
      </c>
      <c r="P2867" t="s">
        <v>43</v>
      </c>
      <c r="Q2867">
        <v>8</v>
      </c>
      <c r="R2867">
        <v>0</v>
      </c>
      <c r="S2867">
        <v>0</v>
      </c>
      <c r="U2867">
        <v>68288</v>
      </c>
      <c r="V2867">
        <v>68288</v>
      </c>
      <c r="W2867">
        <v>0</v>
      </c>
      <c r="X2867">
        <v>0</v>
      </c>
      <c r="Y2867" t="s">
        <v>48</v>
      </c>
    </row>
    <row r="2868" spans="1:25" x14ac:dyDescent="0.25">
      <c r="A2868">
        <v>2867</v>
      </c>
      <c r="B2868">
        <v>59405</v>
      </c>
      <c r="C2868">
        <v>0</v>
      </c>
      <c r="D2868">
        <v>0</v>
      </c>
      <c r="E2868" t="s">
        <v>1220</v>
      </c>
      <c r="F2868" t="s">
        <v>1221</v>
      </c>
      <c r="G2868">
        <v>1</v>
      </c>
      <c r="H2868" s="6">
        <v>523955905</v>
      </c>
      <c r="I2868" s="7">
        <v>45394</v>
      </c>
      <c r="J2868" s="7">
        <v>45394</v>
      </c>
      <c r="K2868">
        <v>15</v>
      </c>
      <c r="L2868" t="s">
        <v>40</v>
      </c>
      <c r="M2868" t="s">
        <v>5</v>
      </c>
      <c r="N2868" t="s">
        <v>41</v>
      </c>
      <c r="O2868" t="s">
        <v>57</v>
      </c>
      <c r="P2868" t="s">
        <v>43</v>
      </c>
      <c r="Q2868">
        <v>4</v>
      </c>
      <c r="R2868">
        <v>11</v>
      </c>
      <c r="S2868">
        <v>0</v>
      </c>
      <c r="U2868">
        <v>78593386</v>
      </c>
      <c r="V2868">
        <v>20958236</v>
      </c>
      <c r="W2868">
        <v>57635150</v>
      </c>
      <c r="X2868">
        <v>0</v>
      </c>
      <c r="Y2868" t="s">
        <v>48</v>
      </c>
    </row>
    <row r="2869" spans="1:25" x14ac:dyDescent="0.25">
      <c r="A2869">
        <v>2868</v>
      </c>
      <c r="B2869">
        <v>59379</v>
      </c>
      <c r="C2869">
        <v>0</v>
      </c>
      <c r="D2869">
        <v>0</v>
      </c>
      <c r="E2869" t="s">
        <v>1848</v>
      </c>
      <c r="F2869" t="s">
        <v>1849</v>
      </c>
      <c r="G2869">
        <v>1</v>
      </c>
      <c r="H2869" s="6">
        <v>16497640</v>
      </c>
      <c r="I2869" s="7">
        <v>45394</v>
      </c>
      <c r="J2869" s="7">
        <v>45394</v>
      </c>
      <c r="K2869">
        <v>15</v>
      </c>
      <c r="L2869" t="s">
        <v>40</v>
      </c>
      <c r="M2869" t="s">
        <v>5</v>
      </c>
      <c r="N2869" t="s">
        <v>41</v>
      </c>
      <c r="O2869" t="s">
        <v>47</v>
      </c>
      <c r="P2869" t="s">
        <v>43</v>
      </c>
      <c r="Q2869">
        <v>2</v>
      </c>
      <c r="R2869">
        <v>13</v>
      </c>
      <c r="S2869">
        <v>0</v>
      </c>
      <c r="U2869">
        <v>2474646</v>
      </c>
      <c r="V2869">
        <v>329953</v>
      </c>
      <c r="W2869">
        <v>2144693</v>
      </c>
      <c r="X2869">
        <v>0</v>
      </c>
      <c r="Y2869" t="s">
        <v>250</v>
      </c>
    </row>
    <row r="2870" spans="1:25" x14ac:dyDescent="0.25">
      <c r="A2870">
        <v>2869</v>
      </c>
      <c r="B2870">
        <v>59390</v>
      </c>
      <c r="C2870">
        <v>0</v>
      </c>
      <c r="D2870">
        <v>0</v>
      </c>
      <c r="E2870" t="s">
        <v>1240</v>
      </c>
      <c r="F2870" t="s">
        <v>1241</v>
      </c>
      <c r="G2870">
        <v>1</v>
      </c>
      <c r="H2870" s="6">
        <v>4721316</v>
      </c>
      <c r="I2870" s="7">
        <v>45394</v>
      </c>
      <c r="J2870" s="7">
        <v>45394</v>
      </c>
      <c r="K2870">
        <v>7</v>
      </c>
      <c r="L2870" t="s">
        <v>40</v>
      </c>
      <c r="M2870" t="s">
        <v>1</v>
      </c>
      <c r="N2870" t="s">
        <v>41</v>
      </c>
      <c r="O2870" t="s">
        <v>87</v>
      </c>
      <c r="P2870" t="s">
        <v>43</v>
      </c>
      <c r="Q2870">
        <v>7</v>
      </c>
      <c r="R2870">
        <v>0</v>
      </c>
      <c r="S2870">
        <v>0</v>
      </c>
      <c r="U2870">
        <v>330492</v>
      </c>
      <c r="V2870">
        <v>330492</v>
      </c>
      <c r="W2870">
        <v>0</v>
      </c>
      <c r="X2870">
        <v>0</v>
      </c>
      <c r="Y2870" t="s">
        <v>390</v>
      </c>
    </row>
    <row r="2871" spans="1:25" x14ac:dyDescent="0.25">
      <c r="A2871">
        <v>2870</v>
      </c>
      <c r="B2871">
        <v>59391</v>
      </c>
      <c r="C2871">
        <v>0</v>
      </c>
      <c r="D2871">
        <v>0</v>
      </c>
      <c r="E2871" t="s">
        <v>335</v>
      </c>
      <c r="F2871" t="s">
        <v>336</v>
      </c>
      <c r="G2871">
        <v>1</v>
      </c>
      <c r="H2871" s="6">
        <v>3302098</v>
      </c>
      <c r="I2871" s="7">
        <v>45394</v>
      </c>
      <c r="J2871" s="7">
        <v>45394</v>
      </c>
      <c r="K2871">
        <v>15</v>
      </c>
      <c r="L2871" t="s">
        <v>40</v>
      </c>
      <c r="M2871" t="s">
        <v>5</v>
      </c>
      <c r="N2871" t="s">
        <v>41</v>
      </c>
      <c r="O2871" t="s">
        <v>47</v>
      </c>
      <c r="P2871" t="s">
        <v>43</v>
      </c>
      <c r="Q2871">
        <v>15</v>
      </c>
      <c r="R2871">
        <v>0</v>
      </c>
      <c r="S2871">
        <v>0</v>
      </c>
      <c r="U2871">
        <v>495315</v>
      </c>
      <c r="V2871">
        <v>495315</v>
      </c>
      <c r="W2871">
        <v>0</v>
      </c>
      <c r="X2871">
        <v>0</v>
      </c>
      <c r="Y2871" t="s">
        <v>48</v>
      </c>
    </row>
    <row r="2872" spans="1:25" x14ac:dyDescent="0.25">
      <c r="A2872">
        <v>2871</v>
      </c>
      <c r="B2872">
        <v>59394</v>
      </c>
      <c r="C2872">
        <v>0</v>
      </c>
      <c r="D2872">
        <v>0</v>
      </c>
      <c r="E2872" t="s">
        <v>1896</v>
      </c>
      <c r="F2872" t="s">
        <v>1897</v>
      </c>
      <c r="G2872">
        <v>1</v>
      </c>
      <c r="H2872" s="6">
        <v>32542204</v>
      </c>
      <c r="I2872" s="7">
        <v>45394</v>
      </c>
      <c r="J2872" s="7">
        <v>45394</v>
      </c>
      <c r="K2872">
        <v>15</v>
      </c>
      <c r="L2872" t="s">
        <v>40</v>
      </c>
      <c r="M2872" t="s">
        <v>5</v>
      </c>
      <c r="N2872" t="s">
        <v>41</v>
      </c>
      <c r="O2872" t="s">
        <v>77</v>
      </c>
      <c r="P2872" t="s">
        <v>43</v>
      </c>
      <c r="Q2872">
        <v>3</v>
      </c>
      <c r="R2872">
        <v>11</v>
      </c>
      <c r="S2872">
        <v>1</v>
      </c>
      <c r="U2872">
        <v>4881331</v>
      </c>
      <c r="V2872">
        <v>976266</v>
      </c>
      <c r="W2872">
        <v>3579642</v>
      </c>
      <c r="X2872">
        <v>325422</v>
      </c>
      <c r="Y2872" t="s">
        <v>109</v>
      </c>
    </row>
    <row r="2873" spans="1:25" x14ac:dyDescent="0.25">
      <c r="A2873">
        <v>2872</v>
      </c>
      <c r="B2873">
        <v>59406</v>
      </c>
      <c r="C2873">
        <v>0</v>
      </c>
      <c r="D2873">
        <v>0</v>
      </c>
      <c r="E2873" t="s">
        <v>1242</v>
      </c>
      <c r="F2873" t="s">
        <v>1243</v>
      </c>
      <c r="G2873">
        <v>1</v>
      </c>
      <c r="H2873" s="6">
        <v>290428762</v>
      </c>
      <c r="I2873" s="7">
        <v>45394</v>
      </c>
      <c r="J2873" s="7">
        <v>45394</v>
      </c>
      <c r="K2873">
        <v>15</v>
      </c>
      <c r="L2873" t="s">
        <v>40</v>
      </c>
      <c r="M2873" t="s">
        <v>5</v>
      </c>
      <c r="N2873" t="s">
        <v>41</v>
      </c>
      <c r="O2873" t="s">
        <v>57</v>
      </c>
      <c r="P2873" t="s">
        <v>43</v>
      </c>
      <c r="Q2873">
        <v>4</v>
      </c>
      <c r="R2873">
        <v>11</v>
      </c>
      <c r="S2873">
        <v>0</v>
      </c>
      <c r="U2873">
        <v>43564314</v>
      </c>
      <c r="V2873">
        <v>11617150</v>
      </c>
      <c r="W2873">
        <v>31947164</v>
      </c>
      <c r="X2873">
        <v>0</v>
      </c>
      <c r="Y2873" t="s">
        <v>48</v>
      </c>
    </row>
    <row r="2874" spans="1:25" x14ac:dyDescent="0.25">
      <c r="A2874">
        <v>2873</v>
      </c>
      <c r="B2874">
        <v>59378</v>
      </c>
      <c r="C2874">
        <v>0</v>
      </c>
      <c r="D2874">
        <v>0</v>
      </c>
      <c r="E2874" t="s">
        <v>1361</v>
      </c>
      <c r="F2874" t="s">
        <v>1362</v>
      </c>
      <c r="G2874">
        <v>1</v>
      </c>
      <c r="H2874" s="6">
        <v>6731103</v>
      </c>
      <c r="I2874" s="7">
        <v>45394</v>
      </c>
      <c r="J2874" s="7">
        <v>45394</v>
      </c>
      <c r="K2874">
        <v>15</v>
      </c>
      <c r="L2874" t="s">
        <v>40</v>
      </c>
      <c r="M2874" t="s">
        <v>5</v>
      </c>
      <c r="N2874" t="s">
        <v>41</v>
      </c>
      <c r="O2874" t="s">
        <v>47</v>
      </c>
      <c r="P2874" t="s">
        <v>43</v>
      </c>
      <c r="Q2874">
        <v>2</v>
      </c>
      <c r="R2874">
        <v>13</v>
      </c>
      <c r="S2874">
        <v>0</v>
      </c>
      <c r="U2874">
        <v>1009665</v>
      </c>
      <c r="V2874">
        <v>134622</v>
      </c>
      <c r="W2874">
        <v>875043</v>
      </c>
      <c r="X2874">
        <v>0</v>
      </c>
      <c r="Y2874" t="s">
        <v>250</v>
      </c>
    </row>
    <row r="2875" spans="1:25" x14ac:dyDescent="0.25">
      <c r="A2875">
        <v>2874</v>
      </c>
      <c r="B2875">
        <v>59369</v>
      </c>
      <c r="C2875">
        <v>0</v>
      </c>
      <c r="D2875">
        <v>0</v>
      </c>
      <c r="E2875" t="s">
        <v>775</v>
      </c>
      <c r="F2875" t="s">
        <v>776</v>
      </c>
      <c r="G2875">
        <v>1</v>
      </c>
      <c r="H2875" s="6">
        <v>23650447</v>
      </c>
      <c r="I2875" s="7">
        <v>45393</v>
      </c>
      <c r="J2875" s="7">
        <v>45393</v>
      </c>
      <c r="K2875">
        <v>7</v>
      </c>
      <c r="L2875" t="s">
        <v>40</v>
      </c>
      <c r="M2875" t="s">
        <v>9</v>
      </c>
      <c r="N2875" t="s">
        <v>41</v>
      </c>
      <c r="O2875" t="s">
        <v>42</v>
      </c>
      <c r="P2875" t="s">
        <v>43</v>
      </c>
      <c r="Q2875">
        <v>7</v>
      </c>
      <c r="R2875">
        <v>0</v>
      </c>
      <c r="S2875">
        <v>0</v>
      </c>
      <c r="U2875">
        <v>1655531</v>
      </c>
      <c r="V2875">
        <v>1655531</v>
      </c>
      <c r="W2875">
        <v>0</v>
      </c>
      <c r="X2875">
        <v>0</v>
      </c>
      <c r="Y2875" t="s">
        <v>67</v>
      </c>
    </row>
    <row r="2876" spans="1:25" x14ac:dyDescent="0.25">
      <c r="A2876">
        <v>2875</v>
      </c>
      <c r="B2876">
        <v>59362</v>
      </c>
      <c r="C2876">
        <v>0</v>
      </c>
      <c r="D2876">
        <v>0</v>
      </c>
      <c r="E2876" t="s">
        <v>1731</v>
      </c>
      <c r="F2876" t="s">
        <v>1732</v>
      </c>
      <c r="G2876">
        <v>1</v>
      </c>
      <c r="H2876" s="6">
        <v>4039489</v>
      </c>
      <c r="I2876" s="7">
        <v>45393</v>
      </c>
      <c r="J2876" s="7">
        <v>45393</v>
      </c>
      <c r="K2876">
        <v>8</v>
      </c>
      <c r="L2876" t="s">
        <v>40</v>
      </c>
      <c r="M2876" t="s">
        <v>5</v>
      </c>
      <c r="N2876" t="s">
        <v>41</v>
      </c>
      <c r="O2876" t="s">
        <v>77</v>
      </c>
      <c r="P2876" t="s">
        <v>43</v>
      </c>
      <c r="Q2876">
        <v>8</v>
      </c>
      <c r="R2876">
        <v>0</v>
      </c>
      <c r="S2876">
        <v>0</v>
      </c>
      <c r="U2876">
        <v>323159</v>
      </c>
      <c r="V2876">
        <v>323159</v>
      </c>
      <c r="W2876">
        <v>0</v>
      </c>
      <c r="X2876">
        <v>0</v>
      </c>
      <c r="Y2876" t="s">
        <v>67</v>
      </c>
    </row>
    <row r="2877" spans="1:25" x14ac:dyDescent="0.25">
      <c r="A2877">
        <v>2876</v>
      </c>
      <c r="B2877">
        <v>59371</v>
      </c>
      <c r="C2877">
        <v>0</v>
      </c>
      <c r="D2877">
        <v>0</v>
      </c>
      <c r="E2877" t="s">
        <v>1664</v>
      </c>
      <c r="F2877" t="s">
        <v>1665</v>
      </c>
      <c r="G2877">
        <v>1</v>
      </c>
      <c r="H2877" s="6">
        <v>15000000</v>
      </c>
      <c r="I2877" s="7">
        <v>45393</v>
      </c>
      <c r="J2877" s="7">
        <v>45393</v>
      </c>
      <c r="K2877">
        <v>4</v>
      </c>
      <c r="L2877" t="s">
        <v>40</v>
      </c>
      <c r="M2877" t="s">
        <v>5</v>
      </c>
      <c r="N2877" t="s">
        <v>41</v>
      </c>
      <c r="O2877" t="s">
        <v>57</v>
      </c>
      <c r="P2877" t="s">
        <v>43</v>
      </c>
      <c r="Q2877">
        <v>4</v>
      </c>
      <c r="R2877">
        <v>0</v>
      </c>
      <c r="S2877">
        <v>0</v>
      </c>
      <c r="U2877">
        <v>600000</v>
      </c>
      <c r="V2877">
        <v>600000</v>
      </c>
      <c r="W2877">
        <v>0</v>
      </c>
      <c r="X2877">
        <v>0</v>
      </c>
      <c r="Y2877" t="s">
        <v>48</v>
      </c>
    </row>
    <row r="2878" spans="1:25" x14ac:dyDescent="0.25">
      <c r="A2878">
        <v>2877</v>
      </c>
      <c r="B2878">
        <v>59366</v>
      </c>
      <c r="C2878">
        <v>0</v>
      </c>
      <c r="D2878">
        <v>0</v>
      </c>
      <c r="E2878" t="s">
        <v>1948</v>
      </c>
      <c r="F2878" t="s">
        <v>1949</v>
      </c>
      <c r="G2878">
        <v>1</v>
      </c>
      <c r="H2878" s="6">
        <v>4212766</v>
      </c>
      <c r="I2878" s="7">
        <v>45393</v>
      </c>
      <c r="J2878" s="7">
        <v>45393</v>
      </c>
      <c r="K2878">
        <v>6</v>
      </c>
      <c r="L2878" t="s">
        <v>40</v>
      </c>
      <c r="M2878" t="s">
        <v>5</v>
      </c>
      <c r="N2878" t="s">
        <v>41</v>
      </c>
      <c r="O2878" t="s">
        <v>77</v>
      </c>
      <c r="P2878" t="s">
        <v>43</v>
      </c>
      <c r="Q2878">
        <v>6</v>
      </c>
      <c r="R2878">
        <v>0</v>
      </c>
      <c r="S2878">
        <v>0</v>
      </c>
      <c r="U2878">
        <v>252766</v>
      </c>
      <c r="V2878">
        <v>252766</v>
      </c>
      <c r="W2878">
        <v>0</v>
      </c>
      <c r="X2878">
        <v>0</v>
      </c>
      <c r="Y2878" t="s">
        <v>67</v>
      </c>
    </row>
    <row r="2879" spans="1:25" x14ac:dyDescent="0.25">
      <c r="A2879">
        <v>2878</v>
      </c>
      <c r="B2879">
        <v>59541</v>
      </c>
      <c r="C2879">
        <v>0</v>
      </c>
      <c r="D2879">
        <v>0</v>
      </c>
      <c r="E2879" t="s">
        <v>1725</v>
      </c>
      <c r="F2879" t="s">
        <v>1726</v>
      </c>
      <c r="G2879">
        <v>1</v>
      </c>
      <c r="H2879" s="6">
        <v>10033276</v>
      </c>
      <c r="I2879" s="7">
        <v>45393</v>
      </c>
      <c r="J2879" s="7">
        <v>45393</v>
      </c>
      <c r="K2879">
        <v>8</v>
      </c>
      <c r="L2879" t="s">
        <v>40</v>
      </c>
      <c r="M2879" t="s">
        <v>5</v>
      </c>
      <c r="N2879" t="s">
        <v>41</v>
      </c>
      <c r="O2879" t="s">
        <v>77</v>
      </c>
      <c r="P2879" t="s">
        <v>43</v>
      </c>
      <c r="Q2879">
        <v>8</v>
      </c>
      <c r="R2879">
        <v>0</v>
      </c>
      <c r="S2879">
        <v>0</v>
      </c>
      <c r="U2879">
        <v>802662</v>
      </c>
      <c r="V2879">
        <v>802662</v>
      </c>
      <c r="W2879">
        <v>0</v>
      </c>
      <c r="X2879">
        <v>0</v>
      </c>
      <c r="Y2879" t="s">
        <v>48</v>
      </c>
    </row>
    <row r="2880" spans="1:25" x14ac:dyDescent="0.25">
      <c r="A2880">
        <v>2879</v>
      </c>
      <c r="B2880">
        <v>59542</v>
      </c>
      <c r="C2880">
        <v>0</v>
      </c>
      <c r="D2880">
        <v>0</v>
      </c>
      <c r="E2880" t="s">
        <v>1725</v>
      </c>
      <c r="F2880" t="s">
        <v>1726</v>
      </c>
      <c r="G2880">
        <v>1</v>
      </c>
      <c r="H2880" s="6">
        <v>173368</v>
      </c>
      <c r="I2880" s="7">
        <v>45393</v>
      </c>
      <c r="J2880" s="7">
        <v>45393</v>
      </c>
      <c r="K2880">
        <v>5</v>
      </c>
      <c r="L2880" t="s">
        <v>459</v>
      </c>
      <c r="M2880" t="s">
        <v>5</v>
      </c>
      <c r="N2880" t="s">
        <v>41</v>
      </c>
      <c r="O2880" t="s">
        <v>77</v>
      </c>
      <c r="P2880" t="s">
        <v>43</v>
      </c>
      <c r="Q2880">
        <v>5</v>
      </c>
      <c r="R2880">
        <v>0</v>
      </c>
      <c r="S2880">
        <v>0</v>
      </c>
      <c r="U2880">
        <v>8668</v>
      </c>
      <c r="V2880">
        <v>8668</v>
      </c>
      <c r="W2880">
        <v>0</v>
      </c>
      <c r="X2880">
        <v>0</v>
      </c>
      <c r="Y2880" t="s">
        <v>48</v>
      </c>
    </row>
    <row r="2881" spans="1:25" x14ac:dyDescent="0.25">
      <c r="A2881">
        <v>2880</v>
      </c>
      <c r="B2881">
        <v>59361</v>
      </c>
      <c r="C2881">
        <v>0</v>
      </c>
      <c r="D2881">
        <v>0</v>
      </c>
      <c r="E2881" t="s">
        <v>1727</v>
      </c>
      <c r="F2881" t="s">
        <v>1728</v>
      </c>
      <c r="G2881">
        <v>1</v>
      </c>
      <c r="H2881" s="6">
        <v>4559610</v>
      </c>
      <c r="I2881" s="7">
        <v>45393</v>
      </c>
      <c r="J2881" s="7">
        <v>45393</v>
      </c>
      <c r="K2881" t="s">
        <v>648</v>
      </c>
      <c r="L2881" t="s">
        <v>40</v>
      </c>
      <c r="M2881" t="s">
        <v>5</v>
      </c>
      <c r="N2881" t="s">
        <v>41</v>
      </c>
      <c r="O2881" t="s">
        <v>77</v>
      </c>
      <c r="P2881" t="s">
        <v>43</v>
      </c>
      <c r="Q2881">
        <v>6.5</v>
      </c>
      <c r="R2881">
        <v>0</v>
      </c>
      <c r="S2881">
        <v>0</v>
      </c>
      <c r="U2881">
        <v>296375</v>
      </c>
      <c r="V2881">
        <v>296375</v>
      </c>
      <c r="W2881">
        <v>0</v>
      </c>
      <c r="X2881">
        <v>0</v>
      </c>
      <c r="Y2881" t="s">
        <v>67</v>
      </c>
    </row>
    <row r="2882" spans="1:25" x14ac:dyDescent="0.25">
      <c r="A2882">
        <v>2881</v>
      </c>
      <c r="B2882">
        <v>59364</v>
      </c>
      <c r="C2882">
        <v>0</v>
      </c>
      <c r="D2882">
        <v>0</v>
      </c>
      <c r="E2882" t="s">
        <v>1550</v>
      </c>
      <c r="F2882" t="s">
        <v>1551</v>
      </c>
      <c r="G2882">
        <v>1</v>
      </c>
      <c r="H2882" s="6">
        <v>2513133</v>
      </c>
      <c r="I2882" s="7">
        <v>45393</v>
      </c>
      <c r="J2882" s="7">
        <v>45393</v>
      </c>
      <c r="K2882">
        <v>12</v>
      </c>
      <c r="L2882" t="s">
        <v>40</v>
      </c>
      <c r="M2882" t="s">
        <v>8</v>
      </c>
      <c r="N2882" t="s">
        <v>41</v>
      </c>
      <c r="O2882" t="s">
        <v>347</v>
      </c>
      <c r="P2882" t="s">
        <v>43</v>
      </c>
      <c r="Q2882">
        <v>12</v>
      </c>
      <c r="R2882">
        <v>0</v>
      </c>
      <c r="S2882">
        <v>0</v>
      </c>
      <c r="U2882">
        <v>301576</v>
      </c>
      <c r="V2882">
        <v>301576</v>
      </c>
      <c r="W2882">
        <v>0</v>
      </c>
      <c r="X2882">
        <v>0</v>
      </c>
      <c r="Y2882" t="s">
        <v>48</v>
      </c>
    </row>
    <row r="2883" spans="1:25" x14ac:dyDescent="0.25">
      <c r="A2883">
        <v>2882</v>
      </c>
      <c r="B2883">
        <v>59365</v>
      </c>
      <c r="C2883">
        <v>0</v>
      </c>
      <c r="D2883">
        <v>0</v>
      </c>
      <c r="E2883" t="s">
        <v>834</v>
      </c>
      <c r="F2883" t="s">
        <v>835</v>
      </c>
      <c r="G2883">
        <v>1</v>
      </c>
      <c r="H2883" s="6">
        <v>3266578</v>
      </c>
      <c r="I2883" s="7">
        <v>45393</v>
      </c>
      <c r="J2883" s="7">
        <v>45393</v>
      </c>
      <c r="K2883">
        <v>15</v>
      </c>
      <c r="L2883" t="s">
        <v>40</v>
      </c>
      <c r="M2883" t="s">
        <v>5</v>
      </c>
      <c r="N2883" t="s">
        <v>41</v>
      </c>
      <c r="O2883" t="s">
        <v>57</v>
      </c>
      <c r="P2883" t="s">
        <v>43</v>
      </c>
      <c r="Q2883">
        <v>5</v>
      </c>
      <c r="R2883">
        <v>10</v>
      </c>
      <c r="S2883">
        <v>0</v>
      </c>
      <c r="U2883">
        <v>489987</v>
      </c>
      <c r="V2883">
        <v>163329</v>
      </c>
      <c r="W2883">
        <v>326658</v>
      </c>
      <c r="X2883">
        <v>0</v>
      </c>
      <c r="Y2883" t="s">
        <v>94</v>
      </c>
    </row>
    <row r="2884" spans="1:25" x14ac:dyDescent="0.25">
      <c r="A2884">
        <v>2883</v>
      </c>
      <c r="B2884">
        <v>59363</v>
      </c>
      <c r="C2884">
        <v>0</v>
      </c>
      <c r="D2884">
        <v>0</v>
      </c>
      <c r="E2884" t="s">
        <v>1723</v>
      </c>
      <c r="F2884" t="s">
        <v>1724</v>
      </c>
      <c r="G2884">
        <v>1</v>
      </c>
      <c r="H2884" s="6">
        <v>5079444</v>
      </c>
      <c r="I2884" s="7">
        <v>45393</v>
      </c>
      <c r="J2884" s="7">
        <v>45393</v>
      </c>
      <c r="K2884">
        <v>8</v>
      </c>
      <c r="L2884" t="s">
        <v>40</v>
      </c>
      <c r="M2884" t="s">
        <v>5</v>
      </c>
      <c r="N2884" t="s">
        <v>41</v>
      </c>
      <c r="O2884" t="s">
        <v>77</v>
      </c>
      <c r="P2884" t="s">
        <v>43</v>
      </c>
      <c r="Q2884">
        <v>8</v>
      </c>
      <c r="R2884">
        <v>0</v>
      </c>
      <c r="S2884">
        <v>0</v>
      </c>
      <c r="U2884">
        <v>406356</v>
      </c>
      <c r="V2884">
        <v>406356</v>
      </c>
      <c r="W2884">
        <v>0</v>
      </c>
      <c r="X2884">
        <v>0</v>
      </c>
      <c r="Y2884" t="s">
        <v>67</v>
      </c>
    </row>
    <row r="2885" spans="1:25" x14ac:dyDescent="0.25">
      <c r="A2885">
        <v>2884</v>
      </c>
      <c r="B2885">
        <v>59368</v>
      </c>
      <c r="C2885">
        <v>0</v>
      </c>
      <c r="D2885">
        <v>0</v>
      </c>
      <c r="E2885" t="s">
        <v>1944</v>
      </c>
      <c r="F2885" t="s">
        <v>1945</v>
      </c>
      <c r="G2885">
        <v>1</v>
      </c>
      <c r="H2885" s="6">
        <v>2553192</v>
      </c>
      <c r="I2885" s="7">
        <v>45393</v>
      </c>
      <c r="J2885" s="7">
        <v>45393</v>
      </c>
      <c r="K2885">
        <v>6</v>
      </c>
      <c r="L2885" t="s">
        <v>40</v>
      </c>
      <c r="M2885" t="s">
        <v>5</v>
      </c>
      <c r="N2885" t="s">
        <v>41</v>
      </c>
      <c r="O2885" t="s">
        <v>77</v>
      </c>
      <c r="P2885" t="s">
        <v>43</v>
      </c>
      <c r="Q2885">
        <v>6</v>
      </c>
      <c r="R2885">
        <v>0</v>
      </c>
      <c r="S2885">
        <v>0</v>
      </c>
      <c r="U2885">
        <v>153192</v>
      </c>
      <c r="V2885">
        <v>153192</v>
      </c>
      <c r="W2885">
        <v>0</v>
      </c>
      <c r="X2885">
        <v>0</v>
      </c>
      <c r="Y2885" t="s">
        <v>67</v>
      </c>
    </row>
    <row r="2886" spans="1:25" x14ac:dyDescent="0.25">
      <c r="A2886">
        <v>2885</v>
      </c>
      <c r="B2886">
        <v>59383</v>
      </c>
      <c r="C2886">
        <v>0</v>
      </c>
      <c r="D2886">
        <v>0</v>
      </c>
      <c r="E2886" t="s">
        <v>1054</v>
      </c>
      <c r="F2886" t="s">
        <v>1055</v>
      </c>
      <c r="G2886">
        <v>1</v>
      </c>
      <c r="H2886" s="6">
        <v>8996937</v>
      </c>
      <c r="I2886" s="7">
        <v>45393</v>
      </c>
      <c r="J2886" s="7">
        <v>45393</v>
      </c>
      <c r="K2886">
        <v>8</v>
      </c>
      <c r="L2886" t="s">
        <v>40</v>
      </c>
      <c r="M2886" t="s">
        <v>9</v>
      </c>
      <c r="N2886" t="s">
        <v>41</v>
      </c>
      <c r="O2886" t="s">
        <v>42</v>
      </c>
      <c r="P2886" t="s">
        <v>43</v>
      </c>
      <c r="Q2886">
        <v>8</v>
      </c>
      <c r="R2886">
        <v>0</v>
      </c>
      <c r="S2886">
        <v>0</v>
      </c>
      <c r="U2886">
        <v>719755</v>
      </c>
      <c r="V2886">
        <v>719755</v>
      </c>
      <c r="W2886">
        <v>0</v>
      </c>
      <c r="X2886">
        <v>0</v>
      </c>
      <c r="Y2886" t="s">
        <v>67</v>
      </c>
    </row>
    <row r="2887" spans="1:25" x14ac:dyDescent="0.25">
      <c r="A2887">
        <v>2886</v>
      </c>
      <c r="B2887">
        <v>59367</v>
      </c>
      <c r="C2887">
        <v>0</v>
      </c>
      <c r="D2887">
        <v>0</v>
      </c>
      <c r="E2887" t="s">
        <v>1942</v>
      </c>
      <c r="F2887" t="s">
        <v>1943</v>
      </c>
      <c r="G2887">
        <v>1</v>
      </c>
      <c r="H2887" s="6">
        <v>1238298</v>
      </c>
      <c r="I2887" s="7">
        <v>45393</v>
      </c>
      <c r="J2887" s="7">
        <v>45393</v>
      </c>
      <c r="K2887">
        <v>6</v>
      </c>
      <c r="L2887" t="s">
        <v>40</v>
      </c>
      <c r="M2887" t="s">
        <v>5</v>
      </c>
      <c r="N2887" t="s">
        <v>41</v>
      </c>
      <c r="O2887" t="s">
        <v>77</v>
      </c>
      <c r="P2887" t="s">
        <v>43</v>
      </c>
      <c r="Q2887">
        <v>6</v>
      </c>
      <c r="R2887">
        <v>0</v>
      </c>
      <c r="S2887">
        <v>0</v>
      </c>
      <c r="U2887">
        <v>74298</v>
      </c>
      <c r="V2887">
        <v>74298</v>
      </c>
      <c r="W2887">
        <v>0</v>
      </c>
      <c r="X2887">
        <v>0</v>
      </c>
      <c r="Y2887" t="s">
        <v>67</v>
      </c>
    </row>
    <row r="2888" spans="1:25" x14ac:dyDescent="0.25">
      <c r="A2888">
        <v>2887</v>
      </c>
      <c r="B2888">
        <v>59345</v>
      </c>
      <c r="C2888">
        <v>0</v>
      </c>
      <c r="D2888">
        <v>0</v>
      </c>
      <c r="E2888" t="s">
        <v>1828</v>
      </c>
      <c r="F2888" t="s">
        <v>1829</v>
      </c>
      <c r="G2888">
        <v>1</v>
      </c>
      <c r="H2888" s="6">
        <v>1657833</v>
      </c>
      <c r="I2888" s="7">
        <v>45392</v>
      </c>
      <c r="J2888" s="7">
        <v>45392</v>
      </c>
      <c r="K2888">
        <v>10</v>
      </c>
      <c r="L2888" t="s">
        <v>40</v>
      </c>
      <c r="M2888" t="s">
        <v>5</v>
      </c>
      <c r="N2888" t="s">
        <v>41</v>
      </c>
      <c r="O2888" t="s">
        <v>57</v>
      </c>
      <c r="P2888" t="s">
        <v>43</v>
      </c>
      <c r="Q2888">
        <v>10</v>
      </c>
      <c r="R2888">
        <v>0</v>
      </c>
      <c r="S2888">
        <v>0</v>
      </c>
      <c r="U2888">
        <v>165783</v>
      </c>
      <c r="V2888">
        <v>165783</v>
      </c>
      <c r="W2888">
        <v>0</v>
      </c>
      <c r="X2888">
        <v>0</v>
      </c>
      <c r="Y2888" t="s">
        <v>109</v>
      </c>
    </row>
    <row r="2889" spans="1:25" x14ac:dyDescent="0.25">
      <c r="A2889">
        <v>2888</v>
      </c>
      <c r="B2889">
        <v>59338</v>
      </c>
      <c r="C2889">
        <v>0</v>
      </c>
      <c r="D2889">
        <v>0</v>
      </c>
      <c r="E2889" t="s">
        <v>535</v>
      </c>
      <c r="F2889" t="s">
        <v>536</v>
      </c>
      <c r="G2889">
        <v>1</v>
      </c>
      <c r="H2889" s="6">
        <v>15177026</v>
      </c>
      <c r="I2889" s="7">
        <v>45392</v>
      </c>
      <c r="J2889" s="7">
        <v>45392</v>
      </c>
      <c r="K2889">
        <v>15</v>
      </c>
      <c r="L2889" t="s">
        <v>40</v>
      </c>
      <c r="M2889" t="s">
        <v>9</v>
      </c>
      <c r="N2889" t="s">
        <v>41</v>
      </c>
      <c r="O2889" t="s">
        <v>42</v>
      </c>
      <c r="P2889" t="s">
        <v>43</v>
      </c>
      <c r="Q2889">
        <v>5</v>
      </c>
      <c r="R2889">
        <v>10</v>
      </c>
      <c r="S2889">
        <v>0</v>
      </c>
      <c r="U2889">
        <v>2276554</v>
      </c>
      <c r="V2889">
        <v>758851</v>
      </c>
      <c r="W2889">
        <v>1517703</v>
      </c>
      <c r="X2889">
        <v>0</v>
      </c>
      <c r="Y2889" t="s">
        <v>109</v>
      </c>
    </row>
    <row r="2890" spans="1:25" x14ac:dyDescent="0.25">
      <c r="A2890">
        <v>2889</v>
      </c>
      <c r="B2890">
        <v>59342</v>
      </c>
      <c r="C2890">
        <v>0</v>
      </c>
      <c r="D2890">
        <v>0</v>
      </c>
      <c r="E2890" t="s">
        <v>541</v>
      </c>
      <c r="F2890" t="s">
        <v>542</v>
      </c>
      <c r="G2890">
        <v>1</v>
      </c>
      <c r="H2890" s="6">
        <v>510179</v>
      </c>
      <c r="I2890" s="7">
        <v>45392</v>
      </c>
      <c r="J2890" s="7">
        <v>45392</v>
      </c>
      <c r="K2890">
        <v>14</v>
      </c>
      <c r="L2890" t="s">
        <v>40</v>
      </c>
      <c r="M2890" t="s">
        <v>5</v>
      </c>
      <c r="N2890" t="s">
        <v>41</v>
      </c>
      <c r="O2890" t="s">
        <v>57</v>
      </c>
      <c r="P2890" t="s">
        <v>43</v>
      </c>
      <c r="Q2890">
        <v>9</v>
      </c>
      <c r="R2890">
        <v>5</v>
      </c>
      <c r="S2890">
        <v>0</v>
      </c>
      <c r="U2890">
        <v>71425</v>
      </c>
      <c r="V2890">
        <v>45916</v>
      </c>
      <c r="W2890">
        <v>25509</v>
      </c>
      <c r="X2890">
        <v>0</v>
      </c>
      <c r="Y2890" t="s">
        <v>48</v>
      </c>
    </row>
    <row r="2891" spans="1:25" x14ac:dyDescent="0.25">
      <c r="A2891">
        <v>2890</v>
      </c>
      <c r="B2891">
        <v>59349</v>
      </c>
      <c r="C2891">
        <v>0</v>
      </c>
      <c r="D2891">
        <v>0</v>
      </c>
      <c r="E2891" t="s">
        <v>403</v>
      </c>
      <c r="F2891" t="s">
        <v>404</v>
      </c>
      <c r="G2891">
        <v>1</v>
      </c>
      <c r="H2891" s="6">
        <v>1249744</v>
      </c>
      <c r="I2891" s="7">
        <v>45392</v>
      </c>
      <c r="J2891" s="7">
        <v>45392</v>
      </c>
      <c r="K2891">
        <v>15</v>
      </c>
      <c r="L2891" t="s">
        <v>40</v>
      </c>
      <c r="M2891" t="s">
        <v>5</v>
      </c>
      <c r="N2891" t="s">
        <v>41</v>
      </c>
      <c r="O2891" t="s">
        <v>47</v>
      </c>
      <c r="P2891" t="s">
        <v>43</v>
      </c>
      <c r="Q2891">
        <v>6</v>
      </c>
      <c r="R2891">
        <v>9</v>
      </c>
      <c r="S2891">
        <v>0</v>
      </c>
      <c r="U2891">
        <v>187462</v>
      </c>
      <c r="V2891">
        <v>74985</v>
      </c>
      <c r="W2891">
        <v>112477</v>
      </c>
      <c r="X2891">
        <v>0</v>
      </c>
      <c r="Y2891" t="s">
        <v>72</v>
      </c>
    </row>
    <row r="2892" spans="1:25" x14ac:dyDescent="0.25">
      <c r="A2892">
        <v>2891</v>
      </c>
      <c r="B2892">
        <v>59353</v>
      </c>
      <c r="C2892">
        <v>0</v>
      </c>
      <c r="D2892">
        <v>0</v>
      </c>
      <c r="E2892" t="s">
        <v>403</v>
      </c>
      <c r="F2892" t="s">
        <v>404</v>
      </c>
      <c r="G2892">
        <v>1</v>
      </c>
      <c r="H2892" s="6">
        <v>838953</v>
      </c>
      <c r="I2892" s="7">
        <v>45392</v>
      </c>
      <c r="J2892" s="7">
        <v>45392</v>
      </c>
      <c r="K2892">
        <v>15</v>
      </c>
      <c r="L2892" t="s">
        <v>40</v>
      </c>
      <c r="M2892" t="s">
        <v>5</v>
      </c>
      <c r="N2892" t="s">
        <v>41</v>
      </c>
      <c r="O2892" t="s">
        <v>47</v>
      </c>
      <c r="P2892" t="s">
        <v>43</v>
      </c>
      <c r="Q2892">
        <v>6</v>
      </c>
      <c r="R2892">
        <v>9</v>
      </c>
      <c r="S2892">
        <v>0</v>
      </c>
      <c r="U2892">
        <v>125843</v>
      </c>
      <c r="V2892">
        <v>50337</v>
      </c>
      <c r="W2892">
        <v>75506</v>
      </c>
      <c r="X2892">
        <v>0</v>
      </c>
      <c r="Y2892" t="s">
        <v>72</v>
      </c>
    </row>
    <row r="2893" spans="1:25" x14ac:dyDescent="0.25">
      <c r="A2893">
        <v>2892</v>
      </c>
      <c r="B2893">
        <v>59350</v>
      </c>
      <c r="C2893">
        <v>0</v>
      </c>
      <c r="D2893">
        <v>0</v>
      </c>
      <c r="E2893" t="s">
        <v>401</v>
      </c>
      <c r="F2893" t="s">
        <v>402</v>
      </c>
      <c r="G2893">
        <v>1</v>
      </c>
      <c r="H2893" s="6">
        <v>1177494</v>
      </c>
      <c r="I2893" s="7">
        <v>45392</v>
      </c>
      <c r="J2893" s="7">
        <v>45392</v>
      </c>
      <c r="K2893">
        <v>15</v>
      </c>
      <c r="L2893" t="s">
        <v>40</v>
      </c>
      <c r="M2893" t="s">
        <v>5</v>
      </c>
      <c r="N2893" t="s">
        <v>41</v>
      </c>
      <c r="O2893" t="s">
        <v>47</v>
      </c>
      <c r="P2893" t="s">
        <v>43</v>
      </c>
      <c r="Q2893">
        <v>6</v>
      </c>
      <c r="R2893">
        <v>9</v>
      </c>
      <c r="S2893">
        <v>0</v>
      </c>
      <c r="U2893">
        <v>176624</v>
      </c>
      <c r="V2893">
        <v>70650</v>
      </c>
      <c r="W2893">
        <v>105974</v>
      </c>
      <c r="X2893">
        <v>0</v>
      </c>
      <c r="Y2893" t="s">
        <v>48</v>
      </c>
    </row>
    <row r="2894" spans="1:25" x14ac:dyDescent="0.25">
      <c r="A2894">
        <v>2893</v>
      </c>
      <c r="B2894">
        <v>59344</v>
      </c>
      <c r="C2894">
        <v>0</v>
      </c>
      <c r="D2894">
        <v>0</v>
      </c>
      <c r="E2894" t="s">
        <v>1996</v>
      </c>
      <c r="F2894" t="s">
        <v>1997</v>
      </c>
      <c r="G2894">
        <v>1</v>
      </c>
      <c r="H2894" s="6">
        <v>1248471</v>
      </c>
      <c r="I2894" s="7">
        <v>45392</v>
      </c>
      <c r="J2894" s="7">
        <v>45392</v>
      </c>
      <c r="K2894">
        <v>15</v>
      </c>
      <c r="L2894" t="s">
        <v>40</v>
      </c>
      <c r="M2894" t="s">
        <v>5</v>
      </c>
      <c r="N2894" t="s">
        <v>41</v>
      </c>
      <c r="O2894" t="s">
        <v>77</v>
      </c>
      <c r="P2894" t="s">
        <v>43</v>
      </c>
      <c r="Q2894">
        <v>3</v>
      </c>
      <c r="R2894">
        <v>12</v>
      </c>
      <c r="S2894">
        <v>0</v>
      </c>
      <c r="U2894">
        <v>187271</v>
      </c>
      <c r="V2894">
        <v>37454</v>
      </c>
      <c r="W2894">
        <v>149817</v>
      </c>
      <c r="X2894">
        <v>0</v>
      </c>
      <c r="Y2894" t="s">
        <v>94</v>
      </c>
    </row>
    <row r="2895" spans="1:25" x14ac:dyDescent="0.25">
      <c r="A2895">
        <v>2894</v>
      </c>
      <c r="B2895">
        <v>59356</v>
      </c>
      <c r="C2895">
        <v>0</v>
      </c>
      <c r="D2895">
        <v>0</v>
      </c>
      <c r="E2895" t="s">
        <v>1570</v>
      </c>
      <c r="F2895" t="s">
        <v>1571</v>
      </c>
      <c r="G2895">
        <v>1</v>
      </c>
      <c r="H2895" s="6">
        <v>2000000</v>
      </c>
      <c r="I2895" s="7">
        <v>45392</v>
      </c>
      <c r="J2895" s="7">
        <v>45392</v>
      </c>
      <c r="K2895">
        <v>7</v>
      </c>
      <c r="L2895" t="s">
        <v>40</v>
      </c>
      <c r="M2895" t="s">
        <v>5</v>
      </c>
      <c r="N2895" t="s">
        <v>41</v>
      </c>
      <c r="O2895" t="s">
        <v>47</v>
      </c>
      <c r="P2895" t="s">
        <v>43</v>
      </c>
      <c r="Q2895">
        <v>7</v>
      </c>
      <c r="R2895">
        <v>0</v>
      </c>
      <c r="S2895">
        <v>0</v>
      </c>
      <c r="U2895">
        <v>140000</v>
      </c>
      <c r="V2895">
        <v>140000</v>
      </c>
      <c r="W2895">
        <v>0</v>
      </c>
      <c r="X2895">
        <v>0</v>
      </c>
      <c r="Y2895" t="s">
        <v>44</v>
      </c>
    </row>
    <row r="2896" spans="1:25" x14ac:dyDescent="0.25">
      <c r="A2896">
        <v>2895</v>
      </c>
      <c r="B2896">
        <v>59354</v>
      </c>
      <c r="C2896">
        <v>0</v>
      </c>
      <c r="D2896">
        <v>0</v>
      </c>
      <c r="E2896" t="s">
        <v>329</v>
      </c>
      <c r="F2896" t="s">
        <v>330</v>
      </c>
      <c r="G2896">
        <v>1</v>
      </c>
      <c r="H2896" s="6">
        <v>86933</v>
      </c>
      <c r="I2896" s="7">
        <v>45392</v>
      </c>
      <c r="J2896" s="7">
        <v>45392</v>
      </c>
      <c r="K2896">
        <v>15</v>
      </c>
      <c r="L2896" t="s">
        <v>40</v>
      </c>
      <c r="M2896" t="s">
        <v>5</v>
      </c>
      <c r="N2896" t="s">
        <v>41</v>
      </c>
      <c r="O2896" t="s">
        <v>47</v>
      </c>
      <c r="P2896" t="s">
        <v>43</v>
      </c>
      <c r="Q2896">
        <v>6</v>
      </c>
      <c r="R2896">
        <v>9</v>
      </c>
      <c r="S2896">
        <v>0</v>
      </c>
      <c r="U2896">
        <v>13040</v>
      </c>
      <c r="V2896">
        <v>5216</v>
      </c>
      <c r="W2896">
        <v>7824</v>
      </c>
      <c r="X2896">
        <v>0</v>
      </c>
      <c r="Y2896" t="s">
        <v>48</v>
      </c>
    </row>
    <row r="2897" spans="1:25" x14ac:dyDescent="0.25">
      <c r="A2897">
        <v>2896</v>
      </c>
      <c r="B2897">
        <v>59352</v>
      </c>
      <c r="C2897">
        <v>0</v>
      </c>
      <c r="D2897">
        <v>0</v>
      </c>
      <c r="E2897" t="s">
        <v>327</v>
      </c>
      <c r="F2897" t="s">
        <v>328</v>
      </c>
      <c r="G2897">
        <v>1</v>
      </c>
      <c r="H2897" s="6">
        <v>140800</v>
      </c>
      <c r="I2897" s="7">
        <v>45392</v>
      </c>
      <c r="J2897" s="7">
        <v>45392</v>
      </c>
      <c r="K2897">
        <v>15</v>
      </c>
      <c r="L2897" t="s">
        <v>40</v>
      </c>
      <c r="M2897" t="s">
        <v>5</v>
      </c>
      <c r="N2897" t="s">
        <v>41</v>
      </c>
      <c r="O2897" t="s">
        <v>47</v>
      </c>
      <c r="P2897" t="s">
        <v>43</v>
      </c>
      <c r="Q2897">
        <v>6</v>
      </c>
      <c r="R2897">
        <v>9</v>
      </c>
      <c r="S2897">
        <v>0</v>
      </c>
      <c r="U2897">
        <v>21120</v>
      </c>
      <c r="V2897">
        <v>8448</v>
      </c>
      <c r="W2897">
        <v>12672</v>
      </c>
      <c r="X2897">
        <v>0</v>
      </c>
      <c r="Y2897" t="s">
        <v>72</v>
      </c>
    </row>
    <row r="2898" spans="1:25" x14ac:dyDescent="0.25">
      <c r="A2898">
        <v>2897</v>
      </c>
      <c r="B2898">
        <v>59341</v>
      </c>
      <c r="C2898">
        <v>0</v>
      </c>
      <c r="D2898">
        <v>0</v>
      </c>
      <c r="E2898" t="s">
        <v>606</v>
      </c>
      <c r="F2898" t="s">
        <v>607</v>
      </c>
      <c r="G2898">
        <v>1</v>
      </c>
      <c r="H2898" s="6">
        <v>4512279</v>
      </c>
      <c r="I2898" s="7">
        <v>45392</v>
      </c>
      <c r="J2898" s="7">
        <v>45392</v>
      </c>
      <c r="K2898">
        <v>14</v>
      </c>
      <c r="L2898" t="s">
        <v>40</v>
      </c>
      <c r="M2898" t="s">
        <v>5</v>
      </c>
      <c r="N2898" t="s">
        <v>41</v>
      </c>
      <c r="O2898" t="s">
        <v>57</v>
      </c>
      <c r="P2898" t="s">
        <v>43</v>
      </c>
      <c r="Q2898">
        <v>9</v>
      </c>
      <c r="R2898">
        <v>5</v>
      </c>
      <c r="S2898">
        <v>0</v>
      </c>
      <c r="U2898">
        <v>631719</v>
      </c>
      <c r="V2898">
        <v>406105</v>
      </c>
      <c r="W2898">
        <v>225614</v>
      </c>
      <c r="X2898">
        <v>0</v>
      </c>
      <c r="Y2898" t="s">
        <v>48</v>
      </c>
    </row>
    <row r="2899" spans="1:25" x14ac:dyDescent="0.25">
      <c r="A2899">
        <v>2898</v>
      </c>
      <c r="B2899">
        <v>59359</v>
      </c>
      <c r="C2899">
        <v>0</v>
      </c>
      <c r="D2899">
        <v>0</v>
      </c>
      <c r="E2899" t="s">
        <v>1111</v>
      </c>
      <c r="F2899" t="s">
        <v>1112</v>
      </c>
      <c r="G2899">
        <v>1</v>
      </c>
      <c r="H2899" s="6">
        <v>3146742</v>
      </c>
      <c r="I2899" s="7">
        <v>45392</v>
      </c>
      <c r="J2899" s="7">
        <v>45392</v>
      </c>
      <c r="K2899">
        <v>6</v>
      </c>
      <c r="L2899" t="s">
        <v>40</v>
      </c>
      <c r="M2899" t="s">
        <v>5</v>
      </c>
      <c r="N2899" t="s">
        <v>41</v>
      </c>
      <c r="O2899" t="s">
        <v>77</v>
      </c>
      <c r="P2899" t="s">
        <v>43</v>
      </c>
      <c r="Q2899">
        <v>6</v>
      </c>
      <c r="R2899">
        <v>0</v>
      </c>
      <c r="S2899">
        <v>0</v>
      </c>
      <c r="U2899">
        <v>188805</v>
      </c>
      <c r="V2899">
        <v>188805</v>
      </c>
      <c r="W2899">
        <v>0</v>
      </c>
      <c r="X2899">
        <v>0</v>
      </c>
      <c r="Y2899" t="s">
        <v>109</v>
      </c>
    </row>
    <row r="2900" spans="1:25" x14ac:dyDescent="0.25">
      <c r="A2900">
        <v>2899</v>
      </c>
      <c r="B2900">
        <v>59340</v>
      </c>
      <c r="C2900">
        <v>0</v>
      </c>
      <c r="D2900">
        <v>0</v>
      </c>
      <c r="E2900" t="s">
        <v>555</v>
      </c>
      <c r="F2900" t="s">
        <v>556</v>
      </c>
      <c r="G2900">
        <v>1</v>
      </c>
      <c r="H2900" s="6">
        <v>1276788</v>
      </c>
      <c r="I2900" s="7">
        <v>45392</v>
      </c>
      <c r="J2900" s="7">
        <v>45392</v>
      </c>
      <c r="K2900">
        <v>14</v>
      </c>
      <c r="L2900" t="s">
        <v>40</v>
      </c>
      <c r="M2900" t="s">
        <v>5</v>
      </c>
      <c r="N2900" t="s">
        <v>41</v>
      </c>
      <c r="O2900" t="s">
        <v>57</v>
      </c>
      <c r="P2900" t="s">
        <v>43</v>
      </c>
      <c r="Q2900">
        <v>9</v>
      </c>
      <c r="R2900">
        <v>5</v>
      </c>
      <c r="S2900">
        <v>0</v>
      </c>
      <c r="U2900">
        <v>178750</v>
      </c>
      <c r="V2900">
        <v>114911</v>
      </c>
      <c r="W2900">
        <v>63839</v>
      </c>
      <c r="X2900">
        <v>0</v>
      </c>
      <c r="Y2900" t="s">
        <v>48</v>
      </c>
    </row>
    <row r="2901" spans="1:25" x14ac:dyDescent="0.25">
      <c r="A2901">
        <v>2900</v>
      </c>
      <c r="B2901">
        <v>59355</v>
      </c>
      <c r="C2901">
        <v>0</v>
      </c>
      <c r="D2901">
        <v>0</v>
      </c>
      <c r="E2901" t="s">
        <v>822</v>
      </c>
      <c r="F2901" t="s">
        <v>823</v>
      </c>
      <c r="G2901">
        <v>1</v>
      </c>
      <c r="H2901" s="6">
        <v>2464000</v>
      </c>
      <c r="I2901" s="7">
        <v>45392</v>
      </c>
      <c r="J2901" s="7">
        <v>45392</v>
      </c>
      <c r="K2901">
        <v>10</v>
      </c>
      <c r="L2901" t="s">
        <v>40</v>
      </c>
      <c r="M2901" t="s">
        <v>5</v>
      </c>
      <c r="N2901" t="s">
        <v>41</v>
      </c>
      <c r="O2901" t="s">
        <v>57</v>
      </c>
      <c r="P2901" t="s">
        <v>43</v>
      </c>
      <c r="Q2901">
        <v>10</v>
      </c>
      <c r="R2901">
        <v>0</v>
      </c>
      <c r="S2901">
        <v>0</v>
      </c>
      <c r="U2901">
        <v>246400</v>
      </c>
      <c r="V2901">
        <v>246400</v>
      </c>
      <c r="W2901">
        <v>0</v>
      </c>
      <c r="X2901">
        <v>0</v>
      </c>
      <c r="Y2901" t="s">
        <v>109</v>
      </c>
    </row>
    <row r="2902" spans="1:25" x14ac:dyDescent="0.25">
      <c r="A2902">
        <v>2901</v>
      </c>
      <c r="B2902">
        <v>59348</v>
      </c>
      <c r="C2902">
        <v>0</v>
      </c>
      <c r="D2902">
        <v>0</v>
      </c>
      <c r="E2902" t="s">
        <v>362</v>
      </c>
      <c r="F2902" t="s">
        <v>363</v>
      </c>
      <c r="G2902">
        <v>1</v>
      </c>
      <c r="H2902" s="6">
        <v>598188</v>
      </c>
      <c r="I2902" s="7">
        <v>45392</v>
      </c>
      <c r="J2902" s="7">
        <v>45392</v>
      </c>
      <c r="K2902">
        <v>15</v>
      </c>
      <c r="L2902" t="s">
        <v>40</v>
      </c>
      <c r="M2902" t="s">
        <v>5</v>
      </c>
      <c r="N2902" t="s">
        <v>41</v>
      </c>
      <c r="O2902" t="s">
        <v>47</v>
      </c>
      <c r="P2902" t="s">
        <v>43</v>
      </c>
      <c r="Q2902">
        <v>6</v>
      </c>
      <c r="R2902">
        <v>9</v>
      </c>
      <c r="S2902">
        <v>0</v>
      </c>
      <c r="U2902">
        <v>89728</v>
      </c>
      <c r="V2902">
        <v>35891</v>
      </c>
      <c r="W2902">
        <v>53837</v>
      </c>
      <c r="X2902">
        <v>0</v>
      </c>
      <c r="Y2902" t="s">
        <v>72</v>
      </c>
    </row>
    <row r="2903" spans="1:25" x14ac:dyDescent="0.25">
      <c r="A2903">
        <v>2902</v>
      </c>
      <c r="B2903">
        <v>59357</v>
      </c>
      <c r="C2903">
        <v>0</v>
      </c>
      <c r="D2903">
        <v>0</v>
      </c>
      <c r="E2903" t="s">
        <v>1117</v>
      </c>
      <c r="F2903" t="s">
        <v>1118</v>
      </c>
      <c r="G2903">
        <v>1</v>
      </c>
      <c r="H2903" s="6">
        <v>658255</v>
      </c>
      <c r="I2903" s="7">
        <v>45392</v>
      </c>
      <c r="J2903" s="7">
        <v>45392</v>
      </c>
      <c r="K2903">
        <v>6</v>
      </c>
      <c r="L2903" t="s">
        <v>40</v>
      </c>
      <c r="M2903" t="s">
        <v>5</v>
      </c>
      <c r="N2903" t="s">
        <v>41</v>
      </c>
      <c r="O2903" t="s">
        <v>77</v>
      </c>
      <c r="P2903" t="s">
        <v>43</v>
      </c>
      <c r="Q2903">
        <v>6</v>
      </c>
      <c r="R2903">
        <v>0</v>
      </c>
      <c r="S2903">
        <v>0</v>
      </c>
      <c r="U2903">
        <v>39495</v>
      </c>
      <c r="V2903">
        <v>39495</v>
      </c>
      <c r="W2903">
        <v>0</v>
      </c>
      <c r="X2903">
        <v>0</v>
      </c>
      <c r="Y2903" t="s">
        <v>109</v>
      </c>
    </row>
    <row r="2904" spans="1:25" x14ac:dyDescent="0.25">
      <c r="A2904">
        <v>2903</v>
      </c>
      <c r="B2904">
        <v>59347</v>
      </c>
      <c r="C2904">
        <v>0</v>
      </c>
      <c r="D2904">
        <v>0</v>
      </c>
      <c r="E2904" t="s">
        <v>331</v>
      </c>
      <c r="F2904" t="s">
        <v>332</v>
      </c>
      <c r="G2904">
        <v>1</v>
      </c>
      <c r="H2904" s="6">
        <v>196487</v>
      </c>
      <c r="I2904" s="7">
        <v>45392</v>
      </c>
      <c r="J2904" s="7">
        <v>45392</v>
      </c>
      <c r="K2904">
        <v>15</v>
      </c>
      <c r="L2904" t="s">
        <v>40</v>
      </c>
      <c r="M2904" t="s">
        <v>5</v>
      </c>
      <c r="N2904" t="s">
        <v>41</v>
      </c>
      <c r="O2904" t="s">
        <v>47</v>
      </c>
      <c r="P2904" t="s">
        <v>43</v>
      </c>
      <c r="Q2904">
        <v>6</v>
      </c>
      <c r="R2904">
        <v>9</v>
      </c>
      <c r="S2904">
        <v>0</v>
      </c>
      <c r="U2904">
        <v>29473</v>
      </c>
      <c r="V2904">
        <v>11789</v>
      </c>
      <c r="W2904">
        <v>17684</v>
      </c>
      <c r="X2904">
        <v>0</v>
      </c>
      <c r="Y2904" t="s">
        <v>48</v>
      </c>
    </row>
    <row r="2905" spans="1:25" x14ac:dyDescent="0.25">
      <c r="A2905">
        <v>2904</v>
      </c>
      <c r="B2905">
        <v>59339</v>
      </c>
      <c r="C2905">
        <v>0</v>
      </c>
      <c r="D2905">
        <v>0</v>
      </c>
      <c r="E2905" t="s">
        <v>1954</v>
      </c>
      <c r="F2905" t="s">
        <v>1955</v>
      </c>
      <c r="G2905">
        <v>1</v>
      </c>
      <c r="H2905" s="6">
        <v>250000</v>
      </c>
      <c r="I2905" s="7">
        <v>45392</v>
      </c>
      <c r="J2905" s="7">
        <v>45392</v>
      </c>
      <c r="K2905">
        <v>12</v>
      </c>
      <c r="L2905" t="s">
        <v>40</v>
      </c>
      <c r="M2905" t="s">
        <v>5</v>
      </c>
      <c r="N2905" t="s">
        <v>41</v>
      </c>
      <c r="O2905" t="s">
        <v>54</v>
      </c>
      <c r="P2905" t="s">
        <v>43</v>
      </c>
      <c r="Q2905">
        <v>12</v>
      </c>
      <c r="R2905">
        <v>0</v>
      </c>
      <c r="S2905">
        <v>0</v>
      </c>
      <c r="U2905">
        <v>30000</v>
      </c>
      <c r="V2905">
        <v>30000</v>
      </c>
      <c r="W2905">
        <v>0</v>
      </c>
      <c r="X2905">
        <v>0</v>
      </c>
      <c r="Y2905" t="s">
        <v>109</v>
      </c>
    </row>
    <row r="2906" spans="1:25" x14ac:dyDescent="0.25">
      <c r="A2906">
        <v>2905</v>
      </c>
      <c r="B2906">
        <v>59358</v>
      </c>
      <c r="C2906">
        <v>0</v>
      </c>
      <c r="D2906">
        <v>0</v>
      </c>
      <c r="E2906" t="s">
        <v>1095</v>
      </c>
      <c r="F2906" t="s">
        <v>1096</v>
      </c>
      <c r="G2906">
        <v>1</v>
      </c>
      <c r="H2906" s="6">
        <v>2392469</v>
      </c>
      <c r="I2906" s="7">
        <v>45392</v>
      </c>
      <c r="J2906" s="7">
        <v>45392</v>
      </c>
      <c r="K2906">
        <v>6</v>
      </c>
      <c r="L2906" t="s">
        <v>40</v>
      </c>
      <c r="M2906" t="s">
        <v>5</v>
      </c>
      <c r="N2906" t="s">
        <v>41</v>
      </c>
      <c r="O2906" t="s">
        <v>77</v>
      </c>
      <c r="P2906" t="s">
        <v>43</v>
      </c>
      <c r="Q2906">
        <v>6</v>
      </c>
      <c r="R2906">
        <v>0</v>
      </c>
      <c r="S2906">
        <v>0</v>
      </c>
      <c r="U2906">
        <v>143548</v>
      </c>
      <c r="V2906">
        <v>143548</v>
      </c>
      <c r="W2906">
        <v>0</v>
      </c>
      <c r="X2906">
        <v>0</v>
      </c>
      <c r="Y2906" t="s">
        <v>109</v>
      </c>
    </row>
    <row r="2907" spans="1:25" x14ac:dyDescent="0.25">
      <c r="A2907">
        <v>2906</v>
      </c>
      <c r="B2907">
        <v>59346</v>
      </c>
      <c r="C2907">
        <v>0</v>
      </c>
      <c r="D2907">
        <v>0</v>
      </c>
      <c r="E2907" t="s">
        <v>1562</v>
      </c>
      <c r="F2907" t="s">
        <v>1563</v>
      </c>
      <c r="G2907">
        <v>1</v>
      </c>
      <c r="H2907" s="6">
        <v>1500000</v>
      </c>
      <c r="I2907" s="7">
        <v>45392</v>
      </c>
      <c r="J2907" s="7">
        <v>45392</v>
      </c>
      <c r="K2907">
        <v>10</v>
      </c>
      <c r="L2907" t="s">
        <v>40</v>
      </c>
      <c r="M2907" t="s">
        <v>9</v>
      </c>
      <c r="N2907" t="s">
        <v>41</v>
      </c>
      <c r="O2907" t="s">
        <v>42</v>
      </c>
      <c r="P2907" t="s">
        <v>43</v>
      </c>
      <c r="Q2907">
        <v>10</v>
      </c>
      <c r="R2907">
        <v>0</v>
      </c>
      <c r="S2907">
        <v>0</v>
      </c>
      <c r="U2907">
        <v>150000</v>
      </c>
      <c r="V2907">
        <v>150000</v>
      </c>
      <c r="W2907">
        <v>0</v>
      </c>
      <c r="X2907">
        <v>0</v>
      </c>
      <c r="Y2907" t="s">
        <v>44</v>
      </c>
    </row>
    <row r="2908" spans="1:25" x14ac:dyDescent="0.25">
      <c r="A2908">
        <v>2907</v>
      </c>
      <c r="B2908">
        <v>59333</v>
      </c>
      <c r="C2908">
        <v>0</v>
      </c>
      <c r="D2908">
        <v>0</v>
      </c>
      <c r="E2908" t="s">
        <v>1998</v>
      </c>
      <c r="F2908" t="s">
        <v>1999</v>
      </c>
      <c r="G2908">
        <v>1</v>
      </c>
      <c r="H2908" s="6">
        <v>100800</v>
      </c>
      <c r="I2908" s="7">
        <v>45391</v>
      </c>
      <c r="J2908" s="7">
        <v>45391</v>
      </c>
      <c r="K2908">
        <v>6</v>
      </c>
      <c r="L2908" t="s">
        <v>40</v>
      </c>
      <c r="M2908" t="s">
        <v>5</v>
      </c>
      <c r="N2908" t="s">
        <v>41</v>
      </c>
      <c r="O2908" t="s">
        <v>57</v>
      </c>
      <c r="P2908" t="s">
        <v>43</v>
      </c>
      <c r="Q2908">
        <v>6</v>
      </c>
      <c r="R2908">
        <v>0</v>
      </c>
      <c r="S2908">
        <v>0</v>
      </c>
      <c r="U2908">
        <v>6048</v>
      </c>
      <c r="V2908">
        <v>6048</v>
      </c>
      <c r="W2908">
        <v>0</v>
      </c>
      <c r="X2908">
        <v>0</v>
      </c>
      <c r="Y2908" t="s">
        <v>72</v>
      </c>
    </row>
    <row r="2909" spans="1:25" x14ac:dyDescent="0.25">
      <c r="A2909">
        <v>2908</v>
      </c>
      <c r="B2909">
        <v>59334</v>
      </c>
      <c r="C2909">
        <v>0</v>
      </c>
      <c r="D2909">
        <v>0</v>
      </c>
      <c r="E2909" t="s">
        <v>1974</v>
      </c>
      <c r="F2909" t="s">
        <v>1975</v>
      </c>
      <c r="G2909">
        <v>1</v>
      </c>
      <c r="H2909" s="6">
        <v>96344</v>
      </c>
      <c r="I2909" s="7">
        <v>45391</v>
      </c>
      <c r="J2909" s="7">
        <v>45391</v>
      </c>
      <c r="K2909">
        <v>7</v>
      </c>
      <c r="L2909" t="s">
        <v>40</v>
      </c>
      <c r="M2909" t="s">
        <v>5</v>
      </c>
      <c r="N2909" t="s">
        <v>41</v>
      </c>
      <c r="O2909" t="s">
        <v>57</v>
      </c>
      <c r="P2909" t="s">
        <v>43</v>
      </c>
      <c r="Q2909">
        <v>7</v>
      </c>
      <c r="R2909">
        <v>0</v>
      </c>
      <c r="S2909">
        <v>0</v>
      </c>
      <c r="U2909">
        <v>6744</v>
      </c>
      <c r="V2909">
        <v>6744</v>
      </c>
      <c r="W2909">
        <v>0</v>
      </c>
      <c r="X2909">
        <v>0</v>
      </c>
      <c r="Y2909" t="s">
        <v>48</v>
      </c>
    </row>
    <row r="2910" spans="1:25" x14ac:dyDescent="0.25">
      <c r="A2910">
        <v>2909</v>
      </c>
      <c r="B2910">
        <v>59360</v>
      </c>
      <c r="C2910">
        <v>0</v>
      </c>
      <c r="D2910">
        <v>0</v>
      </c>
      <c r="E2910" t="s">
        <v>559</v>
      </c>
      <c r="F2910" t="s">
        <v>560</v>
      </c>
      <c r="G2910">
        <v>1</v>
      </c>
      <c r="H2910" s="6">
        <v>2733580</v>
      </c>
      <c r="I2910" s="7">
        <v>45391</v>
      </c>
      <c r="J2910" s="7">
        <v>45391</v>
      </c>
      <c r="K2910">
        <v>7</v>
      </c>
      <c r="L2910" t="s">
        <v>40</v>
      </c>
      <c r="M2910" t="s">
        <v>4</v>
      </c>
      <c r="N2910" t="s">
        <v>41</v>
      </c>
      <c r="O2910" t="s">
        <v>51</v>
      </c>
      <c r="P2910" t="s">
        <v>43</v>
      </c>
      <c r="Q2910">
        <v>7</v>
      </c>
      <c r="R2910">
        <v>0</v>
      </c>
      <c r="S2910">
        <v>0</v>
      </c>
      <c r="U2910">
        <v>191351</v>
      </c>
      <c r="V2910">
        <v>191351</v>
      </c>
      <c r="W2910">
        <v>0</v>
      </c>
      <c r="X2910">
        <v>0</v>
      </c>
      <c r="Y2910" t="s">
        <v>109</v>
      </c>
    </row>
    <row r="2911" spans="1:25" x14ac:dyDescent="0.25">
      <c r="A2911">
        <v>2910</v>
      </c>
      <c r="B2911">
        <v>59335</v>
      </c>
      <c r="C2911">
        <v>0</v>
      </c>
      <c r="D2911">
        <v>0</v>
      </c>
      <c r="E2911" t="s">
        <v>1113</v>
      </c>
      <c r="F2911" t="s">
        <v>1114</v>
      </c>
      <c r="G2911">
        <v>1</v>
      </c>
      <c r="H2911" s="6">
        <v>4993512</v>
      </c>
      <c r="I2911" s="7">
        <v>45391</v>
      </c>
      <c r="J2911" s="7">
        <v>45391</v>
      </c>
      <c r="K2911">
        <v>15</v>
      </c>
      <c r="L2911" t="s">
        <v>40</v>
      </c>
      <c r="M2911" t="s">
        <v>5</v>
      </c>
      <c r="N2911" t="s">
        <v>41</v>
      </c>
      <c r="O2911" t="s">
        <v>77</v>
      </c>
      <c r="P2911" t="s">
        <v>43</v>
      </c>
      <c r="Q2911">
        <v>8</v>
      </c>
      <c r="R2911">
        <v>7</v>
      </c>
      <c r="S2911">
        <v>0</v>
      </c>
      <c r="U2911">
        <v>749027</v>
      </c>
      <c r="V2911">
        <v>399481</v>
      </c>
      <c r="W2911">
        <v>349546</v>
      </c>
      <c r="X2911">
        <v>0</v>
      </c>
      <c r="Y2911" t="s">
        <v>250</v>
      </c>
    </row>
    <row r="2912" spans="1:25" x14ac:dyDescent="0.25">
      <c r="A2912">
        <v>2911</v>
      </c>
      <c r="B2912">
        <v>59332</v>
      </c>
      <c r="C2912">
        <v>0</v>
      </c>
      <c r="D2912">
        <v>0</v>
      </c>
      <c r="E2912" t="s">
        <v>920</v>
      </c>
      <c r="F2912" t="s">
        <v>921</v>
      </c>
      <c r="G2912">
        <v>1</v>
      </c>
      <c r="H2912" s="6">
        <v>30000000</v>
      </c>
      <c r="I2912" s="7">
        <v>45391</v>
      </c>
      <c r="J2912" s="7">
        <v>45391</v>
      </c>
      <c r="K2912">
        <v>7</v>
      </c>
      <c r="L2912" t="s">
        <v>40</v>
      </c>
      <c r="M2912" t="s">
        <v>5</v>
      </c>
      <c r="N2912" t="s">
        <v>41</v>
      </c>
      <c r="O2912" t="s">
        <v>47</v>
      </c>
      <c r="P2912" t="s">
        <v>43</v>
      </c>
      <c r="Q2912">
        <v>7</v>
      </c>
      <c r="R2912">
        <v>0</v>
      </c>
      <c r="S2912">
        <v>0</v>
      </c>
      <c r="U2912">
        <v>2100000</v>
      </c>
      <c r="V2912">
        <v>2100000</v>
      </c>
      <c r="W2912">
        <v>0</v>
      </c>
      <c r="X2912">
        <v>0</v>
      </c>
      <c r="Y2912" t="s">
        <v>48</v>
      </c>
    </row>
    <row r="2913" spans="1:25" x14ac:dyDescent="0.25">
      <c r="A2913">
        <v>2912</v>
      </c>
      <c r="B2913">
        <v>59337</v>
      </c>
      <c r="C2913">
        <v>0</v>
      </c>
      <c r="D2913">
        <v>0</v>
      </c>
      <c r="E2913" t="s">
        <v>1763</v>
      </c>
      <c r="F2913" t="s">
        <v>1764</v>
      </c>
      <c r="G2913">
        <v>1</v>
      </c>
      <c r="H2913" s="6">
        <v>385778</v>
      </c>
      <c r="I2913" s="7">
        <v>45391</v>
      </c>
      <c r="J2913" s="7">
        <v>45391</v>
      </c>
      <c r="K2913">
        <v>10</v>
      </c>
      <c r="L2913" t="s">
        <v>40</v>
      </c>
      <c r="M2913" t="s">
        <v>5</v>
      </c>
      <c r="N2913" t="s">
        <v>41</v>
      </c>
      <c r="O2913" t="s">
        <v>57</v>
      </c>
      <c r="P2913" t="s">
        <v>43</v>
      </c>
      <c r="Q2913">
        <v>10</v>
      </c>
      <c r="R2913">
        <v>0</v>
      </c>
      <c r="S2913">
        <v>0</v>
      </c>
      <c r="U2913">
        <v>38578</v>
      </c>
      <c r="V2913">
        <v>38578</v>
      </c>
      <c r="W2913">
        <v>0</v>
      </c>
      <c r="X2913">
        <v>0</v>
      </c>
      <c r="Y2913" t="s">
        <v>72</v>
      </c>
    </row>
    <row r="2914" spans="1:25" x14ac:dyDescent="0.25">
      <c r="A2914">
        <v>2913</v>
      </c>
      <c r="B2914">
        <v>59336</v>
      </c>
      <c r="C2914">
        <v>0</v>
      </c>
      <c r="D2914">
        <v>0</v>
      </c>
      <c r="E2914" t="s">
        <v>1125</v>
      </c>
      <c r="F2914" t="s">
        <v>1126</v>
      </c>
      <c r="G2914">
        <v>1</v>
      </c>
      <c r="H2914" s="6">
        <v>1935271</v>
      </c>
      <c r="I2914" s="7">
        <v>45391</v>
      </c>
      <c r="J2914" s="7">
        <v>45391</v>
      </c>
      <c r="K2914">
        <v>15</v>
      </c>
      <c r="L2914" t="s">
        <v>40</v>
      </c>
      <c r="M2914" t="s">
        <v>5</v>
      </c>
      <c r="N2914" t="s">
        <v>41</v>
      </c>
      <c r="O2914" t="s">
        <v>77</v>
      </c>
      <c r="P2914" t="s">
        <v>43</v>
      </c>
      <c r="Q2914">
        <v>8</v>
      </c>
      <c r="R2914">
        <v>7</v>
      </c>
      <c r="S2914">
        <v>0</v>
      </c>
      <c r="U2914">
        <v>290291</v>
      </c>
      <c r="V2914">
        <v>154822</v>
      </c>
      <c r="W2914">
        <v>135469</v>
      </c>
      <c r="X2914">
        <v>0</v>
      </c>
      <c r="Y2914" t="s">
        <v>48</v>
      </c>
    </row>
    <row r="2915" spans="1:25" x14ac:dyDescent="0.25">
      <c r="A2915">
        <v>2914</v>
      </c>
      <c r="B2915">
        <v>59331</v>
      </c>
      <c r="C2915">
        <v>0</v>
      </c>
      <c r="D2915">
        <v>0</v>
      </c>
      <c r="E2915" t="s">
        <v>1502</v>
      </c>
      <c r="F2915" t="s">
        <v>1503</v>
      </c>
      <c r="G2915">
        <v>1</v>
      </c>
      <c r="H2915" s="6">
        <v>657141</v>
      </c>
      <c r="I2915" s="7">
        <v>45391</v>
      </c>
      <c r="J2915" s="7">
        <v>45391</v>
      </c>
      <c r="K2915">
        <v>8</v>
      </c>
      <c r="L2915" t="s">
        <v>40</v>
      </c>
      <c r="M2915" t="s">
        <v>5</v>
      </c>
      <c r="N2915" t="s">
        <v>41</v>
      </c>
      <c r="O2915" t="s">
        <v>57</v>
      </c>
      <c r="P2915" t="s">
        <v>43</v>
      </c>
      <c r="Q2915">
        <v>8</v>
      </c>
      <c r="R2915">
        <v>0</v>
      </c>
      <c r="S2915">
        <v>0</v>
      </c>
      <c r="U2915">
        <v>52571</v>
      </c>
      <c r="V2915">
        <v>52571</v>
      </c>
      <c r="W2915">
        <v>0</v>
      </c>
      <c r="X2915">
        <v>0</v>
      </c>
      <c r="Y2915" t="s">
        <v>250</v>
      </c>
    </row>
    <row r="2916" spans="1:25" x14ac:dyDescent="0.25">
      <c r="A2916">
        <v>2915</v>
      </c>
      <c r="B2916">
        <v>59329</v>
      </c>
      <c r="C2916">
        <v>0</v>
      </c>
      <c r="D2916">
        <v>0</v>
      </c>
      <c r="E2916" t="s">
        <v>1911</v>
      </c>
      <c r="F2916" t="s">
        <v>1912</v>
      </c>
      <c r="G2916">
        <v>1</v>
      </c>
      <c r="H2916" s="6">
        <v>634667</v>
      </c>
      <c r="I2916" s="7">
        <v>45390</v>
      </c>
      <c r="J2916" s="7">
        <v>45390</v>
      </c>
      <c r="K2916">
        <v>10</v>
      </c>
      <c r="L2916" t="s">
        <v>40</v>
      </c>
      <c r="M2916" t="s">
        <v>9</v>
      </c>
      <c r="N2916" t="s">
        <v>41</v>
      </c>
      <c r="O2916" t="s">
        <v>42</v>
      </c>
      <c r="P2916" t="s">
        <v>43</v>
      </c>
      <c r="Q2916">
        <v>10</v>
      </c>
      <c r="R2916">
        <v>0</v>
      </c>
      <c r="S2916">
        <v>0</v>
      </c>
      <c r="U2916">
        <v>63467</v>
      </c>
      <c r="V2916">
        <v>63467</v>
      </c>
      <c r="W2916">
        <v>0</v>
      </c>
      <c r="X2916">
        <v>0</v>
      </c>
      <c r="Y2916" t="s">
        <v>44</v>
      </c>
    </row>
    <row r="2917" spans="1:25" x14ac:dyDescent="0.25">
      <c r="A2917">
        <v>2916</v>
      </c>
      <c r="B2917">
        <v>59327</v>
      </c>
      <c r="C2917">
        <v>0</v>
      </c>
      <c r="D2917">
        <v>0</v>
      </c>
      <c r="E2917" t="s">
        <v>995</v>
      </c>
      <c r="F2917" t="s">
        <v>996</v>
      </c>
      <c r="G2917">
        <v>1</v>
      </c>
      <c r="H2917" s="6">
        <v>6000000</v>
      </c>
      <c r="I2917" s="7">
        <v>45390</v>
      </c>
      <c r="J2917" s="7">
        <v>45390</v>
      </c>
      <c r="K2917">
        <v>6</v>
      </c>
      <c r="L2917" t="s">
        <v>40</v>
      </c>
      <c r="M2917" t="s">
        <v>5</v>
      </c>
      <c r="N2917" t="s">
        <v>41</v>
      </c>
      <c r="O2917" t="s">
        <v>47</v>
      </c>
      <c r="P2917" t="s">
        <v>43</v>
      </c>
      <c r="Q2917">
        <v>6</v>
      </c>
      <c r="R2917">
        <v>0</v>
      </c>
      <c r="S2917">
        <v>0</v>
      </c>
      <c r="U2917">
        <v>360000</v>
      </c>
      <c r="V2917">
        <v>360000</v>
      </c>
      <c r="W2917">
        <v>0</v>
      </c>
      <c r="X2917">
        <v>0</v>
      </c>
      <c r="Y2917" t="s">
        <v>109</v>
      </c>
    </row>
    <row r="2918" spans="1:25" x14ac:dyDescent="0.25">
      <c r="A2918">
        <v>2917</v>
      </c>
      <c r="B2918">
        <v>59330</v>
      </c>
      <c r="C2918">
        <v>0</v>
      </c>
      <c r="D2918">
        <v>0</v>
      </c>
      <c r="E2918" t="s">
        <v>735</v>
      </c>
      <c r="F2918" t="s">
        <v>736</v>
      </c>
      <c r="G2918">
        <v>1</v>
      </c>
      <c r="H2918" s="6">
        <v>1000000</v>
      </c>
      <c r="I2918" s="7">
        <v>45390</v>
      </c>
      <c r="J2918" s="7">
        <v>45390</v>
      </c>
      <c r="K2918">
        <v>7</v>
      </c>
      <c r="L2918" t="s">
        <v>40</v>
      </c>
      <c r="M2918" t="s">
        <v>5</v>
      </c>
      <c r="N2918" t="s">
        <v>41</v>
      </c>
      <c r="O2918" t="s">
        <v>77</v>
      </c>
      <c r="P2918" t="s">
        <v>43</v>
      </c>
      <c r="Q2918">
        <v>7</v>
      </c>
      <c r="R2918">
        <v>0</v>
      </c>
      <c r="S2918">
        <v>0</v>
      </c>
      <c r="U2918">
        <v>70000</v>
      </c>
      <c r="V2918">
        <v>70000</v>
      </c>
      <c r="W2918">
        <v>0</v>
      </c>
      <c r="X2918">
        <v>0</v>
      </c>
      <c r="Y2918" t="s">
        <v>48</v>
      </c>
    </row>
    <row r="2919" spans="1:25" x14ac:dyDescent="0.25">
      <c r="A2919">
        <v>2918</v>
      </c>
      <c r="B2919">
        <v>59326</v>
      </c>
      <c r="C2919">
        <v>0</v>
      </c>
      <c r="D2919">
        <v>0</v>
      </c>
      <c r="E2919" t="s">
        <v>1085</v>
      </c>
      <c r="F2919" t="s">
        <v>1086</v>
      </c>
      <c r="G2919">
        <v>1</v>
      </c>
      <c r="H2919" s="6">
        <v>340426</v>
      </c>
      <c r="I2919" s="7">
        <v>45390</v>
      </c>
      <c r="J2919" s="7">
        <v>45390</v>
      </c>
      <c r="K2919">
        <v>6</v>
      </c>
      <c r="L2919" t="s">
        <v>40</v>
      </c>
      <c r="M2919" t="s">
        <v>5</v>
      </c>
      <c r="N2919" t="s">
        <v>41</v>
      </c>
      <c r="O2919" t="s">
        <v>47</v>
      </c>
      <c r="P2919" t="s">
        <v>43</v>
      </c>
      <c r="Q2919">
        <v>6</v>
      </c>
      <c r="R2919">
        <v>0</v>
      </c>
      <c r="S2919">
        <v>0</v>
      </c>
      <c r="U2919">
        <v>20426</v>
      </c>
      <c r="V2919">
        <v>20426</v>
      </c>
      <c r="W2919">
        <v>0</v>
      </c>
      <c r="X2919">
        <v>0</v>
      </c>
      <c r="Y2919" t="s">
        <v>109</v>
      </c>
    </row>
    <row r="2920" spans="1:25" x14ac:dyDescent="0.25">
      <c r="A2920">
        <v>2919</v>
      </c>
      <c r="B2920">
        <v>59328</v>
      </c>
      <c r="C2920">
        <v>0</v>
      </c>
      <c r="D2920">
        <v>0</v>
      </c>
      <c r="E2920" t="s">
        <v>1103</v>
      </c>
      <c r="F2920" t="s">
        <v>1104</v>
      </c>
      <c r="G2920">
        <v>1</v>
      </c>
      <c r="H2920" s="6">
        <v>784875</v>
      </c>
      <c r="I2920" s="7">
        <v>45390</v>
      </c>
      <c r="J2920" s="7">
        <v>45390</v>
      </c>
      <c r="K2920">
        <v>10</v>
      </c>
      <c r="L2920" t="s">
        <v>40</v>
      </c>
      <c r="M2920" t="s">
        <v>4</v>
      </c>
      <c r="N2920" t="s">
        <v>41</v>
      </c>
      <c r="O2920" t="s">
        <v>51</v>
      </c>
      <c r="P2920" t="s">
        <v>43</v>
      </c>
      <c r="Q2920">
        <v>10</v>
      </c>
      <c r="R2920">
        <v>0</v>
      </c>
      <c r="S2920">
        <v>0</v>
      </c>
      <c r="U2920">
        <v>78488</v>
      </c>
      <c r="V2920">
        <v>78488</v>
      </c>
      <c r="W2920">
        <v>0</v>
      </c>
      <c r="X2920">
        <v>0</v>
      </c>
      <c r="Y2920" t="s">
        <v>109</v>
      </c>
    </row>
    <row r="2921" spans="1:25" x14ac:dyDescent="0.25">
      <c r="A2921">
        <v>2920</v>
      </c>
      <c r="B2921">
        <v>59311</v>
      </c>
      <c r="C2921">
        <v>0</v>
      </c>
      <c r="D2921">
        <v>0</v>
      </c>
      <c r="E2921" t="s">
        <v>1430</v>
      </c>
      <c r="F2921" t="s">
        <v>1431</v>
      </c>
      <c r="G2921">
        <v>1</v>
      </c>
      <c r="H2921" s="6">
        <v>4500000</v>
      </c>
      <c r="I2921" s="7">
        <v>45387</v>
      </c>
      <c r="J2921" s="7">
        <v>45387</v>
      </c>
      <c r="K2921">
        <v>9</v>
      </c>
      <c r="L2921" t="s">
        <v>40</v>
      </c>
      <c r="M2921" t="s">
        <v>9</v>
      </c>
      <c r="N2921" t="s">
        <v>41</v>
      </c>
      <c r="O2921" t="s">
        <v>42</v>
      </c>
      <c r="P2921" t="s">
        <v>43</v>
      </c>
      <c r="Q2921">
        <v>9</v>
      </c>
      <c r="R2921">
        <v>0</v>
      </c>
      <c r="S2921">
        <v>0</v>
      </c>
      <c r="U2921">
        <v>405000</v>
      </c>
      <c r="V2921">
        <v>405000</v>
      </c>
      <c r="W2921">
        <v>0</v>
      </c>
      <c r="X2921">
        <v>0</v>
      </c>
      <c r="Y2921" t="s">
        <v>67</v>
      </c>
    </row>
    <row r="2922" spans="1:25" x14ac:dyDescent="0.25">
      <c r="A2922">
        <v>2921</v>
      </c>
      <c r="B2922">
        <v>59316</v>
      </c>
      <c r="C2922">
        <v>0</v>
      </c>
      <c r="D2922">
        <v>0</v>
      </c>
      <c r="E2922" t="s">
        <v>634</v>
      </c>
      <c r="F2922" t="s">
        <v>635</v>
      </c>
      <c r="G2922">
        <v>1</v>
      </c>
      <c r="H2922" s="6">
        <v>684966</v>
      </c>
      <c r="I2922" s="7">
        <v>45387</v>
      </c>
      <c r="J2922" s="7">
        <v>45387</v>
      </c>
      <c r="K2922">
        <v>15</v>
      </c>
      <c r="L2922" t="s">
        <v>40</v>
      </c>
      <c r="M2922" t="s">
        <v>5</v>
      </c>
      <c r="N2922" t="s">
        <v>41</v>
      </c>
      <c r="O2922" t="s">
        <v>47</v>
      </c>
      <c r="P2922" t="s">
        <v>43</v>
      </c>
      <c r="Q2922">
        <v>4</v>
      </c>
      <c r="R2922">
        <v>11</v>
      </c>
      <c r="S2922">
        <v>0</v>
      </c>
      <c r="U2922">
        <v>102745</v>
      </c>
      <c r="V2922">
        <v>27399</v>
      </c>
      <c r="W2922">
        <v>75346</v>
      </c>
      <c r="X2922">
        <v>0</v>
      </c>
      <c r="Y2922" t="s">
        <v>109</v>
      </c>
    </row>
    <row r="2923" spans="1:25" x14ac:dyDescent="0.25">
      <c r="A2923">
        <v>2922</v>
      </c>
      <c r="B2923">
        <v>59321</v>
      </c>
      <c r="C2923">
        <v>0</v>
      </c>
      <c r="D2923">
        <v>0</v>
      </c>
      <c r="E2923" t="s">
        <v>2000</v>
      </c>
      <c r="F2923" t="s">
        <v>2001</v>
      </c>
      <c r="G2923">
        <v>1</v>
      </c>
      <c r="H2923" s="6">
        <v>174923172</v>
      </c>
      <c r="I2923" s="7">
        <v>45387</v>
      </c>
      <c r="J2923" s="7">
        <v>45387</v>
      </c>
      <c r="K2923">
        <v>15</v>
      </c>
      <c r="L2923" t="s">
        <v>40</v>
      </c>
      <c r="M2923" t="s">
        <v>5</v>
      </c>
      <c r="N2923" t="s">
        <v>41</v>
      </c>
      <c r="O2923" t="s">
        <v>54</v>
      </c>
      <c r="P2923" t="s">
        <v>43</v>
      </c>
      <c r="Q2923">
        <v>3.8</v>
      </c>
      <c r="R2923">
        <v>11.2</v>
      </c>
      <c r="S2923">
        <v>0</v>
      </c>
      <c r="U2923">
        <v>26238476</v>
      </c>
      <c r="V2923">
        <v>6647081</v>
      </c>
      <c r="W2923">
        <v>19591395</v>
      </c>
      <c r="X2923">
        <v>0</v>
      </c>
      <c r="Y2923" t="s">
        <v>48</v>
      </c>
    </row>
    <row r="2924" spans="1:25" x14ac:dyDescent="0.25">
      <c r="A2924">
        <v>2923</v>
      </c>
      <c r="B2924">
        <v>59313</v>
      </c>
      <c r="C2924">
        <v>0</v>
      </c>
      <c r="D2924">
        <v>0</v>
      </c>
      <c r="E2924" t="s">
        <v>1994</v>
      </c>
      <c r="F2924" t="s">
        <v>1995</v>
      </c>
      <c r="G2924">
        <v>1</v>
      </c>
      <c r="H2924" s="6">
        <v>961739</v>
      </c>
      <c r="I2924" s="7">
        <v>45387</v>
      </c>
      <c r="J2924" s="7">
        <v>45387</v>
      </c>
      <c r="K2924">
        <v>8</v>
      </c>
      <c r="L2924" t="s">
        <v>40</v>
      </c>
      <c r="M2924" t="s">
        <v>5</v>
      </c>
      <c r="N2924" t="s">
        <v>41</v>
      </c>
      <c r="O2924" t="s">
        <v>180</v>
      </c>
      <c r="P2924" t="s">
        <v>43</v>
      </c>
      <c r="Q2924">
        <v>8</v>
      </c>
      <c r="R2924">
        <v>0</v>
      </c>
      <c r="S2924">
        <v>0</v>
      </c>
      <c r="U2924">
        <v>76939</v>
      </c>
      <c r="V2924">
        <v>76939</v>
      </c>
      <c r="W2924">
        <v>0</v>
      </c>
      <c r="X2924">
        <v>0</v>
      </c>
      <c r="Y2924" t="s">
        <v>48</v>
      </c>
    </row>
    <row r="2925" spans="1:25" x14ac:dyDescent="0.25">
      <c r="A2925">
        <v>2924</v>
      </c>
      <c r="B2925">
        <v>59314</v>
      </c>
      <c r="C2925">
        <v>0</v>
      </c>
      <c r="D2925">
        <v>0</v>
      </c>
      <c r="E2925" t="s">
        <v>844</v>
      </c>
      <c r="F2925" t="s">
        <v>845</v>
      </c>
      <c r="G2925">
        <v>1</v>
      </c>
      <c r="H2925" s="6">
        <v>161242</v>
      </c>
      <c r="I2925" s="7">
        <v>45387</v>
      </c>
      <c r="J2925" s="7">
        <v>45387</v>
      </c>
      <c r="K2925">
        <v>15</v>
      </c>
      <c r="L2925" t="s">
        <v>40</v>
      </c>
      <c r="M2925" t="s">
        <v>5</v>
      </c>
      <c r="N2925" t="s">
        <v>41</v>
      </c>
      <c r="O2925" t="s">
        <v>77</v>
      </c>
      <c r="P2925" t="s">
        <v>43</v>
      </c>
      <c r="Q2925">
        <v>8</v>
      </c>
      <c r="R2925">
        <v>7</v>
      </c>
      <c r="S2925">
        <v>0</v>
      </c>
      <c r="U2925">
        <v>24186</v>
      </c>
      <c r="V2925">
        <v>12899</v>
      </c>
      <c r="W2925">
        <v>11287</v>
      </c>
      <c r="X2925">
        <v>0</v>
      </c>
      <c r="Y2925" t="s">
        <v>48</v>
      </c>
    </row>
    <row r="2926" spans="1:25" x14ac:dyDescent="0.25">
      <c r="A2926">
        <v>2925</v>
      </c>
      <c r="B2926">
        <v>59322</v>
      </c>
      <c r="C2926">
        <v>0</v>
      </c>
      <c r="D2926">
        <v>0</v>
      </c>
      <c r="E2926" t="s">
        <v>2002</v>
      </c>
      <c r="F2926" t="s">
        <v>2003</v>
      </c>
      <c r="G2926">
        <v>1</v>
      </c>
      <c r="H2926" s="6">
        <v>1451634</v>
      </c>
      <c r="I2926" s="7">
        <v>45387</v>
      </c>
      <c r="J2926" s="7">
        <v>45387</v>
      </c>
      <c r="K2926">
        <v>15</v>
      </c>
      <c r="L2926" t="s">
        <v>40</v>
      </c>
      <c r="M2926" t="s">
        <v>5</v>
      </c>
      <c r="N2926" t="s">
        <v>41</v>
      </c>
      <c r="O2926" t="s">
        <v>54</v>
      </c>
      <c r="P2926" t="s">
        <v>43</v>
      </c>
      <c r="Q2926">
        <v>3.8</v>
      </c>
      <c r="R2926">
        <v>11.2</v>
      </c>
      <c r="S2926">
        <v>0</v>
      </c>
      <c r="U2926">
        <v>217745</v>
      </c>
      <c r="V2926">
        <v>55162</v>
      </c>
      <c r="W2926">
        <v>162583</v>
      </c>
      <c r="X2926">
        <v>0</v>
      </c>
      <c r="Y2926" t="s">
        <v>48</v>
      </c>
    </row>
    <row r="2927" spans="1:25" x14ac:dyDescent="0.25">
      <c r="A2927">
        <v>2926</v>
      </c>
      <c r="B2927">
        <v>59315</v>
      </c>
      <c r="C2927">
        <v>0</v>
      </c>
      <c r="D2927">
        <v>0</v>
      </c>
      <c r="E2927" t="s">
        <v>588</v>
      </c>
      <c r="F2927" t="s">
        <v>589</v>
      </c>
      <c r="G2927">
        <v>1</v>
      </c>
      <c r="H2927" s="6">
        <v>415284</v>
      </c>
      <c r="I2927" s="7">
        <v>45387</v>
      </c>
      <c r="J2927" s="7">
        <v>45387</v>
      </c>
      <c r="K2927">
        <v>15</v>
      </c>
      <c r="L2927" t="s">
        <v>40</v>
      </c>
      <c r="M2927" t="s">
        <v>5</v>
      </c>
      <c r="N2927" t="s">
        <v>41</v>
      </c>
      <c r="O2927" t="s">
        <v>47</v>
      </c>
      <c r="P2927" t="s">
        <v>43</v>
      </c>
      <c r="Q2927">
        <v>4</v>
      </c>
      <c r="R2927">
        <v>11</v>
      </c>
      <c r="S2927">
        <v>0</v>
      </c>
      <c r="U2927">
        <v>62293</v>
      </c>
      <c r="V2927">
        <v>16611</v>
      </c>
      <c r="W2927">
        <v>45681</v>
      </c>
      <c r="X2927">
        <v>0</v>
      </c>
      <c r="Y2927" t="s">
        <v>109</v>
      </c>
    </row>
    <row r="2928" spans="1:25" x14ac:dyDescent="0.25">
      <c r="A2928">
        <v>2927</v>
      </c>
      <c r="B2928">
        <v>59318</v>
      </c>
      <c r="C2928">
        <v>0</v>
      </c>
      <c r="D2928">
        <v>0</v>
      </c>
      <c r="E2928" t="s">
        <v>539</v>
      </c>
      <c r="F2928" t="s">
        <v>540</v>
      </c>
      <c r="G2928">
        <v>1</v>
      </c>
      <c r="H2928" s="6">
        <v>18003284</v>
      </c>
      <c r="I2928" s="7">
        <v>45387</v>
      </c>
      <c r="J2928" s="7">
        <v>45387</v>
      </c>
      <c r="K2928">
        <v>15</v>
      </c>
      <c r="L2928" t="s">
        <v>40</v>
      </c>
      <c r="M2928" t="s">
        <v>5</v>
      </c>
      <c r="N2928" t="s">
        <v>41</v>
      </c>
      <c r="O2928" t="s">
        <v>47</v>
      </c>
      <c r="P2928" t="s">
        <v>43</v>
      </c>
      <c r="Q2928">
        <v>4</v>
      </c>
      <c r="R2928">
        <v>11</v>
      </c>
      <c r="S2928">
        <v>0</v>
      </c>
      <c r="U2928">
        <v>2700493</v>
      </c>
      <c r="V2928">
        <v>720131</v>
      </c>
      <c r="W2928">
        <v>1980361</v>
      </c>
      <c r="X2928">
        <v>0</v>
      </c>
      <c r="Y2928" t="s">
        <v>109</v>
      </c>
    </row>
    <row r="2929" spans="1:25" x14ac:dyDescent="0.25">
      <c r="A2929">
        <v>2928</v>
      </c>
      <c r="B2929">
        <v>59317</v>
      </c>
      <c r="C2929">
        <v>0</v>
      </c>
      <c r="D2929">
        <v>0</v>
      </c>
      <c r="E2929" t="s">
        <v>553</v>
      </c>
      <c r="F2929" t="s">
        <v>554</v>
      </c>
      <c r="G2929">
        <v>1</v>
      </c>
      <c r="H2929" s="6">
        <v>32742199</v>
      </c>
      <c r="I2929" s="7">
        <v>45387</v>
      </c>
      <c r="J2929" s="7">
        <v>45387</v>
      </c>
      <c r="K2929">
        <v>15</v>
      </c>
      <c r="L2929" t="s">
        <v>40</v>
      </c>
      <c r="M2929" t="s">
        <v>5</v>
      </c>
      <c r="N2929" t="s">
        <v>41</v>
      </c>
      <c r="O2929" t="s">
        <v>47</v>
      </c>
      <c r="P2929" t="s">
        <v>43</v>
      </c>
      <c r="Q2929">
        <v>4</v>
      </c>
      <c r="R2929">
        <v>11</v>
      </c>
      <c r="S2929">
        <v>0</v>
      </c>
      <c r="U2929">
        <v>4911330</v>
      </c>
      <c r="V2929">
        <v>1309688</v>
      </c>
      <c r="W2929">
        <v>3601642</v>
      </c>
      <c r="X2929">
        <v>0</v>
      </c>
      <c r="Y2929" t="s">
        <v>109</v>
      </c>
    </row>
    <row r="2930" spans="1:25" x14ac:dyDescent="0.25">
      <c r="A2930">
        <v>2929</v>
      </c>
      <c r="B2930">
        <v>59319</v>
      </c>
      <c r="C2930">
        <v>0</v>
      </c>
      <c r="D2930">
        <v>0</v>
      </c>
      <c r="E2930" t="s">
        <v>535</v>
      </c>
      <c r="F2930" t="s">
        <v>536</v>
      </c>
      <c r="G2930">
        <v>1</v>
      </c>
      <c r="H2930" s="6">
        <v>14774340</v>
      </c>
      <c r="I2930" s="7">
        <v>45387</v>
      </c>
      <c r="J2930" s="7">
        <v>45387</v>
      </c>
      <c r="K2930">
        <v>15</v>
      </c>
      <c r="L2930" t="s">
        <v>40</v>
      </c>
      <c r="M2930" t="s">
        <v>9</v>
      </c>
      <c r="N2930" t="s">
        <v>41</v>
      </c>
      <c r="O2930" t="s">
        <v>42</v>
      </c>
      <c r="P2930" t="s">
        <v>43</v>
      </c>
      <c r="Q2930">
        <v>5</v>
      </c>
      <c r="R2930">
        <v>10</v>
      </c>
      <c r="S2930">
        <v>0</v>
      </c>
      <c r="U2930">
        <v>2216151</v>
      </c>
      <c r="V2930">
        <v>738717</v>
      </c>
      <c r="W2930">
        <v>1477434</v>
      </c>
      <c r="X2930">
        <v>0</v>
      </c>
      <c r="Y2930" t="s">
        <v>109</v>
      </c>
    </row>
    <row r="2931" spans="1:25" x14ac:dyDescent="0.25">
      <c r="A2931">
        <v>2930</v>
      </c>
      <c r="B2931">
        <v>59320</v>
      </c>
      <c r="C2931">
        <v>0</v>
      </c>
      <c r="D2931">
        <v>0</v>
      </c>
      <c r="E2931" t="s">
        <v>2004</v>
      </c>
      <c r="F2931" t="s">
        <v>2005</v>
      </c>
      <c r="G2931">
        <v>1</v>
      </c>
      <c r="H2931" s="6">
        <v>13819966</v>
      </c>
      <c r="I2931" s="7">
        <v>45387</v>
      </c>
      <c r="J2931" s="7">
        <v>45387</v>
      </c>
      <c r="K2931">
        <v>15</v>
      </c>
      <c r="L2931" t="s">
        <v>40</v>
      </c>
      <c r="M2931" t="s">
        <v>5</v>
      </c>
      <c r="N2931" t="s">
        <v>41</v>
      </c>
      <c r="O2931" t="s">
        <v>54</v>
      </c>
      <c r="P2931" t="s">
        <v>43</v>
      </c>
      <c r="Q2931">
        <v>3.8</v>
      </c>
      <c r="R2931">
        <v>11.2</v>
      </c>
      <c r="S2931">
        <v>0</v>
      </c>
      <c r="U2931">
        <v>2072995</v>
      </c>
      <c r="V2931">
        <v>525159</v>
      </c>
      <c r="W2931">
        <v>1547836</v>
      </c>
      <c r="X2931">
        <v>0</v>
      </c>
      <c r="Y2931" t="s">
        <v>48</v>
      </c>
    </row>
    <row r="2932" spans="1:25" x14ac:dyDescent="0.25">
      <c r="A2932">
        <v>2931</v>
      </c>
      <c r="B2932">
        <v>59323</v>
      </c>
      <c r="C2932">
        <v>0</v>
      </c>
      <c r="D2932">
        <v>0</v>
      </c>
      <c r="E2932" t="s">
        <v>1410</v>
      </c>
      <c r="F2932" t="s">
        <v>1411</v>
      </c>
      <c r="G2932">
        <v>1</v>
      </c>
      <c r="H2932" s="6">
        <v>2103063</v>
      </c>
      <c r="I2932" s="7">
        <v>45387</v>
      </c>
      <c r="J2932" s="7">
        <v>45387</v>
      </c>
      <c r="K2932">
        <v>7</v>
      </c>
      <c r="L2932" t="s">
        <v>40</v>
      </c>
      <c r="M2932" t="s">
        <v>5</v>
      </c>
      <c r="N2932" t="s">
        <v>41</v>
      </c>
      <c r="O2932" t="s">
        <v>77</v>
      </c>
      <c r="P2932" t="s">
        <v>43</v>
      </c>
      <c r="Q2932">
        <v>7</v>
      </c>
      <c r="R2932">
        <v>0</v>
      </c>
      <c r="S2932">
        <v>0</v>
      </c>
      <c r="U2932">
        <v>147214</v>
      </c>
      <c r="V2932">
        <v>147214</v>
      </c>
      <c r="W2932">
        <v>0</v>
      </c>
      <c r="X2932">
        <v>0</v>
      </c>
      <c r="Y2932" t="s">
        <v>437</v>
      </c>
    </row>
    <row r="2933" spans="1:25" x14ac:dyDescent="0.25">
      <c r="A2933">
        <v>2932</v>
      </c>
      <c r="B2933">
        <v>59324</v>
      </c>
      <c r="C2933">
        <v>0</v>
      </c>
      <c r="D2933">
        <v>0</v>
      </c>
      <c r="E2933" t="s">
        <v>1068</v>
      </c>
      <c r="F2933" t="s">
        <v>1069</v>
      </c>
      <c r="G2933">
        <v>1</v>
      </c>
      <c r="H2933" s="6">
        <v>45000000</v>
      </c>
      <c r="I2933" s="7">
        <v>45387</v>
      </c>
      <c r="J2933" s="7">
        <v>45387</v>
      </c>
      <c r="K2933">
        <v>4</v>
      </c>
      <c r="L2933" t="s">
        <v>40</v>
      </c>
      <c r="M2933" t="s">
        <v>5</v>
      </c>
      <c r="N2933" t="s">
        <v>41</v>
      </c>
      <c r="O2933" t="s">
        <v>77</v>
      </c>
      <c r="P2933" t="s">
        <v>43</v>
      </c>
      <c r="Q2933">
        <v>4</v>
      </c>
      <c r="R2933">
        <v>0</v>
      </c>
      <c r="S2933">
        <v>0</v>
      </c>
      <c r="U2933">
        <v>1800000</v>
      </c>
      <c r="V2933">
        <v>1800000</v>
      </c>
      <c r="W2933">
        <v>0</v>
      </c>
      <c r="X2933">
        <v>0</v>
      </c>
      <c r="Y2933" t="s">
        <v>48</v>
      </c>
    </row>
    <row r="2934" spans="1:25" x14ac:dyDescent="0.25">
      <c r="A2934">
        <v>2933</v>
      </c>
      <c r="B2934">
        <v>59287</v>
      </c>
      <c r="C2934">
        <v>0</v>
      </c>
      <c r="D2934">
        <v>0</v>
      </c>
      <c r="E2934" t="s">
        <v>1414</v>
      </c>
      <c r="F2934" t="s">
        <v>1415</v>
      </c>
      <c r="G2934">
        <v>1</v>
      </c>
      <c r="H2934" s="6">
        <v>22000000</v>
      </c>
      <c r="I2934" s="7">
        <v>45386</v>
      </c>
      <c r="J2934" s="7">
        <v>45386</v>
      </c>
      <c r="K2934">
        <v>9</v>
      </c>
      <c r="L2934" t="s">
        <v>40</v>
      </c>
      <c r="M2934" t="s">
        <v>9</v>
      </c>
      <c r="N2934" t="s">
        <v>41</v>
      </c>
      <c r="O2934" t="s">
        <v>42</v>
      </c>
      <c r="P2934" t="s">
        <v>43</v>
      </c>
      <c r="Q2934">
        <v>9</v>
      </c>
      <c r="R2934">
        <v>0</v>
      </c>
      <c r="S2934">
        <v>0</v>
      </c>
      <c r="U2934">
        <v>1980000</v>
      </c>
      <c r="V2934">
        <v>1980000</v>
      </c>
      <c r="W2934">
        <v>0</v>
      </c>
      <c r="X2934">
        <v>0</v>
      </c>
      <c r="Y2934" t="s">
        <v>67</v>
      </c>
    </row>
    <row r="2935" spans="1:25" x14ac:dyDescent="0.25">
      <c r="A2935">
        <v>2934</v>
      </c>
      <c r="B2935">
        <v>59288</v>
      </c>
      <c r="C2935">
        <v>0</v>
      </c>
      <c r="D2935">
        <v>0</v>
      </c>
      <c r="E2935" t="s">
        <v>1416</v>
      </c>
      <c r="F2935" t="s">
        <v>1417</v>
      </c>
      <c r="G2935">
        <v>1</v>
      </c>
      <c r="H2935" s="6">
        <v>14500000</v>
      </c>
      <c r="I2935" s="7">
        <v>45386</v>
      </c>
      <c r="J2935" s="7">
        <v>45386</v>
      </c>
      <c r="K2935">
        <v>9</v>
      </c>
      <c r="L2935" t="s">
        <v>40</v>
      </c>
      <c r="M2935" t="s">
        <v>9</v>
      </c>
      <c r="N2935" t="s">
        <v>41</v>
      </c>
      <c r="O2935" t="s">
        <v>42</v>
      </c>
      <c r="P2935" t="s">
        <v>43</v>
      </c>
      <c r="Q2935">
        <v>9</v>
      </c>
      <c r="R2935">
        <v>0</v>
      </c>
      <c r="S2935">
        <v>0</v>
      </c>
      <c r="U2935">
        <v>1305000</v>
      </c>
      <c r="V2935">
        <v>1305000</v>
      </c>
      <c r="W2935">
        <v>0</v>
      </c>
      <c r="X2935">
        <v>0</v>
      </c>
      <c r="Y2935" t="s">
        <v>67</v>
      </c>
    </row>
    <row r="2936" spans="1:25" x14ac:dyDescent="0.25">
      <c r="A2936">
        <v>2935</v>
      </c>
      <c r="B2936">
        <v>59257</v>
      </c>
      <c r="C2936">
        <v>0</v>
      </c>
      <c r="D2936">
        <v>0</v>
      </c>
      <c r="E2936" t="s">
        <v>2006</v>
      </c>
      <c r="F2936" t="s">
        <v>2007</v>
      </c>
      <c r="G2936">
        <v>1</v>
      </c>
      <c r="H2936" s="6">
        <v>3000000</v>
      </c>
      <c r="I2936" s="7">
        <v>45386</v>
      </c>
      <c r="J2936" s="7">
        <v>45386</v>
      </c>
      <c r="K2936">
        <v>10</v>
      </c>
      <c r="L2936" t="s">
        <v>40</v>
      </c>
      <c r="M2936" t="s">
        <v>5</v>
      </c>
      <c r="N2936" t="s">
        <v>41</v>
      </c>
      <c r="O2936" t="s">
        <v>47</v>
      </c>
      <c r="P2936" t="s">
        <v>43</v>
      </c>
      <c r="Q2936">
        <v>10</v>
      </c>
      <c r="R2936">
        <v>0</v>
      </c>
      <c r="S2936">
        <v>0</v>
      </c>
      <c r="U2936">
        <v>300000</v>
      </c>
      <c r="V2936">
        <v>300000</v>
      </c>
      <c r="W2936">
        <v>0</v>
      </c>
      <c r="X2936">
        <v>0</v>
      </c>
      <c r="Y2936" t="s">
        <v>44</v>
      </c>
    </row>
    <row r="2937" spans="1:25" x14ac:dyDescent="0.25">
      <c r="A2937">
        <v>2936</v>
      </c>
      <c r="B2937">
        <v>59286</v>
      </c>
      <c r="C2937">
        <v>0</v>
      </c>
      <c r="D2937">
        <v>0</v>
      </c>
      <c r="E2937" t="s">
        <v>1510</v>
      </c>
      <c r="F2937" t="s">
        <v>1511</v>
      </c>
      <c r="G2937">
        <v>1</v>
      </c>
      <c r="H2937" s="6">
        <v>180645</v>
      </c>
      <c r="I2937" s="7">
        <v>45386</v>
      </c>
      <c r="J2937" s="7">
        <v>45386</v>
      </c>
      <c r="K2937">
        <v>7</v>
      </c>
      <c r="L2937" t="s">
        <v>40</v>
      </c>
      <c r="M2937" t="s">
        <v>5</v>
      </c>
      <c r="N2937" t="s">
        <v>41</v>
      </c>
      <c r="O2937" t="s">
        <v>57</v>
      </c>
      <c r="P2937" t="s">
        <v>43</v>
      </c>
      <c r="Q2937">
        <v>7</v>
      </c>
      <c r="R2937">
        <v>0</v>
      </c>
      <c r="S2937">
        <v>0</v>
      </c>
      <c r="U2937">
        <v>12645</v>
      </c>
      <c r="V2937">
        <v>12645</v>
      </c>
      <c r="W2937">
        <v>0</v>
      </c>
      <c r="X2937">
        <v>0</v>
      </c>
      <c r="Y2937" t="s">
        <v>109</v>
      </c>
    </row>
    <row r="2938" spans="1:25" x14ac:dyDescent="0.25">
      <c r="A2938">
        <v>2937</v>
      </c>
      <c r="B2938">
        <v>59188</v>
      </c>
      <c r="C2938">
        <v>0</v>
      </c>
      <c r="D2938">
        <v>0</v>
      </c>
      <c r="E2938" t="s">
        <v>2008</v>
      </c>
      <c r="F2938" t="s">
        <v>2009</v>
      </c>
      <c r="G2938">
        <v>1</v>
      </c>
      <c r="H2938" s="6">
        <v>282353</v>
      </c>
      <c r="I2938" s="7">
        <v>45386</v>
      </c>
      <c r="J2938" s="7">
        <v>45386</v>
      </c>
      <c r="K2938">
        <v>15</v>
      </c>
      <c r="L2938" t="s">
        <v>40</v>
      </c>
      <c r="M2938" t="s">
        <v>5</v>
      </c>
      <c r="N2938" t="s">
        <v>41</v>
      </c>
      <c r="O2938" t="s">
        <v>1862</v>
      </c>
      <c r="P2938" t="s">
        <v>43</v>
      </c>
      <c r="Q2938">
        <v>15</v>
      </c>
      <c r="R2938">
        <v>0</v>
      </c>
      <c r="S2938">
        <v>0</v>
      </c>
      <c r="U2938">
        <v>42353</v>
      </c>
      <c r="V2938">
        <v>42353</v>
      </c>
      <c r="W2938">
        <v>0</v>
      </c>
      <c r="X2938">
        <v>0</v>
      </c>
      <c r="Y2938" t="s">
        <v>67</v>
      </c>
    </row>
    <row r="2939" spans="1:25" x14ac:dyDescent="0.25">
      <c r="A2939">
        <v>2938</v>
      </c>
      <c r="B2939">
        <v>59282</v>
      </c>
      <c r="C2939">
        <v>0</v>
      </c>
      <c r="D2939">
        <v>0</v>
      </c>
      <c r="E2939" t="s">
        <v>836</v>
      </c>
      <c r="F2939" t="s">
        <v>837</v>
      </c>
      <c r="G2939">
        <v>1</v>
      </c>
      <c r="H2939" s="6">
        <v>3458545</v>
      </c>
      <c r="I2939" s="7">
        <v>45385</v>
      </c>
      <c r="J2939" s="7">
        <v>45385</v>
      </c>
      <c r="K2939">
        <v>15</v>
      </c>
      <c r="L2939" t="s">
        <v>40</v>
      </c>
      <c r="M2939" t="s">
        <v>5</v>
      </c>
      <c r="N2939" t="s">
        <v>41</v>
      </c>
      <c r="O2939" t="s">
        <v>47</v>
      </c>
      <c r="P2939" t="s">
        <v>43</v>
      </c>
      <c r="Q2939">
        <v>4</v>
      </c>
      <c r="R2939">
        <v>11</v>
      </c>
      <c r="S2939">
        <v>0</v>
      </c>
      <c r="U2939">
        <v>518782</v>
      </c>
      <c r="V2939">
        <v>138342</v>
      </c>
      <c r="W2939">
        <v>380440</v>
      </c>
      <c r="X2939">
        <v>0</v>
      </c>
      <c r="Y2939" t="s">
        <v>109</v>
      </c>
    </row>
    <row r="2940" spans="1:25" x14ac:dyDescent="0.25">
      <c r="A2940">
        <v>2939</v>
      </c>
      <c r="B2940">
        <v>59283</v>
      </c>
      <c r="C2940">
        <v>0</v>
      </c>
      <c r="D2940">
        <v>0</v>
      </c>
      <c r="E2940" t="s">
        <v>1502</v>
      </c>
      <c r="F2940" t="s">
        <v>1503</v>
      </c>
      <c r="G2940">
        <v>1</v>
      </c>
      <c r="H2940" s="6">
        <v>69120</v>
      </c>
      <c r="I2940" s="7">
        <v>45385</v>
      </c>
      <c r="J2940" s="7">
        <v>45385</v>
      </c>
      <c r="K2940">
        <v>8</v>
      </c>
      <c r="L2940" t="s">
        <v>40</v>
      </c>
      <c r="M2940" t="s">
        <v>5</v>
      </c>
      <c r="N2940" t="s">
        <v>41</v>
      </c>
      <c r="O2940" t="s">
        <v>57</v>
      </c>
      <c r="P2940" t="s">
        <v>43</v>
      </c>
      <c r="Q2940">
        <v>8</v>
      </c>
      <c r="R2940">
        <v>0</v>
      </c>
      <c r="S2940">
        <v>0</v>
      </c>
      <c r="U2940">
        <v>5530</v>
      </c>
      <c r="V2940">
        <v>5530</v>
      </c>
      <c r="W2940">
        <v>0</v>
      </c>
      <c r="X2940">
        <v>0</v>
      </c>
      <c r="Y2940" t="s">
        <v>250</v>
      </c>
    </row>
    <row r="2941" spans="1:25" x14ac:dyDescent="0.25">
      <c r="A2941">
        <v>2940</v>
      </c>
      <c r="B2941">
        <v>59258</v>
      </c>
      <c r="C2941">
        <v>0</v>
      </c>
      <c r="D2941">
        <v>0</v>
      </c>
      <c r="E2941" t="s">
        <v>1224</v>
      </c>
      <c r="F2941" t="s">
        <v>1225</v>
      </c>
      <c r="G2941">
        <v>1</v>
      </c>
      <c r="H2941" s="6">
        <v>3000000</v>
      </c>
      <c r="I2941" s="7">
        <v>45384</v>
      </c>
      <c r="J2941" s="7">
        <v>45384</v>
      </c>
      <c r="K2941">
        <v>8</v>
      </c>
      <c r="L2941" t="s">
        <v>40</v>
      </c>
      <c r="M2941" t="s">
        <v>7</v>
      </c>
      <c r="N2941" t="s">
        <v>41</v>
      </c>
      <c r="O2941" t="s">
        <v>64</v>
      </c>
      <c r="P2941" t="s">
        <v>43</v>
      </c>
      <c r="Q2941">
        <v>8</v>
      </c>
      <c r="R2941">
        <v>0</v>
      </c>
      <c r="S2941">
        <v>0</v>
      </c>
      <c r="U2941">
        <v>240000</v>
      </c>
      <c r="V2941">
        <v>240000</v>
      </c>
      <c r="W2941">
        <v>0</v>
      </c>
      <c r="X2941">
        <v>0</v>
      </c>
      <c r="Y2941" t="s">
        <v>48</v>
      </c>
    </row>
    <row r="2942" spans="1:25" x14ac:dyDescent="0.25">
      <c r="A2942">
        <v>2941</v>
      </c>
      <c r="B2942">
        <v>59259</v>
      </c>
      <c r="C2942">
        <v>0</v>
      </c>
      <c r="D2942">
        <v>0</v>
      </c>
      <c r="E2942" t="s">
        <v>2010</v>
      </c>
      <c r="F2942" t="s">
        <v>2011</v>
      </c>
      <c r="G2942">
        <v>1</v>
      </c>
      <c r="H2942" s="6">
        <v>763636</v>
      </c>
      <c r="I2942" s="7">
        <v>45384</v>
      </c>
      <c r="J2942" s="7">
        <v>45384</v>
      </c>
      <c r="K2942">
        <v>12</v>
      </c>
      <c r="L2942" t="s">
        <v>40</v>
      </c>
      <c r="M2942" t="s">
        <v>5</v>
      </c>
      <c r="N2942" t="s">
        <v>41</v>
      </c>
      <c r="O2942" t="s">
        <v>54</v>
      </c>
      <c r="P2942" t="s">
        <v>43</v>
      </c>
      <c r="Q2942">
        <v>12</v>
      </c>
      <c r="R2942">
        <v>0</v>
      </c>
      <c r="S2942">
        <v>0</v>
      </c>
      <c r="U2942">
        <v>91636</v>
      </c>
      <c r="V2942">
        <v>91636</v>
      </c>
      <c r="W2942">
        <v>0</v>
      </c>
      <c r="X2942">
        <v>0</v>
      </c>
      <c r="Y2942" t="s">
        <v>44</v>
      </c>
    </row>
    <row r="2943" spans="1:25" x14ac:dyDescent="0.25">
      <c r="A2943">
        <v>2942</v>
      </c>
      <c r="B2943">
        <v>59280</v>
      </c>
      <c r="C2943">
        <v>0</v>
      </c>
      <c r="D2943">
        <v>0</v>
      </c>
      <c r="E2943" t="s">
        <v>873</v>
      </c>
      <c r="F2943" t="s">
        <v>874</v>
      </c>
      <c r="G2943">
        <v>1</v>
      </c>
      <c r="H2943" s="6">
        <v>3776219</v>
      </c>
      <c r="I2943" s="7">
        <v>45384</v>
      </c>
      <c r="J2943" s="7">
        <v>45384</v>
      </c>
      <c r="K2943">
        <v>15</v>
      </c>
      <c r="L2943" t="s">
        <v>40</v>
      </c>
      <c r="M2943" t="s">
        <v>5</v>
      </c>
      <c r="N2943" t="s">
        <v>41</v>
      </c>
      <c r="O2943" t="s">
        <v>47</v>
      </c>
      <c r="P2943" t="s">
        <v>43</v>
      </c>
      <c r="Q2943">
        <v>4</v>
      </c>
      <c r="R2943">
        <v>11</v>
      </c>
      <c r="S2943">
        <v>0</v>
      </c>
      <c r="U2943">
        <v>566433</v>
      </c>
      <c r="V2943">
        <v>151049</v>
      </c>
      <c r="W2943">
        <v>415384</v>
      </c>
      <c r="X2943">
        <v>0</v>
      </c>
      <c r="Y2943" t="s">
        <v>109</v>
      </c>
    </row>
    <row r="2944" spans="1:25" x14ac:dyDescent="0.25">
      <c r="A2944">
        <v>2943</v>
      </c>
      <c r="B2944">
        <v>59253</v>
      </c>
      <c r="C2944">
        <v>0</v>
      </c>
      <c r="D2944">
        <v>0</v>
      </c>
      <c r="E2944" t="s">
        <v>1486</v>
      </c>
      <c r="F2944" t="s">
        <v>1487</v>
      </c>
      <c r="G2944">
        <v>1</v>
      </c>
      <c r="H2944" s="6">
        <v>1733387</v>
      </c>
      <c r="I2944" s="7">
        <v>45383</v>
      </c>
      <c r="J2944" s="7">
        <v>45383</v>
      </c>
      <c r="K2944">
        <v>7</v>
      </c>
      <c r="L2944" t="s">
        <v>40</v>
      </c>
      <c r="M2944" t="s">
        <v>5</v>
      </c>
      <c r="N2944" t="s">
        <v>41</v>
      </c>
      <c r="O2944" t="s">
        <v>47</v>
      </c>
      <c r="P2944" t="s">
        <v>43</v>
      </c>
      <c r="Q2944">
        <v>7</v>
      </c>
      <c r="R2944">
        <v>0</v>
      </c>
      <c r="S2944">
        <v>0</v>
      </c>
      <c r="U2944">
        <v>121337</v>
      </c>
      <c r="V2944">
        <v>121337</v>
      </c>
      <c r="W2944">
        <v>0</v>
      </c>
      <c r="X2944">
        <v>0</v>
      </c>
      <c r="Y2944" t="s">
        <v>72</v>
      </c>
    </row>
    <row r="2945" spans="1:25" x14ac:dyDescent="0.25">
      <c r="A2945">
        <v>2944</v>
      </c>
      <c r="B2945">
        <v>59254</v>
      </c>
      <c r="C2945">
        <v>0</v>
      </c>
      <c r="D2945">
        <v>0</v>
      </c>
      <c r="E2945" t="s">
        <v>1524</v>
      </c>
      <c r="F2945" t="s">
        <v>1525</v>
      </c>
      <c r="G2945">
        <v>1</v>
      </c>
      <c r="H2945" s="6">
        <v>1000000</v>
      </c>
      <c r="I2945" s="7">
        <v>45383</v>
      </c>
      <c r="J2945" s="7">
        <v>45383</v>
      </c>
      <c r="K2945">
        <v>8</v>
      </c>
      <c r="L2945" t="s">
        <v>40</v>
      </c>
      <c r="M2945" t="s">
        <v>8</v>
      </c>
      <c r="N2945" t="s">
        <v>41</v>
      </c>
      <c r="O2945" t="s">
        <v>347</v>
      </c>
      <c r="P2945" t="s">
        <v>43</v>
      </c>
      <c r="Q2945">
        <v>8</v>
      </c>
      <c r="R2945">
        <v>0</v>
      </c>
      <c r="S2945">
        <v>0</v>
      </c>
      <c r="U2945">
        <v>80000</v>
      </c>
      <c r="V2945">
        <v>80000</v>
      </c>
      <c r="W2945">
        <v>0</v>
      </c>
      <c r="X2945">
        <v>0</v>
      </c>
      <c r="Y2945" t="s">
        <v>109</v>
      </c>
    </row>
    <row r="2946" spans="1:25" x14ac:dyDescent="0.25">
      <c r="A2946">
        <v>2945</v>
      </c>
      <c r="B2946">
        <v>59250</v>
      </c>
      <c r="C2946">
        <v>0</v>
      </c>
      <c r="D2946">
        <v>0</v>
      </c>
      <c r="E2946" t="s">
        <v>1475</v>
      </c>
      <c r="F2946" t="s">
        <v>1476</v>
      </c>
      <c r="G2946">
        <v>1</v>
      </c>
      <c r="H2946" s="6">
        <v>129411</v>
      </c>
      <c r="I2946" s="7">
        <v>45383</v>
      </c>
      <c r="J2946" s="7">
        <v>45383</v>
      </c>
      <c r="K2946">
        <v>7</v>
      </c>
      <c r="L2946" t="s">
        <v>40</v>
      </c>
      <c r="M2946" t="s">
        <v>5</v>
      </c>
      <c r="N2946" t="s">
        <v>41</v>
      </c>
      <c r="O2946" t="s">
        <v>47</v>
      </c>
      <c r="P2946" t="s">
        <v>43</v>
      </c>
      <c r="Q2946">
        <v>7</v>
      </c>
      <c r="R2946">
        <v>0</v>
      </c>
      <c r="S2946">
        <v>0</v>
      </c>
      <c r="U2946">
        <v>9059</v>
      </c>
      <c r="V2946">
        <v>9059</v>
      </c>
      <c r="W2946">
        <v>0</v>
      </c>
      <c r="X2946">
        <v>0</v>
      </c>
      <c r="Y2946" t="s">
        <v>48</v>
      </c>
    </row>
    <row r="2947" spans="1:25" x14ac:dyDescent="0.25">
      <c r="A2947">
        <v>2946</v>
      </c>
      <c r="B2947">
        <v>59255</v>
      </c>
      <c r="C2947">
        <v>0</v>
      </c>
      <c r="D2947">
        <v>0</v>
      </c>
      <c r="E2947" t="s">
        <v>1876</v>
      </c>
      <c r="F2947" t="s">
        <v>1877</v>
      </c>
      <c r="G2947">
        <v>1</v>
      </c>
      <c r="H2947" s="6">
        <v>3000000</v>
      </c>
      <c r="I2947" s="7">
        <v>45383</v>
      </c>
      <c r="J2947" s="7">
        <v>45383</v>
      </c>
      <c r="K2947">
        <v>7</v>
      </c>
      <c r="L2947" t="s">
        <v>40</v>
      </c>
      <c r="M2947" t="s">
        <v>5</v>
      </c>
      <c r="N2947" t="s">
        <v>41</v>
      </c>
      <c r="O2947" t="s">
        <v>47</v>
      </c>
      <c r="P2947" t="s">
        <v>43</v>
      </c>
      <c r="Q2947">
        <v>7</v>
      </c>
      <c r="R2947">
        <v>0</v>
      </c>
      <c r="S2947">
        <v>0</v>
      </c>
      <c r="U2947">
        <v>210000</v>
      </c>
      <c r="V2947">
        <v>210000</v>
      </c>
      <c r="W2947">
        <v>0</v>
      </c>
      <c r="X2947">
        <v>0</v>
      </c>
      <c r="Y2947" t="s">
        <v>48</v>
      </c>
    </row>
    <row r="2948" spans="1:25" x14ac:dyDescent="0.25">
      <c r="A2948">
        <v>2947</v>
      </c>
      <c r="B2948">
        <v>59256</v>
      </c>
      <c r="C2948">
        <v>0</v>
      </c>
      <c r="D2948">
        <v>0</v>
      </c>
      <c r="E2948" t="s">
        <v>848</v>
      </c>
      <c r="F2948" t="s">
        <v>849</v>
      </c>
      <c r="G2948">
        <v>1</v>
      </c>
      <c r="H2948" s="6">
        <v>737099</v>
      </c>
      <c r="I2948" s="7">
        <v>45383</v>
      </c>
      <c r="J2948" s="7">
        <v>45383</v>
      </c>
      <c r="K2948">
        <v>15</v>
      </c>
      <c r="L2948" t="s">
        <v>40</v>
      </c>
      <c r="M2948" t="s">
        <v>5</v>
      </c>
      <c r="N2948" t="s">
        <v>41</v>
      </c>
      <c r="O2948" t="s">
        <v>47</v>
      </c>
      <c r="P2948" t="s">
        <v>43</v>
      </c>
      <c r="Q2948">
        <v>4</v>
      </c>
      <c r="R2948">
        <v>11</v>
      </c>
      <c r="S2948">
        <v>0</v>
      </c>
      <c r="U2948">
        <v>110565</v>
      </c>
      <c r="V2948">
        <v>29484</v>
      </c>
      <c r="W2948">
        <v>81081</v>
      </c>
      <c r="X2948">
        <v>0</v>
      </c>
      <c r="Y2948" t="s">
        <v>109</v>
      </c>
    </row>
    <row r="2949" spans="1:25" x14ac:dyDescent="0.25">
      <c r="A2949">
        <v>2948</v>
      </c>
      <c r="B2949">
        <v>59310</v>
      </c>
      <c r="C2949">
        <v>0</v>
      </c>
      <c r="D2949">
        <v>0</v>
      </c>
      <c r="E2949" t="s">
        <v>1854</v>
      </c>
      <c r="F2949" t="s">
        <v>1855</v>
      </c>
      <c r="G2949">
        <v>1</v>
      </c>
      <c r="H2949" s="6">
        <v>1300000</v>
      </c>
      <c r="I2949" s="7">
        <v>45383</v>
      </c>
      <c r="J2949" s="7">
        <v>45383</v>
      </c>
      <c r="K2949">
        <v>15</v>
      </c>
      <c r="L2949" t="s">
        <v>40</v>
      </c>
      <c r="M2949" t="s">
        <v>5</v>
      </c>
      <c r="N2949" t="s">
        <v>41</v>
      </c>
      <c r="O2949" t="s">
        <v>47</v>
      </c>
      <c r="P2949" t="s">
        <v>43</v>
      </c>
      <c r="Q2949">
        <v>7</v>
      </c>
      <c r="R2949">
        <v>8</v>
      </c>
      <c r="S2949">
        <v>0</v>
      </c>
      <c r="U2949">
        <v>195000</v>
      </c>
      <c r="V2949">
        <v>91000</v>
      </c>
      <c r="W2949">
        <v>104000</v>
      </c>
      <c r="X2949">
        <v>0</v>
      </c>
      <c r="Y2949" t="s">
        <v>48</v>
      </c>
    </row>
    <row r="2950" spans="1:25" x14ac:dyDescent="0.25">
      <c r="A2950">
        <v>2949</v>
      </c>
      <c r="B2950">
        <v>59249</v>
      </c>
      <c r="C2950">
        <v>0</v>
      </c>
      <c r="D2950">
        <v>0</v>
      </c>
      <c r="E2950" t="s">
        <v>942</v>
      </c>
      <c r="F2950" t="s">
        <v>943</v>
      </c>
      <c r="G2950">
        <v>1</v>
      </c>
      <c r="H2950" s="6">
        <v>1476923</v>
      </c>
      <c r="I2950" s="7">
        <v>45383</v>
      </c>
      <c r="J2950" s="7">
        <v>45383</v>
      </c>
      <c r="K2950">
        <v>9</v>
      </c>
      <c r="L2950" t="s">
        <v>40</v>
      </c>
      <c r="M2950" t="s">
        <v>4</v>
      </c>
      <c r="N2950" t="s">
        <v>41</v>
      </c>
      <c r="O2950" t="s">
        <v>51</v>
      </c>
      <c r="P2950" t="s">
        <v>43</v>
      </c>
      <c r="Q2950">
        <v>9</v>
      </c>
      <c r="R2950">
        <v>0</v>
      </c>
      <c r="S2950">
        <v>0</v>
      </c>
      <c r="U2950">
        <v>132923</v>
      </c>
      <c r="V2950">
        <v>132923</v>
      </c>
      <c r="W2950">
        <v>0</v>
      </c>
      <c r="X2950">
        <v>0</v>
      </c>
      <c r="Y2950" t="s">
        <v>67</v>
      </c>
    </row>
    <row r="2951" spans="1:25" x14ac:dyDescent="0.25">
      <c r="A2951">
        <v>2950</v>
      </c>
      <c r="B2951">
        <v>59251</v>
      </c>
      <c r="C2951">
        <v>0</v>
      </c>
      <c r="D2951">
        <v>0</v>
      </c>
      <c r="E2951" t="s">
        <v>1856</v>
      </c>
      <c r="F2951" t="s">
        <v>1857</v>
      </c>
      <c r="G2951">
        <v>1</v>
      </c>
      <c r="H2951" s="6">
        <v>12000000</v>
      </c>
      <c r="I2951" s="7">
        <v>45383</v>
      </c>
      <c r="J2951" s="7">
        <v>45383</v>
      </c>
      <c r="K2951">
        <v>15</v>
      </c>
      <c r="L2951" t="s">
        <v>40</v>
      </c>
      <c r="M2951" t="s">
        <v>5</v>
      </c>
      <c r="N2951" t="s">
        <v>41</v>
      </c>
      <c r="O2951" t="s">
        <v>47</v>
      </c>
      <c r="P2951" t="s">
        <v>43</v>
      </c>
      <c r="Q2951">
        <v>7</v>
      </c>
      <c r="R2951">
        <v>8</v>
      </c>
      <c r="S2951">
        <v>0</v>
      </c>
      <c r="U2951">
        <v>1800000</v>
      </c>
      <c r="V2951">
        <v>840000</v>
      </c>
      <c r="W2951">
        <v>960000</v>
      </c>
      <c r="X2951">
        <v>0</v>
      </c>
      <c r="Y2951" t="s">
        <v>48</v>
      </c>
    </row>
    <row r="2952" spans="1:25" x14ac:dyDescent="0.25">
      <c r="A2952">
        <v>2951</v>
      </c>
      <c r="B2952">
        <v>59239</v>
      </c>
      <c r="C2952">
        <v>0</v>
      </c>
      <c r="D2952">
        <v>0</v>
      </c>
      <c r="E2952" t="s">
        <v>539</v>
      </c>
      <c r="F2952" t="s">
        <v>540</v>
      </c>
      <c r="G2952">
        <v>1</v>
      </c>
      <c r="H2952" s="6">
        <v>17800288</v>
      </c>
      <c r="I2952" s="7">
        <v>45379</v>
      </c>
      <c r="J2952" s="7">
        <v>45379</v>
      </c>
      <c r="K2952">
        <v>15</v>
      </c>
      <c r="L2952" t="s">
        <v>40</v>
      </c>
      <c r="M2952" t="s">
        <v>5</v>
      </c>
      <c r="N2952" t="s">
        <v>41</v>
      </c>
      <c r="O2952" t="s">
        <v>47</v>
      </c>
      <c r="P2952" t="s">
        <v>43</v>
      </c>
      <c r="Q2952">
        <v>4</v>
      </c>
      <c r="R2952">
        <v>11</v>
      </c>
      <c r="S2952">
        <v>0</v>
      </c>
      <c r="U2952">
        <v>2670043</v>
      </c>
      <c r="V2952">
        <v>712012</v>
      </c>
      <c r="W2952">
        <v>1958032</v>
      </c>
      <c r="X2952">
        <v>0</v>
      </c>
      <c r="Y2952" t="s">
        <v>109</v>
      </c>
    </row>
    <row r="2953" spans="1:25" x14ac:dyDescent="0.25">
      <c r="A2953">
        <v>2952</v>
      </c>
      <c r="B2953">
        <v>59242</v>
      </c>
      <c r="C2953">
        <v>0</v>
      </c>
      <c r="D2953">
        <v>0</v>
      </c>
      <c r="E2953" t="s">
        <v>1536</v>
      </c>
      <c r="F2953" t="s">
        <v>1537</v>
      </c>
      <c r="G2953">
        <v>1</v>
      </c>
      <c r="H2953" s="6">
        <v>5000000</v>
      </c>
      <c r="I2953" s="7">
        <v>45379</v>
      </c>
      <c r="J2953" s="7">
        <v>45379</v>
      </c>
      <c r="K2953">
        <v>8</v>
      </c>
      <c r="L2953" t="s">
        <v>40</v>
      </c>
      <c r="M2953" t="s">
        <v>5</v>
      </c>
      <c r="N2953" t="s">
        <v>41</v>
      </c>
      <c r="O2953" t="s">
        <v>57</v>
      </c>
      <c r="P2953" t="s">
        <v>43</v>
      </c>
      <c r="Q2953">
        <v>3</v>
      </c>
      <c r="R2953">
        <v>5</v>
      </c>
      <c r="S2953">
        <v>0</v>
      </c>
      <c r="U2953">
        <v>400000</v>
      </c>
      <c r="V2953">
        <v>150000</v>
      </c>
      <c r="W2953">
        <v>250000</v>
      </c>
      <c r="X2953">
        <v>0</v>
      </c>
      <c r="Y2953" t="s">
        <v>72</v>
      </c>
    </row>
    <row r="2954" spans="1:25" x14ac:dyDescent="0.25">
      <c r="A2954">
        <v>2953</v>
      </c>
      <c r="B2954">
        <v>59238</v>
      </c>
      <c r="C2954">
        <v>0</v>
      </c>
      <c r="D2954">
        <v>0</v>
      </c>
      <c r="E2954" t="s">
        <v>553</v>
      </c>
      <c r="F2954" t="s">
        <v>554</v>
      </c>
      <c r="G2954">
        <v>1</v>
      </c>
      <c r="H2954" s="6">
        <v>32649921</v>
      </c>
      <c r="I2954" s="7">
        <v>45379</v>
      </c>
      <c r="J2954" s="7">
        <v>45379</v>
      </c>
      <c r="K2954">
        <v>15</v>
      </c>
      <c r="L2954" t="s">
        <v>40</v>
      </c>
      <c r="M2954" t="s">
        <v>5</v>
      </c>
      <c r="N2954" t="s">
        <v>41</v>
      </c>
      <c r="O2954" t="s">
        <v>47</v>
      </c>
      <c r="P2954" t="s">
        <v>43</v>
      </c>
      <c r="Q2954">
        <v>4</v>
      </c>
      <c r="R2954">
        <v>11</v>
      </c>
      <c r="S2954">
        <v>0</v>
      </c>
      <c r="U2954">
        <v>4897488</v>
      </c>
      <c r="V2954">
        <v>1305997</v>
      </c>
      <c r="W2954">
        <v>3591491</v>
      </c>
      <c r="X2954">
        <v>0</v>
      </c>
      <c r="Y2954" t="s">
        <v>109</v>
      </c>
    </row>
    <row r="2955" spans="1:25" x14ac:dyDescent="0.25">
      <c r="A2955">
        <v>2954</v>
      </c>
      <c r="B2955">
        <v>59246</v>
      </c>
      <c r="C2955">
        <v>0</v>
      </c>
      <c r="D2955">
        <v>0</v>
      </c>
      <c r="E2955" t="s">
        <v>1107</v>
      </c>
      <c r="F2955" t="s">
        <v>1108</v>
      </c>
      <c r="G2955">
        <v>1</v>
      </c>
      <c r="H2955" s="6">
        <v>7000000</v>
      </c>
      <c r="I2955" s="7">
        <v>45379</v>
      </c>
      <c r="J2955" s="7">
        <v>45379</v>
      </c>
      <c r="K2955">
        <v>15</v>
      </c>
      <c r="L2955" t="s">
        <v>40</v>
      </c>
      <c r="M2955" t="s">
        <v>1</v>
      </c>
      <c r="N2955" t="s">
        <v>41</v>
      </c>
      <c r="O2955" t="s">
        <v>87</v>
      </c>
      <c r="P2955" t="s">
        <v>43</v>
      </c>
      <c r="Q2955">
        <v>9.9</v>
      </c>
      <c r="R2955">
        <v>5.0999999999999996</v>
      </c>
      <c r="S2955">
        <v>0</v>
      </c>
      <c r="U2955">
        <v>1050000</v>
      </c>
      <c r="V2955">
        <v>693000</v>
      </c>
      <c r="W2955">
        <v>357000</v>
      </c>
      <c r="X2955">
        <v>0</v>
      </c>
      <c r="Y2955" t="s">
        <v>48</v>
      </c>
    </row>
    <row r="2956" spans="1:25" x14ac:dyDescent="0.25">
      <c r="A2956">
        <v>2955</v>
      </c>
      <c r="B2956">
        <v>59247</v>
      </c>
      <c r="C2956">
        <v>0</v>
      </c>
      <c r="D2956">
        <v>0</v>
      </c>
      <c r="E2956" t="s">
        <v>1107</v>
      </c>
      <c r="F2956" t="s">
        <v>1108</v>
      </c>
      <c r="G2956">
        <v>1</v>
      </c>
      <c r="H2956" s="6">
        <v>3000000</v>
      </c>
      <c r="I2956" s="7">
        <v>45379</v>
      </c>
      <c r="J2956" s="7">
        <v>45379</v>
      </c>
      <c r="K2956">
        <v>15</v>
      </c>
      <c r="L2956" t="s">
        <v>40</v>
      </c>
      <c r="M2956" t="s">
        <v>1</v>
      </c>
      <c r="N2956" t="s">
        <v>41</v>
      </c>
      <c r="O2956" t="s">
        <v>87</v>
      </c>
      <c r="P2956" t="s">
        <v>43</v>
      </c>
      <c r="Q2956">
        <v>9.9</v>
      </c>
      <c r="R2956">
        <v>5.0999999999999996</v>
      </c>
      <c r="S2956">
        <v>0</v>
      </c>
      <c r="U2956">
        <v>450000</v>
      </c>
      <c r="V2956">
        <v>297000</v>
      </c>
      <c r="W2956">
        <v>153000</v>
      </c>
      <c r="X2956">
        <v>0</v>
      </c>
      <c r="Y2956" t="s">
        <v>48</v>
      </c>
    </row>
    <row r="2957" spans="1:25" x14ac:dyDescent="0.25">
      <c r="A2957">
        <v>2956</v>
      </c>
      <c r="B2957">
        <v>59236</v>
      </c>
      <c r="C2957">
        <v>0</v>
      </c>
      <c r="D2957">
        <v>0</v>
      </c>
      <c r="E2957" t="s">
        <v>634</v>
      </c>
      <c r="F2957" t="s">
        <v>635</v>
      </c>
      <c r="G2957">
        <v>1</v>
      </c>
      <c r="H2957" s="6">
        <v>648310</v>
      </c>
      <c r="I2957" s="7">
        <v>45379</v>
      </c>
      <c r="J2957" s="7">
        <v>45379</v>
      </c>
      <c r="K2957">
        <v>15</v>
      </c>
      <c r="L2957" t="s">
        <v>40</v>
      </c>
      <c r="M2957" t="s">
        <v>5</v>
      </c>
      <c r="N2957" t="s">
        <v>41</v>
      </c>
      <c r="O2957" t="s">
        <v>47</v>
      </c>
      <c r="P2957" t="s">
        <v>43</v>
      </c>
      <c r="Q2957">
        <v>4</v>
      </c>
      <c r="R2957">
        <v>11</v>
      </c>
      <c r="S2957">
        <v>0</v>
      </c>
      <c r="U2957">
        <v>97247</v>
      </c>
      <c r="V2957">
        <v>25932</v>
      </c>
      <c r="W2957">
        <v>71314</v>
      </c>
      <c r="X2957">
        <v>0</v>
      </c>
      <c r="Y2957" t="s">
        <v>109</v>
      </c>
    </row>
    <row r="2958" spans="1:25" x14ac:dyDescent="0.25">
      <c r="A2958">
        <v>2957</v>
      </c>
      <c r="B2958">
        <v>59237</v>
      </c>
      <c r="C2958">
        <v>0</v>
      </c>
      <c r="D2958">
        <v>0</v>
      </c>
      <c r="E2958" t="s">
        <v>1007</v>
      </c>
      <c r="F2958" t="s">
        <v>1008</v>
      </c>
      <c r="G2958">
        <v>1</v>
      </c>
      <c r="H2958" s="6">
        <v>2373327</v>
      </c>
      <c r="I2958" s="7">
        <v>45379</v>
      </c>
      <c r="J2958" s="7">
        <v>45379</v>
      </c>
      <c r="K2958">
        <v>7</v>
      </c>
      <c r="L2958" t="s">
        <v>40</v>
      </c>
      <c r="M2958" t="s">
        <v>5</v>
      </c>
      <c r="N2958" t="s">
        <v>41</v>
      </c>
      <c r="O2958" t="s">
        <v>57</v>
      </c>
      <c r="P2958" t="s">
        <v>43</v>
      </c>
      <c r="Q2958">
        <v>7</v>
      </c>
      <c r="R2958">
        <v>0</v>
      </c>
      <c r="S2958">
        <v>0</v>
      </c>
      <c r="U2958">
        <v>166133</v>
      </c>
      <c r="V2958">
        <v>166133</v>
      </c>
      <c r="W2958">
        <v>0</v>
      </c>
      <c r="X2958">
        <v>0</v>
      </c>
      <c r="Y2958" t="s">
        <v>48</v>
      </c>
    </row>
    <row r="2959" spans="1:25" x14ac:dyDescent="0.25">
      <c r="A2959">
        <v>2958</v>
      </c>
      <c r="B2959">
        <v>59235</v>
      </c>
      <c r="C2959">
        <v>0</v>
      </c>
      <c r="D2959">
        <v>0</v>
      </c>
      <c r="E2959" t="s">
        <v>209</v>
      </c>
      <c r="F2959" t="s">
        <v>210</v>
      </c>
      <c r="G2959">
        <v>1</v>
      </c>
      <c r="H2959" s="6">
        <v>5000000</v>
      </c>
      <c r="I2959" s="7">
        <v>45379</v>
      </c>
      <c r="J2959" s="7">
        <v>45379</v>
      </c>
      <c r="K2959">
        <v>15</v>
      </c>
      <c r="L2959" t="s">
        <v>40</v>
      </c>
      <c r="M2959" t="s">
        <v>5</v>
      </c>
      <c r="N2959" t="s">
        <v>41</v>
      </c>
      <c r="O2959" t="s">
        <v>77</v>
      </c>
      <c r="P2959" t="s">
        <v>43</v>
      </c>
      <c r="Q2959">
        <v>6</v>
      </c>
      <c r="R2959">
        <v>9</v>
      </c>
      <c r="S2959">
        <v>0</v>
      </c>
      <c r="U2959">
        <v>750000</v>
      </c>
      <c r="V2959">
        <v>300000</v>
      </c>
      <c r="W2959">
        <v>450000</v>
      </c>
      <c r="X2959">
        <v>0</v>
      </c>
      <c r="Y2959" t="s">
        <v>72</v>
      </c>
    </row>
    <row r="2960" spans="1:25" x14ac:dyDescent="0.25">
      <c r="A2960">
        <v>2959</v>
      </c>
      <c r="B2960">
        <v>59232</v>
      </c>
      <c r="C2960">
        <v>0</v>
      </c>
      <c r="D2960">
        <v>0</v>
      </c>
      <c r="E2960" t="s">
        <v>642</v>
      </c>
      <c r="F2960" t="s">
        <v>643</v>
      </c>
      <c r="G2960">
        <v>1</v>
      </c>
      <c r="H2960" s="6">
        <v>9963850</v>
      </c>
      <c r="I2960" s="7">
        <v>45379</v>
      </c>
      <c r="J2960" s="7">
        <v>45379</v>
      </c>
      <c r="K2960">
        <v>8</v>
      </c>
      <c r="L2960" t="s">
        <v>40</v>
      </c>
      <c r="M2960" t="s">
        <v>5</v>
      </c>
      <c r="N2960" t="s">
        <v>41</v>
      </c>
      <c r="O2960" t="s">
        <v>77</v>
      </c>
      <c r="P2960" t="s">
        <v>43</v>
      </c>
      <c r="Q2960">
        <v>8</v>
      </c>
      <c r="R2960">
        <v>0</v>
      </c>
      <c r="S2960">
        <v>0</v>
      </c>
      <c r="U2960">
        <v>797108</v>
      </c>
      <c r="V2960">
        <v>797108</v>
      </c>
      <c r="W2960">
        <v>0</v>
      </c>
      <c r="X2960">
        <v>0</v>
      </c>
      <c r="Y2960" t="s">
        <v>250</v>
      </c>
    </row>
    <row r="2961" spans="1:25" x14ac:dyDescent="0.25">
      <c r="A2961">
        <v>2960</v>
      </c>
      <c r="B2961">
        <v>59233</v>
      </c>
      <c r="C2961">
        <v>0</v>
      </c>
      <c r="D2961">
        <v>0</v>
      </c>
      <c r="E2961" t="s">
        <v>642</v>
      </c>
      <c r="F2961" t="s">
        <v>643</v>
      </c>
      <c r="G2961">
        <v>1</v>
      </c>
      <c r="H2961" s="6">
        <v>10186034</v>
      </c>
      <c r="I2961" s="7">
        <v>45379</v>
      </c>
      <c r="J2961" s="7">
        <v>45379</v>
      </c>
      <c r="K2961">
        <v>8</v>
      </c>
      <c r="L2961" t="s">
        <v>40</v>
      </c>
      <c r="M2961" t="s">
        <v>5</v>
      </c>
      <c r="N2961" t="s">
        <v>41</v>
      </c>
      <c r="O2961" t="s">
        <v>77</v>
      </c>
      <c r="P2961" t="s">
        <v>43</v>
      </c>
      <c r="Q2961">
        <v>8</v>
      </c>
      <c r="R2961">
        <v>0</v>
      </c>
      <c r="S2961">
        <v>0</v>
      </c>
      <c r="U2961">
        <v>814883</v>
      </c>
      <c r="V2961">
        <v>814883</v>
      </c>
      <c r="W2961">
        <v>0</v>
      </c>
      <c r="X2961">
        <v>0</v>
      </c>
      <c r="Y2961" t="s">
        <v>250</v>
      </c>
    </row>
    <row r="2962" spans="1:25" x14ac:dyDescent="0.25">
      <c r="A2962">
        <v>2961</v>
      </c>
      <c r="B2962">
        <v>58595</v>
      </c>
      <c r="C2962">
        <v>0</v>
      </c>
      <c r="D2962">
        <v>0</v>
      </c>
      <c r="E2962" t="s">
        <v>1530</v>
      </c>
      <c r="F2962" t="s">
        <v>1531</v>
      </c>
      <c r="G2962">
        <v>1</v>
      </c>
      <c r="H2962" s="6">
        <v>23209301</v>
      </c>
      <c r="I2962" s="7">
        <v>45379</v>
      </c>
      <c r="J2962" s="7">
        <v>45379</v>
      </c>
      <c r="K2962">
        <v>15</v>
      </c>
      <c r="L2962" t="s">
        <v>40</v>
      </c>
      <c r="M2962" t="s">
        <v>5</v>
      </c>
      <c r="N2962" t="s">
        <v>41</v>
      </c>
      <c r="O2962" t="s">
        <v>54</v>
      </c>
      <c r="P2962" t="s">
        <v>43</v>
      </c>
      <c r="Q2962">
        <v>3.3</v>
      </c>
      <c r="R2962">
        <v>2.5</v>
      </c>
      <c r="S2962">
        <v>9.1999999999999993</v>
      </c>
      <c r="U2962">
        <v>3481395</v>
      </c>
      <c r="V2962">
        <v>765907</v>
      </c>
      <c r="W2962">
        <v>580233</v>
      </c>
      <c r="X2962">
        <v>2135256</v>
      </c>
      <c r="Y2962" t="s">
        <v>48</v>
      </c>
    </row>
    <row r="2963" spans="1:25" x14ac:dyDescent="0.25">
      <c r="A2963">
        <v>2962</v>
      </c>
      <c r="B2963">
        <v>59234</v>
      </c>
      <c r="C2963">
        <v>0</v>
      </c>
      <c r="D2963">
        <v>0</v>
      </c>
      <c r="E2963" t="s">
        <v>2012</v>
      </c>
      <c r="F2963" t="s">
        <v>2013</v>
      </c>
      <c r="G2963">
        <v>1</v>
      </c>
      <c r="H2963" s="6">
        <v>1784615</v>
      </c>
      <c r="I2963" s="7">
        <v>45379</v>
      </c>
      <c r="J2963" s="7">
        <v>45379</v>
      </c>
      <c r="K2963">
        <v>9</v>
      </c>
      <c r="L2963" t="s">
        <v>40</v>
      </c>
      <c r="M2963" t="s">
        <v>3</v>
      </c>
      <c r="N2963" t="s">
        <v>41</v>
      </c>
      <c r="O2963" t="s">
        <v>51</v>
      </c>
      <c r="P2963" t="s">
        <v>43</v>
      </c>
      <c r="Q2963">
        <v>9</v>
      </c>
      <c r="R2963">
        <v>0</v>
      </c>
      <c r="S2963">
        <v>0</v>
      </c>
      <c r="U2963">
        <v>160615</v>
      </c>
      <c r="V2963">
        <v>160615</v>
      </c>
      <c r="W2963">
        <v>0</v>
      </c>
      <c r="X2963">
        <v>0</v>
      </c>
      <c r="Y2963" t="s">
        <v>72</v>
      </c>
    </row>
    <row r="2964" spans="1:25" x14ac:dyDescent="0.25">
      <c r="A2964">
        <v>2963</v>
      </c>
      <c r="B2964">
        <v>59240</v>
      </c>
      <c r="C2964">
        <v>0</v>
      </c>
      <c r="D2964">
        <v>0</v>
      </c>
      <c r="E2964" t="s">
        <v>110</v>
      </c>
      <c r="F2964" t="s">
        <v>111</v>
      </c>
      <c r="G2964">
        <v>1</v>
      </c>
      <c r="H2964" s="6">
        <v>3561017</v>
      </c>
      <c r="I2964" s="7">
        <v>45379</v>
      </c>
      <c r="J2964" s="7">
        <v>45379</v>
      </c>
      <c r="K2964">
        <v>15</v>
      </c>
      <c r="L2964" t="s">
        <v>40</v>
      </c>
      <c r="M2964" t="s">
        <v>5</v>
      </c>
      <c r="N2964" t="s">
        <v>41</v>
      </c>
      <c r="O2964" t="s">
        <v>47</v>
      </c>
      <c r="P2964" t="s">
        <v>43</v>
      </c>
      <c r="Q2964">
        <v>8</v>
      </c>
      <c r="R2964">
        <v>7</v>
      </c>
      <c r="S2964">
        <v>0</v>
      </c>
      <c r="U2964">
        <v>534153</v>
      </c>
      <c r="V2964">
        <v>284881</v>
      </c>
      <c r="W2964">
        <v>249271</v>
      </c>
      <c r="X2964">
        <v>0</v>
      </c>
      <c r="Y2964" t="s">
        <v>112</v>
      </c>
    </row>
    <row r="2965" spans="1:25" x14ac:dyDescent="0.25">
      <c r="A2965">
        <v>2964</v>
      </c>
      <c r="B2965">
        <v>59224</v>
      </c>
      <c r="C2965">
        <v>0</v>
      </c>
      <c r="D2965">
        <v>0</v>
      </c>
      <c r="E2965" t="s">
        <v>836</v>
      </c>
      <c r="F2965" t="s">
        <v>837</v>
      </c>
      <c r="G2965">
        <v>1</v>
      </c>
      <c r="H2965" s="6">
        <v>3515757</v>
      </c>
      <c r="I2965" s="7">
        <v>45378</v>
      </c>
      <c r="J2965" s="7">
        <v>45378</v>
      </c>
      <c r="K2965">
        <v>15</v>
      </c>
      <c r="L2965" t="s">
        <v>40</v>
      </c>
      <c r="M2965" t="s">
        <v>5</v>
      </c>
      <c r="N2965" t="s">
        <v>41</v>
      </c>
      <c r="O2965" t="s">
        <v>47</v>
      </c>
      <c r="P2965" t="s">
        <v>43</v>
      </c>
      <c r="Q2965">
        <v>4</v>
      </c>
      <c r="R2965">
        <v>11</v>
      </c>
      <c r="S2965">
        <v>0</v>
      </c>
      <c r="U2965">
        <v>527364</v>
      </c>
      <c r="V2965">
        <v>140630</v>
      </c>
      <c r="W2965">
        <v>386733</v>
      </c>
      <c r="X2965">
        <v>0</v>
      </c>
      <c r="Y2965" t="s">
        <v>109</v>
      </c>
    </row>
    <row r="2966" spans="1:25" x14ac:dyDescent="0.25">
      <c r="A2966">
        <v>2965</v>
      </c>
      <c r="B2966">
        <v>59478</v>
      </c>
      <c r="C2966">
        <v>0</v>
      </c>
      <c r="D2966">
        <v>0</v>
      </c>
      <c r="E2966" t="s">
        <v>393</v>
      </c>
      <c r="F2966" t="s">
        <v>394</v>
      </c>
      <c r="G2966">
        <v>1</v>
      </c>
      <c r="H2966" s="6">
        <v>5457705</v>
      </c>
      <c r="I2966" s="7">
        <v>45378</v>
      </c>
      <c r="J2966" s="7">
        <v>45378</v>
      </c>
      <c r="K2966">
        <v>8</v>
      </c>
      <c r="L2966" t="s">
        <v>40</v>
      </c>
      <c r="M2966" t="s">
        <v>5</v>
      </c>
      <c r="N2966" t="s">
        <v>41</v>
      </c>
      <c r="O2966" t="s">
        <v>57</v>
      </c>
      <c r="P2966" t="s">
        <v>43</v>
      </c>
      <c r="Q2966">
        <v>8</v>
      </c>
      <c r="R2966">
        <v>0</v>
      </c>
      <c r="S2966">
        <v>0</v>
      </c>
      <c r="U2966">
        <v>436616</v>
      </c>
      <c r="V2966">
        <v>436616</v>
      </c>
      <c r="W2966">
        <v>0</v>
      </c>
      <c r="X2966">
        <v>0</v>
      </c>
      <c r="Y2966" t="s">
        <v>44</v>
      </c>
    </row>
    <row r="2967" spans="1:25" x14ac:dyDescent="0.25">
      <c r="A2967">
        <v>2966</v>
      </c>
      <c r="B2967">
        <v>59479</v>
      </c>
      <c r="C2967">
        <v>0</v>
      </c>
      <c r="D2967">
        <v>0</v>
      </c>
      <c r="E2967" t="s">
        <v>393</v>
      </c>
      <c r="F2967" t="s">
        <v>394</v>
      </c>
      <c r="G2967">
        <v>1</v>
      </c>
      <c r="H2967" s="6">
        <v>89473</v>
      </c>
      <c r="I2967" s="7">
        <v>45378</v>
      </c>
      <c r="J2967" s="7">
        <v>45378</v>
      </c>
      <c r="K2967">
        <v>5</v>
      </c>
      <c r="L2967" t="s">
        <v>459</v>
      </c>
      <c r="M2967" t="s">
        <v>5</v>
      </c>
      <c r="N2967" t="s">
        <v>41</v>
      </c>
      <c r="O2967" t="s">
        <v>57</v>
      </c>
      <c r="P2967" t="s">
        <v>43</v>
      </c>
      <c r="Q2967">
        <v>5</v>
      </c>
      <c r="R2967">
        <v>0</v>
      </c>
      <c r="S2967">
        <v>0</v>
      </c>
      <c r="U2967">
        <v>4474</v>
      </c>
      <c r="V2967">
        <v>4474</v>
      </c>
      <c r="W2967">
        <v>0</v>
      </c>
      <c r="X2967">
        <v>0</v>
      </c>
      <c r="Y2967" t="s">
        <v>44</v>
      </c>
    </row>
    <row r="2968" spans="1:25" x14ac:dyDescent="0.25">
      <c r="A2968">
        <v>2967</v>
      </c>
      <c r="B2968">
        <v>59222</v>
      </c>
      <c r="C2968">
        <v>0</v>
      </c>
      <c r="D2968">
        <v>0</v>
      </c>
      <c r="E2968" t="s">
        <v>1696</v>
      </c>
      <c r="F2968" t="s">
        <v>1697</v>
      </c>
      <c r="G2968">
        <v>1</v>
      </c>
      <c r="H2968" s="6">
        <v>2794483</v>
      </c>
      <c r="I2968" s="7">
        <v>45378</v>
      </c>
      <c r="J2968" s="7">
        <v>45378</v>
      </c>
      <c r="K2968">
        <v>13</v>
      </c>
      <c r="L2968" t="s">
        <v>40</v>
      </c>
      <c r="M2968" t="s">
        <v>3</v>
      </c>
      <c r="N2968" t="s">
        <v>41</v>
      </c>
      <c r="O2968" t="s">
        <v>51</v>
      </c>
      <c r="P2968" t="s">
        <v>43</v>
      </c>
      <c r="Q2968">
        <v>13</v>
      </c>
      <c r="R2968">
        <v>0</v>
      </c>
      <c r="S2968">
        <v>0</v>
      </c>
      <c r="U2968">
        <v>363283</v>
      </c>
      <c r="V2968">
        <v>363283</v>
      </c>
      <c r="W2968">
        <v>0</v>
      </c>
      <c r="X2968">
        <v>0</v>
      </c>
      <c r="Y2968" t="s">
        <v>48</v>
      </c>
    </row>
    <row r="2969" spans="1:25" x14ac:dyDescent="0.25">
      <c r="A2969">
        <v>2968</v>
      </c>
      <c r="B2969">
        <v>59223</v>
      </c>
      <c r="C2969">
        <v>0</v>
      </c>
      <c r="D2969">
        <v>0</v>
      </c>
      <c r="E2969" t="s">
        <v>1678</v>
      </c>
      <c r="F2969" t="s">
        <v>1679</v>
      </c>
      <c r="G2969">
        <v>1</v>
      </c>
      <c r="H2969" s="6">
        <v>6540891</v>
      </c>
      <c r="I2969" s="7">
        <v>45378</v>
      </c>
      <c r="J2969" s="7">
        <v>45378</v>
      </c>
      <c r="K2969">
        <v>15</v>
      </c>
      <c r="L2969" t="s">
        <v>40</v>
      </c>
      <c r="M2969" t="s">
        <v>5</v>
      </c>
      <c r="N2969" t="s">
        <v>41</v>
      </c>
      <c r="O2969" t="s">
        <v>77</v>
      </c>
      <c r="P2969" t="s">
        <v>43</v>
      </c>
      <c r="Q2969">
        <v>6</v>
      </c>
      <c r="R2969">
        <v>9</v>
      </c>
      <c r="S2969">
        <v>0</v>
      </c>
      <c r="U2969">
        <v>981134</v>
      </c>
      <c r="V2969">
        <v>392453</v>
      </c>
      <c r="W2969">
        <v>588680</v>
      </c>
      <c r="X2969">
        <v>0</v>
      </c>
      <c r="Y2969" t="s">
        <v>250</v>
      </c>
    </row>
    <row r="2970" spans="1:25" x14ac:dyDescent="0.25">
      <c r="A2970">
        <v>2969</v>
      </c>
      <c r="B2970">
        <v>59219</v>
      </c>
      <c r="C2970">
        <v>0</v>
      </c>
      <c r="D2970">
        <v>0</v>
      </c>
      <c r="E2970" t="s">
        <v>1520</v>
      </c>
      <c r="F2970" t="s">
        <v>1521</v>
      </c>
      <c r="G2970">
        <v>1</v>
      </c>
      <c r="H2970" s="6">
        <v>5000000</v>
      </c>
      <c r="I2970" s="7">
        <v>45377</v>
      </c>
      <c r="J2970" s="7">
        <v>45377</v>
      </c>
      <c r="K2970">
        <v>10</v>
      </c>
      <c r="L2970" t="s">
        <v>40</v>
      </c>
      <c r="M2970" t="s">
        <v>5</v>
      </c>
      <c r="N2970" t="s">
        <v>41</v>
      </c>
      <c r="O2970" t="s">
        <v>47</v>
      </c>
      <c r="P2970" t="s">
        <v>43</v>
      </c>
      <c r="Q2970">
        <v>10</v>
      </c>
      <c r="R2970">
        <v>0</v>
      </c>
      <c r="S2970">
        <v>0</v>
      </c>
      <c r="U2970">
        <v>500000</v>
      </c>
      <c r="V2970">
        <v>500000</v>
      </c>
      <c r="W2970">
        <v>0</v>
      </c>
      <c r="X2970">
        <v>0</v>
      </c>
      <c r="Y2970" t="s">
        <v>48</v>
      </c>
    </row>
    <row r="2971" spans="1:25" x14ac:dyDescent="0.25">
      <c r="A2971">
        <v>2970</v>
      </c>
      <c r="B2971">
        <v>59217</v>
      </c>
      <c r="C2971">
        <v>0</v>
      </c>
      <c r="D2971">
        <v>0</v>
      </c>
      <c r="E2971" t="s">
        <v>1998</v>
      </c>
      <c r="F2971" t="s">
        <v>1999</v>
      </c>
      <c r="G2971">
        <v>1</v>
      </c>
      <c r="H2971" s="6">
        <v>134400</v>
      </c>
      <c r="I2971" s="7">
        <v>45377</v>
      </c>
      <c r="J2971" s="7">
        <v>45377</v>
      </c>
      <c r="K2971">
        <v>6</v>
      </c>
      <c r="L2971" t="s">
        <v>40</v>
      </c>
      <c r="M2971" t="s">
        <v>5</v>
      </c>
      <c r="N2971" t="s">
        <v>41</v>
      </c>
      <c r="O2971" t="s">
        <v>57</v>
      </c>
      <c r="P2971" t="s">
        <v>43</v>
      </c>
      <c r="Q2971">
        <v>6</v>
      </c>
      <c r="R2971">
        <v>0</v>
      </c>
      <c r="S2971">
        <v>0</v>
      </c>
      <c r="U2971">
        <v>8064</v>
      </c>
      <c r="V2971">
        <v>8064</v>
      </c>
      <c r="W2971">
        <v>0</v>
      </c>
      <c r="X2971">
        <v>0</v>
      </c>
      <c r="Y2971" t="s">
        <v>72</v>
      </c>
    </row>
    <row r="2972" spans="1:25" x14ac:dyDescent="0.25">
      <c r="A2972">
        <v>2971</v>
      </c>
      <c r="B2972">
        <v>59220</v>
      </c>
      <c r="C2972">
        <v>0</v>
      </c>
      <c r="D2972">
        <v>0</v>
      </c>
      <c r="E2972" t="s">
        <v>873</v>
      </c>
      <c r="F2972" t="s">
        <v>874</v>
      </c>
      <c r="G2972">
        <v>1</v>
      </c>
      <c r="H2972" s="6">
        <v>3944855</v>
      </c>
      <c r="I2972" s="7">
        <v>45377</v>
      </c>
      <c r="J2972" s="7">
        <v>45377</v>
      </c>
      <c r="K2972">
        <v>15</v>
      </c>
      <c r="L2972" t="s">
        <v>40</v>
      </c>
      <c r="M2972" t="s">
        <v>5</v>
      </c>
      <c r="N2972" t="s">
        <v>41</v>
      </c>
      <c r="O2972" t="s">
        <v>47</v>
      </c>
      <c r="P2972" t="s">
        <v>43</v>
      </c>
      <c r="Q2972">
        <v>4</v>
      </c>
      <c r="R2972">
        <v>11</v>
      </c>
      <c r="S2972">
        <v>0</v>
      </c>
      <c r="U2972">
        <v>591728</v>
      </c>
      <c r="V2972">
        <v>157794</v>
      </c>
      <c r="W2972">
        <v>433934</v>
      </c>
      <c r="X2972">
        <v>0</v>
      </c>
      <c r="Y2972" t="s">
        <v>109</v>
      </c>
    </row>
    <row r="2973" spans="1:25" x14ac:dyDescent="0.25">
      <c r="A2973">
        <v>2972</v>
      </c>
      <c r="B2973">
        <v>59208</v>
      </c>
      <c r="C2973">
        <v>0</v>
      </c>
      <c r="D2973">
        <v>0</v>
      </c>
      <c r="E2973" t="s">
        <v>1085</v>
      </c>
      <c r="F2973" t="s">
        <v>1086</v>
      </c>
      <c r="G2973">
        <v>1</v>
      </c>
      <c r="H2973" s="6">
        <v>212766</v>
      </c>
      <c r="I2973" s="7">
        <v>45376</v>
      </c>
      <c r="J2973" s="7">
        <v>45376</v>
      </c>
      <c r="K2973">
        <v>6</v>
      </c>
      <c r="L2973" t="s">
        <v>40</v>
      </c>
      <c r="M2973" t="s">
        <v>5</v>
      </c>
      <c r="N2973" t="s">
        <v>41</v>
      </c>
      <c r="O2973" t="s">
        <v>47</v>
      </c>
      <c r="P2973" t="s">
        <v>43</v>
      </c>
      <c r="Q2973">
        <v>6</v>
      </c>
      <c r="R2973">
        <v>0</v>
      </c>
      <c r="S2973">
        <v>0</v>
      </c>
      <c r="U2973">
        <v>12766</v>
      </c>
      <c r="V2973">
        <v>12766</v>
      </c>
      <c r="W2973">
        <v>0</v>
      </c>
      <c r="X2973">
        <v>0</v>
      </c>
      <c r="Y2973" t="s">
        <v>109</v>
      </c>
    </row>
    <row r="2974" spans="1:25" x14ac:dyDescent="0.25">
      <c r="A2974">
        <v>2973</v>
      </c>
      <c r="B2974">
        <v>59226</v>
      </c>
      <c r="C2974">
        <v>0</v>
      </c>
      <c r="D2974">
        <v>0</v>
      </c>
      <c r="E2974" t="s">
        <v>875</v>
      </c>
      <c r="F2974" t="s">
        <v>876</v>
      </c>
      <c r="G2974">
        <v>1</v>
      </c>
      <c r="H2974" s="6">
        <v>177778</v>
      </c>
      <c r="I2974" s="7">
        <v>45376</v>
      </c>
      <c r="J2974" s="7">
        <v>45376</v>
      </c>
      <c r="K2974">
        <v>10</v>
      </c>
      <c r="L2974" t="s">
        <v>40</v>
      </c>
      <c r="M2974" t="s">
        <v>9</v>
      </c>
      <c r="N2974" t="s">
        <v>41</v>
      </c>
      <c r="O2974" t="s">
        <v>42</v>
      </c>
      <c r="P2974" t="s">
        <v>43</v>
      </c>
      <c r="Q2974">
        <v>10</v>
      </c>
      <c r="R2974">
        <v>0</v>
      </c>
      <c r="S2974">
        <v>0</v>
      </c>
      <c r="U2974">
        <v>17778</v>
      </c>
      <c r="V2974">
        <v>17778</v>
      </c>
      <c r="W2974">
        <v>0</v>
      </c>
      <c r="X2974">
        <v>0</v>
      </c>
      <c r="Y2974" t="s">
        <v>44</v>
      </c>
    </row>
    <row r="2975" spans="1:25" x14ac:dyDescent="0.25">
      <c r="A2975">
        <v>2974</v>
      </c>
      <c r="B2975">
        <v>59209</v>
      </c>
      <c r="C2975">
        <v>0</v>
      </c>
      <c r="D2975">
        <v>0</v>
      </c>
      <c r="E2975" t="s">
        <v>860</v>
      </c>
      <c r="F2975" t="s">
        <v>861</v>
      </c>
      <c r="G2975">
        <v>1</v>
      </c>
      <c r="H2975" s="6">
        <v>117647</v>
      </c>
      <c r="I2975" s="7">
        <v>45376</v>
      </c>
      <c r="J2975" s="7">
        <v>45376</v>
      </c>
      <c r="K2975">
        <v>15</v>
      </c>
      <c r="L2975" t="s">
        <v>40</v>
      </c>
      <c r="M2975" t="s">
        <v>3</v>
      </c>
      <c r="N2975" t="s">
        <v>41</v>
      </c>
      <c r="O2975" t="s">
        <v>51</v>
      </c>
      <c r="P2975" t="s">
        <v>43</v>
      </c>
      <c r="Q2975">
        <v>15</v>
      </c>
      <c r="R2975">
        <v>0</v>
      </c>
      <c r="S2975">
        <v>0</v>
      </c>
      <c r="U2975">
        <v>17647</v>
      </c>
      <c r="V2975">
        <v>17647</v>
      </c>
      <c r="W2975">
        <v>0</v>
      </c>
      <c r="X2975">
        <v>0</v>
      </c>
      <c r="Y2975" t="s">
        <v>48</v>
      </c>
    </row>
    <row r="2976" spans="1:25" x14ac:dyDescent="0.25">
      <c r="A2976">
        <v>2975</v>
      </c>
      <c r="B2976">
        <v>59210</v>
      </c>
      <c r="C2976">
        <v>0</v>
      </c>
      <c r="D2976">
        <v>0</v>
      </c>
      <c r="E2976" t="s">
        <v>2014</v>
      </c>
      <c r="F2976" t="s">
        <v>2015</v>
      </c>
      <c r="G2976">
        <v>1</v>
      </c>
      <c r="H2976" s="6">
        <v>642663</v>
      </c>
      <c r="I2976" s="7">
        <v>45376</v>
      </c>
      <c r="J2976" s="7">
        <v>45376</v>
      </c>
      <c r="K2976">
        <v>7</v>
      </c>
      <c r="L2976" t="s">
        <v>40</v>
      </c>
      <c r="M2976" t="s">
        <v>5</v>
      </c>
      <c r="N2976" t="s">
        <v>41</v>
      </c>
      <c r="O2976" t="s">
        <v>47</v>
      </c>
      <c r="P2976" t="s">
        <v>43</v>
      </c>
      <c r="Q2976">
        <v>7</v>
      </c>
      <c r="R2976">
        <v>0</v>
      </c>
      <c r="S2976">
        <v>0</v>
      </c>
      <c r="U2976">
        <v>44986</v>
      </c>
      <c r="V2976">
        <v>44986</v>
      </c>
      <c r="W2976">
        <v>0</v>
      </c>
      <c r="X2976">
        <v>0</v>
      </c>
      <c r="Y2976" t="s">
        <v>48</v>
      </c>
    </row>
    <row r="2977" spans="1:25" x14ac:dyDescent="0.25">
      <c r="A2977">
        <v>2976</v>
      </c>
      <c r="B2977">
        <v>59211</v>
      </c>
      <c r="C2977">
        <v>0</v>
      </c>
      <c r="D2977">
        <v>0</v>
      </c>
      <c r="E2977" t="s">
        <v>1878</v>
      </c>
      <c r="F2977" t="s">
        <v>1879</v>
      </c>
      <c r="G2977">
        <v>1</v>
      </c>
      <c r="H2977" s="6">
        <v>5896552</v>
      </c>
      <c r="I2977" s="7">
        <v>45376</v>
      </c>
      <c r="J2977" s="7">
        <v>45376</v>
      </c>
      <c r="K2977">
        <v>7</v>
      </c>
      <c r="L2977" t="s">
        <v>40</v>
      </c>
      <c r="M2977" t="s">
        <v>5</v>
      </c>
      <c r="N2977" t="s">
        <v>41</v>
      </c>
      <c r="O2977" t="s">
        <v>47</v>
      </c>
      <c r="P2977" t="s">
        <v>43</v>
      </c>
      <c r="Q2977">
        <v>7</v>
      </c>
      <c r="R2977">
        <v>0</v>
      </c>
      <c r="S2977">
        <v>0</v>
      </c>
      <c r="U2977">
        <v>412759</v>
      </c>
      <c r="V2977">
        <v>412759</v>
      </c>
      <c r="W2977">
        <v>0</v>
      </c>
      <c r="X2977">
        <v>0</v>
      </c>
      <c r="Y2977" t="s">
        <v>48</v>
      </c>
    </row>
    <row r="2978" spans="1:25" x14ac:dyDescent="0.25">
      <c r="A2978">
        <v>2977</v>
      </c>
      <c r="B2978">
        <v>59215</v>
      </c>
      <c r="C2978">
        <v>0</v>
      </c>
      <c r="D2978">
        <v>0</v>
      </c>
      <c r="E2978" t="s">
        <v>207</v>
      </c>
      <c r="F2978" t="s">
        <v>208</v>
      </c>
      <c r="G2978">
        <v>1</v>
      </c>
      <c r="H2978" s="6">
        <v>579000</v>
      </c>
      <c r="I2978" s="7">
        <v>45376</v>
      </c>
      <c r="J2978" s="7">
        <v>45376</v>
      </c>
      <c r="K2978">
        <v>15</v>
      </c>
      <c r="L2978" t="s">
        <v>40</v>
      </c>
      <c r="M2978" t="s">
        <v>5</v>
      </c>
      <c r="N2978" t="s">
        <v>41</v>
      </c>
      <c r="O2978" t="s">
        <v>47</v>
      </c>
      <c r="P2978" t="s">
        <v>43</v>
      </c>
      <c r="Q2978">
        <v>4</v>
      </c>
      <c r="R2978">
        <v>11</v>
      </c>
      <c r="S2978">
        <v>0</v>
      </c>
      <c r="U2978">
        <v>86850</v>
      </c>
      <c r="V2978">
        <v>23160</v>
      </c>
      <c r="W2978">
        <v>63690</v>
      </c>
      <c r="X2978">
        <v>0</v>
      </c>
      <c r="Y2978" t="s">
        <v>109</v>
      </c>
    </row>
    <row r="2979" spans="1:25" x14ac:dyDescent="0.25">
      <c r="A2979">
        <v>2978</v>
      </c>
      <c r="B2979">
        <v>59212</v>
      </c>
      <c r="C2979">
        <v>0</v>
      </c>
      <c r="D2979">
        <v>0</v>
      </c>
      <c r="E2979" t="s">
        <v>1876</v>
      </c>
      <c r="F2979" t="s">
        <v>1877</v>
      </c>
      <c r="G2979">
        <v>1</v>
      </c>
      <c r="H2979" s="6">
        <v>7918217</v>
      </c>
      <c r="I2979" s="7">
        <v>45376</v>
      </c>
      <c r="J2979" s="7">
        <v>45376</v>
      </c>
      <c r="K2979">
        <v>7</v>
      </c>
      <c r="L2979" t="s">
        <v>40</v>
      </c>
      <c r="M2979" t="s">
        <v>5</v>
      </c>
      <c r="N2979" t="s">
        <v>41</v>
      </c>
      <c r="O2979" t="s">
        <v>47</v>
      </c>
      <c r="P2979" t="s">
        <v>43</v>
      </c>
      <c r="Q2979">
        <v>7</v>
      </c>
      <c r="R2979">
        <v>0</v>
      </c>
      <c r="S2979">
        <v>0</v>
      </c>
      <c r="U2979">
        <v>554275</v>
      </c>
      <c r="V2979">
        <v>554275</v>
      </c>
      <c r="W2979">
        <v>0</v>
      </c>
      <c r="X2979">
        <v>0</v>
      </c>
      <c r="Y2979" t="s">
        <v>48</v>
      </c>
    </row>
    <row r="2980" spans="1:25" x14ac:dyDescent="0.25">
      <c r="A2980">
        <v>2979</v>
      </c>
      <c r="B2980">
        <v>59207</v>
      </c>
      <c r="C2980">
        <v>0</v>
      </c>
      <c r="D2980">
        <v>0</v>
      </c>
      <c r="E2980" t="s">
        <v>995</v>
      </c>
      <c r="F2980" t="s">
        <v>996</v>
      </c>
      <c r="G2980">
        <v>1</v>
      </c>
      <c r="H2980" s="6">
        <v>1500000</v>
      </c>
      <c r="I2980" s="7">
        <v>45376</v>
      </c>
      <c r="J2980" s="7">
        <v>45376</v>
      </c>
      <c r="K2980">
        <v>6</v>
      </c>
      <c r="L2980" t="s">
        <v>40</v>
      </c>
      <c r="M2980" t="s">
        <v>5</v>
      </c>
      <c r="N2980" t="s">
        <v>41</v>
      </c>
      <c r="O2980" t="s">
        <v>47</v>
      </c>
      <c r="P2980" t="s">
        <v>43</v>
      </c>
      <c r="Q2980">
        <v>6</v>
      </c>
      <c r="R2980">
        <v>0</v>
      </c>
      <c r="S2980">
        <v>0</v>
      </c>
      <c r="U2980">
        <v>90000</v>
      </c>
      <c r="V2980">
        <v>90000</v>
      </c>
      <c r="W2980">
        <v>0</v>
      </c>
      <c r="X2980">
        <v>0</v>
      </c>
      <c r="Y2980" t="s">
        <v>109</v>
      </c>
    </row>
    <row r="2981" spans="1:25" x14ac:dyDescent="0.25">
      <c r="A2981">
        <v>2980</v>
      </c>
      <c r="B2981">
        <v>59213</v>
      </c>
      <c r="C2981">
        <v>0</v>
      </c>
      <c r="D2981">
        <v>0</v>
      </c>
      <c r="E2981" t="s">
        <v>2016</v>
      </c>
      <c r="F2981" t="s">
        <v>2017</v>
      </c>
      <c r="G2981">
        <v>1</v>
      </c>
      <c r="H2981" s="6">
        <v>2907929</v>
      </c>
      <c r="I2981" s="7">
        <v>45376</v>
      </c>
      <c r="J2981" s="7">
        <v>45376</v>
      </c>
      <c r="K2981">
        <v>7</v>
      </c>
      <c r="L2981" t="s">
        <v>40</v>
      </c>
      <c r="M2981" t="s">
        <v>5</v>
      </c>
      <c r="N2981" t="s">
        <v>41</v>
      </c>
      <c r="O2981" t="s">
        <v>47</v>
      </c>
      <c r="P2981" t="s">
        <v>43</v>
      </c>
      <c r="Q2981">
        <v>7</v>
      </c>
      <c r="R2981">
        <v>0</v>
      </c>
      <c r="S2981">
        <v>0</v>
      </c>
      <c r="U2981">
        <v>203555</v>
      </c>
      <c r="V2981">
        <v>203555</v>
      </c>
      <c r="W2981">
        <v>0</v>
      </c>
      <c r="X2981">
        <v>0</v>
      </c>
      <c r="Y2981" t="s">
        <v>109</v>
      </c>
    </row>
    <row r="2982" spans="1:25" x14ac:dyDescent="0.25">
      <c r="A2982">
        <v>2981</v>
      </c>
      <c r="B2982">
        <v>59214</v>
      </c>
      <c r="C2982">
        <v>0</v>
      </c>
      <c r="D2982">
        <v>0</v>
      </c>
      <c r="E2982" t="s">
        <v>1127</v>
      </c>
      <c r="F2982" t="s">
        <v>1128</v>
      </c>
      <c r="G2982">
        <v>1</v>
      </c>
      <c r="H2982" s="6">
        <v>2787615</v>
      </c>
      <c r="I2982" s="7">
        <v>45376</v>
      </c>
      <c r="J2982" s="7">
        <v>45376</v>
      </c>
      <c r="K2982">
        <v>8</v>
      </c>
      <c r="L2982" t="s">
        <v>40</v>
      </c>
      <c r="M2982" t="s">
        <v>9</v>
      </c>
      <c r="N2982" t="s">
        <v>41</v>
      </c>
      <c r="O2982" t="s">
        <v>42</v>
      </c>
      <c r="P2982" t="s">
        <v>43</v>
      </c>
      <c r="Q2982">
        <v>8</v>
      </c>
      <c r="R2982">
        <v>0</v>
      </c>
      <c r="S2982">
        <v>0</v>
      </c>
      <c r="U2982">
        <v>223009</v>
      </c>
      <c r="V2982">
        <v>223009</v>
      </c>
      <c r="W2982">
        <v>0</v>
      </c>
      <c r="X2982">
        <v>0</v>
      </c>
      <c r="Y2982" t="s">
        <v>109</v>
      </c>
    </row>
    <row r="2983" spans="1:25" x14ac:dyDescent="0.25">
      <c r="A2983">
        <v>2982</v>
      </c>
      <c r="B2983">
        <v>59196</v>
      </c>
      <c r="C2983">
        <v>0</v>
      </c>
      <c r="D2983">
        <v>0</v>
      </c>
      <c r="E2983" t="s">
        <v>1357</v>
      </c>
      <c r="F2983" t="s">
        <v>1358</v>
      </c>
      <c r="G2983">
        <v>1</v>
      </c>
      <c r="H2983" s="6">
        <v>20537927</v>
      </c>
      <c r="I2983" s="7">
        <v>45373</v>
      </c>
      <c r="J2983" s="7">
        <v>45373</v>
      </c>
      <c r="K2983">
        <v>15</v>
      </c>
      <c r="L2983" t="s">
        <v>40</v>
      </c>
      <c r="M2983" t="s">
        <v>5</v>
      </c>
      <c r="N2983" t="s">
        <v>41</v>
      </c>
      <c r="O2983" t="s">
        <v>47</v>
      </c>
      <c r="P2983" t="s">
        <v>43</v>
      </c>
      <c r="Q2983">
        <v>2</v>
      </c>
      <c r="R2983">
        <v>13</v>
      </c>
      <c r="S2983">
        <v>0</v>
      </c>
      <c r="U2983">
        <v>3080689</v>
      </c>
      <c r="V2983">
        <v>410759</v>
      </c>
      <c r="W2983">
        <v>2669931</v>
      </c>
      <c r="X2983">
        <v>0</v>
      </c>
      <c r="Y2983" t="s">
        <v>250</v>
      </c>
    </row>
    <row r="2984" spans="1:25" x14ac:dyDescent="0.25">
      <c r="A2984">
        <v>2983</v>
      </c>
      <c r="B2984">
        <v>59205</v>
      </c>
      <c r="C2984">
        <v>0</v>
      </c>
      <c r="D2984">
        <v>0</v>
      </c>
      <c r="E2984" t="s">
        <v>1412</v>
      </c>
      <c r="F2984" t="s">
        <v>1413</v>
      </c>
      <c r="G2984">
        <v>1</v>
      </c>
      <c r="H2984" s="6">
        <v>30000000</v>
      </c>
      <c r="I2984" s="7">
        <v>45373</v>
      </c>
      <c r="J2984" s="7">
        <v>45373</v>
      </c>
      <c r="K2984">
        <v>15</v>
      </c>
      <c r="L2984" t="s">
        <v>40</v>
      </c>
      <c r="M2984" t="s">
        <v>5</v>
      </c>
      <c r="N2984" t="s">
        <v>41</v>
      </c>
      <c r="O2984" t="s">
        <v>54</v>
      </c>
      <c r="P2984" t="s">
        <v>43</v>
      </c>
      <c r="Q2984">
        <v>3</v>
      </c>
      <c r="R2984">
        <v>12</v>
      </c>
      <c r="S2984">
        <v>0</v>
      </c>
      <c r="U2984">
        <v>4500000</v>
      </c>
      <c r="V2984">
        <v>900000</v>
      </c>
      <c r="W2984">
        <v>3600000</v>
      </c>
      <c r="X2984">
        <v>0</v>
      </c>
      <c r="Y2984" t="s">
        <v>72</v>
      </c>
    </row>
    <row r="2985" spans="1:25" x14ac:dyDescent="0.25">
      <c r="A2985">
        <v>2984</v>
      </c>
      <c r="B2985">
        <v>59206</v>
      </c>
      <c r="C2985">
        <v>0</v>
      </c>
      <c r="D2985">
        <v>0</v>
      </c>
      <c r="E2985" t="s">
        <v>1618</v>
      </c>
      <c r="F2985" t="s">
        <v>1619</v>
      </c>
      <c r="G2985">
        <v>1</v>
      </c>
      <c r="H2985" s="6">
        <v>1500000</v>
      </c>
      <c r="I2985" s="7">
        <v>45373</v>
      </c>
      <c r="J2985" s="7">
        <v>45373</v>
      </c>
      <c r="K2985">
        <v>15</v>
      </c>
      <c r="L2985" t="s">
        <v>40</v>
      </c>
      <c r="M2985" t="s">
        <v>5</v>
      </c>
      <c r="N2985" t="s">
        <v>41</v>
      </c>
      <c r="O2985" t="s">
        <v>54</v>
      </c>
      <c r="P2985" t="s">
        <v>43</v>
      </c>
      <c r="Q2985">
        <v>3</v>
      </c>
      <c r="R2985">
        <v>12</v>
      </c>
      <c r="S2985">
        <v>0</v>
      </c>
      <c r="U2985">
        <v>225000</v>
      </c>
      <c r="V2985">
        <v>45000</v>
      </c>
      <c r="W2985">
        <v>180000</v>
      </c>
      <c r="X2985">
        <v>0</v>
      </c>
      <c r="Y2985" t="s">
        <v>72</v>
      </c>
    </row>
    <row r="2986" spans="1:25" x14ac:dyDescent="0.25">
      <c r="A2986">
        <v>2985</v>
      </c>
      <c r="B2986">
        <v>59204</v>
      </c>
      <c r="C2986">
        <v>0</v>
      </c>
      <c r="D2986">
        <v>0</v>
      </c>
      <c r="E2986" t="s">
        <v>1622</v>
      </c>
      <c r="F2986" t="s">
        <v>1623</v>
      </c>
      <c r="G2986">
        <v>1</v>
      </c>
      <c r="H2986" s="6">
        <v>1500000</v>
      </c>
      <c r="I2986" s="7">
        <v>45373</v>
      </c>
      <c r="J2986" s="7">
        <v>45373</v>
      </c>
      <c r="K2986">
        <v>15</v>
      </c>
      <c r="L2986" t="s">
        <v>40</v>
      </c>
      <c r="M2986" t="s">
        <v>5</v>
      </c>
      <c r="N2986" t="s">
        <v>41</v>
      </c>
      <c r="O2986" t="s">
        <v>54</v>
      </c>
      <c r="P2986" t="s">
        <v>43</v>
      </c>
      <c r="Q2986">
        <v>3</v>
      </c>
      <c r="R2986">
        <v>12</v>
      </c>
      <c r="S2986">
        <v>0</v>
      </c>
      <c r="U2986">
        <v>225000</v>
      </c>
      <c r="V2986">
        <v>45000</v>
      </c>
      <c r="W2986">
        <v>180000</v>
      </c>
      <c r="X2986">
        <v>0</v>
      </c>
      <c r="Y2986" t="s">
        <v>72</v>
      </c>
    </row>
    <row r="2987" spans="1:25" x14ac:dyDescent="0.25">
      <c r="A2987">
        <v>2986</v>
      </c>
      <c r="B2987">
        <v>59192</v>
      </c>
      <c r="C2987">
        <v>0</v>
      </c>
      <c r="D2987">
        <v>0</v>
      </c>
      <c r="E2987" t="s">
        <v>1994</v>
      </c>
      <c r="F2987" t="s">
        <v>1995</v>
      </c>
      <c r="G2987">
        <v>1</v>
      </c>
      <c r="H2987" s="6">
        <v>86921</v>
      </c>
      <c r="I2987" s="7">
        <v>45373</v>
      </c>
      <c r="J2987" s="7">
        <v>45373</v>
      </c>
      <c r="K2987">
        <v>8</v>
      </c>
      <c r="L2987" t="s">
        <v>40</v>
      </c>
      <c r="M2987" t="s">
        <v>5</v>
      </c>
      <c r="N2987" t="s">
        <v>41</v>
      </c>
      <c r="O2987" t="s">
        <v>180</v>
      </c>
      <c r="P2987" t="s">
        <v>43</v>
      </c>
      <c r="Q2987">
        <v>8</v>
      </c>
      <c r="R2987">
        <v>0</v>
      </c>
      <c r="S2987">
        <v>0</v>
      </c>
      <c r="U2987">
        <v>6954</v>
      </c>
      <c r="V2987">
        <v>6954</v>
      </c>
      <c r="W2987">
        <v>0</v>
      </c>
      <c r="X2987">
        <v>0</v>
      </c>
      <c r="Y2987" t="s">
        <v>48</v>
      </c>
    </row>
    <row r="2988" spans="1:25" x14ac:dyDescent="0.25">
      <c r="A2988">
        <v>2987</v>
      </c>
      <c r="B2988">
        <v>59203</v>
      </c>
      <c r="C2988">
        <v>0</v>
      </c>
      <c r="D2988">
        <v>0</v>
      </c>
      <c r="E2988" t="s">
        <v>2018</v>
      </c>
      <c r="F2988" t="s">
        <v>2019</v>
      </c>
      <c r="G2988">
        <v>1</v>
      </c>
      <c r="H2988" s="6">
        <v>352941</v>
      </c>
      <c r="I2988" s="7">
        <v>45373</v>
      </c>
      <c r="J2988" s="7">
        <v>45373</v>
      </c>
      <c r="K2988">
        <v>15</v>
      </c>
      <c r="L2988" t="s">
        <v>40</v>
      </c>
      <c r="M2988" t="s">
        <v>1</v>
      </c>
      <c r="N2988" t="s">
        <v>41</v>
      </c>
      <c r="O2988" t="s">
        <v>144</v>
      </c>
      <c r="P2988" t="s">
        <v>43</v>
      </c>
      <c r="Q2988">
        <v>15</v>
      </c>
      <c r="R2988">
        <v>0</v>
      </c>
      <c r="S2988">
        <v>0</v>
      </c>
      <c r="U2988">
        <v>52941</v>
      </c>
      <c r="V2988">
        <v>52941</v>
      </c>
      <c r="W2988">
        <v>0</v>
      </c>
      <c r="X2988">
        <v>0</v>
      </c>
      <c r="Y2988" t="s">
        <v>44</v>
      </c>
    </row>
    <row r="2989" spans="1:25" x14ac:dyDescent="0.25">
      <c r="A2989">
        <v>2988</v>
      </c>
      <c r="B2989">
        <v>59198</v>
      </c>
      <c r="C2989">
        <v>0</v>
      </c>
      <c r="D2989">
        <v>0</v>
      </c>
      <c r="E2989" t="s">
        <v>984</v>
      </c>
      <c r="F2989" t="s">
        <v>985</v>
      </c>
      <c r="G2989">
        <v>1</v>
      </c>
      <c r="H2989" s="6">
        <v>1328664</v>
      </c>
      <c r="I2989" s="7">
        <v>45373</v>
      </c>
      <c r="J2989" s="7">
        <v>45373</v>
      </c>
      <c r="K2989">
        <v>15</v>
      </c>
      <c r="L2989" t="s">
        <v>40</v>
      </c>
      <c r="M2989" t="s">
        <v>5</v>
      </c>
      <c r="N2989" t="s">
        <v>41</v>
      </c>
      <c r="O2989" t="s">
        <v>47</v>
      </c>
      <c r="P2989" t="s">
        <v>43</v>
      </c>
      <c r="Q2989">
        <v>4</v>
      </c>
      <c r="R2989">
        <v>11</v>
      </c>
      <c r="S2989">
        <v>0</v>
      </c>
      <c r="U2989">
        <v>199300</v>
      </c>
      <c r="V2989">
        <v>53147</v>
      </c>
      <c r="W2989">
        <v>146153</v>
      </c>
      <c r="X2989">
        <v>0</v>
      </c>
      <c r="Y2989" t="s">
        <v>109</v>
      </c>
    </row>
    <row r="2990" spans="1:25" x14ac:dyDescent="0.25">
      <c r="A2990">
        <v>2989</v>
      </c>
      <c r="B2990">
        <v>59197</v>
      </c>
      <c r="C2990">
        <v>0</v>
      </c>
      <c r="D2990">
        <v>0</v>
      </c>
      <c r="E2990" t="s">
        <v>970</v>
      </c>
      <c r="F2990" t="s">
        <v>971</v>
      </c>
      <c r="G2990">
        <v>1</v>
      </c>
      <c r="H2990" s="6">
        <v>2517567</v>
      </c>
      <c r="I2990" s="7">
        <v>45373</v>
      </c>
      <c r="J2990" s="7">
        <v>45373</v>
      </c>
      <c r="K2990">
        <v>15</v>
      </c>
      <c r="L2990" t="s">
        <v>40</v>
      </c>
      <c r="M2990" t="s">
        <v>5</v>
      </c>
      <c r="N2990" t="s">
        <v>41</v>
      </c>
      <c r="O2990" t="s">
        <v>47</v>
      </c>
      <c r="P2990" t="s">
        <v>43</v>
      </c>
      <c r="Q2990">
        <v>4</v>
      </c>
      <c r="R2990">
        <v>11</v>
      </c>
      <c r="S2990">
        <v>0</v>
      </c>
      <c r="U2990">
        <v>377635</v>
      </c>
      <c r="V2990">
        <v>100703</v>
      </c>
      <c r="W2990">
        <v>276932</v>
      </c>
      <c r="X2990">
        <v>0</v>
      </c>
      <c r="Y2990" t="s">
        <v>109</v>
      </c>
    </row>
    <row r="2991" spans="1:25" x14ac:dyDescent="0.25">
      <c r="A2991">
        <v>2990</v>
      </c>
      <c r="B2991">
        <v>59195</v>
      </c>
      <c r="C2991">
        <v>0</v>
      </c>
      <c r="D2991">
        <v>0</v>
      </c>
      <c r="E2991" t="s">
        <v>1848</v>
      </c>
      <c r="F2991" t="s">
        <v>1849</v>
      </c>
      <c r="G2991">
        <v>1</v>
      </c>
      <c r="H2991" s="6">
        <v>16497640</v>
      </c>
      <c r="I2991" s="7">
        <v>45373</v>
      </c>
      <c r="J2991" s="7">
        <v>45373</v>
      </c>
      <c r="K2991">
        <v>15</v>
      </c>
      <c r="L2991" t="s">
        <v>40</v>
      </c>
      <c r="M2991" t="s">
        <v>5</v>
      </c>
      <c r="N2991" t="s">
        <v>41</v>
      </c>
      <c r="O2991" t="s">
        <v>47</v>
      </c>
      <c r="P2991" t="s">
        <v>43</v>
      </c>
      <c r="Q2991">
        <v>2</v>
      </c>
      <c r="R2991">
        <v>13</v>
      </c>
      <c r="S2991">
        <v>0</v>
      </c>
      <c r="U2991">
        <v>2474646</v>
      </c>
      <c r="V2991">
        <v>329953</v>
      </c>
      <c r="W2991">
        <v>2144693</v>
      </c>
      <c r="X2991">
        <v>0</v>
      </c>
      <c r="Y2991" t="s">
        <v>250</v>
      </c>
    </row>
    <row r="2992" spans="1:25" x14ac:dyDescent="0.25">
      <c r="A2992">
        <v>2991</v>
      </c>
      <c r="B2992">
        <v>59202</v>
      </c>
      <c r="C2992">
        <v>0</v>
      </c>
      <c r="D2992">
        <v>0</v>
      </c>
      <c r="E2992" t="s">
        <v>374</v>
      </c>
      <c r="F2992" t="s">
        <v>375</v>
      </c>
      <c r="G2992">
        <v>1</v>
      </c>
      <c r="H2992" s="6">
        <v>10000000</v>
      </c>
      <c r="I2992" s="7">
        <v>45373</v>
      </c>
      <c r="J2992" s="7">
        <v>45373</v>
      </c>
      <c r="K2992">
        <v>15</v>
      </c>
      <c r="L2992" t="s">
        <v>40</v>
      </c>
      <c r="M2992" t="s">
        <v>5</v>
      </c>
      <c r="N2992" t="s">
        <v>41</v>
      </c>
      <c r="O2992" t="s">
        <v>47</v>
      </c>
      <c r="P2992" t="s">
        <v>43</v>
      </c>
      <c r="Q2992">
        <v>8</v>
      </c>
      <c r="R2992">
        <v>7</v>
      </c>
      <c r="S2992">
        <v>0</v>
      </c>
      <c r="U2992">
        <v>1500000</v>
      </c>
      <c r="V2992">
        <v>800000</v>
      </c>
      <c r="W2992">
        <v>700000</v>
      </c>
      <c r="X2992">
        <v>0</v>
      </c>
      <c r="Y2992" t="s">
        <v>229</v>
      </c>
    </row>
    <row r="2993" spans="1:25" x14ac:dyDescent="0.25">
      <c r="A2993">
        <v>2992</v>
      </c>
      <c r="B2993">
        <v>59194</v>
      </c>
      <c r="C2993">
        <v>0</v>
      </c>
      <c r="D2993">
        <v>0</v>
      </c>
      <c r="E2993" t="s">
        <v>1361</v>
      </c>
      <c r="F2993" t="s">
        <v>1362</v>
      </c>
      <c r="G2993">
        <v>1</v>
      </c>
      <c r="H2993" s="6">
        <v>6731103</v>
      </c>
      <c r="I2993" s="7">
        <v>45373</v>
      </c>
      <c r="J2993" s="7">
        <v>45373</v>
      </c>
      <c r="K2993">
        <v>15</v>
      </c>
      <c r="L2993" t="s">
        <v>40</v>
      </c>
      <c r="M2993" t="s">
        <v>5</v>
      </c>
      <c r="N2993" t="s">
        <v>41</v>
      </c>
      <c r="O2993" t="s">
        <v>47</v>
      </c>
      <c r="P2993" t="s">
        <v>43</v>
      </c>
      <c r="Q2993">
        <v>2</v>
      </c>
      <c r="R2993">
        <v>13</v>
      </c>
      <c r="S2993">
        <v>0</v>
      </c>
      <c r="U2993">
        <v>1009665</v>
      </c>
      <c r="V2993">
        <v>134622</v>
      </c>
      <c r="W2993">
        <v>875043</v>
      </c>
      <c r="X2993">
        <v>0</v>
      </c>
      <c r="Y2993" t="s">
        <v>250</v>
      </c>
    </row>
    <row r="2994" spans="1:25" x14ac:dyDescent="0.25">
      <c r="A2994">
        <v>2993</v>
      </c>
      <c r="B2994">
        <v>59243</v>
      </c>
      <c r="C2994">
        <v>0</v>
      </c>
      <c r="D2994">
        <v>0</v>
      </c>
      <c r="E2994" t="s">
        <v>980</v>
      </c>
      <c r="F2994" t="s">
        <v>981</v>
      </c>
      <c r="G2994">
        <v>1</v>
      </c>
      <c r="H2994" s="6">
        <v>32169081</v>
      </c>
      <c r="I2994" s="7">
        <v>45373</v>
      </c>
      <c r="J2994" s="7">
        <v>45373</v>
      </c>
      <c r="K2994">
        <v>15</v>
      </c>
      <c r="L2994" t="s">
        <v>40</v>
      </c>
      <c r="M2994" t="s">
        <v>1</v>
      </c>
      <c r="N2994" t="s">
        <v>41</v>
      </c>
      <c r="O2994" t="s">
        <v>87</v>
      </c>
      <c r="P2994" t="s">
        <v>43</v>
      </c>
      <c r="Q2994">
        <v>1.4</v>
      </c>
      <c r="R2994">
        <v>13.6</v>
      </c>
      <c r="S2994">
        <v>0</v>
      </c>
      <c r="U2994">
        <v>4825362</v>
      </c>
      <c r="V2994">
        <v>450367</v>
      </c>
      <c r="W2994">
        <v>4374995</v>
      </c>
      <c r="X2994">
        <v>0</v>
      </c>
      <c r="Y2994" t="s">
        <v>109</v>
      </c>
    </row>
    <row r="2995" spans="1:25" x14ac:dyDescent="0.25">
      <c r="A2995">
        <v>2994</v>
      </c>
      <c r="B2995">
        <v>59244</v>
      </c>
      <c r="C2995">
        <v>0</v>
      </c>
      <c r="D2995">
        <v>0</v>
      </c>
      <c r="E2995" t="s">
        <v>980</v>
      </c>
      <c r="F2995" t="s">
        <v>981</v>
      </c>
      <c r="G2995">
        <v>1</v>
      </c>
      <c r="H2995" s="6">
        <v>33049637</v>
      </c>
      <c r="I2995" s="7">
        <v>45373</v>
      </c>
      <c r="J2995" s="7">
        <v>45373</v>
      </c>
      <c r="K2995">
        <v>15</v>
      </c>
      <c r="L2995" t="s">
        <v>40</v>
      </c>
      <c r="M2995" t="s">
        <v>1</v>
      </c>
      <c r="N2995" t="s">
        <v>41</v>
      </c>
      <c r="O2995" t="s">
        <v>87</v>
      </c>
      <c r="P2995" t="s">
        <v>43</v>
      </c>
      <c r="Q2995">
        <v>1.4</v>
      </c>
      <c r="R2995">
        <v>13.6</v>
      </c>
      <c r="S2995">
        <v>0</v>
      </c>
      <c r="U2995">
        <v>4957446</v>
      </c>
      <c r="V2995">
        <v>462695</v>
      </c>
      <c r="W2995">
        <v>4494751</v>
      </c>
      <c r="X2995">
        <v>0</v>
      </c>
      <c r="Y2995" t="s">
        <v>109</v>
      </c>
    </row>
    <row r="2996" spans="1:25" x14ac:dyDescent="0.25">
      <c r="A2996">
        <v>2995</v>
      </c>
      <c r="B2996">
        <v>59193</v>
      </c>
      <c r="C2996">
        <v>0</v>
      </c>
      <c r="D2996">
        <v>0</v>
      </c>
      <c r="E2996" t="s">
        <v>2020</v>
      </c>
      <c r="F2996" t="s">
        <v>2021</v>
      </c>
      <c r="G2996">
        <v>1</v>
      </c>
      <c r="H2996" s="6">
        <v>320474</v>
      </c>
      <c r="I2996" s="7">
        <v>45373</v>
      </c>
      <c r="J2996" s="7">
        <v>45373</v>
      </c>
      <c r="K2996">
        <v>15</v>
      </c>
      <c r="L2996" t="s">
        <v>40</v>
      </c>
      <c r="M2996" t="s">
        <v>5</v>
      </c>
      <c r="N2996" t="s">
        <v>41</v>
      </c>
      <c r="O2996" t="s">
        <v>47</v>
      </c>
      <c r="P2996" t="s">
        <v>43</v>
      </c>
      <c r="Q2996">
        <v>2</v>
      </c>
      <c r="R2996">
        <v>13</v>
      </c>
      <c r="S2996">
        <v>0</v>
      </c>
      <c r="U2996">
        <v>48071</v>
      </c>
      <c r="V2996">
        <v>6409</v>
      </c>
      <c r="W2996">
        <v>41662</v>
      </c>
      <c r="X2996">
        <v>0</v>
      </c>
      <c r="Y2996" t="s">
        <v>250</v>
      </c>
    </row>
    <row r="2997" spans="1:25" x14ac:dyDescent="0.25">
      <c r="A2997">
        <v>2996</v>
      </c>
      <c r="B2997">
        <v>59191</v>
      </c>
      <c r="C2997">
        <v>0</v>
      </c>
      <c r="D2997">
        <v>0</v>
      </c>
      <c r="E2997" t="s">
        <v>1372</v>
      </c>
      <c r="F2997" t="s">
        <v>1373</v>
      </c>
      <c r="G2997">
        <v>1</v>
      </c>
      <c r="H2997" s="6">
        <v>16278003</v>
      </c>
      <c r="I2997" s="7">
        <v>45373</v>
      </c>
      <c r="J2997" s="7">
        <v>45373</v>
      </c>
      <c r="K2997">
        <v>15</v>
      </c>
      <c r="L2997" t="s">
        <v>40</v>
      </c>
      <c r="M2997" t="s">
        <v>4</v>
      </c>
      <c r="N2997" t="s">
        <v>41</v>
      </c>
      <c r="O2997" t="s">
        <v>51</v>
      </c>
      <c r="P2997" t="s">
        <v>43</v>
      </c>
      <c r="Q2997">
        <v>5.5</v>
      </c>
      <c r="R2997">
        <v>7</v>
      </c>
      <c r="S2997">
        <v>2.5</v>
      </c>
      <c r="U2997">
        <v>2441700</v>
      </c>
      <c r="V2997">
        <v>895290</v>
      </c>
      <c r="W2997">
        <v>1139460</v>
      </c>
      <c r="X2997">
        <v>406950</v>
      </c>
      <c r="Y2997" t="s">
        <v>109</v>
      </c>
    </row>
    <row r="2998" spans="1:25" x14ac:dyDescent="0.25">
      <c r="A2998">
        <v>2997</v>
      </c>
      <c r="B2998">
        <v>59190</v>
      </c>
      <c r="C2998">
        <v>0</v>
      </c>
      <c r="D2998">
        <v>0</v>
      </c>
      <c r="E2998" t="s">
        <v>1378</v>
      </c>
      <c r="F2998" t="s">
        <v>1379</v>
      </c>
      <c r="G2998">
        <v>1</v>
      </c>
      <c r="H2998" s="6">
        <v>5547540</v>
      </c>
      <c r="I2998" s="7">
        <v>45373</v>
      </c>
      <c r="J2998" s="7">
        <v>45373</v>
      </c>
      <c r="K2998">
        <v>15</v>
      </c>
      <c r="L2998" t="s">
        <v>40</v>
      </c>
      <c r="M2998" t="s">
        <v>4</v>
      </c>
      <c r="N2998" t="s">
        <v>41</v>
      </c>
      <c r="O2998" t="s">
        <v>51</v>
      </c>
      <c r="P2998" t="s">
        <v>43</v>
      </c>
      <c r="Q2998">
        <v>5.5</v>
      </c>
      <c r="R2998">
        <v>7</v>
      </c>
      <c r="S2998">
        <v>2.5</v>
      </c>
      <c r="U2998">
        <v>832131</v>
      </c>
      <c r="V2998">
        <v>305115</v>
      </c>
      <c r="W2998">
        <v>388328</v>
      </c>
      <c r="X2998">
        <v>138688</v>
      </c>
      <c r="Y2998" t="s">
        <v>109</v>
      </c>
    </row>
    <row r="2999" spans="1:25" x14ac:dyDescent="0.25">
      <c r="A2999">
        <v>2998</v>
      </c>
      <c r="B2999">
        <v>59185</v>
      </c>
      <c r="C2999">
        <v>0</v>
      </c>
      <c r="D2999">
        <v>0</v>
      </c>
      <c r="E2999" t="s">
        <v>1365</v>
      </c>
      <c r="F2999" t="s">
        <v>1366</v>
      </c>
      <c r="G2999">
        <v>1</v>
      </c>
      <c r="H2999" s="6">
        <v>40723833</v>
      </c>
      <c r="I2999" s="7">
        <v>45372</v>
      </c>
      <c r="J2999" s="7">
        <v>45372</v>
      </c>
      <c r="K2999">
        <v>15</v>
      </c>
      <c r="L2999" t="s">
        <v>40</v>
      </c>
      <c r="M2999" t="s">
        <v>9</v>
      </c>
      <c r="N2999" t="s">
        <v>41</v>
      </c>
      <c r="O2999" t="s">
        <v>42</v>
      </c>
      <c r="P2999" t="s">
        <v>43</v>
      </c>
      <c r="Q2999">
        <v>8</v>
      </c>
      <c r="R2999">
        <v>7</v>
      </c>
      <c r="S2999">
        <v>0</v>
      </c>
      <c r="U2999">
        <v>6108575</v>
      </c>
      <c r="V2999">
        <v>3257907</v>
      </c>
      <c r="W2999">
        <v>2850668</v>
      </c>
      <c r="X2999">
        <v>0</v>
      </c>
      <c r="Y2999" t="s">
        <v>67</v>
      </c>
    </row>
    <row r="3000" spans="1:25" x14ac:dyDescent="0.25">
      <c r="A3000">
        <v>2999</v>
      </c>
      <c r="B3000">
        <v>59184</v>
      </c>
      <c r="C3000">
        <v>0</v>
      </c>
      <c r="D3000">
        <v>0</v>
      </c>
      <c r="E3000" t="s">
        <v>1516</v>
      </c>
      <c r="F3000" t="s">
        <v>1517</v>
      </c>
      <c r="G3000">
        <v>1</v>
      </c>
      <c r="H3000" s="6">
        <v>500000</v>
      </c>
      <c r="I3000" s="7">
        <v>45372</v>
      </c>
      <c r="J3000" s="7">
        <v>45372</v>
      </c>
      <c r="K3000">
        <v>7</v>
      </c>
      <c r="L3000" t="s">
        <v>40</v>
      </c>
      <c r="M3000" t="s">
        <v>5</v>
      </c>
      <c r="N3000" t="s">
        <v>41</v>
      </c>
      <c r="O3000" t="s">
        <v>77</v>
      </c>
      <c r="P3000" t="s">
        <v>43</v>
      </c>
      <c r="Q3000">
        <v>7</v>
      </c>
      <c r="R3000">
        <v>0</v>
      </c>
      <c r="S3000">
        <v>0</v>
      </c>
      <c r="U3000">
        <v>35000</v>
      </c>
      <c r="V3000">
        <v>35000</v>
      </c>
      <c r="W3000">
        <v>0</v>
      </c>
      <c r="X3000">
        <v>0</v>
      </c>
      <c r="Y3000" t="s">
        <v>81</v>
      </c>
    </row>
    <row r="3001" spans="1:25" x14ac:dyDescent="0.25">
      <c r="A3001">
        <v>3000</v>
      </c>
      <c r="B3001">
        <v>59186</v>
      </c>
      <c r="C3001">
        <v>0</v>
      </c>
      <c r="D3001">
        <v>0</v>
      </c>
      <c r="E3001" t="s">
        <v>1552</v>
      </c>
      <c r="F3001" t="s">
        <v>1553</v>
      </c>
      <c r="G3001">
        <v>1</v>
      </c>
      <c r="H3001" s="6">
        <v>180152</v>
      </c>
      <c r="I3001" s="7">
        <v>45372</v>
      </c>
      <c r="J3001" s="7">
        <v>45372</v>
      </c>
      <c r="K3001">
        <v>12</v>
      </c>
      <c r="L3001" t="s">
        <v>40</v>
      </c>
      <c r="M3001" t="s">
        <v>5</v>
      </c>
      <c r="N3001" t="s">
        <v>41</v>
      </c>
      <c r="O3001" t="s">
        <v>47</v>
      </c>
      <c r="P3001" t="s">
        <v>43</v>
      </c>
      <c r="Q3001">
        <v>12</v>
      </c>
      <c r="R3001">
        <v>0</v>
      </c>
      <c r="S3001">
        <v>0</v>
      </c>
      <c r="U3001">
        <v>21618</v>
      </c>
      <c r="V3001">
        <v>21618</v>
      </c>
      <c r="W3001">
        <v>0</v>
      </c>
      <c r="X3001">
        <v>0</v>
      </c>
      <c r="Y3001" t="s">
        <v>109</v>
      </c>
    </row>
    <row r="3002" spans="1:25" x14ac:dyDescent="0.25">
      <c r="A3002">
        <v>3001</v>
      </c>
      <c r="B3002">
        <v>59187</v>
      </c>
      <c r="C3002">
        <v>0</v>
      </c>
      <c r="D3002">
        <v>0</v>
      </c>
      <c r="E3002" t="s">
        <v>2022</v>
      </c>
      <c r="F3002" t="s">
        <v>2023</v>
      </c>
      <c r="G3002">
        <v>1</v>
      </c>
      <c r="H3002" s="6">
        <v>9520000</v>
      </c>
      <c r="I3002" s="7">
        <v>45372</v>
      </c>
      <c r="J3002" s="7">
        <v>45372</v>
      </c>
      <c r="K3002">
        <v>10</v>
      </c>
      <c r="L3002" t="s">
        <v>40</v>
      </c>
      <c r="M3002" t="s">
        <v>5</v>
      </c>
      <c r="N3002" t="s">
        <v>41</v>
      </c>
      <c r="O3002" t="s">
        <v>47</v>
      </c>
      <c r="P3002" t="s">
        <v>43</v>
      </c>
      <c r="Q3002">
        <v>10</v>
      </c>
      <c r="R3002">
        <v>0</v>
      </c>
      <c r="S3002">
        <v>0</v>
      </c>
      <c r="U3002">
        <v>952000</v>
      </c>
      <c r="V3002">
        <v>952000</v>
      </c>
      <c r="W3002">
        <v>0</v>
      </c>
      <c r="X3002">
        <v>0</v>
      </c>
      <c r="Y3002" t="s">
        <v>48</v>
      </c>
    </row>
    <row r="3003" spans="1:25" x14ac:dyDescent="0.25">
      <c r="A3003">
        <v>3002</v>
      </c>
      <c r="B3003">
        <v>59180</v>
      </c>
      <c r="C3003">
        <v>0</v>
      </c>
      <c r="D3003">
        <v>0</v>
      </c>
      <c r="E3003" t="s">
        <v>1103</v>
      </c>
      <c r="F3003" t="s">
        <v>1104</v>
      </c>
      <c r="G3003">
        <v>1</v>
      </c>
      <c r="H3003" s="6">
        <v>804742</v>
      </c>
      <c r="I3003" s="7">
        <v>45370</v>
      </c>
      <c r="J3003" s="7">
        <v>45370</v>
      </c>
      <c r="K3003">
        <v>10</v>
      </c>
      <c r="L3003" t="s">
        <v>40</v>
      </c>
      <c r="M3003" t="s">
        <v>4</v>
      </c>
      <c r="N3003" t="s">
        <v>41</v>
      </c>
      <c r="O3003" t="s">
        <v>51</v>
      </c>
      <c r="P3003" t="s">
        <v>43</v>
      </c>
      <c r="Q3003">
        <v>10</v>
      </c>
      <c r="R3003">
        <v>0</v>
      </c>
      <c r="S3003">
        <v>0</v>
      </c>
      <c r="U3003">
        <v>80474</v>
      </c>
      <c r="V3003">
        <v>80474</v>
      </c>
      <c r="W3003">
        <v>0</v>
      </c>
      <c r="X3003">
        <v>0</v>
      </c>
      <c r="Y3003" t="s">
        <v>109</v>
      </c>
    </row>
    <row r="3004" spans="1:25" x14ac:dyDescent="0.25">
      <c r="A3004">
        <v>3003</v>
      </c>
      <c r="B3004">
        <v>59175</v>
      </c>
      <c r="C3004">
        <v>0</v>
      </c>
      <c r="D3004">
        <v>0</v>
      </c>
      <c r="E3004" t="s">
        <v>1331</v>
      </c>
      <c r="F3004" t="s">
        <v>1332</v>
      </c>
      <c r="G3004">
        <v>1</v>
      </c>
      <c r="H3004" s="6">
        <v>1030614</v>
      </c>
      <c r="I3004" s="7">
        <v>45369</v>
      </c>
      <c r="J3004" s="7">
        <v>45369</v>
      </c>
      <c r="K3004">
        <v>8</v>
      </c>
      <c r="L3004" t="s">
        <v>40</v>
      </c>
      <c r="M3004" t="s">
        <v>9</v>
      </c>
      <c r="N3004" t="s">
        <v>41</v>
      </c>
      <c r="O3004" t="s">
        <v>42</v>
      </c>
      <c r="P3004" t="s">
        <v>43</v>
      </c>
      <c r="Q3004">
        <v>8</v>
      </c>
      <c r="R3004">
        <v>0</v>
      </c>
      <c r="S3004">
        <v>0</v>
      </c>
      <c r="U3004">
        <v>82449</v>
      </c>
      <c r="V3004">
        <v>82449</v>
      </c>
      <c r="W3004">
        <v>0</v>
      </c>
      <c r="X3004">
        <v>0</v>
      </c>
      <c r="Y3004" t="s">
        <v>109</v>
      </c>
    </row>
    <row r="3005" spans="1:25" x14ac:dyDescent="0.25">
      <c r="A3005">
        <v>3004</v>
      </c>
      <c r="B3005">
        <v>59166</v>
      </c>
      <c r="C3005">
        <v>0</v>
      </c>
      <c r="D3005">
        <v>0</v>
      </c>
      <c r="E3005" t="s">
        <v>1560</v>
      </c>
      <c r="F3005" t="s">
        <v>1561</v>
      </c>
      <c r="G3005">
        <v>1</v>
      </c>
      <c r="H3005" s="6">
        <v>250000</v>
      </c>
      <c r="I3005" s="7">
        <v>45369</v>
      </c>
      <c r="J3005" s="7">
        <v>45369</v>
      </c>
      <c r="K3005">
        <v>7</v>
      </c>
      <c r="L3005" t="s">
        <v>40</v>
      </c>
      <c r="M3005" t="s">
        <v>5</v>
      </c>
      <c r="N3005" t="s">
        <v>41</v>
      </c>
      <c r="O3005" t="s">
        <v>57</v>
      </c>
      <c r="P3005" t="s">
        <v>43</v>
      </c>
      <c r="Q3005">
        <v>7</v>
      </c>
      <c r="R3005">
        <v>0</v>
      </c>
      <c r="S3005">
        <v>0</v>
      </c>
      <c r="U3005">
        <v>17500</v>
      </c>
      <c r="V3005">
        <v>17500</v>
      </c>
      <c r="W3005">
        <v>0</v>
      </c>
      <c r="X3005">
        <v>0</v>
      </c>
      <c r="Y3005" t="s">
        <v>72</v>
      </c>
    </row>
    <row r="3006" spans="1:25" x14ac:dyDescent="0.25">
      <c r="A3006">
        <v>3005</v>
      </c>
      <c r="B3006">
        <v>59161</v>
      </c>
      <c r="C3006">
        <v>0</v>
      </c>
      <c r="D3006">
        <v>0</v>
      </c>
      <c r="E3006" t="s">
        <v>735</v>
      </c>
      <c r="F3006" t="s">
        <v>736</v>
      </c>
      <c r="G3006">
        <v>1</v>
      </c>
      <c r="H3006" s="6">
        <v>1000000</v>
      </c>
      <c r="I3006" s="7">
        <v>45369</v>
      </c>
      <c r="J3006" s="7">
        <v>45369</v>
      </c>
      <c r="K3006">
        <v>7</v>
      </c>
      <c r="L3006" t="s">
        <v>40</v>
      </c>
      <c r="M3006" t="s">
        <v>5</v>
      </c>
      <c r="N3006" t="s">
        <v>41</v>
      </c>
      <c r="O3006" t="s">
        <v>77</v>
      </c>
      <c r="P3006" t="s">
        <v>43</v>
      </c>
      <c r="Q3006">
        <v>7</v>
      </c>
      <c r="R3006">
        <v>0</v>
      </c>
      <c r="S3006">
        <v>0</v>
      </c>
      <c r="U3006">
        <v>70000</v>
      </c>
      <c r="V3006">
        <v>70000</v>
      </c>
      <c r="W3006">
        <v>0</v>
      </c>
      <c r="X3006">
        <v>0</v>
      </c>
      <c r="Y3006" t="s">
        <v>48</v>
      </c>
    </row>
    <row r="3007" spans="1:25" x14ac:dyDescent="0.25">
      <c r="A3007">
        <v>3006</v>
      </c>
      <c r="B3007">
        <v>59165</v>
      </c>
      <c r="C3007">
        <v>0</v>
      </c>
      <c r="D3007">
        <v>0</v>
      </c>
      <c r="E3007" t="s">
        <v>1085</v>
      </c>
      <c r="F3007" t="s">
        <v>1086</v>
      </c>
      <c r="G3007">
        <v>1</v>
      </c>
      <c r="H3007" s="6">
        <v>595745</v>
      </c>
      <c r="I3007" s="7">
        <v>45369</v>
      </c>
      <c r="J3007" s="7">
        <v>45369</v>
      </c>
      <c r="K3007">
        <v>6</v>
      </c>
      <c r="L3007" t="s">
        <v>40</v>
      </c>
      <c r="M3007" t="s">
        <v>5</v>
      </c>
      <c r="N3007" t="s">
        <v>41</v>
      </c>
      <c r="O3007" t="s">
        <v>47</v>
      </c>
      <c r="P3007" t="s">
        <v>43</v>
      </c>
      <c r="Q3007">
        <v>6</v>
      </c>
      <c r="R3007">
        <v>0</v>
      </c>
      <c r="S3007">
        <v>0</v>
      </c>
      <c r="U3007">
        <v>35745</v>
      </c>
      <c r="V3007">
        <v>35745</v>
      </c>
      <c r="W3007">
        <v>0</v>
      </c>
      <c r="X3007">
        <v>0</v>
      </c>
      <c r="Y3007" t="s">
        <v>109</v>
      </c>
    </row>
    <row r="3008" spans="1:25" x14ac:dyDescent="0.25">
      <c r="A3008">
        <v>3007</v>
      </c>
      <c r="B3008">
        <v>59173</v>
      </c>
      <c r="C3008">
        <v>0</v>
      </c>
      <c r="D3008">
        <v>0</v>
      </c>
      <c r="E3008" t="s">
        <v>871</v>
      </c>
      <c r="F3008" t="s">
        <v>872</v>
      </c>
      <c r="G3008">
        <v>1</v>
      </c>
      <c r="H3008" s="6">
        <v>90000000</v>
      </c>
      <c r="I3008" s="7">
        <v>45369</v>
      </c>
      <c r="J3008" s="7">
        <v>45369</v>
      </c>
      <c r="K3008">
        <v>15</v>
      </c>
      <c r="L3008" t="s">
        <v>40</v>
      </c>
      <c r="M3008" t="s">
        <v>5</v>
      </c>
      <c r="N3008" t="s">
        <v>41</v>
      </c>
      <c r="O3008" t="s">
        <v>54</v>
      </c>
      <c r="P3008" t="s">
        <v>43</v>
      </c>
      <c r="Q3008">
        <v>5</v>
      </c>
      <c r="R3008">
        <v>10</v>
      </c>
      <c r="S3008">
        <v>0</v>
      </c>
      <c r="U3008">
        <v>13500000</v>
      </c>
      <c r="V3008">
        <v>4500000</v>
      </c>
      <c r="W3008">
        <v>9000000</v>
      </c>
      <c r="X3008">
        <v>0</v>
      </c>
      <c r="Y3008" t="s">
        <v>48</v>
      </c>
    </row>
    <row r="3009" spans="1:25" x14ac:dyDescent="0.25">
      <c r="A3009">
        <v>3008</v>
      </c>
      <c r="B3009">
        <v>59179</v>
      </c>
      <c r="C3009">
        <v>0</v>
      </c>
      <c r="D3009">
        <v>0</v>
      </c>
      <c r="E3009" t="s">
        <v>1107</v>
      </c>
      <c r="F3009" t="s">
        <v>1108</v>
      </c>
      <c r="G3009">
        <v>1</v>
      </c>
      <c r="H3009" s="6">
        <v>5000000</v>
      </c>
      <c r="I3009" s="7">
        <v>45369</v>
      </c>
      <c r="J3009" s="7">
        <v>45369</v>
      </c>
      <c r="K3009">
        <v>15</v>
      </c>
      <c r="L3009" t="s">
        <v>40</v>
      </c>
      <c r="M3009" t="s">
        <v>1</v>
      </c>
      <c r="N3009" t="s">
        <v>41</v>
      </c>
      <c r="O3009" t="s">
        <v>87</v>
      </c>
      <c r="P3009" t="s">
        <v>43</v>
      </c>
      <c r="Q3009">
        <v>9.9</v>
      </c>
      <c r="R3009">
        <v>5.0999999999999996</v>
      </c>
      <c r="S3009">
        <v>0</v>
      </c>
      <c r="U3009">
        <v>750000</v>
      </c>
      <c r="V3009">
        <v>495000</v>
      </c>
      <c r="W3009">
        <v>255000</v>
      </c>
      <c r="X3009">
        <v>0</v>
      </c>
      <c r="Y3009" t="s">
        <v>48</v>
      </c>
    </row>
    <row r="3010" spans="1:25" x14ac:dyDescent="0.25">
      <c r="A3010">
        <v>3009</v>
      </c>
      <c r="B3010">
        <v>59163</v>
      </c>
      <c r="C3010">
        <v>0</v>
      </c>
      <c r="D3010">
        <v>0</v>
      </c>
      <c r="E3010" t="s">
        <v>834</v>
      </c>
      <c r="F3010" t="s">
        <v>835</v>
      </c>
      <c r="G3010">
        <v>1</v>
      </c>
      <c r="H3010" s="6">
        <v>3230853</v>
      </c>
      <c r="I3010" s="7">
        <v>45369</v>
      </c>
      <c r="J3010" s="7">
        <v>45369</v>
      </c>
      <c r="K3010">
        <v>15</v>
      </c>
      <c r="L3010" t="s">
        <v>40</v>
      </c>
      <c r="M3010" t="s">
        <v>5</v>
      </c>
      <c r="N3010" t="s">
        <v>41</v>
      </c>
      <c r="O3010" t="s">
        <v>57</v>
      </c>
      <c r="P3010" t="s">
        <v>43</v>
      </c>
      <c r="Q3010">
        <v>5</v>
      </c>
      <c r="R3010">
        <v>10</v>
      </c>
      <c r="S3010">
        <v>0</v>
      </c>
      <c r="U3010">
        <v>484628</v>
      </c>
      <c r="V3010">
        <v>161543</v>
      </c>
      <c r="W3010">
        <v>323085</v>
      </c>
      <c r="X3010">
        <v>0</v>
      </c>
      <c r="Y3010" t="s">
        <v>94</v>
      </c>
    </row>
    <row r="3011" spans="1:25" x14ac:dyDescent="0.25">
      <c r="A3011">
        <v>3010</v>
      </c>
      <c r="B3011">
        <v>59176</v>
      </c>
      <c r="C3011">
        <v>0</v>
      </c>
      <c r="D3011">
        <v>0</v>
      </c>
      <c r="E3011" t="s">
        <v>1341</v>
      </c>
      <c r="F3011" t="s">
        <v>1342</v>
      </c>
      <c r="G3011">
        <v>1</v>
      </c>
      <c r="H3011" s="6">
        <v>216445</v>
      </c>
      <c r="I3011" s="7">
        <v>45369</v>
      </c>
      <c r="J3011" s="7">
        <v>45369</v>
      </c>
      <c r="K3011">
        <v>8</v>
      </c>
      <c r="L3011" t="s">
        <v>40</v>
      </c>
      <c r="M3011" t="s">
        <v>9</v>
      </c>
      <c r="N3011" t="s">
        <v>41</v>
      </c>
      <c r="O3011" t="s">
        <v>42</v>
      </c>
      <c r="P3011" t="s">
        <v>43</v>
      </c>
      <c r="Q3011">
        <v>8</v>
      </c>
      <c r="R3011">
        <v>0</v>
      </c>
      <c r="S3011">
        <v>0</v>
      </c>
      <c r="U3011">
        <v>17316</v>
      </c>
      <c r="V3011">
        <v>17316</v>
      </c>
      <c r="W3011">
        <v>0</v>
      </c>
      <c r="X3011">
        <v>0</v>
      </c>
      <c r="Y3011" t="s">
        <v>109</v>
      </c>
    </row>
    <row r="3012" spans="1:25" x14ac:dyDescent="0.25">
      <c r="A3012">
        <v>3011</v>
      </c>
      <c r="B3012">
        <v>59171</v>
      </c>
      <c r="C3012">
        <v>0</v>
      </c>
      <c r="D3012">
        <v>0</v>
      </c>
      <c r="E3012" t="s">
        <v>1948</v>
      </c>
      <c r="F3012" t="s">
        <v>1949</v>
      </c>
      <c r="G3012">
        <v>1</v>
      </c>
      <c r="H3012" s="6">
        <v>2042553</v>
      </c>
      <c r="I3012" s="7">
        <v>45369</v>
      </c>
      <c r="J3012" s="7">
        <v>45369</v>
      </c>
      <c r="K3012">
        <v>6</v>
      </c>
      <c r="L3012" t="s">
        <v>40</v>
      </c>
      <c r="M3012" t="s">
        <v>5</v>
      </c>
      <c r="N3012" t="s">
        <v>41</v>
      </c>
      <c r="O3012" t="s">
        <v>77</v>
      </c>
      <c r="P3012" t="s">
        <v>43</v>
      </c>
      <c r="Q3012">
        <v>6</v>
      </c>
      <c r="R3012">
        <v>0</v>
      </c>
      <c r="S3012">
        <v>0</v>
      </c>
      <c r="U3012">
        <v>122553</v>
      </c>
      <c r="V3012">
        <v>122553</v>
      </c>
      <c r="W3012">
        <v>0</v>
      </c>
      <c r="X3012">
        <v>0</v>
      </c>
      <c r="Y3012" t="s">
        <v>67</v>
      </c>
    </row>
    <row r="3013" spans="1:25" x14ac:dyDescent="0.25">
      <c r="A3013">
        <v>3012</v>
      </c>
      <c r="B3013">
        <v>59172</v>
      </c>
      <c r="C3013">
        <v>0</v>
      </c>
      <c r="D3013">
        <v>0</v>
      </c>
      <c r="E3013" t="s">
        <v>1230</v>
      </c>
      <c r="F3013" t="s">
        <v>1231</v>
      </c>
      <c r="G3013">
        <v>1</v>
      </c>
      <c r="H3013" s="6">
        <v>50922353</v>
      </c>
      <c r="I3013" s="7">
        <v>45369</v>
      </c>
      <c r="J3013" s="7">
        <v>45369</v>
      </c>
      <c r="K3013">
        <v>15</v>
      </c>
      <c r="L3013" t="s">
        <v>40</v>
      </c>
      <c r="M3013" t="s">
        <v>5</v>
      </c>
      <c r="N3013" t="s">
        <v>41</v>
      </c>
      <c r="O3013" t="s">
        <v>54</v>
      </c>
      <c r="P3013" t="s">
        <v>43</v>
      </c>
      <c r="Q3013">
        <v>7</v>
      </c>
      <c r="R3013">
        <v>8</v>
      </c>
      <c r="S3013">
        <v>0</v>
      </c>
      <c r="U3013">
        <v>7638353</v>
      </c>
      <c r="V3013">
        <v>3564565</v>
      </c>
      <c r="W3013">
        <v>4073788</v>
      </c>
      <c r="X3013">
        <v>0</v>
      </c>
      <c r="Y3013" t="s">
        <v>229</v>
      </c>
    </row>
    <row r="3014" spans="1:25" x14ac:dyDescent="0.25">
      <c r="A3014">
        <v>3013</v>
      </c>
      <c r="B3014">
        <v>59177</v>
      </c>
      <c r="C3014">
        <v>0</v>
      </c>
      <c r="D3014">
        <v>0</v>
      </c>
      <c r="E3014" t="s">
        <v>1343</v>
      </c>
      <c r="F3014" t="s">
        <v>1344</v>
      </c>
      <c r="G3014">
        <v>1</v>
      </c>
      <c r="H3014" s="6">
        <v>921186</v>
      </c>
      <c r="I3014" s="7">
        <v>45369</v>
      </c>
      <c r="J3014" s="7">
        <v>45369</v>
      </c>
      <c r="K3014">
        <v>8</v>
      </c>
      <c r="L3014" t="s">
        <v>40</v>
      </c>
      <c r="M3014" t="s">
        <v>9</v>
      </c>
      <c r="N3014" t="s">
        <v>41</v>
      </c>
      <c r="O3014" t="s">
        <v>42</v>
      </c>
      <c r="P3014" t="s">
        <v>43</v>
      </c>
      <c r="Q3014">
        <v>8</v>
      </c>
      <c r="R3014">
        <v>0</v>
      </c>
      <c r="S3014">
        <v>0</v>
      </c>
      <c r="U3014">
        <v>73695</v>
      </c>
      <c r="V3014">
        <v>73695</v>
      </c>
      <c r="W3014">
        <v>0</v>
      </c>
      <c r="X3014">
        <v>0</v>
      </c>
      <c r="Y3014" t="s">
        <v>109</v>
      </c>
    </row>
    <row r="3015" spans="1:25" x14ac:dyDescent="0.25">
      <c r="A3015">
        <v>3014</v>
      </c>
      <c r="B3015">
        <v>59167</v>
      </c>
      <c r="C3015">
        <v>0</v>
      </c>
      <c r="D3015">
        <v>0</v>
      </c>
      <c r="E3015" t="s">
        <v>1792</v>
      </c>
      <c r="F3015" t="s">
        <v>1793</v>
      </c>
      <c r="G3015">
        <v>1</v>
      </c>
      <c r="H3015" s="6">
        <v>1052032</v>
      </c>
      <c r="I3015" s="7">
        <v>45369</v>
      </c>
      <c r="J3015" s="7">
        <v>45369</v>
      </c>
      <c r="K3015">
        <v>15</v>
      </c>
      <c r="L3015" t="s">
        <v>40</v>
      </c>
      <c r="M3015" t="s">
        <v>5</v>
      </c>
      <c r="N3015" t="s">
        <v>41</v>
      </c>
      <c r="O3015" t="s">
        <v>54</v>
      </c>
      <c r="P3015" t="s">
        <v>43</v>
      </c>
      <c r="Q3015">
        <v>9</v>
      </c>
      <c r="R3015">
        <v>6</v>
      </c>
      <c r="S3015">
        <v>0</v>
      </c>
      <c r="U3015">
        <v>157805</v>
      </c>
      <c r="V3015">
        <v>94683</v>
      </c>
      <c r="W3015">
        <v>63122</v>
      </c>
      <c r="X3015">
        <v>0</v>
      </c>
      <c r="Y3015" t="s">
        <v>48</v>
      </c>
    </row>
    <row r="3016" spans="1:25" x14ac:dyDescent="0.25">
      <c r="A3016">
        <v>3015</v>
      </c>
      <c r="B3016">
        <v>59162</v>
      </c>
      <c r="C3016">
        <v>0</v>
      </c>
      <c r="D3016">
        <v>0</v>
      </c>
      <c r="E3016" t="s">
        <v>1836</v>
      </c>
      <c r="F3016" t="s">
        <v>1837</v>
      </c>
      <c r="G3016">
        <v>1</v>
      </c>
      <c r="H3016" s="6">
        <v>18488885</v>
      </c>
      <c r="I3016" s="7">
        <v>45369</v>
      </c>
      <c r="J3016" s="7">
        <v>45369</v>
      </c>
      <c r="K3016">
        <v>9</v>
      </c>
      <c r="L3016" t="s">
        <v>40</v>
      </c>
      <c r="M3016" t="s">
        <v>9</v>
      </c>
      <c r="N3016" t="s">
        <v>41</v>
      </c>
      <c r="O3016" t="s">
        <v>42</v>
      </c>
      <c r="P3016" t="s">
        <v>43</v>
      </c>
      <c r="Q3016">
        <v>9</v>
      </c>
      <c r="R3016">
        <v>0</v>
      </c>
      <c r="S3016">
        <v>0</v>
      </c>
      <c r="U3016">
        <v>1664000</v>
      </c>
      <c r="V3016">
        <v>1664000</v>
      </c>
      <c r="W3016">
        <v>0</v>
      </c>
      <c r="X3016">
        <v>0</v>
      </c>
      <c r="Y3016" t="s">
        <v>67</v>
      </c>
    </row>
    <row r="3017" spans="1:25" x14ac:dyDescent="0.25">
      <c r="A3017">
        <v>3016</v>
      </c>
      <c r="B3017">
        <v>59169</v>
      </c>
      <c r="C3017">
        <v>0</v>
      </c>
      <c r="D3017">
        <v>0</v>
      </c>
      <c r="E3017" t="s">
        <v>1944</v>
      </c>
      <c r="F3017" t="s">
        <v>1945</v>
      </c>
      <c r="G3017">
        <v>1</v>
      </c>
      <c r="H3017" s="6">
        <v>7234043</v>
      </c>
      <c r="I3017" s="7">
        <v>45369</v>
      </c>
      <c r="J3017" s="7">
        <v>45369</v>
      </c>
      <c r="K3017">
        <v>6</v>
      </c>
      <c r="L3017" t="s">
        <v>40</v>
      </c>
      <c r="M3017" t="s">
        <v>5</v>
      </c>
      <c r="N3017" t="s">
        <v>41</v>
      </c>
      <c r="O3017" t="s">
        <v>77</v>
      </c>
      <c r="P3017" t="s">
        <v>43</v>
      </c>
      <c r="Q3017">
        <v>6</v>
      </c>
      <c r="R3017">
        <v>0</v>
      </c>
      <c r="S3017">
        <v>0</v>
      </c>
      <c r="U3017">
        <v>434043</v>
      </c>
      <c r="V3017">
        <v>434043</v>
      </c>
      <c r="W3017">
        <v>0</v>
      </c>
      <c r="X3017">
        <v>0</v>
      </c>
      <c r="Y3017" t="s">
        <v>67</v>
      </c>
    </row>
    <row r="3018" spans="1:25" x14ac:dyDescent="0.25">
      <c r="A3018">
        <v>3017</v>
      </c>
      <c r="B3018">
        <v>59174</v>
      </c>
      <c r="C3018">
        <v>0</v>
      </c>
      <c r="D3018">
        <v>0</v>
      </c>
      <c r="E3018" t="s">
        <v>954</v>
      </c>
      <c r="F3018" t="s">
        <v>955</v>
      </c>
      <c r="G3018">
        <v>1</v>
      </c>
      <c r="H3018" s="6">
        <v>210000000</v>
      </c>
      <c r="I3018" s="7">
        <v>45369</v>
      </c>
      <c r="J3018" s="7">
        <v>45369</v>
      </c>
      <c r="K3018">
        <v>15</v>
      </c>
      <c r="L3018" t="s">
        <v>40</v>
      </c>
      <c r="M3018" t="s">
        <v>5</v>
      </c>
      <c r="N3018" t="s">
        <v>41</v>
      </c>
      <c r="O3018" t="s">
        <v>54</v>
      </c>
      <c r="P3018" t="s">
        <v>43</v>
      </c>
      <c r="Q3018">
        <v>5</v>
      </c>
      <c r="R3018">
        <v>10</v>
      </c>
      <c r="S3018">
        <v>0</v>
      </c>
      <c r="U3018">
        <v>31500000</v>
      </c>
      <c r="V3018">
        <v>10500000</v>
      </c>
      <c r="W3018">
        <v>21000000</v>
      </c>
      <c r="X3018">
        <v>0</v>
      </c>
      <c r="Y3018" t="s">
        <v>48</v>
      </c>
    </row>
    <row r="3019" spans="1:25" x14ac:dyDescent="0.25">
      <c r="A3019">
        <v>3018</v>
      </c>
      <c r="B3019">
        <v>59168</v>
      </c>
      <c r="C3019">
        <v>0</v>
      </c>
      <c r="D3019">
        <v>0</v>
      </c>
      <c r="E3019" t="s">
        <v>429</v>
      </c>
      <c r="F3019" t="s">
        <v>430</v>
      </c>
      <c r="G3019">
        <v>1</v>
      </c>
      <c r="H3019" s="6">
        <v>4301595</v>
      </c>
      <c r="I3019" s="7">
        <v>45369</v>
      </c>
      <c r="J3019" s="7">
        <v>45369</v>
      </c>
      <c r="K3019">
        <v>15</v>
      </c>
      <c r="L3019" t="s">
        <v>40</v>
      </c>
      <c r="M3019" t="s">
        <v>5</v>
      </c>
      <c r="N3019" t="s">
        <v>41</v>
      </c>
      <c r="O3019" t="s">
        <v>54</v>
      </c>
      <c r="P3019" t="s">
        <v>43</v>
      </c>
      <c r="Q3019">
        <v>9</v>
      </c>
      <c r="R3019">
        <v>6</v>
      </c>
      <c r="S3019">
        <v>0</v>
      </c>
      <c r="U3019">
        <v>645239</v>
      </c>
      <c r="V3019">
        <v>387144</v>
      </c>
      <c r="W3019">
        <v>258096</v>
      </c>
      <c r="X3019">
        <v>0</v>
      </c>
      <c r="Y3019" t="s">
        <v>48</v>
      </c>
    </row>
    <row r="3020" spans="1:25" x14ac:dyDescent="0.25">
      <c r="A3020">
        <v>3019</v>
      </c>
      <c r="B3020">
        <v>59170</v>
      </c>
      <c r="C3020">
        <v>0</v>
      </c>
      <c r="D3020">
        <v>0</v>
      </c>
      <c r="E3020" t="s">
        <v>1942</v>
      </c>
      <c r="F3020" t="s">
        <v>1943</v>
      </c>
      <c r="G3020">
        <v>1</v>
      </c>
      <c r="H3020" s="6">
        <v>47236170</v>
      </c>
      <c r="I3020" s="7">
        <v>45369</v>
      </c>
      <c r="J3020" s="7">
        <v>45369</v>
      </c>
      <c r="K3020">
        <v>6</v>
      </c>
      <c r="L3020" t="s">
        <v>40</v>
      </c>
      <c r="M3020" t="s">
        <v>5</v>
      </c>
      <c r="N3020" t="s">
        <v>41</v>
      </c>
      <c r="O3020" t="s">
        <v>77</v>
      </c>
      <c r="P3020" t="s">
        <v>43</v>
      </c>
      <c r="Q3020">
        <v>6</v>
      </c>
      <c r="R3020">
        <v>0</v>
      </c>
      <c r="S3020">
        <v>0</v>
      </c>
      <c r="U3020">
        <v>2834170</v>
      </c>
      <c r="V3020">
        <v>2834170</v>
      </c>
      <c r="W3020">
        <v>0</v>
      </c>
      <c r="X3020">
        <v>0</v>
      </c>
      <c r="Y3020" t="s">
        <v>67</v>
      </c>
    </row>
    <row r="3021" spans="1:25" x14ac:dyDescent="0.25">
      <c r="A3021">
        <v>3020</v>
      </c>
      <c r="B3021">
        <v>59153</v>
      </c>
      <c r="C3021">
        <v>0</v>
      </c>
      <c r="D3021">
        <v>0</v>
      </c>
      <c r="E3021" t="s">
        <v>1860</v>
      </c>
      <c r="F3021" t="s">
        <v>1861</v>
      </c>
      <c r="G3021">
        <v>1</v>
      </c>
      <c r="H3021" s="6">
        <v>20000000</v>
      </c>
      <c r="I3021" s="7">
        <v>45366</v>
      </c>
      <c r="J3021" s="7">
        <v>45366</v>
      </c>
      <c r="K3021">
        <v>10</v>
      </c>
      <c r="L3021" t="s">
        <v>40</v>
      </c>
      <c r="M3021" t="s">
        <v>5</v>
      </c>
      <c r="N3021" t="s">
        <v>41</v>
      </c>
      <c r="O3021" t="s">
        <v>1862</v>
      </c>
      <c r="P3021" t="s">
        <v>43</v>
      </c>
      <c r="Q3021">
        <v>10</v>
      </c>
      <c r="R3021">
        <v>0</v>
      </c>
      <c r="S3021">
        <v>0</v>
      </c>
      <c r="U3021">
        <v>2000000</v>
      </c>
      <c r="V3021">
        <v>2000000</v>
      </c>
      <c r="W3021">
        <v>0</v>
      </c>
      <c r="X3021">
        <v>0</v>
      </c>
      <c r="Y3021" t="s">
        <v>48</v>
      </c>
    </row>
    <row r="3022" spans="1:25" x14ac:dyDescent="0.25">
      <c r="A3022">
        <v>3021</v>
      </c>
      <c r="B3022">
        <v>59309</v>
      </c>
      <c r="C3022">
        <v>0</v>
      </c>
      <c r="D3022">
        <v>0</v>
      </c>
      <c r="E3022" t="s">
        <v>1854</v>
      </c>
      <c r="F3022" t="s">
        <v>1855</v>
      </c>
      <c r="G3022">
        <v>1</v>
      </c>
      <c r="H3022" s="6">
        <v>400000</v>
      </c>
      <c r="I3022" s="7">
        <v>45366</v>
      </c>
      <c r="J3022" s="7">
        <v>45366</v>
      </c>
      <c r="K3022">
        <v>15</v>
      </c>
      <c r="L3022" t="s">
        <v>40</v>
      </c>
      <c r="M3022" t="s">
        <v>5</v>
      </c>
      <c r="N3022" t="s">
        <v>41</v>
      </c>
      <c r="O3022" t="s">
        <v>47</v>
      </c>
      <c r="P3022" t="s">
        <v>43</v>
      </c>
      <c r="Q3022">
        <v>7</v>
      </c>
      <c r="R3022">
        <v>8</v>
      </c>
      <c r="S3022">
        <v>0</v>
      </c>
      <c r="U3022">
        <v>60000</v>
      </c>
      <c r="V3022">
        <v>28000</v>
      </c>
      <c r="W3022">
        <v>32000</v>
      </c>
      <c r="X3022">
        <v>0</v>
      </c>
      <c r="Y3022" t="s">
        <v>48</v>
      </c>
    </row>
    <row r="3023" spans="1:25" x14ac:dyDescent="0.25">
      <c r="A3023">
        <v>3022</v>
      </c>
      <c r="B3023">
        <v>59127</v>
      </c>
      <c r="C3023">
        <v>0</v>
      </c>
      <c r="D3023">
        <v>0</v>
      </c>
      <c r="E3023" t="s">
        <v>1856</v>
      </c>
      <c r="F3023" t="s">
        <v>1857</v>
      </c>
      <c r="G3023">
        <v>1</v>
      </c>
      <c r="H3023" s="6">
        <v>12000000</v>
      </c>
      <c r="I3023" s="7">
        <v>45366</v>
      </c>
      <c r="J3023" s="7">
        <v>45366</v>
      </c>
      <c r="K3023">
        <v>15</v>
      </c>
      <c r="L3023" t="s">
        <v>40</v>
      </c>
      <c r="M3023" t="s">
        <v>5</v>
      </c>
      <c r="N3023" t="s">
        <v>41</v>
      </c>
      <c r="O3023" t="s">
        <v>47</v>
      </c>
      <c r="P3023" t="s">
        <v>43</v>
      </c>
      <c r="Q3023">
        <v>7</v>
      </c>
      <c r="R3023">
        <v>8</v>
      </c>
      <c r="S3023">
        <v>0</v>
      </c>
      <c r="U3023">
        <v>1800000</v>
      </c>
      <c r="V3023">
        <v>840000</v>
      </c>
      <c r="W3023">
        <v>960000</v>
      </c>
      <c r="X3023">
        <v>0</v>
      </c>
      <c r="Y3023" t="s">
        <v>48</v>
      </c>
    </row>
    <row r="3024" spans="1:25" x14ac:dyDescent="0.25">
      <c r="A3024">
        <v>3023</v>
      </c>
      <c r="B3024">
        <v>59155</v>
      </c>
      <c r="C3024">
        <v>0</v>
      </c>
      <c r="D3024">
        <v>0</v>
      </c>
      <c r="E3024" t="s">
        <v>946</v>
      </c>
      <c r="F3024" t="s">
        <v>947</v>
      </c>
      <c r="G3024">
        <v>1</v>
      </c>
      <c r="H3024" s="6">
        <v>7000000</v>
      </c>
      <c r="I3024" s="7">
        <v>45366</v>
      </c>
      <c r="J3024" s="7">
        <v>45366</v>
      </c>
      <c r="K3024">
        <v>15</v>
      </c>
      <c r="L3024" t="s">
        <v>40</v>
      </c>
      <c r="M3024" t="s">
        <v>5</v>
      </c>
      <c r="N3024" t="s">
        <v>41</v>
      </c>
      <c r="O3024" t="s">
        <v>54</v>
      </c>
      <c r="P3024" t="s">
        <v>43</v>
      </c>
      <c r="Q3024">
        <v>5</v>
      </c>
      <c r="R3024">
        <v>10</v>
      </c>
      <c r="S3024">
        <v>0</v>
      </c>
      <c r="U3024">
        <v>1050000</v>
      </c>
      <c r="V3024">
        <v>350000</v>
      </c>
      <c r="W3024">
        <v>700000</v>
      </c>
      <c r="X3024">
        <v>0</v>
      </c>
      <c r="Y3024" t="s">
        <v>48</v>
      </c>
    </row>
    <row r="3025" spans="1:25" x14ac:dyDescent="0.25">
      <c r="A3025">
        <v>3024</v>
      </c>
      <c r="B3025">
        <v>59145</v>
      </c>
      <c r="C3025">
        <v>0</v>
      </c>
      <c r="D3025">
        <v>0</v>
      </c>
      <c r="E3025" t="s">
        <v>1278</v>
      </c>
      <c r="F3025" t="s">
        <v>1279</v>
      </c>
      <c r="G3025">
        <v>1</v>
      </c>
      <c r="H3025" s="6">
        <v>348625</v>
      </c>
      <c r="I3025" s="7">
        <v>45366</v>
      </c>
      <c r="J3025" s="7">
        <v>45366</v>
      </c>
      <c r="K3025">
        <v>15</v>
      </c>
      <c r="L3025" t="s">
        <v>40</v>
      </c>
      <c r="M3025" t="s">
        <v>9</v>
      </c>
      <c r="N3025" t="s">
        <v>41</v>
      </c>
      <c r="O3025" t="s">
        <v>42</v>
      </c>
      <c r="P3025" t="s">
        <v>43</v>
      </c>
      <c r="Q3025">
        <v>5</v>
      </c>
      <c r="R3025">
        <v>10</v>
      </c>
      <c r="S3025">
        <v>0</v>
      </c>
      <c r="U3025">
        <v>52294</v>
      </c>
      <c r="V3025">
        <v>17431</v>
      </c>
      <c r="W3025">
        <v>34862</v>
      </c>
      <c r="X3025">
        <v>0</v>
      </c>
      <c r="Y3025" t="s">
        <v>44</v>
      </c>
    </row>
    <row r="3026" spans="1:25" x14ac:dyDescent="0.25">
      <c r="A3026">
        <v>3025</v>
      </c>
      <c r="B3026">
        <v>59146</v>
      </c>
      <c r="C3026">
        <v>0</v>
      </c>
      <c r="D3026">
        <v>0</v>
      </c>
      <c r="E3026" t="s">
        <v>1278</v>
      </c>
      <c r="F3026" t="s">
        <v>1279</v>
      </c>
      <c r="G3026">
        <v>1</v>
      </c>
      <c r="H3026" s="6">
        <v>377147</v>
      </c>
      <c r="I3026" s="7">
        <v>45366</v>
      </c>
      <c r="J3026" s="7">
        <v>45366</v>
      </c>
      <c r="K3026">
        <v>15</v>
      </c>
      <c r="L3026" t="s">
        <v>40</v>
      </c>
      <c r="M3026" t="s">
        <v>9</v>
      </c>
      <c r="N3026" t="s">
        <v>41</v>
      </c>
      <c r="O3026" t="s">
        <v>42</v>
      </c>
      <c r="P3026" t="s">
        <v>43</v>
      </c>
      <c r="Q3026">
        <v>5</v>
      </c>
      <c r="R3026">
        <v>10</v>
      </c>
      <c r="S3026">
        <v>0</v>
      </c>
      <c r="U3026">
        <v>56572</v>
      </c>
      <c r="V3026">
        <v>18857</v>
      </c>
      <c r="W3026">
        <v>37715</v>
      </c>
      <c r="X3026">
        <v>0</v>
      </c>
      <c r="Y3026" t="s">
        <v>44</v>
      </c>
    </row>
    <row r="3027" spans="1:25" x14ac:dyDescent="0.25">
      <c r="A3027">
        <v>3026</v>
      </c>
      <c r="B3027">
        <v>59147</v>
      </c>
      <c r="C3027">
        <v>0</v>
      </c>
      <c r="D3027">
        <v>0</v>
      </c>
      <c r="E3027" t="s">
        <v>1278</v>
      </c>
      <c r="F3027" t="s">
        <v>1279</v>
      </c>
      <c r="G3027">
        <v>1</v>
      </c>
      <c r="H3027" s="6">
        <v>284786</v>
      </c>
      <c r="I3027" s="7">
        <v>45366</v>
      </c>
      <c r="J3027" s="7">
        <v>45366</v>
      </c>
      <c r="K3027">
        <v>15</v>
      </c>
      <c r="L3027" t="s">
        <v>40</v>
      </c>
      <c r="M3027" t="s">
        <v>9</v>
      </c>
      <c r="N3027" t="s">
        <v>41</v>
      </c>
      <c r="O3027" t="s">
        <v>42</v>
      </c>
      <c r="P3027" t="s">
        <v>43</v>
      </c>
      <c r="Q3027">
        <v>5</v>
      </c>
      <c r="R3027">
        <v>10</v>
      </c>
      <c r="S3027">
        <v>0</v>
      </c>
      <c r="U3027">
        <v>42718</v>
      </c>
      <c r="V3027">
        <v>14239</v>
      </c>
      <c r="W3027">
        <v>28479</v>
      </c>
      <c r="X3027">
        <v>0</v>
      </c>
      <c r="Y3027" t="s">
        <v>44</v>
      </c>
    </row>
    <row r="3028" spans="1:25" x14ac:dyDescent="0.25">
      <c r="A3028">
        <v>3027</v>
      </c>
      <c r="B3028">
        <v>59144</v>
      </c>
      <c r="C3028">
        <v>0</v>
      </c>
      <c r="D3028">
        <v>0</v>
      </c>
      <c r="E3028" t="s">
        <v>1276</v>
      </c>
      <c r="F3028" t="s">
        <v>1277</v>
      </c>
      <c r="G3028">
        <v>1</v>
      </c>
      <c r="H3028" s="6">
        <v>3443837</v>
      </c>
      <c r="I3028" s="7">
        <v>45366</v>
      </c>
      <c r="J3028" s="7">
        <v>45366</v>
      </c>
      <c r="K3028">
        <v>15</v>
      </c>
      <c r="L3028" t="s">
        <v>40</v>
      </c>
      <c r="M3028" t="s">
        <v>9</v>
      </c>
      <c r="N3028" t="s">
        <v>41</v>
      </c>
      <c r="O3028" t="s">
        <v>42</v>
      </c>
      <c r="P3028" t="s">
        <v>43</v>
      </c>
      <c r="Q3028">
        <v>5</v>
      </c>
      <c r="R3028">
        <v>10</v>
      </c>
      <c r="S3028">
        <v>0</v>
      </c>
      <c r="U3028">
        <v>516576</v>
      </c>
      <c r="V3028">
        <v>172192</v>
      </c>
      <c r="W3028">
        <v>344384</v>
      </c>
      <c r="X3028">
        <v>0</v>
      </c>
      <c r="Y3028" t="s">
        <v>44</v>
      </c>
    </row>
    <row r="3029" spans="1:25" x14ac:dyDescent="0.25">
      <c r="A3029">
        <v>3028</v>
      </c>
      <c r="B3029">
        <v>59143</v>
      </c>
      <c r="C3029">
        <v>0</v>
      </c>
      <c r="D3029">
        <v>0</v>
      </c>
      <c r="E3029" t="s">
        <v>1272</v>
      </c>
      <c r="F3029" t="s">
        <v>1273</v>
      </c>
      <c r="G3029">
        <v>1</v>
      </c>
      <c r="H3029" s="6">
        <v>1089038</v>
      </c>
      <c r="I3029" s="7">
        <v>45366</v>
      </c>
      <c r="J3029" s="7">
        <v>45366</v>
      </c>
      <c r="K3029">
        <v>15</v>
      </c>
      <c r="L3029" t="s">
        <v>40</v>
      </c>
      <c r="M3029" t="s">
        <v>9</v>
      </c>
      <c r="N3029" t="s">
        <v>41</v>
      </c>
      <c r="O3029" t="s">
        <v>42</v>
      </c>
      <c r="P3029" t="s">
        <v>43</v>
      </c>
      <c r="Q3029">
        <v>5</v>
      </c>
      <c r="R3029">
        <v>10</v>
      </c>
      <c r="S3029">
        <v>0</v>
      </c>
      <c r="U3029">
        <v>163356</v>
      </c>
      <c r="V3029">
        <v>54452</v>
      </c>
      <c r="W3029">
        <v>108904</v>
      </c>
      <c r="X3029">
        <v>0</v>
      </c>
      <c r="Y3029" t="s">
        <v>44</v>
      </c>
    </row>
    <row r="3030" spans="1:25" x14ac:dyDescent="0.25">
      <c r="A3030">
        <v>3029</v>
      </c>
      <c r="B3030">
        <v>59157</v>
      </c>
      <c r="C3030">
        <v>0</v>
      </c>
      <c r="D3030">
        <v>0</v>
      </c>
      <c r="E3030" t="s">
        <v>934</v>
      </c>
      <c r="F3030" t="s">
        <v>935</v>
      </c>
      <c r="G3030">
        <v>1</v>
      </c>
      <c r="H3030" s="6">
        <v>32000000</v>
      </c>
      <c r="I3030" s="7">
        <v>45366</v>
      </c>
      <c r="J3030" s="7">
        <v>45366</v>
      </c>
      <c r="K3030">
        <v>15</v>
      </c>
      <c r="L3030" t="s">
        <v>40</v>
      </c>
      <c r="M3030" t="s">
        <v>5</v>
      </c>
      <c r="N3030" t="s">
        <v>41</v>
      </c>
      <c r="O3030" t="s">
        <v>54</v>
      </c>
      <c r="P3030" t="s">
        <v>43</v>
      </c>
      <c r="Q3030">
        <v>5</v>
      </c>
      <c r="R3030">
        <v>10</v>
      </c>
      <c r="S3030">
        <v>0</v>
      </c>
      <c r="U3030">
        <v>4800000</v>
      </c>
      <c r="V3030">
        <v>1600000</v>
      </c>
      <c r="W3030">
        <v>3200000</v>
      </c>
      <c r="X3030">
        <v>0</v>
      </c>
      <c r="Y3030" t="s">
        <v>48</v>
      </c>
    </row>
    <row r="3031" spans="1:25" x14ac:dyDescent="0.25">
      <c r="A3031">
        <v>3030</v>
      </c>
      <c r="B3031">
        <v>59124</v>
      </c>
      <c r="C3031">
        <v>0</v>
      </c>
      <c r="D3031">
        <v>0</v>
      </c>
      <c r="E3031" t="s">
        <v>2024</v>
      </c>
      <c r="F3031" t="s">
        <v>2025</v>
      </c>
      <c r="G3031">
        <v>1</v>
      </c>
      <c r="H3031" s="6">
        <v>2294798</v>
      </c>
      <c r="I3031" s="7">
        <v>45366</v>
      </c>
      <c r="J3031" s="7">
        <v>45366</v>
      </c>
      <c r="K3031">
        <v>10</v>
      </c>
      <c r="L3031" t="s">
        <v>40</v>
      </c>
      <c r="M3031" t="s">
        <v>9</v>
      </c>
      <c r="N3031" t="s">
        <v>41</v>
      </c>
      <c r="O3031" t="s">
        <v>42</v>
      </c>
      <c r="P3031" t="s">
        <v>43</v>
      </c>
      <c r="Q3031">
        <v>10</v>
      </c>
      <c r="R3031">
        <v>0</v>
      </c>
      <c r="S3031">
        <v>0</v>
      </c>
      <c r="U3031">
        <v>229480</v>
      </c>
      <c r="V3031">
        <v>229480</v>
      </c>
      <c r="W3031">
        <v>0</v>
      </c>
      <c r="X3031">
        <v>0</v>
      </c>
      <c r="Y3031" t="s">
        <v>67</v>
      </c>
    </row>
    <row r="3032" spans="1:25" x14ac:dyDescent="0.25">
      <c r="A3032">
        <v>3031</v>
      </c>
      <c r="B3032">
        <v>59125</v>
      </c>
      <c r="C3032">
        <v>0</v>
      </c>
      <c r="D3032">
        <v>0</v>
      </c>
      <c r="E3032" t="s">
        <v>2024</v>
      </c>
      <c r="F3032" t="s">
        <v>2025</v>
      </c>
      <c r="G3032">
        <v>1</v>
      </c>
      <c r="H3032" s="6">
        <v>5000000</v>
      </c>
      <c r="I3032" s="7">
        <v>45366</v>
      </c>
      <c r="J3032" s="7">
        <v>45366</v>
      </c>
      <c r="K3032">
        <v>10</v>
      </c>
      <c r="L3032" t="s">
        <v>40</v>
      </c>
      <c r="M3032" t="s">
        <v>9</v>
      </c>
      <c r="N3032" t="s">
        <v>41</v>
      </c>
      <c r="O3032" t="s">
        <v>42</v>
      </c>
      <c r="P3032" t="s">
        <v>43</v>
      </c>
      <c r="Q3032">
        <v>10</v>
      </c>
      <c r="R3032">
        <v>0</v>
      </c>
      <c r="S3032">
        <v>0</v>
      </c>
      <c r="U3032">
        <v>500000</v>
      </c>
      <c r="V3032">
        <v>500000</v>
      </c>
      <c r="W3032">
        <v>0</v>
      </c>
      <c r="X3032">
        <v>0</v>
      </c>
      <c r="Y3032" t="s">
        <v>67</v>
      </c>
    </row>
    <row r="3033" spans="1:25" x14ac:dyDescent="0.25">
      <c r="A3033">
        <v>3032</v>
      </c>
      <c r="B3033">
        <v>59142</v>
      </c>
      <c r="C3033">
        <v>0</v>
      </c>
      <c r="D3033">
        <v>0</v>
      </c>
      <c r="E3033" t="s">
        <v>1858</v>
      </c>
      <c r="F3033" t="s">
        <v>1859</v>
      </c>
      <c r="G3033">
        <v>1</v>
      </c>
      <c r="H3033" s="6">
        <v>30000000</v>
      </c>
      <c r="I3033" s="7">
        <v>45366</v>
      </c>
      <c r="J3033" s="7">
        <v>45366</v>
      </c>
      <c r="K3033">
        <v>15</v>
      </c>
      <c r="L3033" t="s">
        <v>40</v>
      </c>
      <c r="M3033" t="s">
        <v>5</v>
      </c>
      <c r="N3033" t="s">
        <v>41</v>
      </c>
      <c r="O3033" t="s">
        <v>57</v>
      </c>
      <c r="P3033" t="s">
        <v>43</v>
      </c>
      <c r="Q3033">
        <v>10</v>
      </c>
      <c r="R3033">
        <v>5</v>
      </c>
      <c r="S3033">
        <v>0</v>
      </c>
      <c r="U3033">
        <v>4500000</v>
      </c>
      <c r="V3033">
        <v>3000000</v>
      </c>
      <c r="W3033">
        <v>1500000</v>
      </c>
      <c r="X3033">
        <v>0</v>
      </c>
      <c r="Y3033" t="s">
        <v>67</v>
      </c>
    </row>
    <row r="3034" spans="1:25" x14ac:dyDescent="0.25">
      <c r="A3034">
        <v>3033</v>
      </c>
      <c r="B3034">
        <v>59148</v>
      </c>
      <c r="C3034">
        <v>0</v>
      </c>
      <c r="D3034">
        <v>0</v>
      </c>
      <c r="E3034" t="s">
        <v>1250</v>
      </c>
      <c r="F3034" t="s">
        <v>1251</v>
      </c>
      <c r="G3034">
        <v>1</v>
      </c>
      <c r="H3034" s="6">
        <v>1668211</v>
      </c>
      <c r="I3034" s="7">
        <v>45366</v>
      </c>
      <c r="J3034" s="7">
        <v>45366</v>
      </c>
      <c r="K3034">
        <v>15</v>
      </c>
      <c r="L3034" t="s">
        <v>40</v>
      </c>
      <c r="M3034" t="s">
        <v>9</v>
      </c>
      <c r="N3034" t="s">
        <v>41</v>
      </c>
      <c r="O3034" t="s">
        <v>42</v>
      </c>
      <c r="P3034" t="s">
        <v>43</v>
      </c>
      <c r="Q3034">
        <v>5</v>
      </c>
      <c r="R3034">
        <v>10</v>
      </c>
      <c r="S3034">
        <v>0</v>
      </c>
      <c r="U3034">
        <v>250232</v>
      </c>
      <c r="V3034">
        <v>83411</v>
      </c>
      <c r="W3034">
        <v>166821</v>
      </c>
      <c r="X3034">
        <v>0</v>
      </c>
      <c r="Y3034" t="s">
        <v>44</v>
      </c>
    </row>
    <row r="3035" spans="1:25" x14ac:dyDescent="0.25">
      <c r="A3035">
        <v>3034</v>
      </c>
      <c r="B3035">
        <v>59131</v>
      </c>
      <c r="C3035">
        <v>0</v>
      </c>
      <c r="D3035">
        <v>0</v>
      </c>
      <c r="E3035" t="s">
        <v>1068</v>
      </c>
      <c r="F3035" t="s">
        <v>1069</v>
      </c>
      <c r="G3035">
        <v>1</v>
      </c>
      <c r="H3035" s="6">
        <v>45000000</v>
      </c>
      <c r="I3035" s="7">
        <v>45366</v>
      </c>
      <c r="J3035" s="7">
        <v>45366</v>
      </c>
      <c r="K3035">
        <v>4</v>
      </c>
      <c r="L3035" t="s">
        <v>40</v>
      </c>
      <c r="M3035" t="s">
        <v>5</v>
      </c>
      <c r="N3035" t="s">
        <v>41</v>
      </c>
      <c r="O3035" t="s">
        <v>77</v>
      </c>
      <c r="P3035" t="s">
        <v>43</v>
      </c>
      <c r="Q3035">
        <v>4</v>
      </c>
      <c r="R3035">
        <v>0</v>
      </c>
      <c r="S3035">
        <v>0</v>
      </c>
      <c r="U3035">
        <v>1800000</v>
      </c>
      <c r="V3035">
        <v>1800000</v>
      </c>
      <c r="W3035">
        <v>0</v>
      </c>
      <c r="X3035">
        <v>0</v>
      </c>
      <c r="Y3035" t="s">
        <v>48</v>
      </c>
    </row>
    <row r="3036" spans="1:25" x14ac:dyDescent="0.25">
      <c r="A3036">
        <v>3035</v>
      </c>
      <c r="B3036">
        <v>59129</v>
      </c>
      <c r="C3036">
        <v>0</v>
      </c>
      <c r="D3036">
        <v>0</v>
      </c>
      <c r="E3036" t="s">
        <v>1654</v>
      </c>
      <c r="F3036" t="s">
        <v>1655</v>
      </c>
      <c r="G3036">
        <v>1</v>
      </c>
      <c r="H3036" s="6">
        <v>15343945</v>
      </c>
      <c r="I3036" s="7">
        <v>45366</v>
      </c>
      <c r="J3036" s="7">
        <v>45366</v>
      </c>
      <c r="K3036">
        <v>15</v>
      </c>
      <c r="L3036" t="s">
        <v>40</v>
      </c>
      <c r="M3036" t="s">
        <v>5</v>
      </c>
      <c r="N3036" t="s">
        <v>41</v>
      </c>
      <c r="O3036" t="s">
        <v>77</v>
      </c>
      <c r="P3036" t="s">
        <v>43</v>
      </c>
      <c r="Q3036">
        <v>8</v>
      </c>
      <c r="R3036">
        <v>7</v>
      </c>
      <c r="S3036">
        <v>0</v>
      </c>
      <c r="U3036">
        <v>2301592</v>
      </c>
      <c r="V3036">
        <v>1227516</v>
      </c>
      <c r="W3036">
        <v>1074076</v>
      </c>
      <c r="X3036">
        <v>0</v>
      </c>
      <c r="Y3036" t="s">
        <v>48</v>
      </c>
    </row>
    <row r="3037" spans="1:25" x14ac:dyDescent="0.25">
      <c r="A3037">
        <v>3036</v>
      </c>
      <c r="B3037">
        <v>59149</v>
      </c>
      <c r="C3037">
        <v>0</v>
      </c>
      <c r="D3037">
        <v>0</v>
      </c>
      <c r="E3037" t="s">
        <v>1254</v>
      </c>
      <c r="F3037" t="s">
        <v>1255</v>
      </c>
      <c r="G3037">
        <v>1</v>
      </c>
      <c r="H3037" s="6">
        <v>1176049</v>
      </c>
      <c r="I3037" s="7">
        <v>45366</v>
      </c>
      <c r="J3037" s="7">
        <v>45366</v>
      </c>
      <c r="K3037">
        <v>15</v>
      </c>
      <c r="L3037" t="s">
        <v>40</v>
      </c>
      <c r="M3037" t="s">
        <v>9</v>
      </c>
      <c r="N3037" t="s">
        <v>41</v>
      </c>
      <c r="O3037" t="s">
        <v>42</v>
      </c>
      <c r="P3037" t="s">
        <v>43</v>
      </c>
      <c r="Q3037">
        <v>5</v>
      </c>
      <c r="R3037">
        <v>10</v>
      </c>
      <c r="S3037">
        <v>0</v>
      </c>
      <c r="U3037">
        <v>176407</v>
      </c>
      <c r="V3037">
        <v>58802</v>
      </c>
      <c r="W3037">
        <v>117605</v>
      </c>
      <c r="X3037">
        <v>0</v>
      </c>
      <c r="Y3037" t="s">
        <v>44</v>
      </c>
    </row>
    <row r="3038" spans="1:25" x14ac:dyDescent="0.25">
      <c r="A3038">
        <v>3037</v>
      </c>
      <c r="B3038">
        <v>59150</v>
      </c>
      <c r="C3038">
        <v>0</v>
      </c>
      <c r="D3038">
        <v>0</v>
      </c>
      <c r="E3038" t="s">
        <v>1256</v>
      </c>
      <c r="F3038" t="s">
        <v>1257</v>
      </c>
      <c r="G3038">
        <v>1</v>
      </c>
      <c r="H3038" s="6">
        <v>1561811</v>
      </c>
      <c r="I3038" s="7">
        <v>45366</v>
      </c>
      <c r="J3038" s="7">
        <v>45366</v>
      </c>
      <c r="K3038">
        <v>15</v>
      </c>
      <c r="L3038" t="s">
        <v>40</v>
      </c>
      <c r="M3038" t="s">
        <v>9</v>
      </c>
      <c r="N3038" t="s">
        <v>41</v>
      </c>
      <c r="O3038" t="s">
        <v>42</v>
      </c>
      <c r="P3038" t="s">
        <v>43</v>
      </c>
      <c r="Q3038">
        <v>5</v>
      </c>
      <c r="R3038">
        <v>10</v>
      </c>
      <c r="S3038">
        <v>0</v>
      </c>
      <c r="U3038">
        <v>234272</v>
      </c>
      <c r="V3038">
        <v>78091</v>
      </c>
      <c r="W3038">
        <v>156181</v>
      </c>
      <c r="X3038">
        <v>0</v>
      </c>
      <c r="Y3038" t="s">
        <v>44</v>
      </c>
    </row>
    <row r="3039" spans="1:25" x14ac:dyDescent="0.25">
      <c r="A3039">
        <v>3038</v>
      </c>
      <c r="B3039">
        <v>59151</v>
      </c>
      <c r="C3039">
        <v>0</v>
      </c>
      <c r="D3039">
        <v>0</v>
      </c>
      <c r="E3039" t="s">
        <v>1258</v>
      </c>
      <c r="F3039" t="s">
        <v>1259</v>
      </c>
      <c r="G3039">
        <v>1</v>
      </c>
      <c r="H3039" s="6">
        <v>742006</v>
      </c>
      <c r="I3039" s="7">
        <v>45366</v>
      </c>
      <c r="J3039" s="7">
        <v>45366</v>
      </c>
      <c r="K3039">
        <v>15</v>
      </c>
      <c r="L3039" t="s">
        <v>40</v>
      </c>
      <c r="M3039" t="s">
        <v>9</v>
      </c>
      <c r="N3039" t="s">
        <v>41</v>
      </c>
      <c r="O3039" t="s">
        <v>42</v>
      </c>
      <c r="P3039" t="s">
        <v>43</v>
      </c>
      <c r="Q3039">
        <v>5</v>
      </c>
      <c r="R3039">
        <v>10</v>
      </c>
      <c r="S3039">
        <v>0</v>
      </c>
      <c r="U3039">
        <v>111301</v>
      </c>
      <c r="V3039">
        <v>37100</v>
      </c>
      <c r="W3039">
        <v>74201</v>
      </c>
      <c r="X3039">
        <v>0</v>
      </c>
      <c r="Y3039" t="s">
        <v>44</v>
      </c>
    </row>
    <row r="3040" spans="1:25" x14ac:dyDescent="0.25">
      <c r="A3040">
        <v>3039</v>
      </c>
      <c r="B3040">
        <v>59152</v>
      </c>
      <c r="C3040">
        <v>0</v>
      </c>
      <c r="D3040">
        <v>0</v>
      </c>
      <c r="E3040" t="s">
        <v>1260</v>
      </c>
      <c r="F3040" t="s">
        <v>1261</v>
      </c>
      <c r="G3040">
        <v>1</v>
      </c>
      <c r="H3040" s="6">
        <v>1359113</v>
      </c>
      <c r="I3040" s="7">
        <v>45366</v>
      </c>
      <c r="J3040" s="7">
        <v>45366</v>
      </c>
      <c r="K3040">
        <v>15</v>
      </c>
      <c r="L3040" t="s">
        <v>40</v>
      </c>
      <c r="M3040" t="s">
        <v>9</v>
      </c>
      <c r="N3040" t="s">
        <v>41</v>
      </c>
      <c r="O3040" t="s">
        <v>42</v>
      </c>
      <c r="P3040" t="s">
        <v>43</v>
      </c>
      <c r="Q3040">
        <v>5</v>
      </c>
      <c r="R3040">
        <v>10</v>
      </c>
      <c r="S3040">
        <v>0</v>
      </c>
      <c r="U3040">
        <v>203867</v>
      </c>
      <c r="V3040">
        <v>67956</v>
      </c>
      <c r="W3040">
        <v>135911</v>
      </c>
      <c r="X3040">
        <v>0</v>
      </c>
      <c r="Y3040" t="s">
        <v>44</v>
      </c>
    </row>
    <row r="3041" spans="1:25" x14ac:dyDescent="0.25">
      <c r="A3041">
        <v>3040</v>
      </c>
      <c r="B3041">
        <v>59141</v>
      </c>
      <c r="C3041">
        <v>0</v>
      </c>
      <c r="D3041">
        <v>0</v>
      </c>
      <c r="E3041" t="s">
        <v>1216</v>
      </c>
      <c r="F3041" t="s">
        <v>1217</v>
      </c>
      <c r="G3041">
        <v>1</v>
      </c>
      <c r="H3041" s="6">
        <v>1086746</v>
      </c>
      <c r="I3041" s="7">
        <v>45366</v>
      </c>
      <c r="J3041" s="7">
        <v>45366</v>
      </c>
      <c r="K3041">
        <v>15</v>
      </c>
      <c r="L3041" t="s">
        <v>40</v>
      </c>
      <c r="M3041" t="s">
        <v>9</v>
      </c>
      <c r="N3041" t="s">
        <v>41</v>
      </c>
      <c r="O3041" t="s">
        <v>42</v>
      </c>
      <c r="P3041" t="s">
        <v>43</v>
      </c>
      <c r="Q3041">
        <v>5</v>
      </c>
      <c r="R3041">
        <v>10</v>
      </c>
      <c r="S3041">
        <v>0</v>
      </c>
      <c r="U3041">
        <v>163012</v>
      </c>
      <c r="V3041">
        <v>54337</v>
      </c>
      <c r="W3041">
        <v>108675</v>
      </c>
      <c r="X3041">
        <v>0</v>
      </c>
      <c r="Y3041" t="s">
        <v>112</v>
      </c>
    </row>
    <row r="3042" spans="1:25" x14ac:dyDescent="0.25">
      <c r="A3042">
        <v>3041</v>
      </c>
      <c r="B3042">
        <v>59126</v>
      </c>
      <c r="C3042">
        <v>0</v>
      </c>
      <c r="D3042">
        <v>0</v>
      </c>
      <c r="E3042" t="s">
        <v>1994</v>
      </c>
      <c r="F3042" t="s">
        <v>1995</v>
      </c>
      <c r="G3042">
        <v>1</v>
      </c>
      <c r="H3042" s="6">
        <v>24348</v>
      </c>
      <c r="I3042" s="7">
        <v>45366</v>
      </c>
      <c r="J3042" s="7">
        <v>45366</v>
      </c>
      <c r="K3042">
        <v>8</v>
      </c>
      <c r="L3042" t="s">
        <v>40</v>
      </c>
      <c r="M3042" t="s">
        <v>5</v>
      </c>
      <c r="N3042" t="s">
        <v>41</v>
      </c>
      <c r="O3042" t="s">
        <v>180</v>
      </c>
      <c r="P3042" t="s">
        <v>43</v>
      </c>
      <c r="Q3042">
        <v>8</v>
      </c>
      <c r="R3042">
        <v>0</v>
      </c>
      <c r="S3042">
        <v>0</v>
      </c>
      <c r="U3042">
        <v>1948</v>
      </c>
      <c r="V3042">
        <v>1948</v>
      </c>
      <c r="W3042">
        <v>0</v>
      </c>
      <c r="X3042">
        <v>0</v>
      </c>
      <c r="Y3042" t="s">
        <v>48</v>
      </c>
    </row>
    <row r="3043" spans="1:25" x14ac:dyDescent="0.25">
      <c r="A3043">
        <v>3042</v>
      </c>
      <c r="B3043">
        <v>59133</v>
      </c>
      <c r="C3043">
        <v>0</v>
      </c>
      <c r="D3043">
        <v>0</v>
      </c>
      <c r="E3043" t="s">
        <v>1846</v>
      </c>
      <c r="F3043" t="s">
        <v>1847</v>
      </c>
      <c r="G3043">
        <v>1</v>
      </c>
      <c r="H3043" s="6">
        <v>21009</v>
      </c>
      <c r="I3043" s="7">
        <v>45366</v>
      </c>
      <c r="J3043" s="7">
        <v>45366</v>
      </c>
      <c r="K3043">
        <v>8</v>
      </c>
      <c r="L3043" t="s">
        <v>40</v>
      </c>
      <c r="M3043" t="s">
        <v>5</v>
      </c>
      <c r="N3043" t="s">
        <v>41</v>
      </c>
      <c r="O3043" t="s">
        <v>57</v>
      </c>
      <c r="P3043" t="s">
        <v>43</v>
      </c>
      <c r="Q3043">
        <v>8</v>
      </c>
      <c r="R3043">
        <v>0</v>
      </c>
      <c r="S3043">
        <v>0</v>
      </c>
      <c r="U3043">
        <v>1681</v>
      </c>
      <c r="V3043">
        <v>1681</v>
      </c>
      <c r="W3043">
        <v>0</v>
      </c>
      <c r="X3043">
        <v>0</v>
      </c>
      <c r="Y3043" t="s">
        <v>437</v>
      </c>
    </row>
    <row r="3044" spans="1:25" x14ac:dyDescent="0.25">
      <c r="A3044">
        <v>3043</v>
      </c>
      <c r="B3044">
        <v>59130</v>
      </c>
      <c r="C3044">
        <v>0</v>
      </c>
      <c r="D3044">
        <v>0</v>
      </c>
      <c r="E3044" t="s">
        <v>1210</v>
      </c>
      <c r="F3044" t="s">
        <v>1211</v>
      </c>
      <c r="G3044">
        <v>1</v>
      </c>
      <c r="H3044" s="6">
        <v>3117862</v>
      </c>
      <c r="I3044" s="7">
        <v>45366</v>
      </c>
      <c r="J3044" s="7">
        <v>45366</v>
      </c>
      <c r="K3044">
        <v>15</v>
      </c>
      <c r="L3044" t="s">
        <v>40</v>
      </c>
      <c r="M3044" t="s">
        <v>5</v>
      </c>
      <c r="N3044" t="s">
        <v>41</v>
      </c>
      <c r="O3044" t="s">
        <v>57</v>
      </c>
      <c r="P3044" t="s">
        <v>43</v>
      </c>
      <c r="Q3044">
        <v>5</v>
      </c>
      <c r="R3044">
        <v>10</v>
      </c>
      <c r="S3044">
        <v>0</v>
      </c>
      <c r="U3044">
        <v>467679</v>
      </c>
      <c r="V3044">
        <v>155893</v>
      </c>
      <c r="W3044">
        <v>311786</v>
      </c>
      <c r="X3044">
        <v>0</v>
      </c>
      <c r="Y3044" t="s">
        <v>72</v>
      </c>
    </row>
    <row r="3045" spans="1:25" x14ac:dyDescent="0.25">
      <c r="A3045">
        <v>3044</v>
      </c>
      <c r="B3045">
        <v>59137</v>
      </c>
      <c r="C3045">
        <v>0</v>
      </c>
      <c r="D3045">
        <v>0</v>
      </c>
      <c r="E3045" t="s">
        <v>1190</v>
      </c>
      <c r="F3045" t="s">
        <v>1191</v>
      </c>
      <c r="G3045">
        <v>1</v>
      </c>
      <c r="H3045" s="6">
        <v>70571</v>
      </c>
      <c r="I3045" s="7">
        <v>45366</v>
      </c>
      <c r="J3045" s="7">
        <v>45366</v>
      </c>
      <c r="K3045">
        <v>15</v>
      </c>
      <c r="L3045" t="s">
        <v>40</v>
      </c>
      <c r="M3045" t="s">
        <v>9</v>
      </c>
      <c r="N3045" t="s">
        <v>41</v>
      </c>
      <c r="O3045" t="s">
        <v>42</v>
      </c>
      <c r="P3045" t="s">
        <v>43</v>
      </c>
      <c r="Q3045">
        <v>5</v>
      </c>
      <c r="R3045">
        <v>10</v>
      </c>
      <c r="S3045">
        <v>0</v>
      </c>
      <c r="U3045">
        <v>10586</v>
      </c>
      <c r="V3045">
        <v>3529</v>
      </c>
      <c r="W3045">
        <v>7057</v>
      </c>
      <c r="X3045">
        <v>0</v>
      </c>
      <c r="Y3045" t="s">
        <v>44</v>
      </c>
    </row>
    <row r="3046" spans="1:25" x14ac:dyDescent="0.25">
      <c r="A3046">
        <v>3045</v>
      </c>
      <c r="B3046">
        <v>59138</v>
      </c>
      <c r="C3046">
        <v>0</v>
      </c>
      <c r="D3046">
        <v>0</v>
      </c>
      <c r="E3046" t="s">
        <v>1190</v>
      </c>
      <c r="F3046" t="s">
        <v>1191</v>
      </c>
      <c r="G3046">
        <v>1</v>
      </c>
      <c r="H3046" s="6">
        <v>77307</v>
      </c>
      <c r="I3046" s="7">
        <v>45366</v>
      </c>
      <c r="J3046" s="7">
        <v>45366</v>
      </c>
      <c r="K3046">
        <v>15</v>
      </c>
      <c r="L3046" t="s">
        <v>40</v>
      </c>
      <c r="M3046" t="s">
        <v>9</v>
      </c>
      <c r="N3046" t="s">
        <v>41</v>
      </c>
      <c r="O3046" t="s">
        <v>42</v>
      </c>
      <c r="P3046" t="s">
        <v>43</v>
      </c>
      <c r="Q3046">
        <v>5</v>
      </c>
      <c r="R3046">
        <v>10</v>
      </c>
      <c r="S3046">
        <v>0</v>
      </c>
      <c r="U3046">
        <v>11596</v>
      </c>
      <c r="V3046">
        <v>3865</v>
      </c>
      <c r="W3046">
        <v>7731</v>
      </c>
      <c r="X3046">
        <v>0</v>
      </c>
      <c r="Y3046" t="s">
        <v>44</v>
      </c>
    </row>
    <row r="3047" spans="1:25" x14ac:dyDescent="0.25">
      <c r="A3047">
        <v>3046</v>
      </c>
      <c r="B3047">
        <v>59139</v>
      </c>
      <c r="C3047">
        <v>0</v>
      </c>
      <c r="D3047">
        <v>0</v>
      </c>
      <c r="E3047" t="s">
        <v>1190</v>
      </c>
      <c r="F3047" t="s">
        <v>1191</v>
      </c>
      <c r="G3047">
        <v>1</v>
      </c>
      <c r="H3047" s="6">
        <v>15981</v>
      </c>
      <c r="I3047" s="7">
        <v>45366</v>
      </c>
      <c r="J3047" s="7">
        <v>45366</v>
      </c>
      <c r="K3047">
        <v>15</v>
      </c>
      <c r="L3047" t="s">
        <v>40</v>
      </c>
      <c r="M3047" t="s">
        <v>9</v>
      </c>
      <c r="N3047" t="s">
        <v>41</v>
      </c>
      <c r="O3047" t="s">
        <v>42</v>
      </c>
      <c r="P3047" t="s">
        <v>43</v>
      </c>
      <c r="Q3047">
        <v>5</v>
      </c>
      <c r="R3047">
        <v>10</v>
      </c>
      <c r="S3047">
        <v>0</v>
      </c>
      <c r="U3047">
        <v>2397</v>
      </c>
      <c r="V3047">
        <v>799</v>
      </c>
      <c r="W3047">
        <v>1598</v>
      </c>
      <c r="X3047">
        <v>0</v>
      </c>
      <c r="Y3047" t="s">
        <v>44</v>
      </c>
    </row>
    <row r="3048" spans="1:25" x14ac:dyDescent="0.25">
      <c r="A3048">
        <v>3047</v>
      </c>
      <c r="B3048">
        <v>59134</v>
      </c>
      <c r="C3048">
        <v>0</v>
      </c>
      <c r="D3048">
        <v>0</v>
      </c>
      <c r="E3048" t="s">
        <v>1188</v>
      </c>
      <c r="F3048" t="s">
        <v>1189</v>
      </c>
      <c r="G3048">
        <v>1</v>
      </c>
      <c r="H3048" s="6">
        <v>198717</v>
      </c>
      <c r="I3048" s="7">
        <v>45366</v>
      </c>
      <c r="J3048" s="7">
        <v>45366</v>
      </c>
      <c r="K3048">
        <v>15</v>
      </c>
      <c r="L3048" t="s">
        <v>40</v>
      </c>
      <c r="M3048" t="s">
        <v>9</v>
      </c>
      <c r="N3048" t="s">
        <v>41</v>
      </c>
      <c r="O3048" t="s">
        <v>42</v>
      </c>
      <c r="P3048" t="s">
        <v>43</v>
      </c>
      <c r="Q3048">
        <v>5</v>
      </c>
      <c r="R3048">
        <v>10</v>
      </c>
      <c r="S3048">
        <v>0</v>
      </c>
      <c r="U3048">
        <v>29808</v>
      </c>
      <c r="V3048">
        <v>9936</v>
      </c>
      <c r="W3048">
        <v>19872</v>
      </c>
      <c r="X3048">
        <v>0</v>
      </c>
      <c r="Y3048" t="s">
        <v>44</v>
      </c>
    </row>
    <row r="3049" spans="1:25" x14ac:dyDescent="0.25">
      <c r="A3049">
        <v>3048</v>
      </c>
      <c r="B3049">
        <v>59135</v>
      </c>
      <c r="C3049">
        <v>0</v>
      </c>
      <c r="D3049">
        <v>0</v>
      </c>
      <c r="E3049" t="s">
        <v>1188</v>
      </c>
      <c r="F3049" t="s">
        <v>1189</v>
      </c>
      <c r="G3049">
        <v>1</v>
      </c>
      <c r="H3049" s="6">
        <v>355135</v>
      </c>
      <c r="I3049" s="7">
        <v>45366</v>
      </c>
      <c r="J3049" s="7">
        <v>45366</v>
      </c>
      <c r="K3049">
        <v>15</v>
      </c>
      <c r="L3049" t="s">
        <v>40</v>
      </c>
      <c r="M3049" t="s">
        <v>9</v>
      </c>
      <c r="N3049" t="s">
        <v>41</v>
      </c>
      <c r="O3049" t="s">
        <v>42</v>
      </c>
      <c r="P3049" t="s">
        <v>43</v>
      </c>
      <c r="Q3049">
        <v>5</v>
      </c>
      <c r="R3049">
        <v>10</v>
      </c>
      <c r="S3049">
        <v>0</v>
      </c>
      <c r="U3049">
        <v>53270</v>
      </c>
      <c r="V3049">
        <v>17757</v>
      </c>
      <c r="W3049">
        <v>35514</v>
      </c>
      <c r="X3049">
        <v>0</v>
      </c>
      <c r="Y3049" t="s">
        <v>44</v>
      </c>
    </row>
    <row r="3050" spans="1:25" x14ac:dyDescent="0.25">
      <c r="A3050">
        <v>3049</v>
      </c>
      <c r="B3050">
        <v>59136</v>
      </c>
      <c r="C3050">
        <v>0</v>
      </c>
      <c r="D3050">
        <v>0</v>
      </c>
      <c r="E3050" t="s">
        <v>1188</v>
      </c>
      <c r="F3050" t="s">
        <v>1189</v>
      </c>
      <c r="G3050">
        <v>1</v>
      </c>
      <c r="H3050" s="6">
        <v>494756</v>
      </c>
      <c r="I3050" s="7">
        <v>45366</v>
      </c>
      <c r="J3050" s="7">
        <v>45366</v>
      </c>
      <c r="K3050">
        <v>15</v>
      </c>
      <c r="L3050" t="s">
        <v>40</v>
      </c>
      <c r="M3050" t="s">
        <v>9</v>
      </c>
      <c r="N3050" t="s">
        <v>41</v>
      </c>
      <c r="O3050" t="s">
        <v>42</v>
      </c>
      <c r="P3050" t="s">
        <v>43</v>
      </c>
      <c r="Q3050">
        <v>5</v>
      </c>
      <c r="R3050">
        <v>10</v>
      </c>
      <c r="S3050">
        <v>0</v>
      </c>
      <c r="U3050">
        <v>74213</v>
      </c>
      <c r="V3050">
        <v>24738</v>
      </c>
      <c r="W3050">
        <v>49476</v>
      </c>
      <c r="X3050">
        <v>0</v>
      </c>
      <c r="Y3050" t="s">
        <v>44</v>
      </c>
    </row>
    <row r="3051" spans="1:25" x14ac:dyDescent="0.25">
      <c r="A3051">
        <v>3050</v>
      </c>
      <c r="B3051">
        <v>59140</v>
      </c>
      <c r="C3051">
        <v>0</v>
      </c>
      <c r="D3051">
        <v>0</v>
      </c>
      <c r="E3051" t="s">
        <v>1175</v>
      </c>
      <c r="F3051" t="s">
        <v>1176</v>
      </c>
      <c r="G3051">
        <v>1</v>
      </c>
      <c r="H3051" s="6">
        <v>95357</v>
      </c>
      <c r="I3051" s="7">
        <v>45366</v>
      </c>
      <c r="J3051" s="7">
        <v>45366</v>
      </c>
      <c r="K3051">
        <v>15</v>
      </c>
      <c r="L3051" t="s">
        <v>40</v>
      </c>
      <c r="M3051" t="s">
        <v>9</v>
      </c>
      <c r="N3051" t="s">
        <v>41</v>
      </c>
      <c r="O3051" t="s">
        <v>42</v>
      </c>
      <c r="P3051" t="s">
        <v>43</v>
      </c>
      <c r="Q3051">
        <v>5</v>
      </c>
      <c r="R3051">
        <v>10</v>
      </c>
      <c r="S3051">
        <v>0</v>
      </c>
      <c r="U3051">
        <v>14304</v>
      </c>
      <c r="V3051">
        <v>4768</v>
      </c>
      <c r="W3051">
        <v>9536</v>
      </c>
      <c r="X3051">
        <v>0</v>
      </c>
      <c r="Y3051" t="s">
        <v>44</v>
      </c>
    </row>
    <row r="3052" spans="1:25" x14ac:dyDescent="0.25">
      <c r="A3052">
        <v>3051</v>
      </c>
      <c r="B3052">
        <v>59158</v>
      </c>
      <c r="C3052">
        <v>0</v>
      </c>
      <c r="D3052">
        <v>0</v>
      </c>
      <c r="E3052" t="s">
        <v>1021</v>
      </c>
      <c r="F3052" t="s">
        <v>1022</v>
      </c>
      <c r="G3052">
        <v>1</v>
      </c>
      <c r="H3052" s="6">
        <v>180000000</v>
      </c>
      <c r="I3052" s="7">
        <v>45366</v>
      </c>
      <c r="J3052" s="7">
        <v>45366</v>
      </c>
      <c r="K3052">
        <v>15</v>
      </c>
      <c r="L3052" t="s">
        <v>40</v>
      </c>
      <c r="M3052" t="s">
        <v>5</v>
      </c>
      <c r="N3052" t="s">
        <v>41</v>
      </c>
      <c r="O3052" t="s">
        <v>54</v>
      </c>
      <c r="P3052" t="s">
        <v>43</v>
      </c>
      <c r="Q3052">
        <v>5</v>
      </c>
      <c r="R3052">
        <v>10</v>
      </c>
      <c r="S3052">
        <v>0</v>
      </c>
      <c r="U3052">
        <v>27000000</v>
      </c>
      <c r="V3052">
        <v>9000000</v>
      </c>
      <c r="W3052">
        <v>18000000</v>
      </c>
      <c r="X3052">
        <v>0</v>
      </c>
      <c r="Y3052" t="s">
        <v>48</v>
      </c>
    </row>
    <row r="3053" spans="1:25" x14ac:dyDescent="0.25">
      <c r="A3053">
        <v>3052</v>
      </c>
      <c r="B3053">
        <v>59132</v>
      </c>
      <c r="C3053">
        <v>0</v>
      </c>
      <c r="D3053">
        <v>0</v>
      </c>
      <c r="E3053" t="s">
        <v>1196</v>
      </c>
      <c r="F3053" t="s">
        <v>1197</v>
      </c>
      <c r="G3053">
        <v>1</v>
      </c>
      <c r="H3053" s="6">
        <v>5362366</v>
      </c>
      <c r="I3053" s="7">
        <v>45366</v>
      </c>
      <c r="J3053" s="7">
        <v>45366</v>
      </c>
      <c r="K3053">
        <v>15</v>
      </c>
      <c r="L3053" t="s">
        <v>40</v>
      </c>
      <c r="M3053" t="s">
        <v>9</v>
      </c>
      <c r="N3053" t="s">
        <v>41</v>
      </c>
      <c r="O3053" t="s">
        <v>42</v>
      </c>
      <c r="P3053" t="s">
        <v>43</v>
      </c>
      <c r="Q3053">
        <v>5</v>
      </c>
      <c r="R3053">
        <v>10</v>
      </c>
      <c r="S3053">
        <v>0</v>
      </c>
      <c r="U3053">
        <v>804355</v>
      </c>
      <c r="V3053">
        <v>268118</v>
      </c>
      <c r="W3053">
        <v>536237</v>
      </c>
      <c r="X3053">
        <v>0</v>
      </c>
      <c r="Y3053" t="s">
        <v>112</v>
      </c>
    </row>
    <row r="3054" spans="1:25" x14ac:dyDescent="0.25">
      <c r="A3054">
        <v>3053</v>
      </c>
      <c r="B3054">
        <v>59154</v>
      </c>
      <c r="C3054">
        <v>0</v>
      </c>
      <c r="D3054">
        <v>0</v>
      </c>
      <c r="E3054" t="s">
        <v>1013</v>
      </c>
      <c r="F3054" t="s">
        <v>1014</v>
      </c>
      <c r="G3054">
        <v>1</v>
      </c>
      <c r="H3054" s="6">
        <v>6000000</v>
      </c>
      <c r="I3054" s="7">
        <v>45366</v>
      </c>
      <c r="J3054" s="7">
        <v>45366</v>
      </c>
      <c r="K3054">
        <v>15</v>
      </c>
      <c r="L3054" t="s">
        <v>40</v>
      </c>
      <c r="M3054" t="s">
        <v>5</v>
      </c>
      <c r="N3054" t="s">
        <v>41</v>
      </c>
      <c r="O3054" t="s">
        <v>54</v>
      </c>
      <c r="P3054" t="s">
        <v>43</v>
      </c>
      <c r="Q3054">
        <v>5</v>
      </c>
      <c r="R3054">
        <v>10</v>
      </c>
      <c r="S3054">
        <v>0</v>
      </c>
      <c r="U3054">
        <v>900000</v>
      </c>
      <c r="V3054">
        <v>300000</v>
      </c>
      <c r="W3054">
        <v>600000</v>
      </c>
      <c r="X3054">
        <v>0</v>
      </c>
      <c r="Y3054" t="s">
        <v>48</v>
      </c>
    </row>
    <row r="3055" spans="1:25" x14ac:dyDescent="0.25">
      <c r="A3055">
        <v>3054</v>
      </c>
      <c r="B3055">
        <v>59123</v>
      </c>
      <c r="C3055">
        <v>0</v>
      </c>
      <c r="D3055">
        <v>0</v>
      </c>
      <c r="E3055" t="s">
        <v>199</v>
      </c>
      <c r="F3055" t="s">
        <v>200</v>
      </c>
      <c r="G3055">
        <v>1</v>
      </c>
      <c r="H3055" s="6">
        <v>18323699</v>
      </c>
      <c r="I3055" s="7">
        <v>45366</v>
      </c>
      <c r="J3055" s="7">
        <v>45366</v>
      </c>
      <c r="K3055">
        <v>15</v>
      </c>
      <c r="L3055" t="s">
        <v>40</v>
      </c>
      <c r="M3055" t="s">
        <v>5</v>
      </c>
      <c r="N3055" t="s">
        <v>41</v>
      </c>
      <c r="O3055" t="s">
        <v>77</v>
      </c>
      <c r="P3055" t="s">
        <v>43</v>
      </c>
      <c r="Q3055">
        <v>6</v>
      </c>
      <c r="R3055">
        <v>9</v>
      </c>
      <c r="S3055">
        <v>0</v>
      </c>
      <c r="U3055">
        <v>2748555</v>
      </c>
      <c r="V3055">
        <v>1099422</v>
      </c>
      <c r="W3055">
        <v>1649133</v>
      </c>
      <c r="X3055">
        <v>0</v>
      </c>
      <c r="Y3055" t="s">
        <v>94</v>
      </c>
    </row>
    <row r="3056" spans="1:25" x14ac:dyDescent="0.25">
      <c r="A3056">
        <v>3055</v>
      </c>
      <c r="B3056">
        <v>59156</v>
      </c>
      <c r="C3056">
        <v>0</v>
      </c>
      <c r="D3056">
        <v>0</v>
      </c>
      <c r="E3056" t="s">
        <v>2026</v>
      </c>
      <c r="F3056" t="s">
        <v>2027</v>
      </c>
      <c r="G3056">
        <v>1</v>
      </c>
      <c r="H3056" s="6">
        <v>6730764</v>
      </c>
      <c r="I3056" s="7">
        <v>45366</v>
      </c>
      <c r="J3056" s="7">
        <v>45366</v>
      </c>
      <c r="K3056">
        <v>15</v>
      </c>
      <c r="L3056" t="s">
        <v>40</v>
      </c>
      <c r="M3056" t="s">
        <v>5</v>
      </c>
      <c r="N3056" t="s">
        <v>41</v>
      </c>
      <c r="O3056" t="s">
        <v>54</v>
      </c>
      <c r="P3056" t="s">
        <v>43</v>
      </c>
      <c r="Q3056">
        <v>5</v>
      </c>
      <c r="R3056">
        <v>10</v>
      </c>
      <c r="S3056">
        <v>0</v>
      </c>
      <c r="U3056">
        <v>1009615</v>
      </c>
      <c r="V3056">
        <v>336538</v>
      </c>
      <c r="W3056">
        <v>673076</v>
      </c>
      <c r="X3056">
        <v>0</v>
      </c>
      <c r="Y3056" t="s">
        <v>48</v>
      </c>
    </row>
    <row r="3057" spans="1:25" x14ac:dyDescent="0.25">
      <c r="A3057">
        <v>3056</v>
      </c>
      <c r="B3057">
        <v>59121</v>
      </c>
      <c r="C3057">
        <v>0</v>
      </c>
      <c r="D3057">
        <v>0</v>
      </c>
      <c r="E3057" t="s">
        <v>1101</v>
      </c>
      <c r="F3057" t="s">
        <v>1102</v>
      </c>
      <c r="G3057">
        <v>1</v>
      </c>
      <c r="H3057" s="6">
        <v>172909</v>
      </c>
      <c r="I3057" s="7">
        <v>45366</v>
      </c>
      <c r="J3057" s="7">
        <v>45366</v>
      </c>
      <c r="K3057">
        <v>15</v>
      </c>
      <c r="L3057" t="s">
        <v>40</v>
      </c>
      <c r="M3057" t="s">
        <v>5</v>
      </c>
      <c r="N3057" t="s">
        <v>41</v>
      </c>
      <c r="O3057" t="s">
        <v>54</v>
      </c>
      <c r="P3057" t="s">
        <v>43</v>
      </c>
      <c r="Q3057">
        <v>10</v>
      </c>
      <c r="R3057">
        <v>5</v>
      </c>
      <c r="S3057">
        <v>0</v>
      </c>
      <c r="U3057">
        <v>25936</v>
      </c>
      <c r="V3057">
        <v>17291</v>
      </c>
      <c r="W3057">
        <v>8645</v>
      </c>
      <c r="X3057">
        <v>0</v>
      </c>
      <c r="Y3057" t="s">
        <v>48</v>
      </c>
    </row>
    <row r="3058" spans="1:25" x14ac:dyDescent="0.25">
      <c r="A3058">
        <v>3057</v>
      </c>
      <c r="B3058">
        <v>59122</v>
      </c>
      <c r="C3058">
        <v>0</v>
      </c>
      <c r="D3058">
        <v>0</v>
      </c>
      <c r="E3058" t="s">
        <v>1035</v>
      </c>
      <c r="F3058" t="s">
        <v>1036</v>
      </c>
      <c r="G3058">
        <v>1</v>
      </c>
      <c r="H3058" s="6">
        <v>7916000</v>
      </c>
      <c r="I3058" s="7">
        <v>45366</v>
      </c>
      <c r="J3058" s="7">
        <v>45366</v>
      </c>
      <c r="K3058">
        <v>5</v>
      </c>
      <c r="L3058" t="s">
        <v>40</v>
      </c>
      <c r="M3058" t="s">
        <v>5</v>
      </c>
      <c r="N3058" t="s">
        <v>41</v>
      </c>
      <c r="O3058" t="s">
        <v>47</v>
      </c>
      <c r="P3058" t="s">
        <v>43</v>
      </c>
      <c r="Q3058">
        <v>5</v>
      </c>
      <c r="R3058">
        <v>0</v>
      </c>
      <c r="S3058">
        <v>0</v>
      </c>
      <c r="U3058">
        <v>395800</v>
      </c>
      <c r="V3058">
        <v>395800</v>
      </c>
      <c r="W3058">
        <v>0</v>
      </c>
      <c r="X3058">
        <v>0</v>
      </c>
      <c r="Y3058" t="s">
        <v>390</v>
      </c>
    </row>
    <row r="3059" spans="1:25" x14ac:dyDescent="0.25">
      <c r="A3059">
        <v>3058</v>
      </c>
      <c r="B3059">
        <v>59099</v>
      </c>
      <c r="C3059">
        <v>0</v>
      </c>
      <c r="D3059">
        <v>0</v>
      </c>
      <c r="E3059" t="s">
        <v>197</v>
      </c>
      <c r="F3059" t="s">
        <v>198</v>
      </c>
      <c r="G3059">
        <v>1</v>
      </c>
      <c r="H3059" s="6">
        <v>761754</v>
      </c>
      <c r="I3059" s="7">
        <v>45365</v>
      </c>
      <c r="J3059" s="7">
        <v>45365</v>
      </c>
      <c r="K3059">
        <v>15</v>
      </c>
      <c r="L3059" t="s">
        <v>40</v>
      </c>
      <c r="M3059" t="s">
        <v>5</v>
      </c>
      <c r="N3059" t="s">
        <v>41</v>
      </c>
      <c r="O3059" t="s">
        <v>47</v>
      </c>
      <c r="P3059" t="s">
        <v>43</v>
      </c>
      <c r="Q3059">
        <v>15</v>
      </c>
      <c r="R3059">
        <v>0</v>
      </c>
      <c r="S3059">
        <v>0</v>
      </c>
      <c r="U3059">
        <v>114263</v>
      </c>
      <c r="V3059">
        <v>114263</v>
      </c>
      <c r="W3059">
        <v>0</v>
      </c>
      <c r="X3059">
        <v>0</v>
      </c>
      <c r="Y3059" t="s">
        <v>48</v>
      </c>
    </row>
    <row r="3060" spans="1:25" x14ac:dyDescent="0.25">
      <c r="A3060">
        <v>3059</v>
      </c>
      <c r="B3060">
        <v>59098</v>
      </c>
      <c r="C3060">
        <v>0</v>
      </c>
      <c r="D3060">
        <v>0</v>
      </c>
      <c r="E3060" t="s">
        <v>1954</v>
      </c>
      <c r="F3060" t="s">
        <v>1955</v>
      </c>
      <c r="G3060">
        <v>1</v>
      </c>
      <c r="H3060" s="6">
        <v>500000</v>
      </c>
      <c r="I3060" s="7">
        <v>45365</v>
      </c>
      <c r="J3060" s="7">
        <v>45365</v>
      </c>
      <c r="K3060">
        <v>12</v>
      </c>
      <c r="L3060" t="s">
        <v>40</v>
      </c>
      <c r="M3060" t="s">
        <v>5</v>
      </c>
      <c r="N3060" t="s">
        <v>41</v>
      </c>
      <c r="O3060" t="s">
        <v>54</v>
      </c>
      <c r="P3060" t="s">
        <v>43</v>
      </c>
      <c r="Q3060">
        <v>12</v>
      </c>
      <c r="R3060">
        <v>0</v>
      </c>
      <c r="S3060">
        <v>0</v>
      </c>
      <c r="U3060">
        <v>60000</v>
      </c>
      <c r="V3060">
        <v>60000</v>
      </c>
      <c r="W3060">
        <v>0</v>
      </c>
      <c r="X3060">
        <v>0</v>
      </c>
      <c r="Y3060" t="s">
        <v>109</v>
      </c>
    </row>
    <row r="3061" spans="1:25" x14ac:dyDescent="0.25">
      <c r="A3061">
        <v>3060</v>
      </c>
      <c r="B3061">
        <v>59159</v>
      </c>
      <c r="C3061">
        <v>0</v>
      </c>
      <c r="D3061">
        <v>0</v>
      </c>
      <c r="E3061" t="s">
        <v>1832</v>
      </c>
      <c r="F3061" t="s">
        <v>1833</v>
      </c>
      <c r="G3061">
        <v>1</v>
      </c>
      <c r="H3061" s="6">
        <v>40000000</v>
      </c>
      <c r="I3061" s="7">
        <v>45365</v>
      </c>
      <c r="J3061" s="7">
        <v>45365</v>
      </c>
      <c r="K3061">
        <v>15</v>
      </c>
      <c r="L3061" t="s">
        <v>40</v>
      </c>
      <c r="M3061" t="s">
        <v>2</v>
      </c>
      <c r="N3061" t="s">
        <v>41</v>
      </c>
      <c r="O3061" t="s">
        <v>87</v>
      </c>
      <c r="P3061" t="s">
        <v>43</v>
      </c>
      <c r="Q3061">
        <v>5</v>
      </c>
      <c r="R3061">
        <v>10</v>
      </c>
      <c r="S3061">
        <v>0</v>
      </c>
      <c r="U3061">
        <v>6000000</v>
      </c>
      <c r="V3061">
        <v>2000000</v>
      </c>
      <c r="W3061">
        <v>4000000</v>
      </c>
      <c r="X3061">
        <v>0</v>
      </c>
      <c r="Y3061" t="s">
        <v>250</v>
      </c>
    </row>
    <row r="3062" spans="1:25" x14ac:dyDescent="0.25">
      <c r="A3062">
        <v>3061</v>
      </c>
      <c r="B3062">
        <v>59096</v>
      </c>
      <c r="C3062">
        <v>0</v>
      </c>
      <c r="D3062">
        <v>0</v>
      </c>
      <c r="E3062" t="s">
        <v>1804</v>
      </c>
      <c r="F3062" t="s">
        <v>1805</v>
      </c>
      <c r="G3062">
        <v>1</v>
      </c>
      <c r="H3062" s="6">
        <v>248889</v>
      </c>
      <c r="I3062" s="7">
        <v>45365</v>
      </c>
      <c r="J3062" s="7">
        <v>45365</v>
      </c>
      <c r="K3062">
        <v>10</v>
      </c>
      <c r="L3062" t="s">
        <v>40</v>
      </c>
      <c r="M3062" t="s">
        <v>5</v>
      </c>
      <c r="N3062" t="s">
        <v>41</v>
      </c>
      <c r="O3062" t="s">
        <v>57</v>
      </c>
      <c r="P3062" t="s">
        <v>43</v>
      </c>
      <c r="Q3062">
        <v>10</v>
      </c>
      <c r="R3062">
        <v>0</v>
      </c>
      <c r="S3062">
        <v>0</v>
      </c>
      <c r="U3062">
        <v>24889</v>
      </c>
      <c r="V3062">
        <v>24889</v>
      </c>
      <c r="W3062">
        <v>0</v>
      </c>
      <c r="X3062">
        <v>0</v>
      </c>
      <c r="Y3062" t="s">
        <v>109</v>
      </c>
    </row>
    <row r="3063" spans="1:25" x14ac:dyDescent="0.25">
      <c r="A3063">
        <v>3062</v>
      </c>
      <c r="B3063">
        <v>59095</v>
      </c>
      <c r="C3063">
        <v>0</v>
      </c>
      <c r="D3063">
        <v>0</v>
      </c>
      <c r="E3063" t="s">
        <v>1376</v>
      </c>
      <c r="F3063" t="s">
        <v>1377</v>
      </c>
      <c r="G3063">
        <v>1</v>
      </c>
      <c r="H3063" s="6">
        <v>5300060</v>
      </c>
      <c r="I3063" s="7">
        <v>45365</v>
      </c>
      <c r="J3063" s="7">
        <v>45365</v>
      </c>
      <c r="K3063" t="s">
        <v>1371</v>
      </c>
      <c r="L3063" t="s">
        <v>40</v>
      </c>
      <c r="M3063" t="s">
        <v>5</v>
      </c>
      <c r="N3063" t="s">
        <v>41</v>
      </c>
      <c r="O3063" t="s">
        <v>77</v>
      </c>
      <c r="P3063" t="s">
        <v>43</v>
      </c>
      <c r="Q3063">
        <v>6</v>
      </c>
      <c r="R3063">
        <v>3.4</v>
      </c>
      <c r="S3063">
        <v>0</v>
      </c>
      <c r="U3063">
        <v>498206</v>
      </c>
      <c r="V3063">
        <v>318004</v>
      </c>
      <c r="W3063">
        <v>180202</v>
      </c>
      <c r="X3063">
        <v>0</v>
      </c>
      <c r="Y3063" t="s">
        <v>48</v>
      </c>
    </row>
    <row r="3064" spans="1:25" x14ac:dyDescent="0.25">
      <c r="A3064">
        <v>3063</v>
      </c>
      <c r="B3064">
        <v>59100</v>
      </c>
      <c r="C3064">
        <v>0</v>
      </c>
      <c r="D3064">
        <v>0</v>
      </c>
      <c r="E3064" t="s">
        <v>70</v>
      </c>
      <c r="F3064" t="s">
        <v>71</v>
      </c>
      <c r="G3064">
        <v>1</v>
      </c>
      <c r="H3064" s="6">
        <v>3212299</v>
      </c>
      <c r="I3064" s="7">
        <v>45365</v>
      </c>
      <c r="J3064" s="7">
        <v>45365</v>
      </c>
      <c r="K3064">
        <v>15</v>
      </c>
      <c r="L3064" t="s">
        <v>40</v>
      </c>
      <c r="M3064" t="s">
        <v>3</v>
      </c>
      <c r="N3064" t="s">
        <v>41</v>
      </c>
      <c r="O3064" t="s">
        <v>51</v>
      </c>
      <c r="P3064" t="s">
        <v>43</v>
      </c>
      <c r="Q3064">
        <v>15</v>
      </c>
      <c r="R3064">
        <v>0</v>
      </c>
      <c r="S3064">
        <v>0</v>
      </c>
      <c r="U3064">
        <v>481845</v>
      </c>
      <c r="V3064">
        <v>481845</v>
      </c>
      <c r="W3064">
        <v>0</v>
      </c>
      <c r="X3064">
        <v>0</v>
      </c>
      <c r="Y3064" t="s">
        <v>72</v>
      </c>
    </row>
    <row r="3065" spans="1:25" x14ac:dyDescent="0.25">
      <c r="A3065">
        <v>3064</v>
      </c>
      <c r="B3065">
        <v>59101</v>
      </c>
      <c r="C3065">
        <v>0</v>
      </c>
      <c r="D3065">
        <v>0</v>
      </c>
      <c r="E3065" t="s">
        <v>70</v>
      </c>
      <c r="F3065" t="s">
        <v>71</v>
      </c>
      <c r="G3065">
        <v>1</v>
      </c>
      <c r="H3065" s="6">
        <v>3292170</v>
      </c>
      <c r="I3065" s="7">
        <v>45365</v>
      </c>
      <c r="J3065" s="7">
        <v>45365</v>
      </c>
      <c r="K3065">
        <v>15</v>
      </c>
      <c r="L3065" t="s">
        <v>40</v>
      </c>
      <c r="M3065" t="s">
        <v>3</v>
      </c>
      <c r="N3065" t="s">
        <v>41</v>
      </c>
      <c r="O3065" t="s">
        <v>51</v>
      </c>
      <c r="P3065" t="s">
        <v>43</v>
      </c>
      <c r="Q3065">
        <v>15</v>
      </c>
      <c r="R3065">
        <v>0</v>
      </c>
      <c r="S3065">
        <v>0</v>
      </c>
      <c r="U3065">
        <v>493826</v>
      </c>
      <c r="V3065">
        <v>493826</v>
      </c>
      <c r="W3065">
        <v>0</v>
      </c>
      <c r="X3065">
        <v>0</v>
      </c>
      <c r="Y3065" t="s">
        <v>72</v>
      </c>
    </row>
    <row r="3066" spans="1:25" x14ac:dyDescent="0.25">
      <c r="A3066">
        <v>3065</v>
      </c>
      <c r="B3066">
        <v>59094</v>
      </c>
      <c r="C3066">
        <v>0</v>
      </c>
      <c r="D3066">
        <v>0</v>
      </c>
      <c r="E3066" t="s">
        <v>1369</v>
      </c>
      <c r="F3066" t="s">
        <v>1370</v>
      </c>
      <c r="G3066">
        <v>1</v>
      </c>
      <c r="H3066" s="6">
        <v>2564716</v>
      </c>
      <c r="I3066" s="7">
        <v>45365</v>
      </c>
      <c r="J3066" s="7">
        <v>45365</v>
      </c>
      <c r="K3066" t="s">
        <v>1371</v>
      </c>
      <c r="L3066" t="s">
        <v>40</v>
      </c>
      <c r="M3066" t="s">
        <v>5</v>
      </c>
      <c r="N3066" t="s">
        <v>41</v>
      </c>
      <c r="O3066" t="s">
        <v>77</v>
      </c>
      <c r="P3066" t="s">
        <v>43</v>
      </c>
      <c r="Q3066">
        <v>6</v>
      </c>
      <c r="R3066">
        <v>3.4</v>
      </c>
      <c r="S3066">
        <v>0</v>
      </c>
      <c r="U3066">
        <v>241083</v>
      </c>
      <c r="V3066">
        <v>153883</v>
      </c>
      <c r="W3066">
        <v>87200</v>
      </c>
      <c r="X3066">
        <v>0</v>
      </c>
      <c r="Y3066" t="s">
        <v>48</v>
      </c>
    </row>
    <row r="3067" spans="1:25" x14ac:dyDescent="0.25">
      <c r="A3067">
        <v>3066</v>
      </c>
      <c r="B3067">
        <v>59097</v>
      </c>
      <c r="C3067">
        <v>0</v>
      </c>
      <c r="D3067">
        <v>0</v>
      </c>
      <c r="E3067" t="s">
        <v>1931</v>
      </c>
      <c r="F3067" t="s">
        <v>1932</v>
      </c>
      <c r="G3067">
        <v>1</v>
      </c>
      <c r="H3067" s="6">
        <v>92089</v>
      </c>
      <c r="I3067" s="7">
        <v>45365</v>
      </c>
      <c r="J3067" s="7">
        <v>45365</v>
      </c>
      <c r="K3067">
        <v>10</v>
      </c>
      <c r="L3067" t="s">
        <v>40</v>
      </c>
      <c r="M3067" t="s">
        <v>5</v>
      </c>
      <c r="N3067" t="s">
        <v>41</v>
      </c>
      <c r="O3067" t="s">
        <v>77</v>
      </c>
      <c r="P3067" t="s">
        <v>43</v>
      </c>
      <c r="Q3067">
        <v>10</v>
      </c>
      <c r="R3067">
        <v>0</v>
      </c>
      <c r="S3067">
        <v>0</v>
      </c>
      <c r="U3067">
        <v>9209</v>
      </c>
      <c r="V3067">
        <v>9209</v>
      </c>
      <c r="W3067">
        <v>0</v>
      </c>
      <c r="X3067">
        <v>0</v>
      </c>
      <c r="Y3067" t="s">
        <v>48</v>
      </c>
    </row>
    <row r="3068" spans="1:25" x14ac:dyDescent="0.25">
      <c r="A3068">
        <v>3067</v>
      </c>
      <c r="B3068">
        <v>59160</v>
      </c>
      <c r="C3068">
        <v>0</v>
      </c>
      <c r="D3068">
        <v>0</v>
      </c>
      <c r="E3068" t="s">
        <v>335</v>
      </c>
      <c r="F3068" t="s">
        <v>336</v>
      </c>
      <c r="G3068">
        <v>1</v>
      </c>
      <c r="H3068" s="6">
        <v>3186761</v>
      </c>
      <c r="I3068" s="7">
        <v>45365</v>
      </c>
      <c r="J3068" s="7">
        <v>45365</v>
      </c>
      <c r="K3068">
        <v>15</v>
      </c>
      <c r="L3068" t="s">
        <v>40</v>
      </c>
      <c r="M3068" t="s">
        <v>5</v>
      </c>
      <c r="N3068" t="s">
        <v>41</v>
      </c>
      <c r="O3068" t="s">
        <v>47</v>
      </c>
      <c r="P3068" t="s">
        <v>43</v>
      </c>
      <c r="Q3068">
        <v>15</v>
      </c>
      <c r="R3068">
        <v>0</v>
      </c>
      <c r="S3068">
        <v>0</v>
      </c>
      <c r="U3068">
        <v>478014</v>
      </c>
      <c r="V3068">
        <v>478014</v>
      </c>
      <c r="W3068">
        <v>0</v>
      </c>
      <c r="X3068">
        <v>0</v>
      </c>
      <c r="Y3068" t="s">
        <v>48</v>
      </c>
    </row>
    <row r="3069" spans="1:25" x14ac:dyDescent="0.25">
      <c r="A3069">
        <v>3068</v>
      </c>
      <c r="B3069">
        <v>59092</v>
      </c>
      <c r="C3069">
        <v>0</v>
      </c>
      <c r="D3069">
        <v>0</v>
      </c>
      <c r="E3069" t="s">
        <v>1502</v>
      </c>
      <c r="F3069" t="s">
        <v>1503</v>
      </c>
      <c r="G3069">
        <v>1</v>
      </c>
      <c r="H3069" s="6">
        <v>1043478</v>
      </c>
      <c r="I3069" s="7">
        <v>45365</v>
      </c>
      <c r="J3069" s="7">
        <v>45365</v>
      </c>
      <c r="K3069">
        <v>8</v>
      </c>
      <c r="L3069" t="s">
        <v>40</v>
      </c>
      <c r="M3069" t="s">
        <v>5</v>
      </c>
      <c r="N3069" t="s">
        <v>41</v>
      </c>
      <c r="O3069" t="s">
        <v>57</v>
      </c>
      <c r="P3069" t="s">
        <v>43</v>
      </c>
      <c r="Q3069">
        <v>8</v>
      </c>
      <c r="R3069">
        <v>0</v>
      </c>
      <c r="S3069">
        <v>0</v>
      </c>
      <c r="U3069">
        <v>83478</v>
      </c>
      <c r="V3069">
        <v>83478</v>
      </c>
      <c r="W3069">
        <v>0</v>
      </c>
      <c r="X3069">
        <v>0</v>
      </c>
      <c r="Y3069" t="s">
        <v>250</v>
      </c>
    </row>
    <row r="3070" spans="1:25" x14ac:dyDescent="0.25">
      <c r="A3070">
        <v>3069</v>
      </c>
      <c r="B3070">
        <v>59091</v>
      </c>
      <c r="C3070">
        <v>0</v>
      </c>
      <c r="D3070">
        <v>0</v>
      </c>
      <c r="E3070" t="s">
        <v>1137</v>
      </c>
      <c r="F3070" t="s">
        <v>1138</v>
      </c>
      <c r="G3070">
        <v>1</v>
      </c>
      <c r="H3070" s="6">
        <v>20554872</v>
      </c>
      <c r="I3070" s="7">
        <v>45365</v>
      </c>
      <c r="J3070" s="7">
        <v>45365</v>
      </c>
      <c r="K3070">
        <v>15</v>
      </c>
      <c r="L3070" t="s">
        <v>40</v>
      </c>
      <c r="M3070" t="s">
        <v>5</v>
      </c>
      <c r="N3070" t="s">
        <v>41</v>
      </c>
      <c r="O3070" t="s">
        <v>54</v>
      </c>
      <c r="P3070" t="s">
        <v>43</v>
      </c>
      <c r="Q3070">
        <v>10</v>
      </c>
      <c r="R3070">
        <v>5</v>
      </c>
      <c r="S3070">
        <v>0</v>
      </c>
      <c r="U3070">
        <v>3083231</v>
      </c>
      <c r="V3070">
        <v>2055487</v>
      </c>
      <c r="W3070">
        <v>1027744</v>
      </c>
      <c r="X3070">
        <v>0</v>
      </c>
      <c r="Y3070" t="s">
        <v>48</v>
      </c>
    </row>
    <row r="3071" spans="1:25" x14ac:dyDescent="0.25">
      <c r="A3071">
        <v>3070</v>
      </c>
      <c r="B3071">
        <v>59093</v>
      </c>
      <c r="C3071">
        <v>0</v>
      </c>
      <c r="D3071">
        <v>0</v>
      </c>
      <c r="E3071" t="s">
        <v>1133</v>
      </c>
      <c r="F3071" t="s">
        <v>1134</v>
      </c>
      <c r="G3071">
        <v>1</v>
      </c>
      <c r="H3071" s="6">
        <v>1214516</v>
      </c>
      <c r="I3071" s="7">
        <v>45365</v>
      </c>
      <c r="J3071" s="7">
        <v>45365</v>
      </c>
      <c r="K3071">
        <v>15</v>
      </c>
      <c r="L3071" t="s">
        <v>40</v>
      </c>
      <c r="M3071" t="s">
        <v>5</v>
      </c>
      <c r="N3071" t="s">
        <v>41</v>
      </c>
      <c r="O3071" t="s">
        <v>54</v>
      </c>
      <c r="P3071" t="s">
        <v>43</v>
      </c>
      <c r="Q3071">
        <v>10</v>
      </c>
      <c r="R3071">
        <v>5</v>
      </c>
      <c r="S3071">
        <v>0</v>
      </c>
      <c r="U3071">
        <v>182177</v>
      </c>
      <c r="V3071">
        <v>121452</v>
      </c>
      <c r="W3071">
        <v>60726</v>
      </c>
      <c r="X3071">
        <v>0</v>
      </c>
      <c r="Y3071" t="s">
        <v>48</v>
      </c>
    </row>
    <row r="3072" spans="1:25" x14ac:dyDescent="0.25">
      <c r="A3072">
        <v>3071</v>
      </c>
      <c r="B3072">
        <v>59178</v>
      </c>
      <c r="C3072">
        <v>0</v>
      </c>
      <c r="D3072">
        <v>0</v>
      </c>
      <c r="E3072" t="s">
        <v>1054</v>
      </c>
      <c r="F3072" t="s">
        <v>1055</v>
      </c>
      <c r="G3072">
        <v>1</v>
      </c>
      <c r="H3072" s="6">
        <v>1193157</v>
      </c>
      <c r="I3072" s="7">
        <v>45364</v>
      </c>
      <c r="J3072" s="7">
        <v>45364</v>
      </c>
      <c r="K3072">
        <v>8</v>
      </c>
      <c r="L3072" t="s">
        <v>40</v>
      </c>
      <c r="M3072" t="s">
        <v>9</v>
      </c>
      <c r="N3072" t="s">
        <v>41</v>
      </c>
      <c r="O3072" t="s">
        <v>42</v>
      </c>
      <c r="P3072" t="s">
        <v>43</v>
      </c>
      <c r="Q3072">
        <v>8</v>
      </c>
      <c r="R3072">
        <v>0</v>
      </c>
      <c r="S3072">
        <v>0</v>
      </c>
      <c r="U3072">
        <v>95453</v>
      </c>
      <c r="V3072">
        <v>95453</v>
      </c>
      <c r="W3072">
        <v>0</v>
      </c>
      <c r="X3072">
        <v>0</v>
      </c>
      <c r="Y3072" t="s">
        <v>67</v>
      </c>
    </row>
    <row r="3073" spans="1:25" x14ac:dyDescent="0.25">
      <c r="A3073">
        <v>3072</v>
      </c>
      <c r="B3073">
        <v>59089</v>
      </c>
      <c r="C3073">
        <v>0</v>
      </c>
      <c r="D3073">
        <v>0</v>
      </c>
      <c r="E3073" t="s">
        <v>541</v>
      </c>
      <c r="F3073" t="s">
        <v>542</v>
      </c>
      <c r="G3073">
        <v>1</v>
      </c>
      <c r="H3073" s="6">
        <v>498208</v>
      </c>
      <c r="I3073" s="7">
        <v>45364</v>
      </c>
      <c r="J3073" s="7">
        <v>45364</v>
      </c>
      <c r="K3073">
        <v>14</v>
      </c>
      <c r="L3073" t="s">
        <v>40</v>
      </c>
      <c r="M3073" t="s">
        <v>5</v>
      </c>
      <c r="N3073" t="s">
        <v>41</v>
      </c>
      <c r="O3073" t="s">
        <v>57</v>
      </c>
      <c r="P3073" t="s">
        <v>43</v>
      </c>
      <c r="Q3073">
        <v>9</v>
      </c>
      <c r="R3073">
        <v>5</v>
      </c>
      <c r="S3073">
        <v>0</v>
      </c>
      <c r="U3073">
        <v>69749</v>
      </c>
      <c r="V3073">
        <v>44839</v>
      </c>
      <c r="W3073">
        <v>24910</v>
      </c>
      <c r="X3073">
        <v>0</v>
      </c>
      <c r="Y3073" t="s">
        <v>48</v>
      </c>
    </row>
    <row r="3074" spans="1:25" x14ac:dyDescent="0.25">
      <c r="A3074">
        <v>3073</v>
      </c>
      <c r="B3074">
        <v>59085</v>
      </c>
      <c r="C3074">
        <v>0</v>
      </c>
      <c r="D3074">
        <v>0</v>
      </c>
      <c r="E3074" t="s">
        <v>1771</v>
      </c>
      <c r="F3074" t="s">
        <v>1772</v>
      </c>
      <c r="G3074">
        <v>1</v>
      </c>
      <c r="H3074" s="6">
        <v>3000000</v>
      </c>
      <c r="I3074" s="7">
        <v>45364</v>
      </c>
      <c r="J3074" s="7">
        <v>45364</v>
      </c>
      <c r="K3074">
        <v>8</v>
      </c>
      <c r="L3074" t="s">
        <v>40</v>
      </c>
      <c r="M3074" t="s">
        <v>5</v>
      </c>
      <c r="N3074" t="s">
        <v>41</v>
      </c>
      <c r="O3074" t="s">
        <v>54</v>
      </c>
      <c r="P3074" t="s">
        <v>43</v>
      </c>
      <c r="Q3074">
        <v>8</v>
      </c>
      <c r="R3074">
        <v>0</v>
      </c>
      <c r="S3074">
        <v>0</v>
      </c>
      <c r="U3074">
        <v>240000</v>
      </c>
      <c r="V3074">
        <v>240000</v>
      </c>
      <c r="W3074">
        <v>0</v>
      </c>
      <c r="X3074">
        <v>0</v>
      </c>
      <c r="Y3074" t="s">
        <v>109</v>
      </c>
    </row>
    <row r="3075" spans="1:25" x14ac:dyDescent="0.25">
      <c r="A3075">
        <v>3074</v>
      </c>
      <c r="B3075">
        <v>59088</v>
      </c>
      <c r="C3075">
        <v>0</v>
      </c>
      <c r="D3075">
        <v>0</v>
      </c>
      <c r="E3075" t="s">
        <v>1240</v>
      </c>
      <c r="F3075" t="s">
        <v>1241</v>
      </c>
      <c r="G3075">
        <v>1</v>
      </c>
      <c r="H3075" s="6">
        <v>5107523</v>
      </c>
      <c r="I3075" s="7">
        <v>45364</v>
      </c>
      <c r="J3075" s="7">
        <v>45364</v>
      </c>
      <c r="K3075">
        <v>7</v>
      </c>
      <c r="L3075" t="s">
        <v>40</v>
      </c>
      <c r="M3075" t="s">
        <v>1</v>
      </c>
      <c r="N3075" t="s">
        <v>41</v>
      </c>
      <c r="O3075" t="s">
        <v>87</v>
      </c>
      <c r="P3075" t="s">
        <v>43</v>
      </c>
      <c r="Q3075">
        <v>7</v>
      </c>
      <c r="R3075">
        <v>0</v>
      </c>
      <c r="S3075">
        <v>0</v>
      </c>
      <c r="U3075">
        <v>357527</v>
      </c>
      <c r="V3075">
        <v>357527</v>
      </c>
      <c r="W3075">
        <v>0</v>
      </c>
      <c r="X3075">
        <v>0</v>
      </c>
      <c r="Y3075" t="s">
        <v>390</v>
      </c>
    </row>
    <row r="3076" spans="1:25" x14ac:dyDescent="0.25">
      <c r="A3076">
        <v>3075</v>
      </c>
      <c r="B3076">
        <v>59182</v>
      </c>
      <c r="C3076">
        <v>0</v>
      </c>
      <c r="D3076">
        <v>0</v>
      </c>
      <c r="E3076" t="s">
        <v>555</v>
      </c>
      <c r="F3076" t="s">
        <v>556</v>
      </c>
      <c r="G3076">
        <v>1</v>
      </c>
      <c r="H3076" s="6">
        <v>604866</v>
      </c>
      <c r="I3076" s="7">
        <v>45364</v>
      </c>
      <c r="J3076" s="7">
        <v>45364</v>
      </c>
      <c r="K3076">
        <v>14</v>
      </c>
      <c r="L3076" t="s">
        <v>40</v>
      </c>
      <c r="M3076" t="s">
        <v>5</v>
      </c>
      <c r="N3076" t="s">
        <v>41</v>
      </c>
      <c r="O3076" t="s">
        <v>57</v>
      </c>
      <c r="P3076" t="s">
        <v>43</v>
      </c>
      <c r="Q3076">
        <v>9</v>
      </c>
      <c r="R3076">
        <v>5</v>
      </c>
      <c r="S3076">
        <v>0</v>
      </c>
      <c r="U3076">
        <v>84681</v>
      </c>
      <c r="V3076">
        <v>54438</v>
      </c>
      <c r="W3076">
        <v>30243</v>
      </c>
      <c r="X3076">
        <v>0</v>
      </c>
      <c r="Y3076" t="s">
        <v>48</v>
      </c>
    </row>
    <row r="3077" spans="1:25" x14ac:dyDescent="0.25">
      <c r="A3077">
        <v>3076</v>
      </c>
      <c r="B3077">
        <v>59181</v>
      </c>
      <c r="C3077">
        <v>0</v>
      </c>
      <c r="D3077">
        <v>0</v>
      </c>
      <c r="E3077" t="s">
        <v>606</v>
      </c>
      <c r="F3077" t="s">
        <v>607</v>
      </c>
      <c r="G3077">
        <v>1</v>
      </c>
      <c r="H3077" s="6">
        <v>4959142</v>
      </c>
      <c r="I3077" s="7">
        <v>45364</v>
      </c>
      <c r="J3077" s="7">
        <v>45364</v>
      </c>
      <c r="K3077">
        <v>14</v>
      </c>
      <c r="L3077" t="s">
        <v>40</v>
      </c>
      <c r="M3077" t="s">
        <v>5</v>
      </c>
      <c r="N3077" t="s">
        <v>41</v>
      </c>
      <c r="O3077" t="s">
        <v>57</v>
      </c>
      <c r="P3077" t="s">
        <v>43</v>
      </c>
      <c r="Q3077">
        <v>9</v>
      </c>
      <c r="R3077">
        <v>5</v>
      </c>
      <c r="S3077">
        <v>0</v>
      </c>
      <c r="U3077">
        <v>694280</v>
      </c>
      <c r="V3077">
        <v>446323</v>
      </c>
      <c r="W3077">
        <v>247957</v>
      </c>
      <c r="X3077">
        <v>0</v>
      </c>
      <c r="Y3077" t="s">
        <v>48</v>
      </c>
    </row>
    <row r="3078" spans="1:25" x14ac:dyDescent="0.25">
      <c r="A3078">
        <v>3077</v>
      </c>
      <c r="B3078">
        <v>59086</v>
      </c>
      <c r="C3078">
        <v>0</v>
      </c>
      <c r="D3078">
        <v>0</v>
      </c>
      <c r="E3078" t="s">
        <v>2028</v>
      </c>
      <c r="F3078" t="s">
        <v>2029</v>
      </c>
      <c r="G3078">
        <v>1</v>
      </c>
      <c r="H3078" s="6">
        <v>27826</v>
      </c>
      <c r="I3078" s="7">
        <v>45364</v>
      </c>
      <c r="J3078" s="7">
        <v>45364</v>
      </c>
      <c r="K3078">
        <v>8</v>
      </c>
      <c r="L3078" t="s">
        <v>40</v>
      </c>
      <c r="M3078" t="s">
        <v>5</v>
      </c>
      <c r="N3078" t="s">
        <v>41</v>
      </c>
      <c r="O3078" t="s">
        <v>77</v>
      </c>
      <c r="P3078" t="s">
        <v>43</v>
      </c>
      <c r="Q3078">
        <v>8</v>
      </c>
      <c r="R3078">
        <v>0</v>
      </c>
      <c r="S3078">
        <v>0</v>
      </c>
      <c r="U3078">
        <v>2226</v>
      </c>
      <c r="V3078">
        <v>2226</v>
      </c>
      <c r="W3078">
        <v>0</v>
      </c>
      <c r="X3078">
        <v>0</v>
      </c>
      <c r="Y3078" t="s">
        <v>48</v>
      </c>
    </row>
    <row r="3079" spans="1:25" x14ac:dyDescent="0.25">
      <c r="A3079">
        <v>3078</v>
      </c>
      <c r="B3079">
        <v>59090</v>
      </c>
      <c r="C3079">
        <v>0</v>
      </c>
      <c r="D3079">
        <v>0</v>
      </c>
      <c r="E3079" t="s">
        <v>1204</v>
      </c>
      <c r="F3079" t="s">
        <v>1205</v>
      </c>
      <c r="G3079">
        <v>1</v>
      </c>
      <c r="H3079" s="6">
        <v>230181</v>
      </c>
      <c r="I3079" s="7">
        <v>45364</v>
      </c>
      <c r="J3079" s="7">
        <v>45364</v>
      </c>
      <c r="K3079">
        <v>15</v>
      </c>
      <c r="L3079" t="s">
        <v>40</v>
      </c>
      <c r="M3079" t="s">
        <v>5</v>
      </c>
      <c r="N3079" t="s">
        <v>41</v>
      </c>
      <c r="O3079" t="s">
        <v>54</v>
      </c>
      <c r="P3079" t="s">
        <v>43</v>
      </c>
      <c r="Q3079">
        <v>10</v>
      </c>
      <c r="R3079">
        <v>5</v>
      </c>
      <c r="S3079">
        <v>0</v>
      </c>
      <c r="U3079">
        <v>34527</v>
      </c>
      <c r="V3079">
        <v>23018</v>
      </c>
      <c r="W3079">
        <v>11509</v>
      </c>
      <c r="X3079">
        <v>0</v>
      </c>
      <c r="Y3079" t="s">
        <v>48</v>
      </c>
    </row>
    <row r="3080" spans="1:25" x14ac:dyDescent="0.25">
      <c r="A3080">
        <v>3079</v>
      </c>
      <c r="B3080">
        <v>59069</v>
      </c>
      <c r="C3080">
        <v>0</v>
      </c>
      <c r="D3080">
        <v>0</v>
      </c>
      <c r="E3080" t="s">
        <v>1113</v>
      </c>
      <c r="F3080" t="s">
        <v>1114</v>
      </c>
      <c r="G3080">
        <v>1</v>
      </c>
      <c r="H3080" s="6">
        <v>4993512</v>
      </c>
      <c r="I3080" s="7">
        <v>45363</v>
      </c>
      <c r="J3080" s="7">
        <v>45363</v>
      </c>
      <c r="K3080">
        <v>15</v>
      </c>
      <c r="L3080" t="s">
        <v>40</v>
      </c>
      <c r="M3080" t="s">
        <v>5</v>
      </c>
      <c r="N3080" t="s">
        <v>41</v>
      </c>
      <c r="O3080" t="s">
        <v>77</v>
      </c>
      <c r="P3080" t="s">
        <v>43</v>
      </c>
      <c r="Q3080">
        <v>8</v>
      </c>
      <c r="R3080">
        <v>7</v>
      </c>
      <c r="S3080">
        <v>0</v>
      </c>
      <c r="U3080">
        <v>749027</v>
      </c>
      <c r="V3080">
        <v>399481</v>
      </c>
      <c r="W3080">
        <v>349546</v>
      </c>
      <c r="X3080">
        <v>0</v>
      </c>
      <c r="Y3080" t="s">
        <v>250</v>
      </c>
    </row>
    <row r="3081" spans="1:25" x14ac:dyDescent="0.25">
      <c r="A3081">
        <v>3080</v>
      </c>
      <c r="B3081">
        <v>59082</v>
      </c>
      <c r="C3081">
        <v>0</v>
      </c>
      <c r="D3081">
        <v>0</v>
      </c>
      <c r="E3081" t="s">
        <v>327</v>
      </c>
      <c r="F3081" t="s">
        <v>328</v>
      </c>
      <c r="G3081">
        <v>1</v>
      </c>
      <c r="H3081" s="6">
        <v>134758</v>
      </c>
      <c r="I3081" s="7">
        <v>45363</v>
      </c>
      <c r="J3081" s="7">
        <v>45363</v>
      </c>
      <c r="K3081">
        <v>15</v>
      </c>
      <c r="L3081" t="s">
        <v>40</v>
      </c>
      <c r="M3081" t="s">
        <v>5</v>
      </c>
      <c r="N3081" t="s">
        <v>41</v>
      </c>
      <c r="O3081" t="s">
        <v>47</v>
      </c>
      <c r="P3081" t="s">
        <v>43</v>
      </c>
      <c r="Q3081">
        <v>6</v>
      </c>
      <c r="R3081">
        <v>9</v>
      </c>
      <c r="S3081">
        <v>0</v>
      </c>
      <c r="U3081">
        <v>20214</v>
      </c>
      <c r="V3081">
        <v>8085</v>
      </c>
      <c r="W3081">
        <v>12128</v>
      </c>
      <c r="X3081">
        <v>0</v>
      </c>
      <c r="Y3081" t="s">
        <v>72</v>
      </c>
    </row>
    <row r="3082" spans="1:25" x14ac:dyDescent="0.25">
      <c r="A3082">
        <v>3081</v>
      </c>
      <c r="B3082">
        <v>59084</v>
      </c>
      <c r="C3082">
        <v>0</v>
      </c>
      <c r="D3082">
        <v>0</v>
      </c>
      <c r="E3082" t="s">
        <v>329</v>
      </c>
      <c r="F3082" t="s">
        <v>330</v>
      </c>
      <c r="G3082">
        <v>1</v>
      </c>
      <c r="H3082" s="6">
        <v>68773</v>
      </c>
      <c r="I3082" s="7">
        <v>45363</v>
      </c>
      <c r="J3082" s="7">
        <v>45363</v>
      </c>
      <c r="K3082">
        <v>15</v>
      </c>
      <c r="L3082" t="s">
        <v>40</v>
      </c>
      <c r="M3082" t="s">
        <v>5</v>
      </c>
      <c r="N3082" t="s">
        <v>41</v>
      </c>
      <c r="O3082" t="s">
        <v>47</v>
      </c>
      <c r="P3082" t="s">
        <v>43</v>
      </c>
      <c r="Q3082">
        <v>6</v>
      </c>
      <c r="R3082">
        <v>9</v>
      </c>
      <c r="S3082">
        <v>0</v>
      </c>
      <c r="U3082">
        <v>10316</v>
      </c>
      <c r="V3082">
        <v>4126</v>
      </c>
      <c r="W3082">
        <v>6190</v>
      </c>
      <c r="X3082">
        <v>0</v>
      </c>
      <c r="Y3082" t="s">
        <v>48</v>
      </c>
    </row>
    <row r="3083" spans="1:25" x14ac:dyDescent="0.25">
      <c r="A3083">
        <v>3082</v>
      </c>
      <c r="B3083">
        <v>59070</v>
      </c>
      <c r="C3083">
        <v>0</v>
      </c>
      <c r="D3083">
        <v>0</v>
      </c>
      <c r="E3083" t="s">
        <v>995</v>
      </c>
      <c r="F3083" t="s">
        <v>996</v>
      </c>
      <c r="G3083">
        <v>1</v>
      </c>
      <c r="H3083" s="6">
        <v>3000000</v>
      </c>
      <c r="I3083" s="7">
        <v>45363</v>
      </c>
      <c r="J3083" s="7">
        <v>45363</v>
      </c>
      <c r="K3083">
        <v>6</v>
      </c>
      <c r="L3083" t="s">
        <v>40</v>
      </c>
      <c r="M3083" t="s">
        <v>5</v>
      </c>
      <c r="N3083" t="s">
        <v>41</v>
      </c>
      <c r="O3083" t="s">
        <v>47</v>
      </c>
      <c r="P3083" t="s">
        <v>43</v>
      </c>
      <c r="Q3083">
        <v>6</v>
      </c>
      <c r="R3083">
        <v>0</v>
      </c>
      <c r="S3083">
        <v>0</v>
      </c>
      <c r="U3083">
        <v>180000</v>
      </c>
      <c r="V3083">
        <v>180000</v>
      </c>
      <c r="W3083">
        <v>0</v>
      </c>
      <c r="X3083">
        <v>0</v>
      </c>
      <c r="Y3083" t="s">
        <v>109</v>
      </c>
    </row>
    <row r="3084" spans="1:25" x14ac:dyDescent="0.25">
      <c r="A3084">
        <v>3083</v>
      </c>
      <c r="B3084">
        <v>59079</v>
      </c>
      <c r="C3084">
        <v>0</v>
      </c>
      <c r="D3084">
        <v>0</v>
      </c>
      <c r="E3084" t="s">
        <v>362</v>
      </c>
      <c r="F3084" t="s">
        <v>363</v>
      </c>
      <c r="G3084">
        <v>1</v>
      </c>
      <c r="H3084" s="6">
        <v>585893</v>
      </c>
      <c r="I3084" s="7">
        <v>45363</v>
      </c>
      <c r="J3084" s="7">
        <v>45363</v>
      </c>
      <c r="K3084">
        <v>15</v>
      </c>
      <c r="L3084" t="s">
        <v>40</v>
      </c>
      <c r="M3084" t="s">
        <v>5</v>
      </c>
      <c r="N3084" t="s">
        <v>41</v>
      </c>
      <c r="O3084" t="s">
        <v>47</v>
      </c>
      <c r="P3084" t="s">
        <v>43</v>
      </c>
      <c r="Q3084">
        <v>6</v>
      </c>
      <c r="R3084">
        <v>9</v>
      </c>
      <c r="S3084">
        <v>0</v>
      </c>
      <c r="U3084">
        <v>87884</v>
      </c>
      <c r="V3084">
        <v>35154</v>
      </c>
      <c r="W3084">
        <v>52730</v>
      </c>
      <c r="X3084">
        <v>0</v>
      </c>
      <c r="Y3084" t="s">
        <v>72</v>
      </c>
    </row>
    <row r="3085" spans="1:25" x14ac:dyDescent="0.25">
      <c r="A3085">
        <v>3084</v>
      </c>
      <c r="B3085">
        <v>59078</v>
      </c>
      <c r="C3085">
        <v>0</v>
      </c>
      <c r="D3085">
        <v>0</v>
      </c>
      <c r="E3085" t="s">
        <v>331</v>
      </c>
      <c r="F3085" t="s">
        <v>332</v>
      </c>
      <c r="G3085">
        <v>1</v>
      </c>
      <c r="H3085" s="6">
        <v>182234</v>
      </c>
      <c r="I3085" s="7">
        <v>45363</v>
      </c>
      <c r="J3085" s="7">
        <v>45363</v>
      </c>
      <c r="K3085">
        <v>15</v>
      </c>
      <c r="L3085" t="s">
        <v>40</v>
      </c>
      <c r="M3085" t="s">
        <v>5</v>
      </c>
      <c r="N3085" t="s">
        <v>41</v>
      </c>
      <c r="O3085" t="s">
        <v>47</v>
      </c>
      <c r="P3085" t="s">
        <v>43</v>
      </c>
      <c r="Q3085">
        <v>6</v>
      </c>
      <c r="R3085">
        <v>9</v>
      </c>
      <c r="S3085">
        <v>0</v>
      </c>
      <c r="U3085">
        <v>27335</v>
      </c>
      <c r="V3085">
        <v>10934</v>
      </c>
      <c r="W3085">
        <v>16401</v>
      </c>
      <c r="X3085">
        <v>0</v>
      </c>
      <c r="Y3085" t="s">
        <v>48</v>
      </c>
    </row>
    <row r="3086" spans="1:25" x14ac:dyDescent="0.25">
      <c r="A3086">
        <v>3085</v>
      </c>
      <c r="B3086">
        <v>59083</v>
      </c>
      <c r="C3086">
        <v>0</v>
      </c>
      <c r="D3086">
        <v>0</v>
      </c>
      <c r="E3086" t="s">
        <v>403</v>
      </c>
      <c r="F3086" t="s">
        <v>404</v>
      </c>
      <c r="G3086">
        <v>1</v>
      </c>
      <c r="H3086" s="6">
        <v>766324</v>
      </c>
      <c r="I3086" s="7">
        <v>45363</v>
      </c>
      <c r="J3086" s="7">
        <v>45363</v>
      </c>
      <c r="K3086">
        <v>15</v>
      </c>
      <c r="L3086" t="s">
        <v>40</v>
      </c>
      <c r="M3086" t="s">
        <v>5</v>
      </c>
      <c r="N3086" t="s">
        <v>41</v>
      </c>
      <c r="O3086" t="s">
        <v>47</v>
      </c>
      <c r="P3086" t="s">
        <v>43</v>
      </c>
      <c r="Q3086">
        <v>6</v>
      </c>
      <c r="R3086">
        <v>9</v>
      </c>
      <c r="S3086">
        <v>0</v>
      </c>
      <c r="U3086">
        <v>114949</v>
      </c>
      <c r="V3086">
        <v>45979</v>
      </c>
      <c r="W3086">
        <v>68969</v>
      </c>
      <c r="X3086">
        <v>0</v>
      </c>
      <c r="Y3086" t="s">
        <v>72</v>
      </c>
    </row>
    <row r="3087" spans="1:25" x14ac:dyDescent="0.25">
      <c r="A3087">
        <v>3086</v>
      </c>
      <c r="B3087">
        <v>59080</v>
      </c>
      <c r="C3087">
        <v>0</v>
      </c>
      <c r="D3087">
        <v>0</v>
      </c>
      <c r="E3087" t="s">
        <v>403</v>
      </c>
      <c r="F3087" t="s">
        <v>404</v>
      </c>
      <c r="G3087">
        <v>1</v>
      </c>
      <c r="H3087" s="6">
        <v>1278649</v>
      </c>
      <c r="I3087" s="7">
        <v>45363</v>
      </c>
      <c r="J3087" s="7">
        <v>45363</v>
      </c>
      <c r="K3087">
        <v>15</v>
      </c>
      <c r="L3087" t="s">
        <v>40</v>
      </c>
      <c r="M3087" t="s">
        <v>5</v>
      </c>
      <c r="N3087" t="s">
        <v>41</v>
      </c>
      <c r="O3087" t="s">
        <v>47</v>
      </c>
      <c r="P3087" t="s">
        <v>43</v>
      </c>
      <c r="Q3087">
        <v>6</v>
      </c>
      <c r="R3087">
        <v>9</v>
      </c>
      <c r="S3087">
        <v>0</v>
      </c>
      <c r="U3087">
        <v>191797</v>
      </c>
      <c r="V3087">
        <v>76719</v>
      </c>
      <c r="W3087">
        <v>115078</v>
      </c>
      <c r="X3087">
        <v>0</v>
      </c>
      <c r="Y3087" t="s">
        <v>72</v>
      </c>
    </row>
    <row r="3088" spans="1:25" x14ac:dyDescent="0.25">
      <c r="A3088">
        <v>3087</v>
      </c>
      <c r="B3088">
        <v>59081</v>
      </c>
      <c r="C3088">
        <v>0</v>
      </c>
      <c r="D3088">
        <v>0</v>
      </c>
      <c r="E3088" t="s">
        <v>401</v>
      </c>
      <c r="F3088" t="s">
        <v>402</v>
      </c>
      <c r="G3088">
        <v>1</v>
      </c>
      <c r="H3088" s="6">
        <v>1123063</v>
      </c>
      <c r="I3088" s="7">
        <v>45363</v>
      </c>
      <c r="J3088" s="7">
        <v>45363</v>
      </c>
      <c r="K3088">
        <v>15</v>
      </c>
      <c r="L3088" t="s">
        <v>40</v>
      </c>
      <c r="M3088" t="s">
        <v>5</v>
      </c>
      <c r="N3088" t="s">
        <v>41</v>
      </c>
      <c r="O3088" t="s">
        <v>47</v>
      </c>
      <c r="P3088" t="s">
        <v>43</v>
      </c>
      <c r="Q3088">
        <v>6</v>
      </c>
      <c r="R3088">
        <v>9</v>
      </c>
      <c r="S3088">
        <v>0</v>
      </c>
      <c r="U3088">
        <v>168459</v>
      </c>
      <c r="V3088">
        <v>67384</v>
      </c>
      <c r="W3088">
        <v>101076</v>
      </c>
      <c r="X3088">
        <v>0</v>
      </c>
      <c r="Y3088" t="s">
        <v>48</v>
      </c>
    </row>
    <row r="3089" spans="1:25" x14ac:dyDescent="0.25">
      <c r="A3089">
        <v>3088</v>
      </c>
      <c r="B3089">
        <v>59077</v>
      </c>
      <c r="C3089">
        <v>0</v>
      </c>
      <c r="D3089">
        <v>0</v>
      </c>
      <c r="E3089" t="s">
        <v>1054</v>
      </c>
      <c r="F3089" t="s">
        <v>1055</v>
      </c>
      <c r="G3089">
        <v>1</v>
      </c>
      <c r="H3089" s="6">
        <v>9048871</v>
      </c>
      <c r="I3089" s="7">
        <v>45363</v>
      </c>
      <c r="J3089" s="7">
        <v>45363</v>
      </c>
      <c r="K3089">
        <v>8</v>
      </c>
      <c r="L3089" t="s">
        <v>40</v>
      </c>
      <c r="M3089" t="s">
        <v>9</v>
      </c>
      <c r="N3089" t="s">
        <v>41</v>
      </c>
      <c r="O3089" t="s">
        <v>42</v>
      </c>
      <c r="P3089" t="s">
        <v>43</v>
      </c>
      <c r="Q3089">
        <v>8</v>
      </c>
      <c r="R3089">
        <v>0</v>
      </c>
      <c r="S3089">
        <v>0</v>
      </c>
      <c r="U3089">
        <v>723910</v>
      </c>
      <c r="V3089">
        <v>723910</v>
      </c>
      <c r="W3089">
        <v>0</v>
      </c>
      <c r="X3089">
        <v>0</v>
      </c>
      <c r="Y3089" t="s">
        <v>67</v>
      </c>
    </row>
    <row r="3090" spans="1:25" x14ac:dyDescent="0.25">
      <c r="A3090">
        <v>3089</v>
      </c>
      <c r="B3090">
        <v>59064</v>
      </c>
      <c r="C3090">
        <v>0</v>
      </c>
      <c r="D3090">
        <v>0</v>
      </c>
      <c r="E3090" t="s">
        <v>2028</v>
      </c>
      <c r="F3090" t="s">
        <v>2029</v>
      </c>
      <c r="G3090">
        <v>1</v>
      </c>
      <c r="H3090" s="6">
        <v>320000</v>
      </c>
      <c r="I3090" s="7">
        <v>45362</v>
      </c>
      <c r="J3090" s="7">
        <v>45362</v>
      </c>
      <c r="K3090">
        <v>8</v>
      </c>
      <c r="L3090" t="s">
        <v>40</v>
      </c>
      <c r="M3090" t="s">
        <v>5</v>
      </c>
      <c r="N3090" t="s">
        <v>41</v>
      </c>
      <c r="O3090" t="s">
        <v>77</v>
      </c>
      <c r="P3090" t="s">
        <v>43</v>
      </c>
      <c r="Q3090">
        <v>8</v>
      </c>
      <c r="R3090">
        <v>0</v>
      </c>
      <c r="S3090">
        <v>0</v>
      </c>
      <c r="U3090">
        <v>25600</v>
      </c>
      <c r="V3090">
        <v>25600</v>
      </c>
      <c r="W3090">
        <v>0</v>
      </c>
      <c r="X3090">
        <v>0</v>
      </c>
      <c r="Y3090" t="s">
        <v>48</v>
      </c>
    </row>
    <row r="3091" spans="1:25" x14ac:dyDescent="0.25">
      <c r="A3091">
        <v>3090</v>
      </c>
      <c r="B3091">
        <v>59067</v>
      </c>
      <c r="C3091">
        <v>0</v>
      </c>
      <c r="D3091">
        <v>0</v>
      </c>
      <c r="E3091" t="s">
        <v>1101</v>
      </c>
      <c r="F3091" t="s">
        <v>1102</v>
      </c>
      <c r="G3091">
        <v>1</v>
      </c>
      <c r="H3091" s="6">
        <v>167172</v>
      </c>
      <c r="I3091" s="7">
        <v>45362</v>
      </c>
      <c r="J3091" s="7">
        <v>45362</v>
      </c>
      <c r="K3091">
        <v>15</v>
      </c>
      <c r="L3091" t="s">
        <v>40</v>
      </c>
      <c r="M3091" t="s">
        <v>5</v>
      </c>
      <c r="N3091" t="s">
        <v>41</v>
      </c>
      <c r="O3091" t="s">
        <v>54</v>
      </c>
      <c r="P3091" t="s">
        <v>43</v>
      </c>
      <c r="Q3091">
        <v>10</v>
      </c>
      <c r="R3091">
        <v>5</v>
      </c>
      <c r="S3091">
        <v>0</v>
      </c>
      <c r="U3091">
        <v>25076</v>
      </c>
      <c r="V3091">
        <v>16717</v>
      </c>
      <c r="W3091">
        <v>8359</v>
      </c>
      <c r="X3091">
        <v>0</v>
      </c>
      <c r="Y3091" t="s">
        <v>48</v>
      </c>
    </row>
    <row r="3092" spans="1:25" x14ac:dyDescent="0.25">
      <c r="A3092">
        <v>3091</v>
      </c>
      <c r="B3092">
        <v>59066</v>
      </c>
      <c r="C3092">
        <v>0</v>
      </c>
      <c r="D3092">
        <v>0</v>
      </c>
      <c r="E3092" t="s">
        <v>2010</v>
      </c>
      <c r="F3092" t="s">
        <v>2011</v>
      </c>
      <c r="G3092">
        <v>1</v>
      </c>
      <c r="H3092" s="6">
        <v>5600000</v>
      </c>
      <c r="I3092" s="7">
        <v>45362</v>
      </c>
      <c r="J3092" s="7">
        <v>45362</v>
      </c>
      <c r="K3092">
        <v>12</v>
      </c>
      <c r="L3092" t="s">
        <v>40</v>
      </c>
      <c r="M3092" t="s">
        <v>5</v>
      </c>
      <c r="N3092" t="s">
        <v>41</v>
      </c>
      <c r="O3092" t="s">
        <v>54</v>
      </c>
      <c r="P3092" t="s">
        <v>43</v>
      </c>
      <c r="Q3092">
        <v>12</v>
      </c>
      <c r="R3092">
        <v>0</v>
      </c>
      <c r="S3092">
        <v>0</v>
      </c>
      <c r="U3092">
        <v>672000</v>
      </c>
      <c r="V3092">
        <v>672000</v>
      </c>
      <c r="W3092">
        <v>0</v>
      </c>
      <c r="X3092">
        <v>0</v>
      </c>
      <c r="Y3092" t="s">
        <v>44</v>
      </c>
    </row>
    <row r="3093" spans="1:25" x14ac:dyDescent="0.25">
      <c r="A3093">
        <v>3092</v>
      </c>
      <c r="B3093">
        <v>59065</v>
      </c>
      <c r="C3093">
        <v>0</v>
      </c>
      <c r="D3093">
        <v>0</v>
      </c>
      <c r="E3093" t="s">
        <v>735</v>
      </c>
      <c r="F3093" t="s">
        <v>736</v>
      </c>
      <c r="G3093">
        <v>1</v>
      </c>
      <c r="H3093" s="6">
        <v>1000000</v>
      </c>
      <c r="I3093" s="7">
        <v>45362</v>
      </c>
      <c r="J3093" s="7">
        <v>45362</v>
      </c>
      <c r="K3093">
        <v>7</v>
      </c>
      <c r="L3093" t="s">
        <v>40</v>
      </c>
      <c r="M3093" t="s">
        <v>5</v>
      </c>
      <c r="N3093" t="s">
        <v>41</v>
      </c>
      <c r="O3093" t="s">
        <v>77</v>
      </c>
      <c r="P3093" t="s">
        <v>43</v>
      </c>
      <c r="Q3093">
        <v>7</v>
      </c>
      <c r="R3093">
        <v>0</v>
      </c>
      <c r="S3093">
        <v>0</v>
      </c>
      <c r="U3093">
        <v>70000</v>
      </c>
      <c r="V3093">
        <v>70000</v>
      </c>
      <c r="W3093">
        <v>0</v>
      </c>
      <c r="X3093">
        <v>0</v>
      </c>
      <c r="Y3093" t="s">
        <v>48</v>
      </c>
    </row>
    <row r="3094" spans="1:25" x14ac:dyDescent="0.25">
      <c r="A3094">
        <v>3093</v>
      </c>
      <c r="B3094">
        <v>58821</v>
      </c>
      <c r="C3094">
        <v>0</v>
      </c>
      <c r="D3094">
        <v>0</v>
      </c>
      <c r="E3094" t="s">
        <v>1636</v>
      </c>
      <c r="F3094" t="s">
        <v>1637</v>
      </c>
      <c r="G3094">
        <v>1</v>
      </c>
      <c r="H3094" s="6">
        <v>6000000</v>
      </c>
      <c r="I3094" s="7">
        <v>45359</v>
      </c>
      <c r="J3094" s="7">
        <v>45359</v>
      </c>
      <c r="K3094">
        <v>7</v>
      </c>
      <c r="L3094" t="s">
        <v>40</v>
      </c>
      <c r="M3094" t="s">
        <v>5</v>
      </c>
      <c r="N3094" t="s">
        <v>41</v>
      </c>
      <c r="O3094" t="s">
        <v>47</v>
      </c>
      <c r="P3094" t="s">
        <v>43</v>
      </c>
      <c r="Q3094">
        <v>7</v>
      </c>
      <c r="R3094">
        <v>0</v>
      </c>
      <c r="S3094">
        <v>0</v>
      </c>
      <c r="U3094">
        <v>420000</v>
      </c>
      <c r="V3094">
        <v>420000</v>
      </c>
      <c r="W3094">
        <v>0</v>
      </c>
      <c r="X3094">
        <v>0</v>
      </c>
      <c r="Y3094" t="s">
        <v>48</v>
      </c>
    </row>
    <row r="3095" spans="1:25" x14ac:dyDescent="0.25">
      <c r="A3095">
        <v>3094</v>
      </c>
      <c r="B3095">
        <v>59068</v>
      </c>
      <c r="C3095">
        <v>0</v>
      </c>
      <c r="D3095">
        <v>0</v>
      </c>
      <c r="E3095" t="s">
        <v>2030</v>
      </c>
      <c r="F3095" t="s">
        <v>2031</v>
      </c>
      <c r="G3095">
        <v>1</v>
      </c>
      <c r="H3095" s="6">
        <v>200000000</v>
      </c>
      <c r="I3095" s="7">
        <v>45359</v>
      </c>
      <c r="J3095" s="7">
        <v>45359</v>
      </c>
      <c r="K3095" t="s">
        <v>2032</v>
      </c>
      <c r="L3095" t="s">
        <v>40</v>
      </c>
      <c r="M3095" t="s">
        <v>5</v>
      </c>
      <c r="N3095" t="s">
        <v>41</v>
      </c>
      <c r="O3095" t="s">
        <v>47</v>
      </c>
      <c r="P3095" t="s">
        <v>43</v>
      </c>
      <c r="Q3095">
        <v>0.85</v>
      </c>
      <c r="R3095">
        <v>7.5</v>
      </c>
      <c r="S3095">
        <v>0</v>
      </c>
      <c r="U3095">
        <v>16700000</v>
      </c>
      <c r="V3095">
        <v>1700000</v>
      </c>
      <c r="W3095">
        <v>15000000</v>
      </c>
      <c r="X3095">
        <v>0</v>
      </c>
      <c r="Y3095" t="s">
        <v>229</v>
      </c>
    </row>
    <row r="3096" spans="1:25" x14ac:dyDescent="0.25">
      <c r="A3096">
        <v>3095</v>
      </c>
      <c r="B3096">
        <v>59062</v>
      </c>
      <c r="C3096">
        <v>0</v>
      </c>
      <c r="D3096">
        <v>0</v>
      </c>
      <c r="E3096" t="s">
        <v>1095</v>
      </c>
      <c r="F3096" t="s">
        <v>1096</v>
      </c>
      <c r="G3096">
        <v>1</v>
      </c>
      <c r="H3096" s="6">
        <v>2430047</v>
      </c>
      <c r="I3096" s="7">
        <v>45359</v>
      </c>
      <c r="J3096" s="7">
        <v>45359</v>
      </c>
      <c r="K3096">
        <v>6</v>
      </c>
      <c r="L3096" t="s">
        <v>40</v>
      </c>
      <c r="M3096" t="s">
        <v>5</v>
      </c>
      <c r="N3096" t="s">
        <v>41</v>
      </c>
      <c r="O3096" t="s">
        <v>77</v>
      </c>
      <c r="P3096" t="s">
        <v>43</v>
      </c>
      <c r="Q3096">
        <v>6</v>
      </c>
      <c r="R3096">
        <v>0</v>
      </c>
      <c r="S3096">
        <v>0</v>
      </c>
      <c r="U3096">
        <v>145803</v>
      </c>
      <c r="V3096">
        <v>145803</v>
      </c>
      <c r="W3096">
        <v>0</v>
      </c>
      <c r="X3096">
        <v>0</v>
      </c>
      <c r="Y3096" t="s">
        <v>109</v>
      </c>
    </row>
    <row r="3097" spans="1:25" x14ac:dyDescent="0.25">
      <c r="A3097">
        <v>3096</v>
      </c>
      <c r="B3097">
        <v>58831</v>
      </c>
      <c r="C3097">
        <v>0</v>
      </c>
      <c r="D3097">
        <v>0</v>
      </c>
      <c r="E3097" t="s">
        <v>2033</v>
      </c>
      <c r="F3097" t="s">
        <v>2034</v>
      </c>
      <c r="G3097">
        <v>1</v>
      </c>
      <c r="H3097" s="6">
        <v>19083001</v>
      </c>
      <c r="I3097" s="7">
        <v>45359</v>
      </c>
      <c r="J3097" s="7">
        <v>45359</v>
      </c>
      <c r="K3097">
        <v>7</v>
      </c>
      <c r="L3097" t="s">
        <v>40</v>
      </c>
      <c r="M3097" t="s">
        <v>5</v>
      </c>
      <c r="N3097" t="s">
        <v>41</v>
      </c>
      <c r="O3097" t="s">
        <v>57</v>
      </c>
      <c r="P3097" t="s">
        <v>43</v>
      </c>
      <c r="Q3097">
        <v>7</v>
      </c>
      <c r="R3097">
        <v>0</v>
      </c>
      <c r="S3097">
        <v>0</v>
      </c>
      <c r="U3097">
        <v>1335810</v>
      </c>
      <c r="V3097">
        <v>1335810</v>
      </c>
      <c r="W3097">
        <v>0</v>
      </c>
      <c r="X3097">
        <v>0</v>
      </c>
      <c r="Y3097" t="s">
        <v>444</v>
      </c>
    </row>
    <row r="3098" spans="1:25" x14ac:dyDescent="0.25">
      <c r="A3098">
        <v>3097</v>
      </c>
      <c r="B3098">
        <v>58830</v>
      </c>
      <c r="C3098">
        <v>0</v>
      </c>
      <c r="D3098">
        <v>0</v>
      </c>
      <c r="E3098" t="s">
        <v>1741</v>
      </c>
      <c r="F3098" t="s">
        <v>1742</v>
      </c>
      <c r="G3098">
        <v>1</v>
      </c>
      <c r="H3098" s="6">
        <v>22668204</v>
      </c>
      <c r="I3098" s="7">
        <v>45359</v>
      </c>
      <c r="J3098" s="7">
        <v>45359</v>
      </c>
      <c r="K3098">
        <v>15</v>
      </c>
      <c r="L3098" t="s">
        <v>40</v>
      </c>
      <c r="M3098" t="s">
        <v>5</v>
      </c>
      <c r="N3098" t="s">
        <v>41</v>
      </c>
      <c r="O3098" t="s">
        <v>54</v>
      </c>
      <c r="P3098" t="s">
        <v>43</v>
      </c>
      <c r="Q3098">
        <v>4.5</v>
      </c>
      <c r="R3098">
        <v>10.5</v>
      </c>
      <c r="S3098">
        <v>0</v>
      </c>
      <c r="U3098">
        <v>3400231</v>
      </c>
      <c r="V3098">
        <v>1020069</v>
      </c>
      <c r="W3098">
        <v>2380161</v>
      </c>
      <c r="X3098">
        <v>0</v>
      </c>
      <c r="Y3098" t="s">
        <v>48</v>
      </c>
    </row>
    <row r="3099" spans="1:25" x14ac:dyDescent="0.25">
      <c r="A3099">
        <v>3098</v>
      </c>
      <c r="B3099">
        <v>59063</v>
      </c>
      <c r="C3099">
        <v>0</v>
      </c>
      <c r="D3099">
        <v>0</v>
      </c>
      <c r="E3099" t="s">
        <v>1111</v>
      </c>
      <c r="F3099" t="s">
        <v>1112</v>
      </c>
      <c r="G3099">
        <v>1</v>
      </c>
      <c r="H3099" s="6">
        <v>3265863</v>
      </c>
      <c r="I3099" s="7">
        <v>45359</v>
      </c>
      <c r="J3099" s="7">
        <v>45359</v>
      </c>
      <c r="K3099">
        <v>6</v>
      </c>
      <c r="L3099" t="s">
        <v>40</v>
      </c>
      <c r="M3099" t="s">
        <v>5</v>
      </c>
      <c r="N3099" t="s">
        <v>41</v>
      </c>
      <c r="O3099" t="s">
        <v>77</v>
      </c>
      <c r="P3099" t="s">
        <v>43</v>
      </c>
      <c r="Q3099">
        <v>6</v>
      </c>
      <c r="R3099">
        <v>0</v>
      </c>
      <c r="S3099">
        <v>0</v>
      </c>
      <c r="U3099">
        <v>195952</v>
      </c>
      <c r="V3099">
        <v>195952</v>
      </c>
      <c r="W3099">
        <v>0</v>
      </c>
      <c r="X3099">
        <v>0</v>
      </c>
      <c r="Y3099" t="s">
        <v>109</v>
      </c>
    </row>
    <row r="3100" spans="1:25" x14ac:dyDescent="0.25">
      <c r="A3100">
        <v>3099</v>
      </c>
      <c r="B3100">
        <v>59058</v>
      </c>
      <c r="C3100">
        <v>0</v>
      </c>
      <c r="D3100">
        <v>0</v>
      </c>
      <c r="E3100" t="s">
        <v>1550</v>
      </c>
      <c r="F3100" t="s">
        <v>1551</v>
      </c>
      <c r="G3100">
        <v>1</v>
      </c>
      <c r="H3100" s="6">
        <v>2483168</v>
      </c>
      <c r="I3100" s="7">
        <v>45359</v>
      </c>
      <c r="J3100" s="7">
        <v>45359</v>
      </c>
      <c r="K3100">
        <v>12</v>
      </c>
      <c r="L3100" t="s">
        <v>40</v>
      </c>
      <c r="M3100" t="s">
        <v>8</v>
      </c>
      <c r="N3100" t="s">
        <v>41</v>
      </c>
      <c r="O3100" t="s">
        <v>347</v>
      </c>
      <c r="P3100" t="s">
        <v>43</v>
      </c>
      <c r="Q3100">
        <v>12</v>
      </c>
      <c r="R3100">
        <v>0</v>
      </c>
      <c r="S3100">
        <v>0</v>
      </c>
      <c r="U3100">
        <v>297980</v>
      </c>
      <c r="V3100">
        <v>297980</v>
      </c>
      <c r="W3100">
        <v>0</v>
      </c>
      <c r="X3100">
        <v>0</v>
      </c>
      <c r="Y3100" t="s">
        <v>48</v>
      </c>
    </row>
    <row r="3101" spans="1:25" x14ac:dyDescent="0.25">
      <c r="A3101">
        <v>3100</v>
      </c>
      <c r="B3101">
        <v>59059</v>
      </c>
      <c r="C3101">
        <v>0</v>
      </c>
      <c r="D3101">
        <v>0</v>
      </c>
      <c r="E3101" t="s">
        <v>1550</v>
      </c>
      <c r="F3101" t="s">
        <v>1551</v>
      </c>
      <c r="G3101">
        <v>1</v>
      </c>
      <c r="H3101" s="6">
        <v>2476774</v>
      </c>
      <c r="I3101" s="7">
        <v>45359</v>
      </c>
      <c r="J3101" s="7">
        <v>45359</v>
      </c>
      <c r="K3101">
        <v>12</v>
      </c>
      <c r="L3101" t="s">
        <v>40</v>
      </c>
      <c r="M3101" t="s">
        <v>8</v>
      </c>
      <c r="N3101" t="s">
        <v>41</v>
      </c>
      <c r="O3101" t="s">
        <v>347</v>
      </c>
      <c r="P3101" t="s">
        <v>43</v>
      </c>
      <c r="Q3101">
        <v>12</v>
      </c>
      <c r="R3101">
        <v>0</v>
      </c>
      <c r="S3101">
        <v>0</v>
      </c>
      <c r="U3101">
        <v>297213</v>
      </c>
      <c r="V3101">
        <v>297213</v>
      </c>
      <c r="W3101">
        <v>0</v>
      </c>
      <c r="X3101">
        <v>0</v>
      </c>
      <c r="Y3101" t="s">
        <v>48</v>
      </c>
    </row>
    <row r="3102" spans="1:25" x14ac:dyDescent="0.25">
      <c r="A3102">
        <v>3101</v>
      </c>
      <c r="B3102">
        <v>59061</v>
      </c>
      <c r="C3102">
        <v>0</v>
      </c>
      <c r="D3102">
        <v>0</v>
      </c>
      <c r="E3102" t="s">
        <v>1117</v>
      </c>
      <c r="F3102" t="s">
        <v>1118</v>
      </c>
      <c r="G3102">
        <v>1</v>
      </c>
      <c r="H3102" s="6">
        <v>700275</v>
      </c>
      <c r="I3102" s="7">
        <v>45359</v>
      </c>
      <c r="J3102" s="7">
        <v>45359</v>
      </c>
      <c r="K3102">
        <v>6</v>
      </c>
      <c r="L3102" t="s">
        <v>40</v>
      </c>
      <c r="M3102" t="s">
        <v>5</v>
      </c>
      <c r="N3102" t="s">
        <v>41</v>
      </c>
      <c r="O3102" t="s">
        <v>77</v>
      </c>
      <c r="P3102" t="s">
        <v>43</v>
      </c>
      <c r="Q3102">
        <v>6</v>
      </c>
      <c r="R3102">
        <v>0</v>
      </c>
      <c r="S3102">
        <v>0</v>
      </c>
      <c r="U3102">
        <v>42017</v>
      </c>
      <c r="V3102">
        <v>42016</v>
      </c>
      <c r="W3102">
        <v>0</v>
      </c>
      <c r="X3102">
        <v>0</v>
      </c>
      <c r="Y3102" t="s">
        <v>109</v>
      </c>
    </row>
    <row r="3103" spans="1:25" x14ac:dyDescent="0.25">
      <c r="A3103">
        <v>3102</v>
      </c>
      <c r="B3103">
        <v>58827</v>
      </c>
      <c r="C3103">
        <v>0</v>
      </c>
      <c r="D3103">
        <v>0</v>
      </c>
      <c r="E3103" t="s">
        <v>1739</v>
      </c>
      <c r="F3103" t="s">
        <v>1740</v>
      </c>
      <c r="G3103">
        <v>1</v>
      </c>
      <c r="H3103" s="6">
        <v>4142341</v>
      </c>
      <c r="I3103" s="7">
        <v>45359</v>
      </c>
      <c r="J3103" s="7">
        <v>45359</v>
      </c>
      <c r="K3103">
        <v>15</v>
      </c>
      <c r="L3103" t="s">
        <v>40</v>
      </c>
      <c r="M3103" t="s">
        <v>5</v>
      </c>
      <c r="N3103" t="s">
        <v>41</v>
      </c>
      <c r="O3103" t="s">
        <v>54</v>
      </c>
      <c r="P3103" t="s">
        <v>43</v>
      </c>
      <c r="Q3103">
        <v>4.5</v>
      </c>
      <c r="R3103">
        <v>10.5</v>
      </c>
      <c r="S3103">
        <v>0</v>
      </c>
      <c r="U3103">
        <v>621351</v>
      </c>
      <c r="V3103">
        <v>186405</v>
      </c>
      <c r="W3103">
        <v>434946</v>
      </c>
      <c r="X3103">
        <v>0</v>
      </c>
      <c r="Y3103" t="s">
        <v>48</v>
      </c>
    </row>
    <row r="3104" spans="1:25" x14ac:dyDescent="0.25">
      <c r="A3104">
        <v>3103</v>
      </c>
      <c r="B3104">
        <v>59060</v>
      </c>
      <c r="C3104">
        <v>0</v>
      </c>
      <c r="D3104">
        <v>0</v>
      </c>
      <c r="E3104" t="s">
        <v>1536</v>
      </c>
      <c r="F3104" t="s">
        <v>1537</v>
      </c>
      <c r="G3104">
        <v>1</v>
      </c>
      <c r="H3104" s="6">
        <v>5000000</v>
      </c>
      <c r="I3104" s="7">
        <v>45359</v>
      </c>
      <c r="J3104" s="7">
        <v>45359</v>
      </c>
      <c r="K3104">
        <v>8</v>
      </c>
      <c r="L3104" t="s">
        <v>40</v>
      </c>
      <c r="M3104" t="s">
        <v>5</v>
      </c>
      <c r="N3104" t="s">
        <v>41</v>
      </c>
      <c r="O3104" t="s">
        <v>57</v>
      </c>
      <c r="P3104" t="s">
        <v>43</v>
      </c>
      <c r="Q3104">
        <v>3</v>
      </c>
      <c r="R3104">
        <v>5</v>
      </c>
      <c r="S3104">
        <v>0</v>
      </c>
      <c r="U3104">
        <v>400000</v>
      </c>
      <c r="V3104">
        <v>150000</v>
      </c>
      <c r="W3104">
        <v>250000</v>
      </c>
      <c r="X3104">
        <v>0</v>
      </c>
      <c r="Y3104" t="s">
        <v>72</v>
      </c>
    </row>
    <row r="3105" spans="1:25" x14ac:dyDescent="0.25">
      <c r="A3105">
        <v>3104</v>
      </c>
      <c r="B3105">
        <v>58819</v>
      </c>
      <c r="C3105">
        <v>0</v>
      </c>
      <c r="D3105">
        <v>0</v>
      </c>
      <c r="E3105" t="s">
        <v>2035</v>
      </c>
      <c r="F3105" t="s">
        <v>2036</v>
      </c>
      <c r="G3105">
        <v>1</v>
      </c>
      <c r="H3105" s="6">
        <v>4964953</v>
      </c>
      <c r="I3105" s="7">
        <v>45359</v>
      </c>
      <c r="J3105" s="7">
        <v>45359</v>
      </c>
      <c r="K3105">
        <v>15</v>
      </c>
      <c r="L3105" t="s">
        <v>40</v>
      </c>
      <c r="M3105" t="s">
        <v>5</v>
      </c>
      <c r="N3105" t="s">
        <v>41</v>
      </c>
      <c r="O3105" t="s">
        <v>54</v>
      </c>
      <c r="P3105" t="s">
        <v>43</v>
      </c>
      <c r="Q3105">
        <v>3.8</v>
      </c>
      <c r="R3105">
        <v>11.2</v>
      </c>
      <c r="S3105">
        <v>0</v>
      </c>
      <c r="U3105">
        <v>744743</v>
      </c>
      <c r="V3105">
        <v>188668</v>
      </c>
      <c r="W3105">
        <v>556075</v>
      </c>
      <c r="X3105">
        <v>0</v>
      </c>
      <c r="Y3105" t="s">
        <v>48</v>
      </c>
    </row>
    <row r="3106" spans="1:25" x14ac:dyDescent="0.25">
      <c r="A3106">
        <v>3105</v>
      </c>
      <c r="B3106">
        <v>58820</v>
      </c>
      <c r="C3106">
        <v>0</v>
      </c>
      <c r="D3106">
        <v>0</v>
      </c>
      <c r="E3106" t="s">
        <v>1410</v>
      </c>
      <c r="F3106" t="s">
        <v>1411</v>
      </c>
      <c r="G3106">
        <v>1</v>
      </c>
      <c r="H3106" s="6">
        <v>1970747</v>
      </c>
      <c r="I3106" s="7">
        <v>45359</v>
      </c>
      <c r="J3106" s="7">
        <v>45359</v>
      </c>
      <c r="K3106">
        <v>7</v>
      </c>
      <c r="L3106" t="s">
        <v>40</v>
      </c>
      <c r="M3106" t="s">
        <v>5</v>
      </c>
      <c r="N3106" t="s">
        <v>41</v>
      </c>
      <c r="O3106" t="s">
        <v>77</v>
      </c>
      <c r="P3106" t="s">
        <v>43</v>
      </c>
      <c r="Q3106">
        <v>7</v>
      </c>
      <c r="R3106">
        <v>0</v>
      </c>
      <c r="S3106">
        <v>0</v>
      </c>
      <c r="U3106">
        <v>137952</v>
      </c>
      <c r="V3106">
        <v>137952</v>
      </c>
      <c r="W3106">
        <v>0</v>
      </c>
      <c r="X3106">
        <v>0</v>
      </c>
      <c r="Y3106" t="s">
        <v>437</v>
      </c>
    </row>
    <row r="3107" spans="1:25" x14ac:dyDescent="0.25">
      <c r="A3107">
        <v>3106</v>
      </c>
      <c r="B3107">
        <v>58828</v>
      </c>
      <c r="C3107">
        <v>0</v>
      </c>
      <c r="D3107">
        <v>0</v>
      </c>
      <c r="E3107" t="s">
        <v>1751</v>
      </c>
      <c r="F3107" t="s">
        <v>1752</v>
      </c>
      <c r="G3107">
        <v>1</v>
      </c>
      <c r="H3107" s="6">
        <v>2638556</v>
      </c>
      <c r="I3107" s="7">
        <v>45359</v>
      </c>
      <c r="J3107" s="7">
        <v>45359</v>
      </c>
      <c r="K3107">
        <v>7</v>
      </c>
      <c r="L3107" t="s">
        <v>40</v>
      </c>
      <c r="M3107" t="s">
        <v>5</v>
      </c>
      <c r="N3107" t="s">
        <v>41</v>
      </c>
      <c r="O3107" t="s">
        <v>54</v>
      </c>
      <c r="P3107" t="s">
        <v>43</v>
      </c>
      <c r="Q3107">
        <v>7</v>
      </c>
      <c r="R3107">
        <v>0</v>
      </c>
      <c r="S3107">
        <v>0</v>
      </c>
      <c r="U3107">
        <v>184699</v>
      </c>
      <c r="V3107">
        <v>184699</v>
      </c>
      <c r="W3107">
        <v>0</v>
      </c>
      <c r="X3107">
        <v>0</v>
      </c>
      <c r="Y3107" t="s">
        <v>48</v>
      </c>
    </row>
    <row r="3108" spans="1:25" x14ac:dyDescent="0.25">
      <c r="A3108">
        <v>3107</v>
      </c>
      <c r="B3108">
        <v>58823</v>
      </c>
      <c r="C3108">
        <v>0</v>
      </c>
      <c r="D3108">
        <v>0</v>
      </c>
      <c r="E3108" t="s">
        <v>1355</v>
      </c>
      <c r="F3108" t="s">
        <v>1356</v>
      </c>
      <c r="G3108">
        <v>1</v>
      </c>
      <c r="H3108" s="6">
        <v>3623083</v>
      </c>
      <c r="I3108" s="7">
        <v>45359</v>
      </c>
      <c r="J3108" s="7">
        <v>45359</v>
      </c>
      <c r="K3108">
        <v>15</v>
      </c>
      <c r="L3108" t="s">
        <v>40</v>
      </c>
      <c r="M3108" t="s">
        <v>5</v>
      </c>
      <c r="N3108" t="s">
        <v>41</v>
      </c>
      <c r="O3108" t="s">
        <v>57</v>
      </c>
      <c r="P3108" t="s">
        <v>43</v>
      </c>
      <c r="Q3108">
        <v>8</v>
      </c>
      <c r="R3108">
        <v>7</v>
      </c>
      <c r="S3108">
        <v>0</v>
      </c>
      <c r="U3108">
        <v>543462</v>
      </c>
      <c r="V3108">
        <v>289847</v>
      </c>
      <c r="W3108">
        <v>253616</v>
      </c>
      <c r="X3108">
        <v>0</v>
      </c>
      <c r="Y3108" t="s">
        <v>48</v>
      </c>
    </row>
    <row r="3109" spans="1:25" x14ac:dyDescent="0.25">
      <c r="A3109">
        <v>3108</v>
      </c>
      <c r="B3109">
        <v>58818</v>
      </c>
      <c r="C3109">
        <v>0</v>
      </c>
      <c r="D3109">
        <v>0</v>
      </c>
      <c r="E3109" t="s">
        <v>2037</v>
      </c>
      <c r="F3109" t="s">
        <v>2038</v>
      </c>
      <c r="G3109">
        <v>1</v>
      </c>
      <c r="H3109" s="6">
        <v>19621362</v>
      </c>
      <c r="I3109" s="7">
        <v>45359</v>
      </c>
      <c r="J3109" s="7">
        <v>45359</v>
      </c>
      <c r="K3109">
        <v>15</v>
      </c>
      <c r="L3109" t="s">
        <v>40</v>
      </c>
      <c r="M3109" t="s">
        <v>5</v>
      </c>
      <c r="N3109" t="s">
        <v>41</v>
      </c>
      <c r="O3109" t="s">
        <v>54</v>
      </c>
      <c r="P3109" t="s">
        <v>43</v>
      </c>
      <c r="Q3109">
        <v>3.8</v>
      </c>
      <c r="R3109">
        <v>11.2</v>
      </c>
      <c r="S3109">
        <v>0</v>
      </c>
      <c r="U3109">
        <v>2943204</v>
      </c>
      <c r="V3109">
        <v>745612</v>
      </c>
      <c r="W3109">
        <v>2197593</v>
      </c>
      <c r="X3109">
        <v>0</v>
      </c>
      <c r="Y3109" t="s">
        <v>48</v>
      </c>
    </row>
    <row r="3110" spans="1:25" x14ac:dyDescent="0.25">
      <c r="A3110">
        <v>3109</v>
      </c>
      <c r="B3110">
        <v>58822</v>
      </c>
      <c r="C3110">
        <v>0</v>
      </c>
      <c r="D3110">
        <v>0</v>
      </c>
      <c r="E3110" t="s">
        <v>2039</v>
      </c>
      <c r="F3110" t="s">
        <v>2040</v>
      </c>
      <c r="G3110">
        <v>1</v>
      </c>
      <c r="H3110" s="6">
        <v>22971111</v>
      </c>
      <c r="I3110" s="7">
        <v>45359</v>
      </c>
      <c r="J3110" s="7">
        <v>45359</v>
      </c>
      <c r="K3110">
        <v>15</v>
      </c>
      <c r="L3110" t="s">
        <v>40</v>
      </c>
      <c r="M3110" t="s">
        <v>5</v>
      </c>
      <c r="N3110" t="s">
        <v>41</v>
      </c>
      <c r="O3110" t="s">
        <v>54</v>
      </c>
      <c r="P3110" t="s">
        <v>43</v>
      </c>
      <c r="Q3110">
        <v>3.8</v>
      </c>
      <c r="R3110">
        <v>11.2</v>
      </c>
      <c r="S3110">
        <v>0</v>
      </c>
      <c r="U3110">
        <v>3445667</v>
      </c>
      <c r="V3110">
        <v>872902</v>
      </c>
      <c r="W3110">
        <v>2572764</v>
      </c>
      <c r="X3110">
        <v>0</v>
      </c>
      <c r="Y3110" t="s">
        <v>48</v>
      </c>
    </row>
    <row r="3111" spans="1:25" x14ac:dyDescent="0.25">
      <c r="A3111">
        <v>3110</v>
      </c>
      <c r="B3111">
        <v>58824</v>
      </c>
      <c r="C3111">
        <v>0</v>
      </c>
      <c r="D3111">
        <v>0</v>
      </c>
      <c r="E3111" t="s">
        <v>1747</v>
      </c>
      <c r="F3111" t="s">
        <v>1748</v>
      </c>
      <c r="G3111">
        <v>1</v>
      </c>
      <c r="H3111" s="6">
        <v>9020996</v>
      </c>
      <c r="I3111" s="7">
        <v>45359</v>
      </c>
      <c r="J3111" s="7">
        <v>45359</v>
      </c>
      <c r="K3111">
        <v>15</v>
      </c>
      <c r="L3111" t="s">
        <v>40</v>
      </c>
      <c r="M3111" t="s">
        <v>5</v>
      </c>
      <c r="N3111" t="s">
        <v>41</v>
      </c>
      <c r="O3111" t="s">
        <v>54</v>
      </c>
      <c r="P3111" t="s">
        <v>43</v>
      </c>
      <c r="Q3111">
        <v>4.5</v>
      </c>
      <c r="R3111">
        <v>10.5</v>
      </c>
      <c r="S3111">
        <v>0</v>
      </c>
      <c r="U3111">
        <v>1353149</v>
      </c>
      <c r="V3111">
        <v>405945</v>
      </c>
      <c r="W3111">
        <v>947205</v>
      </c>
      <c r="X3111">
        <v>0</v>
      </c>
      <c r="Y3111" t="s">
        <v>48</v>
      </c>
    </row>
    <row r="3112" spans="1:25" x14ac:dyDescent="0.25">
      <c r="A3112">
        <v>3111</v>
      </c>
      <c r="B3112">
        <v>58829</v>
      </c>
      <c r="C3112">
        <v>0</v>
      </c>
      <c r="D3112">
        <v>0</v>
      </c>
      <c r="E3112" t="s">
        <v>1743</v>
      </c>
      <c r="F3112" t="s">
        <v>1744</v>
      </c>
      <c r="G3112">
        <v>1</v>
      </c>
      <c r="H3112" s="6">
        <v>64416527</v>
      </c>
      <c r="I3112" s="7">
        <v>45359</v>
      </c>
      <c r="J3112" s="7">
        <v>45359</v>
      </c>
      <c r="K3112">
        <v>15</v>
      </c>
      <c r="L3112" t="s">
        <v>40</v>
      </c>
      <c r="M3112" t="s">
        <v>5</v>
      </c>
      <c r="N3112" t="s">
        <v>41</v>
      </c>
      <c r="O3112" t="s">
        <v>54</v>
      </c>
      <c r="P3112" t="s">
        <v>43</v>
      </c>
      <c r="Q3112">
        <v>4.5</v>
      </c>
      <c r="R3112">
        <v>10.5</v>
      </c>
      <c r="S3112">
        <v>0</v>
      </c>
      <c r="U3112">
        <v>9662479</v>
      </c>
      <c r="V3112">
        <v>2898744</v>
      </c>
      <c r="W3112">
        <v>6763735</v>
      </c>
      <c r="X3112">
        <v>0</v>
      </c>
      <c r="Y3112" t="s">
        <v>48</v>
      </c>
    </row>
    <row r="3113" spans="1:25" x14ac:dyDescent="0.25">
      <c r="A3113">
        <v>3112</v>
      </c>
      <c r="B3113">
        <v>58813</v>
      </c>
      <c r="C3113">
        <v>0</v>
      </c>
      <c r="D3113">
        <v>0</v>
      </c>
      <c r="E3113" t="s">
        <v>2041</v>
      </c>
      <c r="F3113" t="s">
        <v>2042</v>
      </c>
      <c r="G3113">
        <v>1</v>
      </c>
      <c r="H3113" s="6">
        <v>1437331</v>
      </c>
      <c r="I3113" s="7">
        <v>45358</v>
      </c>
      <c r="J3113" s="7">
        <v>45358</v>
      </c>
      <c r="K3113">
        <v>7</v>
      </c>
      <c r="L3113" t="s">
        <v>40</v>
      </c>
      <c r="M3113" t="s">
        <v>5</v>
      </c>
      <c r="N3113" t="s">
        <v>41</v>
      </c>
      <c r="O3113" t="s">
        <v>47</v>
      </c>
      <c r="P3113" t="s">
        <v>43</v>
      </c>
      <c r="Q3113">
        <v>7</v>
      </c>
      <c r="R3113">
        <v>0</v>
      </c>
      <c r="S3113">
        <v>0</v>
      </c>
      <c r="U3113">
        <v>100613</v>
      </c>
      <c r="V3113">
        <v>100613</v>
      </c>
      <c r="W3113">
        <v>0</v>
      </c>
      <c r="X3113">
        <v>0</v>
      </c>
      <c r="Y3113" t="s">
        <v>48</v>
      </c>
    </row>
    <row r="3114" spans="1:25" x14ac:dyDescent="0.25">
      <c r="A3114">
        <v>3113</v>
      </c>
      <c r="B3114">
        <v>58812</v>
      </c>
      <c r="C3114">
        <v>0</v>
      </c>
      <c r="D3114">
        <v>0</v>
      </c>
      <c r="E3114" t="s">
        <v>2043</v>
      </c>
      <c r="F3114" t="s">
        <v>2044</v>
      </c>
      <c r="G3114">
        <v>1</v>
      </c>
      <c r="H3114" s="6">
        <v>8945071</v>
      </c>
      <c r="I3114" s="7">
        <v>45358</v>
      </c>
      <c r="J3114" s="7">
        <v>45358</v>
      </c>
      <c r="K3114">
        <v>7</v>
      </c>
      <c r="L3114" t="s">
        <v>40</v>
      </c>
      <c r="M3114" t="s">
        <v>5</v>
      </c>
      <c r="N3114" t="s">
        <v>41</v>
      </c>
      <c r="O3114" t="s">
        <v>47</v>
      </c>
      <c r="P3114" t="s">
        <v>43</v>
      </c>
      <c r="Q3114">
        <v>7</v>
      </c>
      <c r="R3114">
        <v>0</v>
      </c>
      <c r="S3114">
        <v>0</v>
      </c>
      <c r="U3114">
        <v>626155</v>
      </c>
      <c r="V3114">
        <v>626155</v>
      </c>
      <c r="W3114">
        <v>0</v>
      </c>
      <c r="X3114">
        <v>0</v>
      </c>
      <c r="Y3114" t="s">
        <v>48</v>
      </c>
    </row>
    <row r="3115" spans="1:25" x14ac:dyDescent="0.25">
      <c r="A3115">
        <v>3114</v>
      </c>
      <c r="B3115">
        <v>58811</v>
      </c>
      <c r="C3115">
        <v>0</v>
      </c>
      <c r="D3115">
        <v>0</v>
      </c>
      <c r="E3115" t="s">
        <v>2045</v>
      </c>
      <c r="F3115" t="s">
        <v>2046</v>
      </c>
      <c r="G3115">
        <v>1</v>
      </c>
      <c r="H3115" s="6">
        <v>6350738</v>
      </c>
      <c r="I3115" s="7">
        <v>45358</v>
      </c>
      <c r="J3115" s="7">
        <v>45358</v>
      </c>
      <c r="K3115">
        <v>7</v>
      </c>
      <c r="L3115" t="s">
        <v>40</v>
      </c>
      <c r="M3115" t="s">
        <v>5</v>
      </c>
      <c r="N3115" t="s">
        <v>41</v>
      </c>
      <c r="O3115" t="s">
        <v>57</v>
      </c>
      <c r="P3115" t="s">
        <v>43</v>
      </c>
      <c r="Q3115">
        <v>7</v>
      </c>
      <c r="R3115">
        <v>0</v>
      </c>
      <c r="S3115">
        <v>0</v>
      </c>
      <c r="U3115">
        <v>444552</v>
      </c>
      <c r="V3115">
        <v>444552</v>
      </c>
      <c r="W3115">
        <v>0</v>
      </c>
      <c r="X3115">
        <v>0</v>
      </c>
      <c r="Y3115" t="s">
        <v>48</v>
      </c>
    </row>
    <row r="3116" spans="1:25" x14ac:dyDescent="0.25">
      <c r="A3116">
        <v>3115</v>
      </c>
      <c r="B3116">
        <v>58809</v>
      </c>
      <c r="C3116">
        <v>0</v>
      </c>
      <c r="D3116">
        <v>0</v>
      </c>
      <c r="E3116" t="s">
        <v>1085</v>
      </c>
      <c r="F3116" t="s">
        <v>1086</v>
      </c>
      <c r="G3116">
        <v>1</v>
      </c>
      <c r="H3116" s="6">
        <v>2689362</v>
      </c>
      <c r="I3116" s="7">
        <v>45357</v>
      </c>
      <c r="J3116" s="7">
        <v>45357</v>
      </c>
      <c r="K3116">
        <v>6</v>
      </c>
      <c r="L3116" t="s">
        <v>40</v>
      </c>
      <c r="M3116" t="s">
        <v>5</v>
      </c>
      <c r="N3116" t="s">
        <v>41</v>
      </c>
      <c r="O3116" t="s">
        <v>47</v>
      </c>
      <c r="P3116" t="s">
        <v>43</v>
      </c>
      <c r="Q3116">
        <v>6</v>
      </c>
      <c r="R3116">
        <v>0</v>
      </c>
      <c r="S3116">
        <v>0</v>
      </c>
      <c r="U3116">
        <v>161362</v>
      </c>
      <c r="V3116">
        <v>161362</v>
      </c>
      <c r="W3116">
        <v>0</v>
      </c>
      <c r="X3116">
        <v>0</v>
      </c>
      <c r="Y3116" t="s">
        <v>109</v>
      </c>
    </row>
    <row r="3117" spans="1:25" x14ac:dyDescent="0.25">
      <c r="A3117">
        <v>3116</v>
      </c>
      <c r="B3117">
        <v>58810</v>
      </c>
      <c r="C3117">
        <v>0</v>
      </c>
      <c r="D3117">
        <v>0</v>
      </c>
      <c r="E3117" t="s">
        <v>1749</v>
      </c>
      <c r="F3117" t="s">
        <v>1750</v>
      </c>
      <c r="G3117">
        <v>1</v>
      </c>
      <c r="H3117" s="6">
        <v>5000000</v>
      </c>
      <c r="I3117" s="7">
        <v>45357</v>
      </c>
      <c r="J3117" s="7">
        <v>45357</v>
      </c>
      <c r="K3117">
        <v>8</v>
      </c>
      <c r="L3117" t="s">
        <v>40</v>
      </c>
      <c r="M3117" t="s">
        <v>7</v>
      </c>
      <c r="N3117" t="s">
        <v>41</v>
      </c>
      <c r="O3117" t="s">
        <v>64</v>
      </c>
      <c r="P3117" t="s">
        <v>43</v>
      </c>
      <c r="Q3117">
        <v>8</v>
      </c>
      <c r="R3117">
        <v>0</v>
      </c>
      <c r="S3117">
        <v>0</v>
      </c>
      <c r="U3117">
        <v>400000</v>
      </c>
      <c r="V3117">
        <v>400000</v>
      </c>
      <c r="W3117">
        <v>0</v>
      </c>
      <c r="X3117">
        <v>0</v>
      </c>
      <c r="Y3117" t="s">
        <v>229</v>
      </c>
    </row>
    <row r="3118" spans="1:25" x14ac:dyDescent="0.25">
      <c r="A3118">
        <v>3117</v>
      </c>
      <c r="B3118">
        <v>58806</v>
      </c>
      <c r="C3118">
        <v>0</v>
      </c>
      <c r="D3118">
        <v>0</v>
      </c>
      <c r="E3118" t="s">
        <v>1125</v>
      </c>
      <c r="F3118" t="s">
        <v>1126</v>
      </c>
      <c r="G3118">
        <v>1</v>
      </c>
      <c r="H3118" s="6">
        <v>1935271</v>
      </c>
      <c r="I3118" s="7">
        <v>45356</v>
      </c>
      <c r="J3118" s="7">
        <v>45356</v>
      </c>
      <c r="K3118">
        <v>15</v>
      </c>
      <c r="L3118" t="s">
        <v>40</v>
      </c>
      <c r="M3118" t="s">
        <v>5</v>
      </c>
      <c r="N3118" t="s">
        <v>41</v>
      </c>
      <c r="O3118" t="s">
        <v>77</v>
      </c>
      <c r="P3118" t="s">
        <v>43</v>
      </c>
      <c r="Q3118">
        <v>8</v>
      </c>
      <c r="R3118">
        <v>7</v>
      </c>
      <c r="S3118">
        <v>0</v>
      </c>
      <c r="U3118">
        <v>290291</v>
      </c>
      <c r="V3118">
        <v>154822</v>
      </c>
      <c r="W3118">
        <v>135469</v>
      </c>
      <c r="X3118">
        <v>0</v>
      </c>
      <c r="Y3118" t="s">
        <v>48</v>
      </c>
    </row>
    <row r="3119" spans="1:25" x14ac:dyDescent="0.25">
      <c r="A3119">
        <v>3118</v>
      </c>
      <c r="B3119">
        <v>58804</v>
      </c>
      <c r="C3119">
        <v>0</v>
      </c>
      <c r="D3119">
        <v>0</v>
      </c>
      <c r="E3119" t="s">
        <v>1486</v>
      </c>
      <c r="F3119" t="s">
        <v>1487</v>
      </c>
      <c r="G3119">
        <v>1</v>
      </c>
      <c r="H3119" s="6">
        <v>1611209</v>
      </c>
      <c r="I3119" s="7">
        <v>45356</v>
      </c>
      <c r="J3119" s="7">
        <v>45356</v>
      </c>
      <c r="K3119">
        <v>7</v>
      </c>
      <c r="L3119" t="s">
        <v>40</v>
      </c>
      <c r="M3119" t="s">
        <v>5</v>
      </c>
      <c r="N3119" t="s">
        <v>41</v>
      </c>
      <c r="O3119" t="s">
        <v>47</v>
      </c>
      <c r="P3119" t="s">
        <v>43</v>
      </c>
      <c r="Q3119">
        <v>7</v>
      </c>
      <c r="R3119">
        <v>0</v>
      </c>
      <c r="S3119">
        <v>0</v>
      </c>
      <c r="U3119">
        <v>112785</v>
      </c>
      <c r="V3119">
        <v>112785</v>
      </c>
      <c r="W3119">
        <v>0</v>
      </c>
      <c r="X3119">
        <v>0</v>
      </c>
      <c r="Y3119" t="s">
        <v>72</v>
      </c>
    </row>
    <row r="3120" spans="1:25" x14ac:dyDescent="0.25">
      <c r="A3120">
        <v>3119</v>
      </c>
      <c r="B3120">
        <v>58805</v>
      </c>
      <c r="C3120">
        <v>0</v>
      </c>
      <c r="D3120">
        <v>0</v>
      </c>
      <c r="E3120" t="s">
        <v>844</v>
      </c>
      <c r="F3120" t="s">
        <v>845</v>
      </c>
      <c r="G3120">
        <v>1</v>
      </c>
      <c r="H3120" s="6">
        <v>140468</v>
      </c>
      <c r="I3120" s="7">
        <v>45356</v>
      </c>
      <c r="J3120" s="7">
        <v>45356</v>
      </c>
      <c r="K3120">
        <v>15</v>
      </c>
      <c r="L3120" t="s">
        <v>40</v>
      </c>
      <c r="M3120" t="s">
        <v>5</v>
      </c>
      <c r="N3120" t="s">
        <v>41</v>
      </c>
      <c r="O3120" t="s">
        <v>77</v>
      </c>
      <c r="P3120" t="s">
        <v>43</v>
      </c>
      <c r="Q3120">
        <v>8</v>
      </c>
      <c r="R3120">
        <v>7</v>
      </c>
      <c r="S3120">
        <v>0</v>
      </c>
      <c r="U3120">
        <v>21070</v>
      </c>
      <c r="V3120">
        <v>11237</v>
      </c>
      <c r="W3120">
        <v>9833</v>
      </c>
      <c r="X3120">
        <v>0</v>
      </c>
      <c r="Y3120" t="s">
        <v>48</v>
      </c>
    </row>
    <row r="3121" spans="1:25" x14ac:dyDescent="0.25">
      <c r="A3121">
        <v>3120</v>
      </c>
      <c r="B3121">
        <v>58801</v>
      </c>
      <c r="C3121">
        <v>0</v>
      </c>
      <c r="D3121">
        <v>0</v>
      </c>
      <c r="E3121" t="s">
        <v>735</v>
      </c>
      <c r="F3121" t="s">
        <v>736</v>
      </c>
      <c r="G3121">
        <v>1</v>
      </c>
      <c r="H3121" s="6">
        <v>1000000</v>
      </c>
      <c r="I3121" s="7">
        <v>45355</v>
      </c>
      <c r="J3121" s="7">
        <v>45355</v>
      </c>
      <c r="K3121">
        <v>7</v>
      </c>
      <c r="L3121" t="s">
        <v>40</v>
      </c>
      <c r="M3121" t="s">
        <v>5</v>
      </c>
      <c r="N3121" t="s">
        <v>41</v>
      </c>
      <c r="O3121" t="s">
        <v>77</v>
      </c>
      <c r="P3121" t="s">
        <v>43</v>
      </c>
      <c r="Q3121">
        <v>7</v>
      </c>
      <c r="R3121">
        <v>0</v>
      </c>
      <c r="S3121">
        <v>0</v>
      </c>
      <c r="U3121">
        <v>70000</v>
      </c>
      <c r="V3121">
        <v>70000</v>
      </c>
      <c r="W3121">
        <v>0</v>
      </c>
      <c r="X3121">
        <v>0</v>
      </c>
      <c r="Y3121" t="s">
        <v>48</v>
      </c>
    </row>
    <row r="3122" spans="1:25" x14ac:dyDescent="0.25">
      <c r="A3122">
        <v>3121</v>
      </c>
      <c r="B3122">
        <v>58800</v>
      </c>
      <c r="C3122">
        <v>0</v>
      </c>
      <c r="D3122">
        <v>0</v>
      </c>
      <c r="E3122" t="s">
        <v>2047</v>
      </c>
      <c r="F3122" t="s">
        <v>2048</v>
      </c>
      <c r="G3122">
        <v>1</v>
      </c>
      <c r="H3122" s="6">
        <v>700000</v>
      </c>
      <c r="I3122" s="7">
        <v>45355</v>
      </c>
      <c r="J3122" s="7">
        <v>45355</v>
      </c>
      <c r="K3122">
        <v>7</v>
      </c>
      <c r="L3122" t="s">
        <v>40</v>
      </c>
      <c r="M3122" t="s">
        <v>5</v>
      </c>
      <c r="N3122" t="s">
        <v>41</v>
      </c>
      <c r="O3122" t="s">
        <v>57</v>
      </c>
      <c r="P3122" t="s">
        <v>43</v>
      </c>
      <c r="Q3122">
        <v>7</v>
      </c>
      <c r="R3122">
        <v>0</v>
      </c>
      <c r="S3122">
        <v>0</v>
      </c>
      <c r="U3122">
        <v>49000</v>
      </c>
      <c r="V3122">
        <v>49000</v>
      </c>
      <c r="W3122">
        <v>0</v>
      </c>
      <c r="X3122">
        <v>0</v>
      </c>
      <c r="Y3122" t="s">
        <v>250</v>
      </c>
    </row>
    <row r="3123" spans="1:25" x14ac:dyDescent="0.25">
      <c r="A3123">
        <v>3122</v>
      </c>
      <c r="B3123">
        <v>58792</v>
      </c>
      <c r="C3123">
        <v>0</v>
      </c>
      <c r="D3123">
        <v>0</v>
      </c>
      <c r="E3123" t="s">
        <v>1475</v>
      </c>
      <c r="F3123" t="s">
        <v>1476</v>
      </c>
      <c r="G3123">
        <v>1</v>
      </c>
      <c r="H3123" s="6">
        <v>134611</v>
      </c>
      <c r="I3123" s="7">
        <v>45355</v>
      </c>
      <c r="J3123" s="7">
        <v>45355</v>
      </c>
      <c r="K3123">
        <v>7</v>
      </c>
      <c r="L3123" t="s">
        <v>40</v>
      </c>
      <c r="M3123" t="s">
        <v>5</v>
      </c>
      <c r="N3123" t="s">
        <v>41</v>
      </c>
      <c r="O3123" t="s">
        <v>47</v>
      </c>
      <c r="P3123" t="s">
        <v>43</v>
      </c>
      <c r="Q3123">
        <v>7</v>
      </c>
      <c r="R3123">
        <v>0</v>
      </c>
      <c r="S3123">
        <v>0</v>
      </c>
      <c r="U3123">
        <v>9423</v>
      </c>
      <c r="V3123">
        <v>9423</v>
      </c>
      <c r="W3123">
        <v>0</v>
      </c>
      <c r="X3123">
        <v>0</v>
      </c>
      <c r="Y3123" t="s">
        <v>48</v>
      </c>
    </row>
    <row r="3124" spans="1:25" x14ac:dyDescent="0.25">
      <c r="A3124">
        <v>3123</v>
      </c>
      <c r="B3124">
        <v>58793</v>
      </c>
      <c r="C3124">
        <v>0</v>
      </c>
      <c r="D3124">
        <v>0</v>
      </c>
      <c r="E3124" t="s">
        <v>1678</v>
      </c>
      <c r="F3124" t="s">
        <v>1679</v>
      </c>
      <c r="G3124">
        <v>1</v>
      </c>
      <c r="H3124" s="6">
        <v>6540891</v>
      </c>
      <c r="I3124" s="7">
        <v>45355</v>
      </c>
      <c r="J3124" s="7">
        <v>45355</v>
      </c>
      <c r="K3124">
        <v>15</v>
      </c>
      <c r="L3124" t="s">
        <v>40</v>
      </c>
      <c r="M3124" t="s">
        <v>5</v>
      </c>
      <c r="N3124" t="s">
        <v>41</v>
      </c>
      <c r="O3124" t="s">
        <v>77</v>
      </c>
      <c r="P3124" t="s">
        <v>43</v>
      </c>
      <c r="Q3124">
        <v>6</v>
      </c>
      <c r="R3124">
        <v>9</v>
      </c>
      <c r="S3124">
        <v>0</v>
      </c>
      <c r="U3124">
        <v>981134</v>
      </c>
      <c r="V3124">
        <v>392453</v>
      </c>
      <c r="W3124">
        <v>588680</v>
      </c>
      <c r="X3124">
        <v>0</v>
      </c>
      <c r="Y3124" t="s">
        <v>250</v>
      </c>
    </row>
    <row r="3125" spans="1:25" x14ac:dyDescent="0.25">
      <c r="A3125">
        <v>3124</v>
      </c>
      <c r="B3125">
        <v>58785</v>
      </c>
      <c r="C3125">
        <v>0</v>
      </c>
      <c r="D3125">
        <v>0</v>
      </c>
      <c r="E3125" t="s">
        <v>1828</v>
      </c>
      <c r="F3125" t="s">
        <v>1829</v>
      </c>
      <c r="G3125">
        <v>1</v>
      </c>
      <c r="H3125" s="6">
        <v>106667</v>
      </c>
      <c r="I3125" s="7">
        <v>45352</v>
      </c>
      <c r="J3125" s="7">
        <v>45352</v>
      </c>
      <c r="K3125">
        <v>10</v>
      </c>
      <c r="L3125" t="s">
        <v>40</v>
      </c>
      <c r="M3125" t="s">
        <v>5</v>
      </c>
      <c r="N3125" t="s">
        <v>41</v>
      </c>
      <c r="O3125" t="s">
        <v>57</v>
      </c>
      <c r="P3125" t="s">
        <v>43</v>
      </c>
      <c r="Q3125">
        <v>10</v>
      </c>
      <c r="R3125">
        <v>0</v>
      </c>
      <c r="S3125">
        <v>0</v>
      </c>
      <c r="U3125">
        <v>10667</v>
      </c>
      <c r="V3125">
        <v>10667</v>
      </c>
      <c r="W3125">
        <v>0</v>
      </c>
      <c r="X3125">
        <v>0</v>
      </c>
      <c r="Y3125" t="s">
        <v>109</v>
      </c>
    </row>
    <row r="3126" spans="1:25" x14ac:dyDescent="0.25">
      <c r="A3126">
        <v>3125</v>
      </c>
      <c r="B3126">
        <v>58784</v>
      </c>
      <c r="C3126">
        <v>0</v>
      </c>
      <c r="D3126">
        <v>0</v>
      </c>
      <c r="E3126" t="s">
        <v>1759</v>
      </c>
      <c r="F3126" t="s">
        <v>1760</v>
      </c>
      <c r="G3126">
        <v>1</v>
      </c>
      <c r="H3126" s="6">
        <v>3000000</v>
      </c>
      <c r="I3126" s="7">
        <v>45352</v>
      </c>
      <c r="J3126" s="7">
        <v>45352</v>
      </c>
      <c r="K3126">
        <v>10</v>
      </c>
      <c r="L3126" t="s">
        <v>40</v>
      </c>
      <c r="M3126" t="s">
        <v>7</v>
      </c>
      <c r="N3126" t="s">
        <v>41</v>
      </c>
      <c r="O3126" t="s">
        <v>64</v>
      </c>
      <c r="P3126" t="s">
        <v>43</v>
      </c>
      <c r="Q3126">
        <v>10</v>
      </c>
      <c r="R3126">
        <v>0</v>
      </c>
      <c r="S3126">
        <v>0</v>
      </c>
      <c r="U3126">
        <v>300000</v>
      </c>
      <c r="V3126">
        <v>300000</v>
      </c>
      <c r="W3126">
        <v>0</v>
      </c>
      <c r="X3126">
        <v>0</v>
      </c>
      <c r="Y3126" t="s">
        <v>48</v>
      </c>
    </row>
    <row r="3127" spans="1:25" x14ac:dyDescent="0.25">
      <c r="A3127">
        <v>3126</v>
      </c>
      <c r="B3127">
        <v>58787</v>
      </c>
      <c r="C3127">
        <v>0</v>
      </c>
      <c r="D3127">
        <v>0</v>
      </c>
      <c r="E3127" t="s">
        <v>1968</v>
      </c>
      <c r="F3127" t="s">
        <v>1969</v>
      </c>
      <c r="G3127">
        <v>1</v>
      </c>
      <c r="H3127" s="6">
        <v>56889</v>
      </c>
      <c r="I3127" s="7">
        <v>45352</v>
      </c>
      <c r="J3127" s="7">
        <v>45352</v>
      </c>
      <c r="K3127">
        <v>10</v>
      </c>
      <c r="L3127" t="s">
        <v>40</v>
      </c>
      <c r="M3127" t="s">
        <v>5</v>
      </c>
      <c r="N3127" t="s">
        <v>41</v>
      </c>
      <c r="O3127" t="s">
        <v>57</v>
      </c>
      <c r="P3127" t="s">
        <v>43</v>
      </c>
      <c r="Q3127">
        <v>10</v>
      </c>
      <c r="R3127">
        <v>0</v>
      </c>
      <c r="S3127">
        <v>0</v>
      </c>
      <c r="U3127">
        <v>5689</v>
      </c>
      <c r="V3127">
        <v>5689</v>
      </c>
      <c r="W3127">
        <v>0</v>
      </c>
      <c r="X3127">
        <v>0</v>
      </c>
      <c r="Y3127" t="s">
        <v>48</v>
      </c>
    </row>
    <row r="3128" spans="1:25" x14ac:dyDescent="0.25">
      <c r="A3128">
        <v>3127</v>
      </c>
      <c r="B3128">
        <v>58807</v>
      </c>
      <c r="C3128">
        <v>0</v>
      </c>
      <c r="D3128">
        <v>0</v>
      </c>
      <c r="E3128" t="s">
        <v>110</v>
      </c>
      <c r="F3128" t="s">
        <v>111</v>
      </c>
      <c r="G3128">
        <v>1</v>
      </c>
      <c r="H3128" s="6">
        <v>3561017</v>
      </c>
      <c r="I3128" s="7">
        <v>45352</v>
      </c>
      <c r="J3128" s="7">
        <v>45352</v>
      </c>
      <c r="K3128">
        <v>15</v>
      </c>
      <c r="L3128" t="s">
        <v>40</v>
      </c>
      <c r="M3128" t="s">
        <v>5</v>
      </c>
      <c r="N3128" t="s">
        <v>41</v>
      </c>
      <c r="O3128" t="s">
        <v>47</v>
      </c>
      <c r="P3128" t="s">
        <v>43</v>
      </c>
      <c r="Q3128">
        <v>8</v>
      </c>
      <c r="R3128">
        <v>7</v>
      </c>
      <c r="S3128">
        <v>0</v>
      </c>
      <c r="U3128">
        <v>534153</v>
      </c>
      <c r="V3128">
        <v>284881</v>
      </c>
      <c r="W3128">
        <v>249271</v>
      </c>
      <c r="X3128">
        <v>0</v>
      </c>
      <c r="Y3128" t="s">
        <v>112</v>
      </c>
    </row>
    <row r="3129" spans="1:25" x14ac:dyDescent="0.25">
      <c r="A3129">
        <v>3128</v>
      </c>
      <c r="B3129">
        <v>58786</v>
      </c>
      <c r="C3129">
        <v>0</v>
      </c>
      <c r="D3129">
        <v>0</v>
      </c>
      <c r="E3129" t="s">
        <v>1966</v>
      </c>
      <c r="F3129" t="s">
        <v>1967</v>
      </c>
      <c r="G3129">
        <v>1</v>
      </c>
      <c r="H3129" s="6">
        <v>56889</v>
      </c>
      <c r="I3129" s="7">
        <v>45352</v>
      </c>
      <c r="J3129" s="7">
        <v>45352</v>
      </c>
      <c r="K3129">
        <v>10</v>
      </c>
      <c r="L3129" t="s">
        <v>40</v>
      </c>
      <c r="M3129" t="s">
        <v>5</v>
      </c>
      <c r="N3129" t="s">
        <v>41</v>
      </c>
      <c r="O3129" t="s">
        <v>57</v>
      </c>
      <c r="P3129" t="s">
        <v>43</v>
      </c>
      <c r="Q3129">
        <v>10</v>
      </c>
      <c r="R3129">
        <v>0</v>
      </c>
      <c r="S3129">
        <v>0</v>
      </c>
      <c r="U3129">
        <v>5689</v>
      </c>
      <c r="V3129">
        <v>5689</v>
      </c>
      <c r="W3129">
        <v>0</v>
      </c>
      <c r="X3129">
        <v>0</v>
      </c>
      <c r="Y3129" t="s">
        <v>437</v>
      </c>
    </row>
    <row r="3130" spans="1:25" x14ac:dyDescent="0.25">
      <c r="A3130">
        <v>3129</v>
      </c>
      <c r="B3130">
        <v>58779</v>
      </c>
      <c r="C3130">
        <v>0</v>
      </c>
      <c r="D3130">
        <v>0</v>
      </c>
      <c r="E3130" t="s">
        <v>209</v>
      </c>
      <c r="F3130" t="s">
        <v>210</v>
      </c>
      <c r="G3130">
        <v>1</v>
      </c>
      <c r="H3130" s="6">
        <v>5000000</v>
      </c>
      <c r="I3130" s="7">
        <v>45351</v>
      </c>
      <c r="J3130" s="7">
        <v>45351</v>
      </c>
      <c r="K3130">
        <v>15</v>
      </c>
      <c r="L3130" t="s">
        <v>40</v>
      </c>
      <c r="M3130" t="s">
        <v>5</v>
      </c>
      <c r="N3130" t="s">
        <v>41</v>
      </c>
      <c r="O3130" t="s">
        <v>77</v>
      </c>
      <c r="P3130" t="s">
        <v>43</v>
      </c>
      <c r="Q3130">
        <v>6</v>
      </c>
      <c r="R3130">
        <v>9</v>
      </c>
      <c r="S3130">
        <v>0</v>
      </c>
      <c r="U3130">
        <v>750000</v>
      </c>
      <c r="V3130">
        <v>300000</v>
      </c>
      <c r="W3130">
        <v>450000</v>
      </c>
      <c r="X3130">
        <v>0</v>
      </c>
      <c r="Y3130" t="s">
        <v>72</v>
      </c>
    </row>
    <row r="3131" spans="1:25" x14ac:dyDescent="0.25">
      <c r="A3131">
        <v>3130</v>
      </c>
      <c r="B3131">
        <v>58780</v>
      </c>
      <c r="C3131">
        <v>0</v>
      </c>
      <c r="D3131">
        <v>0</v>
      </c>
      <c r="E3131" t="s">
        <v>1007</v>
      </c>
      <c r="F3131" t="s">
        <v>1008</v>
      </c>
      <c r="G3131">
        <v>1</v>
      </c>
      <c r="H3131" s="6">
        <v>2392624</v>
      </c>
      <c r="I3131" s="7">
        <v>45351</v>
      </c>
      <c r="J3131" s="7">
        <v>45351</v>
      </c>
      <c r="K3131">
        <v>7</v>
      </c>
      <c r="L3131" t="s">
        <v>40</v>
      </c>
      <c r="M3131" t="s">
        <v>5</v>
      </c>
      <c r="N3131" t="s">
        <v>41</v>
      </c>
      <c r="O3131" t="s">
        <v>57</v>
      </c>
      <c r="P3131" t="s">
        <v>43</v>
      </c>
      <c r="Q3131">
        <v>7</v>
      </c>
      <c r="R3131">
        <v>0</v>
      </c>
      <c r="S3131">
        <v>0</v>
      </c>
      <c r="U3131">
        <v>167484</v>
      </c>
      <c r="V3131">
        <v>167484</v>
      </c>
      <c r="W3131">
        <v>0</v>
      </c>
      <c r="X3131">
        <v>0</v>
      </c>
      <c r="Y3131" t="s">
        <v>48</v>
      </c>
    </row>
    <row r="3132" spans="1:25" x14ac:dyDescent="0.25">
      <c r="A3132">
        <v>3131</v>
      </c>
      <c r="B3132">
        <v>58781</v>
      </c>
      <c r="C3132">
        <v>0</v>
      </c>
      <c r="D3132">
        <v>0</v>
      </c>
      <c r="E3132" t="s">
        <v>1011</v>
      </c>
      <c r="F3132" t="s">
        <v>1012</v>
      </c>
      <c r="G3132">
        <v>1</v>
      </c>
      <c r="H3132" s="6">
        <v>796996</v>
      </c>
      <c r="I3132" s="7">
        <v>45351</v>
      </c>
      <c r="J3132" s="7">
        <v>45351</v>
      </c>
      <c r="K3132">
        <v>12</v>
      </c>
      <c r="L3132" t="s">
        <v>40</v>
      </c>
      <c r="M3132" t="s">
        <v>5</v>
      </c>
      <c r="N3132" t="s">
        <v>41</v>
      </c>
      <c r="O3132" t="s">
        <v>77</v>
      </c>
      <c r="P3132" t="s">
        <v>43</v>
      </c>
      <c r="Q3132">
        <v>12</v>
      </c>
      <c r="R3132">
        <v>0</v>
      </c>
      <c r="S3132">
        <v>0</v>
      </c>
      <c r="U3132">
        <v>95640</v>
      </c>
      <c r="V3132">
        <v>95640</v>
      </c>
      <c r="W3132">
        <v>0</v>
      </c>
      <c r="X3132">
        <v>0</v>
      </c>
      <c r="Y3132" t="s">
        <v>437</v>
      </c>
    </row>
    <row r="3133" spans="1:25" x14ac:dyDescent="0.25">
      <c r="A3133">
        <v>3132</v>
      </c>
      <c r="B3133">
        <v>58782</v>
      </c>
      <c r="C3133">
        <v>0</v>
      </c>
      <c r="D3133">
        <v>0</v>
      </c>
      <c r="E3133" t="s">
        <v>1570</v>
      </c>
      <c r="F3133" t="s">
        <v>1571</v>
      </c>
      <c r="G3133">
        <v>1</v>
      </c>
      <c r="H3133" s="6">
        <v>1000000</v>
      </c>
      <c r="I3133" s="7">
        <v>45350</v>
      </c>
      <c r="J3133" s="7">
        <v>45350</v>
      </c>
      <c r="K3133">
        <v>7</v>
      </c>
      <c r="L3133" t="s">
        <v>40</v>
      </c>
      <c r="M3133" t="s">
        <v>5</v>
      </c>
      <c r="N3133" t="s">
        <v>41</v>
      </c>
      <c r="O3133" t="s">
        <v>47</v>
      </c>
      <c r="P3133" t="s">
        <v>43</v>
      </c>
      <c r="Q3133">
        <v>7</v>
      </c>
      <c r="R3133">
        <v>0</v>
      </c>
      <c r="S3133">
        <v>0</v>
      </c>
      <c r="U3133">
        <v>70000</v>
      </c>
      <c r="V3133">
        <v>70000</v>
      </c>
      <c r="W3133">
        <v>0</v>
      </c>
      <c r="X3133">
        <v>0</v>
      </c>
      <c r="Y3133" t="s">
        <v>44</v>
      </c>
    </row>
    <row r="3134" spans="1:25" x14ac:dyDescent="0.25">
      <c r="A3134">
        <v>3133</v>
      </c>
      <c r="B3134">
        <v>58775</v>
      </c>
      <c r="C3134">
        <v>0</v>
      </c>
      <c r="D3134">
        <v>0</v>
      </c>
      <c r="E3134" t="s">
        <v>1133</v>
      </c>
      <c r="F3134" t="s">
        <v>1134</v>
      </c>
      <c r="G3134">
        <v>1</v>
      </c>
      <c r="H3134" s="6">
        <v>1234100</v>
      </c>
      <c r="I3134" s="7">
        <v>45349</v>
      </c>
      <c r="J3134" s="7">
        <v>45349</v>
      </c>
      <c r="K3134">
        <v>15</v>
      </c>
      <c r="L3134" t="s">
        <v>40</v>
      </c>
      <c r="M3134" t="s">
        <v>5</v>
      </c>
      <c r="N3134" t="s">
        <v>41</v>
      </c>
      <c r="O3134" t="s">
        <v>54</v>
      </c>
      <c r="P3134" t="s">
        <v>43</v>
      </c>
      <c r="Q3134">
        <v>10</v>
      </c>
      <c r="R3134">
        <v>5</v>
      </c>
      <c r="S3134">
        <v>0</v>
      </c>
      <c r="U3134">
        <v>185115</v>
      </c>
      <c r="V3134">
        <v>123410</v>
      </c>
      <c r="W3134">
        <v>61705</v>
      </c>
      <c r="X3134">
        <v>0</v>
      </c>
      <c r="Y3134" t="s">
        <v>48</v>
      </c>
    </row>
    <row r="3135" spans="1:25" x14ac:dyDescent="0.25">
      <c r="A3135">
        <v>3134</v>
      </c>
      <c r="B3135">
        <v>58774</v>
      </c>
      <c r="C3135">
        <v>0</v>
      </c>
      <c r="D3135">
        <v>0</v>
      </c>
      <c r="E3135" t="s">
        <v>1137</v>
      </c>
      <c r="F3135" t="s">
        <v>1138</v>
      </c>
      <c r="G3135">
        <v>1</v>
      </c>
      <c r="H3135" s="6">
        <v>20212667</v>
      </c>
      <c r="I3135" s="7">
        <v>45349</v>
      </c>
      <c r="J3135" s="7">
        <v>45349</v>
      </c>
      <c r="K3135">
        <v>15</v>
      </c>
      <c r="L3135" t="s">
        <v>40</v>
      </c>
      <c r="M3135" t="s">
        <v>5</v>
      </c>
      <c r="N3135" t="s">
        <v>41</v>
      </c>
      <c r="O3135" t="s">
        <v>54</v>
      </c>
      <c r="P3135" t="s">
        <v>43</v>
      </c>
      <c r="Q3135">
        <v>10</v>
      </c>
      <c r="R3135">
        <v>5</v>
      </c>
      <c r="S3135">
        <v>0</v>
      </c>
      <c r="U3135">
        <v>3031900</v>
      </c>
      <c r="V3135">
        <v>2021267</v>
      </c>
      <c r="W3135">
        <v>1010633</v>
      </c>
      <c r="X3135">
        <v>0</v>
      </c>
      <c r="Y3135" t="s">
        <v>48</v>
      </c>
    </row>
    <row r="3136" spans="1:25" x14ac:dyDescent="0.25">
      <c r="A3136">
        <v>3135</v>
      </c>
      <c r="B3136">
        <v>58776</v>
      </c>
      <c r="C3136">
        <v>0</v>
      </c>
      <c r="D3136">
        <v>0</v>
      </c>
      <c r="E3136" t="s">
        <v>1204</v>
      </c>
      <c r="F3136" t="s">
        <v>1205</v>
      </c>
      <c r="G3136">
        <v>1</v>
      </c>
      <c r="H3136" s="6">
        <v>229557</v>
      </c>
      <c r="I3136" s="7">
        <v>45349</v>
      </c>
      <c r="J3136" s="7">
        <v>45349</v>
      </c>
      <c r="K3136">
        <v>15</v>
      </c>
      <c r="L3136" t="s">
        <v>40</v>
      </c>
      <c r="M3136" t="s">
        <v>5</v>
      </c>
      <c r="N3136" t="s">
        <v>41</v>
      </c>
      <c r="O3136" t="s">
        <v>54</v>
      </c>
      <c r="P3136" t="s">
        <v>43</v>
      </c>
      <c r="Q3136">
        <v>10</v>
      </c>
      <c r="R3136">
        <v>5</v>
      </c>
      <c r="S3136">
        <v>0</v>
      </c>
      <c r="U3136">
        <v>34434</v>
      </c>
      <c r="V3136">
        <v>22956</v>
      </c>
      <c r="W3136">
        <v>11478</v>
      </c>
      <c r="X3136">
        <v>0</v>
      </c>
      <c r="Y3136" t="s">
        <v>48</v>
      </c>
    </row>
    <row r="3137" spans="1:25" x14ac:dyDescent="0.25">
      <c r="A3137">
        <v>3136</v>
      </c>
      <c r="B3137">
        <v>58771</v>
      </c>
      <c r="C3137">
        <v>0</v>
      </c>
      <c r="D3137">
        <v>0</v>
      </c>
      <c r="E3137" t="s">
        <v>1510</v>
      </c>
      <c r="F3137" t="s">
        <v>1511</v>
      </c>
      <c r="G3137">
        <v>1</v>
      </c>
      <c r="H3137" s="6">
        <v>150968</v>
      </c>
      <c r="I3137" s="7">
        <v>45349</v>
      </c>
      <c r="J3137" s="7">
        <v>45349</v>
      </c>
      <c r="K3137">
        <v>7</v>
      </c>
      <c r="L3137" t="s">
        <v>40</v>
      </c>
      <c r="M3137" t="s">
        <v>5</v>
      </c>
      <c r="N3137" t="s">
        <v>41</v>
      </c>
      <c r="O3137" t="s">
        <v>57</v>
      </c>
      <c r="P3137" t="s">
        <v>43</v>
      </c>
      <c r="Q3137">
        <v>7</v>
      </c>
      <c r="R3137">
        <v>0</v>
      </c>
      <c r="S3137">
        <v>0</v>
      </c>
      <c r="U3137">
        <v>10568</v>
      </c>
      <c r="V3137">
        <v>10568</v>
      </c>
      <c r="W3137">
        <v>0</v>
      </c>
      <c r="X3137">
        <v>0</v>
      </c>
      <c r="Y3137" t="s">
        <v>109</v>
      </c>
    </row>
    <row r="3138" spans="1:25" x14ac:dyDescent="0.25">
      <c r="A3138">
        <v>3137</v>
      </c>
      <c r="B3138">
        <v>58764</v>
      </c>
      <c r="C3138">
        <v>0</v>
      </c>
      <c r="D3138">
        <v>0</v>
      </c>
      <c r="E3138" t="s">
        <v>2049</v>
      </c>
      <c r="F3138" t="s">
        <v>2050</v>
      </c>
      <c r="G3138">
        <v>1</v>
      </c>
      <c r="H3138" s="6">
        <v>192000</v>
      </c>
      <c r="I3138" s="7">
        <v>45349</v>
      </c>
      <c r="J3138" s="7">
        <v>45349</v>
      </c>
      <c r="K3138">
        <v>10</v>
      </c>
      <c r="L3138" t="s">
        <v>40</v>
      </c>
      <c r="M3138" t="s">
        <v>5</v>
      </c>
      <c r="N3138" t="s">
        <v>41</v>
      </c>
      <c r="O3138" t="s">
        <v>57</v>
      </c>
      <c r="P3138" t="s">
        <v>43</v>
      </c>
      <c r="Q3138">
        <v>10</v>
      </c>
      <c r="R3138">
        <v>0</v>
      </c>
      <c r="S3138">
        <v>0</v>
      </c>
      <c r="U3138">
        <v>19200</v>
      </c>
      <c r="V3138">
        <v>19200</v>
      </c>
      <c r="W3138">
        <v>0</v>
      </c>
      <c r="X3138">
        <v>0</v>
      </c>
      <c r="Y3138" t="s">
        <v>437</v>
      </c>
    </row>
    <row r="3139" spans="1:25" x14ac:dyDescent="0.25">
      <c r="A3139">
        <v>3138</v>
      </c>
      <c r="B3139">
        <v>58765</v>
      </c>
      <c r="C3139">
        <v>0</v>
      </c>
      <c r="D3139">
        <v>0</v>
      </c>
      <c r="E3139" t="s">
        <v>393</v>
      </c>
      <c r="F3139" t="s">
        <v>394</v>
      </c>
      <c r="G3139">
        <v>1</v>
      </c>
      <c r="H3139" s="6">
        <v>5672398</v>
      </c>
      <c r="I3139" s="7">
        <v>45349</v>
      </c>
      <c r="J3139" s="7">
        <v>45349</v>
      </c>
      <c r="K3139">
        <v>8</v>
      </c>
      <c r="L3139" t="s">
        <v>40</v>
      </c>
      <c r="M3139" t="s">
        <v>5</v>
      </c>
      <c r="N3139" t="s">
        <v>41</v>
      </c>
      <c r="O3139" t="s">
        <v>57</v>
      </c>
      <c r="P3139" t="s">
        <v>43</v>
      </c>
      <c r="Q3139">
        <v>8</v>
      </c>
      <c r="R3139">
        <v>0</v>
      </c>
      <c r="S3139">
        <v>0</v>
      </c>
      <c r="U3139">
        <v>453792</v>
      </c>
      <c r="V3139">
        <v>453792</v>
      </c>
      <c r="W3139">
        <v>0</v>
      </c>
      <c r="X3139">
        <v>0</v>
      </c>
      <c r="Y3139" t="s">
        <v>44</v>
      </c>
    </row>
    <row r="3140" spans="1:25" x14ac:dyDescent="0.25">
      <c r="A3140">
        <v>3139</v>
      </c>
      <c r="B3140">
        <v>58760</v>
      </c>
      <c r="C3140">
        <v>0</v>
      </c>
      <c r="D3140">
        <v>0</v>
      </c>
      <c r="E3140" t="s">
        <v>199</v>
      </c>
      <c r="F3140" t="s">
        <v>200</v>
      </c>
      <c r="G3140">
        <v>1</v>
      </c>
      <c r="H3140" s="6">
        <v>19844122</v>
      </c>
      <c r="I3140" s="7">
        <v>45348</v>
      </c>
      <c r="J3140" s="7">
        <v>45348</v>
      </c>
      <c r="K3140">
        <v>15</v>
      </c>
      <c r="L3140" t="s">
        <v>40</v>
      </c>
      <c r="M3140" t="s">
        <v>5</v>
      </c>
      <c r="N3140" t="s">
        <v>41</v>
      </c>
      <c r="O3140" t="s">
        <v>77</v>
      </c>
      <c r="P3140" t="s">
        <v>43</v>
      </c>
      <c r="Q3140">
        <v>6</v>
      </c>
      <c r="R3140">
        <v>9</v>
      </c>
      <c r="S3140">
        <v>0</v>
      </c>
      <c r="U3140">
        <v>2976618</v>
      </c>
      <c r="V3140">
        <v>1190647</v>
      </c>
      <c r="W3140">
        <v>1785971</v>
      </c>
      <c r="X3140">
        <v>0</v>
      </c>
      <c r="Y3140" t="s">
        <v>94</v>
      </c>
    </row>
    <row r="3141" spans="1:25" x14ac:dyDescent="0.25">
      <c r="A3141">
        <v>3140</v>
      </c>
      <c r="B3141">
        <v>58766</v>
      </c>
      <c r="C3141">
        <v>0</v>
      </c>
      <c r="D3141">
        <v>0</v>
      </c>
      <c r="E3141" t="s">
        <v>1035</v>
      </c>
      <c r="F3141" t="s">
        <v>1036</v>
      </c>
      <c r="G3141">
        <v>1</v>
      </c>
      <c r="H3141" s="6">
        <v>7916000</v>
      </c>
      <c r="I3141" s="7">
        <v>45348</v>
      </c>
      <c r="J3141" s="7">
        <v>45348</v>
      </c>
      <c r="K3141">
        <v>5</v>
      </c>
      <c r="L3141" t="s">
        <v>40</v>
      </c>
      <c r="M3141" t="s">
        <v>5</v>
      </c>
      <c r="N3141" t="s">
        <v>41</v>
      </c>
      <c r="O3141" t="s">
        <v>47</v>
      </c>
      <c r="P3141" t="s">
        <v>43</v>
      </c>
      <c r="Q3141">
        <v>5</v>
      </c>
      <c r="R3141">
        <v>0</v>
      </c>
      <c r="S3141">
        <v>0</v>
      </c>
      <c r="U3141">
        <v>395800</v>
      </c>
      <c r="V3141">
        <v>395800</v>
      </c>
      <c r="W3141">
        <v>0</v>
      </c>
      <c r="X3141">
        <v>0</v>
      </c>
      <c r="Y3141" t="s">
        <v>390</v>
      </c>
    </row>
    <row r="3142" spans="1:25" x14ac:dyDescent="0.25">
      <c r="A3142">
        <v>3141</v>
      </c>
      <c r="B3142">
        <v>58757</v>
      </c>
      <c r="C3142">
        <v>0</v>
      </c>
      <c r="D3142">
        <v>0</v>
      </c>
      <c r="E3142" t="s">
        <v>1678</v>
      </c>
      <c r="F3142" t="s">
        <v>1679</v>
      </c>
      <c r="G3142">
        <v>1</v>
      </c>
      <c r="H3142" s="6">
        <v>6540891</v>
      </c>
      <c r="I3142" s="7">
        <v>45348</v>
      </c>
      <c r="J3142" s="7">
        <v>45348</v>
      </c>
      <c r="K3142">
        <v>15</v>
      </c>
      <c r="L3142" t="s">
        <v>40</v>
      </c>
      <c r="M3142" t="s">
        <v>5</v>
      </c>
      <c r="N3142" t="s">
        <v>41</v>
      </c>
      <c r="O3142" t="s">
        <v>77</v>
      </c>
      <c r="P3142" t="s">
        <v>43</v>
      </c>
      <c r="Q3142">
        <v>6</v>
      </c>
      <c r="R3142">
        <v>9</v>
      </c>
      <c r="S3142">
        <v>0</v>
      </c>
      <c r="U3142">
        <v>981134</v>
      </c>
      <c r="V3142">
        <v>392453</v>
      </c>
      <c r="W3142">
        <v>588680</v>
      </c>
      <c r="X3142">
        <v>0</v>
      </c>
      <c r="Y3142" t="s">
        <v>250</v>
      </c>
    </row>
    <row r="3143" spans="1:25" x14ac:dyDescent="0.25">
      <c r="A3143">
        <v>3142</v>
      </c>
      <c r="B3143">
        <v>58758</v>
      </c>
      <c r="C3143">
        <v>0</v>
      </c>
      <c r="D3143">
        <v>0</v>
      </c>
      <c r="E3143" t="s">
        <v>2051</v>
      </c>
      <c r="F3143" t="s">
        <v>2052</v>
      </c>
      <c r="G3143">
        <v>1</v>
      </c>
      <c r="H3143" s="6">
        <v>392541425</v>
      </c>
      <c r="I3143" s="7">
        <v>45348</v>
      </c>
      <c r="J3143" s="7">
        <v>45348</v>
      </c>
      <c r="K3143">
        <v>15</v>
      </c>
      <c r="L3143" t="s">
        <v>40</v>
      </c>
      <c r="M3143" t="s">
        <v>5</v>
      </c>
      <c r="N3143" t="s">
        <v>41</v>
      </c>
      <c r="O3143" t="s">
        <v>47</v>
      </c>
      <c r="P3143" t="s">
        <v>43</v>
      </c>
      <c r="Q3143">
        <v>4</v>
      </c>
      <c r="R3143">
        <v>11</v>
      </c>
      <c r="S3143">
        <v>0</v>
      </c>
      <c r="U3143">
        <v>58881214</v>
      </c>
      <c r="V3143">
        <v>15701657</v>
      </c>
      <c r="W3143">
        <v>43179557</v>
      </c>
      <c r="X3143">
        <v>0</v>
      </c>
      <c r="Y3143" t="s">
        <v>67</v>
      </c>
    </row>
    <row r="3144" spans="1:25" x14ac:dyDescent="0.25">
      <c r="A3144">
        <v>3143</v>
      </c>
      <c r="B3144">
        <v>58759</v>
      </c>
      <c r="C3144">
        <v>0</v>
      </c>
      <c r="D3144">
        <v>0</v>
      </c>
      <c r="E3144" t="s">
        <v>2053</v>
      </c>
      <c r="F3144" t="s">
        <v>2054</v>
      </c>
      <c r="G3144">
        <v>1</v>
      </c>
      <c r="H3144" s="6">
        <v>3694930</v>
      </c>
      <c r="I3144" s="7">
        <v>45348</v>
      </c>
      <c r="J3144" s="7">
        <v>45348</v>
      </c>
      <c r="K3144">
        <v>15</v>
      </c>
      <c r="L3144" t="s">
        <v>40</v>
      </c>
      <c r="M3144" t="s">
        <v>5</v>
      </c>
      <c r="N3144" t="s">
        <v>41</v>
      </c>
      <c r="O3144" t="s">
        <v>47</v>
      </c>
      <c r="P3144" t="s">
        <v>43</v>
      </c>
      <c r="Q3144">
        <v>4</v>
      </c>
      <c r="R3144">
        <v>11</v>
      </c>
      <c r="S3144">
        <v>0</v>
      </c>
      <c r="U3144">
        <v>554240</v>
      </c>
      <c r="V3144">
        <v>147797</v>
      </c>
      <c r="W3144">
        <v>406442</v>
      </c>
      <c r="X3144">
        <v>0</v>
      </c>
      <c r="Y3144" t="s">
        <v>48</v>
      </c>
    </row>
    <row r="3145" spans="1:25" x14ac:dyDescent="0.25">
      <c r="A3145">
        <v>3144</v>
      </c>
      <c r="B3145">
        <v>58512</v>
      </c>
      <c r="C3145">
        <v>0</v>
      </c>
      <c r="D3145">
        <v>0</v>
      </c>
      <c r="E3145" t="s">
        <v>1692</v>
      </c>
      <c r="F3145" t="s">
        <v>1693</v>
      </c>
      <c r="G3145">
        <v>1</v>
      </c>
      <c r="H3145" s="6">
        <v>4727273</v>
      </c>
      <c r="I3145" s="7">
        <v>45345</v>
      </c>
      <c r="J3145" s="7">
        <v>45345</v>
      </c>
      <c r="K3145">
        <v>15</v>
      </c>
      <c r="L3145" t="s">
        <v>40</v>
      </c>
      <c r="M3145" t="s">
        <v>5</v>
      </c>
      <c r="N3145" t="s">
        <v>41</v>
      </c>
      <c r="O3145" t="s">
        <v>54</v>
      </c>
      <c r="P3145" t="s">
        <v>43</v>
      </c>
      <c r="Q3145">
        <v>3.3</v>
      </c>
      <c r="R3145">
        <v>2.5</v>
      </c>
      <c r="S3145">
        <v>9.1999999999999993</v>
      </c>
      <c r="U3145">
        <v>709091</v>
      </c>
      <c r="V3145">
        <v>156000</v>
      </c>
      <c r="W3145">
        <v>118182</v>
      </c>
      <c r="X3145">
        <v>434909</v>
      </c>
      <c r="Y3145" t="s">
        <v>48</v>
      </c>
    </row>
    <row r="3146" spans="1:25" x14ac:dyDescent="0.25">
      <c r="A3146">
        <v>3145</v>
      </c>
      <c r="B3146">
        <v>58756</v>
      </c>
      <c r="C3146">
        <v>0</v>
      </c>
      <c r="D3146">
        <v>0</v>
      </c>
      <c r="E3146" t="s">
        <v>1536</v>
      </c>
      <c r="F3146" t="s">
        <v>1537</v>
      </c>
      <c r="G3146">
        <v>1</v>
      </c>
      <c r="H3146" s="6">
        <v>600000</v>
      </c>
      <c r="I3146" s="7">
        <v>45345</v>
      </c>
      <c r="J3146" s="7">
        <v>45345</v>
      </c>
      <c r="K3146">
        <v>8</v>
      </c>
      <c r="L3146" t="s">
        <v>40</v>
      </c>
      <c r="M3146" t="s">
        <v>5</v>
      </c>
      <c r="N3146" t="s">
        <v>41</v>
      </c>
      <c r="O3146" t="s">
        <v>57</v>
      </c>
      <c r="P3146" t="s">
        <v>43</v>
      </c>
      <c r="Q3146">
        <v>3</v>
      </c>
      <c r="R3146">
        <v>5</v>
      </c>
      <c r="S3146">
        <v>0</v>
      </c>
      <c r="U3146">
        <v>48000</v>
      </c>
      <c r="V3146">
        <v>18000</v>
      </c>
      <c r="W3146">
        <v>30000</v>
      </c>
      <c r="X3146">
        <v>0</v>
      </c>
      <c r="Y3146" t="s">
        <v>72</v>
      </c>
    </row>
    <row r="3147" spans="1:25" x14ac:dyDescent="0.25">
      <c r="A3147">
        <v>3146</v>
      </c>
      <c r="B3147">
        <v>58501</v>
      </c>
      <c r="C3147">
        <v>0</v>
      </c>
      <c r="D3147">
        <v>0</v>
      </c>
      <c r="E3147" t="s">
        <v>1532</v>
      </c>
      <c r="F3147" t="s">
        <v>1533</v>
      </c>
      <c r="G3147">
        <v>1</v>
      </c>
      <c r="H3147" s="6">
        <v>23636364</v>
      </c>
      <c r="I3147" s="7">
        <v>45345</v>
      </c>
      <c r="J3147" s="7">
        <v>45345</v>
      </c>
      <c r="K3147">
        <v>15</v>
      </c>
      <c r="L3147" t="s">
        <v>40</v>
      </c>
      <c r="M3147" t="s">
        <v>5</v>
      </c>
      <c r="N3147" t="s">
        <v>41</v>
      </c>
      <c r="O3147" t="s">
        <v>54</v>
      </c>
      <c r="P3147" t="s">
        <v>43</v>
      </c>
      <c r="Q3147">
        <v>3.3</v>
      </c>
      <c r="R3147">
        <v>2.5</v>
      </c>
      <c r="S3147">
        <v>9.1999999999999993</v>
      </c>
      <c r="U3147">
        <v>3545455</v>
      </c>
      <c r="V3147">
        <v>780000</v>
      </c>
      <c r="W3147">
        <v>590909</v>
      </c>
      <c r="X3147">
        <v>2174545</v>
      </c>
      <c r="Y3147" t="s">
        <v>48</v>
      </c>
    </row>
    <row r="3148" spans="1:25" x14ac:dyDescent="0.25">
      <c r="A3148">
        <v>3147</v>
      </c>
      <c r="B3148">
        <v>58737</v>
      </c>
      <c r="C3148">
        <v>0</v>
      </c>
      <c r="D3148">
        <v>0</v>
      </c>
      <c r="E3148" t="s">
        <v>1708</v>
      </c>
      <c r="F3148" t="s">
        <v>1709</v>
      </c>
      <c r="G3148">
        <v>1</v>
      </c>
      <c r="H3148" s="6">
        <v>3411237</v>
      </c>
      <c r="I3148" s="7">
        <v>45345</v>
      </c>
      <c r="J3148" s="7">
        <v>45345</v>
      </c>
      <c r="K3148">
        <v>7</v>
      </c>
      <c r="L3148" t="s">
        <v>40</v>
      </c>
      <c r="M3148" t="s">
        <v>9</v>
      </c>
      <c r="N3148" t="s">
        <v>41</v>
      </c>
      <c r="O3148" t="s">
        <v>42</v>
      </c>
      <c r="P3148" t="s">
        <v>43</v>
      </c>
      <c r="Q3148">
        <v>7</v>
      </c>
      <c r="R3148">
        <v>0</v>
      </c>
      <c r="S3148">
        <v>0</v>
      </c>
      <c r="U3148">
        <v>238787</v>
      </c>
      <c r="V3148">
        <v>238787</v>
      </c>
      <c r="W3148">
        <v>0</v>
      </c>
      <c r="X3148">
        <v>0</v>
      </c>
      <c r="Y3148" t="s">
        <v>109</v>
      </c>
    </row>
    <row r="3149" spans="1:25" x14ac:dyDescent="0.25">
      <c r="A3149">
        <v>3148</v>
      </c>
      <c r="B3149">
        <v>58739</v>
      </c>
      <c r="C3149">
        <v>0</v>
      </c>
      <c r="D3149">
        <v>0</v>
      </c>
      <c r="E3149" t="s">
        <v>1175</v>
      </c>
      <c r="F3149" t="s">
        <v>1176</v>
      </c>
      <c r="G3149">
        <v>1</v>
      </c>
      <c r="H3149" s="6">
        <v>112371</v>
      </c>
      <c r="I3149" s="7">
        <v>45345</v>
      </c>
      <c r="J3149" s="7">
        <v>45345</v>
      </c>
      <c r="K3149">
        <v>15</v>
      </c>
      <c r="L3149" t="s">
        <v>40</v>
      </c>
      <c r="M3149" t="s">
        <v>9</v>
      </c>
      <c r="N3149" t="s">
        <v>41</v>
      </c>
      <c r="O3149" t="s">
        <v>42</v>
      </c>
      <c r="P3149" t="s">
        <v>43</v>
      </c>
      <c r="Q3149">
        <v>5</v>
      </c>
      <c r="R3149">
        <v>10</v>
      </c>
      <c r="S3149">
        <v>0</v>
      </c>
      <c r="U3149">
        <v>16856</v>
      </c>
      <c r="V3149">
        <v>5619</v>
      </c>
      <c r="W3149">
        <v>11237</v>
      </c>
      <c r="X3149">
        <v>0</v>
      </c>
      <c r="Y3149" t="s">
        <v>44</v>
      </c>
    </row>
    <row r="3150" spans="1:25" x14ac:dyDescent="0.25">
      <c r="A3150">
        <v>3149</v>
      </c>
      <c r="B3150">
        <v>58740</v>
      </c>
      <c r="C3150">
        <v>0</v>
      </c>
      <c r="D3150">
        <v>0</v>
      </c>
      <c r="E3150" t="s">
        <v>1232</v>
      </c>
      <c r="F3150" t="s">
        <v>1233</v>
      </c>
      <c r="G3150">
        <v>1</v>
      </c>
      <c r="H3150" s="6">
        <v>185305529</v>
      </c>
      <c r="I3150" s="7">
        <v>45345</v>
      </c>
      <c r="J3150" s="7">
        <v>45345</v>
      </c>
      <c r="K3150">
        <v>15</v>
      </c>
      <c r="L3150" t="s">
        <v>40</v>
      </c>
      <c r="M3150" t="s">
        <v>5</v>
      </c>
      <c r="N3150" t="s">
        <v>41</v>
      </c>
      <c r="O3150" t="s">
        <v>54</v>
      </c>
      <c r="P3150" t="s">
        <v>43</v>
      </c>
      <c r="Q3150">
        <v>3.7</v>
      </c>
      <c r="R3150">
        <v>11.3</v>
      </c>
      <c r="S3150">
        <v>0</v>
      </c>
      <c r="U3150">
        <v>27795829</v>
      </c>
      <c r="V3150">
        <v>6856305</v>
      </c>
      <c r="W3150">
        <v>20939525</v>
      </c>
      <c r="X3150">
        <v>0</v>
      </c>
      <c r="Y3150" t="s">
        <v>67</v>
      </c>
    </row>
    <row r="3151" spans="1:25" x14ac:dyDescent="0.25">
      <c r="A3151">
        <v>3150</v>
      </c>
      <c r="B3151">
        <v>58734</v>
      </c>
      <c r="C3151">
        <v>0</v>
      </c>
      <c r="D3151">
        <v>0</v>
      </c>
      <c r="E3151" t="s">
        <v>735</v>
      </c>
      <c r="F3151" t="s">
        <v>736</v>
      </c>
      <c r="G3151">
        <v>1</v>
      </c>
      <c r="H3151" s="6">
        <v>2000000</v>
      </c>
      <c r="I3151" s="7">
        <v>45344</v>
      </c>
      <c r="J3151" s="7">
        <v>45344</v>
      </c>
      <c r="K3151">
        <v>7</v>
      </c>
      <c r="L3151" t="s">
        <v>40</v>
      </c>
      <c r="M3151" t="s">
        <v>5</v>
      </c>
      <c r="N3151" t="s">
        <v>41</v>
      </c>
      <c r="O3151" t="s">
        <v>77</v>
      </c>
      <c r="P3151" t="s">
        <v>43</v>
      </c>
      <c r="Q3151">
        <v>7</v>
      </c>
      <c r="R3151">
        <v>0</v>
      </c>
      <c r="S3151">
        <v>0</v>
      </c>
      <c r="U3151">
        <v>140000</v>
      </c>
      <c r="V3151">
        <v>140000</v>
      </c>
      <c r="W3151">
        <v>0</v>
      </c>
      <c r="X3151">
        <v>0</v>
      </c>
      <c r="Y3151" t="s">
        <v>48</v>
      </c>
    </row>
    <row r="3152" spans="1:25" x14ac:dyDescent="0.25">
      <c r="A3152">
        <v>3151</v>
      </c>
      <c r="B3152">
        <v>58735</v>
      </c>
      <c r="C3152">
        <v>0</v>
      </c>
      <c r="D3152">
        <v>0</v>
      </c>
      <c r="E3152" t="s">
        <v>735</v>
      </c>
      <c r="F3152" t="s">
        <v>736</v>
      </c>
      <c r="G3152">
        <v>1</v>
      </c>
      <c r="H3152" s="6">
        <v>1000000</v>
      </c>
      <c r="I3152" s="7">
        <v>45344</v>
      </c>
      <c r="J3152" s="7">
        <v>45344</v>
      </c>
      <c r="K3152">
        <v>7</v>
      </c>
      <c r="L3152" t="s">
        <v>40</v>
      </c>
      <c r="M3152" t="s">
        <v>5</v>
      </c>
      <c r="N3152" t="s">
        <v>41</v>
      </c>
      <c r="O3152" t="s">
        <v>77</v>
      </c>
      <c r="P3152" t="s">
        <v>43</v>
      </c>
      <c r="Q3152">
        <v>7</v>
      </c>
      <c r="R3152">
        <v>0</v>
      </c>
      <c r="S3152">
        <v>0</v>
      </c>
      <c r="U3152">
        <v>70000</v>
      </c>
      <c r="V3152">
        <v>70000</v>
      </c>
      <c r="W3152">
        <v>0</v>
      </c>
      <c r="X3152">
        <v>0</v>
      </c>
      <c r="Y3152" t="s">
        <v>48</v>
      </c>
    </row>
    <row r="3153" spans="1:25" x14ac:dyDescent="0.25">
      <c r="A3153">
        <v>3152</v>
      </c>
      <c r="B3153">
        <v>58736</v>
      </c>
      <c r="C3153">
        <v>0</v>
      </c>
      <c r="D3153">
        <v>0</v>
      </c>
      <c r="E3153" t="s">
        <v>2055</v>
      </c>
      <c r="F3153" t="s">
        <v>2056</v>
      </c>
      <c r="G3153">
        <v>1</v>
      </c>
      <c r="H3153" s="6">
        <v>322197030</v>
      </c>
      <c r="I3153" s="7">
        <v>45344</v>
      </c>
      <c r="J3153" s="7">
        <v>45344</v>
      </c>
      <c r="K3153">
        <v>15</v>
      </c>
      <c r="L3153" t="s">
        <v>40</v>
      </c>
      <c r="M3153" t="s">
        <v>5</v>
      </c>
      <c r="N3153" t="s">
        <v>41</v>
      </c>
      <c r="O3153" t="s">
        <v>47</v>
      </c>
      <c r="P3153" t="s">
        <v>43</v>
      </c>
      <c r="Q3153">
        <v>4</v>
      </c>
      <c r="R3153">
        <v>11</v>
      </c>
      <c r="S3153">
        <v>0</v>
      </c>
      <c r="U3153">
        <v>48329555</v>
      </c>
      <c r="V3153">
        <v>12887881</v>
      </c>
      <c r="W3153">
        <v>35441673</v>
      </c>
      <c r="X3153">
        <v>0</v>
      </c>
      <c r="Y3153" t="s">
        <v>48</v>
      </c>
    </row>
    <row r="3154" spans="1:25" x14ac:dyDescent="0.25">
      <c r="A3154">
        <v>3153</v>
      </c>
      <c r="B3154">
        <v>58744</v>
      </c>
      <c r="C3154">
        <v>0</v>
      </c>
      <c r="D3154">
        <v>0</v>
      </c>
      <c r="E3154" t="s">
        <v>168</v>
      </c>
      <c r="F3154" t="s">
        <v>169</v>
      </c>
      <c r="G3154">
        <v>1</v>
      </c>
      <c r="H3154" s="6">
        <v>146028</v>
      </c>
      <c r="I3154" s="7">
        <v>45343</v>
      </c>
      <c r="J3154" s="7">
        <v>45343</v>
      </c>
      <c r="K3154" t="s">
        <v>80</v>
      </c>
      <c r="L3154" t="s">
        <v>40</v>
      </c>
      <c r="M3154" t="s">
        <v>5</v>
      </c>
      <c r="N3154" t="s">
        <v>41</v>
      </c>
      <c r="O3154" t="s">
        <v>57</v>
      </c>
      <c r="P3154" t="s">
        <v>43</v>
      </c>
      <c r="Q3154">
        <v>6.8</v>
      </c>
      <c r="R3154">
        <v>0</v>
      </c>
      <c r="S3154">
        <v>0</v>
      </c>
      <c r="U3154">
        <v>9930</v>
      </c>
      <c r="V3154">
        <v>9930</v>
      </c>
      <c r="W3154">
        <v>0</v>
      </c>
      <c r="X3154">
        <v>0</v>
      </c>
      <c r="Y3154" t="s">
        <v>81</v>
      </c>
    </row>
    <row r="3155" spans="1:25" x14ac:dyDescent="0.25">
      <c r="A3155">
        <v>3154</v>
      </c>
      <c r="B3155">
        <v>58746</v>
      </c>
      <c r="C3155">
        <v>0</v>
      </c>
      <c r="D3155">
        <v>0</v>
      </c>
      <c r="E3155" t="s">
        <v>170</v>
      </c>
      <c r="F3155" t="s">
        <v>171</v>
      </c>
      <c r="G3155">
        <v>1</v>
      </c>
      <c r="H3155" s="6">
        <v>135181</v>
      </c>
      <c r="I3155" s="7">
        <v>45343</v>
      </c>
      <c r="J3155" s="7">
        <v>45343</v>
      </c>
      <c r="K3155" t="s">
        <v>80</v>
      </c>
      <c r="L3155" t="s">
        <v>40</v>
      </c>
      <c r="M3155" t="s">
        <v>5</v>
      </c>
      <c r="N3155" t="s">
        <v>41</v>
      </c>
      <c r="O3155" t="s">
        <v>57</v>
      </c>
      <c r="P3155" t="s">
        <v>43</v>
      </c>
      <c r="Q3155">
        <v>6.8</v>
      </c>
      <c r="R3155">
        <v>0</v>
      </c>
      <c r="S3155">
        <v>0</v>
      </c>
      <c r="U3155">
        <v>9192</v>
      </c>
      <c r="V3155">
        <v>9192</v>
      </c>
      <c r="W3155">
        <v>0</v>
      </c>
      <c r="X3155">
        <v>0</v>
      </c>
      <c r="Y3155" t="s">
        <v>81</v>
      </c>
    </row>
    <row r="3156" spans="1:25" x14ac:dyDescent="0.25">
      <c r="A3156">
        <v>3155</v>
      </c>
      <c r="B3156">
        <v>58745</v>
      </c>
      <c r="C3156">
        <v>0</v>
      </c>
      <c r="D3156">
        <v>0</v>
      </c>
      <c r="E3156" t="s">
        <v>172</v>
      </c>
      <c r="F3156" t="s">
        <v>173</v>
      </c>
      <c r="G3156">
        <v>1</v>
      </c>
      <c r="H3156" s="6">
        <v>207491</v>
      </c>
      <c r="I3156" s="7">
        <v>45343</v>
      </c>
      <c r="J3156" s="7">
        <v>45343</v>
      </c>
      <c r="K3156" t="s">
        <v>80</v>
      </c>
      <c r="L3156" t="s">
        <v>40</v>
      </c>
      <c r="M3156" t="s">
        <v>5</v>
      </c>
      <c r="N3156" t="s">
        <v>41</v>
      </c>
      <c r="O3156" t="s">
        <v>57</v>
      </c>
      <c r="P3156" t="s">
        <v>43</v>
      </c>
      <c r="Q3156">
        <v>6.8</v>
      </c>
      <c r="R3156">
        <v>0</v>
      </c>
      <c r="S3156">
        <v>0</v>
      </c>
      <c r="U3156">
        <v>14109</v>
      </c>
      <c r="V3156">
        <v>14109</v>
      </c>
      <c r="W3156">
        <v>0</v>
      </c>
      <c r="X3156">
        <v>0</v>
      </c>
      <c r="Y3156" t="s">
        <v>81</v>
      </c>
    </row>
    <row r="3157" spans="1:25" x14ac:dyDescent="0.25">
      <c r="A3157">
        <v>3156</v>
      </c>
      <c r="B3157">
        <v>58747</v>
      </c>
      <c r="C3157">
        <v>0</v>
      </c>
      <c r="D3157">
        <v>0</v>
      </c>
      <c r="E3157" t="s">
        <v>176</v>
      </c>
      <c r="F3157" t="s">
        <v>177</v>
      </c>
      <c r="G3157">
        <v>1</v>
      </c>
      <c r="H3157" s="6">
        <v>227646</v>
      </c>
      <c r="I3157" s="7">
        <v>45343</v>
      </c>
      <c r="J3157" s="7">
        <v>45343</v>
      </c>
      <c r="K3157" t="s">
        <v>80</v>
      </c>
      <c r="L3157" t="s">
        <v>40</v>
      </c>
      <c r="M3157" t="s">
        <v>5</v>
      </c>
      <c r="N3157" t="s">
        <v>41</v>
      </c>
      <c r="O3157" t="s">
        <v>57</v>
      </c>
      <c r="P3157" t="s">
        <v>43</v>
      </c>
      <c r="Q3157">
        <v>6.8</v>
      </c>
      <c r="R3157">
        <v>0</v>
      </c>
      <c r="S3157">
        <v>0</v>
      </c>
      <c r="U3157">
        <v>15480</v>
      </c>
      <c r="V3157">
        <v>15480</v>
      </c>
      <c r="W3157">
        <v>0</v>
      </c>
      <c r="X3157">
        <v>0</v>
      </c>
      <c r="Y3157" t="s">
        <v>81</v>
      </c>
    </row>
    <row r="3158" spans="1:25" x14ac:dyDescent="0.25">
      <c r="A3158">
        <v>3157</v>
      </c>
      <c r="B3158">
        <v>58728</v>
      </c>
      <c r="C3158">
        <v>0</v>
      </c>
      <c r="D3158">
        <v>0</v>
      </c>
      <c r="E3158" t="s">
        <v>1624</v>
      </c>
      <c r="F3158" t="s">
        <v>1625</v>
      </c>
      <c r="G3158">
        <v>1</v>
      </c>
      <c r="H3158" s="6">
        <v>500000</v>
      </c>
      <c r="I3158" s="7">
        <v>45343</v>
      </c>
      <c r="J3158" s="7">
        <v>45343</v>
      </c>
      <c r="K3158">
        <v>15</v>
      </c>
      <c r="L3158" t="s">
        <v>40</v>
      </c>
      <c r="M3158" t="s">
        <v>5</v>
      </c>
      <c r="N3158" t="s">
        <v>41</v>
      </c>
      <c r="O3158" t="s">
        <v>57</v>
      </c>
      <c r="P3158" t="s">
        <v>43</v>
      </c>
      <c r="Q3158">
        <v>15</v>
      </c>
      <c r="R3158">
        <v>0</v>
      </c>
      <c r="S3158">
        <v>0</v>
      </c>
      <c r="U3158">
        <v>75000</v>
      </c>
      <c r="V3158">
        <v>75000</v>
      </c>
      <c r="W3158">
        <v>0</v>
      </c>
      <c r="X3158">
        <v>0</v>
      </c>
      <c r="Y3158" t="s">
        <v>67</v>
      </c>
    </row>
    <row r="3159" spans="1:25" x14ac:dyDescent="0.25">
      <c r="A3159">
        <v>3158</v>
      </c>
      <c r="B3159">
        <v>58748</v>
      </c>
      <c r="C3159">
        <v>0</v>
      </c>
      <c r="D3159">
        <v>0</v>
      </c>
      <c r="E3159" t="s">
        <v>191</v>
      </c>
      <c r="F3159" t="s">
        <v>192</v>
      </c>
      <c r="G3159">
        <v>1</v>
      </c>
      <c r="H3159" s="6">
        <v>169600</v>
      </c>
      <c r="I3159" s="7">
        <v>45343</v>
      </c>
      <c r="J3159" s="7">
        <v>45343</v>
      </c>
      <c r="K3159" t="s">
        <v>80</v>
      </c>
      <c r="L3159" t="s">
        <v>40</v>
      </c>
      <c r="M3159" t="s">
        <v>5</v>
      </c>
      <c r="N3159" t="s">
        <v>41</v>
      </c>
      <c r="O3159" t="s">
        <v>57</v>
      </c>
      <c r="P3159" t="s">
        <v>43</v>
      </c>
      <c r="Q3159">
        <v>6.8</v>
      </c>
      <c r="R3159">
        <v>0</v>
      </c>
      <c r="S3159">
        <v>0</v>
      </c>
      <c r="U3159">
        <v>11533</v>
      </c>
      <c r="V3159">
        <v>11533</v>
      </c>
      <c r="W3159">
        <v>0</v>
      </c>
      <c r="X3159">
        <v>0</v>
      </c>
      <c r="Y3159" t="s">
        <v>81</v>
      </c>
    </row>
    <row r="3160" spans="1:25" x14ac:dyDescent="0.25">
      <c r="A3160">
        <v>3159</v>
      </c>
      <c r="B3160">
        <v>58741</v>
      </c>
      <c r="C3160">
        <v>0</v>
      </c>
      <c r="D3160">
        <v>0</v>
      </c>
      <c r="E3160" t="s">
        <v>105</v>
      </c>
      <c r="F3160" t="s">
        <v>106</v>
      </c>
      <c r="G3160">
        <v>1</v>
      </c>
      <c r="H3160" s="6">
        <v>70165</v>
      </c>
      <c r="I3160" s="7">
        <v>45343</v>
      </c>
      <c r="J3160" s="7">
        <v>45343</v>
      </c>
      <c r="K3160" t="s">
        <v>80</v>
      </c>
      <c r="L3160" t="s">
        <v>40</v>
      </c>
      <c r="M3160" t="s">
        <v>5</v>
      </c>
      <c r="N3160" t="s">
        <v>41</v>
      </c>
      <c r="O3160" t="s">
        <v>57</v>
      </c>
      <c r="P3160" t="s">
        <v>43</v>
      </c>
      <c r="Q3160">
        <v>6.8</v>
      </c>
      <c r="R3160">
        <v>0</v>
      </c>
      <c r="S3160">
        <v>0</v>
      </c>
      <c r="U3160">
        <v>4771</v>
      </c>
      <c r="V3160">
        <v>4771</v>
      </c>
      <c r="W3160">
        <v>0</v>
      </c>
      <c r="X3160">
        <v>0</v>
      </c>
      <c r="Y3160" t="s">
        <v>81</v>
      </c>
    </row>
    <row r="3161" spans="1:25" x14ac:dyDescent="0.25">
      <c r="A3161">
        <v>3160</v>
      </c>
      <c r="B3161">
        <v>58743</v>
      </c>
      <c r="C3161">
        <v>0</v>
      </c>
      <c r="D3161">
        <v>0</v>
      </c>
      <c r="E3161" t="s">
        <v>78</v>
      </c>
      <c r="F3161" t="s">
        <v>79</v>
      </c>
      <c r="G3161">
        <v>1</v>
      </c>
      <c r="H3161" s="6">
        <v>259440</v>
      </c>
      <c r="I3161" s="7">
        <v>45343</v>
      </c>
      <c r="J3161" s="7">
        <v>45343</v>
      </c>
      <c r="K3161" t="s">
        <v>80</v>
      </c>
      <c r="L3161" t="s">
        <v>40</v>
      </c>
      <c r="M3161" t="s">
        <v>5</v>
      </c>
      <c r="N3161" t="s">
        <v>41</v>
      </c>
      <c r="O3161" t="s">
        <v>57</v>
      </c>
      <c r="P3161" t="s">
        <v>43</v>
      </c>
      <c r="Q3161">
        <v>6.8</v>
      </c>
      <c r="R3161">
        <v>0</v>
      </c>
      <c r="S3161">
        <v>0</v>
      </c>
      <c r="U3161">
        <v>17642</v>
      </c>
      <c r="V3161">
        <v>17642</v>
      </c>
      <c r="W3161">
        <v>0</v>
      </c>
      <c r="X3161">
        <v>0</v>
      </c>
      <c r="Y3161" t="s">
        <v>81</v>
      </c>
    </row>
    <row r="3162" spans="1:25" x14ac:dyDescent="0.25">
      <c r="A3162">
        <v>3161</v>
      </c>
      <c r="B3162">
        <v>58742</v>
      </c>
      <c r="C3162">
        <v>0</v>
      </c>
      <c r="D3162">
        <v>0</v>
      </c>
      <c r="E3162" t="s">
        <v>88</v>
      </c>
      <c r="F3162" t="s">
        <v>89</v>
      </c>
      <c r="G3162">
        <v>1</v>
      </c>
      <c r="H3162" s="6">
        <v>62000</v>
      </c>
      <c r="I3162" s="7">
        <v>45343</v>
      </c>
      <c r="J3162" s="7">
        <v>45343</v>
      </c>
      <c r="K3162" t="s">
        <v>80</v>
      </c>
      <c r="L3162" t="s">
        <v>40</v>
      </c>
      <c r="M3162" t="s">
        <v>5</v>
      </c>
      <c r="N3162" t="s">
        <v>41</v>
      </c>
      <c r="O3162" t="s">
        <v>57</v>
      </c>
      <c r="P3162" t="s">
        <v>43</v>
      </c>
      <c r="Q3162">
        <v>6.8</v>
      </c>
      <c r="R3162">
        <v>0</v>
      </c>
      <c r="S3162">
        <v>0</v>
      </c>
      <c r="U3162">
        <v>4216</v>
      </c>
      <c r="V3162">
        <v>4216</v>
      </c>
      <c r="W3162">
        <v>0</v>
      </c>
      <c r="X3162">
        <v>0</v>
      </c>
      <c r="Y3162" t="s">
        <v>81</v>
      </c>
    </row>
    <row r="3163" spans="1:25" x14ac:dyDescent="0.25">
      <c r="A3163">
        <v>3162</v>
      </c>
      <c r="B3163">
        <v>58749</v>
      </c>
      <c r="C3163">
        <v>0</v>
      </c>
      <c r="D3163">
        <v>0</v>
      </c>
      <c r="E3163" t="s">
        <v>279</v>
      </c>
      <c r="F3163" t="s">
        <v>280</v>
      </c>
      <c r="G3163">
        <v>1</v>
      </c>
      <c r="H3163" s="6">
        <v>5870455</v>
      </c>
      <c r="I3163" s="7">
        <v>45343</v>
      </c>
      <c r="J3163" s="7">
        <v>45343</v>
      </c>
      <c r="K3163" t="s">
        <v>80</v>
      </c>
      <c r="L3163" t="s">
        <v>40</v>
      </c>
      <c r="M3163" t="s">
        <v>5</v>
      </c>
      <c r="N3163" t="s">
        <v>41</v>
      </c>
      <c r="O3163" t="s">
        <v>57</v>
      </c>
      <c r="P3163" t="s">
        <v>43</v>
      </c>
      <c r="Q3163">
        <v>6.8</v>
      </c>
      <c r="R3163">
        <v>0</v>
      </c>
      <c r="S3163">
        <v>0</v>
      </c>
      <c r="U3163">
        <v>399191</v>
      </c>
      <c r="V3163">
        <v>399191</v>
      </c>
      <c r="W3163">
        <v>0</v>
      </c>
      <c r="X3163">
        <v>0</v>
      </c>
      <c r="Y3163" t="s">
        <v>81</v>
      </c>
    </row>
    <row r="3164" spans="1:25" x14ac:dyDescent="0.25">
      <c r="A3164">
        <v>3163</v>
      </c>
      <c r="B3164">
        <v>58732</v>
      </c>
      <c r="C3164">
        <v>0</v>
      </c>
      <c r="D3164">
        <v>0</v>
      </c>
      <c r="E3164" t="s">
        <v>514</v>
      </c>
      <c r="F3164" t="s">
        <v>515</v>
      </c>
      <c r="G3164">
        <v>1</v>
      </c>
      <c r="H3164" s="6">
        <v>22000000</v>
      </c>
      <c r="I3164" s="7">
        <v>45343</v>
      </c>
      <c r="J3164" s="7">
        <v>45343</v>
      </c>
      <c r="K3164">
        <v>6</v>
      </c>
      <c r="L3164" t="s">
        <v>40</v>
      </c>
      <c r="M3164" t="s">
        <v>5</v>
      </c>
      <c r="N3164" t="s">
        <v>41</v>
      </c>
      <c r="O3164" t="s">
        <v>77</v>
      </c>
      <c r="P3164" t="s">
        <v>43</v>
      </c>
      <c r="Q3164">
        <v>6</v>
      </c>
      <c r="R3164">
        <v>0</v>
      </c>
      <c r="S3164">
        <v>0</v>
      </c>
      <c r="U3164">
        <v>1320000</v>
      </c>
      <c r="V3164">
        <v>1320000</v>
      </c>
      <c r="W3164">
        <v>0</v>
      </c>
      <c r="X3164">
        <v>0</v>
      </c>
      <c r="Y3164" t="s">
        <v>48</v>
      </c>
    </row>
    <row r="3165" spans="1:25" x14ac:dyDescent="0.25">
      <c r="A3165">
        <v>3164</v>
      </c>
      <c r="B3165">
        <v>58726</v>
      </c>
      <c r="C3165">
        <v>0</v>
      </c>
      <c r="D3165">
        <v>0</v>
      </c>
      <c r="E3165" t="s">
        <v>1123</v>
      </c>
      <c r="F3165" t="s">
        <v>1124</v>
      </c>
      <c r="G3165">
        <v>1</v>
      </c>
      <c r="H3165" s="6">
        <v>200330905</v>
      </c>
      <c r="I3165" s="7">
        <v>45342</v>
      </c>
      <c r="J3165" s="7">
        <v>45342</v>
      </c>
      <c r="K3165">
        <v>15</v>
      </c>
      <c r="L3165" t="s">
        <v>40</v>
      </c>
      <c r="M3165" t="s">
        <v>5</v>
      </c>
      <c r="N3165" t="s">
        <v>41</v>
      </c>
      <c r="O3165" t="s">
        <v>77</v>
      </c>
      <c r="P3165" t="s">
        <v>43</v>
      </c>
      <c r="Q3165">
        <v>3.5</v>
      </c>
      <c r="R3165">
        <v>11.5</v>
      </c>
      <c r="S3165">
        <v>0</v>
      </c>
      <c r="U3165">
        <v>30049636</v>
      </c>
      <c r="V3165">
        <v>7011582</v>
      </c>
      <c r="W3165">
        <v>23038054</v>
      </c>
      <c r="X3165">
        <v>0</v>
      </c>
      <c r="Y3165" t="s">
        <v>44</v>
      </c>
    </row>
    <row r="3166" spans="1:25" x14ac:dyDescent="0.25">
      <c r="A3166">
        <v>3165</v>
      </c>
      <c r="B3166">
        <v>58727</v>
      </c>
      <c r="C3166">
        <v>0</v>
      </c>
      <c r="D3166">
        <v>0</v>
      </c>
      <c r="E3166" t="s">
        <v>1345</v>
      </c>
      <c r="F3166" t="s">
        <v>1346</v>
      </c>
      <c r="G3166">
        <v>1</v>
      </c>
      <c r="H3166" s="6">
        <v>300932</v>
      </c>
      <c r="I3166" s="7">
        <v>45342</v>
      </c>
      <c r="J3166" s="7">
        <v>45342</v>
      </c>
      <c r="K3166">
        <v>8</v>
      </c>
      <c r="L3166" t="s">
        <v>40</v>
      </c>
      <c r="M3166" t="s">
        <v>9</v>
      </c>
      <c r="N3166" t="s">
        <v>41</v>
      </c>
      <c r="O3166" t="s">
        <v>42</v>
      </c>
      <c r="P3166" t="s">
        <v>43</v>
      </c>
      <c r="Q3166">
        <v>8</v>
      </c>
      <c r="R3166">
        <v>0</v>
      </c>
      <c r="S3166">
        <v>0</v>
      </c>
      <c r="U3166">
        <v>24075</v>
      </c>
      <c r="V3166">
        <v>24075</v>
      </c>
      <c r="W3166">
        <v>0</v>
      </c>
      <c r="X3166">
        <v>0</v>
      </c>
      <c r="Y3166" t="s">
        <v>109</v>
      </c>
    </row>
    <row r="3167" spans="1:25" x14ac:dyDescent="0.25">
      <c r="A3167">
        <v>3166</v>
      </c>
      <c r="B3167">
        <v>58722</v>
      </c>
      <c r="C3167">
        <v>0</v>
      </c>
      <c r="D3167">
        <v>0</v>
      </c>
      <c r="E3167" t="s">
        <v>1109</v>
      </c>
      <c r="F3167" t="s">
        <v>1110</v>
      </c>
      <c r="G3167">
        <v>1</v>
      </c>
      <c r="H3167" s="6">
        <v>18720117</v>
      </c>
      <c r="I3167" s="7">
        <v>45342</v>
      </c>
      <c r="J3167" s="7">
        <v>45342</v>
      </c>
      <c r="K3167">
        <v>15</v>
      </c>
      <c r="L3167" t="s">
        <v>40</v>
      </c>
      <c r="M3167" t="s">
        <v>5</v>
      </c>
      <c r="N3167" t="s">
        <v>41</v>
      </c>
      <c r="O3167" t="s">
        <v>77</v>
      </c>
      <c r="P3167" t="s">
        <v>43</v>
      </c>
      <c r="Q3167">
        <v>3.5</v>
      </c>
      <c r="R3167">
        <v>11.5</v>
      </c>
      <c r="S3167">
        <v>0</v>
      </c>
      <c r="U3167">
        <v>2808018</v>
      </c>
      <c r="V3167">
        <v>655204</v>
      </c>
      <c r="W3167">
        <v>2152813</v>
      </c>
      <c r="X3167">
        <v>0</v>
      </c>
      <c r="Y3167" t="s">
        <v>44</v>
      </c>
    </row>
    <row r="3168" spans="1:25" x14ac:dyDescent="0.25">
      <c r="A3168">
        <v>3167</v>
      </c>
      <c r="B3168">
        <v>58723</v>
      </c>
      <c r="C3168">
        <v>0</v>
      </c>
      <c r="D3168">
        <v>0</v>
      </c>
      <c r="E3168" t="s">
        <v>1105</v>
      </c>
      <c r="F3168" t="s">
        <v>1106</v>
      </c>
      <c r="G3168">
        <v>1</v>
      </c>
      <c r="H3168" s="6">
        <v>24977952</v>
      </c>
      <c r="I3168" s="7">
        <v>45342</v>
      </c>
      <c r="J3168" s="7">
        <v>45342</v>
      </c>
      <c r="K3168">
        <v>15</v>
      </c>
      <c r="L3168" t="s">
        <v>40</v>
      </c>
      <c r="M3168" t="s">
        <v>5</v>
      </c>
      <c r="N3168" t="s">
        <v>41</v>
      </c>
      <c r="O3168" t="s">
        <v>77</v>
      </c>
      <c r="P3168" t="s">
        <v>43</v>
      </c>
      <c r="Q3168">
        <v>3.5</v>
      </c>
      <c r="R3168">
        <v>11.5</v>
      </c>
      <c r="S3168">
        <v>0</v>
      </c>
      <c r="U3168">
        <v>3746693</v>
      </c>
      <c r="V3168">
        <v>874228</v>
      </c>
      <c r="W3168">
        <v>2872464</v>
      </c>
      <c r="X3168">
        <v>0</v>
      </c>
      <c r="Y3168" t="s">
        <v>44</v>
      </c>
    </row>
    <row r="3169" spans="1:25" x14ac:dyDescent="0.25">
      <c r="A3169">
        <v>3168</v>
      </c>
      <c r="B3169">
        <v>58725</v>
      </c>
      <c r="C3169">
        <v>0</v>
      </c>
      <c r="D3169">
        <v>0</v>
      </c>
      <c r="E3169" t="s">
        <v>1121</v>
      </c>
      <c r="F3169" t="s">
        <v>1122</v>
      </c>
      <c r="G3169">
        <v>1</v>
      </c>
      <c r="H3169" s="6">
        <v>6616900</v>
      </c>
      <c r="I3169" s="7">
        <v>45342</v>
      </c>
      <c r="J3169" s="7">
        <v>45342</v>
      </c>
      <c r="K3169">
        <v>15</v>
      </c>
      <c r="L3169" t="s">
        <v>40</v>
      </c>
      <c r="M3169" t="s">
        <v>5</v>
      </c>
      <c r="N3169" t="s">
        <v>41</v>
      </c>
      <c r="O3169" t="s">
        <v>77</v>
      </c>
      <c r="P3169" t="s">
        <v>43</v>
      </c>
      <c r="Q3169">
        <v>3.5</v>
      </c>
      <c r="R3169">
        <v>11.5</v>
      </c>
      <c r="S3169">
        <v>0</v>
      </c>
      <c r="U3169">
        <v>992535</v>
      </c>
      <c r="V3169">
        <v>231592</v>
      </c>
      <c r="W3169">
        <v>760944</v>
      </c>
      <c r="X3169">
        <v>0</v>
      </c>
      <c r="Y3169" t="s">
        <v>44</v>
      </c>
    </row>
    <row r="3170" spans="1:25" x14ac:dyDescent="0.25">
      <c r="A3170">
        <v>3169</v>
      </c>
      <c r="B3170">
        <v>58724</v>
      </c>
      <c r="C3170">
        <v>0</v>
      </c>
      <c r="D3170">
        <v>0</v>
      </c>
      <c r="E3170" t="s">
        <v>1115</v>
      </c>
      <c r="F3170" t="s">
        <v>1116</v>
      </c>
      <c r="G3170">
        <v>1</v>
      </c>
      <c r="H3170" s="6">
        <v>17672392</v>
      </c>
      <c r="I3170" s="7">
        <v>45342</v>
      </c>
      <c r="J3170" s="7">
        <v>45342</v>
      </c>
      <c r="K3170">
        <v>15</v>
      </c>
      <c r="L3170" t="s">
        <v>40</v>
      </c>
      <c r="M3170" t="s">
        <v>5</v>
      </c>
      <c r="N3170" t="s">
        <v>41</v>
      </c>
      <c r="O3170" t="s">
        <v>77</v>
      </c>
      <c r="P3170" t="s">
        <v>43</v>
      </c>
      <c r="Q3170">
        <v>3.5</v>
      </c>
      <c r="R3170">
        <v>11.5</v>
      </c>
      <c r="S3170">
        <v>0</v>
      </c>
      <c r="U3170">
        <v>2650859</v>
      </c>
      <c r="V3170">
        <v>618534</v>
      </c>
      <c r="W3170">
        <v>2032325</v>
      </c>
      <c r="X3170">
        <v>0</v>
      </c>
      <c r="Y3170" t="s">
        <v>44</v>
      </c>
    </row>
    <row r="3171" spans="1:25" x14ac:dyDescent="0.25">
      <c r="A3171">
        <v>3170</v>
      </c>
      <c r="B3171">
        <v>58731</v>
      </c>
      <c r="C3171">
        <v>0</v>
      </c>
      <c r="D3171">
        <v>0</v>
      </c>
      <c r="E3171" t="s">
        <v>1554</v>
      </c>
      <c r="F3171" t="s">
        <v>1555</v>
      </c>
      <c r="G3171">
        <v>1</v>
      </c>
      <c r="H3171" s="6">
        <v>5200000</v>
      </c>
      <c r="I3171" s="7">
        <v>45342</v>
      </c>
      <c r="J3171" s="7">
        <v>45342</v>
      </c>
      <c r="K3171">
        <v>8</v>
      </c>
      <c r="L3171" t="s">
        <v>40</v>
      </c>
      <c r="M3171" t="s">
        <v>5</v>
      </c>
      <c r="N3171" t="s">
        <v>41</v>
      </c>
      <c r="O3171" t="s">
        <v>57</v>
      </c>
      <c r="P3171" t="s">
        <v>43</v>
      </c>
      <c r="Q3171">
        <v>8</v>
      </c>
      <c r="R3171">
        <v>0</v>
      </c>
      <c r="S3171">
        <v>0</v>
      </c>
      <c r="U3171">
        <v>416000</v>
      </c>
      <c r="V3171">
        <v>416000</v>
      </c>
      <c r="W3171">
        <v>0</v>
      </c>
      <c r="X3171">
        <v>0</v>
      </c>
      <c r="Y3171" t="s">
        <v>48</v>
      </c>
    </row>
    <row r="3172" spans="1:25" x14ac:dyDescent="0.25">
      <c r="A3172">
        <v>3171</v>
      </c>
      <c r="B3172">
        <v>58720</v>
      </c>
      <c r="C3172">
        <v>0</v>
      </c>
      <c r="D3172">
        <v>0</v>
      </c>
      <c r="E3172" t="s">
        <v>1097</v>
      </c>
      <c r="F3172" t="s">
        <v>1098</v>
      </c>
      <c r="G3172">
        <v>1</v>
      </c>
      <c r="H3172" s="6">
        <v>1702669</v>
      </c>
      <c r="I3172" s="7">
        <v>45342</v>
      </c>
      <c r="J3172" s="7">
        <v>45342</v>
      </c>
      <c r="K3172">
        <v>15</v>
      </c>
      <c r="L3172" t="s">
        <v>40</v>
      </c>
      <c r="M3172" t="s">
        <v>5</v>
      </c>
      <c r="N3172" t="s">
        <v>41</v>
      </c>
      <c r="O3172" t="s">
        <v>77</v>
      </c>
      <c r="P3172" t="s">
        <v>43</v>
      </c>
      <c r="Q3172">
        <v>3.5</v>
      </c>
      <c r="R3172">
        <v>11.5</v>
      </c>
      <c r="S3172">
        <v>0</v>
      </c>
      <c r="U3172">
        <v>255400</v>
      </c>
      <c r="V3172">
        <v>59593</v>
      </c>
      <c r="W3172">
        <v>195807</v>
      </c>
      <c r="X3172">
        <v>0</v>
      </c>
      <c r="Y3172" t="s">
        <v>44</v>
      </c>
    </row>
    <row r="3173" spans="1:25" x14ac:dyDescent="0.25">
      <c r="A3173">
        <v>3172</v>
      </c>
      <c r="B3173">
        <v>58719</v>
      </c>
      <c r="C3173">
        <v>0</v>
      </c>
      <c r="D3173">
        <v>0</v>
      </c>
      <c r="E3173" t="s">
        <v>1091</v>
      </c>
      <c r="F3173" t="s">
        <v>1092</v>
      </c>
      <c r="G3173">
        <v>1</v>
      </c>
      <c r="H3173" s="6">
        <v>2609870</v>
      </c>
      <c r="I3173" s="7">
        <v>45342</v>
      </c>
      <c r="J3173" s="7">
        <v>45342</v>
      </c>
      <c r="K3173">
        <v>15</v>
      </c>
      <c r="L3173" t="s">
        <v>40</v>
      </c>
      <c r="M3173" t="s">
        <v>5</v>
      </c>
      <c r="N3173" t="s">
        <v>41</v>
      </c>
      <c r="O3173" t="s">
        <v>77</v>
      </c>
      <c r="P3173" t="s">
        <v>43</v>
      </c>
      <c r="Q3173">
        <v>3.5</v>
      </c>
      <c r="R3173">
        <v>11.5</v>
      </c>
      <c r="S3173">
        <v>0</v>
      </c>
      <c r="U3173">
        <v>391481</v>
      </c>
      <c r="V3173">
        <v>91345</v>
      </c>
      <c r="W3173">
        <v>300135</v>
      </c>
      <c r="X3173">
        <v>0</v>
      </c>
      <c r="Y3173" t="s">
        <v>44</v>
      </c>
    </row>
    <row r="3174" spans="1:25" x14ac:dyDescent="0.25">
      <c r="A3174">
        <v>3173</v>
      </c>
      <c r="B3174">
        <v>58721</v>
      </c>
      <c r="C3174">
        <v>0</v>
      </c>
      <c r="D3174">
        <v>0</v>
      </c>
      <c r="E3174" t="s">
        <v>1099</v>
      </c>
      <c r="F3174" t="s">
        <v>1100</v>
      </c>
      <c r="G3174">
        <v>1</v>
      </c>
      <c r="H3174" s="6">
        <v>7241844</v>
      </c>
      <c r="I3174" s="7">
        <v>45342</v>
      </c>
      <c r="J3174" s="7">
        <v>45342</v>
      </c>
      <c r="K3174">
        <v>15</v>
      </c>
      <c r="L3174" t="s">
        <v>40</v>
      </c>
      <c r="M3174" t="s">
        <v>5</v>
      </c>
      <c r="N3174" t="s">
        <v>41</v>
      </c>
      <c r="O3174" t="s">
        <v>77</v>
      </c>
      <c r="P3174" t="s">
        <v>43</v>
      </c>
      <c r="Q3174">
        <v>3.5</v>
      </c>
      <c r="R3174">
        <v>11.5</v>
      </c>
      <c r="S3174">
        <v>0</v>
      </c>
      <c r="U3174">
        <v>1086277</v>
      </c>
      <c r="V3174">
        <v>253465</v>
      </c>
      <c r="W3174">
        <v>832812</v>
      </c>
      <c r="X3174">
        <v>0</v>
      </c>
      <c r="Y3174" t="s">
        <v>44</v>
      </c>
    </row>
    <row r="3175" spans="1:25" x14ac:dyDescent="0.25">
      <c r="A3175">
        <v>3174</v>
      </c>
      <c r="B3175">
        <v>58718</v>
      </c>
      <c r="C3175">
        <v>0</v>
      </c>
      <c r="D3175">
        <v>0</v>
      </c>
      <c r="E3175" t="s">
        <v>1715</v>
      </c>
      <c r="F3175" t="s">
        <v>1716</v>
      </c>
      <c r="G3175">
        <v>1</v>
      </c>
      <c r="H3175" s="6">
        <v>3000000</v>
      </c>
      <c r="I3175" s="7">
        <v>45341</v>
      </c>
      <c r="J3175" s="7">
        <v>45341</v>
      </c>
      <c r="K3175">
        <v>9</v>
      </c>
      <c r="L3175" t="s">
        <v>40</v>
      </c>
      <c r="M3175" t="s">
        <v>5</v>
      </c>
      <c r="N3175" t="s">
        <v>41</v>
      </c>
      <c r="O3175" t="s">
        <v>77</v>
      </c>
      <c r="P3175" t="s">
        <v>43</v>
      </c>
      <c r="Q3175">
        <v>9</v>
      </c>
      <c r="R3175">
        <v>0</v>
      </c>
      <c r="S3175">
        <v>0</v>
      </c>
      <c r="U3175">
        <v>270000</v>
      </c>
      <c r="V3175">
        <v>270000</v>
      </c>
      <c r="W3175">
        <v>0</v>
      </c>
      <c r="X3175">
        <v>0</v>
      </c>
      <c r="Y3175" t="s">
        <v>799</v>
      </c>
    </row>
    <row r="3176" spans="1:25" x14ac:dyDescent="0.25">
      <c r="A3176">
        <v>3175</v>
      </c>
      <c r="B3176">
        <v>58717</v>
      </c>
      <c r="C3176">
        <v>0</v>
      </c>
      <c r="D3176">
        <v>0</v>
      </c>
      <c r="E3176" t="s">
        <v>1552</v>
      </c>
      <c r="F3176" t="s">
        <v>1553</v>
      </c>
      <c r="G3176">
        <v>1</v>
      </c>
      <c r="H3176" s="6">
        <v>200215</v>
      </c>
      <c r="I3176" s="7">
        <v>45341</v>
      </c>
      <c r="J3176" s="7">
        <v>45341</v>
      </c>
      <c r="K3176">
        <v>12</v>
      </c>
      <c r="L3176" t="s">
        <v>40</v>
      </c>
      <c r="M3176" t="s">
        <v>5</v>
      </c>
      <c r="N3176" t="s">
        <v>41</v>
      </c>
      <c r="O3176" t="s">
        <v>47</v>
      </c>
      <c r="P3176" t="s">
        <v>43</v>
      </c>
      <c r="Q3176">
        <v>12</v>
      </c>
      <c r="R3176">
        <v>0</v>
      </c>
      <c r="S3176">
        <v>0</v>
      </c>
      <c r="U3176">
        <v>24026</v>
      </c>
      <c r="V3176">
        <v>24026</v>
      </c>
      <c r="W3176">
        <v>0</v>
      </c>
      <c r="X3176">
        <v>0</v>
      </c>
      <c r="Y3176" t="s">
        <v>109</v>
      </c>
    </row>
    <row r="3177" spans="1:25" x14ac:dyDescent="0.25">
      <c r="A3177">
        <v>3176</v>
      </c>
      <c r="B3177">
        <v>58701</v>
      </c>
      <c r="C3177">
        <v>0</v>
      </c>
      <c r="D3177">
        <v>0</v>
      </c>
      <c r="E3177" t="s">
        <v>1216</v>
      </c>
      <c r="F3177" t="s">
        <v>1217</v>
      </c>
      <c r="G3177">
        <v>1</v>
      </c>
      <c r="H3177" s="6">
        <v>1077779</v>
      </c>
      <c r="I3177" s="7">
        <v>45338</v>
      </c>
      <c r="J3177" s="7">
        <v>45338</v>
      </c>
      <c r="K3177">
        <v>15</v>
      </c>
      <c r="L3177" t="s">
        <v>40</v>
      </c>
      <c r="M3177" t="s">
        <v>9</v>
      </c>
      <c r="N3177" t="s">
        <v>41</v>
      </c>
      <c r="O3177" t="s">
        <v>42</v>
      </c>
      <c r="P3177" t="s">
        <v>43</v>
      </c>
      <c r="Q3177">
        <v>5</v>
      </c>
      <c r="R3177">
        <v>10</v>
      </c>
      <c r="S3177">
        <v>0</v>
      </c>
      <c r="U3177">
        <v>161667</v>
      </c>
      <c r="V3177">
        <v>53889</v>
      </c>
      <c r="W3177">
        <v>107778</v>
      </c>
      <c r="X3177">
        <v>0</v>
      </c>
      <c r="Y3177" t="s">
        <v>112</v>
      </c>
    </row>
    <row r="3178" spans="1:25" x14ac:dyDescent="0.25">
      <c r="A3178">
        <v>3177</v>
      </c>
      <c r="B3178">
        <v>58693</v>
      </c>
      <c r="C3178">
        <v>0</v>
      </c>
      <c r="D3178">
        <v>0</v>
      </c>
      <c r="E3178" t="s">
        <v>984</v>
      </c>
      <c r="F3178" t="s">
        <v>985</v>
      </c>
      <c r="G3178">
        <v>1</v>
      </c>
      <c r="H3178" s="6">
        <v>1769735</v>
      </c>
      <c r="I3178" s="7">
        <v>45338</v>
      </c>
      <c r="J3178" s="7">
        <v>45338</v>
      </c>
      <c r="K3178">
        <v>15</v>
      </c>
      <c r="L3178" t="s">
        <v>40</v>
      </c>
      <c r="M3178" t="s">
        <v>5</v>
      </c>
      <c r="N3178" t="s">
        <v>41</v>
      </c>
      <c r="O3178" t="s">
        <v>47</v>
      </c>
      <c r="P3178" t="s">
        <v>43</v>
      </c>
      <c r="Q3178">
        <v>4</v>
      </c>
      <c r="R3178">
        <v>11</v>
      </c>
      <c r="S3178">
        <v>0</v>
      </c>
      <c r="U3178">
        <v>265460</v>
      </c>
      <c r="V3178">
        <v>70789</v>
      </c>
      <c r="W3178">
        <v>194671</v>
      </c>
      <c r="X3178">
        <v>0</v>
      </c>
      <c r="Y3178" t="s">
        <v>109</v>
      </c>
    </row>
    <row r="3179" spans="1:25" x14ac:dyDescent="0.25">
      <c r="A3179">
        <v>3178</v>
      </c>
      <c r="B3179">
        <v>58691</v>
      </c>
      <c r="C3179">
        <v>0</v>
      </c>
      <c r="D3179">
        <v>0</v>
      </c>
      <c r="E3179" t="s">
        <v>1210</v>
      </c>
      <c r="F3179" t="s">
        <v>1211</v>
      </c>
      <c r="G3179">
        <v>1</v>
      </c>
      <c r="H3179" s="6">
        <v>2953474</v>
      </c>
      <c r="I3179" s="7">
        <v>45338</v>
      </c>
      <c r="J3179" s="7">
        <v>45338</v>
      </c>
      <c r="K3179">
        <v>15</v>
      </c>
      <c r="L3179" t="s">
        <v>40</v>
      </c>
      <c r="M3179" t="s">
        <v>5</v>
      </c>
      <c r="N3179" t="s">
        <v>41</v>
      </c>
      <c r="O3179" t="s">
        <v>57</v>
      </c>
      <c r="P3179" t="s">
        <v>43</v>
      </c>
      <c r="Q3179">
        <v>5</v>
      </c>
      <c r="R3179">
        <v>10</v>
      </c>
      <c r="S3179">
        <v>0</v>
      </c>
      <c r="U3179">
        <v>443021</v>
      </c>
      <c r="V3179">
        <v>147674</v>
      </c>
      <c r="W3179">
        <v>295347</v>
      </c>
      <c r="X3179">
        <v>0</v>
      </c>
      <c r="Y3179" t="s">
        <v>72</v>
      </c>
    </row>
    <row r="3180" spans="1:25" x14ac:dyDescent="0.25">
      <c r="A3180">
        <v>3179</v>
      </c>
      <c r="B3180">
        <v>59075</v>
      </c>
      <c r="C3180">
        <v>0</v>
      </c>
      <c r="D3180">
        <v>0</v>
      </c>
      <c r="E3180" t="s">
        <v>1428</v>
      </c>
      <c r="F3180" t="s">
        <v>1429</v>
      </c>
      <c r="G3180">
        <v>1</v>
      </c>
      <c r="H3180" s="6">
        <v>500000</v>
      </c>
      <c r="I3180" s="7">
        <v>45338</v>
      </c>
      <c r="J3180" s="7">
        <v>45338</v>
      </c>
      <c r="K3180">
        <v>15</v>
      </c>
      <c r="L3180" t="s">
        <v>40</v>
      </c>
      <c r="M3180" t="s">
        <v>5</v>
      </c>
      <c r="N3180" t="s">
        <v>41</v>
      </c>
      <c r="O3180" t="s">
        <v>54</v>
      </c>
      <c r="P3180" t="s">
        <v>43</v>
      </c>
      <c r="Q3180">
        <v>3</v>
      </c>
      <c r="R3180">
        <v>12</v>
      </c>
      <c r="S3180">
        <v>0</v>
      </c>
      <c r="U3180">
        <v>75000</v>
      </c>
      <c r="V3180">
        <v>15000</v>
      </c>
      <c r="W3180">
        <v>60000</v>
      </c>
      <c r="X3180">
        <v>0</v>
      </c>
      <c r="Y3180" t="s">
        <v>72</v>
      </c>
    </row>
    <row r="3181" spans="1:25" x14ac:dyDescent="0.25">
      <c r="A3181">
        <v>3180</v>
      </c>
      <c r="B3181">
        <v>58692</v>
      </c>
      <c r="C3181">
        <v>0</v>
      </c>
      <c r="D3181">
        <v>0</v>
      </c>
      <c r="E3181" t="s">
        <v>970</v>
      </c>
      <c r="F3181" t="s">
        <v>971</v>
      </c>
      <c r="G3181">
        <v>1</v>
      </c>
      <c r="H3181" s="6">
        <v>2924849</v>
      </c>
      <c r="I3181" s="7">
        <v>45338</v>
      </c>
      <c r="J3181" s="7">
        <v>45338</v>
      </c>
      <c r="K3181">
        <v>15</v>
      </c>
      <c r="L3181" t="s">
        <v>40</v>
      </c>
      <c r="M3181" t="s">
        <v>5</v>
      </c>
      <c r="N3181" t="s">
        <v>41</v>
      </c>
      <c r="O3181" t="s">
        <v>47</v>
      </c>
      <c r="P3181" t="s">
        <v>43</v>
      </c>
      <c r="Q3181">
        <v>4</v>
      </c>
      <c r="R3181">
        <v>11</v>
      </c>
      <c r="S3181">
        <v>0</v>
      </c>
      <c r="U3181">
        <v>438727</v>
      </c>
      <c r="V3181">
        <v>116994</v>
      </c>
      <c r="W3181">
        <v>321733</v>
      </c>
      <c r="X3181">
        <v>0</v>
      </c>
      <c r="Y3181" t="s">
        <v>109</v>
      </c>
    </row>
    <row r="3182" spans="1:25" x14ac:dyDescent="0.25">
      <c r="A3182">
        <v>3181</v>
      </c>
      <c r="B3182">
        <v>58594</v>
      </c>
      <c r="C3182">
        <v>0</v>
      </c>
      <c r="D3182">
        <v>0</v>
      </c>
      <c r="E3182" t="s">
        <v>1530</v>
      </c>
      <c r="F3182" t="s">
        <v>1531</v>
      </c>
      <c r="G3182">
        <v>1</v>
      </c>
      <c r="H3182" s="6">
        <v>23209301</v>
      </c>
      <c r="I3182" s="7">
        <v>45338</v>
      </c>
      <c r="J3182" s="7">
        <v>45338</v>
      </c>
      <c r="K3182">
        <v>15</v>
      </c>
      <c r="L3182" t="s">
        <v>40</v>
      </c>
      <c r="M3182" t="s">
        <v>5</v>
      </c>
      <c r="N3182" t="s">
        <v>41</v>
      </c>
      <c r="O3182" t="s">
        <v>54</v>
      </c>
      <c r="P3182" t="s">
        <v>43</v>
      </c>
      <c r="Q3182">
        <v>3.3</v>
      </c>
      <c r="R3182">
        <v>2.5</v>
      </c>
      <c r="S3182">
        <v>9.1999999999999993</v>
      </c>
      <c r="U3182">
        <v>3481395</v>
      </c>
      <c r="V3182">
        <v>765907</v>
      </c>
      <c r="W3182">
        <v>580233</v>
      </c>
      <c r="X3182">
        <v>2135256</v>
      </c>
      <c r="Y3182" t="s">
        <v>48</v>
      </c>
    </row>
    <row r="3183" spans="1:25" x14ac:dyDescent="0.25">
      <c r="A3183">
        <v>3182</v>
      </c>
      <c r="B3183">
        <v>58710</v>
      </c>
      <c r="C3183">
        <v>0</v>
      </c>
      <c r="D3183">
        <v>0</v>
      </c>
      <c r="E3183" t="s">
        <v>1372</v>
      </c>
      <c r="F3183" t="s">
        <v>1373</v>
      </c>
      <c r="G3183">
        <v>1</v>
      </c>
      <c r="H3183" s="6">
        <v>15073706</v>
      </c>
      <c r="I3183" s="7">
        <v>45338</v>
      </c>
      <c r="J3183" s="7">
        <v>45338</v>
      </c>
      <c r="K3183">
        <v>15</v>
      </c>
      <c r="L3183" t="s">
        <v>40</v>
      </c>
      <c r="M3183" t="s">
        <v>4</v>
      </c>
      <c r="N3183" t="s">
        <v>41</v>
      </c>
      <c r="O3183" t="s">
        <v>51</v>
      </c>
      <c r="P3183" t="s">
        <v>43</v>
      </c>
      <c r="Q3183">
        <v>5.5</v>
      </c>
      <c r="R3183">
        <v>7</v>
      </c>
      <c r="S3183">
        <v>2.5</v>
      </c>
      <c r="U3183">
        <v>2261056</v>
      </c>
      <c r="V3183">
        <v>829054</v>
      </c>
      <c r="W3183">
        <v>1055159</v>
      </c>
      <c r="X3183">
        <v>376843</v>
      </c>
      <c r="Y3183" t="s">
        <v>109</v>
      </c>
    </row>
    <row r="3184" spans="1:25" x14ac:dyDescent="0.25">
      <c r="A3184">
        <v>3183</v>
      </c>
      <c r="B3184">
        <v>58700</v>
      </c>
      <c r="C3184">
        <v>0</v>
      </c>
      <c r="D3184">
        <v>0</v>
      </c>
      <c r="E3184" t="s">
        <v>1196</v>
      </c>
      <c r="F3184" t="s">
        <v>1197</v>
      </c>
      <c r="G3184">
        <v>1</v>
      </c>
      <c r="H3184" s="6">
        <v>5433123</v>
      </c>
      <c r="I3184" s="7">
        <v>45338</v>
      </c>
      <c r="J3184" s="7">
        <v>45338</v>
      </c>
      <c r="K3184">
        <v>15</v>
      </c>
      <c r="L3184" t="s">
        <v>40</v>
      </c>
      <c r="M3184" t="s">
        <v>9</v>
      </c>
      <c r="N3184" t="s">
        <v>41</v>
      </c>
      <c r="O3184" t="s">
        <v>42</v>
      </c>
      <c r="P3184" t="s">
        <v>43</v>
      </c>
      <c r="Q3184">
        <v>5</v>
      </c>
      <c r="R3184">
        <v>10</v>
      </c>
      <c r="S3184">
        <v>0</v>
      </c>
      <c r="U3184">
        <v>814968</v>
      </c>
      <c r="V3184">
        <v>271656</v>
      </c>
      <c r="W3184">
        <v>543312</v>
      </c>
      <c r="X3184">
        <v>0</v>
      </c>
      <c r="Y3184" t="s">
        <v>112</v>
      </c>
    </row>
    <row r="3185" spans="1:25" x14ac:dyDescent="0.25">
      <c r="A3185">
        <v>3184</v>
      </c>
      <c r="B3185">
        <v>58711</v>
      </c>
      <c r="C3185">
        <v>0</v>
      </c>
      <c r="D3185">
        <v>0</v>
      </c>
      <c r="E3185" t="s">
        <v>1378</v>
      </c>
      <c r="F3185" t="s">
        <v>1379</v>
      </c>
      <c r="G3185">
        <v>1</v>
      </c>
      <c r="H3185" s="6">
        <v>6050772</v>
      </c>
      <c r="I3185" s="7">
        <v>45338</v>
      </c>
      <c r="J3185" s="7">
        <v>45338</v>
      </c>
      <c r="K3185">
        <v>15</v>
      </c>
      <c r="L3185" t="s">
        <v>40</v>
      </c>
      <c r="M3185" t="s">
        <v>4</v>
      </c>
      <c r="N3185" t="s">
        <v>41</v>
      </c>
      <c r="O3185" t="s">
        <v>51</v>
      </c>
      <c r="P3185" t="s">
        <v>43</v>
      </c>
      <c r="Q3185">
        <v>5.5</v>
      </c>
      <c r="R3185">
        <v>7</v>
      </c>
      <c r="S3185">
        <v>2.5</v>
      </c>
      <c r="U3185">
        <v>907616</v>
      </c>
      <c r="V3185">
        <v>332792</v>
      </c>
      <c r="W3185">
        <v>423554</v>
      </c>
      <c r="X3185">
        <v>151269</v>
      </c>
      <c r="Y3185" t="s">
        <v>109</v>
      </c>
    </row>
    <row r="3186" spans="1:25" x14ac:dyDescent="0.25">
      <c r="A3186">
        <v>3185</v>
      </c>
      <c r="B3186">
        <v>58694</v>
      </c>
      <c r="C3186">
        <v>0</v>
      </c>
      <c r="D3186">
        <v>0</v>
      </c>
      <c r="E3186" t="s">
        <v>1188</v>
      </c>
      <c r="F3186" t="s">
        <v>1189</v>
      </c>
      <c r="G3186">
        <v>1</v>
      </c>
      <c r="H3186" s="6">
        <v>447353</v>
      </c>
      <c r="I3186" s="7">
        <v>45338</v>
      </c>
      <c r="J3186" s="7">
        <v>45338</v>
      </c>
      <c r="K3186">
        <v>15</v>
      </c>
      <c r="L3186" t="s">
        <v>40</v>
      </c>
      <c r="M3186" t="s">
        <v>9</v>
      </c>
      <c r="N3186" t="s">
        <v>41</v>
      </c>
      <c r="O3186" t="s">
        <v>42</v>
      </c>
      <c r="P3186" t="s">
        <v>43</v>
      </c>
      <c r="Q3186">
        <v>5</v>
      </c>
      <c r="R3186">
        <v>10</v>
      </c>
      <c r="S3186">
        <v>0</v>
      </c>
      <c r="U3186">
        <v>67103</v>
      </c>
      <c r="V3186">
        <v>22368</v>
      </c>
      <c r="W3186">
        <v>44735</v>
      </c>
      <c r="X3186">
        <v>0</v>
      </c>
      <c r="Y3186" t="s">
        <v>44</v>
      </c>
    </row>
    <row r="3187" spans="1:25" x14ac:dyDescent="0.25">
      <c r="A3187">
        <v>3186</v>
      </c>
      <c r="B3187">
        <v>58695</v>
      </c>
      <c r="C3187">
        <v>0</v>
      </c>
      <c r="D3187">
        <v>0</v>
      </c>
      <c r="E3187" t="s">
        <v>1188</v>
      </c>
      <c r="F3187" t="s">
        <v>1189</v>
      </c>
      <c r="G3187">
        <v>1</v>
      </c>
      <c r="H3187" s="6">
        <v>230735</v>
      </c>
      <c r="I3187" s="7">
        <v>45338</v>
      </c>
      <c r="J3187" s="7">
        <v>45338</v>
      </c>
      <c r="K3187">
        <v>15</v>
      </c>
      <c r="L3187" t="s">
        <v>40</v>
      </c>
      <c r="M3187" t="s">
        <v>9</v>
      </c>
      <c r="N3187" t="s">
        <v>41</v>
      </c>
      <c r="O3187" t="s">
        <v>42</v>
      </c>
      <c r="P3187" t="s">
        <v>43</v>
      </c>
      <c r="Q3187">
        <v>5</v>
      </c>
      <c r="R3187">
        <v>10</v>
      </c>
      <c r="S3187">
        <v>0</v>
      </c>
      <c r="U3187">
        <v>34610</v>
      </c>
      <c r="V3187">
        <v>11537</v>
      </c>
      <c r="W3187">
        <v>23074</v>
      </c>
      <c r="X3187">
        <v>0</v>
      </c>
      <c r="Y3187" t="s">
        <v>44</v>
      </c>
    </row>
    <row r="3188" spans="1:25" x14ac:dyDescent="0.25">
      <c r="A3188">
        <v>3187</v>
      </c>
      <c r="B3188">
        <v>58696</v>
      </c>
      <c r="C3188">
        <v>0</v>
      </c>
      <c r="D3188">
        <v>0</v>
      </c>
      <c r="E3188" t="s">
        <v>1188</v>
      </c>
      <c r="F3188" t="s">
        <v>1189</v>
      </c>
      <c r="G3188">
        <v>1</v>
      </c>
      <c r="H3188" s="6">
        <v>490910</v>
      </c>
      <c r="I3188" s="7">
        <v>45338</v>
      </c>
      <c r="J3188" s="7">
        <v>45338</v>
      </c>
      <c r="K3188">
        <v>15</v>
      </c>
      <c r="L3188" t="s">
        <v>40</v>
      </c>
      <c r="M3188" t="s">
        <v>9</v>
      </c>
      <c r="N3188" t="s">
        <v>41</v>
      </c>
      <c r="O3188" t="s">
        <v>42</v>
      </c>
      <c r="P3188" t="s">
        <v>43</v>
      </c>
      <c r="Q3188">
        <v>5</v>
      </c>
      <c r="R3188">
        <v>10</v>
      </c>
      <c r="S3188">
        <v>0</v>
      </c>
      <c r="U3188">
        <v>73637</v>
      </c>
      <c r="V3188">
        <v>24546</v>
      </c>
      <c r="W3188">
        <v>49091</v>
      </c>
      <c r="X3188">
        <v>0</v>
      </c>
      <c r="Y3188" t="s">
        <v>44</v>
      </c>
    </row>
    <row r="3189" spans="1:25" x14ac:dyDescent="0.25">
      <c r="A3189">
        <v>3188</v>
      </c>
      <c r="B3189">
        <v>58697</v>
      </c>
      <c r="C3189">
        <v>0</v>
      </c>
      <c r="D3189">
        <v>0</v>
      </c>
      <c r="E3189" t="s">
        <v>1190</v>
      </c>
      <c r="F3189" t="s">
        <v>1191</v>
      </c>
      <c r="G3189">
        <v>1</v>
      </c>
      <c r="H3189" s="6">
        <v>119015</v>
      </c>
      <c r="I3189" s="7">
        <v>45338</v>
      </c>
      <c r="J3189" s="7">
        <v>45338</v>
      </c>
      <c r="K3189">
        <v>15</v>
      </c>
      <c r="L3189" t="s">
        <v>40</v>
      </c>
      <c r="M3189" t="s">
        <v>9</v>
      </c>
      <c r="N3189" t="s">
        <v>41</v>
      </c>
      <c r="O3189" t="s">
        <v>42</v>
      </c>
      <c r="P3189" t="s">
        <v>43</v>
      </c>
      <c r="Q3189">
        <v>5</v>
      </c>
      <c r="R3189">
        <v>10</v>
      </c>
      <c r="S3189">
        <v>0</v>
      </c>
      <c r="U3189">
        <v>17852</v>
      </c>
      <c r="V3189">
        <v>5951</v>
      </c>
      <c r="W3189">
        <v>11902</v>
      </c>
      <c r="X3189">
        <v>0</v>
      </c>
      <c r="Y3189" t="s">
        <v>44</v>
      </c>
    </row>
    <row r="3190" spans="1:25" x14ac:dyDescent="0.25">
      <c r="A3190">
        <v>3189</v>
      </c>
      <c r="B3190">
        <v>58698</v>
      </c>
      <c r="C3190">
        <v>0</v>
      </c>
      <c r="D3190">
        <v>0</v>
      </c>
      <c r="E3190" t="s">
        <v>1190</v>
      </c>
      <c r="F3190" t="s">
        <v>1191</v>
      </c>
      <c r="G3190">
        <v>1</v>
      </c>
      <c r="H3190" s="6">
        <v>23247</v>
      </c>
      <c r="I3190" s="7">
        <v>45338</v>
      </c>
      <c r="J3190" s="7">
        <v>45338</v>
      </c>
      <c r="K3190">
        <v>15</v>
      </c>
      <c r="L3190" t="s">
        <v>40</v>
      </c>
      <c r="M3190" t="s">
        <v>9</v>
      </c>
      <c r="N3190" t="s">
        <v>41</v>
      </c>
      <c r="O3190" t="s">
        <v>42</v>
      </c>
      <c r="P3190" t="s">
        <v>43</v>
      </c>
      <c r="Q3190">
        <v>5</v>
      </c>
      <c r="R3190">
        <v>10</v>
      </c>
      <c r="S3190">
        <v>0</v>
      </c>
      <c r="U3190">
        <v>3487</v>
      </c>
      <c r="V3190">
        <v>1162</v>
      </c>
      <c r="W3190">
        <v>2325</v>
      </c>
      <c r="X3190">
        <v>0</v>
      </c>
      <c r="Y3190" t="s">
        <v>44</v>
      </c>
    </row>
    <row r="3191" spans="1:25" x14ac:dyDescent="0.25">
      <c r="A3191">
        <v>3190</v>
      </c>
      <c r="B3191">
        <v>58699</v>
      </c>
      <c r="C3191">
        <v>0</v>
      </c>
      <c r="D3191">
        <v>0</v>
      </c>
      <c r="E3191" t="s">
        <v>1190</v>
      </c>
      <c r="F3191" t="s">
        <v>1191</v>
      </c>
      <c r="G3191">
        <v>1</v>
      </c>
      <c r="H3191" s="6">
        <v>86205</v>
      </c>
      <c r="I3191" s="7">
        <v>45338</v>
      </c>
      <c r="J3191" s="7">
        <v>45338</v>
      </c>
      <c r="K3191">
        <v>15</v>
      </c>
      <c r="L3191" t="s">
        <v>40</v>
      </c>
      <c r="M3191" t="s">
        <v>9</v>
      </c>
      <c r="N3191" t="s">
        <v>41</v>
      </c>
      <c r="O3191" t="s">
        <v>42</v>
      </c>
      <c r="P3191" t="s">
        <v>43</v>
      </c>
      <c r="Q3191">
        <v>5</v>
      </c>
      <c r="R3191">
        <v>10</v>
      </c>
      <c r="S3191">
        <v>0</v>
      </c>
      <c r="U3191">
        <v>12931</v>
      </c>
      <c r="V3191">
        <v>4310</v>
      </c>
      <c r="W3191">
        <v>8620</v>
      </c>
      <c r="X3191">
        <v>0</v>
      </c>
      <c r="Y3191" t="s">
        <v>44</v>
      </c>
    </row>
    <row r="3192" spans="1:25" x14ac:dyDescent="0.25">
      <c r="A3192">
        <v>3191</v>
      </c>
      <c r="B3192">
        <v>59072</v>
      </c>
      <c r="C3192">
        <v>0</v>
      </c>
      <c r="D3192">
        <v>0</v>
      </c>
      <c r="E3192" t="s">
        <v>1618</v>
      </c>
      <c r="F3192" t="s">
        <v>1619</v>
      </c>
      <c r="G3192">
        <v>1</v>
      </c>
      <c r="H3192" s="6">
        <v>500000</v>
      </c>
      <c r="I3192" s="7">
        <v>45338</v>
      </c>
      <c r="J3192" s="7">
        <v>45338</v>
      </c>
      <c r="K3192">
        <v>15</v>
      </c>
      <c r="L3192" t="s">
        <v>40</v>
      </c>
      <c r="M3192" t="s">
        <v>5</v>
      </c>
      <c r="N3192" t="s">
        <v>41</v>
      </c>
      <c r="O3192" t="s">
        <v>54</v>
      </c>
      <c r="P3192" t="s">
        <v>43</v>
      </c>
      <c r="Q3192">
        <v>3</v>
      </c>
      <c r="R3192">
        <v>12</v>
      </c>
      <c r="S3192">
        <v>0</v>
      </c>
      <c r="U3192">
        <v>75000</v>
      </c>
      <c r="V3192">
        <v>15000</v>
      </c>
      <c r="W3192">
        <v>60000</v>
      </c>
      <c r="X3192">
        <v>0</v>
      </c>
      <c r="Y3192" t="s">
        <v>72</v>
      </c>
    </row>
    <row r="3193" spans="1:25" x14ac:dyDescent="0.25">
      <c r="A3193">
        <v>3192</v>
      </c>
      <c r="B3193">
        <v>59073</v>
      </c>
      <c r="C3193">
        <v>0</v>
      </c>
      <c r="D3193">
        <v>0</v>
      </c>
      <c r="E3193" t="s">
        <v>2057</v>
      </c>
      <c r="F3193" t="s">
        <v>2058</v>
      </c>
      <c r="G3193">
        <v>1</v>
      </c>
      <c r="H3193" s="6">
        <v>1000000</v>
      </c>
      <c r="I3193" s="7">
        <v>45338</v>
      </c>
      <c r="J3193" s="7">
        <v>45338</v>
      </c>
      <c r="K3193">
        <v>15</v>
      </c>
      <c r="L3193" t="s">
        <v>40</v>
      </c>
      <c r="M3193" t="s">
        <v>5</v>
      </c>
      <c r="N3193" t="s">
        <v>41</v>
      </c>
      <c r="O3193" t="s">
        <v>54</v>
      </c>
      <c r="P3193" t="s">
        <v>43</v>
      </c>
      <c r="Q3193">
        <v>3</v>
      </c>
      <c r="R3193">
        <v>12</v>
      </c>
      <c r="S3193">
        <v>0</v>
      </c>
      <c r="U3193">
        <v>150000</v>
      </c>
      <c r="V3193">
        <v>30000</v>
      </c>
      <c r="W3193">
        <v>120000</v>
      </c>
      <c r="X3193">
        <v>0</v>
      </c>
      <c r="Y3193" t="s">
        <v>72</v>
      </c>
    </row>
    <row r="3194" spans="1:25" x14ac:dyDescent="0.25">
      <c r="A3194">
        <v>3193</v>
      </c>
      <c r="B3194">
        <v>58702</v>
      </c>
      <c r="C3194">
        <v>0</v>
      </c>
      <c r="D3194">
        <v>0</v>
      </c>
      <c r="E3194" t="s">
        <v>1272</v>
      </c>
      <c r="F3194" t="s">
        <v>1273</v>
      </c>
      <c r="G3194">
        <v>1</v>
      </c>
      <c r="H3194" s="6">
        <v>1080224</v>
      </c>
      <c r="I3194" s="7">
        <v>45338</v>
      </c>
      <c r="J3194" s="7">
        <v>45338</v>
      </c>
      <c r="K3194">
        <v>15</v>
      </c>
      <c r="L3194" t="s">
        <v>40</v>
      </c>
      <c r="M3194" t="s">
        <v>9</v>
      </c>
      <c r="N3194" t="s">
        <v>41</v>
      </c>
      <c r="O3194" t="s">
        <v>42</v>
      </c>
      <c r="P3194" t="s">
        <v>43</v>
      </c>
      <c r="Q3194">
        <v>5</v>
      </c>
      <c r="R3194">
        <v>10</v>
      </c>
      <c r="S3194">
        <v>0</v>
      </c>
      <c r="U3194">
        <v>162034</v>
      </c>
      <c r="V3194">
        <v>54011</v>
      </c>
      <c r="W3194">
        <v>108022</v>
      </c>
      <c r="X3194">
        <v>0</v>
      </c>
      <c r="Y3194" t="s">
        <v>44</v>
      </c>
    </row>
    <row r="3195" spans="1:25" x14ac:dyDescent="0.25">
      <c r="A3195">
        <v>3194</v>
      </c>
      <c r="B3195">
        <v>58704</v>
      </c>
      <c r="C3195">
        <v>0</v>
      </c>
      <c r="D3195">
        <v>0</v>
      </c>
      <c r="E3195" t="s">
        <v>1278</v>
      </c>
      <c r="F3195" t="s">
        <v>1279</v>
      </c>
      <c r="G3195">
        <v>1</v>
      </c>
      <c r="H3195" s="6">
        <v>1148263</v>
      </c>
      <c r="I3195" s="7">
        <v>45338</v>
      </c>
      <c r="J3195" s="7">
        <v>45338</v>
      </c>
      <c r="K3195">
        <v>15</v>
      </c>
      <c r="L3195" t="s">
        <v>40</v>
      </c>
      <c r="M3195" t="s">
        <v>9</v>
      </c>
      <c r="N3195" t="s">
        <v>41</v>
      </c>
      <c r="O3195" t="s">
        <v>42</v>
      </c>
      <c r="P3195" t="s">
        <v>43</v>
      </c>
      <c r="Q3195">
        <v>5</v>
      </c>
      <c r="R3195">
        <v>10</v>
      </c>
      <c r="S3195">
        <v>0</v>
      </c>
      <c r="U3195">
        <v>172239</v>
      </c>
      <c r="V3195">
        <v>57413</v>
      </c>
      <c r="W3195">
        <v>114826</v>
      </c>
      <c r="X3195">
        <v>0</v>
      </c>
      <c r="Y3195" t="s">
        <v>44</v>
      </c>
    </row>
    <row r="3196" spans="1:25" x14ac:dyDescent="0.25">
      <c r="A3196">
        <v>3195</v>
      </c>
      <c r="B3196">
        <v>58703</v>
      </c>
      <c r="C3196">
        <v>0</v>
      </c>
      <c r="D3196">
        <v>0</v>
      </c>
      <c r="E3196" t="s">
        <v>1276</v>
      </c>
      <c r="F3196" t="s">
        <v>1277</v>
      </c>
      <c r="G3196">
        <v>1</v>
      </c>
      <c r="H3196" s="6">
        <v>3452821</v>
      </c>
      <c r="I3196" s="7">
        <v>45338</v>
      </c>
      <c r="J3196" s="7">
        <v>45338</v>
      </c>
      <c r="K3196">
        <v>15</v>
      </c>
      <c r="L3196" t="s">
        <v>40</v>
      </c>
      <c r="M3196" t="s">
        <v>9</v>
      </c>
      <c r="N3196" t="s">
        <v>41</v>
      </c>
      <c r="O3196" t="s">
        <v>42</v>
      </c>
      <c r="P3196" t="s">
        <v>43</v>
      </c>
      <c r="Q3196">
        <v>5</v>
      </c>
      <c r="R3196">
        <v>10</v>
      </c>
      <c r="S3196">
        <v>0</v>
      </c>
      <c r="U3196">
        <v>517923</v>
      </c>
      <c r="V3196">
        <v>172641</v>
      </c>
      <c r="W3196">
        <v>345282</v>
      </c>
      <c r="X3196">
        <v>0</v>
      </c>
      <c r="Y3196" t="s">
        <v>44</v>
      </c>
    </row>
    <row r="3197" spans="1:25" x14ac:dyDescent="0.25">
      <c r="A3197">
        <v>3196</v>
      </c>
      <c r="B3197">
        <v>59074</v>
      </c>
      <c r="C3197">
        <v>0</v>
      </c>
      <c r="D3197">
        <v>0</v>
      </c>
      <c r="E3197" t="s">
        <v>1622</v>
      </c>
      <c r="F3197" t="s">
        <v>1623</v>
      </c>
      <c r="G3197">
        <v>1</v>
      </c>
      <c r="H3197" s="6">
        <v>1000000</v>
      </c>
      <c r="I3197" s="7">
        <v>45338</v>
      </c>
      <c r="J3197" s="7">
        <v>45338</v>
      </c>
      <c r="K3197">
        <v>15</v>
      </c>
      <c r="L3197" t="s">
        <v>40</v>
      </c>
      <c r="M3197" t="s">
        <v>5</v>
      </c>
      <c r="N3197" t="s">
        <v>41</v>
      </c>
      <c r="O3197" t="s">
        <v>54</v>
      </c>
      <c r="P3197" t="s">
        <v>43</v>
      </c>
      <c r="Q3197">
        <v>3</v>
      </c>
      <c r="R3197">
        <v>12</v>
      </c>
      <c r="S3197">
        <v>0</v>
      </c>
      <c r="U3197">
        <v>150000</v>
      </c>
      <c r="V3197">
        <v>30000</v>
      </c>
      <c r="W3197">
        <v>120000</v>
      </c>
      <c r="X3197">
        <v>0</v>
      </c>
      <c r="Y3197" t="s">
        <v>72</v>
      </c>
    </row>
    <row r="3198" spans="1:25" x14ac:dyDescent="0.25">
      <c r="A3198">
        <v>3197</v>
      </c>
      <c r="B3198">
        <v>59076</v>
      </c>
      <c r="C3198">
        <v>0</v>
      </c>
      <c r="D3198">
        <v>0</v>
      </c>
      <c r="E3198" t="s">
        <v>926</v>
      </c>
      <c r="F3198" t="s">
        <v>927</v>
      </c>
      <c r="G3198">
        <v>1</v>
      </c>
      <c r="H3198" s="6">
        <v>500000</v>
      </c>
      <c r="I3198" s="7">
        <v>45338</v>
      </c>
      <c r="J3198" s="7">
        <v>45338</v>
      </c>
      <c r="K3198">
        <v>12</v>
      </c>
      <c r="L3198" t="s">
        <v>40</v>
      </c>
      <c r="M3198" t="s">
        <v>5</v>
      </c>
      <c r="N3198" t="s">
        <v>41</v>
      </c>
      <c r="O3198" t="s">
        <v>54</v>
      </c>
      <c r="P3198" t="s">
        <v>43</v>
      </c>
      <c r="Q3198">
        <v>3</v>
      </c>
      <c r="R3198">
        <v>9</v>
      </c>
      <c r="S3198">
        <v>0</v>
      </c>
      <c r="U3198">
        <v>60000</v>
      </c>
      <c r="V3198">
        <v>15000</v>
      </c>
      <c r="W3198">
        <v>45000</v>
      </c>
      <c r="X3198">
        <v>0</v>
      </c>
      <c r="Y3198" t="s">
        <v>72</v>
      </c>
    </row>
    <row r="3199" spans="1:25" x14ac:dyDescent="0.25">
      <c r="A3199">
        <v>3198</v>
      </c>
      <c r="B3199">
        <v>58705</v>
      </c>
      <c r="C3199">
        <v>0</v>
      </c>
      <c r="D3199">
        <v>0</v>
      </c>
      <c r="E3199" t="s">
        <v>1250</v>
      </c>
      <c r="F3199" t="s">
        <v>1251</v>
      </c>
      <c r="G3199">
        <v>1</v>
      </c>
      <c r="H3199" s="6">
        <v>2035601</v>
      </c>
      <c r="I3199" s="7">
        <v>45338</v>
      </c>
      <c r="J3199" s="7">
        <v>45338</v>
      </c>
      <c r="K3199">
        <v>15</v>
      </c>
      <c r="L3199" t="s">
        <v>40</v>
      </c>
      <c r="M3199" t="s">
        <v>9</v>
      </c>
      <c r="N3199" t="s">
        <v>41</v>
      </c>
      <c r="O3199" t="s">
        <v>42</v>
      </c>
      <c r="P3199" t="s">
        <v>43</v>
      </c>
      <c r="Q3199">
        <v>5</v>
      </c>
      <c r="R3199">
        <v>10</v>
      </c>
      <c r="S3199">
        <v>0</v>
      </c>
      <c r="U3199">
        <v>305340</v>
      </c>
      <c r="V3199">
        <v>101780</v>
      </c>
      <c r="W3199">
        <v>203560</v>
      </c>
      <c r="X3199">
        <v>0</v>
      </c>
      <c r="Y3199" t="s">
        <v>44</v>
      </c>
    </row>
    <row r="3200" spans="1:25" x14ac:dyDescent="0.25">
      <c r="A3200">
        <v>3199</v>
      </c>
      <c r="B3200">
        <v>58689</v>
      </c>
      <c r="C3200">
        <v>0</v>
      </c>
      <c r="D3200">
        <v>0</v>
      </c>
      <c r="E3200" t="s">
        <v>1654</v>
      </c>
      <c r="F3200" t="s">
        <v>1655</v>
      </c>
      <c r="G3200">
        <v>1</v>
      </c>
      <c r="H3200" s="6">
        <v>14854134</v>
      </c>
      <c r="I3200" s="7">
        <v>45338</v>
      </c>
      <c r="J3200" s="7">
        <v>45338</v>
      </c>
      <c r="K3200">
        <v>15</v>
      </c>
      <c r="L3200" t="s">
        <v>40</v>
      </c>
      <c r="M3200" t="s">
        <v>5</v>
      </c>
      <c r="N3200" t="s">
        <v>41</v>
      </c>
      <c r="O3200" t="s">
        <v>77</v>
      </c>
      <c r="P3200" t="s">
        <v>43</v>
      </c>
      <c r="Q3200">
        <v>8</v>
      </c>
      <c r="R3200">
        <v>7</v>
      </c>
      <c r="S3200">
        <v>0</v>
      </c>
      <c r="U3200">
        <v>2228120</v>
      </c>
      <c r="V3200">
        <v>1188331</v>
      </c>
      <c r="W3200">
        <v>1039789</v>
      </c>
      <c r="X3200">
        <v>0</v>
      </c>
      <c r="Y3200" t="s">
        <v>48</v>
      </c>
    </row>
    <row r="3201" spans="1:25" x14ac:dyDescent="0.25">
      <c r="A3201">
        <v>3200</v>
      </c>
      <c r="B3201">
        <v>58709</v>
      </c>
      <c r="C3201">
        <v>0</v>
      </c>
      <c r="D3201">
        <v>0</v>
      </c>
      <c r="E3201" t="s">
        <v>1260</v>
      </c>
      <c r="F3201" t="s">
        <v>1261</v>
      </c>
      <c r="G3201">
        <v>1</v>
      </c>
      <c r="H3201" s="6">
        <v>1318661</v>
      </c>
      <c r="I3201" s="7">
        <v>45338</v>
      </c>
      <c r="J3201" s="7">
        <v>45338</v>
      </c>
      <c r="K3201">
        <v>15</v>
      </c>
      <c r="L3201" t="s">
        <v>40</v>
      </c>
      <c r="M3201" t="s">
        <v>9</v>
      </c>
      <c r="N3201" t="s">
        <v>41</v>
      </c>
      <c r="O3201" t="s">
        <v>42</v>
      </c>
      <c r="P3201" t="s">
        <v>43</v>
      </c>
      <c r="Q3201">
        <v>5</v>
      </c>
      <c r="R3201">
        <v>10</v>
      </c>
      <c r="S3201">
        <v>0</v>
      </c>
      <c r="U3201">
        <v>197799</v>
      </c>
      <c r="V3201">
        <v>65933</v>
      </c>
      <c r="W3201">
        <v>131866</v>
      </c>
      <c r="X3201">
        <v>0</v>
      </c>
      <c r="Y3201" t="s">
        <v>44</v>
      </c>
    </row>
    <row r="3202" spans="1:25" x14ac:dyDescent="0.25">
      <c r="A3202">
        <v>3201</v>
      </c>
      <c r="B3202">
        <v>58708</v>
      </c>
      <c r="C3202">
        <v>0</v>
      </c>
      <c r="D3202">
        <v>0</v>
      </c>
      <c r="E3202" t="s">
        <v>1258</v>
      </c>
      <c r="F3202" t="s">
        <v>1259</v>
      </c>
      <c r="G3202">
        <v>1</v>
      </c>
      <c r="H3202" s="6">
        <v>744226</v>
      </c>
      <c r="I3202" s="7">
        <v>45338</v>
      </c>
      <c r="J3202" s="7">
        <v>45338</v>
      </c>
      <c r="K3202">
        <v>15</v>
      </c>
      <c r="L3202" t="s">
        <v>40</v>
      </c>
      <c r="M3202" t="s">
        <v>9</v>
      </c>
      <c r="N3202" t="s">
        <v>41</v>
      </c>
      <c r="O3202" t="s">
        <v>42</v>
      </c>
      <c r="P3202" t="s">
        <v>43</v>
      </c>
      <c r="Q3202">
        <v>5</v>
      </c>
      <c r="R3202">
        <v>10</v>
      </c>
      <c r="S3202">
        <v>0</v>
      </c>
      <c r="U3202">
        <v>111634</v>
      </c>
      <c r="V3202">
        <v>37211</v>
      </c>
      <c r="W3202">
        <v>74423</v>
      </c>
      <c r="X3202">
        <v>0</v>
      </c>
      <c r="Y3202" t="s">
        <v>44</v>
      </c>
    </row>
    <row r="3203" spans="1:25" x14ac:dyDescent="0.25">
      <c r="A3203">
        <v>3202</v>
      </c>
      <c r="B3203">
        <v>58706</v>
      </c>
      <c r="C3203">
        <v>0</v>
      </c>
      <c r="D3203">
        <v>0</v>
      </c>
      <c r="E3203" t="s">
        <v>1254</v>
      </c>
      <c r="F3203" t="s">
        <v>1255</v>
      </c>
      <c r="G3203">
        <v>1</v>
      </c>
      <c r="H3203" s="6">
        <v>1203031</v>
      </c>
      <c r="I3203" s="7">
        <v>45338</v>
      </c>
      <c r="J3203" s="7">
        <v>45338</v>
      </c>
      <c r="K3203">
        <v>15</v>
      </c>
      <c r="L3203" t="s">
        <v>40</v>
      </c>
      <c r="M3203" t="s">
        <v>9</v>
      </c>
      <c r="N3203" t="s">
        <v>41</v>
      </c>
      <c r="O3203" t="s">
        <v>42</v>
      </c>
      <c r="P3203" t="s">
        <v>43</v>
      </c>
      <c r="Q3203">
        <v>5</v>
      </c>
      <c r="R3203">
        <v>10</v>
      </c>
      <c r="S3203">
        <v>0</v>
      </c>
      <c r="U3203">
        <v>180455</v>
      </c>
      <c r="V3203">
        <v>60152</v>
      </c>
      <c r="W3203">
        <v>120303</v>
      </c>
      <c r="X3203">
        <v>0</v>
      </c>
      <c r="Y3203" t="s">
        <v>44</v>
      </c>
    </row>
    <row r="3204" spans="1:25" x14ac:dyDescent="0.25">
      <c r="A3204">
        <v>3203</v>
      </c>
      <c r="B3204">
        <v>58707</v>
      </c>
      <c r="C3204">
        <v>0</v>
      </c>
      <c r="D3204">
        <v>0</v>
      </c>
      <c r="E3204" t="s">
        <v>1256</v>
      </c>
      <c r="F3204" t="s">
        <v>1257</v>
      </c>
      <c r="G3204">
        <v>1</v>
      </c>
      <c r="H3204" s="6">
        <v>1559759</v>
      </c>
      <c r="I3204" s="7">
        <v>45338</v>
      </c>
      <c r="J3204" s="7">
        <v>45338</v>
      </c>
      <c r="K3204">
        <v>15</v>
      </c>
      <c r="L3204" t="s">
        <v>40</v>
      </c>
      <c r="M3204" t="s">
        <v>9</v>
      </c>
      <c r="N3204" t="s">
        <v>41</v>
      </c>
      <c r="O3204" t="s">
        <v>42</v>
      </c>
      <c r="P3204" t="s">
        <v>43</v>
      </c>
      <c r="Q3204">
        <v>5</v>
      </c>
      <c r="R3204">
        <v>10</v>
      </c>
      <c r="S3204">
        <v>0</v>
      </c>
      <c r="U3204">
        <v>233964</v>
      </c>
      <c r="V3204">
        <v>77988</v>
      </c>
      <c r="W3204">
        <v>155976</v>
      </c>
      <c r="X3204">
        <v>0</v>
      </c>
      <c r="Y3204" t="s">
        <v>44</v>
      </c>
    </row>
    <row r="3205" spans="1:25" x14ac:dyDescent="0.25">
      <c r="A3205">
        <v>3204</v>
      </c>
      <c r="B3205">
        <v>58685</v>
      </c>
      <c r="C3205">
        <v>0</v>
      </c>
      <c r="D3205">
        <v>0</v>
      </c>
      <c r="E3205" t="s">
        <v>535</v>
      </c>
      <c r="F3205" t="s">
        <v>536</v>
      </c>
      <c r="G3205">
        <v>1</v>
      </c>
      <c r="H3205" s="6">
        <v>14568645</v>
      </c>
      <c r="I3205" s="7">
        <v>45337</v>
      </c>
      <c r="J3205" s="7">
        <v>45337</v>
      </c>
      <c r="K3205">
        <v>15</v>
      </c>
      <c r="L3205" t="s">
        <v>40</v>
      </c>
      <c r="M3205" t="s">
        <v>9</v>
      </c>
      <c r="N3205" t="s">
        <v>41</v>
      </c>
      <c r="O3205" t="s">
        <v>42</v>
      </c>
      <c r="P3205" t="s">
        <v>43</v>
      </c>
      <c r="Q3205">
        <v>5</v>
      </c>
      <c r="R3205">
        <v>10</v>
      </c>
      <c r="S3205">
        <v>0</v>
      </c>
      <c r="U3205">
        <v>2185297</v>
      </c>
      <c r="V3205">
        <v>728432</v>
      </c>
      <c r="W3205">
        <v>1456864</v>
      </c>
      <c r="X3205">
        <v>0</v>
      </c>
      <c r="Y3205" t="s">
        <v>109</v>
      </c>
    </row>
    <row r="3206" spans="1:25" x14ac:dyDescent="0.25">
      <c r="A3206">
        <v>3205</v>
      </c>
      <c r="B3206">
        <v>58684</v>
      </c>
      <c r="C3206">
        <v>0</v>
      </c>
      <c r="D3206">
        <v>0</v>
      </c>
      <c r="E3206" t="s">
        <v>1558</v>
      </c>
      <c r="F3206" t="s">
        <v>1559</v>
      </c>
      <c r="G3206">
        <v>1</v>
      </c>
      <c r="H3206" s="6">
        <v>22497826</v>
      </c>
      <c r="I3206" s="7">
        <v>45337</v>
      </c>
      <c r="J3206" s="7">
        <v>45337</v>
      </c>
      <c r="K3206">
        <v>8</v>
      </c>
      <c r="L3206" t="s">
        <v>40</v>
      </c>
      <c r="M3206" t="s">
        <v>7</v>
      </c>
      <c r="N3206" t="s">
        <v>41</v>
      </c>
      <c r="O3206" t="s">
        <v>64</v>
      </c>
      <c r="P3206" t="s">
        <v>43</v>
      </c>
      <c r="Q3206">
        <v>8</v>
      </c>
      <c r="R3206">
        <v>0</v>
      </c>
      <c r="S3206">
        <v>0</v>
      </c>
      <c r="U3206">
        <v>1799826</v>
      </c>
      <c r="V3206">
        <v>1799826</v>
      </c>
      <c r="W3206">
        <v>0</v>
      </c>
      <c r="X3206">
        <v>0</v>
      </c>
      <c r="Y3206" t="s">
        <v>72</v>
      </c>
    </row>
    <row r="3207" spans="1:25" x14ac:dyDescent="0.25">
      <c r="A3207">
        <v>3206</v>
      </c>
      <c r="B3207">
        <v>58688</v>
      </c>
      <c r="C3207">
        <v>0</v>
      </c>
      <c r="D3207">
        <v>0</v>
      </c>
      <c r="E3207" t="s">
        <v>197</v>
      </c>
      <c r="F3207" t="s">
        <v>198</v>
      </c>
      <c r="G3207">
        <v>1</v>
      </c>
      <c r="H3207" s="6">
        <v>66340</v>
      </c>
      <c r="I3207" s="7">
        <v>45337</v>
      </c>
      <c r="J3207" s="7">
        <v>45337</v>
      </c>
      <c r="K3207">
        <v>15</v>
      </c>
      <c r="L3207" t="s">
        <v>40</v>
      </c>
      <c r="M3207" t="s">
        <v>5</v>
      </c>
      <c r="N3207" t="s">
        <v>41</v>
      </c>
      <c r="O3207" t="s">
        <v>47</v>
      </c>
      <c r="P3207" t="s">
        <v>43</v>
      </c>
      <c r="Q3207">
        <v>15</v>
      </c>
      <c r="R3207">
        <v>0</v>
      </c>
      <c r="S3207">
        <v>0</v>
      </c>
      <c r="U3207">
        <v>9951</v>
      </c>
      <c r="V3207">
        <v>9951</v>
      </c>
      <c r="W3207">
        <v>0</v>
      </c>
      <c r="X3207">
        <v>0</v>
      </c>
      <c r="Y3207" t="s">
        <v>48</v>
      </c>
    </row>
    <row r="3208" spans="1:25" x14ac:dyDescent="0.25">
      <c r="A3208">
        <v>3207</v>
      </c>
      <c r="B3208">
        <v>58676</v>
      </c>
      <c r="C3208">
        <v>0</v>
      </c>
      <c r="D3208">
        <v>0</v>
      </c>
      <c r="E3208" t="s">
        <v>2059</v>
      </c>
      <c r="F3208" t="s">
        <v>2060</v>
      </c>
      <c r="G3208">
        <v>1</v>
      </c>
      <c r="H3208" s="6">
        <v>34138213</v>
      </c>
      <c r="I3208" s="7">
        <v>45336</v>
      </c>
      <c r="J3208" s="7">
        <v>45336</v>
      </c>
      <c r="K3208">
        <v>12</v>
      </c>
      <c r="L3208" t="s">
        <v>40</v>
      </c>
      <c r="M3208" t="s">
        <v>5</v>
      </c>
      <c r="N3208" t="s">
        <v>41</v>
      </c>
      <c r="O3208" t="s">
        <v>57</v>
      </c>
      <c r="P3208" t="s">
        <v>43</v>
      </c>
      <c r="Q3208">
        <v>12</v>
      </c>
      <c r="R3208">
        <v>0</v>
      </c>
      <c r="S3208">
        <v>0</v>
      </c>
      <c r="U3208">
        <v>4096586</v>
      </c>
      <c r="V3208">
        <v>4096586</v>
      </c>
      <c r="W3208">
        <v>0</v>
      </c>
      <c r="X3208">
        <v>0</v>
      </c>
      <c r="Y3208" t="s">
        <v>109</v>
      </c>
    </row>
    <row r="3209" spans="1:25" x14ac:dyDescent="0.25">
      <c r="A3209">
        <v>3208</v>
      </c>
      <c r="B3209">
        <v>58681</v>
      </c>
      <c r="C3209">
        <v>0</v>
      </c>
      <c r="D3209">
        <v>0</v>
      </c>
      <c r="E3209" t="s">
        <v>335</v>
      </c>
      <c r="F3209" t="s">
        <v>336</v>
      </c>
      <c r="G3209">
        <v>1</v>
      </c>
      <c r="H3209" s="6">
        <v>3406958</v>
      </c>
      <c r="I3209" s="7">
        <v>45336</v>
      </c>
      <c r="J3209" s="7">
        <v>45336</v>
      </c>
      <c r="K3209">
        <v>15</v>
      </c>
      <c r="L3209" t="s">
        <v>40</v>
      </c>
      <c r="M3209" t="s">
        <v>5</v>
      </c>
      <c r="N3209" t="s">
        <v>41</v>
      </c>
      <c r="O3209" t="s">
        <v>47</v>
      </c>
      <c r="P3209" t="s">
        <v>43</v>
      </c>
      <c r="Q3209">
        <v>15</v>
      </c>
      <c r="R3209">
        <v>0</v>
      </c>
      <c r="S3209">
        <v>0</v>
      </c>
      <c r="U3209">
        <v>511044</v>
      </c>
      <c r="V3209">
        <v>511044</v>
      </c>
      <c r="W3209">
        <v>0</v>
      </c>
      <c r="X3209">
        <v>0</v>
      </c>
      <c r="Y3209" t="s">
        <v>48</v>
      </c>
    </row>
    <row r="3210" spans="1:25" x14ac:dyDescent="0.25">
      <c r="A3210">
        <v>3209</v>
      </c>
      <c r="B3210">
        <v>58683</v>
      </c>
      <c r="C3210">
        <v>0</v>
      </c>
      <c r="D3210">
        <v>0</v>
      </c>
      <c r="E3210" t="s">
        <v>1107</v>
      </c>
      <c r="F3210" t="s">
        <v>1108</v>
      </c>
      <c r="G3210">
        <v>1</v>
      </c>
      <c r="H3210" s="6">
        <v>2000000</v>
      </c>
      <c r="I3210" s="7">
        <v>45336</v>
      </c>
      <c r="J3210" s="7">
        <v>45336</v>
      </c>
      <c r="K3210">
        <v>15</v>
      </c>
      <c r="L3210" t="s">
        <v>40</v>
      </c>
      <c r="M3210" t="s">
        <v>1</v>
      </c>
      <c r="N3210" t="s">
        <v>41</v>
      </c>
      <c r="O3210" t="s">
        <v>87</v>
      </c>
      <c r="P3210" t="s">
        <v>43</v>
      </c>
      <c r="Q3210">
        <v>9.9</v>
      </c>
      <c r="R3210">
        <v>5.0999999999999996</v>
      </c>
      <c r="S3210">
        <v>0</v>
      </c>
      <c r="U3210">
        <v>300000</v>
      </c>
      <c r="V3210">
        <v>198000</v>
      </c>
      <c r="W3210">
        <v>102000</v>
      </c>
      <c r="X3210">
        <v>0</v>
      </c>
      <c r="Y3210" t="s">
        <v>48</v>
      </c>
    </row>
    <row r="3211" spans="1:25" x14ac:dyDescent="0.25">
      <c r="A3211">
        <v>3210</v>
      </c>
      <c r="B3211">
        <v>58666</v>
      </c>
      <c r="C3211">
        <v>0</v>
      </c>
      <c r="D3211">
        <v>0</v>
      </c>
      <c r="E3211" t="s">
        <v>995</v>
      </c>
      <c r="F3211" t="s">
        <v>996</v>
      </c>
      <c r="G3211">
        <v>1</v>
      </c>
      <c r="H3211" s="6">
        <v>3000000</v>
      </c>
      <c r="I3211" s="7">
        <v>45335</v>
      </c>
      <c r="J3211" s="7">
        <v>45335</v>
      </c>
      <c r="K3211">
        <v>6</v>
      </c>
      <c r="L3211" t="s">
        <v>40</v>
      </c>
      <c r="M3211" t="s">
        <v>5</v>
      </c>
      <c r="N3211" t="s">
        <v>41</v>
      </c>
      <c r="O3211" t="s">
        <v>47</v>
      </c>
      <c r="P3211" t="s">
        <v>43</v>
      </c>
      <c r="Q3211">
        <v>6</v>
      </c>
      <c r="R3211">
        <v>0</v>
      </c>
      <c r="S3211">
        <v>0</v>
      </c>
      <c r="U3211">
        <v>180000</v>
      </c>
      <c r="V3211">
        <v>180000</v>
      </c>
      <c r="W3211">
        <v>0</v>
      </c>
      <c r="X3211">
        <v>0</v>
      </c>
      <c r="Y3211" t="s">
        <v>109</v>
      </c>
    </row>
    <row r="3212" spans="1:25" x14ac:dyDescent="0.25">
      <c r="A3212">
        <v>3211</v>
      </c>
      <c r="B3212">
        <v>58671</v>
      </c>
      <c r="C3212">
        <v>0</v>
      </c>
      <c r="D3212">
        <v>0</v>
      </c>
      <c r="E3212" t="s">
        <v>1240</v>
      </c>
      <c r="F3212" t="s">
        <v>1241</v>
      </c>
      <c r="G3212">
        <v>1</v>
      </c>
      <c r="H3212" s="6">
        <v>6454078</v>
      </c>
      <c r="I3212" s="7">
        <v>45335</v>
      </c>
      <c r="J3212" s="7">
        <v>45335</v>
      </c>
      <c r="K3212">
        <v>7</v>
      </c>
      <c r="L3212" t="s">
        <v>40</v>
      </c>
      <c r="M3212" t="s">
        <v>1</v>
      </c>
      <c r="N3212" t="s">
        <v>41</v>
      </c>
      <c r="O3212" t="s">
        <v>87</v>
      </c>
      <c r="P3212" t="s">
        <v>43</v>
      </c>
      <c r="Q3212">
        <v>7</v>
      </c>
      <c r="R3212">
        <v>0</v>
      </c>
      <c r="S3212">
        <v>0</v>
      </c>
      <c r="U3212">
        <v>451785</v>
      </c>
      <c r="V3212">
        <v>451785</v>
      </c>
      <c r="W3212">
        <v>0</v>
      </c>
      <c r="X3212">
        <v>0</v>
      </c>
      <c r="Y3212" t="s">
        <v>390</v>
      </c>
    </row>
    <row r="3213" spans="1:25" x14ac:dyDescent="0.25">
      <c r="A3213">
        <v>3212</v>
      </c>
      <c r="B3213">
        <v>58672</v>
      </c>
      <c r="C3213">
        <v>0</v>
      </c>
      <c r="D3213">
        <v>0</v>
      </c>
      <c r="E3213" t="s">
        <v>555</v>
      </c>
      <c r="F3213" t="s">
        <v>556</v>
      </c>
      <c r="G3213">
        <v>1</v>
      </c>
      <c r="H3213" s="6">
        <v>1521390</v>
      </c>
      <c r="I3213" s="7">
        <v>45335</v>
      </c>
      <c r="J3213" s="7">
        <v>45335</v>
      </c>
      <c r="K3213">
        <v>14</v>
      </c>
      <c r="L3213" t="s">
        <v>40</v>
      </c>
      <c r="M3213" t="s">
        <v>5</v>
      </c>
      <c r="N3213" t="s">
        <v>41</v>
      </c>
      <c r="O3213" t="s">
        <v>57</v>
      </c>
      <c r="P3213" t="s">
        <v>43</v>
      </c>
      <c r="Q3213">
        <v>9</v>
      </c>
      <c r="R3213">
        <v>5</v>
      </c>
      <c r="S3213">
        <v>0</v>
      </c>
      <c r="U3213">
        <v>212995</v>
      </c>
      <c r="V3213">
        <v>136925</v>
      </c>
      <c r="W3213">
        <v>76070</v>
      </c>
      <c r="X3213">
        <v>0</v>
      </c>
      <c r="Y3213" t="s">
        <v>48</v>
      </c>
    </row>
    <row r="3214" spans="1:25" x14ac:dyDescent="0.25">
      <c r="A3214">
        <v>3213</v>
      </c>
      <c r="B3214">
        <v>58673</v>
      </c>
      <c r="C3214">
        <v>0</v>
      </c>
      <c r="D3214">
        <v>0</v>
      </c>
      <c r="E3214" t="s">
        <v>555</v>
      </c>
      <c r="F3214" t="s">
        <v>556</v>
      </c>
      <c r="G3214">
        <v>1</v>
      </c>
      <c r="H3214" s="6">
        <v>4959142</v>
      </c>
      <c r="I3214" s="7">
        <v>45335</v>
      </c>
      <c r="J3214" s="7">
        <v>45335</v>
      </c>
      <c r="K3214">
        <v>14</v>
      </c>
      <c r="L3214" t="s">
        <v>40</v>
      </c>
      <c r="M3214" t="s">
        <v>5</v>
      </c>
      <c r="N3214" t="s">
        <v>41</v>
      </c>
      <c r="O3214" t="s">
        <v>57</v>
      </c>
      <c r="P3214" t="s">
        <v>43</v>
      </c>
      <c r="Q3214">
        <v>9</v>
      </c>
      <c r="R3214">
        <v>5</v>
      </c>
      <c r="S3214">
        <v>0</v>
      </c>
      <c r="U3214">
        <v>694280</v>
      </c>
      <c r="V3214">
        <v>446323</v>
      </c>
      <c r="W3214">
        <v>247957</v>
      </c>
      <c r="X3214">
        <v>0</v>
      </c>
      <c r="Y3214" t="s">
        <v>48</v>
      </c>
    </row>
    <row r="3215" spans="1:25" x14ac:dyDescent="0.25">
      <c r="A3215">
        <v>3214</v>
      </c>
      <c r="B3215">
        <v>58665</v>
      </c>
      <c r="C3215">
        <v>0</v>
      </c>
      <c r="D3215">
        <v>0</v>
      </c>
      <c r="E3215" t="s">
        <v>1103</v>
      </c>
      <c r="F3215" t="s">
        <v>1104</v>
      </c>
      <c r="G3215">
        <v>1</v>
      </c>
      <c r="H3215" s="6">
        <v>815799</v>
      </c>
      <c r="I3215" s="7">
        <v>45335</v>
      </c>
      <c r="J3215" s="7">
        <v>45335</v>
      </c>
      <c r="K3215">
        <v>10</v>
      </c>
      <c r="L3215" t="s">
        <v>40</v>
      </c>
      <c r="M3215" t="s">
        <v>4</v>
      </c>
      <c r="N3215" t="s">
        <v>41</v>
      </c>
      <c r="O3215" t="s">
        <v>51</v>
      </c>
      <c r="P3215" t="s">
        <v>43</v>
      </c>
      <c r="Q3215">
        <v>10</v>
      </c>
      <c r="R3215">
        <v>0</v>
      </c>
      <c r="S3215">
        <v>0</v>
      </c>
      <c r="U3215">
        <v>81580</v>
      </c>
      <c r="V3215">
        <v>81580</v>
      </c>
      <c r="W3215">
        <v>0</v>
      </c>
      <c r="X3215">
        <v>0</v>
      </c>
      <c r="Y3215" t="s">
        <v>109</v>
      </c>
    </row>
    <row r="3216" spans="1:25" x14ac:dyDescent="0.25">
      <c r="A3216">
        <v>3215</v>
      </c>
      <c r="B3216">
        <v>58674</v>
      </c>
      <c r="C3216">
        <v>0</v>
      </c>
      <c r="D3216">
        <v>0</v>
      </c>
      <c r="E3216" t="s">
        <v>541</v>
      </c>
      <c r="F3216" t="s">
        <v>542</v>
      </c>
      <c r="G3216">
        <v>1</v>
      </c>
      <c r="H3216" s="6">
        <v>569341</v>
      </c>
      <c r="I3216" s="7">
        <v>45335</v>
      </c>
      <c r="J3216" s="7">
        <v>45335</v>
      </c>
      <c r="K3216">
        <v>14</v>
      </c>
      <c r="L3216" t="s">
        <v>40</v>
      </c>
      <c r="M3216" t="s">
        <v>5</v>
      </c>
      <c r="N3216" t="s">
        <v>41</v>
      </c>
      <c r="O3216" t="s">
        <v>57</v>
      </c>
      <c r="P3216" t="s">
        <v>43</v>
      </c>
      <c r="Q3216">
        <v>9</v>
      </c>
      <c r="R3216">
        <v>5</v>
      </c>
      <c r="S3216">
        <v>0</v>
      </c>
      <c r="U3216">
        <v>79708</v>
      </c>
      <c r="V3216">
        <v>51241</v>
      </c>
      <c r="W3216">
        <v>28467</v>
      </c>
      <c r="X3216">
        <v>0</v>
      </c>
      <c r="Y3216" t="s">
        <v>48</v>
      </c>
    </row>
    <row r="3217" spans="1:25" x14ac:dyDescent="0.25">
      <c r="A3217">
        <v>3216</v>
      </c>
      <c r="B3217">
        <v>58675</v>
      </c>
      <c r="C3217">
        <v>0</v>
      </c>
      <c r="D3217">
        <v>0</v>
      </c>
      <c r="E3217" t="s">
        <v>1054</v>
      </c>
      <c r="F3217" t="s">
        <v>1055</v>
      </c>
      <c r="G3217">
        <v>1</v>
      </c>
      <c r="H3217" s="6">
        <v>8893034</v>
      </c>
      <c r="I3217" s="7">
        <v>45335</v>
      </c>
      <c r="J3217" s="7">
        <v>45335</v>
      </c>
      <c r="K3217">
        <v>8</v>
      </c>
      <c r="L3217" t="s">
        <v>40</v>
      </c>
      <c r="M3217" t="s">
        <v>9</v>
      </c>
      <c r="N3217" t="s">
        <v>41</v>
      </c>
      <c r="O3217" t="s">
        <v>42</v>
      </c>
      <c r="P3217" t="s">
        <v>43</v>
      </c>
      <c r="Q3217">
        <v>8</v>
      </c>
      <c r="R3217">
        <v>0</v>
      </c>
      <c r="S3217">
        <v>0</v>
      </c>
      <c r="U3217">
        <v>711443</v>
      </c>
      <c r="V3217">
        <v>711443</v>
      </c>
      <c r="W3217">
        <v>0</v>
      </c>
      <c r="X3217">
        <v>0</v>
      </c>
      <c r="Y3217" t="s">
        <v>67</v>
      </c>
    </row>
    <row r="3218" spans="1:25" x14ac:dyDescent="0.25">
      <c r="A3218">
        <v>3217</v>
      </c>
      <c r="B3218">
        <v>58762</v>
      </c>
      <c r="C3218">
        <v>0</v>
      </c>
      <c r="D3218">
        <v>0</v>
      </c>
      <c r="E3218" t="s">
        <v>1054</v>
      </c>
      <c r="F3218" t="s">
        <v>1055</v>
      </c>
      <c r="G3218">
        <v>1</v>
      </c>
      <c r="H3218" s="6">
        <v>1176735</v>
      </c>
      <c r="I3218" s="7">
        <v>45335</v>
      </c>
      <c r="J3218" s="7">
        <v>45335</v>
      </c>
      <c r="K3218">
        <v>8</v>
      </c>
      <c r="L3218" t="s">
        <v>40</v>
      </c>
      <c r="M3218" t="s">
        <v>9</v>
      </c>
      <c r="N3218" t="s">
        <v>41</v>
      </c>
      <c r="O3218" t="s">
        <v>42</v>
      </c>
      <c r="P3218" t="s">
        <v>43</v>
      </c>
      <c r="Q3218">
        <v>8</v>
      </c>
      <c r="R3218">
        <v>0</v>
      </c>
      <c r="S3218">
        <v>0</v>
      </c>
      <c r="U3218">
        <v>94139</v>
      </c>
      <c r="V3218">
        <v>94139</v>
      </c>
      <c r="W3218">
        <v>0</v>
      </c>
      <c r="X3218">
        <v>0</v>
      </c>
      <c r="Y3218" t="s">
        <v>67</v>
      </c>
    </row>
    <row r="3219" spans="1:25" x14ac:dyDescent="0.25">
      <c r="A3219">
        <v>3218</v>
      </c>
      <c r="B3219">
        <v>58659</v>
      </c>
      <c r="C3219">
        <v>0</v>
      </c>
      <c r="D3219">
        <v>0</v>
      </c>
      <c r="E3219" t="s">
        <v>403</v>
      </c>
      <c r="F3219" t="s">
        <v>404</v>
      </c>
      <c r="G3219">
        <v>1</v>
      </c>
      <c r="H3219" s="6">
        <v>1179534</v>
      </c>
      <c r="I3219" s="7">
        <v>45334</v>
      </c>
      <c r="J3219" s="7">
        <v>45334</v>
      </c>
      <c r="K3219">
        <v>15</v>
      </c>
      <c r="L3219" t="s">
        <v>40</v>
      </c>
      <c r="M3219" t="s">
        <v>5</v>
      </c>
      <c r="N3219" t="s">
        <v>41</v>
      </c>
      <c r="O3219" t="s">
        <v>47</v>
      </c>
      <c r="P3219" t="s">
        <v>43</v>
      </c>
      <c r="Q3219">
        <v>6</v>
      </c>
      <c r="R3219">
        <v>9</v>
      </c>
      <c r="S3219">
        <v>0</v>
      </c>
      <c r="U3219">
        <v>176930</v>
      </c>
      <c r="V3219">
        <v>70772</v>
      </c>
      <c r="W3219">
        <v>106158</v>
      </c>
      <c r="X3219">
        <v>0</v>
      </c>
      <c r="Y3219" t="s">
        <v>72</v>
      </c>
    </row>
    <row r="3220" spans="1:25" x14ac:dyDescent="0.25">
      <c r="A3220">
        <v>3219</v>
      </c>
      <c r="B3220">
        <v>58657</v>
      </c>
      <c r="C3220">
        <v>0</v>
      </c>
      <c r="D3220">
        <v>0</v>
      </c>
      <c r="E3220" t="s">
        <v>403</v>
      </c>
      <c r="F3220" t="s">
        <v>404</v>
      </c>
      <c r="G3220">
        <v>1</v>
      </c>
      <c r="H3220" s="6">
        <v>637153</v>
      </c>
      <c r="I3220" s="7">
        <v>45334</v>
      </c>
      <c r="J3220" s="7">
        <v>45334</v>
      </c>
      <c r="K3220">
        <v>15</v>
      </c>
      <c r="L3220" t="s">
        <v>40</v>
      </c>
      <c r="M3220" t="s">
        <v>5</v>
      </c>
      <c r="N3220" t="s">
        <v>41</v>
      </c>
      <c r="O3220" t="s">
        <v>47</v>
      </c>
      <c r="P3220" t="s">
        <v>43</v>
      </c>
      <c r="Q3220">
        <v>6</v>
      </c>
      <c r="R3220">
        <v>9</v>
      </c>
      <c r="S3220">
        <v>0</v>
      </c>
      <c r="U3220">
        <v>95573</v>
      </c>
      <c r="V3220">
        <v>38229</v>
      </c>
      <c r="W3220">
        <v>57344</v>
      </c>
      <c r="X3220">
        <v>0</v>
      </c>
      <c r="Y3220" t="s">
        <v>72</v>
      </c>
    </row>
    <row r="3221" spans="1:25" x14ac:dyDescent="0.25">
      <c r="A3221">
        <v>3220</v>
      </c>
      <c r="B3221">
        <v>58658</v>
      </c>
      <c r="C3221">
        <v>0</v>
      </c>
      <c r="D3221">
        <v>0</v>
      </c>
      <c r="E3221" t="s">
        <v>401</v>
      </c>
      <c r="F3221" t="s">
        <v>402</v>
      </c>
      <c r="G3221">
        <v>1</v>
      </c>
      <c r="H3221" s="6">
        <v>1136730</v>
      </c>
      <c r="I3221" s="7">
        <v>45334</v>
      </c>
      <c r="J3221" s="7">
        <v>45334</v>
      </c>
      <c r="K3221">
        <v>15</v>
      </c>
      <c r="L3221" t="s">
        <v>40</v>
      </c>
      <c r="M3221" t="s">
        <v>5</v>
      </c>
      <c r="N3221" t="s">
        <v>41</v>
      </c>
      <c r="O3221" t="s">
        <v>47</v>
      </c>
      <c r="P3221" t="s">
        <v>43</v>
      </c>
      <c r="Q3221">
        <v>6</v>
      </c>
      <c r="R3221">
        <v>9</v>
      </c>
      <c r="S3221">
        <v>0</v>
      </c>
      <c r="U3221">
        <v>170510</v>
      </c>
      <c r="V3221">
        <v>68204</v>
      </c>
      <c r="W3221">
        <v>102306</v>
      </c>
      <c r="X3221">
        <v>0</v>
      </c>
      <c r="Y3221" t="s">
        <v>48</v>
      </c>
    </row>
    <row r="3222" spans="1:25" x14ac:dyDescent="0.25">
      <c r="A3222">
        <v>3221</v>
      </c>
      <c r="B3222">
        <v>58649</v>
      </c>
      <c r="C3222">
        <v>0</v>
      </c>
      <c r="D3222">
        <v>0</v>
      </c>
      <c r="E3222" t="s">
        <v>429</v>
      </c>
      <c r="F3222" t="s">
        <v>430</v>
      </c>
      <c r="G3222">
        <v>1</v>
      </c>
      <c r="H3222" s="6">
        <v>4284722</v>
      </c>
      <c r="I3222" s="7">
        <v>45334</v>
      </c>
      <c r="J3222" s="7">
        <v>45334</v>
      </c>
      <c r="K3222">
        <v>15</v>
      </c>
      <c r="L3222" t="s">
        <v>40</v>
      </c>
      <c r="M3222" t="s">
        <v>5</v>
      </c>
      <c r="N3222" t="s">
        <v>41</v>
      </c>
      <c r="O3222" t="s">
        <v>54</v>
      </c>
      <c r="P3222" t="s">
        <v>43</v>
      </c>
      <c r="Q3222">
        <v>9</v>
      </c>
      <c r="R3222">
        <v>6</v>
      </c>
      <c r="S3222">
        <v>0</v>
      </c>
      <c r="U3222">
        <v>642708</v>
      </c>
      <c r="V3222">
        <v>385625</v>
      </c>
      <c r="W3222">
        <v>257083</v>
      </c>
      <c r="X3222">
        <v>0</v>
      </c>
      <c r="Y3222" t="s">
        <v>48</v>
      </c>
    </row>
    <row r="3223" spans="1:25" x14ac:dyDescent="0.25">
      <c r="A3223">
        <v>3222</v>
      </c>
      <c r="B3223">
        <v>58541</v>
      </c>
      <c r="C3223">
        <v>0</v>
      </c>
      <c r="D3223">
        <v>0</v>
      </c>
      <c r="E3223" t="s">
        <v>916</v>
      </c>
      <c r="F3223" t="s">
        <v>917</v>
      </c>
      <c r="G3223">
        <v>1</v>
      </c>
      <c r="H3223" s="6">
        <v>300000000</v>
      </c>
      <c r="I3223" s="7">
        <v>45334</v>
      </c>
      <c r="J3223" s="7">
        <v>45334</v>
      </c>
      <c r="K3223">
        <v>12</v>
      </c>
      <c r="L3223" t="s">
        <v>40</v>
      </c>
      <c r="M3223" t="s">
        <v>5</v>
      </c>
      <c r="N3223" t="s">
        <v>41</v>
      </c>
      <c r="O3223" t="s">
        <v>54</v>
      </c>
      <c r="P3223" t="s">
        <v>43</v>
      </c>
      <c r="Q3223">
        <v>5</v>
      </c>
      <c r="R3223">
        <v>5</v>
      </c>
      <c r="S3223">
        <v>2</v>
      </c>
      <c r="U3223">
        <v>36000000</v>
      </c>
      <c r="V3223">
        <v>15000000</v>
      </c>
      <c r="W3223">
        <v>15000000</v>
      </c>
      <c r="X3223">
        <v>6000000</v>
      </c>
      <c r="Y3223" t="s">
        <v>48</v>
      </c>
    </row>
    <row r="3224" spans="1:25" x14ac:dyDescent="0.25">
      <c r="A3224">
        <v>3223</v>
      </c>
      <c r="B3224">
        <v>58648</v>
      </c>
      <c r="C3224">
        <v>0</v>
      </c>
      <c r="D3224">
        <v>0</v>
      </c>
      <c r="E3224" t="s">
        <v>1792</v>
      </c>
      <c r="F3224" t="s">
        <v>1793</v>
      </c>
      <c r="G3224">
        <v>1</v>
      </c>
      <c r="H3224" s="6">
        <v>1044883</v>
      </c>
      <c r="I3224" s="7">
        <v>45334</v>
      </c>
      <c r="J3224" s="7">
        <v>45334</v>
      </c>
      <c r="K3224">
        <v>15</v>
      </c>
      <c r="L3224" t="s">
        <v>40</v>
      </c>
      <c r="M3224" t="s">
        <v>5</v>
      </c>
      <c r="N3224" t="s">
        <v>41</v>
      </c>
      <c r="O3224" t="s">
        <v>54</v>
      </c>
      <c r="P3224" t="s">
        <v>43</v>
      </c>
      <c r="Q3224">
        <v>9</v>
      </c>
      <c r="R3224">
        <v>6</v>
      </c>
      <c r="S3224">
        <v>0</v>
      </c>
      <c r="U3224">
        <v>156732</v>
      </c>
      <c r="V3224">
        <v>94039</v>
      </c>
      <c r="W3224">
        <v>62693</v>
      </c>
      <c r="X3224">
        <v>0</v>
      </c>
      <c r="Y3224" t="s">
        <v>48</v>
      </c>
    </row>
    <row r="3225" spans="1:25" x14ac:dyDescent="0.25">
      <c r="A3225">
        <v>3224</v>
      </c>
      <c r="B3225">
        <v>58650</v>
      </c>
      <c r="C3225">
        <v>0</v>
      </c>
      <c r="D3225">
        <v>0</v>
      </c>
      <c r="E3225" t="s">
        <v>2020</v>
      </c>
      <c r="F3225" t="s">
        <v>2021</v>
      </c>
      <c r="G3225">
        <v>1</v>
      </c>
      <c r="H3225" s="6">
        <v>640949</v>
      </c>
      <c r="I3225" s="7">
        <v>45334</v>
      </c>
      <c r="J3225" s="7">
        <v>45334</v>
      </c>
      <c r="K3225">
        <v>15</v>
      </c>
      <c r="L3225" t="s">
        <v>40</v>
      </c>
      <c r="M3225" t="s">
        <v>5</v>
      </c>
      <c r="N3225" t="s">
        <v>41</v>
      </c>
      <c r="O3225" t="s">
        <v>47</v>
      </c>
      <c r="P3225" t="s">
        <v>43</v>
      </c>
      <c r="Q3225">
        <v>2</v>
      </c>
      <c r="R3225">
        <v>13</v>
      </c>
      <c r="S3225">
        <v>0</v>
      </c>
      <c r="U3225">
        <v>96142</v>
      </c>
      <c r="V3225">
        <v>12819</v>
      </c>
      <c r="W3225">
        <v>83323</v>
      </c>
      <c r="X3225">
        <v>0</v>
      </c>
      <c r="Y3225" t="s">
        <v>250</v>
      </c>
    </row>
    <row r="3226" spans="1:25" x14ac:dyDescent="0.25">
      <c r="A3226">
        <v>3225</v>
      </c>
      <c r="B3226">
        <v>58664</v>
      </c>
      <c r="C3226">
        <v>0</v>
      </c>
      <c r="D3226">
        <v>0</v>
      </c>
      <c r="E3226" t="s">
        <v>1376</v>
      </c>
      <c r="F3226" t="s">
        <v>1377</v>
      </c>
      <c r="G3226">
        <v>1</v>
      </c>
      <c r="H3226" s="6">
        <v>5535752</v>
      </c>
      <c r="I3226" s="7">
        <v>45334</v>
      </c>
      <c r="J3226" s="7">
        <v>45334</v>
      </c>
      <c r="K3226" t="s">
        <v>1371</v>
      </c>
      <c r="L3226" t="s">
        <v>40</v>
      </c>
      <c r="M3226" t="s">
        <v>5</v>
      </c>
      <c r="N3226" t="s">
        <v>41</v>
      </c>
      <c r="O3226" t="s">
        <v>77</v>
      </c>
      <c r="P3226" t="s">
        <v>43</v>
      </c>
      <c r="Q3226">
        <v>6</v>
      </c>
      <c r="R3226">
        <v>3.4</v>
      </c>
      <c r="S3226">
        <v>0</v>
      </c>
      <c r="U3226">
        <v>520361</v>
      </c>
      <c r="V3226">
        <v>332145</v>
      </c>
      <c r="W3226">
        <v>188216</v>
      </c>
      <c r="X3226">
        <v>0</v>
      </c>
      <c r="Y3226" t="s">
        <v>48</v>
      </c>
    </row>
    <row r="3227" spans="1:25" x14ac:dyDescent="0.25">
      <c r="A3227">
        <v>3226</v>
      </c>
      <c r="B3227">
        <v>58661</v>
      </c>
      <c r="C3227">
        <v>0</v>
      </c>
      <c r="D3227">
        <v>0</v>
      </c>
      <c r="E3227" t="s">
        <v>362</v>
      </c>
      <c r="F3227" t="s">
        <v>363</v>
      </c>
      <c r="G3227">
        <v>1</v>
      </c>
      <c r="H3227" s="6">
        <v>586066</v>
      </c>
      <c r="I3227" s="7">
        <v>45334</v>
      </c>
      <c r="J3227" s="7">
        <v>45334</v>
      </c>
      <c r="K3227">
        <v>15</v>
      </c>
      <c r="L3227" t="s">
        <v>40</v>
      </c>
      <c r="M3227" t="s">
        <v>5</v>
      </c>
      <c r="N3227" t="s">
        <v>41</v>
      </c>
      <c r="O3227" t="s">
        <v>47</v>
      </c>
      <c r="P3227" t="s">
        <v>43</v>
      </c>
      <c r="Q3227">
        <v>6</v>
      </c>
      <c r="R3227">
        <v>9</v>
      </c>
      <c r="S3227">
        <v>0</v>
      </c>
      <c r="U3227">
        <v>87910</v>
      </c>
      <c r="V3227">
        <v>35164</v>
      </c>
      <c r="W3227">
        <v>52746</v>
      </c>
      <c r="X3227">
        <v>0</v>
      </c>
      <c r="Y3227" t="s">
        <v>72</v>
      </c>
    </row>
    <row r="3228" spans="1:25" x14ac:dyDescent="0.25">
      <c r="A3228">
        <v>3227</v>
      </c>
      <c r="B3228">
        <v>58660</v>
      </c>
      <c r="C3228">
        <v>0</v>
      </c>
      <c r="D3228">
        <v>0</v>
      </c>
      <c r="E3228" t="s">
        <v>331</v>
      </c>
      <c r="F3228" t="s">
        <v>332</v>
      </c>
      <c r="G3228">
        <v>1</v>
      </c>
      <c r="H3228" s="6">
        <v>200172</v>
      </c>
      <c r="I3228" s="7">
        <v>45334</v>
      </c>
      <c r="J3228" s="7">
        <v>45334</v>
      </c>
      <c r="K3228">
        <v>15</v>
      </c>
      <c r="L3228" t="s">
        <v>40</v>
      </c>
      <c r="M3228" t="s">
        <v>5</v>
      </c>
      <c r="N3228" t="s">
        <v>41</v>
      </c>
      <c r="O3228" t="s">
        <v>47</v>
      </c>
      <c r="P3228" t="s">
        <v>43</v>
      </c>
      <c r="Q3228">
        <v>6</v>
      </c>
      <c r="R3228">
        <v>9</v>
      </c>
      <c r="S3228">
        <v>0</v>
      </c>
      <c r="U3228">
        <v>30026</v>
      </c>
      <c r="V3228">
        <v>12010</v>
      </c>
      <c r="W3228">
        <v>18015</v>
      </c>
      <c r="X3228">
        <v>0</v>
      </c>
      <c r="Y3228" t="s">
        <v>48</v>
      </c>
    </row>
    <row r="3229" spans="1:25" x14ac:dyDescent="0.25">
      <c r="A3229">
        <v>3228</v>
      </c>
      <c r="B3229">
        <v>58655</v>
      </c>
      <c r="C3229">
        <v>0</v>
      </c>
      <c r="D3229">
        <v>0</v>
      </c>
      <c r="E3229" t="s">
        <v>329</v>
      </c>
      <c r="F3229" t="s">
        <v>330</v>
      </c>
      <c r="G3229">
        <v>1</v>
      </c>
      <c r="H3229" s="6">
        <v>104239</v>
      </c>
      <c r="I3229" s="7">
        <v>45334</v>
      </c>
      <c r="J3229" s="7">
        <v>45334</v>
      </c>
      <c r="K3229">
        <v>15</v>
      </c>
      <c r="L3229" t="s">
        <v>40</v>
      </c>
      <c r="M3229" t="s">
        <v>5</v>
      </c>
      <c r="N3229" t="s">
        <v>41</v>
      </c>
      <c r="O3229" t="s">
        <v>47</v>
      </c>
      <c r="P3229" t="s">
        <v>43</v>
      </c>
      <c r="Q3229">
        <v>6</v>
      </c>
      <c r="R3229">
        <v>9</v>
      </c>
      <c r="S3229">
        <v>0</v>
      </c>
      <c r="U3229">
        <v>15636</v>
      </c>
      <c r="V3229">
        <v>6254</v>
      </c>
      <c r="W3229">
        <v>9382</v>
      </c>
      <c r="X3229">
        <v>0</v>
      </c>
      <c r="Y3229" t="s">
        <v>48</v>
      </c>
    </row>
    <row r="3230" spans="1:25" x14ac:dyDescent="0.25">
      <c r="A3230">
        <v>3229</v>
      </c>
      <c r="B3230">
        <v>58662</v>
      </c>
      <c r="C3230">
        <v>0</v>
      </c>
      <c r="D3230">
        <v>0</v>
      </c>
      <c r="E3230" t="s">
        <v>327</v>
      </c>
      <c r="F3230" t="s">
        <v>328</v>
      </c>
      <c r="G3230">
        <v>1</v>
      </c>
      <c r="H3230" s="6">
        <v>128306</v>
      </c>
      <c r="I3230" s="7">
        <v>45334</v>
      </c>
      <c r="J3230" s="7">
        <v>45334</v>
      </c>
      <c r="K3230">
        <v>15</v>
      </c>
      <c r="L3230" t="s">
        <v>40</v>
      </c>
      <c r="M3230" t="s">
        <v>5</v>
      </c>
      <c r="N3230" t="s">
        <v>41</v>
      </c>
      <c r="O3230" t="s">
        <v>47</v>
      </c>
      <c r="P3230" t="s">
        <v>43</v>
      </c>
      <c r="Q3230">
        <v>6</v>
      </c>
      <c r="R3230">
        <v>9</v>
      </c>
      <c r="S3230">
        <v>0</v>
      </c>
      <c r="U3230">
        <v>19246</v>
      </c>
      <c r="V3230">
        <v>7698</v>
      </c>
      <c r="W3230">
        <v>11548</v>
      </c>
      <c r="X3230">
        <v>0</v>
      </c>
      <c r="Y3230" t="s">
        <v>72</v>
      </c>
    </row>
    <row r="3231" spans="1:25" x14ac:dyDescent="0.25">
      <c r="A3231">
        <v>3230</v>
      </c>
      <c r="B3231">
        <v>58663</v>
      </c>
      <c r="C3231">
        <v>0</v>
      </c>
      <c r="D3231">
        <v>0</v>
      </c>
      <c r="E3231" t="s">
        <v>1369</v>
      </c>
      <c r="F3231" t="s">
        <v>1370</v>
      </c>
      <c r="G3231">
        <v>1</v>
      </c>
      <c r="H3231" s="6">
        <v>2581482</v>
      </c>
      <c r="I3231" s="7">
        <v>45334</v>
      </c>
      <c r="J3231" s="7">
        <v>45334</v>
      </c>
      <c r="K3231" t="s">
        <v>1371</v>
      </c>
      <c r="L3231" t="s">
        <v>40</v>
      </c>
      <c r="M3231" t="s">
        <v>5</v>
      </c>
      <c r="N3231" t="s">
        <v>41</v>
      </c>
      <c r="O3231" t="s">
        <v>77</v>
      </c>
      <c r="P3231" t="s">
        <v>43</v>
      </c>
      <c r="Q3231">
        <v>6</v>
      </c>
      <c r="R3231">
        <v>3.4</v>
      </c>
      <c r="S3231">
        <v>0</v>
      </c>
      <c r="U3231">
        <v>242659</v>
      </c>
      <c r="V3231">
        <v>154889</v>
      </c>
      <c r="W3231">
        <v>87770</v>
      </c>
      <c r="X3231">
        <v>0</v>
      </c>
      <c r="Y3231" t="s">
        <v>48</v>
      </c>
    </row>
    <row r="3232" spans="1:25" x14ac:dyDescent="0.25">
      <c r="A3232">
        <v>3231</v>
      </c>
      <c r="B3232">
        <v>58647</v>
      </c>
      <c r="C3232">
        <v>0</v>
      </c>
      <c r="D3232">
        <v>0</v>
      </c>
      <c r="E3232" t="s">
        <v>834</v>
      </c>
      <c r="F3232" t="s">
        <v>835</v>
      </c>
      <c r="G3232">
        <v>1</v>
      </c>
      <c r="H3232" s="6">
        <v>3227420</v>
      </c>
      <c r="I3232" s="7">
        <v>45334</v>
      </c>
      <c r="J3232" s="7">
        <v>45334</v>
      </c>
      <c r="K3232">
        <v>15</v>
      </c>
      <c r="L3232" t="s">
        <v>40</v>
      </c>
      <c r="M3232" t="s">
        <v>5</v>
      </c>
      <c r="N3232" t="s">
        <v>41</v>
      </c>
      <c r="O3232" t="s">
        <v>57</v>
      </c>
      <c r="P3232" t="s">
        <v>43</v>
      </c>
      <c r="Q3232">
        <v>5</v>
      </c>
      <c r="R3232">
        <v>10</v>
      </c>
      <c r="S3232">
        <v>0</v>
      </c>
      <c r="U3232">
        <v>484113</v>
      </c>
      <c r="V3232">
        <v>161371</v>
      </c>
      <c r="W3232">
        <v>322742</v>
      </c>
      <c r="X3232">
        <v>0</v>
      </c>
      <c r="Y3232" t="s">
        <v>94</v>
      </c>
    </row>
    <row r="3233" spans="1:25" x14ac:dyDescent="0.25">
      <c r="A3233">
        <v>3232</v>
      </c>
      <c r="B3233">
        <v>58638</v>
      </c>
      <c r="C3233">
        <v>0</v>
      </c>
      <c r="D3233">
        <v>0</v>
      </c>
      <c r="E3233" t="s">
        <v>1546</v>
      </c>
      <c r="F3233" t="s">
        <v>1547</v>
      </c>
      <c r="G3233">
        <v>1</v>
      </c>
      <c r="H3233" s="6">
        <v>2240000</v>
      </c>
      <c r="I3233" s="7">
        <v>45331</v>
      </c>
      <c r="J3233" s="7">
        <v>45331</v>
      </c>
      <c r="K3233">
        <v>10</v>
      </c>
      <c r="L3233" t="s">
        <v>40</v>
      </c>
      <c r="M3233" t="s">
        <v>5</v>
      </c>
      <c r="N3233" t="s">
        <v>41</v>
      </c>
      <c r="O3233" t="s">
        <v>57</v>
      </c>
      <c r="P3233" t="s">
        <v>43</v>
      </c>
      <c r="Q3233">
        <v>10</v>
      </c>
      <c r="R3233">
        <v>0</v>
      </c>
      <c r="S3233">
        <v>0</v>
      </c>
      <c r="U3233">
        <v>224000</v>
      </c>
      <c r="V3233">
        <v>224000</v>
      </c>
      <c r="W3233">
        <v>0</v>
      </c>
      <c r="X3233">
        <v>0</v>
      </c>
      <c r="Y3233" t="s">
        <v>48</v>
      </c>
    </row>
    <row r="3234" spans="1:25" x14ac:dyDescent="0.25">
      <c r="A3234">
        <v>3233</v>
      </c>
      <c r="B3234">
        <v>58643</v>
      </c>
      <c r="C3234">
        <v>0</v>
      </c>
      <c r="D3234">
        <v>0</v>
      </c>
      <c r="E3234" t="s">
        <v>1361</v>
      </c>
      <c r="F3234" t="s">
        <v>1362</v>
      </c>
      <c r="G3234">
        <v>1</v>
      </c>
      <c r="H3234" s="6">
        <v>6731102</v>
      </c>
      <c r="I3234" s="7">
        <v>45331</v>
      </c>
      <c r="J3234" s="7">
        <v>45331</v>
      </c>
      <c r="K3234">
        <v>15</v>
      </c>
      <c r="L3234" t="s">
        <v>40</v>
      </c>
      <c r="M3234" t="s">
        <v>5</v>
      </c>
      <c r="N3234" t="s">
        <v>41</v>
      </c>
      <c r="O3234" t="s">
        <v>47</v>
      </c>
      <c r="P3234" t="s">
        <v>43</v>
      </c>
      <c r="Q3234">
        <v>2</v>
      </c>
      <c r="R3234">
        <v>13</v>
      </c>
      <c r="S3234">
        <v>0</v>
      </c>
      <c r="U3234">
        <v>1009665</v>
      </c>
      <c r="V3234">
        <v>134622</v>
      </c>
      <c r="W3234">
        <v>875043</v>
      </c>
      <c r="X3234">
        <v>0</v>
      </c>
      <c r="Y3234" t="s">
        <v>250</v>
      </c>
    </row>
    <row r="3235" spans="1:25" x14ac:dyDescent="0.25">
      <c r="A3235">
        <v>3234</v>
      </c>
      <c r="B3235">
        <v>58644</v>
      </c>
      <c r="C3235">
        <v>0</v>
      </c>
      <c r="D3235">
        <v>0</v>
      </c>
      <c r="E3235" t="s">
        <v>1848</v>
      </c>
      <c r="F3235" t="s">
        <v>1849</v>
      </c>
      <c r="G3235">
        <v>1</v>
      </c>
      <c r="H3235" s="6">
        <v>21097995</v>
      </c>
      <c r="I3235" s="7">
        <v>45331</v>
      </c>
      <c r="J3235" s="7">
        <v>45331</v>
      </c>
      <c r="K3235">
        <v>15</v>
      </c>
      <c r="L3235" t="s">
        <v>40</v>
      </c>
      <c r="M3235" t="s">
        <v>5</v>
      </c>
      <c r="N3235" t="s">
        <v>41</v>
      </c>
      <c r="O3235" t="s">
        <v>47</v>
      </c>
      <c r="P3235" t="s">
        <v>43</v>
      </c>
      <c r="Q3235">
        <v>2</v>
      </c>
      <c r="R3235">
        <v>13</v>
      </c>
      <c r="S3235">
        <v>0</v>
      </c>
      <c r="U3235">
        <v>3164699</v>
      </c>
      <c r="V3235">
        <v>421960</v>
      </c>
      <c r="W3235">
        <v>2742739</v>
      </c>
      <c r="X3235">
        <v>0</v>
      </c>
      <c r="Y3235" t="s">
        <v>250</v>
      </c>
    </row>
    <row r="3236" spans="1:25" x14ac:dyDescent="0.25">
      <c r="A3236">
        <v>3235</v>
      </c>
      <c r="B3236">
        <v>58613</v>
      </c>
      <c r="C3236">
        <v>0</v>
      </c>
      <c r="D3236">
        <v>0</v>
      </c>
      <c r="E3236" t="s">
        <v>1422</v>
      </c>
      <c r="F3236" t="s">
        <v>1423</v>
      </c>
      <c r="G3236">
        <v>1</v>
      </c>
      <c r="H3236" s="6">
        <v>2870321</v>
      </c>
      <c r="I3236" s="7">
        <v>45331</v>
      </c>
      <c r="J3236" s="7">
        <v>45331</v>
      </c>
      <c r="K3236">
        <v>7</v>
      </c>
      <c r="L3236" t="s">
        <v>40</v>
      </c>
      <c r="M3236" t="s">
        <v>5</v>
      </c>
      <c r="N3236" t="s">
        <v>41</v>
      </c>
      <c r="O3236" t="s">
        <v>47</v>
      </c>
      <c r="P3236" t="s">
        <v>43</v>
      </c>
      <c r="Q3236">
        <v>7</v>
      </c>
      <c r="R3236">
        <v>0</v>
      </c>
      <c r="S3236">
        <v>0</v>
      </c>
      <c r="U3236">
        <v>200922</v>
      </c>
      <c r="V3236">
        <v>200922</v>
      </c>
      <c r="W3236">
        <v>0</v>
      </c>
      <c r="X3236">
        <v>0</v>
      </c>
      <c r="Y3236" t="s">
        <v>81</v>
      </c>
    </row>
    <row r="3237" spans="1:25" x14ac:dyDescent="0.25">
      <c r="A3237">
        <v>3236</v>
      </c>
      <c r="B3237">
        <v>58479</v>
      </c>
      <c r="C3237">
        <v>0</v>
      </c>
      <c r="D3237">
        <v>0</v>
      </c>
      <c r="E3237" t="s">
        <v>1459</v>
      </c>
      <c r="F3237" t="s">
        <v>1460</v>
      </c>
      <c r="G3237">
        <v>1</v>
      </c>
      <c r="H3237" s="6">
        <v>10909090</v>
      </c>
      <c r="I3237" s="7">
        <v>45331</v>
      </c>
      <c r="J3237" s="7">
        <v>45331</v>
      </c>
      <c r="K3237">
        <v>15</v>
      </c>
      <c r="L3237" t="s">
        <v>40</v>
      </c>
      <c r="M3237" t="s">
        <v>5</v>
      </c>
      <c r="N3237" t="s">
        <v>41</v>
      </c>
      <c r="O3237" t="s">
        <v>54</v>
      </c>
      <c r="P3237" t="s">
        <v>43</v>
      </c>
      <c r="Q3237">
        <v>3.3</v>
      </c>
      <c r="R3237">
        <v>2.5</v>
      </c>
      <c r="S3237">
        <v>9.1999999999999993</v>
      </c>
      <c r="U3237">
        <v>1636364</v>
      </c>
      <c r="V3237">
        <v>360000</v>
      </c>
      <c r="W3237">
        <v>272727</v>
      </c>
      <c r="X3237">
        <v>1003636</v>
      </c>
      <c r="Y3237" t="s">
        <v>48</v>
      </c>
    </row>
    <row r="3238" spans="1:25" x14ac:dyDescent="0.25">
      <c r="A3238">
        <v>3237</v>
      </c>
      <c r="B3238">
        <v>58635</v>
      </c>
      <c r="C3238">
        <v>0</v>
      </c>
      <c r="D3238">
        <v>0</v>
      </c>
      <c r="E3238" t="s">
        <v>1804</v>
      </c>
      <c r="F3238" t="s">
        <v>1805</v>
      </c>
      <c r="G3238">
        <v>1</v>
      </c>
      <c r="H3238" s="6">
        <v>248889</v>
      </c>
      <c r="I3238" s="7">
        <v>45331</v>
      </c>
      <c r="J3238" s="7">
        <v>45331</v>
      </c>
      <c r="K3238">
        <v>10</v>
      </c>
      <c r="L3238" t="s">
        <v>40</v>
      </c>
      <c r="M3238" t="s">
        <v>5</v>
      </c>
      <c r="N3238" t="s">
        <v>41</v>
      </c>
      <c r="O3238" t="s">
        <v>57</v>
      </c>
      <c r="P3238" t="s">
        <v>43</v>
      </c>
      <c r="Q3238">
        <v>10</v>
      </c>
      <c r="R3238">
        <v>0</v>
      </c>
      <c r="S3238">
        <v>0</v>
      </c>
      <c r="U3238">
        <v>24889</v>
      </c>
      <c r="V3238">
        <v>24889</v>
      </c>
      <c r="W3238">
        <v>0</v>
      </c>
      <c r="X3238">
        <v>0</v>
      </c>
      <c r="Y3238" t="s">
        <v>109</v>
      </c>
    </row>
    <row r="3239" spans="1:25" x14ac:dyDescent="0.25">
      <c r="A3239">
        <v>3238</v>
      </c>
      <c r="B3239">
        <v>58639</v>
      </c>
      <c r="C3239">
        <v>0</v>
      </c>
      <c r="D3239">
        <v>0</v>
      </c>
      <c r="E3239" t="s">
        <v>2061</v>
      </c>
      <c r="F3239" t="s">
        <v>2062</v>
      </c>
      <c r="G3239">
        <v>1</v>
      </c>
      <c r="H3239" s="6">
        <v>746667</v>
      </c>
      <c r="I3239" s="7">
        <v>45331</v>
      </c>
      <c r="J3239" s="7">
        <v>45331</v>
      </c>
      <c r="K3239">
        <v>10</v>
      </c>
      <c r="L3239" t="s">
        <v>40</v>
      </c>
      <c r="M3239" t="s">
        <v>5</v>
      </c>
      <c r="N3239" t="s">
        <v>41</v>
      </c>
      <c r="O3239" t="s">
        <v>57</v>
      </c>
      <c r="P3239" t="s">
        <v>43</v>
      </c>
      <c r="Q3239">
        <v>10</v>
      </c>
      <c r="R3239">
        <v>0</v>
      </c>
      <c r="S3239">
        <v>0</v>
      </c>
      <c r="U3239">
        <v>74667</v>
      </c>
      <c r="V3239">
        <v>74667</v>
      </c>
      <c r="W3239">
        <v>0</v>
      </c>
      <c r="X3239">
        <v>0</v>
      </c>
      <c r="Y3239" t="s">
        <v>48</v>
      </c>
    </row>
    <row r="3240" spans="1:25" x14ac:dyDescent="0.25">
      <c r="A3240">
        <v>3239</v>
      </c>
      <c r="B3240">
        <v>58636</v>
      </c>
      <c r="C3240">
        <v>0</v>
      </c>
      <c r="D3240">
        <v>0</v>
      </c>
      <c r="E3240" t="s">
        <v>1988</v>
      </c>
      <c r="F3240" t="s">
        <v>1989</v>
      </c>
      <c r="G3240">
        <v>1</v>
      </c>
      <c r="H3240" s="6">
        <v>5882</v>
      </c>
      <c r="I3240" s="7">
        <v>45331</v>
      </c>
      <c r="J3240" s="7">
        <v>45331</v>
      </c>
      <c r="K3240">
        <v>15</v>
      </c>
      <c r="L3240" t="s">
        <v>40</v>
      </c>
      <c r="M3240" t="s">
        <v>5</v>
      </c>
      <c r="N3240" t="s">
        <v>41</v>
      </c>
      <c r="O3240" t="s">
        <v>57</v>
      </c>
      <c r="P3240" t="s">
        <v>43</v>
      </c>
      <c r="Q3240">
        <v>15</v>
      </c>
      <c r="R3240">
        <v>0</v>
      </c>
      <c r="S3240">
        <v>0</v>
      </c>
      <c r="U3240">
        <v>882</v>
      </c>
      <c r="V3240">
        <v>882</v>
      </c>
      <c r="W3240">
        <v>0</v>
      </c>
      <c r="X3240">
        <v>0</v>
      </c>
      <c r="Y3240" t="s">
        <v>109</v>
      </c>
    </row>
    <row r="3241" spans="1:25" x14ac:dyDescent="0.25">
      <c r="A3241">
        <v>3240</v>
      </c>
      <c r="B3241">
        <v>58637</v>
      </c>
      <c r="C3241">
        <v>0</v>
      </c>
      <c r="D3241">
        <v>0</v>
      </c>
      <c r="E3241" t="s">
        <v>1988</v>
      </c>
      <c r="F3241" t="s">
        <v>1989</v>
      </c>
      <c r="G3241">
        <v>1</v>
      </c>
      <c r="H3241" s="6">
        <v>250000</v>
      </c>
      <c r="I3241" s="7">
        <v>45331</v>
      </c>
      <c r="J3241" s="7">
        <v>45331</v>
      </c>
      <c r="K3241">
        <v>15</v>
      </c>
      <c r="L3241" t="s">
        <v>40</v>
      </c>
      <c r="M3241" t="s">
        <v>5</v>
      </c>
      <c r="N3241" t="s">
        <v>41</v>
      </c>
      <c r="O3241" t="s">
        <v>57</v>
      </c>
      <c r="P3241" t="s">
        <v>43</v>
      </c>
      <c r="Q3241">
        <v>15</v>
      </c>
      <c r="R3241">
        <v>0</v>
      </c>
      <c r="S3241">
        <v>0</v>
      </c>
      <c r="U3241">
        <v>37500</v>
      </c>
      <c r="V3241">
        <v>37500</v>
      </c>
      <c r="W3241">
        <v>0</v>
      </c>
      <c r="X3241">
        <v>0</v>
      </c>
      <c r="Y3241" t="s">
        <v>109</v>
      </c>
    </row>
    <row r="3242" spans="1:25" x14ac:dyDescent="0.25">
      <c r="A3242">
        <v>3241</v>
      </c>
      <c r="B3242">
        <v>58646</v>
      </c>
      <c r="C3242">
        <v>0</v>
      </c>
      <c r="D3242">
        <v>0</v>
      </c>
      <c r="E3242" t="s">
        <v>1626</v>
      </c>
      <c r="F3242" t="s">
        <v>1627</v>
      </c>
      <c r="G3242">
        <v>1</v>
      </c>
      <c r="H3242" s="6">
        <v>6000000</v>
      </c>
      <c r="I3242" s="7">
        <v>45331</v>
      </c>
      <c r="J3242" s="7">
        <v>45331</v>
      </c>
      <c r="K3242">
        <v>8</v>
      </c>
      <c r="L3242" t="s">
        <v>40</v>
      </c>
      <c r="M3242" t="s">
        <v>5</v>
      </c>
      <c r="N3242" t="s">
        <v>41</v>
      </c>
      <c r="O3242" t="s">
        <v>54</v>
      </c>
      <c r="P3242" t="s">
        <v>43</v>
      </c>
      <c r="Q3242">
        <v>8</v>
      </c>
      <c r="R3242">
        <v>0</v>
      </c>
      <c r="S3242">
        <v>0</v>
      </c>
      <c r="U3242">
        <v>480000</v>
      </c>
      <c r="V3242">
        <v>480000</v>
      </c>
      <c r="W3242">
        <v>0</v>
      </c>
      <c r="X3242">
        <v>0</v>
      </c>
      <c r="Y3242" t="s">
        <v>444</v>
      </c>
    </row>
    <row r="3243" spans="1:25" x14ac:dyDescent="0.25">
      <c r="A3243">
        <v>3242</v>
      </c>
      <c r="B3243">
        <v>58640</v>
      </c>
      <c r="C3243">
        <v>0</v>
      </c>
      <c r="D3243">
        <v>0</v>
      </c>
      <c r="E3243" t="s">
        <v>1355</v>
      </c>
      <c r="F3243" t="s">
        <v>1356</v>
      </c>
      <c r="G3243">
        <v>1</v>
      </c>
      <c r="H3243" s="6">
        <v>3775972</v>
      </c>
      <c r="I3243" s="7">
        <v>45331</v>
      </c>
      <c r="J3243" s="7">
        <v>45331</v>
      </c>
      <c r="K3243">
        <v>15</v>
      </c>
      <c r="L3243" t="s">
        <v>40</v>
      </c>
      <c r="M3243" t="s">
        <v>5</v>
      </c>
      <c r="N3243" t="s">
        <v>41</v>
      </c>
      <c r="O3243" t="s">
        <v>57</v>
      </c>
      <c r="P3243" t="s">
        <v>43</v>
      </c>
      <c r="Q3243">
        <v>8</v>
      </c>
      <c r="R3243">
        <v>7</v>
      </c>
      <c r="S3243">
        <v>0</v>
      </c>
      <c r="U3243">
        <v>566396</v>
      </c>
      <c r="V3243">
        <v>302078</v>
      </c>
      <c r="W3243">
        <v>264318</v>
      </c>
      <c r="X3243">
        <v>0</v>
      </c>
      <c r="Y3243" t="s">
        <v>48</v>
      </c>
    </row>
    <row r="3244" spans="1:25" x14ac:dyDescent="0.25">
      <c r="A3244">
        <v>3243</v>
      </c>
      <c r="B3244">
        <v>58645</v>
      </c>
      <c r="C3244">
        <v>0</v>
      </c>
      <c r="D3244">
        <v>0</v>
      </c>
      <c r="E3244" t="s">
        <v>1357</v>
      </c>
      <c r="F3244" t="s">
        <v>1358</v>
      </c>
      <c r="G3244">
        <v>1</v>
      </c>
      <c r="H3244" s="6">
        <v>20537926</v>
      </c>
      <c r="I3244" s="7">
        <v>45331</v>
      </c>
      <c r="J3244" s="7">
        <v>45331</v>
      </c>
      <c r="K3244">
        <v>15</v>
      </c>
      <c r="L3244" t="s">
        <v>40</v>
      </c>
      <c r="M3244" t="s">
        <v>5</v>
      </c>
      <c r="N3244" t="s">
        <v>41</v>
      </c>
      <c r="O3244" t="s">
        <v>47</v>
      </c>
      <c r="P3244" t="s">
        <v>43</v>
      </c>
      <c r="Q3244">
        <v>2</v>
      </c>
      <c r="R3244">
        <v>13</v>
      </c>
      <c r="S3244">
        <v>0</v>
      </c>
      <c r="U3244">
        <v>3080689</v>
      </c>
      <c r="V3244">
        <v>410759</v>
      </c>
      <c r="W3244">
        <v>2669930</v>
      </c>
      <c r="X3244">
        <v>0</v>
      </c>
      <c r="Y3244" t="s">
        <v>250</v>
      </c>
    </row>
    <row r="3245" spans="1:25" x14ac:dyDescent="0.25">
      <c r="A3245">
        <v>3244</v>
      </c>
      <c r="B3245">
        <v>58641</v>
      </c>
      <c r="C3245">
        <v>0</v>
      </c>
      <c r="D3245">
        <v>0</v>
      </c>
      <c r="E3245" t="s">
        <v>2024</v>
      </c>
      <c r="F3245" t="s">
        <v>2025</v>
      </c>
      <c r="G3245">
        <v>1</v>
      </c>
      <c r="H3245" s="6">
        <v>8284069</v>
      </c>
      <c r="I3245" s="7">
        <v>45331</v>
      </c>
      <c r="J3245" s="7">
        <v>45331</v>
      </c>
      <c r="K3245">
        <v>10</v>
      </c>
      <c r="L3245" t="s">
        <v>40</v>
      </c>
      <c r="M3245" t="s">
        <v>9</v>
      </c>
      <c r="N3245" t="s">
        <v>41</v>
      </c>
      <c r="O3245" t="s">
        <v>42</v>
      </c>
      <c r="P3245" t="s">
        <v>43</v>
      </c>
      <c r="Q3245">
        <v>10</v>
      </c>
      <c r="R3245">
        <v>0</v>
      </c>
      <c r="S3245">
        <v>0</v>
      </c>
      <c r="U3245">
        <v>828407</v>
      </c>
      <c r="V3245">
        <v>828407</v>
      </c>
      <c r="W3245">
        <v>0</v>
      </c>
      <c r="X3245">
        <v>0</v>
      </c>
      <c r="Y3245" t="s">
        <v>67</v>
      </c>
    </row>
    <row r="3246" spans="1:25" x14ac:dyDescent="0.25">
      <c r="A3246">
        <v>3245</v>
      </c>
      <c r="B3246">
        <v>58632</v>
      </c>
      <c r="C3246">
        <v>0</v>
      </c>
      <c r="D3246">
        <v>0</v>
      </c>
      <c r="E3246" t="s">
        <v>1127</v>
      </c>
      <c r="F3246" t="s">
        <v>1128</v>
      </c>
      <c r="G3246">
        <v>1</v>
      </c>
      <c r="H3246" s="6">
        <v>2647919</v>
      </c>
      <c r="I3246" s="7">
        <v>45329</v>
      </c>
      <c r="J3246" s="7">
        <v>45329</v>
      </c>
      <c r="K3246">
        <v>8</v>
      </c>
      <c r="L3246" t="s">
        <v>40</v>
      </c>
      <c r="M3246" t="s">
        <v>9</v>
      </c>
      <c r="N3246" t="s">
        <v>41</v>
      </c>
      <c r="O3246" t="s">
        <v>42</v>
      </c>
      <c r="P3246" t="s">
        <v>43</v>
      </c>
      <c r="Q3246">
        <v>8</v>
      </c>
      <c r="R3246">
        <v>0</v>
      </c>
      <c r="S3246">
        <v>0</v>
      </c>
      <c r="U3246">
        <v>211834</v>
      </c>
      <c r="V3246">
        <v>211834</v>
      </c>
      <c r="W3246">
        <v>0</v>
      </c>
      <c r="X3246">
        <v>0</v>
      </c>
      <c r="Y3246" t="s">
        <v>109</v>
      </c>
    </row>
    <row r="3247" spans="1:25" x14ac:dyDescent="0.25">
      <c r="A3247">
        <v>3246</v>
      </c>
      <c r="B3247">
        <v>58631</v>
      </c>
      <c r="C3247">
        <v>0</v>
      </c>
      <c r="D3247">
        <v>0</v>
      </c>
      <c r="E3247" t="s">
        <v>1068</v>
      </c>
      <c r="F3247" t="s">
        <v>1069</v>
      </c>
      <c r="G3247">
        <v>1</v>
      </c>
      <c r="H3247" s="6">
        <v>45000000</v>
      </c>
      <c r="I3247" s="7">
        <v>45329</v>
      </c>
      <c r="J3247" s="7">
        <v>45329</v>
      </c>
      <c r="K3247">
        <v>4</v>
      </c>
      <c r="L3247" t="s">
        <v>40</v>
      </c>
      <c r="M3247" t="s">
        <v>5</v>
      </c>
      <c r="N3247" t="s">
        <v>41</v>
      </c>
      <c r="O3247" t="s">
        <v>77</v>
      </c>
      <c r="P3247" t="s">
        <v>43</v>
      </c>
      <c r="Q3247">
        <v>4</v>
      </c>
      <c r="R3247">
        <v>0</v>
      </c>
      <c r="S3247">
        <v>0</v>
      </c>
      <c r="U3247">
        <v>1800000</v>
      </c>
      <c r="V3247">
        <v>1800000</v>
      </c>
      <c r="W3247">
        <v>0</v>
      </c>
      <c r="X3247">
        <v>0</v>
      </c>
      <c r="Y3247" t="s">
        <v>48</v>
      </c>
    </row>
    <row r="3248" spans="1:25" x14ac:dyDescent="0.25">
      <c r="A3248">
        <v>3247</v>
      </c>
      <c r="B3248">
        <v>58628</v>
      </c>
      <c r="C3248">
        <v>0</v>
      </c>
      <c r="D3248">
        <v>0</v>
      </c>
      <c r="E3248" t="s">
        <v>1125</v>
      </c>
      <c r="F3248" t="s">
        <v>1126</v>
      </c>
      <c r="G3248">
        <v>1</v>
      </c>
      <c r="H3248" s="6">
        <v>1935271</v>
      </c>
      <c r="I3248" s="7">
        <v>45328</v>
      </c>
      <c r="J3248" s="7">
        <v>45328</v>
      </c>
      <c r="K3248">
        <v>15</v>
      </c>
      <c r="L3248" t="s">
        <v>40</v>
      </c>
      <c r="M3248" t="s">
        <v>5</v>
      </c>
      <c r="N3248" t="s">
        <v>41</v>
      </c>
      <c r="O3248" t="s">
        <v>77</v>
      </c>
      <c r="P3248" t="s">
        <v>43</v>
      </c>
      <c r="Q3248">
        <v>8</v>
      </c>
      <c r="R3248">
        <v>7</v>
      </c>
      <c r="S3248">
        <v>0</v>
      </c>
      <c r="U3248">
        <v>290291</v>
      </c>
      <c r="V3248">
        <v>154822</v>
      </c>
      <c r="W3248">
        <v>135469</v>
      </c>
      <c r="X3248">
        <v>0</v>
      </c>
      <c r="Y3248" t="s">
        <v>48</v>
      </c>
    </row>
    <row r="3249" spans="1:25" x14ac:dyDescent="0.25">
      <c r="A3249">
        <v>3248</v>
      </c>
      <c r="B3249">
        <v>58622</v>
      </c>
      <c r="C3249">
        <v>0</v>
      </c>
      <c r="D3249">
        <v>0</v>
      </c>
      <c r="E3249" t="s">
        <v>1757</v>
      </c>
      <c r="F3249" t="s">
        <v>1758</v>
      </c>
      <c r="G3249">
        <v>1</v>
      </c>
      <c r="H3249" s="6">
        <v>8183453</v>
      </c>
      <c r="I3249" s="7">
        <v>45328</v>
      </c>
      <c r="J3249" s="7">
        <v>45328</v>
      </c>
      <c r="K3249">
        <v>8</v>
      </c>
      <c r="L3249" t="s">
        <v>40</v>
      </c>
      <c r="M3249" t="s">
        <v>7</v>
      </c>
      <c r="N3249" t="s">
        <v>41</v>
      </c>
      <c r="O3249" t="s">
        <v>64</v>
      </c>
      <c r="P3249" t="s">
        <v>43</v>
      </c>
      <c r="Q3249">
        <v>8</v>
      </c>
      <c r="R3249">
        <v>0</v>
      </c>
      <c r="S3249">
        <v>0</v>
      </c>
      <c r="U3249">
        <v>654676</v>
      </c>
      <c r="V3249">
        <v>654676</v>
      </c>
      <c r="W3249">
        <v>0</v>
      </c>
      <c r="X3249">
        <v>0</v>
      </c>
      <c r="Y3249" t="s">
        <v>48</v>
      </c>
    </row>
    <row r="3250" spans="1:25" x14ac:dyDescent="0.25">
      <c r="A3250">
        <v>3249</v>
      </c>
      <c r="B3250">
        <v>58714</v>
      </c>
      <c r="C3250">
        <v>0</v>
      </c>
      <c r="D3250">
        <v>0</v>
      </c>
      <c r="E3250" t="s">
        <v>1824</v>
      </c>
      <c r="F3250" t="s">
        <v>1825</v>
      </c>
      <c r="G3250">
        <v>1</v>
      </c>
      <c r="H3250" s="6">
        <v>2878969</v>
      </c>
      <c r="I3250" s="7">
        <v>45328</v>
      </c>
      <c r="J3250" s="7">
        <v>45328</v>
      </c>
      <c r="K3250">
        <v>15</v>
      </c>
      <c r="L3250" t="s">
        <v>40</v>
      </c>
      <c r="M3250" t="s">
        <v>5</v>
      </c>
      <c r="N3250" t="s">
        <v>41</v>
      </c>
      <c r="O3250" t="s">
        <v>47</v>
      </c>
      <c r="P3250" t="s">
        <v>43</v>
      </c>
      <c r="Q3250">
        <v>7</v>
      </c>
      <c r="R3250">
        <v>8</v>
      </c>
      <c r="S3250">
        <v>0</v>
      </c>
      <c r="U3250">
        <v>431845</v>
      </c>
      <c r="V3250">
        <v>201528</v>
      </c>
      <c r="W3250">
        <v>230318</v>
      </c>
      <c r="X3250">
        <v>0</v>
      </c>
      <c r="Y3250" t="s">
        <v>48</v>
      </c>
    </row>
    <row r="3251" spans="1:25" x14ac:dyDescent="0.25">
      <c r="A3251">
        <v>3250</v>
      </c>
      <c r="B3251">
        <v>58712</v>
      </c>
      <c r="C3251">
        <v>0</v>
      </c>
      <c r="D3251">
        <v>0</v>
      </c>
      <c r="E3251" t="s">
        <v>2063</v>
      </c>
      <c r="F3251" t="s">
        <v>2064</v>
      </c>
      <c r="G3251">
        <v>1</v>
      </c>
      <c r="H3251" s="6">
        <v>804706</v>
      </c>
      <c r="I3251" s="7">
        <v>45328</v>
      </c>
      <c r="J3251" s="7">
        <v>45328</v>
      </c>
      <c r="K3251">
        <v>15</v>
      </c>
      <c r="L3251" t="s">
        <v>40</v>
      </c>
      <c r="M3251" t="s">
        <v>5</v>
      </c>
      <c r="N3251" t="s">
        <v>41</v>
      </c>
      <c r="O3251" t="s">
        <v>47</v>
      </c>
      <c r="P3251" t="s">
        <v>43</v>
      </c>
      <c r="Q3251">
        <v>7</v>
      </c>
      <c r="R3251">
        <v>8</v>
      </c>
      <c r="S3251">
        <v>0</v>
      </c>
      <c r="U3251">
        <v>120706</v>
      </c>
      <c r="V3251">
        <v>56329</v>
      </c>
      <c r="W3251">
        <v>64376</v>
      </c>
      <c r="X3251">
        <v>0</v>
      </c>
      <c r="Y3251" t="s">
        <v>48</v>
      </c>
    </row>
    <row r="3252" spans="1:25" x14ac:dyDescent="0.25">
      <c r="A3252">
        <v>3251</v>
      </c>
      <c r="B3252">
        <v>58629</v>
      </c>
      <c r="C3252">
        <v>0</v>
      </c>
      <c r="D3252">
        <v>0</v>
      </c>
      <c r="E3252" t="s">
        <v>1715</v>
      </c>
      <c r="F3252" t="s">
        <v>1716</v>
      </c>
      <c r="G3252">
        <v>1</v>
      </c>
      <c r="H3252" s="6">
        <v>600000</v>
      </c>
      <c r="I3252" s="7">
        <v>45328</v>
      </c>
      <c r="J3252" s="7">
        <v>45328</v>
      </c>
      <c r="K3252">
        <v>9</v>
      </c>
      <c r="L3252" t="s">
        <v>40</v>
      </c>
      <c r="M3252" t="s">
        <v>5</v>
      </c>
      <c r="N3252" t="s">
        <v>41</v>
      </c>
      <c r="O3252" t="s">
        <v>77</v>
      </c>
      <c r="P3252" t="s">
        <v>43</v>
      </c>
      <c r="Q3252">
        <v>9</v>
      </c>
      <c r="R3252">
        <v>0</v>
      </c>
      <c r="S3252">
        <v>0</v>
      </c>
      <c r="U3252">
        <v>54000</v>
      </c>
      <c r="V3252">
        <v>54000</v>
      </c>
      <c r="W3252">
        <v>0</v>
      </c>
      <c r="X3252">
        <v>0</v>
      </c>
      <c r="Y3252" t="s">
        <v>799</v>
      </c>
    </row>
    <row r="3253" spans="1:25" x14ac:dyDescent="0.25">
      <c r="A3253">
        <v>3252</v>
      </c>
      <c r="B3253">
        <v>58713</v>
      </c>
      <c r="C3253">
        <v>0</v>
      </c>
      <c r="D3253">
        <v>0</v>
      </c>
      <c r="E3253" t="s">
        <v>1826</v>
      </c>
      <c r="F3253" t="s">
        <v>1827</v>
      </c>
      <c r="G3253">
        <v>1</v>
      </c>
      <c r="H3253" s="6">
        <v>316325</v>
      </c>
      <c r="I3253" s="7">
        <v>45328</v>
      </c>
      <c r="J3253" s="7">
        <v>45328</v>
      </c>
      <c r="K3253">
        <v>15</v>
      </c>
      <c r="L3253" t="s">
        <v>40</v>
      </c>
      <c r="M3253" t="s">
        <v>5</v>
      </c>
      <c r="N3253" t="s">
        <v>41</v>
      </c>
      <c r="O3253" t="s">
        <v>47</v>
      </c>
      <c r="P3253" t="s">
        <v>43</v>
      </c>
      <c r="Q3253">
        <v>7</v>
      </c>
      <c r="R3253">
        <v>8</v>
      </c>
      <c r="S3253">
        <v>0</v>
      </c>
      <c r="U3253">
        <v>47449</v>
      </c>
      <c r="V3253">
        <v>22143</v>
      </c>
      <c r="W3253">
        <v>25306</v>
      </c>
      <c r="X3253">
        <v>0</v>
      </c>
      <c r="Y3253" t="s">
        <v>48</v>
      </c>
    </row>
    <row r="3254" spans="1:25" x14ac:dyDescent="0.25">
      <c r="A3254">
        <v>3253</v>
      </c>
      <c r="B3254">
        <v>58802</v>
      </c>
      <c r="C3254">
        <v>0</v>
      </c>
      <c r="D3254">
        <v>0</v>
      </c>
      <c r="E3254" t="s">
        <v>844</v>
      </c>
      <c r="F3254" t="s">
        <v>845</v>
      </c>
      <c r="G3254">
        <v>1</v>
      </c>
      <c r="H3254" s="6">
        <v>140468</v>
      </c>
      <c r="I3254" s="7">
        <v>45328</v>
      </c>
      <c r="J3254" s="7">
        <v>45328</v>
      </c>
      <c r="K3254">
        <v>15</v>
      </c>
      <c r="L3254" t="s">
        <v>40</v>
      </c>
      <c r="M3254" t="s">
        <v>5</v>
      </c>
      <c r="N3254" t="s">
        <v>41</v>
      </c>
      <c r="O3254" t="s">
        <v>77</v>
      </c>
      <c r="P3254" t="s">
        <v>43</v>
      </c>
      <c r="Q3254">
        <v>8</v>
      </c>
      <c r="R3254">
        <v>7</v>
      </c>
      <c r="S3254">
        <v>0</v>
      </c>
      <c r="U3254">
        <v>21070</v>
      </c>
      <c r="V3254">
        <v>11237</v>
      </c>
      <c r="W3254">
        <v>9833</v>
      </c>
      <c r="X3254">
        <v>0</v>
      </c>
      <c r="Y3254" t="s">
        <v>48</v>
      </c>
    </row>
    <row r="3255" spans="1:25" x14ac:dyDescent="0.25">
      <c r="A3255">
        <v>3254</v>
      </c>
      <c r="B3255">
        <v>58803</v>
      </c>
      <c r="C3255">
        <v>0</v>
      </c>
      <c r="D3255">
        <v>0</v>
      </c>
      <c r="E3255" t="s">
        <v>844</v>
      </c>
      <c r="F3255" t="s">
        <v>845</v>
      </c>
      <c r="G3255">
        <v>1</v>
      </c>
      <c r="H3255" s="6">
        <v>161242</v>
      </c>
      <c r="I3255" s="7">
        <v>45328</v>
      </c>
      <c r="J3255" s="7">
        <v>45328</v>
      </c>
      <c r="K3255">
        <v>15</v>
      </c>
      <c r="L3255" t="s">
        <v>40</v>
      </c>
      <c r="M3255" t="s">
        <v>5</v>
      </c>
      <c r="N3255" t="s">
        <v>41</v>
      </c>
      <c r="O3255" t="s">
        <v>77</v>
      </c>
      <c r="P3255" t="s">
        <v>43</v>
      </c>
      <c r="Q3255">
        <v>8</v>
      </c>
      <c r="R3255">
        <v>7</v>
      </c>
      <c r="S3255">
        <v>0</v>
      </c>
      <c r="U3255">
        <v>24186</v>
      </c>
      <c r="V3255">
        <v>12899</v>
      </c>
      <c r="W3255">
        <v>11287</v>
      </c>
      <c r="X3255">
        <v>0</v>
      </c>
      <c r="Y3255" t="s">
        <v>48</v>
      </c>
    </row>
    <row r="3256" spans="1:25" x14ac:dyDescent="0.25">
      <c r="A3256">
        <v>3255</v>
      </c>
      <c r="B3256">
        <v>58627</v>
      </c>
      <c r="C3256">
        <v>0</v>
      </c>
      <c r="D3256">
        <v>0</v>
      </c>
      <c r="E3256" t="s">
        <v>267</v>
      </c>
      <c r="F3256" t="s">
        <v>268</v>
      </c>
      <c r="G3256">
        <v>1</v>
      </c>
      <c r="H3256" s="6">
        <v>347826</v>
      </c>
      <c r="I3256" s="7">
        <v>45328</v>
      </c>
      <c r="J3256" s="7">
        <v>45328</v>
      </c>
      <c r="K3256">
        <v>8</v>
      </c>
      <c r="L3256" t="s">
        <v>40</v>
      </c>
      <c r="M3256" t="s">
        <v>5</v>
      </c>
      <c r="N3256" t="s">
        <v>41</v>
      </c>
      <c r="O3256" t="s">
        <v>57</v>
      </c>
      <c r="P3256" t="s">
        <v>43</v>
      </c>
      <c r="Q3256">
        <v>8</v>
      </c>
      <c r="R3256">
        <v>0</v>
      </c>
      <c r="S3256">
        <v>0</v>
      </c>
      <c r="U3256">
        <v>27826</v>
      </c>
      <c r="V3256">
        <v>27826</v>
      </c>
      <c r="W3256">
        <v>0</v>
      </c>
      <c r="X3256">
        <v>0</v>
      </c>
      <c r="Y3256" t="s">
        <v>81</v>
      </c>
    </row>
    <row r="3257" spans="1:25" x14ac:dyDescent="0.25">
      <c r="A3257">
        <v>3256</v>
      </c>
      <c r="B3257">
        <v>58625</v>
      </c>
      <c r="C3257">
        <v>0</v>
      </c>
      <c r="D3257">
        <v>0</v>
      </c>
      <c r="E3257" t="s">
        <v>1113</v>
      </c>
      <c r="F3257" t="s">
        <v>1114</v>
      </c>
      <c r="G3257">
        <v>1</v>
      </c>
      <c r="H3257" s="6">
        <v>4993512</v>
      </c>
      <c r="I3257" s="7">
        <v>45328</v>
      </c>
      <c r="J3257" s="7">
        <v>45328</v>
      </c>
      <c r="K3257">
        <v>15</v>
      </c>
      <c r="L3257" t="s">
        <v>40</v>
      </c>
      <c r="M3257" t="s">
        <v>5</v>
      </c>
      <c r="N3257" t="s">
        <v>41</v>
      </c>
      <c r="O3257" t="s">
        <v>77</v>
      </c>
      <c r="P3257" t="s">
        <v>43</v>
      </c>
      <c r="Q3257">
        <v>8</v>
      </c>
      <c r="R3257">
        <v>7</v>
      </c>
      <c r="S3257">
        <v>0</v>
      </c>
      <c r="U3257">
        <v>749027</v>
      </c>
      <c r="V3257">
        <v>399481</v>
      </c>
      <c r="W3257">
        <v>349546</v>
      </c>
      <c r="X3257">
        <v>0</v>
      </c>
      <c r="Y3257" t="s">
        <v>250</v>
      </c>
    </row>
    <row r="3258" spans="1:25" x14ac:dyDescent="0.25">
      <c r="A3258">
        <v>3257</v>
      </c>
      <c r="B3258">
        <v>58619</v>
      </c>
      <c r="C3258">
        <v>0</v>
      </c>
      <c r="D3258">
        <v>0</v>
      </c>
      <c r="E3258" t="s">
        <v>1341</v>
      </c>
      <c r="F3258" t="s">
        <v>1342</v>
      </c>
      <c r="G3258">
        <v>1</v>
      </c>
      <c r="H3258" s="6">
        <v>231620</v>
      </c>
      <c r="I3258" s="7">
        <v>45327</v>
      </c>
      <c r="J3258" s="7">
        <v>45327</v>
      </c>
      <c r="K3258">
        <v>8</v>
      </c>
      <c r="L3258" t="s">
        <v>40</v>
      </c>
      <c r="M3258" t="s">
        <v>9</v>
      </c>
      <c r="N3258" t="s">
        <v>41</v>
      </c>
      <c r="O3258" t="s">
        <v>42</v>
      </c>
      <c r="P3258" t="s">
        <v>43</v>
      </c>
      <c r="Q3258">
        <v>8</v>
      </c>
      <c r="R3258">
        <v>0</v>
      </c>
      <c r="S3258">
        <v>0</v>
      </c>
      <c r="U3258">
        <v>18530</v>
      </c>
      <c r="V3258">
        <v>18530</v>
      </c>
      <c r="W3258">
        <v>0</v>
      </c>
      <c r="X3258">
        <v>0</v>
      </c>
      <c r="Y3258" t="s">
        <v>109</v>
      </c>
    </row>
    <row r="3259" spans="1:25" x14ac:dyDescent="0.25">
      <c r="A3259">
        <v>3258</v>
      </c>
      <c r="B3259">
        <v>58620</v>
      </c>
      <c r="C3259">
        <v>0</v>
      </c>
      <c r="D3259">
        <v>0</v>
      </c>
      <c r="E3259" t="s">
        <v>1343</v>
      </c>
      <c r="F3259" t="s">
        <v>1344</v>
      </c>
      <c r="G3259">
        <v>1</v>
      </c>
      <c r="H3259" s="6">
        <v>833487</v>
      </c>
      <c r="I3259" s="7">
        <v>45327</v>
      </c>
      <c r="J3259" s="7">
        <v>45327</v>
      </c>
      <c r="K3259">
        <v>8</v>
      </c>
      <c r="L3259" t="s">
        <v>40</v>
      </c>
      <c r="M3259" t="s">
        <v>9</v>
      </c>
      <c r="N3259" t="s">
        <v>41</v>
      </c>
      <c r="O3259" t="s">
        <v>42</v>
      </c>
      <c r="P3259" t="s">
        <v>43</v>
      </c>
      <c r="Q3259">
        <v>8</v>
      </c>
      <c r="R3259">
        <v>0</v>
      </c>
      <c r="S3259">
        <v>0</v>
      </c>
      <c r="U3259">
        <v>66679</v>
      </c>
      <c r="V3259">
        <v>66679</v>
      </c>
      <c r="W3259">
        <v>0</v>
      </c>
      <c r="X3259">
        <v>0</v>
      </c>
      <c r="Y3259" t="s">
        <v>109</v>
      </c>
    </row>
    <row r="3260" spans="1:25" x14ac:dyDescent="0.25">
      <c r="A3260">
        <v>3259</v>
      </c>
      <c r="B3260">
        <v>58618</v>
      </c>
      <c r="C3260">
        <v>0</v>
      </c>
      <c r="D3260">
        <v>0</v>
      </c>
      <c r="E3260" t="s">
        <v>1331</v>
      </c>
      <c r="F3260" t="s">
        <v>1332</v>
      </c>
      <c r="G3260">
        <v>1</v>
      </c>
      <c r="H3260" s="6">
        <v>993931</v>
      </c>
      <c r="I3260" s="7">
        <v>45327</v>
      </c>
      <c r="J3260" s="7">
        <v>45327</v>
      </c>
      <c r="K3260">
        <v>8</v>
      </c>
      <c r="L3260" t="s">
        <v>40</v>
      </c>
      <c r="M3260" t="s">
        <v>9</v>
      </c>
      <c r="N3260" t="s">
        <v>41</v>
      </c>
      <c r="O3260" t="s">
        <v>42</v>
      </c>
      <c r="P3260" t="s">
        <v>43</v>
      </c>
      <c r="Q3260">
        <v>8</v>
      </c>
      <c r="R3260">
        <v>0</v>
      </c>
      <c r="S3260">
        <v>0</v>
      </c>
      <c r="U3260">
        <v>79514</v>
      </c>
      <c r="V3260">
        <v>79514</v>
      </c>
      <c r="W3260">
        <v>0</v>
      </c>
      <c r="X3260">
        <v>0</v>
      </c>
      <c r="Y3260" t="s">
        <v>109</v>
      </c>
    </row>
    <row r="3261" spans="1:25" x14ac:dyDescent="0.25">
      <c r="A3261">
        <v>3260</v>
      </c>
      <c r="B3261">
        <v>58621</v>
      </c>
      <c r="C3261">
        <v>0</v>
      </c>
      <c r="D3261">
        <v>0</v>
      </c>
      <c r="E3261" t="s">
        <v>514</v>
      </c>
      <c r="F3261" t="s">
        <v>515</v>
      </c>
      <c r="G3261">
        <v>1</v>
      </c>
      <c r="H3261" s="6">
        <v>16500000</v>
      </c>
      <c r="I3261" s="7">
        <v>45327</v>
      </c>
      <c r="J3261" s="7">
        <v>45327</v>
      </c>
      <c r="K3261">
        <v>6</v>
      </c>
      <c r="L3261" t="s">
        <v>40</v>
      </c>
      <c r="M3261" t="s">
        <v>5</v>
      </c>
      <c r="N3261" t="s">
        <v>41</v>
      </c>
      <c r="O3261" t="s">
        <v>77</v>
      </c>
      <c r="P3261" t="s">
        <v>43</v>
      </c>
      <c r="Q3261">
        <v>6</v>
      </c>
      <c r="R3261">
        <v>0</v>
      </c>
      <c r="S3261">
        <v>0</v>
      </c>
      <c r="U3261">
        <v>990000</v>
      </c>
      <c r="V3261">
        <v>990000</v>
      </c>
      <c r="W3261">
        <v>0</v>
      </c>
      <c r="X3261">
        <v>0</v>
      </c>
      <c r="Y3261" t="s">
        <v>48</v>
      </c>
    </row>
    <row r="3262" spans="1:25" x14ac:dyDescent="0.25">
      <c r="A3262">
        <v>3261</v>
      </c>
      <c r="B3262">
        <v>58614</v>
      </c>
      <c r="C3262">
        <v>0</v>
      </c>
      <c r="D3262">
        <v>0</v>
      </c>
      <c r="E3262" t="s">
        <v>1410</v>
      </c>
      <c r="F3262" t="s">
        <v>1411</v>
      </c>
      <c r="G3262">
        <v>1</v>
      </c>
      <c r="H3262" s="6">
        <v>2005384</v>
      </c>
      <c r="I3262" s="7">
        <v>45324</v>
      </c>
      <c r="J3262" s="7">
        <v>45324</v>
      </c>
      <c r="K3262">
        <v>7</v>
      </c>
      <c r="L3262" t="s">
        <v>40</v>
      </c>
      <c r="M3262" t="s">
        <v>5</v>
      </c>
      <c r="N3262" t="s">
        <v>41</v>
      </c>
      <c r="O3262" t="s">
        <v>77</v>
      </c>
      <c r="P3262" t="s">
        <v>43</v>
      </c>
      <c r="Q3262">
        <v>7</v>
      </c>
      <c r="R3262">
        <v>0</v>
      </c>
      <c r="S3262">
        <v>0</v>
      </c>
      <c r="U3262">
        <v>140377</v>
      </c>
      <c r="V3262">
        <v>140377</v>
      </c>
      <c r="W3262">
        <v>0</v>
      </c>
      <c r="X3262">
        <v>0</v>
      </c>
      <c r="Y3262" t="s">
        <v>437</v>
      </c>
    </row>
    <row r="3263" spans="1:25" x14ac:dyDescent="0.25">
      <c r="A3263">
        <v>3262</v>
      </c>
      <c r="B3263">
        <v>58609</v>
      </c>
      <c r="C3263">
        <v>0</v>
      </c>
      <c r="D3263">
        <v>0</v>
      </c>
      <c r="E3263" t="s">
        <v>2065</v>
      </c>
      <c r="F3263" t="s">
        <v>2066</v>
      </c>
      <c r="G3263">
        <v>1</v>
      </c>
      <c r="H3263" s="6">
        <v>15000000</v>
      </c>
      <c r="I3263" s="7">
        <v>45324</v>
      </c>
      <c r="J3263" s="7">
        <v>45324</v>
      </c>
      <c r="K3263">
        <v>15</v>
      </c>
      <c r="L3263" t="s">
        <v>40</v>
      </c>
      <c r="M3263" t="s">
        <v>5</v>
      </c>
      <c r="N3263" t="s">
        <v>41</v>
      </c>
      <c r="O3263" t="s">
        <v>57</v>
      </c>
      <c r="P3263" t="s">
        <v>43</v>
      </c>
      <c r="Q3263">
        <v>15</v>
      </c>
      <c r="R3263">
        <v>0</v>
      </c>
      <c r="S3263">
        <v>0</v>
      </c>
      <c r="U3263">
        <v>2250000</v>
      </c>
      <c r="V3263">
        <v>2250000</v>
      </c>
      <c r="W3263">
        <v>0</v>
      </c>
      <c r="X3263">
        <v>0</v>
      </c>
      <c r="Y3263" t="s">
        <v>48</v>
      </c>
    </row>
    <row r="3264" spans="1:25" x14ac:dyDescent="0.25">
      <c r="A3264">
        <v>3263</v>
      </c>
      <c r="B3264">
        <v>58617</v>
      </c>
      <c r="C3264">
        <v>0</v>
      </c>
      <c r="D3264">
        <v>0</v>
      </c>
      <c r="E3264" t="s">
        <v>2067</v>
      </c>
      <c r="F3264" t="s">
        <v>2068</v>
      </c>
      <c r="G3264">
        <v>1</v>
      </c>
      <c r="H3264" s="6">
        <v>235294</v>
      </c>
      <c r="I3264" s="7">
        <v>45324</v>
      </c>
      <c r="J3264" s="7">
        <v>45324</v>
      </c>
      <c r="K3264">
        <v>15</v>
      </c>
      <c r="L3264" t="s">
        <v>40</v>
      </c>
      <c r="M3264" t="s">
        <v>5</v>
      </c>
      <c r="N3264" t="s">
        <v>41</v>
      </c>
      <c r="O3264" t="s">
        <v>57</v>
      </c>
      <c r="P3264" t="s">
        <v>43</v>
      </c>
      <c r="Q3264">
        <v>10</v>
      </c>
      <c r="R3264">
        <v>5</v>
      </c>
      <c r="S3264">
        <v>0</v>
      </c>
      <c r="U3264">
        <v>35294</v>
      </c>
      <c r="V3264">
        <v>23529</v>
      </c>
      <c r="W3264">
        <v>11765</v>
      </c>
      <c r="X3264">
        <v>0</v>
      </c>
      <c r="Y3264" t="s">
        <v>48</v>
      </c>
    </row>
    <row r="3265" spans="1:25" x14ac:dyDescent="0.25">
      <c r="A3265">
        <v>3264</v>
      </c>
      <c r="B3265">
        <v>58610</v>
      </c>
      <c r="C3265">
        <v>0</v>
      </c>
      <c r="D3265">
        <v>0</v>
      </c>
      <c r="E3265" t="s">
        <v>209</v>
      </c>
      <c r="F3265" t="s">
        <v>210</v>
      </c>
      <c r="G3265">
        <v>1</v>
      </c>
      <c r="H3265" s="6">
        <v>5000000</v>
      </c>
      <c r="I3265" s="7">
        <v>45323</v>
      </c>
      <c r="J3265" s="7">
        <v>45323</v>
      </c>
      <c r="K3265">
        <v>15</v>
      </c>
      <c r="L3265" t="s">
        <v>40</v>
      </c>
      <c r="M3265" t="s">
        <v>5</v>
      </c>
      <c r="N3265" t="s">
        <v>41</v>
      </c>
      <c r="O3265" t="s">
        <v>77</v>
      </c>
      <c r="P3265" t="s">
        <v>43</v>
      </c>
      <c r="Q3265">
        <v>6</v>
      </c>
      <c r="R3265">
        <v>9</v>
      </c>
      <c r="S3265">
        <v>0</v>
      </c>
      <c r="U3265">
        <v>750000</v>
      </c>
      <c r="V3265">
        <v>300000</v>
      </c>
      <c r="W3265">
        <v>450000</v>
      </c>
      <c r="X3265">
        <v>0</v>
      </c>
      <c r="Y3265" t="s">
        <v>72</v>
      </c>
    </row>
    <row r="3266" spans="1:25" x14ac:dyDescent="0.25">
      <c r="A3266">
        <v>3265</v>
      </c>
      <c r="B3266">
        <v>58611</v>
      </c>
      <c r="C3266">
        <v>0</v>
      </c>
      <c r="D3266">
        <v>0</v>
      </c>
      <c r="E3266" t="s">
        <v>735</v>
      </c>
      <c r="F3266" t="s">
        <v>736</v>
      </c>
      <c r="G3266">
        <v>1</v>
      </c>
      <c r="H3266" s="6">
        <v>2000000</v>
      </c>
      <c r="I3266" s="7">
        <v>45323</v>
      </c>
      <c r="J3266" s="7">
        <v>45323</v>
      </c>
      <c r="K3266">
        <v>7</v>
      </c>
      <c r="L3266" t="s">
        <v>40</v>
      </c>
      <c r="M3266" t="s">
        <v>5</v>
      </c>
      <c r="N3266" t="s">
        <v>41</v>
      </c>
      <c r="O3266" t="s">
        <v>77</v>
      </c>
      <c r="P3266" t="s">
        <v>43</v>
      </c>
      <c r="Q3266">
        <v>7</v>
      </c>
      <c r="R3266">
        <v>0</v>
      </c>
      <c r="S3266">
        <v>0</v>
      </c>
      <c r="U3266">
        <v>140000</v>
      </c>
      <c r="V3266">
        <v>140000</v>
      </c>
      <c r="W3266">
        <v>0</v>
      </c>
      <c r="X3266">
        <v>0</v>
      </c>
      <c r="Y3266" t="s">
        <v>48</v>
      </c>
    </row>
    <row r="3267" spans="1:25" x14ac:dyDescent="0.25">
      <c r="A3267">
        <v>3266</v>
      </c>
      <c r="B3267">
        <v>58606</v>
      </c>
      <c r="C3267">
        <v>0</v>
      </c>
      <c r="D3267">
        <v>0</v>
      </c>
      <c r="E3267" t="s">
        <v>110</v>
      </c>
      <c r="F3267" t="s">
        <v>111</v>
      </c>
      <c r="G3267">
        <v>1</v>
      </c>
      <c r="H3267" s="6">
        <v>3561017</v>
      </c>
      <c r="I3267" s="7">
        <v>45322</v>
      </c>
      <c r="J3267" s="7">
        <v>45322</v>
      </c>
      <c r="K3267">
        <v>15</v>
      </c>
      <c r="L3267" t="s">
        <v>40</v>
      </c>
      <c r="M3267" t="s">
        <v>5</v>
      </c>
      <c r="N3267" t="s">
        <v>41</v>
      </c>
      <c r="O3267" t="s">
        <v>47</v>
      </c>
      <c r="P3267" t="s">
        <v>43</v>
      </c>
      <c r="Q3267">
        <v>8</v>
      </c>
      <c r="R3267">
        <v>7</v>
      </c>
      <c r="S3267">
        <v>0</v>
      </c>
      <c r="U3267">
        <v>534153</v>
      </c>
      <c r="V3267">
        <v>284881</v>
      </c>
      <c r="W3267">
        <v>249271</v>
      </c>
      <c r="X3267">
        <v>0</v>
      </c>
      <c r="Y3267" t="s">
        <v>112</v>
      </c>
    </row>
    <row r="3268" spans="1:25" x14ac:dyDescent="0.25">
      <c r="A3268">
        <v>3267</v>
      </c>
      <c r="B3268">
        <v>58607</v>
      </c>
      <c r="C3268">
        <v>0</v>
      </c>
      <c r="D3268">
        <v>0</v>
      </c>
      <c r="E3268" t="s">
        <v>1007</v>
      </c>
      <c r="F3268" t="s">
        <v>1008</v>
      </c>
      <c r="G3268">
        <v>1</v>
      </c>
      <c r="H3268" s="6">
        <v>2519065</v>
      </c>
      <c r="I3268" s="7">
        <v>45322</v>
      </c>
      <c r="J3268" s="7">
        <v>45322</v>
      </c>
      <c r="K3268">
        <v>7</v>
      </c>
      <c r="L3268" t="s">
        <v>40</v>
      </c>
      <c r="M3268" t="s">
        <v>5</v>
      </c>
      <c r="N3268" t="s">
        <v>41</v>
      </c>
      <c r="O3268" t="s">
        <v>57</v>
      </c>
      <c r="P3268" t="s">
        <v>43</v>
      </c>
      <c r="Q3268">
        <v>7</v>
      </c>
      <c r="R3268">
        <v>0</v>
      </c>
      <c r="S3268">
        <v>0</v>
      </c>
      <c r="U3268">
        <v>176335</v>
      </c>
      <c r="V3268">
        <v>176335</v>
      </c>
      <c r="W3268">
        <v>0</v>
      </c>
      <c r="X3268">
        <v>0</v>
      </c>
      <c r="Y3268" t="s">
        <v>48</v>
      </c>
    </row>
    <row r="3269" spans="1:25" x14ac:dyDescent="0.25">
      <c r="A3269">
        <v>3268</v>
      </c>
      <c r="B3269">
        <v>58605</v>
      </c>
      <c r="C3269">
        <v>0</v>
      </c>
      <c r="D3269">
        <v>0</v>
      </c>
      <c r="E3269" t="s">
        <v>2024</v>
      </c>
      <c r="F3269" t="s">
        <v>2025</v>
      </c>
      <c r="G3269">
        <v>1</v>
      </c>
      <c r="H3269" s="6">
        <v>456684</v>
      </c>
      <c r="I3269" s="7">
        <v>45322</v>
      </c>
      <c r="J3269" s="7">
        <v>45322</v>
      </c>
      <c r="K3269">
        <v>10</v>
      </c>
      <c r="L3269" t="s">
        <v>40</v>
      </c>
      <c r="M3269" t="s">
        <v>9</v>
      </c>
      <c r="N3269" t="s">
        <v>41</v>
      </c>
      <c r="O3269" t="s">
        <v>42</v>
      </c>
      <c r="P3269" t="s">
        <v>43</v>
      </c>
      <c r="Q3269">
        <v>10</v>
      </c>
      <c r="R3269">
        <v>0</v>
      </c>
      <c r="S3269">
        <v>0</v>
      </c>
      <c r="U3269">
        <v>45668</v>
      </c>
      <c r="V3269">
        <v>45668</v>
      </c>
      <c r="W3269">
        <v>0</v>
      </c>
      <c r="X3269">
        <v>0</v>
      </c>
      <c r="Y3269" t="s">
        <v>67</v>
      </c>
    </row>
    <row r="3270" spans="1:25" x14ac:dyDescent="0.25">
      <c r="A3270">
        <v>3269</v>
      </c>
      <c r="B3270">
        <v>58593</v>
      </c>
      <c r="C3270">
        <v>0</v>
      </c>
      <c r="D3270">
        <v>0</v>
      </c>
      <c r="E3270" t="s">
        <v>1101</v>
      </c>
      <c r="F3270" t="s">
        <v>1102</v>
      </c>
      <c r="G3270">
        <v>1</v>
      </c>
      <c r="H3270" s="6">
        <v>203409</v>
      </c>
      <c r="I3270" s="7">
        <v>45321</v>
      </c>
      <c r="J3270" s="7">
        <v>45321</v>
      </c>
      <c r="K3270">
        <v>15</v>
      </c>
      <c r="L3270" t="s">
        <v>40</v>
      </c>
      <c r="M3270" t="s">
        <v>5</v>
      </c>
      <c r="N3270" t="s">
        <v>41</v>
      </c>
      <c r="O3270" t="s">
        <v>54</v>
      </c>
      <c r="P3270" t="s">
        <v>43</v>
      </c>
      <c r="Q3270">
        <v>10</v>
      </c>
      <c r="R3270">
        <v>5</v>
      </c>
      <c r="S3270">
        <v>0</v>
      </c>
      <c r="U3270">
        <v>30511</v>
      </c>
      <c r="V3270">
        <v>20341</v>
      </c>
      <c r="W3270">
        <v>10170</v>
      </c>
      <c r="X3270">
        <v>0</v>
      </c>
      <c r="Y3270" t="s">
        <v>48</v>
      </c>
    </row>
    <row r="3271" spans="1:25" x14ac:dyDescent="0.25">
      <c r="A3271">
        <v>3270</v>
      </c>
      <c r="B3271">
        <v>58604</v>
      </c>
      <c r="C3271">
        <v>0</v>
      </c>
      <c r="D3271">
        <v>0</v>
      </c>
      <c r="E3271" t="s">
        <v>2069</v>
      </c>
      <c r="F3271" t="s">
        <v>2070</v>
      </c>
      <c r="G3271">
        <v>1</v>
      </c>
      <c r="H3271" s="6">
        <v>200000</v>
      </c>
      <c r="I3271" s="7">
        <v>45321</v>
      </c>
      <c r="J3271" s="7">
        <v>45321</v>
      </c>
      <c r="K3271">
        <v>15</v>
      </c>
      <c r="L3271" t="s">
        <v>40</v>
      </c>
      <c r="M3271" t="s">
        <v>5</v>
      </c>
      <c r="N3271" t="s">
        <v>41</v>
      </c>
      <c r="O3271" t="s">
        <v>47</v>
      </c>
      <c r="P3271" t="s">
        <v>43</v>
      </c>
      <c r="Q3271">
        <v>5</v>
      </c>
      <c r="R3271">
        <v>10</v>
      </c>
      <c r="S3271">
        <v>0</v>
      </c>
      <c r="U3271">
        <v>30000</v>
      </c>
      <c r="V3271">
        <v>10000</v>
      </c>
      <c r="W3271">
        <v>20000</v>
      </c>
      <c r="X3271">
        <v>0</v>
      </c>
      <c r="Y3271" t="s">
        <v>250</v>
      </c>
    </row>
    <row r="3272" spans="1:25" x14ac:dyDescent="0.25">
      <c r="A3272">
        <v>3271</v>
      </c>
      <c r="B3272">
        <v>58589</v>
      </c>
      <c r="C3272">
        <v>0</v>
      </c>
      <c r="D3272">
        <v>0</v>
      </c>
      <c r="E3272" t="s">
        <v>393</v>
      </c>
      <c r="F3272" t="s">
        <v>394</v>
      </c>
      <c r="G3272">
        <v>1</v>
      </c>
      <c r="H3272" s="6">
        <v>5612400</v>
      </c>
      <c r="I3272" s="7">
        <v>45320</v>
      </c>
      <c r="J3272" s="7">
        <v>45320</v>
      </c>
      <c r="K3272">
        <v>8</v>
      </c>
      <c r="L3272" t="s">
        <v>40</v>
      </c>
      <c r="M3272" t="s">
        <v>5</v>
      </c>
      <c r="N3272" t="s">
        <v>41</v>
      </c>
      <c r="O3272" t="s">
        <v>57</v>
      </c>
      <c r="P3272" t="s">
        <v>43</v>
      </c>
      <c r="Q3272">
        <v>8</v>
      </c>
      <c r="R3272">
        <v>0</v>
      </c>
      <c r="S3272">
        <v>0</v>
      </c>
      <c r="U3272">
        <v>448992</v>
      </c>
      <c r="V3272">
        <v>448992</v>
      </c>
      <c r="W3272">
        <v>0</v>
      </c>
      <c r="X3272">
        <v>0</v>
      </c>
      <c r="Y3272" t="s">
        <v>44</v>
      </c>
    </row>
    <row r="3273" spans="1:25" x14ac:dyDescent="0.25">
      <c r="A3273">
        <v>3272</v>
      </c>
      <c r="B3273">
        <v>58588</v>
      </c>
      <c r="C3273">
        <v>0</v>
      </c>
      <c r="D3273">
        <v>0</v>
      </c>
      <c r="E3273" t="s">
        <v>1475</v>
      </c>
      <c r="F3273" t="s">
        <v>1476</v>
      </c>
      <c r="G3273">
        <v>1</v>
      </c>
      <c r="H3273" s="6">
        <v>154322</v>
      </c>
      <c r="I3273" s="7">
        <v>45320</v>
      </c>
      <c r="J3273" s="7">
        <v>45320</v>
      </c>
      <c r="K3273">
        <v>7</v>
      </c>
      <c r="L3273" t="s">
        <v>40</v>
      </c>
      <c r="M3273" t="s">
        <v>5</v>
      </c>
      <c r="N3273" t="s">
        <v>41</v>
      </c>
      <c r="O3273" t="s">
        <v>47</v>
      </c>
      <c r="P3273" t="s">
        <v>43</v>
      </c>
      <c r="Q3273">
        <v>7</v>
      </c>
      <c r="R3273">
        <v>0</v>
      </c>
      <c r="S3273">
        <v>0</v>
      </c>
      <c r="U3273">
        <v>10803</v>
      </c>
      <c r="V3273">
        <v>10803</v>
      </c>
      <c r="W3273">
        <v>0</v>
      </c>
      <c r="X3273">
        <v>0</v>
      </c>
      <c r="Y3273" t="s">
        <v>48</v>
      </c>
    </row>
    <row r="3274" spans="1:25" x14ac:dyDescent="0.25">
      <c r="A3274">
        <v>3273</v>
      </c>
      <c r="B3274">
        <v>58590</v>
      </c>
      <c r="C3274">
        <v>0</v>
      </c>
      <c r="D3274">
        <v>0</v>
      </c>
      <c r="E3274" t="s">
        <v>1486</v>
      </c>
      <c r="F3274" t="s">
        <v>1487</v>
      </c>
      <c r="G3274">
        <v>1</v>
      </c>
      <c r="H3274" s="6">
        <v>1806527</v>
      </c>
      <c r="I3274" s="7">
        <v>45320</v>
      </c>
      <c r="J3274" s="7">
        <v>45320</v>
      </c>
      <c r="K3274">
        <v>7</v>
      </c>
      <c r="L3274" t="s">
        <v>40</v>
      </c>
      <c r="M3274" t="s">
        <v>5</v>
      </c>
      <c r="N3274" t="s">
        <v>41</v>
      </c>
      <c r="O3274" t="s">
        <v>47</v>
      </c>
      <c r="P3274" t="s">
        <v>43</v>
      </c>
      <c r="Q3274">
        <v>7</v>
      </c>
      <c r="R3274">
        <v>0</v>
      </c>
      <c r="S3274">
        <v>0</v>
      </c>
      <c r="U3274">
        <v>126457</v>
      </c>
      <c r="V3274">
        <v>126457</v>
      </c>
      <c r="W3274">
        <v>0</v>
      </c>
      <c r="X3274">
        <v>0</v>
      </c>
      <c r="Y3274" t="s">
        <v>72</v>
      </c>
    </row>
    <row r="3275" spans="1:25" x14ac:dyDescent="0.25">
      <c r="A3275">
        <v>3274</v>
      </c>
      <c r="B3275">
        <v>58591</v>
      </c>
      <c r="C3275">
        <v>0</v>
      </c>
      <c r="D3275">
        <v>0</v>
      </c>
      <c r="E3275" t="s">
        <v>1666</v>
      </c>
      <c r="F3275" t="s">
        <v>1667</v>
      </c>
      <c r="G3275">
        <v>1</v>
      </c>
      <c r="H3275" s="6">
        <v>49099776</v>
      </c>
      <c r="I3275" s="7">
        <v>45320</v>
      </c>
      <c r="J3275" s="7">
        <v>45320</v>
      </c>
      <c r="K3275">
        <v>15</v>
      </c>
      <c r="L3275" t="s">
        <v>40</v>
      </c>
      <c r="M3275" t="s">
        <v>5</v>
      </c>
      <c r="N3275" t="s">
        <v>41</v>
      </c>
      <c r="O3275" t="s">
        <v>77</v>
      </c>
      <c r="P3275" t="s">
        <v>43</v>
      </c>
      <c r="Q3275">
        <v>5.6</v>
      </c>
      <c r="R3275">
        <v>9.4</v>
      </c>
      <c r="S3275">
        <v>0</v>
      </c>
      <c r="U3275">
        <v>7364966</v>
      </c>
      <c r="V3275">
        <v>2749587</v>
      </c>
      <c r="W3275">
        <v>4615379</v>
      </c>
      <c r="X3275">
        <v>0</v>
      </c>
      <c r="Y3275" t="s">
        <v>109</v>
      </c>
    </row>
    <row r="3276" spans="1:25" x14ac:dyDescent="0.25">
      <c r="A3276">
        <v>3275</v>
      </c>
      <c r="B3276">
        <v>58583</v>
      </c>
      <c r="C3276">
        <v>0</v>
      </c>
      <c r="D3276">
        <v>0</v>
      </c>
      <c r="E3276" t="s">
        <v>1380</v>
      </c>
      <c r="F3276" t="s">
        <v>1381</v>
      </c>
      <c r="G3276">
        <v>1</v>
      </c>
      <c r="H3276" s="6">
        <v>20000000</v>
      </c>
      <c r="I3276" s="7">
        <v>45317</v>
      </c>
      <c r="J3276" s="7">
        <v>45317</v>
      </c>
      <c r="K3276">
        <v>8</v>
      </c>
      <c r="L3276" t="s">
        <v>40</v>
      </c>
      <c r="M3276" t="s">
        <v>1</v>
      </c>
      <c r="N3276" t="s">
        <v>41</v>
      </c>
      <c r="O3276" t="s">
        <v>87</v>
      </c>
      <c r="P3276" t="s">
        <v>43</v>
      </c>
      <c r="Q3276">
        <v>8</v>
      </c>
      <c r="R3276">
        <v>0</v>
      </c>
      <c r="S3276">
        <v>0</v>
      </c>
      <c r="U3276">
        <v>1600000</v>
      </c>
      <c r="V3276">
        <v>1600000</v>
      </c>
      <c r="W3276">
        <v>0</v>
      </c>
      <c r="X3276">
        <v>0</v>
      </c>
      <c r="Y3276" t="s">
        <v>44</v>
      </c>
    </row>
    <row r="3277" spans="1:25" x14ac:dyDescent="0.25">
      <c r="A3277">
        <v>3276</v>
      </c>
      <c r="B3277">
        <v>58584</v>
      </c>
      <c r="C3277">
        <v>0</v>
      </c>
      <c r="D3277">
        <v>0</v>
      </c>
      <c r="E3277" t="s">
        <v>1536</v>
      </c>
      <c r="F3277" t="s">
        <v>1537</v>
      </c>
      <c r="G3277">
        <v>1</v>
      </c>
      <c r="H3277" s="6">
        <v>5000000</v>
      </c>
      <c r="I3277" s="7">
        <v>45317</v>
      </c>
      <c r="J3277" s="7">
        <v>45317</v>
      </c>
      <c r="K3277">
        <v>8</v>
      </c>
      <c r="L3277" t="s">
        <v>40</v>
      </c>
      <c r="M3277" t="s">
        <v>5</v>
      </c>
      <c r="N3277" t="s">
        <v>41</v>
      </c>
      <c r="O3277" t="s">
        <v>57</v>
      </c>
      <c r="P3277" t="s">
        <v>43</v>
      </c>
      <c r="Q3277">
        <v>3</v>
      </c>
      <c r="R3277">
        <v>5</v>
      </c>
      <c r="S3277">
        <v>0</v>
      </c>
      <c r="U3277">
        <v>400000</v>
      </c>
      <c r="V3277">
        <v>150000</v>
      </c>
      <c r="W3277">
        <v>250000</v>
      </c>
      <c r="X3277">
        <v>0</v>
      </c>
      <c r="Y3277" t="s">
        <v>72</v>
      </c>
    </row>
    <row r="3278" spans="1:25" x14ac:dyDescent="0.25">
      <c r="A3278">
        <v>3277</v>
      </c>
      <c r="B3278">
        <v>58581</v>
      </c>
      <c r="C3278">
        <v>0</v>
      </c>
      <c r="D3278">
        <v>0</v>
      </c>
      <c r="E3278" t="s">
        <v>1804</v>
      </c>
      <c r="F3278" t="s">
        <v>1805</v>
      </c>
      <c r="G3278">
        <v>1</v>
      </c>
      <c r="H3278" s="6">
        <v>280000</v>
      </c>
      <c r="I3278" s="7">
        <v>45316</v>
      </c>
      <c r="J3278" s="7">
        <v>45316</v>
      </c>
      <c r="K3278">
        <v>10</v>
      </c>
      <c r="L3278" t="s">
        <v>40</v>
      </c>
      <c r="M3278" t="s">
        <v>5</v>
      </c>
      <c r="N3278" t="s">
        <v>41</v>
      </c>
      <c r="O3278" t="s">
        <v>57</v>
      </c>
      <c r="P3278" t="s">
        <v>43</v>
      </c>
      <c r="Q3278">
        <v>10</v>
      </c>
      <c r="R3278">
        <v>0</v>
      </c>
      <c r="S3278">
        <v>0</v>
      </c>
      <c r="U3278">
        <v>28000</v>
      </c>
      <c r="V3278">
        <v>28000</v>
      </c>
      <c r="W3278">
        <v>0</v>
      </c>
      <c r="X3278">
        <v>0</v>
      </c>
      <c r="Y3278" t="s">
        <v>109</v>
      </c>
    </row>
    <row r="3279" spans="1:25" x14ac:dyDescent="0.25">
      <c r="A3279">
        <v>3278</v>
      </c>
      <c r="B3279">
        <v>58582</v>
      </c>
      <c r="C3279">
        <v>0</v>
      </c>
      <c r="D3279">
        <v>0</v>
      </c>
      <c r="E3279" t="s">
        <v>1717</v>
      </c>
      <c r="F3279" t="s">
        <v>1718</v>
      </c>
      <c r="G3279">
        <v>1</v>
      </c>
      <c r="H3279" s="6">
        <v>9835294</v>
      </c>
      <c r="I3279" s="7">
        <v>45316</v>
      </c>
      <c r="J3279" s="7">
        <v>45316</v>
      </c>
      <c r="K3279">
        <v>15</v>
      </c>
      <c r="L3279" t="s">
        <v>40</v>
      </c>
      <c r="M3279" t="s">
        <v>5</v>
      </c>
      <c r="N3279" t="s">
        <v>41</v>
      </c>
      <c r="O3279" t="s">
        <v>47</v>
      </c>
      <c r="P3279" t="s">
        <v>43</v>
      </c>
      <c r="Q3279">
        <v>8</v>
      </c>
      <c r="R3279">
        <v>7</v>
      </c>
      <c r="S3279">
        <v>0</v>
      </c>
      <c r="U3279">
        <v>1475294</v>
      </c>
      <c r="V3279">
        <v>786824</v>
      </c>
      <c r="W3279">
        <v>688471</v>
      </c>
      <c r="X3279">
        <v>0</v>
      </c>
      <c r="Y3279" t="s">
        <v>48</v>
      </c>
    </row>
    <row r="3280" spans="1:25" x14ac:dyDescent="0.25">
      <c r="A3280">
        <v>3279</v>
      </c>
      <c r="B3280">
        <v>58580</v>
      </c>
      <c r="C3280">
        <v>0</v>
      </c>
      <c r="D3280">
        <v>0</v>
      </c>
      <c r="E3280" t="s">
        <v>1954</v>
      </c>
      <c r="F3280" t="s">
        <v>1955</v>
      </c>
      <c r="G3280">
        <v>1</v>
      </c>
      <c r="H3280" s="6">
        <v>250000</v>
      </c>
      <c r="I3280" s="7">
        <v>45315</v>
      </c>
      <c r="J3280" s="7">
        <v>45315</v>
      </c>
      <c r="K3280">
        <v>12</v>
      </c>
      <c r="L3280" t="s">
        <v>40</v>
      </c>
      <c r="M3280" t="s">
        <v>5</v>
      </c>
      <c r="N3280" t="s">
        <v>41</v>
      </c>
      <c r="O3280" t="s">
        <v>54</v>
      </c>
      <c r="P3280" t="s">
        <v>43</v>
      </c>
      <c r="Q3280">
        <v>12</v>
      </c>
      <c r="R3280">
        <v>0</v>
      </c>
      <c r="S3280">
        <v>0</v>
      </c>
      <c r="U3280">
        <v>30000</v>
      </c>
      <c r="V3280">
        <v>30000</v>
      </c>
      <c r="W3280">
        <v>0</v>
      </c>
      <c r="X3280">
        <v>0</v>
      </c>
      <c r="Y3280" t="s">
        <v>109</v>
      </c>
    </row>
    <row r="3281" spans="1:25" x14ac:dyDescent="0.25">
      <c r="A3281">
        <v>3280</v>
      </c>
      <c r="B3281">
        <v>58579</v>
      </c>
      <c r="C3281">
        <v>0</v>
      </c>
      <c r="D3281">
        <v>0</v>
      </c>
      <c r="E3281" t="s">
        <v>1594</v>
      </c>
      <c r="F3281" t="s">
        <v>1595</v>
      </c>
      <c r="G3281">
        <v>1</v>
      </c>
      <c r="H3281" s="6">
        <v>35000000</v>
      </c>
      <c r="I3281" s="7">
        <v>45315</v>
      </c>
      <c r="J3281" s="7">
        <v>45315</v>
      </c>
      <c r="K3281">
        <v>3</v>
      </c>
      <c r="L3281" t="s">
        <v>40</v>
      </c>
      <c r="M3281" t="s">
        <v>5</v>
      </c>
      <c r="N3281" t="s">
        <v>41</v>
      </c>
      <c r="O3281" t="s">
        <v>180</v>
      </c>
      <c r="P3281" t="s">
        <v>43</v>
      </c>
      <c r="Q3281">
        <v>3</v>
      </c>
      <c r="R3281">
        <v>0</v>
      </c>
      <c r="S3281">
        <v>0</v>
      </c>
      <c r="U3281">
        <v>1050000</v>
      </c>
      <c r="V3281">
        <v>1050000</v>
      </c>
      <c r="W3281">
        <v>0</v>
      </c>
      <c r="X3281">
        <v>0</v>
      </c>
      <c r="Y3281" t="s">
        <v>109</v>
      </c>
    </row>
    <row r="3282" spans="1:25" x14ac:dyDescent="0.25">
      <c r="A3282">
        <v>3281</v>
      </c>
      <c r="B3282">
        <v>58575</v>
      </c>
      <c r="C3282">
        <v>0</v>
      </c>
      <c r="D3282">
        <v>0</v>
      </c>
      <c r="E3282" t="s">
        <v>2071</v>
      </c>
      <c r="F3282" t="s">
        <v>2072</v>
      </c>
      <c r="G3282">
        <v>1</v>
      </c>
      <c r="H3282" s="6">
        <v>632471</v>
      </c>
      <c r="I3282" s="7">
        <v>45314</v>
      </c>
      <c r="J3282" s="7">
        <v>45314</v>
      </c>
      <c r="K3282">
        <v>15</v>
      </c>
      <c r="L3282" t="s">
        <v>40</v>
      </c>
      <c r="M3282" t="s">
        <v>9</v>
      </c>
      <c r="N3282" t="s">
        <v>41</v>
      </c>
      <c r="O3282" t="s">
        <v>42</v>
      </c>
      <c r="P3282" t="s">
        <v>43</v>
      </c>
      <c r="Q3282">
        <v>15</v>
      </c>
      <c r="R3282">
        <v>0</v>
      </c>
      <c r="S3282">
        <v>0</v>
      </c>
      <c r="U3282">
        <v>94871</v>
      </c>
      <c r="V3282">
        <v>94871</v>
      </c>
      <c r="W3282">
        <v>0</v>
      </c>
      <c r="X3282">
        <v>0</v>
      </c>
      <c r="Y3282" t="s">
        <v>250</v>
      </c>
    </row>
    <row r="3283" spans="1:25" x14ac:dyDescent="0.25">
      <c r="A3283">
        <v>3282</v>
      </c>
      <c r="B3283">
        <v>58576</v>
      </c>
      <c r="C3283">
        <v>0</v>
      </c>
      <c r="D3283">
        <v>0</v>
      </c>
      <c r="E3283" t="s">
        <v>735</v>
      </c>
      <c r="F3283" t="s">
        <v>736</v>
      </c>
      <c r="G3283">
        <v>1</v>
      </c>
      <c r="H3283" s="6">
        <v>2000000</v>
      </c>
      <c r="I3283" s="7">
        <v>45314</v>
      </c>
      <c r="J3283" s="7">
        <v>45314</v>
      </c>
      <c r="K3283">
        <v>7</v>
      </c>
      <c r="L3283" t="s">
        <v>40</v>
      </c>
      <c r="M3283" t="s">
        <v>5</v>
      </c>
      <c r="N3283" t="s">
        <v>41</v>
      </c>
      <c r="O3283" t="s">
        <v>77</v>
      </c>
      <c r="P3283" t="s">
        <v>43</v>
      </c>
      <c r="Q3283">
        <v>7</v>
      </c>
      <c r="R3283">
        <v>0</v>
      </c>
      <c r="S3283">
        <v>0</v>
      </c>
      <c r="U3283">
        <v>140000</v>
      </c>
      <c r="V3283">
        <v>140000</v>
      </c>
      <c r="W3283">
        <v>0</v>
      </c>
      <c r="X3283">
        <v>0</v>
      </c>
      <c r="Y3283" t="s">
        <v>48</v>
      </c>
    </row>
    <row r="3284" spans="1:25" x14ac:dyDescent="0.25">
      <c r="A3284">
        <v>3283</v>
      </c>
      <c r="B3284">
        <v>58572</v>
      </c>
      <c r="C3284">
        <v>0</v>
      </c>
      <c r="D3284">
        <v>0</v>
      </c>
      <c r="E3284" t="s">
        <v>1604</v>
      </c>
      <c r="F3284" t="s">
        <v>1605</v>
      </c>
      <c r="G3284">
        <v>1</v>
      </c>
      <c r="H3284" s="6">
        <v>355556</v>
      </c>
      <c r="I3284" s="7">
        <v>45310</v>
      </c>
      <c r="J3284" s="7">
        <v>45310</v>
      </c>
      <c r="K3284">
        <v>10</v>
      </c>
      <c r="L3284" t="s">
        <v>40</v>
      </c>
      <c r="M3284" t="s">
        <v>5</v>
      </c>
      <c r="N3284" t="s">
        <v>41</v>
      </c>
      <c r="O3284" t="s">
        <v>77</v>
      </c>
      <c r="P3284" t="s">
        <v>43</v>
      </c>
      <c r="Q3284">
        <v>10</v>
      </c>
      <c r="R3284">
        <v>0</v>
      </c>
      <c r="S3284">
        <v>0</v>
      </c>
      <c r="U3284">
        <v>35556</v>
      </c>
      <c r="V3284">
        <v>35556</v>
      </c>
      <c r="W3284">
        <v>0</v>
      </c>
      <c r="X3284">
        <v>0</v>
      </c>
      <c r="Y3284" t="s">
        <v>48</v>
      </c>
    </row>
    <row r="3285" spans="1:25" x14ac:dyDescent="0.25">
      <c r="A3285">
        <v>3284</v>
      </c>
      <c r="B3285">
        <v>58556</v>
      </c>
      <c r="C3285">
        <v>0</v>
      </c>
      <c r="D3285">
        <v>0</v>
      </c>
      <c r="E3285" t="s">
        <v>1035</v>
      </c>
      <c r="F3285" t="s">
        <v>1036</v>
      </c>
      <c r="G3285">
        <v>1</v>
      </c>
      <c r="H3285" s="6">
        <v>7916000</v>
      </c>
      <c r="I3285" s="7">
        <v>45310</v>
      </c>
      <c r="J3285" s="7">
        <v>45310</v>
      </c>
      <c r="K3285">
        <v>5</v>
      </c>
      <c r="L3285" t="s">
        <v>40</v>
      </c>
      <c r="M3285" t="s">
        <v>5</v>
      </c>
      <c r="N3285" t="s">
        <v>41</v>
      </c>
      <c r="O3285" t="s">
        <v>47</v>
      </c>
      <c r="P3285" t="s">
        <v>43</v>
      </c>
      <c r="Q3285">
        <v>5</v>
      </c>
      <c r="R3285">
        <v>0</v>
      </c>
      <c r="S3285">
        <v>0</v>
      </c>
      <c r="U3285">
        <v>395800</v>
      </c>
      <c r="V3285">
        <v>395800</v>
      </c>
      <c r="W3285">
        <v>0</v>
      </c>
      <c r="X3285">
        <v>0</v>
      </c>
      <c r="Y3285" t="s">
        <v>390</v>
      </c>
    </row>
    <row r="3286" spans="1:25" x14ac:dyDescent="0.25">
      <c r="A3286">
        <v>3285</v>
      </c>
      <c r="B3286">
        <v>58554</v>
      </c>
      <c r="C3286">
        <v>0</v>
      </c>
      <c r="D3286">
        <v>0</v>
      </c>
      <c r="E3286" t="s">
        <v>1664</v>
      </c>
      <c r="F3286" t="s">
        <v>1665</v>
      </c>
      <c r="G3286">
        <v>1</v>
      </c>
      <c r="H3286" s="6">
        <v>10000000</v>
      </c>
      <c r="I3286" s="7">
        <v>45310</v>
      </c>
      <c r="J3286" s="7">
        <v>45310</v>
      </c>
      <c r="K3286">
        <v>4</v>
      </c>
      <c r="L3286" t="s">
        <v>40</v>
      </c>
      <c r="M3286" t="s">
        <v>5</v>
      </c>
      <c r="N3286" t="s">
        <v>41</v>
      </c>
      <c r="O3286" t="s">
        <v>57</v>
      </c>
      <c r="P3286" t="s">
        <v>43</v>
      </c>
      <c r="Q3286">
        <v>4</v>
      </c>
      <c r="R3286">
        <v>0</v>
      </c>
      <c r="S3286">
        <v>0</v>
      </c>
      <c r="U3286">
        <v>400000</v>
      </c>
      <c r="V3286">
        <v>400000</v>
      </c>
      <c r="W3286">
        <v>0</v>
      </c>
      <c r="X3286">
        <v>0</v>
      </c>
      <c r="Y3286" t="s">
        <v>48</v>
      </c>
    </row>
    <row r="3287" spans="1:25" x14ac:dyDescent="0.25">
      <c r="A3287">
        <v>3286</v>
      </c>
      <c r="B3287">
        <v>58555</v>
      </c>
      <c r="C3287">
        <v>0</v>
      </c>
      <c r="D3287">
        <v>0</v>
      </c>
      <c r="E3287" t="s">
        <v>1210</v>
      </c>
      <c r="F3287" t="s">
        <v>1211</v>
      </c>
      <c r="G3287">
        <v>1</v>
      </c>
      <c r="H3287" s="6">
        <v>229409</v>
      </c>
      <c r="I3287" s="7">
        <v>45310</v>
      </c>
      <c r="J3287" s="7">
        <v>45310</v>
      </c>
      <c r="K3287">
        <v>15</v>
      </c>
      <c r="L3287" t="s">
        <v>40</v>
      </c>
      <c r="M3287" t="s">
        <v>5</v>
      </c>
      <c r="N3287" t="s">
        <v>41</v>
      </c>
      <c r="O3287" t="s">
        <v>57</v>
      </c>
      <c r="P3287" t="s">
        <v>43</v>
      </c>
      <c r="Q3287">
        <v>5</v>
      </c>
      <c r="R3287">
        <v>10</v>
      </c>
      <c r="S3287">
        <v>0</v>
      </c>
      <c r="U3287">
        <v>34411</v>
      </c>
      <c r="V3287">
        <v>11470</v>
      </c>
      <c r="W3287">
        <v>22941</v>
      </c>
      <c r="X3287">
        <v>0</v>
      </c>
      <c r="Y3287" t="s">
        <v>72</v>
      </c>
    </row>
    <row r="3288" spans="1:25" x14ac:dyDescent="0.25">
      <c r="A3288">
        <v>3287</v>
      </c>
      <c r="B3288">
        <v>58553</v>
      </c>
      <c r="C3288">
        <v>0</v>
      </c>
      <c r="D3288">
        <v>0</v>
      </c>
      <c r="E3288" t="s">
        <v>1410</v>
      </c>
      <c r="F3288" t="s">
        <v>1411</v>
      </c>
      <c r="G3288">
        <v>1</v>
      </c>
      <c r="H3288" s="6">
        <v>2151990</v>
      </c>
      <c r="I3288" s="7">
        <v>45310</v>
      </c>
      <c r="J3288" s="7">
        <v>45310</v>
      </c>
      <c r="K3288">
        <v>7</v>
      </c>
      <c r="L3288" t="s">
        <v>40</v>
      </c>
      <c r="M3288" t="s">
        <v>5</v>
      </c>
      <c r="N3288" t="s">
        <v>41</v>
      </c>
      <c r="O3288" t="s">
        <v>77</v>
      </c>
      <c r="P3288" t="s">
        <v>43</v>
      </c>
      <c r="Q3288">
        <v>7</v>
      </c>
      <c r="R3288">
        <v>0</v>
      </c>
      <c r="S3288">
        <v>0</v>
      </c>
      <c r="U3288">
        <v>150639</v>
      </c>
      <c r="V3288">
        <v>150639</v>
      </c>
      <c r="W3288">
        <v>0</v>
      </c>
      <c r="X3288">
        <v>0</v>
      </c>
      <c r="Y3288" t="s">
        <v>437</v>
      </c>
    </row>
    <row r="3289" spans="1:25" x14ac:dyDescent="0.25">
      <c r="A3289">
        <v>3288</v>
      </c>
      <c r="B3289">
        <v>58552</v>
      </c>
      <c r="C3289">
        <v>0</v>
      </c>
      <c r="D3289">
        <v>0</v>
      </c>
      <c r="E3289" t="s">
        <v>1068</v>
      </c>
      <c r="F3289" t="s">
        <v>1069</v>
      </c>
      <c r="G3289">
        <v>1</v>
      </c>
      <c r="H3289" s="6">
        <v>45000000</v>
      </c>
      <c r="I3289" s="7">
        <v>45310</v>
      </c>
      <c r="J3289" s="7">
        <v>45310</v>
      </c>
      <c r="K3289">
        <v>4</v>
      </c>
      <c r="L3289" t="s">
        <v>40</v>
      </c>
      <c r="M3289" t="s">
        <v>5</v>
      </c>
      <c r="N3289" t="s">
        <v>41</v>
      </c>
      <c r="O3289" t="s">
        <v>77</v>
      </c>
      <c r="P3289" t="s">
        <v>43</v>
      </c>
      <c r="Q3289">
        <v>4</v>
      </c>
      <c r="R3289">
        <v>0</v>
      </c>
      <c r="S3289">
        <v>0</v>
      </c>
      <c r="U3289">
        <v>1800000</v>
      </c>
      <c r="V3289">
        <v>1800000</v>
      </c>
      <c r="W3289">
        <v>0</v>
      </c>
      <c r="X3289">
        <v>0</v>
      </c>
      <c r="Y3289" t="s">
        <v>48</v>
      </c>
    </row>
    <row r="3290" spans="1:25" x14ac:dyDescent="0.25">
      <c r="A3290">
        <v>3289</v>
      </c>
      <c r="B3290">
        <v>58549</v>
      </c>
      <c r="C3290">
        <v>0</v>
      </c>
      <c r="D3290">
        <v>0</v>
      </c>
      <c r="E3290" t="s">
        <v>2073</v>
      </c>
      <c r="F3290" t="s">
        <v>2074</v>
      </c>
      <c r="G3290">
        <v>1</v>
      </c>
      <c r="H3290" s="6">
        <v>1000000</v>
      </c>
      <c r="I3290" s="7">
        <v>45309</v>
      </c>
      <c r="J3290" s="7">
        <v>45309</v>
      </c>
      <c r="K3290">
        <v>8</v>
      </c>
      <c r="L3290" t="s">
        <v>40</v>
      </c>
      <c r="M3290" t="s">
        <v>5</v>
      </c>
      <c r="N3290" t="s">
        <v>41</v>
      </c>
      <c r="O3290" t="s">
        <v>47</v>
      </c>
      <c r="P3290" t="s">
        <v>43</v>
      </c>
      <c r="Q3290">
        <v>8</v>
      </c>
      <c r="R3290">
        <v>0</v>
      </c>
      <c r="S3290">
        <v>0</v>
      </c>
      <c r="U3290">
        <v>80000</v>
      </c>
      <c r="V3290">
        <v>80000</v>
      </c>
      <c r="W3290">
        <v>0</v>
      </c>
      <c r="X3290">
        <v>0</v>
      </c>
      <c r="Y3290" t="s">
        <v>1041</v>
      </c>
    </row>
    <row r="3291" spans="1:25" x14ac:dyDescent="0.25">
      <c r="A3291">
        <v>3290</v>
      </c>
      <c r="B3291">
        <v>58550</v>
      </c>
      <c r="C3291">
        <v>0</v>
      </c>
      <c r="D3291">
        <v>0</v>
      </c>
      <c r="E3291" t="s">
        <v>2073</v>
      </c>
      <c r="F3291" t="s">
        <v>2074</v>
      </c>
      <c r="G3291">
        <v>1</v>
      </c>
      <c r="H3291" s="6">
        <v>1000000</v>
      </c>
      <c r="I3291" s="7">
        <v>45309</v>
      </c>
      <c r="J3291" s="7">
        <v>45309</v>
      </c>
      <c r="K3291">
        <v>8</v>
      </c>
      <c r="L3291" t="s">
        <v>40</v>
      </c>
      <c r="M3291" t="s">
        <v>5</v>
      </c>
      <c r="N3291" t="s">
        <v>41</v>
      </c>
      <c r="O3291" t="s">
        <v>47</v>
      </c>
      <c r="P3291" t="s">
        <v>43</v>
      </c>
      <c r="Q3291">
        <v>8</v>
      </c>
      <c r="R3291">
        <v>0</v>
      </c>
      <c r="S3291">
        <v>0</v>
      </c>
      <c r="U3291">
        <v>80000</v>
      </c>
      <c r="V3291">
        <v>80000</v>
      </c>
      <c r="W3291">
        <v>0</v>
      </c>
      <c r="X3291">
        <v>0</v>
      </c>
      <c r="Y3291" t="s">
        <v>1041</v>
      </c>
    </row>
    <row r="3292" spans="1:25" x14ac:dyDescent="0.25">
      <c r="A3292">
        <v>3291</v>
      </c>
      <c r="B3292">
        <v>58551</v>
      </c>
      <c r="C3292">
        <v>0</v>
      </c>
      <c r="D3292">
        <v>0</v>
      </c>
      <c r="E3292" t="s">
        <v>2073</v>
      </c>
      <c r="F3292" t="s">
        <v>2074</v>
      </c>
      <c r="G3292">
        <v>1</v>
      </c>
      <c r="H3292" s="6">
        <v>1000000</v>
      </c>
      <c r="I3292" s="7">
        <v>45309</v>
      </c>
      <c r="J3292" s="7">
        <v>45309</v>
      </c>
      <c r="K3292">
        <v>8</v>
      </c>
      <c r="L3292" t="s">
        <v>40</v>
      </c>
      <c r="M3292" t="s">
        <v>5</v>
      </c>
      <c r="N3292" t="s">
        <v>41</v>
      </c>
      <c r="O3292" t="s">
        <v>47</v>
      </c>
      <c r="P3292" t="s">
        <v>43</v>
      </c>
      <c r="Q3292">
        <v>8</v>
      </c>
      <c r="R3292">
        <v>0</v>
      </c>
      <c r="S3292">
        <v>0</v>
      </c>
      <c r="U3292">
        <v>80000</v>
      </c>
      <c r="V3292">
        <v>80000</v>
      </c>
      <c r="W3292">
        <v>0</v>
      </c>
      <c r="X3292">
        <v>0</v>
      </c>
      <c r="Y3292" t="s">
        <v>1041</v>
      </c>
    </row>
    <row r="3293" spans="1:25" x14ac:dyDescent="0.25">
      <c r="A3293">
        <v>3292</v>
      </c>
      <c r="B3293">
        <v>58542</v>
      </c>
      <c r="C3293">
        <v>0</v>
      </c>
      <c r="D3293">
        <v>0</v>
      </c>
      <c r="E3293" t="s">
        <v>995</v>
      </c>
      <c r="F3293" t="s">
        <v>996</v>
      </c>
      <c r="G3293">
        <v>1</v>
      </c>
      <c r="H3293" s="6">
        <v>3000000</v>
      </c>
      <c r="I3293" s="7">
        <v>45308</v>
      </c>
      <c r="J3293" s="7">
        <v>45308</v>
      </c>
      <c r="K3293">
        <v>6</v>
      </c>
      <c r="L3293" t="s">
        <v>40</v>
      </c>
      <c r="M3293" t="s">
        <v>5</v>
      </c>
      <c r="N3293" t="s">
        <v>41</v>
      </c>
      <c r="O3293" t="s">
        <v>47</v>
      </c>
      <c r="P3293" t="s">
        <v>43</v>
      </c>
      <c r="Q3293">
        <v>6</v>
      </c>
      <c r="R3293">
        <v>0</v>
      </c>
      <c r="S3293">
        <v>0</v>
      </c>
      <c r="U3293">
        <v>180000</v>
      </c>
      <c r="V3293">
        <v>180000</v>
      </c>
      <c r="W3293">
        <v>0</v>
      </c>
      <c r="X3293">
        <v>0</v>
      </c>
      <c r="Y3293" t="s">
        <v>109</v>
      </c>
    </row>
    <row r="3294" spans="1:25" x14ac:dyDescent="0.25">
      <c r="A3294">
        <v>3293</v>
      </c>
      <c r="B3294">
        <v>58543</v>
      </c>
      <c r="C3294">
        <v>0</v>
      </c>
      <c r="D3294">
        <v>0</v>
      </c>
      <c r="E3294" t="s">
        <v>559</v>
      </c>
      <c r="F3294" t="s">
        <v>560</v>
      </c>
      <c r="G3294">
        <v>1</v>
      </c>
      <c r="H3294" s="6">
        <v>95872</v>
      </c>
      <c r="I3294" s="7">
        <v>45308</v>
      </c>
      <c r="J3294" s="7">
        <v>45308</v>
      </c>
      <c r="K3294">
        <v>7</v>
      </c>
      <c r="L3294" t="s">
        <v>40</v>
      </c>
      <c r="M3294" t="s">
        <v>4</v>
      </c>
      <c r="N3294" t="s">
        <v>41</v>
      </c>
      <c r="O3294" t="s">
        <v>51</v>
      </c>
      <c r="P3294" t="s">
        <v>43</v>
      </c>
      <c r="Q3294">
        <v>7</v>
      </c>
      <c r="R3294">
        <v>0</v>
      </c>
      <c r="S3294">
        <v>0</v>
      </c>
      <c r="U3294">
        <v>6711</v>
      </c>
      <c r="V3294">
        <v>6711</v>
      </c>
      <c r="W3294">
        <v>0</v>
      </c>
      <c r="X3294">
        <v>0</v>
      </c>
      <c r="Y3294" t="s">
        <v>109</v>
      </c>
    </row>
    <row r="3295" spans="1:25" x14ac:dyDescent="0.25">
      <c r="A3295">
        <v>3294</v>
      </c>
      <c r="B3295">
        <v>58544</v>
      </c>
      <c r="C3295">
        <v>0</v>
      </c>
      <c r="D3295">
        <v>0</v>
      </c>
      <c r="E3295" t="s">
        <v>1749</v>
      </c>
      <c r="F3295" t="s">
        <v>1750</v>
      </c>
      <c r="G3295">
        <v>1</v>
      </c>
      <c r="H3295" s="6">
        <v>5000000</v>
      </c>
      <c r="I3295" s="7">
        <v>45308</v>
      </c>
      <c r="J3295" s="7">
        <v>45308</v>
      </c>
      <c r="K3295">
        <v>8</v>
      </c>
      <c r="L3295" t="s">
        <v>40</v>
      </c>
      <c r="M3295" t="s">
        <v>7</v>
      </c>
      <c r="N3295" t="s">
        <v>41</v>
      </c>
      <c r="O3295" t="s">
        <v>64</v>
      </c>
      <c r="P3295" t="s">
        <v>43</v>
      </c>
      <c r="Q3295">
        <v>8</v>
      </c>
      <c r="R3295">
        <v>0</v>
      </c>
      <c r="S3295">
        <v>0</v>
      </c>
      <c r="U3295">
        <v>400000</v>
      </c>
      <c r="V3295">
        <v>400000</v>
      </c>
      <c r="W3295">
        <v>0</v>
      </c>
      <c r="X3295">
        <v>0</v>
      </c>
      <c r="Y3295" t="s">
        <v>229</v>
      </c>
    </row>
    <row r="3296" spans="1:25" x14ac:dyDescent="0.25">
      <c r="A3296">
        <v>3295</v>
      </c>
      <c r="B3296">
        <v>58540</v>
      </c>
      <c r="C3296">
        <v>0</v>
      </c>
      <c r="D3296">
        <v>0</v>
      </c>
      <c r="E3296" t="s">
        <v>1085</v>
      </c>
      <c r="F3296" t="s">
        <v>1086</v>
      </c>
      <c r="G3296">
        <v>1</v>
      </c>
      <c r="H3296" s="6">
        <v>5063830</v>
      </c>
      <c r="I3296" s="7">
        <v>45307</v>
      </c>
      <c r="J3296" s="7">
        <v>45307</v>
      </c>
      <c r="K3296">
        <v>6</v>
      </c>
      <c r="L3296" t="s">
        <v>40</v>
      </c>
      <c r="M3296" t="s">
        <v>5</v>
      </c>
      <c r="N3296" t="s">
        <v>41</v>
      </c>
      <c r="O3296" t="s">
        <v>47</v>
      </c>
      <c r="P3296" t="s">
        <v>43</v>
      </c>
      <c r="Q3296">
        <v>6</v>
      </c>
      <c r="R3296">
        <v>0</v>
      </c>
      <c r="S3296">
        <v>0</v>
      </c>
      <c r="U3296">
        <v>303830</v>
      </c>
      <c r="V3296">
        <v>303830</v>
      </c>
      <c r="W3296">
        <v>0</v>
      </c>
      <c r="X3296">
        <v>0</v>
      </c>
      <c r="Y3296" t="s">
        <v>109</v>
      </c>
    </row>
    <row r="3297" spans="1:25" x14ac:dyDescent="0.25">
      <c r="A3297">
        <v>3296</v>
      </c>
      <c r="B3297">
        <v>58545</v>
      </c>
      <c r="C3297">
        <v>0</v>
      </c>
      <c r="D3297">
        <v>0</v>
      </c>
      <c r="E3297" t="s">
        <v>70</v>
      </c>
      <c r="F3297" t="s">
        <v>71</v>
      </c>
      <c r="G3297">
        <v>1</v>
      </c>
      <c r="H3297" s="6">
        <v>4223</v>
      </c>
      <c r="I3297" s="7">
        <v>45306</v>
      </c>
      <c r="J3297" s="7">
        <v>45306</v>
      </c>
      <c r="K3297">
        <v>15</v>
      </c>
      <c r="L3297" t="s">
        <v>40</v>
      </c>
      <c r="M3297" t="s">
        <v>3</v>
      </c>
      <c r="N3297" t="s">
        <v>41</v>
      </c>
      <c r="O3297" t="s">
        <v>51</v>
      </c>
      <c r="P3297" t="s">
        <v>43</v>
      </c>
      <c r="Q3297">
        <v>15</v>
      </c>
      <c r="R3297">
        <v>0</v>
      </c>
      <c r="S3297">
        <v>0</v>
      </c>
      <c r="U3297">
        <v>633</v>
      </c>
      <c r="V3297">
        <v>633</v>
      </c>
      <c r="W3297">
        <v>0</v>
      </c>
      <c r="X3297">
        <v>0</v>
      </c>
      <c r="Y3297" t="s">
        <v>72</v>
      </c>
    </row>
    <row r="3298" spans="1:25" x14ac:dyDescent="0.25">
      <c r="A3298">
        <v>3297</v>
      </c>
      <c r="B3298">
        <v>58536</v>
      </c>
      <c r="C3298">
        <v>0</v>
      </c>
      <c r="D3298">
        <v>0</v>
      </c>
      <c r="E3298" t="s">
        <v>1755</v>
      </c>
      <c r="F3298" t="s">
        <v>1756</v>
      </c>
      <c r="G3298">
        <v>1</v>
      </c>
      <c r="H3298" s="6">
        <v>5000000</v>
      </c>
      <c r="I3298" s="7">
        <v>45306</v>
      </c>
      <c r="J3298" s="7">
        <v>45306</v>
      </c>
      <c r="K3298">
        <v>10</v>
      </c>
      <c r="L3298" t="s">
        <v>40</v>
      </c>
      <c r="M3298" t="s">
        <v>5</v>
      </c>
      <c r="N3298" t="s">
        <v>41</v>
      </c>
      <c r="O3298" t="s">
        <v>77</v>
      </c>
      <c r="P3298" t="s">
        <v>43</v>
      </c>
      <c r="Q3298">
        <v>10</v>
      </c>
      <c r="R3298">
        <v>0</v>
      </c>
      <c r="S3298">
        <v>0</v>
      </c>
      <c r="U3298">
        <v>500000</v>
      </c>
      <c r="V3298">
        <v>500000</v>
      </c>
      <c r="W3298">
        <v>0</v>
      </c>
      <c r="X3298">
        <v>0</v>
      </c>
      <c r="Y3298" t="s">
        <v>48</v>
      </c>
    </row>
    <row r="3299" spans="1:25" x14ac:dyDescent="0.25">
      <c r="A3299">
        <v>3298</v>
      </c>
      <c r="B3299">
        <v>58535</v>
      </c>
      <c r="C3299">
        <v>0</v>
      </c>
      <c r="D3299">
        <v>0</v>
      </c>
      <c r="E3299" t="s">
        <v>1552</v>
      </c>
      <c r="F3299" t="s">
        <v>1553</v>
      </c>
      <c r="G3299">
        <v>1</v>
      </c>
      <c r="H3299" s="6">
        <v>242972</v>
      </c>
      <c r="I3299" s="7">
        <v>45306</v>
      </c>
      <c r="J3299" s="7">
        <v>45306</v>
      </c>
      <c r="K3299">
        <v>12</v>
      </c>
      <c r="L3299" t="s">
        <v>40</v>
      </c>
      <c r="M3299" t="s">
        <v>5</v>
      </c>
      <c r="N3299" t="s">
        <v>41</v>
      </c>
      <c r="O3299" t="s">
        <v>47</v>
      </c>
      <c r="P3299" t="s">
        <v>43</v>
      </c>
      <c r="Q3299">
        <v>12</v>
      </c>
      <c r="R3299">
        <v>0</v>
      </c>
      <c r="S3299">
        <v>0</v>
      </c>
      <c r="U3299">
        <v>29157</v>
      </c>
      <c r="V3299">
        <v>29157</v>
      </c>
      <c r="W3299">
        <v>0</v>
      </c>
      <c r="X3299">
        <v>0</v>
      </c>
      <c r="Y3299" t="s">
        <v>109</v>
      </c>
    </row>
    <row r="3300" spans="1:25" x14ac:dyDescent="0.25">
      <c r="A3300">
        <v>3299</v>
      </c>
      <c r="B3300">
        <v>58528</v>
      </c>
      <c r="C3300">
        <v>0</v>
      </c>
      <c r="D3300">
        <v>0</v>
      </c>
      <c r="E3300" t="s">
        <v>1113</v>
      </c>
      <c r="F3300" t="s">
        <v>1114</v>
      </c>
      <c r="G3300">
        <v>1</v>
      </c>
      <c r="H3300" s="6">
        <v>4993512</v>
      </c>
      <c r="I3300" s="7">
        <v>45303</v>
      </c>
      <c r="J3300" s="7">
        <v>45303</v>
      </c>
      <c r="K3300">
        <v>15</v>
      </c>
      <c r="L3300" t="s">
        <v>40</v>
      </c>
      <c r="M3300" t="s">
        <v>5</v>
      </c>
      <c r="N3300" t="s">
        <v>41</v>
      </c>
      <c r="O3300" t="s">
        <v>77</v>
      </c>
      <c r="P3300" t="s">
        <v>43</v>
      </c>
      <c r="Q3300">
        <v>8</v>
      </c>
      <c r="R3300">
        <v>7</v>
      </c>
      <c r="S3300">
        <v>0</v>
      </c>
      <c r="U3300">
        <v>749027</v>
      </c>
      <c r="V3300">
        <v>399481</v>
      </c>
      <c r="W3300">
        <v>349546</v>
      </c>
      <c r="X3300">
        <v>0</v>
      </c>
      <c r="Y3300" t="s">
        <v>250</v>
      </c>
    </row>
    <row r="3301" spans="1:25" x14ac:dyDescent="0.25">
      <c r="A3301">
        <v>3300</v>
      </c>
      <c r="B3301">
        <v>58529</v>
      </c>
      <c r="C3301">
        <v>0</v>
      </c>
      <c r="D3301">
        <v>0</v>
      </c>
      <c r="E3301" t="s">
        <v>1240</v>
      </c>
      <c r="F3301" t="s">
        <v>1241</v>
      </c>
      <c r="G3301">
        <v>1</v>
      </c>
      <c r="H3301" s="6">
        <v>5475625</v>
      </c>
      <c r="I3301" s="7">
        <v>45303</v>
      </c>
      <c r="J3301" s="7">
        <v>45303</v>
      </c>
      <c r="K3301">
        <v>7</v>
      </c>
      <c r="L3301" t="s">
        <v>40</v>
      </c>
      <c r="M3301" t="s">
        <v>1</v>
      </c>
      <c r="N3301" t="s">
        <v>41</v>
      </c>
      <c r="O3301" t="s">
        <v>87</v>
      </c>
      <c r="P3301" t="s">
        <v>43</v>
      </c>
      <c r="Q3301">
        <v>7</v>
      </c>
      <c r="R3301">
        <v>0</v>
      </c>
      <c r="S3301">
        <v>0</v>
      </c>
      <c r="U3301">
        <v>383294</v>
      </c>
      <c r="V3301">
        <v>383294</v>
      </c>
      <c r="W3301">
        <v>0</v>
      </c>
      <c r="X3301">
        <v>0</v>
      </c>
      <c r="Y3301" t="s">
        <v>390</v>
      </c>
    </row>
    <row r="3302" spans="1:25" x14ac:dyDescent="0.25">
      <c r="A3302">
        <v>3301</v>
      </c>
      <c r="B3302">
        <v>58524</v>
      </c>
      <c r="C3302">
        <v>0</v>
      </c>
      <c r="D3302">
        <v>0</v>
      </c>
      <c r="E3302" t="s">
        <v>1361</v>
      </c>
      <c r="F3302" t="s">
        <v>1362</v>
      </c>
      <c r="G3302">
        <v>1</v>
      </c>
      <c r="H3302" s="6">
        <v>6731102</v>
      </c>
      <c r="I3302" s="7">
        <v>45303</v>
      </c>
      <c r="J3302" s="7">
        <v>45303</v>
      </c>
      <c r="K3302">
        <v>15</v>
      </c>
      <c r="L3302" t="s">
        <v>40</v>
      </c>
      <c r="M3302" t="s">
        <v>5</v>
      </c>
      <c r="N3302" t="s">
        <v>41</v>
      </c>
      <c r="O3302" t="s">
        <v>47</v>
      </c>
      <c r="P3302" t="s">
        <v>43</v>
      </c>
      <c r="Q3302">
        <v>2</v>
      </c>
      <c r="R3302">
        <v>13</v>
      </c>
      <c r="S3302">
        <v>0</v>
      </c>
      <c r="U3302">
        <v>1009665</v>
      </c>
      <c r="V3302">
        <v>134622</v>
      </c>
      <c r="W3302">
        <v>875043</v>
      </c>
      <c r="X3302">
        <v>0</v>
      </c>
      <c r="Y3302" t="s">
        <v>250</v>
      </c>
    </row>
    <row r="3303" spans="1:25" x14ac:dyDescent="0.25">
      <c r="A3303">
        <v>3302</v>
      </c>
      <c r="B3303">
        <v>58525</v>
      </c>
      <c r="C3303">
        <v>0</v>
      </c>
      <c r="D3303">
        <v>0</v>
      </c>
      <c r="E3303" t="s">
        <v>1848</v>
      </c>
      <c r="F3303" t="s">
        <v>1849</v>
      </c>
      <c r="G3303">
        <v>1</v>
      </c>
      <c r="H3303" s="6">
        <v>22764662</v>
      </c>
      <c r="I3303" s="7">
        <v>45303</v>
      </c>
      <c r="J3303" s="7">
        <v>45303</v>
      </c>
      <c r="K3303">
        <v>15</v>
      </c>
      <c r="L3303" t="s">
        <v>40</v>
      </c>
      <c r="M3303" t="s">
        <v>5</v>
      </c>
      <c r="N3303" t="s">
        <v>41</v>
      </c>
      <c r="O3303" t="s">
        <v>47</v>
      </c>
      <c r="P3303" t="s">
        <v>43</v>
      </c>
      <c r="Q3303">
        <v>2</v>
      </c>
      <c r="R3303">
        <v>13</v>
      </c>
      <c r="S3303">
        <v>0</v>
      </c>
      <c r="U3303">
        <v>3414699</v>
      </c>
      <c r="V3303">
        <v>455293</v>
      </c>
      <c r="W3303">
        <v>2959406</v>
      </c>
      <c r="X3303">
        <v>0</v>
      </c>
      <c r="Y3303" t="s">
        <v>250</v>
      </c>
    </row>
    <row r="3304" spans="1:25" x14ac:dyDescent="0.25">
      <c r="A3304">
        <v>3303</v>
      </c>
      <c r="B3304">
        <v>57584</v>
      </c>
      <c r="C3304">
        <v>0</v>
      </c>
      <c r="D3304">
        <v>0</v>
      </c>
      <c r="E3304" t="s">
        <v>1422</v>
      </c>
      <c r="F3304" t="s">
        <v>1423</v>
      </c>
      <c r="G3304">
        <v>1</v>
      </c>
      <c r="H3304" s="6">
        <v>3040497</v>
      </c>
      <c r="I3304" s="7">
        <v>45303</v>
      </c>
      <c r="J3304" s="7">
        <v>45303</v>
      </c>
      <c r="K3304">
        <v>7</v>
      </c>
      <c r="L3304" t="s">
        <v>40</v>
      </c>
      <c r="M3304" t="s">
        <v>5</v>
      </c>
      <c r="N3304" t="s">
        <v>41</v>
      </c>
      <c r="O3304" t="s">
        <v>47</v>
      </c>
      <c r="P3304" t="s">
        <v>43</v>
      </c>
      <c r="Q3304">
        <v>7</v>
      </c>
      <c r="R3304">
        <v>0</v>
      </c>
      <c r="S3304">
        <v>0</v>
      </c>
      <c r="U3304">
        <v>212835</v>
      </c>
      <c r="V3304">
        <v>212835</v>
      </c>
      <c r="W3304">
        <v>0</v>
      </c>
      <c r="X3304">
        <v>0</v>
      </c>
      <c r="Y3304" t="s">
        <v>81</v>
      </c>
    </row>
    <row r="3305" spans="1:25" x14ac:dyDescent="0.25">
      <c r="A3305">
        <v>3304</v>
      </c>
      <c r="B3305">
        <v>58527</v>
      </c>
      <c r="C3305">
        <v>0</v>
      </c>
      <c r="D3305">
        <v>0</v>
      </c>
      <c r="E3305" t="s">
        <v>2075</v>
      </c>
      <c r="F3305" t="s">
        <v>2076</v>
      </c>
      <c r="G3305">
        <v>1</v>
      </c>
      <c r="H3305" s="6">
        <v>160000000</v>
      </c>
      <c r="I3305" s="7">
        <v>45303</v>
      </c>
      <c r="J3305" s="7">
        <v>45303</v>
      </c>
      <c r="K3305">
        <v>15</v>
      </c>
      <c r="L3305" t="s">
        <v>40</v>
      </c>
      <c r="M3305" t="s">
        <v>5</v>
      </c>
      <c r="N3305" t="s">
        <v>41</v>
      </c>
      <c r="O3305" t="s">
        <v>47</v>
      </c>
      <c r="P3305" t="s">
        <v>43</v>
      </c>
      <c r="Q3305">
        <v>4.4000000000000004</v>
      </c>
      <c r="R3305">
        <v>10.6</v>
      </c>
      <c r="S3305">
        <v>0</v>
      </c>
      <c r="U3305">
        <v>24000000</v>
      </c>
      <c r="V3305">
        <v>7040000</v>
      </c>
      <c r="W3305">
        <v>16960000</v>
      </c>
      <c r="X3305">
        <v>0</v>
      </c>
      <c r="Y3305" t="s">
        <v>229</v>
      </c>
    </row>
    <row r="3306" spans="1:25" x14ac:dyDescent="0.25">
      <c r="A3306">
        <v>3305</v>
      </c>
      <c r="B3306">
        <v>58500</v>
      </c>
      <c r="C3306">
        <v>0</v>
      </c>
      <c r="D3306">
        <v>0</v>
      </c>
      <c r="E3306" t="s">
        <v>1640</v>
      </c>
      <c r="F3306" t="s">
        <v>1641</v>
      </c>
      <c r="G3306">
        <v>1</v>
      </c>
      <c r="H3306" s="6">
        <v>70743200</v>
      </c>
      <c r="I3306" s="7">
        <v>45303</v>
      </c>
      <c r="J3306" s="7">
        <v>45303</v>
      </c>
      <c r="K3306">
        <v>15</v>
      </c>
      <c r="L3306" t="s">
        <v>40</v>
      </c>
      <c r="M3306" t="s">
        <v>5</v>
      </c>
      <c r="N3306" t="s">
        <v>41</v>
      </c>
      <c r="O3306" t="s">
        <v>77</v>
      </c>
      <c r="P3306" t="s">
        <v>43</v>
      </c>
      <c r="Q3306">
        <v>3.3</v>
      </c>
      <c r="R3306">
        <v>11.7</v>
      </c>
      <c r="S3306">
        <v>0</v>
      </c>
      <c r="U3306">
        <v>10611480</v>
      </c>
      <c r="V3306">
        <v>2334526</v>
      </c>
      <c r="W3306">
        <v>8276954</v>
      </c>
      <c r="X3306">
        <v>0</v>
      </c>
      <c r="Y3306" t="s">
        <v>48</v>
      </c>
    </row>
    <row r="3307" spans="1:25" x14ac:dyDescent="0.25">
      <c r="A3307">
        <v>3306</v>
      </c>
      <c r="B3307">
        <v>58523</v>
      </c>
      <c r="C3307">
        <v>0</v>
      </c>
      <c r="D3307">
        <v>0</v>
      </c>
      <c r="E3307" t="s">
        <v>2020</v>
      </c>
      <c r="F3307" t="s">
        <v>2021</v>
      </c>
      <c r="G3307">
        <v>1</v>
      </c>
      <c r="H3307" s="6">
        <v>961424</v>
      </c>
      <c r="I3307" s="7">
        <v>45303</v>
      </c>
      <c r="J3307" s="7">
        <v>45303</v>
      </c>
      <c r="K3307">
        <v>15</v>
      </c>
      <c r="L3307" t="s">
        <v>40</v>
      </c>
      <c r="M3307" t="s">
        <v>5</v>
      </c>
      <c r="N3307" t="s">
        <v>41</v>
      </c>
      <c r="O3307" t="s">
        <v>47</v>
      </c>
      <c r="P3307" t="s">
        <v>43</v>
      </c>
      <c r="Q3307">
        <v>2</v>
      </c>
      <c r="R3307">
        <v>13</v>
      </c>
      <c r="S3307">
        <v>0</v>
      </c>
      <c r="U3307">
        <v>144214</v>
      </c>
      <c r="V3307">
        <v>19228</v>
      </c>
      <c r="W3307">
        <v>124985</v>
      </c>
      <c r="X3307">
        <v>0</v>
      </c>
      <c r="Y3307" t="s">
        <v>250</v>
      </c>
    </row>
    <row r="3308" spans="1:25" x14ac:dyDescent="0.25">
      <c r="A3308">
        <v>3307</v>
      </c>
      <c r="B3308">
        <v>58532</v>
      </c>
      <c r="C3308">
        <v>0</v>
      </c>
      <c r="D3308">
        <v>0</v>
      </c>
      <c r="E3308" t="s">
        <v>1204</v>
      </c>
      <c r="F3308" t="s">
        <v>1205</v>
      </c>
      <c r="G3308">
        <v>1</v>
      </c>
      <c r="H3308" s="6">
        <v>246996</v>
      </c>
      <c r="I3308" s="7">
        <v>45303</v>
      </c>
      <c r="J3308" s="7">
        <v>45303</v>
      </c>
      <c r="K3308">
        <v>15</v>
      </c>
      <c r="L3308" t="s">
        <v>40</v>
      </c>
      <c r="M3308" t="s">
        <v>5</v>
      </c>
      <c r="N3308" t="s">
        <v>41</v>
      </c>
      <c r="O3308" t="s">
        <v>54</v>
      </c>
      <c r="P3308" t="s">
        <v>43</v>
      </c>
      <c r="Q3308">
        <v>10</v>
      </c>
      <c r="R3308">
        <v>5</v>
      </c>
      <c r="S3308">
        <v>0</v>
      </c>
      <c r="U3308">
        <v>37049</v>
      </c>
      <c r="V3308">
        <v>24700</v>
      </c>
      <c r="W3308">
        <v>12350</v>
      </c>
      <c r="X3308">
        <v>0</v>
      </c>
      <c r="Y3308" t="s">
        <v>48</v>
      </c>
    </row>
    <row r="3309" spans="1:25" x14ac:dyDescent="0.25">
      <c r="A3309">
        <v>3308</v>
      </c>
      <c r="B3309">
        <v>58526</v>
      </c>
      <c r="C3309">
        <v>0</v>
      </c>
      <c r="D3309">
        <v>0</v>
      </c>
      <c r="E3309" t="s">
        <v>1357</v>
      </c>
      <c r="F3309" t="s">
        <v>1358</v>
      </c>
      <c r="G3309">
        <v>1</v>
      </c>
      <c r="H3309" s="6">
        <v>20537926</v>
      </c>
      <c r="I3309" s="7">
        <v>45303</v>
      </c>
      <c r="J3309" s="7">
        <v>45303</v>
      </c>
      <c r="K3309">
        <v>15</v>
      </c>
      <c r="L3309" t="s">
        <v>40</v>
      </c>
      <c r="M3309" t="s">
        <v>5</v>
      </c>
      <c r="N3309" t="s">
        <v>41</v>
      </c>
      <c r="O3309" t="s">
        <v>47</v>
      </c>
      <c r="P3309" t="s">
        <v>43</v>
      </c>
      <c r="Q3309">
        <v>2</v>
      </c>
      <c r="R3309">
        <v>13</v>
      </c>
      <c r="S3309">
        <v>0</v>
      </c>
      <c r="U3309">
        <v>3080689</v>
      </c>
      <c r="V3309">
        <v>410759</v>
      </c>
      <c r="W3309">
        <v>2669930</v>
      </c>
      <c r="X3309">
        <v>0</v>
      </c>
      <c r="Y3309" t="s">
        <v>250</v>
      </c>
    </row>
    <row r="3310" spans="1:25" x14ac:dyDescent="0.25">
      <c r="A3310">
        <v>3309</v>
      </c>
      <c r="B3310">
        <v>58533</v>
      </c>
      <c r="C3310">
        <v>0</v>
      </c>
      <c r="D3310">
        <v>0</v>
      </c>
      <c r="E3310" t="s">
        <v>1133</v>
      </c>
      <c r="F3310" t="s">
        <v>1134</v>
      </c>
      <c r="G3310">
        <v>1</v>
      </c>
      <c r="H3310" s="6">
        <v>1411825</v>
      </c>
      <c r="I3310" s="7">
        <v>45303</v>
      </c>
      <c r="J3310" s="7">
        <v>45303</v>
      </c>
      <c r="K3310">
        <v>15</v>
      </c>
      <c r="L3310" t="s">
        <v>40</v>
      </c>
      <c r="M3310" t="s">
        <v>5</v>
      </c>
      <c r="N3310" t="s">
        <v>41</v>
      </c>
      <c r="O3310" t="s">
        <v>54</v>
      </c>
      <c r="P3310" t="s">
        <v>43</v>
      </c>
      <c r="Q3310">
        <v>10</v>
      </c>
      <c r="R3310">
        <v>5</v>
      </c>
      <c r="S3310">
        <v>0</v>
      </c>
      <c r="U3310">
        <v>211774</v>
      </c>
      <c r="V3310">
        <v>141182</v>
      </c>
      <c r="W3310">
        <v>70591</v>
      </c>
      <c r="X3310">
        <v>0</v>
      </c>
      <c r="Y3310" t="s">
        <v>48</v>
      </c>
    </row>
    <row r="3311" spans="1:25" x14ac:dyDescent="0.25">
      <c r="A3311">
        <v>3310</v>
      </c>
      <c r="B3311">
        <v>58499</v>
      </c>
      <c r="C3311">
        <v>0</v>
      </c>
      <c r="D3311">
        <v>0</v>
      </c>
      <c r="E3311" t="s">
        <v>1355</v>
      </c>
      <c r="F3311" t="s">
        <v>1356</v>
      </c>
      <c r="G3311">
        <v>1</v>
      </c>
      <c r="H3311" s="6">
        <v>3850974</v>
      </c>
      <c r="I3311" s="7">
        <v>45303</v>
      </c>
      <c r="J3311" s="7">
        <v>45303</v>
      </c>
      <c r="K3311">
        <v>15</v>
      </c>
      <c r="L3311" t="s">
        <v>40</v>
      </c>
      <c r="M3311" t="s">
        <v>5</v>
      </c>
      <c r="N3311" t="s">
        <v>41</v>
      </c>
      <c r="O3311" t="s">
        <v>57</v>
      </c>
      <c r="P3311" t="s">
        <v>43</v>
      </c>
      <c r="Q3311">
        <v>8</v>
      </c>
      <c r="R3311">
        <v>7</v>
      </c>
      <c r="S3311">
        <v>0</v>
      </c>
      <c r="U3311">
        <v>577646</v>
      </c>
      <c r="V3311">
        <v>308078</v>
      </c>
      <c r="W3311">
        <v>269568</v>
      </c>
      <c r="X3311">
        <v>0</v>
      </c>
      <c r="Y3311" t="s">
        <v>48</v>
      </c>
    </row>
    <row r="3312" spans="1:25" x14ac:dyDescent="0.25">
      <c r="A3312">
        <v>3311</v>
      </c>
      <c r="B3312">
        <v>58534</v>
      </c>
      <c r="C3312">
        <v>0</v>
      </c>
      <c r="D3312">
        <v>0</v>
      </c>
      <c r="E3312" t="s">
        <v>1137</v>
      </c>
      <c r="F3312" t="s">
        <v>1138</v>
      </c>
      <c r="G3312">
        <v>1</v>
      </c>
      <c r="H3312" s="6">
        <v>22956624</v>
      </c>
      <c r="I3312" s="7">
        <v>45303</v>
      </c>
      <c r="J3312" s="7">
        <v>45303</v>
      </c>
      <c r="K3312">
        <v>15</v>
      </c>
      <c r="L3312" t="s">
        <v>40</v>
      </c>
      <c r="M3312" t="s">
        <v>5</v>
      </c>
      <c r="N3312" t="s">
        <v>41</v>
      </c>
      <c r="O3312" t="s">
        <v>54</v>
      </c>
      <c r="P3312" t="s">
        <v>43</v>
      </c>
      <c r="Q3312">
        <v>10</v>
      </c>
      <c r="R3312">
        <v>5</v>
      </c>
      <c r="S3312">
        <v>0</v>
      </c>
      <c r="U3312">
        <v>3443494</v>
      </c>
      <c r="V3312">
        <v>2295662</v>
      </c>
      <c r="W3312">
        <v>1147831</v>
      </c>
      <c r="X3312">
        <v>0</v>
      </c>
      <c r="Y3312" t="s">
        <v>48</v>
      </c>
    </row>
    <row r="3313" spans="1:25" x14ac:dyDescent="0.25">
      <c r="A3313">
        <v>3312</v>
      </c>
      <c r="B3313">
        <v>58493</v>
      </c>
      <c r="C3313">
        <v>0</v>
      </c>
      <c r="D3313">
        <v>0</v>
      </c>
      <c r="E3313" t="s">
        <v>1644</v>
      </c>
      <c r="F3313" t="s">
        <v>1645</v>
      </c>
      <c r="G3313">
        <v>1</v>
      </c>
      <c r="H3313" s="6">
        <v>35000000</v>
      </c>
      <c r="I3313" s="7">
        <v>45301</v>
      </c>
      <c r="J3313" s="7">
        <v>45301</v>
      </c>
      <c r="K3313">
        <v>15</v>
      </c>
      <c r="L3313" t="s">
        <v>40</v>
      </c>
      <c r="M3313" t="s">
        <v>5</v>
      </c>
      <c r="N3313" t="s">
        <v>41</v>
      </c>
      <c r="O3313" t="s">
        <v>54</v>
      </c>
      <c r="P3313" t="s">
        <v>43</v>
      </c>
      <c r="Q3313">
        <v>4</v>
      </c>
      <c r="R3313">
        <v>11</v>
      </c>
      <c r="S3313">
        <v>0</v>
      </c>
      <c r="U3313">
        <v>5250000</v>
      </c>
      <c r="V3313">
        <v>1400000</v>
      </c>
      <c r="W3313">
        <v>3850000</v>
      </c>
      <c r="X3313">
        <v>0</v>
      </c>
      <c r="Y3313" t="s">
        <v>48</v>
      </c>
    </row>
    <row r="3314" spans="1:25" x14ac:dyDescent="0.25">
      <c r="A3314">
        <v>3313</v>
      </c>
      <c r="B3314">
        <v>58492</v>
      </c>
      <c r="C3314">
        <v>0</v>
      </c>
      <c r="D3314">
        <v>0</v>
      </c>
      <c r="E3314" t="s">
        <v>1125</v>
      </c>
      <c r="F3314" t="s">
        <v>1126</v>
      </c>
      <c r="G3314">
        <v>1</v>
      </c>
      <c r="H3314" s="6">
        <v>1935271</v>
      </c>
      <c r="I3314" s="7">
        <v>45300</v>
      </c>
      <c r="J3314" s="7">
        <v>45300</v>
      </c>
      <c r="K3314">
        <v>15</v>
      </c>
      <c r="L3314" t="s">
        <v>40</v>
      </c>
      <c r="M3314" t="s">
        <v>5</v>
      </c>
      <c r="N3314" t="s">
        <v>41</v>
      </c>
      <c r="O3314" t="s">
        <v>77</v>
      </c>
      <c r="P3314" t="s">
        <v>43</v>
      </c>
      <c r="Q3314">
        <v>8</v>
      </c>
      <c r="R3314">
        <v>7</v>
      </c>
      <c r="S3314">
        <v>0</v>
      </c>
      <c r="U3314">
        <v>290291</v>
      </c>
      <c r="V3314">
        <v>154822</v>
      </c>
      <c r="W3314">
        <v>135469</v>
      </c>
      <c r="X3314">
        <v>0</v>
      </c>
      <c r="Y3314" t="s">
        <v>48</v>
      </c>
    </row>
    <row r="3315" spans="1:25" x14ac:dyDescent="0.25">
      <c r="A3315">
        <v>3314</v>
      </c>
      <c r="B3315">
        <v>58491</v>
      </c>
      <c r="C3315">
        <v>0</v>
      </c>
      <c r="D3315">
        <v>0</v>
      </c>
      <c r="E3315" t="s">
        <v>735</v>
      </c>
      <c r="F3315" t="s">
        <v>736</v>
      </c>
      <c r="G3315">
        <v>1</v>
      </c>
      <c r="H3315" s="6">
        <v>2000000</v>
      </c>
      <c r="I3315" s="7">
        <v>45299</v>
      </c>
      <c r="J3315" s="7">
        <v>45299</v>
      </c>
      <c r="K3315">
        <v>7</v>
      </c>
      <c r="L3315" t="s">
        <v>40</v>
      </c>
      <c r="M3315" t="s">
        <v>5</v>
      </c>
      <c r="N3315" t="s">
        <v>41</v>
      </c>
      <c r="O3315" t="s">
        <v>77</v>
      </c>
      <c r="P3315" t="s">
        <v>43</v>
      </c>
      <c r="Q3315">
        <v>7</v>
      </c>
      <c r="R3315">
        <v>0</v>
      </c>
      <c r="S3315">
        <v>0</v>
      </c>
      <c r="U3315">
        <v>140000</v>
      </c>
      <c r="V3315">
        <v>140000</v>
      </c>
      <c r="W3315">
        <v>0</v>
      </c>
      <c r="X3315">
        <v>0</v>
      </c>
      <c r="Y3315" t="s">
        <v>48</v>
      </c>
    </row>
    <row r="3316" spans="1:25" x14ac:dyDescent="0.25">
      <c r="A3316">
        <v>3315</v>
      </c>
      <c r="B3316">
        <v>58439</v>
      </c>
      <c r="C3316">
        <v>0</v>
      </c>
      <c r="D3316">
        <v>0</v>
      </c>
      <c r="E3316" t="s">
        <v>1739</v>
      </c>
      <c r="F3316" t="s">
        <v>1740</v>
      </c>
      <c r="G3316">
        <v>2</v>
      </c>
      <c r="H3316" s="6">
        <v>4051346</v>
      </c>
      <c r="I3316" s="7">
        <v>45296</v>
      </c>
      <c r="J3316" s="7">
        <v>45296</v>
      </c>
      <c r="K3316">
        <v>15</v>
      </c>
      <c r="L3316" t="s">
        <v>40</v>
      </c>
      <c r="M3316" t="s">
        <v>5</v>
      </c>
      <c r="N3316" t="s">
        <v>41</v>
      </c>
      <c r="O3316" t="s">
        <v>54</v>
      </c>
      <c r="P3316" t="s">
        <v>43</v>
      </c>
      <c r="Q3316">
        <v>4.5</v>
      </c>
      <c r="R3316">
        <v>10.5</v>
      </c>
      <c r="S3316">
        <v>0</v>
      </c>
      <c r="U3316">
        <v>607702</v>
      </c>
      <c r="V3316">
        <v>182311</v>
      </c>
      <c r="W3316">
        <v>425391</v>
      </c>
      <c r="X3316">
        <v>0</v>
      </c>
      <c r="Y3316" t="s">
        <v>48</v>
      </c>
    </row>
    <row r="3317" spans="1:25" x14ac:dyDescent="0.25">
      <c r="A3317">
        <v>3316</v>
      </c>
      <c r="B3317">
        <v>58436</v>
      </c>
      <c r="C3317">
        <v>0</v>
      </c>
      <c r="D3317">
        <v>0</v>
      </c>
      <c r="E3317" t="s">
        <v>1741</v>
      </c>
      <c r="F3317" t="s">
        <v>1742</v>
      </c>
      <c r="G3317">
        <v>1</v>
      </c>
      <c r="H3317" s="6">
        <v>22567333</v>
      </c>
      <c r="I3317" s="7">
        <v>45296</v>
      </c>
      <c r="J3317" s="7">
        <v>45296</v>
      </c>
      <c r="K3317">
        <v>15</v>
      </c>
      <c r="L3317" t="s">
        <v>40</v>
      </c>
      <c r="M3317" t="s">
        <v>5</v>
      </c>
      <c r="N3317" t="s">
        <v>41</v>
      </c>
      <c r="O3317" t="s">
        <v>54</v>
      </c>
      <c r="P3317" t="s">
        <v>43</v>
      </c>
      <c r="Q3317">
        <v>4.5</v>
      </c>
      <c r="R3317">
        <v>10.5</v>
      </c>
      <c r="S3317">
        <v>0</v>
      </c>
      <c r="U3317">
        <v>3385100</v>
      </c>
      <c r="V3317">
        <v>1015530</v>
      </c>
      <c r="W3317">
        <v>2369570</v>
      </c>
      <c r="X3317">
        <v>0</v>
      </c>
      <c r="Y3317" t="s">
        <v>48</v>
      </c>
    </row>
    <row r="3318" spans="1:25" x14ac:dyDescent="0.25">
      <c r="A3318">
        <v>3317</v>
      </c>
      <c r="B3318">
        <v>58437</v>
      </c>
      <c r="C3318">
        <v>0</v>
      </c>
      <c r="D3318">
        <v>0</v>
      </c>
      <c r="E3318" t="s">
        <v>1743</v>
      </c>
      <c r="F3318" t="s">
        <v>1744</v>
      </c>
      <c r="G3318">
        <v>1</v>
      </c>
      <c r="H3318" s="6">
        <v>66293419</v>
      </c>
      <c r="I3318" s="7">
        <v>45296</v>
      </c>
      <c r="J3318" s="7">
        <v>45296</v>
      </c>
      <c r="K3318">
        <v>15</v>
      </c>
      <c r="L3318" t="s">
        <v>40</v>
      </c>
      <c r="M3318" t="s">
        <v>5</v>
      </c>
      <c r="N3318" t="s">
        <v>41</v>
      </c>
      <c r="O3318" t="s">
        <v>54</v>
      </c>
      <c r="P3318" t="s">
        <v>43</v>
      </c>
      <c r="Q3318">
        <v>4.5</v>
      </c>
      <c r="R3318">
        <v>10.5</v>
      </c>
      <c r="S3318">
        <v>0</v>
      </c>
      <c r="U3318">
        <v>9944013</v>
      </c>
      <c r="V3318">
        <v>2983204</v>
      </c>
      <c r="W3318">
        <v>6960809</v>
      </c>
      <c r="X3318">
        <v>0</v>
      </c>
      <c r="Y3318" t="s">
        <v>48</v>
      </c>
    </row>
    <row r="3319" spans="1:25" x14ac:dyDescent="0.25">
      <c r="A3319">
        <v>3318</v>
      </c>
      <c r="B3319">
        <v>58438</v>
      </c>
      <c r="C3319">
        <v>0</v>
      </c>
      <c r="D3319">
        <v>0</v>
      </c>
      <c r="E3319" t="s">
        <v>1747</v>
      </c>
      <c r="F3319" t="s">
        <v>1748</v>
      </c>
      <c r="G3319">
        <v>1</v>
      </c>
      <c r="H3319" s="6">
        <v>9270815</v>
      </c>
      <c r="I3319" s="7">
        <v>45296</v>
      </c>
      <c r="J3319" s="7">
        <v>45296</v>
      </c>
      <c r="K3319">
        <v>15</v>
      </c>
      <c r="L3319" t="s">
        <v>40</v>
      </c>
      <c r="M3319" t="s">
        <v>5</v>
      </c>
      <c r="N3319" t="s">
        <v>41</v>
      </c>
      <c r="O3319" t="s">
        <v>54</v>
      </c>
      <c r="P3319" t="s">
        <v>43</v>
      </c>
      <c r="Q3319">
        <v>4.5</v>
      </c>
      <c r="R3319">
        <v>10.5</v>
      </c>
      <c r="S3319">
        <v>0</v>
      </c>
      <c r="U3319">
        <v>1390622</v>
      </c>
      <c r="V3319">
        <v>417187</v>
      </c>
      <c r="W3319">
        <v>973436</v>
      </c>
      <c r="X3319">
        <v>0</v>
      </c>
      <c r="Y3319" t="s">
        <v>48</v>
      </c>
    </row>
    <row r="3320" spans="1:25" x14ac:dyDescent="0.25">
      <c r="A3320">
        <v>3319</v>
      </c>
      <c r="B3320">
        <v>57600</v>
      </c>
      <c r="C3320">
        <v>0</v>
      </c>
      <c r="D3320">
        <v>0</v>
      </c>
      <c r="E3320" t="s">
        <v>2077</v>
      </c>
      <c r="F3320" t="s">
        <v>2078</v>
      </c>
      <c r="G3320">
        <v>1</v>
      </c>
      <c r="H3320" s="6">
        <v>8000000</v>
      </c>
      <c r="I3320" s="7">
        <v>45295</v>
      </c>
      <c r="J3320" s="7">
        <v>45295</v>
      </c>
      <c r="K3320" t="s">
        <v>990</v>
      </c>
      <c r="L3320" t="s">
        <v>40</v>
      </c>
      <c r="M3320" t="s">
        <v>5</v>
      </c>
      <c r="N3320" t="s">
        <v>41</v>
      </c>
      <c r="O3320" t="s">
        <v>57</v>
      </c>
      <c r="P3320" t="s">
        <v>43</v>
      </c>
      <c r="Q3320">
        <v>7.7</v>
      </c>
      <c r="R3320">
        <v>0</v>
      </c>
      <c r="S3320">
        <v>0</v>
      </c>
      <c r="U3320">
        <v>616000</v>
      </c>
      <c r="V3320">
        <v>616000</v>
      </c>
      <c r="W3320">
        <v>0</v>
      </c>
      <c r="X3320">
        <v>0</v>
      </c>
      <c r="Y3320" t="s">
        <v>48</v>
      </c>
    </row>
    <row r="3321" spans="1:25" x14ac:dyDescent="0.25">
      <c r="A3321">
        <v>3320</v>
      </c>
      <c r="B3321">
        <v>58431</v>
      </c>
      <c r="C3321">
        <v>0</v>
      </c>
      <c r="D3321">
        <v>0</v>
      </c>
      <c r="E3321" t="s">
        <v>1739</v>
      </c>
      <c r="F3321" t="s">
        <v>1740</v>
      </c>
      <c r="G3321">
        <v>1</v>
      </c>
      <c r="I3321" s="7">
        <v>45295</v>
      </c>
      <c r="J3321" s="7">
        <v>45295</v>
      </c>
      <c r="K3321">
        <v>15</v>
      </c>
      <c r="L3321" t="s">
        <v>40</v>
      </c>
      <c r="M3321" t="s">
        <v>5</v>
      </c>
      <c r="N3321" t="s">
        <v>41</v>
      </c>
      <c r="O3321" t="s">
        <v>54</v>
      </c>
      <c r="P3321" t="s">
        <v>43</v>
      </c>
      <c r="Q3321">
        <v>4.5</v>
      </c>
      <c r="R3321">
        <v>10.5</v>
      </c>
      <c r="S3321">
        <v>0</v>
      </c>
      <c r="U3321">
        <v>0</v>
      </c>
      <c r="V3321">
        <v>0</v>
      </c>
      <c r="W3321">
        <v>0</v>
      </c>
      <c r="X3321">
        <v>0</v>
      </c>
      <c r="Y3321" t="s">
        <v>48</v>
      </c>
    </row>
    <row r="3322" spans="1:25" x14ac:dyDescent="0.25">
      <c r="A3322">
        <v>3321</v>
      </c>
      <c r="B3322">
        <v>57597</v>
      </c>
      <c r="C3322">
        <v>0</v>
      </c>
      <c r="D3322">
        <v>0</v>
      </c>
      <c r="E3322" t="s">
        <v>622</v>
      </c>
      <c r="F3322" t="s">
        <v>623</v>
      </c>
      <c r="G3322">
        <v>1</v>
      </c>
      <c r="H3322" s="6">
        <v>21000000</v>
      </c>
      <c r="I3322" s="7">
        <v>45294</v>
      </c>
      <c r="J3322" s="7">
        <v>45294</v>
      </c>
      <c r="K3322">
        <v>15</v>
      </c>
      <c r="L3322" t="s">
        <v>40</v>
      </c>
      <c r="M3322" t="s">
        <v>5</v>
      </c>
      <c r="N3322" t="s">
        <v>41</v>
      </c>
      <c r="O3322" t="s">
        <v>47</v>
      </c>
      <c r="P3322" t="s">
        <v>43</v>
      </c>
      <c r="Q3322">
        <v>3</v>
      </c>
      <c r="R3322">
        <v>12</v>
      </c>
      <c r="S3322">
        <v>0</v>
      </c>
      <c r="U3322">
        <v>3150000</v>
      </c>
      <c r="V3322">
        <v>630000</v>
      </c>
      <c r="W3322">
        <v>2520000</v>
      </c>
      <c r="X3322">
        <v>0</v>
      </c>
      <c r="Y3322" t="s">
        <v>250</v>
      </c>
    </row>
    <row r="3323" spans="1:25" x14ac:dyDescent="0.25">
      <c r="A3323">
        <v>3322</v>
      </c>
      <c r="B3323">
        <v>57594</v>
      </c>
      <c r="C3323">
        <v>0</v>
      </c>
      <c r="D3323">
        <v>0</v>
      </c>
      <c r="E3323" t="s">
        <v>2047</v>
      </c>
      <c r="F3323" t="s">
        <v>2048</v>
      </c>
      <c r="G3323">
        <v>1</v>
      </c>
      <c r="H3323" s="6">
        <v>7000000</v>
      </c>
      <c r="I3323" s="7">
        <v>45294</v>
      </c>
      <c r="J3323" s="7">
        <v>45294</v>
      </c>
      <c r="K3323">
        <v>7</v>
      </c>
      <c r="L3323" t="s">
        <v>40</v>
      </c>
      <c r="M3323" t="s">
        <v>5</v>
      </c>
      <c r="N3323" t="s">
        <v>41</v>
      </c>
      <c r="O3323" t="s">
        <v>57</v>
      </c>
      <c r="P3323" t="s">
        <v>43</v>
      </c>
      <c r="Q3323">
        <v>7</v>
      </c>
      <c r="R3323">
        <v>0</v>
      </c>
      <c r="S3323">
        <v>0</v>
      </c>
      <c r="U3323">
        <v>490000</v>
      </c>
      <c r="V3323">
        <v>490000</v>
      </c>
      <c r="W3323">
        <v>0</v>
      </c>
      <c r="X3323">
        <v>0</v>
      </c>
      <c r="Y3323" t="s">
        <v>250</v>
      </c>
    </row>
    <row r="3324" spans="1:25" x14ac:dyDescent="0.25">
      <c r="A3324">
        <v>3323</v>
      </c>
      <c r="B3324">
        <v>57595</v>
      </c>
      <c r="C3324">
        <v>0</v>
      </c>
      <c r="D3324">
        <v>0</v>
      </c>
      <c r="E3324" t="s">
        <v>2047</v>
      </c>
      <c r="F3324" t="s">
        <v>2048</v>
      </c>
      <c r="G3324">
        <v>1</v>
      </c>
      <c r="H3324" s="6">
        <v>4000000</v>
      </c>
      <c r="I3324" s="7">
        <v>45294</v>
      </c>
      <c r="J3324" s="7">
        <v>45294</v>
      </c>
      <c r="K3324">
        <v>7</v>
      </c>
      <c r="L3324" t="s">
        <v>40</v>
      </c>
      <c r="M3324" t="s">
        <v>5</v>
      </c>
      <c r="N3324" t="s">
        <v>41</v>
      </c>
      <c r="O3324" t="s">
        <v>57</v>
      </c>
      <c r="P3324" t="s">
        <v>43</v>
      </c>
      <c r="Q3324">
        <v>7</v>
      </c>
      <c r="R3324">
        <v>0</v>
      </c>
      <c r="S3324">
        <v>0</v>
      </c>
      <c r="U3324">
        <v>280000</v>
      </c>
      <c r="V3324">
        <v>280000</v>
      </c>
      <c r="W3324">
        <v>0</v>
      </c>
      <c r="X3324">
        <v>0</v>
      </c>
      <c r="Y3324" t="s">
        <v>250</v>
      </c>
    </row>
    <row r="3325" spans="1:25" x14ac:dyDescent="0.25">
      <c r="A3325">
        <v>3324</v>
      </c>
      <c r="B3325">
        <v>57596</v>
      </c>
      <c r="C3325">
        <v>0</v>
      </c>
      <c r="D3325">
        <v>0</v>
      </c>
      <c r="E3325" t="s">
        <v>197</v>
      </c>
      <c r="F3325" t="s">
        <v>198</v>
      </c>
      <c r="G3325">
        <v>1</v>
      </c>
      <c r="H3325" s="6">
        <v>739120</v>
      </c>
      <c r="I3325" s="7">
        <v>45293</v>
      </c>
      <c r="J3325" s="7">
        <v>45293</v>
      </c>
      <c r="K3325">
        <v>15</v>
      </c>
      <c r="L3325" t="s">
        <v>40</v>
      </c>
      <c r="M3325" t="s">
        <v>5</v>
      </c>
      <c r="N3325" t="s">
        <v>41</v>
      </c>
      <c r="O3325" t="s">
        <v>47</v>
      </c>
      <c r="P3325" t="s">
        <v>43</v>
      </c>
      <c r="Q3325">
        <v>15</v>
      </c>
      <c r="R3325">
        <v>0</v>
      </c>
      <c r="S3325">
        <v>0</v>
      </c>
      <c r="U3325">
        <v>110868</v>
      </c>
      <c r="V3325">
        <v>110868</v>
      </c>
      <c r="W3325">
        <v>0</v>
      </c>
      <c r="X3325">
        <v>0</v>
      </c>
      <c r="Y3325" t="s">
        <v>48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65A86-7F8A-4806-8DDA-367B7646AC7D}">
  <sheetPr codeName="Hoja9"/>
  <dimension ref="A1:Y3728"/>
  <sheetViews>
    <sheetView topLeftCell="A3696" workbookViewId="0">
      <selection activeCell="E2" sqref="E2"/>
    </sheetView>
  </sheetViews>
  <sheetFormatPr baseColWidth="10" defaultRowHeight="15" x14ac:dyDescent="0.25"/>
  <sheetData>
    <row r="1" spans="1:25" x14ac:dyDescent="0.25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  <c r="M1" t="s">
        <v>10</v>
      </c>
      <c r="N1" t="s">
        <v>26</v>
      </c>
      <c r="O1" t="s">
        <v>27</v>
      </c>
      <c r="P1" t="s">
        <v>28</v>
      </c>
      <c r="Q1" t="s">
        <v>29</v>
      </c>
      <c r="R1" t="s">
        <v>30</v>
      </c>
      <c r="S1" t="s">
        <v>31</v>
      </c>
      <c r="T1" t="s">
        <v>32</v>
      </c>
      <c r="U1" t="s">
        <v>33</v>
      </c>
      <c r="V1" t="s">
        <v>34</v>
      </c>
      <c r="W1" t="s">
        <v>35</v>
      </c>
      <c r="X1" t="s">
        <v>36</v>
      </c>
      <c r="Y1" t="s">
        <v>37</v>
      </c>
    </row>
    <row r="2" spans="1:25" x14ac:dyDescent="0.25">
      <c r="A2">
        <v>1</v>
      </c>
      <c r="B2">
        <v>68181</v>
      </c>
      <c r="C2">
        <v>0</v>
      </c>
      <c r="D2">
        <v>0</v>
      </c>
      <c r="E2" t="s">
        <v>862</v>
      </c>
      <c r="F2" t="s">
        <v>863</v>
      </c>
      <c r="G2">
        <v>1</v>
      </c>
      <c r="H2" s="6">
        <v>7088383</v>
      </c>
      <c r="I2" s="7">
        <v>46021</v>
      </c>
      <c r="K2" t="s">
        <v>757</v>
      </c>
      <c r="L2" t="s">
        <v>40</v>
      </c>
      <c r="M2" t="s">
        <v>5</v>
      </c>
      <c r="N2" t="s">
        <v>41</v>
      </c>
      <c r="O2" t="s">
        <v>54</v>
      </c>
      <c r="P2" t="s">
        <v>2082</v>
      </c>
      <c r="Q2">
        <v>3.45</v>
      </c>
      <c r="R2">
        <v>0.42</v>
      </c>
      <c r="S2">
        <v>0</v>
      </c>
      <c r="U2">
        <v>274320</v>
      </c>
      <c r="V2">
        <v>244549</v>
      </c>
      <c r="W2">
        <v>29771</v>
      </c>
      <c r="X2">
        <v>0</v>
      </c>
      <c r="Y2" t="s">
        <v>44</v>
      </c>
    </row>
    <row r="3" spans="1:25" x14ac:dyDescent="0.25">
      <c r="A3">
        <v>2</v>
      </c>
      <c r="B3">
        <v>68060</v>
      </c>
      <c r="C3">
        <v>0</v>
      </c>
      <c r="D3">
        <v>0</v>
      </c>
      <c r="E3" t="s">
        <v>2083</v>
      </c>
      <c r="F3" t="s">
        <v>2084</v>
      </c>
      <c r="G3">
        <v>1</v>
      </c>
      <c r="H3" s="6">
        <v>180000000</v>
      </c>
      <c r="I3" s="7">
        <v>46021</v>
      </c>
      <c r="K3" t="s">
        <v>2085</v>
      </c>
      <c r="L3" t="s">
        <v>40</v>
      </c>
      <c r="M3" t="s">
        <v>7</v>
      </c>
      <c r="N3" t="s">
        <v>41</v>
      </c>
      <c r="O3" t="s">
        <v>64</v>
      </c>
      <c r="P3" t="s">
        <v>2082</v>
      </c>
      <c r="Q3">
        <v>0.4</v>
      </c>
      <c r="R3">
        <v>0</v>
      </c>
      <c r="S3">
        <v>0</v>
      </c>
      <c r="U3">
        <v>720000</v>
      </c>
      <c r="V3">
        <v>720000</v>
      </c>
      <c r="W3">
        <v>0</v>
      </c>
      <c r="X3">
        <v>0</v>
      </c>
      <c r="Y3" t="s">
        <v>2086</v>
      </c>
    </row>
    <row r="4" spans="1:25" x14ac:dyDescent="0.25">
      <c r="A4">
        <v>3</v>
      </c>
      <c r="B4">
        <v>68195</v>
      </c>
      <c r="C4">
        <v>0</v>
      </c>
      <c r="D4">
        <v>0</v>
      </c>
      <c r="E4" t="s">
        <v>2087</v>
      </c>
      <c r="F4" t="s">
        <v>2088</v>
      </c>
      <c r="G4">
        <v>1</v>
      </c>
      <c r="H4" s="6">
        <v>5000000</v>
      </c>
      <c r="I4" s="7">
        <v>46021</v>
      </c>
      <c r="K4">
        <v>6</v>
      </c>
      <c r="L4" t="s">
        <v>40</v>
      </c>
      <c r="M4" t="s">
        <v>9</v>
      </c>
      <c r="N4" t="s">
        <v>41</v>
      </c>
      <c r="O4" t="s">
        <v>42</v>
      </c>
      <c r="P4" t="s">
        <v>2082</v>
      </c>
      <c r="Q4">
        <v>6</v>
      </c>
      <c r="R4">
        <v>0</v>
      </c>
      <c r="S4">
        <v>0</v>
      </c>
      <c r="U4">
        <v>300000</v>
      </c>
      <c r="V4">
        <v>300000</v>
      </c>
      <c r="W4">
        <v>0</v>
      </c>
      <c r="X4">
        <v>0</v>
      </c>
      <c r="Y4" t="s">
        <v>2086</v>
      </c>
    </row>
    <row r="5" spans="1:25" x14ac:dyDescent="0.25">
      <c r="A5">
        <v>4</v>
      </c>
      <c r="B5">
        <v>68196</v>
      </c>
      <c r="C5">
        <v>0</v>
      </c>
      <c r="D5">
        <v>0</v>
      </c>
      <c r="E5" t="s">
        <v>2087</v>
      </c>
      <c r="F5" t="s">
        <v>2088</v>
      </c>
      <c r="G5">
        <v>1</v>
      </c>
      <c r="H5" s="6">
        <v>5000000</v>
      </c>
      <c r="I5" s="7">
        <v>46021</v>
      </c>
      <c r="K5">
        <v>6</v>
      </c>
      <c r="L5" t="s">
        <v>40</v>
      </c>
      <c r="M5" t="s">
        <v>9</v>
      </c>
      <c r="N5" t="s">
        <v>41</v>
      </c>
      <c r="O5" t="s">
        <v>42</v>
      </c>
      <c r="P5" t="s">
        <v>2082</v>
      </c>
      <c r="Q5">
        <v>6</v>
      </c>
      <c r="R5">
        <v>0</v>
      </c>
      <c r="S5">
        <v>0</v>
      </c>
      <c r="U5">
        <v>300000</v>
      </c>
      <c r="V5">
        <v>300000</v>
      </c>
      <c r="W5">
        <v>0</v>
      </c>
      <c r="X5">
        <v>0</v>
      </c>
      <c r="Y5" t="s">
        <v>2086</v>
      </c>
    </row>
    <row r="6" spans="1:25" x14ac:dyDescent="0.25">
      <c r="A6">
        <v>5</v>
      </c>
      <c r="B6">
        <v>68197</v>
      </c>
      <c r="C6">
        <v>0</v>
      </c>
      <c r="D6">
        <v>0</v>
      </c>
      <c r="E6" t="s">
        <v>2087</v>
      </c>
      <c r="F6" t="s">
        <v>2088</v>
      </c>
      <c r="G6">
        <v>1</v>
      </c>
      <c r="H6" s="6">
        <v>5000000</v>
      </c>
      <c r="I6" s="7">
        <v>46021</v>
      </c>
      <c r="K6">
        <v>6</v>
      </c>
      <c r="L6" t="s">
        <v>40</v>
      </c>
      <c r="M6" t="s">
        <v>9</v>
      </c>
      <c r="N6" t="s">
        <v>41</v>
      </c>
      <c r="O6" t="s">
        <v>42</v>
      </c>
      <c r="P6" t="s">
        <v>2082</v>
      </c>
      <c r="Q6">
        <v>6</v>
      </c>
      <c r="R6">
        <v>0</v>
      </c>
      <c r="S6">
        <v>0</v>
      </c>
      <c r="U6">
        <v>300000</v>
      </c>
      <c r="V6">
        <v>300000</v>
      </c>
      <c r="W6">
        <v>0</v>
      </c>
      <c r="X6">
        <v>0</v>
      </c>
      <c r="Y6" t="s">
        <v>2086</v>
      </c>
    </row>
    <row r="7" spans="1:25" x14ac:dyDescent="0.25">
      <c r="A7">
        <v>6</v>
      </c>
      <c r="B7">
        <v>68198</v>
      </c>
      <c r="C7">
        <v>0</v>
      </c>
      <c r="D7">
        <v>0</v>
      </c>
      <c r="E7" t="s">
        <v>2087</v>
      </c>
      <c r="F7" t="s">
        <v>2088</v>
      </c>
      <c r="G7">
        <v>1</v>
      </c>
      <c r="H7" s="6">
        <v>5000000</v>
      </c>
      <c r="I7" s="7">
        <v>46021</v>
      </c>
      <c r="K7">
        <v>6</v>
      </c>
      <c r="L7" t="s">
        <v>40</v>
      </c>
      <c r="M7" t="s">
        <v>9</v>
      </c>
      <c r="N7" t="s">
        <v>41</v>
      </c>
      <c r="O7" t="s">
        <v>42</v>
      </c>
      <c r="P7" t="s">
        <v>2082</v>
      </c>
      <c r="Q7">
        <v>6</v>
      </c>
      <c r="R7">
        <v>0</v>
      </c>
      <c r="S7">
        <v>0</v>
      </c>
      <c r="U7">
        <v>300000</v>
      </c>
      <c r="V7">
        <v>300000</v>
      </c>
      <c r="W7">
        <v>0</v>
      </c>
      <c r="X7">
        <v>0</v>
      </c>
      <c r="Y7" t="s">
        <v>2086</v>
      </c>
    </row>
    <row r="8" spans="1:25" x14ac:dyDescent="0.25">
      <c r="A8">
        <v>7</v>
      </c>
      <c r="B8">
        <v>68199</v>
      </c>
      <c r="C8">
        <v>0</v>
      </c>
      <c r="D8">
        <v>0</v>
      </c>
      <c r="E8" t="s">
        <v>2087</v>
      </c>
      <c r="F8" t="s">
        <v>2088</v>
      </c>
      <c r="G8">
        <v>1</v>
      </c>
      <c r="H8" s="6">
        <v>5000000</v>
      </c>
      <c r="I8" s="7">
        <v>46021</v>
      </c>
      <c r="K8">
        <v>6</v>
      </c>
      <c r="L8" t="s">
        <v>40</v>
      </c>
      <c r="M8" t="s">
        <v>9</v>
      </c>
      <c r="N8" t="s">
        <v>41</v>
      </c>
      <c r="O8" t="s">
        <v>42</v>
      </c>
      <c r="P8" t="s">
        <v>2082</v>
      </c>
      <c r="Q8">
        <v>6</v>
      </c>
      <c r="R8">
        <v>0</v>
      </c>
      <c r="S8">
        <v>0</v>
      </c>
      <c r="U8">
        <v>300000</v>
      </c>
      <c r="V8">
        <v>300000</v>
      </c>
      <c r="W8">
        <v>0</v>
      </c>
      <c r="X8">
        <v>0</v>
      </c>
      <c r="Y8" t="s">
        <v>2086</v>
      </c>
    </row>
    <row r="9" spans="1:25" x14ac:dyDescent="0.25">
      <c r="A9">
        <v>8</v>
      </c>
      <c r="B9">
        <v>68200</v>
      </c>
      <c r="C9">
        <v>0</v>
      </c>
      <c r="D9">
        <v>0</v>
      </c>
      <c r="E9" t="s">
        <v>2087</v>
      </c>
      <c r="F9" t="s">
        <v>2088</v>
      </c>
      <c r="G9">
        <v>1</v>
      </c>
      <c r="H9" s="6">
        <v>5000000</v>
      </c>
      <c r="I9" s="7">
        <v>46021</v>
      </c>
      <c r="K9">
        <v>6</v>
      </c>
      <c r="L9" t="s">
        <v>40</v>
      </c>
      <c r="M9" t="s">
        <v>9</v>
      </c>
      <c r="N9" t="s">
        <v>41</v>
      </c>
      <c r="O9" t="s">
        <v>42</v>
      </c>
      <c r="P9" t="s">
        <v>2082</v>
      </c>
      <c r="Q9">
        <v>6</v>
      </c>
      <c r="R9">
        <v>0</v>
      </c>
      <c r="S9">
        <v>0</v>
      </c>
      <c r="U9">
        <v>300000</v>
      </c>
      <c r="V9">
        <v>300000</v>
      </c>
      <c r="W9">
        <v>0</v>
      </c>
      <c r="X9">
        <v>0</v>
      </c>
      <c r="Y9" t="s">
        <v>2086</v>
      </c>
    </row>
    <row r="10" spans="1:25" x14ac:dyDescent="0.25">
      <c r="A10">
        <v>9</v>
      </c>
      <c r="B10">
        <v>68201</v>
      </c>
      <c r="C10">
        <v>0</v>
      </c>
      <c r="D10">
        <v>0</v>
      </c>
      <c r="E10" t="s">
        <v>2089</v>
      </c>
      <c r="F10" t="s">
        <v>2090</v>
      </c>
      <c r="G10">
        <v>1</v>
      </c>
      <c r="H10" s="6">
        <v>800000</v>
      </c>
      <c r="I10" s="7">
        <v>46021</v>
      </c>
      <c r="K10">
        <v>10</v>
      </c>
      <c r="L10" t="s">
        <v>40</v>
      </c>
      <c r="M10" t="s">
        <v>9</v>
      </c>
      <c r="N10" t="s">
        <v>41</v>
      </c>
      <c r="O10" t="s">
        <v>77</v>
      </c>
      <c r="P10" t="s">
        <v>2082</v>
      </c>
      <c r="Q10">
        <v>10</v>
      </c>
      <c r="R10">
        <v>0</v>
      </c>
      <c r="S10">
        <v>0</v>
      </c>
      <c r="U10">
        <v>80000</v>
      </c>
      <c r="V10">
        <v>80000</v>
      </c>
      <c r="W10">
        <v>0</v>
      </c>
      <c r="X10">
        <v>0</v>
      </c>
      <c r="Y10" t="s">
        <v>2086</v>
      </c>
    </row>
    <row r="11" spans="1:25" x14ac:dyDescent="0.25">
      <c r="A11">
        <v>10</v>
      </c>
      <c r="B11">
        <v>68122</v>
      </c>
      <c r="C11">
        <v>0</v>
      </c>
      <c r="D11">
        <v>0</v>
      </c>
      <c r="E11" t="s">
        <v>49</v>
      </c>
      <c r="F11" t="s">
        <v>50</v>
      </c>
      <c r="G11">
        <v>1</v>
      </c>
      <c r="H11" s="6">
        <v>1000000</v>
      </c>
      <c r="I11" s="7">
        <v>46021</v>
      </c>
      <c r="K11">
        <v>15</v>
      </c>
      <c r="L11" t="s">
        <v>40</v>
      </c>
      <c r="M11" t="s">
        <v>3</v>
      </c>
      <c r="N11" t="s">
        <v>41</v>
      </c>
      <c r="O11" t="s">
        <v>51</v>
      </c>
      <c r="P11" t="s">
        <v>2082</v>
      </c>
      <c r="Q11">
        <v>15</v>
      </c>
      <c r="R11">
        <v>0</v>
      </c>
      <c r="S11">
        <v>0</v>
      </c>
      <c r="U11">
        <v>150000</v>
      </c>
      <c r="V11">
        <v>150000</v>
      </c>
      <c r="W11">
        <v>0</v>
      </c>
      <c r="X11">
        <v>0</v>
      </c>
      <c r="Y11" t="s">
        <v>48</v>
      </c>
    </row>
    <row r="12" spans="1:25" x14ac:dyDescent="0.25">
      <c r="A12">
        <v>11</v>
      </c>
      <c r="B12">
        <v>67949</v>
      </c>
      <c r="C12">
        <v>0</v>
      </c>
      <c r="D12">
        <v>0</v>
      </c>
      <c r="E12" t="s">
        <v>49</v>
      </c>
      <c r="F12" t="s">
        <v>50</v>
      </c>
      <c r="G12">
        <v>1</v>
      </c>
      <c r="H12" s="6">
        <v>5000000</v>
      </c>
      <c r="I12" s="7">
        <v>46021</v>
      </c>
      <c r="K12">
        <v>15</v>
      </c>
      <c r="L12" t="s">
        <v>40</v>
      </c>
      <c r="M12" t="s">
        <v>3</v>
      </c>
      <c r="N12" t="s">
        <v>41</v>
      </c>
      <c r="O12" t="s">
        <v>51</v>
      </c>
      <c r="P12" t="s">
        <v>2082</v>
      </c>
      <c r="Q12">
        <v>15</v>
      </c>
      <c r="R12">
        <v>0</v>
      </c>
      <c r="S12">
        <v>0</v>
      </c>
      <c r="U12">
        <v>750000</v>
      </c>
      <c r="V12">
        <v>750000</v>
      </c>
      <c r="W12">
        <v>0</v>
      </c>
      <c r="X12">
        <v>0</v>
      </c>
      <c r="Y12" t="s">
        <v>48</v>
      </c>
    </row>
    <row r="13" spans="1:25" x14ac:dyDescent="0.25">
      <c r="A13">
        <v>12</v>
      </c>
      <c r="B13">
        <v>67981</v>
      </c>
      <c r="C13">
        <v>0</v>
      </c>
      <c r="D13">
        <v>0</v>
      </c>
      <c r="E13" t="s">
        <v>725</v>
      </c>
      <c r="F13" t="s">
        <v>726</v>
      </c>
      <c r="G13">
        <v>1</v>
      </c>
      <c r="H13" s="6">
        <v>9000000</v>
      </c>
      <c r="I13" s="7">
        <v>46021</v>
      </c>
      <c r="K13">
        <v>15</v>
      </c>
      <c r="L13" t="s">
        <v>40</v>
      </c>
      <c r="M13" t="s">
        <v>5</v>
      </c>
      <c r="N13" t="s">
        <v>41</v>
      </c>
      <c r="O13" t="s">
        <v>77</v>
      </c>
      <c r="P13" t="s">
        <v>2082</v>
      </c>
      <c r="Q13">
        <v>15</v>
      </c>
      <c r="R13">
        <v>0</v>
      </c>
      <c r="S13">
        <v>0</v>
      </c>
      <c r="U13">
        <v>1350000</v>
      </c>
      <c r="V13">
        <v>1350000</v>
      </c>
      <c r="W13">
        <v>0</v>
      </c>
      <c r="X13">
        <v>0</v>
      </c>
      <c r="Y13" t="s">
        <v>48</v>
      </c>
    </row>
    <row r="14" spans="1:25" x14ac:dyDescent="0.25">
      <c r="A14">
        <v>13</v>
      </c>
      <c r="B14">
        <v>67990</v>
      </c>
      <c r="C14">
        <v>0</v>
      </c>
      <c r="D14">
        <v>0</v>
      </c>
      <c r="E14" t="s">
        <v>55</v>
      </c>
      <c r="F14" t="s">
        <v>56</v>
      </c>
      <c r="G14">
        <v>1</v>
      </c>
      <c r="H14" s="6">
        <v>7000000</v>
      </c>
      <c r="I14" s="7">
        <v>46021</v>
      </c>
      <c r="K14">
        <v>10</v>
      </c>
      <c r="L14" t="s">
        <v>40</v>
      </c>
      <c r="M14" t="s">
        <v>5</v>
      </c>
      <c r="N14" t="s">
        <v>41</v>
      </c>
      <c r="O14" t="s">
        <v>57</v>
      </c>
      <c r="P14" t="s">
        <v>2082</v>
      </c>
      <c r="Q14">
        <v>10</v>
      </c>
      <c r="R14">
        <v>0</v>
      </c>
      <c r="S14">
        <v>0</v>
      </c>
      <c r="U14">
        <v>700000</v>
      </c>
      <c r="V14">
        <v>700000</v>
      </c>
      <c r="W14">
        <v>0</v>
      </c>
      <c r="X14">
        <v>0</v>
      </c>
      <c r="Y14" t="s">
        <v>48</v>
      </c>
    </row>
    <row r="15" spans="1:25" x14ac:dyDescent="0.25">
      <c r="A15">
        <v>14</v>
      </c>
      <c r="B15">
        <v>67991</v>
      </c>
      <c r="C15">
        <v>0</v>
      </c>
      <c r="D15">
        <v>0</v>
      </c>
      <c r="E15" t="s">
        <v>55</v>
      </c>
      <c r="F15" t="s">
        <v>56</v>
      </c>
      <c r="G15">
        <v>1</v>
      </c>
      <c r="H15" s="6">
        <v>7000000</v>
      </c>
      <c r="I15" s="7">
        <v>46021</v>
      </c>
      <c r="K15">
        <v>10</v>
      </c>
      <c r="L15" t="s">
        <v>40</v>
      </c>
      <c r="M15" t="s">
        <v>5</v>
      </c>
      <c r="N15" t="s">
        <v>41</v>
      </c>
      <c r="O15" t="s">
        <v>57</v>
      </c>
      <c r="P15" t="s">
        <v>2082</v>
      </c>
      <c r="Q15">
        <v>10</v>
      </c>
      <c r="R15">
        <v>0</v>
      </c>
      <c r="S15">
        <v>0</v>
      </c>
      <c r="U15">
        <v>700000</v>
      </c>
      <c r="V15">
        <v>700000</v>
      </c>
      <c r="W15">
        <v>0</v>
      </c>
      <c r="X15">
        <v>0</v>
      </c>
      <c r="Y15" t="s">
        <v>48</v>
      </c>
    </row>
    <row r="16" spans="1:25" x14ac:dyDescent="0.25">
      <c r="A16">
        <v>15</v>
      </c>
      <c r="B16">
        <v>67992</v>
      </c>
      <c r="C16">
        <v>0</v>
      </c>
      <c r="D16">
        <v>0</v>
      </c>
      <c r="E16" t="s">
        <v>55</v>
      </c>
      <c r="F16" t="s">
        <v>56</v>
      </c>
      <c r="G16">
        <v>1</v>
      </c>
      <c r="H16" s="6">
        <v>7000000</v>
      </c>
      <c r="I16" s="7">
        <v>46021</v>
      </c>
      <c r="K16">
        <v>10</v>
      </c>
      <c r="L16" t="s">
        <v>40</v>
      </c>
      <c r="M16" t="s">
        <v>5</v>
      </c>
      <c r="N16" t="s">
        <v>41</v>
      </c>
      <c r="O16" t="s">
        <v>57</v>
      </c>
      <c r="P16" t="s">
        <v>2082</v>
      </c>
      <c r="Q16">
        <v>10</v>
      </c>
      <c r="R16">
        <v>0</v>
      </c>
      <c r="S16">
        <v>0</v>
      </c>
      <c r="U16">
        <v>700000</v>
      </c>
      <c r="V16">
        <v>700000</v>
      </c>
      <c r="W16">
        <v>0</v>
      </c>
      <c r="X16">
        <v>0</v>
      </c>
      <c r="Y16" t="s">
        <v>48</v>
      </c>
    </row>
    <row r="17" spans="1:25" x14ac:dyDescent="0.25">
      <c r="A17">
        <v>16</v>
      </c>
      <c r="B17">
        <v>67993</v>
      </c>
      <c r="C17">
        <v>0</v>
      </c>
      <c r="D17">
        <v>0</v>
      </c>
      <c r="E17" t="s">
        <v>55</v>
      </c>
      <c r="F17" t="s">
        <v>56</v>
      </c>
      <c r="G17">
        <v>1</v>
      </c>
      <c r="H17" s="6">
        <v>7000000</v>
      </c>
      <c r="I17" s="7">
        <v>46021</v>
      </c>
      <c r="K17">
        <v>10</v>
      </c>
      <c r="L17" t="s">
        <v>40</v>
      </c>
      <c r="M17" t="s">
        <v>5</v>
      </c>
      <c r="N17" t="s">
        <v>41</v>
      </c>
      <c r="O17" t="s">
        <v>57</v>
      </c>
      <c r="P17" t="s">
        <v>2082</v>
      </c>
      <c r="Q17">
        <v>10</v>
      </c>
      <c r="R17">
        <v>0</v>
      </c>
      <c r="S17">
        <v>0</v>
      </c>
      <c r="U17">
        <v>700000</v>
      </c>
      <c r="V17">
        <v>700000</v>
      </c>
      <c r="W17">
        <v>0</v>
      </c>
      <c r="X17">
        <v>0</v>
      </c>
      <c r="Y17" t="s">
        <v>48</v>
      </c>
    </row>
    <row r="18" spans="1:25" x14ac:dyDescent="0.25">
      <c r="A18">
        <v>17</v>
      </c>
      <c r="B18">
        <v>67994</v>
      </c>
      <c r="C18">
        <v>0</v>
      </c>
      <c r="D18">
        <v>0</v>
      </c>
      <c r="E18" t="s">
        <v>55</v>
      </c>
      <c r="F18" t="s">
        <v>56</v>
      </c>
      <c r="G18">
        <v>1</v>
      </c>
      <c r="H18" s="6">
        <v>7000000</v>
      </c>
      <c r="I18" s="7">
        <v>46021</v>
      </c>
      <c r="K18">
        <v>10</v>
      </c>
      <c r="L18" t="s">
        <v>40</v>
      </c>
      <c r="M18" t="s">
        <v>5</v>
      </c>
      <c r="N18" t="s">
        <v>41</v>
      </c>
      <c r="O18" t="s">
        <v>57</v>
      </c>
      <c r="P18" t="s">
        <v>2082</v>
      </c>
      <c r="Q18">
        <v>10</v>
      </c>
      <c r="R18">
        <v>0</v>
      </c>
      <c r="S18">
        <v>0</v>
      </c>
      <c r="U18">
        <v>700000</v>
      </c>
      <c r="V18">
        <v>700000</v>
      </c>
      <c r="W18">
        <v>0</v>
      </c>
      <c r="X18">
        <v>0</v>
      </c>
      <c r="Y18" t="s">
        <v>48</v>
      </c>
    </row>
    <row r="19" spans="1:25" x14ac:dyDescent="0.25">
      <c r="A19">
        <v>18</v>
      </c>
      <c r="B19">
        <v>67995</v>
      </c>
      <c r="C19">
        <v>0</v>
      </c>
      <c r="D19">
        <v>0</v>
      </c>
      <c r="E19" t="s">
        <v>55</v>
      </c>
      <c r="F19" t="s">
        <v>56</v>
      </c>
      <c r="G19">
        <v>1</v>
      </c>
      <c r="H19" s="6">
        <v>7000000</v>
      </c>
      <c r="I19" s="7">
        <v>46021</v>
      </c>
      <c r="K19">
        <v>10</v>
      </c>
      <c r="L19" t="s">
        <v>40</v>
      </c>
      <c r="M19" t="s">
        <v>5</v>
      </c>
      <c r="N19" t="s">
        <v>41</v>
      </c>
      <c r="O19" t="s">
        <v>57</v>
      </c>
      <c r="P19" t="s">
        <v>2082</v>
      </c>
      <c r="Q19">
        <v>10</v>
      </c>
      <c r="R19">
        <v>0</v>
      </c>
      <c r="S19">
        <v>0</v>
      </c>
      <c r="U19">
        <v>700000</v>
      </c>
      <c r="V19">
        <v>700000</v>
      </c>
      <c r="W19">
        <v>0</v>
      </c>
      <c r="X19">
        <v>0</v>
      </c>
      <c r="Y19" t="s">
        <v>48</v>
      </c>
    </row>
    <row r="20" spans="1:25" x14ac:dyDescent="0.25">
      <c r="A20">
        <v>19</v>
      </c>
      <c r="B20">
        <v>67996</v>
      </c>
      <c r="C20">
        <v>0</v>
      </c>
      <c r="D20">
        <v>0</v>
      </c>
      <c r="E20" t="s">
        <v>55</v>
      </c>
      <c r="F20" t="s">
        <v>56</v>
      </c>
      <c r="G20">
        <v>1</v>
      </c>
      <c r="H20" s="6">
        <v>7000000</v>
      </c>
      <c r="I20" s="7">
        <v>46021</v>
      </c>
      <c r="K20">
        <v>10</v>
      </c>
      <c r="L20" t="s">
        <v>40</v>
      </c>
      <c r="M20" t="s">
        <v>5</v>
      </c>
      <c r="N20" t="s">
        <v>41</v>
      </c>
      <c r="O20" t="s">
        <v>57</v>
      </c>
      <c r="P20" t="s">
        <v>2082</v>
      </c>
      <c r="Q20">
        <v>10</v>
      </c>
      <c r="R20">
        <v>0</v>
      </c>
      <c r="S20">
        <v>0</v>
      </c>
      <c r="U20">
        <v>700000</v>
      </c>
      <c r="V20">
        <v>700000</v>
      </c>
      <c r="W20">
        <v>0</v>
      </c>
      <c r="X20">
        <v>0</v>
      </c>
      <c r="Y20" t="s">
        <v>48</v>
      </c>
    </row>
    <row r="21" spans="1:25" x14ac:dyDescent="0.25">
      <c r="A21">
        <v>20</v>
      </c>
      <c r="B21">
        <v>67997</v>
      </c>
      <c r="C21">
        <v>0</v>
      </c>
      <c r="D21">
        <v>0</v>
      </c>
      <c r="E21" t="s">
        <v>55</v>
      </c>
      <c r="F21" t="s">
        <v>56</v>
      </c>
      <c r="G21">
        <v>1</v>
      </c>
      <c r="H21" s="6">
        <v>7000000</v>
      </c>
      <c r="I21" s="7">
        <v>46021</v>
      </c>
      <c r="K21">
        <v>10</v>
      </c>
      <c r="L21" t="s">
        <v>40</v>
      </c>
      <c r="M21" t="s">
        <v>5</v>
      </c>
      <c r="N21" t="s">
        <v>41</v>
      </c>
      <c r="O21" t="s">
        <v>57</v>
      </c>
      <c r="P21" t="s">
        <v>2082</v>
      </c>
      <c r="Q21">
        <v>10</v>
      </c>
      <c r="R21">
        <v>0</v>
      </c>
      <c r="S21">
        <v>0</v>
      </c>
      <c r="U21">
        <v>700000</v>
      </c>
      <c r="V21">
        <v>700000</v>
      </c>
      <c r="W21">
        <v>0</v>
      </c>
      <c r="X21">
        <v>0</v>
      </c>
      <c r="Y21" t="s">
        <v>48</v>
      </c>
    </row>
    <row r="22" spans="1:25" x14ac:dyDescent="0.25">
      <c r="A22">
        <v>21</v>
      </c>
      <c r="B22">
        <v>67998</v>
      </c>
      <c r="C22">
        <v>0</v>
      </c>
      <c r="D22">
        <v>0</v>
      </c>
      <c r="E22" t="s">
        <v>55</v>
      </c>
      <c r="F22" t="s">
        <v>56</v>
      </c>
      <c r="G22">
        <v>1</v>
      </c>
      <c r="H22" s="6">
        <v>827295</v>
      </c>
      <c r="I22" s="7">
        <v>46021</v>
      </c>
      <c r="K22">
        <v>10</v>
      </c>
      <c r="L22" t="s">
        <v>40</v>
      </c>
      <c r="M22" t="s">
        <v>5</v>
      </c>
      <c r="N22" t="s">
        <v>41</v>
      </c>
      <c r="O22" t="s">
        <v>57</v>
      </c>
      <c r="P22" t="s">
        <v>2082</v>
      </c>
      <c r="Q22">
        <v>10</v>
      </c>
      <c r="R22">
        <v>0</v>
      </c>
      <c r="S22">
        <v>0</v>
      </c>
      <c r="U22">
        <v>82730</v>
      </c>
      <c r="V22">
        <v>82730</v>
      </c>
      <c r="W22">
        <v>0</v>
      </c>
      <c r="X22">
        <v>0</v>
      </c>
      <c r="Y22" t="s">
        <v>48</v>
      </c>
    </row>
    <row r="23" spans="1:25" x14ac:dyDescent="0.25">
      <c r="A23">
        <v>22</v>
      </c>
      <c r="B23">
        <v>68187</v>
      </c>
      <c r="C23">
        <v>0</v>
      </c>
      <c r="D23">
        <v>0</v>
      </c>
      <c r="E23" t="s">
        <v>2091</v>
      </c>
      <c r="F23" t="s">
        <v>2092</v>
      </c>
      <c r="G23">
        <v>1</v>
      </c>
      <c r="H23" s="6">
        <v>69542000</v>
      </c>
      <c r="I23" s="7">
        <v>46021</v>
      </c>
      <c r="K23">
        <v>1</v>
      </c>
      <c r="L23" t="s">
        <v>40</v>
      </c>
      <c r="M23" t="s">
        <v>5</v>
      </c>
      <c r="N23" t="s">
        <v>41</v>
      </c>
      <c r="O23" t="s">
        <v>57</v>
      </c>
      <c r="P23" t="s">
        <v>2082</v>
      </c>
      <c r="Q23">
        <v>1</v>
      </c>
      <c r="R23">
        <v>0</v>
      </c>
      <c r="S23">
        <v>0</v>
      </c>
      <c r="U23">
        <v>695420</v>
      </c>
      <c r="V23">
        <v>695420</v>
      </c>
      <c r="W23">
        <v>0</v>
      </c>
      <c r="X23">
        <v>0</v>
      </c>
      <c r="Y23" t="s">
        <v>2086</v>
      </c>
    </row>
    <row r="24" spans="1:25" x14ac:dyDescent="0.25">
      <c r="A24">
        <v>23</v>
      </c>
      <c r="B24">
        <v>68045</v>
      </c>
      <c r="C24">
        <v>0</v>
      </c>
      <c r="D24">
        <v>0</v>
      </c>
      <c r="E24" t="s">
        <v>2093</v>
      </c>
      <c r="F24" t="s">
        <v>2094</v>
      </c>
      <c r="G24">
        <v>1</v>
      </c>
      <c r="H24" s="6">
        <v>15393893</v>
      </c>
      <c r="I24" s="7">
        <v>46021</v>
      </c>
      <c r="K24">
        <v>7</v>
      </c>
      <c r="L24" t="s">
        <v>40</v>
      </c>
      <c r="M24" t="s">
        <v>6</v>
      </c>
      <c r="N24" t="s">
        <v>41</v>
      </c>
      <c r="O24" t="s">
        <v>64</v>
      </c>
      <c r="P24" t="s">
        <v>2082</v>
      </c>
      <c r="Q24">
        <v>7</v>
      </c>
      <c r="R24">
        <v>0</v>
      </c>
      <c r="S24">
        <v>0</v>
      </c>
      <c r="U24">
        <v>1077573</v>
      </c>
      <c r="V24">
        <v>1077573</v>
      </c>
      <c r="W24">
        <v>0</v>
      </c>
      <c r="X24">
        <v>0</v>
      </c>
      <c r="Y24" t="s">
        <v>2086</v>
      </c>
    </row>
    <row r="25" spans="1:25" x14ac:dyDescent="0.25">
      <c r="A25">
        <v>24</v>
      </c>
      <c r="B25">
        <v>68025</v>
      </c>
      <c r="C25">
        <v>0</v>
      </c>
      <c r="D25">
        <v>0</v>
      </c>
      <c r="E25" t="s">
        <v>1479</v>
      </c>
      <c r="F25" t="s">
        <v>1480</v>
      </c>
      <c r="G25">
        <v>1</v>
      </c>
      <c r="H25" s="6">
        <v>6299500</v>
      </c>
      <c r="I25" s="7">
        <v>46021</v>
      </c>
      <c r="K25" t="s">
        <v>1481</v>
      </c>
      <c r="L25" t="s">
        <v>40</v>
      </c>
      <c r="M25" t="s">
        <v>5</v>
      </c>
      <c r="N25" t="s">
        <v>41</v>
      </c>
      <c r="O25" t="s">
        <v>57</v>
      </c>
      <c r="P25" t="s">
        <v>2082</v>
      </c>
      <c r="Q25">
        <v>1.5</v>
      </c>
      <c r="R25">
        <v>0</v>
      </c>
      <c r="S25">
        <v>0</v>
      </c>
      <c r="U25">
        <v>94493</v>
      </c>
      <c r="V25">
        <v>94492</v>
      </c>
      <c r="W25">
        <v>0</v>
      </c>
      <c r="X25">
        <v>0</v>
      </c>
      <c r="Y25" t="s">
        <v>48</v>
      </c>
    </row>
    <row r="26" spans="1:25" x14ac:dyDescent="0.25">
      <c r="A26">
        <v>25</v>
      </c>
      <c r="B26">
        <v>68002</v>
      </c>
      <c r="C26">
        <v>0</v>
      </c>
      <c r="D26">
        <v>0</v>
      </c>
      <c r="E26" t="s">
        <v>717</v>
      </c>
      <c r="F26" t="s">
        <v>718</v>
      </c>
      <c r="G26">
        <v>1</v>
      </c>
      <c r="H26" s="6">
        <v>48836715</v>
      </c>
      <c r="I26" s="7">
        <v>46021</v>
      </c>
      <c r="K26">
        <v>10</v>
      </c>
      <c r="L26" t="s">
        <v>40</v>
      </c>
      <c r="M26" t="s">
        <v>4</v>
      </c>
      <c r="N26" t="s">
        <v>41</v>
      </c>
      <c r="O26" t="s">
        <v>51</v>
      </c>
      <c r="P26" t="s">
        <v>2082</v>
      </c>
      <c r="Q26">
        <v>10</v>
      </c>
      <c r="R26">
        <v>0</v>
      </c>
      <c r="S26">
        <v>0</v>
      </c>
      <c r="U26">
        <v>4883672</v>
      </c>
      <c r="V26">
        <v>4883672</v>
      </c>
      <c r="W26">
        <v>0</v>
      </c>
      <c r="X26">
        <v>0</v>
      </c>
      <c r="Y26" t="s">
        <v>44</v>
      </c>
    </row>
    <row r="27" spans="1:25" x14ac:dyDescent="0.25">
      <c r="A27">
        <v>26</v>
      </c>
      <c r="B27">
        <v>67953</v>
      </c>
      <c r="C27">
        <v>0</v>
      </c>
      <c r="D27">
        <v>0</v>
      </c>
      <c r="E27" t="s">
        <v>713</v>
      </c>
      <c r="F27" t="s">
        <v>714</v>
      </c>
      <c r="G27">
        <v>1</v>
      </c>
      <c r="H27" s="6">
        <v>15000000</v>
      </c>
      <c r="I27" s="7">
        <v>46021</v>
      </c>
      <c r="K27">
        <v>11</v>
      </c>
      <c r="L27" t="s">
        <v>40</v>
      </c>
      <c r="M27" t="s">
        <v>3</v>
      </c>
      <c r="N27" t="s">
        <v>41</v>
      </c>
      <c r="O27" t="s">
        <v>51</v>
      </c>
      <c r="P27" t="s">
        <v>2082</v>
      </c>
      <c r="Q27">
        <v>11</v>
      </c>
      <c r="R27">
        <v>0</v>
      </c>
      <c r="S27">
        <v>0</v>
      </c>
      <c r="U27">
        <v>1650000</v>
      </c>
      <c r="V27">
        <v>1650000</v>
      </c>
      <c r="W27">
        <v>0</v>
      </c>
      <c r="X27">
        <v>0</v>
      </c>
      <c r="Y27" t="s">
        <v>390</v>
      </c>
    </row>
    <row r="28" spans="1:25" x14ac:dyDescent="0.25">
      <c r="A28">
        <v>27</v>
      </c>
      <c r="B28">
        <v>68019</v>
      </c>
      <c r="C28">
        <v>0</v>
      </c>
      <c r="D28">
        <v>0</v>
      </c>
      <c r="E28" t="s">
        <v>867</v>
      </c>
      <c r="F28" t="s">
        <v>868</v>
      </c>
      <c r="G28">
        <v>1</v>
      </c>
      <c r="H28" s="6">
        <v>850000</v>
      </c>
      <c r="I28" s="7">
        <v>46021</v>
      </c>
      <c r="K28">
        <v>15</v>
      </c>
      <c r="L28" t="s">
        <v>40</v>
      </c>
      <c r="M28" t="s">
        <v>5</v>
      </c>
      <c r="N28" t="s">
        <v>41</v>
      </c>
      <c r="O28" t="s">
        <v>47</v>
      </c>
      <c r="P28" t="s">
        <v>2082</v>
      </c>
      <c r="Q28">
        <v>15</v>
      </c>
      <c r="R28">
        <v>0</v>
      </c>
      <c r="S28">
        <v>0</v>
      </c>
      <c r="U28">
        <v>127500</v>
      </c>
      <c r="V28">
        <v>127500</v>
      </c>
      <c r="W28">
        <v>0</v>
      </c>
      <c r="X28">
        <v>0</v>
      </c>
      <c r="Y28" t="s">
        <v>94</v>
      </c>
    </row>
    <row r="29" spans="1:25" x14ac:dyDescent="0.25">
      <c r="A29">
        <v>28</v>
      </c>
      <c r="B29">
        <v>68020</v>
      </c>
      <c r="C29">
        <v>0</v>
      </c>
      <c r="D29">
        <v>0</v>
      </c>
      <c r="E29" t="s">
        <v>1027</v>
      </c>
      <c r="F29" t="s">
        <v>1028</v>
      </c>
      <c r="G29">
        <v>1</v>
      </c>
      <c r="H29" s="6">
        <v>135000000</v>
      </c>
      <c r="I29" s="7">
        <v>46021</v>
      </c>
      <c r="K29" t="s">
        <v>2095</v>
      </c>
      <c r="L29" t="s">
        <v>40</v>
      </c>
      <c r="M29" t="s">
        <v>8</v>
      </c>
      <c r="N29" t="s">
        <v>41</v>
      </c>
      <c r="O29" t="s">
        <v>347</v>
      </c>
      <c r="P29" t="s">
        <v>2082</v>
      </c>
      <c r="Q29">
        <v>6</v>
      </c>
      <c r="R29">
        <v>1.2</v>
      </c>
      <c r="S29">
        <v>0</v>
      </c>
      <c r="U29">
        <v>9720000</v>
      </c>
      <c r="V29">
        <v>8100000</v>
      </c>
      <c r="W29">
        <v>1620000</v>
      </c>
      <c r="X29">
        <v>0</v>
      </c>
      <c r="Y29" t="s">
        <v>109</v>
      </c>
    </row>
    <row r="30" spans="1:25" x14ac:dyDescent="0.25">
      <c r="A30">
        <v>29</v>
      </c>
      <c r="B30">
        <v>68173</v>
      </c>
      <c r="C30">
        <v>0</v>
      </c>
      <c r="D30">
        <v>0</v>
      </c>
      <c r="E30" t="s">
        <v>70</v>
      </c>
      <c r="F30" t="s">
        <v>71</v>
      </c>
      <c r="G30">
        <v>1</v>
      </c>
      <c r="H30" s="6">
        <v>4546889</v>
      </c>
      <c r="I30" s="7">
        <v>46021</v>
      </c>
      <c r="K30">
        <v>15</v>
      </c>
      <c r="L30" t="s">
        <v>40</v>
      </c>
      <c r="M30" t="s">
        <v>3</v>
      </c>
      <c r="N30" t="s">
        <v>41</v>
      </c>
      <c r="O30" t="s">
        <v>51</v>
      </c>
      <c r="P30" t="s">
        <v>2082</v>
      </c>
      <c r="Q30">
        <v>15</v>
      </c>
      <c r="R30">
        <v>0</v>
      </c>
      <c r="S30">
        <v>0</v>
      </c>
      <c r="U30">
        <v>682033</v>
      </c>
      <c r="V30">
        <v>682033</v>
      </c>
      <c r="W30">
        <v>0</v>
      </c>
      <c r="X30">
        <v>0</v>
      </c>
      <c r="Y30" t="s">
        <v>72</v>
      </c>
    </row>
    <row r="31" spans="1:25" x14ac:dyDescent="0.25">
      <c r="A31">
        <v>30</v>
      </c>
      <c r="B31">
        <v>68193</v>
      </c>
      <c r="C31">
        <v>0</v>
      </c>
      <c r="D31">
        <v>0</v>
      </c>
      <c r="E31" t="s">
        <v>707</v>
      </c>
      <c r="F31" t="s">
        <v>708</v>
      </c>
      <c r="G31">
        <v>1</v>
      </c>
      <c r="H31" s="6">
        <v>350000000</v>
      </c>
      <c r="I31" s="7">
        <v>46021</v>
      </c>
      <c r="K31">
        <v>15</v>
      </c>
      <c r="L31" t="s">
        <v>40</v>
      </c>
      <c r="M31" t="s">
        <v>5</v>
      </c>
      <c r="N31" t="s">
        <v>41</v>
      </c>
      <c r="O31" t="s">
        <v>54</v>
      </c>
      <c r="P31" t="s">
        <v>2082</v>
      </c>
      <c r="Q31">
        <v>3</v>
      </c>
      <c r="R31">
        <v>12</v>
      </c>
      <c r="S31">
        <v>0</v>
      </c>
      <c r="U31">
        <v>52500000</v>
      </c>
      <c r="V31">
        <v>10500000</v>
      </c>
      <c r="W31">
        <v>42000000</v>
      </c>
      <c r="X31">
        <v>0</v>
      </c>
      <c r="Y31" t="s">
        <v>48</v>
      </c>
    </row>
    <row r="32" spans="1:25" x14ac:dyDescent="0.25">
      <c r="A32">
        <v>31</v>
      </c>
      <c r="B32">
        <v>68047</v>
      </c>
      <c r="C32">
        <v>0</v>
      </c>
      <c r="D32">
        <v>0</v>
      </c>
      <c r="E32" t="s">
        <v>75</v>
      </c>
      <c r="F32" t="s">
        <v>76</v>
      </c>
      <c r="G32">
        <v>1</v>
      </c>
      <c r="H32" s="6">
        <v>55479649</v>
      </c>
      <c r="I32" s="7">
        <v>46021</v>
      </c>
      <c r="K32">
        <v>4</v>
      </c>
      <c r="L32" t="s">
        <v>40</v>
      </c>
      <c r="M32" t="s">
        <v>5</v>
      </c>
      <c r="N32" t="s">
        <v>41</v>
      </c>
      <c r="O32" t="s">
        <v>77</v>
      </c>
      <c r="P32" t="s">
        <v>2082</v>
      </c>
      <c r="Q32">
        <v>4</v>
      </c>
      <c r="R32">
        <v>0</v>
      </c>
      <c r="S32">
        <v>0</v>
      </c>
      <c r="U32">
        <v>2219186</v>
      </c>
      <c r="V32">
        <v>2219186</v>
      </c>
      <c r="W32">
        <v>0</v>
      </c>
      <c r="X32">
        <v>0</v>
      </c>
      <c r="Y32" t="s">
        <v>44</v>
      </c>
    </row>
    <row r="33" spans="1:25" x14ac:dyDescent="0.25">
      <c r="A33">
        <v>32</v>
      </c>
      <c r="B33">
        <v>68013</v>
      </c>
      <c r="C33">
        <v>0</v>
      </c>
      <c r="D33">
        <v>0</v>
      </c>
      <c r="E33" t="s">
        <v>2096</v>
      </c>
      <c r="F33" t="s">
        <v>2097</v>
      </c>
      <c r="G33">
        <v>1</v>
      </c>
      <c r="H33" s="6">
        <v>7000000</v>
      </c>
      <c r="I33" s="7">
        <v>46021</v>
      </c>
      <c r="K33">
        <v>15</v>
      </c>
      <c r="L33" t="s">
        <v>40</v>
      </c>
      <c r="M33" t="s">
        <v>6</v>
      </c>
      <c r="N33" t="s">
        <v>41</v>
      </c>
      <c r="O33" t="s">
        <v>64</v>
      </c>
      <c r="P33" t="s">
        <v>2082</v>
      </c>
      <c r="Q33">
        <v>15</v>
      </c>
      <c r="R33">
        <v>0</v>
      </c>
      <c r="S33">
        <v>0</v>
      </c>
      <c r="U33">
        <v>1050000</v>
      </c>
      <c r="V33">
        <v>1050000</v>
      </c>
      <c r="W33">
        <v>0</v>
      </c>
      <c r="X33">
        <v>0</v>
      </c>
      <c r="Y33" t="s">
        <v>2086</v>
      </c>
    </row>
    <row r="34" spans="1:25" x14ac:dyDescent="0.25">
      <c r="A34">
        <v>33</v>
      </c>
      <c r="B34">
        <v>68014</v>
      </c>
      <c r="C34">
        <v>0</v>
      </c>
      <c r="D34">
        <v>0</v>
      </c>
      <c r="E34" t="s">
        <v>2096</v>
      </c>
      <c r="F34" t="s">
        <v>2097</v>
      </c>
      <c r="G34">
        <v>1</v>
      </c>
      <c r="H34" s="6">
        <v>7000000</v>
      </c>
      <c r="I34" s="7">
        <v>46021</v>
      </c>
      <c r="K34">
        <v>15</v>
      </c>
      <c r="L34" t="s">
        <v>40</v>
      </c>
      <c r="M34" t="s">
        <v>6</v>
      </c>
      <c r="N34" t="s">
        <v>41</v>
      </c>
      <c r="O34" t="s">
        <v>64</v>
      </c>
      <c r="P34" t="s">
        <v>2082</v>
      </c>
      <c r="Q34">
        <v>15</v>
      </c>
      <c r="R34">
        <v>0</v>
      </c>
      <c r="S34">
        <v>0</v>
      </c>
      <c r="U34">
        <v>1050000</v>
      </c>
      <c r="V34">
        <v>1050000</v>
      </c>
      <c r="W34">
        <v>0</v>
      </c>
      <c r="X34">
        <v>0</v>
      </c>
      <c r="Y34" t="s">
        <v>2086</v>
      </c>
    </row>
    <row r="35" spans="1:25" x14ac:dyDescent="0.25">
      <c r="A35">
        <v>34</v>
      </c>
      <c r="B35">
        <v>68015</v>
      </c>
      <c r="C35">
        <v>0</v>
      </c>
      <c r="D35">
        <v>0</v>
      </c>
      <c r="E35" t="s">
        <v>2096</v>
      </c>
      <c r="F35" t="s">
        <v>2097</v>
      </c>
      <c r="G35">
        <v>1</v>
      </c>
      <c r="H35" s="6">
        <v>7000000</v>
      </c>
      <c r="I35" s="7">
        <v>46021</v>
      </c>
      <c r="K35">
        <v>15</v>
      </c>
      <c r="L35" t="s">
        <v>40</v>
      </c>
      <c r="M35" t="s">
        <v>6</v>
      </c>
      <c r="N35" t="s">
        <v>41</v>
      </c>
      <c r="O35" t="s">
        <v>64</v>
      </c>
      <c r="P35" t="s">
        <v>2082</v>
      </c>
      <c r="Q35">
        <v>15</v>
      </c>
      <c r="R35">
        <v>0</v>
      </c>
      <c r="S35">
        <v>0</v>
      </c>
      <c r="U35">
        <v>1050000</v>
      </c>
      <c r="V35">
        <v>1050000</v>
      </c>
      <c r="W35">
        <v>0</v>
      </c>
      <c r="X35">
        <v>0</v>
      </c>
      <c r="Y35" t="s">
        <v>2086</v>
      </c>
    </row>
    <row r="36" spans="1:25" x14ac:dyDescent="0.25">
      <c r="A36">
        <v>35</v>
      </c>
      <c r="B36">
        <v>68016</v>
      </c>
      <c r="C36">
        <v>0</v>
      </c>
      <c r="D36">
        <v>0</v>
      </c>
      <c r="E36" t="s">
        <v>2096</v>
      </c>
      <c r="F36" t="s">
        <v>2097</v>
      </c>
      <c r="G36">
        <v>1</v>
      </c>
      <c r="H36" s="6">
        <v>7000000</v>
      </c>
      <c r="I36" s="7">
        <v>46021</v>
      </c>
      <c r="K36">
        <v>15</v>
      </c>
      <c r="L36" t="s">
        <v>40</v>
      </c>
      <c r="M36" t="s">
        <v>6</v>
      </c>
      <c r="N36" t="s">
        <v>41</v>
      </c>
      <c r="O36" t="s">
        <v>64</v>
      </c>
      <c r="P36" t="s">
        <v>2082</v>
      </c>
      <c r="Q36">
        <v>15</v>
      </c>
      <c r="R36">
        <v>0</v>
      </c>
      <c r="S36">
        <v>0</v>
      </c>
      <c r="U36">
        <v>1050000</v>
      </c>
      <c r="V36">
        <v>1050000</v>
      </c>
      <c r="W36">
        <v>0</v>
      </c>
      <c r="X36">
        <v>0</v>
      </c>
      <c r="Y36" t="s">
        <v>2086</v>
      </c>
    </row>
    <row r="37" spans="1:25" x14ac:dyDescent="0.25">
      <c r="A37">
        <v>36</v>
      </c>
      <c r="B37">
        <v>68099</v>
      </c>
      <c r="C37">
        <v>0</v>
      </c>
      <c r="D37">
        <v>0</v>
      </c>
      <c r="E37" t="s">
        <v>90</v>
      </c>
      <c r="F37" t="s">
        <v>91</v>
      </c>
      <c r="G37">
        <v>1</v>
      </c>
      <c r="H37" s="6">
        <v>7000000</v>
      </c>
      <c r="I37" s="7">
        <v>46021</v>
      </c>
      <c r="K37">
        <v>12</v>
      </c>
      <c r="L37" t="s">
        <v>40</v>
      </c>
      <c r="M37" t="s">
        <v>3</v>
      </c>
      <c r="N37" t="s">
        <v>41</v>
      </c>
      <c r="O37" t="s">
        <v>51</v>
      </c>
      <c r="P37" t="s">
        <v>2082</v>
      </c>
      <c r="Q37">
        <v>12</v>
      </c>
      <c r="R37">
        <v>0</v>
      </c>
      <c r="S37">
        <v>0</v>
      </c>
      <c r="U37">
        <v>840000</v>
      </c>
      <c r="V37">
        <v>840000</v>
      </c>
      <c r="W37">
        <v>0</v>
      </c>
      <c r="X37">
        <v>0</v>
      </c>
      <c r="Y37" t="s">
        <v>44</v>
      </c>
    </row>
    <row r="38" spans="1:25" x14ac:dyDescent="0.25">
      <c r="A38">
        <v>37</v>
      </c>
      <c r="B38">
        <v>68100</v>
      </c>
      <c r="C38">
        <v>0</v>
      </c>
      <c r="D38">
        <v>0</v>
      </c>
      <c r="E38" t="s">
        <v>90</v>
      </c>
      <c r="F38" t="s">
        <v>91</v>
      </c>
      <c r="G38">
        <v>1</v>
      </c>
      <c r="H38" s="6">
        <v>4066000</v>
      </c>
      <c r="I38" s="7">
        <v>46021</v>
      </c>
      <c r="K38">
        <v>12</v>
      </c>
      <c r="L38" t="s">
        <v>40</v>
      </c>
      <c r="M38" t="s">
        <v>3</v>
      </c>
      <c r="N38" t="s">
        <v>41</v>
      </c>
      <c r="O38" t="s">
        <v>51</v>
      </c>
      <c r="P38" t="s">
        <v>2082</v>
      </c>
      <c r="Q38">
        <v>12</v>
      </c>
      <c r="R38">
        <v>0</v>
      </c>
      <c r="S38">
        <v>0</v>
      </c>
      <c r="U38">
        <v>487920</v>
      </c>
      <c r="V38">
        <v>487920</v>
      </c>
      <c r="W38">
        <v>0</v>
      </c>
      <c r="X38">
        <v>0</v>
      </c>
      <c r="Y38" t="s">
        <v>44</v>
      </c>
    </row>
    <row r="39" spans="1:25" x14ac:dyDescent="0.25">
      <c r="A39">
        <v>38</v>
      </c>
      <c r="B39">
        <v>67960</v>
      </c>
      <c r="C39">
        <v>0</v>
      </c>
      <c r="D39">
        <v>0</v>
      </c>
      <c r="E39" t="s">
        <v>869</v>
      </c>
      <c r="F39" t="s">
        <v>870</v>
      </c>
      <c r="G39">
        <v>1</v>
      </c>
      <c r="H39" s="6">
        <v>1000000</v>
      </c>
      <c r="I39" s="7">
        <v>46021</v>
      </c>
      <c r="K39">
        <v>8</v>
      </c>
      <c r="L39" t="s">
        <v>40</v>
      </c>
      <c r="M39" t="s">
        <v>9</v>
      </c>
      <c r="N39" t="s">
        <v>41</v>
      </c>
      <c r="O39" t="s">
        <v>42</v>
      </c>
      <c r="P39" t="s">
        <v>2082</v>
      </c>
      <c r="Q39">
        <v>8</v>
      </c>
      <c r="R39">
        <v>0</v>
      </c>
      <c r="S39">
        <v>0</v>
      </c>
      <c r="U39">
        <v>80000</v>
      </c>
      <c r="V39">
        <v>80000</v>
      </c>
      <c r="W39">
        <v>0</v>
      </c>
      <c r="X39">
        <v>0</v>
      </c>
      <c r="Y39" t="s">
        <v>44</v>
      </c>
    </row>
    <row r="40" spans="1:25" x14ac:dyDescent="0.25">
      <c r="A40">
        <v>39</v>
      </c>
      <c r="B40">
        <v>67961</v>
      </c>
      <c r="C40">
        <v>0</v>
      </c>
      <c r="D40">
        <v>0</v>
      </c>
      <c r="E40" t="s">
        <v>869</v>
      </c>
      <c r="F40" t="s">
        <v>870</v>
      </c>
      <c r="G40">
        <v>1</v>
      </c>
      <c r="H40" s="6">
        <v>1000000</v>
      </c>
      <c r="I40" s="7">
        <v>46021</v>
      </c>
      <c r="K40">
        <v>8</v>
      </c>
      <c r="L40" t="s">
        <v>40</v>
      </c>
      <c r="M40" t="s">
        <v>9</v>
      </c>
      <c r="N40" t="s">
        <v>41</v>
      </c>
      <c r="O40" t="s">
        <v>42</v>
      </c>
      <c r="P40" t="s">
        <v>2082</v>
      </c>
      <c r="Q40">
        <v>8</v>
      </c>
      <c r="R40">
        <v>0</v>
      </c>
      <c r="S40">
        <v>0</v>
      </c>
      <c r="U40">
        <v>80000</v>
      </c>
      <c r="V40">
        <v>80000</v>
      </c>
      <c r="W40">
        <v>0</v>
      </c>
      <c r="X40">
        <v>0</v>
      </c>
      <c r="Y40" t="s">
        <v>44</v>
      </c>
    </row>
    <row r="41" spans="1:25" x14ac:dyDescent="0.25">
      <c r="A41">
        <v>40</v>
      </c>
      <c r="B41">
        <v>67962</v>
      </c>
      <c r="C41">
        <v>0</v>
      </c>
      <c r="D41">
        <v>0</v>
      </c>
      <c r="E41" t="s">
        <v>869</v>
      </c>
      <c r="F41" t="s">
        <v>870</v>
      </c>
      <c r="G41">
        <v>1</v>
      </c>
      <c r="H41" s="6">
        <v>1000000</v>
      </c>
      <c r="I41" s="7">
        <v>46021</v>
      </c>
      <c r="K41">
        <v>8</v>
      </c>
      <c r="L41" t="s">
        <v>40</v>
      </c>
      <c r="M41" t="s">
        <v>9</v>
      </c>
      <c r="N41" t="s">
        <v>41</v>
      </c>
      <c r="O41" t="s">
        <v>42</v>
      </c>
      <c r="P41" t="s">
        <v>2082</v>
      </c>
      <c r="Q41">
        <v>8</v>
      </c>
      <c r="R41">
        <v>0</v>
      </c>
      <c r="S41">
        <v>0</v>
      </c>
      <c r="U41">
        <v>80000</v>
      </c>
      <c r="V41">
        <v>80000</v>
      </c>
      <c r="W41">
        <v>0</v>
      </c>
      <c r="X41">
        <v>0</v>
      </c>
      <c r="Y41" t="s">
        <v>44</v>
      </c>
    </row>
    <row r="42" spans="1:25" x14ac:dyDescent="0.25">
      <c r="A42">
        <v>41</v>
      </c>
      <c r="B42">
        <v>67963</v>
      </c>
      <c r="C42">
        <v>0</v>
      </c>
      <c r="D42">
        <v>0</v>
      </c>
      <c r="E42" t="s">
        <v>869</v>
      </c>
      <c r="F42" t="s">
        <v>870</v>
      </c>
      <c r="G42">
        <v>1</v>
      </c>
      <c r="H42" s="6">
        <v>1000000</v>
      </c>
      <c r="I42" s="7">
        <v>46021</v>
      </c>
      <c r="K42">
        <v>8</v>
      </c>
      <c r="L42" t="s">
        <v>40</v>
      </c>
      <c r="M42" t="s">
        <v>9</v>
      </c>
      <c r="N42" t="s">
        <v>41</v>
      </c>
      <c r="O42" t="s">
        <v>42</v>
      </c>
      <c r="P42" t="s">
        <v>2082</v>
      </c>
      <c r="Q42">
        <v>8</v>
      </c>
      <c r="R42">
        <v>0</v>
      </c>
      <c r="S42">
        <v>0</v>
      </c>
      <c r="U42">
        <v>80000</v>
      </c>
      <c r="V42">
        <v>80000</v>
      </c>
      <c r="W42">
        <v>0</v>
      </c>
      <c r="X42">
        <v>0</v>
      </c>
      <c r="Y42" t="s">
        <v>44</v>
      </c>
    </row>
    <row r="43" spans="1:25" x14ac:dyDescent="0.25">
      <c r="A43">
        <v>42</v>
      </c>
      <c r="B43">
        <v>67964</v>
      </c>
      <c r="C43">
        <v>0</v>
      </c>
      <c r="D43">
        <v>0</v>
      </c>
      <c r="E43" t="s">
        <v>869</v>
      </c>
      <c r="F43" t="s">
        <v>870</v>
      </c>
      <c r="G43">
        <v>1</v>
      </c>
      <c r="H43" s="6">
        <v>1000000</v>
      </c>
      <c r="I43" s="7">
        <v>46021</v>
      </c>
      <c r="K43">
        <v>8</v>
      </c>
      <c r="L43" t="s">
        <v>40</v>
      </c>
      <c r="M43" t="s">
        <v>9</v>
      </c>
      <c r="N43" t="s">
        <v>41</v>
      </c>
      <c r="O43" t="s">
        <v>42</v>
      </c>
      <c r="P43" t="s">
        <v>2082</v>
      </c>
      <c r="Q43">
        <v>8</v>
      </c>
      <c r="R43">
        <v>0</v>
      </c>
      <c r="S43">
        <v>0</v>
      </c>
      <c r="U43">
        <v>80000</v>
      </c>
      <c r="V43">
        <v>80000</v>
      </c>
      <c r="W43">
        <v>0</v>
      </c>
      <c r="X43">
        <v>0</v>
      </c>
      <c r="Y43" t="s">
        <v>44</v>
      </c>
    </row>
    <row r="44" spans="1:25" x14ac:dyDescent="0.25">
      <c r="A44">
        <v>43</v>
      </c>
      <c r="B44">
        <v>67965</v>
      </c>
      <c r="C44">
        <v>0</v>
      </c>
      <c r="D44">
        <v>0</v>
      </c>
      <c r="E44" t="s">
        <v>869</v>
      </c>
      <c r="F44" t="s">
        <v>870</v>
      </c>
      <c r="G44">
        <v>1</v>
      </c>
      <c r="H44" s="6">
        <v>1000000</v>
      </c>
      <c r="I44" s="7">
        <v>46021</v>
      </c>
      <c r="K44">
        <v>8</v>
      </c>
      <c r="L44" t="s">
        <v>40</v>
      </c>
      <c r="M44" t="s">
        <v>9</v>
      </c>
      <c r="N44" t="s">
        <v>41</v>
      </c>
      <c r="O44" t="s">
        <v>42</v>
      </c>
      <c r="P44" t="s">
        <v>2082</v>
      </c>
      <c r="Q44">
        <v>8</v>
      </c>
      <c r="R44">
        <v>0</v>
      </c>
      <c r="S44">
        <v>0</v>
      </c>
      <c r="U44">
        <v>80000</v>
      </c>
      <c r="V44">
        <v>80000</v>
      </c>
      <c r="W44">
        <v>0</v>
      </c>
      <c r="X44">
        <v>0</v>
      </c>
      <c r="Y44" t="s">
        <v>44</v>
      </c>
    </row>
    <row r="45" spans="1:25" x14ac:dyDescent="0.25">
      <c r="A45">
        <v>44</v>
      </c>
      <c r="B45">
        <v>67966</v>
      </c>
      <c r="C45">
        <v>0</v>
      </c>
      <c r="D45">
        <v>0</v>
      </c>
      <c r="E45" t="s">
        <v>869</v>
      </c>
      <c r="F45" t="s">
        <v>870</v>
      </c>
      <c r="G45">
        <v>1</v>
      </c>
      <c r="H45" s="6">
        <v>1000000</v>
      </c>
      <c r="I45" s="7">
        <v>46021</v>
      </c>
      <c r="K45">
        <v>8</v>
      </c>
      <c r="L45" t="s">
        <v>40</v>
      </c>
      <c r="M45" t="s">
        <v>9</v>
      </c>
      <c r="N45" t="s">
        <v>41</v>
      </c>
      <c r="O45" t="s">
        <v>42</v>
      </c>
      <c r="P45" t="s">
        <v>2082</v>
      </c>
      <c r="Q45">
        <v>8</v>
      </c>
      <c r="R45">
        <v>0</v>
      </c>
      <c r="S45">
        <v>0</v>
      </c>
      <c r="U45">
        <v>80000</v>
      </c>
      <c r="V45">
        <v>80000</v>
      </c>
      <c r="W45">
        <v>0</v>
      </c>
      <c r="X45">
        <v>0</v>
      </c>
      <c r="Y45" t="s">
        <v>44</v>
      </c>
    </row>
    <row r="46" spans="1:25" x14ac:dyDescent="0.25">
      <c r="A46">
        <v>45</v>
      </c>
      <c r="B46">
        <v>67967</v>
      </c>
      <c r="C46">
        <v>0</v>
      </c>
      <c r="D46">
        <v>0</v>
      </c>
      <c r="E46" t="s">
        <v>869</v>
      </c>
      <c r="F46" t="s">
        <v>870</v>
      </c>
      <c r="G46">
        <v>1</v>
      </c>
      <c r="H46" s="6">
        <v>1000000</v>
      </c>
      <c r="I46" s="7">
        <v>46021</v>
      </c>
      <c r="K46">
        <v>8</v>
      </c>
      <c r="L46" t="s">
        <v>40</v>
      </c>
      <c r="M46" t="s">
        <v>9</v>
      </c>
      <c r="N46" t="s">
        <v>41</v>
      </c>
      <c r="O46" t="s">
        <v>42</v>
      </c>
      <c r="P46" t="s">
        <v>2082</v>
      </c>
      <c r="Q46">
        <v>8</v>
      </c>
      <c r="R46">
        <v>0</v>
      </c>
      <c r="S46">
        <v>0</v>
      </c>
      <c r="U46">
        <v>80000</v>
      </c>
      <c r="V46">
        <v>80000</v>
      </c>
      <c r="W46">
        <v>0</v>
      </c>
      <c r="X46">
        <v>0</v>
      </c>
      <c r="Y46" t="s">
        <v>44</v>
      </c>
    </row>
    <row r="47" spans="1:25" x14ac:dyDescent="0.25">
      <c r="A47">
        <v>46</v>
      </c>
      <c r="B47">
        <v>67968</v>
      </c>
      <c r="C47">
        <v>0</v>
      </c>
      <c r="D47">
        <v>0</v>
      </c>
      <c r="E47" t="s">
        <v>869</v>
      </c>
      <c r="F47" t="s">
        <v>870</v>
      </c>
      <c r="G47">
        <v>1</v>
      </c>
      <c r="H47" s="6">
        <v>1000000</v>
      </c>
      <c r="I47" s="7">
        <v>46021</v>
      </c>
      <c r="K47">
        <v>8</v>
      </c>
      <c r="L47" t="s">
        <v>40</v>
      </c>
      <c r="M47" t="s">
        <v>9</v>
      </c>
      <c r="N47" t="s">
        <v>41</v>
      </c>
      <c r="O47" t="s">
        <v>42</v>
      </c>
      <c r="P47" t="s">
        <v>2082</v>
      </c>
      <c r="Q47">
        <v>8</v>
      </c>
      <c r="R47">
        <v>0</v>
      </c>
      <c r="S47">
        <v>0</v>
      </c>
      <c r="U47">
        <v>80000</v>
      </c>
      <c r="V47">
        <v>80000</v>
      </c>
      <c r="W47">
        <v>0</v>
      </c>
      <c r="X47">
        <v>0</v>
      </c>
      <c r="Y47" t="s">
        <v>44</v>
      </c>
    </row>
    <row r="48" spans="1:25" x14ac:dyDescent="0.25">
      <c r="A48">
        <v>47</v>
      </c>
      <c r="B48">
        <v>67969</v>
      </c>
      <c r="C48">
        <v>0</v>
      </c>
      <c r="D48">
        <v>0</v>
      </c>
      <c r="E48" t="s">
        <v>869</v>
      </c>
      <c r="F48" t="s">
        <v>870</v>
      </c>
      <c r="G48">
        <v>1</v>
      </c>
      <c r="H48" s="6">
        <v>1000000</v>
      </c>
      <c r="I48" s="7">
        <v>46021</v>
      </c>
      <c r="K48">
        <v>8</v>
      </c>
      <c r="L48" t="s">
        <v>40</v>
      </c>
      <c r="M48" t="s">
        <v>9</v>
      </c>
      <c r="N48" t="s">
        <v>41</v>
      </c>
      <c r="O48" t="s">
        <v>42</v>
      </c>
      <c r="P48" t="s">
        <v>2082</v>
      </c>
      <c r="Q48">
        <v>8</v>
      </c>
      <c r="R48">
        <v>0</v>
      </c>
      <c r="S48">
        <v>0</v>
      </c>
      <c r="U48">
        <v>80000</v>
      </c>
      <c r="V48">
        <v>80000</v>
      </c>
      <c r="W48">
        <v>0</v>
      </c>
      <c r="X48">
        <v>0</v>
      </c>
      <c r="Y48" t="s">
        <v>44</v>
      </c>
    </row>
    <row r="49" spans="1:25" x14ac:dyDescent="0.25">
      <c r="A49">
        <v>48</v>
      </c>
      <c r="B49">
        <v>67970</v>
      </c>
      <c r="C49">
        <v>0</v>
      </c>
      <c r="D49">
        <v>0</v>
      </c>
      <c r="E49" t="s">
        <v>869</v>
      </c>
      <c r="F49" t="s">
        <v>870</v>
      </c>
      <c r="G49">
        <v>1</v>
      </c>
      <c r="H49" s="6">
        <v>1000000</v>
      </c>
      <c r="I49" s="7">
        <v>46021</v>
      </c>
      <c r="K49">
        <v>8</v>
      </c>
      <c r="L49" t="s">
        <v>40</v>
      </c>
      <c r="M49" t="s">
        <v>9</v>
      </c>
      <c r="N49" t="s">
        <v>41</v>
      </c>
      <c r="O49" t="s">
        <v>42</v>
      </c>
      <c r="P49" t="s">
        <v>2082</v>
      </c>
      <c r="Q49">
        <v>8</v>
      </c>
      <c r="R49">
        <v>0</v>
      </c>
      <c r="S49">
        <v>0</v>
      </c>
      <c r="U49">
        <v>80000</v>
      </c>
      <c r="V49">
        <v>80000</v>
      </c>
      <c r="W49">
        <v>0</v>
      </c>
      <c r="X49">
        <v>0</v>
      </c>
      <c r="Y49" t="s">
        <v>44</v>
      </c>
    </row>
    <row r="50" spans="1:25" x14ac:dyDescent="0.25">
      <c r="A50">
        <v>49</v>
      </c>
      <c r="B50">
        <v>67971</v>
      </c>
      <c r="C50">
        <v>0</v>
      </c>
      <c r="D50">
        <v>0</v>
      </c>
      <c r="E50" t="s">
        <v>869</v>
      </c>
      <c r="F50" t="s">
        <v>870</v>
      </c>
      <c r="G50">
        <v>1</v>
      </c>
      <c r="H50" s="6">
        <v>1000000</v>
      </c>
      <c r="I50" s="7">
        <v>46021</v>
      </c>
      <c r="K50">
        <v>8</v>
      </c>
      <c r="L50" t="s">
        <v>40</v>
      </c>
      <c r="M50" t="s">
        <v>9</v>
      </c>
      <c r="N50" t="s">
        <v>41</v>
      </c>
      <c r="O50" t="s">
        <v>42</v>
      </c>
      <c r="P50" t="s">
        <v>2082</v>
      </c>
      <c r="Q50">
        <v>8</v>
      </c>
      <c r="R50">
        <v>0</v>
      </c>
      <c r="S50">
        <v>0</v>
      </c>
      <c r="U50">
        <v>80000</v>
      </c>
      <c r="V50">
        <v>80000</v>
      </c>
      <c r="W50">
        <v>0</v>
      </c>
      <c r="X50">
        <v>0</v>
      </c>
      <c r="Y50" t="s">
        <v>44</v>
      </c>
    </row>
    <row r="51" spans="1:25" x14ac:dyDescent="0.25">
      <c r="A51">
        <v>50</v>
      </c>
      <c r="B51">
        <v>67972</v>
      </c>
      <c r="C51">
        <v>0</v>
      </c>
      <c r="D51">
        <v>0</v>
      </c>
      <c r="E51" t="s">
        <v>869</v>
      </c>
      <c r="F51" t="s">
        <v>870</v>
      </c>
      <c r="G51">
        <v>1</v>
      </c>
      <c r="H51" s="6">
        <v>1000000</v>
      </c>
      <c r="I51" s="7">
        <v>46021</v>
      </c>
      <c r="K51">
        <v>8</v>
      </c>
      <c r="L51" t="s">
        <v>40</v>
      </c>
      <c r="M51" t="s">
        <v>9</v>
      </c>
      <c r="N51" t="s">
        <v>41</v>
      </c>
      <c r="O51" t="s">
        <v>42</v>
      </c>
      <c r="P51" t="s">
        <v>2082</v>
      </c>
      <c r="Q51">
        <v>8</v>
      </c>
      <c r="R51">
        <v>0</v>
      </c>
      <c r="S51">
        <v>0</v>
      </c>
      <c r="U51">
        <v>80000</v>
      </c>
      <c r="V51">
        <v>80000</v>
      </c>
      <c r="W51">
        <v>0</v>
      </c>
      <c r="X51">
        <v>0</v>
      </c>
      <c r="Y51" t="s">
        <v>44</v>
      </c>
    </row>
    <row r="52" spans="1:25" x14ac:dyDescent="0.25">
      <c r="A52">
        <v>51</v>
      </c>
      <c r="B52">
        <v>67973</v>
      </c>
      <c r="C52">
        <v>0</v>
      </c>
      <c r="D52">
        <v>0</v>
      </c>
      <c r="E52" t="s">
        <v>869</v>
      </c>
      <c r="F52" t="s">
        <v>870</v>
      </c>
      <c r="G52">
        <v>1</v>
      </c>
      <c r="H52" s="6">
        <v>1000000</v>
      </c>
      <c r="I52" s="7">
        <v>46021</v>
      </c>
      <c r="K52">
        <v>8</v>
      </c>
      <c r="L52" t="s">
        <v>40</v>
      </c>
      <c r="M52" t="s">
        <v>9</v>
      </c>
      <c r="N52" t="s">
        <v>41</v>
      </c>
      <c r="O52" t="s">
        <v>42</v>
      </c>
      <c r="P52" t="s">
        <v>2082</v>
      </c>
      <c r="Q52">
        <v>8</v>
      </c>
      <c r="R52">
        <v>0</v>
      </c>
      <c r="S52">
        <v>0</v>
      </c>
      <c r="U52">
        <v>80000</v>
      </c>
      <c r="V52">
        <v>80000</v>
      </c>
      <c r="W52">
        <v>0</v>
      </c>
      <c r="X52">
        <v>0</v>
      </c>
      <c r="Y52" t="s">
        <v>44</v>
      </c>
    </row>
    <row r="53" spans="1:25" x14ac:dyDescent="0.25">
      <c r="A53">
        <v>52</v>
      </c>
      <c r="B53">
        <v>67974</v>
      </c>
      <c r="C53">
        <v>0</v>
      </c>
      <c r="D53">
        <v>0</v>
      </c>
      <c r="E53" t="s">
        <v>869</v>
      </c>
      <c r="F53" t="s">
        <v>870</v>
      </c>
      <c r="G53">
        <v>1</v>
      </c>
      <c r="H53" s="6">
        <v>1000000</v>
      </c>
      <c r="I53" s="7">
        <v>46021</v>
      </c>
      <c r="K53">
        <v>8</v>
      </c>
      <c r="L53" t="s">
        <v>40</v>
      </c>
      <c r="M53" t="s">
        <v>9</v>
      </c>
      <c r="N53" t="s">
        <v>41</v>
      </c>
      <c r="O53" t="s">
        <v>42</v>
      </c>
      <c r="P53" t="s">
        <v>2082</v>
      </c>
      <c r="Q53">
        <v>8</v>
      </c>
      <c r="R53">
        <v>0</v>
      </c>
      <c r="S53">
        <v>0</v>
      </c>
      <c r="U53">
        <v>80000</v>
      </c>
      <c r="V53">
        <v>80000</v>
      </c>
      <c r="W53">
        <v>0</v>
      </c>
      <c r="X53">
        <v>0</v>
      </c>
      <c r="Y53" t="s">
        <v>44</v>
      </c>
    </row>
    <row r="54" spans="1:25" x14ac:dyDescent="0.25">
      <c r="A54">
        <v>53</v>
      </c>
      <c r="B54">
        <v>67975</v>
      </c>
      <c r="C54">
        <v>0</v>
      </c>
      <c r="D54">
        <v>0</v>
      </c>
      <c r="E54" t="s">
        <v>869</v>
      </c>
      <c r="F54" t="s">
        <v>870</v>
      </c>
      <c r="G54">
        <v>1</v>
      </c>
      <c r="H54" s="6">
        <v>1000000</v>
      </c>
      <c r="I54" s="7">
        <v>46021</v>
      </c>
      <c r="K54">
        <v>8</v>
      </c>
      <c r="L54" t="s">
        <v>40</v>
      </c>
      <c r="M54" t="s">
        <v>9</v>
      </c>
      <c r="N54" t="s">
        <v>41</v>
      </c>
      <c r="O54" t="s">
        <v>42</v>
      </c>
      <c r="P54" t="s">
        <v>2082</v>
      </c>
      <c r="Q54">
        <v>8</v>
      </c>
      <c r="R54">
        <v>0</v>
      </c>
      <c r="S54">
        <v>0</v>
      </c>
      <c r="U54">
        <v>80000</v>
      </c>
      <c r="V54">
        <v>80000</v>
      </c>
      <c r="W54">
        <v>0</v>
      </c>
      <c r="X54">
        <v>0</v>
      </c>
      <c r="Y54" t="s">
        <v>44</v>
      </c>
    </row>
    <row r="55" spans="1:25" x14ac:dyDescent="0.25">
      <c r="A55">
        <v>54</v>
      </c>
      <c r="B55">
        <v>67976</v>
      </c>
      <c r="C55">
        <v>0</v>
      </c>
      <c r="D55">
        <v>0</v>
      </c>
      <c r="E55" t="s">
        <v>869</v>
      </c>
      <c r="F55" t="s">
        <v>870</v>
      </c>
      <c r="G55">
        <v>1</v>
      </c>
      <c r="H55" s="6">
        <v>1000000</v>
      </c>
      <c r="I55" s="7">
        <v>46021</v>
      </c>
      <c r="K55">
        <v>8</v>
      </c>
      <c r="L55" t="s">
        <v>40</v>
      </c>
      <c r="M55" t="s">
        <v>9</v>
      </c>
      <c r="N55" t="s">
        <v>41</v>
      </c>
      <c r="O55" t="s">
        <v>42</v>
      </c>
      <c r="P55" t="s">
        <v>2082</v>
      </c>
      <c r="Q55">
        <v>8</v>
      </c>
      <c r="R55">
        <v>0</v>
      </c>
      <c r="S55">
        <v>0</v>
      </c>
      <c r="U55">
        <v>80000</v>
      </c>
      <c r="V55">
        <v>80000</v>
      </c>
      <c r="W55">
        <v>0</v>
      </c>
      <c r="X55">
        <v>0</v>
      </c>
      <c r="Y55" t="s">
        <v>44</v>
      </c>
    </row>
    <row r="56" spans="1:25" x14ac:dyDescent="0.25">
      <c r="A56">
        <v>55</v>
      </c>
      <c r="B56">
        <v>67977</v>
      </c>
      <c r="C56">
        <v>0</v>
      </c>
      <c r="D56">
        <v>0</v>
      </c>
      <c r="E56" t="s">
        <v>869</v>
      </c>
      <c r="F56" t="s">
        <v>870</v>
      </c>
      <c r="G56">
        <v>1</v>
      </c>
      <c r="H56" s="6">
        <v>1000000</v>
      </c>
      <c r="I56" s="7">
        <v>46021</v>
      </c>
      <c r="K56">
        <v>8</v>
      </c>
      <c r="L56" t="s">
        <v>40</v>
      </c>
      <c r="M56" t="s">
        <v>9</v>
      </c>
      <c r="N56" t="s">
        <v>41</v>
      </c>
      <c r="O56" t="s">
        <v>42</v>
      </c>
      <c r="P56" t="s">
        <v>2082</v>
      </c>
      <c r="Q56">
        <v>8</v>
      </c>
      <c r="R56">
        <v>0</v>
      </c>
      <c r="S56">
        <v>0</v>
      </c>
      <c r="U56">
        <v>80000</v>
      </c>
      <c r="V56">
        <v>80000</v>
      </c>
      <c r="W56">
        <v>0</v>
      </c>
      <c r="X56">
        <v>0</v>
      </c>
      <c r="Y56" t="s">
        <v>44</v>
      </c>
    </row>
    <row r="57" spans="1:25" x14ac:dyDescent="0.25">
      <c r="A57">
        <v>56</v>
      </c>
      <c r="B57">
        <v>67978</v>
      </c>
      <c r="C57">
        <v>0</v>
      </c>
      <c r="D57">
        <v>0</v>
      </c>
      <c r="E57" t="s">
        <v>869</v>
      </c>
      <c r="F57" t="s">
        <v>870</v>
      </c>
      <c r="G57">
        <v>1</v>
      </c>
      <c r="H57" s="6">
        <v>1000000</v>
      </c>
      <c r="I57" s="7">
        <v>46021</v>
      </c>
      <c r="K57">
        <v>8</v>
      </c>
      <c r="L57" t="s">
        <v>40</v>
      </c>
      <c r="M57" t="s">
        <v>9</v>
      </c>
      <c r="N57" t="s">
        <v>41</v>
      </c>
      <c r="O57" t="s">
        <v>42</v>
      </c>
      <c r="P57" t="s">
        <v>2082</v>
      </c>
      <c r="Q57">
        <v>8</v>
      </c>
      <c r="R57">
        <v>0</v>
      </c>
      <c r="S57">
        <v>0</v>
      </c>
      <c r="U57">
        <v>80000</v>
      </c>
      <c r="V57">
        <v>80000</v>
      </c>
      <c r="W57">
        <v>0</v>
      </c>
      <c r="X57">
        <v>0</v>
      </c>
      <c r="Y57" t="s">
        <v>44</v>
      </c>
    </row>
    <row r="58" spans="1:25" x14ac:dyDescent="0.25">
      <c r="A58">
        <v>57</v>
      </c>
      <c r="B58">
        <v>67979</v>
      </c>
      <c r="C58">
        <v>0</v>
      </c>
      <c r="D58">
        <v>0</v>
      </c>
      <c r="E58" t="s">
        <v>869</v>
      </c>
      <c r="F58" t="s">
        <v>870</v>
      </c>
      <c r="G58">
        <v>1</v>
      </c>
      <c r="H58" s="6">
        <v>140418</v>
      </c>
      <c r="I58" s="7">
        <v>46021</v>
      </c>
      <c r="K58">
        <v>8</v>
      </c>
      <c r="L58" t="s">
        <v>40</v>
      </c>
      <c r="M58" t="s">
        <v>9</v>
      </c>
      <c r="N58" t="s">
        <v>41</v>
      </c>
      <c r="O58" t="s">
        <v>42</v>
      </c>
      <c r="P58" t="s">
        <v>2082</v>
      </c>
      <c r="Q58">
        <v>8</v>
      </c>
      <c r="R58">
        <v>0</v>
      </c>
      <c r="S58">
        <v>0</v>
      </c>
      <c r="U58">
        <v>11233</v>
      </c>
      <c r="V58">
        <v>11233</v>
      </c>
      <c r="W58">
        <v>0</v>
      </c>
      <c r="X58">
        <v>0</v>
      </c>
      <c r="Y58" t="s">
        <v>44</v>
      </c>
    </row>
    <row r="59" spans="1:25" x14ac:dyDescent="0.25">
      <c r="A59">
        <v>58</v>
      </c>
      <c r="B59">
        <v>68175</v>
      </c>
      <c r="C59">
        <v>0</v>
      </c>
      <c r="D59">
        <v>0</v>
      </c>
      <c r="E59" t="s">
        <v>2098</v>
      </c>
      <c r="F59" t="s">
        <v>2099</v>
      </c>
      <c r="G59">
        <v>1</v>
      </c>
      <c r="H59" s="6">
        <v>2153533</v>
      </c>
      <c r="I59" s="7">
        <v>46021</v>
      </c>
      <c r="K59">
        <v>10</v>
      </c>
      <c r="L59" t="s">
        <v>40</v>
      </c>
      <c r="M59" t="s">
        <v>5</v>
      </c>
      <c r="N59" t="s">
        <v>41</v>
      </c>
      <c r="O59" t="s">
        <v>47</v>
      </c>
      <c r="P59" t="s">
        <v>2082</v>
      </c>
      <c r="Q59">
        <v>10</v>
      </c>
      <c r="R59">
        <v>0</v>
      </c>
      <c r="S59">
        <v>0</v>
      </c>
      <c r="U59">
        <v>215353</v>
      </c>
      <c r="V59">
        <v>215353</v>
      </c>
      <c r="W59">
        <v>0</v>
      </c>
      <c r="X59">
        <v>0</v>
      </c>
      <c r="Y59" t="s">
        <v>2086</v>
      </c>
    </row>
    <row r="60" spans="1:25" x14ac:dyDescent="0.25">
      <c r="A60">
        <v>59</v>
      </c>
      <c r="B60">
        <v>67952</v>
      </c>
      <c r="C60">
        <v>0</v>
      </c>
      <c r="D60">
        <v>0</v>
      </c>
      <c r="E60" t="s">
        <v>727</v>
      </c>
      <c r="F60" t="s">
        <v>728</v>
      </c>
      <c r="G60">
        <v>1</v>
      </c>
      <c r="H60" s="6">
        <v>2900000</v>
      </c>
      <c r="I60" s="7">
        <v>46021</v>
      </c>
      <c r="K60" t="s">
        <v>648</v>
      </c>
      <c r="L60" t="s">
        <v>40</v>
      </c>
      <c r="M60" t="s">
        <v>5</v>
      </c>
      <c r="N60" t="s">
        <v>41</v>
      </c>
      <c r="O60" t="s">
        <v>77</v>
      </c>
      <c r="P60" t="s">
        <v>2082</v>
      </c>
      <c r="Q60">
        <v>6.5</v>
      </c>
      <c r="R60">
        <v>0</v>
      </c>
      <c r="S60">
        <v>0</v>
      </c>
      <c r="U60">
        <v>188500</v>
      </c>
      <c r="V60">
        <v>188500</v>
      </c>
      <c r="W60">
        <v>0</v>
      </c>
      <c r="X60">
        <v>0</v>
      </c>
      <c r="Y60" t="s">
        <v>109</v>
      </c>
    </row>
    <row r="61" spans="1:25" x14ac:dyDescent="0.25">
      <c r="A61">
        <v>60</v>
      </c>
      <c r="B61">
        <v>67940</v>
      </c>
      <c r="C61">
        <v>0</v>
      </c>
      <c r="D61">
        <v>0</v>
      </c>
      <c r="E61" t="s">
        <v>1317</v>
      </c>
      <c r="F61" t="s">
        <v>1318</v>
      </c>
      <c r="G61">
        <v>1</v>
      </c>
      <c r="H61" s="6">
        <v>1000000</v>
      </c>
      <c r="I61" s="7">
        <v>46021</v>
      </c>
      <c r="K61">
        <v>10</v>
      </c>
      <c r="L61" t="s">
        <v>40</v>
      </c>
      <c r="M61" t="s">
        <v>5</v>
      </c>
      <c r="N61" t="s">
        <v>41</v>
      </c>
      <c r="O61" t="s">
        <v>54</v>
      </c>
      <c r="P61" t="s">
        <v>2082</v>
      </c>
      <c r="Q61">
        <v>10</v>
      </c>
      <c r="R61">
        <v>0</v>
      </c>
      <c r="S61">
        <v>0</v>
      </c>
      <c r="U61">
        <v>100000</v>
      </c>
      <c r="V61">
        <v>100000</v>
      </c>
      <c r="W61">
        <v>0</v>
      </c>
      <c r="X61">
        <v>0</v>
      </c>
      <c r="Y61" t="s">
        <v>44</v>
      </c>
    </row>
    <row r="62" spans="1:25" x14ac:dyDescent="0.25">
      <c r="A62">
        <v>61</v>
      </c>
      <c r="B62">
        <v>67950</v>
      </c>
      <c r="C62">
        <v>0</v>
      </c>
      <c r="D62">
        <v>0</v>
      </c>
      <c r="E62" t="s">
        <v>731</v>
      </c>
      <c r="F62" t="s">
        <v>732</v>
      </c>
      <c r="G62">
        <v>1</v>
      </c>
      <c r="H62" s="6">
        <v>3600000</v>
      </c>
      <c r="I62" s="7">
        <v>46021</v>
      </c>
      <c r="K62" t="s">
        <v>648</v>
      </c>
      <c r="L62" t="s">
        <v>40</v>
      </c>
      <c r="M62" t="s">
        <v>5</v>
      </c>
      <c r="N62" t="s">
        <v>41</v>
      </c>
      <c r="O62" t="s">
        <v>77</v>
      </c>
      <c r="P62" t="s">
        <v>2082</v>
      </c>
      <c r="Q62">
        <v>6.5</v>
      </c>
      <c r="R62">
        <v>0</v>
      </c>
      <c r="S62">
        <v>0</v>
      </c>
      <c r="U62">
        <v>234000</v>
      </c>
      <c r="V62">
        <v>234000</v>
      </c>
      <c r="W62">
        <v>0</v>
      </c>
      <c r="X62">
        <v>0</v>
      </c>
      <c r="Y62" t="s">
        <v>109</v>
      </c>
    </row>
    <row r="63" spans="1:25" x14ac:dyDescent="0.25">
      <c r="A63">
        <v>62</v>
      </c>
      <c r="B63">
        <v>67951</v>
      </c>
      <c r="C63">
        <v>0</v>
      </c>
      <c r="D63">
        <v>0</v>
      </c>
      <c r="E63" t="s">
        <v>731</v>
      </c>
      <c r="F63" t="s">
        <v>732</v>
      </c>
      <c r="G63">
        <v>1</v>
      </c>
      <c r="H63" s="6">
        <v>5000000</v>
      </c>
      <c r="I63" s="7">
        <v>46021</v>
      </c>
      <c r="K63" t="s">
        <v>648</v>
      </c>
      <c r="L63" t="s">
        <v>40</v>
      </c>
      <c r="M63" t="s">
        <v>5</v>
      </c>
      <c r="N63" t="s">
        <v>41</v>
      </c>
      <c r="O63" t="s">
        <v>77</v>
      </c>
      <c r="P63" t="s">
        <v>2082</v>
      </c>
      <c r="Q63">
        <v>6.5</v>
      </c>
      <c r="R63">
        <v>0</v>
      </c>
      <c r="S63">
        <v>0</v>
      </c>
      <c r="U63">
        <v>325000</v>
      </c>
      <c r="V63">
        <v>325000</v>
      </c>
      <c r="W63">
        <v>0</v>
      </c>
      <c r="X63">
        <v>0</v>
      </c>
      <c r="Y63" t="s">
        <v>109</v>
      </c>
    </row>
    <row r="64" spans="1:25" x14ac:dyDescent="0.25">
      <c r="A64">
        <v>63</v>
      </c>
      <c r="B64">
        <v>68054</v>
      </c>
      <c r="C64">
        <v>0</v>
      </c>
      <c r="D64">
        <v>0</v>
      </c>
      <c r="E64" t="s">
        <v>1913</v>
      </c>
      <c r="F64" t="s">
        <v>1914</v>
      </c>
      <c r="G64">
        <v>1</v>
      </c>
      <c r="H64" s="6">
        <v>470548</v>
      </c>
      <c r="I64" s="7">
        <v>46021</v>
      </c>
      <c r="K64">
        <v>15</v>
      </c>
      <c r="L64" t="s">
        <v>40</v>
      </c>
      <c r="M64" t="s">
        <v>7</v>
      </c>
      <c r="N64" t="s">
        <v>41</v>
      </c>
      <c r="O64" t="s">
        <v>64</v>
      </c>
      <c r="P64" t="s">
        <v>2082</v>
      </c>
      <c r="Q64">
        <v>8</v>
      </c>
      <c r="R64">
        <v>7</v>
      </c>
      <c r="S64">
        <v>0</v>
      </c>
      <c r="U64">
        <v>70582</v>
      </c>
      <c r="V64">
        <v>37644</v>
      </c>
      <c r="W64">
        <v>32938</v>
      </c>
      <c r="X64">
        <v>0</v>
      </c>
      <c r="Y64" t="s">
        <v>48</v>
      </c>
    </row>
    <row r="65" spans="1:25" x14ac:dyDescent="0.25">
      <c r="A65">
        <v>64</v>
      </c>
      <c r="B65">
        <v>68125</v>
      </c>
      <c r="C65">
        <v>0</v>
      </c>
      <c r="D65">
        <v>0</v>
      </c>
      <c r="E65" t="s">
        <v>2100</v>
      </c>
      <c r="F65" t="s">
        <v>2101</v>
      </c>
      <c r="G65">
        <v>1</v>
      </c>
      <c r="H65" s="6">
        <v>5000000</v>
      </c>
      <c r="I65" s="7">
        <v>46021</v>
      </c>
      <c r="K65">
        <v>7</v>
      </c>
      <c r="L65" t="s">
        <v>40</v>
      </c>
      <c r="M65" t="s">
        <v>3</v>
      </c>
      <c r="N65" t="s">
        <v>41</v>
      </c>
      <c r="O65" t="s">
        <v>51</v>
      </c>
      <c r="P65" t="s">
        <v>2082</v>
      </c>
      <c r="Q65">
        <v>7</v>
      </c>
      <c r="R65">
        <v>0</v>
      </c>
      <c r="S65">
        <v>0</v>
      </c>
      <c r="U65">
        <v>350000</v>
      </c>
      <c r="V65">
        <v>350000</v>
      </c>
      <c r="W65">
        <v>0</v>
      </c>
      <c r="X65">
        <v>0</v>
      </c>
      <c r="Y65" t="s">
        <v>48</v>
      </c>
    </row>
    <row r="66" spans="1:25" x14ac:dyDescent="0.25">
      <c r="A66">
        <v>65</v>
      </c>
      <c r="B66">
        <v>68126</v>
      </c>
      <c r="C66">
        <v>0</v>
      </c>
      <c r="D66">
        <v>0</v>
      </c>
      <c r="E66" t="s">
        <v>2100</v>
      </c>
      <c r="F66" t="s">
        <v>2101</v>
      </c>
      <c r="G66">
        <v>1</v>
      </c>
      <c r="H66" s="6">
        <v>3500000</v>
      </c>
      <c r="I66" s="7">
        <v>46021</v>
      </c>
      <c r="K66">
        <v>7</v>
      </c>
      <c r="L66" t="s">
        <v>40</v>
      </c>
      <c r="M66" t="s">
        <v>3</v>
      </c>
      <c r="N66" t="s">
        <v>41</v>
      </c>
      <c r="O66" t="s">
        <v>51</v>
      </c>
      <c r="P66" t="s">
        <v>2082</v>
      </c>
      <c r="Q66">
        <v>7</v>
      </c>
      <c r="R66">
        <v>0</v>
      </c>
      <c r="S66">
        <v>0</v>
      </c>
      <c r="U66">
        <v>245000</v>
      </c>
      <c r="V66">
        <v>245000</v>
      </c>
      <c r="W66">
        <v>0</v>
      </c>
      <c r="X66">
        <v>0</v>
      </c>
      <c r="Y66" t="s">
        <v>48</v>
      </c>
    </row>
    <row r="67" spans="1:25" x14ac:dyDescent="0.25">
      <c r="A67">
        <v>66</v>
      </c>
      <c r="B67">
        <v>67956</v>
      </c>
      <c r="C67">
        <v>0</v>
      </c>
      <c r="D67">
        <v>0</v>
      </c>
      <c r="E67" t="s">
        <v>693</v>
      </c>
      <c r="F67" t="s">
        <v>694</v>
      </c>
      <c r="G67">
        <v>1</v>
      </c>
      <c r="H67" s="6">
        <v>5000000</v>
      </c>
      <c r="I67" s="7">
        <v>46021</v>
      </c>
      <c r="K67">
        <v>7</v>
      </c>
      <c r="L67" t="s">
        <v>40</v>
      </c>
      <c r="M67" t="s">
        <v>4</v>
      </c>
      <c r="N67" t="s">
        <v>41</v>
      </c>
      <c r="O67" t="s">
        <v>51</v>
      </c>
      <c r="P67" t="s">
        <v>2082</v>
      </c>
      <c r="Q67">
        <v>7</v>
      </c>
      <c r="R67">
        <v>0</v>
      </c>
      <c r="S67">
        <v>0</v>
      </c>
      <c r="U67">
        <v>350000</v>
      </c>
      <c r="V67">
        <v>350000</v>
      </c>
      <c r="W67">
        <v>0</v>
      </c>
      <c r="X67">
        <v>0</v>
      </c>
      <c r="Y67" t="s">
        <v>109</v>
      </c>
    </row>
    <row r="68" spans="1:25" x14ac:dyDescent="0.25">
      <c r="A68">
        <v>67</v>
      </c>
      <c r="B68">
        <v>68030</v>
      </c>
      <c r="C68">
        <v>0</v>
      </c>
      <c r="D68">
        <v>0</v>
      </c>
      <c r="E68" t="s">
        <v>110</v>
      </c>
      <c r="F68" t="s">
        <v>111</v>
      </c>
      <c r="G68">
        <v>1</v>
      </c>
      <c r="H68" s="6">
        <v>3859845</v>
      </c>
      <c r="I68" s="7">
        <v>46021</v>
      </c>
      <c r="K68">
        <v>15</v>
      </c>
      <c r="L68" t="s">
        <v>40</v>
      </c>
      <c r="M68" t="s">
        <v>5</v>
      </c>
      <c r="N68" t="s">
        <v>41</v>
      </c>
      <c r="O68" t="s">
        <v>47</v>
      </c>
      <c r="P68" t="s">
        <v>2082</v>
      </c>
      <c r="Q68">
        <v>8</v>
      </c>
      <c r="R68">
        <v>7</v>
      </c>
      <c r="S68">
        <v>0</v>
      </c>
      <c r="U68">
        <v>578977</v>
      </c>
      <c r="V68">
        <v>308788</v>
      </c>
      <c r="W68">
        <v>270189</v>
      </c>
      <c r="X68">
        <v>0</v>
      </c>
      <c r="Y68" t="s">
        <v>112</v>
      </c>
    </row>
    <row r="69" spans="1:25" x14ac:dyDescent="0.25">
      <c r="A69">
        <v>68</v>
      </c>
      <c r="B69">
        <v>68118</v>
      </c>
      <c r="C69">
        <v>0</v>
      </c>
      <c r="D69">
        <v>0</v>
      </c>
      <c r="E69" t="s">
        <v>1186</v>
      </c>
      <c r="F69" t="s">
        <v>1187</v>
      </c>
      <c r="G69">
        <v>1</v>
      </c>
      <c r="H69" s="6">
        <v>5470650</v>
      </c>
      <c r="I69" s="7">
        <v>46021</v>
      </c>
      <c r="K69">
        <v>10</v>
      </c>
      <c r="L69" t="s">
        <v>40</v>
      </c>
      <c r="M69" t="s">
        <v>5</v>
      </c>
      <c r="N69" t="s">
        <v>41</v>
      </c>
      <c r="O69" t="s">
        <v>47</v>
      </c>
      <c r="P69" t="s">
        <v>2082</v>
      </c>
      <c r="Q69">
        <v>10</v>
      </c>
      <c r="R69">
        <v>0</v>
      </c>
      <c r="S69">
        <v>0</v>
      </c>
      <c r="U69">
        <v>547065</v>
      </c>
      <c r="V69">
        <v>547065</v>
      </c>
      <c r="W69">
        <v>0</v>
      </c>
      <c r="X69">
        <v>0</v>
      </c>
      <c r="Y69" t="s">
        <v>94</v>
      </c>
    </row>
    <row r="70" spans="1:25" x14ac:dyDescent="0.25">
      <c r="A70">
        <v>69</v>
      </c>
      <c r="B70">
        <v>68119</v>
      </c>
      <c r="C70">
        <v>0</v>
      </c>
      <c r="D70">
        <v>0</v>
      </c>
      <c r="E70" t="s">
        <v>1186</v>
      </c>
      <c r="F70" t="s">
        <v>1187</v>
      </c>
      <c r="G70">
        <v>1</v>
      </c>
      <c r="H70" s="6">
        <v>4000000</v>
      </c>
      <c r="I70" s="7">
        <v>46021</v>
      </c>
      <c r="K70">
        <v>10</v>
      </c>
      <c r="L70" t="s">
        <v>40</v>
      </c>
      <c r="M70" t="s">
        <v>5</v>
      </c>
      <c r="N70" t="s">
        <v>41</v>
      </c>
      <c r="O70" t="s">
        <v>47</v>
      </c>
      <c r="P70" t="s">
        <v>2082</v>
      </c>
      <c r="Q70">
        <v>10</v>
      </c>
      <c r="R70">
        <v>0</v>
      </c>
      <c r="S70">
        <v>0</v>
      </c>
      <c r="U70">
        <v>400000</v>
      </c>
      <c r="V70">
        <v>400000</v>
      </c>
      <c r="W70">
        <v>0</v>
      </c>
      <c r="X70">
        <v>0</v>
      </c>
      <c r="Y70" t="s">
        <v>94</v>
      </c>
    </row>
    <row r="71" spans="1:25" x14ac:dyDescent="0.25">
      <c r="A71">
        <v>70</v>
      </c>
      <c r="B71">
        <v>68116</v>
      </c>
      <c r="C71">
        <v>0</v>
      </c>
      <c r="D71">
        <v>0</v>
      </c>
      <c r="E71" t="s">
        <v>117</v>
      </c>
      <c r="F71" t="s">
        <v>118</v>
      </c>
      <c r="G71">
        <v>1</v>
      </c>
      <c r="H71" s="6">
        <v>1900000</v>
      </c>
      <c r="I71" s="7">
        <v>46021</v>
      </c>
      <c r="K71">
        <v>10</v>
      </c>
      <c r="L71" t="s">
        <v>40</v>
      </c>
      <c r="M71" t="s">
        <v>7</v>
      </c>
      <c r="N71" t="s">
        <v>41</v>
      </c>
      <c r="O71" t="s">
        <v>64</v>
      </c>
      <c r="P71" t="s">
        <v>2082</v>
      </c>
      <c r="Q71">
        <v>10</v>
      </c>
      <c r="R71">
        <v>0</v>
      </c>
      <c r="S71">
        <v>0</v>
      </c>
      <c r="U71">
        <v>190000</v>
      </c>
      <c r="V71">
        <v>190000</v>
      </c>
      <c r="W71">
        <v>0</v>
      </c>
      <c r="X71">
        <v>0</v>
      </c>
      <c r="Y71" t="s">
        <v>109</v>
      </c>
    </row>
    <row r="72" spans="1:25" x14ac:dyDescent="0.25">
      <c r="A72">
        <v>71</v>
      </c>
      <c r="B72">
        <v>68037</v>
      </c>
      <c r="C72">
        <v>0</v>
      </c>
      <c r="D72">
        <v>0</v>
      </c>
      <c r="E72" t="s">
        <v>119</v>
      </c>
      <c r="F72" t="s">
        <v>120</v>
      </c>
      <c r="G72">
        <v>1</v>
      </c>
      <c r="H72" s="6">
        <v>876608</v>
      </c>
      <c r="I72" s="7">
        <v>46021</v>
      </c>
      <c r="K72">
        <v>15</v>
      </c>
      <c r="L72" t="s">
        <v>40</v>
      </c>
      <c r="M72" t="s">
        <v>5</v>
      </c>
      <c r="N72" t="s">
        <v>41</v>
      </c>
      <c r="O72" t="s">
        <v>47</v>
      </c>
      <c r="P72" t="s">
        <v>2082</v>
      </c>
      <c r="Q72">
        <v>7</v>
      </c>
      <c r="R72">
        <v>8</v>
      </c>
      <c r="S72">
        <v>0</v>
      </c>
      <c r="U72">
        <v>131491</v>
      </c>
      <c r="V72">
        <v>61363</v>
      </c>
      <c r="W72">
        <v>70129</v>
      </c>
      <c r="X72">
        <v>0</v>
      </c>
      <c r="Y72" t="s">
        <v>48</v>
      </c>
    </row>
    <row r="73" spans="1:25" x14ac:dyDescent="0.25">
      <c r="A73">
        <v>72</v>
      </c>
      <c r="B73">
        <v>68053</v>
      </c>
      <c r="C73">
        <v>0</v>
      </c>
      <c r="D73">
        <v>0</v>
      </c>
      <c r="E73" t="s">
        <v>858</v>
      </c>
      <c r="F73" t="s">
        <v>859</v>
      </c>
      <c r="G73">
        <v>1</v>
      </c>
      <c r="H73" s="6">
        <v>2500000</v>
      </c>
      <c r="I73" s="7">
        <v>46021</v>
      </c>
      <c r="K73">
        <v>15</v>
      </c>
      <c r="L73" t="s">
        <v>40</v>
      </c>
      <c r="M73" t="s">
        <v>3</v>
      </c>
      <c r="N73" t="s">
        <v>41</v>
      </c>
      <c r="O73" t="s">
        <v>51</v>
      </c>
      <c r="P73" t="s">
        <v>2082</v>
      </c>
      <c r="Q73">
        <v>15</v>
      </c>
      <c r="R73">
        <v>0</v>
      </c>
      <c r="S73">
        <v>0</v>
      </c>
      <c r="U73">
        <v>375000</v>
      </c>
      <c r="V73">
        <v>375000</v>
      </c>
      <c r="W73">
        <v>0</v>
      </c>
      <c r="X73">
        <v>0</v>
      </c>
      <c r="Y73" t="s">
        <v>67</v>
      </c>
    </row>
    <row r="74" spans="1:25" x14ac:dyDescent="0.25">
      <c r="A74">
        <v>73</v>
      </c>
      <c r="B74">
        <v>68092</v>
      </c>
      <c r="C74">
        <v>0</v>
      </c>
      <c r="D74">
        <v>0</v>
      </c>
      <c r="E74" t="s">
        <v>2102</v>
      </c>
      <c r="F74" t="s">
        <v>2103</v>
      </c>
      <c r="G74">
        <v>1</v>
      </c>
      <c r="H74" s="6">
        <v>2300000</v>
      </c>
      <c r="I74" s="7">
        <v>46021</v>
      </c>
      <c r="K74">
        <v>12</v>
      </c>
      <c r="L74" t="s">
        <v>40</v>
      </c>
      <c r="M74" t="s">
        <v>5</v>
      </c>
      <c r="N74" t="s">
        <v>41</v>
      </c>
      <c r="O74" t="s">
        <v>77</v>
      </c>
      <c r="P74" t="s">
        <v>2082</v>
      </c>
      <c r="Q74">
        <v>12</v>
      </c>
      <c r="R74">
        <v>0</v>
      </c>
      <c r="S74">
        <v>0</v>
      </c>
      <c r="U74">
        <v>276000</v>
      </c>
      <c r="V74">
        <v>276000</v>
      </c>
      <c r="W74">
        <v>0</v>
      </c>
      <c r="X74">
        <v>0</v>
      </c>
      <c r="Y74" t="s">
        <v>2086</v>
      </c>
    </row>
    <row r="75" spans="1:25" x14ac:dyDescent="0.25">
      <c r="A75">
        <v>74</v>
      </c>
      <c r="B75">
        <v>68107</v>
      </c>
      <c r="C75">
        <v>0</v>
      </c>
      <c r="D75">
        <v>0</v>
      </c>
      <c r="E75" t="s">
        <v>129</v>
      </c>
      <c r="F75" t="s">
        <v>130</v>
      </c>
      <c r="G75">
        <v>1</v>
      </c>
      <c r="H75" s="6">
        <v>5000000</v>
      </c>
      <c r="I75" s="7">
        <v>46021</v>
      </c>
      <c r="K75">
        <v>15</v>
      </c>
      <c r="L75" t="s">
        <v>40</v>
      </c>
      <c r="M75" t="s">
        <v>4</v>
      </c>
      <c r="N75" t="s">
        <v>41</v>
      </c>
      <c r="O75" t="s">
        <v>51</v>
      </c>
      <c r="P75" t="s">
        <v>2082</v>
      </c>
      <c r="Q75">
        <v>15</v>
      </c>
      <c r="R75">
        <v>0</v>
      </c>
      <c r="S75">
        <v>0</v>
      </c>
      <c r="U75">
        <v>750000</v>
      </c>
      <c r="V75">
        <v>750000</v>
      </c>
      <c r="W75">
        <v>0</v>
      </c>
      <c r="X75">
        <v>0</v>
      </c>
      <c r="Y75" t="s">
        <v>48</v>
      </c>
    </row>
    <row r="76" spans="1:25" x14ac:dyDescent="0.25">
      <c r="A76">
        <v>75</v>
      </c>
      <c r="B76">
        <v>68091</v>
      </c>
      <c r="C76">
        <v>0</v>
      </c>
      <c r="D76">
        <v>0</v>
      </c>
      <c r="E76" t="s">
        <v>2104</v>
      </c>
      <c r="F76" t="s">
        <v>2105</v>
      </c>
      <c r="G76">
        <v>1</v>
      </c>
      <c r="H76" s="6">
        <v>1700000</v>
      </c>
      <c r="I76" s="7">
        <v>46021</v>
      </c>
      <c r="K76">
        <v>12</v>
      </c>
      <c r="L76" t="s">
        <v>40</v>
      </c>
      <c r="M76" t="s">
        <v>5</v>
      </c>
      <c r="N76" t="s">
        <v>41</v>
      </c>
      <c r="O76" t="s">
        <v>77</v>
      </c>
      <c r="P76" t="s">
        <v>2082</v>
      </c>
      <c r="Q76">
        <v>12</v>
      </c>
      <c r="R76">
        <v>0</v>
      </c>
      <c r="S76">
        <v>0</v>
      </c>
      <c r="U76">
        <v>204000</v>
      </c>
      <c r="V76">
        <v>204000</v>
      </c>
      <c r="W76">
        <v>0</v>
      </c>
      <c r="X76">
        <v>0</v>
      </c>
      <c r="Y76" t="s">
        <v>2086</v>
      </c>
    </row>
    <row r="77" spans="1:25" x14ac:dyDescent="0.25">
      <c r="A77">
        <v>76</v>
      </c>
      <c r="B77">
        <v>68186</v>
      </c>
      <c r="C77">
        <v>0</v>
      </c>
      <c r="D77">
        <v>0</v>
      </c>
      <c r="E77" t="s">
        <v>856</v>
      </c>
      <c r="F77" t="s">
        <v>857</v>
      </c>
      <c r="G77">
        <v>1</v>
      </c>
      <c r="H77" s="6">
        <v>46827886</v>
      </c>
      <c r="I77" s="7">
        <v>46021</v>
      </c>
      <c r="K77" t="s">
        <v>757</v>
      </c>
      <c r="L77" t="s">
        <v>40</v>
      </c>
      <c r="M77" t="s">
        <v>5</v>
      </c>
      <c r="N77" t="s">
        <v>41</v>
      </c>
      <c r="O77" t="s">
        <v>54</v>
      </c>
      <c r="P77" t="s">
        <v>2082</v>
      </c>
      <c r="Q77">
        <v>3.45</v>
      </c>
      <c r="R77">
        <v>0.42</v>
      </c>
      <c r="S77">
        <v>0</v>
      </c>
      <c r="U77">
        <v>1812239</v>
      </c>
      <c r="V77">
        <v>1615562</v>
      </c>
      <c r="W77">
        <v>196677</v>
      </c>
      <c r="X77">
        <v>0</v>
      </c>
      <c r="Y77" t="s">
        <v>44</v>
      </c>
    </row>
    <row r="78" spans="1:25" x14ac:dyDescent="0.25">
      <c r="A78">
        <v>77</v>
      </c>
      <c r="B78">
        <v>67983</v>
      </c>
      <c r="C78">
        <v>0</v>
      </c>
      <c r="D78">
        <v>0</v>
      </c>
      <c r="E78" t="s">
        <v>147</v>
      </c>
      <c r="F78" t="s">
        <v>148</v>
      </c>
      <c r="G78">
        <v>1</v>
      </c>
      <c r="H78" s="6">
        <v>120000000</v>
      </c>
      <c r="I78" s="7">
        <v>46021</v>
      </c>
      <c r="K78">
        <v>8</v>
      </c>
      <c r="L78" t="s">
        <v>40</v>
      </c>
      <c r="M78" t="s">
        <v>5</v>
      </c>
      <c r="N78" t="s">
        <v>41</v>
      </c>
      <c r="O78" t="s">
        <v>77</v>
      </c>
      <c r="P78" t="s">
        <v>2082</v>
      </c>
      <c r="Q78">
        <v>8</v>
      </c>
      <c r="R78">
        <v>0</v>
      </c>
      <c r="S78">
        <v>0</v>
      </c>
      <c r="U78">
        <v>9600000</v>
      </c>
      <c r="V78">
        <v>9600000</v>
      </c>
      <c r="W78">
        <v>0</v>
      </c>
      <c r="X78">
        <v>0</v>
      </c>
      <c r="Y78" t="s">
        <v>48</v>
      </c>
    </row>
    <row r="79" spans="1:25" x14ac:dyDescent="0.25">
      <c r="A79">
        <v>78</v>
      </c>
      <c r="B79">
        <v>68065</v>
      </c>
      <c r="C79">
        <v>0</v>
      </c>
      <c r="D79">
        <v>0</v>
      </c>
      <c r="E79" t="s">
        <v>155</v>
      </c>
      <c r="F79" t="s">
        <v>156</v>
      </c>
      <c r="G79">
        <v>1</v>
      </c>
      <c r="H79" s="6">
        <v>15000000</v>
      </c>
      <c r="I79" s="7">
        <v>46021</v>
      </c>
      <c r="K79">
        <v>15</v>
      </c>
      <c r="L79" t="s">
        <v>40</v>
      </c>
      <c r="M79" t="s">
        <v>5</v>
      </c>
      <c r="N79" t="s">
        <v>41</v>
      </c>
      <c r="O79" t="s">
        <v>77</v>
      </c>
      <c r="P79" t="s">
        <v>2082</v>
      </c>
      <c r="Q79">
        <v>5</v>
      </c>
      <c r="R79">
        <v>10</v>
      </c>
      <c r="S79">
        <v>0</v>
      </c>
      <c r="U79">
        <v>2250000</v>
      </c>
      <c r="V79">
        <v>750000</v>
      </c>
      <c r="W79">
        <v>1500000</v>
      </c>
      <c r="X79">
        <v>0</v>
      </c>
      <c r="Y79" t="s">
        <v>72</v>
      </c>
    </row>
    <row r="80" spans="1:25" x14ac:dyDescent="0.25">
      <c r="A80">
        <v>79</v>
      </c>
      <c r="B80">
        <v>68066</v>
      </c>
      <c r="C80">
        <v>0</v>
      </c>
      <c r="D80">
        <v>0</v>
      </c>
      <c r="E80" t="s">
        <v>2106</v>
      </c>
      <c r="F80" t="s">
        <v>2107</v>
      </c>
      <c r="G80">
        <v>1</v>
      </c>
      <c r="H80" s="6">
        <v>6087715</v>
      </c>
      <c r="I80" s="7">
        <v>46021</v>
      </c>
      <c r="K80">
        <v>7</v>
      </c>
      <c r="L80" t="s">
        <v>40</v>
      </c>
      <c r="M80" t="s">
        <v>5</v>
      </c>
      <c r="N80" t="s">
        <v>41</v>
      </c>
      <c r="O80" t="s">
        <v>77</v>
      </c>
      <c r="P80" t="s">
        <v>2082</v>
      </c>
      <c r="Q80">
        <v>7</v>
      </c>
      <c r="R80">
        <v>0</v>
      </c>
      <c r="S80">
        <v>0</v>
      </c>
      <c r="U80">
        <v>426140</v>
      </c>
      <c r="V80">
        <v>426140</v>
      </c>
      <c r="W80">
        <v>0</v>
      </c>
      <c r="X80">
        <v>0</v>
      </c>
      <c r="Y80" t="s">
        <v>2086</v>
      </c>
    </row>
    <row r="81" spans="1:25" x14ac:dyDescent="0.25">
      <c r="A81">
        <v>80</v>
      </c>
      <c r="B81">
        <v>68039</v>
      </c>
      <c r="C81">
        <v>0</v>
      </c>
      <c r="D81">
        <v>0</v>
      </c>
      <c r="E81" t="s">
        <v>157</v>
      </c>
      <c r="F81" t="s">
        <v>158</v>
      </c>
      <c r="G81">
        <v>1</v>
      </c>
      <c r="H81" s="6">
        <v>625878</v>
      </c>
      <c r="I81" s="7">
        <v>46021</v>
      </c>
      <c r="K81">
        <v>10</v>
      </c>
      <c r="L81" t="s">
        <v>40</v>
      </c>
      <c r="M81" t="s">
        <v>9</v>
      </c>
      <c r="N81" t="s">
        <v>41</v>
      </c>
      <c r="O81" t="s">
        <v>42</v>
      </c>
      <c r="P81" t="s">
        <v>2082</v>
      </c>
      <c r="Q81">
        <v>10</v>
      </c>
      <c r="R81">
        <v>0</v>
      </c>
      <c r="S81">
        <v>0</v>
      </c>
      <c r="U81">
        <v>62588</v>
      </c>
      <c r="V81">
        <v>62588</v>
      </c>
      <c r="W81">
        <v>0</v>
      </c>
      <c r="X81">
        <v>0</v>
      </c>
      <c r="Y81" t="s">
        <v>44</v>
      </c>
    </row>
    <row r="82" spans="1:25" x14ac:dyDescent="0.25">
      <c r="A82">
        <v>81</v>
      </c>
      <c r="B82">
        <v>68120</v>
      </c>
      <c r="C82">
        <v>0</v>
      </c>
      <c r="D82">
        <v>0</v>
      </c>
      <c r="E82" t="s">
        <v>159</v>
      </c>
      <c r="F82" t="s">
        <v>160</v>
      </c>
      <c r="G82">
        <v>1</v>
      </c>
      <c r="H82" s="6">
        <v>1500000</v>
      </c>
      <c r="I82" s="7">
        <v>46021</v>
      </c>
      <c r="K82">
        <v>12</v>
      </c>
      <c r="L82" t="s">
        <v>40</v>
      </c>
      <c r="M82" t="s">
        <v>5</v>
      </c>
      <c r="N82" t="s">
        <v>41</v>
      </c>
      <c r="O82" t="s">
        <v>47</v>
      </c>
      <c r="P82" t="s">
        <v>2082</v>
      </c>
      <c r="Q82">
        <v>12</v>
      </c>
      <c r="R82">
        <v>0</v>
      </c>
      <c r="S82">
        <v>0</v>
      </c>
      <c r="U82">
        <v>180000</v>
      </c>
      <c r="V82">
        <v>180000</v>
      </c>
      <c r="W82">
        <v>0</v>
      </c>
      <c r="X82">
        <v>0</v>
      </c>
      <c r="Y82" t="s">
        <v>109</v>
      </c>
    </row>
    <row r="83" spans="1:25" x14ac:dyDescent="0.25">
      <c r="A83">
        <v>82</v>
      </c>
      <c r="B83">
        <v>67980</v>
      </c>
      <c r="C83">
        <v>0</v>
      </c>
      <c r="D83">
        <v>0</v>
      </c>
      <c r="E83" t="s">
        <v>683</v>
      </c>
      <c r="F83" t="s">
        <v>684</v>
      </c>
      <c r="G83">
        <v>1</v>
      </c>
      <c r="H83" s="6">
        <v>1017277</v>
      </c>
      <c r="I83" s="7">
        <v>46021</v>
      </c>
      <c r="K83">
        <v>15</v>
      </c>
      <c r="L83" t="s">
        <v>40</v>
      </c>
      <c r="M83" t="s">
        <v>5</v>
      </c>
      <c r="N83" t="s">
        <v>41</v>
      </c>
      <c r="O83" t="s">
        <v>57</v>
      </c>
      <c r="P83" t="s">
        <v>2082</v>
      </c>
      <c r="Q83">
        <v>15</v>
      </c>
      <c r="R83">
        <v>0</v>
      </c>
      <c r="S83">
        <v>0</v>
      </c>
      <c r="U83">
        <v>152592</v>
      </c>
      <c r="V83">
        <v>152592</v>
      </c>
      <c r="W83">
        <v>0</v>
      </c>
      <c r="X83">
        <v>0</v>
      </c>
      <c r="Y83" t="s">
        <v>109</v>
      </c>
    </row>
    <row r="84" spans="1:25" x14ac:dyDescent="0.25">
      <c r="A84">
        <v>83</v>
      </c>
      <c r="B84">
        <v>68156</v>
      </c>
      <c r="C84">
        <v>0</v>
      </c>
      <c r="D84">
        <v>0</v>
      </c>
      <c r="E84" t="s">
        <v>743</v>
      </c>
      <c r="F84" t="s">
        <v>744</v>
      </c>
      <c r="G84">
        <v>1</v>
      </c>
      <c r="H84" s="6">
        <v>20000</v>
      </c>
      <c r="I84" s="7">
        <v>46021</v>
      </c>
      <c r="K84">
        <v>5</v>
      </c>
      <c r="L84" t="s">
        <v>40</v>
      </c>
      <c r="M84" t="s">
        <v>7</v>
      </c>
      <c r="N84" t="s">
        <v>41</v>
      </c>
      <c r="O84" t="s">
        <v>64</v>
      </c>
      <c r="P84" t="s">
        <v>2082</v>
      </c>
      <c r="Q84">
        <v>5</v>
      </c>
      <c r="R84">
        <v>0</v>
      </c>
      <c r="S84">
        <v>0</v>
      </c>
      <c r="U84">
        <v>1000</v>
      </c>
      <c r="V84">
        <v>1000</v>
      </c>
      <c r="W84">
        <v>0</v>
      </c>
      <c r="X84">
        <v>0</v>
      </c>
      <c r="Y84" t="s">
        <v>94</v>
      </c>
    </row>
    <row r="85" spans="1:25" x14ac:dyDescent="0.25">
      <c r="A85">
        <v>84</v>
      </c>
      <c r="B85">
        <v>68184</v>
      </c>
      <c r="C85">
        <v>0</v>
      </c>
      <c r="D85">
        <v>0</v>
      </c>
      <c r="E85" t="s">
        <v>673</v>
      </c>
      <c r="F85" t="s">
        <v>674</v>
      </c>
      <c r="G85">
        <v>1</v>
      </c>
      <c r="H85" s="6">
        <v>25000000</v>
      </c>
      <c r="I85" s="7">
        <v>46021</v>
      </c>
      <c r="K85">
        <v>15</v>
      </c>
      <c r="L85" t="s">
        <v>40</v>
      </c>
      <c r="M85" t="s">
        <v>5</v>
      </c>
      <c r="N85" t="s">
        <v>41</v>
      </c>
      <c r="O85" t="s">
        <v>54</v>
      </c>
      <c r="P85" t="s">
        <v>2082</v>
      </c>
      <c r="Q85">
        <v>3</v>
      </c>
      <c r="R85">
        <v>12</v>
      </c>
      <c r="S85">
        <v>0</v>
      </c>
      <c r="U85">
        <v>3750000</v>
      </c>
      <c r="V85">
        <v>750000</v>
      </c>
      <c r="W85">
        <v>3000000</v>
      </c>
      <c r="X85">
        <v>0</v>
      </c>
      <c r="Y85" t="s">
        <v>48</v>
      </c>
    </row>
    <row r="86" spans="1:25" x14ac:dyDescent="0.25">
      <c r="A86">
        <v>85</v>
      </c>
      <c r="B86">
        <v>68108</v>
      </c>
      <c r="C86">
        <v>0</v>
      </c>
      <c r="D86">
        <v>0</v>
      </c>
      <c r="E86" t="s">
        <v>2108</v>
      </c>
      <c r="F86" t="s">
        <v>2109</v>
      </c>
      <c r="G86">
        <v>1</v>
      </c>
      <c r="H86" s="6">
        <v>580501</v>
      </c>
      <c r="I86" s="7">
        <v>46021</v>
      </c>
      <c r="K86">
        <v>15</v>
      </c>
      <c r="L86" t="s">
        <v>40</v>
      </c>
      <c r="M86" t="s">
        <v>5</v>
      </c>
      <c r="N86" t="s">
        <v>41</v>
      </c>
      <c r="O86" t="s">
        <v>57</v>
      </c>
      <c r="P86" t="s">
        <v>2082</v>
      </c>
      <c r="Q86">
        <v>15</v>
      </c>
      <c r="R86">
        <v>0</v>
      </c>
      <c r="S86">
        <v>0</v>
      </c>
      <c r="U86">
        <v>87075</v>
      </c>
      <c r="V86">
        <v>87075</v>
      </c>
      <c r="W86">
        <v>0</v>
      </c>
      <c r="X86">
        <v>0</v>
      </c>
      <c r="Y86" t="s">
        <v>48</v>
      </c>
    </row>
    <row r="87" spans="1:25" x14ac:dyDescent="0.25">
      <c r="A87">
        <v>86</v>
      </c>
      <c r="B87">
        <v>67984</v>
      </c>
      <c r="C87">
        <v>0</v>
      </c>
      <c r="D87">
        <v>0</v>
      </c>
      <c r="E87" t="s">
        <v>185</v>
      </c>
      <c r="F87" t="s">
        <v>186</v>
      </c>
      <c r="G87">
        <v>1</v>
      </c>
      <c r="H87" s="6">
        <v>40000000</v>
      </c>
      <c r="I87" s="7">
        <v>46021</v>
      </c>
      <c r="K87">
        <v>8</v>
      </c>
      <c r="L87" t="s">
        <v>40</v>
      </c>
      <c r="M87" t="s">
        <v>5</v>
      </c>
      <c r="N87" t="s">
        <v>41</v>
      </c>
      <c r="O87" t="s">
        <v>77</v>
      </c>
      <c r="P87" t="s">
        <v>2082</v>
      </c>
      <c r="Q87">
        <v>8</v>
      </c>
      <c r="R87">
        <v>0</v>
      </c>
      <c r="S87">
        <v>0</v>
      </c>
      <c r="U87">
        <v>3200000</v>
      </c>
      <c r="V87">
        <v>3200000</v>
      </c>
      <c r="W87">
        <v>0</v>
      </c>
      <c r="X87">
        <v>0</v>
      </c>
      <c r="Y87" t="s">
        <v>48</v>
      </c>
    </row>
    <row r="88" spans="1:25" x14ac:dyDescent="0.25">
      <c r="A88">
        <v>87</v>
      </c>
      <c r="B88">
        <v>68214</v>
      </c>
      <c r="C88">
        <v>0</v>
      </c>
      <c r="D88">
        <v>0</v>
      </c>
      <c r="E88" t="s">
        <v>187</v>
      </c>
      <c r="F88" t="s">
        <v>188</v>
      </c>
      <c r="G88">
        <v>1</v>
      </c>
      <c r="H88" s="6">
        <v>7189711</v>
      </c>
      <c r="I88" s="7">
        <v>46021</v>
      </c>
      <c r="K88">
        <v>9</v>
      </c>
      <c r="L88" t="s">
        <v>40</v>
      </c>
      <c r="M88" t="s">
        <v>9</v>
      </c>
      <c r="N88" t="s">
        <v>41</v>
      </c>
      <c r="O88" t="s">
        <v>42</v>
      </c>
      <c r="P88" t="s">
        <v>2082</v>
      </c>
      <c r="Q88">
        <v>9</v>
      </c>
      <c r="R88">
        <v>0</v>
      </c>
      <c r="S88">
        <v>0</v>
      </c>
      <c r="U88">
        <v>647074</v>
      </c>
      <c r="V88">
        <v>647074</v>
      </c>
      <c r="W88">
        <v>0</v>
      </c>
      <c r="X88">
        <v>0</v>
      </c>
      <c r="Y88" t="s">
        <v>44</v>
      </c>
    </row>
    <row r="89" spans="1:25" x14ac:dyDescent="0.25">
      <c r="A89">
        <v>88</v>
      </c>
      <c r="B89">
        <v>68155</v>
      </c>
      <c r="C89">
        <v>0</v>
      </c>
      <c r="D89">
        <v>0</v>
      </c>
      <c r="E89" t="s">
        <v>2110</v>
      </c>
      <c r="F89" t="s">
        <v>2111</v>
      </c>
      <c r="G89">
        <v>1</v>
      </c>
      <c r="H89" s="6">
        <v>699840</v>
      </c>
      <c r="I89" s="7">
        <v>46021</v>
      </c>
      <c r="K89" t="s">
        <v>167</v>
      </c>
      <c r="L89" t="s">
        <v>40</v>
      </c>
      <c r="M89" t="s">
        <v>7</v>
      </c>
      <c r="N89" t="s">
        <v>41</v>
      </c>
      <c r="O89" t="s">
        <v>64</v>
      </c>
      <c r="P89" t="s">
        <v>2082</v>
      </c>
      <c r="Q89">
        <v>5.5</v>
      </c>
      <c r="R89">
        <v>0</v>
      </c>
      <c r="S89">
        <v>0</v>
      </c>
      <c r="U89">
        <v>38491</v>
      </c>
      <c r="V89">
        <v>38491</v>
      </c>
      <c r="W89">
        <v>0</v>
      </c>
      <c r="X89">
        <v>0</v>
      </c>
      <c r="Y89" t="s">
        <v>48</v>
      </c>
    </row>
    <row r="90" spans="1:25" x14ac:dyDescent="0.25">
      <c r="A90">
        <v>89</v>
      </c>
      <c r="B90">
        <v>67955</v>
      </c>
      <c r="C90">
        <v>0</v>
      </c>
      <c r="D90">
        <v>0</v>
      </c>
      <c r="E90" t="s">
        <v>197</v>
      </c>
      <c r="F90" t="s">
        <v>198</v>
      </c>
      <c r="G90">
        <v>1</v>
      </c>
      <c r="H90" s="6">
        <v>562255</v>
      </c>
      <c r="I90" s="7">
        <v>46021</v>
      </c>
      <c r="K90">
        <v>15</v>
      </c>
      <c r="L90" t="s">
        <v>40</v>
      </c>
      <c r="M90" t="s">
        <v>5</v>
      </c>
      <c r="N90" t="s">
        <v>41</v>
      </c>
      <c r="O90" t="s">
        <v>47</v>
      </c>
      <c r="P90" t="s">
        <v>2082</v>
      </c>
      <c r="Q90">
        <v>15</v>
      </c>
      <c r="R90">
        <v>0</v>
      </c>
      <c r="S90">
        <v>0</v>
      </c>
      <c r="U90">
        <v>84338</v>
      </c>
      <c r="V90">
        <v>84338</v>
      </c>
      <c r="W90">
        <v>0</v>
      </c>
      <c r="X90">
        <v>0</v>
      </c>
      <c r="Y90" t="s">
        <v>48</v>
      </c>
    </row>
    <row r="91" spans="1:25" x14ac:dyDescent="0.25">
      <c r="A91">
        <v>90</v>
      </c>
      <c r="B91">
        <v>68192</v>
      </c>
      <c r="C91">
        <v>0</v>
      </c>
      <c r="D91">
        <v>0</v>
      </c>
      <c r="E91" t="s">
        <v>850</v>
      </c>
      <c r="F91" t="s">
        <v>851</v>
      </c>
      <c r="G91">
        <v>1</v>
      </c>
      <c r="H91" s="6">
        <v>229649609</v>
      </c>
      <c r="I91" s="7">
        <v>46021</v>
      </c>
      <c r="K91" t="s">
        <v>757</v>
      </c>
      <c r="L91" t="s">
        <v>40</v>
      </c>
      <c r="M91" t="s">
        <v>5</v>
      </c>
      <c r="N91" t="s">
        <v>41</v>
      </c>
      <c r="O91" t="s">
        <v>54</v>
      </c>
      <c r="P91" t="s">
        <v>2082</v>
      </c>
      <c r="Q91">
        <v>3.45</v>
      </c>
      <c r="R91">
        <v>0.42</v>
      </c>
      <c r="S91">
        <v>0</v>
      </c>
      <c r="U91">
        <v>8887440</v>
      </c>
      <c r="V91">
        <v>7922912</v>
      </c>
      <c r="W91">
        <v>964528</v>
      </c>
      <c r="X91">
        <v>0</v>
      </c>
      <c r="Y91" t="s">
        <v>44</v>
      </c>
    </row>
    <row r="92" spans="1:25" x14ac:dyDescent="0.25">
      <c r="A92">
        <v>91</v>
      </c>
      <c r="B92">
        <v>68179</v>
      </c>
      <c r="C92">
        <v>0</v>
      </c>
      <c r="D92">
        <v>0</v>
      </c>
      <c r="E92" t="s">
        <v>195</v>
      </c>
      <c r="F92" t="s">
        <v>196</v>
      </c>
      <c r="G92">
        <v>1</v>
      </c>
      <c r="H92" s="6">
        <v>4416300</v>
      </c>
      <c r="I92" s="7">
        <v>46021</v>
      </c>
      <c r="K92">
        <v>5</v>
      </c>
      <c r="L92" t="s">
        <v>40</v>
      </c>
      <c r="M92" t="s">
        <v>7</v>
      </c>
      <c r="N92" t="s">
        <v>41</v>
      </c>
      <c r="O92" t="s">
        <v>64</v>
      </c>
      <c r="P92" t="s">
        <v>2082</v>
      </c>
      <c r="Q92">
        <v>5</v>
      </c>
      <c r="R92">
        <v>0</v>
      </c>
      <c r="S92">
        <v>0</v>
      </c>
      <c r="U92">
        <v>220815</v>
      </c>
      <c r="V92">
        <v>220815</v>
      </c>
      <c r="W92">
        <v>0</v>
      </c>
      <c r="X92">
        <v>0</v>
      </c>
      <c r="Y92" t="s">
        <v>109</v>
      </c>
    </row>
    <row r="93" spans="1:25" x14ac:dyDescent="0.25">
      <c r="A93">
        <v>92</v>
      </c>
      <c r="B93">
        <v>70122</v>
      </c>
      <c r="C93">
        <v>0</v>
      </c>
      <c r="D93">
        <v>0</v>
      </c>
      <c r="E93" t="s">
        <v>655</v>
      </c>
      <c r="F93" t="s">
        <v>656</v>
      </c>
      <c r="G93">
        <v>1</v>
      </c>
      <c r="H93" s="6">
        <v>1586142</v>
      </c>
      <c r="I93" s="7">
        <v>46021</v>
      </c>
      <c r="K93">
        <v>15</v>
      </c>
      <c r="L93" t="s">
        <v>40</v>
      </c>
      <c r="M93" t="s">
        <v>5</v>
      </c>
      <c r="N93" t="s">
        <v>41</v>
      </c>
      <c r="O93" t="s">
        <v>57</v>
      </c>
      <c r="P93" t="s">
        <v>2082</v>
      </c>
      <c r="Q93">
        <v>5</v>
      </c>
      <c r="R93">
        <v>10</v>
      </c>
      <c r="S93">
        <v>0</v>
      </c>
      <c r="U93">
        <v>237921</v>
      </c>
      <c r="V93">
        <v>79307</v>
      </c>
      <c r="W93">
        <v>158614</v>
      </c>
      <c r="X93">
        <v>0</v>
      </c>
      <c r="Y93" t="s">
        <v>67</v>
      </c>
    </row>
    <row r="94" spans="1:25" x14ac:dyDescent="0.25">
      <c r="A94">
        <v>93</v>
      </c>
      <c r="B94">
        <v>67982</v>
      </c>
      <c r="C94">
        <v>0</v>
      </c>
      <c r="D94">
        <v>0</v>
      </c>
      <c r="E94" t="s">
        <v>2112</v>
      </c>
      <c r="F94" t="s">
        <v>2113</v>
      </c>
      <c r="G94">
        <v>1</v>
      </c>
      <c r="H94" s="6">
        <v>21108104</v>
      </c>
      <c r="I94" s="7">
        <v>46021</v>
      </c>
      <c r="K94">
        <v>15</v>
      </c>
      <c r="L94" t="s">
        <v>40</v>
      </c>
      <c r="M94" t="s">
        <v>5</v>
      </c>
      <c r="N94" t="s">
        <v>41</v>
      </c>
      <c r="O94" t="s">
        <v>57</v>
      </c>
      <c r="P94" t="s">
        <v>2082</v>
      </c>
      <c r="Q94">
        <v>15</v>
      </c>
      <c r="R94">
        <v>0</v>
      </c>
      <c r="S94">
        <v>0</v>
      </c>
      <c r="U94">
        <v>3166216</v>
      </c>
      <c r="V94">
        <v>3166216</v>
      </c>
      <c r="W94">
        <v>0</v>
      </c>
      <c r="X94">
        <v>0</v>
      </c>
      <c r="Y94" t="s">
        <v>2086</v>
      </c>
    </row>
    <row r="95" spans="1:25" x14ac:dyDescent="0.25">
      <c r="A95">
        <v>94</v>
      </c>
      <c r="B95">
        <v>68067</v>
      </c>
      <c r="C95">
        <v>0</v>
      </c>
      <c r="D95">
        <v>0</v>
      </c>
      <c r="E95" t="s">
        <v>2114</v>
      </c>
      <c r="F95" t="s">
        <v>2115</v>
      </c>
      <c r="G95">
        <v>1</v>
      </c>
      <c r="H95" s="6">
        <v>233050</v>
      </c>
      <c r="I95" s="7">
        <v>46021</v>
      </c>
      <c r="K95" t="s">
        <v>80</v>
      </c>
      <c r="L95" t="s">
        <v>40</v>
      </c>
      <c r="M95" t="s">
        <v>5</v>
      </c>
      <c r="N95" t="s">
        <v>41</v>
      </c>
      <c r="O95" t="s">
        <v>57</v>
      </c>
      <c r="P95" t="s">
        <v>2082</v>
      </c>
      <c r="Q95">
        <v>6.8</v>
      </c>
      <c r="R95">
        <v>0</v>
      </c>
      <c r="S95">
        <v>0</v>
      </c>
      <c r="U95">
        <v>15847</v>
      </c>
      <c r="V95">
        <v>15847</v>
      </c>
      <c r="W95">
        <v>0</v>
      </c>
      <c r="X95">
        <v>0</v>
      </c>
      <c r="Y95" t="s">
        <v>81</v>
      </c>
    </row>
    <row r="96" spans="1:25" x14ac:dyDescent="0.25">
      <c r="A96">
        <v>95</v>
      </c>
      <c r="B96">
        <v>68180</v>
      </c>
      <c r="C96">
        <v>0</v>
      </c>
      <c r="D96">
        <v>0</v>
      </c>
      <c r="E96" t="s">
        <v>2116</v>
      </c>
      <c r="F96" t="s">
        <v>2117</v>
      </c>
      <c r="G96">
        <v>1</v>
      </c>
      <c r="H96" s="6">
        <v>11341393</v>
      </c>
      <c r="I96" s="7">
        <v>46021</v>
      </c>
      <c r="K96">
        <v>10</v>
      </c>
      <c r="L96" t="s">
        <v>40</v>
      </c>
      <c r="M96" t="s">
        <v>9</v>
      </c>
      <c r="N96" t="s">
        <v>41</v>
      </c>
      <c r="O96" t="s">
        <v>42</v>
      </c>
      <c r="P96" t="s">
        <v>2082</v>
      </c>
      <c r="Q96">
        <v>10</v>
      </c>
      <c r="R96">
        <v>0</v>
      </c>
      <c r="S96">
        <v>0</v>
      </c>
      <c r="U96">
        <v>1134139</v>
      </c>
      <c r="V96">
        <v>1134139</v>
      </c>
      <c r="W96">
        <v>0</v>
      </c>
      <c r="X96">
        <v>0</v>
      </c>
      <c r="Y96" t="s">
        <v>2086</v>
      </c>
    </row>
    <row r="97" spans="1:25" x14ac:dyDescent="0.25">
      <c r="A97">
        <v>96</v>
      </c>
      <c r="B97">
        <v>67941</v>
      </c>
      <c r="C97">
        <v>0</v>
      </c>
      <c r="D97">
        <v>0</v>
      </c>
      <c r="E97" t="s">
        <v>2116</v>
      </c>
      <c r="F97" t="s">
        <v>2117</v>
      </c>
      <c r="G97">
        <v>1</v>
      </c>
      <c r="H97" s="6">
        <v>1000000</v>
      </c>
      <c r="I97" s="7">
        <v>46021</v>
      </c>
      <c r="K97">
        <v>10</v>
      </c>
      <c r="L97" t="s">
        <v>40</v>
      </c>
      <c r="M97" t="s">
        <v>9</v>
      </c>
      <c r="N97" t="s">
        <v>41</v>
      </c>
      <c r="O97" t="s">
        <v>42</v>
      </c>
      <c r="P97" t="s">
        <v>2082</v>
      </c>
      <c r="Q97">
        <v>10</v>
      </c>
      <c r="R97">
        <v>0</v>
      </c>
      <c r="S97">
        <v>0</v>
      </c>
      <c r="U97">
        <v>100000</v>
      </c>
      <c r="V97">
        <v>100000</v>
      </c>
      <c r="W97">
        <v>0</v>
      </c>
      <c r="X97">
        <v>0</v>
      </c>
      <c r="Y97" t="s">
        <v>2086</v>
      </c>
    </row>
    <row r="98" spans="1:25" x14ac:dyDescent="0.25">
      <c r="A98">
        <v>97</v>
      </c>
      <c r="B98">
        <v>68205</v>
      </c>
      <c r="C98">
        <v>0</v>
      </c>
      <c r="D98">
        <v>0</v>
      </c>
      <c r="E98" t="s">
        <v>1818</v>
      </c>
      <c r="F98" t="s">
        <v>1819</v>
      </c>
      <c r="G98">
        <v>1</v>
      </c>
      <c r="H98" s="6">
        <v>77888131</v>
      </c>
      <c r="I98" s="7">
        <v>46021</v>
      </c>
      <c r="K98" t="s">
        <v>757</v>
      </c>
      <c r="L98" t="s">
        <v>40</v>
      </c>
      <c r="M98" t="s">
        <v>5</v>
      </c>
      <c r="N98" t="s">
        <v>41</v>
      </c>
      <c r="O98" t="s">
        <v>54</v>
      </c>
      <c r="P98" t="s">
        <v>2082</v>
      </c>
      <c r="Q98">
        <v>3.45</v>
      </c>
      <c r="R98">
        <v>0.42</v>
      </c>
      <c r="S98">
        <v>0</v>
      </c>
      <c r="U98">
        <v>3014271</v>
      </c>
      <c r="V98">
        <v>2687141</v>
      </c>
      <c r="W98">
        <v>327130</v>
      </c>
      <c r="X98">
        <v>0</v>
      </c>
      <c r="Y98" t="s">
        <v>44</v>
      </c>
    </row>
    <row r="99" spans="1:25" x14ac:dyDescent="0.25">
      <c r="A99">
        <v>98</v>
      </c>
      <c r="B99">
        <v>68048</v>
      </c>
      <c r="C99">
        <v>0</v>
      </c>
      <c r="D99">
        <v>0</v>
      </c>
      <c r="E99" t="s">
        <v>209</v>
      </c>
      <c r="F99" t="s">
        <v>210</v>
      </c>
      <c r="G99">
        <v>1</v>
      </c>
      <c r="H99" s="6">
        <v>14615970</v>
      </c>
      <c r="I99" s="7">
        <v>46021</v>
      </c>
      <c r="K99">
        <v>5</v>
      </c>
      <c r="L99" t="s">
        <v>40</v>
      </c>
      <c r="M99" t="s">
        <v>5</v>
      </c>
      <c r="N99" t="s">
        <v>41</v>
      </c>
      <c r="O99" t="s">
        <v>77</v>
      </c>
      <c r="P99" t="s">
        <v>2082</v>
      </c>
      <c r="Q99">
        <v>5</v>
      </c>
      <c r="R99">
        <v>0</v>
      </c>
      <c r="S99">
        <v>0</v>
      </c>
      <c r="U99">
        <v>730799</v>
      </c>
      <c r="V99">
        <v>730798</v>
      </c>
      <c r="W99">
        <v>0</v>
      </c>
      <c r="X99">
        <v>0</v>
      </c>
      <c r="Y99" t="s">
        <v>72</v>
      </c>
    </row>
    <row r="100" spans="1:25" x14ac:dyDescent="0.25">
      <c r="A100">
        <v>99</v>
      </c>
      <c r="B100">
        <v>68210</v>
      </c>
      <c r="C100">
        <v>0</v>
      </c>
      <c r="D100">
        <v>0</v>
      </c>
      <c r="E100" t="s">
        <v>1818</v>
      </c>
      <c r="F100" t="s">
        <v>1819</v>
      </c>
      <c r="G100">
        <v>1</v>
      </c>
      <c r="H100" s="6">
        <v>34500000</v>
      </c>
      <c r="I100" s="7">
        <v>46021</v>
      </c>
      <c r="K100" t="s">
        <v>757</v>
      </c>
      <c r="L100" t="s">
        <v>40</v>
      </c>
      <c r="M100" t="s">
        <v>5</v>
      </c>
      <c r="N100" t="s">
        <v>41</v>
      </c>
      <c r="O100" t="s">
        <v>54</v>
      </c>
      <c r="P100" t="s">
        <v>2082</v>
      </c>
      <c r="Q100">
        <v>3.45</v>
      </c>
      <c r="R100">
        <v>0.42</v>
      </c>
      <c r="S100">
        <v>0</v>
      </c>
      <c r="U100">
        <v>1335150</v>
      </c>
      <c r="V100">
        <v>1190250</v>
      </c>
      <c r="W100">
        <v>144900</v>
      </c>
      <c r="X100">
        <v>0</v>
      </c>
      <c r="Y100" t="s">
        <v>44</v>
      </c>
    </row>
    <row r="101" spans="1:25" x14ac:dyDescent="0.25">
      <c r="A101">
        <v>100</v>
      </c>
      <c r="B101">
        <v>68124</v>
      </c>
      <c r="C101">
        <v>0</v>
      </c>
      <c r="D101">
        <v>0</v>
      </c>
      <c r="E101" t="s">
        <v>1155</v>
      </c>
      <c r="F101" t="s">
        <v>1156</v>
      </c>
      <c r="G101">
        <v>1</v>
      </c>
      <c r="H101" s="6">
        <v>334172</v>
      </c>
      <c r="I101" s="7">
        <v>46021</v>
      </c>
      <c r="K101">
        <v>6</v>
      </c>
      <c r="L101" t="s">
        <v>40</v>
      </c>
      <c r="M101" t="s">
        <v>5</v>
      </c>
      <c r="N101" t="s">
        <v>41</v>
      </c>
      <c r="O101" t="s">
        <v>77</v>
      </c>
      <c r="P101" t="s">
        <v>2082</v>
      </c>
      <c r="Q101">
        <v>6</v>
      </c>
      <c r="R101">
        <v>0</v>
      </c>
      <c r="S101">
        <v>0</v>
      </c>
      <c r="U101">
        <v>20050</v>
      </c>
      <c r="V101">
        <v>20050</v>
      </c>
      <c r="W101">
        <v>0</v>
      </c>
      <c r="X101">
        <v>0</v>
      </c>
      <c r="Y101" t="s">
        <v>48</v>
      </c>
    </row>
    <row r="102" spans="1:25" x14ac:dyDescent="0.25">
      <c r="A102">
        <v>101</v>
      </c>
      <c r="B102">
        <v>67935</v>
      </c>
      <c r="C102">
        <v>0</v>
      </c>
      <c r="D102">
        <v>0</v>
      </c>
      <c r="E102" t="s">
        <v>852</v>
      </c>
      <c r="F102" t="s">
        <v>853</v>
      </c>
      <c r="G102">
        <v>1</v>
      </c>
      <c r="H102" s="6">
        <v>7000000</v>
      </c>
      <c r="I102" s="7">
        <v>46021</v>
      </c>
      <c r="K102">
        <v>10</v>
      </c>
      <c r="L102" t="s">
        <v>40</v>
      </c>
      <c r="M102" t="s">
        <v>5</v>
      </c>
      <c r="N102" t="s">
        <v>41</v>
      </c>
      <c r="O102" t="s">
        <v>47</v>
      </c>
      <c r="P102" t="s">
        <v>2082</v>
      </c>
      <c r="Q102">
        <v>10</v>
      </c>
      <c r="R102">
        <v>0</v>
      </c>
      <c r="S102">
        <v>0</v>
      </c>
      <c r="U102">
        <v>700000</v>
      </c>
      <c r="V102">
        <v>700000</v>
      </c>
      <c r="W102">
        <v>0</v>
      </c>
      <c r="X102">
        <v>0</v>
      </c>
      <c r="Y102" t="s">
        <v>48</v>
      </c>
    </row>
    <row r="103" spans="1:25" x14ac:dyDescent="0.25">
      <c r="A103">
        <v>102</v>
      </c>
      <c r="B103">
        <v>67936</v>
      </c>
      <c r="C103">
        <v>0</v>
      </c>
      <c r="D103">
        <v>0</v>
      </c>
      <c r="E103" t="s">
        <v>852</v>
      </c>
      <c r="F103" t="s">
        <v>853</v>
      </c>
      <c r="G103">
        <v>1</v>
      </c>
      <c r="H103" s="6">
        <v>5000000</v>
      </c>
      <c r="I103" s="7">
        <v>46021</v>
      </c>
      <c r="K103">
        <v>10</v>
      </c>
      <c r="L103" t="s">
        <v>40</v>
      </c>
      <c r="M103" t="s">
        <v>5</v>
      </c>
      <c r="N103" t="s">
        <v>41</v>
      </c>
      <c r="O103" t="s">
        <v>47</v>
      </c>
      <c r="P103" t="s">
        <v>2082</v>
      </c>
      <c r="Q103">
        <v>10</v>
      </c>
      <c r="R103">
        <v>0</v>
      </c>
      <c r="S103">
        <v>0</v>
      </c>
      <c r="U103">
        <v>500000</v>
      </c>
      <c r="V103">
        <v>500000</v>
      </c>
      <c r="W103">
        <v>0</v>
      </c>
      <c r="X103">
        <v>0</v>
      </c>
      <c r="Y103" t="s">
        <v>48</v>
      </c>
    </row>
    <row r="104" spans="1:25" x14ac:dyDescent="0.25">
      <c r="A104">
        <v>103</v>
      </c>
      <c r="B104">
        <v>68190</v>
      </c>
      <c r="C104">
        <v>0</v>
      </c>
      <c r="D104">
        <v>0</v>
      </c>
      <c r="E104" t="s">
        <v>1952</v>
      </c>
      <c r="F104" t="s">
        <v>1953</v>
      </c>
      <c r="G104">
        <v>1</v>
      </c>
      <c r="H104" s="6">
        <v>180000000</v>
      </c>
      <c r="I104" s="7">
        <v>46021</v>
      </c>
      <c r="K104">
        <v>15</v>
      </c>
      <c r="L104" t="s">
        <v>40</v>
      </c>
      <c r="M104" t="s">
        <v>5</v>
      </c>
      <c r="N104" t="s">
        <v>41</v>
      </c>
      <c r="O104" t="s">
        <v>54</v>
      </c>
      <c r="P104" t="s">
        <v>2082</v>
      </c>
      <c r="Q104">
        <v>5</v>
      </c>
      <c r="R104">
        <v>10</v>
      </c>
      <c r="S104">
        <v>0</v>
      </c>
      <c r="U104">
        <v>27000000</v>
      </c>
      <c r="V104">
        <v>9000000</v>
      </c>
      <c r="W104">
        <v>18000000</v>
      </c>
      <c r="X104">
        <v>0</v>
      </c>
      <c r="Y104" t="s">
        <v>48</v>
      </c>
    </row>
    <row r="105" spans="1:25" x14ac:dyDescent="0.25">
      <c r="A105">
        <v>104</v>
      </c>
      <c r="B105">
        <v>68151</v>
      </c>
      <c r="C105">
        <v>0</v>
      </c>
      <c r="D105">
        <v>0</v>
      </c>
      <c r="E105" t="s">
        <v>2118</v>
      </c>
      <c r="F105" t="s">
        <v>2119</v>
      </c>
      <c r="G105">
        <v>1</v>
      </c>
      <c r="H105" s="6">
        <v>5000000</v>
      </c>
      <c r="I105" s="7">
        <v>46021</v>
      </c>
      <c r="K105">
        <v>7</v>
      </c>
      <c r="L105" t="s">
        <v>40</v>
      </c>
      <c r="M105" t="s">
        <v>5</v>
      </c>
      <c r="N105" t="s">
        <v>41</v>
      </c>
      <c r="O105" t="s">
        <v>57</v>
      </c>
      <c r="P105" t="s">
        <v>2082</v>
      </c>
      <c r="Q105">
        <v>7</v>
      </c>
      <c r="R105">
        <v>0</v>
      </c>
      <c r="S105">
        <v>0</v>
      </c>
      <c r="U105">
        <v>350000</v>
      </c>
      <c r="V105">
        <v>350000</v>
      </c>
      <c r="W105">
        <v>0</v>
      </c>
      <c r="X105">
        <v>0</v>
      </c>
      <c r="Y105" t="s">
        <v>2086</v>
      </c>
    </row>
    <row r="106" spans="1:25" x14ac:dyDescent="0.25">
      <c r="A106">
        <v>105</v>
      </c>
      <c r="B106">
        <v>68146</v>
      </c>
      <c r="C106">
        <v>0</v>
      </c>
      <c r="D106">
        <v>0</v>
      </c>
      <c r="E106" t="s">
        <v>2118</v>
      </c>
      <c r="F106" t="s">
        <v>2119</v>
      </c>
      <c r="G106">
        <v>1</v>
      </c>
      <c r="H106" s="6">
        <v>5000000</v>
      </c>
      <c r="I106" s="7">
        <v>46021</v>
      </c>
      <c r="K106">
        <v>7</v>
      </c>
      <c r="L106" t="s">
        <v>40</v>
      </c>
      <c r="M106" t="s">
        <v>5</v>
      </c>
      <c r="N106" t="s">
        <v>41</v>
      </c>
      <c r="O106" t="s">
        <v>57</v>
      </c>
      <c r="P106" t="s">
        <v>2082</v>
      </c>
      <c r="Q106">
        <v>7</v>
      </c>
      <c r="R106">
        <v>0</v>
      </c>
      <c r="S106">
        <v>0</v>
      </c>
      <c r="U106">
        <v>350000</v>
      </c>
      <c r="V106">
        <v>350000</v>
      </c>
      <c r="W106">
        <v>0</v>
      </c>
      <c r="X106">
        <v>0</v>
      </c>
      <c r="Y106" t="s">
        <v>2086</v>
      </c>
    </row>
    <row r="107" spans="1:25" x14ac:dyDescent="0.25">
      <c r="A107">
        <v>106</v>
      </c>
      <c r="B107">
        <v>68147</v>
      </c>
      <c r="C107">
        <v>0</v>
      </c>
      <c r="D107">
        <v>0</v>
      </c>
      <c r="E107" t="s">
        <v>2118</v>
      </c>
      <c r="F107" t="s">
        <v>2119</v>
      </c>
      <c r="G107">
        <v>1</v>
      </c>
      <c r="H107" s="6">
        <v>5000000</v>
      </c>
      <c r="I107" s="7">
        <v>46021</v>
      </c>
      <c r="K107">
        <v>7</v>
      </c>
      <c r="L107" t="s">
        <v>40</v>
      </c>
      <c r="M107" t="s">
        <v>5</v>
      </c>
      <c r="N107" t="s">
        <v>41</v>
      </c>
      <c r="O107" t="s">
        <v>57</v>
      </c>
      <c r="P107" t="s">
        <v>2082</v>
      </c>
      <c r="Q107">
        <v>7</v>
      </c>
      <c r="R107">
        <v>0</v>
      </c>
      <c r="S107">
        <v>0</v>
      </c>
      <c r="U107">
        <v>350000</v>
      </c>
      <c r="V107">
        <v>350000</v>
      </c>
      <c r="W107">
        <v>0</v>
      </c>
      <c r="X107">
        <v>0</v>
      </c>
      <c r="Y107" t="s">
        <v>2086</v>
      </c>
    </row>
    <row r="108" spans="1:25" x14ac:dyDescent="0.25">
      <c r="A108">
        <v>107</v>
      </c>
      <c r="B108">
        <v>68148</v>
      </c>
      <c r="C108">
        <v>0</v>
      </c>
      <c r="D108">
        <v>0</v>
      </c>
      <c r="E108" t="s">
        <v>2118</v>
      </c>
      <c r="F108" t="s">
        <v>2119</v>
      </c>
      <c r="G108">
        <v>1</v>
      </c>
      <c r="H108" s="6">
        <v>5000000</v>
      </c>
      <c r="I108" s="7">
        <v>46021</v>
      </c>
      <c r="K108">
        <v>7</v>
      </c>
      <c r="L108" t="s">
        <v>40</v>
      </c>
      <c r="M108" t="s">
        <v>5</v>
      </c>
      <c r="N108" t="s">
        <v>41</v>
      </c>
      <c r="O108" t="s">
        <v>57</v>
      </c>
      <c r="P108" t="s">
        <v>2082</v>
      </c>
      <c r="Q108">
        <v>7</v>
      </c>
      <c r="R108">
        <v>0</v>
      </c>
      <c r="S108">
        <v>0</v>
      </c>
      <c r="U108">
        <v>350000</v>
      </c>
      <c r="V108">
        <v>350000</v>
      </c>
      <c r="W108">
        <v>0</v>
      </c>
      <c r="X108">
        <v>0</v>
      </c>
      <c r="Y108" t="s">
        <v>2086</v>
      </c>
    </row>
    <row r="109" spans="1:25" x14ac:dyDescent="0.25">
      <c r="A109">
        <v>108</v>
      </c>
      <c r="B109">
        <v>68149</v>
      </c>
      <c r="C109">
        <v>0</v>
      </c>
      <c r="D109">
        <v>0</v>
      </c>
      <c r="E109" t="s">
        <v>2118</v>
      </c>
      <c r="F109" t="s">
        <v>2119</v>
      </c>
      <c r="G109">
        <v>1</v>
      </c>
      <c r="H109" s="6">
        <v>5000000</v>
      </c>
      <c r="I109" s="7">
        <v>46021</v>
      </c>
      <c r="K109">
        <v>7</v>
      </c>
      <c r="L109" t="s">
        <v>40</v>
      </c>
      <c r="M109" t="s">
        <v>5</v>
      </c>
      <c r="N109" t="s">
        <v>41</v>
      </c>
      <c r="O109" t="s">
        <v>57</v>
      </c>
      <c r="P109" t="s">
        <v>2082</v>
      </c>
      <c r="Q109">
        <v>7</v>
      </c>
      <c r="R109">
        <v>0</v>
      </c>
      <c r="S109">
        <v>0</v>
      </c>
      <c r="U109">
        <v>350000</v>
      </c>
      <c r="V109">
        <v>350000</v>
      </c>
      <c r="W109">
        <v>0</v>
      </c>
      <c r="X109">
        <v>0</v>
      </c>
      <c r="Y109" t="s">
        <v>2086</v>
      </c>
    </row>
    <row r="110" spans="1:25" x14ac:dyDescent="0.25">
      <c r="A110">
        <v>109</v>
      </c>
      <c r="B110">
        <v>67933</v>
      </c>
      <c r="C110">
        <v>0</v>
      </c>
      <c r="D110">
        <v>0</v>
      </c>
      <c r="E110" t="s">
        <v>2120</v>
      </c>
      <c r="F110" t="s">
        <v>2121</v>
      </c>
      <c r="G110">
        <v>1</v>
      </c>
      <c r="H110" s="6">
        <v>3237160</v>
      </c>
      <c r="I110" s="7">
        <v>46021</v>
      </c>
      <c r="K110">
        <v>8</v>
      </c>
      <c r="L110" t="s">
        <v>40</v>
      </c>
      <c r="M110" t="s">
        <v>9</v>
      </c>
      <c r="N110" t="s">
        <v>41</v>
      </c>
      <c r="O110" t="s">
        <v>42</v>
      </c>
      <c r="P110" t="s">
        <v>2082</v>
      </c>
      <c r="Q110">
        <v>8</v>
      </c>
      <c r="R110">
        <v>0</v>
      </c>
      <c r="S110">
        <v>0</v>
      </c>
      <c r="U110">
        <v>258973</v>
      </c>
      <c r="V110">
        <v>258973</v>
      </c>
      <c r="W110">
        <v>0</v>
      </c>
      <c r="X110">
        <v>0</v>
      </c>
      <c r="Y110" t="s">
        <v>2086</v>
      </c>
    </row>
    <row r="111" spans="1:25" x14ac:dyDescent="0.25">
      <c r="A111">
        <v>110</v>
      </c>
      <c r="B111">
        <v>67934</v>
      </c>
      <c r="C111">
        <v>0</v>
      </c>
      <c r="D111">
        <v>0</v>
      </c>
      <c r="E111" t="s">
        <v>2120</v>
      </c>
      <c r="F111" t="s">
        <v>2121</v>
      </c>
      <c r="G111">
        <v>1</v>
      </c>
      <c r="H111" s="6">
        <v>48696</v>
      </c>
      <c r="I111" s="7">
        <v>46021</v>
      </c>
      <c r="K111">
        <v>8</v>
      </c>
      <c r="L111" t="s">
        <v>40</v>
      </c>
      <c r="M111" t="s">
        <v>9</v>
      </c>
      <c r="N111" t="s">
        <v>41</v>
      </c>
      <c r="O111" t="s">
        <v>42</v>
      </c>
      <c r="P111" t="s">
        <v>2082</v>
      </c>
      <c r="Q111">
        <v>8</v>
      </c>
      <c r="R111">
        <v>0</v>
      </c>
      <c r="S111">
        <v>0</v>
      </c>
      <c r="U111">
        <v>3896</v>
      </c>
      <c r="V111">
        <v>3896</v>
      </c>
      <c r="W111">
        <v>0</v>
      </c>
      <c r="X111">
        <v>0</v>
      </c>
      <c r="Y111" t="s">
        <v>2086</v>
      </c>
    </row>
    <row r="112" spans="1:25" x14ac:dyDescent="0.25">
      <c r="A112">
        <v>111</v>
      </c>
      <c r="B112">
        <v>68031</v>
      </c>
      <c r="C112">
        <v>0</v>
      </c>
      <c r="D112">
        <v>0</v>
      </c>
      <c r="E112" t="s">
        <v>1007</v>
      </c>
      <c r="F112" t="s">
        <v>1008</v>
      </c>
      <c r="G112">
        <v>1</v>
      </c>
      <c r="H112" s="6">
        <v>1691532</v>
      </c>
      <c r="I112" s="7">
        <v>46021</v>
      </c>
      <c r="K112">
        <v>7</v>
      </c>
      <c r="L112" t="s">
        <v>40</v>
      </c>
      <c r="M112" t="s">
        <v>5</v>
      </c>
      <c r="N112" t="s">
        <v>41</v>
      </c>
      <c r="O112" t="s">
        <v>57</v>
      </c>
      <c r="P112" t="s">
        <v>2082</v>
      </c>
      <c r="Q112">
        <v>7</v>
      </c>
      <c r="R112">
        <v>0</v>
      </c>
      <c r="S112">
        <v>0</v>
      </c>
      <c r="U112">
        <v>118407</v>
      </c>
      <c r="V112">
        <v>118407</v>
      </c>
      <c r="W112">
        <v>0</v>
      </c>
      <c r="X112">
        <v>0</v>
      </c>
      <c r="Y112" t="s">
        <v>48</v>
      </c>
    </row>
    <row r="113" spans="1:25" x14ac:dyDescent="0.25">
      <c r="A113">
        <v>112</v>
      </c>
      <c r="B113">
        <v>68093</v>
      </c>
      <c r="C113">
        <v>0</v>
      </c>
      <c r="D113">
        <v>0</v>
      </c>
      <c r="E113" t="s">
        <v>227</v>
      </c>
      <c r="F113" t="s">
        <v>228</v>
      </c>
      <c r="G113">
        <v>1</v>
      </c>
      <c r="H113" s="6">
        <v>10000000</v>
      </c>
      <c r="I113" s="7">
        <v>46021</v>
      </c>
      <c r="K113">
        <v>5</v>
      </c>
      <c r="L113" t="s">
        <v>40</v>
      </c>
      <c r="M113" t="s">
        <v>5</v>
      </c>
      <c r="N113" t="s">
        <v>41</v>
      </c>
      <c r="O113" t="s">
        <v>77</v>
      </c>
      <c r="P113" t="s">
        <v>2082</v>
      </c>
      <c r="Q113">
        <v>5</v>
      </c>
      <c r="R113">
        <v>0</v>
      </c>
      <c r="S113">
        <v>0</v>
      </c>
      <c r="U113">
        <v>500000</v>
      </c>
      <c r="V113">
        <v>500000</v>
      </c>
      <c r="W113">
        <v>0</v>
      </c>
      <c r="X113">
        <v>0</v>
      </c>
      <c r="Y113" t="s">
        <v>229</v>
      </c>
    </row>
    <row r="114" spans="1:25" x14ac:dyDescent="0.25">
      <c r="A114">
        <v>113</v>
      </c>
      <c r="B114">
        <v>68094</v>
      </c>
      <c r="C114">
        <v>0</v>
      </c>
      <c r="D114">
        <v>0</v>
      </c>
      <c r="E114" t="s">
        <v>227</v>
      </c>
      <c r="F114" t="s">
        <v>228</v>
      </c>
      <c r="G114">
        <v>1</v>
      </c>
      <c r="H114" s="6">
        <v>10000000</v>
      </c>
      <c r="I114" s="7">
        <v>46021</v>
      </c>
      <c r="K114">
        <v>5</v>
      </c>
      <c r="L114" t="s">
        <v>40</v>
      </c>
      <c r="M114" t="s">
        <v>5</v>
      </c>
      <c r="N114" t="s">
        <v>41</v>
      </c>
      <c r="O114" t="s">
        <v>77</v>
      </c>
      <c r="P114" t="s">
        <v>2082</v>
      </c>
      <c r="Q114">
        <v>5</v>
      </c>
      <c r="R114">
        <v>0</v>
      </c>
      <c r="S114">
        <v>0</v>
      </c>
      <c r="U114">
        <v>500000</v>
      </c>
      <c r="V114">
        <v>500000</v>
      </c>
      <c r="W114">
        <v>0</v>
      </c>
      <c r="X114">
        <v>0</v>
      </c>
      <c r="Y114" t="s">
        <v>229</v>
      </c>
    </row>
    <row r="115" spans="1:25" x14ac:dyDescent="0.25">
      <c r="A115">
        <v>114</v>
      </c>
      <c r="B115">
        <v>68095</v>
      </c>
      <c r="C115">
        <v>0</v>
      </c>
      <c r="D115">
        <v>0</v>
      </c>
      <c r="E115" t="s">
        <v>227</v>
      </c>
      <c r="F115" t="s">
        <v>228</v>
      </c>
      <c r="G115">
        <v>1</v>
      </c>
      <c r="H115" s="6">
        <v>10000000</v>
      </c>
      <c r="I115" s="7">
        <v>46021</v>
      </c>
      <c r="K115">
        <v>5</v>
      </c>
      <c r="L115" t="s">
        <v>40</v>
      </c>
      <c r="M115" t="s">
        <v>5</v>
      </c>
      <c r="N115" t="s">
        <v>41</v>
      </c>
      <c r="O115" t="s">
        <v>77</v>
      </c>
      <c r="P115" t="s">
        <v>2082</v>
      </c>
      <c r="Q115">
        <v>5</v>
      </c>
      <c r="R115">
        <v>0</v>
      </c>
      <c r="S115">
        <v>0</v>
      </c>
      <c r="U115">
        <v>500000</v>
      </c>
      <c r="V115">
        <v>500000</v>
      </c>
      <c r="W115">
        <v>0</v>
      </c>
      <c r="X115">
        <v>0</v>
      </c>
      <c r="Y115" t="s">
        <v>229</v>
      </c>
    </row>
    <row r="116" spans="1:25" x14ac:dyDescent="0.25">
      <c r="A116">
        <v>115</v>
      </c>
      <c r="B116">
        <v>68127</v>
      </c>
      <c r="C116">
        <v>0</v>
      </c>
      <c r="D116">
        <v>0</v>
      </c>
      <c r="E116" t="s">
        <v>242</v>
      </c>
      <c r="F116" t="s">
        <v>243</v>
      </c>
      <c r="G116">
        <v>1</v>
      </c>
      <c r="H116" s="6">
        <v>2000000</v>
      </c>
      <c r="I116" s="7">
        <v>46021</v>
      </c>
      <c r="K116">
        <v>10</v>
      </c>
      <c r="L116" t="s">
        <v>40</v>
      </c>
      <c r="M116" t="s">
        <v>9</v>
      </c>
      <c r="N116" t="s">
        <v>41</v>
      </c>
      <c r="O116" t="s">
        <v>42</v>
      </c>
      <c r="P116" t="s">
        <v>2082</v>
      </c>
      <c r="Q116">
        <v>10</v>
      </c>
      <c r="R116">
        <v>0</v>
      </c>
      <c r="S116">
        <v>0</v>
      </c>
      <c r="U116">
        <v>200000</v>
      </c>
      <c r="V116">
        <v>200000</v>
      </c>
      <c r="W116">
        <v>0</v>
      </c>
      <c r="X116">
        <v>0</v>
      </c>
      <c r="Y116" t="s">
        <v>109</v>
      </c>
    </row>
    <row r="117" spans="1:25" x14ac:dyDescent="0.25">
      <c r="A117">
        <v>116</v>
      </c>
      <c r="B117">
        <v>68128</v>
      </c>
      <c r="C117">
        <v>0</v>
      </c>
      <c r="D117">
        <v>0</v>
      </c>
      <c r="E117" t="s">
        <v>242</v>
      </c>
      <c r="F117" t="s">
        <v>243</v>
      </c>
      <c r="G117">
        <v>1</v>
      </c>
      <c r="H117" s="6">
        <v>7000000</v>
      </c>
      <c r="I117" s="7">
        <v>46021</v>
      </c>
      <c r="K117">
        <v>10</v>
      </c>
      <c r="L117" t="s">
        <v>40</v>
      </c>
      <c r="M117" t="s">
        <v>9</v>
      </c>
      <c r="N117" t="s">
        <v>41</v>
      </c>
      <c r="O117" t="s">
        <v>42</v>
      </c>
      <c r="P117" t="s">
        <v>2082</v>
      </c>
      <c r="Q117">
        <v>10</v>
      </c>
      <c r="R117">
        <v>0</v>
      </c>
      <c r="S117">
        <v>0</v>
      </c>
      <c r="U117">
        <v>700000</v>
      </c>
      <c r="V117">
        <v>700000</v>
      </c>
      <c r="W117">
        <v>0</v>
      </c>
      <c r="X117">
        <v>0</v>
      </c>
      <c r="Y117" t="s">
        <v>109</v>
      </c>
    </row>
    <row r="118" spans="1:25" x14ac:dyDescent="0.25">
      <c r="A118">
        <v>117</v>
      </c>
      <c r="B118">
        <v>68129</v>
      </c>
      <c r="C118">
        <v>0</v>
      </c>
      <c r="D118">
        <v>0</v>
      </c>
      <c r="E118" t="s">
        <v>242</v>
      </c>
      <c r="F118" t="s">
        <v>243</v>
      </c>
      <c r="G118">
        <v>1</v>
      </c>
      <c r="H118" s="6">
        <v>7000000</v>
      </c>
      <c r="I118" s="7">
        <v>46021</v>
      </c>
      <c r="K118">
        <v>10</v>
      </c>
      <c r="L118" t="s">
        <v>40</v>
      </c>
      <c r="M118" t="s">
        <v>9</v>
      </c>
      <c r="N118" t="s">
        <v>41</v>
      </c>
      <c r="O118" t="s">
        <v>42</v>
      </c>
      <c r="P118" t="s">
        <v>2082</v>
      </c>
      <c r="Q118">
        <v>10</v>
      </c>
      <c r="R118">
        <v>0</v>
      </c>
      <c r="S118">
        <v>0</v>
      </c>
      <c r="U118">
        <v>700000</v>
      </c>
      <c r="V118">
        <v>700000</v>
      </c>
      <c r="W118">
        <v>0</v>
      </c>
      <c r="X118">
        <v>0</v>
      </c>
      <c r="Y118" t="s">
        <v>109</v>
      </c>
    </row>
    <row r="119" spans="1:25" x14ac:dyDescent="0.25">
      <c r="A119">
        <v>118</v>
      </c>
      <c r="B119">
        <v>68130</v>
      </c>
      <c r="C119">
        <v>0</v>
      </c>
      <c r="D119">
        <v>0</v>
      </c>
      <c r="E119" t="s">
        <v>242</v>
      </c>
      <c r="F119" t="s">
        <v>243</v>
      </c>
      <c r="G119">
        <v>1</v>
      </c>
      <c r="H119" s="6">
        <v>7000000</v>
      </c>
      <c r="I119" s="7">
        <v>46021</v>
      </c>
      <c r="K119">
        <v>10</v>
      </c>
      <c r="L119" t="s">
        <v>40</v>
      </c>
      <c r="M119" t="s">
        <v>9</v>
      </c>
      <c r="N119" t="s">
        <v>41</v>
      </c>
      <c r="O119" t="s">
        <v>42</v>
      </c>
      <c r="P119" t="s">
        <v>2082</v>
      </c>
      <c r="Q119">
        <v>10</v>
      </c>
      <c r="R119">
        <v>0</v>
      </c>
      <c r="S119">
        <v>0</v>
      </c>
      <c r="U119">
        <v>700000</v>
      </c>
      <c r="V119">
        <v>700000</v>
      </c>
      <c r="W119">
        <v>0</v>
      </c>
      <c r="X119">
        <v>0</v>
      </c>
      <c r="Y119" t="s">
        <v>109</v>
      </c>
    </row>
    <row r="120" spans="1:25" x14ac:dyDescent="0.25">
      <c r="A120">
        <v>119</v>
      </c>
      <c r="B120">
        <v>68131</v>
      </c>
      <c r="C120">
        <v>0</v>
      </c>
      <c r="D120">
        <v>0</v>
      </c>
      <c r="E120" t="s">
        <v>242</v>
      </c>
      <c r="F120" t="s">
        <v>243</v>
      </c>
      <c r="G120">
        <v>1</v>
      </c>
      <c r="H120" s="6">
        <v>7000000</v>
      </c>
      <c r="I120" s="7">
        <v>46021</v>
      </c>
      <c r="K120">
        <v>10</v>
      </c>
      <c r="L120" t="s">
        <v>40</v>
      </c>
      <c r="M120" t="s">
        <v>9</v>
      </c>
      <c r="N120" t="s">
        <v>41</v>
      </c>
      <c r="O120" t="s">
        <v>42</v>
      </c>
      <c r="P120" t="s">
        <v>2082</v>
      </c>
      <c r="Q120">
        <v>10</v>
      </c>
      <c r="R120">
        <v>0</v>
      </c>
      <c r="S120">
        <v>0</v>
      </c>
      <c r="U120">
        <v>700000</v>
      </c>
      <c r="V120">
        <v>700000</v>
      </c>
      <c r="W120">
        <v>0</v>
      </c>
      <c r="X120">
        <v>0</v>
      </c>
      <c r="Y120" t="s">
        <v>109</v>
      </c>
    </row>
    <row r="121" spans="1:25" x14ac:dyDescent="0.25">
      <c r="A121">
        <v>120</v>
      </c>
      <c r="B121">
        <v>68076</v>
      </c>
      <c r="C121">
        <v>0</v>
      </c>
      <c r="D121">
        <v>0</v>
      </c>
      <c r="E121" t="s">
        <v>988</v>
      </c>
      <c r="F121" t="s">
        <v>989</v>
      </c>
      <c r="G121">
        <v>1</v>
      </c>
      <c r="H121" s="6">
        <v>5000000</v>
      </c>
      <c r="I121" s="7">
        <v>46021</v>
      </c>
      <c r="K121" t="s">
        <v>990</v>
      </c>
      <c r="L121" t="s">
        <v>40</v>
      </c>
      <c r="M121" t="s">
        <v>5</v>
      </c>
      <c r="N121" t="s">
        <v>41</v>
      </c>
      <c r="O121" t="s">
        <v>57</v>
      </c>
      <c r="P121" t="s">
        <v>2082</v>
      </c>
      <c r="Q121">
        <v>7.7</v>
      </c>
      <c r="R121">
        <v>0</v>
      </c>
      <c r="S121">
        <v>0</v>
      </c>
      <c r="U121">
        <v>385000</v>
      </c>
      <c r="V121">
        <v>385000</v>
      </c>
      <c r="W121">
        <v>0</v>
      </c>
      <c r="X121">
        <v>0</v>
      </c>
      <c r="Y121" t="s">
        <v>48</v>
      </c>
    </row>
    <row r="122" spans="1:25" x14ac:dyDescent="0.25">
      <c r="A122">
        <v>121</v>
      </c>
      <c r="B122">
        <v>68077</v>
      </c>
      <c r="C122">
        <v>0</v>
      </c>
      <c r="D122">
        <v>0</v>
      </c>
      <c r="E122" t="s">
        <v>988</v>
      </c>
      <c r="F122" t="s">
        <v>989</v>
      </c>
      <c r="G122">
        <v>1</v>
      </c>
      <c r="H122" s="6">
        <v>5000000</v>
      </c>
      <c r="I122" s="7">
        <v>46021</v>
      </c>
      <c r="K122" t="s">
        <v>990</v>
      </c>
      <c r="L122" t="s">
        <v>40</v>
      </c>
      <c r="M122" t="s">
        <v>5</v>
      </c>
      <c r="N122" t="s">
        <v>41</v>
      </c>
      <c r="O122" t="s">
        <v>57</v>
      </c>
      <c r="P122" t="s">
        <v>2082</v>
      </c>
      <c r="Q122">
        <v>7.7</v>
      </c>
      <c r="R122">
        <v>0</v>
      </c>
      <c r="S122">
        <v>0</v>
      </c>
      <c r="U122">
        <v>385000</v>
      </c>
      <c r="V122">
        <v>385000</v>
      </c>
      <c r="W122">
        <v>0</v>
      </c>
      <c r="X122">
        <v>0</v>
      </c>
      <c r="Y122" t="s">
        <v>48</v>
      </c>
    </row>
    <row r="123" spans="1:25" x14ac:dyDescent="0.25">
      <c r="A123">
        <v>122</v>
      </c>
      <c r="B123">
        <v>68078</v>
      </c>
      <c r="C123">
        <v>0</v>
      </c>
      <c r="D123">
        <v>0</v>
      </c>
      <c r="E123" t="s">
        <v>988</v>
      </c>
      <c r="F123" t="s">
        <v>989</v>
      </c>
      <c r="G123">
        <v>1</v>
      </c>
      <c r="H123" s="6">
        <v>143987</v>
      </c>
      <c r="I123" s="7">
        <v>46021</v>
      </c>
      <c r="K123" t="s">
        <v>990</v>
      </c>
      <c r="L123" t="s">
        <v>40</v>
      </c>
      <c r="M123" t="s">
        <v>5</v>
      </c>
      <c r="N123" t="s">
        <v>41</v>
      </c>
      <c r="O123" t="s">
        <v>57</v>
      </c>
      <c r="P123" t="s">
        <v>2082</v>
      </c>
      <c r="Q123">
        <v>7.7</v>
      </c>
      <c r="R123">
        <v>0</v>
      </c>
      <c r="S123">
        <v>0</v>
      </c>
      <c r="U123">
        <v>11087</v>
      </c>
      <c r="V123">
        <v>11087</v>
      </c>
      <c r="W123">
        <v>0</v>
      </c>
      <c r="X123">
        <v>0</v>
      </c>
      <c r="Y123" t="s">
        <v>48</v>
      </c>
    </row>
    <row r="124" spans="1:25" x14ac:dyDescent="0.25">
      <c r="A124">
        <v>123</v>
      </c>
      <c r="B124">
        <v>68084</v>
      </c>
      <c r="C124">
        <v>0</v>
      </c>
      <c r="D124">
        <v>0</v>
      </c>
      <c r="E124" t="s">
        <v>1741</v>
      </c>
      <c r="F124" t="s">
        <v>1742</v>
      </c>
      <c r="G124">
        <v>1</v>
      </c>
      <c r="H124" s="6">
        <v>100000000</v>
      </c>
      <c r="I124" s="7">
        <v>46021</v>
      </c>
      <c r="K124">
        <v>15</v>
      </c>
      <c r="L124" t="s">
        <v>40</v>
      </c>
      <c r="M124" t="s">
        <v>5</v>
      </c>
      <c r="N124" t="s">
        <v>41</v>
      </c>
      <c r="O124" t="s">
        <v>54</v>
      </c>
      <c r="P124" t="s">
        <v>2082</v>
      </c>
      <c r="Q124">
        <v>4.5</v>
      </c>
      <c r="R124">
        <v>10.5</v>
      </c>
      <c r="S124">
        <v>0</v>
      </c>
      <c r="U124">
        <v>15000000</v>
      </c>
      <c r="V124">
        <v>4500000</v>
      </c>
      <c r="W124">
        <v>10500000</v>
      </c>
      <c r="X124">
        <v>0</v>
      </c>
      <c r="Y124" t="s">
        <v>48</v>
      </c>
    </row>
    <row r="125" spans="1:25" x14ac:dyDescent="0.25">
      <c r="A125">
        <v>124</v>
      </c>
      <c r="B125">
        <v>68110</v>
      </c>
      <c r="C125">
        <v>0</v>
      </c>
      <c r="D125">
        <v>0</v>
      </c>
      <c r="E125" t="s">
        <v>265</v>
      </c>
      <c r="F125" t="s">
        <v>266</v>
      </c>
      <c r="G125">
        <v>1</v>
      </c>
      <c r="H125" s="6">
        <v>3000000</v>
      </c>
      <c r="I125" s="7">
        <v>46021</v>
      </c>
      <c r="K125">
        <v>15</v>
      </c>
      <c r="L125" t="s">
        <v>40</v>
      </c>
      <c r="M125" t="s">
        <v>4</v>
      </c>
      <c r="N125" t="s">
        <v>41</v>
      </c>
      <c r="O125" t="s">
        <v>51</v>
      </c>
      <c r="P125" t="s">
        <v>2082</v>
      </c>
      <c r="Q125">
        <v>15</v>
      </c>
      <c r="R125">
        <v>0</v>
      </c>
      <c r="S125">
        <v>0</v>
      </c>
      <c r="U125">
        <v>450000</v>
      </c>
      <c r="V125">
        <v>450000</v>
      </c>
      <c r="W125">
        <v>0</v>
      </c>
      <c r="X125">
        <v>0</v>
      </c>
      <c r="Y125" t="s">
        <v>48</v>
      </c>
    </row>
    <row r="126" spans="1:25" x14ac:dyDescent="0.25">
      <c r="A126">
        <v>125</v>
      </c>
      <c r="B126">
        <v>68188</v>
      </c>
      <c r="C126">
        <v>0</v>
      </c>
      <c r="D126">
        <v>0</v>
      </c>
      <c r="E126" t="s">
        <v>755</v>
      </c>
      <c r="F126" t="s">
        <v>756</v>
      </c>
      <c r="G126">
        <v>1</v>
      </c>
      <c r="H126" s="6">
        <v>72927372</v>
      </c>
      <c r="I126" s="7">
        <v>46021</v>
      </c>
      <c r="K126" t="s">
        <v>757</v>
      </c>
      <c r="L126" t="s">
        <v>40</v>
      </c>
      <c r="M126" t="s">
        <v>5</v>
      </c>
      <c r="N126" t="s">
        <v>41</v>
      </c>
      <c r="O126" t="s">
        <v>54</v>
      </c>
      <c r="P126" t="s">
        <v>2082</v>
      </c>
      <c r="Q126">
        <v>3.45</v>
      </c>
      <c r="R126">
        <v>0.42</v>
      </c>
      <c r="S126">
        <v>0</v>
      </c>
      <c r="U126">
        <v>2822289</v>
      </c>
      <c r="V126">
        <v>2515994</v>
      </c>
      <c r="W126">
        <v>306295</v>
      </c>
      <c r="X126">
        <v>0</v>
      </c>
      <c r="Y126" t="s">
        <v>44</v>
      </c>
    </row>
    <row r="127" spans="1:25" x14ac:dyDescent="0.25">
      <c r="A127">
        <v>126</v>
      </c>
      <c r="B127">
        <v>68004</v>
      </c>
      <c r="C127">
        <v>0</v>
      </c>
      <c r="D127">
        <v>0</v>
      </c>
      <c r="E127" t="s">
        <v>273</v>
      </c>
      <c r="F127" t="s">
        <v>274</v>
      </c>
      <c r="G127">
        <v>1</v>
      </c>
      <c r="H127" s="6">
        <v>7000000</v>
      </c>
      <c r="I127" s="7">
        <v>46021</v>
      </c>
      <c r="K127">
        <v>12</v>
      </c>
      <c r="L127" t="s">
        <v>40</v>
      </c>
      <c r="M127" t="s">
        <v>7</v>
      </c>
      <c r="N127" t="s">
        <v>41</v>
      </c>
      <c r="O127" t="s">
        <v>64</v>
      </c>
      <c r="P127" t="s">
        <v>2082</v>
      </c>
      <c r="Q127">
        <v>12</v>
      </c>
      <c r="R127">
        <v>0</v>
      </c>
      <c r="S127">
        <v>0</v>
      </c>
      <c r="U127">
        <v>840000</v>
      </c>
      <c r="V127">
        <v>840000</v>
      </c>
      <c r="W127">
        <v>0</v>
      </c>
      <c r="X127">
        <v>0</v>
      </c>
      <c r="Y127" t="s">
        <v>109</v>
      </c>
    </row>
    <row r="128" spans="1:25" x14ac:dyDescent="0.25">
      <c r="A128">
        <v>127</v>
      </c>
      <c r="B128">
        <v>68006</v>
      </c>
      <c r="C128">
        <v>0</v>
      </c>
      <c r="D128">
        <v>0</v>
      </c>
      <c r="E128" t="s">
        <v>273</v>
      </c>
      <c r="F128" t="s">
        <v>274</v>
      </c>
      <c r="G128">
        <v>1</v>
      </c>
      <c r="H128" s="6">
        <v>7000000</v>
      </c>
      <c r="I128" s="7">
        <v>46021</v>
      </c>
      <c r="K128">
        <v>12</v>
      </c>
      <c r="L128" t="s">
        <v>40</v>
      </c>
      <c r="M128" t="s">
        <v>7</v>
      </c>
      <c r="N128" t="s">
        <v>41</v>
      </c>
      <c r="O128" t="s">
        <v>64</v>
      </c>
      <c r="P128" t="s">
        <v>2082</v>
      </c>
      <c r="Q128">
        <v>12</v>
      </c>
      <c r="R128">
        <v>0</v>
      </c>
      <c r="S128">
        <v>0</v>
      </c>
      <c r="U128">
        <v>840000</v>
      </c>
      <c r="V128">
        <v>840000</v>
      </c>
      <c r="W128">
        <v>0</v>
      </c>
      <c r="X128">
        <v>0</v>
      </c>
      <c r="Y128" t="s">
        <v>109</v>
      </c>
    </row>
    <row r="129" spans="1:25" x14ac:dyDescent="0.25">
      <c r="A129">
        <v>128</v>
      </c>
      <c r="B129">
        <v>68007</v>
      </c>
      <c r="C129">
        <v>0</v>
      </c>
      <c r="D129">
        <v>0</v>
      </c>
      <c r="E129" t="s">
        <v>273</v>
      </c>
      <c r="F129" t="s">
        <v>274</v>
      </c>
      <c r="G129">
        <v>1</v>
      </c>
      <c r="H129" s="6">
        <v>7000000</v>
      </c>
      <c r="I129" s="7">
        <v>46021</v>
      </c>
      <c r="K129">
        <v>12</v>
      </c>
      <c r="L129" t="s">
        <v>40</v>
      </c>
      <c r="M129" t="s">
        <v>7</v>
      </c>
      <c r="N129" t="s">
        <v>41</v>
      </c>
      <c r="O129" t="s">
        <v>64</v>
      </c>
      <c r="P129" t="s">
        <v>2082</v>
      </c>
      <c r="Q129">
        <v>12</v>
      </c>
      <c r="R129">
        <v>0</v>
      </c>
      <c r="S129">
        <v>0</v>
      </c>
      <c r="U129">
        <v>840000</v>
      </c>
      <c r="V129">
        <v>840000</v>
      </c>
      <c r="W129">
        <v>0</v>
      </c>
      <c r="X129">
        <v>0</v>
      </c>
      <c r="Y129" t="s">
        <v>109</v>
      </c>
    </row>
    <row r="130" spans="1:25" x14ac:dyDescent="0.25">
      <c r="A130">
        <v>129</v>
      </c>
      <c r="B130">
        <v>68008</v>
      </c>
      <c r="C130">
        <v>0</v>
      </c>
      <c r="D130">
        <v>0</v>
      </c>
      <c r="E130" t="s">
        <v>273</v>
      </c>
      <c r="F130" t="s">
        <v>274</v>
      </c>
      <c r="G130">
        <v>1</v>
      </c>
      <c r="H130" s="6">
        <v>7000000</v>
      </c>
      <c r="I130" s="7">
        <v>46021</v>
      </c>
      <c r="K130">
        <v>12</v>
      </c>
      <c r="L130" t="s">
        <v>40</v>
      </c>
      <c r="M130" t="s">
        <v>7</v>
      </c>
      <c r="N130" t="s">
        <v>41</v>
      </c>
      <c r="O130" t="s">
        <v>64</v>
      </c>
      <c r="P130" t="s">
        <v>2082</v>
      </c>
      <c r="Q130">
        <v>12</v>
      </c>
      <c r="R130">
        <v>0</v>
      </c>
      <c r="S130">
        <v>0</v>
      </c>
      <c r="U130">
        <v>840000</v>
      </c>
      <c r="V130">
        <v>840000</v>
      </c>
      <c r="W130">
        <v>0</v>
      </c>
      <c r="X130">
        <v>0</v>
      </c>
      <c r="Y130" t="s">
        <v>109</v>
      </c>
    </row>
    <row r="131" spans="1:25" x14ac:dyDescent="0.25">
      <c r="A131">
        <v>130</v>
      </c>
      <c r="B131">
        <v>68009</v>
      </c>
      <c r="C131">
        <v>0</v>
      </c>
      <c r="D131">
        <v>0</v>
      </c>
      <c r="E131" t="s">
        <v>273</v>
      </c>
      <c r="F131" t="s">
        <v>274</v>
      </c>
      <c r="G131">
        <v>1</v>
      </c>
      <c r="H131" s="6">
        <v>7000000</v>
      </c>
      <c r="I131" s="7">
        <v>46021</v>
      </c>
      <c r="K131">
        <v>12</v>
      </c>
      <c r="L131" t="s">
        <v>40</v>
      </c>
      <c r="M131" t="s">
        <v>7</v>
      </c>
      <c r="N131" t="s">
        <v>41</v>
      </c>
      <c r="O131" t="s">
        <v>64</v>
      </c>
      <c r="P131" t="s">
        <v>2082</v>
      </c>
      <c r="Q131">
        <v>12</v>
      </c>
      <c r="R131">
        <v>0</v>
      </c>
      <c r="S131">
        <v>0</v>
      </c>
      <c r="U131">
        <v>840000</v>
      </c>
      <c r="V131">
        <v>840000</v>
      </c>
      <c r="W131">
        <v>0</v>
      </c>
      <c r="X131">
        <v>0</v>
      </c>
      <c r="Y131" t="s">
        <v>109</v>
      </c>
    </row>
    <row r="132" spans="1:25" x14ac:dyDescent="0.25">
      <c r="A132">
        <v>131</v>
      </c>
      <c r="B132">
        <v>68010</v>
      </c>
      <c r="C132">
        <v>0</v>
      </c>
      <c r="D132">
        <v>0</v>
      </c>
      <c r="E132" t="s">
        <v>273</v>
      </c>
      <c r="F132" t="s">
        <v>274</v>
      </c>
      <c r="G132">
        <v>1</v>
      </c>
      <c r="H132" s="6">
        <v>7000000</v>
      </c>
      <c r="I132" s="7">
        <v>46021</v>
      </c>
      <c r="K132">
        <v>12</v>
      </c>
      <c r="L132" t="s">
        <v>40</v>
      </c>
      <c r="M132" t="s">
        <v>7</v>
      </c>
      <c r="N132" t="s">
        <v>41</v>
      </c>
      <c r="O132" t="s">
        <v>64</v>
      </c>
      <c r="P132" t="s">
        <v>2082</v>
      </c>
      <c r="Q132">
        <v>12</v>
      </c>
      <c r="R132">
        <v>0</v>
      </c>
      <c r="S132">
        <v>0</v>
      </c>
      <c r="U132">
        <v>840000</v>
      </c>
      <c r="V132">
        <v>840000</v>
      </c>
      <c r="W132">
        <v>0</v>
      </c>
      <c r="X132">
        <v>0</v>
      </c>
      <c r="Y132" t="s">
        <v>109</v>
      </c>
    </row>
    <row r="133" spans="1:25" x14ac:dyDescent="0.25">
      <c r="A133">
        <v>132</v>
      </c>
      <c r="B133">
        <v>68011</v>
      </c>
      <c r="C133">
        <v>0</v>
      </c>
      <c r="D133">
        <v>0</v>
      </c>
      <c r="E133" t="s">
        <v>273</v>
      </c>
      <c r="F133" t="s">
        <v>274</v>
      </c>
      <c r="G133">
        <v>1</v>
      </c>
      <c r="H133" s="6">
        <v>1566948</v>
      </c>
      <c r="I133" s="7">
        <v>46021</v>
      </c>
      <c r="K133">
        <v>12</v>
      </c>
      <c r="L133" t="s">
        <v>40</v>
      </c>
      <c r="M133" t="s">
        <v>7</v>
      </c>
      <c r="N133" t="s">
        <v>41</v>
      </c>
      <c r="O133" t="s">
        <v>64</v>
      </c>
      <c r="P133" t="s">
        <v>2082</v>
      </c>
      <c r="Q133">
        <v>12</v>
      </c>
      <c r="R133">
        <v>0</v>
      </c>
      <c r="S133">
        <v>0</v>
      </c>
      <c r="U133">
        <v>188034</v>
      </c>
      <c r="V133">
        <v>188034</v>
      </c>
      <c r="W133">
        <v>0</v>
      </c>
      <c r="X133">
        <v>0</v>
      </c>
      <c r="Y133" t="s">
        <v>109</v>
      </c>
    </row>
    <row r="134" spans="1:25" x14ac:dyDescent="0.25">
      <c r="A134">
        <v>133</v>
      </c>
      <c r="B134">
        <v>68033</v>
      </c>
      <c r="C134">
        <v>0</v>
      </c>
      <c r="D134">
        <v>0</v>
      </c>
      <c r="E134" t="s">
        <v>271</v>
      </c>
      <c r="F134" t="s">
        <v>272</v>
      </c>
      <c r="G134">
        <v>1</v>
      </c>
      <c r="H134" s="6">
        <v>1441498</v>
      </c>
      <c r="I134" s="7">
        <v>46021</v>
      </c>
      <c r="K134">
        <v>15</v>
      </c>
      <c r="L134" t="s">
        <v>40</v>
      </c>
      <c r="M134" t="s">
        <v>5</v>
      </c>
      <c r="N134" t="s">
        <v>41</v>
      </c>
      <c r="O134" t="s">
        <v>47</v>
      </c>
      <c r="P134" t="s">
        <v>2082</v>
      </c>
      <c r="Q134">
        <v>7</v>
      </c>
      <c r="R134">
        <v>8</v>
      </c>
      <c r="S134">
        <v>0</v>
      </c>
      <c r="U134">
        <v>216225</v>
      </c>
      <c r="V134">
        <v>100905</v>
      </c>
      <c r="W134">
        <v>115320</v>
      </c>
      <c r="X134">
        <v>0</v>
      </c>
      <c r="Y134" t="s">
        <v>94</v>
      </c>
    </row>
    <row r="135" spans="1:25" x14ac:dyDescent="0.25">
      <c r="A135">
        <v>134</v>
      </c>
      <c r="B135">
        <v>68194</v>
      </c>
      <c r="C135">
        <v>0</v>
      </c>
      <c r="D135">
        <v>0</v>
      </c>
      <c r="E135" t="s">
        <v>279</v>
      </c>
      <c r="F135" t="s">
        <v>280</v>
      </c>
      <c r="G135">
        <v>1</v>
      </c>
      <c r="H135" s="6">
        <v>13902308</v>
      </c>
      <c r="I135" s="7">
        <v>46021</v>
      </c>
      <c r="K135" t="s">
        <v>80</v>
      </c>
      <c r="L135" t="s">
        <v>40</v>
      </c>
      <c r="M135" t="s">
        <v>5</v>
      </c>
      <c r="N135" t="s">
        <v>41</v>
      </c>
      <c r="O135" t="s">
        <v>57</v>
      </c>
      <c r="P135" t="s">
        <v>2082</v>
      </c>
      <c r="Q135">
        <v>6.8</v>
      </c>
      <c r="R135">
        <v>0</v>
      </c>
      <c r="S135">
        <v>0</v>
      </c>
      <c r="U135">
        <v>945357</v>
      </c>
      <c r="V135">
        <v>945357</v>
      </c>
      <c r="W135">
        <v>0</v>
      </c>
      <c r="X135">
        <v>0</v>
      </c>
      <c r="Y135" t="s">
        <v>81</v>
      </c>
    </row>
    <row r="136" spans="1:25" x14ac:dyDescent="0.25">
      <c r="A136">
        <v>135</v>
      </c>
      <c r="B136">
        <v>68017</v>
      </c>
      <c r="C136">
        <v>0</v>
      </c>
      <c r="D136">
        <v>0</v>
      </c>
      <c r="E136" t="s">
        <v>622</v>
      </c>
      <c r="F136" t="s">
        <v>623</v>
      </c>
      <c r="G136">
        <v>1</v>
      </c>
      <c r="H136" s="6">
        <v>29732486</v>
      </c>
      <c r="I136" s="7">
        <v>46021</v>
      </c>
      <c r="K136">
        <v>15</v>
      </c>
      <c r="L136" t="s">
        <v>40</v>
      </c>
      <c r="M136" t="s">
        <v>5</v>
      </c>
      <c r="N136" t="s">
        <v>41</v>
      </c>
      <c r="O136" t="s">
        <v>47</v>
      </c>
      <c r="P136" t="s">
        <v>2082</v>
      </c>
      <c r="Q136">
        <v>3</v>
      </c>
      <c r="R136">
        <v>12</v>
      </c>
      <c r="S136">
        <v>0</v>
      </c>
      <c r="U136">
        <v>4459873</v>
      </c>
      <c r="V136">
        <v>891975</v>
      </c>
      <c r="W136">
        <v>3567898</v>
      </c>
      <c r="X136">
        <v>0</v>
      </c>
      <c r="Y136" t="s">
        <v>250</v>
      </c>
    </row>
    <row r="137" spans="1:25" x14ac:dyDescent="0.25">
      <c r="A137">
        <v>136</v>
      </c>
      <c r="B137">
        <v>68032</v>
      </c>
      <c r="C137">
        <v>0</v>
      </c>
      <c r="D137">
        <v>0</v>
      </c>
      <c r="E137" t="s">
        <v>285</v>
      </c>
      <c r="F137" t="s">
        <v>286</v>
      </c>
      <c r="G137">
        <v>1</v>
      </c>
      <c r="H137" s="6">
        <v>5786263</v>
      </c>
      <c r="I137" s="7">
        <v>46021</v>
      </c>
      <c r="K137">
        <v>4</v>
      </c>
      <c r="L137" t="s">
        <v>40</v>
      </c>
      <c r="M137" t="s">
        <v>5</v>
      </c>
      <c r="N137" t="s">
        <v>41</v>
      </c>
      <c r="O137" t="s">
        <v>77</v>
      </c>
      <c r="P137" t="s">
        <v>2082</v>
      </c>
      <c r="Q137">
        <v>4</v>
      </c>
      <c r="R137">
        <v>0</v>
      </c>
      <c r="S137">
        <v>0</v>
      </c>
      <c r="U137">
        <v>231451</v>
      </c>
      <c r="V137">
        <v>231451</v>
      </c>
      <c r="W137">
        <v>0</v>
      </c>
      <c r="X137">
        <v>0</v>
      </c>
      <c r="Y137" t="s">
        <v>44</v>
      </c>
    </row>
    <row r="138" spans="1:25" x14ac:dyDescent="0.25">
      <c r="A138">
        <v>137</v>
      </c>
      <c r="B138">
        <v>68001</v>
      </c>
      <c r="C138">
        <v>0</v>
      </c>
      <c r="D138">
        <v>0</v>
      </c>
      <c r="E138" t="s">
        <v>2122</v>
      </c>
      <c r="F138" t="s">
        <v>2123</v>
      </c>
      <c r="G138">
        <v>1</v>
      </c>
      <c r="H138" s="6">
        <v>2900000</v>
      </c>
      <c r="I138" s="7">
        <v>46021</v>
      </c>
      <c r="K138">
        <v>15</v>
      </c>
      <c r="L138" t="s">
        <v>40</v>
      </c>
      <c r="M138" t="s">
        <v>6</v>
      </c>
      <c r="N138" t="s">
        <v>41</v>
      </c>
      <c r="O138" t="s">
        <v>64</v>
      </c>
      <c r="P138" t="s">
        <v>2082</v>
      </c>
      <c r="Q138">
        <v>15</v>
      </c>
      <c r="R138">
        <v>0</v>
      </c>
      <c r="S138">
        <v>0</v>
      </c>
      <c r="U138">
        <v>435000</v>
      </c>
      <c r="V138">
        <v>435000</v>
      </c>
      <c r="W138">
        <v>0</v>
      </c>
      <c r="X138">
        <v>0</v>
      </c>
      <c r="Y138" t="s">
        <v>2086</v>
      </c>
    </row>
    <row r="139" spans="1:25" x14ac:dyDescent="0.25">
      <c r="A139">
        <v>138</v>
      </c>
      <c r="B139">
        <v>68035</v>
      </c>
      <c r="C139">
        <v>0</v>
      </c>
      <c r="D139">
        <v>0</v>
      </c>
      <c r="E139" t="s">
        <v>287</v>
      </c>
      <c r="F139" t="s">
        <v>288</v>
      </c>
      <c r="G139">
        <v>1</v>
      </c>
      <c r="H139" s="6">
        <v>2400000</v>
      </c>
      <c r="I139" s="7">
        <v>46021</v>
      </c>
      <c r="K139">
        <v>4</v>
      </c>
      <c r="L139" t="s">
        <v>40</v>
      </c>
      <c r="M139" t="s">
        <v>5</v>
      </c>
      <c r="N139" t="s">
        <v>41</v>
      </c>
      <c r="O139" t="s">
        <v>77</v>
      </c>
      <c r="P139" t="s">
        <v>2082</v>
      </c>
      <c r="Q139">
        <v>4</v>
      </c>
      <c r="R139">
        <v>0</v>
      </c>
      <c r="S139">
        <v>0</v>
      </c>
      <c r="U139">
        <v>96000</v>
      </c>
      <c r="V139">
        <v>96000</v>
      </c>
      <c r="W139">
        <v>0</v>
      </c>
      <c r="X139">
        <v>0</v>
      </c>
      <c r="Y139" t="s">
        <v>44</v>
      </c>
    </row>
    <row r="140" spans="1:25" x14ac:dyDescent="0.25">
      <c r="A140">
        <v>139</v>
      </c>
      <c r="B140">
        <v>68176</v>
      </c>
      <c r="C140">
        <v>0</v>
      </c>
      <c r="D140">
        <v>0</v>
      </c>
      <c r="E140" t="s">
        <v>2124</v>
      </c>
      <c r="F140" t="s">
        <v>2125</v>
      </c>
      <c r="G140">
        <v>1</v>
      </c>
      <c r="H140" s="6">
        <v>625878</v>
      </c>
      <c r="I140" s="7">
        <v>46021</v>
      </c>
      <c r="K140">
        <v>10</v>
      </c>
      <c r="L140" t="s">
        <v>40</v>
      </c>
      <c r="M140" t="s">
        <v>5</v>
      </c>
      <c r="N140" t="s">
        <v>41</v>
      </c>
      <c r="O140" t="s">
        <v>77</v>
      </c>
      <c r="P140" t="s">
        <v>2082</v>
      </c>
      <c r="Q140">
        <v>10</v>
      </c>
      <c r="R140">
        <v>0</v>
      </c>
      <c r="S140">
        <v>0</v>
      </c>
      <c r="U140">
        <v>62588</v>
      </c>
      <c r="V140">
        <v>62588</v>
      </c>
      <c r="W140">
        <v>0</v>
      </c>
      <c r="X140">
        <v>0</v>
      </c>
      <c r="Y140" t="s">
        <v>2086</v>
      </c>
    </row>
    <row r="141" spans="1:25" x14ac:dyDescent="0.25">
      <c r="A141">
        <v>140</v>
      </c>
      <c r="B141">
        <v>68038</v>
      </c>
      <c r="C141">
        <v>0</v>
      </c>
      <c r="D141">
        <v>0</v>
      </c>
      <c r="E141" t="s">
        <v>2126</v>
      </c>
      <c r="F141" t="s">
        <v>2127</v>
      </c>
      <c r="G141">
        <v>1</v>
      </c>
      <c r="H141" s="6">
        <v>625875</v>
      </c>
      <c r="I141" s="7">
        <v>46021</v>
      </c>
      <c r="K141">
        <v>10</v>
      </c>
      <c r="L141" t="s">
        <v>40</v>
      </c>
      <c r="M141" t="s">
        <v>9</v>
      </c>
      <c r="N141" t="s">
        <v>41</v>
      </c>
      <c r="O141" t="s">
        <v>42</v>
      </c>
      <c r="P141" t="s">
        <v>2082</v>
      </c>
      <c r="Q141">
        <v>10</v>
      </c>
      <c r="R141">
        <v>0</v>
      </c>
      <c r="S141">
        <v>0</v>
      </c>
      <c r="U141">
        <v>62588</v>
      </c>
      <c r="V141">
        <v>62588</v>
      </c>
      <c r="W141">
        <v>0</v>
      </c>
      <c r="X141">
        <v>0</v>
      </c>
      <c r="Y141" t="s">
        <v>2086</v>
      </c>
    </row>
    <row r="142" spans="1:25" x14ac:dyDescent="0.25">
      <c r="A142">
        <v>141</v>
      </c>
      <c r="B142">
        <v>68059</v>
      </c>
      <c r="C142">
        <v>0</v>
      </c>
      <c r="D142">
        <v>0</v>
      </c>
      <c r="E142" t="s">
        <v>289</v>
      </c>
      <c r="F142" t="s">
        <v>290</v>
      </c>
      <c r="G142">
        <v>1</v>
      </c>
      <c r="H142" s="6">
        <v>35819642</v>
      </c>
      <c r="I142" s="7">
        <v>46021</v>
      </c>
      <c r="K142">
        <v>15</v>
      </c>
      <c r="L142" t="s">
        <v>40</v>
      </c>
      <c r="M142" t="s">
        <v>5</v>
      </c>
      <c r="N142" t="s">
        <v>41</v>
      </c>
      <c r="O142" t="s">
        <v>47</v>
      </c>
      <c r="P142" t="s">
        <v>2082</v>
      </c>
      <c r="Q142">
        <v>7</v>
      </c>
      <c r="R142">
        <v>8</v>
      </c>
      <c r="S142">
        <v>0</v>
      </c>
      <c r="U142">
        <v>5372946</v>
      </c>
      <c r="V142">
        <v>2507375</v>
      </c>
      <c r="W142">
        <v>2865571</v>
      </c>
      <c r="X142">
        <v>0</v>
      </c>
      <c r="Y142" t="s">
        <v>94</v>
      </c>
    </row>
    <row r="143" spans="1:25" x14ac:dyDescent="0.25">
      <c r="A143">
        <v>142</v>
      </c>
      <c r="B143">
        <v>67954</v>
      </c>
      <c r="C143">
        <v>0</v>
      </c>
      <c r="D143">
        <v>0</v>
      </c>
      <c r="E143" t="s">
        <v>993</v>
      </c>
      <c r="F143" t="s">
        <v>994</v>
      </c>
      <c r="G143">
        <v>1</v>
      </c>
      <c r="H143" s="6">
        <v>4489499</v>
      </c>
      <c r="I143" s="7">
        <v>46021</v>
      </c>
      <c r="K143">
        <v>10</v>
      </c>
      <c r="L143" t="s">
        <v>40</v>
      </c>
      <c r="M143" t="s">
        <v>9</v>
      </c>
      <c r="N143" t="s">
        <v>41</v>
      </c>
      <c r="O143" t="s">
        <v>42</v>
      </c>
      <c r="P143" t="s">
        <v>2082</v>
      </c>
      <c r="Q143">
        <v>10</v>
      </c>
      <c r="R143">
        <v>0</v>
      </c>
      <c r="S143">
        <v>0</v>
      </c>
      <c r="U143">
        <v>448950</v>
      </c>
      <c r="V143">
        <v>448950</v>
      </c>
      <c r="W143">
        <v>0</v>
      </c>
      <c r="X143">
        <v>0</v>
      </c>
      <c r="Y143" t="s">
        <v>67</v>
      </c>
    </row>
    <row r="144" spans="1:25" x14ac:dyDescent="0.25">
      <c r="A144">
        <v>143</v>
      </c>
      <c r="B144">
        <v>68177</v>
      </c>
      <c r="C144">
        <v>0</v>
      </c>
      <c r="D144">
        <v>0</v>
      </c>
      <c r="E144" t="s">
        <v>2128</v>
      </c>
      <c r="F144" t="s">
        <v>2129</v>
      </c>
      <c r="G144">
        <v>1</v>
      </c>
      <c r="H144" s="6">
        <v>973913</v>
      </c>
      <c r="I144" s="7">
        <v>46021</v>
      </c>
      <c r="K144">
        <v>8</v>
      </c>
      <c r="L144" t="s">
        <v>40</v>
      </c>
      <c r="M144" t="s">
        <v>5</v>
      </c>
      <c r="N144" t="s">
        <v>41</v>
      </c>
      <c r="O144" t="s">
        <v>77</v>
      </c>
      <c r="P144" t="s">
        <v>2082</v>
      </c>
      <c r="Q144">
        <v>8</v>
      </c>
      <c r="R144">
        <v>0</v>
      </c>
      <c r="S144">
        <v>0</v>
      </c>
      <c r="U144">
        <v>77913</v>
      </c>
      <c r="V144">
        <v>77913</v>
      </c>
      <c r="W144">
        <v>0</v>
      </c>
      <c r="X144">
        <v>0</v>
      </c>
      <c r="Y144" t="s">
        <v>444</v>
      </c>
    </row>
    <row r="145" spans="1:25" x14ac:dyDescent="0.25">
      <c r="A145">
        <v>144</v>
      </c>
      <c r="B145">
        <v>68117</v>
      </c>
      <c r="C145">
        <v>0</v>
      </c>
      <c r="D145">
        <v>0</v>
      </c>
      <c r="E145" t="s">
        <v>2130</v>
      </c>
      <c r="F145" t="s">
        <v>2131</v>
      </c>
      <c r="G145">
        <v>1</v>
      </c>
      <c r="H145" s="6">
        <v>4662849</v>
      </c>
      <c r="I145" s="7">
        <v>46021</v>
      </c>
      <c r="K145">
        <v>12</v>
      </c>
      <c r="L145" t="s">
        <v>40</v>
      </c>
      <c r="M145" t="s">
        <v>5</v>
      </c>
      <c r="N145" t="s">
        <v>41</v>
      </c>
      <c r="O145" t="s">
        <v>57</v>
      </c>
      <c r="P145" t="s">
        <v>2082</v>
      </c>
      <c r="Q145">
        <v>12</v>
      </c>
      <c r="R145">
        <v>0</v>
      </c>
      <c r="S145">
        <v>0</v>
      </c>
      <c r="U145">
        <v>559542</v>
      </c>
      <c r="V145">
        <v>559542</v>
      </c>
      <c r="W145">
        <v>0</v>
      </c>
      <c r="X145">
        <v>0</v>
      </c>
      <c r="Y145" t="s">
        <v>2086</v>
      </c>
    </row>
    <row r="146" spans="1:25" x14ac:dyDescent="0.25">
      <c r="A146">
        <v>145</v>
      </c>
      <c r="B146">
        <v>68174</v>
      </c>
      <c r="C146">
        <v>0</v>
      </c>
      <c r="D146">
        <v>0</v>
      </c>
      <c r="E146" t="s">
        <v>995</v>
      </c>
      <c r="F146" t="s">
        <v>996</v>
      </c>
      <c r="G146">
        <v>1</v>
      </c>
      <c r="H146" s="6">
        <v>1226339</v>
      </c>
      <c r="I146" s="7">
        <v>46021</v>
      </c>
      <c r="K146">
        <v>6</v>
      </c>
      <c r="L146" t="s">
        <v>40</v>
      </c>
      <c r="M146" t="s">
        <v>5</v>
      </c>
      <c r="N146" t="s">
        <v>41</v>
      </c>
      <c r="O146" t="s">
        <v>47</v>
      </c>
      <c r="P146" t="s">
        <v>2082</v>
      </c>
      <c r="Q146">
        <v>6</v>
      </c>
      <c r="R146">
        <v>0</v>
      </c>
      <c r="S146">
        <v>0</v>
      </c>
      <c r="U146">
        <v>73580</v>
      </c>
      <c r="V146">
        <v>73580</v>
      </c>
      <c r="W146">
        <v>0</v>
      </c>
      <c r="X146">
        <v>0</v>
      </c>
      <c r="Y146" t="s">
        <v>109</v>
      </c>
    </row>
    <row r="147" spans="1:25" x14ac:dyDescent="0.25">
      <c r="A147">
        <v>146</v>
      </c>
      <c r="B147">
        <v>68145</v>
      </c>
      <c r="C147">
        <v>0</v>
      </c>
      <c r="D147">
        <v>0</v>
      </c>
      <c r="E147" t="s">
        <v>303</v>
      </c>
      <c r="F147" t="s">
        <v>304</v>
      </c>
      <c r="G147">
        <v>1</v>
      </c>
      <c r="H147" s="6">
        <v>10000000</v>
      </c>
      <c r="I147" s="7">
        <v>46021</v>
      </c>
      <c r="K147">
        <v>10</v>
      </c>
      <c r="L147" t="s">
        <v>40</v>
      </c>
      <c r="M147" t="s">
        <v>9</v>
      </c>
      <c r="N147" t="s">
        <v>41</v>
      </c>
      <c r="O147" t="s">
        <v>42</v>
      </c>
      <c r="P147" t="s">
        <v>2082</v>
      </c>
      <c r="Q147">
        <v>10</v>
      </c>
      <c r="R147">
        <v>0</v>
      </c>
      <c r="S147">
        <v>0</v>
      </c>
      <c r="U147">
        <v>1000000</v>
      </c>
      <c r="V147">
        <v>1000000</v>
      </c>
      <c r="W147">
        <v>0</v>
      </c>
      <c r="X147">
        <v>0</v>
      </c>
      <c r="Y147" t="s">
        <v>44</v>
      </c>
    </row>
    <row r="148" spans="1:25" x14ac:dyDescent="0.25">
      <c r="A148">
        <v>147</v>
      </c>
      <c r="B148">
        <v>69180</v>
      </c>
      <c r="C148">
        <v>0</v>
      </c>
      <c r="D148">
        <v>0</v>
      </c>
      <c r="E148" t="s">
        <v>838</v>
      </c>
      <c r="F148" t="s">
        <v>839</v>
      </c>
      <c r="G148">
        <v>1</v>
      </c>
      <c r="H148" s="6">
        <v>20456130</v>
      </c>
      <c r="I148" s="7">
        <v>46021</v>
      </c>
      <c r="K148" t="s">
        <v>757</v>
      </c>
      <c r="L148" t="s">
        <v>40</v>
      </c>
      <c r="M148" t="s">
        <v>5</v>
      </c>
      <c r="N148" t="s">
        <v>41</v>
      </c>
      <c r="O148" t="s">
        <v>54</v>
      </c>
      <c r="P148" t="s">
        <v>2082</v>
      </c>
      <c r="Q148">
        <v>3.45</v>
      </c>
      <c r="R148">
        <v>0.42</v>
      </c>
      <c r="S148">
        <v>0</v>
      </c>
      <c r="U148">
        <v>791652</v>
      </c>
      <c r="V148">
        <v>705736</v>
      </c>
      <c r="W148">
        <v>85916</v>
      </c>
      <c r="X148">
        <v>0</v>
      </c>
      <c r="Y148" t="s">
        <v>44</v>
      </c>
    </row>
    <row r="149" spans="1:25" x14ac:dyDescent="0.25">
      <c r="A149">
        <v>148</v>
      </c>
      <c r="B149">
        <v>68112</v>
      </c>
      <c r="C149">
        <v>0</v>
      </c>
      <c r="D149">
        <v>0</v>
      </c>
      <c r="E149" t="s">
        <v>614</v>
      </c>
      <c r="F149" t="s">
        <v>615</v>
      </c>
      <c r="G149">
        <v>1</v>
      </c>
      <c r="H149" s="6">
        <v>28616000</v>
      </c>
      <c r="I149" s="7">
        <v>46021</v>
      </c>
      <c r="K149">
        <v>8</v>
      </c>
      <c r="L149" t="s">
        <v>40</v>
      </c>
      <c r="M149" t="s">
        <v>5</v>
      </c>
      <c r="N149" t="s">
        <v>41</v>
      </c>
      <c r="O149" t="s">
        <v>54</v>
      </c>
      <c r="P149" t="s">
        <v>2082</v>
      </c>
      <c r="Q149">
        <v>8</v>
      </c>
      <c r="R149">
        <v>0</v>
      </c>
      <c r="S149">
        <v>0</v>
      </c>
      <c r="U149">
        <v>2289280</v>
      </c>
      <c r="V149">
        <v>2289280</v>
      </c>
      <c r="W149">
        <v>0</v>
      </c>
      <c r="X149">
        <v>0</v>
      </c>
      <c r="Y149" t="s">
        <v>67</v>
      </c>
    </row>
    <row r="150" spans="1:25" x14ac:dyDescent="0.25">
      <c r="A150">
        <v>149</v>
      </c>
      <c r="B150">
        <v>68154</v>
      </c>
      <c r="C150">
        <v>0</v>
      </c>
      <c r="D150">
        <v>0</v>
      </c>
      <c r="E150" t="s">
        <v>1303</v>
      </c>
      <c r="F150" t="s">
        <v>1304</v>
      </c>
      <c r="G150">
        <v>1</v>
      </c>
      <c r="H150" s="6">
        <v>1917355</v>
      </c>
      <c r="I150" s="7">
        <v>46021</v>
      </c>
      <c r="K150" t="s">
        <v>167</v>
      </c>
      <c r="L150" t="s">
        <v>40</v>
      </c>
      <c r="M150" t="s">
        <v>4</v>
      </c>
      <c r="N150" t="s">
        <v>41</v>
      </c>
      <c r="O150" t="s">
        <v>51</v>
      </c>
      <c r="P150" t="s">
        <v>2082</v>
      </c>
      <c r="Q150">
        <v>5.5</v>
      </c>
      <c r="R150">
        <v>0</v>
      </c>
      <c r="S150">
        <v>0</v>
      </c>
      <c r="U150">
        <v>105455</v>
      </c>
      <c r="V150">
        <v>105455</v>
      </c>
      <c r="W150">
        <v>0</v>
      </c>
      <c r="X150">
        <v>0</v>
      </c>
      <c r="Y150" t="s">
        <v>109</v>
      </c>
    </row>
    <row r="151" spans="1:25" x14ac:dyDescent="0.25">
      <c r="A151">
        <v>150</v>
      </c>
      <c r="B151">
        <v>68109</v>
      </c>
      <c r="C151">
        <v>0</v>
      </c>
      <c r="D151">
        <v>0</v>
      </c>
      <c r="E151" t="s">
        <v>2132</v>
      </c>
      <c r="F151" t="s">
        <v>2133</v>
      </c>
      <c r="G151">
        <v>1</v>
      </c>
      <c r="H151" s="6">
        <v>413003</v>
      </c>
      <c r="I151" s="7">
        <v>46021</v>
      </c>
      <c r="K151">
        <v>15</v>
      </c>
      <c r="L151" t="s">
        <v>40</v>
      </c>
      <c r="M151" t="s">
        <v>5</v>
      </c>
      <c r="N151" t="s">
        <v>41</v>
      </c>
      <c r="O151" t="s">
        <v>57</v>
      </c>
      <c r="P151" t="s">
        <v>2082</v>
      </c>
      <c r="Q151">
        <v>15</v>
      </c>
      <c r="R151">
        <v>0</v>
      </c>
      <c r="S151">
        <v>0</v>
      </c>
      <c r="U151">
        <v>61950</v>
      </c>
      <c r="V151">
        <v>61950</v>
      </c>
      <c r="W151">
        <v>0</v>
      </c>
      <c r="X151">
        <v>0</v>
      </c>
      <c r="Y151" t="s">
        <v>48</v>
      </c>
    </row>
    <row r="152" spans="1:25" x14ac:dyDescent="0.25">
      <c r="A152">
        <v>151</v>
      </c>
      <c r="B152">
        <v>68104</v>
      </c>
      <c r="C152">
        <v>0</v>
      </c>
      <c r="D152">
        <v>0</v>
      </c>
      <c r="E152" t="s">
        <v>311</v>
      </c>
      <c r="F152" t="s">
        <v>312</v>
      </c>
      <c r="G152">
        <v>1</v>
      </c>
      <c r="H152" s="6">
        <v>5000000</v>
      </c>
      <c r="I152" s="7">
        <v>46021</v>
      </c>
      <c r="K152">
        <v>15</v>
      </c>
      <c r="L152" t="s">
        <v>40</v>
      </c>
      <c r="M152" t="s">
        <v>4</v>
      </c>
      <c r="N152" t="s">
        <v>41</v>
      </c>
      <c r="O152" t="s">
        <v>51</v>
      </c>
      <c r="P152" t="s">
        <v>2082</v>
      </c>
      <c r="Q152">
        <v>15</v>
      </c>
      <c r="R152">
        <v>0</v>
      </c>
      <c r="S152">
        <v>0</v>
      </c>
      <c r="U152">
        <v>750000</v>
      </c>
      <c r="V152">
        <v>750000</v>
      </c>
      <c r="W152">
        <v>0</v>
      </c>
      <c r="X152">
        <v>0</v>
      </c>
      <c r="Y152" t="s">
        <v>48</v>
      </c>
    </row>
    <row r="153" spans="1:25" x14ac:dyDescent="0.25">
      <c r="A153">
        <v>152</v>
      </c>
      <c r="B153">
        <v>68106</v>
      </c>
      <c r="C153">
        <v>0</v>
      </c>
      <c r="D153">
        <v>0</v>
      </c>
      <c r="E153" t="s">
        <v>311</v>
      </c>
      <c r="F153" t="s">
        <v>312</v>
      </c>
      <c r="G153">
        <v>1</v>
      </c>
      <c r="H153" s="6">
        <v>7000000</v>
      </c>
      <c r="I153" s="7">
        <v>46021</v>
      </c>
      <c r="K153">
        <v>15</v>
      </c>
      <c r="L153" t="s">
        <v>40</v>
      </c>
      <c r="M153" t="s">
        <v>4</v>
      </c>
      <c r="N153" t="s">
        <v>41</v>
      </c>
      <c r="O153" t="s">
        <v>51</v>
      </c>
      <c r="P153" t="s">
        <v>2082</v>
      </c>
      <c r="Q153">
        <v>15</v>
      </c>
      <c r="R153">
        <v>0</v>
      </c>
      <c r="S153">
        <v>0</v>
      </c>
      <c r="U153">
        <v>1050000</v>
      </c>
      <c r="V153">
        <v>1050000</v>
      </c>
      <c r="W153">
        <v>0</v>
      </c>
      <c r="X153">
        <v>0</v>
      </c>
      <c r="Y153" t="s">
        <v>48</v>
      </c>
    </row>
    <row r="154" spans="1:25" x14ac:dyDescent="0.25">
      <c r="A154">
        <v>153</v>
      </c>
      <c r="B154">
        <v>68063</v>
      </c>
      <c r="C154">
        <v>0</v>
      </c>
      <c r="D154">
        <v>0</v>
      </c>
      <c r="E154" t="s">
        <v>317</v>
      </c>
      <c r="F154" t="s">
        <v>318</v>
      </c>
      <c r="G154">
        <v>1</v>
      </c>
      <c r="H154" s="6">
        <v>3426660</v>
      </c>
      <c r="I154" s="7">
        <v>46021</v>
      </c>
      <c r="K154">
        <v>15</v>
      </c>
      <c r="L154" t="s">
        <v>40</v>
      </c>
      <c r="M154" t="s">
        <v>5</v>
      </c>
      <c r="N154" t="s">
        <v>41</v>
      </c>
      <c r="O154" t="s">
        <v>57</v>
      </c>
      <c r="P154" t="s">
        <v>2082</v>
      </c>
      <c r="Q154">
        <v>15</v>
      </c>
      <c r="R154">
        <v>0</v>
      </c>
      <c r="S154">
        <v>0</v>
      </c>
      <c r="U154">
        <v>513999</v>
      </c>
      <c r="V154">
        <v>513999</v>
      </c>
      <c r="W154">
        <v>0</v>
      </c>
      <c r="X154">
        <v>0</v>
      </c>
      <c r="Y154" t="s">
        <v>44</v>
      </c>
    </row>
    <row r="155" spans="1:25" x14ac:dyDescent="0.25">
      <c r="A155">
        <v>154</v>
      </c>
      <c r="B155">
        <v>68003</v>
      </c>
      <c r="C155">
        <v>0</v>
      </c>
      <c r="D155">
        <v>0</v>
      </c>
      <c r="E155" t="s">
        <v>834</v>
      </c>
      <c r="F155" t="s">
        <v>835</v>
      </c>
      <c r="G155">
        <v>1</v>
      </c>
      <c r="H155" s="6">
        <v>4115426</v>
      </c>
      <c r="I155" s="7">
        <v>46021</v>
      </c>
      <c r="K155">
        <v>15</v>
      </c>
      <c r="L155" t="s">
        <v>40</v>
      </c>
      <c r="M155" t="s">
        <v>5</v>
      </c>
      <c r="N155" t="s">
        <v>41</v>
      </c>
      <c r="O155" t="s">
        <v>57</v>
      </c>
      <c r="P155" t="s">
        <v>2082</v>
      </c>
      <c r="Q155">
        <v>5</v>
      </c>
      <c r="R155">
        <v>10</v>
      </c>
      <c r="S155">
        <v>0</v>
      </c>
      <c r="U155">
        <v>617314</v>
      </c>
      <c r="V155">
        <v>205771</v>
      </c>
      <c r="W155">
        <v>411543</v>
      </c>
      <c r="X155">
        <v>0</v>
      </c>
      <c r="Y155" t="s">
        <v>94</v>
      </c>
    </row>
    <row r="156" spans="1:25" x14ac:dyDescent="0.25">
      <c r="A156">
        <v>155</v>
      </c>
      <c r="B156">
        <v>68061</v>
      </c>
      <c r="C156">
        <v>0</v>
      </c>
      <c r="D156">
        <v>0</v>
      </c>
      <c r="E156" t="s">
        <v>325</v>
      </c>
      <c r="F156" t="s">
        <v>326</v>
      </c>
      <c r="G156">
        <v>1</v>
      </c>
      <c r="H156" s="6">
        <v>2940994</v>
      </c>
      <c r="I156" s="7">
        <v>46021</v>
      </c>
      <c r="K156">
        <v>15</v>
      </c>
      <c r="L156" t="s">
        <v>40</v>
      </c>
      <c r="M156" t="s">
        <v>5</v>
      </c>
      <c r="N156" t="s">
        <v>41</v>
      </c>
      <c r="O156" t="s">
        <v>57</v>
      </c>
      <c r="P156" t="s">
        <v>2082</v>
      </c>
      <c r="Q156">
        <v>15</v>
      </c>
      <c r="R156">
        <v>0</v>
      </c>
      <c r="S156">
        <v>0</v>
      </c>
      <c r="U156">
        <v>441149</v>
      </c>
      <c r="V156">
        <v>441149</v>
      </c>
      <c r="W156">
        <v>0</v>
      </c>
      <c r="X156">
        <v>0</v>
      </c>
      <c r="Y156" t="s">
        <v>109</v>
      </c>
    </row>
    <row r="157" spans="1:25" x14ac:dyDescent="0.25">
      <c r="A157">
        <v>156</v>
      </c>
      <c r="B157">
        <v>68062</v>
      </c>
      <c r="C157">
        <v>0</v>
      </c>
      <c r="D157">
        <v>0</v>
      </c>
      <c r="E157" t="s">
        <v>325</v>
      </c>
      <c r="F157" t="s">
        <v>326</v>
      </c>
      <c r="G157">
        <v>1</v>
      </c>
      <c r="H157" s="6">
        <v>5000000</v>
      </c>
      <c r="I157" s="7">
        <v>46021</v>
      </c>
      <c r="K157">
        <v>15</v>
      </c>
      <c r="L157" t="s">
        <v>40</v>
      </c>
      <c r="M157" t="s">
        <v>5</v>
      </c>
      <c r="N157" t="s">
        <v>41</v>
      </c>
      <c r="O157" t="s">
        <v>57</v>
      </c>
      <c r="P157" t="s">
        <v>2082</v>
      </c>
      <c r="Q157">
        <v>15</v>
      </c>
      <c r="R157">
        <v>0</v>
      </c>
      <c r="S157">
        <v>0</v>
      </c>
      <c r="U157">
        <v>750000</v>
      </c>
      <c r="V157">
        <v>750000</v>
      </c>
      <c r="W157">
        <v>0</v>
      </c>
      <c r="X157">
        <v>0</v>
      </c>
      <c r="Y157" t="s">
        <v>109</v>
      </c>
    </row>
    <row r="158" spans="1:25" x14ac:dyDescent="0.25">
      <c r="A158">
        <v>157</v>
      </c>
      <c r="B158">
        <v>68113</v>
      </c>
      <c r="C158">
        <v>0</v>
      </c>
      <c r="D158">
        <v>0</v>
      </c>
      <c r="E158" t="s">
        <v>596</v>
      </c>
      <c r="F158" t="s">
        <v>597</v>
      </c>
      <c r="G158">
        <v>1</v>
      </c>
      <c r="H158" s="6">
        <v>7821000</v>
      </c>
      <c r="I158" s="7">
        <v>46021</v>
      </c>
      <c r="K158">
        <v>8</v>
      </c>
      <c r="L158" t="s">
        <v>40</v>
      </c>
      <c r="M158" t="s">
        <v>5</v>
      </c>
      <c r="N158" t="s">
        <v>41</v>
      </c>
      <c r="O158" t="s">
        <v>54</v>
      </c>
      <c r="P158" t="s">
        <v>2082</v>
      </c>
      <c r="Q158">
        <v>8</v>
      </c>
      <c r="R158">
        <v>0</v>
      </c>
      <c r="S158">
        <v>0</v>
      </c>
      <c r="U158">
        <v>625680</v>
      </c>
      <c r="V158">
        <v>625680</v>
      </c>
      <c r="W158">
        <v>0</v>
      </c>
      <c r="X158">
        <v>0</v>
      </c>
      <c r="Y158" t="s">
        <v>48</v>
      </c>
    </row>
    <row r="159" spans="1:25" x14ac:dyDescent="0.25">
      <c r="A159">
        <v>158</v>
      </c>
      <c r="B159">
        <v>68101</v>
      </c>
      <c r="C159">
        <v>0</v>
      </c>
      <c r="D159">
        <v>0</v>
      </c>
      <c r="E159" t="s">
        <v>335</v>
      </c>
      <c r="F159" t="s">
        <v>336</v>
      </c>
      <c r="G159">
        <v>1</v>
      </c>
      <c r="H159" s="6">
        <v>3581467</v>
      </c>
      <c r="I159" s="7">
        <v>46021</v>
      </c>
      <c r="K159">
        <v>15</v>
      </c>
      <c r="L159" t="s">
        <v>40</v>
      </c>
      <c r="M159" t="s">
        <v>5</v>
      </c>
      <c r="N159" t="s">
        <v>41</v>
      </c>
      <c r="O159" t="s">
        <v>47</v>
      </c>
      <c r="P159" t="s">
        <v>2082</v>
      </c>
      <c r="Q159">
        <v>15</v>
      </c>
      <c r="R159">
        <v>0</v>
      </c>
      <c r="S159">
        <v>0</v>
      </c>
      <c r="U159">
        <v>537220</v>
      </c>
      <c r="V159">
        <v>537220</v>
      </c>
      <c r="W159">
        <v>0</v>
      </c>
      <c r="X159">
        <v>0</v>
      </c>
      <c r="Y159" t="s">
        <v>48</v>
      </c>
    </row>
    <row r="160" spans="1:25" x14ac:dyDescent="0.25">
      <c r="A160">
        <v>159</v>
      </c>
      <c r="B160">
        <v>68012</v>
      </c>
      <c r="C160">
        <v>0</v>
      </c>
      <c r="D160">
        <v>0</v>
      </c>
      <c r="E160" t="s">
        <v>2134</v>
      </c>
      <c r="F160" t="s">
        <v>2135</v>
      </c>
      <c r="G160">
        <v>1</v>
      </c>
      <c r="H160" s="6">
        <v>5852037</v>
      </c>
      <c r="I160" s="7">
        <v>46021</v>
      </c>
      <c r="K160">
        <v>12</v>
      </c>
      <c r="L160" t="s">
        <v>40</v>
      </c>
      <c r="M160" t="s">
        <v>7</v>
      </c>
      <c r="N160" t="s">
        <v>41</v>
      </c>
      <c r="O160" t="s">
        <v>64</v>
      </c>
      <c r="P160" t="s">
        <v>2082</v>
      </c>
      <c r="Q160">
        <v>12</v>
      </c>
      <c r="R160">
        <v>0</v>
      </c>
      <c r="S160">
        <v>0</v>
      </c>
      <c r="U160">
        <v>702244</v>
      </c>
      <c r="V160">
        <v>702244</v>
      </c>
      <c r="W160">
        <v>0</v>
      </c>
      <c r="X160">
        <v>0</v>
      </c>
      <c r="Y160" t="s">
        <v>2086</v>
      </c>
    </row>
    <row r="161" spans="1:25" x14ac:dyDescent="0.25">
      <c r="A161">
        <v>160</v>
      </c>
      <c r="B161">
        <v>68041</v>
      </c>
      <c r="C161">
        <v>0</v>
      </c>
      <c r="D161">
        <v>0</v>
      </c>
      <c r="E161" t="s">
        <v>1052</v>
      </c>
      <c r="F161" t="s">
        <v>1053</v>
      </c>
      <c r="G161">
        <v>1</v>
      </c>
      <c r="H161" s="6">
        <v>1484352</v>
      </c>
      <c r="I161" s="7">
        <v>46021</v>
      </c>
      <c r="K161">
        <v>10</v>
      </c>
      <c r="L161" t="s">
        <v>40</v>
      </c>
      <c r="M161" t="s">
        <v>9</v>
      </c>
      <c r="N161" t="s">
        <v>41</v>
      </c>
      <c r="O161" t="s">
        <v>42</v>
      </c>
      <c r="P161" t="s">
        <v>2082</v>
      </c>
      <c r="Q161">
        <v>10</v>
      </c>
      <c r="R161">
        <v>0</v>
      </c>
      <c r="S161">
        <v>0</v>
      </c>
      <c r="U161">
        <v>148435</v>
      </c>
      <c r="V161">
        <v>148435</v>
      </c>
      <c r="W161">
        <v>0</v>
      </c>
      <c r="X161">
        <v>0</v>
      </c>
      <c r="Y161" t="s">
        <v>67</v>
      </c>
    </row>
    <row r="162" spans="1:25" x14ac:dyDescent="0.25">
      <c r="A162">
        <v>161</v>
      </c>
      <c r="B162">
        <v>68123</v>
      </c>
      <c r="C162">
        <v>0</v>
      </c>
      <c r="D162">
        <v>0</v>
      </c>
      <c r="E162" t="s">
        <v>592</v>
      </c>
      <c r="F162" t="s">
        <v>593</v>
      </c>
      <c r="G162">
        <v>1</v>
      </c>
      <c r="H162" s="6">
        <v>225000000</v>
      </c>
      <c r="I162" s="7">
        <v>46021</v>
      </c>
      <c r="K162">
        <v>4</v>
      </c>
      <c r="L162" t="s">
        <v>40</v>
      </c>
      <c r="M162" t="s">
        <v>5</v>
      </c>
      <c r="N162" t="s">
        <v>41</v>
      </c>
      <c r="O162" t="s">
        <v>87</v>
      </c>
      <c r="P162" t="s">
        <v>2082</v>
      </c>
      <c r="Q162">
        <v>4</v>
      </c>
      <c r="R162">
        <v>0</v>
      </c>
      <c r="S162">
        <v>0</v>
      </c>
      <c r="U162">
        <v>9000000</v>
      </c>
      <c r="V162">
        <v>9000000</v>
      </c>
      <c r="W162">
        <v>0</v>
      </c>
      <c r="X162">
        <v>0</v>
      </c>
      <c r="Y162" t="s">
        <v>44</v>
      </c>
    </row>
    <row r="163" spans="1:25" x14ac:dyDescent="0.25">
      <c r="A163">
        <v>162</v>
      </c>
      <c r="B163">
        <v>68090</v>
      </c>
      <c r="C163">
        <v>0</v>
      </c>
      <c r="D163">
        <v>0</v>
      </c>
      <c r="E163" t="s">
        <v>345</v>
      </c>
      <c r="F163" t="s">
        <v>346</v>
      </c>
      <c r="G163">
        <v>1</v>
      </c>
      <c r="H163" s="6">
        <v>2000000</v>
      </c>
      <c r="I163" s="7">
        <v>46021</v>
      </c>
      <c r="K163">
        <v>8</v>
      </c>
      <c r="L163" t="s">
        <v>40</v>
      </c>
      <c r="M163" t="s">
        <v>8</v>
      </c>
      <c r="N163" t="s">
        <v>41</v>
      </c>
      <c r="O163" t="s">
        <v>347</v>
      </c>
      <c r="P163" t="s">
        <v>2082</v>
      </c>
      <c r="Q163">
        <v>8</v>
      </c>
      <c r="R163">
        <v>0</v>
      </c>
      <c r="S163">
        <v>0</v>
      </c>
      <c r="U163">
        <v>160000</v>
      </c>
      <c r="V163">
        <v>160000</v>
      </c>
      <c r="W163">
        <v>0</v>
      </c>
      <c r="X163">
        <v>0</v>
      </c>
      <c r="Y163" t="s">
        <v>109</v>
      </c>
    </row>
    <row r="164" spans="1:25" x14ac:dyDescent="0.25">
      <c r="A164">
        <v>163</v>
      </c>
      <c r="B164">
        <v>68114</v>
      </c>
      <c r="C164">
        <v>0</v>
      </c>
      <c r="D164">
        <v>0</v>
      </c>
      <c r="E164" t="s">
        <v>584</v>
      </c>
      <c r="F164" t="s">
        <v>585</v>
      </c>
      <c r="G164">
        <v>1</v>
      </c>
      <c r="H164" s="6">
        <v>27091000</v>
      </c>
      <c r="I164" s="7">
        <v>46021</v>
      </c>
      <c r="K164">
        <v>8</v>
      </c>
      <c r="L164" t="s">
        <v>40</v>
      </c>
      <c r="M164" t="s">
        <v>5</v>
      </c>
      <c r="N164" t="s">
        <v>41</v>
      </c>
      <c r="O164" t="s">
        <v>54</v>
      </c>
      <c r="P164" t="s">
        <v>2082</v>
      </c>
      <c r="Q164">
        <v>8</v>
      </c>
      <c r="R164">
        <v>0</v>
      </c>
      <c r="S164">
        <v>0</v>
      </c>
      <c r="U164">
        <v>2167280</v>
      </c>
      <c r="V164">
        <v>2167280</v>
      </c>
      <c r="W164">
        <v>0</v>
      </c>
      <c r="X164">
        <v>0</v>
      </c>
      <c r="Y164" t="s">
        <v>48</v>
      </c>
    </row>
    <row r="165" spans="1:25" x14ac:dyDescent="0.25">
      <c r="A165">
        <v>164</v>
      </c>
      <c r="B165">
        <v>68068</v>
      </c>
      <c r="C165">
        <v>0</v>
      </c>
      <c r="D165">
        <v>0</v>
      </c>
      <c r="E165" t="s">
        <v>2136</v>
      </c>
      <c r="F165" t="s">
        <v>2137</v>
      </c>
      <c r="G165">
        <v>1</v>
      </c>
      <c r="H165" s="6">
        <v>5000000</v>
      </c>
      <c r="I165" s="7">
        <v>46021</v>
      </c>
      <c r="K165">
        <v>8</v>
      </c>
      <c r="L165" t="s">
        <v>40</v>
      </c>
      <c r="M165" t="s">
        <v>5</v>
      </c>
      <c r="N165" t="s">
        <v>41</v>
      </c>
      <c r="O165" t="s">
        <v>77</v>
      </c>
      <c r="P165" t="s">
        <v>2082</v>
      </c>
      <c r="Q165">
        <v>8</v>
      </c>
      <c r="R165">
        <v>0</v>
      </c>
      <c r="S165">
        <v>0</v>
      </c>
      <c r="U165">
        <v>400000</v>
      </c>
      <c r="V165">
        <v>400000</v>
      </c>
      <c r="W165">
        <v>0</v>
      </c>
      <c r="X165">
        <v>0</v>
      </c>
      <c r="Y165" t="s">
        <v>2086</v>
      </c>
    </row>
    <row r="166" spans="1:25" x14ac:dyDescent="0.25">
      <c r="A166">
        <v>165</v>
      </c>
      <c r="B166">
        <v>68069</v>
      </c>
      <c r="C166">
        <v>0</v>
      </c>
      <c r="D166">
        <v>0</v>
      </c>
      <c r="E166" t="s">
        <v>2136</v>
      </c>
      <c r="F166" t="s">
        <v>2137</v>
      </c>
      <c r="G166">
        <v>1</v>
      </c>
      <c r="H166" s="6">
        <v>5000000</v>
      </c>
      <c r="I166" s="7">
        <v>46021</v>
      </c>
      <c r="K166">
        <v>8</v>
      </c>
      <c r="L166" t="s">
        <v>40</v>
      </c>
      <c r="M166" t="s">
        <v>5</v>
      </c>
      <c r="N166" t="s">
        <v>41</v>
      </c>
      <c r="O166" t="s">
        <v>77</v>
      </c>
      <c r="P166" t="s">
        <v>2082</v>
      </c>
      <c r="Q166">
        <v>8</v>
      </c>
      <c r="R166">
        <v>0</v>
      </c>
      <c r="S166">
        <v>0</v>
      </c>
      <c r="U166">
        <v>400000</v>
      </c>
      <c r="V166">
        <v>400000</v>
      </c>
      <c r="W166">
        <v>0</v>
      </c>
      <c r="X166">
        <v>0</v>
      </c>
      <c r="Y166" t="s">
        <v>2086</v>
      </c>
    </row>
    <row r="167" spans="1:25" x14ac:dyDescent="0.25">
      <c r="A167">
        <v>166</v>
      </c>
      <c r="B167">
        <v>68070</v>
      </c>
      <c r="C167">
        <v>0</v>
      </c>
      <c r="D167">
        <v>0</v>
      </c>
      <c r="E167" t="s">
        <v>2136</v>
      </c>
      <c r="F167" t="s">
        <v>2137</v>
      </c>
      <c r="G167">
        <v>1</v>
      </c>
      <c r="H167" s="6">
        <v>5000000</v>
      </c>
      <c r="I167" s="7">
        <v>46021</v>
      </c>
      <c r="K167">
        <v>8</v>
      </c>
      <c r="L167" t="s">
        <v>40</v>
      </c>
      <c r="M167" t="s">
        <v>5</v>
      </c>
      <c r="N167" t="s">
        <v>41</v>
      </c>
      <c r="O167" t="s">
        <v>77</v>
      </c>
      <c r="P167" t="s">
        <v>2082</v>
      </c>
      <c r="Q167">
        <v>8</v>
      </c>
      <c r="R167">
        <v>0</v>
      </c>
      <c r="S167">
        <v>0</v>
      </c>
      <c r="U167">
        <v>400000</v>
      </c>
      <c r="V167">
        <v>400000</v>
      </c>
      <c r="W167">
        <v>0</v>
      </c>
      <c r="X167">
        <v>0</v>
      </c>
      <c r="Y167" t="s">
        <v>2086</v>
      </c>
    </row>
    <row r="168" spans="1:25" x14ac:dyDescent="0.25">
      <c r="A168">
        <v>167</v>
      </c>
      <c r="B168">
        <v>68071</v>
      </c>
      <c r="C168">
        <v>0</v>
      </c>
      <c r="D168">
        <v>0</v>
      </c>
      <c r="E168" t="s">
        <v>2136</v>
      </c>
      <c r="F168" t="s">
        <v>2137</v>
      </c>
      <c r="G168">
        <v>1</v>
      </c>
      <c r="H168" s="6">
        <v>5000000</v>
      </c>
      <c r="I168" s="7">
        <v>46021</v>
      </c>
      <c r="K168">
        <v>8</v>
      </c>
      <c r="L168" t="s">
        <v>40</v>
      </c>
      <c r="M168" t="s">
        <v>5</v>
      </c>
      <c r="N168" t="s">
        <v>41</v>
      </c>
      <c r="O168" t="s">
        <v>77</v>
      </c>
      <c r="P168" t="s">
        <v>2082</v>
      </c>
      <c r="Q168">
        <v>8</v>
      </c>
      <c r="R168">
        <v>0</v>
      </c>
      <c r="S168">
        <v>0</v>
      </c>
      <c r="U168">
        <v>400000</v>
      </c>
      <c r="V168">
        <v>400000</v>
      </c>
      <c r="W168">
        <v>0</v>
      </c>
      <c r="X168">
        <v>0</v>
      </c>
      <c r="Y168" t="s">
        <v>2086</v>
      </c>
    </row>
    <row r="169" spans="1:25" x14ac:dyDescent="0.25">
      <c r="A169">
        <v>168</v>
      </c>
      <c r="B169">
        <v>68072</v>
      </c>
      <c r="C169">
        <v>0</v>
      </c>
      <c r="D169">
        <v>0</v>
      </c>
      <c r="E169" t="s">
        <v>2136</v>
      </c>
      <c r="F169" t="s">
        <v>2137</v>
      </c>
      <c r="G169">
        <v>1</v>
      </c>
      <c r="H169" s="6">
        <v>5000000</v>
      </c>
      <c r="I169" s="7">
        <v>46021</v>
      </c>
      <c r="K169">
        <v>8</v>
      </c>
      <c r="L169" t="s">
        <v>40</v>
      </c>
      <c r="M169" t="s">
        <v>5</v>
      </c>
      <c r="N169" t="s">
        <v>41</v>
      </c>
      <c r="O169" t="s">
        <v>77</v>
      </c>
      <c r="P169" t="s">
        <v>2082</v>
      </c>
      <c r="Q169">
        <v>8</v>
      </c>
      <c r="R169">
        <v>0</v>
      </c>
      <c r="S169">
        <v>0</v>
      </c>
      <c r="U169">
        <v>400000</v>
      </c>
      <c r="V169">
        <v>400000</v>
      </c>
      <c r="W169">
        <v>0</v>
      </c>
      <c r="X169">
        <v>0</v>
      </c>
      <c r="Y169" t="s">
        <v>2086</v>
      </c>
    </row>
    <row r="170" spans="1:25" x14ac:dyDescent="0.25">
      <c r="A170">
        <v>169</v>
      </c>
      <c r="B170">
        <v>68073</v>
      </c>
      <c r="C170">
        <v>0</v>
      </c>
      <c r="D170">
        <v>0</v>
      </c>
      <c r="E170" t="s">
        <v>2136</v>
      </c>
      <c r="F170" t="s">
        <v>2137</v>
      </c>
      <c r="G170">
        <v>1</v>
      </c>
      <c r="H170" s="6">
        <v>5000000</v>
      </c>
      <c r="I170" s="7">
        <v>46021</v>
      </c>
      <c r="K170">
        <v>8</v>
      </c>
      <c r="L170" t="s">
        <v>40</v>
      </c>
      <c r="M170" t="s">
        <v>5</v>
      </c>
      <c r="N170" t="s">
        <v>41</v>
      </c>
      <c r="O170" t="s">
        <v>77</v>
      </c>
      <c r="P170" t="s">
        <v>2082</v>
      </c>
      <c r="Q170">
        <v>8</v>
      </c>
      <c r="R170">
        <v>0</v>
      </c>
      <c r="S170">
        <v>0</v>
      </c>
      <c r="U170">
        <v>400000</v>
      </c>
      <c r="V170">
        <v>400000</v>
      </c>
      <c r="W170">
        <v>0</v>
      </c>
      <c r="X170">
        <v>0</v>
      </c>
      <c r="Y170" t="s">
        <v>2086</v>
      </c>
    </row>
    <row r="171" spans="1:25" x14ac:dyDescent="0.25">
      <c r="A171">
        <v>170</v>
      </c>
      <c r="B171">
        <v>68074</v>
      </c>
      <c r="C171">
        <v>0</v>
      </c>
      <c r="D171">
        <v>0</v>
      </c>
      <c r="E171" t="s">
        <v>2136</v>
      </c>
      <c r="F171" t="s">
        <v>2137</v>
      </c>
      <c r="G171">
        <v>1</v>
      </c>
      <c r="H171" s="6">
        <v>5000000</v>
      </c>
      <c r="I171" s="7">
        <v>46021</v>
      </c>
      <c r="K171">
        <v>8</v>
      </c>
      <c r="L171" t="s">
        <v>40</v>
      </c>
      <c r="M171" t="s">
        <v>5</v>
      </c>
      <c r="N171" t="s">
        <v>41</v>
      </c>
      <c r="O171" t="s">
        <v>77</v>
      </c>
      <c r="P171" t="s">
        <v>2082</v>
      </c>
      <c r="Q171">
        <v>8</v>
      </c>
      <c r="R171">
        <v>0</v>
      </c>
      <c r="S171">
        <v>0</v>
      </c>
      <c r="U171">
        <v>400000</v>
      </c>
      <c r="V171">
        <v>400000</v>
      </c>
      <c r="W171">
        <v>0</v>
      </c>
      <c r="X171">
        <v>0</v>
      </c>
      <c r="Y171" t="s">
        <v>2086</v>
      </c>
    </row>
    <row r="172" spans="1:25" x14ac:dyDescent="0.25">
      <c r="A172">
        <v>171</v>
      </c>
      <c r="B172">
        <v>68075</v>
      </c>
      <c r="C172">
        <v>0</v>
      </c>
      <c r="D172">
        <v>0</v>
      </c>
      <c r="E172" t="s">
        <v>2136</v>
      </c>
      <c r="F172" t="s">
        <v>2137</v>
      </c>
      <c r="G172">
        <v>1</v>
      </c>
      <c r="H172" s="6">
        <v>5000000</v>
      </c>
      <c r="I172" s="7">
        <v>46021</v>
      </c>
      <c r="K172">
        <v>8</v>
      </c>
      <c r="L172" t="s">
        <v>40</v>
      </c>
      <c r="M172" t="s">
        <v>5</v>
      </c>
      <c r="N172" t="s">
        <v>41</v>
      </c>
      <c r="O172" t="s">
        <v>77</v>
      </c>
      <c r="P172" t="s">
        <v>2082</v>
      </c>
      <c r="Q172">
        <v>8</v>
      </c>
      <c r="R172">
        <v>0</v>
      </c>
      <c r="S172">
        <v>0</v>
      </c>
      <c r="U172">
        <v>400000</v>
      </c>
      <c r="V172">
        <v>400000</v>
      </c>
      <c r="W172">
        <v>0</v>
      </c>
      <c r="X172">
        <v>0</v>
      </c>
      <c r="Y172" t="s">
        <v>2086</v>
      </c>
    </row>
    <row r="173" spans="1:25" x14ac:dyDescent="0.25">
      <c r="A173">
        <v>172</v>
      </c>
      <c r="B173">
        <v>67932</v>
      </c>
      <c r="C173">
        <v>0</v>
      </c>
      <c r="D173">
        <v>0</v>
      </c>
      <c r="E173" t="s">
        <v>1938</v>
      </c>
      <c r="F173" t="s">
        <v>1939</v>
      </c>
      <c r="G173">
        <v>1</v>
      </c>
      <c r="H173" s="6">
        <v>1500000</v>
      </c>
      <c r="I173" s="7">
        <v>46021</v>
      </c>
      <c r="K173">
        <v>15</v>
      </c>
      <c r="L173" t="s">
        <v>40</v>
      </c>
      <c r="M173" t="s">
        <v>5</v>
      </c>
      <c r="N173" t="s">
        <v>41</v>
      </c>
      <c r="O173" t="s">
        <v>57</v>
      </c>
      <c r="P173" t="s">
        <v>2082</v>
      </c>
      <c r="Q173">
        <v>6</v>
      </c>
      <c r="R173">
        <v>9</v>
      </c>
      <c r="S173">
        <v>0</v>
      </c>
      <c r="U173">
        <v>225000</v>
      </c>
      <c r="V173">
        <v>90000</v>
      </c>
      <c r="W173">
        <v>135000</v>
      </c>
      <c r="X173">
        <v>0</v>
      </c>
      <c r="Y173" t="s">
        <v>48</v>
      </c>
    </row>
    <row r="174" spans="1:25" x14ac:dyDescent="0.25">
      <c r="A174">
        <v>173</v>
      </c>
      <c r="B174">
        <v>68042</v>
      </c>
      <c r="C174">
        <v>0</v>
      </c>
      <c r="D174">
        <v>0</v>
      </c>
      <c r="E174" t="s">
        <v>358</v>
      </c>
      <c r="F174" t="s">
        <v>359</v>
      </c>
      <c r="G174">
        <v>1</v>
      </c>
      <c r="H174" s="6">
        <v>530082740</v>
      </c>
      <c r="I174" s="7">
        <v>46021</v>
      </c>
      <c r="K174">
        <v>15</v>
      </c>
      <c r="L174" t="s">
        <v>40</v>
      </c>
      <c r="M174" t="s">
        <v>9</v>
      </c>
      <c r="N174" t="s">
        <v>41</v>
      </c>
      <c r="O174" t="s">
        <v>42</v>
      </c>
      <c r="P174" t="s">
        <v>2082</v>
      </c>
      <c r="Q174">
        <v>7</v>
      </c>
      <c r="R174">
        <v>8</v>
      </c>
      <c r="S174">
        <v>0</v>
      </c>
      <c r="U174">
        <v>79512411</v>
      </c>
      <c r="V174">
        <v>37105792</v>
      </c>
      <c r="W174">
        <v>42406619</v>
      </c>
      <c r="X174">
        <v>0</v>
      </c>
      <c r="Y174" t="s">
        <v>67</v>
      </c>
    </row>
    <row r="175" spans="1:25" x14ac:dyDescent="0.25">
      <c r="A175">
        <v>174</v>
      </c>
      <c r="B175">
        <v>68050</v>
      </c>
      <c r="C175">
        <v>0</v>
      </c>
      <c r="D175">
        <v>0</v>
      </c>
      <c r="E175" t="s">
        <v>360</v>
      </c>
      <c r="F175" t="s">
        <v>361</v>
      </c>
      <c r="G175">
        <v>1</v>
      </c>
      <c r="H175" s="6">
        <v>6957788</v>
      </c>
      <c r="I175" s="7">
        <v>46021</v>
      </c>
      <c r="K175">
        <v>8</v>
      </c>
      <c r="L175" t="s">
        <v>40</v>
      </c>
      <c r="M175" t="s">
        <v>5</v>
      </c>
      <c r="N175" t="s">
        <v>41</v>
      </c>
      <c r="O175" t="s">
        <v>77</v>
      </c>
      <c r="P175" t="s">
        <v>2082</v>
      </c>
      <c r="Q175">
        <v>8</v>
      </c>
      <c r="R175">
        <v>0</v>
      </c>
      <c r="S175">
        <v>0</v>
      </c>
      <c r="U175">
        <v>556623</v>
      </c>
      <c r="V175">
        <v>556623</v>
      </c>
      <c r="W175">
        <v>0</v>
      </c>
      <c r="X175">
        <v>0</v>
      </c>
      <c r="Y175" t="s">
        <v>48</v>
      </c>
    </row>
    <row r="176" spans="1:25" x14ac:dyDescent="0.25">
      <c r="A176">
        <v>175</v>
      </c>
      <c r="B176">
        <v>68215</v>
      </c>
      <c r="C176">
        <v>0</v>
      </c>
      <c r="D176">
        <v>0</v>
      </c>
      <c r="E176" t="s">
        <v>364</v>
      </c>
      <c r="F176" t="s">
        <v>365</v>
      </c>
      <c r="G176">
        <v>1</v>
      </c>
      <c r="H176" s="6">
        <v>4706671</v>
      </c>
      <c r="I176" s="7">
        <v>46021</v>
      </c>
      <c r="K176">
        <v>9</v>
      </c>
      <c r="L176" t="s">
        <v>40</v>
      </c>
      <c r="M176" t="s">
        <v>9</v>
      </c>
      <c r="N176" t="s">
        <v>41</v>
      </c>
      <c r="O176" t="s">
        <v>42</v>
      </c>
      <c r="P176" t="s">
        <v>2082</v>
      </c>
      <c r="Q176">
        <v>9</v>
      </c>
      <c r="R176">
        <v>0</v>
      </c>
      <c r="S176">
        <v>0</v>
      </c>
      <c r="U176">
        <v>423600</v>
      </c>
      <c r="V176">
        <v>423600</v>
      </c>
      <c r="W176">
        <v>0</v>
      </c>
      <c r="X176">
        <v>0</v>
      </c>
      <c r="Y176" t="s">
        <v>44</v>
      </c>
    </row>
    <row r="177" spans="1:25" x14ac:dyDescent="0.25">
      <c r="A177">
        <v>176</v>
      </c>
      <c r="B177">
        <v>68043</v>
      </c>
      <c r="C177">
        <v>0</v>
      </c>
      <c r="D177">
        <v>0</v>
      </c>
      <c r="E177" t="s">
        <v>368</v>
      </c>
      <c r="F177" t="s">
        <v>369</v>
      </c>
      <c r="G177">
        <v>1</v>
      </c>
      <c r="H177" s="6">
        <v>771227</v>
      </c>
      <c r="I177" s="7">
        <v>46021</v>
      </c>
      <c r="K177">
        <v>13</v>
      </c>
      <c r="L177" t="s">
        <v>40</v>
      </c>
      <c r="M177" t="s">
        <v>3</v>
      </c>
      <c r="N177" t="s">
        <v>41</v>
      </c>
      <c r="O177" t="s">
        <v>51</v>
      </c>
      <c r="P177" t="s">
        <v>2082</v>
      </c>
      <c r="Q177">
        <v>13</v>
      </c>
      <c r="R177">
        <v>0</v>
      </c>
      <c r="S177">
        <v>0</v>
      </c>
      <c r="U177">
        <v>100260</v>
      </c>
      <c r="V177">
        <v>100260</v>
      </c>
      <c r="W177">
        <v>0</v>
      </c>
      <c r="X177">
        <v>0</v>
      </c>
      <c r="Y177" t="s">
        <v>48</v>
      </c>
    </row>
    <row r="178" spans="1:25" x14ac:dyDescent="0.25">
      <c r="A178">
        <v>177</v>
      </c>
      <c r="B178">
        <v>68157</v>
      </c>
      <c r="C178">
        <v>0</v>
      </c>
      <c r="D178">
        <v>0</v>
      </c>
      <c r="E178" t="s">
        <v>777</v>
      </c>
      <c r="F178" t="s">
        <v>778</v>
      </c>
      <c r="G178">
        <v>1</v>
      </c>
      <c r="H178" s="6">
        <v>5000000</v>
      </c>
      <c r="I178" s="7">
        <v>46021</v>
      </c>
      <c r="K178">
        <v>10</v>
      </c>
      <c r="L178" t="s">
        <v>40</v>
      </c>
      <c r="M178" t="s">
        <v>9</v>
      </c>
      <c r="N178" t="s">
        <v>41</v>
      </c>
      <c r="O178" t="s">
        <v>42</v>
      </c>
      <c r="P178" t="s">
        <v>2082</v>
      </c>
      <c r="Q178">
        <v>10</v>
      </c>
      <c r="R178">
        <v>0</v>
      </c>
      <c r="S178">
        <v>0</v>
      </c>
      <c r="U178">
        <v>500000</v>
      </c>
      <c r="V178">
        <v>500000</v>
      </c>
      <c r="W178">
        <v>0</v>
      </c>
      <c r="X178">
        <v>0</v>
      </c>
      <c r="Y178" t="s">
        <v>44</v>
      </c>
    </row>
    <row r="179" spans="1:25" x14ac:dyDescent="0.25">
      <c r="A179">
        <v>178</v>
      </c>
      <c r="B179">
        <v>68158</v>
      </c>
      <c r="C179">
        <v>0</v>
      </c>
      <c r="D179">
        <v>0</v>
      </c>
      <c r="E179" t="s">
        <v>777</v>
      </c>
      <c r="F179" t="s">
        <v>778</v>
      </c>
      <c r="G179">
        <v>1</v>
      </c>
      <c r="H179" s="6">
        <v>5000000</v>
      </c>
      <c r="I179" s="7">
        <v>46021</v>
      </c>
      <c r="K179">
        <v>10</v>
      </c>
      <c r="L179" t="s">
        <v>40</v>
      </c>
      <c r="M179" t="s">
        <v>9</v>
      </c>
      <c r="N179" t="s">
        <v>41</v>
      </c>
      <c r="O179" t="s">
        <v>42</v>
      </c>
      <c r="P179" t="s">
        <v>2082</v>
      </c>
      <c r="Q179">
        <v>10</v>
      </c>
      <c r="R179">
        <v>0</v>
      </c>
      <c r="S179">
        <v>0</v>
      </c>
      <c r="U179">
        <v>500000</v>
      </c>
      <c r="V179">
        <v>500000</v>
      </c>
      <c r="W179">
        <v>0</v>
      </c>
      <c r="X179">
        <v>0</v>
      </c>
      <c r="Y179" t="s">
        <v>44</v>
      </c>
    </row>
    <row r="180" spans="1:25" x14ac:dyDescent="0.25">
      <c r="A180">
        <v>179</v>
      </c>
      <c r="B180">
        <v>68159</v>
      </c>
      <c r="C180">
        <v>0</v>
      </c>
      <c r="D180">
        <v>0</v>
      </c>
      <c r="E180" t="s">
        <v>777</v>
      </c>
      <c r="F180" t="s">
        <v>778</v>
      </c>
      <c r="G180">
        <v>1</v>
      </c>
      <c r="H180" s="6">
        <v>5000000</v>
      </c>
      <c r="I180" s="7">
        <v>46021</v>
      </c>
      <c r="K180">
        <v>10</v>
      </c>
      <c r="L180" t="s">
        <v>40</v>
      </c>
      <c r="M180" t="s">
        <v>9</v>
      </c>
      <c r="N180" t="s">
        <v>41</v>
      </c>
      <c r="O180" t="s">
        <v>42</v>
      </c>
      <c r="P180" t="s">
        <v>2082</v>
      </c>
      <c r="Q180">
        <v>10</v>
      </c>
      <c r="R180">
        <v>0</v>
      </c>
      <c r="S180">
        <v>0</v>
      </c>
      <c r="U180">
        <v>500000</v>
      </c>
      <c r="V180">
        <v>500000</v>
      </c>
      <c r="W180">
        <v>0</v>
      </c>
      <c r="X180">
        <v>0</v>
      </c>
      <c r="Y180" t="s">
        <v>44</v>
      </c>
    </row>
    <row r="181" spans="1:25" x14ac:dyDescent="0.25">
      <c r="A181">
        <v>180</v>
      </c>
      <c r="B181">
        <v>68160</v>
      </c>
      <c r="C181">
        <v>0</v>
      </c>
      <c r="D181">
        <v>0</v>
      </c>
      <c r="E181" t="s">
        <v>777</v>
      </c>
      <c r="F181" t="s">
        <v>778</v>
      </c>
      <c r="G181">
        <v>1</v>
      </c>
      <c r="H181" s="6">
        <v>5000000</v>
      </c>
      <c r="I181" s="7">
        <v>46021</v>
      </c>
      <c r="K181">
        <v>10</v>
      </c>
      <c r="L181" t="s">
        <v>40</v>
      </c>
      <c r="M181" t="s">
        <v>9</v>
      </c>
      <c r="N181" t="s">
        <v>41</v>
      </c>
      <c r="O181" t="s">
        <v>42</v>
      </c>
      <c r="P181" t="s">
        <v>2082</v>
      </c>
      <c r="Q181">
        <v>10</v>
      </c>
      <c r="R181">
        <v>0</v>
      </c>
      <c r="S181">
        <v>0</v>
      </c>
      <c r="U181">
        <v>500000</v>
      </c>
      <c r="V181">
        <v>500000</v>
      </c>
      <c r="W181">
        <v>0</v>
      </c>
      <c r="X181">
        <v>0</v>
      </c>
      <c r="Y181" t="s">
        <v>44</v>
      </c>
    </row>
    <row r="182" spans="1:25" x14ac:dyDescent="0.25">
      <c r="A182">
        <v>181</v>
      </c>
      <c r="B182">
        <v>68161</v>
      </c>
      <c r="C182">
        <v>0</v>
      </c>
      <c r="D182">
        <v>0</v>
      </c>
      <c r="E182" t="s">
        <v>777</v>
      </c>
      <c r="F182" t="s">
        <v>778</v>
      </c>
      <c r="G182">
        <v>1</v>
      </c>
      <c r="H182" s="6">
        <v>5000000</v>
      </c>
      <c r="I182" s="7">
        <v>46021</v>
      </c>
      <c r="K182">
        <v>10</v>
      </c>
      <c r="L182" t="s">
        <v>40</v>
      </c>
      <c r="M182" t="s">
        <v>9</v>
      </c>
      <c r="N182" t="s">
        <v>41</v>
      </c>
      <c r="O182" t="s">
        <v>42</v>
      </c>
      <c r="P182" t="s">
        <v>2082</v>
      </c>
      <c r="Q182">
        <v>10</v>
      </c>
      <c r="R182">
        <v>0</v>
      </c>
      <c r="S182">
        <v>0</v>
      </c>
      <c r="U182">
        <v>500000</v>
      </c>
      <c r="V182">
        <v>500000</v>
      </c>
      <c r="W182">
        <v>0</v>
      </c>
      <c r="X182">
        <v>0</v>
      </c>
      <c r="Y182" t="s">
        <v>44</v>
      </c>
    </row>
    <row r="183" spans="1:25" x14ac:dyDescent="0.25">
      <c r="A183">
        <v>182</v>
      </c>
      <c r="B183">
        <v>68162</v>
      </c>
      <c r="C183">
        <v>0</v>
      </c>
      <c r="D183">
        <v>0</v>
      </c>
      <c r="E183" t="s">
        <v>777</v>
      </c>
      <c r="F183" t="s">
        <v>778</v>
      </c>
      <c r="G183">
        <v>1</v>
      </c>
      <c r="H183" s="6">
        <v>5000000</v>
      </c>
      <c r="I183" s="7">
        <v>46021</v>
      </c>
      <c r="K183">
        <v>10</v>
      </c>
      <c r="L183" t="s">
        <v>40</v>
      </c>
      <c r="M183" t="s">
        <v>9</v>
      </c>
      <c r="N183" t="s">
        <v>41</v>
      </c>
      <c r="O183" t="s">
        <v>42</v>
      </c>
      <c r="P183" t="s">
        <v>2082</v>
      </c>
      <c r="Q183">
        <v>10</v>
      </c>
      <c r="R183">
        <v>0</v>
      </c>
      <c r="S183">
        <v>0</v>
      </c>
      <c r="U183">
        <v>500000</v>
      </c>
      <c r="V183">
        <v>500000</v>
      </c>
      <c r="W183">
        <v>0</v>
      </c>
      <c r="X183">
        <v>0</v>
      </c>
      <c r="Y183" t="s">
        <v>44</v>
      </c>
    </row>
    <row r="184" spans="1:25" x14ac:dyDescent="0.25">
      <c r="A184">
        <v>183</v>
      </c>
      <c r="B184">
        <v>68163</v>
      </c>
      <c r="C184">
        <v>0</v>
      </c>
      <c r="D184">
        <v>0</v>
      </c>
      <c r="E184" t="s">
        <v>777</v>
      </c>
      <c r="F184" t="s">
        <v>778</v>
      </c>
      <c r="G184">
        <v>1</v>
      </c>
      <c r="H184" s="6">
        <v>3433558</v>
      </c>
      <c r="I184" s="7">
        <v>46021</v>
      </c>
      <c r="K184">
        <v>10</v>
      </c>
      <c r="L184" t="s">
        <v>40</v>
      </c>
      <c r="M184" t="s">
        <v>9</v>
      </c>
      <c r="N184" t="s">
        <v>41</v>
      </c>
      <c r="O184" t="s">
        <v>42</v>
      </c>
      <c r="P184" t="s">
        <v>2082</v>
      </c>
      <c r="Q184">
        <v>10</v>
      </c>
      <c r="R184">
        <v>0</v>
      </c>
      <c r="S184">
        <v>0</v>
      </c>
      <c r="U184">
        <v>343356</v>
      </c>
      <c r="V184">
        <v>343356</v>
      </c>
      <c r="W184">
        <v>0</v>
      </c>
      <c r="X184">
        <v>0</v>
      </c>
      <c r="Y184" t="s">
        <v>44</v>
      </c>
    </row>
    <row r="185" spans="1:25" x14ac:dyDescent="0.25">
      <c r="A185">
        <v>184</v>
      </c>
      <c r="B185">
        <v>68036</v>
      </c>
      <c r="C185">
        <v>0</v>
      </c>
      <c r="D185">
        <v>0</v>
      </c>
      <c r="E185" t="s">
        <v>376</v>
      </c>
      <c r="F185" t="s">
        <v>377</v>
      </c>
      <c r="G185">
        <v>1</v>
      </c>
      <c r="H185" s="6">
        <v>2500000</v>
      </c>
      <c r="I185" s="7">
        <v>46021</v>
      </c>
      <c r="K185">
        <v>4</v>
      </c>
      <c r="L185" t="s">
        <v>40</v>
      </c>
      <c r="M185" t="s">
        <v>5</v>
      </c>
      <c r="N185" t="s">
        <v>41</v>
      </c>
      <c r="O185" t="s">
        <v>77</v>
      </c>
      <c r="P185" t="s">
        <v>2082</v>
      </c>
      <c r="Q185">
        <v>4</v>
      </c>
      <c r="R185">
        <v>0</v>
      </c>
      <c r="S185">
        <v>0</v>
      </c>
      <c r="U185">
        <v>100000</v>
      </c>
      <c r="V185">
        <v>100000</v>
      </c>
      <c r="W185">
        <v>0</v>
      </c>
      <c r="X185">
        <v>0</v>
      </c>
      <c r="Y185" t="s">
        <v>44</v>
      </c>
    </row>
    <row r="186" spans="1:25" x14ac:dyDescent="0.25">
      <c r="A186">
        <v>185</v>
      </c>
      <c r="B186">
        <v>68150</v>
      </c>
      <c r="C186">
        <v>0</v>
      </c>
      <c r="D186">
        <v>0</v>
      </c>
      <c r="E186" t="s">
        <v>2138</v>
      </c>
      <c r="F186" t="s">
        <v>2139</v>
      </c>
      <c r="G186">
        <v>1</v>
      </c>
      <c r="H186" s="6">
        <v>1200000</v>
      </c>
      <c r="I186" s="7">
        <v>46021</v>
      </c>
      <c r="K186">
        <v>5</v>
      </c>
      <c r="L186" t="s">
        <v>40</v>
      </c>
      <c r="M186" t="s">
        <v>6</v>
      </c>
      <c r="N186" t="s">
        <v>41</v>
      </c>
      <c r="O186" t="s">
        <v>64</v>
      </c>
      <c r="P186" t="s">
        <v>2082</v>
      </c>
      <c r="Q186">
        <v>5</v>
      </c>
      <c r="R186">
        <v>0</v>
      </c>
      <c r="S186">
        <v>0</v>
      </c>
      <c r="U186">
        <v>60000</v>
      </c>
      <c r="V186">
        <v>60000</v>
      </c>
      <c r="W186">
        <v>0</v>
      </c>
      <c r="X186">
        <v>0</v>
      </c>
      <c r="Y186" t="s">
        <v>2086</v>
      </c>
    </row>
    <row r="187" spans="1:25" x14ac:dyDescent="0.25">
      <c r="A187">
        <v>186</v>
      </c>
      <c r="B187">
        <v>68022</v>
      </c>
      <c r="C187">
        <v>0</v>
      </c>
      <c r="D187">
        <v>0</v>
      </c>
      <c r="E187" t="s">
        <v>382</v>
      </c>
      <c r="F187" t="s">
        <v>383</v>
      </c>
      <c r="G187">
        <v>1</v>
      </c>
      <c r="H187" s="6">
        <v>34371357</v>
      </c>
      <c r="I187" s="7">
        <v>46021</v>
      </c>
      <c r="K187">
        <v>4</v>
      </c>
      <c r="L187" t="s">
        <v>40</v>
      </c>
      <c r="M187" t="s">
        <v>5</v>
      </c>
      <c r="N187" t="s">
        <v>41</v>
      </c>
      <c r="O187" t="s">
        <v>77</v>
      </c>
      <c r="P187" t="s">
        <v>2082</v>
      </c>
      <c r="Q187">
        <v>4</v>
      </c>
      <c r="R187">
        <v>0</v>
      </c>
      <c r="S187">
        <v>0</v>
      </c>
      <c r="U187">
        <v>1374854</v>
      </c>
      <c r="V187">
        <v>1374854</v>
      </c>
      <c r="W187">
        <v>0</v>
      </c>
      <c r="X187">
        <v>0</v>
      </c>
      <c r="Y187" t="s">
        <v>44</v>
      </c>
    </row>
    <row r="188" spans="1:25" x14ac:dyDescent="0.25">
      <c r="A188">
        <v>187</v>
      </c>
      <c r="B188">
        <v>68056</v>
      </c>
      <c r="C188">
        <v>0</v>
      </c>
      <c r="D188">
        <v>0</v>
      </c>
      <c r="E188" t="s">
        <v>1226</v>
      </c>
      <c r="F188" t="s">
        <v>1227</v>
      </c>
      <c r="G188">
        <v>1</v>
      </c>
      <c r="H188" s="6">
        <v>10489362</v>
      </c>
      <c r="I188" s="7">
        <v>46021</v>
      </c>
      <c r="K188">
        <v>15</v>
      </c>
      <c r="L188" t="s">
        <v>40</v>
      </c>
      <c r="M188" t="s">
        <v>7</v>
      </c>
      <c r="N188" t="s">
        <v>41</v>
      </c>
      <c r="O188" t="s">
        <v>64</v>
      </c>
      <c r="P188" t="s">
        <v>2082</v>
      </c>
      <c r="Q188">
        <v>8</v>
      </c>
      <c r="R188">
        <v>7</v>
      </c>
      <c r="S188">
        <v>0</v>
      </c>
      <c r="U188">
        <v>1573404</v>
      </c>
      <c r="V188">
        <v>839149</v>
      </c>
      <c r="W188">
        <v>734255</v>
      </c>
      <c r="X188">
        <v>0</v>
      </c>
      <c r="Y188" t="s">
        <v>48</v>
      </c>
    </row>
    <row r="189" spans="1:25" x14ac:dyDescent="0.25">
      <c r="A189">
        <v>188</v>
      </c>
      <c r="B189">
        <v>69174</v>
      </c>
      <c r="C189">
        <v>0</v>
      </c>
      <c r="D189">
        <v>0</v>
      </c>
      <c r="E189" t="s">
        <v>2140</v>
      </c>
      <c r="F189" t="s">
        <v>2141</v>
      </c>
      <c r="G189">
        <v>1</v>
      </c>
      <c r="H189" s="6">
        <v>3969165</v>
      </c>
      <c r="I189" s="7">
        <v>46021</v>
      </c>
      <c r="K189">
        <v>9</v>
      </c>
      <c r="L189" t="s">
        <v>40</v>
      </c>
      <c r="M189" t="s">
        <v>5</v>
      </c>
      <c r="N189" t="s">
        <v>41</v>
      </c>
      <c r="O189" t="s">
        <v>57</v>
      </c>
      <c r="P189" t="s">
        <v>2082</v>
      </c>
      <c r="Q189">
        <v>9</v>
      </c>
      <c r="R189">
        <v>0</v>
      </c>
      <c r="S189">
        <v>0</v>
      </c>
      <c r="U189">
        <v>357225</v>
      </c>
      <c r="V189">
        <v>357225</v>
      </c>
      <c r="W189">
        <v>0</v>
      </c>
      <c r="X189">
        <v>0</v>
      </c>
      <c r="Y189" t="s">
        <v>48</v>
      </c>
    </row>
    <row r="190" spans="1:25" x14ac:dyDescent="0.25">
      <c r="A190">
        <v>189</v>
      </c>
      <c r="B190">
        <v>68044</v>
      </c>
      <c r="C190">
        <v>0</v>
      </c>
      <c r="D190">
        <v>0</v>
      </c>
      <c r="E190" t="s">
        <v>968</v>
      </c>
      <c r="F190" t="s">
        <v>969</v>
      </c>
      <c r="G190">
        <v>1</v>
      </c>
      <c r="H190" s="6">
        <v>1000000</v>
      </c>
      <c r="I190" s="7">
        <v>46021</v>
      </c>
      <c r="K190">
        <v>8</v>
      </c>
      <c r="L190" t="s">
        <v>40</v>
      </c>
      <c r="M190" t="s">
        <v>5</v>
      </c>
      <c r="N190" t="s">
        <v>41</v>
      </c>
      <c r="O190" t="s">
        <v>57</v>
      </c>
      <c r="P190" t="s">
        <v>2082</v>
      </c>
      <c r="Q190">
        <v>8</v>
      </c>
      <c r="R190">
        <v>0</v>
      </c>
      <c r="S190">
        <v>0</v>
      </c>
      <c r="U190">
        <v>80000</v>
      </c>
      <c r="V190">
        <v>80000</v>
      </c>
      <c r="W190">
        <v>0</v>
      </c>
      <c r="X190">
        <v>0</v>
      </c>
      <c r="Y190" t="s">
        <v>48</v>
      </c>
    </row>
    <row r="191" spans="1:25" x14ac:dyDescent="0.25">
      <c r="A191">
        <v>190</v>
      </c>
      <c r="B191">
        <v>68178</v>
      </c>
      <c r="C191">
        <v>0</v>
      </c>
      <c r="D191">
        <v>0</v>
      </c>
      <c r="E191" t="s">
        <v>1436</v>
      </c>
      <c r="F191" t="s">
        <v>1437</v>
      </c>
      <c r="G191">
        <v>1</v>
      </c>
      <c r="H191" s="6">
        <v>4310870</v>
      </c>
      <c r="I191" s="7">
        <v>46021</v>
      </c>
      <c r="K191">
        <v>8</v>
      </c>
      <c r="L191" t="s">
        <v>40</v>
      </c>
      <c r="M191" t="s">
        <v>5</v>
      </c>
      <c r="N191" t="s">
        <v>41</v>
      </c>
      <c r="O191" t="s">
        <v>77</v>
      </c>
      <c r="P191" t="s">
        <v>2082</v>
      </c>
      <c r="Q191">
        <v>8</v>
      </c>
      <c r="R191">
        <v>0</v>
      </c>
      <c r="S191">
        <v>0</v>
      </c>
      <c r="U191">
        <v>344870</v>
      </c>
      <c r="V191">
        <v>344870</v>
      </c>
      <c r="W191">
        <v>0</v>
      </c>
      <c r="X191">
        <v>0</v>
      </c>
      <c r="Y191" t="s">
        <v>799</v>
      </c>
    </row>
    <row r="192" spans="1:25" x14ac:dyDescent="0.25">
      <c r="A192">
        <v>191</v>
      </c>
      <c r="B192">
        <v>69175</v>
      </c>
      <c r="C192">
        <v>0</v>
      </c>
      <c r="D192">
        <v>0</v>
      </c>
      <c r="E192" t="s">
        <v>1982</v>
      </c>
      <c r="F192" t="s">
        <v>1983</v>
      </c>
      <c r="G192">
        <v>1</v>
      </c>
      <c r="H192" s="6">
        <v>841996</v>
      </c>
      <c r="I192" s="7">
        <v>46021</v>
      </c>
      <c r="K192">
        <v>9</v>
      </c>
      <c r="L192" t="s">
        <v>40</v>
      </c>
      <c r="M192" t="s">
        <v>5</v>
      </c>
      <c r="N192" t="s">
        <v>41</v>
      </c>
      <c r="O192" t="s">
        <v>57</v>
      </c>
      <c r="P192" t="s">
        <v>2082</v>
      </c>
      <c r="Q192">
        <v>9</v>
      </c>
      <c r="R192">
        <v>0</v>
      </c>
      <c r="S192">
        <v>0</v>
      </c>
      <c r="U192">
        <v>75780</v>
      </c>
      <c r="V192">
        <v>75780</v>
      </c>
      <c r="W192">
        <v>0</v>
      </c>
      <c r="X192">
        <v>0</v>
      </c>
      <c r="Y192" t="s">
        <v>48</v>
      </c>
    </row>
    <row r="193" spans="1:25" x14ac:dyDescent="0.25">
      <c r="A193">
        <v>192</v>
      </c>
      <c r="B193">
        <v>68132</v>
      </c>
      <c r="C193">
        <v>0</v>
      </c>
      <c r="D193">
        <v>0</v>
      </c>
      <c r="E193" t="s">
        <v>395</v>
      </c>
      <c r="F193" t="s">
        <v>396</v>
      </c>
      <c r="G193">
        <v>1</v>
      </c>
      <c r="H193" s="6">
        <v>6000000</v>
      </c>
      <c r="I193" s="7">
        <v>46021</v>
      </c>
      <c r="K193">
        <v>14</v>
      </c>
      <c r="L193" t="s">
        <v>40</v>
      </c>
      <c r="M193" t="s">
        <v>9</v>
      </c>
      <c r="N193" t="s">
        <v>41</v>
      </c>
      <c r="O193" t="s">
        <v>42</v>
      </c>
      <c r="P193" t="s">
        <v>2082</v>
      </c>
      <c r="Q193">
        <v>14</v>
      </c>
      <c r="R193">
        <v>0</v>
      </c>
      <c r="S193">
        <v>0</v>
      </c>
      <c r="U193">
        <v>840000</v>
      </c>
      <c r="V193">
        <v>840000</v>
      </c>
      <c r="W193">
        <v>0</v>
      </c>
      <c r="X193">
        <v>0</v>
      </c>
      <c r="Y193" t="s">
        <v>44</v>
      </c>
    </row>
    <row r="194" spans="1:25" x14ac:dyDescent="0.25">
      <c r="A194">
        <v>193</v>
      </c>
      <c r="B194">
        <v>68057</v>
      </c>
      <c r="C194">
        <v>0</v>
      </c>
      <c r="D194">
        <v>0</v>
      </c>
      <c r="E194" t="s">
        <v>399</v>
      </c>
      <c r="F194" t="s">
        <v>400</v>
      </c>
      <c r="G194">
        <v>1</v>
      </c>
      <c r="H194" s="6">
        <v>32400000</v>
      </c>
      <c r="I194" s="7">
        <v>46021</v>
      </c>
      <c r="K194">
        <v>7</v>
      </c>
      <c r="L194" t="s">
        <v>40</v>
      </c>
      <c r="M194" t="s">
        <v>9</v>
      </c>
      <c r="N194" t="s">
        <v>41</v>
      </c>
      <c r="O194" t="s">
        <v>42</v>
      </c>
      <c r="P194" t="s">
        <v>2082</v>
      </c>
      <c r="Q194">
        <v>7</v>
      </c>
      <c r="R194">
        <v>0</v>
      </c>
      <c r="S194">
        <v>0</v>
      </c>
      <c r="U194">
        <v>2268000</v>
      </c>
      <c r="V194">
        <v>2268000</v>
      </c>
      <c r="W194">
        <v>0</v>
      </c>
      <c r="X194">
        <v>0</v>
      </c>
      <c r="Y194" t="s">
        <v>109</v>
      </c>
    </row>
    <row r="195" spans="1:25" x14ac:dyDescent="0.25">
      <c r="A195">
        <v>194</v>
      </c>
      <c r="B195">
        <v>68018</v>
      </c>
      <c r="C195">
        <v>0</v>
      </c>
      <c r="D195">
        <v>0</v>
      </c>
      <c r="E195" t="s">
        <v>1962</v>
      </c>
      <c r="F195" t="s">
        <v>1963</v>
      </c>
      <c r="G195">
        <v>1</v>
      </c>
      <c r="H195" s="6">
        <v>20000000</v>
      </c>
      <c r="I195" s="7">
        <v>46021</v>
      </c>
      <c r="K195">
        <v>8</v>
      </c>
      <c r="L195" t="s">
        <v>40</v>
      </c>
      <c r="M195" t="s">
        <v>5</v>
      </c>
      <c r="N195" t="s">
        <v>41</v>
      </c>
      <c r="O195" t="s">
        <v>77</v>
      </c>
      <c r="P195" t="s">
        <v>2082</v>
      </c>
      <c r="Q195">
        <v>8</v>
      </c>
      <c r="R195">
        <v>0</v>
      </c>
      <c r="S195">
        <v>0</v>
      </c>
      <c r="U195">
        <v>1600000</v>
      </c>
      <c r="V195">
        <v>1600000</v>
      </c>
      <c r="W195">
        <v>0</v>
      </c>
      <c r="X195">
        <v>0</v>
      </c>
      <c r="Y195" t="s">
        <v>67</v>
      </c>
    </row>
    <row r="196" spans="1:25" x14ac:dyDescent="0.25">
      <c r="A196">
        <v>195</v>
      </c>
      <c r="B196">
        <v>68049</v>
      </c>
      <c r="C196">
        <v>0</v>
      </c>
      <c r="D196">
        <v>0</v>
      </c>
      <c r="E196" t="s">
        <v>415</v>
      </c>
      <c r="F196" t="s">
        <v>416</v>
      </c>
      <c r="G196">
        <v>1</v>
      </c>
      <c r="H196" s="6">
        <v>66444980</v>
      </c>
      <c r="I196" s="7">
        <v>46021</v>
      </c>
      <c r="K196">
        <v>4</v>
      </c>
      <c r="L196" t="s">
        <v>40</v>
      </c>
      <c r="M196" t="s">
        <v>5</v>
      </c>
      <c r="N196" t="s">
        <v>41</v>
      </c>
      <c r="O196" t="s">
        <v>77</v>
      </c>
      <c r="P196" t="s">
        <v>2082</v>
      </c>
      <c r="Q196">
        <v>4</v>
      </c>
      <c r="R196">
        <v>0</v>
      </c>
      <c r="S196">
        <v>0</v>
      </c>
      <c r="U196">
        <v>2657799</v>
      </c>
      <c r="V196">
        <v>2657799</v>
      </c>
      <c r="W196">
        <v>0</v>
      </c>
      <c r="X196">
        <v>0</v>
      </c>
      <c r="Y196" t="s">
        <v>44</v>
      </c>
    </row>
    <row r="197" spans="1:25" x14ac:dyDescent="0.25">
      <c r="A197">
        <v>196</v>
      </c>
      <c r="B197">
        <v>68183</v>
      </c>
      <c r="C197">
        <v>0</v>
      </c>
      <c r="D197">
        <v>0</v>
      </c>
      <c r="E197" t="s">
        <v>547</v>
      </c>
      <c r="F197" t="s">
        <v>548</v>
      </c>
      <c r="G197">
        <v>1</v>
      </c>
      <c r="H197" s="6">
        <v>17402094</v>
      </c>
      <c r="I197" s="7">
        <v>46021</v>
      </c>
      <c r="K197">
        <v>4</v>
      </c>
      <c r="L197" t="s">
        <v>40</v>
      </c>
      <c r="M197" t="s">
        <v>5</v>
      </c>
      <c r="N197" t="s">
        <v>41</v>
      </c>
      <c r="O197" t="s">
        <v>77</v>
      </c>
      <c r="P197" t="s">
        <v>2082</v>
      </c>
      <c r="Q197">
        <v>4</v>
      </c>
      <c r="R197">
        <v>0</v>
      </c>
      <c r="S197">
        <v>0</v>
      </c>
      <c r="U197">
        <v>696084</v>
      </c>
      <c r="V197">
        <v>696084</v>
      </c>
      <c r="W197">
        <v>0</v>
      </c>
      <c r="X197">
        <v>0</v>
      </c>
      <c r="Y197" t="s">
        <v>44</v>
      </c>
    </row>
    <row r="198" spans="1:25" x14ac:dyDescent="0.25">
      <c r="A198">
        <v>197</v>
      </c>
      <c r="B198">
        <v>68213</v>
      </c>
      <c r="C198">
        <v>0</v>
      </c>
      <c r="D198">
        <v>0</v>
      </c>
      <c r="E198" t="s">
        <v>413</v>
      </c>
      <c r="F198" t="s">
        <v>414</v>
      </c>
      <c r="G198">
        <v>1</v>
      </c>
      <c r="H198" s="6">
        <v>8753169</v>
      </c>
      <c r="I198" s="7">
        <v>46021</v>
      </c>
      <c r="K198">
        <v>9</v>
      </c>
      <c r="L198" t="s">
        <v>40</v>
      </c>
      <c r="M198" t="s">
        <v>9</v>
      </c>
      <c r="N198" t="s">
        <v>41</v>
      </c>
      <c r="O198" t="s">
        <v>42</v>
      </c>
      <c r="P198" t="s">
        <v>2082</v>
      </c>
      <c r="Q198">
        <v>9</v>
      </c>
      <c r="R198">
        <v>0</v>
      </c>
      <c r="S198">
        <v>0</v>
      </c>
      <c r="U198">
        <v>787785</v>
      </c>
      <c r="V198">
        <v>787785</v>
      </c>
      <c r="W198">
        <v>0</v>
      </c>
      <c r="X198">
        <v>0</v>
      </c>
      <c r="Y198" t="s">
        <v>44</v>
      </c>
    </row>
    <row r="199" spans="1:25" x14ac:dyDescent="0.25">
      <c r="A199">
        <v>198</v>
      </c>
      <c r="B199">
        <v>68111</v>
      </c>
      <c r="C199">
        <v>0</v>
      </c>
      <c r="D199">
        <v>0</v>
      </c>
      <c r="E199" t="s">
        <v>549</v>
      </c>
      <c r="F199" t="s">
        <v>550</v>
      </c>
      <c r="G199">
        <v>1</v>
      </c>
      <c r="H199" s="6">
        <v>61623000</v>
      </c>
      <c r="I199" s="7">
        <v>46021</v>
      </c>
      <c r="K199">
        <v>8</v>
      </c>
      <c r="L199" t="s">
        <v>40</v>
      </c>
      <c r="M199" t="s">
        <v>5</v>
      </c>
      <c r="N199" t="s">
        <v>41</v>
      </c>
      <c r="O199" t="s">
        <v>54</v>
      </c>
      <c r="P199" t="s">
        <v>2082</v>
      </c>
      <c r="Q199">
        <v>8</v>
      </c>
      <c r="R199">
        <v>0</v>
      </c>
      <c r="S199">
        <v>0</v>
      </c>
      <c r="U199">
        <v>4929840</v>
      </c>
      <c r="V199">
        <v>4929840</v>
      </c>
      <c r="W199">
        <v>0</v>
      </c>
      <c r="X199">
        <v>0</v>
      </c>
      <c r="Y199" t="s">
        <v>48</v>
      </c>
    </row>
    <row r="200" spans="1:25" x14ac:dyDescent="0.25">
      <c r="A200">
        <v>199</v>
      </c>
      <c r="B200">
        <v>68089</v>
      </c>
      <c r="C200">
        <v>0</v>
      </c>
      <c r="D200">
        <v>0</v>
      </c>
      <c r="E200" t="s">
        <v>2142</v>
      </c>
      <c r="F200" t="s">
        <v>2143</v>
      </c>
      <c r="G200">
        <v>1</v>
      </c>
      <c r="H200" s="6">
        <v>750000</v>
      </c>
      <c r="I200" s="7">
        <v>46021</v>
      </c>
      <c r="K200">
        <v>15</v>
      </c>
      <c r="L200" t="s">
        <v>40</v>
      </c>
      <c r="M200" t="s">
        <v>5</v>
      </c>
      <c r="N200" t="s">
        <v>41</v>
      </c>
      <c r="O200" t="s">
        <v>47</v>
      </c>
      <c r="P200" t="s">
        <v>2082</v>
      </c>
      <c r="Q200">
        <v>2.8</v>
      </c>
      <c r="R200">
        <v>12.2</v>
      </c>
      <c r="S200">
        <v>0</v>
      </c>
      <c r="U200">
        <v>112500</v>
      </c>
      <c r="V200">
        <v>21000</v>
      </c>
      <c r="W200">
        <v>91500</v>
      </c>
      <c r="X200">
        <v>0</v>
      </c>
      <c r="Y200" t="s">
        <v>48</v>
      </c>
    </row>
    <row r="201" spans="1:25" x14ac:dyDescent="0.25">
      <c r="A201">
        <v>200</v>
      </c>
      <c r="B201">
        <v>68023</v>
      </c>
      <c r="C201">
        <v>0</v>
      </c>
      <c r="D201">
        <v>0</v>
      </c>
      <c r="E201" t="s">
        <v>421</v>
      </c>
      <c r="F201" t="s">
        <v>422</v>
      </c>
      <c r="G201">
        <v>1</v>
      </c>
      <c r="H201" s="6">
        <v>6896070</v>
      </c>
      <c r="I201" s="7">
        <v>46021</v>
      </c>
      <c r="K201">
        <v>4</v>
      </c>
      <c r="L201" t="s">
        <v>40</v>
      </c>
      <c r="M201" t="s">
        <v>5</v>
      </c>
      <c r="N201" t="s">
        <v>41</v>
      </c>
      <c r="O201" t="s">
        <v>77</v>
      </c>
      <c r="P201" t="s">
        <v>2082</v>
      </c>
      <c r="Q201">
        <v>4</v>
      </c>
      <c r="R201">
        <v>0</v>
      </c>
      <c r="S201">
        <v>0</v>
      </c>
      <c r="U201">
        <v>275843</v>
      </c>
      <c r="V201">
        <v>275843</v>
      </c>
      <c r="W201">
        <v>0</v>
      </c>
      <c r="X201">
        <v>0</v>
      </c>
      <c r="Y201" t="s">
        <v>44</v>
      </c>
    </row>
    <row r="202" spans="1:25" x14ac:dyDescent="0.25">
      <c r="A202">
        <v>201</v>
      </c>
      <c r="B202">
        <v>68164</v>
      </c>
      <c r="C202">
        <v>0</v>
      </c>
      <c r="D202">
        <v>0</v>
      </c>
      <c r="E202" t="s">
        <v>783</v>
      </c>
      <c r="F202" t="s">
        <v>784</v>
      </c>
      <c r="G202">
        <v>1</v>
      </c>
      <c r="H202" s="6">
        <v>7000000</v>
      </c>
      <c r="I202" s="7">
        <v>46021</v>
      </c>
      <c r="K202">
        <v>15</v>
      </c>
      <c r="L202" t="s">
        <v>40</v>
      </c>
      <c r="M202" t="s">
        <v>5</v>
      </c>
      <c r="N202" t="s">
        <v>41</v>
      </c>
      <c r="O202" t="s">
        <v>47</v>
      </c>
      <c r="P202" t="s">
        <v>2082</v>
      </c>
      <c r="Q202">
        <v>2.8</v>
      </c>
      <c r="R202">
        <v>12.2</v>
      </c>
      <c r="S202">
        <v>0</v>
      </c>
      <c r="U202">
        <v>1050000</v>
      </c>
      <c r="V202">
        <v>196000</v>
      </c>
      <c r="W202">
        <v>854000</v>
      </c>
      <c r="X202">
        <v>0</v>
      </c>
      <c r="Y202" t="s">
        <v>48</v>
      </c>
    </row>
    <row r="203" spans="1:25" x14ac:dyDescent="0.25">
      <c r="A203">
        <v>202</v>
      </c>
      <c r="B203">
        <v>68165</v>
      </c>
      <c r="C203">
        <v>0</v>
      </c>
      <c r="D203">
        <v>0</v>
      </c>
      <c r="E203" t="s">
        <v>783</v>
      </c>
      <c r="F203" t="s">
        <v>784</v>
      </c>
      <c r="G203">
        <v>1</v>
      </c>
      <c r="H203" s="6">
        <v>7000000</v>
      </c>
      <c r="I203" s="7">
        <v>46021</v>
      </c>
      <c r="K203">
        <v>15</v>
      </c>
      <c r="L203" t="s">
        <v>40</v>
      </c>
      <c r="M203" t="s">
        <v>5</v>
      </c>
      <c r="N203" t="s">
        <v>41</v>
      </c>
      <c r="O203" t="s">
        <v>47</v>
      </c>
      <c r="P203" t="s">
        <v>2082</v>
      </c>
      <c r="Q203">
        <v>2.8</v>
      </c>
      <c r="R203">
        <v>12.2</v>
      </c>
      <c r="S203">
        <v>0</v>
      </c>
      <c r="U203">
        <v>1050000</v>
      </c>
      <c r="V203">
        <v>196000</v>
      </c>
      <c r="W203">
        <v>854000</v>
      </c>
      <c r="X203">
        <v>0</v>
      </c>
      <c r="Y203" t="s">
        <v>48</v>
      </c>
    </row>
    <row r="204" spans="1:25" x14ac:dyDescent="0.25">
      <c r="A204">
        <v>203</v>
      </c>
      <c r="B204">
        <v>68166</v>
      </c>
      <c r="C204">
        <v>0</v>
      </c>
      <c r="D204">
        <v>0</v>
      </c>
      <c r="E204" t="s">
        <v>783</v>
      </c>
      <c r="F204" t="s">
        <v>784</v>
      </c>
      <c r="G204">
        <v>1</v>
      </c>
      <c r="H204" s="6">
        <v>7000000</v>
      </c>
      <c r="I204" s="7">
        <v>46021</v>
      </c>
      <c r="K204">
        <v>15</v>
      </c>
      <c r="L204" t="s">
        <v>40</v>
      </c>
      <c r="M204" t="s">
        <v>5</v>
      </c>
      <c r="N204" t="s">
        <v>41</v>
      </c>
      <c r="O204" t="s">
        <v>47</v>
      </c>
      <c r="P204" t="s">
        <v>2082</v>
      </c>
      <c r="Q204">
        <v>2.8</v>
      </c>
      <c r="R204">
        <v>12.2</v>
      </c>
      <c r="S204">
        <v>0</v>
      </c>
      <c r="U204">
        <v>1050000</v>
      </c>
      <c r="V204">
        <v>196000</v>
      </c>
      <c r="W204">
        <v>854000</v>
      </c>
      <c r="X204">
        <v>0</v>
      </c>
      <c r="Y204" t="s">
        <v>48</v>
      </c>
    </row>
    <row r="205" spans="1:25" x14ac:dyDescent="0.25">
      <c r="A205">
        <v>204</v>
      </c>
      <c r="B205">
        <v>68167</v>
      </c>
      <c r="C205">
        <v>0</v>
      </c>
      <c r="D205">
        <v>0</v>
      </c>
      <c r="E205" t="s">
        <v>783</v>
      </c>
      <c r="F205" t="s">
        <v>784</v>
      </c>
      <c r="G205">
        <v>1</v>
      </c>
      <c r="H205" s="6">
        <v>7000000</v>
      </c>
      <c r="I205" s="7">
        <v>46021</v>
      </c>
      <c r="K205">
        <v>15</v>
      </c>
      <c r="L205" t="s">
        <v>40</v>
      </c>
      <c r="M205" t="s">
        <v>5</v>
      </c>
      <c r="N205" t="s">
        <v>41</v>
      </c>
      <c r="O205" t="s">
        <v>47</v>
      </c>
      <c r="P205" t="s">
        <v>2082</v>
      </c>
      <c r="Q205">
        <v>2.8</v>
      </c>
      <c r="R205">
        <v>12.2</v>
      </c>
      <c r="S205">
        <v>0</v>
      </c>
      <c r="U205">
        <v>1050000</v>
      </c>
      <c r="V205">
        <v>196000</v>
      </c>
      <c r="W205">
        <v>854000</v>
      </c>
      <c r="X205">
        <v>0</v>
      </c>
      <c r="Y205" t="s">
        <v>48</v>
      </c>
    </row>
    <row r="206" spans="1:25" x14ac:dyDescent="0.25">
      <c r="A206">
        <v>205</v>
      </c>
      <c r="B206">
        <v>68168</v>
      </c>
      <c r="C206">
        <v>0</v>
      </c>
      <c r="D206">
        <v>0</v>
      </c>
      <c r="E206" t="s">
        <v>783</v>
      </c>
      <c r="F206" t="s">
        <v>784</v>
      </c>
      <c r="G206">
        <v>1</v>
      </c>
      <c r="H206" s="6">
        <v>7000000</v>
      </c>
      <c r="I206" s="7">
        <v>46021</v>
      </c>
      <c r="K206">
        <v>15</v>
      </c>
      <c r="L206" t="s">
        <v>40</v>
      </c>
      <c r="M206" t="s">
        <v>5</v>
      </c>
      <c r="N206" t="s">
        <v>41</v>
      </c>
      <c r="O206" t="s">
        <v>47</v>
      </c>
      <c r="P206" t="s">
        <v>2082</v>
      </c>
      <c r="Q206">
        <v>2.8</v>
      </c>
      <c r="R206">
        <v>12.2</v>
      </c>
      <c r="S206">
        <v>0</v>
      </c>
      <c r="U206">
        <v>1050000</v>
      </c>
      <c r="V206">
        <v>196000</v>
      </c>
      <c r="W206">
        <v>854000</v>
      </c>
      <c r="X206">
        <v>0</v>
      </c>
      <c r="Y206" t="s">
        <v>48</v>
      </c>
    </row>
    <row r="207" spans="1:25" x14ac:dyDescent="0.25">
      <c r="A207">
        <v>206</v>
      </c>
      <c r="B207">
        <v>68169</v>
      </c>
      <c r="C207">
        <v>0</v>
      </c>
      <c r="D207">
        <v>0</v>
      </c>
      <c r="E207" t="s">
        <v>783</v>
      </c>
      <c r="F207" t="s">
        <v>784</v>
      </c>
      <c r="G207">
        <v>1</v>
      </c>
      <c r="H207" s="6">
        <v>7000000</v>
      </c>
      <c r="I207" s="7">
        <v>46021</v>
      </c>
      <c r="K207">
        <v>15</v>
      </c>
      <c r="L207" t="s">
        <v>40</v>
      </c>
      <c r="M207" t="s">
        <v>5</v>
      </c>
      <c r="N207" t="s">
        <v>41</v>
      </c>
      <c r="O207" t="s">
        <v>47</v>
      </c>
      <c r="P207" t="s">
        <v>2082</v>
      </c>
      <c r="Q207">
        <v>2.8</v>
      </c>
      <c r="R207">
        <v>12.2</v>
      </c>
      <c r="S207">
        <v>0</v>
      </c>
      <c r="U207">
        <v>1050000</v>
      </c>
      <c r="V207">
        <v>196000</v>
      </c>
      <c r="W207">
        <v>854000</v>
      </c>
      <c r="X207">
        <v>0</v>
      </c>
      <c r="Y207" t="s">
        <v>48</v>
      </c>
    </row>
    <row r="208" spans="1:25" x14ac:dyDescent="0.25">
      <c r="A208">
        <v>207</v>
      </c>
      <c r="B208">
        <v>68170</v>
      </c>
      <c r="C208">
        <v>0</v>
      </c>
      <c r="D208">
        <v>0</v>
      </c>
      <c r="E208" t="s">
        <v>783</v>
      </c>
      <c r="F208" t="s">
        <v>784</v>
      </c>
      <c r="G208">
        <v>1</v>
      </c>
      <c r="H208" s="6">
        <v>7000000</v>
      </c>
      <c r="I208" s="7">
        <v>46021</v>
      </c>
      <c r="K208">
        <v>15</v>
      </c>
      <c r="L208" t="s">
        <v>40</v>
      </c>
      <c r="M208" t="s">
        <v>5</v>
      </c>
      <c r="N208" t="s">
        <v>41</v>
      </c>
      <c r="O208" t="s">
        <v>47</v>
      </c>
      <c r="P208" t="s">
        <v>2082</v>
      </c>
      <c r="Q208">
        <v>2.8</v>
      </c>
      <c r="R208">
        <v>12.2</v>
      </c>
      <c r="S208">
        <v>0</v>
      </c>
      <c r="U208">
        <v>1050000</v>
      </c>
      <c r="V208">
        <v>196000</v>
      </c>
      <c r="W208">
        <v>854000</v>
      </c>
      <c r="X208">
        <v>0</v>
      </c>
      <c r="Y208" t="s">
        <v>48</v>
      </c>
    </row>
    <row r="209" spans="1:25" x14ac:dyDescent="0.25">
      <c r="A209">
        <v>208</v>
      </c>
      <c r="B209">
        <v>68171</v>
      </c>
      <c r="C209">
        <v>0</v>
      </c>
      <c r="D209">
        <v>0</v>
      </c>
      <c r="E209" t="s">
        <v>783</v>
      </c>
      <c r="F209" t="s">
        <v>784</v>
      </c>
      <c r="G209">
        <v>1</v>
      </c>
      <c r="H209" s="6">
        <v>7000000</v>
      </c>
      <c r="I209" s="7">
        <v>46021</v>
      </c>
      <c r="K209">
        <v>15</v>
      </c>
      <c r="L209" t="s">
        <v>40</v>
      </c>
      <c r="M209" t="s">
        <v>5</v>
      </c>
      <c r="N209" t="s">
        <v>41</v>
      </c>
      <c r="O209" t="s">
        <v>47</v>
      </c>
      <c r="P209" t="s">
        <v>2082</v>
      </c>
      <c r="Q209">
        <v>2.8</v>
      </c>
      <c r="R209">
        <v>12.2</v>
      </c>
      <c r="S209">
        <v>0</v>
      </c>
      <c r="U209">
        <v>1050000</v>
      </c>
      <c r="V209">
        <v>196000</v>
      </c>
      <c r="W209">
        <v>854000</v>
      </c>
      <c r="X209">
        <v>0</v>
      </c>
      <c r="Y209" t="s">
        <v>48</v>
      </c>
    </row>
    <row r="210" spans="1:25" x14ac:dyDescent="0.25">
      <c r="A210">
        <v>209</v>
      </c>
      <c r="B210">
        <v>68172</v>
      </c>
      <c r="C210">
        <v>0</v>
      </c>
      <c r="D210">
        <v>0</v>
      </c>
      <c r="E210" t="s">
        <v>783</v>
      </c>
      <c r="F210" t="s">
        <v>784</v>
      </c>
      <c r="G210">
        <v>1</v>
      </c>
      <c r="H210" s="6">
        <v>1000000</v>
      </c>
      <c r="I210" s="7">
        <v>46021</v>
      </c>
      <c r="K210">
        <v>15</v>
      </c>
      <c r="L210" t="s">
        <v>40</v>
      </c>
      <c r="M210" t="s">
        <v>5</v>
      </c>
      <c r="N210" t="s">
        <v>41</v>
      </c>
      <c r="O210" t="s">
        <v>47</v>
      </c>
      <c r="P210" t="s">
        <v>2082</v>
      </c>
      <c r="Q210">
        <v>2.8</v>
      </c>
      <c r="R210">
        <v>12.2</v>
      </c>
      <c r="S210">
        <v>0</v>
      </c>
      <c r="U210">
        <v>150000</v>
      </c>
      <c r="V210">
        <v>28000</v>
      </c>
      <c r="W210">
        <v>122000</v>
      </c>
      <c r="X210">
        <v>0</v>
      </c>
      <c r="Y210" t="s">
        <v>48</v>
      </c>
    </row>
    <row r="211" spans="1:25" x14ac:dyDescent="0.25">
      <c r="A211">
        <v>210</v>
      </c>
      <c r="B211">
        <v>68046</v>
      </c>
      <c r="C211">
        <v>0</v>
      </c>
      <c r="D211">
        <v>0</v>
      </c>
      <c r="E211" t="s">
        <v>427</v>
      </c>
      <c r="F211" t="s">
        <v>428</v>
      </c>
      <c r="G211">
        <v>1</v>
      </c>
      <c r="H211" s="6">
        <v>759509</v>
      </c>
      <c r="I211" s="7">
        <v>46021</v>
      </c>
      <c r="K211">
        <v>13</v>
      </c>
      <c r="L211" t="s">
        <v>40</v>
      </c>
      <c r="M211" t="s">
        <v>3</v>
      </c>
      <c r="N211" t="s">
        <v>41</v>
      </c>
      <c r="O211" t="s">
        <v>51</v>
      </c>
      <c r="P211" t="s">
        <v>2082</v>
      </c>
      <c r="Q211">
        <v>13</v>
      </c>
      <c r="R211">
        <v>0</v>
      </c>
      <c r="S211">
        <v>0</v>
      </c>
      <c r="U211">
        <v>98736</v>
      </c>
      <c r="V211">
        <v>98736</v>
      </c>
      <c r="W211">
        <v>0</v>
      </c>
      <c r="X211">
        <v>0</v>
      </c>
      <c r="Y211" t="s">
        <v>81</v>
      </c>
    </row>
    <row r="212" spans="1:25" x14ac:dyDescent="0.25">
      <c r="A212">
        <v>211</v>
      </c>
      <c r="B212">
        <v>68024</v>
      </c>
      <c r="C212">
        <v>0</v>
      </c>
      <c r="D212">
        <v>0</v>
      </c>
      <c r="E212" t="s">
        <v>425</v>
      </c>
      <c r="F212" t="s">
        <v>426</v>
      </c>
      <c r="G212">
        <v>1</v>
      </c>
      <c r="H212" s="6">
        <v>4300000</v>
      </c>
      <c r="I212" s="7">
        <v>46021</v>
      </c>
      <c r="K212">
        <v>4</v>
      </c>
      <c r="L212" t="s">
        <v>40</v>
      </c>
      <c r="M212" t="s">
        <v>5</v>
      </c>
      <c r="N212" t="s">
        <v>41</v>
      </c>
      <c r="O212" t="s">
        <v>77</v>
      </c>
      <c r="P212" t="s">
        <v>2082</v>
      </c>
      <c r="Q212">
        <v>4</v>
      </c>
      <c r="R212">
        <v>0</v>
      </c>
      <c r="S212">
        <v>0</v>
      </c>
      <c r="U212">
        <v>172000</v>
      </c>
      <c r="V212">
        <v>172000</v>
      </c>
      <c r="W212">
        <v>0</v>
      </c>
      <c r="X212">
        <v>0</v>
      </c>
      <c r="Y212" t="s">
        <v>44</v>
      </c>
    </row>
    <row r="213" spans="1:25" x14ac:dyDescent="0.25">
      <c r="A213">
        <v>212</v>
      </c>
      <c r="B213">
        <v>68079</v>
      </c>
      <c r="C213">
        <v>0</v>
      </c>
      <c r="D213">
        <v>0</v>
      </c>
      <c r="E213" t="s">
        <v>2144</v>
      </c>
      <c r="F213" t="s">
        <v>2145</v>
      </c>
      <c r="G213">
        <v>1</v>
      </c>
      <c r="H213" s="6">
        <v>10000000</v>
      </c>
      <c r="I213" s="7">
        <v>46021</v>
      </c>
      <c r="K213">
        <v>10</v>
      </c>
      <c r="L213" t="s">
        <v>40</v>
      </c>
      <c r="M213" t="s">
        <v>5</v>
      </c>
      <c r="N213" t="s">
        <v>41</v>
      </c>
      <c r="O213" t="s">
        <v>54</v>
      </c>
      <c r="P213" t="s">
        <v>2082</v>
      </c>
      <c r="Q213">
        <v>10</v>
      </c>
      <c r="R213">
        <v>0</v>
      </c>
      <c r="S213">
        <v>0</v>
      </c>
      <c r="U213">
        <v>1000000</v>
      </c>
      <c r="V213">
        <v>1000000</v>
      </c>
      <c r="W213">
        <v>0</v>
      </c>
      <c r="X213">
        <v>0</v>
      </c>
      <c r="Y213" t="s">
        <v>2086</v>
      </c>
    </row>
    <row r="214" spans="1:25" x14ac:dyDescent="0.25">
      <c r="A214">
        <v>213</v>
      </c>
      <c r="B214">
        <v>68252</v>
      </c>
      <c r="C214">
        <v>0</v>
      </c>
      <c r="D214">
        <v>0</v>
      </c>
      <c r="E214" t="s">
        <v>431</v>
      </c>
      <c r="F214" t="s">
        <v>432</v>
      </c>
      <c r="G214">
        <v>1</v>
      </c>
      <c r="H214" s="6">
        <v>16000000</v>
      </c>
      <c r="I214" s="7">
        <v>46021</v>
      </c>
      <c r="K214">
        <v>9</v>
      </c>
      <c r="L214" t="s">
        <v>40</v>
      </c>
      <c r="M214" t="s">
        <v>5</v>
      </c>
      <c r="N214" t="s">
        <v>41</v>
      </c>
      <c r="O214" t="s">
        <v>57</v>
      </c>
      <c r="P214" t="s">
        <v>2082</v>
      </c>
      <c r="Q214">
        <v>9</v>
      </c>
      <c r="R214">
        <v>0</v>
      </c>
      <c r="S214">
        <v>0</v>
      </c>
      <c r="U214">
        <v>1440000</v>
      </c>
      <c r="V214">
        <v>1440000</v>
      </c>
      <c r="W214">
        <v>0</v>
      </c>
      <c r="X214">
        <v>0</v>
      </c>
      <c r="Y214" t="s">
        <v>48</v>
      </c>
    </row>
    <row r="215" spans="1:25" x14ac:dyDescent="0.25">
      <c r="A215">
        <v>214</v>
      </c>
      <c r="B215">
        <v>68026</v>
      </c>
      <c r="C215">
        <v>0</v>
      </c>
      <c r="D215">
        <v>0</v>
      </c>
      <c r="E215" t="s">
        <v>433</v>
      </c>
      <c r="F215" t="s">
        <v>434</v>
      </c>
      <c r="G215">
        <v>1</v>
      </c>
      <c r="H215" s="6">
        <v>8698903</v>
      </c>
      <c r="I215" s="7">
        <v>46021</v>
      </c>
      <c r="K215">
        <v>4</v>
      </c>
      <c r="L215" t="s">
        <v>40</v>
      </c>
      <c r="M215" t="s">
        <v>5</v>
      </c>
      <c r="N215" t="s">
        <v>41</v>
      </c>
      <c r="O215" t="s">
        <v>77</v>
      </c>
      <c r="P215" t="s">
        <v>2082</v>
      </c>
      <c r="Q215">
        <v>4</v>
      </c>
      <c r="R215">
        <v>0</v>
      </c>
      <c r="S215">
        <v>0</v>
      </c>
      <c r="U215">
        <v>347956</v>
      </c>
      <c r="V215">
        <v>347956</v>
      </c>
      <c r="W215">
        <v>0</v>
      </c>
      <c r="X215">
        <v>0</v>
      </c>
      <c r="Y215" t="s">
        <v>44</v>
      </c>
    </row>
    <row r="216" spans="1:25" x14ac:dyDescent="0.25">
      <c r="A216">
        <v>215</v>
      </c>
      <c r="B216">
        <v>68216</v>
      </c>
      <c r="C216">
        <v>0</v>
      </c>
      <c r="D216">
        <v>0</v>
      </c>
      <c r="E216" t="s">
        <v>438</v>
      </c>
      <c r="F216" t="s">
        <v>439</v>
      </c>
      <c r="G216">
        <v>1</v>
      </c>
      <c r="H216" s="6">
        <v>2466251</v>
      </c>
      <c r="I216" s="7">
        <v>46021</v>
      </c>
      <c r="K216">
        <v>9</v>
      </c>
      <c r="L216" t="s">
        <v>40</v>
      </c>
      <c r="M216" t="s">
        <v>9</v>
      </c>
      <c r="N216" t="s">
        <v>41</v>
      </c>
      <c r="O216" t="s">
        <v>42</v>
      </c>
      <c r="P216" t="s">
        <v>2082</v>
      </c>
      <c r="Q216">
        <v>9</v>
      </c>
      <c r="R216">
        <v>0</v>
      </c>
      <c r="S216">
        <v>0</v>
      </c>
      <c r="U216">
        <v>221963</v>
      </c>
      <c r="V216">
        <v>221963</v>
      </c>
      <c r="W216">
        <v>0</v>
      </c>
      <c r="X216">
        <v>0</v>
      </c>
      <c r="Y216" t="s">
        <v>48</v>
      </c>
    </row>
    <row r="217" spans="1:25" x14ac:dyDescent="0.25">
      <c r="A217">
        <v>216</v>
      </c>
      <c r="B217">
        <v>68027</v>
      </c>
      <c r="C217">
        <v>0</v>
      </c>
      <c r="D217">
        <v>0</v>
      </c>
      <c r="E217" t="s">
        <v>447</v>
      </c>
      <c r="F217" t="s">
        <v>448</v>
      </c>
      <c r="G217">
        <v>1</v>
      </c>
      <c r="H217" s="6">
        <v>25000000</v>
      </c>
      <c r="I217" s="7">
        <v>46021</v>
      </c>
      <c r="K217">
        <v>4</v>
      </c>
      <c r="L217" t="s">
        <v>40</v>
      </c>
      <c r="M217" t="s">
        <v>5</v>
      </c>
      <c r="N217" t="s">
        <v>41</v>
      </c>
      <c r="O217" t="s">
        <v>77</v>
      </c>
      <c r="P217" t="s">
        <v>2082</v>
      </c>
      <c r="Q217">
        <v>4</v>
      </c>
      <c r="R217">
        <v>0</v>
      </c>
      <c r="S217">
        <v>0</v>
      </c>
      <c r="U217">
        <v>1000000</v>
      </c>
      <c r="V217">
        <v>1000000</v>
      </c>
      <c r="W217">
        <v>0</v>
      </c>
      <c r="X217">
        <v>0</v>
      </c>
      <c r="Y217" t="s">
        <v>44</v>
      </c>
    </row>
    <row r="218" spans="1:25" x14ac:dyDescent="0.25">
      <c r="A218">
        <v>217</v>
      </c>
      <c r="B218">
        <v>67957</v>
      </c>
      <c r="C218">
        <v>0</v>
      </c>
      <c r="D218">
        <v>0</v>
      </c>
      <c r="E218" t="s">
        <v>789</v>
      </c>
      <c r="F218" t="s">
        <v>790</v>
      </c>
      <c r="G218">
        <v>1</v>
      </c>
      <c r="H218" s="6">
        <v>6000000</v>
      </c>
      <c r="I218" s="7">
        <v>46021</v>
      </c>
      <c r="K218">
        <v>15</v>
      </c>
      <c r="L218" t="s">
        <v>40</v>
      </c>
      <c r="M218" t="s">
        <v>5</v>
      </c>
      <c r="N218" t="s">
        <v>41</v>
      </c>
      <c r="O218" t="s">
        <v>57</v>
      </c>
      <c r="P218" t="s">
        <v>2082</v>
      </c>
      <c r="Q218">
        <v>15</v>
      </c>
      <c r="R218">
        <v>0</v>
      </c>
      <c r="S218">
        <v>0</v>
      </c>
      <c r="U218">
        <v>900000</v>
      </c>
      <c r="V218">
        <v>900000</v>
      </c>
      <c r="W218">
        <v>0</v>
      </c>
      <c r="X218">
        <v>0</v>
      </c>
      <c r="Y218" t="s">
        <v>109</v>
      </c>
    </row>
    <row r="219" spans="1:25" x14ac:dyDescent="0.25">
      <c r="A219">
        <v>218</v>
      </c>
      <c r="B219">
        <v>67958</v>
      </c>
      <c r="C219">
        <v>0</v>
      </c>
      <c r="D219">
        <v>0</v>
      </c>
      <c r="E219" t="s">
        <v>789</v>
      </c>
      <c r="F219" t="s">
        <v>790</v>
      </c>
      <c r="G219">
        <v>1</v>
      </c>
      <c r="H219" s="6">
        <v>6632822</v>
      </c>
      <c r="I219" s="7">
        <v>46021</v>
      </c>
      <c r="K219">
        <v>15</v>
      </c>
      <c r="L219" t="s">
        <v>40</v>
      </c>
      <c r="M219" t="s">
        <v>5</v>
      </c>
      <c r="N219" t="s">
        <v>41</v>
      </c>
      <c r="O219" t="s">
        <v>57</v>
      </c>
      <c r="P219" t="s">
        <v>2082</v>
      </c>
      <c r="Q219">
        <v>15</v>
      </c>
      <c r="R219">
        <v>0</v>
      </c>
      <c r="S219">
        <v>0</v>
      </c>
      <c r="U219">
        <v>994923</v>
      </c>
      <c r="V219">
        <v>994923</v>
      </c>
      <c r="W219">
        <v>0</v>
      </c>
      <c r="X219">
        <v>0</v>
      </c>
      <c r="Y219" t="s">
        <v>109</v>
      </c>
    </row>
    <row r="220" spans="1:25" x14ac:dyDescent="0.25">
      <c r="A220">
        <v>219</v>
      </c>
      <c r="B220">
        <v>68212</v>
      </c>
      <c r="C220">
        <v>0</v>
      </c>
      <c r="D220">
        <v>0</v>
      </c>
      <c r="E220" t="s">
        <v>451</v>
      </c>
      <c r="F220" t="s">
        <v>452</v>
      </c>
      <c r="G220">
        <v>1</v>
      </c>
      <c r="H220" s="6">
        <v>21492703</v>
      </c>
      <c r="I220" s="7">
        <v>46021</v>
      </c>
      <c r="K220">
        <v>9</v>
      </c>
      <c r="L220" t="s">
        <v>40</v>
      </c>
      <c r="M220" t="s">
        <v>9</v>
      </c>
      <c r="N220" t="s">
        <v>41</v>
      </c>
      <c r="O220" t="s">
        <v>42</v>
      </c>
      <c r="P220" t="s">
        <v>2082</v>
      </c>
      <c r="Q220">
        <v>9</v>
      </c>
      <c r="R220">
        <v>0</v>
      </c>
      <c r="S220">
        <v>0</v>
      </c>
      <c r="U220">
        <v>1934343</v>
      </c>
      <c r="V220">
        <v>1934343</v>
      </c>
      <c r="W220">
        <v>0</v>
      </c>
      <c r="X220">
        <v>0</v>
      </c>
      <c r="Y220" t="s">
        <v>44</v>
      </c>
    </row>
    <row r="221" spans="1:25" x14ac:dyDescent="0.25">
      <c r="A221">
        <v>220</v>
      </c>
      <c r="B221">
        <v>68217</v>
      </c>
      <c r="C221">
        <v>0</v>
      </c>
      <c r="D221">
        <v>0</v>
      </c>
      <c r="E221" t="s">
        <v>455</v>
      </c>
      <c r="F221" t="s">
        <v>456</v>
      </c>
      <c r="G221">
        <v>1</v>
      </c>
      <c r="H221" s="6">
        <v>391495</v>
      </c>
      <c r="I221" s="7">
        <v>46021</v>
      </c>
      <c r="K221">
        <v>9</v>
      </c>
      <c r="L221" t="s">
        <v>40</v>
      </c>
      <c r="M221" t="s">
        <v>9</v>
      </c>
      <c r="N221" t="s">
        <v>41</v>
      </c>
      <c r="O221" t="s">
        <v>42</v>
      </c>
      <c r="P221" t="s">
        <v>2082</v>
      </c>
      <c r="Q221">
        <v>9</v>
      </c>
      <c r="R221">
        <v>0</v>
      </c>
      <c r="S221">
        <v>0</v>
      </c>
      <c r="U221">
        <v>35235</v>
      </c>
      <c r="V221">
        <v>35235</v>
      </c>
      <c r="W221">
        <v>0</v>
      </c>
      <c r="X221">
        <v>0</v>
      </c>
      <c r="Y221" t="s">
        <v>44</v>
      </c>
    </row>
    <row r="222" spans="1:25" x14ac:dyDescent="0.25">
      <c r="A222">
        <v>221</v>
      </c>
      <c r="B222">
        <v>69786</v>
      </c>
      <c r="C222">
        <v>0</v>
      </c>
      <c r="D222">
        <v>0</v>
      </c>
      <c r="E222" t="s">
        <v>791</v>
      </c>
      <c r="F222" t="s">
        <v>792</v>
      </c>
      <c r="G222">
        <v>1</v>
      </c>
      <c r="H222" s="6">
        <v>1565003</v>
      </c>
      <c r="I222" s="7">
        <v>46021</v>
      </c>
      <c r="K222">
        <v>15</v>
      </c>
      <c r="L222" t="s">
        <v>40</v>
      </c>
      <c r="M222" t="s">
        <v>5</v>
      </c>
      <c r="N222" t="s">
        <v>41</v>
      </c>
      <c r="O222" t="s">
        <v>57</v>
      </c>
      <c r="P222" t="s">
        <v>2082</v>
      </c>
      <c r="Q222">
        <v>15</v>
      </c>
      <c r="R222">
        <v>0</v>
      </c>
      <c r="S222">
        <v>0</v>
      </c>
      <c r="U222">
        <v>234750</v>
      </c>
      <c r="V222">
        <v>234750</v>
      </c>
      <c r="W222">
        <v>0</v>
      </c>
      <c r="X222">
        <v>0</v>
      </c>
      <c r="Y222" t="s">
        <v>109</v>
      </c>
    </row>
    <row r="223" spans="1:25" x14ac:dyDescent="0.25">
      <c r="A223">
        <v>222</v>
      </c>
      <c r="B223">
        <v>69683</v>
      </c>
      <c r="C223">
        <v>0</v>
      </c>
      <c r="D223">
        <v>0</v>
      </c>
      <c r="E223" t="s">
        <v>808</v>
      </c>
      <c r="F223" t="s">
        <v>809</v>
      </c>
      <c r="G223">
        <v>1</v>
      </c>
      <c r="H223" s="6">
        <v>12000000</v>
      </c>
      <c r="I223" s="7">
        <v>46021</v>
      </c>
      <c r="K223">
        <v>8</v>
      </c>
      <c r="L223" t="s">
        <v>40</v>
      </c>
      <c r="M223" t="s">
        <v>5</v>
      </c>
      <c r="N223" t="s">
        <v>41</v>
      </c>
      <c r="O223" t="s">
        <v>77</v>
      </c>
      <c r="P223" t="s">
        <v>2082</v>
      </c>
      <c r="Q223">
        <v>8</v>
      </c>
      <c r="R223">
        <v>0</v>
      </c>
      <c r="S223">
        <v>0</v>
      </c>
      <c r="U223">
        <v>960000</v>
      </c>
      <c r="V223">
        <v>960000</v>
      </c>
      <c r="W223">
        <v>0</v>
      </c>
      <c r="X223">
        <v>0</v>
      </c>
      <c r="Y223" t="s">
        <v>72</v>
      </c>
    </row>
    <row r="224" spans="1:25" x14ac:dyDescent="0.25">
      <c r="A224">
        <v>223</v>
      </c>
      <c r="B224">
        <v>68153</v>
      </c>
      <c r="C224">
        <v>0</v>
      </c>
      <c r="D224">
        <v>0</v>
      </c>
      <c r="E224" t="s">
        <v>1347</v>
      </c>
      <c r="F224" t="s">
        <v>1348</v>
      </c>
      <c r="G224">
        <v>1</v>
      </c>
      <c r="H224" s="6">
        <v>1084937</v>
      </c>
      <c r="I224" s="7">
        <v>46021</v>
      </c>
      <c r="K224" t="s">
        <v>167</v>
      </c>
      <c r="L224" t="s">
        <v>40</v>
      </c>
      <c r="M224" t="s">
        <v>4</v>
      </c>
      <c r="N224" t="s">
        <v>41</v>
      </c>
      <c r="O224" t="s">
        <v>51</v>
      </c>
      <c r="P224" t="s">
        <v>2082</v>
      </c>
      <c r="Q224">
        <v>5.5</v>
      </c>
      <c r="R224">
        <v>0</v>
      </c>
      <c r="S224">
        <v>0</v>
      </c>
      <c r="U224">
        <v>59672</v>
      </c>
      <c r="V224">
        <v>59672</v>
      </c>
      <c r="W224">
        <v>0</v>
      </c>
      <c r="X224">
        <v>0</v>
      </c>
      <c r="Y224" t="s">
        <v>109</v>
      </c>
    </row>
    <row r="225" spans="1:25" x14ac:dyDescent="0.25">
      <c r="A225">
        <v>224</v>
      </c>
      <c r="B225">
        <v>68064</v>
      </c>
      <c r="C225">
        <v>0</v>
      </c>
      <c r="D225">
        <v>0</v>
      </c>
      <c r="E225" t="s">
        <v>512</v>
      </c>
      <c r="F225" t="s">
        <v>513</v>
      </c>
      <c r="G225">
        <v>1</v>
      </c>
      <c r="H225" s="6">
        <v>27000000</v>
      </c>
      <c r="I225" s="7">
        <v>46021</v>
      </c>
      <c r="K225">
        <v>15</v>
      </c>
      <c r="L225" t="s">
        <v>40</v>
      </c>
      <c r="M225" t="s">
        <v>5</v>
      </c>
      <c r="N225" t="s">
        <v>41</v>
      </c>
      <c r="O225" t="s">
        <v>47</v>
      </c>
      <c r="P225" t="s">
        <v>2082</v>
      </c>
      <c r="Q225">
        <v>15</v>
      </c>
      <c r="R225">
        <v>0</v>
      </c>
      <c r="S225">
        <v>0</v>
      </c>
      <c r="U225">
        <v>4050000</v>
      </c>
      <c r="V225">
        <v>4050000</v>
      </c>
      <c r="W225">
        <v>0</v>
      </c>
      <c r="X225">
        <v>0</v>
      </c>
      <c r="Y225" t="s">
        <v>109</v>
      </c>
    </row>
    <row r="226" spans="1:25" x14ac:dyDescent="0.25">
      <c r="A226">
        <v>225</v>
      </c>
      <c r="B226">
        <v>68103</v>
      </c>
      <c r="C226">
        <v>0</v>
      </c>
      <c r="D226">
        <v>0</v>
      </c>
      <c r="E226" t="s">
        <v>2146</v>
      </c>
      <c r="F226" t="s">
        <v>2147</v>
      </c>
      <c r="G226">
        <v>1</v>
      </c>
      <c r="H226" s="6">
        <v>2231712</v>
      </c>
      <c r="I226" s="7">
        <v>46021</v>
      </c>
      <c r="K226">
        <v>15</v>
      </c>
      <c r="L226" t="s">
        <v>40</v>
      </c>
      <c r="M226" t="s">
        <v>5</v>
      </c>
      <c r="N226" t="s">
        <v>41</v>
      </c>
      <c r="O226" t="s">
        <v>47</v>
      </c>
      <c r="P226" t="s">
        <v>2082</v>
      </c>
      <c r="Q226">
        <v>15</v>
      </c>
      <c r="R226">
        <v>0</v>
      </c>
      <c r="S226">
        <v>0</v>
      </c>
      <c r="U226">
        <v>334757</v>
      </c>
      <c r="V226">
        <v>334757</v>
      </c>
      <c r="W226">
        <v>0</v>
      </c>
      <c r="X226">
        <v>0</v>
      </c>
      <c r="Y226" t="s">
        <v>2086</v>
      </c>
    </row>
    <row r="227" spans="1:25" x14ac:dyDescent="0.25">
      <c r="A227">
        <v>226</v>
      </c>
      <c r="B227">
        <v>68005</v>
      </c>
      <c r="C227">
        <v>0</v>
      </c>
      <c r="D227">
        <v>0</v>
      </c>
      <c r="E227" t="s">
        <v>514</v>
      </c>
      <c r="F227" t="s">
        <v>515</v>
      </c>
      <c r="G227">
        <v>1</v>
      </c>
      <c r="H227" s="6">
        <v>20100000</v>
      </c>
      <c r="I227" s="7">
        <v>46021</v>
      </c>
      <c r="K227">
        <v>6</v>
      </c>
      <c r="L227" t="s">
        <v>40</v>
      </c>
      <c r="M227" t="s">
        <v>5</v>
      </c>
      <c r="N227" t="s">
        <v>41</v>
      </c>
      <c r="O227" t="s">
        <v>77</v>
      </c>
      <c r="P227" t="s">
        <v>2082</v>
      </c>
      <c r="Q227">
        <v>6</v>
      </c>
      <c r="R227">
        <v>0</v>
      </c>
      <c r="S227">
        <v>0</v>
      </c>
      <c r="U227">
        <v>1206000</v>
      </c>
      <c r="V227">
        <v>1206000</v>
      </c>
      <c r="W227">
        <v>0</v>
      </c>
      <c r="X227">
        <v>0</v>
      </c>
      <c r="Y227" t="s">
        <v>48</v>
      </c>
    </row>
    <row r="228" spans="1:25" x14ac:dyDescent="0.25">
      <c r="A228">
        <v>227</v>
      </c>
      <c r="B228">
        <v>68021</v>
      </c>
      <c r="C228">
        <v>0</v>
      </c>
      <c r="D228">
        <v>0</v>
      </c>
      <c r="E228" t="s">
        <v>922</v>
      </c>
      <c r="F228" t="s">
        <v>923</v>
      </c>
      <c r="G228">
        <v>1</v>
      </c>
      <c r="H228" s="6">
        <v>20870348</v>
      </c>
      <c r="I228" s="7">
        <v>46021</v>
      </c>
      <c r="K228">
        <v>14</v>
      </c>
      <c r="L228" t="s">
        <v>40</v>
      </c>
      <c r="M228" t="s">
        <v>5</v>
      </c>
      <c r="N228" t="s">
        <v>41</v>
      </c>
      <c r="O228" t="s">
        <v>54</v>
      </c>
      <c r="P228" t="s">
        <v>2082</v>
      </c>
      <c r="Q228">
        <v>6</v>
      </c>
      <c r="R228">
        <v>8</v>
      </c>
      <c r="S228">
        <v>0</v>
      </c>
      <c r="U228">
        <v>2921849</v>
      </c>
      <c r="V228">
        <v>1252221</v>
      </c>
      <c r="W228">
        <v>1669628</v>
      </c>
      <c r="X228">
        <v>0</v>
      </c>
      <c r="Y228" t="s">
        <v>48</v>
      </c>
    </row>
    <row r="229" spans="1:25" x14ac:dyDescent="0.25">
      <c r="A229">
        <v>228</v>
      </c>
      <c r="B229">
        <v>68028</v>
      </c>
      <c r="C229">
        <v>0</v>
      </c>
      <c r="D229">
        <v>0</v>
      </c>
      <c r="E229" t="s">
        <v>467</v>
      </c>
      <c r="F229" t="s">
        <v>468</v>
      </c>
      <c r="G229">
        <v>1</v>
      </c>
      <c r="H229" s="6">
        <v>27000000</v>
      </c>
      <c r="I229" s="7">
        <v>46021</v>
      </c>
      <c r="K229">
        <v>4</v>
      </c>
      <c r="L229" t="s">
        <v>40</v>
      </c>
      <c r="M229" t="s">
        <v>5</v>
      </c>
      <c r="N229" t="s">
        <v>41</v>
      </c>
      <c r="O229" t="s">
        <v>77</v>
      </c>
      <c r="P229" t="s">
        <v>2082</v>
      </c>
      <c r="Q229">
        <v>4</v>
      </c>
      <c r="R229">
        <v>0</v>
      </c>
      <c r="S229">
        <v>0</v>
      </c>
      <c r="U229">
        <v>1080000</v>
      </c>
      <c r="V229">
        <v>1080000</v>
      </c>
      <c r="W229">
        <v>0</v>
      </c>
      <c r="X229">
        <v>0</v>
      </c>
      <c r="Y229" t="s">
        <v>44</v>
      </c>
    </row>
    <row r="230" spans="1:25" x14ac:dyDescent="0.25">
      <c r="A230">
        <v>229</v>
      </c>
      <c r="B230">
        <v>68029</v>
      </c>
      <c r="C230">
        <v>0</v>
      </c>
      <c r="D230">
        <v>0</v>
      </c>
      <c r="E230" t="s">
        <v>471</v>
      </c>
      <c r="F230" t="s">
        <v>472</v>
      </c>
      <c r="G230">
        <v>1</v>
      </c>
      <c r="H230" s="6">
        <v>11783700</v>
      </c>
      <c r="I230" s="7">
        <v>46021</v>
      </c>
      <c r="K230">
        <v>4</v>
      </c>
      <c r="L230" t="s">
        <v>40</v>
      </c>
      <c r="M230" t="s">
        <v>5</v>
      </c>
      <c r="N230" t="s">
        <v>41</v>
      </c>
      <c r="O230" t="s">
        <v>77</v>
      </c>
      <c r="P230" t="s">
        <v>2082</v>
      </c>
      <c r="Q230">
        <v>4</v>
      </c>
      <c r="R230">
        <v>0</v>
      </c>
      <c r="S230">
        <v>0</v>
      </c>
      <c r="U230">
        <v>471348</v>
      </c>
      <c r="V230">
        <v>471348</v>
      </c>
      <c r="W230">
        <v>0</v>
      </c>
      <c r="X230">
        <v>0</v>
      </c>
      <c r="Y230" t="s">
        <v>44</v>
      </c>
    </row>
    <row r="231" spans="1:25" x14ac:dyDescent="0.25">
      <c r="A231">
        <v>230</v>
      </c>
      <c r="B231">
        <v>68055</v>
      </c>
      <c r="C231">
        <v>0</v>
      </c>
      <c r="D231">
        <v>0</v>
      </c>
      <c r="E231" t="s">
        <v>510</v>
      </c>
      <c r="F231" t="s">
        <v>511</v>
      </c>
      <c r="G231">
        <v>1</v>
      </c>
      <c r="H231" s="6">
        <v>4719853</v>
      </c>
      <c r="I231" s="7">
        <v>46021</v>
      </c>
      <c r="K231">
        <v>10</v>
      </c>
      <c r="L231" t="s">
        <v>40</v>
      </c>
      <c r="M231" t="s">
        <v>5</v>
      </c>
      <c r="N231" t="s">
        <v>41</v>
      </c>
      <c r="O231" t="s">
        <v>57</v>
      </c>
      <c r="P231" t="s">
        <v>2082</v>
      </c>
      <c r="Q231">
        <v>10</v>
      </c>
      <c r="R231">
        <v>0</v>
      </c>
      <c r="S231">
        <v>0</v>
      </c>
      <c r="U231">
        <v>471985</v>
      </c>
      <c r="V231">
        <v>471985</v>
      </c>
      <c r="W231">
        <v>0</v>
      </c>
      <c r="X231">
        <v>0</v>
      </c>
      <c r="Y231" t="s">
        <v>44</v>
      </c>
    </row>
    <row r="232" spans="1:25" x14ac:dyDescent="0.25">
      <c r="A232">
        <v>231</v>
      </c>
      <c r="B232">
        <v>68133</v>
      </c>
      <c r="C232">
        <v>0</v>
      </c>
      <c r="D232">
        <v>0</v>
      </c>
      <c r="E232" t="s">
        <v>502</v>
      </c>
      <c r="F232" t="s">
        <v>503</v>
      </c>
      <c r="G232">
        <v>1</v>
      </c>
      <c r="H232" s="6">
        <v>5000000</v>
      </c>
      <c r="I232" s="7">
        <v>46021</v>
      </c>
      <c r="K232">
        <v>15</v>
      </c>
      <c r="L232" t="s">
        <v>40</v>
      </c>
      <c r="M232" t="s">
        <v>5</v>
      </c>
      <c r="N232" t="s">
        <v>41</v>
      </c>
      <c r="O232" t="s">
        <v>77</v>
      </c>
      <c r="P232" t="s">
        <v>2082</v>
      </c>
      <c r="Q232">
        <v>7</v>
      </c>
      <c r="R232">
        <v>8</v>
      </c>
      <c r="S232">
        <v>0</v>
      </c>
      <c r="U232">
        <v>750000</v>
      </c>
      <c r="V232">
        <v>350000</v>
      </c>
      <c r="W232">
        <v>400000</v>
      </c>
      <c r="X232">
        <v>0</v>
      </c>
      <c r="Y232" t="s">
        <v>48</v>
      </c>
    </row>
    <row r="233" spans="1:25" x14ac:dyDescent="0.25">
      <c r="A233">
        <v>232</v>
      </c>
      <c r="B233">
        <v>68134</v>
      </c>
      <c r="C233">
        <v>0</v>
      </c>
      <c r="D233">
        <v>0</v>
      </c>
      <c r="E233" t="s">
        <v>502</v>
      </c>
      <c r="F233" t="s">
        <v>503</v>
      </c>
      <c r="G233">
        <v>1</v>
      </c>
      <c r="H233" s="6">
        <v>5000000</v>
      </c>
      <c r="I233" s="7">
        <v>46021</v>
      </c>
      <c r="K233">
        <v>15</v>
      </c>
      <c r="L233" t="s">
        <v>40</v>
      </c>
      <c r="M233" t="s">
        <v>5</v>
      </c>
      <c r="N233" t="s">
        <v>41</v>
      </c>
      <c r="O233" t="s">
        <v>77</v>
      </c>
      <c r="P233" t="s">
        <v>2082</v>
      </c>
      <c r="Q233">
        <v>7</v>
      </c>
      <c r="R233">
        <v>8</v>
      </c>
      <c r="S233">
        <v>0</v>
      </c>
      <c r="U233">
        <v>750000</v>
      </c>
      <c r="V233">
        <v>350000</v>
      </c>
      <c r="W233">
        <v>400000</v>
      </c>
      <c r="X233">
        <v>0</v>
      </c>
      <c r="Y233" t="s">
        <v>48</v>
      </c>
    </row>
    <row r="234" spans="1:25" x14ac:dyDescent="0.25">
      <c r="A234">
        <v>233</v>
      </c>
      <c r="B234">
        <v>68135</v>
      </c>
      <c r="C234">
        <v>0</v>
      </c>
      <c r="D234">
        <v>0</v>
      </c>
      <c r="E234" t="s">
        <v>502</v>
      </c>
      <c r="F234" t="s">
        <v>503</v>
      </c>
      <c r="G234">
        <v>1</v>
      </c>
      <c r="H234" s="6">
        <v>5000000</v>
      </c>
      <c r="I234" s="7">
        <v>46021</v>
      </c>
      <c r="K234">
        <v>15</v>
      </c>
      <c r="L234" t="s">
        <v>40</v>
      </c>
      <c r="M234" t="s">
        <v>5</v>
      </c>
      <c r="N234" t="s">
        <v>41</v>
      </c>
      <c r="O234" t="s">
        <v>77</v>
      </c>
      <c r="P234" t="s">
        <v>2082</v>
      </c>
      <c r="Q234">
        <v>7</v>
      </c>
      <c r="R234">
        <v>8</v>
      </c>
      <c r="S234">
        <v>0</v>
      </c>
      <c r="U234">
        <v>750000</v>
      </c>
      <c r="V234">
        <v>350000</v>
      </c>
      <c r="W234">
        <v>400000</v>
      </c>
      <c r="X234">
        <v>0</v>
      </c>
      <c r="Y234" t="s">
        <v>48</v>
      </c>
    </row>
    <row r="235" spans="1:25" x14ac:dyDescent="0.25">
      <c r="A235">
        <v>234</v>
      </c>
      <c r="B235">
        <v>68136</v>
      </c>
      <c r="C235">
        <v>0</v>
      </c>
      <c r="D235">
        <v>0</v>
      </c>
      <c r="E235" t="s">
        <v>502</v>
      </c>
      <c r="F235" t="s">
        <v>503</v>
      </c>
      <c r="G235">
        <v>1</v>
      </c>
      <c r="H235" s="6">
        <v>5000000</v>
      </c>
      <c r="I235" s="7">
        <v>46021</v>
      </c>
      <c r="K235">
        <v>15</v>
      </c>
      <c r="L235" t="s">
        <v>40</v>
      </c>
      <c r="M235" t="s">
        <v>5</v>
      </c>
      <c r="N235" t="s">
        <v>41</v>
      </c>
      <c r="O235" t="s">
        <v>77</v>
      </c>
      <c r="P235" t="s">
        <v>2082</v>
      </c>
      <c r="Q235">
        <v>7</v>
      </c>
      <c r="R235">
        <v>8</v>
      </c>
      <c r="S235">
        <v>0</v>
      </c>
      <c r="U235">
        <v>750000</v>
      </c>
      <c r="V235">
        <v>350000</v>
      </c>
      <c r="W235">
        <v>400000</v>
      </c>
      <c r="X235">
        <v>0</v>
      </c>
      <c r="Y235" t="s">
        <v>48</v>
      </c>
    </row>
    <row r="236" spans="1:25" x14ac:dyDescent="0.25">
      <c r="A236">
        <v>235</v>
      </c>
      <c r="B236">
        <v>68137</v>
      </c>
      <c r="C236">
        <v>0</v>
      </c>
      <c r="D236">
        <v>0</v>
      </c>
      <c r="E236" t="s">
        <v>502</v>
      </c>
      <c r="F236" t="s">
        <v>503</v>
      </c>
      <c r="G236">
        <v>1</v>
      </c>
      <c r="H236" s="6">
        <v>5000000</v>
      </c>
      <c r="I236" s="7">
        <v>46021</v>
      </c>
      <c r="K236">
        <v>15</v>
      </c>
      <c r="L236" t="s">
        <v>40</v>
      </c>
      <c r="M236" t="s">
        <v>5</v>
      </c>
      <c r="N236" t="s">
        <v>41</v>
      </c>
      <c r="O236" t="s">
        <v>77</v>
      </c>
      <c r="P236" t="s">
        <v>2082</v>
      </c>
      <c r="Q236">
        <v>7</v>
      </c>
      <c r="R236">
        <v>8</v>
      </c>
      <c r="S236">
        <v>0</v>
      </c>
      <c r="U236">
        <v>750000</v>
      </c>
      <c r="V236">
        <v>350000</v>
      </c>
      <c r="W236">
        <v>400000</v>
      </c>
      <c r="X236">
        <v>0</v>
      </c>
      <c r="Y236" t="s">
        <v>48</v>
      </c>
    </row>
    <row r="237" spans="1:25" x14ac:dyDescent="0.25">
      <c r="A237">
        <v>236</v>
      </c>
      <c r="B237">
        <v>68138</v>
      </c>
      <c r="C237">
        <v>0</v>
      </c>
      <c r="D237">
        <v>0</v>
      </c>
      <c r="E237" t="s">
        <v>502</v>
      </c>
      <c r="F237" t="s">
        <v>503</v>
      </c>
      <c r="G237">
        <v>1</v>
      </c>
      <c r="H237" s="6">
        <v>5000000</v>
      </c>
      <c r="I237" s="7">
        <v>46021</v>
      </c>
      <c r="K237">
        <v>15</v>
      </c>
      <c r="L237" t="s">
        <v>40</v>
      </c>
      <c r="M237" t="s">
        <v>5</v>
      </c>
      <c r="N237" t="s">
        <v>41</v>
      </c>
      <c r="O237" t="s">
        <v>77</v>
      </c>
      <c r="P237" t="s">
        <v>2082</v>
      </c>
      <c r="Q237">
        <v>7</v>
      </c>
      <c r="R237">
        <v>8</v>
      </c>
      <c r="S237">
        <v>0</v>
      </c>
      <c r="U237">
        <v>750000</v>
      </c>
      <c r="V237">
        <v>350000</v>
      </c>
      <c r="W237">
        <v>400000</v>
      </c>
      <c r="X237">
        <v>0</v>
      </c>
      <c r="Y237" t="s">
        <v>48</v>
      </c>
    </row>
    <row r="238" spans="1:25" x14ac:dyDescent="0.25">
      <c r="A238">
        <v>237</v>
      </c>
      <c r="B238">
        <v>68139</v>
      </c>
      <c r="C238">
        <v>0</v>
      </c>
      <c r="D238">
        <v>0</v>
      </c>
      <c r="E238" t="s">
        <v>502</v>
      </c>
      <c r="F238" t="s">
        <v>503</v>
      </c>
      <c r="G238">
        <v>1</v>
      </c>
      <c r="H238" s="6">
        <v>5000000</v>
      </c>
      <c r="I238" s="7">
        <v>46021</v>
      </c>
      <c r="K238">
        <v>15</v>
      </c>
      <c r="L238" t="s">
        <v>40</v>
      </c>
      <c r="M238" t="s">
        <v>5</v>
      </c>
      <c r="N238" t="s">
        <v>41</v>
      </c>
      <c r="O238" t="s">
        <v>77</v>
      </c>
      <c r="P238" t="s">
        <v>2082</v>
      </c>
      <c r="Q238">
        <v>7</v>
      </c>
      <c r="R238">
        <v>8</v>
      </c>
      <c r="S238">
        <v>0</v>
      </c>
      <c r="U238">
        <v>750000</v>
      </c>
      <c r="V238">
        <v>350000</v>
      </c>
      <c r="W238">
        <v>400000</v>
      </c>
      <c r="X238">
        <v>0</v>
      </c>
      <c r="Y238" t="s">
        <v>48</v>
      </c>
    </row>
    <row r="239" spans="1:25" x14ac:dyDescent="0.25">
      <c r="A239">
        <v>238</v>
      </c>
      <c r="B239">
        <v>68140</v>
      </c>
      <c r="C239">
        <v>0</v>
      </c>
      <c r="D239">
        <v>0</v>
      </c>
      <c r="E239" t="s">
        <v>502</v>
      </c>
      <c r="F239" t="s">
        <v>503</v>
      </c>
      <c r="G239">
        <v>1</v>
      </c>
      <c r="H239" s="6">
        <v>5000000</v>
      </c>
      <c r="I239" s="7">
        <v>46021</v>
      </c>
      <c r="K239">
        <v>15</v>
      </c>
      <c r="L239" t="s">
        <v>40</v>
      </c>
      <c r="M239" t="s">
        <v>5</v>
      </c>
      <c r="N239" t="s">
        <v>41</v>
      </c>
      <c r="O239" t="s">
        <v>77</v>
      </c>
      <c r="P239" t="s">
        <v>2082</v>
      </c>
      <c r="Q239">
        <v>7</v>
      </c>
      <c r="R239">
        <v>8</v>
      </c>
      <c r="S239">
        <v>0</v>
      </c>
      <c r="U239">
        <v>750000</v>
      </c>
      <c r="V239">
        <v>350000</v>
      </c>
      <c r="W239">
        <v>400000</v>
      </c>
      <c r="X239">
        <v>0</v>
      </c>
      <c r="Y239" t="s">
        <v>48</v>
      </c>
    </row>
    <row r="240" spans="1:25" x14ac:dyDescent="0.25">
      <c r="A240">
        <v>239</v>
      </c>
      <c r="B240">
        <v>68141</v>
      </c>
      <c r="C240">
        <v>0</v>
      </c>
      <c r="D240">
        <v>0</v>
      </c>
      <c r="E240" t="s">
        <v>502</v>
      </c>
      <c r="F240" t="s">
        <v>503</v>
      </c>
      <c r="G240">
        <v>1</v>
      </c>
      <c r="H240" s="6">
        <v>5000000</v>
      </c>
      <c r="I240" s="7">
        <v>46021</v>
      </c>
      <c r="K240">
        <v>15</v>
      </c>
      <c r="L240" t="s">
        <v>40</v>
      </c>
      <c r="M240" t="s">
        <v>5</v>
      </c>
      <c r="N240" t="s">
        <v>41</v>
      </c>
      <c r="O240" t="s">
        <v>77</v>
      </c>
      <c r="P240" t="s">
        <v>2082</v>
      </c>
      <c r="Q240">
        <v>7</v>
      </c>
      <c r="R240">
        <v>8</v>
      </c>
      <c r="S240">
        <v>0</v>
      </c>
      <c r="U240">
        <v>750000</v>
      </c>
      <c r="V240">
        <v>350000</v>
      </c>
      <c r="W240">
        <v>400000</v>
      </c>
      <c r="X240">
        <v>0</v>
      </c>
      <c r="Y240" t="s">
        <v>48</v>
      </c>
    </row>
    <row r="241" spans="1:25" x14ac:dyDescent="0.25">
      <c r="A241">
        <v>240</v>
      </c>
      <c r="B241">
        <v>68142</v>
      </c>
      <c r="C241">
        <v>0</v>
      </c>
      <c r="D241">
        <v>0</v>
      </c>
      <c r="E241" t="s">
        <v>502</v>
      </c>
      <c r="F241" t="s">
        <v>503</v>
      </c>
      <c r="G241">
        <v>1</v>
      </c>
      <c r="H241" s="6">
        <v>2973350</v>
      </c>
      <c r="I241" s="7">
        <v>46021</v>
      </c>
      <c r="K241">
        <v>15</v>
      </c>
      <c r="L241" t="s">
        <v>40</v>
      </c>
      <c r="M241" t="s">
        <v>5</v>
      </c>
      <c r="N241" t="s">
        <v>41</v>
      </c>
      <c r="O241" t="s">
        <v>77</v>
      </c>
      <c r="P241" t="s">
        <v>2082</v>
      </c>
      <c r="Q241">
        <v>7</v>
      </c>
      <c r="R241">
        <v>8</v>
      </c>
      <c r="S241">
        <v>0</v>
      </c>
      <c r="U241">
        <v>446003</v>
      </c>
      <c r="V241">
        <v>208134</v>
      </c>
      <c r="W241">
        <v>237868</v>
      </c>
      <c r="X241">
        <v>0</v>
      </c>
      <c r="Y241" t="s">
        <v>48</v>
      </c>
    </row>
    <row r="242" spans="1:25" x14ac:dyDescent="0.25">
      <c r="A242">
        <v>241</v>
      </c>
      <c r="B242">
        <v>68143</v>
      </c>
      <c r="C242">
        <v>0</v>
      </c>
      <c r="D242">
        <v>0</v>
      </c>
      <c r="E242" t="s">
        <v>502</v>
      </c>
      <c r="F242" t="s">
        <v>503</v>
      </c>
      <c r="G242">
        <v>1</v>
      </c>
      <c r="H242" s="6"/>
      <c r="I242" s="7">
        <v>46021</v>
      </c>
      <c r="K242">
        <v>15</v>
      </c>
      <c r="L242" t="s">
        <v>40</v>
      </c>
      <c r="M242" t="s">
        <v>5</v>
      </c>
      <c r="N242" t="s">
        <v>41</v>
      </c>
      <c r="O242" t="s">
        <v>77</v>
      </c>
      <c r="P242" t="s">
        <v>2082</v>
      </c>
      <c r="Q242">
        <v>7</v>
      </c>
      <c r="R242">
        <v>8</v>
      </c>
      <c r="S242">
        <v>0</v>
      </c>
      <c r="U242">
        <v>0</v>
      </c>
      <c r="V242">
        <v>0</v>
      </c>
      <c r="W242">
        <v>0</v>
      </c>
      <c r="X242">
        <v>0</v>
      </c>
      <c r="Y242" t="s">
        <v>48</v>
      </c>
    </row>
    <row r="243" spans="1:25" x14ac:dyDescent="0.25">
      <c r="A243">
        <v>242</v>
      </c>
      <c r="B243">
        <v>68144</v>
      </c>
      <c r="C243">
        <v>0</v>
      </c>
      <c r="D243">
        <v>0</v>
      </c>
      <c r="E243" t="s">
        <v>502</v>
      </c>
      <c r="F243" t="s">
        <v>503</v>
      </c>
      <c r="G243">
        <v>1</v>
      </c>
      <c r="H243" s="6"/>
      <c r="I243" s="7">
        <v>46021</v>
      </c>
      <c r="K243">
        <v>15</v>
      </c>
      <c r="L243" t="s">
        <v>40</v>
      </c>
      <c r="M243" t="s">
        <v>5</v>
      </c>
      <c r="N243" t="s">
        <v>41</v>
      </c>
      <c r="O243" t="s">
        <v>77</v>
      </c>
      <c r="P243" t="s">
        <v>2082</v>
      </c>
      <c r="Q243">
        <v>7</v>
      </c>
      <c r="R243">
        <v>8</v>
      </c>
      <c r="S243">
        <v>0</v>
      </c>
      <c r="U243">
        <v>0</v>
      </c>
      <c r="V243">
        <v>0</v>
      </c>
      <c r="W243">
        <v>0</v>
      </c>
      <c r="X243">
        <v>0</v>
      </c>
      <c r="Y243" t="s">
        <v>48</v>
      </c>
    </row>
    <row r="244" spans="1:25" x14ac:dyDescent="0.25">
      <c r="A244">
        <v>243</v>
      </c>
      <c r="B244">
        <v>68040</v>
      </c>
      <c r="C244">
        <v>0</v>
      </c>
      <c r="D244">
        <v>0</v>
      </c>
      <c r="E244" t="s">
        <v>797</v>
      </c>
      <c r="F244" t="s">
        <v>798</v>
      </c>
      <c r="G244">
        <v>1</v>
      </c>
      <c r="H244" s="6">
        <v>20693735</v>
      </c>
      <c r="I244" s="7">
        <v>46021</v>
      </c>
      <c r="K244">
        <v>10</v>
      </c>
      <c r="L244" t="s">
        <v>40</v>
      </c>
      <c r="M244" t="s">
        <v>5</v>
      </c>
      <c r="N244" t="s">
        <v>41</v>
      </c>
      <c r="O244" t="s">
        <v>47</v>
      </c>
      <c r="P244" t="s">
        <v>2082</v>
      </c>
      <c r="Q244">
        <v>10</v>
      </c>
      <c r="R244">
        <v>0</v>
      </c>
      <c r="S244">
        <v>0</v>
      </c>
      <c r="U244">
        <v>2069374</v>
      </c>
      <c r="V244">
        <v>2069374</v>
      </c>
      <c r="W244">
        <v>0</v>
      </c>
      <c r="X244">
        <v>0</v>
      </c>
      <c r="Y244" t="s">
        <v>799</v>
      </c>
    </row>
    <row r="245" spans="1:25" x14ac:dyDescent="0.25">
      <c r="A245">
        <v>244</v>
      </c>
      <c r="B245">
        <v>69178</v>
      </c>
      <c r="C245">
        <v>0</v>
      </c>
      <c r="D245">
        <v>0</v>
      </c>
      <c r="E245" t="s">
        <v>802</v>
      </c>
      <c r="F245" t="s">
        <v>803</v>
      </c>
      <c r="G245">
        <v>1</v>
      </c>
      <c r="H245" s="6">
        <v>3214273</v>
      </c>
      <c r="I245" s="7">
        <v>46021</v>
      </c>
      <c r="K245">
        <v>15</v>
      </c>
      <c r="L245" t="s">
        <v>40</v>
      </c>
      <c r="M245" t="s">
        <v>5</v>
      </c>
      <c r="N245" t="s">
        <v>41</v>
      </c>
      <c r="O245" t="s">
        <v>57</v>
      </c>
      <c r="P245" t="s">
        <v>2082</v>
      </c>
      <c r="Q245">
        <v>15</v>
      </c>
      <c r="R245">
        <v>0</v>
      </c>
      <c r="S245">
        <v>0</v>
      </c>
      <c r="U245">
        <v>482141</v>
      </c>
      <c r="V245">
        <v>482141</v>
      </c>
      <c r="W245">
        <v>0</v>
      </c>
      <c r="X245">
        <v>0</v>
      </c>
      <c r="Y245" t="s">
        <v>109</v>
      </c>
    </row>
    <row r="246" spans="1:25" x14ac:dyDescent="0.25">
      <c r="A246">
        <v>245</v>
      </c>
      <c r="B246">
        <v>68051</v>
      </c>
      <c r="C246">
        <v>0</v>
      </c>
      <c r="D246">
        <v>0</v>
      </c>
      <c r="E246" t="s">
        <v>1062</v>
      </c>
      <c r="F246" t="s">
        <v>1063</v>
      </c>
      <c r="G246">
        <v>1</v>
      </c>
      <c r="H246" s="6">
        <v>5000000</v>
      </c>
      <c r="I246" s="7">
        <v>46021</v>
      </c>
      <c r="K246">
        <v>7</v>
      </c>
      <c r="L246" t="s">
        <v>40</v>
      </c>
      <c r="M246" t="s">
        <v>5</v>
      </c>
      <c r="N246" t="s">
        <v>41</v>
      </c>
      <c r="O246" t="s">
        <v>47</v>
      </c>
      <c r="P246" t="s">
        <v>2082</v>
      </c>
      <c r="Q246">
        <v>7</v>
      </c>
      <c r="R246">
        <v>0</v>
      </c>
      <c r="S246">
        <v>0</v>
      </c>
      <c r="U246">
        <v>350000</v>
      </c>
      <c r="V246">
        <v>350000</v>
      </c>
      <c r="W246">
        <v>0</v>
      </c>
      <c r="X246">
        <v>0</v>
      </c>
      <c r="Y246" t="s">
        <v>112</v>
      </c>
    </row>
    <row r="247" spans="1:25" x14ac:dyDescent="0.25">
      <c r="A247">
        <v>246</v>
      </c>
      <c r="B247">
        <v>68052</v>
      </c>
      <c r="C247">
        <v>0</v>
      </c>
      <c r="D247">
        <v>0</v>
      </c>
      <c r="E247" t="s">
        <v>1062</v>
      </c>
      <c r="F247" t="s">
        <v>1063</v>
      </c>
      <c r="G247">
        <v>1</v>
      </c>
      <c r="H247" s="6">
        <v>4000000</v>
      </c>
      <c r="I247" s="7">
        <v>46021</v>
      </c>
      <c r="K247">
        <v>7</v>
      </c>
      <c r="L247" t="s">
        <v>40</v>
      </c>
      <c r="M247" t="s">
        <v>5</v>
      </c>
      <c r="N247" t="s">
        <v>41</v>
      </c>
      <c r="O247" t="s">
        <v>47</v>
      </c>
      <c r="P247" t="s">
        <v>2082</v>
      </c>
      <c r="Q247">
        <v>7</v>
      </c>
      <c r="R247">
        <v>0</v>
      </c>
      <c r="S247">
        <v>0</v>
      </c>
      <c r="U247">
        <v>280000</v>
      </c>
      <c r="V247">
        <v>280000</v>
      </c>
      <c r="W247">
        <v>0</v>
      </c>
      <c r="X247">
        <v>0</v>
      </c>
      <c r="Y247" t="s">
        <v>112</v>
      </c>
    </row>
    <row r="248" spans="1:25" x14ac:dyDescent="0.25">
      <c r="A248">
        <v>247</v>
      </c>
      <c r="B248">
        <v>68152</v>
      </c>
      <c r="C248">
        <v>0</v>
      </c>
      <c r="D248">
        <v>0</v>
      </c>
      <c r="E248" t="s">
        <v>1788</v>
      </c>
      <c r="F248" t="s">
        <v>1789</v>
      </c>
      <c r="G248">
        <v>1</v>
      </c>
      <c r="H248" s="6">
        <v>15000000</v>
      </c>
      <c r="I248" s="7">
        <v>46021</v>
      </c>
      <c r="K248">
        <v>15</v>
      </c>
      <c r="L248" t="s">
        <v>40</v>
      </c>
      <c r="M248" t="s">
        <v>5</v>
      </c>
      <c r="N248" t="s">
        <v>41</v>
      </c>
      <c r="O248" t="s">
        <v>77</v>
      </c>
      <c r="P248" t="s">
        <v>2082</v>
      </c>
      <c r="Q248">
        <v>7</v>
      </c>
      <c r="R248">
        <v>8</v>
      </c>
      <c r="S248">
        <v>0</v>
      </c>
      <c r="U248">
        <v>2250000</v>
      </c>
      <c r="V248">
        <v>1050000</v>
      </c>
      <c r="W248">
        <v>1200000</v>
      </c>
      <c r="X248">
        <v>0</v>
      </c>
      <c r="Y248" t="s">
        <v>48</v>
      </c>
    </row>
    <row r="249" spans="1:25" x14ac:dyDescent="0.25">
      <c r="A249">
        <v>248</v>
      </c>
      <c r="B249">
        <v>68085</v>
      </c>
      <c r="C249">
        <v>0</v>
      </c>
      <c r="D249">
        <v>0</v>
      </c>
      <c r="E249" t="s">
        <v>489</v>
      </c>
      <c r="F249" t="s">
        <v>490</v>
      </c>
      <c r="G249">
        <v>1</v>
      </c>
      <c r="H249" s="6">
        <v>7000000</v>
      </c>
      <c r="I249" s="7">
        <v>46021</v>
      </c>
      <c r="K249">
        <v>15</v>
      </c>
      <c r="L249" t="s">
        <v>40</v>
      </c>
      <c r="M249" t="s">
        <v>5</v>
      </c>
      <c r="N249" t="s">
        <v>41</v>
      </c>
      <c r="O249" t="s">
        <v>57</v>
      </c>
      <c r="P249" t="s">
        <v>2082</v>
      </c>
      <c r="Q249">
        <v>5</v>
      </c>
      <c r="R249">
        <v>10</v>
      </c>
      <c r="S249">
        <v>0</v>
      </c>
      <c r="U249">
        <v>1050000</v>
      </c>
      <c r="V249">
        <v>350000</v>
      </c>
      <c r="W249">
        <v>700000</v>
      </c>
      <c r="X249">
        <v>0</v>
      </c>
      <c r="Y249" t="s">
        <v>48</v>
      </c>
    </row>
    <row r="250" spans="1:25" x14ac:dyDescent="0.25">
      <c r="A250">
        <v>249</v>
      </c>
      <c r="B250">
        <v>68086</v>
      </c>
      <c r="C250">
        <v>0</v>
      </c>
      <c r="D250">
        <v>0</v>
      </c>
      <c r="E250" t="s">
        <v>489</v>
      </c>
      <c r="F250" t="s">
        <v>490</v>
      </c>
      <c r="G250">
        <v>1</v>
      </c>
      <c r="H250" s="6">
        <v>7000000</v>
      </c>
      <c r="I250" s="7">
        <v>46021</v>
      </c>
      <c r="K250">
        <v>15</v>
      </c>
      <c r="L250" t="s">
        <v>40</v>
      </c>
      <c r="M250" t="s">
        <v>5</v>
      </c>
      <c r="N250" t="s">
        <v>41</v>
      </c>
      <c r="O250" t="s">
        <v>57</v>
      </c>
      <c r="P250" t="s">
        <v>2082</v>
      </c>
      <c r="Q250">
        <v>5</v>
      </c>
      <c r="R250">
        <v>10</v>
      </c>
      <c r="S250">
        <v>0</v>
      </c>
      <c r="U250">
        <v>1050000</v>
      </c>
      <c r="V250">
        <v>350000</v>
      </c>
      <c r="W250">
        <v>700000</v>
      </c>
      <c r="X250">
        <v>0</v>
      </c>
      <c r="Y250" t="s">
        <v>48</v>
      </c>
    </row>
    <row r="251" spans="1:25" x14ac:dyDescent="0.25">
      <c r="A251">
        <v>250</v>
      </c>
      <c r="B251">
        <v>68087</v>
      </c>
      <c r="C251">
        <v>0</v>
      </c>
      <c r="D251">
        <v>0</v>
      </c>
      <c r="E251" t="s">
        <v>489</v>
      </c>
      <c r="F251" t="s">
        <v>490</v>
      </c>
      <c r="G251">
        <v>1</v>
      </c>
      <c r="H251" s="6">
        <v>6146393</v>
      </c>
      <c r="I251" s="7">
        <v>46021</v>
      </c>
      <c r="K251">
        <v>15</v>
      </c>
      <c r="L251" t="s">
        <v>40</v>
      </c>
      <c r="M251" t="s">
        <v>5</v>
      </c>
      <c r="N251" t="s">
        <v>41</v>
      </c>
      <c r="O251" t="s">
        <v>57</v>
      </c>
      <c r="P251" t="s">
        <v>2082</v>
      </c>
      <c r="Q251">
        <v>5</v>
      </c>
      <c r="R251">
        <v>10</v>
      </c>
      <c r="S251">
        <v>0</v>
      </c>
      <c r="U251">
        <v>921959</v>
      </c>
      <c r="V251">
        <v>307320</v>
      </c>
      <c r="W251">
        <v>614639</v>
      </c>
      <c r="X251">
        <v>0</v>
      </c>
      <c r="Y251" t="s">
        <v>48</v>
      </c>
    </row>
    <row r="252" spans="1:25" x14ac:dyDescent="0.25">
      <c r="A252">
        <v>251</v>
      </c>
      <c r="B252">
        <v>68080</v>
      </c>
      <c r="C252">
        <v>0</v>
      </c>
      <c r="D252">
        <v>0</v>
      </c>
      <c r="E252" t="s">
        <v>489</v>
      </c>
      <c r="F252" t="s">
        <v>490</v>
      </c>
      <c r="G252">
        <v>1</v>
      </c>
      <c r="H252" s="6">
        <v>7000000</v>
      </c>
      <c r="I252" s="7">
        <v>46021</v>
      </c>
      <c r="K252">
        <v>15</v>
      </c>
      <c r="L252" t="s">
        <v>40</v>
      </c>
      <c r="M252" t="s">
        <v>5</v>
      </c>
      <c r="N252" t="s">
        <v>41</v>
      </c>
      <c r="O252" t="s">
        <v>57</v>
      </c>
      <c r="P252" t="s">
        <v>2082</v>
      </c>
      <c r="Q252">
        <v>5</v>
      </c>
      <c r="R252">
        <v>10</v>
      </c>
      <c r="S252">
        <v>0</v>
      </c>
      <c r="U252">
        <v>1050000</v>
      </c>
      <c r="V252">
        <v>350000</v>
      </c>
      <c r="W252">
        <v>700000</v>
      </c>
      <c r="X252">
        <v>0</v>
      </c>
      <c r="Y252" t="s">
        <v>48</v>
      </c>
    </row>
    <row r="253" spans="1:25" x14ac:dyDescent="0.25">
      <c r="A253">
        <v>252</v>
      </c>
      <c r="B253">
        <v>68081</v>
      </c>
      <c r="C253">
        <v>0</v>
      </c>
      <c r="D253">
        <v>0</v>
      </c>
      <c r="E253" t="s">
        <v>489</v>
      </c>
      <c r="F253" t="s">
        <v>490</v>
      </c>
      <c r="G253">
        <v>1</v>
      </c>
      <c r="H253" s="6">
        <v>7000000</v>
      </c>
      <c r="I253" s="7">
        <v>46021</v>
      </c>
      <c r="K253">
        <v>15</v>
      </c>
      <c r="L253" t="s">
        <v>40</v>
      </c>
      <c r="M253" t="s">
        <v>5</v>
      </c>
      <c r="N253" t="s">
        <v>41</v>
      </c>
      <c r="O253" t="s">
        <v>57</v>
      </c>
      <c r="P253" t="s">
        <v>2082</v>
      </c>
      <c r="Q253">
        <v>5</v>
      </c>
      <c r="R253">
        <v>10</v>
      </c>
      <c r="S253">
        <v>0</v>
      </c>
      <c r="U253">
        <v>1050000</v>
      </c>
      <c r="V253">
        <v>350000</v>
      </c>
      <c r="W253">
        <v>700000</v>
      </c>
      <c r="X253">
        <v>0</v>
      </c>
      <c r="Y253" t="s">
        <v>48</v>
      </c>
    </row>
    <row r="254" spans="1:25" x14ac:dyDescent="0.25">
      <c r="A254">
        <v>253</v>
      </c>
      <c r="B254">
        <v>68082</v>
      </c>
      <c r="C254">
        <v>0</v>
      </c>
      <c r="D254">
        <v>0</v>
      </c>
      <c r="E254" t="s">
        <v>489</v>
      </c>
      <c r="F254" t="s">
        <v>490</v>
      </c>
      <c r="G254">
        <v>1</v>
      </c>
      <c r="H254" s="6">
        <v>7000000</v>
      </c>
      <c r="I254" s="7">
        <v>46021</v>
      </c>
      <c r="K254">
        <v>15</v>
      </c>
      <c r="L254" t="s">
        <v>40</v>
      </c>
      <c r="M254" t="s">
        <v>5</v>
      </c>
      <c r="N254" t="s">
        <v>41</v>
      </c>
      <c r="O254" t="s">
        <v>57</v>
      </c>
      <c r="P254" t="s">
        <v>2082</v>
      </c>
      <c r="Q254">
        <v>5</v>
      </c>
      <c r="R254">
        <v>10</v>
      </c>
      <c r="S254">
        <v>0</v>
      </c>
      <c r="U254">
        <v>1050000</v>
      </c>
      <c r="V254">
        <v>350000</v>
      </c>
      <c r="W254">
        <v>700000</v>
      </c>
      <c r="X254">
        <v>0</v>
      </c>
      <c r="Y254" t="s">
        <v>48</v>
      </c>
    </row>
    <row r="255" spans="1:25" x14ac:dyDescent="0.25">
      <c r="A255">
        <v>254</v>
      </c>
      <c r="B255">
        <v>68083</v>
      </c>
      <c r="C255">
        <v>0</v>
      </c>
      <c r="D255">
        <v>0</v>
      </c>
      <c r="E255" t="s">
        <v>489</v>
      </c>
      <c r="F255" t="s">
        <v>490</v>
      </c>
      <c r="G255">
        <v>1</v>
      </c>
      <c r="H255" s="6">
        <v>7000000</v>
      </c>
      <c r="I255" s="7">
        <v>46021</v>
      </c>
      <c r="K255">
        <v>15</v>
      </c>
      <c r="L255" t="s">
        <v>40</v>
      </c>
      <c r="M255" t="s">
        <v>5</v>
      </c>
      <c r="N255" t="s">
        <v>41</v>
      </c>
      <c r="O255" t="s">
        <v>57</v>
      </c>
      <c r="P255" t="s">
        <v>2082</v>
      </c>
      <c r="Q255">
        <v>5</v>
      </c>
      <c r="R255">
        <v>10</v>
      </c>
      <c r="S255">
        <v>0</v>
      </c>
      <c r="U255">
        <v>1050000</v>
      </c>
      <c r="V255">
        <v>350000</v>
      </c>
      <c r="W255">
        <v>700000</v>
      </c>
      <c r="X255">
        <v>0</v>
      </c>
      <c r="Y255" t="s">
        <v>48</v>
      </c>
    </row>
    <row r="256" spans="1:25" x14ac:dyDescent="0.25">
      <c r="A256">
        <v>255</v>
      </c>
      <c r="B256">
        <v>68034</v>
      </c>
      <c r="C256">
        <v>0</v>
      </c>
      <c r="D256">
        <v>0</v>
      </c>
      <c r="E256" t="s">
        <v>487</v>
      </c>
      <c r="F256" t="s">
        <v>488</v>
      </c>
      <c r="G256">
        <v>1</v>
      </c>
      <c r="H256" s="6">
        <v>2724558</v>
      </c>
      <c r="I256" s="7">
        <v>46021</v>
      </c>
      <c r="K256">
        <v>8</v>
      </c>
      <c r="L256" t="s">
        <v>40</v>
      </c>
      <c r="M256" t="s">
        <v>4</v>
      </c>
      <c r="N256" t="s">
        <v>41</v>
      </c>
      <c r="O256" t="s">
        <v>51</v>
      </c>
      <c r="P256" t="s">
        <v>2082</v>
      </c>
      <c r="Q256">
        <v>8</v>
      </c>
      <c r="R256">
        <v>0</v>
      </c>
      <c r="S256">
        <v>0</v>
      </c>
      <c r="U256">
        <v>217965</v>
      </c>
      <c r="V256">
        <v>217965</v>
      </c>
      <c r="W256">
        <v>0</v>
      </c>
      <c r="X256">
        <v>0</v>
      </c>
      <c r="Y256" t="s">
        <v>48</v>
      </c>
    </row>
    <row r="257" spans="1:25" x14ac:dyDescent="0.25">
      <c r="A257">
        <v>256</v>
      </c>
      <c r="B257">
        <v>67947</v>
      </c>
      <c r="C257">
        <v>0</v>
      </c>
      <c r="D257">
        <v>0</v>
      </c>
      <c r="E257" t="s">
        <v>918</v>
      </c>
      <c r="F257" t="s">
        <v>919</v>
      </c>
      <c r="G257">
        <v>1</v>
      </c>
      <c r="H257" s="6">
        <v>1837000</v>
      </c>
      <c r="I257" s="7">
        <v>46020</v>
      </c>
      <c r="K257">
        <v>15</v>
      </c>
      <c r="L257" t="s">
        <v>40</v>
      </c>
      <c r="M257" t="s">
        <v>8</v>
      </c>
      <c r="N257" t="s">
        <v>41</v>
      </c>
      <c r="O257" t="s">
        <v>347</v>
      </c>
      <c r="P257" t="s">
        <v>2082</v>
      </c>
      <c r="Q257">
        <v>7</v>
      </c>
      <c r="R257">
        <v>8</v>
      </c>
      <c r="S257">
        <v>0</v>
      </c>
      <c r="U257">
        <v>275550</v>
      </c>
      <c r="V257">
        <v>128590</v>
      </c>
      <c r="W257">
        <v>146960</v>
      </c>
      <c r="X257">
        <v>0</v>
      </c>
      <c r="Y257" t="s">
        <v>109</v>
      </c>
    </row>
    <row r="258" spans="1:25" x14ac:dyDescent="0.25">
      <c r="A258">
        <v>257</v>
      </c>
      <c r="B258">
        <v>67802</v>
      </c>
      <c r="C258">
        <v>0</v>
      </c>
      <c r="D258">
        <v>0</v>
      </c>
      <c r="E258" t="s">
        <v>804</v>
      </c>
      <c r="F258" t="s">
        <v>805</v>
      </c>
      <c r="G258">
        <v>1</v>
      </c>
      <c r="H258" s="6">
        <v>108091394</v>
      </c>
      <c r="I258" s="7">
        <v>46020</v>
      </c>
      <c r="K258">
        <v>5</v>
      </c>
      <c r="L258" t="s">
        <v>40</v>
      </c>
      <c r="M258" t="s">
        <v>4</v>
      </c>
      <c r="N258" t="s">
        <v>41</v>
      </c>
      <c r="O258" t="s">
        <v>51</v>
      </c>
      <c r="P258" t="s">
        <v>2082</v>
      </c>
      <c r="Q258">
        <v>5</v>
      </c>
      <c r="R258">
        <v>0</v>
      </c>
      <c r="S258">
        <v>0</v>
      </c>
      <c r="U258">
        <v>5404570</v>
      </c>
      <c r="V258">
        <v>5404570</v>
      </c>
      <c r="W258">
        <v>0</v>
      </c>
      <c r="X258">
        <v>0</v>
      </c>
      <c r="Y258" t="s">
        <v>250</v>
      </c>
    </row>
    <row r="259" spans="1:25" x14ac:dyDescent="0.25">
      <c r="A259">
        <v>258</v>
      </c>
      <c r="B259">
        <v>67846</v>
      </c>
      <c r="C259">
        <v>0</v>
      </c>
      <c r="D259">
        <v>0</v>
      </c>
      <c r="E259" t="s">
        <v>2148</v>
      </c>
      <c r="F259" t="s">
        <v>2149</v>
      </c>
      <c r="G259">
        <v>1</v>
      </c>
      <c r="H259" s="6">
        <v>11258351</v>
      </c>
      <c r="I259" s="7">
        <v>46020</v>
      </c>
      <c r="K259">
        <v>15</v>
      </c>
      <c r="L259" t="s">
        <v>40</v>
      </c>
      <c r="M259" t="s">
        <v>5</v>
      </c>
      <c r="N259" t="s">
        <v>41</v>
      </c>
      <c r="O259" t="s">
        <v>57</v>
      </c>
      <c r="P259" t="s">
        <v>2082</v>
      </c>
      <c r="Q259">
        <v>15</v>
      </c>
      <c r="R259">
        <v>0</v>
      </c>
      <c r="S259">
        <v>0</v>
      </c>
      <c r="U259">
        <v>1688753</v>
      </c>
      <c r="V259">
        <v>1688753</v>
      </c>
      <c r="W259">
        <v>0</v>
      </c>
      <c r="X259">
        <v>0</v>
      </c>
      <c r="Y259" t="s">
        <v>48</v>
      </c>
    </row>
    <row r="260" spans="1:25" x14ac:dyDescent="0.25">
      <c r="A260">
        <v>259</v>
      </c>
      <c r="B260">
        <v>67902</v>
      </c>
      <c r="C260">
        <v>0</v>
      </c>
      <c r="D260">
        <v>0</v>
      </c>
      <c r="E260" t="s">
        <v>795</v>
      </c>
      <c r="F260" t="s">
        <v>796</v>
      </c>
      <c r="G260">
        <v>1</v>
      </c>
      <c r="H260" s="6">
        <v>7000000</v>
      </c>
      <c r="I260" s="7">
        <v>46020</v>
      </c>
      <c r="K260" t="s">
        <v>167</v>
      </c>
      <c r="L260" t="s">
        <v>40</v>
      </c>
      <c r="M260" t="s">
        <v>7</v>
      </c>
      <c r="N260" t="s">
        <v>41</v>
      </c>
      <c r="O260" t="s">
        <v>64</v>
      </c>
      <c r="P260" t="s">
        <v>2082</v>
      </c>
      <c r="Q260">
        <v>5.5</v>
      </c>
      <c r="R260">
        <v>0</v>
      </c>
      <c r="S260">
        <v>0</v>
      </c>
      <c r="U260">
        <v>385000</v>
      </c>
      <c r="V260">
        <v>385000</v>
      </c>
      <c r="W260">
        <v>0</v>
      </c>
      <c r="X260">
        <v>0</v>
      </c>
      <c r="Y260" t="s">
        <v>44</v>
      </c>
    </row>
    <row r="261" spans="1:25" x14ac:dyDescent="0.25">
      <c r="A261">
        <v>260</v>
      </c>
      <c r="B261">
        <v>67903</v>
      </c>
      <c r="C261">
        <v>0</v>
      </c>
      <c r="D261">
        <v>0</v>
      </c>
      <c r="E261" t="s">
        <v>795</v>
      </c>
      <c r="F261" t="s">
        <v>796</v>
      </c>
      <c r="G261">
        <v>1</v>
      </c>
      <c r="H261" s="6">
        <v>7000000</v>
      </c>
      <c r="I261" s="7">
        <v>46020</v>
      </c>
      <c r="K261" t="s">
        <v>167</v>
      </c>
      <c r="L261" t="s">
        <v>40</v>
      </c>
      <c r="M261" t="s">
        <v>7</v>
      </c>
      <c r="N261" t="s">
        <v>41</v>
      </c>
      <c r="O261" t="s">
        <v>64</v>
      </c>
      <c r="P261" t="s">
        <v>2082</v>
      </c>
      <c r="Q261">
        <v>5.5</v>
      </c>
      <c r="R261">
        <v>0</v>
      </c>
      <c r="S261">
        <v>0</v>
      </c>
      <c r="U261">
        <v>385000</v>
      </c>
      <c r="V261">
        <v>385000</v>
      </c>
      <c r="W261">
        <v>0</v>
      </c>
      <c r="X261">
        <v>0</v>
      </c>
      <c r="Y261" t="s">
        <v>44</v>
      </c>
    </row>
    <row r="262" spans="1:25" x14ac:dyDescent="0.25">
      <c r="A262">
        <v>261</v>
      </c>
      <c r="B262">
        <v>67904</v>
      </c>
      <c r="C262">
        <v>0</v>
      </c>
      <c r="D262">
        <v>0</v>
      </c>
      <c r="E262" t="s">
        <v>795</v>
      </c>
      <c r="F262" t="s">
        <v>796</v>
      </c>
      <c r="G262">
        <v>1</v>
      </c>
      <c r="H262" s="6">
        <v>7000000</v>
      </c>
      <c r="I262" s="7">
        <v>46020</v>
      </c>
      <c r="K262" t="s">
        <v>167</v>
      </c>
      <c r="L262" t="s">
        <v>40</v>
      </c>
      <c r="M262" t="s">
        <v>7</v>
      </c>
      <c r="N262" t="s">
        <v>41</v>
      </c>
      <c r="O262" t="s">
        <v>64</v>
      </c>
      <c r="P262" t="s">
        <v>2082</v>
      </c>
      <c r="Q262">
        <v>5.5</v>
      </c>
      <c r="R262">
        <v>0</v>
      </c>
      <c r="S262">
        <v>0</v>
      </c>
      <c r="U262">
        <v>385000</v>
      </c>
      <c r="V262">
        <v>385000</v>
      </c>
      <c r="W262">
        <v>0</v>
      </c>
      <c r="X262">
        <v>0</v>
      </c>
      <c r="Y262" t="s">
        <v>44</v>
      </c>
    </row>
    <row r="263" spans="1:25" x14ac:dyDescent="0.25">
      <c r="A263">
        <v>262</v>
      </c>
      <c r="B263">
        <v>67905</v>
      </c>
      <c r="C263">
        <v>0</v>
      </c>
      <c r="D263">
        <v>0</v>
      </c>
      <c r="E263" t="s">
        <v>795</v>
      </c>
      <c r="F263" t="s">
        <v>796</v>
      </c>
      <c r="G263">
        <v>1</v>
      </c>
      <c r="H263" s="6">
        <v>2739235</v>
      </c>
      <c r="I263" s="7">
        <v>46020</v>
      </c>
      <c r="K263" t="s">
        <v>167</v>
      </c>
      <c r="L263" t="s">
        <v>40</v>
      </c>
      <c r="M263" t="s">
        <v>7</v>
      </c>
      <c r="N263" t="s">
        <v>41</v>
      </c>
      <c r="O263" t="s">
        <v>64</v>
      </c>
      <c r="P263" t="s">
        <v>2082</v>
      </c>
      <c r="Q263">
        <v>5.5</v>
      </c>
      <c r="R263">
        <v>0</v>
      </c>
      <c r="S263">
        <v>0</v>
      </c>
      <c r="U263">
        <v>150658</v>
      </c>
      <c r="V263">
        <v>150658</v>
      </c>
      <c r="W263">
        <v>0</v>
      </c>
      <c r="X263">
        <v>0</v>
      </c>
      <c r="Y263" t="s">
        <v>44</v>
      </c>
    </row>
    <row r="264" spans="1:25" x14ac:dyDescent="0.25">
      <c r="A264">
        <v>263</v>
      </c>
      <c r="B264">
        <v>67345</v>
      </c>
      <c r="C264">
        <v>0</v>
      </c>
      <c r="D264">
        <v>0</v>
      </c>
      <c r="E264" t="s">
        <v>465</v>
      </c>
      <c r="F264" t="s">
        <v>466</v>
      </c>
      <c r="G264">
        <v>1</v>
      </c>
      <c r="H264" s="6">
        <v>3143885</v>
      </c>
      <c r="I264" s="7">
        <v>46020</v>
      </c>
      <c r="K264">
        <v>8</v>
      </c>
      <c r="L264" t="s">
        <v>40</v>
      </c>
      <c r="M264" t="s">
        <v>5</v>
      </c>
      <c r="N264" t="s">
        <v>41</v>
      </c>
      <c r="O264" t="s">
        <v>57</v>
      </c>
      <c r="P264" t="s">
        <v>2082</v>
      </c>
      <c r="Q264">
        <v>8</v>
      </c>
      <c r="R264">
        <v>0</v>
      </c>
      <c r="S264">
        <v>0</v>
      </c>
      <c r="U264">
        <v>251511</v>
      </c>
      <c r="V264">
        <v>251511</v>
      </c>
      <c r="W264">
        <v>0</v>
      </c>
      <c r="X264">
        <v>0</v>
      </c>
      <c r="Y264" t="s">
        <v>444</v>
      </c>
    </row>
    <row r="265" spans="1:25" x14ac:dyDescent="0.25">
      <c r="A265">
        <v>264</v>
      </c>
      <c r="B265">
        <v>67906</v>
      </c>
      <c r="C265">
        <v>0</v>
      </c>
      <c r="D265">
        <v>0</v>
      </c>
      <c r="E265" t="s">
        <v>1248</v>
      </c>
      <c r="F265" t="s">
        <v>1249</v>
      </c>
      <c r="G265">
        <v>1</v>
      </c>
      <c r="H265" s="6">
        <v>5000000</v>
      </c>
      <c r="I265" s="7">
        <v>46020</v>
      </c>
      <c r="K265">
        <v>4</v>
      </c>
      <c r="L265" t="s">
        <v>40</v>
      </c>
      <c r="M265" t="s">
        <v>5</v>
      </c>
      <c r="N265" t="s">
        <v>41</v>
      </c>
      <c r="O265" t="s">
        <v>77</v>
      </c>
      <c r="P265" t="s">
        <v>2082</v>
      </c>
      <c r="Q265">
        <v>4</v>
      </c>
      <c r="R265">
        <v>0</v>
      </c>
      <c r="S265">
        <v>0</v>
      </c>
      <c r="U265">
        <v>200000</v>
      </c>
      <c r="V265">
        <v>200000</v>
      </c>
      <c r="W265">
        <v>0</v>
      </c>
      <c r="X265">
        <v>0</v>
      </c>
      <c r="Y265" t="s">
        <v>44</v>
      </c>
    </row>
    <row r="266" spans="1:25" x14ac:dyDescent="0.25">
      <c r="A266">
        <v>265</v>
      </c>
      <c r="B266">
        <v>67907</v>
      </c>
      <c r="C266">
        <v>0</v>
      </c>
      <c r="D266">
        <v>0</v>
      </c>
      <c r="E266" t="s">
        <v>1248</v>
      </c>
      <c r="F266" t="s">
        <v>1249</v>
      </c>
      <c r="G266">
        <v>1</v>
      </c>
      <c r="H266" s="6">
        <v>5000000</v>
      </c>
      <c r="I266" s="7">
        <v>46020</v>
      </c>
      <c r="K266">
        <v>4</v>
      </c>
      <c r="L266" t="s">
        <v>40</v>
      </c>
      <c r="M266" t="s">
        <v>5</v>
      </c>
      <c r="N266" t="s">
        <v>41</v>
      </c>
      <c r="O266" t="s">
        <v>77</v>
      </c>
      <c r="P266" t="s">
        <v>2082</v>
      </c>
      <c r="Q266">
        <v>4</v>
      </c>
      <c r="R266">
        <v>0</v>
      </c>
      <c r="S266">
        <v>0</v>
      </c>
      <c r="U266">
        <v>200000</v>
      </c>
      <c r="V266">
        <v>200000</v>
      </c>
      <c r="W266">
        <v>0</v>
      </c>
      <c r="X266">
        <v>0</v>
      </c>
      <c r="Y266" t="s">
        <v>44</v>
      </c>
    </row>
    <row r="267" spans="1:25" x14ac:dyDescent="0.25">
      <c r="A267">
        <v>266</v>
      </c>
      <c r="B267">
        <v>67908</v>
      </c>
      <c r="C267">
        <v>0</v>
      </c>
      <c r="D267">
        <v>0</v>
      </c>
      <c r="E267" t="s">
        <v>1248</v>
      </c>
      <c r="F267" t="s">
        <v>1249</v>
      </c>
      <c r="G267">
        <v>1</v>
      </c>
      <c r="H267" s="6">
        <v>5000000</v>
      </c>
      <c r="I267" s="7">
        <v>46020</v>
      </c>
      <c r="K267">
        <v>4</v>
      </c>
      <c r="L267" t="s">
        <v>40</v>
      </c>
      <c r="M267" t="s">
        <v>5</v>
      </c>
      <c r="N267" t="s">
        <v>41</v>
      </c>
      <c r="O267" t="s">
        <v>77</v>
      </c>
      <c r="P267" t="s">
        <v>2082</v>
      </c>
      <c r="Q267">
        <v>4</v>
      </c>
      <c r="R267">
        <v>0</v>
      </c>
      <c r="S267">
        <v>0</v>
      </c>
      <c r="U267">
        <v>200000</v>
      </c>
      <c r="V267">
        <v>200000</v>
      </c>
      <c r="W267">
        <v>0</v>
      </c>
      <c r="X267">
        <v>0</v>
      </c>
      <c r="Y267" t="s">
        <v>44</v>
      </c>
    </row>
    <row r="268" spans="1:25" x14ac:dyDescent="0.25">
      <c r="A268">
        <v>267</v>
      </c>
      <c r="B268">
        <v>67909</v>
      </c>
      <c r="C268">
        <v>0</v>
      </c>
      <c r="D268">
        <v>0</v>
      </c>
      <c r="E268" t="s">
        <v>1248</v>
      </c>
      <c r="F268" t="s">
        <v>1249</v>
      </c>
      <c r="G268">
        <v>1</v>
      </c>
      <c r="H268" s="6">
        <v>5000000</v>
      </c>
      <c r="I268" s="7">
        <v>46020</v>
      </c>
      <c r="K268">
        <v>4</v>
      </c>
      <c r="L268" t="s">
        <v>40</v>
      </c>
      <c r="M268" t="s">
        <v>5</v>
      </c>
      <c r="N268" t="s">
        <v>41</v>
      </c>
      <c r="O268" t="s">
        <v>77</v>
      </c>
      <c r="P268" t="s">
        <v>2082</v>
      </c>
      <c r="Q268">
        <v>4</v>
      </c>
      <c r="R268">
        <v>0</v>
      </c>
      <c r="S268">
        <v>0</v>
      </c>
      <c r="U268">
        <v>200000</v>
      </c>
      <c r="V268">
        <v>200000</v>
      </c>
      <c r="W268">
        <v>0</v>
      </c>
      <c r="X268">
        <v>0</v>
      </c>
      <c r="Y268" t="s">
        <v>44</v>
      </c>
    </row>
    <row r="269" spans="1:25" x14ac:dyDescent="0.25">
      <c r="A269">
        <v>268</v>
      </c>
      <c r="B269">
        <v>67864</v>
      </c>
      <c r="C269">
        <v>0</v>
      </c>
      <c r="D269">
        <v>0</v>
      </c>
      <c r="E269" t="s">
        <v>449</v>
      </c>
      <c r="F269" t="s">
        <v>450</v>
      </c>
      <c r="G269">
        <v>1</v>
      </c>
      <c r="H269" s="6">
        <v>97100000</v>
      </c>
      <c r="I269" s="7">
        <v>46020</v>
      </c>
      <c r="K269">
        <v>8</v>
      </c>
      <c r="L269" t="s">
        <v>40</v>
      </c>
      <c r="M269" t="s">
        <v>5</v>
      </c>
      <c r="N269" t="s">
        <v>41</v>
      </c>
      <c r="O269" t="s">
        <v>77</v>
      </c>
      <c r="P269" t="s">
        <v>2082</v>
      </c>
      <c r="Q269">
        <v>6</v>
      </c>
      <c r="R269">
        <v>2</v>
      </c>
      <c r="S269">
        <v>0</v>
      </c>
      <c r="U269">
        <v>7768000</v>
      </c>
      <c r="V269">
        <v>5826000</v>
      </c>
      <c r="W269">
        <v>1942000</v>
      </c>
      <c r="X269">
        <v>0</v>
      </c>
      <c r="Y269" t="s">
        <v>48</v>
      </c>
    </row>
    <row r="270" spans="1:25" x14ac:dyDescent="0.25">
      <c r="A270">
        <v>269</v>
      </c>
      <c r="B270">
        <v>67847</v>
      </c>
      <c r="C270">
        <v>0</v>
      </c>
      <c r="D270">
        <v>0</v>
      </c>
      <c r="E270" t="s">
        <v>453</v>
      </c>
      <c r="F270" t="s">
        <v>454</v>
      </c>
      <c r="G270">
        <v>1</v>
      </c>
      <c r="H270" s="6">
        <v>32955840</v>
      </c>
      <c r="I270" s="7">
        <v>46020</v>
      </c>
      <c r="K270">
        <v>15</v>
      </c>
      <c r="L270" t="s">
        <v>40</v>
      </c>
      <c r="M270" t="s">
        <v>5</v>
      </c>
      <c r="N270" t="s">
        <v>41</v>
      </c>
      <c r="O270" t="s">
        <v>57</v>
      </c>
      <c r="P270" t="s">
        <v>2082</v>
      </c>
      <c r="Q270">
        <v>15</v>
      </c>
      <c r="R270">
        <v>0</v>
      </c>
      <c r="S270">
        <v>0</v>
      </c>
      <c r="U270">
        <v>4943376</v>
      </c>
      <c r="V270">
        <v>4943376</v>
      </c>
      <c r="W270">
        <v>0</v>
      </c>
      <c r="X270">
        <v>0</v>
      </c>
      <c r="Y270" t="s">
        <v>44</v>
      </c>
    </row>
    <row r="271" spans="1:25" x14ac:dyDescent="0.25">
      <c r="A271">
        <v>270</v>
      </c>
      <c r="B271">
        <v>67946</v>
      </c>
      <c r="C271">
        <v>0</v>
      </c>
      <c r="D271">
        <v>0</v>
      </c>
      <c r="E271" t="s">
        <v>2150</v>
      </c>
      <c r="F271" t="s">
        <v>2151</v>
      </c>
      <c r="G271">
        <v>1</v>
      </c>
      <c r="H271" s="6">
        <v>10296000</v>
      </c>
      <c r="I271" s="7">
        <v>46020</v>
      </c>
      <c r="K271">
        <v>15</v>
      </c>
      <c r="L271" t="s">
        <v>40</v>
      </c>
      <c r="M271" t="s">
        <v>8</v>
      </c>
      <c r="N271" t="s">
        <v>41</v>
      </c>
      <c r="O271" t="s">
        <v>347</v>
      </c>
      <c r="P271" t="s">
        <v>2082</v>
      </c>
      <c r="Q271">
        <v>7</v>
      </c>
      <c r="R271">
        <v>8</v>
      </c>
      <c r="S271">
        <v>0</v>
      </c>
      <c r="U271">
        <v>1544400</v>
      </c>
      <c r="V271">
        <v>720720</v>
      </c>
      <c r="W271">
        <v>823680</v>
      </c>
      <c r="X271">
        <v>0</v>
      </c>
      <c r="Y271" t="s">
        <v>2086</v>
      </c>
    </row>
    <row r="272" spans="1:25" x14ac:dyDescent="0.25">
      <c r="A272">
        <v>271</v>
      </c>
      <c r="B272">
        <v>67877</v>
      </c>
      <c r="C272">
        <v>0</v>
      </c>
      <c r="D272">
        <v>0</v>
      </c>
      <c r="E272" t="s">
        <v>533</v>
      </c>
      <c r="F272" t="s">
        <v>534</v>
      </c>
      <c r="G272">
        <v>1</v>
      </c>
      <c r="H272" s="6">
        <v>102136</v>
      </c>
      <c r="I272" s="7">
        <v>46020</v>
      </c>
      <c r="K272">
        <v>8</v>
      </c>
      <c r="L272" t="s">
        <v>40</v>
      </c>
      <c r="M272" t="s">
        <v>5</v>
      </c>
      <c r="N272" t="s">
        <v>41</v>
      </c>
      <c r="O272" t="s">
        <v>77</v>
      </c>
      <c r="P272" t="s">
        <v>2082</v>
      </c>
      <c r="Q272">
        <v>8</v>
      </c>
      <c r="R272">
        <v>0</v>
      </c>
      <c r="S272">
        <v>0</v>
      </c>
      <c r="U272">
        <v>8171</v>
      </c>
      <c r="V272">
        <v>8171</v>
      </c>
      <c r="W272">
        <v>0</v>
      </c>
      <c r="X272">
        <v>0</v>
      </c>
      <c r="Y272" t="s">
        <v>48</v>
      </c>
    </row>
    <row r="273" spans="1:25" x14ac:dyDescent="0.25">
      <c r="A273">
        <v>272</v>
      </c>
      <c r="B273">
        <v>67914</v>
      </c>
      <c r="C273">
        <v>0</v>
      </c>
      <c r="D273">
        <v>0</v>
      </c>
      <c r="E273" t="s">
        <v>942</v>
      </c>
      <c r="F273" t="s">
        <v>943</v>
      </c>
      <c r="G273">
        <v>1</v>
      </c>
      <c r="H273" s="6">
        <v>5000000</v>
      </c>
      <c r="I273" s="7">
        <v>46020</v>
      </c>
      <c r="K273">
        <v>9</v>
      </c>
      <c r="L273" t="s">
        <v>40</v>
      </c>
      <c r="M273" t="s">
        <v>4</v>
      </c>
      <c r="N273" t="s">
        <v>41</v>
      </c>
      <c r="O273" t="s">
        <v>51</v>
      </c>
      <c r="P273" t="s">
        <v>2082</v>
      </c>
      <c r="Q273">
        <v>9</v>
      </c>
      <c r="R273">
        <v>0</v>
      </c>
      <c r="S273">
        <v>0</v>
      </c>
      <c r="U273">
        <v>450000</v>
      </c>
      <c r="V273">
        <v>450000</v>
      </c>
      <c r="W273">
        <v>0</v>
      </c>
      <c r="X273">
        <v>0</v>
      </c>
      <c r="Y273" t="s">
        <v>67</v>
      </c>
    </row>
    <row r="274" spans="1:25" x14ac:dyDescent="0.25">
      <c r="A274">
        <v>273</v>
      </c>
      <c r="B274">
        <v>67915</v>
      </c>
      <c r="C274">
        <v>0</v>
      </c>
      <c r="D274">
        <v>0</v>
      </c>
      <c r="E274" t="s">
        <v>942</v>
      </c>
      <c r="F274" t="s">
        <v>943</v>
      </c>
      <c r="G274">
        <v>1</v>
      </c>
      <c r="H274" s="6">
        <v>5000000</v>
      </c>
      <c r="I274" s="7">
        <v>46020</v>
      </c>
      <c r="K274">
        <v>9</v>
      </c>
      <c r="L274" t="s">
        <v>40</v>
      </c>
      <c r="M274" t="s">
        <v>4</v>
      </c>
      <c r="N274" t="s">
        <v>41</v>
      </c>
      <c r="O274" t="s">
        <v>51</v>
      </c>
      <c r="P274" t="s">
        <v>2082</v>
      </c>
      <c r="Q274">
        <v>9</v>
      </c>
      <c r="R274">
        <v>0</v>
      </c>
      <c r="S274">
        <v>0</v>
      </c>
      <c r="U274">
        <v>450000</v>
      </c>
      <c r="V274">
        <v>450000</v>
      </c>
      <c r="W274">
        <v>0</v>
      </c>
      <c r="X274">
        <v>0</v>
      </c>
      <c r="Y274" t="s">
        <v>67</v>
      </c>
    </row>
    <row r="275" spans="1:25" x14ac:dyDescent="0.25">
      <c r="A275">
        <v>274</v>
      </c>
      <c r="B275">
        <v>67916</v>
      </c>
      <c r="C275">
        <v>0</v>
      </c>
      <c r="D275">
        <v>0</v>
      </c>
      <c r="E275" t="s">
        <v>942</v>
      </c>
      <c r="F275" t="s">
        <v>943</v>
      </c>
      <c r="G275">
        <v>1</v>
      </c>
      <c r="H275" s="6">
        <v>330476</v>
      </c>
      <c r="I275" s="7">
        <v>46020</v>
      </c>
      <c r="K275">
        <v>9</v>
      </c>
      <c r="L275" t="s">
        <v>40</v>
      </c>
      <c r="M275" t="s">
        <v>4</v>
      </c>
      <c r="N275" t="s">
        <v>41</v>
      </c>
      <c r="O275" t="s">
        <v>51</v>
      </c>
      <c r="P275" t="s">
        <v>2082</v>
      </c>
      <c r="Q275">
        <v>9</v>
      </c>
      <c r="R275">
        <v>0</v>
      </c>
      <c r="S275">
        <v>0</v>
      </c>
      <c r="U275">
        <v>29743</v>
      </c>
      <c r="V275">
        <v>29743</v>
      </c>
      <c r="W275">
        <v>0</v>
      </c>
      <c r="X275">
        <v>0</v>
      </c>
      <c r="Y275" t="s">
        <v>67</v>
      </c>
    </row>
    <row r="276" spans="1:25" x14ac:dyDescent="0.25">
      <c r="A276">
        <v>275</v>
      </c>
      <c r="B276">
        <v>67929</v>
      </c>
      <c r="C276">
        <v>0</v>
      </c>
      <c r="D276">
        <v>0</v>
      </c>
      <c r="E276" t="s">
        <v>541</v>
      </c>
      <c r="F276" t="s">
        <v>542</v>
      </c>
      <c r="G276">
        <v>1</v>
      </c>
      <c r="H276" s="6">
        <v>357812</v>
      </c>
      <c r="I276" s="7">
        <v>46020</v>
      </c>
      <c r="K276">
        <v>14</v>
      </c>
      <c r="L276" t="s">
        <v>40</v>
      </c>
      <c r="M276" t="s">
        <v>5</v>
      </c>
      <c r="N276" t="s">
        <v>41</v>
      </c>
      <c r="O276" t="s">
        <v>57</v>
      </c>
      <c r="P276" t="s">
        <v>2082</v>
      </c>
      <c r="Q276">
        <v>9</v>
      </c>
      <c r="R276">
        <v>5</v>
      </c>
      <c r="S276">
        <v>0</v>
      </c>
      <c r="U276">
        <v>50094</v>
      </c>
      <c r="V276">
        <v>32203</v>
      </c>
      <c r="W276">
        <v>17891</v>
      </c>
      <c r="X276">
        <v>0</v>
      </c>
      <c r="Y276" t="s">
        <v>48</v>
      </c>
    </row>
    <row r="277" spans="1:25" x14ac:dyDescent="0.25">
      <c r="A277">
        <v>276</v>
      </c>
      <c r="B277">
        <v>67836</v>
      </c>
      <c r="C277">
        <v>0</v>
      </c>
      <c r="D277">
        <v>0</v>
      </c>
      <c r="E277" t="s">
        <v>779</v>
      </c>
      <c r="F277" t="s">
        <v>780</v>
      </c>
      <c r="G277">
        <v>1</v>
      </c>
      <c r="H277" s="6">
        <v>3270818</v>
      </c>
      <c r="I277" s="7">
        <v>46020</v>
      </c>
      <c r="K277" t="s">
        <v>167</v>
      </c>
      <c r="L277" t="s">
        <v>40</v>
      </c>
      <c r="M277" t="s">
        <v>7</v>
      </c>
      <c r="N277" t="s">
        <v>41</v>
      </c>
      <c r="O277" t="s">
        <v>64</v>
      </c>
      <c r="P277" t="s">
        <v>2082</v>
      </c>
      <c r="Q277">
        <v>5.5</v>
      </c>
      <c r="R277">
        <v>0</v>
      </c>
      <c r="S277">
        <v>0</v>
      </c>
      <c r="U277">
        <v>179895</v>
      </c>
      <c r="V277">
        <v>179895</v>
      </c>
      <c r="W277">
        <v>0</v>
      </c>
      <c r="X277">
        <v>0</v>
      </c>
      <c r="Y277" t="s">
        <v>44</v>
      </c>
    </row>
    <row r="278" spans="1:25" x14ac:dyDescent="0.25">
      <c r="A278">
        <v>277</v>
      </c>
      <c r="B278">
        <v>67839</v>
      </c>
      <c r="C278">
        <v>0</v>
      </c>
      <c r="D278">
        <v>0</v>
      </c>
      <c r="E278" t="s">
        <v>1453</v>
      </c>
      <c r="F278" t="s">
        <v>1454</v>
      </c>
      <c r="G278">
        <v>1</v>
      </c>
      <c r="H278" s="6">
        <v>147368</v>
      </c>
      <c r="I278" s="7">
        <v>46020</v>
      </c>
      <c r="K278">
        <v>5</v>
      </c>
      <c r="L278" t="s">
        <v>40</v>
      </c>
      <c r="M278" t="s">
        <v>8</v>
      </c>
      <c r="N278" t="s">
        <v>41</v>
      </c>
      <c r="O278" t="s">
        <v>347</v>
      </c>
      <c r="P278" t="s">
        <v>2082</v>
      </c>
      <c r="Q278">
        <v>5</v>
      </c>
      <c r="R278">
        <v>0</v>
      </c>
      <c r="S278">
        <v>0</v>
      </c>
      <c r="U278">
        <v>7368</v>
      </c>
      <c r="V278">
        <v>7368</v>
      </c>
      <c r="W278">
        <v>0</v>
      </c>
      <c r="X278">
        <v>0</v>
      </c>
      <c r="Y278" t="s">
        <v>44</v>
      </c>
    </row>
    <row r="279" spans="1:25" x14ac:dyDescent="0.25">
      <c r="A279">
        <v>278</v>
      </c>
      <c r="B279">
        <v>67945</v>
      </c>
      <c r="C279">
        <v>0</v>
      </c>
      <c r="D279">
        <v>0</v>
      </c>
      <c r="E279" t="s">
        <v>2152</v>
      </c>
      <c r="F279" t="s">
        <v>2153</v>
      </c>
      <c r="G279">
        <v>1</v>
      </c>
      <c r="H279" s="6">
        <v>119264000</v>
      </c>
      <c r="I279" s="7">
        <v>46020</v>
      </c>
      <c r="K279">
        <v>15</v>
      </c>
      <c r="L279" t="s">
        <v>40</v>
      </c>
      <c r="M279" t="s">
        <v>8</v>
      </c>
      <c r="N279" t="s">
        <v>41</v>
      </c>
      <c r="O279" t="s">
        <v>347</v>
      </c>
      <c r="P279" t="s">
        <v>2082</v>
      </c>
      <c r="Q279">
        <v>7</v>
      </c>
      <c r="R279">
        <v>8</v>
      </c>
      <c r="S279">
        <v>0</v>
      </c>
      <c r="U279">
        <v>17889600</v>
      </c>
      <c r="V279">
        <v>8348480</v>
      </c>
      <c r="W279">
        <v>9541120</v>
      </c>
      <c r="X279">
        <v>0</v>
      </c>
      <c r="Y279" t="s">
        <v>2086</v>
      </c>
    </row>
    <row r="280" spans="1:25" x14ac:dyDescent="0.25">
      <c r="A280">
        <v>279</v>
      </c>
      <c r="B280">
        <v>67887</v>
      </c>
      <c r="C280">
        <v>0</v>
      </c>
      <c r="D280">
        <v>0</v>
      </c>
      <c r="E280" t="s">
        <v>411</v>
      </c>
      <c r="F280" t="s">
        <v>412</v>
      </c>
      <c r="G280">
        <v>1</v>
      </c>
      <c r="H280" s="6">
        <v>100000000</v>
      </c>
      <c r="I280" s="7">
        <v>46020</v>
      </c>
      <c r="K280">
        <v>9</v>
      </c>
      <c r="L280" t="s">
        <v>40</v>
      </c>
      <c r="M280" t="s">
        <v>5</v>
      </c>
      <c r="N280" t="s">
        <v>41</v>
      </c>
      <c r="O280" t="s">
        <v>77</v>
      </c>
      <c r="P280" t="s">
        <v>2082</v>
      </c>
      <c r="Q280">
        <v>9</v>
      </c>
      <c r="R280">
        <v>0</v>
      </c>
      <c r="S280">
        <v>0</v>
      </c>
      <c r="U280">
        <v>9000000</v>
      </c>
      <c r="V280">
        <v>9000000</v>
      </c>
      <c r="W280">
        <v>0</v>
      </c>
      <c r="X280">
        <v>0</v>
      </c>
      <c r="Y280" t="s">
        <v>94</v>
      </c>
    </row>
    <row r="281" spans="1:25" x14ac:dyDescent="0.25">
      <c r="A281">
        <v>280</v>
      </c>
      <c r="B281">
        <v>67928</v>
      </c>
      <c r="C281">
        <v>0</v>
      </c>
      <c r="D281">
        <v>0</v>
      </c>
      <c r="E281" t="s">
        <v>555</v>
      </c>
      <c r="F281" t="s">
        <v>556</v>
      </c>
      <c r="G281">
        <v>1</v>
      </c>
      <c r="H281" s="6">
        <v>1281958</v>
      </c>
      <c r="I281" s="7">
        <v>46020</v>
      </c>
      <c r="K281">
        <v>14</v>
      </c>
      <c r="L281" t="s">
        <v>40</v>
      </c>
      <c r="M281" t="s">
        <v>5</v>
      </c>
      <c r="N281" t="s">
        <v>41</v>
      </c>
      <c r="O281" t="s">
        <v>57</v>
      </c>
      <c r="P281" t="s">
        <v>2082</v>
      </c>
      <c r="Q281">
        <v>9</v>
      </c>
      <c r="R281">
        <v>5</v>
      </c>
      <c r="S281">
        <v>0</v>
      </c>
      <c r="U281">
        <v>179474</v>
      </c>
      <c r="V281">
        <v>115376</v>
      </c>
      <c r="W281">
        <v>64098</v>
      </c>
      <c r="X281">
        <v>0</v>
      </c>
      <c r="Y281" t="s">
        <v>48</v>
      </c>
    </row>
    <row r="282" spans="1:25" x14ac:dyDescent="0.25">
      <c r="A282">
        <v>281</v>
      </c>
      <c r="B282">
        <v>67910</v>
      </c>
      <c r="C282">
        <v>0</v>
      </c>
      <c r="D282">
        <v>0</v>
      </c>
      <c r="E282" t="s">
        <v>1367</v>
      </c>
      <c r="F282" t="s">
        <v>1368</v>
      </c>
      <c r="G282">
        <v>1</v>
      </c>
      <c r="H282" s="6">
        <v>2000000</v>
      </c>
      <c r="I282" s="7">
        <v>46020</v>
      </c>
      <c r="K282">
        <v>10</v>
      </c>
      <c r="L282" t="s">
        <v>40</v>
      </c>
      <c r="M282" t="s">
        <v>5</v>
      </c>
      <c r="N282" t="s">
        <v>41</v>
      </c>
      <c r="O282" t="s">
        <v>57</v>
      </c>
      <c r="P282" t="s">
        <v>2082</v>
      </c>
      <c r="Q282">
        <v>10</v>
      </c>
      <c r="R282">
        <v>0</v>
      </c>
      <c r="S282">
        <v>0</v>
      </c>
      <c r="U282">
        <v>200000</v>
      </c>
      <c r="V282">
        <v>200000</v>
      </c>
      <c r="W282">
        <v>0</v>
      </c>
      <c r="X282">
        <v>0</v>
      </c>
      <c r="Y282" t="s">
        <v>48</v>
      </c>
    </row>
    <row r="283" spans="1:25" x14ac:dyDescent="0.25">
      <c r="A283">
        <v>282</v>
      </c>
      <c r="B283">
        <v>67925</v>
      </c>
      <c r="C283">
        <v>0</v>
      </c>
      <c r="D283">
        <v>0</v>
      </c>
      <c r="E283" t="s">
        <v>568</v>
      </c>
      <c r="F283" t="s">
        <v>569</v>
      </c>
      <c r="G283">
        <v>1</v>
      </c>
      <c r="H283" s="6">
        <v>54561413</v>
      </c>
      <c r="I283" s="7">
        <v>46020</v>
      </c>
      <c r="K283">
        <v>5</v>
      </c>
      <c r="L283" t="s">
        <v>40</v>
      </c>
      <c r="M283" t="s">
        <v>5</v>
      </c>
      <c r="N283" t="s">
        <v>41</v>
      </c>
      <c r="O283" t="s">
        <v>54</v>
      </c>
      <c r="P283" t="s">
        <v>2082</v>
      </c>
      <c r="Q283">
        <v>5</v>
      </c>
      <c r="R283">
        <v>0</v>
      </c>
      <c r="S283">
        <v>0</v>
      </c>
      <c r="U283">
        <v>2728071</v>
      </c>
      <c r="V283">
        <v>2728071</v>
      </c>
      <c r="W283">
        <v>0</v>
      </c>
      <c r="X283">
        <v>0</v>
      </c>
      <c r="Y283" t="s">
        <v>48</v>
      </c>
    </row>
    <row r="284" spans="1:25" x14ac:dyDescent="0.25">
      <c r="A284">
        <v>283</v>
      </c>
      <c r="B284">
        <v>67888</v>
      </c>
      <c r="C284">
        <v>0</v>
      </c>
      <c r="D284">
        <v>0</v>
      </c>
      <c r="E284" t="s">
        <v>384</v>
      </c>
      <c r="F284" t="s">
        <v>385</v>
      </c>
      <c r="G284">
        <v>1</v>
      </c>
      <c r="H284" s="6">
        <v>1734105</v>
      </c>
      <c r="I284" s="7">
        <v>46020</v>
      </c>
      <c r="K284">
        <v>15</v>
      </c>
      <c r="L284" t="s">
        <v>40</v>
      </c>
      <c r="M284" t="s">
        <v>3</v>
      </c>
      <c r="N284" t="s">
        <v>41</v>
      </c>
      <c r="O284" t="s">
        <v>51</v>
      </c>
      <c r="P284" t="s">
        <v>2082</v>
      </c>
      <c r="Q284">
        <v>10</v>
      </c>
      <c r="R284">
        <v>5</v>
      </c>
      <c r="S284">
        <v>0</v>
      </c>
      <c r="U284">
        <v>260116</v>
      </c>
      <c r="V284">
        <v>173410</v>
      </c>
      <c r="W284">
        <v>86705</v>
      </c>
      <c r="X284">
        <v>0</v>
      </c>
      <c r="Y284" t="s">
        <v>72</v>
      </c>
    </row>
    <row r="285" spans="1:25" x14ac:dyDescent="0.25">
      <c r="A285">
        <v>284</v>
      </c>
      <c r="B285">
        <v>67861</v>
      </c>
      <c r="C285">
        <v>0</v>
      </c>
      <c r="D285">
        <v>0</v>
      </c>
      <c r="E285" t="s">
        <v>380</v>
      </c>
      <c r="F285" t="s">
        <v>381</v>
      </c>
      <c r="G285">
        <v>1</v>
      </c>
      <c r="H285" s="6">
        <v>423617623</v>
      </c>
      <c r="I285" s="7">
        <v>46020</v>
      </c>
      <c r="K285" t="s">
        <v>2154</v>
      </c>
      <c r="L285" t="s">
        <v>40</v>
      </c>
      <c r="M285" t="s">
        <v>7</v>
      </c>
      <c r="N285" t="s">
        <v>41</v>
      </c>
      <c r="O285" t="s">
        <v>64</v>
      </c>
      <c r="P285" t="s">
        <v>2082</v>
      </c>
      <c r="Q285">
        <v>4.8</v>
      </c>
      <c r="R285">
        <v>4.3</v>
      </c>
      <c r="S285">
        <v>0</v>
      </c>
      <c r="U285">
        <v>38549204</v>
      </c>
      <c r="V285">
        <v>20333646</v>
      </c>
      <c r="W285">
        <v>18215558</v>
      </c>
      <c r="X285">
        <v>0</v>
      </c>
      <c r="Y285" t="s">
        <v>72</v>
      </c>
    </row>
    <row r="286" spans="1:25" x14ac:dyDescent="0.25">
      <c r="A286">
        <v>285</v>
      </c>
      <c r="B286">
        <v>68058</v>
      </c>
      <c r="C286">
        <v>0</v>
      </c>
      <c r="D286">
        <v>0</v>
      </c>
      <c r="E286" t="s">
        <v>574</v>
      </c>
      <c r="F286" t="s">
        <v>575</v>
      </c>
      <c r="G286">
        <v>1</v>
      </c>
      <c r="H286" s="6">
        <v>52281642</v>
      </c>
      <c r="I286" s="7">
        <v>46020</v>
      </c>
      <c r="K286">
        <v>6</v>
      </c>
      <c r="L286" t="s">
        <v>40</v>
      </c>
      <c r="M286" t="s">
        <v>5</v>
      </c>
      <c r="N286" t="s">
        <v>41</v>
      </c>
      <c r="O286" t="s">
        <v>77</v>
      </c>
      <c r="P286" t="s">
        <v>2082</v>
      </c>
      <c r="Q286">
        <v>6</v>
      </c>
      <c r="R286">
        <v>0</v>
      </c>
      <c r="S286">
        <v>0</v>
      </c>
      <c r="U286">
        <v>3136899</v>
      </c>
      <c r="V286">
        <v>3136899</v>
      </c>
      <c r="W286">
        <v>0</v>
      </c>
      <c r="X286">
        <v>0</v>
      </c>
      <c r="Y286" t="s">
        <v>48</v>
      </c>
    </row>
    <row r="287" spans="1:25" x14ac:dyDescent="0.25">
      <c r="A287">
        <v>286</v>
      </c>
      <c r="B287">
        <v>67866</v>
      </c>
      <c r="C287">
        <v>0</v>
      </c>
      <c r="D287">
        <v>0</v>
      </c>
      <c r="E287" t="s">
        <v>773</v>
      </c>
      <c r="F287" t="s">
        <v>774</v>
      </c>
      <c r="G287">
        <v>1</v>
      </c>
      <c r="H287" s="6">
        <v>50150000</v>
      </c>
      <c r="I287" s="7">
        <v>46020</v>
      </c>
      <c r="K287">
        <v>6</v>
      </c>
      <c r="L287" t="s">
        <v>40</v>
      </c>
      <c r="M287" t="s">
        <v>5</v>
      </c>
      <c r="N287" t="s">
        <v>41</v>
      </c>
      <c r="O287" t="s">
        <v>77</v>
      </c>
      <c r="P287" t="s">
        <v>2082</v>
      </c>
      <c r="Q287">
        <v>6</v>
      </c>
      <c r="R287">
        <v>0</v>
      </c>
      <c r="S287">
        <v>0</v>
      </c>
      <c r="U287">
        <v>3009000</v>
      </c>
      <c r="V287">
        <v>3009000</v>
      </c>
      <c r="W287">
        <v>0</v>
      </c>
      <c r="X287">
        <v>0</v>
      </c>
      <c r="Y287" t="s">
        <v>48</v>
      </c>
    </row>
    <row r="288" spans="1:25" x14ac:dyDescent="0.25">
      <c r="A288">
        <v>287</v>
      </c>
      <c r="B288">
        <v>67868</v>
      </c>
      <c r="C288">
        <v>0</v>
      </c>
      <c r="D288">
        <v>0</v>
      </c>
      <c r="E288" t="s">
        <v>356</v>
      </c>
      <c r="F288" t="s">
        <v>357</v>
      </c>
      <c r="G288">
        <v>1</v>
      </c>
      <c r="H288" s="6">
        <v>375328605</v>
      </c>
      <c r="I288" s="7">
        <v>46020</v>
      </c>
      <c r="K288">
        <v>6</v>
      </c>
      <c r="L288" t="s">
        <v>40</v>
      </c>
      <c r="M288" t="s">
        <v>5</v>
      </c>
      <c r="N288" t="s">
        <v>41</v>
      </c>
      <c r="O288" t="s">
        <v>77</v>
      </c>
      <c r="P288" t="s">
        <v>2082</v>
      </c>
      <c r="Q288">
        <v>6</v>
      </c>
      <c r="R288">
        <v>0</v>
      </c>
      <c r="S288">
        <v>0</v>
      </c>
      <c r="U288">
        <v>22519716</v>
      </c>
      <c r="V288">
        <v>22519716</v>
      </c>
      <c r="W288">
        <v>0</v>
      </c>
      <c r="X288">
        <v>0</v>
      </c>
      <c r="Y288" t="s">
        <v>48</v>
      </c>
    </row>
    <row r="289" spans="1:25" x14ac:dyDescent="0.25">
      <c r="A289">
        <v>288</v>
      </c>
      <c r="B289">
        <v>67927</v>
      </c>
      <c r="C289">
        <v>0</v>
      </c>
      <c r="D289">
        <v>0</v>
      </c>
      <c r="E289" t="s">
        <v>582</v>
      </c>
      <c r="F289" t="s">
        <v>583</v>
      </c>
      <c r="G289">
        <v>1</v>
      </c>
      <c r="H289" s="6">
        <v>12000000</v>
      </c>
      <c r="I289" s="7">
        <v>46020</v>
      </c>
      <c r="K289">
        <v>10</v>
      </c>
      <c r="L289" t="s">
        <v>40</v>
      </c>
      <c r="M289" t="s">
        <v>7</v>
      </c>
      <c r="N289" t="s">
        <v>41</v>
      </c>
      <c r="O289" t="s">
        <v>64</v>
      </c>
      <c r="P289" t="s">
        <v>2082</v>
      </c>
      <c r="Q289">
        <v>10</v>
      </c>
      <c r="R289">
        <v>0</v>
      </c>
      <c r="S289">
        <v>0</v>
      </c>
      <c r="U289">
        <v>1200000</v>
      </c>
      <c r="V289">
        <v>1200000</v>
      </c>
      <c r="W289">
        <v>0</v>
      </c>
      <c r="X289">
        <v>0</v>
      </c>
      <c r="Y289" t="s">
        <v>48</v>
      </c>
    </row>
    <row r="290" spans="1:25" x14ac:dyDescent="0.25">
      <c r="A290">
        <v>289</v>
      </c>
      <c r="B290">
        <v>67987</v>
      </c>
      <c r="C290">
        <v>0</v>
      </c>
      <c r="D290">
        <v>0</v>
      </c>
      <c r="E290" t="s">
        <v>910</v>
      </c>
      <c r="F290" t="s">
        <v>911</v>
      </c>
      <c r="G290">
        <v>1</v>
      </c>
      <c r="H290" s="6">
        <v>149000000</v>
      </c>
      <c r="I290" s="7">
        <v>46020</v>
      </c>
      <c r="K290">
        <v>8</v>
      </c>
      <c r="L290" t="s">
        <v>40</v>
      </c>
      <c r="M290" t="s">
        <v>8</v>
      </c>
      <c r="N290" t="s">
        <v>41</v>
      </c>
      <c r="O290" t="s">
        <v>347</v>
      </c>
      <c r="P290" t="s">
        <v>2082</v>
      </c>
      <c r="Q290">
        <v>8</v>
      </c>
      <c r="R290">
        <v>0</v>
      </c>
      <c r="S290">
        <v>0</v>
      </c>
      <c r="U290">
        <v>11920000</v>
      </c>
      <c r="V290">
        <v>11920000</v>
      </c>
      <c r="W290">
        <v>0</v>
      </c>
      <c r="X290">
        <v>0</v>
      </c>
      <c r="Y290" t="s">
        <v>109</v>
      </c>
    </row>
    <row r="291" spans="1:25" x14ac:dyDescent="0.25">
      <c r="A291">
        <v>290</v>
      </c>
      <c r="B291">
        <v>67938</v>
      </c>
      <c r="C291">
        <v>0</v>
      </c>
      <c r="D291">
        <v>0</v>
      </c>
      <c r="E291" t="s">
        <v>2155</v>
      </c>
      <c r="F291" t="s">
        <v>2156</v>
      </c>
      <c r="G291">
        <v>1</v>
      </c>
      <c r="H291" s="6">
        <v>7000000</v>
      </c>
      <c r="I291" s="7">
        <v>46020</v>
      </c>
      <c r="K291">
        <v>9</v>
      </c>
      <c r="L291" t="s">
        <v>40</v>
      </c>
      <c r="M291" t="s">
        <v>5</v>
      </c>
      <c r="N291" t="s">
        <v>41</v>
      </c>
      <c r="O291" t="s">
        <v>47</v>
      </c>
      <c r="P291" t="s">
        <v>2082</v>
      </c>
      <c r="Q291">
        <v>9</v>
      </c>
      <c r="R291">
        <v>0</v>
      </c>
      <c r="S291">
        <v>0</v>
      </c>
      <c r="U291">
        <v>630000</v>
      </c>
      <c r="V291">
        <v>630000</v>
      </c>
      <c r="W291">
        <v>0</v>
      </c>
      <c r="X291">
        <v>0</v>
      </c>
      <c r="Y291" t="s">
        <v>48</v>
      </c>
    </row>
    <row r="292" spans="1:25" x14ac:dyDescent="0.25">
      <c r="A292">
        <v>291</v>
      </c>
      <c r="B292">
        <v>67878</v>
      </c>
      <c r="C292">
        <v>0</v>
      </c>
      <c r="D292">
        <v>0</v>
      </c>
      <c r="E292" t="s">
        <v>771</v>
      </c>
      <c r="F292" t="s">
        <v>772</v>
      </c>
      <c r="G292">
        <v>1</v>
      </c>
      <c r="H292" s="6">
        <v>7000000</v>
      </c>
      <c r="I292" s="7">
        <v>46020</v>
      </c>
      <c r="K292">
        <v>8</v>
      </c>
      <c r="L292" t="s">
        <v>40</v>
      </c>
      <c r="M292" t="s">
        <v>9</v>
      </c>
      <c r="N292" t="s">
        <v>41</v>
      </c>
      <c r="O292" t="s">
        <v>42</v>
      </c>
      <c r="P292" t="s">
        <v>2082</v>
      </c>
      <c r="Q292">
        <v>8</v>
      </c>
      <c r="R292">
        <v>0</v>
      </c>
      <c r="S292">
        <v>0</v>
      </c>
      <c r="U292">
        <v>560000</v>
      </c>
      <c r="V292">
        <v>560000</v>
      </c>
      <c r="W292">
        <v>0</v>
      </c>
      <c r="X292">
        <v>0</v>
      </c>
      <c r="Y292" t="s">
        <v>250</v>
      </c>
    </row>
    <row r="293" spans="1:25" x14ac:dyDescent="0.25">
      <c r="A293">
        <v>292</v>
      </c>
      <c r="B293">
        <v>67879</v>
      </c>
      <c r="C293">
        <v>0</v>
      </c>
      <c r="D293">
        <v>0</v>
      </c>
      <c r="E293" t="s">
        <v>771</v>
      </c>
      <c r="F293" t="s">
        <v>772</v>
      </c>
      <c r="G293">
        <v>1</v>
      </c>
      <c r="H293" s="6">
        <v>7000000</v>
      </c>
      <c r="I293" s="7">
        <v>46020</v>
      </c>
      <c r="K293">
        <v>8</v>
      </c>
      <c r="L293" t="s">
        <v>40</v>
      </c>
      <c r="M293" t="s">
        <v>9</v>
      </c>
      <c r="N293" t="s">
        <v>41</v>
      </c>
      <c r="O293" t="s">
        <v>42</v>
      </c>
      <c r="P293" t="s">
        <v>2082</v>
      </c>
      <c r="Q293">
        <v>8</v>
      </c>
      <c r="R293">
        <v>0</v>
      </c>
      <c r="S293">
        <v>0</v>
      </c>
      <c r="U293">
        <v>560000</v>
      </c>
      <c r="V293">
        <v>560000</v>
      </c>
      <c r="W293">
        <v>0</v>
      </c>
      <c r="X293">
        <v>0</v>
      </c>
      <c r="Y293" t="s">
        <v>250</v>
      </c>
    </row>
    <row r="294" spans="1:25" x14ac:dyDescent="0.25">
      <c r="A294">
        <v>293</v>
      </c>
      <c r="B294">
        <v>67880</v>
      </c>
      <c r="C294">
        <v>0</v>
      </c>
      <c r="D294">
        <v>0</v>
      </c>
      <c r="E294" t="s">
        <v>771</v>
      </c>
      <c r="F294" t="s">
        <v>772</v>
      </c>
      <c r="G294">
        <v>1</v>
      </c>
      <c r="H294" s="6">
        <v>1290000</v>
      </c>
      <c r="I294" s="7">
        <v>46020</v>
      </c>
      <c r="K294">
        <v>8</v>
      </c>
      <c r="L294" t="s">
        <v>40</v>
      </c>
      <c r="M294" t="s">
        <v>9</v>
      </c>
      <c r="N294" t="s">
        <v>41</v>
      </c>
      <c r="O294" t="s">
        <v>42</v>
      </c>
      <c r="P294" t="s">
        <v>2082</v>
      </c>
      <c r="Q294">
        <v>8</v>
      </c>
      <c r="R294">
        <v>0</v>
      </c>
      <c r="S294">
        <v>0</v>
      </c>
      <c r="U294">
        <v>103200</v>
      </c>
      <c r="V294">
        <v>103200</v>
      </c>
      <c r="W294">
        <v>0</v>
      </c>
      <c r="X294">
        <v>0</v>
      </c>
      <c r="Y294" t="s">
        <v>250</v>
      </c>
    </row>
    <row r="295" spans="1:25" x14ac:dyDescent="0.25">
      <c r="A295">
        <v>294</v>
      </c>
      <c r="B295">
        <v>67881</v>
      </c>
      <c r="C295">
        <v>0</v>
      </c>
      <c r="D295">
        <v>0</v>
      </c>
      <c r="E295" t="s">
        <v>771</v>
      </c>
      <c r="F295" t="s">
        <v>772</v>
      </c>
      <c r="G295">
        <v>1</v>
      </c>
      <c r="H295" s="6">
        <v>7000000</v>
      </c>
      <c r="I295" s="7">
        <v>46020</v>
      </c>
      <c r="K295">
        <v>8</v>
      </c>
      <c r="L295" t="s">
        <v>40</v>
      </c>
      <c r="M295" t="s">
        <v>9</v>
      </c>
      <c r="N295" t="s">
        <v>41</v>
      </c>
      <c r="O295" t="s">
        <v>42</v>
      </c>
      <c r="P295" t="s">
        <v>2082</v>
      </c>
      <c r="Q295">
        <v>8</v>
      </c>
      <c r="R295">
        <v>0</v>
      </c>
      <c r="S295">
        <v>0</v>
      </c>
      <c r="U295">
        <v>560000</v>
      </c>
      <c r="V295">
        <v>560000</v>
      </c>
      <c r="W295">
        <v>0</v>
      </c>
      <c r="X295">
        <v>0</v>
      </c>
      <c r="Y295" t="s">
        <v>250</v>
      </c>
    </row>
    <row r="296" spans="1:25" x14ac:dyDescent="0.25">
      <c r="A296">
        <v>295</v>
      </c>
      <c r="B296">
        <v>67882</v>
      </c>
      <c r="C296">
        <v>0</v>
      </c>
      <c r="D296">
        <v>0</v>
      </c>
      <c r="E296" t="s">
        <v>771</v>
      </c>
      <c r="F296" t="s">
        <v>772</v>
      </c>
      <c r="G296">
        <v>1</v>
      </c>
      <c r="H296" s="6">
        <v>3880000</v>
      </c>
      <c r="I296" s="7">
        <v>46020</v>
      </c>
      <c r="K296">
        <v>8</v>
      </c>
      <c r="L296" t="s">
        <v>40</v>
      </c>
      <c r="M296" t="s">
        <v>9</v>
      </c>
      <c r="N296" t="s">
        <v>41</v>
      </c>
      <c r="O296" t="s">
        <v>42</v>
      </c>
      <c r="P296" t="s">
        <v>2082</v>
      </c>
      <c r="Q296">
        <v>8</v>
      </c>
      <c r="R296">
        <v>0</v>
      </c>
      <c r="S296">
        <v>0</v>
      </c>
      <c r="U296">
        <v>310400</v>
      </c>
      <c r="V296">
        <v>310400</v>
      </c>
      <c r="W296">
        <v>0</v>
      </c>
      <c r="X296">
        <v>0</v>
      </c>
      <c r="Y296" t="s">
        <v>250</v>
      </c>
    </row>
    <row r="297" spans="1:25" x14ac:dyDescent="0.25">
      <c r="A297">
        <v>296</v>
      </c>
      <c r="B297">
        <v>67883</v>
      </c>
      <c r="C297">
        <v>0</v>
      </c>
      <c r="D297">
        <v>0</v>
      </c>
      <c r="E297" t="s">
        <v>771</v>
      </c>
      <c r="F297" t="s">
        <v>772</v>
      </c>
      <c r="G297">
        <v>1</v>
      </c>
      <c r="H297" s="6">
        <v>7000000</v>
      </c>
      <c r="I297" s="7">
        <v>46020</v>
      </c>
      <c r="K297">
        <v>8</v>
      </c>
      <c r="L297" t="s">
        <v>40</v>
      </c>
      <c r="M297" t="s">
        <v>9</v>
      </c>
      <c r="N297" t="s">
        <v>41</v>
      </c>
      <c r="O297" t="s">
        <v>42</v>
      </c>
      <c r="P297" t="s">
        <v>2082</v>
      </c>
      <c r="Q297">
        <v>8</v>
      </c>
      <c r="R297">
        <v>0</v>
      </c>
      <c r="S297">
        <v>0</v>
      </c>
      <c r="U297">
        <v>560000</v>
      </c>
      <c r="V297">
        <v>560000</v>
      </c>
      <c r="W297">
        <v>0</v>
      </c>
      <c r="X297">
        <v>0</v>
      </c>
      <c r="Y297" t="s">
        <v>250</v>
      </c>
    </row>
    <row r="298" spans="1:25" x14ac:dyDescent="0.25">
      <c r="A298">
        <v>297</v>
      </c>
      <c r="B298">
        <v>67884</v>
      </c>
      <c r="C298">
        <v>0</v>
      </c>
      <c r="D298">
        <v>0</v>
      </c>
      <c r="E298" t="s">
        <v>771</v>
      </c>
      <c r="F298" t="s">
        <v>772</v>
      </c>
      <c r="G298">
        <v>1</v>
      </c>
      <c r="H298" s="6">
        <v>4000000</v>
      </c>
      <c r="I298" s="7">
        <v>46020</v>
      </c>
      <c r="K298">
        <v>8</v>
      </c>
      <c r="L298" t="s">
        <v>40</v>
      </c>
      <c r="M298" t="s">
        <v>9</v>
      </c>
      <c r="N298" t="s">
        <v>41</v>
      </c>
      <c r="O298" t="s">
        <v>42</v>
      </c>
      <c r="P298" t="s">
        <v>2082</v>
      </c>
      <c r="Q298">
        <v>8</v>
      </c>
      <c r="R298">
        <v>0</v>
      </c>
      <c r="S298">
        <v>0</v>
      </c>
      <c r="U298">
        <v>320000</v>
      </c>
      <c r="V298">
        <v>320000</v>
      </c>
      <c r="W298">
        <v>0</v>
      </c>
      <c r="X298">
        <v>0</v>
      </c>
      <c r="Y298" t="s">
        <v>250</v>
      </c>
    </row>
    <row r="299" spans="1:25" x14ac:dyDescent="0.25">
      <c r="A299">
        <v>298</v>
      </c>
      <c r="B299">
        <v>67988</v>
      </c>
      <c r="C299">
        <v>0</v>
      </c>
      <c r="D299">
        <v>0</v>
      </c>
      <c r="E299" t="s">
        <v>2157</v>
      </c>
      <c r="F299" t="s">
        <v>2158</v>
      </c>
      <c r="G299">
        <v>1</v>
      </c>
      <c r="H299" s="6">
        <v>84000</v>
      </c>
      <c r="I299" s="7">
        <v>46020</v>
      </c>
      <c r="K299">
        <v>10</v>
      </c>
      <c r="L299" t="s">
        <v>40</v>
      </c>
      <c r="M299" t="s">
        <v>9</v>
      </c>
      <c r="N299" t="s">
        <v>41</v>
      </c>
      <c r="O299" t="s">
        <v>42</v>
      </c>
      <c r="P299" t="s">
        <v>2082</v>
      </c>
      <c r="Q299">
        <v>10</v>
      </c>
      <c r="R299">
        <v>0</v>
      </c>
      <c r="S299">
        <v>0</v>
      </c>
      <c r="U299">
        <v>8400</v>
      </c>
      <c r="V299">
        <v>8400</v>
      </c>
      <c r="W299">
        <v>0</v>
      </c>
      <c r="X299">
        <v>0</v>
      </c>
      <c r="Y299" t="s">
        <v>2086</v>
      </c>
    </row>
    <row r="300" spans="1:25" x14ac:dyDescent="0.25">
      <c r="A300">
        <v>299</v>
      </c>
      <c r="B300">
        <v>67912</v>
      </c>
      <c r="C300">
        <v>0</v>
      </c>
      <c r="D300">
        <v>0</v>
      </c>
      <c r="E300" t="s">
        <v>908</v>
      </c>
      <c r="F300" t="s">
        <v>909</v>
      </c>
      <c r="G300">
        <v>1</v>
      </c>
      <c r="H300" s="6">
        <v>18740000</v>
      </c>
      <c r="I300" s="7">
        <v>46020</v>
      </c>
      <c r="K300">
        <v>15</v>
      </c>
      <c r="L300" t="s">
        <v>40</v>
      </c>
      <c r="M300" t="s">
        <v>8</v>
      </c>
      <c r="N300" t="s">
        <v>41</v>
      </c>
      <c r="O300" t="s">
        <v>347</v>
      </c>
      <c r="P300" t="s">
        <v>2082</v>
      </c>
      <c r="Q300">
        <v>7</v>
      </c>
      <c r="R300">
        <v>8</v>
      </c>
      <c r="S300">
        <v>0</v>
      </c>
      <c r="U300">
        <v>2811000</v>
      </c>
      <c r="V300">
        <v>1311800</v>
      </c>
      <c r="W300">
        <v>1499200</v>
      </c>
      <c r="X300">
        <v>0</v>
      </c>
      <c r="Y300" t="s">
        <v>109</v>
      </c>
    </row>
    <row r="301" spans="1:25" x14ac:dyDescent="0.25">
      <c r="A301">
        <v>300</v>
      </c>
      <c r="B301">
        <v>67805</v>
      </c>
      <c r="C301">
        <v>0</v>
      </c>
      <c r="D301">
        <v>0</v>
      </c>
      <c r="E301" t="s">
        <v>343</v>
      </c>
      <c r="F301" t="s">
        <v>344</v>
      </c>
      <c r="G301">
        <v>1</v>
      </c>
      <c r="H301" s="6">
        <v>3167736</v>
      </c>
      <c r="I301" s="7">
        <v>46020</v>
      </c>
      <c r="K301">
        <v>10</v>
      </c>
      <c r="L301" t="s">
        <v>40</v>
      </c>
      <c r="M301" t="s">
        <v>9</v>
      </c>
      <c r="N301" t="s">
        <v>41</v>
      </c>
      <c r="O301" t="s">
        <v>42</v>
      </c>
      <c r="P301" t="s">
        <v>2082</v>
      </c>
      <c r="Q301">
        <v>10</v>
      </c>
      <c r="R301">
        <v>0</v>
      </c>
      <c r="S301">
        <v>0</v>
      </c>
      <c r="U301">
        <v>316774</v>
      </c>
      <c r="V301">
        <v>316774</v>
      </c>
      <c r="W301">
        <v>0</v>
      </c>
      <c r="X301">
        <v>0</v>
      </c>
      <c r="Y301" t="s">
        <v>109</v>
      </c>
    </row>
    <row r="302" spans="1:25" x14ac:dyDescent="0.25">
      <c r="A302">
        <v>301</v>
      </c>
      <c r="B302">
        <v>67986</v>
      </c>
      <c r="C302">
        <v>0</v>
      </c>
      <c r="D302">
        <v>0</v>
      </c>
      <c r="E302" t="s">
        <v>337</v>
      </c>
      <c r="F302" t="s">
        <v>338</v>
      </c>
      <c r="G302">
        <v>1</v>
      </c>
      <c r="H302" s="6">
        <v>20300000</v>
      </c>
      <c r="I302" s="7">
        <v>46020</v>
      </c>
      <c r="K302">
        <v>8</v>
      </c>
      <c r="L302" t="s">
        <v>40</v>
      </c>
      <c r="M302" t="s">
        <v>5</v>
      </c>
      <c r="N302" t="s">
        <v>41</v>
      </c>
      <c r="O302" t="s">
        <v>54</v>
      </c>
      <c r="P302" t="s">
        <v>2082</v>
      </c>
      <c r="Q302">
        <v>8</v>
      </c>
      <c r="R302">
        <v>0</v>
      </c>
      <c r="S302">
        <v>0</v>
      </c>
      <c r="U302">
        <v>1624000</v>
      </c>
      <c r="V302">
        <v>1624000</v>
      </c>
      <c r="W302">
        <v>0</v>
      </c>
      <c r="X302">
        <v>0</v>
      </c>
      <c r="Y302" t="s">
        <v>44</v>
      </c>
    </row>
    <row r="303" spans="1:25" x14ac:dyDescent="0.25">
      <c r="A303">
        <v>302</v>
      </c>
      <c r="B303">
        <v>67939</v>
      </c>
      <c r="C303">
        <v>0</v>
      </c>
      <c r="D303">
        <v>0</v>
      </c>
      <c r="E303" t="s">
        <v>2159</v>
      </c>
      <c r="F303" t="s">
        <v>2160</v>
      </c>
      <c r="G303">
        <v>1</v>
      </c>
      <c r="H303" s="6">
        <v>1500000</v>
      </c>
      <c r="I303" s="7">
        <v>46020</v>
      </c>
      <c r="K303">
        <v>9</v>
      </c>
      <c r="L303" t="s">
        <v>40</v>
      </c>
      <c r="M303" t="s">
        <v>5</v>
      </c>
      <c r="N303" t="s">
        <v>41</v>
      </c>
      <c r="O303" t="s">
        <v>47</v>
      </c>
      <c r="P303" t="s">
        <v>2082</v>
      </c>
      <c r="Q303">
        <v>9</v>
      </c>
      <c r="R303">
        <v>0</v>
      </c>
      <c r="S303">
        <v>0</v>
      </c>
      <c r="U303">
        <v>135000</v>
      </c>
      <c r="V303">
        <v>135000</v>
      </c>
      <c r="W303">
        <v>0</v>
      </c>
      <c r="X303">
        <v>0</v>
      </c>
      <c r="Y303" t="s">
        <v>48</v>
      </c>
    </row>
    <row r="304" spans="1:25" x14ac:dyDescent="0.25">
      <c r="A304">
        <v>303</v>
      </c>
      <c r="B304">
        <v>67856</v>
      </c>
      <c r="C304">
        <v>0</v>
      </c>
      <c r="D304">
        <v>0</v>
      </c>
      <c r="E304" t="s">
        <v>2161</v>
      </c>
      <c r="F304" t="s">
        <v>2162</v>
      </c>
      <c r="G304">
        <v>1</v>
      </c>
      <c r="H304" s="6">
        <v>85413050</v>
      </c>
      <c r="I304" s="7">
        <v>46020</v>
      </c>
      <c r="K304" t="s">
        <v>2154</v>
      </c>
      <c r="L304" t="s">
        <v>40</v>
      </c>
      <c r="M304" t="s">
        <v>7</v>
      </c>
      <c r="N304" t="s">
        <v>41</v>
      </c>
      <c r="O304" t="s">
        <v>64</v>
      </c>
      <c r="P304" t="s">
        <v>2082</v>
      </c>
      <c r="Q304">
        <v>4.8</v>
      </c>
      <c r="R304">
        <v>4.3</v>
      </c>
      <c r="S304">
        <v>0</v>
      </c>
      <c r="U304">
        <v>7772588</v>
      </c>
      <c r="V304">
        <v>4099826</v>
      </c>
      <c r="W304">
        <v>3672761</v>
      </c>
      <c r="X304">
        <v>0</v>
      </c>
      <c r="Y304" t="s">
        <v>2086</v>
      </c>
    </row>
    <row r="305" spans="1:25" x14ac:dyDescent="0.25">
      <c r="A305">
        <v>304</v>
      </c>
      <c r="B305">
        <v>67855</v>
      </c>
      <c r="C305">
        <v>0</v>
      </c>
      <c r="D305">
        <v>0</v>
      </c>
      <c r="E305" t="s">
        <v>2163</v>
      </c>
      <c r="F305" t="s">
        <v>2164</v>
      </c>
      <c r="G305">
        <v>1</v>
      </c>
      <c r="H305" s="6">
        <v>33175062</v>
      </c>
      <c r="I305" s="7">
        <v>46020</v>
      </c>
      <c r="K305" t="s">
        <v>2154</v>
      </c>
      <c r="L305" t="s">
        <v>40</v>
      </c>
      <c r="M305" t="s">
        <v>7</v>
      </c>
      <c r="N305" t="s">
        <v>41</v>
      </c>
      <c r="O305" t="s">
        <v>64</v>
      </c>
      <c r="P305" t="s">
        <v>2082</v>
      </c>
      <c r="Q305">
        <v>4.8</v>
      </c>
      <c r="R305">
        <v>4.3</v>
      </c>
      <c r="S305">
        <v>0</v>
      </c>
      <c r="U305">
        <v>3018931</v>
      </c>
      <c r="V305">
        <v>1592403</v>
      </c>
      <c r="W305">
        <v>1426528</v>
      </c>
      <c r="X305">
        <v>0</v>
      </c>
      <c r="Y305" t="s">
        <v>2086</v>
      </c>
    </row>
    <row r="306" spans="1:25" x14ac:dyDescent="0.25">
      <c r="A306">
        <v>305</v>
      </c>
      <c r="B306">
        <v>67807</v>
      </c>
      <c r="C306">
        <v>0</v>
      </c>
      <c r="D306">
        <v>0</v>
      </c>
      <c r="E306" t="s">
        <v>319</v>
      </c>
      <c r="F306" t="s">
        <v>320</v>
      </c>
      <c r="G306">
        <v>1</v>
      </c>
      <c r="H306" s="6">
        <v>547205</v>
      </c>
      <c r="I306" s="7">
        <v>46020</v>
      </c>
      <c r="K306">
        <v>10</v>
      </c>
      <c r="L306" t="s">
        <v>40</v>
      </c>
      <c r="M306" t="s">
        <v>9</v>
      </c>
      <c r="N306" t="s">
        <v>41</v>
      </c>
      <c r="O306" t="s">
        <v>42</v>
      </c>
      <c r="P306" t="s">
        <v>2082</v>
      </c>
      <c r="Q306">
        <v>10</v>
      </c>
      <c r="R306">
        <v>0</v>
      </c>
      <c r="S306">
        <v>0</v>
      </c>
      <c r="U306">
        <v>54721</v>
      </c>
      <c r="V306">
        <v>54720</v>
      </c>
      <c r="W306">
        <v>0</v>
      </c>
      <c r="X306">
        <v>0</v>
      </c>
      <c r="Y306" t="s">
        <v>109</v>
      </c>
    </row>
    <row r="307" spans="1:25" x14ac:dyDescent="0.25">
      <c r="A307">
        <v>306</v>
      </c>
      <c r="B307">
        <v>67885</v>
      </c>
      <c r="C307">
        <v>0</v>
      </c>
      <c r="D307">
        <v>0</v>
      </c>
      <c r="E307" t="s">
        <v>2165</v>
      </c>
      <c r="F307" t="s">
        <v>2166</v>
      </c>
      <c r="G307">
        <v>1</v>
      </c>
      <c r="H307" s="6">
        <v>95208796</v>
      </c>
      <c r="I307" s="7">
        <v>46020</v>
      </c>
      <c r="K307">
        <v>15</v>
      </c>
      <c r="L307" t="s">
        <v>40</v>
      </c>
      <c r="M307" t="s">
        <v>1</v>
      </c>
      <c r="N307" t="s">
        <v>41</v>
      </c>
      <c r="O307" t="s">
        <v>87</v>
      </c>
      <c r="P307" t="s">
        <v>2082</v>
      </c>
      <c r="Q307">
        <v>15</v>
      </c>
      <c r="R307">
        <v>0</v>
      </c>
      <c r="S307">
        <v>0</v>
      </c>
      <c r="U307">
        <v>14281319</v>
      </c>
      <c r="V307">
        <v>14281319</v>
      </c>
      <c r="W307">
        <v>0</v>
      </c>
      <c r="X307">
        <v>0</v>
      </c>
      <c r="Y307" t="s">
        <v>2086</v>
      </c>
    </row>
    <row r="308" spans="1:25" x14ac:dyDescent="0.25">
      <c r="A308">
        <v>307</v>
      </c>
      <c r="B308">
        <v>67931</v>
      </c>
      <c r="C308">
        <v>0</v>
      </c>
      <c r="D308">
        <v>0</v>
      </c>
      <c r="E308" t="s">
        <v>606</v>
      </c>
      <c r="F308" t="s">
        <v>607</v>
      </c>
      <c r="G308">
        <v>1</v>
      </c>
      <c r="H308" s="6">
        <v>6936556</v>
      </c>
      <c r="I308" s="7">
        <v>46020</v>
      </c>
      <c r="K308">
        <v>14</v>
      </c>
      <c r="L308" t="s">
        <v>40</v>
      </c>
      <c r="M308" t="s">
        <v>5</v>
      </c>
      <c r="N308" t="s">
        <v>41</v>
      </c>
      <c r="O308" t="s">
        <v>57</v>
      </c>
      <c r="P308" t="s">
        <v>2082</v>
      </c>
      <c r="Q308">
        <v>9</v>
      </c>
      <c r="R308">
        <v>5</v>
      </c>
      <c r="S308">
        <v>0</v>
      </c>
      <c r="U308">
        <v>971118</v>
      </c>
      <c r="V308">
        <v>624290</v>
      </c>
      <c r="W308">
        <v>346828</v>
      </c>
      <c r="X308">
        <v>0</v>
      </c>
      <c r="Y308" t="s">
        <v>48</v>
      </c>
    </row>
    <row r="309" spans="1:25" x14ac:dyDescent="0.25">
      <c r="A309">
        <v>308</v>
      </c>
      <c r="B309">
        <v>67913</v>
      </c>
      <c r="C309">
        <v>0</v>
      </c>
      <c r="D309">
        <v>0</v>
      </c>
      <c r="E309" t="s">
        <v>2167</v>
      </c>
      <c r="F309" t="s">
        <v>2168</v>
      </c>
      <c r="G309">
        <v>1</v>
      </c>
      <c r="H309" s="6">
        <v>308870</v>
      </c>
      <c r="I309" s="7">
        <v>46020</v>
      </c>
      <c r="K309">
        <v>15</v>
      </c>
      <c r="L309" t="s">
        <v>40</v>
      </c>
      <c r="M309" t="s">
        <v>5</v>
      </c>
      <c r="N309" t="s">
        <v>41</v>
      </c>
      <c r="O309" t="s">
        <v>47</v>
      </c>
      <c r="P309" t="s">
        <v>2082</v>
      </c>
      <c r="Q309">
        <v>7</v>
      </c>
      <c r="R309">
        <v>8</v>
      </c>
      <c r="S309">
        <v>0</v>
      </c>
      <c r="U309">
        <v>46331</v>
      </c>
      <c r="V309">
        <v>21621</v>
      </c>
      <c r="W309">
        <v>24710</v>
      </c>
      <c r="X309">
        <v>0</v>
      </c>
      <c r="Y309" t="s">
        <v>48</v>
      </c>
    </row>
    <row r="310" spans="1:25" x14ac:dyDescent="0.25">
      <c r="A310">
        <v>309</v>
      </c>
      <c r="B310">
        <v>67921</v>
      </c>
      <c r="C310">
        <v>0</v>
      </c>
      <c r="D310">
        <v>0</v>
      </c>
      <c r="E310" t="s">
        <v>1451</v>
      </c>
      <c r="F310" t="s">
        <v>1452</v>
      </c>
      <c r="G310">
        <v>1</v>
      </c>
      <c r="H310" s="6">
        <v>177058</v>
      </c>
      <c r="I310" s="7">
        <v>46020</v>
      </c>
      <c r="K310">
        <v>10</v>
      </c>
      <c r="L310" t="s">
        <v>40</v>
      </c>
      <c r="M310" t="s">
        <v>9</v>
      </c>
      <c r="N310" t="s">
        <v>41</v>
      </c>
      <c r="O310" t="s">
        <v>42</v>
      </c>
      <c r="P310" t="s">
        <v>2082</v>
      </c>
      <c r="Q310">
        <v>10</v>
      </c>
      <c r="R310">
        <v>0</v>
      </c>
      <c r="S310">
        <v>0</v>
      </c>
      <c r="U310">
        <v>17706</v>
      </c>
      <c r="V310">
        <v>17706</v>
      </c>
      <c r="W310">
        <v>0</v>
      </c>
      <c r="X310">
        <v>0</v>
      </c>
      <c r="Y310" t="s">
        <v>44</v>
      </c>
    </row>
    <row r="311" spans="1:25" x14ac:dyDescent="0.25">
      <c r="A311">
        <v>310</v>
      </c>
      <c r="B311">
        <v>67930</v>
      </c>
      <c r="C311">
        <v>0</v>
      </c>
      <c r="D311">
        <v>0</v>
      </c>
      <c r="E311" t="s">
        <v>307</v>
      </c>
      <c r="F311" t="s">
        <v>308</v>
      </c>
      <c r="G311">
        <v>1</v>
      </c>
      <c r="H311" s="6">
        <v>1729134</v>
      </c>
      <c r="I311" s="7">
        <v>46020</v>
      </c>
      <c r="K311">
        <v>10</v>
      </c>
      <c r="L311" t="s">
        <v>40</v>
      </c>
      <c r="M311" t="s">
        <v>7</v>
      </c>
      <c r="N311" t="s">
        <v>41</v>
      </c>
      <c r="O311" t="s">
        <v>64</v>
      </c>
      <c r="P311" t="s">
        <v>2082</v>
      </c>
      <c r="Q311">
        <v>10</v>
      </c>
      <c r="R311">
        <v>0</v>
      </c>
      <c r="S311">
        <v>0</v>
      </c>
      <c r="U311">
        <v>172913</v>
      </c>
      <c r="V311">
        <v>172913</v>
      </c>
      <c r="W311">
        <v>0</v>
      </c>
      <c r="X311">
        <v>0</v>
      </c>
      <c r="Y311" t="s">
        <v>44</v>
      </c>
    </row>
    <row r="312" spans="1:25" x14ac:dyDescent="0.25">
      <c r="A312">
        <v>311</v>
      </c>
      <c r="B312">
        <v>67852</v>
      </c>
      <c r="C312">
        <v>0</v>
      </c>
      <c r="D312">
        <v>0</v>
      </c>
      <c r="E312" t="s">
        <v>2169</v>
      </c>
      <c r="F312" t="s">
        <v>2170</v>
      </c>
      <c r="G312">
        <v>1</v>
      </c>
      <c r="H312" s="6">
        <v>154252089</v>
      </c>
      <c r="I312" s="7">
        <v>46020</v>
      </c>
      <c r="K312">
        <v>15</v>
      </c>
      <c r="L312" t="s">
        <v>40</v>
      </c>
      <c r="M312" t="s">
        <v>5</v>
      </c>
      <c r="N312" t="s">
        <v>41</v>
      </c>
      <c r="O312" t="s">
        <v>47</v>
      </c>
      <c r="P312" t="s">
        <v>2082</v>
      </c>
      <c r="Q312">
        <v>5.2</v>
      </c>
      <c r="R312">
        <v>7</v>
      </c>
      <c r="S312">
        <v>2.8</v>
      </c>
      <c r="U312">
        <v>23137813</v>
      </c>
      <c r="V312">
        <v>8021109</v>
      </c>
      <c r="W312">
        <v>10797646</v>
      </c>
      <c r="X312">
        <v>4319058</v>
      </c>
      <c r="Y312" t="s">
        <v>2086</v>
      </c>
    </row>
    <row r="313" spans="1:25" x14ac:dyDescent="0.25">
      <c r="A313">
        <v>312</v>
      </c>
      <c r="B313">
        <v>67863</v>
      </c>
      <c r="C313">
        <v>0</v>
      </c>
      <c r="D313">
        <v>0</v>
      </c>
      <c r="E313" t="s">
        <v>293</v>
      </c>
      <c r="F313" t="s">
        <v>294</v>
      </c>
      <c r="G313">
        <v>1</v>
      </c>
      <c r="H313" s="6">
        <v>73491454</v>
      </c>
      <c r="I313" s="7">
        <v>46020</v>
      </c>
      <c r="K313" t="s">
        <v>879</v>
      </c>
      <c r="L313" t="s">
        <v>40</v>
      </c>
      <c r="M313" t="s">
        <v>5</v>
      </c>
      <c r="N313" t="s">
        <v>41</v>
      </c>
      <c r="O313" t="s">
        <v>77</v>
      </c>
      <c r="P313" t="s">
        <v>2082</v>
      </c>
      <c r="Q313">
        <v>6</v>
      </c>
      <c r="R313">
        <v>2.5</v>
      </c>
      <c r="S313">
        <v>0</v>
      </c>
      <c r="U313">
        <v>6246774</v>
      </c>
      <c r="V313">
        <v>4409487</v>
      </c>
      <c r="W313">
        <v>1837286</v>
      </c>
      <c r="X313">
        <v>0</v>
      </c>
      <c r="Y313" t="s">
        <v>48</v>
      </c>
    </row>
    <row r="314" spans="1:25" x14ac:dyDescent="0.25">
      <c r="A314">
        <v>313</v>
      </c>
      <c r="B314">
        <v>67835</v>
      </c>
      <c r="C314">
        <v>0</v>
      </c>
      <c r="D314">
        <v>0</v>
      </c>
      <c r="E314" t="s">
        <v>762</v>
      </c>
      <c r="F314" t="s">
        <v>763</v>
      </c>
      <c r="G314">
        <v>1</v>
      </c>
      <c r="H314" s="6">
        <v>4213073</v>
      </c>
      <c r="I314" s="7">
        <v>46020</v>
      </c>
      <c r="K314" t="s">
        <v>167</v>
      </c>
      <c r="L314" t="s">
        <v>40</v>
      </c>
      <c r="M314" t="s">
        <v>7</v>
      </c>
      <c r="N314" t="s">
        <v>41</v>
      </c>
      <c r="O314" t="s">
        <v>64</v>
      </c>
      <c r="P314" t="s">
        <v>2082</v>
      </c>
      <c r="Q314">
        <v>5.5</v>
      </c>
      <c r="R314">
        <v>0</v>
      </c>
      <c r="S314">
        <v>0</v>
      </c>
      <c r="U314">
        <v>231719</v>
      </c>
      <c r="V314">
        <v>231719</v>
      </c>
      <c r="W314">
        <v>0</v>
      </c>
      <c r="X314">
        <v>0</v>
      </c>
      <c r="Y314" t="s">
        <v>109</v>
      </c>
    </row>
    <row r="315" spans="1:25" x14ac:dyDescent="0.25">
      <c r="A315">
        <v>314</v>
      </c>
      <c r="B315">
        <v>67808</v>
      </c>
      <c r="C315">
        <v>0</v>
      </c>
      <c r="D315">
        <v>0</v>
      </c>
      <c r="E315" t="s">
        <v>281</v>
      </c>
      <c r="F315" t="s">
        <v>282</v>
      </c>
      <c r="G315">
        <v>1</v>
      </c>
      <c r="H315" s="6">
        <v>1910761</v>
      </c>
      <c r="I315" s="7">
        <v>46020</v>
      </c>
      <c r="K315">
        <v>15</v>
      </c>
      <c r="L315" t="s">
        <v>40</v>
      </c>
      <c r="M315" t="s">
        <v>7</v>
      </c>
      <c r="N315" t="s">
        <v>41</v>
      </c>
      <c r="O315" t="s">
        <v>64</v>
      </c>
      <c r="P315" t="s">
        <v>2082</v>
      </c>
      <c r="Q315">
        <v>15</v>
      </c>
      <c r="R315">
        <v>0</v>
      </c>
      <c r="S315">
        <v>0</v>
      </c>
      <c r="U315">
        <v>286614</v>
      </c>
      <c r="V315">
        <v>286614</v>
      </c>
      <c r="W315">
        <v>0</v>
      </c>
      <c r="X315">
        <v>0</v>
      </c>
      <c r="Y315" t="s">
        <v>94</v>
      </c>
    </row>
    <row r="316" spans="1:25" x14ac:dyDescent="0.25">
      <c r="A316">
        <v>315</v>
      </c>
      <c r="B316">
        <v>67920</v>
      </c>
      <c r="C316">
        <v>0</v>
      </c>
      <c r="D316">
        <v>0</v>
      </c>
      <c r="E316" t="s">
        <v>2171</v>
      </c>
      <c r="F316" t="s">
        <v>2172</v>
      </c>
      <c r="G316">
        <v>1</v>
      </c>
      <c r="H316" s="6">
        <v>546657</v>
      </c>
      <c r="I316" s="7">
        <v>46020</v>
      </c>
      <c r="K316">
        <v>10</v>
      </c>
      <c r="L316" t="s">
        <v>40</v>
      </c>
      <c r="M316" t="s">
        <v>9</v>
      </c>
      <c r="N316" t="s">
        <v>41</v>
      </c>
      <c r="O316" t="s">
        <v>42</v>
      </c>
      <c r="P316" t="s">
        <v>2082</v>
      </c>
      <c r="Q316">
        <v>10</v>
      </c>
      <c r="R316">
        <v>0</v>
      </c>
      <c r="S316">
        <v>0</v>
      </c>
      <c r="U316">
        <v>54666</v>
      </c>
      <c r="V316">
        <v>54666</v>
      </c>
      <c r="W316">
        <v>0</v>
      </c>
      <c r="X316">
        <v>0</v>
      </c>
      <c r="Y316" t="s">
        <v>44</v>
      </c>
    </row>
    <row r="317" spans="1:25" x14ac:dyDescent="0.25">
      <c r="A317">
        <v>316</v>
      </c>
      <c r="B317">
        <v>67858</v>
      </c>
      <c r="C317">
        <v>0</v>
      </c>
      <c r="D317">
        <v>0</v>
      </c>
      <c r="E317" t="s">
        <v>269</v>
      </c>
      <c r="F317" t="s">
        <v>270</v>
      </c>
      <c r="G317">
        <v>1</v>
      </c>
      <c r="H317" s="6">
        <v>1117515</v>
      </c>
      <c r="I317" s="7">
        <v>46020</v>
      </c>
      <c r="K317" t="s">
        <v>2154</v>
      </c>
      <c r="L317" t="s">
        <v>40</v>
      </c>
      <c r="M317" t="s">
        <v>7</v>
      </c>
      <c r="N317" t="s">
        <v>41</v>
      </c>
      <c r="O317" t="s">
        <v>64</v>
      </c>
      <c r="P317" t="s">
        <v>2082</v>
      </c>
      <c r="Q317">
        <v>4.8</v>
      </c>
      <c r="R317">
        <v>4.3</v>
      </c>
      <c r="S317">
        <v>0</v>
      </c>
      <c r="U317">
        <v>101694</v>
      </c>
      <c r="V317">
        <v>53641</v>
      </c>
      <c r="W317">
        <v>48053</v>
      </c>
      <c r="X317">
        <v>0</v>
      </c>
      <c r="Y317" t="s">
        <v>250</v>
      </c>
    </row>
    <row r="318" spans="1:25" x14ac:dyDescent="0.25">
      <c r="A318">
        <v>317</v>
      </c>
      <c r="B318">
        <v>67845</v>
      </c>
      <c r="C318">
        <v>0</v>
      </c>
      <c r="D318">
        <v>0</v>
      </c>
      <c r="E318" t="s">
        <v>261</v>
      </c>
      <c r="F318" t="s">
        <v>262</v>
      </c>
      <c r="G318">
        <v>1</v>
      </c>
      <c r="H318" s="6">
        <v>15000000</v>
      </c>
      <c r="I318" s="7">
        <v>46020</v>
      </c>
      <c r="K318">
        <v>12</v>
      </c>
      <c r="L318" t="s">
        <v>40</v>
      </c>
      <c r="M318" t="s">
        <v>4</v>
      </c>
      <c r="N318" t="s">
        <v>41</v>
      </c>
      <c r="O318" t="s">
        <v>51</v>
      </c>
      <c r="P318" t="s">
        <v>2082</v>
      </c>
      <c r="Q318">
        <v>12</v>
      </c>
      <c r="R318">
        <v>0</v>
      </c>
      <c r="S318">
        <v>0</v>
      </c>
      <c r="U318">
        <v>1800000</v>
      </c>
      <c r="V318">
        <v>1800000</v>
      </c>
      <c r="W318">
        <v>0</v>
      </c>
      <c r="X318">
        <v>0</v>
      </c>
      <c r="Y318" t="s">
        <v>109</v>
      </c>
    </row>
    <row r="319" spans="1:25" x14ac:dyDescent="0.25">
      <c r="A319">
        <v>318</v>
      </c>
      <c r="B319">
        <v>67828</v>
      </c>
      <c r="C319">
        <v>0</v>
      </c>
      <c r="D319">
        <v>0</v>
      </c>
      <c r="E319" t="s">
        <v>628</v>
      </c>
      <c r="F319" t="s">
        <v>629</v>
      </c>
      <c r="G319">
        <v>1</v>
      </c>
      <c r="H319" s="6">
        <v>11473035</v>
      </c>
      <c r="I319" s="7">
        <v>46020</v>
      </c>
      <c r="K319" t="s">
        <v>167</v>
      </c>
      <c r="L319" t="s">
        <v>40</v>
      </c>
      <c r="M319" t="s">
        <v>7</v>
      </c>
      <c r="N319" t="s">
        <v>41</v>
      </c>
      <c r="O319" t="s">
        <v>64</v>
      </c>
      <c r="P319" t="s">
        <v>2082</v>
      </c>
      <c r="Q319">
        <v>5.5</v>
      </c>
      <c r="R319">
        <v>0</v>
      </c>
      <c r="S319">
        <v>0</v>
      </c>
      <c r="U319">
        <v>631017</v>
      </c>
      <c r="V319">
        <v>631017</v>
      </c>
      <c r="W319">
        <v>0</v>
      </c>
      <c r="X319">
        <v>0</v>
      </c>
      <c r="Y319" t="s">
        <v>109</v>
      </c>
    </row>
    <row r="320" spans="1:25" x14ac:dyDescent="0.25">
      <c r="A320">
        <v>319</v>
      </c>
      <c r="B320">
        <v>67859</v>
      </c>
      <c r="C320">
        <v>0</v>
      </c>
      <c r="D320">
        <v>0</v>
      </c>
      <c r="E320" t="s">
        <v>248</v>
      </c>
      <c r="F320" t="s">
        <v>249</v>
      </c>
      <c r="G320">
        <v>1</v>
      </c>
      <c r="H320" s="6">
        <v>1032882</v>
      </c>
      <c r="I320" s="7">
        <v>46020</v>
      </c>
      <c r="K320" t="s">
        <v>2154</v>
      </c>
      <c r="L320" t="s">
        <v>40</v>
      </c>
      <c r="M320" t="s">
        <v>7</v>
      </c>
      <c r="N320" t="s">
        <v>41</v>
      </c>
      <c r="O320" t="s">
        <v>64</v>
      </c>
      <c r="P320" t="s">
        <v>2082</v>
      </c>
      <c r="Q320">
        <v>4.8</v>
      </c>
      <c r="R320">
        <v>4.3</v>
      </c>
      <c r="S320">
        <v>0</v>
      </c>
      <c r="U320">
        <v>93992</v>
      </c>
      <c r="V320">
        <v>49578</v>
      </c>
      <c r="W320">
        <v>44414</v>
      </c>
      <c r="X320">
        <v>0</v>
      </c>
      <c r="Y320" t="s">
        <v>250</v>
      </c>
    </row>
    <row r="321" spans="1:25" x14ac:dyDescent="0.25">
      <c r="A321">
        <v>320</v>
      </c>
      <c r="B321">
        <v>67860</v>
      </c>
      <c r="C321">
        <v>0</v>
      </c>
      <c r="D321">
        <v>0</v>
      </c>
      <c r="E321" t="s">
        <v>251</v>
      </c>
      <c r="F321" t="s">
        <v>252</v>
      </c>
      <c r="G321">
        <v>1</v>
      </c>
      <c r="H321" s="6">
        <v>289613915</v>
      </c>
      <c r="I321" s="7">
        <v>46020</v>
      </c>
      <c r="K321" t="s">
        <v>2154</v>
      </c>
      <c r="L321" t="s">
        <v>40</v>
      </c>
      <c r="M321" t="s">
        <v>7</v>
      </c>
      <c r="N321" t="s">
        <v>41</v>
      </c>
      <c r="O321" t="s">
        <v>64</v>
      </c>
      <c r="P321" t="s">
        <v>2082</v>
      </c>
      <c r="Q321">
        <v>4.8</v>
      </c>
      <c r="R321">
        <v>4.3</v>
      </c>
      <c r="S321">
        <v>0</v>
      </c>
      <c r="U321">
        <v>26354866</v>
      </c>
      <c r="V321">
        <v>13901468</v>
      </c>
      <c r="W321">
        <v>12453398</v>
      </c>
      <c r="X321">
        <v>0</v>
      </c>
      <c r="Y321" t="s">
        <v>48</v>
      </c>
    </row>
    <row r="322" spans="1:25" x14ac:dyDescent="0.25">
      <c r="A322">
        <v>321</v>
      </c>
      <c r="B322">
        <v>67886</v>
      </c>
      <c r="C322">
        <v>0</v>
      </c>
      <c r="D322">
        <v>0</v>
      </c>
      <c r="E322" t="s">
        <v>244</v>
      </c>
      <c r="F322" t="s">
        <v>245</v>
      </c>
      <c r="G322">
        <v>1</v>
      </c>
      <c r="H322" s="6">
        <v>1000000</v>
      </c>
      <c r="I322" s="7">
        <v>46020</v>
      </c>
      <c r="K322">
        <v>10</v>
      </c>
      <c r="L322" t="s">
        <v>40</v>
      </c>
      <c r="M322" t="s">
        <v>5</v>
      </c>
      <c r="N322" t="s">
        <v>41</v>
      </c>
      <c r="O322" t="s">
        <v>57</v>
      </c>
      <c r="P322" t="s">
        <v>2082</v>
      </c>
      <c r="Q322">
        <v>10</v>
      </c>
      <c r="R322">
        <v>0</v>
      </c>
      <c r="S322">
        <v>0</v>
      </c>
      <c r="U322">
        <v>100000</v>
      </c>
      <c r="V322">
        <v>100000</v>
      </c>
      <c r="W322">
        <v>0</v>
      </c>
      <c r="X322">
        <v>0</v>
      </c>
      <c r="Y322" t="s">
        <v>48</v>
      </c>
    </row>
    <row r="323" spans="1:25" x14ac:dyDescent="0.25">
      <c r="A323">
        <v>322</v>
      </c>
      <c r="B323">
        <v>67889</v>
      </c>
      <c r="C323">
        <v>0</v>
      </c>
      <c r="D323">
        <v>0</v>
      </c>
      <c r="E323" t="s">
        <v>234</v>
      </c>
      <c r="F323" t="s">
        <v>235</v>
      </c>
      <c r="G323">
        <v>1</v>
      </c>
      <c r="H323" s="6">
        <v>7811772</v>
      </c>
      <c r="I323" s="7">
        <v>46020</v>
      </c>
      <c r="K323">
        <v>13</v>
      </c>
      <c r="L323" t="s">
        <v>40</v>
      </c>
      <c r="M323" t="s">
        <v>3</v>
      </c>
      <c r="N323" t="s">
        <v>41</v>
      </c>
      <c r="O323" t="s">
        <v>51</v>
      </c>
      <c r="P323" t="s">
        <v>2082</v>
      </c>
      <c r="Q323">
        <v>13</v>
      </c>
      <c r="R323">
        <v>0</v>
      </c>
      <c r="S323">
        <v>0</v>
      </c>
      <c r="U323">
        <v>1015530</v>
      </c>
      <c r="V323">
        <v>1015530</v>
      </c>
      <c r="W323">
        <v>0</v>
      </c>
      <c r="X323">
        <v>0</v>
      </c>
      <c r="Y323" t="s">
        <v>67</v>
      </c>
    </row>
    <row r="324" spans="1:25" x14ac:dyDescent="0.25">
      <c r="A324">
        <v>323</v>
      </c>
      <c r="B324">
        <v>67834</v>
      </c>
      <c r="C324">
        <v>0</v>
      </c>
      <c r="D324">
        <v>0</v>
      </c>
      <c r="E324" t="s">
        <v>749</v>
      </c>
      <c r="F324" t="s">
        <v>750</v>
      </c>
      <c r="G324">
        <v>1</v>
      </c>
      <c r="H324" s="6">
        <v>909688</v>
      </c>
      <c r="I324" s="7">
        <v>46020</v>
      </c>
      <c r="K324" t="s">
        <v>167</v>
      </c>
      <c r="L324" t="s">
        <v>40</v>
      </c>
      <c r="M324" t="s">
        <v>7</v>
      </c>
      <c r="N324" t="s">
        <v>41</v>
      </c>
      <c r="O324" t="s">
        <v>64</v>
      </c>
      <c r="P324" t="s">
        <v>2082</v>
      </c>
      <c r="Q324">
        <v>5.5</v>
      </c>
      <c r="R324">
        <v>0</v>
      </c>
      <c r="S324">
        <v>0</v>
      </c>
      <c r="U324">
        <v>50033</v>
      </c>
      <c r="V324">
        <v>50033</v>
      </c>
      <c r="W324">
        <v>0</v>
      </c>
      <c r="X324">
        <v>0</v>
      </c>
      <c r="Y324" t="s">
        <v>44</v>
      </c>
    </row>
    <row r="325" spans="1:25" x14ac:dyDescent="0.25">
      <c r="A325">
        <v>324</v>
      </c>
      <c r="B325">
        <v>67838</v>
      </c>
      <c r="C325">
        <v>0</v>
      </c>
      <c r="D325">
        <v>0</v>
      </c>
      <c r="E325" t="s">
        <v>1048</v>
      </c>
      <c r="F325" t="s">
        <v>1049</v>
      </c>
      <c r="G325">
        <v>1</v>
      </c>
      <c r="H325" s="6">
        <v>450000</v>
      </c>
      <c r="I325" s="7">
        <v>46020</v>
      </c>
      <c r="K325">
        <v>8</v>
      </c>
      <c r="L325" t="s">
        <v>40</v>
      </c>
      <c r="M325" t="s">
        <v>5</v>
      </c>
      <c r="N325" t="s">
        <v>41</v>
      </c>
      <c r="O325" t="s">
        <v>57</v>
      </c>
      <c r="P325" t="s">
        <v>2082</v>
      </c>
      <c r="Q325">
        <v>8</v>
      </c>
      <c r="R325">
        <v>0</v>
      </c>
      <c r="S325">
        <v>0</v>
      </c>
      <c r="U325">
        <v>36000</v>
      </c>
      <c r="V325">
        <v>36000</v>
      </c>
      <c r="W325">
        <v>0</v>
      </c>
      <c r="X325">
        <v>0</v>
      </c>
      <c r="Y325" t="s">
        <v>48</v>
      </c>
    </row>
    <row r="326" spans="1:25" x14ac:dyDescent="0.25">
      <c r="A326">
        <v>325</v>
      </c>
      <c r="B326">
        <v>67865</v>
      </c>
      <c r="C326">
        <v>0</v>
      </c>
      <c r="D326">
        <v>0</v>
      </c>
      <c r="E326" t="s">
        <v>225</v>
      </c>
      <c r="F326" t="s">
        <v>226</v>
      </c>
      <c r="G326">
        <v>1</v>
      </c>
      <c r="H326" s="6">
        <v>119900000</v>
      </c>
      <c r="I326" s="7">
        <v>46020</v>
      </c>
      <c r="K326" t="s">
        <v>879</v>
      </c>
      <c r="L326" t="s">
        <v>40</v>
      </c>
      <c r="M326" t="s">
        <v>5</v>
      </c>
      <c r="N326" t="s">
        <v>41</v>
      </c>
      <c r="O326" t="s">
        <v>77</v>
      </c>
      <c r="P326" t="s">
        <v>2082</v>
      </c>
      <c r="Q326">
        <v>6</v>
      </c>
      <c r="R326">
        <v>2.5</v>
      </c>
      <c r="S326">
        <v>0</v>
      </c>
      <c r="U326">
        <v>10191500</v>
      </c>
      <c r="V326">
        <v>7194000</v>
      </c>
      <c r="W326">
        <v>2997500</v>
      </c>
      <c r="X326">
        <v>0</v>
      </c>
      <c r="Y326" t="s">
        <v>48</v>
      </c>
    </row>
    <row r="327" spans="1:25" x14ac:dyDescent="0.25">
      <c r="A327">
        <v>326</v>
      </c>
      <c r="B327">
        <v>67833</v>
      </c>
      <c r="C327">
        <v>0</v>
      </c>
      <c r="D327">
        <v>0</v>
      </c>
      <c r="E327" t="s">
        <v>638</v>
      </c>
      <c r="F327" t="s">
        <v>639</v>
      </c>
      <c r="G327">
        <v>1</v>
      </c>
      <c r="H327" s="6">
        <v>983943</v>
      </c>
      <c r="I327" s="7">
        <v>46020</v>
      </c>
      <c r="K327" t="s">
        <v>167</v>
      </c>
      <c r="L327" t="s">
        <v>40</v>
      </c>
      <c r="M327" t="s">
        <v>7</v>
      </c>
      <c r="N327" t="s">
        <v>41</v>
      </c>
      <c r="O327" t="s">
        <v>64</v>
      </c>
      <c r="P327" t="s">
        <v>2082</v>
      </c>
      <c r="Q327">
        <v>5.5</v>
      </c>
      <c r="R327">
        <v>0</v>
      </c>
      <c r="S327">
        <v>0</v>
      </c>
      <c r="U327">
        <v>54117</v>
      </c>
      <c r="V327">
        <v>54117</v>
      </c>
      <c r="W327">
        <v>0</v>
      </c>
      <c r="X327">
        <v>0</v>
      </c>
      <c r="Y327" t="s">
        <v>109</v>
      </c>
    </row>
    <row r="328" spans="1:25" x14ac:dyDescent="0.25">
      <c r="A328">
        <v>327</v>
      </c>
      <c r="B328">
        <v>67862</v>
      </c>
      <c r="C328">
        <v>0</v>
      </c>
      <c r="D328">
        <v>0</v>
      </c>
      <c r="E328" t="s">
        <v>223</v>
      </c>
      <c r="F328" t="s">
        <v>224</v>
      </c>
      <c r="G328">
        <v>1</v>
      </c>
      <c r="H328" s="6">
        <v>49000000</v>
      </c>
      <c r="I328" s="7">
        <v>46020</v>
      </c>
      <c r="K328">
        <v>8</v>
      </c>
      <c r="L328" t="s">
        <v>40</v>
      </c>
      <c r="M328" t="s">
        <v>5</v>
      </c>
      <c r="N328" t="s">
        <v>41</v>
      </c>
      <c r="O328" t="s">
        <v>77</v>
      </c>
      <c r="P328" t="s">
        <v>2082</v>
      </c>
      <c r="Q328">
        <v>6</v>
      </c>
      <c r="R328">
        <v>2</v>
      </c>
      <c r="S328">
        <v>0</v>
      </c>
      <c r="U328">
        <v>3920000</v>
      </c>
      <c r="V328">
        <v>2940000</v>
      </c>
      <c r="W328">
        <v>980000</v>
      </c>
      <c r="X328">
        <v>0</v>
      </c>
      <c r="Y328" t="s">
        <v>48</v>
      </c>
    </row>
    <row r="329" spans="1:25" x14ac:dyDescent="0.25">
      <c r="A329">
        <v>328</v>
      </c>
      <c r="B329">
        <v>67867</v>
      </c>
      <c r="C329">
        <v>0</v>
      </c>
      <c r="D329">
        <v>0</v>
      </c>
      <c r="E329" t="s">
        <v>211</v>
      </c>
      <c r="F329" t="s">
        <v>212</v>
      </c>
      <c r="G329">
        <v>1</v>
      </c>
      <c r="H329" s="6">
        <v>115245019</v>
      </c>
      <c r="I329" s="7">
        <v>46020</v>
      </c>
      <c r="K329" t="s">
        <v>879</v>
      </c>
      <c r="L329" t="s">
        <v>40</v>
      </c>
      <c r="M329" t="s">
        <v>5</v>
      </c>
      <c r="N329" t="s">
        <v>41</v>
      </c>
      <c r="O329" t="s">
        <v>77</v>
      </c>
      <c r="P329" t="s">
        <v>2082</v>
      </c>
      <c r="Q329">
        <v>6</v>
      </c>
      <c r="R329">
        <v>2.5</v>
      </c>
      <c r="S329">
        <v>0</v>
      </c>
      <c r="U329">
        <v>9795827</v>
      </c>
      <c r="V329">
        <v>6914701</v>
      </c>
      <c r="W329">
        <v>2881125</v>
      </c>
      <c r="X329">
        <v>0</v>
      </c>
      <c r="Y329" t="s">
        <v>48</v>
      </c>
    </row>
    <row r="330" spans="1:25" x14ac:dyDescent="0.25">
      <c r="A330">
        <v>329</v>
      </c>
      <c r="B330">
        <v>67806</v>
      </c>
      <c r="C330">
        <v>0</v>
      </c>
      <c r="D330">
        <v>0</v>
      </c>
      <c r="E330" t="s">
        <v>205</v>
      </c>
      <c r="F330" t="s">
        <v>206</v>
      </c>
      <c r="G330">
        <v>1</v>
      </c>
      <c r="H330" s="6">
        <v>430130</v>
      </c>
      <c r="I330" s="7">
        <v>46020</v>
      </c>
      <c r="K330">
        <v>10</v>
      </c>
      <c r="L330" t="s">
        <v>40</v>
      </c>
      <c r="M330" t="s">
        <v>9</v>
      </c>
      <c r="N330" t="s">
        <v>41</v>
      </c>
      <c r="O330" t="s">
        <v>42</v>
      </c>
      <c r="P330" t="s">
        <v>2082</v>
      </c>
      <c r="Q330">
        <v>10</v>
      </c>
      <c r="R330">
        <v>0</v>
      </c>
      <c r="S330">
        <v>0</v>
      </c>
      <c r="U330">
        <v>43013</v>
      </c>
      <c r="V330">
        <v>43013</v>
      </c>
      <c r="W330">
        <v>0</v>
      </c>
      <c r="X330">
        <v>0</v>
      </c>
      <c r="Y330" t="s">
        <v>109</v>
      </c>
    </row>
    <row r="331" spans="1:25" x14ac:dyDescent="0.25">
      <c r="A331">
        <v>330</v>
      </c>
      <c r="B331">
        <v>67849</v>
      </c>
      <c r="C331">
        <v>0</v>
      </c>
      <c r="D331">
        <v>0</v>
      </c>
      <c r="E331" t="s">
        <v>2173</v>
      </c>
      <c r="F331" t="s">
        <v>2174</v>
      </c>
      <c r="G331">
        <v>1</v>
      </c>
      <c r="H331" s="6">
        <v>14024463</v>
      </c>
      <c r="I331" s="7">
        <v>46020</v>
      </c>
      <c r="K331">
        <v>15</v>
      </c>
      <c r="L331" t="s">
        <v>40</v>
      </c>
      <c r="M331" t="s">
        <v>5</v>
      </c>
      <c r="N331" t="s">
        <v>41</v>
      </c>
      <c r="O331" t="s">
        <v>47</v>
      </c>
      <c r="P331" t="s">
        <v>2082</v>
      </c>
      <c r="Q331">
        <v>5.2</v>
      </c>
      <c r="R331">
        <v>7</v>
      </c>
      <c r="S331">
        <v>2.8</v>
      </c>
      <c r="U331">
        <v>2103669</v>
      </c>
      <c r="V331">
        <v>729272</v>
      </c>
      <c r="W331">
        <v>981712</v>
      </c>
      <c r="X331">
        <v>392685</v>
      </c>
      <c r="Y331" t="s">
        <v>2086</v>
      </c>
    </row>
    <row r="332" spans="1:25" x14ac:dyDescent="0.25">
      <c r="A332">
        <v>331</v>
      </c>
      <c r="B332">
        <v>67848</v>
      </c>
      <c r="C332">
        <v>0</v>
      </c>
      <c r="D332">
        <v>0</v>
      </c>
      <c r="E332" t="s">
        <v>1562</v>
      </c>
      <c r="F332" t="s">
        <v>1563</v>
      </c>
      <c r="G332">
        <v>1</v>
      </c>
      <c r="H332" s="6">
        <v>19183083</v>
      </c>
      <c r="I332" s="7">
        <v>46020</v>
      </c>
      <c r="K332">
        <v>10</v>
      </c>
      <c r="L332" t="s">
        <v>40</v>
      </c>
      <c r="M332" t="s">
        <v>9</v>
      </c>
      <c r="N332" t="s">
        <v>41</v>
      </c>
      <c r="O332" t="s">
        <v>42</v>
      </c>
      <c r="P332" t="s">
        <v>2082</v>
      </c>
      <c r="Q332">
        <v>10</v>
      </c>
      <c r="R332">
        <v>0</v>
      </c>
      <c r="S332">
        <v>0</v>
      </c>
      <c r="U332">
        <v>1918308</v>
      </c>
      <c r="V332">
        <v>1918308</v>
      </c>
      <c r="W332">
        <v>0</v>
      </c>
      <c r="X332">
        <v>0</v>
      </c>
      <c r="Y332" t="s">
        <v>44</v>
      </c>
    </row>
    <row r="333" spans="1:25" x14ac:dyDescent="0.25">
      <c r="A333">
        <v>332</v>
      </c>
      <c r="B333">
        <v>67918</v>
      </c>
      <c r="C333">
        <v>0</v>
      </c>
      <c r="D333">
        <v>0</v>
      </c>
      <c r="E333" t="s">
        <v>665</v>
      </c>
      <c r="F333" t="s">
        <v>666</v>
      </c>
      <c r="G333">
        <v>1</v>
      </c>
      <c r="H333" s="6">
        <v>96870619</v>
      </c>
      <c r="I333" s="7">
        <v>46020</v>
      </c>
      <c r="K333">
        <v>15</v>
      </c>
      <c r="L333" t="s">
        <v>40</v>
      </c>
      <c r="M333" t="s">
        <v>9</v>
      </c>
      <c r="N333" t="s">
        <v>41</v>
      </c>
      <c r="O333" t="s">
        <v>42</v>
      </c>
      <c r="P333" t="s">
        <v>2082</v>
      </c>
      <c r="Q333">
        <v>15</v>
      </c>
      <c r="R333">
        <v>0</v>
      </c>
      <c r="S333">
        <v>0</v>
      </c>
      <c r="U333">
        <v>14530593</v>
      </c>
      <c r="V333">
        <v>14530593</v>
      </c>
      <c r="W333">
        <v>0</v>
      </c>
      <c r="X333">
        <v>0</v>
      </c>
      <c r="Y333" t="s">
        <v>109</v>
      </c>
    </row>
    <row r="334" spans="1:25" x14ac:dyDescent="0.25">
      <c r="A334">
        <v>333</v>
      </c>
      <c r="B334">
        <v>67924</v>
      </c>
      <c r="C334">
        <v>0</v>
      </c>
      <c r="D334">
        <v>0</v>
      </c>
      <c r="E334" t="s">
        <v>181</v>
      </c>
      <c r="F334" t="s">
        <v>182</v>
      </c>
      <c r="G334">
        <v>1</v>
      </c>
      <c r="H334" s="6">
        <v>1066945</v>
      </c>
      <c r="I334" s="7">
        <v>46020</v>
      </c>
      <c r="K334">
        <v>15</v>
      </c>
      <c r="L334" t="s">
        <v>40</v>
      </c>
      <c r="M334" t="s">
        <v>3</v>
      </c>
      <c r="N334" t="s">
        <v>41</v>
      </c>
      <c r="O334" t="s">
        <v>51</v>
      </c>
      <c r="P334" t="s">
        <v>2082</v>
      </c>
      <c r="Q334">
        <v>10</v>
      </c>
      <c r="R334">
        <v>5</v>
      </c>
      <c r="S334">
        <v>0</v>
      </c>
      <c r="U334">
        <v>160042</v>
      </c>
      <c r="V334">
        <v>106694</v>
      </c>
      <c r="W334">
        <v>53347</v>
      </c>
      <c r="X334">
        <v>0</v>
      </c>
      <c r="Y334" t="s">
        <v>72</v>
      </c>
    </row>
    <row r="335" spans="1:25" x14ac:dyDescent="0.25">
      <c r="A335">
        <v>334</v>
      </c>
      <c r="B335">
        <v>67844</v>
      </c>
      <c r="C335">
        <v>0</v>
      </c>
      <c r="D335">
        <v>0</v>
      </c>
      <c r="E335" t="s">
        <v>669</v>
      </c>
      <c r="F335" t="s">
        <v>670</v>
      </c>
      <c r="G335">
        <v>1</v>
      </c>
      <c r="H335" s="6">
        <v>75207768</v>
      </c>
      <c r="I335" s="7">
        <v>46020</v>
      </c>
      <c r="K335">
        <v>15</v>
      </c>
      <c r="L335" t="s">
        <v>40</v>
      </c>
      <c r="M335" t="s">
        <v>9</v>
      </c>
      <c r="N335" t="s">
        <v>41</v>
      </c>
      <c r="O335" t="s">
        <v>42</v>
      </c>
      <c r="P335" t="s">
        <v>2082</v>
      </c>
      <c r="Q335">
        <v>15</v>
      </c>
      <c r="R335">
        <v>0</v>
      </c>
      <c r="S335">
        <v>0</v>
      </c>
      <c r="U335">
        <v>11281165</v>
      </c>
      <c r="V335">
        <v>11281165</v>
      </c>
      <c r="W335">
        <v>0</v>
      </c>
      <c r="X335">
        <v>0</v>
      </c>
      <c r="Y335" t="s">
        <v>109</v>
      </c>
    </row>
    <row r="336" spans="1:25" x14ac:dyDescent="0.25">
      <c r="A336">
        <v>335</v>
      </c>
      <c r="B336">
        <v>67857</v>
      </c>
      <c r="C336">
        <v>0</v>
      </c>
      <c r="D336">
        <v>0</v>
      </c>
      <c r="E336" t="s">
        <v>174</v>
      </c>
      <c r="F336" t="s">
        <v>175</v>
      </c>
      <c r="G336">
        <v>1</v>
      </c>
      <c r="H336" s="6">
        <v>7763353</v>
      </c>
      <c r="I336" s="7">
        <v>46020</v>
      </c>
      <c r="K336" t="s">
        <v>2154</v>
      </c>
      <c r="L336" t="s">
        <v>40</v>
      </c>
      <c r="M336" t="s">
        <v>7</v>
      </c>
      <c r="N336" t="s">
        <v>41</v>
      </c>
      <c r="O336" t="s">
        <v>64</v>
      </c>
      <c r="P336" t="s">
        <v>2082</v>
      </c>
      <c r="Q336">
        <v>4.8</v>
      </c>
      <c r="R336">
        <v>4.3</v>
      </c>
      <c r="S336">
        <v>0</v>
      </c>
      <c r="U336">
        <v>706465</v>
      </c>
      <c r="V336">
        <v>372641</v>
      </c>
      <c r="W336">
        <v>333824</v>
      </c>
      <c r="X336">
        <v>0</v>
      </c>
      <c r="Y336" t="s">
        <v>109</v>
      </c>
    </row>
    <row r="337" spans="1:25" x14ac:dyDescent="0.25">
      <c r="A337">
        <v>336</v>
      </c>
      <c r="B337">
        <v>67989</v>
      </c>
      <c r="C337">
        <v>0</v>
      </c>
      <c r="D337">
        <v>0</v>
      </c>
      <c r="E337" t="s">
        <v>2175</v>
      </c>
      <c r="F337" t="s">
        <v>2176</v>
      </c>
      <c r="G337">
        <v>1</v>
      </c>
      <c r="H337" s="6">
        <v>306170</v>
      </c>
      <c r="I337" s="7">
        <v>46020</v>
      </c>
      <c r="K337" t="s">
        <v>167</v>
      </c>
      <c r="L337" t="s">
        <v>40</v>
      </c>
      <c r="M337" t="s">
        <v>7</v>
      </c>
      <c r="N337" t="s">
        <v>41</v>
      </c>
      <c r="O337" t="s">
        <v>64</v>
      </c>
      <c r="P337" t="s">
        <v>2082</v>
      </c>
      <c r="Q337">
        <v>5.5</v>
      </c>
      <c r="R337">
        <v>0</v>
      </c>
      <c r="S337">
        <v>0</v>
      </c>
      <c r="U337">
        <v>16839</v>
      </c>
      <c r="V337">
        <v>16839</v>
      </c>
      <c r="W337">
        <v>0</v>
      </c>
      <c r="X337">
        <v>0</v>
      </c>
      <c r="Y337" t="s">
        <v>2086</v>
      </c>
    </row>
    <row r="338" spans="1:25" x14ac:dyDescent="0.25">
      <c r="A338">
        <v>337</v>
      </c>
      <c r="B338">
        <v>67851</v>
      </c>
      <c r="C338">
        <v>0</v>
      </c>
      <c r="D338">
        <v>0</v>
      </c>
      <c r="E338" t="s">
        <v>2177</v>
      </c>
      <c r="F338" t="s">
        <v>2178</v>
      </c>
      <c r="G338">
        <v>1</v>
      </c>
      <c r="H338" s="6">
        <v>151954552</v>
      </c>
      <c r="I338" s="7">
        <v>46020</v>
      </c>
      <c r="K338">
        <v>15</v>
      </c>
      <c r="L338" t="s">
        <v>40</v>
      </c>
      <c r="M338" t="s">
        <v>5</v>
      </c>
      <c r="N338" t="s">
        <v>41</v>
      </c>
      <c r="O338" t="s">
        <v>47</v>
      </c>
      <c r="P338" t="s">
        <v>2082</v>
      </c>
      <c r="Q338">
        <v>5.2</v>
      </c>
      <c r="R338">
        <v>7</v>
      </c>
      <c r="S338">
        <v>2.8</v>
      </c>
      <c r="U338">
        <v>22793183</v>
      </c>
      <c r="V338">
        <v>7901637</v>
      </c>
      <c r="W338">
        <v>10636819</v>
      </c>
      <c r="X338">
        <v>4254727</v>
      </c>
      <c r="Y338" t="s">
        <v>2086</v>
      </c>
    </row>
    <row r="339" spans="1:25" x14ac:dyDescent="0.25">
      <c r="A339">
        <v>338</v>
      </c>
      <c r="B339">
        <v>67843</v>
      </c>
      <c r="C339">
        <v>0</v>
      </c>
      <c r="D339">
        <v>0</v>
      </c>
      <c r="E339" t="s">
        <v>161</v>
      </c>
      <c r="F339" t="s">
        <v>2620</v>
      </c>
      <c r="G339">
        <v>1</v>
      </c>
      <c r="H339" s="6">
        <v>70000000</v>
      </c>
      <c r="I339" s="7">
        <v>46020</v>
      </c>
      <c r="K339">
        <v>15</v>
      </c>
      <c r="L339" t="s">
        <v>40</v>
      </c>
      <c r="M339" t="s">
        <v>9</v>
      </c>
      <c r="N339" t="s">
        <v>41</v>
      </c>
      <c r="O339" t="s">
        <v>42</v>
      </c>
      <c r="P339" t="s">
        <v>2082</v>
      </c>
      <c r="Q339">
        <v>15</v>
      </c>
      <c r="R339">
        <v>0</v>
      </c>
      <c r="S339">
        <v>0</v>
      </c>
      <c r="U339">
        <v>10500000</v>
      </c>
      <c r="V339">
        <v>10500000</v>
      </c>
      <c r="W339">
        <v>0</v>
      </c>
      <c r="X339">
        <v>0</v>
      </c>
      <c r="Y339" t="s">
        <v>44</v>
      </c>
    </row>
    <row r="340" spans="1:25" x14ac:dyDescent="0.25">
      <c r="A340">
        <v>339</v>
      </c>
      <c r="B340">
        <v>67837</v>
      </c>
      <c r="C340">
        <v>0</v>
      </c>
      <c r="D340">
        <v>0</v>
      </c>
      <c r="E340" t="s">
        <v>1031</v>
      </c>
      <c r="F340" t="s">
        <v>1032</v>
      </c>
      <c r="G340">
        <v>1</v>
      </c>
      <c r="H340" s="6">
        <v>1700000</v>
      </c>
      <c r="I340" s="7">
        <v>46020</v>
      </c>
      <c r="K340">
        <v>8</v>
      </c>
      <c r="L340" t="s">
        <v>40</v>
      </c>
      <c r="M340" t="s">
        <v>5</v>
      </c>
      <c r="N340" t="s">
        <v>41</v>
      </c>
      <c r="O340" t="s">
        <v>57</v>
      </c>
      <c r="P340" t="s">
        <v>2082</v>
      </c>
      <c r="Q340">
        <v>8</v>
      </c>
      <c r="R340">
        <v>0</v>
      </c>
      <c r="S340">
        <v>0</v>
      </c>
      <c r="U340">
        <v>136000</v>
      </c>
      <c r="V340">
        <v>136000</v>
      </c>
      <c r="W340">
        <v>0</v>
      </c>
      <c r="X340">
        <v>0</v>
      </c>
      <c r="Y340" t="s">
        <v>250</v>
      </c>
    </row>
    <row r="341" spans="1:25" x14ac:dyDescent="0.25">
      <c r="A341">
        <v>340</v>
      </c>
      <c r="B341">
        <v>67985</v>
      </c>
      <c r="C341">
        <v>0</v>
      </c>
      <c r="D341">
        <v>0</v>
      </c>
      <c r="E341" t="s">
        <v>138</v>
      </c>
      <c r="F341" t="s">
        <v>139</v>
      </c>
      <c r="G341">
        <v>1</v>
      </c>
      <c r="H341" s="6">
        <v>14700000</v>
      </c>
      <c r="I341" s="7">
        <v>46020</v>
      </c>
      <c r="K341">
        <v>8</v>
      </c>
      <c r="L341" t="s">
        <v>40</v>
      </c>
      <c r="M341" t="s">
        <v>5</v>
      </c>
      <c r="N341" t="s">
        <v>41</v>
      </c>
      <c r="O341" t="s">
        <v>54</v>
      </c>
      <c r="P341" t="s">
        <v>2082</v>
      </c>
      <c r="Q341">
        <v>8</v>
      </c>
      <c r="R341">
        <v>0</v>
      </c>
      <c r="S341">
        <v>0</v>
      </c>
      <c r="U341">
        <v>1176000</v>
      </c>
      <c r="V341">
        <v>1176000</v>
      </c>
      <c r="W341">
        <v>0</v>
      </c>
      <c r="X341">
        <v>0</v>
      </c>
      <c r="Y341" t="s">
        <v>44</v>
      </c>
    </row>
    <row r="342" spans="1:25" x14ac:dyDescent="0.25">
      <c r="A342">
        <v>341</v>
      </c>
      <c r="B342">
        <v>67911</v>
      </c>
      <c r="C342">
        <v>0</v>
      </c>
      <c r="D342">
        <v>0</v>
      </c>
      <c r="E342" t="s">
        <v>884</v>
      </c>
      <c r="F342" t="s">
        <v>885</v>
      </c>
      <c r="G342">
        <v>1</v>
      </c>
      <c r="H342" s="6">
        <v>1532000</v>
      </c>
      <c r="I342" s="7">
        <v>46020</v>
      </c>
      <c r="K342">
        <v>15</v>
      </c>
      <c r="L342" t="s">
        <v>40</v>
      </c>
      <c r="M342" t="s">
        <v>8</v>
      </c>
      <c r="N342" t="s">
        <v>41</v>
      </c>
      <c r="O342" t="s">
        <v>347</v>
      </c>
      <c r="P342" t="s">
        <v>2082</v>
      </c>
      <c r="Q342">
        <v>7</v>
      </c>
      <c r="R342">
        <v>8</v>
      </c>
      <c r="S342">
        <v>0</v>
      </c>
      <c r="U342">
        <v>229800</v>
      </c>
      <c r="V342">
        <v>107240</v>
      </c>
      <c r="W342">
        <v>122560</v>
      </c>
      <c r="X342">
        <v>0</v>
      </c>
      <c r="Y342" t="s">
        <v>109</v>
      </c>
    </row>
    <row r="343" spans="1:25" x14ac:dyDescent="0.25">
      <c r="A343">
        <v>342</v>
      </c>
      <c r="B343">
        <v>67901</v>
      </c>
      <c r="C343">
        <v>0</v>
      </c>
      <c r="D343">
        <v>0</v>
      </c>
      <c r="E343" t="s">
        <v>2179</v>
      </c>
      <c r="F343" t="s">
        <v>2647</v>
      </c>
      <c r="G343">
        <v>1</v>
      </c>
      <c r="H343" s="6">
        <v>50000000</v>
      </c>
      <c r="I343" s="7">
        <v>46020</v>
      </c>
      <c r="K343">
        <v>15</v>
      </c>
      <c r="L343" t="s">
        <v>40</v>
      </c>
      <c r="M343" t="s">
        <v>1</v>
      </c>
      <c r="N343" t="s">
        <v>41</v>
      </c>
      <c r="O343" t="s">
        <v>87</v>
      </c>
      <c r="P343" t="s">
        <v>2082</v>
      </c>
      <c r="Q343">
        <v>3</v>
      </c>
      <c r="R343">
        <v>12</v>
      </c>
      <c r="S343">
        <v>0</v>
      </c>
      <c r="U343">
        <v>7500000</v>
      </c>
      <c r="V343">
        <v>1500000</v>
      </c>
      <c r="W343">
        <v>6000000</v>
      </c>
      <c r="X343">
        <v>0</v>
      </c>
      <c r="Y343" t="s">
        <v>2086</v>
      </c>
    </row>
    <row r="344" spans="1:25" x14ac:dyDescent="0.25">
      <c r="A344">
        <v>343</v>
      </c>
      <c r="B344">
        <v>68211</v>
      </c>
      <c r="C344">
        <v>0</v>
      </c>
      <c r="D344">
        <v>0</v>
      </c>
      <c r="E344" t="s">
        <v>2181</v>
      </c>
      <c r="F344" t="s">
        <v>2182</v>
      </c>
      <c r="G344">
        <v>1</v>
      </c>
      <c r="I344" s="7">
        <v>46020</v>
      </c>
      <c r="K344">
        <v>7</v>
      </c>
      <c r="L344" t="s">
        <v>40</v>
      </c>
      <c r="M344" t="s">
        <v>5</v>
      </c>
      <c r="N344" t="s">
        <v>41</v>
      </c>
      <c r="O344" t="s">
        <v>57</v>
      </c>
      <c r="P344" t="s">
        <v>2082</v>
      </c>
      <c r="Q344">
        <v>7</v>
      </c>
      <c r="R344">
        <v>0</v>
      </c>
      <c r="S344">
        <v>0</v>
      </c>
      <c r="U344">
        <v>0</v>
      </c>
      <c r="V344">
        <v>0</v>
      </c>
      <c r="W344">
        <v>0</v>
      </c>
      <c r="X344">
        <v>0</v>
      </c>
      <c r="Y344" t="s">
        <v>2086</v>
      </c>
    </row>
    <row r="345" spans="1:25" x14ac:dyDescent="0.25">
      <c r="A345">
        <v>344</v>
      </c>
      <c r="B345">
        <v>67854</v>
      </c>
      <c r="C345">
        <v>0</v>
      </c>
      <c r="D345">
        <v>0</v>
      </c>
      <c r="E345" t="s">
        <v>2183</v>
      </c>
      <c r="F345" t="s">
        <v>2184</v>
      </c>
      <c r="G345">
        <v>1</v>
      </c>
      <c r="H345" s="6">
        <v>246722742</v>
      </c>
      <c r="I345" s="7">
        <v>46020</v>
      </c>
      <c r="K345">
        <v>15</v>
      </c>
      <c r="L345" t="s">
        <v>40</v>
      </c>
      <c r="M345" t="s">
        <v>5</v>
      </c>
      <c r="N345" t="s">
        <v>41</v>
      </c>
      <c r="O345" t="s">
        <v>47</v>
      </c>
      <c r="P345" t="s">
        <v>2082</v>
      </c>
      <c r="Q345">
        <v>5.2</v>
      </c>
      <c r="R345">
        <v>7</v>
      </c>
      <c r="S345">
        <v>2.8</v>
      </c>
      <c r="U345">
        <v>37008411</v>
      </c>
      <c r="V345">
        <v>12829583</v>
      </c>
      <c r="W345">
        <v>17270592</v>
      </c>
      <c r="X345">
        <v>6908237</v>
      </c>
      <c r="Y345" t="s">
        <v>2086</v>
      </c>
    </row>
    <row r="346" spans="1:25" x14ac:dyDescent="0.25">
      <c r="A346">
        <v>345</v>
      </c>
      <c r="B346">
        <v>67891</v>
      </c>
      <c r="C346">
        <v>0</v>
      </c>
      <c r="D346">
        <v>0</v>
      </c>
      <c r="E346" t="s">
        <v>2185</v>
      </c>
      <c r="F346" t="s">
        <v>2186</v>
      </c>
      <c r="G346">
        <v>1</v>
      </c>
      <c r="H346" s="6">
        <v>1000000</v>
      </c>
      <c r="I346" s="7">
        <v>46020</v>
      </c>
      <c r="K346">
        <v>7</v>
      </c>
      <c r="L346" t="s">
        <v>40</v>
      </c>
      <c r="M346" t="s">
        <v>3</v>
      </c>
      <c r="N346" t="s">
        <v>41</v>
      </c>
      <c r="O346" t="s">
        <v>51</v>
      </c>
      <c r="P346" t="s">
        <v>2082</v>
      </c>
      <c r="Q346">
        <v>7</v>
      </c>
      <c r="R346">
        <v>0</v>
      </c>
      <c r="S346">
        <v>0</v>
      </c>
      <c r="U346">
        <v>70000</v>
      </c>
      <c r="V346">
        <v>70000</v>
      </c>
      <c r="W346">
        <v>0</v>
      </c>
      <c r="X346">
        <v>0</v>
      </c>
      <c r="Y346" t="s">
        <v>2086</v>
      </c>
    </row>
    <row r="347" spans="1:25" x14ac:dyDescent="0.25">
      <c r="A347">
        <v>346</v>
      </c>
      <c r="B347">
        <v>67892</v>
      </c>
      <c r="C347">
        <v>0</v>
      </c>
      <c r="D347">
        <v>0</v>
      </c>
      <c r="E347" t="s">
        <v>2185</v>
      </c>
      <c r="F347" t="s">
        <v>2186</v>
      </c>
      <c r="G347">
        <v>1</v>
      </c>
      <c r="H347" s="6">
        <v>1000000</v>
      </c>
      <c r="I347" s="7">
        <v>46020</v>
      </c>
      <c r="K347">
        <v>7</v>
      </c>
      <c r="L347" t="s">
        <v>40</v>
      </c>
      <c r="M347" t="s">
        <v>3</v>
      </c>
      <c r="N347" t="s">
        <v>41</v>
      </c>
      <c r="O347" t="s">
        <v>51</v>
      </c>
      <c r="P347" t="s">
        <v>2082</v>
      </c>
      <c r="Q347">
        <v>7</v>
      </c>
      <c r="R347">
        <v>0</v>
      </c>
      <c r="S347">
        <v>0</v>
      </c>
      <c r="U347">
        <v>70000</v>
      </c>
      <c r="V347">
        <v>70000</v>
      </c>
      <c r="W347">
        <v>0</v>
      </c>
      <c r="X347">
        <v>0</v>
      </c>
      <c r="Y347" t="s">
        <v>2086</v>
      </c>
    </row>
    <row r="348" spans="1:25" x14ac:dyDescent="0.25">
      <c r="A348">
        <v>347</v>
      </c>
      <c r="B348">
        <v>67893</v>
      </c>
      <c r="C348">
        <v>0</v>
      </c>
      <c r="D348">
        <v>0</v>
      </c>
      <c r="E348" t="s">
        <v>2185</v>
      </c>
      <c r="F348" t="s">
        <v>2186</v>
      </c>
      <c r="G348">
        <v>1</v>
      </c>
      <c r="H348" s="6">
        <v>1000000</v>
      </c>
      <c r="I348" s="7">
        <v>46020</v>
      </c>
      <c r="K348">
        <v>7</v>
      </c>
      <c r="L348" t="s">
        <v>40</v>
      </c>
      <c r="M348" t="s">
        <v>3</v>
      </c>
      <c r="N348" t="s">
        <v>41</v>
      </c>
      <c r="O348" t="s">
        <v>51</v>
      </c>
      <c r="P348" t="s">
        <v>2082</v>
      </c>
      <c r="Q348">
        <v>7</v>
      </c>
      <c r="R348">
        <v>0</v>
      </c>
      <c r="S348">
        <v>0</v>
      </c>
      <c r="U348">
        <v>70000</v>
      </c>
      <c r="V348">
        <v>70000</v>
      </c>
      <c r="W348">
        <v>0</v>
      </c>
      <c r="X348">
        <v>0</v>
      </c>
      <c r="Y348" t="s">
        <v>2086</v>
      </c>
    </row>
    <row r="349" spans="1:25" x14ac:dyDescent="0.25">
      <c r="A349">
        <v>348</v>
      </c>
      <c r="B349">
        <v>67894</v>
      </c>
      <c r="C349">
        <v>0</v>
      </c>
      <c r="D349">
        <v>0</v>
      </c>
      <c r="E349" t="s">
        <v>2185</v>
      </c>
      <c r="F349" t="s">
        <v>2186</v>
      </c>
      <c r="G349">
        <v>1</v>
      </c>
      <c r="H349" s="6">
        <v>1000000</v>
      </c>
      <c r="I349" s="7">
        <v>46020</v>
      </c>
      <c r="K349">
        <v>7</v>
      </c>
      <c r="L349" t="s">
        <v>40</v>
      </c>
      <c r="M349" t="s">
        <v>3</v>
      </c>
      <c r="N349" t="s">
        <v>41</v>
      </c>
      <c r="O349" t="s">
        <v>51</v>
      </c>
      <c r="P349" t="s">
        <v>2082</v>
      </c>
      <c r="Q349">
        <v>7</v>
      </c>
      <c r="R349">
        <v>0</v>
      </c>
      <c r="S349">
        <v>0</v>
      </c>
      <c r="U349">
        <v>70000</v>
      </c>
      <c r="V349">
        <v>70000</v>
      </c>
      <c r="W349">
        <v>0</v>
      </c>
      <c r="X349">
        <v>0</v>
      </c>
      <c r="Y349" t="s">
        <v>2086</v>
      </c>
    </row>
    <row r="350" spans="1:25" x14ac:dyDescent="0.25">
      <c r="A350">
        <v>349</v>
      </c>
      <c r="B350">
        <v>67895</v>
      </c>
      <c r="C350">
        <v>0</v>
      </c>
      <c r="D350">
        <v>0</v>
      </c>
      <c r="E350" t="s">
        <v>2185</v>
      </c>
      <c r="F350" t="s">
        <v>2186</v>
      </c>
      <c r="G350">
        <v>1</v>
      </c>
      <c r="H350" s="6">
        <v>1000000</v>
      </c>
      <c r="I350" s="7">
        <v>46020</v>
      </c>
      <c r="K350">
        <v>7</v>
      </c>
      <c r="L350" t="s">
        <v>40</v>
      </c>
      <c r="M350" t="s">
        <v>3</v>
      </c>
      <c r="N350" t="s">
        <v>41</v>
      </c>
      <c r="O350" t="s">
        <v>51</v>
      </c>
      <c r="P350" t="s">
        <v>2082</v>
      </c>
      <c r="Q350">
        <v>7</v>
      </c>
      <c r="R350">
        <v>0</v>
      </c>
      <c r="S350">
        <v>0</v>
      </c>
      <c r="U350">
        <v>70000</v>
      </c>
      <c r="V350">
        <v>70000</v>
      </c>
      <c r="W350">
        <v>0</v>
      </c>
      <c r="X350">
        <v>0</v>
      </c>
      <c r="Y350" t="s">
        <v>2086</v>
      </c>
    </row>
    <row r="351" spans="1:25" x14ac:dyDescent="0.25">
      <c r="A351">
        <v>350</v>
      </c>
      <c r="B351">
        <v>67896</v>
      </c>
      <c r="C351">
        <v>0</v>
      </c>
      <c r="D351">
        <v>0</v>
      </c>
      <c r="E351" t="s">
        <v>2185</v>
      </c>
      <c r="F351" t="s">
        <v>2186</v>
      </c>
      <c r="G351">
        <v>1</v>
      </c>
      <c r="H351" s="6">
        <v>1000000</v>
      </c>
      <c r="I351" s="7">
        <v>46020</v>
      </c>
      <c r="K351">
        <v>7</v>
      </c>
      <c r="L351" t="s">
        <v>40</v>
      </c>
      <c r="M351" t="s">
        <v>3</v>
      </c>
      <c r="N351" t="s">
        <v>41</v>
      </c>
      <c r="O351" t="s">
        <v>51</v>
      </c>
      <c r="P351" t="s">
        <v>2082</v>
      </c>
      <c r="Q351">
        <v>7</v>
      </c>
      <c r="R351">
        <v>0</v>
      </c>
      <c r="S351">
        <v>0</v>
      </c>
      <c r="U351">
        <v>70000</v>
      </c>
      <c r="V351">
        <v>70000</v>
      </c>
      <c r="W351">
        <v>0</v>
      </c>
      <c r="X351">
        <v>0</v>
      </c>
      <c r="Y351" t="s">
        <v>2086</v>
      </c>
    </row>
    <row r="352" spans="1:25" x14ac:dyDescent="0.25">
      <c r="A352">
        <v>351</v>
      </c>
      <c r="B352">
        <v>67897</v>
      </c>
      <c r="C352">
        <v>0</v>
      </c>
      <c r="D352">
        <v>0</v>
      </c>
      <c r="E352" t="s">
        <v>2185</v>
      </c>
      <c r="F352" t="s">
        <v>2186</v>
      </c>
      <c r="G352">
        <v>1</v>
      </c>
      <c r="H352" s="6">
        <v>1000000</v>
      </c>
      <c r="I352" s="7">
        <v>46020</v>
      </c>
      <c r="K352">
        <v>7</v>
      </c>
      <c r="L352" t="s">
        <v>40</v>
      </c>
      <c r="M352" t="s">
        <v>3</v>
      </c>
      <c r="N352" t="s">
        <v>41</v>
      </c>
      <c r="O352" t="s">
        <v>51</v>
      </c>
      <c r="P352" t="s">
        <v>2082</v>
      </c>
      <c r="Q352">
        <v>7</v>
      </c>
      <c r="R352">
        <v>0</v>
      </c>
      <c r="S352">
        <v>0</v>
      </c>
      <c r="U352">
        <v>70000</v>
      </c>
      <c r="V352">
        <v>70000</v>
      </c>
      <c r="W352">
        <v>0</v>
      </c>
      <c r="X352">
        <v>0</v>
      </c>
      <c r="Y352" t="s">
        <v>2086</v>
      </c>
    </row>
    <row r="353" spans="1:25" x14ac:dyDescent="0.25">
      <c r="A353">
        <v>352</v>
      </c>
      <c r="B353">
        <v>67898</v>
      </c>
      <c r="C353">
        <v>0</v>
      </c>
      <c r="D353">
        <v>0</v>
      </c>
      <c r="E353" t="s">
        <v>2185</v>
      </c>
      <c r="F353" t="s">
        <v>2186</v>
      </c>
      <c r="G353">
        <v>1</v>
      </c>
      <c r="H353" s="6">
        <v>1000000</v>
      </c>
      <c r="I353" s="7">
        <v>46020</v>
      </c>
      <c r="K353">
        <v>7</v>
      </c>
      <c r="L353" t="s">
        <v>40</v>
      </c>
      <c r="M353" t="s">
        <v>3</v>
      </c>
      <c r="N353" t="s">
        <v>41</v>
      </c>
      <c r="O353" t="s">
        <v>51</v>
      </c>
      <c r="P353" t="s">
        <v>2082</v>
      </c>
      <c r="Q353">
        <v>7</v>
      </c>
      <c r="R353">
        <v>0</v>
      </c>
      <c r="S353">
        <v>0</v>
      </c>
      <c r="U353">
        <v>70000</v>
      </c>
      <c r="V353">
        <v>70000</v>
      </c>
      <c r="W353">
        <v>0</v>
      </c>
      <c r="X353">
        <v>0</v>
      </c>
      <c r="Y353" t="s">
        <v>2086</v>
      </c>
    </row>
    <row r="354" spans="1:25" x14ac:dyDescent="0.25">
      <c r="A354">
        <v>353</v>
      </c>
      <c r="B354">
        <v>67899</v>
      </c>
      <c r="C354">
        <v>0</v>
      </c>
      <c r="D354">
        <v>0</v>
      </c>
      <c r="E354" t="s">
        <v>2185</v>
      </c>
      <c r="F354" t="s">
        <v>2186</v>
      </c>
      <c r="G354">
        <v>1</v>
      </c>
      <c r="H354" s="6">
        <v>1000000</v>
      </c>
      <c r="I354" s="7">
        <v>46020</v>
      </c>
      <c r="K354">
        <v>7</v>
      </c>
      <c r="L354" t="s">
        <v>40</v>
      </c>
      <c r="M354" t="s">
        <v>3</v>
      </c>
      <c r="N354" t="s">
        <v>41</v>
      </c>
      <c r="O354" t="s">
        <v>51</v>
      </c>
      <c r="P354" t="s">
        <v>2082</v>
      </c>
      <c r="Q354">
        <v>7</v>
      </c>
      <c r="R354">
        <v>0</v>
      </c>
      <c r="S354">
        <v>0</v>
      </c>
      <c r="U354">
        <v>70000</v>
      </c>
      <c r="V354">
        <v>70000</v>
      </c>
      <c r="W354">
        <v>0</v>
      </c>
      <c r="X354">
        <v>0</v>
      </c>
      <c r="Y354" t="s">
        <v>2086</v>
      </c>
    </row>
    <row r="355" spans="1:25" x14ac:dyDescent="0.25">
      <c r="A355">
        <v>354</v>
      </c>
      <c r="B355">
        <v>67900</v>
      </c>
      <c r="C355">
        <v>0</v>
      </c>
      <c r="D355">
        <v>0</v>
      </c>
      <c r="E355" t="s">
        <v>2185</v>
      </c>
      <c r="F355" t="s">
        <v>2186</v>
      </c>
      <c r="G355">
        <v>1</v>
      </c>
      <c r="H355" s="6">
        <v>1000000</v>
      </c>
      <c r="I355" s="7">
        <v>46020</v>
      </c>
      <c r="K355">
        <v>7</v>
      </c>
      <c r="L355" t="s">
        <v>40</v>
      </c>
      <c r="M355" t="s">
        <v>3</v>
      </c>
      <c r="N355" t="s">
        <v>41</v>
      </c>
      <c r="O355" t="s">
        <v>51</v>
      </c>
      <c r="P355" t="s">
        <v>2082</v>
      </c>
      <c r="Q355">
        <v>7</v>
      </c>
      <c r="R355">
        <v>0</v>
      </c>
      <c r="S355">
        <v>0</v>
      </c>
      <c r="U355">
        <v>70000</v>
      </c>
      <c r="V355">
        <v>70000</v>
      </c>
      <c r="W355">
        <v>0</v>
      </c>
      <c r="X355">
        <v>0</v>
      </c>
      <c r="Y355" t="s">
        <v>2086</v>
      </c>
    </row>
    <row r="356" spans="1:25" x14ac:dyDescent="0.25">
      <c r="A356">
        <v>355</v>
      </c>
      <c r="B356">
        <v>67552</v>
      </c>
      <c r="C356">
        <v>0</v>
      </c>
      <c r="D356">
        <v>0</v>
      </c>
      <c r="E356" t="s">
        <v>1906</v>
      </c>
      <c r="F356" t="s">
        <v>1907</v>
      </c>
      <c r="G356">
        <v>1</v>
      </c>
      <c r="H356" s="6">
        <v>6267501</v>
      </c>
      <c r="I356" s="7">
        <v>46020</v>
      </c>
      <c r="K356" t="s">
        <v>1908</v>
      </c>
      <c r="L356" t="s">
        <v>40</v>
      </c>
      <c r="M356" t="s">
        <v>1</v>
      </c>
      <c r="N356" t="s">
        <v>41</v>
      </c>
      <c r="O356" t="s">
        <v>87</v>
      </c>
      <c r="P356" t="s">
        <v>2082</v>
      </c>
      <c r="Q356">
        <v>7.5</v>
      </c>
      <c r="R356">
        <v>0</v>
      </c>
      <c r="S356">
        <v>0</v>
      </c>
      <c r="U356">
        <v>470063</v>
      </c>
      <c r="V356">
        <v>470063</v>
      </c>
      <c r="W356">
        <v>0</v>
      </c>
      <c r="X356">
        <v>0</v>
      </c>
      <c r="Y356" t="s">
        <v>112</v>
      </c>
    </row>
    <row r="357" spans="1:25" x14ac:dyDescent="0.25">
      <c r="A357">
        <v>356</v>
      </c>
      <c r="B357">
        <v>67804</v>
      </c>
      <c r="C357">
        <v>0</v>
      </c>
      <c r="D357">
        <v>0</v>
      </c>
      <c r="E357" t="s">
        <v>113</v>
      </c>
      <c r="F357" t="s">
        <v>114</v>
      </c>
      <c r="G357">
        <v>1</v>
      </c>
      <c r="H357" s="6">
        <v>980000</v>
      </c>
      <c r="I357" s="7">
        <v>46020</v>
      </c>
      <c r="K357">
        <v>10</v>
      </c>
      <c r="L357" t="s">
        <v>40</v>
      </c>
      <c r="M357" t="s">
        <v>9</v>
      </c>
      <c r="N357" t="s">
        <v>41</v>
      </c>
      <c r="O357" t="s">
        <v>42</v>
      </c>
      <c r="P357" t="s">
        <v>2082</v>
      </c>
      <c r="Q357">
        <v>10</v>
      </c>
      <c r="R357">
        <v>0</v>
      </c>
      <c r="S357">
        <v>0</v>
      </c>
      <c r="U357">
        <v>98000</v>
      </c>
      <c r="V357">
        <v>98000</v>
      </c>
      <c r="W357">
        <v>0</v>
      </c>
      <c r="X357">
        <v>0</v>
      </c>
      <c r="Y357" t="s">
        <v>109</v>
      </c>
    </row>
    <row r="358" spans="1:25" x14ac:dyDescent="0.25">
      <c r="A358">
        <v>357</v>
      </c>
      <c r="B358">
        <v>67832</v>
      </c>
      <c r="C358">
        <v>0</v>
      </c>
      <c r="D358">
        <v>0</v>
      </c>
      <c r="E358" t="s">
        <v>733</v>
      </c>
      <c r="F358" t="s">
        <v>734</v>
      </c>
      <c r="G358">
        <v>1</v>
      </c>
      <c r="H358" s="6">
        <v>6974803</v>
      </c>
      <c r="I358" s="7">
        <v>46020</v>
      </c>
      <c r="K358" t="s">
        <v>167</v>
      </c>
      <c r="L358" t="s">
        <v>40</v>
      </c>
      <c r="M358" t="s">
        <v>7</v>
      </c>
      <c r="N358" t="s">
        <v>41</v>
      </c>
      <c r="O358" t="s">
        <v>64</v>
      </c>
      <c r="P358" t="s">
        <v>2082</v>
      </c>
      <c r="Q358">
        <v>5.5</v>
      </c>
      <c r="R358">
        <v>0</v>
      </c>
      <c r="S358">
        <v>0</v>
      </c>
      <c r="U358">
        <v>383614</v>
      </c>
      <c r="V358">
        <v>383614</v>
      </c>
      <c r="W358">
        <v>0</v>
      </c>
      <c r="X358">
        <v>0</v>
      </c>
      <c r="Y358" t="s">
        <v>109</v>
      </c>
    </row>
    <row r="359" spans="1:25" x14ac:dyDescent="0.25">
      <c r="A359">
        <v>358</v>
      </c>
      <c r="B359">
        <v>67831</v>
      </c>
      <c r="C359">
        <v>0</v>
      </c>
      <c r="D359">
        <v>0</v>
      </c>
      <c r="E359" t="s">
        <v>729</v>
      </c>
      <c r="F359" t="s">
        <v>730</v>
      </c>
      <c r="G359">
        <v>1</v>
      </c>
      <c r="H359" s="6">
        <v>11942218</v>
      </c>
      <c r="I359" s="7">
        <v>46020</v>
      </c>
      <c r="K359" t="s">
        <v>167</v>
      </c>
      <c r="L359" t="s">
        <v>40</v>
      </c>
      <c r="M359" t="s">
        <v>7</v>
      </c>
      <c r="N359" t="s">
        <v>41</v>
      </c>
      <c r="O359" t="s">
        <v>64</v>
      </c>
      <c r="P359" t="s">
        <v>2082</v>
      </c>
      <c r="Q359">
        <v>5.5</v>
      </c>
      <c r="R359">
        <v>0</v>
      </c>
      <c r="S359">
        <v>0</v>
      </c>
      <c r="U359">
        <v>656822</v>
      </c>
      <c r="V359">
        <v>656822</v>
      </c>
      <c r="W359">
        <v>0</v>
      </c>
      <c r="X359">
        <v>0</v>
      </c>
      <c r="Y359" t="s">
        <v>109</v>
      </c>
    </row>
    <row r="360" spans="1:25" x14ac:dyDescent="0.25">
      <c r="A360">
        <v>359</v>
      </c>
      <c r="B360">
        <v>67803</v>
      </c>
      <c r="C360">
        <v>0</v>
      </c>
      <c r="D360">
        <v>0</v>
      </c>
      <c r="E360" t="s">
        <v>2187</v>
      </c>
      <c r="F360" t="s">
        <v>2188</v>
      </c>
      <c r="G360">
        <v>1</v>
      </c>
      <c r="H360" s="6">
        <v>1000000</v>
      </c>
      <c r="I360" s="7">
        <v>46020</v>
      </c>
      <c r="K360">
        <v>8</v>
      </c>
      <c r="L360" t="s">
        <v>40</v>
      </c>
      <c r="M360" t="s">
        <v>5</v>
      </c>
      <c r="N360" t="s">
        <v>41</v>
      </c>
      <c r="O360" t="s">
        <v>57</v>
      </c>
      <c r="P360" t="s">
        <v>2082</v>
      </c>
      <c r="Q360">
        <v>8</v>
      </c>
      <c r="R360">
        <v>0</v>
      </c>
      <c r="S360">
        <v>0</v>
      </c>
      <c r="U360">
        <v>80000</v>
      </c>
      <c r="V360">
        <v>80000</v>
      </c>
      <c r="W360">
        <v>0</v>
      </c>
      <c r="X360">
        <v>0</v>
      </c>
      <c r="Y360" t="s">
        <v>2086</v>
      </c>
    </row>
    <row r="361" spans="1:25" x14ac:dyDescent="0.25">
      <c r="A361">
        <v>360</v>
      </c>
      <c r="B361">
        <v>67842</v>
      </c>
      <c r="C361">
        <v>0</v>
      </c>
      <c r="D361">
        <v>0</v>
      </c>
      <c r="E361" t="s">
        <v>101</v>
      </c>
      <c r="F361" t="s">
        <v>102</v>
      </c>
      <c r="G361">
        <v>1</v>
      </c>
      <c r="H361" s="6">
        <v>112030990</v>
      </c>
      <c r="I361" s="7">
        <v>46020</v>
      </c>
      <c r="K361">
        <v>15</v>
      </c>
      <c r="L361" t="s">
        <v>40</v>
      </c>
      <c r="M361" t="s">
        <v>9</v>
      </c>
      <c r="N361" t="s">
        <v>41</v>
      </c>
      <c r="O361" t="s">
        <v>42</v>
      </c>
      <c r="P361" t="s">
        <v>2082</v>
      </c>
      <c r="Q361">
        <v>15</v>
      </c>
      <c r="R361">
        <v>0</v>
      </c>
      <c r="S361">
        <v>0</v>
      </c>
      <c r="U361">
        <v>16804649</v>
      </c>
      <c r="V361">
        <v>16804648</v>
      </c>
      <c r="W361">
        <v>0</v>
      </c>
      <c r="X361">
        <v>0</v>
      </c>
      <c r="Y361" t="s">
        <v>44</v>
      </c>
    </row>
    <row r="362" spans="1:25" x14ac:dyDescent="0.25">
      <c r="A362">
        <v>361</v>
      </c>
      <c r="B362">
        <v>67937</v>
      </c>
      <c r="C362">
        <v>0</v>
      </c>
      <c r="D362">
        <v>0</v>
      </c>
      <c r="E362" t="s">
        <v>705</v>
      </c>
      <c r="F362" t="s">
        <v>706</v>
      </c>
      <c r="G362">
        <v>1</v>
      </c>
      <c r="H362" s="6">
        <v>5000000</v>
      </c>
      <c r="I362" s="7">
        <v>46020</v>
      </c>
      <c r="K362">
        <v>9</v>
      </c>
      <c r="L362" t="s">
        <v>40</v>
      </c>
      <c r="M362" t="s">
        <v>5</v>
      </c>
      <c r="N362" t="s">
        <v>41</v>
      </c>
      <c r="O362" t="s">
        <v>47</v>
      </c>
      <c r="P362" t="s">
        <v>2082</v>
      </c>
      <c r="Q362">
        <v>9</v>
      </c>
      <c r="R362">
        <v>0</v>
      </c>
      <c r="S362">
        <v>0</v>
      </c>
      <c r="U362">
        <v>450000</v>
      </c>
      <c r="V362">
        <v>450000</v>
      </c>
      <c r="W362">
        <v>0</v>
      </c>
      <c r="X362">
        <v>0</v>
      </c>
      <c r="Y362" t="s">
        <v>48</v>
      </c>
    </row>
    <row r="363" spans="1:25" x14ac:dyDescent="0.25">
      <c r="A363">
        <v>362</v>
      </c>
      <c r="B363">
        <v>67923</v>
      </c>
      <c r="C363">
        <v>0</v>
      </c>
      <c r="D363">
        <v>0</v>
      </c>
      <c r="E363" t="s">
        <v>1025</v>
      </c>
      <c r="F363" t="s">
        <v>1026</v>
      </c>
      <c r="G363">
        <v>1</v>
      </c>
      <c r="H363" s="6">
        <v>5000000</v>
      </c>
      <c r="I363" s="7">
        <v>46020</v>
      </c>
      <c r="K363">
        <v>7</v>
      </c>
      <c r="L363" t="s">
        <v>40</v>
      </c>
      <c r="M363" t="s">
        <v>4</v>
      </c>
      <c r="N363" t="s">
        <v>41</v>
      </c>
      <c r="O363" t="s">
        <v>51</v>
      </c>
      <c r="P363" t="s">
        <v>2082</v>
      </c>
      <c r="Q363">
        <v>7</v>
      </c>
      <c r="R363">
        <v>0</v>
      </c>
      <c r="S363">
        <v>0</v>
      </c>
      <c r="U363">
        <v>350000</v>
      </c>
      <c r="V363">
        <v>350000</v>
      </c>
      <c r="W363">
        <v>0</v>
      </c>
      <c r="X363">
        <v>0</v>
      </c>
      <c r="Y363" t="s">
        <v>81</v>
      </c>
    </row>
    <row r="364" spans="1:25" x14ac:dyDescent="0.25">
      <c r="A364">
        <v>363</v>
      </c>
      <c r="B364">
        <v>67829</v>
      </c>
      <c r="C364">
        <v>0</v>
      </c>
      <c r="D364">
        <v>0</v>
      </c>
      <c r="E364" t="s">
        <v>1085</v>
      </c>
      <c r="F364" t="s">
        <v>1086</v>
      </c>
      <c r="G364">
        <v>1</v>
      </c>
      <c r="H364" s="6">
        <v>200000</v>
      </c>
      <c r="I364" s="7">
        <v>46020</v>
      </c>
      <c r="K364">
        <v>6</v>
      </c>
      <c r="L364" t="s">
        <v>40</v>
      </c>
      <c r="M364" t="s">
        <v>5</v>
      </c>
      <c r="N364" t="s">
        <v>41</v>
      </c>
      <c r="O364" t="s">
        <v>47</v>
      </c>
      <c r="P364" t="s">
        <v>2082</v>
      </c>
      <c r="Q364">
        <v>6</v>
      </c>
      <c r="R364">
        <v>0</v>
      </c>
      <c r="S364">
        <v>0</v>
      </c>
      <c r="U364">
        <v>12000</v>
      </c>
      <c r="V364">
        <v>12000</v>
      </c>
      <c r="W364">
        <v>0</v>
      </c>
      <c r="X364">
        <v>0</v>
      </c>
      <c r="Y364" t="s">
        <v>109</v>
      </c>
    </row>
    <row r="365" spans="1:25" x14ac:dyDescent="0.25">
      <c r="A365">
        <v>364</v>
      </c>
      <c r="B365">
        <v>67830</v>
      </c>
      <c r="C365">
        <v>0</v>
      </c>
      <c r="D365">
        <v>0</v>
      </c>
      <c r="E365" t="s">
        <v>1085</v>
      </c>
      <c r="F365" t="s">
        <v>1086</v>
      </c>
      <c r="G365">
        <v>1</v>
      </c>
      <c r="H365" s="6">
        <v>608511</v>
      </c>
      <c r="I365" s="7">
        <v>46020</v>
      </c>
      <c r="K365">
        <v>6</v>
      </c>
      <c r="L365" t="s">
        <v>40</v>
      </c>
      <c r="M365" t="s">
        <v>5</v>
      </c>
      <c r="N365" t="s">
        <v>41</v>
      </c>
      <c r="O365" t="s">
        <v>47</v>
      </c>
      <c r="P365" t="s">
        <v>2082</v>
      </c>
      <c r="Q365">
        <v>6</v>
      </c>
      <c r="R365">
        <v>0</v>
      </c>
      <c r="S365">
        <v>0</v>
      </c>
      <c r="U365">
        <v>36511</v>
      </c>
      <c r="V365">
        <v>36511</v>
      </c>
      <c r="W365">
        <v>0</v>
      </c>
      <c r="X365">
        <v>0</v>
      </c>
      <c r="Y365" t="s">
        <v>109</v>
      </c>
    </row>
    <row r="366" spans="1:25" x14ac:dyDescent="0.25">
      <c r="A366">
        <v>365</v>
      </c>
      <c r="B366">
        <v>67926</v>
      </c>
      <c r="C366">
        <v>0</v>
      </c>
      <c r="D366">
        <v>0</v>
      </c>
      <c r="E366" t="s">
        <v>2189</v>
      </c>
      <c r="F366" t="s">
        <v>2190</v>
      </c>
      <c r="G366">
        <v>1</v>
      </c>
      <c r="H366" s="6">
        <v>12702621</v>
      </c>
      <c r="I366" s="7">
        <v>46020</v>
      </c>
      <c r="K366">
        <v>8</v>
      </c>
      <c r="L366" t="s">
        <v>40</v>
      </c>
      <c r="M366" t="s">
        <v>5</v>
      </c>
      <c r="N366" t="s">
        <v>41</v>
      </c>
      <c r="O366" t="s">
        <v>57</v>
      </c>
      <c r="P366" t="s">
        <v>2082</v>
      </c>
      <c r="Q366">
        <v>8</v>
      </c>
      <c r="R366">
        <v>0</v>
      </c>
      <c r="S366">
        <v>0</v>
      </c>
      <c r="U366">
        <v>1016210</v>
      </c>
      <c r="V366">
        <v>1016210</v>
      </c>
      <c r="W366">
        <v>0</v>
      </c>
      <c r="X366">
        <v>0</v>
      </c>
      <c r="Y366" t="s">
        <v>2086</v>
      </c>
    </row>
    <row r="367" spans="1:25" x14ac:dyDescent="0.25">
      <c r="A367">
        <v>366</v>
      </c>
      <c r="B367">
        <v>67869</v>
      </c>
      <c r="C367">
        <v>0</v>
      </c>
      <c r="D367">
        <v>0</v>
      </c>
      <c r="E367" t="s">
        <v>1542</v>
      </c>
      <c r="F367" t="s">
        <v>1543</v>
      </c>
      <c r="G367">
        <v>1</v>
      </c>
      <c r="H367" s="6">
        <v>103500000</v>
      </c>
      <c r="I367" s="7">
        <v>46020</v>
      </c>
      <c r="K367">
        <v>15</v>
      </c>
      <c r="L367" t="s">
        <v>40</v>
      </c>
      <c r="M367" t="s">
        <v>9</v>
      </c>
      <c r="N367" t="s">
        <v>41</v>
      </c>
      <c r="O367" t="s">
        <v>42</v>
      </c>
      <c r="P367" t="s">
        <v>2082</v>
      </c>
      <c r="Q367">
        <v>15</v>
      </c>
      <c r="R367">
        <v>0</v>
      </c>
      <c r="S367">
        <v>0</v>
      </c>
      <c r="U367">
        <v>15525000</v>
      </c>
      <c r="V367">
        <v>15525000</v>
      </c>
      <c r="W367">
        <v>0</v>
      </c>
      <c r="X367">
        <v>0</v>
      </c>
      <c r="Y367" t="s">
        <v>44</v>
      </c>
    </row>
    <row r="368" spans="1:25" x14ac:dyDescent="0.25">
      <c r="A368">
        <v>367</v>
      </c>
      <c r="B368">
        <v>67841</v>
      </c>
      <c r="C368">
        <v>0</v>
      </c>
      <c r="D368">
        <v>0</v>
      </c>
      <c r="E368" t="s">
        <v>1374</v>
      </c>
      <c r="F368" t="s">
        <v>1375</v>
      </c>
      <c r="G368">
        <v>1</v>
      </c>
      <c r="H368" s="6">
        <v>600000</v>
      </c>
      <c r="I368" s="7">
        <v>46020</v>
      </c>
      <c r="K368">
        <v>15</v>
      </c>
      <c r="L368" t="s">
        <v>40</v>
      </c>
      <c r="M368" t="s">
        <v>5</v>
      </c>
      <c r="N368" t="s">
        <v>41</v>
      </c>
      <c r="O368" t="s">
        <v>57</v>
      </c>
      <c r="P368" t="s">
        <v>2082</v>
      </c>
      <c r="Q368">
        <v>15</v>
      </c>
      <c r="R368">
        <v>0</v>
      </c>
      <c r="S368">
        <v>0</v>
      </c>
      <c r="U368">
        <v>90000</v>
      </c>
      <c r="V368">
        <v>90000</v>
      </c>
      <c r="W368">
        <v>0</v>
      </c>
      <c r="X368">
        <v>0</v>
      </c>
      <c r="Y368" t="s">
        <v>48</v>
      </c>
    </row>
    <row r="369" spans="1:25" x14ac:dyDescent="0.25">
      <c r="A369">
        <v>368</v>
      </c>
      <c r="B369">
        <v>67919</v>
      </c>
      <c r="C369">
        <v>0</v>
      </c>
      <c r="D369">
        <v>0</v>
      </c>
      <c r="E369" t="s">
        <v>875</v>
      </c>
      <c r="F369" t="s">
        <v>876</v>
      </c>
      <c r="G369">
        <v>1</v>
      </c>
      <c r="H369" s="6">
        <v>2552106</v>
      </c>
      <c r="I369" s="7">
        <v>46020</v>
      </c>
      <c r="K369">
        <v>10</v>
      </c>
      <c r="L369" t="s">
        <v>40</v>
      </c>
      <c r="M369" t="s">
        <v>9</v>
      </c>
      <c r="N369" t="s">
        <v>41</v>
      </c>
      <c r="O369" t="s">
        <v>42</v>
      </c>
      <c r="P369" t="s">
        <v>2082</v>
      </c>
      <c r="Q369">
        <v>10</v>
      </c>
      <c r="R369">
        <v>0</v>
      </c>
      <c r="S369">
        <v>0</v>
      </c>
      <c r="U369">
        <v>255211</v>
      </c>
      <c r="V369">
        <v>255211</v>
      </c>
      <c r="W369">
        <v>0</v>
      </c>
      <c r="X369">
        <v>0</v>
      </c>
      <c r="Y369" t="s">
        <v>44</v>
      </c>
    </row>
    <row r="370" spans="1:25" x14ac:dyDescent="0.25">
      <c r="A370">
        <v>369</v>
      </c>
      <c r="B370">
        <v>67890</v>
      </c>
      <c r="C370">
        <v>0</v>
      </c>
      <c r="D370">
        <v>0</v>
      </c>
      <c r="E370" t="s">
        <v>1592</v>
      </c>
      <c r="F370" t="s">
        <v>1593</v>
      </c>
      <c r="G370">
        <v>1</v>
      </c>
      <c r="H370" s="6">
        <v>2000000</v>
      </c>
      <c r="I370" s="7">
        <v>46017</v>
      </c>
      <c r="K370">
        <v>6</v>
      </c>
      <c r="L370" t="s">
        <v>40</v>
      </c>
      <c r="M370" t="s">
        <v>5</v>
      </c>
      <c r="N370" t="s">
        <v>41</v>
      </c>
      <c r="O370" t="s">
        <v>54</v>
      </c>
      <c r="P370" t="s">
        <v>2082</v>
      </c>
      <c r="Q370">
        <v>6</v>
      </c>
      <c r="R370">
        <v>0</v>
      </c>
      <c r="S370">
        <v>0</v>
      </c>
      <c r="U370">
        <v>120000</v>
      </c>
      <c r="V370">
        <v>120000</v>
      </c>
      <c r="W370">
        <v>0</v>
      </c>
      <c r="X370">
        <v>0</v>
      </c>
      <c r="Y370" t="s">
        <v>44</v>
      </c>
    </row>
    <row r="371" spans="1:25" x14ac:dyDescent="0.25">
      <c r="A371">
        <v>370</v>
      </c>
      <c r="B371">
        <v>67741</v>
      </c>
      <c r="C371">
        <v>0</v>
      </c>
      <c r="D371">
        <v>0</v>
      </c>
      <c r="E371" t="s">
        <v>95</v>
      </c>
      <c r="F371" t="s">
        <v>96</v>
      </c>
      <c r="G371">
        <v>1</v>
      </c>
      <c r="H371" s="6">
        <v>44354693</v>
      </c>
      <c r="I371" s="7">
        <v>46017</v>
      </c>
      <c r="K371">
        <v>8</v>
      </c>
      <c r="L371" t="s">
        <v>40</v>
      </c>
      <c r="M371" t="s">
        <v>3</v>
      </c>
      <c r="N371" t="s">
        <v>41</v>
      </c>
      <c r="O371" t="s">
        <v>77</v>
      </c>
      <c r="P371" t="s">
        <v>2082</v>
      </c>
      <c r="Q371">
        <v>8</v>
      </c>
      <c r="R371">
        <v>0</v>
      </c>
      <c r="S371">
        <v>0</v>
      </c>
      <c r="U371">
        <v>3548375</v>
      </c>
      <c r="V371">
        <v>3548375</v>
      </c>
      <c r="W371">
        <v>0</v>
      </c>
      <c r="X371">
        <v>0</v>
      </c>
      <c r="Y371" t="s">
        <v>67</v>
      </c>
    </row>
    <row r="372" spans="1:25" x14ac:dyDescent="0.25">
      <c r="A372">
        <v>371</v>
      </c>
      <c r="B372">
        <v>67343</v>
      </c>
      <c r="C372">
        <v>0</v>
      </c>
      <c r="D372">
        <v>0</v>
      </c>
      <c r="E372" t="s">
        <v>1019</v>
      </c>
      <c r="F372" t="s">
        <v>1020</v>
      </c>
      <c r="G372">
        <v>1</v>
      </c>
      <c r="H372" s="6">
        <v>157799055</v>
      </c>
      <c r="I372" s="7">
        <v>46017</v>
      </c>
      <c r="K372">
        <v>15</v>
      </c>
      <c r="L372" t="s">
        <v>40</v>
      </c>
      <c r="M372" t="s">
        <v>5</v>
      </c>
      <c r="N372" t="s">
        <v>41</v>
      </c>
      <c r="O372" t="s">
        <v>54</v>
      </c>
      <c r="P372" t="s">
        <v>2082</v>
      </c>
      <c r="Q372">
        <v>5</v>
      </c>
      <c r="R372">
        <v>10</v>
      </c>
      <c r="S372">
        <v>0</v>
      </c>
      <c r="U372">
        <v>23669858</v>
      </c>
      <c r="V372">
        <v>7889953</v>
      </c>
      <c r="W372">
        <v>15779906</v>
      </c>
      <c r="X372">
        <v>0</v>
      </c>
      <c r="Y372" t="s">
        <v>48</v>
      </c>
    </row>
    <row r="373" spans="1:25" x14ac:dyDescent="0.25">
      <c r="A373">
        <v>372</v>
      </c>
      <c r="B373">
        <v>67772</v>
      </c>
      <c r="C373">
        <v>0</v>
      </c>
      <c r="D373">
        <v>0</v>
      </c>
      <c r="E373" t="s">
        <v>1484</v>
      </c>
      <c r="F373" t="s">
        <v>1485</v>
      </c>
      <c r="G373">
        <v>1</v>
      </c>
      <c r="H373" s="6">
        <v>4000000</v>
      </c>
      <c r="I373" s="7">
        <v>46017</v>
      </c>
      <c r="K373">
        <v>4</v>
      </c>
      <c r="L373" t="s">
        <v>40</v>
      </c>
      <c r="M373" t="s">
        <v>5</v>
      </c>
      <c r="N373" t="s">
        <v>41</v>
      </c>
      <c r="O373" t="s">
        <v>47</v>
      </c>
      <c r="P373" t="s">
        <v>2082</v>
      </c>
      <c r="Q373">
        <v>4</v>
      </c>
      <c r="R373">
        <v>0</v>
      </c>
      <c r="S373">
        <v>0</v>
      </c>
      <c r="U373">
        <v>160000</v>
      </c>
      <c r="V373">
        <v>160000</v>
      </c>
      <c r="W373">
        <v>0</v>
      </c>
      <c r="X373">
        <v>0</v>
      </c>
      <c r="Y373" t="s">
        <v>109</v>
      </c>
    </row>
    <row r="374" spans="1:25" x14ac:dyDescent="0.25">
      <c r="A374">
        <v>373</v>
      </c>
      <c r="B374">
        <v>67736</v>
      </c>
      <c r="C374">
        <v>0</v>
      </c>
      <c r="D374">
        <v>0</v>
      </c>
      <c r="E374" t="s">
        <v>1171</v>
      </c>
      <c r="F374" t="s">
        <v>1172</v>
      </c>
      <c r="G374">
        <v>1</v>
      </c>
      <c r="H374" s="6">
        <v>8832460</v>
      </c>
      <c r="I374" s="7">
        <v>46017</v>
      </c>
      <c r="K374">
        <v>15</v>
      </c>
      <c r="L374" t="s">
        <v>40</v>
      </c>
      <c r="M374" t="s">
        <v>5</v>
      </c>
      <c r="N374" t="s">
        <v>41</v>
      </c>
      <c r="O374" t="s">
        <v>77</v>
      </c>
      <c r="P374" t="s">
        <v>2082</v>
      </c>
      <c r="Q374">
        <v>7</v>
      </c>
      <c r="R374">
        <v>8</v>
      </c>
      <c r="S374">
        <v>0</v>
      </c>
      <c r="U374">
        <v>1324869</v>
      </c>
      <c r="V374">
        <v>618272</v>
      </c>
      <c r="W374">
        <v>706597</v>
      </c>
      <c r="X374">
        <v>0</v>
      </c>
      <c r="Y374" t="s">
        <v>94</v>
      </c>
    </row>
    <row r="375" spans="1:25" x14ac:dyDescent="0.25">
      <c r="A375">
        <v>374</v>
      </c>
      <c r="B375">
        <v>67793</v>
      </c>
      <c r="C375">
        <v>0</v>
      </c>
      <c r="D375">
        <v>0</v>
      </c>
      <c r="E375" t="s">
        <v>1015</v>
      </c>
      <c r="F375" t="s">
        <v>1016</v>
      </c>
      <c r="G375">
        <v>1</v>
      </c>
      <c r="H375" s="6">
        <v>7000000</v>
      </c>
      <c r="I375" s="7">
        <v>46017</v>
      </c>
      <c r="K375">
        <v>8</v>
      </c>
      <c r="L375" t="s">
        <v>40</v>
      </c>
      <c r="M375" t="s">
        <v>5</v>
      </c>
      <c r="N375" t="s">
        <v>41</v>
      </c>
      <c r="O375" t="s">
        <v>57</v>
      </c>
      <c r="P375" t="s">
        <v>2082</v>
      </c>
      <c r="Q375">
        <v>8</v>
      </c>
      <c r="R375">
        <v>0</v>
      </c>
      <c r="S375">
        <v>0</v>
      </c>
      <c r="U375">
        <v>560000</v>
      </c>
      <c r="V375">
        <v>560000</v>
      </c>
      <c r="W375">
        <v>0</v>
      </c>
      <c r="X375">
        <v>0</v>
      </c>
      <c r="Y375" t="s">
        <v>48</v>
      </c>
    </row>
    <row r="376" spans="1:25" x14ac:dyDescent="0.25">
      <c r="A376">
        <v>375</v>
      </c>
      <c r="B376">
        <v>67794</v>
      </c>
      <c r="C376">
        <v>0</v>
      </c>
      <c r="D376">
        <v>0</v>
      </c>
      <c r="E376" t="s">
        <v>1015</v>
      </c>
      <c r="F376" t="s">
        <v>1016</v>
      </c>
      <c r="G376">
        <v>1</v>
      </c>
      <c r="H376" s="6">
        <v>7000000</v>
      </c>
      <c r="I376" s="7">
        <v>46017</v>
      </c>
      <c r="K376">
        <v>8</v>
      </c>
      <c r="L376" t="s">
        <v>40</v>
      </c>
      <c r="M376" t="s">
        <v>5</v>
      </c>
      <c r="N376" t="s">
        <v>41</v>
      </c>
      <c r="O376" t="s">
        <v>57</v>
      </c>
      <c r="P376" t="s">
        <v>2082</v>
      </c>
      <c r="Q376">
        <v>8</v>
      </c>
      <c r="R376">
        <v>0</v>
      </c>
      <c r="S376">
        <v>0</v>
      </c>
      <c r="U376">
        <v>560000</v>
      </c>
      <c r="V376">
        <v>560000</v>
      </c>
      <c r="W376">
        <v>0</v>
      </c>
      <c r="X376">
        <v>0</v>
      </c>
      <c r="Y376" t="s">
        <v>48</v>
      </c>
    </row>
    <row r="377" spans="1:25" x14ac:dyDescent="0.25">
      <c r="A377">
        <v>376</v>
      </c>
      <c r="B377">
        <v>67795</v>
      </c>
      <c r="C377">
        <v>0</v>
      </c>
      <c r="D377">
        <v>0</v>
      </c>
      <c r="E377" t="s">
        <v>1015</v>
      </c>
      <c r="F377" t="s">
        <v>1016</v>
      </c>
      <c r="G377">
        <v>1</v>
      </c>
      <c r="H377" s="6">
        <v>7000000</v>
      </c>
      <c r="I377" s="7">
        <v>46017</v>
      </c>
      <c r="K377">
        <v>8</v>
      </c>
      <c r="L377" t="s">
        <v>40</v>
      </c>
      <c r="M377" t="s">
        <v>5</v>
      </c>
      <c r="N377" t="s">
        <v>41</v>
      </c>
      <c r="O377" t="s">
        <v>57</v>
      </c>
      <c r="P377" t="s">
        <v>2082</v>
      </c>
      <c r="Q377">
        <v>8</v>
      </c>
      <c r="R377">
        <v>0</v>
      </c>
      <c r="S377">
        <v>0</v>
      </c>
      <c r="U377">
        <v>560000</v>
      </c>
      <c r="V377">
        <v>560000</v>
      </c>
      <c r="W377">
        <v>0</v>
      </c>
      <c r="X377">
        <v>0</v>
      </c>
      <c r="Y377" t="s">
        <v>48</v>
      </c>
    </row>
    <row r="378" spans="1:25" x14ac:dyDescent="0.25">
      <c r="A378">
        <v>377</v>
      </c>
      <c r="B378">
        <v>67796</v>
      </c>
      <c r="C378">
        <v>0</v>
      </c>
      <c r="D378">
        <v>0</v>
      </c>
      <c r="E378" t="s">
        <v>1015</v>
      </c>
      <c r="F378" t="s">
        <v>1016</v>
      </c>
      <c r="G378">
        <v>1</v>
      </c>
      <c r="H378" s="6">
        <v>2743198</v>
      </c>
      <c r="I378" s="7">
        <v>46017</v>
      </c>
      <c r="K378">
        <v>8</v>
      </c>
      <c r="L378" t="s">
        <v>40</v>
      </c>
      <c r="M378" t="s">
        <v>5</v>
      </c>
      <c r="N378" t="s">
        <v>41</v>
      </c>
      <c r="O378" t="s">
        <v>57</v>
      </c>
      <c r="P378" t="s">
        <v>2082</v>
      </c>
      <c r="Q378">
        <v>8</v>
      </c>
      <c r="R378">
        <v>0</v>
      </c>
      <c r="S378">
        <v>0</v>
      </c>
      <c r="U378">
        <v>219456</v>
      </c>
      <c r="V378">
        <v>219456</v>
      </c>
      <c r="W378">
        <v>0</v>
      </c>
      <c r="X378">
        <v>0</v>
      </c>
      <c r="Y378" t="s">
        <v>48</v>
      </c>
    </row>
    <row r="379" spans="1:25" x14ac:dyDescent="0.25">
      <c r="A379">
        <v>378</v>
      </c>
      <c r="B379">
        <v>67599</v>
      </c>
      <c r="C379">
        <v>0</v>
      </c>
      <c r="D379">
        <v>0</v>
      </c>
      <c r="E379" t="s">
        <v>677</v>
      </c>
      <c r="F379" t="s">
        <v>678</v>
      </c>
      <c r="G379">
        <v>1</v>
      </c>
      <c r="H379" s="6">
        <v>29695893</v>
      </c>
      <c r="I379" s="7">
        <v>46017</v>
      </c>
      <c r="K379">
        <v>6</v>
      </c>
      <c r="L379" t="s">
        <v>40</v>
      </c>
      <c r="M379" t="s">
        <v>1</v>
      </c>
      <c r="N379" t="s">
        <v>41</v>
      </c>
      <c r="O379" t="s">
        <v>87</v>
      </c>
      <c r="P379" t="s">
        <v>2082</v>
      </c>
      <c r="Q379">
        <v>6</v>
      </c>
      <c r="R379">
        <v>0</v>
      </c>
      <c r="S379">
        <v>0</v>
      </c>
      <c r="U379">
        <v>1781754</v>
      </c>
      <c r="V379">
        <v>1781754</v>
      </c>
      <c r="W379">
        <v>0</v>
      </c>
      <c r="X379">
        <v>0</v>
      </c>
      <c r="Y379" t="s">
        <v>109</v>
      </c>
    </row>
    <row r="380" spans="1:25" x14ac:dyDescent="0.25">
      <c r="A380">
        <v>379</v>
      </c>
      <c r="B380">
        <v>67776</v>
      </c>
      <c r="C380">
        <v>0</v>
      </c>
      <c r="D380">
        <v>0</v>
      </c>
      <c r="E380" t="s">
        <v>181</v>
      </c>
      <c r="F380" t="s">
        <v>182</v>
      </c>
      <c r="G380">
        <v>1</v>
      </c>
      <c r="H380" s="6">
        <v>1082638</v>
      </c>
      <c r="I380" s="7">
        <v>46017</v>
      </c>
      <c r="K380">
        <v>15</v>
      </c>
      <c r="L380" t="s">
        <v>40</v>
      </c>
      <c r="M380" t="s">
        <v>3</v>
      </c>
      <c r="N380" t="s">
        <v>41</v>
      </c>
      <c r="O380" t="s">
        <v>51</v>
      </c>
      <c r="P380" t="s">
        <v>2082</v>
      </c>
      <c r="Q380">
        <v>10</v>
      </c>
      <c r="R380">
        <v>5</v>
      </c>
      <c r="S380">
        <v>0</v>
      </c>
      <c r="U380">
        <v>162396</v>
      </c>
      <c r="V380">
        <v>108264</v>
      </c>
      <c r="W380">
        <v>54132</v>
      </c>
      <c r="X380">
        <v>0</v>
      </c>
      <c r="Y380" t="s">
        <v>72</v>
      </c>
    </row>
    <row r="381" spans="1:25" x14ac:dyDescent="0.25">
      <c r="A381">
        <v>380</v>
      </c>
      <c r="B381">
        <v>67777</v>
      </c>
      <c r="C381">
        <v>0</v>
      </c>
      <c r="D381">
        <v>0</v>
      </c>
      <c r="E381" t="s">
        <v>181</v>
      </c>
      <c r="F381" t="s">
        <v>182</v>
      </c>
      <c r="G381">
        <v>1</v>
      </c>
      <c r="H381" s="6">
        <v>1123191</v>
      </c>
      <c r="I381" s="7">
        <v>46017</v>
      </c>
      <c r="K381">
        <v>15</v>
      </c>
      <c r="L381" t="s">
        <v>40</v>
      </c>
      <c r="M381" t="s">
        <v>3</v>
      </c>
      <c r="N381" t="s">
        <v>41</v>
      </c>
      <c r="O381" t="s">
        <v>51</v>
      </c>
      <c r="P381" t="s">
        <v>2082</v>
      </c>
      <c r="Q381">
        <v>10</v>
      </c>
      <c r="R381">
        <v>5</v>
      </c>
      <c r="S381">
        <v>0</v>
      </c>
      <c r="U381">
        <v>168479</v>
      </c>
      <c r="V381">
        <v>112319</v>
      </c>
      <c r="W381">
        <v>56160</v>
      </c>
      <c r="X381">
        <v>0</v>
      </c>
      <c r="Y381" t="s">
        <v>72</v>
      </c>
    </row>
    <row r="382" spans="1:25" x14ac:dyDescent="0.25">
      <c r="A382">
        <v>381</v>
      </c>
      <c r="B382">
        <v>67778</v>
      </c>
      <c r="C382">
        <v>0</v>
      </c>
      <c r="D382">
        <v>0</v>
      </c>
      <c r="E382" t="s">
        <v>181</v>
      </c>
      <c r="F382" t="s">
        <v>182</v>
      </c>
      <c r="G382">
        <v>1</v>
      </c>
      <c r="H382" s="6">
        <v>1082638</v>
      </c>
      <c r="I382" s="7">
        <v>46017</v>
      </c>
      <c r="K382">
        <v>15</v>
      </c>
      <c r="L382" t="s">
        <v>40</v>
      </c>
      <c r="M382" t="s">
        <v>3</v>
      </c>
      <c r="N382" t="s">
        <v>41</v>
      </c>
      <c r="O382" t="s">
        <v>51</v>
      </c>
      <c r="P382" t="s">
        <v>2082</v>
      </c>
      <c r="Q382">
        <v>10</v>
      </c>
      <c r="R382">
        <v>5</v>
      </c>
      <c r="S382">
        <v>0</v>
      </c>
      <c r="U382">
        <v>162396</v>
      </c>
      <c r="V382">
        <v>108264</v>
      </c>
      <c r="W382">
        <v>54132</v>
      </c>
      <c r="X382">
        <v>0</v>
      </c>
      <c r="Y382" t="s">
        <v>72</v>
      </c>
    </row>
    <row r="383" spans="1:25" x14ac:dyDescent="0.25">
      <c r="A383">
        <v>382</v>
      </c>
      <c r="B383">
        <v>67758</v>
      </c>
      <c r="C383">
        <v>0</v>
      </c>
      <c r="D383">
        <v>0</v>
      </c>
      <c r="E383" t="s">
        <v>199</v>
      </c>
      <c r="F383" t="s">
        <v>200</v>
      </c>
      <c r="G383">
        <v>1</v>
      </c>
      <c r="H383" s="6"/>
      <c r="I383" s="7">
        <v>46017</v>
      </c>
      <c r="K383">
        <v>15</v>
      </c>
      <c r="L383" t="s">
        <v>40</v>
      </c>
      <c r="M383" t="s">
        <v>5</v>
      </c>
      <c r="N383" t="s">
        <v>41</v>
      </c>
      <c r="O383" t="s">
        <v>77</v>
      </c>
      <c r="P383" t="s">
        <v>2082</v>
      </c>
      <c r="Q383">
        <v>6</v>
      </c>
      <c r="R383">
        <v>9</v>
      </c>
      <c r="S383">
        <v>0</v>
      </c>
      <c r="U383">
        <v>0</v>
      </c>
      <c r="V383">
        <v>0</v>
      </c>
      <c r="W383">
        <v>0</v>
      </c>
      <c r="X383">
        <v>0</v>
      </c>
      <c r="Y383" t="s">
        <v>94</v>
      </c>
    </row>
    <row r="384" spans="1:25" x14ac:dyDescent="0.25">
      <c r="A384">
        <v>383</v>
      </c>
      <c r="B384">
        <v>67737</v>
      </c>
      <c r="C384">
        <v>0</v>
      </c>
      <c r="D384">
        <v>0</v>
      </c>
      <c r="E384" t="s">
        <v>1208</v>
      </c>
      <c r="F384" t="s">
        <v>1209</v>
      </c>
      <c r="G384">
        <v>1</v>
      </c>
      <c r="H384" s="6">
        <v>3199391</v>
      </c>
      <c r="I384" s="7">
        <v>46017</v>
      </c>
      <c r="K384">
        <v>15</v>
      </c>
      <c r="L384" t="s">
        <v>40</v>
      </c>
      <c r="M384" t="s">
        <v>5</v>
      </c>
      <c r="N384" t="s">
        <v>41</v>
      </c>
      <c r="O384" t="s">
        <v>77</v>
      </c>
      <c r="P384" t="s">
        <v>2082</v>
      </c>
      <c r="Q384">
        <v>7</v>
      </c>
      <c r="R384">
        <v>8</v>
      </c>
      <c r="S384">
        <v>0</v>
      </c>
      <c r="U384">
        <v>479909</v>
      </c>
      <c r="V384">
        <v>223957</v>
      </c>
      <c r="W384">
        <v>255951</v>
      </c>
      <c r="X384">
        <v>0</v>
      </c>
      <c r="Y384" t="s">
        <v>94</v>
      </c>
    </row>
    <row r="385" spans="1:25" x14ac:dyDescent="0.25">
      <c r="A385">
        <v>384</v>
      </c>
      <c r="B385">
        <v>67742</v>
      </c>
      <c r="C385">
        <v>0</v>
      </c>
      <c r="D385">
        <v>0</v>
      </c>
      <c r="E385" t="s">
        <v>646</v>
      </c>
      <c r="F385" t="s">
        <v>647</v>
      </c>
      <c r="G385">
        <v>1</v>
      </c>
      <c r="H385" s="6">
        <v>37794627</v>
      </c>
      <c r="I385" s="7">
        <v>46017</v>
      </c>
      <c r="K385">
        <v>15</v>
      </c>
      <c r="L385" t="s">
        <v>40</v>
      </c>
      <c r="M385" t="s">
        <v>5</v>
      </c>
      <c r="N385" t="s">
        <v>41</v>
      </c>
      <c r="O385" t="s">
        <v>47</v>
      </c>
      <c r="P385" t="s">
        <v>2082</v>
      </c>
      <c r="Q385">
        <v>6.5</v>
      </c>
      <c r="R385">
        <v>8.5</v>
      </c>
      <c r="S385">
        <v>0</v>
      </c>
      <c r="U385">
        <v>5669194</v>
      </c>
      <c r="V385">
        <v>2456651</v>
      </c>
      <c r="W385">
        <v>3212543</v>
      </c>
      <c r="X385">
        <v>0</v>
      </c>
      <c r="Y385" t="s">
        <v>250</v>
      </c>
    </row>
    <row r="386" spans="1:25" x14ac:dyDescent="0.25">
      <c r="A386">
        <v>385</v>
      </c>
      <c r="B386">
        <v>67734</v>
      </c>
      <c r="C386">
        <v>0</v>
      </c>
      <c r="D386">
        <v>0</v>
      </c>
      <c r="E386" t="s">
        <v>1200</v>
      </c>
      <c r="F386" t="s">
        <v>1201</v>
      </c>
      <c r="G386">
        <v>1</v>
      </c>
      <c r="H386" s="6">
        <v>1964039</v>
      </c>
      <c r="I386" s="7">
        <v>46017</v>
      </c>
      <c r="K386">
        <v>15</v>
      </c>
      <c r="L386" t="s">
        <v>40</v>
      </c>
      <c r="M386" t="s">
        <v>5</v>
      </c>
      <c r="N386" t="s">
        <v>41</v>
      </c>
      <c r="O386" t="s">
        <v>77</v>
      </c>
      <c r="P386" t="s">
        <v>2082</v>
      </c>
      <c r="Q386">
        <v>7</v>
      </c>
      <c r="R386">
        <v>8</v>
      </c>
      <c r="S386">
        <v>0</v>
      </c>
      <c r="U386">
        <v>294606</v>
      </c>
      <c r="V386">
        <v>137483</v>
      </c>
      <c r="W386">
        <v>157123</v>
      </c>
      <c r="X386">
        <v>0</v>
      </c>
      <c r="Y386" t="s">
        <v>48</v>
      </c>
    </row>
    <row r="387" spans="1:25" x14ac:dyDescent="0.25">
      <c r="A387">
        <v>386</v>
      </c>
      <c r="B387">
        <v>67733</v>
      </c>
      <c r="C387">
        <v>0</v>
      </c>
      <c r="D387">
        <v>0</v>
      </c>
      <c r="E387" t="s">
        <v>634</v>
      </c>
      <c r="F387" t="s">
        <v>635</v>
      </c>
      <c r="G387">
        <v>1</v>
      </c>
      <c r="H387" s="6">
        <v>639842</v>
      </c>
      <c r="I387" s="7">
        <v>46017</v>
      </c>
      <c r="K387">
        <v>15</v>
      </c>
      <c r="L387" t="s">
        <v>40</v>
      </c>
      <c r="M387" t="s">
        <v>5</v>
      </c>
      <c r="N387" t="s">
        <v>41</v>
      </c>
      <c r="O387" t="s">
        <v>47</v>
      </c>
      <c r="P387" t="s">
        <v>2082</v>
      </c>
      <c r="Q387">
        <v>4</v>
      </c>
      <c r="R387">
        <v>11</v>
      </c>
      <c r="S387">
        <v>0</v>
      </c>
      <c r="U387">
        <v>95976</v>
      </c>
      <c r="V387">
        <v>25594</v>
      </c>
      <c r="W387">
        <v>70383</v>
      </c>
      <c r="X387">
        <v>0</v>
      </c>
      <c r="Y387" t="s">
        <v>109</v>
      </c>
    </row>
    <row r="388" spans="1:25" x14ac:dyDescent="0.25">
      <c r="A388">
        <v>387</v>
      </c>
      <c r="B388">
        <v>67731</v>
      </c>
      <c r="C388">
        <v>0</v>
      </c>
      <c r="D388">
        <v>0</v>
      </c>
      <c r="E388" t="s">
        <v>2191</v>
      </c>
      <c r="F388" t="s">
        <v>2192</v>
      </c>
      <c r="G388">
        <v>1</v>
      </c>
      <c r="H388" s="6">
        <v>57693112</v>
      </c>
      <c r="I388" s="7">
        <v>46017</v>
      </c>
      <c r="K388" t="s">
        <v>648</v>
      </c>
      <c r="L388" t="s">
        <v>40</v>
      </c>
      <c r="M388" t="s">
        <v>5</v>
      </c>
      <c r="N388" t="s">
        <v>41</v>
      </c>
      <c r="O388" t="s">
        <v>77</v>
      </c>
      <c r="P388" t="s">
        <v>2082</v>
      </c>
      <c r="Q388">
        <v>4.5</v>
      </c>
      <c r="R388">
        <v>2</v>
      </c>
      <c r="S388">
        <v>0</v>
      </c>
      <c r="U388">
        <v>3750052</v>
      </c>
      <c r="V388">
        <v>2596190</v>
      </c>
      <c r="W388">
        <v>1153862</v>
      </c>
      <c r="X388">
        <v>0</v>
      </c>
      <c r="Y388" t="s">
        <v>48</v>
      </c>
    </row>
    <row r="389" spans="1:25" x14ac:dyDescent="0.25">
      <c r="A389">
        <v>388</v>
      </c>
      <c r="B389">
        <v>67756</v>
      </c>
      <c r="C389">
        <v>0</v>
      </c>
      <c r="D389">
        <v>0</v>
      </c>
      <c r="E389" t="s">
        <v>2193</v>
      </c>
      <c r="F389" t="s">
        <v>2194</v>
      </c>
      <c r="G389">
        <v>1</v>
      </c>
      <c r="H389" s="6">
        <v>1193000</v>
      </c>
      <c r="I389" s="7">
        <v>46017</v>
      </c>
      <c r="K389" t="s">
        <v>2195</v>
      </c>
      <c r="L389" t="s">
        <v>40</v>
      </c>
      <c r="M389" t="s">
        <v>5</v>
      </c>
      <c r="N389" t="s">
        <v>41</v>
      </c>
      <c r="O389" t="s">
        <v>57</v>
      </c>
      <c r="P389" t="s">
        <v>2082</v>
      </c>
      <c r="Q389">
        <v>3.7</v>
      </c>
      <c r="R389">
        <v>9.9</v>
      </c>
      <c r="S389">
        <v>0</v>
      </c>
      <c r="U389">
        <v>162248</v>
      </c>
      <c r="V389">
        <v>44141</v>
      </c>
      <c r="W389">
        <v>118107</v>
      </c>
      <c r="X389">
        <v>0</v>
      </c>
      <c r="Y389" t="s">
        <v>48</v>
      </c>
    </row>
    <row r="390" spans="1:25" x14ac:dyDescent="0.25">
      <c r="A390">
        <v>389</v>
      </c>
      <c r="B390">
        <v>66941</v>
      </c>
      <c r="C390">
        <v>0</v>
      </c>
      <c r="D390">
        <v>0</v>
      </c>
      <c r="E390" t="s">
        <v>982</v>
      </c>
      <c r="F390" t="s">
        <v>983</v>
      </c>
      <c r="G390">
        <v>1</v>
      </c>
      <c r="H390" s="6">
        <v>99538676</v>
      </c>
      <c r="I390" s="7">
        <v>46017</v>
      </c>
      <c r="K390">
        <v>15</v>
      </c>
      <c r="L390" t="s">
        <v>40</v>
      </c>
      <c r="M390" t="s">
        <v>5</v>
      </c>
      <c r="N390" t="s">
        <v>41</v>
      </c>
      <c r="O390" t="s">
        <v>54</v>
      </c>
      <c r="P390" t="s">
        <v>2082</v>
      </c>
      <c r="Q390">
        <v>4</v>
      </c>
      <c r="R390">
        <v>7.8</v>
      </c>
      <c r="S390">
        <v>3.2</v>
      </c>
      <c r="U390">
        <v>14930801</v>
      </c>
      <c r="V390">
        <v>3981547</v>
      </c>
      <c r="W390">
        <v>7764017</v>
      </c>
      <c r="X390">
        <v>3185238</v>
      </c>
      <c r="Y390" t="s">
        <v>48</v>
      </c>
    </row>
    <row r="391" spans="1:25" x14ac:dyDescent="0.25">
      <c r="A391">
        <v>390</v>
      </c>
      <c r="B391">
        <v>67738</v>
      </c>
      <c r="C391">
        <v>0</v>
      </c>
      <c r="D391">
        <v>0</v>
      </c>
      <c r="E391" t="s">
        <v>1214</v>
      </c>
      <c r="F391" t="s">
        <v>1215</v>
      </c>
      <c r="G391">
        <v>1</v>
      </c>
      <c r="H391" s="6">
        <v>442907</v>
      </c>
      <c r="I391" s="7">
        <v>46017</v>
      </c>
      <c r="K391">
        <v>15</v>
      </c>
      <c r="L391" t="s">
        <v>40</v>
      </c>
      <c r="M391" t="s">
        <v>5</v>
      </c>
      <c r="N391" t="s">
        <v>41</v>
      </c>
      <c r="O391" t="s">
        <v>77</v>
      </c>
      <c r="P391" t="s">
        <v>2082</v>
      </c>
      <c r="Q391">
        <v>7</v>
      </c>
      <c r="R391">
        <v>8</v>
      </c>
      <c r="S391">
        <v>0</v>
      </c>
      <c r="U391">
        <v>66436</v>
      </c>
      <c r="V391">
        <v>31003</v>
      </c>
      <c r="W391">
        <v>35433</v>
      </c>
      <c r="X391">
        <v>0</v>
      </c>
      <c r="Y391" t="s">
        <v>94</v>
      </c>
    </row>
    <row r="392" spans="1:25" x14ac:dyDescent="0.25">
      <c r="A392">
        <v>391</v>
      </c>
      <c r="B392">
        <v>67743</v>
      </c>
      <c r="C392">
        <v>0</v>
      </c>
      <c r="D392">
        <v>0</v>
      </c>
      <c r="E392" t="s">
        <v>299</v>
      </c>
      <c r="F392" t="s">
        <v>300</v>
      </c>
      <c r="G392">
        <v>1</v>
      </c>
      <c r="H392" s="6">
        <v>28088527</v>
      </c>
      <c r="I392" s="7">
        <v>46017</v>
      </c>
      <c r="K392">
        <v>8</v>
      </c>
      <c r="L392" t="s">
        <v>40</v>
      </c>
      <c r="M392" t="s">
        <v>5</v>
      </c>
      <c r="N392" t="s">
        <v>41</v>
      </c>
      <c r="O392" t="s">
        <v>77</v>
      </c>
      <c r="P392" t="s">
        <v>2082</v>
      </c>
      <c r="Q392">
        <v>8</v>
      </c>
      <c r="R392">
        <v>0</v>
      </c>
      <c r="S392">
        <v>0</v>
      </c>
      <c r="U392">
        <v>2247082</v>
      </c>
      <c r="V392">
        <v>2247082</v>
      </c>
      <c r="W392">
        <v>0</v>
      </c>
      <c r="X392">
        <v>0</v>
      </c>
      <c r="Y392" t="s">
        <v>67</v>
      </c>
    </row>
    <row r="393" spans="1:25" x14ac:dyDescent="0.25">
      <c r="A393">
        <v>392</v>
      </c>
      <c r="B393">
        <v>68251</v>
      </c>
      <c r="C393">
        <v>0</v>
      </c>
      <c r="D393">
        <v>0</v>
      </c>
      <c r="E393" t="s">
        <v>2196</v>
      </c>
      <c r="F393" t="s">
        <v>2197</v>
      </c>
      <c r="G393">
        <v>1</v>
      </c>
      <c r="H393" s="6">
        <v>1032802</v>
      </c>
      <c r="I393" s="7">
        <v>46017</v>
      </c>
      <c r="K393">
        <v>8</v>
      </c>
      <c r="L393" t="s">
        <v>40</v>
      </c>
      <c r="M393" t="s">
        <v>5</v>
      </c>
      <c r="N393" t="s">
        <v>41</v>
      </c>
      <c r="O393" t="s">
        <v>57</v>
      </c>
      <c r="P393" t="s">
        <v>2082</v>
      </c>
      <c r="Q393">
        <v>8</v>
      </c>
      <c r="R393">
        <v>0</v>
      </c>
      <c r="S393">
        <v>0</v>
      </c>
      <c r="U393">
        <v>82624</v>
      </c>
      <c r="V393">
        <v>82624</v>
      </c>
      <c r="W393">
        <v>0</v>
      </c>
      <c r="X393">
        <v>0</v>
      </c>
      <c r="Y393" t="s">
        <v>48</v>
      </c>
    </row>
    <row r="394" spans="1:25" x14ac:dyDescent="0.25">
      <c r="A394">
        <v>393</v>
      </c>
      <c r="B394">
        <v>68250</v>
      </c>
      <c r="C394">
        <v>0</v>
      </c>
      <c r="D394">
        <v>0</v>
      </c>
      <c r="E394" t="s">
        <v>2198</v>
      </c>
      <c r="F394" t="s">
        <v>2199</v>
      </c>
      <c r="G394">
        <v>1</v>
      </c>
      <c r="H394" s="6">
        <v>1765598</v>
      </c>
      <c r="I394" s="7">
        <v>46017</v>
      </c>
      <c r="K394">
        <v>8</v>
      </c>
      <c r="L394" t="s">
        <v>40</v>
      </c>
      <c r="M394" t="s">
        <v>5</v>
      </c>
      <c r="N394" t="s">
        <v>41</v>
      </c>
      <c r="O394" t="s">
        <v>57</v>
      </c>
      <c r="P394" t="s">
        <v>2082</v>
      </c>
      <c r="Q394">
        <v>8</v>
      </c>
      <c r="R394">
        <v>0</v>
      </c>
      <c r="S394">
        <v>0</v>
      </c>
      <c r="U394">
        <v>141248</v>
      </c>
      <c r="V394">
        <v>141248</v>
      </c>
      <c r="W394">
        <v>0</v>
      </c>
      <c r="X394">
        <v>0</v>
      </c>
      <c r="Y394" t="s">
        <v>2086</v>
      </c>
    </row>
    <row r="395" spans="1:25" x14ac:dyDescent="0.25">
      <c r="A395">
        <v>394</v>
      </c>
      <c r="B395">
        <v>67735</v>
      </c>
      <c r="C395">
        <v>0</v>
      </c>
      <c r="D395">
        <v>0</v>
      </c>
      <c r="E395" t="s">
        <v>1046</v>
      </c>
      <c r="F395" t="s">
        <v>1047</v>
      </c>
      <c r="G395">
        <v>1</v>
      </c>
      <c r="H395" s="6">
        <v>13472887</v>
      </c>
      <c r="I395" s="7">
        <v>46017</v>
      </c>
      <c r="K395">
        <v>8</v>
      </c>
      <c r="L395" t="s">
        <v>40</v>
      </c>
      <c r="M395" t="s">
        <v>5</v>
      </c>
      <c r="N395" t="s">
        <v>41</v>
      </c>
      <c r="O395" t="s">
        <v>57</v>
      </c>
      <c r="P395" t="s">
        <v>2082</v>
      </c>
      <c r="Q395">
        <v>8</v>
      </c>
      <c r="R395">
        <v>0</v>
      </c>
      <c r="S395">
        <v>0</v>
      </c>
      <c r="U395">
        <v>1077831</v>
      </c>
      <c r="V395">
        <v>1077831</v>
      </c>
      <c r="W395">
        <v>0</v>
      </c>
      <c r="X395">
        <v>0</v>
      </c>
      <c r="Y395" t="s">
        <v>48</v>
      </c>
    </row>
    <row r="396" spans="1:25" x14ac:dyDescent="0.25">
      <c r="A396">
        <v>395</v>
      </c>
      <c r="B396">
        <v>67773</v>
      </c>
      <c r="C396">
        <v>0</v>
      </c>
      <c r="D396">
        <v>0</v>
      </c>
      <c r="E396" t="s">
        <v>313</v>
      </c>
      <c r="F396" t="s">
        <v>314</v>
      </c>
      <c r="G396">
        <v>1</v>
      </c>
      <c r="H396" s="6">
        <v>1636060</v>
      </c>
      <c r="I396" s="7">
        <v>46017</v>
      </c>
      <c r="K396">
        <v>15</v>
      </c>
      <c r="L396" t="s">
        <v>40</v>
      </c>
      <c r="M396" t="s">
        <v>3</v>
      </c>
      <c r="N396" t="s">
        <v>41</v>
      </c>
      <c r="O396" t="s">
        <v>51</v>
      </c>
      <c r="P396" t="s">
        <v>2082</v>
      </c>
      <c r="Q396">
        <v>10</v>
      </c>
      <c r="R396">
        <v>5</v>
      </c>
      <c r="S396">
        <v>0</v>
      </c>
      <c r="U396">
        <v>245409</v>
      </c>
      <c r="V396">
        <v>163606</v>
      </c>
      <c r="W396">
        <v>81803</v>
      </c>
      <c r="X396">
        <v>0</v>
      </c>
      <c r="Y396" t="s">
        <v>109</v>
      </c>
    </row>
    <row r="397" spans="1:25" x14ac:dyDescent="0.25">
      <c r="A397">
        <v>396</v>
      </c>
      <c r="B397">
        <v>67774</v>
      </c>
      <c r="C397">
        <v>0</v>
      </c>
      <c r="D397">
        <v>0</v>
      </c>
      <c r="E397" t="s">
        <v>313</v>
      </c>
      <c r="F397" t="s">
        <v>314</v>
      </c>
      <c r="G397">
        <v>1</v>
      </c>
      <c r="H397" s="6">
        <v>1635137</v>
      </c>
      <c r="I397" s="7">
        <v>46017</v>
      </c>
      <c r="K397">
        <v>15</v>
      </c>
      <c r="L397" t="s">
        <v>40</v>
      </c>
      <c r="M397" t="s">
        <v>3</v>
      </c>
      <c r="N397" t="s">
        <v>41</v>
      </c>
      <c r="O397" t="s">
        <v>51</v>
      </c>
      <c r="P397" t="s">
        <v>2082</v>
      </c>
      <c r="Q397">
        <v>10</v>
      </c>
      <c r="R397">
        <v>5</v>
      </c>
      <c r="S397">
        <v>0</v>
      </c>
      <c r="U397">
        <v>245271</v>
      </c>
      <c r="V397">
        <v>163514</v>
      </c>
      <c r="W397">
        <v>81757</v>
      </c>
      <c r="X397">
        <v>0</v>
      </c>
      <c r="Y397" t="s">
        <v>109</v>
      </c>
    </row>
    <row r="398" spans="1:25" x14ac:dyDescent="0.25">
      <c r="A398">
        <v>397</v>
      </c>
      <c r="B398">
        <v>67775</v>
      </c>
      <c r="C398">
        <v>0</v>
      </c>
      <c r="D398">
        <v>0</v>
      </c>
      <c r="E398" t="s">
        <v>313</v>
      </c>
      <c r="F398" t="s">
        <v>314</v>
      </c>
      <c r="G398">
        <v>1</v>
      </c>
      <c r="H398" s="6">
        <v>1636060</v>
      </c>
      <c r="I398" s="7">
        <v>46017</v>
      </c>
      <c r="K398">
        <v>15</v>
      </c>
      <c r="L398" t="s">
        <v>40</v>
      </c>
      <c r="M398" t="s">
        <v>3</v>
      </c>
      <c r="N398" t="s">
        <v>41</v>
      </c>
      <c r="O398" t="s">
        <v>51</v>
      </c>
      <c r="P398" t="s">
        <v>2082</v>
      </c>
      <c r="Q398">
        <v>10</v>
      </c>
      <c r="R398">
        <v>5</v>
      </c>
      <c r="S398">
        <v>0</v>
      </c>
      <c r="U398">
        <v>245409</v>
      </c>
      <c r="V398">
        <v>163606</v>
      </c>
      <c r="W398">
        <v>81803</v>
      </c>
      <c r="X398">
        <v>0</v>
      </c>
      <c r="Y398" t="s">
        <v>109</v>
      </c>
    </row>
    <row r="399" spans="1:25" x14ac:dyDescent="0.25">
      <c r="A399">
        <v>398</v>
      </c>
      <c r="B399">
        <v>67310</v>
      </c>
      <c r="C399">
        <v>0</v>
      </c>
      <c r="D399">
        <v>0</v>
      </c>
      <c r="E399" t="s">
        <v>2200</v>
      </c>
      <c r="F399" t="s">
        <v>2201</v>
      </c>
      <c r="G399">
        <v>1</v>
      </c>
      <c r="H399" s="6">
        <v>93198510</v>
      </c>
      <c r="I399" s="7">
        <v>46017</v>
      </c>
      <c r="K399">
        <v>15</v>
      </c>
      <c r="L399" t="s">
        <v>40</v>
      </c>
      <c r="M399" t="s">
        <v>1</v>
      </c>
      <c r="N399" t="s">
        <v>41</v>
      </c>
      <c r="O399" t="s">
        <v>87</v>
      </c>
      <c r="P399" t="s">
        <v>2082</v>
      </c>
      <c r="Q399">
        <v>3.1</v>
      </c>
      <c r="R399">
        <v>11.9</v>
      </c>
      <c r="S399">
        <v>0</v>
      </c>
      <c r="U399">
        <v>13979777</v>
      </c>
      <c r="V399">
        <v>2889154</v>
      </c>
      <c r="W399">
        <v>11090623</v>
      </c>
      <c r="X399">
        <v>0</v>
      </c>
      <c r="Y399" t="s">
        <v>109</v>
      </c>
    </row>
    <row r="400" spans="1:25" x14ac:dyDescent="0.25">
      <c r="A400">
        <v>399</v>
      </c>
      <c r="B400">
        <v>67730</v>
      </c>
      <c r="C400">
        <v>0</v>
      </c>
      <c r="D400">
        <v>0</v>
      </c>
      <c r="E400" t="s">
        <v>2202</v>
      </c>
      <c r="F400" t="s">
        <v>2203</v>
      </c>
      <c r="G400">
        <v>1</v>
      </c>
      <c r="H400" s="6">
        <v>941117</v>
      </c>
      <c r="I400" s="7">
        <v>46017</v>
      </c>
      <c r="K400">
        <v>15</v>
      </c>
      <c r="L400" t="s">
        <v>40</v>
      </c>
      <c r="M400" t="s">
        <v>5</v>
      </c>
      <c r="N400" t="s">
        <v>41</v>
      </c>
      <c r="O400" t="s">
        <v>54</v>
      </c>
      <c r="P400" t="s">
        <v>2082</v>
      </c>
      <c r="Q400">
        <v>15</v>
      </c>
      <c r="R400">
        <v>0</v>
      </c>
      <c r="S400">
        <v>0</v>
      </c>
      <c r="U400">
        <v>141168</v>
      </c>
      <c r="V400">
        <v>141168</v>
      </c>
      <c r="W400">
        <v>0</v>
      </c>
      <c r="X400">
        <v>0</v>
      </c>
      <c r="Y400" t="s">
        <v>2086</v>
      </c>
    </row>
    <row r="401" spans="1:25" x14ac:dyDescent="0.25">
      <c r="A401">
        <v>400</v>
      </c>
      <c r="B401">
        <v>67875</v>
      </c>
      <c r="C401">
        <v>0</v>
      </c>
      <c r="D401">
        <v>0</v>
      </c>
      <c r="E401" t="s">
        <v>2206</v>
      </c>
      <c r="F401" t="s">
        <v>2207</v>
      </c>
      <c r="G401">
        <v>1</v>
      </c>
      <c r="H401" s="6">
        <v>2265092</v>
      </c>
      <c r="I401" s="7">
        <v>46017</v>
      </c>
      <c r="K401">
        <v>5</v>
      </c>
      <c r="L401" t="s">
        <v>40</v>
      </c>
      <c r="M401" t="s">
        <v>4</v>
      </c>
      <c r="N401" t="s">
        <v>41</v>
      </c>
      <c r="O401" t="s">
        <v>51</v>
      </c>
      <c r="P401" t="s">
        <v>2082</v>
      </c>
      <c r="Q401">
        <v>5</v>
      </c>
      <c r="R401">
        <v>0</v>
      </c>
      <c r="S401">
        <v>0</v>
      </c>
      <c r="U401">
        <v>113255</v>
      </c>
      <c r="V401">
        <v>113255</v>
      </c>
      <c r="W401">
        <v>0</v>
      </c>
      <c r="X401">
        <v>0</v>
      </c>
      <c r="Y401" t="s">
        <v>2086</v>
      </c>
    </row>
    <row r="402" spans="1:25" x14ac:dyDescent="0.25">
      <c r="A402">
        <v>401</v>
      </c>
      <c r="B402">
        <v>67754</v>
      </c>
      <c r="C402">
        <v>0</v>
      </c>
      <c r="D402">
        <v>0</v>
      </c>
      <c r="E402" t="s">
        <v>2204</v>
      </c>
      <c r="F402" t="s">
        <v>2205</v>
      </c>
      <c r="G402">
        <v>1</v>
      </c>
      <c r="H402" s="6">
        <v>250000</v>
      </c>
      <c r="I402" s="7">
        <v>46017</v>
      </c>
      <c r="K402" t="s">
        <v>2195</v>
      </c>
      <c r="L402" t="s">
        <v>40</v>
      </c>
      <c r="M402" t="s">
        <v>5</v>
      </c>
      <c r="N402" t="s">
        <v>41</v>
      </c>
      <c r="O402" t="s">
        <v>57</v>
      </c>
      <c r="P402" t="s">
        <v>2082</v>
      </c>
      <c r="Q402">
        <v>3.7</v>
      </c>
      <c r="R402">
        <v>9.9</v>
      </c>
      <c r="S402">
        <v>0</v>
      </c>
      <c r="U402">
        <v>34000</v>
      </c>
      <c r="V402">
        <v>9250</v>
      </c>
      <c r="W402">
        <v>24750</v>
      </c>
      <c r="X402">
        <v>0</v>
      </c>
      <c r="Y402" t="s">
        <v>48</v>
      </c>
    </row>
    <row r="403" spans="1:25" x14ac:dyDescent="0.25">
      <c r="A403">
        <v>402</v>
      </c>
      <c r="B403">
        <v>67790</v>
      </c>
      <c r="C403">
        <v>0</v>
      </c>
      <c r="D403">
        <v>0</v>
      </c>
      <c r="E403" t="s">
        <v>2208</v>
      </c>
      <c r="F403" t="s">
        <v>2209</v>
      </c>
      <c r="G403">
        <v>1</v>
      </c>
      <c r="H403" s="6">
        <v>3626374</v>
      </c>
      <c r="I403" s="7">
        <v>46017</v>
      </c>
      <c r="K403">
        <v>9</v>
      </c>
      <c r="L403" t="s">
        <v>40</v>
      </c>
      <c r="M403" t="s">
        <v>5</v>
      </c>
      <c r="N403" t="s">
        <v>41</v>
      </c>
      <c r="O403" t="s">
        <v>47</v>
      </c>
      <c r="P403" t="s">
        <v>2082</v>
      </c>
      <c r="Q403">
        <v>9</v>
      </c>
      <c r="R403">
        <v>0</v>
      </c>
      <c r="S403">
        <v>0</v>
      </c>
      <c r="U403">
        <v>326374</v>
      </c>
      <c r="V403">
        <v>326374</v>
      </c>
      <c r="W403">
        <v>0</v>
      </c>
      <c r="X403">
        <v>0</v>
      </c>
      <c r="Y403" t="s">
        <v>67</v>
      </c>
    </row>
    <row r="404" spans="1:25" x14ac:dyDescent="0.25">
      <c r="A404">
        <v>403</v>
      </c>
      <c r="B404">
        <v>67763</v>
      </c>
      <c r="C404">
        <v>0</v>
      </c>
      <c r="D404">
        <v>0</v>
      </c>
      <c r="E404" t="s">
        <v>771</v>
      </c>
      <c r="F404" t="s">
        <v>772</v>
      </c>
      <c r="G404">
        <v>1</v>
      </c>
      <c r="H404" s="6">
        <v>7000000</v>
      </c>
      <c r="I404" s="7">
        <v>46017</v>
      </c>
      <c r="K404">
        <v>8</v>
      </c>
      <c r="L404" t="s">
        <v>40</v>
      </c>
      <c r="M404" t="s">
        <v>9</v>
      </c>
      <c r="N404" t="s">
        <v>41</v>
      </c>
      <c r="O404" t="s">
        <v>42</v>
      </c>
      <c r="P404" t="s">
        <v>2082</v>
      </c>
      <c r="Q404">
        <v>8</v>
      </c>
      <c r="R404">
        <v>0</v>
      </c>
      <c r="S404">
        <v>0</v>
      </c>
      <c r="U404">
        <v>560000</v>
      </c>
      <c r="V404">
        <v>560000</v>
      </c>
      <c r="W404">
        <v>0</v>
      </c>
      <c r="X404">
        <v>0</v>
      </c>
      <c r="Y404" t="s">
        <v>250</v>
      </c>
    </row>
    <row r="405" spans="1:25" x14ac:dyDescent="0.25">
      <c r="A405">
        <v>404</v>
      </c>
      <c r="B405">
        <v>67764</v>
      </c>
      <c r="C405">
        <v>0</v>
      </c>
      <c r="D405">
        <v>0</v>
      </c>
      <c r="E405" t="s">
        <v>771</v>
      </c>
      <c r="F405" t="s">
        <v>772</v>
      </c>
      <c r="G405">
        <v>1</v>
      </c>
      <c r="H405" s="6">
        <v>7000000</v>
      </c>
      <c r="I405" s="7">
        <v>46017</v>
      </c>
      <c r="K405">
        <v>8</v>
      </c>
      <c r="L405" t="s">
        <v>40</v>
      </c>
      <c r="M405" t="s">
        <v>9</v>
      </c>
      <c r="N405" t="s">
        <v>41</v>
      </c>
      <c r="O405" t="s">
        <v>42</v>
      </c>
      <c r="P405" t="s">
        <v>2082</v>
      </c>
      <c r="Q405">
        <v>8</v>
      </c>
      <c r="R405">
        <v>0</v>
      </c>
      <c r="S405">
        <v>0</v>
      </c>
      <c r="U405">
        <v>560000</v>
      </c>
      <c r="V405">
        <v>560000</v>
      </c>
      <c r="W405">
        <v>0</v>
      </c>
      <c r="X405">
        <v>0</v>
      </c>
      <c r="Y405" t="s">
        <v>250</v>
      </c>
    </row>
    <row r="406" spans="1:25" x14ac:dyDescent="0.25">
      <c r="A406">
        <v>405</v>
      </c>
      <c r="B406">
        <v>67765</v>
      </c>
      <c r="C406">
        <v>0</v>
      </c>
      <c r="D406">
        <v>0</v>
      </c>
      <c r="E406" t="s">
        <v>771</v>
      </c>
      <c r="F406" t="s">
        <v>772</v>
      </c>
      <c r="G406">
        <v>1</v>
      </c>
      <c r="H406" s="6">
        <v>7000000</v>
      </c>
      <c r="I406" s="7">
        <v>46017</v>
      </c>
      <c r="K406">
        <v>8</v>
      </c>
      <c r="L406" t="s">
        <v>40</v>
      </c>
      <c r="M406" t="s">
        <v>9</v>
      </c>
      <c r="N406" t="s">
        <v>41</v>
      </c>
      <c r="O406" t="s">
        <v>42</v>
      </c>
      <c r="P406" t="s">
        <v>2082</v>
      </c>
      <c r="Q406">
        <v>8</v>
      </c>
      <c r="R406">
        <v>0</v>
      </c>
      <c r="S406">
        <v>0</v>
      </c>
      <c r="U406">
        <v>560000</v>
      </c>
      <c r="V406">
        <v>560000</v>
      </c>
      <c r="W406">
        <v>0</v>
      </c>
      <c r="X406">
        <v>0</v>
      </c>
      <c r="Y406" t="s">
        <v>250</v>
      </c>
    </row>
    <row r="407" spans="1:25" x14ac:dyDescent="0.25">
      <c r="A407">
        <v>406</v>
      </c>
      <c r="B407">
        <v>67766</v>
      </c>
      <c r="C407">
        <v>0</v>
      </c>
      <c r="D407">
        <v>0</v>
      </c>
      <c r="E407" t="s">
        <v>771</v>
      </c>
      <c r="F407" t="s">
        <v>772</v>
      </c>
      <c r="G407">
        <v>1</v>
      </c>
      <c r="H407" s="6">
        <v>7000000</v>
      </c>
      <c r="I407" s="7">
        <v>46017</v>
      </c>
      <c r="K407">
        <v>8</v>
      </c>
      <c r="L407" t="s">
        <v>40</v>
      </c>
      <c r="M407" t="s">
        <v>9</v>
      </c>
      <c r="N407" t="s">
        <v>41</v>
      </c>
      <c r="O407" t="s">
        <v>42</v>
      </c>
      <c r="P407" t="s">
        <v>2082</v>
      </c>
      <c r="Q407">
        <v>8</v>
      </c>
      <c r="R407">
        <v>0</v>
      </c>
      <c r="S407">
        <v>0</v>
      </c>
      <c r="U407">
        <v>560000</v>
      </c>
      <c r="V407">
        <v>560000</v>
      </c>
      <c r="W407">
        <v>0</v>
      </c>
      <c r="X407">
        <v>0</v>
      </c>
      <c r="Y407" t="s">
        <v>250</v>
      </c>
    </row>
    <row r="408" spans="1:25" x14ac:dyDescent="0.25">
      <c r="A408">
        <v>407</v>
      </c>
      <c r="B408">
        <v>67767</v>
      </c>
      <c r="C408">
        <v>0</v>
      </c>
      <c r="D408">
        <v>0</v>
      </c>
      <c r="E408" t="s">
        <v>771</v>
      </c>
      <c r="F408" t="s">
        <v>772</v>
      </c>
      <c r="G408">
        <v>1</v>
      </c>
      <c r="H408" s="6">
        <v>7000000</v>
      </c>
      <c r="I408" s="7">
        <v>46017</v>
      </c>
      <c r="K408">
        <v>8</v>
      </c>
      <c r="L408" t="s">
        <v>40</v>
      </c>
      <c r="M408" t="s">
        <v>9</v>
      </c>
      <c r="N408" t="s">
        <v>41</v>
      </c>
      <c r="O408" t="s">
        <v>42</v>
      </c>
      <c r="P408" t="s">
        <v>2082</v>
      </c>
      <c r="Q408">
        <v>8</v>
      </c>
      <c r="R408">
        <v>0</v>
      </c>
      <c r="S408">
        <v>0</v>
      </c>
      <c r="U408">
        <v>560000</v>
      </c>
      <c r="V408">
        <v>560000</v>
      </c>
      <c r="W408">
        <v>0</v>
      </c>
      <c r="X408">
        <v>0</v>
      </c>
      <c r="Y408" t="s">
        <v>250</v>
      </c>
    </row>
    <row r="409" spans="1:25" x14ac:dyDescent="0.25">
      <c r="A409">
        <v>408</v>
      </c>
      <c r="B409">
        <v>67768</v>
      </c>
      <c r="C409">
        <v>0</v>
      </c>
      <c r="D409">
        <v>0</v>
      </c>
      <c r="E409" t="s">
        <v>771</v>
      </c>
      <c r="F409" t="s">
        <v>772</v>
      </c>
      <c r="G409">
        <v>1</v>
      </c>
      <c r="H409" s="6">
        <v>7000000</v>
      </c>
      <c r="I409" s="7">
        <v>46017</v>
      </c>
      <c r="K409">
        <v>8</v>
      </c>
      <c r="L409" t="s">
        <v>40</v>
      </c>
      <c r="M409" t="s">
        <v>9</v>
      </c>
      <c r="N409" t="s">
        <v>41</v>
      </c>
      <c r="O409" t="s">
        <v>42</v>
      </c>
      <c r="P409" t="s">
        <v>2082</v>
      </c>
      <c r="Q409">
        <v>8</v>
      </c>
      <c r="R409">
        <v>0</v>
      </c>
      <c r="S409">
        <v>0</v>
      </c>
      <c r="U409">
        <v>560000</v>
      </c>
      <c r="V409">
        <v>560000</v>
      </c>
      <c r="W409">
        <v>0</v>
      </c>
      <c r="X409">
        <v>0</v>
      </c>
      <c r="Y409" t="s">
        <v>250</v>
      </c>
    </row>
    <row r="410" spans="1:25" x14ac:dyDescent="0.25">
      <c r="A410">
        <v>409</v>
      </c>
      <c r="B410">
        <v>67769</v>
      </c>
      <c r="C410">
        <v>0</v>
      </c>
      <c r="D410">
        <v>0</v>
      </c>
      <c r="E410" t="s">
        <v>771</v>
      </c>
      <c r="F410" t="s">
        <v>772</v>
      </c>
      <c r="G410">
        <v>1</v>
      </c>
      <c r="H410" s="6">
        <v>910000</v>
      </c>
      <c r="I410" s="7">
        <v>46017</v>
      </c>
      <c r="K410">
        <v>8</v>
      </c>
      <c r="L410" t="s">
        <v>40</v>
      </c>
      <c r="M410" t="s">
        <v>9</v>
      </c>
      <c r="N410" t="s">
        <v>41</v>
      </c>
      <c r="O410" t="s">
        <v>42</v>
      </c>
      <c r="P410" t="s">
        <v>2082</v>
      </c>
      <c r="Q410">
        <v>8</v>
      </c>
      <c r="R410">
        <v>0</v>
      </c>
      <c r="S410">
        <v>0</v>
      </c>
      <c r="U410">
        <v>72800</v>
      </c>
      <c r="V410">
        <v>72800</v>
      </c>
      <c r="W410">
        <v>0</v>
      </c>
      <c r="X410">
        <v>0</v>
      </c>
      <c r="Y410" t="s">
        <v>250</v>
      </c>
    </row>
    <row r="411" spans="1:25" x14ac:dyDescent="0.25">
      <c r="A411">
        <v>410</v>
      </c>
      <c r="B411">
        <v>67770</v>
      </c>
      <c r="C411">
        <v>0</v>
      </c>
      <c r="D411">
        <v>0</v>
      </c>
      <c r="E411" t="s">
        <v>771</v>
      </c>
      <c r="F411" t="s">
        <v>772</v>
      </c>
      <c r="G411">
        <v>1</v>
      </c>
      <c r="H411" s="6">
        <v>1170000</v>
      </c>
      <c r="I411" s="7">
        <v>46017</v>
      </c>
      <c r="K411">
        <v>8</v>
      </c>
      <c r="L411" t="s">
        <v>40</v>
      </c>
      <c r="M411" t="s">
        <v>9</v>
      </c>
      <c r="N411" t="s">
        <v>41</v>
      </c>
      <c r="O411" t="s">
        <v>42</v>
      </c>
      <c r="P411" t="s">
        <v>2082</v>
      </c>
      <c r="Q411">
        <v>8</v>
      </c>
      <c r="R411">
        <v>0</v>
      </c>
      <c r="S411">
        <v>0</v>
      </c>
      <c r="U411">
        <v>93600</v>
      </c>
      <c r="V411">
        <v>93600</v>
      </c>
      <c r="W411">
        <v>0</v>
      </c>
      <c r="X411">
        <v>0</v>
      </c>
      <c r="Y411" t="s">
        <v>250</v>
      </c>
    </row>
    <row r="412" spans="1:25" x14ac:dyDescent="0.25">
      <c r="A412">
        <v>411</v>
      </c>
      <c r="B412">
        <v>67771</v>
      </c>
      <c r="C412">
        <v>0</v>
      </c>
      <c r="D412">
        <v>0</v>
      </c>
      <c r="E412" t="s">
        <v>771</v>
      </c>
      <c r="F412" t="s">
        <v>772</v>
      </c>
      <c r="G412">
        <v>1</v>
      </c>
      <c r="H412" s="6">
        <v>1980000</v>
      </c>
      <c r="I412" s="7">
        <v>46017</v>
      </c>
      <c r="K412">
        <v>8</v>
      </c>
      <c r="L412" t="s">
        <v>40</v>
      </c>
      <c r="M412" t="s">
        <v>9</v>
      </c>
      <c r="N412" t="s">
        <v>41</v>
      </c>
      <c r="O412" t="s">
        <v>42</v>
      </c>
      <c r="P412" t="s">
        <v>2082</v>
      </c>
      <c r="Q412">
        <v>8</v>
      </c>
      <c r="R412">
        <v>0</v>
      </c>
      <c r="S412">
        <v>0</v>
      </c>
      <c r="U412">
        <v>158400</v>
      </c>
      <c r="V412">
        <v>158400</v>
      </c>
      <c r="W412">
        <v>0</v>
      </c>
      <c r="X412">
        <v>0</v>
      </c>
      <c r="Y412" t="s">
        <v>250</v>
      </c>
    </row>
    <row r="413" spans="1:25" x14ac:dyDescent="0.25">
      <c r="A413">
        <v>412</v>
      </c>
      <c r="B413">
        <v>67732</v>
      </c>
      <c r="C413">
        <v>0</v>
      </c>
      <c r="D413">
        <v>0</v>
      </c>
      <c r="E413" t="s">
        <v>588</v>
      </c>
      <c r="F413" t="s">
        <v>589</v>
      </c>
      <c r="G413">
        <v>1</v>
      </c>
      <c r="H413" s="6">
        <v>170786</v>
      </c>
      <c r="I413" s="7">
        <v>46017</v>
      </c>
      <c r="K413">
        <v>15</v>
      </c>
      <c r="L413" t="s">
        <v>40</v>
      </c>
      <c r="M413" t="s">
        <v>5</v>
      </c>
      <c r="N413" t="s">
        <v>41</v>
      </c>
      <c r="O413" t="s">
        <v>47</v>
      </c>
      <c r="P413" t="s">
        <v>2082</v>
      </c>
      <c r="Q413">
        <v>4</v>
      </c>
      <c r="R413">
        <v>11</v>
      </c>
      <c r="S413">
        <v>0</v>
      </c>
      <c r="U413">
        <v>25618</v>
      </c>
      <c r="V413">
        <v>6831</v>
      </c>
      <c r="W413">
        <v>18786</v>
      </c>
      <c r="X413">
        <v>0</v>
      </c>
      <c r="Y413" t="s">
        <v>109</v>
      </c>
    </row>
    <row r="414" spans="1:25" x14ac:dyDescent="0.25">
      <c r="A414">
        <v>413</v>
      </c>
      <c r="B414">
        <v>67739</v>
      </c>
      <c r="C414">
        <v>0</v>
      </c>
      <c r="D414">
        <v>0</v>
      </c>
      <c r="E414" t="s">
        <v>1244</v>
      </c>
      <c r="F414" t="s">
        <v>1245</v>
      </c>
      <c r="G414">
        <v>1</v>
      </c>
      <c r="H414" s="6">
        <v>3671114</v>
      </c>
      <c r="I414" s="7">
        <v>46017</v>
      </c>
      <c r="K414">
        <v>15</v>
      </c>
      <c r="L414" t="s">
        <v>40</v>
      </c>
      <c r="M414" t="s">
        <v>5</v>
      </c>
      <c r="N414" t="s">
        <v>41</v>
      </c>
      <c r="O414" t="s">
        <v>77</v>
      </c>
      <c r="P414" t="s">
        <v>2082</v>
      </c>
      <c r="Q414">
        <v>7</v>
      </c>
      <c r="R414">
        <v>8</v>
      </c>
      <c r="S414">
        <v>0</v>
      </c>
      <c r="U414">
        <v>550667</v>
      </c>
      <c r="V414">
        <v>256978</v>
      </c>
      <c r="W414">
        <v>293689</v>
      </c>
      <c r="X414">
        <v>0</v>
      </c>
      <c r="Y414" t="s">
        <v>94</v>
      </c>
    </row>
    <row r="415" spans="1:25" x14ac:dyDescent="0.25">
      <c r="A415">
        <v>414</v>
      </c>
      <c r="B415">
        <v>67779</v>
      </c>
      <c r="C415">
        <v>0</v>
      </c>
      <c r="D415">
        <v>0</v>
      </c>
      <c r="E415" t="s">
        <v>1660</v>
      </c>
      <c r="F415" t="s">
        <v>1661</v>
      </c>
      <c r="G415">
        <v>1</v>
      </c>
      <c r="H415" s="6">
        <v>787991</v>
      </c>
      <c r="I415" s="7">
        <v>46017</v>
      </c>
      <c r="K415">
        <v>9</v>
      </c>
      <c r="L415" t="s">
        <v>40</v>
      </c>
      <c r="M415" t="s">
        <v>3</v>
      </c>
      <c r="N415" t="s">
        <v>41</v>
      </c>
      <c r="O415" t="s">
        <v>51</v>
      </c>
      <c r="P415" t="s">
        <v>2082</v>
      </c>
      <c r="Q415">
        <v>9</v>
      </c>
      <c r="R415">
        <v>0</v>
      </c>
      <c r="S415">
        <v>0</v>
      </c>
      <c r="U415">
        <v>70919</v>
      </c>
      <c r="V415">
        <v>70919</v>
      </c>
      <c r="W415">
        <v>0</v>
      </c>
      <c r="X415">
        <v>0</v>
      </c>
      <c r="Y415" t="s">
        <v>44</v>
      </c>
    </row>
    <row r="416" spans="1:25" x14ac:dyDescent="0.25">
      <c r="A416">
        <v>415</v>
      </c>
      <c r="B416">
        <v>67786</v>
      </c>
      <c r="C416">
        <v>0</v>
      </c>
      <c r="D416">
        <v>0</v>
      </c>
      <c r="E416" t="s">
        <v>1662</v>
      </c>
      <c r="F416" t="s">
        <v>1663</v>
      </c>
      <c r="G416">
        <v>1</v>
      </c>
      <c r="H416" s="6">
        <v>1584515</v>
      </c>
      <c r="I416" s="7">
        <v>46017</v>
      </c>
      <c r="K416">
        <v>9</v>
      </c>
      <c r="L416" t="s">
        <v>40</v>
      </c>
      <c r="M416" t="s">
        <v>3</v>
      </c>
      <c r="N416" t="s">
        <v>41</v>
      </c>
      <c r="O416" t="s">
        <v>51</v>
      </c>
      <c r="P416" t="s">
        <v>2082</v>
      </c>
      <c r="Q416">
        <v>9</v>
      </c>
      <c r="R416">
        <v>0</v>
      </c>
      <c r="S416">
        <v>0</v>
      </c>
      <c r="U416">
        <v>142606</v>
      </c>
      <c r="V416">
        <v>142606</v>
      </c>
      <c r="W416">
        <v>0</v>
      </c>
      <c r="X416">
        <v>0</v>
      </c>
      <c r="Y416" t="s">
        <v>44</v>
      </c>
    </row>
    <row r="417" spans="1:25" x14ac:dyDescent="0.25">
      <c r="A417">
        <v>416</v>
      </c>
      <c r="B417">
        <v>67760</v>
      </c>
      <c r="C417">
        <v>0</v>
      </c>
      <c r="D417">
        <v>0</v>
      </c>
      <c r="E417" t="s">
        <v>828</v>
      </c>
      <c r="F417" t="s">
        <v>829</v>
      </c>
      <c r="G417">
        <v>1</v>
      </c>
      <c r="H417" s="6">
        <v>30582927</v>
      </c>
      <c r="I417" s="7">
        <v>46017</v>
      </c>
      <c r="K417">
        <v>15</v>
      </c>
      <c r="L417" t="s">
        <v>40</v>
      </c>
      <c r="M417" t="s">
        <v>5</v>
      </c>
      <c r="N417" t="s">
        <v>41</v>
      </c>
      <c r="O417" t="s">
        <v>47</v>
      </c>
      <c r="P417" t="s">
        <v>2082</v>
      </c>
      <c r="Q417">
        <v>15</v>
      </c>
      <c r="R417">
        <v>0</v>
      </c>
      <c r="S417">
        <v>0</v>
      </c>
      <c r="U417">
        <v>4587439</v>
      </c>
      <c r="V417">
        <v>4587439</v>
      </c>
      <c r="W417">
        <v>0</v>
      </c>
      <c r="X417">
        <v>0</v>
      </c>
      <c r="Y417" t="s">
        <v>799</v>
      </c>
    </row>
    <row r="418" spans="1:25" x14ac:dyDescent="0.25">
      <c r="A418">
        <v>417</v>
      </c>
      <c r="B418">
        <v>66946</v>
      </c>
      <c r="C418">
        <v>0</v>
      </c>
      <c r="D418">
        <v>0</v>
      </c>
      <c r="E418" t="s">
        <v>960</v>
      </c>
      <c r="F418" t="s">
        <v>961</v>
      </c>
      <c r="G418">
        <v>1</v>
      </c>
      <c r="H418" s="6">
        <v>1159103894</v>
      </c>
      <c r="I418" s="7">
        <v>46017</v>
      </c>
      <c r="K418">
        <v>15</v>
      </c>
      <c r="L418" t="s">
        <v>40</v>
      </c>
      <c r="M418" t="s">
        <v>5</v>
      </c>
      <c r="N418" t="s">
        <v>41</v>
      </c>
      <c r="O418" t="s">
        <v>54</v>
      </c>
      <c r="P418" t="s">
        <v>2082</v>
      </c>
      <c r="Q418">
        <v>4</v>
      </c>
      <c r="R418">
        <v>7.8</v>
      </c>
      <c r="S418">
        <v>3.2</v>
      </c>
      <c r="U418">
        <v>173865584</v>
      </c>
      <c r="V418">
        <v>46364156</v>
      </c>
      <c r="W418">
        <v>90410104</v>
      </c>
      <c r="X418">
        <v>37091325</v>
      </c>
      <c r="Y418" t="s">
        <v>48</v>
      </c>
    </row>
    <row r="419" spans="1:25" x14ac:dyDescent="0.25">
      <c r="A419">
        <v>418</v>
      </c>
      <c r="B419">
        <v>67799</v>
      </c>
      <c r="C419">
        <v>0</v>
      </c>
      <c r="D419">
        <v>0</v>
      </c>
      <c r="E419" t="s">
        <v>962</v>
      </c>
      <c r="F419" t="s">
        <v>963</v>
      </c>
      <c r="G419">
        <v>1</v>
      </c>
      <c r="H419" s="6">
        <v>20694025</v>
      </c>
      <c r="I419" s="7">
        <v>46017</v>
      </c>
      <c r="K419">
        <v>15</v>
      </c>
      <c r="L419" t="s">
        <v>40</v>
      </c>
      <c r="M419" t="s">
        <v>5</v>
      </c>
      <c r="N419" t="s">
        <v>41</v>
      </c>
      <c r="O419" t="s">
        <v>77</v>
      </c>
      <c r="P419" t="s">
        <v>2082</v>
      </c>
      <c r="Q419">
        <v>4</v>
      </c>
      <c r="R419">
        <v>11</v>
      </c>
      <c r="S419">
        <v>0</v>
      </c>
      <c r="U419">
        <v>3104104</v>
      </c>
      <c r="V419">
        <v>827761</v>
      </c>
      <c r="W419">
        <v>2276343</v>
      </c>
      <c r="X419">
        <v>0</v>
      </c>
      <c r="Y419" t="s">
        <v>44</v>
      </c>
    </row>
    <row r="420" spans="1:25" x14ac:dyDescent="0.25">
      <c r="A420">
        <v>419</v>
      </c>
      <c r="B420">
        <v>67780</v>
      </c>
      <c r="C420">
        <v>0</v>
      </c>
      <c r="D420">
        <v>0</v>
      </c>
      <c r="E420" t="s">
        <v>384</v>
      </c>
      <c r="F420" t="s">
        <v>385</v>
      </c>
      <c r="G420">
        <v>1</v>
      </c>
      <c r="H420" s="6">
        <v>1863854</v>
      </c>
      <c r="I420" s="7">
        <v>46017</v>
      </c>
      <c r="K420">
        <v>15</v>
      </c>
      <c r="L420" t="s">
        <v>40</v>
      </c>
      <c r="M420" t="s">
        <v>3</v>
      </c>
      <c r="N420" t="s">
        <v>41</v>
      </c>
      <c r="O420" t="s">
        <v>51</v>
      </c>
      <c r="P420" t="s">
        <v>2082</v>
      </c>
      <c r="Q420">
        <v>10</v>
      </c>
      <c r="R420">
        <v>5</v>
      </c>
      <c r="S420">
        <v>0</v>
      </c>
      <c r="U420">
        <v>279578</v>
      </c>
      <c r="V420">
        <v>186385</v>
      </c>
      <c r="W420">
        <v>93193</v>
      </c>
      <c r="X420">
        <v>0</v>
      </c>
      <c r="Y420" t="s">
        <v>72</v>
      </c>
    </row>
    <row r="421" spans="1:25" x14ac:dyDescent="0.25">
      <c r="A421">
        <v>420</v>
      </c>
      <c r="B421">
        <v>67781</v>
      </c>
      <c r="C421">
        <v>0</v>
      </c>
      <c r="D421">
        <v>0</v>
      </c>
      <c r="E421" t="s">
        <v>384</v>
      </c>
      <c r="F421" t="s">
        <v>385</v>
      </c>
      <c r="G421">
        <v>1</v>
      </c>
      <c r="H421" s="6">
        <v>1903664</v>
      </c>
      <c r="I421" s="7">
        <v>46017</v>
      </c>
      <c r="K421">
        <v>15</v>
      </c>
      <c r="L421" t="s">
        <v>40</v>
      </c>
      <c r="M421" t="s">
        <v>3</v>
      </c>
      <c r="N421" t="s">
        <v>41</v>
      </c>
      <c r="O421" t="s">
        <v>51</v>
      </c>
      <c r="P421" t="s">
        <v>2082</v>
      </c>
      <c r="Q421">
        <v>10</v>
      </c>
      <c r="R421">
        <v>5</v>
      </c>
      <c r="S421">
        <v>0</v>
      </c>
      <c r="U421">
        <v>285550</v>
      </c>
      <c r="V421">
        <v>190366</v>
      </c>
      <c r="W421">
        <v>95183</v>
      </c>
      <c r="X421">
        <v>0</v>
      </c>
      <c r="Y421" t="s">
        <v>72</v>
      </c>
    </row>
    <row r="422" spans="1:25" x14ac:dyDescent="0.25">
      <c r="A422">
        <v>421</v>
      </c>
      <c r="B422">
        <v>67782</v>
      </c>
      <c r="C422">
        <v>0</v>
      </c>
      <c r="D422">
        <v>0</v>
      </c>
      <c r="E422" t="s">
        <v>384</v>
      </c>
      <c r="F422" t="s">
        <v>385</v>
      </c>
      <c r="G422">
        <v>1</v>
      </c>
      <c r="H422" s="6">
        <v>1903664</v>
      </c>
      <c r="I422" s="7">
        <v>46017</v>
      </c>
      <c r="K422">
        <v>15</v>
      </c>
      <c r="L422" t="s">
        <v>40</v>
      </c>
      <c r="M422" t="s">
        <v>3</v>
      </c>
      <c r="N422" t="s">
        <v>41</v>
      </c>
      <c r="O422" t="s">
        <v>51</v>
      </c>
      <c r="P422" t="s">
        <v>2082</v>
      </c>
      <c r="Q422">
        <v>10</v>
      </c>
      <c r="R422">
        <v>5</v>
      </c>
      <c r="S422">
        <v>0</v>
      </c>
      <c r="U422">
        <v>285550</v>
      </c>
      <c r="V422">
        <v>190366</v>
      </c>
      <c r="W422">
        <v>95183</v>
      </c>
      <c r="X422">
        <v>0</v>
      </c>
      <c r="Y422" t="s">
        <v>72</v>
      </c>
    </row>
    <row r="423" spans="1:25" x14ac:dyDescent="0.25">
      <c r="A423">
        <v>422</v>
      </c>
      <c r="B423">
        <v>67783</v>
      </c>
      <c r="C423">
        <v>0</v>
      </c>
      <c r="D423">
        <v>0</v>
      </c>
      <c r="E423" t="s">
        <v>386</v>
      </c>
      <c r="F423" t="s">
        <v>387</v>
      </c>
      <c r="G423">
        <v>1</v>
      </c>
      <c r="H423" s="6">
        <v>378030</v>
      </c>
      <c r="I423" s="7">
        <v>46017</v>
      </c>
      <c r="K423">
        <v>15</v>
      </c>
      <c r="L423" t="s">
        <v>40</v>
      </c>
      <c r="M423" t="s">
        <v>3</v>
      </c>
      <c r="N423" t="s">
        <v>41</v>
      </c>
      <c r="O423" t="s">
        <v>51</v>
      </c>
      <c r="P423" t="s">
        <v>2082</v>
      </c>
      <c r="Q423">
        <v>10</v>
      </c>
      <c r="R423">
        <v>5</v>
      </c>
      <c r="S423">
        <v>0</v>
      </c>
      <c r="U423">
        <v>56705</v>
      </c>
      <c r="V423">
        <v>37803</v>
      </c>
      <c r="W423">
        <v>18902</v>
      </c>
      <c r="X423">
        <v>0</v>
      </c>
      <c r="Y423" t="s">
        <v>72</v>
      </c>
    </row>
    <row r="424" spans="1:25" x14ac:dyDescent="0.25">
      <c r="A424">
        <v>423</v>
      </c>
      <c r="B424">
        <v>67784</v>
      </c>
      <c r="C424">
        <v>0</v>
      </c>
      <c r="D424">
        <v>0</v>
      </c>
      <c r="E424" t="s">
        <v>386</v>
      </c>
      <c r="F424" t="s">
        <v>387</v>
      </c>
      <c r="G424">
        <v>1</v>
      </c>
      <c r="H424" s="6">
        <v>408248</v>
      </c>
      <c r="I424" s="7">
        <v>46017</v>
      </c>
      <c r="K424">
        <v>15</v>
      </c>
      <c r="L424" t="s">
        <v>40</v>
      </c>
      <c r="M424" t="s">
        <v>3</v>
      </c>
      <c r="N424" t="s">
        <v>41</v>
      </c>
      <c r="O424" t="s">
        <v>51</v>
      </c>
      <c r="P424" t="s">
        <v>2082</v>
      </c>
      <c r="Q424">
        <v>10</v>
      </c>
      <c r="R424">
        <v>5</v>
      </c>
      <c r="S424">
        <v>0</v>
      </c>
      <c r="U424">
        <v>61237</v>
      </c>
      <c r="V424">
        <v>40825</v>
      </c>
      <c r="W424">
        <v>20412</v>
      </c>
      <c r="X424">
        <v>0</v>
      </c>
      <c r="Y424" t="s">
        <v>72</v>
      </c>
    </row>
    <row r="425" spans="1:25" x14ac:dyDescent="0.25">
      <c r="A425">
        <v>424</v>
      </c>
      <c r="B425">
        <v>67785</v>
      </c>
      <c r="C425">
        <v>0</v>
      </c>
      <c r="D425">
        <v>0</v>
      </c>
      <c r="E425" t="s">
        <v>386</v>
      </c>
      <c r="F425" t="s">
        <v>387</v>
      </c>
      <c r="G425">
        <v>1</v>
      </c>
      <c r="H425" s="6">
        <v>408248</v>
      </c>
      <c r="I425" s="7">
        <v>46017</v>
      </c>
      <c r="K425">
        <v>15</v>
      </c>
      <c r="L425" t="s">
        <v>40</v>
      </c>
      <c r="M425" t="s">
        <v>3</v>
      </c>
      <c r="N425" t="s">
        <v>41</v>
      </c>
      <c r="O425" t="s">
        <v>51</v>
      </c>
      <c r="P425" t="s">
        <v>2082</v>
      </c>
      <c r="Q425">
        <v>10</v>
      </c>
      <c r="R425">
        <v>5</v>
      </c>
      <c r="S425">
        <v>0</v>
      </c>
      <c r="U425">
        <v>61237</v>
      </c>
      <c r="V425">
        <v>40825</v>
      </c>
      <c r="W425">
        <v>20412</v>
      </c>
      <c r="X425">
        <v>0</v>
      </c>
      <c r="Y425" t="s">
        <v>72</v>
      </c>
    </row>
    <row r="426" spans="1:25" x14ac:dyDescent="0.25">
      <c r="A426">
        <v>425</v>
      </c>
      <c r="B426">
        <v>67750</v>
      </c>
      <c r="C426">
        <v>0</v>
      </c>
      <c r="D426">
        <v>0</v>
      </c>
      <c r="E426" t="s">
        <v>393</v>
      </c>
      <c r="F426" t="s">
        <v>2586</v>
      </c>
      <c r="G426">
        <v>1</v>
      </c>
      <c r="H426" s="6">
        <v>7030939</v>
      </c>
      <c r="I426" s="7">
        <v>46017</v>
      </c>
      <c r="K426">
        <v>8</v>
      </c>
      <c r="L426" t="s">
        <v>40</v>
      </c>
      <c r="M426" t="s">
        <v>5</v>
      </c>
      <c r="N426" t="s">
        <v>41</v>
      </c>
      <c r="O426" t="s">
        <v>57</v>
      </c>
      <c r="P426" t="s">
        <v>2082</v>
      </c>
      <c r="Q426">
        <v>8</v>
      </c>
      <c r="R426">
        <v>0</v>
      </c>
      <c r="S426">
        <v>0</v>
      </c>
      <c r="U426">
        <v>562475</v>
      </c>
      <c r="V426">
        <v>562475</v>
      </c>
      <c r="W426">
        <v>0</v>
      </c>
      <c r="X426">
        <v>0</v>
      </c>
      <c r="Y426" t="s">
        <v>44</v>
      </c>
    </row>
    <row r="427" spans="1:25" x14ac:dyDescent="0.25">
      <c r="A427">
        <v>426</v>
      </c>
      <c r="B427">
        <v>67787</v>
      </c>
      <c r="C427">
        <v>0</v>
      </c>
      <c r="D427">
        <v>0</v>
      </c>
      <c r="E427" t="s">
        <v>391</v>
      </c>
      <c r="F427" t="s">
        <v>392</v>
      </c>
      <c r="G427">
        <v>1</v>
      </c>
      <c r="H427" s="6">
        <v>486959</v>
      </c>
      <c r="I427" s="7">
        <v>46017</v>
      </c>
      <c r="K427">
        <v>15</v>
      </c>
      <c r="L427" t="s">
        <v>40</v>
      </c>
      <c r="M427" t="s">
        <v>3</v>
      </c>
      <c r="N427" t="s">
        <v>41</v>
      </c>
      <c r="O427" t="s">
        <v>51</v>
      </c>
      <c r="P427" t="s">
        <v>2082</v>
      </c>
      <c r="Q427">
        <v>10</v>
      </c>
      <c r="R427">
        <v>5</v>
      </c>
      <c r="S427">
        <v>0</v>
      </c>
      <c r="U427">
        <v>73044</v>
      </c>
      <c r="V427">
        <v>48696</v>
      </c>
      <c r="W427">
        <v>24348</v>
      </c>
      <c r="X427">
        <v>0</v>
      </c>
      <c r="Y427" t="s">
        <v>72</v>
      </c>
    </row>
    <row r="428" spans="1:25" x14ac:dyDescent="0.25">
      <c r="A428">
        <v>427</v>
      </c>
      <c r="B428">
        <v>67788</v>
      </c>
      <c r="C428">
        <v>0</v>
      </c>
      <c r="D428">
        <v>0</v>
      </c>
      <c r="E428" t="s">
        <v>391</v>
      </c>
      <c r="F428" t="s">
        <v>392</v>
      </c>
      <c r="G428">
        <v>1</v>
      </c>
      <c r="H428" s="6">
        <v>493716</v>
      </c>
      <c r="I428" s="7">
        <v>46017</v>
      </c>
      <c r="K428">
        <v>15</v>
      </c>
      <c r="L428" t="s">
        <v>40</v>
      </c>
      <c r="M428" t="s">
        <v>3</v>
      </c>
      <c r="N428" t="s">
        <v>41</v>
      </c>
      <c r="O428" t="s">
        <v>51</v>
      </c>
      <c r="P428" t="s">
        <v>2082</v>
      </c>
      <c r="Q428">
        <v>10</v>
      </c>
      <c r="R428">
        <v>5</v>
      </c>
      <c r="S428">
        <v>0</v>
      </c>
      <c r="U428">
        <v>74057</v>
      </c>
      <c r="V428">
        <v>49372</v>
      </c>
      <c r="W428">
        <v>24686</v>
      </c>
      <c r="X428">
        <v>0</v>
      </c>
      <c r="Y428" t="s">
        <v>72</v>
      </c>
    </row>
    <row r="429" spans="1:25" x14ac:dyDescent="0.25">
      <c r="A429">
        <v>428</v>
      </c>
      <c r="B429">
        <v>67789</v>
      </c>
      <c r="C429">
        <v>0</v>
      </c>
      <c r="D429">
        <v>0</v>
      </c>
      <c r="E429" t="s">
        <v>391</v>
      </c>
      <c r="F429" t="s">
        <v>392</v>
      </c>
      <c r="G429">
        <v>1</v>
      </c>
      <c r="H429" s="6">
        <v>486959</v>
      </c>
      <c r="I429" s="7">
        <v>46017</v>
      </c>
      <c r="K429">
        <v>15</v>
      </c>
      <c r="L429" t="s">
        <v>40</v>
      </c>
      <c r="M429" t="s">
        <v>3</v>
      </c>
      <c r="N429" t="s">
        <v>41</v>
      </c>
      <c r="O429" t="s">
        <v>51</v>
      </c>
      <c r="P429" t="s">
        <v>2082</v>
      </c>
      <c r="Q429">
        <v>10</v>
      </c>
      <c r="R429">
        <v>5</v>
      </c>
      <c r="S429">
        <v>0</v>
      </c>
      <c r="U429">
        <v>73044</v>
      </c>
      <c r="V429">
        <v>48696</v>
      </c>
      <c r="W429">
        <v>24348</v>
      </c>
      <c r="X429">
        <v>0</v>
      </c>
      <c r="Y429" t="s">
        <v>72</v>
      </c>
    </row>
    <row r="430" spans="1:25" x14ac:dyDescent="0.25">
      <c r="A430">
        <v>429</v>
      </c>
      <c r="B430">
        <v>67791</v>
      </c>
      <c r="C430">
        <v>0</v>
      </c>
      <c r="D430">
        <v>0</v>
      </c>
      <c r="E430" t="s">
        <v>968</v>
      </c>
      <c r="F430" t="s">
        <v>969</v>
      </c>
      <c r="G430">
        <v>1</v>
      </c>
      <c r="H430" s="6">
        <v>7000000</v>
      </c>
      <c r="I430" s="7">
        <v>46017</v>
      </c>
      <c r="K430">
        <v>8</v>
      </c>
      <c r="L430" t="s">
        <v>40</v>
      </c>
      <c r="M430" t="s">
        <v>5</v>
      </c>
      <c r="N430" t="s">
        <v>41</v>
      </c>
      <c r="O430" t="s">
        <v>57</v>
      </c>
      <c r="P430" t="s">
        <v>2082</v>
      </c>
      <c r="Q430">
        <v>8</v>
      </c>
      <c r="R430">
        <v>0</v>
      </c>
      <c r="S430">
        <v>0</v>
      </c>
      <c r="U430">
        <v>560000</v>
      </c>
      <c r="V430">
        <v>560000</v>
      </c>
      <c r="W430">
        <v>0</v>
      </c>
      <c r="X430">
        <v>0</v>
      </c>
      <c r="Y430" t="s">
        <v>48</v>
      </c>
    </row>
    <row r="431" spans="1:25" x14ac:dyDescent="0.25">
      <c r="A431">
        <v>430</v>
      </c>
      <c r="B431">
        <v>67751</v>
      </c>
      <c r="C431">
        <v>0</v>
      </c>
      <c r="D431">
        <v>0</v>
      </c>
      <c r="E431" t="s">
        <v>1784</v>
      </c>
      <c r="F431" t="s">
        <v>1785</v>
      </c>
      <c r="G431">
        <v>1</v>
      </c>
      <c r="H431" s="6">
        <v>85000000</v>
      </c>
      <c r="I431" s="7">
        <v>46017</v>
      </c>
      <c r="K431">
        <v>8</v>
      </c>
      <c r="L431" t="s">
        <v>40</v>
      </c>
      <c r="M431" t="s">
        <v>5</v>
      </c>
      <c r="N431" t="s">
        <v>41</v>
      </c>
      <c r="O431" t="s">
        <v>57</v>
      </c>
      <c r="P431" t="s">
        <v>2082</v>
      </c>
      <c r="Q431">
        <v>8</v>
      </c>
      <c r="R431">
        <v>0</v>
      </c>
      <c r="S431">
        <v>0</v>
      </c>
      <c r="U431">
        <v>6800000</v>
      </c>
      <c r="V431">
        <v>6800000</v>
      </c>
      <c r="W431">
        <v>0</v>
      </c>
      <c r="X431">
        <v>0</v>
      </c>
      <c r="Y431" t="s">
        <v>48</v>
      </c>
    </row>
    <row r="432" spans="1:25" x14ac:dyDescent="0.25">
      <c r="A432">
        <v>431</v>
      </c>
      <c r="B432">
        <v>67798</v>
      </c>
      <c r="C432">
        <v>0</v>
      </c>
      <c r="D432">
        <v>0</v>
      </c>
      <c r="E432" t="s">
        <v>950</v>
      </c>
      <c r="F432" t="s">
        <v>951</v>
      </c>
      <c r="G432">
        <v>1</v>
      </c>
      <c r="H432" s="6">
        <v>35409260</v>
      </c>
      <c r="I432" s="7">
        <v>46017</v>
      </c>
      <c r="K432">
        <v>15</v>
      </c>
      <c r="L432" t="s">
        <v>40</v>
      </c>
      <c r="M432" t="s">
        <v>5</v>
      </c>
      <c r="N432" t="s">
        <v>41</v>
      </c>
      <c r="O432" t="s">
        <v>77</v>
      </c>
      <c r="P432" t="s">
        <v>2082</v>
      </c>
      <c r="Q432">
        <v>4</v>
      </c>
      <c r="R432">
        <v>11</v>
      </c>
      <c r="S432">
        <v>0</v>
      </c>
      <c r="U432">
        <v>5311389</v>
      </c>
      <c r="V432">
        <v>1416370</v>
      </c>
      <c r="W432">
        <v>3895019</v>
      </c>
      <c r="X432">
        <v>0</v>
      </c>
      <c r="Y432" t="s">
        <v>44</v>
      </c>
    </row>
    <row r="433" spans="1:25" x14ac:dyDescent="0.25">
      <c r="A433">
        <v>432</v>
      </c>
      <c r="B433">
        <v>67745</v>
      </c>
      <c r="C433">
        <v>0</v>
      </c>
      <c r="D433">
        <v>0</v>
      </c>
      <c r="E433" t="s">
        <v>1232</v>
      </c>
      <c r="F433" t="s">
        <v>1233</v>
      </c>
      <c r="G433">
        <v>1</v>
      </c>
      <c r="H433" s="6">
        <v>198230058</v>
      </c>
      <c r="I433" s="7">
        <v>46017</v>
      </c>
      <c r="K433">
        <v>15</v>
      </c>
      <c r="L433" t="s">
        <v>40</v>
      </c>
      <c r="M433" t="s">
        <v>5</v>
      </c>
      <c r="N433" t="s">
        <v>41</v>
      </c>
      <c r="O433" t="s">
        <v>54</v>
      </c>
      <c r="P433" t="s">
        <v>2082</v>
      </c>
      <c r="Q433">
        <v>3.7</v>
      </c>
      <c r="R433">
        <v>11.3</v>
      </c>
      <c r="S433">
        <v>0</v>
      </c>
      <c r="U433">
        <v>29734509</v>
      </c>
      <c r="V433">
        <v>7334512</v>
      </c>
      <c r="W433">
        <v>22399997</v>
      </c>
      <c r="X433">
        <v>0</v>
      </c>
      <c r="Y433" t="s">
        <v>67</v>
      </c>
    </row>
    <row r="434" spans="1:25" x14ac:dyDescent="0.25">
      <c r="A434">
        <v>433</v>
      </c>
      <c r="B434">
        <v>67757</v>
      </c>
      <c r="C434">
        <v>0</v>
      </c>
      <c r="D434">
        <v>0</v>
      </c>
      <c r="E434" t="s">
        <v>405</v>
      </c>
      <c r="F434" t="s">
        <v>406</v>
      </c>
      <c r="G434">
        <v>1</v>
      </c>
      <c r="H434" s="6">
        <v>60000000</v>
      </c>
      <c r="I434" s="7">
        <v>46017</v>
      </c>
      <c r="K434">
        <v>15</v>
      </c>
      <c r="L434" t="s">
        <v>40</v>
      </c>
      <c r="M434" t="s">
        <v>5</v>
      </c>
      <c r="N434" t="s">
        <v>41</v>
      </c>
      <c r="O434" t="s">
        <v>54</v>
      </c>
      <c r="P434" t="s">
        <v>2082</v>
      </c>
      <c r="Q434">
        <v>5</v>
      </c>
      <c r="R434">
        <v>10</v>
      </c>
      <c r="S434">
        <v>0</v>
      </c>
      <c r="U434">
        <v>9000000</v>
      </c>
      <c r="V434">
        <v>3000000</v>
      </c>
      <c r="W434">
        <v>6000000</v>
      </c>
      <c r="X434">
        <v>0</v>
      </c>
      <c r="Y434" t="s">
        <v>67</v>
      </c>
    </row>
    <row r="435" spans="1:25" x14ac:dyDescent="0.25">
      <c r="A435">
        <v>434</v>
      </c>
      <c r="B435">
        <v>67740</v>
      </c>
      <c r="C435">
        <v>0</v>
      </c>
      <c r="D435">
        <v>0</v>
      </c>
      <c r="E435" t="s">
        <v>1282</v>
      </c>
      <c r="F435" t="s">
        <v>1283</v>
      </c>
      <c r="G435">
        <v>1</v>
      </c>
      <c r="H435" s="6">
        <v>55083600</v>
      </c>
      <c r="I435" s="7">
        <v>46017</v>
      </c>
      <c r="K435">
        <v>15</v>
      </c>
      <c r="L435" t="s">
        <v>40</v>
      </c>
      <c r="M435" t="s">
        <v>5</v>
      </c>
      <c r="N435" t="s">
        <v>41</v>
      </c>
      <c r="O435" t="s">
        <v>77</v>
      </c>
      <c r="P435" t="s">
        <v>2082</v>
      </c>
      <c r="Q435">
        <v>7</v>
      </c>
      <c r="R435">
        <v>8</v>
      </c>
      <c r="S435">
        <v>0</v>
      </c>
      <c r="U435">
        <v>8262540</v>
      </c>
      <c r="V435">
        <v>3855852</v>
      </c>
      <c r="W435">
        <v>4406688</v>
      </c>
      <c r="X435">
        <v>0</v>
      </c>
      <c r="Y435" t="s">
        <v>94</v>
      </c>
    </row>
    <row r="436" spans="1:25" x14ac:dyDescent="0.25">
      <c r="A436">
        <v>435</v>
      </c>
      <c r="B436">
        <v>67746</v>
      </c>
      <c r="C436">
        <v>0</v>
      </c>
      <c r="D436">
        <v>0</v>
      </c>
      <c r="E436" t="s">
        <v>553</v>
      </c>
      <c r="F436" t="s">
        <v>554</v>
      </c>
      <c r="G436">
        <v>1</v>
      </c>
      <c r="H436" s="6">
        <v>31025576</v>
      </c>
      <c r="I436" s="7">
        <v>46017</v>
      </c>
      <c r="K436">
        <v>15</v>
      </c>
      <c r="L436" t="s">
        <v>40</v>
      </c>
      <c r="M436" t="s">
        <v>5</v>
      </c>
      <c r="N436" t="s">
        <v>41</v>
      </c>
      <c r="O436" t="s">
        <v>47</v>
      </c>
      <c r="P436" t="s">
        <v>2082</v>
      </c>
      <c r="Q436">
        <v>4</v>
      </c>
      <c r="R436">
        <v>11</v>
      </c>
      <c r="S436">
        <v>0</v>
      </c>
      <c r="U436">
        <v>4653836</v>
      </c>
      <c r="V436">
        <v>1241023</v>
      </c>
      <c r="W436">
        <v>3412813</v>
      </c>
      <c r="X436">
        <v>0</v>
      </c>
      <c r="Y436" t="s">
        <v>109</v>
      </c>
    </row>
    <row r="437" spans="1:25" x14ac:dyDescent="0.25">
      <c r="A437">
        <v>436</v>
      </c>
      <c r="B437">
        <v>67948</v>
      </c>
      <c r="C437">
        <v>0</v>
      </c>
      <c r="D437">
        <v>0</v>
      </c>
      <c r="E437" t="s">
        <v>958</v>
      </c>
      <c r="F437" t="s">
        <v>959</v>
      </c>
      <c r="G437">
        <v>1</v>
      </c>
      <c r="H437" s="6">
        <v>77120491</v>
      </c>
      <c r="I437" s="7">
        <v>46017</v>
      </c>
      <c r="K437">
        <v>15</v>
      </c>
      <c r="L437" t="s">
        <v>40</v>
      </c>
      <c r="M437" t="s">
        <v>5</v>
      </c>
      <c r="N437" t="s">
        <v>41</v>
      </c>
      <c r="O437" t="s">
        <v>77</v>
      </c>
      <c r="P437" t="s">
        <v>2082</v>
      </c>
      <c r="Q437">
        <v>6</v>
      </c>
      <c r="R437">
        <v>9</v>
      </c>
      <c r="S437">
        <v>0</v>
      </c>
      <c r="U437">
        <v>11568074</v>
      </c>
      <c r="V437">
        <v>4627229</v>
      </c>
      <c r="W437">
        <v>6940844</v>
      </c>
      <c r="X437">
        <v>0</v>
      </c>
      <c r="Y437" t="s">
        <v>48</v>
      </c>
    </row>
    <row r="438" spans="1:25" x14ac:dyDescent="0.25">
      <c r="A438">
        <v>437</v>
      </c>
      <c r="B438">
        <v>67944</v>
      </c>
      <c r="C438">
        <v>0</v>
      </c>
      <c r="D438">
        <v>0</v>
      </c>
      <c r="E438" t="s">
        <v>2210</v>
      </c>
      <c r="F438" t="s">
        <v>2211</v>
      </c>
      <c r="G438">
        <v>1</v>
      </c>
      <c r="H438" s="6">
        <v>7096796</v>
      </c>
      <c r="I438" s="7">
        <v>46017</v>
      </c>
      <c r="K438">
        <v>7</v>
      </c>
      <c r="L438" t="s">
        <v>40</v>
      </c>
      <c r="M438" t="s">
        <v>8</v>
      </c>
      <c r="N438" t="s">
        <v>41</v>
      </c>
      <c r="O438" t="s">
        <v>347</v>
      </c>
      <c r="P438" t="s">
        <v>2082</v>
      </c>
      <c r="Q438">
        <v>7</v>
      </c>
      <c r="R438">
        <v>0</v>
      </c>
      <c r="S438">
        <v>0</v>
      </c>
      <c r="U438">
        <v>496776</v>
      </c>
      <c r="V438">
        <v>496776</v>
      </c>
      <c r="W438">
        <v>0</v>
      </c>
      <c r="X438">
        <v>0</v>
      </c>
      <c r="Y438" t="s">
        <v>2086</v>
      </c>
    </row>
    <row r="439" spans="1:25" x14ac:dyDescent="0.25">
      <c r="A439">
        <v>438</v>
      </c>
      <c r="B439">
        <v>67747</v>
      </c>
      <c r="C439">
        <v>0</v>
      </c>
      <c r="D439">
        <v>0</v>
      </c>
      <c r="E439" t="s">
        <v>539</v>
      </c>
      <c r="F439" t="s">
        <v>540</v>
      </c>
      <c r="G439">
        <v>1</v>
      </c>
      <c r="H439" s="6">
        <v>17317687</v>
      </c>
      <c r="I439" s="7">
        <v>46017</v>
      </c>
      <c r="K439">
        <v>15</v>
      </c>
      <c r="L439" t="s">
        <v>40</v>
      </c>
      <c r="M439" t="s">
        <v>5</v>
      </c>
      <c r="N439" t="s">
        <v>41</v>
      </c>
      <c r="O439" t="s">
        <v>47</v>
      </c>
      <c r="P439" t="s">
        <v>2082</v>
      </c>
      <c r="Q439">
        <v>4</v>
      </c>
      <c r="R439">
        <v>11</v>
      </c>
      <c r="S439">
        <v>0</v>
      </c>
      <c r="U439">
        <v>2597653</v>
      </c>
      <c r="V439">
        <v>692707</v>
      </c>
      <c r="W439">
        <v>1904946</v>
      </c>
      <c r="X439">
        <v>0</v>
      </c>
      <c r="Y439" t="s">
        <v>109</v>
      </c>
    </row>
    <row r="440" spans="1:25" x14ac:dyDescent="0.25">
      <c r="A440">
        <v>439</v>
      </c>
      <c r="B440">
        <v>67922</v>
      </c>
      <c r="C440">
        <v>0</v>
      </c>
      <c r="D440">
        <v>0</v>
      </c>
      <c r="E440" t="s">
        <v>1054</v>
      </c>
      <c r="F440" t="s">
        <v>1055</v>
      </c>
      <c r="G440">
        <v>1</v>
      </c>
      <c r="H440" s="6">
        <v>10600290</v>
      </c>
      <c r="I440" s="7">
        <v>46017</v>
      </c>
      <c r="K440">
        <v>8</v>
      </c>
      <c r="L440" t="s">
        <v>40</v>
      </c>
      <c r="M440" t="s">
        <v>9</v>
      </c>
      <c r="N440" t="s">
        <v>41</v>
      </c>
      <c r="O440" t="s">
        <v>42</v>
      </c>
      <c r="P440" t="s">
        <v>2082</v>
      </c>
      <c r="Q440">
        <v>8</v>
      </c>
      <c r="R440">
        <v>0</v>
      </c>
      <c r="S440">
        <v>0</v>
      </c>
      <c r="U440">
        <v>848023</v>
      </c>
      <c r="V440">
        <v>848023</v>
      </c>
      <c r="W440">
        <v>0</v>
      </c>
      <c r="X440">
        <v>0</v>
      </c>
      <c r="Y440" t="s">
        <v>67</v>
      </c>
    </row>
    <row r="441" spans="1:25" x14ac:dyDescent="0.25">
      <c r="A441">
        <v>440</v>
      </c>
      <c r="B441">
        <v>67755</v>
      </c>
      <c r="C441">
        <v>0</v>
      </c>
      <c r="D441">
        <v>0</v>
      </c>
      <c r="E441" t="s">
        <v>2212</v>
      </c>
      <c r="F441" t="s">
        <v>2213</v>
      </c>
      <c r="G441">
        <v>1</v>
      </c>
      <c r="H441" s="6">
        <v>4645000</v>
      </c>
      <c r="I441" s="7">
        <v>46017</v>
      </c>
      <c r="K441" t="s">
        <v>2195</v>
      </c>
      <c r="L441" t="s">
        <v>40</v>
      </c>
      <c r="M441" t="s">
        <v>5</v>
      </c>
      <c r="N441" t="s">
        <v>41</v>
      </c>
      <c r="O441" t="s">
        <v>57</v>
      </c>
      <c r="P441" t="s">
        <v>2082</v>
      </c>
      <c r="Q441">
        <v>3.7</v>
      </c>
      <c r="R441">
        <v>9.9</v>
      </c>
      <c r="S441">
        <v>0</v>
      </c>
      <c r="U441">
        <v>631720</v>
      </c>
      <c r="V441">
        <v>171865</v>
      </c>
      <c r="W441">
        <v>459855</v>
      </c>
      <c r="X441">
        <v>0</v>
      </c>
      <c r="Y441" t="s">
        <v>48</v>
      </c>
    </row>
    <row r="442" spans="1:25" x14ac:dyDescent="0.25">
      <c r="A442">
        <v>441</v>
      </c>
      <c r="B442">
        <v>67752</v>
      </c>
      <c r="C442">
        <v>0</v>
      </c>
      <c r="D442">
        <v>0</v>
      </c>
      <c r="E442" t="s">
        <v>2214</v>
      </c>
      <c r="F442" t="s">
        <v>2215</v>
      </c>
      <c r="G442">
        <v>1</v>
      </c>
      <c r="H442" s="6">
        <v>660000</v>
      </c>
      <c r="I442" s="7">
        <v>46017</v>
      </c>
      <c r="K442" t="s">
        <v>2195</v>
      </c>
      <c r="L442" t="s">
        <v>40</v>
      </c>
      <c r="M442" t="s">
        <v>5</v>
      </c>
      <c r="N442" t="s">
        <v>41</v>
      </c>
      <c r="O442" t="s">
        <v>57</v>
      </c>
      <c r="P442" t="s">
        <v>2082</v>
      </c>
      <c r="Q442">
        <v>3.7</v>
      </c>
      <c r="R442">
        <v>9.9</v>
      </c>
      <c r="S442">
        <v>0</v>
      </c>
      <c r="U442">
        <v>89760</v>
      </c>
      <c r="V442">
        <v>24420</v>
      </c>
      <c r="W442">
        <v>65340</v>
      </c>
      <c r="X442">
        <v>0</v>
      </c>
      <c r="Y442" t="s">
        <v>48</v>
      </c>
    </row>
    <row r="443" spans="1:25" x14ac:dyDescent="0.25">
      <c r="A443">
        <v>442</v>
      </c>
      <c r="B443">
        <v>67748</v>
      </c>
      <c r="C443">
        <v>0</v>
      </c>
      <c r="D443">
        <v>0</v>
      </c>
      <c r="E443" t="s">
        <v>1274</v>
      </c>
      <c r="F443" t="s">
        <v>1275</v>
      </c>
      <c r="G443">
        <v>1</v>
      </c>
      <c r="H443" s="6">
        <v>144314094</v>
      </c>
      <c r="I443" s="7">
        <v>46017</v>
      </c>
      <c r="K443">
        <v>14</v>
      </c>
      <c r="L443" t="s">
        <v>40</v>
      </c>
      <c r="M443" t="s">
        <v>5</v>
      </c>
      <c r="N443" t="s">
        <v>41</v>
      </c>
      <c r="O443" t="s">
        <v>54</v>
      </c>
      <c r="P443" t="s">
        <v>2082</v>
      </c>
      <c r="Q443">
        <v>6</v>
      </c>
      <c r="R443">
        <v>3</v>
      </c>
      <c r="S443">
        <v>5</v>
      </c>
      <c r="U443">
        <v>20203973</v>
      </c>
      <c r="V443">
        <v>8658846</v>
      </c>
      <c r="W443">
        <v>4329423</v>
      </c>
      <c r="X443">
        <v>7215705</v>
      </c>
      <c r="Y443" t="s">
        <v>48</v>
      </c>
    </row>
    <row r="444" spans="1:25" x14ac:dyDescent="0.25">
      <c r="A444">
        <v>443</v>
      </c>
      <c r="B444">
        <v>67759</v>
      </c>
      <c r="C444">
        <v>0</v>
      </c>
      <c r="D444">
        <v>0</v>
      </c>
      <c r="E444" t="s">
        <v>2216</v>
      </c>
      <c r="F444" t="s">
        <v>2217</v>
      </c>
      <c r="G444">
        <v>1</v>
      </c>
      <c r="H444" s="6">
        <v>1425000</v>
      </c>
      <c r="I444" s="7">
        <v>46017</v>
      </c>
      <c r="K444" t="s">
        <v>2195</v>
      </c>
      <c r="L444" t="s">
        <v>40</v>
      </c>
      <c r="M444" t="s">
        <v>5</v>
      </c>
      <c r="N444" t="s">
        <v>41</v>
      </c>
      <c r="O444" t="s">
        <v>57</v>
      </c>
      <c r="P444" t="s">
        <v>2082</v>
      </c>
      <c r="Q444">
        <v>3.7</v>
      </c>
      <c r="R444">
        <v>9.9</v>
      </c>
      <c r="S444">
        <v>0</v>
      </c>
      <c r="U444">
        <v>193800</v>
      </c>
      <c r="V444">
        <v>52725</v>
      </c>
      <c r="W444">
        <v>141075</v>
      </c>
      <c r="X444">
        <v>0</v>
      </c>
      <c r="Y444" t="s">
        <v>48</v>
      </c>
    </row>
    <row r="445" spans="1:25" x14ac:dyDescent="0.25">
      <c r="A445">
        <v>444</v>
      </c>
      <c r="B445">
        <v>67797</v>
      </c>
      <c r="C445">
        <v>0</v>
      </c>
      <c r="D445">
        <v>0</v>
      </c>
      <c r="E445" t="s">
        <v>516</v>
      </c>
      <c r="F445" t="s">
        <v>517</v>
      </c>
      <c r="G445">
        <v>1</v>
      </c>
      <c r="H445" s="6">
        <v>700000000</v>
      </c>
      <c r="I445" s="7">
        <v>46017</v>
      </c>
      <c r="K445">
        <v>15</v>
      </c>
      <c r="L445" t="s">
        <v>40</v>
      </c>
      <c r="M445" t="s">
        <v>5</v>
      </c>
      <c r="N445" t="s">
        <v>41</v>
      </c>
      <c r="O445" t="s">
        <v>47</v>
      </c>
      <c r="P445" t="s">
        <v>2082</v>
      </c>
      <c r="Q445">
        <v>2.8</v>
      </c>
      <c r="R445">
        <v>12.2</v>
      </c>
      <c r="S445">
        <v>0</v>
      </c>
      <c r="U445">
        <v>105000000</v>
      </c>
      <c r="V445">
        <v>19600000</v>
      </c>
      <c r="W445">
        <v>85400000</v>
      </c>
      <c r="X445">
        <v>0</v>
      </c>
      <c r="Y445" t="s">
        <v>48</v>
      </c>
    </row>
    <row r="446" spans="1:25" x14ac:dyDescent="0.25">
      <c r="A446">
        <v>445</v>
      </c>
      <c r="B446">
        <v>67753</v>
      </c>
      <c r="C446">
        <v>0</v>
      </c>
      <c r="D446">
        <v>0</v>
      </c>
      <c r="E446" t="s">
        <v>2218</v>
      </c>
      <c r="F446" t="s">
        <v>2219</v>
      </c>
      <c r="G446">
        <v>1</v>
      </c>
      <c r="H446" s="6">
        <v>2854000</v>
      </c>
      <c r="I446" s="7">
        <v>46017</v>
      </c>
      <c r="K446" t="s">
        <v>2195</v>
      </c>
      <c r="L446" t="s">
        <v>40</v>
      </c>
      <c r="M446" t="s">
        <v>5</v>
      </c>
      <c r="N446" t="s">
        <v>41</v>
      </c>
      <c r="O446" t="s">
        <v>57</v>
      </c>
      <c r="P446" t="s">
        <v>2082</v>
      </c>
      <c r="Q446">
        <v>3.7</v>
      </c>
      <c r="R446">
        <v>9.9</v>
      </c>
      <c r="S446">
        <v>0</v>
      </c>
      <c r="U446">
        <v>388144</v>
      </c>
      <c r="V446">
        <v>105598</v>
      </c>
      <c r="W446">
        <v>282546</v>
      </c>
      <c r="X446">
        <v>0</v>
      </c>
      <c r="Y446" t="s">
        <v>48</v>
      </c>
    </row>
    <row r="447" spans="1:25" x14ac:dyDescent="0.25">
      <c r="A447">
        <v>446</v>
      </c>
      <c r="B447">
        <v>67728</v>
      </c>
      <c r="C447">
        <v>0</v>
      </c>
      <c r="D447">
        <v>0</v>
      </c>
      <c r="E447" t="s">
        <v>2220</v>
      </c>
      <c r="F447" t="s">
        <v>2221</v>
      </c>
      <c r="G447">
        <v>1</v>
      </c>
      <c r="H447" s="6"/>
      <c r="I447" s="7">
        <v>46015</v>
      </c>
      <c r="K447">
        <v>14</v>
      </c>
      <c r="L447" t="s">
        <v>40</v>
      </c>
      <c r="M447" t="s">
        <v>9</v>
      </c>
      <c r="N447" t="s">
        <v>41</v>
      </c>
      <c r="O447" t="s">
        <v>42</v>
      </c>
      <c r="P447" t="s">
        <v>2082</v>
      </c>
      <c r="Q447">
        <v>7</v>
      </c>
      <c r="R447">
        <v>7</v>
      </c>
      <c r="S447">
        <v>0</v>
      </c>
      <c r="U447">
        <v>0</v>
      </c>
      <c r="V447">
        <v>0</v>
      </c>
      <c r="W447">
        <v>0</v>
      </c>
      <c r="X447">
        <v>0</v>
      </c>
      <c r="Y447" t="s">
        <v>2086</v>
      </c>
    </row>
    <row r="448" spans="1:25" x14ac:dyDescent="0.25">
      <c r="A448">
        <v>447</v>
      </c>
      <c r="B448">
        <v>67680</v>
      </c>
      <c r="C448">
        <v>0</v>
      </c>
      <c r="D448">
        <v>0</v>
      </c>
      <c r="E448" t="s">
        <v>473</v>
      </c>
      <c r="F448" t="s">
        <v>474</v>
      </c>
      <c r="G448">
        <v>1</v>
      </c>
      <c r="H448" s="6">
        <v>3535082</v>
      </c>
      <c r="I448" s="7">
        <v>46015</v>
      </c>
      <c r="K448">
        <v>8</v>
      </c>
      <c r="L448" t="s">
        <v>40</v>
      </c>
      <c r="M448" t="s">
        <v>5</v>
      </c>
      <c r="N448" t="s">
        <v>41</v>
      </c>
      <c r="O448" t="s">
        <v>77</v>
      </c>
      <c r="P448" t="s">
        <v>2082</v>
      </c>
      <c r="Q448">
        <v>8</v>
      </c>
      <c r="R448">
        <v>0</v>
      </c>
      <c r="S448">
        <v>0</v>
      </c>
      <c r="U448">
        <v>282807</v>
      </c>
      <c r="V448">
        <v>282807</v>
      </c>
      <c r="W448">
        <v>0</v>
      </c>
      <c r="X448">
        <v>0</v>
      </c>
      <c r="Y448" t="s">
        <v>250</v>
      </c>
    </row>
    <row r="449" spans="1:25" x14ac:dyDescent="0.25">
      <c r="A449">
        <v>448</v>
      </c>
      <c r="B449">
        <v>67658</v>
      </c>
      <c r="C449">
        <v>0</v>
      </c>
      <c r="D449">
        <v>0</v>
      </c>
      <c r="E449" t="s">
        <v>1066</v>
      </c>
      <c r="F449" t="s">
        <v>1067</v>
      </c>
      <c r="G449">
        <v>1</v>
      </c>
      <c r="H449" s="6">
        <v>10000000</v>
      </c>
      <c r="I449" s="7">
        <v>46015</v>
      </c>
      <c r="K449">
        <v>4</v>
      </c>
      <c r="L449" t="s">
        <v>40</v>
      </c>
      <c r="M449" t="s">
        <v>5</v>
      </c>
      <c r="N449" t="s">
        <v>41</v>
      </c>
      <c r="O449" t="s">
        <v>47</v>
      </c>
      <c r="P449" t="s">
        <v>2082</v>
      </c>
      <c r="Q449">
        <v>4</v>
      </c>
      <c r="R449">
        <v>0</v>
      </c>
      <c r="S449">
        <v>0</v>
      </c>
      <c r="U449">
        <v>400000</v>
      </c>
      <c r="V449">
        <v>400000</v>
      </c>
      <c r="W449">
        <v>0</v>
      </c>
      <c r="X449">
        <v>0</v>
      </c>
      <c r="Y449" t="s">
        <v>48</v>
      </c>
    </row>
    <row r="450" spans="1:25" x14ac:dyDescent="0.25">
      <c r="A450">
        <v>449</v>
      </c>
      <c r="B450">
        <v>67659</v>
      </c>
      <c r="C450">
        <v>0</v>
      </c>
      <c r="D450">
        <v>0</v>
      </c>
      <c r="E450" t="s">
        <v>1066</v>
      </c>
      <c r="F450" t="s">
        <v>1067</v>
      </c>
      <c r="G450">
        <v>1</v>
      </c>
      <c r="H450" s="6">
        <v>10000000</v>
      </c>
      <c r="I450" s="7">
        <v>46015</v>
      </c>
      <c r="K450">
        <v>4</v>
      </c>
      <c r="L450" t="s">
        <v>40</v>
      </c>
      <c r="M450" t="s">
        <v>5</v>
      </c>
      <c r="N450" t="s">
        <v>41</v>
      </c>
      <c r="O450" t="s">
        <v>47</v>
      </c>
      <c r="P450" t="s">
        <v>2082</v>
      </c>
      <c r="Q450">
        <v>4</v>
      </c>
      <c r="R450">
        <v>0</v>
      </c>
      <c r="S450">
        <v>0</v>
      </c>
      <c r="U450">
        <v>400000</v>
      </c>
      <c r="V450">
        <v>400000</v>
      </c>
      <c r="W450">
        <v>0</v>
      </c>
      <c r="X450">
        <v>0</v>
      </c>
      <c r="Y450" t="s">
        <v>48</v>
      </c>
    </row>
    <row r="451" spans="1:25" x14ac:dyDescent="0.25">
      <c r="A451">
        <v>450</v>
      </c>
      <c r="B451">
        <v>67677</v>
      </c>
      <c r="C451">
        <v>0</v>
      </c>
      <c r="D451">
        <v>0</v>
      </c>
      <c r="E451" t="s">
        <v>1131</v>
      </c>
      <c r="F451" t="s">
        <v>1132</v>
      </c>
      <c r="G451">
        <v>1</v>
      </c>
      <c r="H451" s="6">
        <v>13000000</v>
      </c>
      <c r="I451" s="7">
        <v>46015</v>
      </c>
      <c r="K451">
        <v>15</v>
      </c>
      <c r="L451" t="s">
        <v>40</v>
      </c>
      <c r="M451" t="s">
        <v>5</v>
      </c>
      <c r="N451" t="s">
        <v>41</v>
      </c>
      <c r="O451" t="s">
        <v>47</v>
      </c>
      <c r="P451" t="s">
        <v>2082</v>
      </c>
      <c r="Q451">
        <v>7</v>
      </c>
      <c r="R451">
        <v>8</v>
      </c>
      <c r="S451">
        <v>0</v>
      </c>
      <c r="U451">
        <v>1950000</v>
      </c>
      <c r="V451">
        <v>910000</v>
      </c>
      <c r="W451">
        <v>1040000</v>
      </c>
      <c r="X451">
        <v>0</v>
      </c>
      <c r="Y451" t="s">
        <v>81</v>
      </c>
    </row>
    <row r="452" spans="1:25" x14ac:dyDescent="0.25">
      <c r="A452">
        <v>451</v>
      </c>
      <c r="B452">
        <v>67675</v>
      </c>
      <c r="C452">
        <v>0</v>
      </c>
      <c r="D452">
        <v>0</v>
      </c>
      <c r="E452" t="s">
        <v>1488</v>
      </c>
      <c r="F452" t="s">
        <v>1489</v>
      </c>
      <c r="G452">
        <v>1</v>
      </c>
      <c r="H452" s="6">
        <v>15000000</v>
      </c>
      <c r="I452" s="7">
        <v>46015</v>
      </c>
      <c r="K452">
        <v>15</v>
      </c>
      <c r="L452" t="s">
        <v>40</v>
      </c>
      <c r="M452" t="s">
        <v>5</v>
      </c>
      <c r="N452" t="s">
        <v>41</v>
      </c>
      <c r="O452" t="s">
        <v>47</v>
      </c>
      <c r="P452" t="s">
        <v>2082</v>
      </c>
      <c r="Q452">
        <v>6</v>
      </c>
      <c r="R452">
        <v>9</v>
      </c>
      <c r="S452">
        <v>0</v>
      </c>
      <c r="U452">
        <v>2250000</v>
      </c>
      <c r="V452">
        <v>900000</v>
      </c>
      <c r="W452">
        <v>1350000</v>
      </c>
      <c r="X452">
        <v>0</v>
      </c>
      <c r="Y452" t="s">
        <v>48</v>
      </c>
    </row>
    <row r="453" spans="1:25" x14ac:dyDescent="0.25">
      <c r="A453">
        <v>452</v>
      </c>
      <c r="B453">
        <v>67712</v>
      </c>
      <c r="C453">
        <v>0</v>
      </c>
      <c r="D453">
        <v>0</v>
      </c>
      <c r="E453" t="s">
        <v>1769</v>
      </c>
      <c r="F453" t="s">
        <v>1770</v>
      </c>
      <c r="G453">
        <v>1</v>
      </c>
      <c r="H453" s="6">
        <v>5000000</v>
      </c>
      <c r="I453" s="7">
        <v>46015</v>
      </c>
      <c r="K453">
        <v>8</v>
      </c>
      <c r="L453" t="s">
        <v>40</v>
      </c>
      <c r="M453" t="s">
        <v>5</v>
      </c>
      <c r="N453" t="s">
        <v>41</v>
      </c>
      <c r="O453" t="s">
        <v>77</v>
      </c>
      <c r="P453" t="s">
        <v>2082</v>
      </c>
      <c r="Q453">
        <v>8</v>
      </c>
      <c r="R453">
        <v>0</v>
      </c>
      <c r="S453">
        <v>0</v>
      </c>
      <c r="U453">
        <v>400000</v>
      </c>
      <c r="V453">
        <v>400000</v>
      </c>
      <c r="W453">
        <v>0</v>
      </c>
      <c r="X453">
        <v>0</v>
      </c>
      <c r="Y453" t="s">
        <v>67</v>
      </c>
    </row>
    <row r="454" spans="1:25" x14ac:dyDescent="0.25">
      <c r="A454">
        <v>453</v>
      </c>
      <c r="B454">
        <v>67639</v>
      </c>
      <c r="C454">
        <v>0</v>
      </c>
      <c r="D454">
        <v>0</v>
      </c>
      <c r="E454" t="s">
        <v>1696</v>
      </c>
      <c r="F454" t="s">
        <v>1697</v>
      </c>
      <c r="G454">
        <v>1</v>
      </c>
      <c r="H454" s="6">
        <v>3533793</v>
      </c>
      <c r="I454" s="7">
        <v>46015</v>
      </c>
      <c r="K454">
        <v>13</v>
      </c>
      <c r="L454" t="s">
        <v>40</v>
      </c>
      <c r="M454" t="s">
        <v>3</v>
      </c>
      <c r="N454" t="s">
        <v>41</v>
      </c>
      <c r="O454" t="s">
        <v>51</v>
      </c>
      <c r="P454" t="s">
        <v>2082</v>
      </c>
      <c r="Q454">
        <v>13</v>
      </c>
      <c r="R454">
        <v>0</v>
      </c>
      <c r="S454">
        <v>0</v>
      </c>
      <c r="U454">
        <v>459393</v>
      </c>
      <c r="V454">
        <v>459393</v>
      </c>
      <c r="W454">
        <v>0</v>
      </c>
      <c r="X454">
        <v>0</v>
      </c>
      <c r="Y454" t="s">
        <v>48</v>
      </c>
    </row>
    <row r="455" spans="1:25" x14ac:dyDescent="0.25">
      <c r="A455">
        <v>454</v>
      </c>
      <c r="B455">
        <v>67667</v>
      </c>
      <c r="C455">
        <v>0</v>
      </c>
      <c r="D455">
        <v>0</v>
      </c>
      <c r="E455" t="s">
        <v>2222</v>
      </c>
      <c r="F455" t="s">
        <v>2223</v>
      </c>
      <c r="G455">
        <v>1</v>
      </c>
      <c r="H455" s="6">
        <v>468947</v>
      </c>
      <c r="I455" s="7">
        <v>46015</v>
      </c>
      <c r="K455">
        <v>5</v>
      </c>
      <c r="L455" t="s">
        <v>40</v>
      </c>
      <c r="M455" t="s">
        <v>5</v>
      </c>
      <c r="N455" t="s">
        <v>41</v>
      </c>
      <c r="O455" t="s">
        <v>77</v>
      </c>
      <c r="P455" t="s">
        <v>2082</v>
      </c>
      <c r="Q455">
        <v>5</v>
      </c>
      <c r="R455">
        <v>0</v>
      </c>
      <c r="S455">
        <v>0</v>
      </c>
      <c r="U455">
        <v>23447</v>
      </c>
      <c r="V455">
        <v>23447</v>
      </c>
      <c r="W455">
        <v>0</v>
      </c>
      <c r="X455">
        <v>0</v>
      </c>
      <c r="Y455" t="s">
        <v>2086</v>
      </c>
    </row>
    <row r="456" spans="1:25" x14ac:dyDescent="0.25">
      <c r="A456">
        <v>455</v>
      </c>
      <c r="B456">
        <v>67729</v>
      </c>
      <c r="C456">
        <v>0</v>
      </c>
      <c r="D456">
        <v>0</v>
      </c>
      <c r="E456" t="s">
        <v>2224</v>
      </c>
      <c r="F456" t="s">
        <v>2225</v>
      </c>
      <c r="G456">
        <v>1</v>
      </c>
      <c r="I456" s="7">
        <v>46015</v>
      </c>
      <c r="K456">
        <v>14</v>
      </c>
      <c r="L456" t="s">
        <v>40</v>
      </c>
      <c r="M456" t="s">
        <v>9</v>
      </c>
      <c r="N456" t="s">
        <v>41</v>
      </c>
      <c r="O456" t="s">
        <v>42</v>
      </c>
      <c r="P456" t="s">
        <v>2082</v>
      </c>
      <c r="Q456">
        <v>7</v>
      </c>
      <c r="R456">
        <v>7</v>
      </c>
      <c r="S456">
        <v>0</v>
      </c>
      <c r="U456">
        <v>0</v>
      </c>
      <c r="V456">
        <v>0</v>
      </c>
      <c r="W456">
        <v>0</v>
      </c>
      <c r="X456">
        <v>0</v>
      </c>
      <c r="Y456" t="s">
        <v>2086</v>
      </c>
    </row>
    <row r="457" spans="1:25" x14ac:dyDescent="0.25">
      <c r="A457">
        <v>456</v>
      </c>
      <c r="B457">
        <v>67706</v>
      </c>
      <c r="C457">
        <v>0</v>
      </c>
      <c r="D457">
        <v>0</v>
      </c>
      <c r="E457" t="s">
        <v>1293</v>
      </c>
      <c r="F457" t="s">
        <v>1294</v>
      </c>
      <c r="G457">
        <v>1</v>
      </c>
      <c r="H457" s="6">
        <v>14881953</v>
      </c>
      <c r="I457" s="7">
        <v>46015</v>
      </c>
      <c r="K457">
        <v>15</v>
      </c>
      <c r="L457" t="s">
        <v>40</v>
      </c>
      <c r="M457" t="s">
        <v>5</v>
      </c>
      <c r="N457" t="s">
        <v>41</v>
      </c>
      <c r="O457" t="s">
        <v>54</v>
      </c>
      <c r="P457" t="s">
        <v>2082</v>
      </c>
      <c r="Q457">
        <v>7.5</v>
      </c>
      <c r="R457">
        <v>7.5</v>
      </c>
      <c r="S457">
        <v>0</v>
      </c>
      <c r="U457">
        <v>2232293</v>
      </c>
      <c r="V457">
        <v>1116146</v>
      </c>
      <c r="W457">
        <v>1116146</v>
      </c>
      <c r="X457">
        <v>0</v>
      </c>
      <c r="Y457" t="s">
        <v>44</v>
      </c>
    </row>
    <row r="458" spans="1:25" x14ac:dyDescent="0.25">
      <c r="A458">
        <v>457</v>
      </c>
      <c r="B458">
        <v>67674</v>
      </c>
      <c r="C458">
        <v>0</v>
      </c>
      <c r="D458">
        <v>0</v>
      </c>
      <c r="E458" t="s">
        <v>1490</v>
      </c>
      <c r="F458" t="s">
        <v>1491</v>
      </c>
      <c r="G458">
        <v>1</v>
      </c>
      <c r="H458" s="6">
        <v>25000000</v>
      </c>
      <c r="I458" s="7">
        <v>46015</v>
      </c>
      <c r="K458">
        <v>15</v>
      </c>
      <c r="L458" t="s">
        <v>40</v>
      </c>
      <c r="M458" t="s">
        <v>5</v>
      </c>
      <c r="N458" t="s">
        <v>41</v>
      </c>
      <c r="O458" t="s">
        <v>47</v>
      </c>
      <c r="P458" t="s">
        <v>2082</v>
      </c>
      <c r="Q458">
        <v>6</v>
      </c>
      <c r="R458">
        <v>9</v>
      </c>
      <c r="S458">
        <v>0</v>
      </c>
      <c r="U458">
        <v>3750000</v>
      </c>
      <c r="V458">
        <v>1500000</v>
      </c>
      <c r="W458">
        <v>2250000</v>
      </c>
      <c r="X458">
        <v>0</v>
      </c>
      <c r="Y458" t="s">
        <v>48</v>
      </c>
    </row>
    <row r="459" spans="1:25" x14ac:dyDescent="0.25">
      <c r="A459">
        <v>458</v>
      </c>
      <c r="B459">
        <v>67705</v>
      </c>
      <c r="C459">
        <v>0</v>
      </c>
      <c r="D459">
        <v>0</v>
      </c>
      <c r="E459" t="s">
        <v>1297</v>
      </c>
      <c r="F459" t="s">
        <v>1298</v>
      </c>
      <c r="G459">
        <v>1</v>
      </c>
      <c r="H459" s="6">
        <v>26000000</v>
      </c>
      <c r="I459" s="7">
        <v>46015</v>
      </c>
      <c r="K459">
        <v>15</v>
      </c>
      <c r="L459" t="s">
        <v>40</v>
      </c>
      <c r="M459" t="s">
        <v>5</v>
      </c>
      <c r="N459" t="s">
        <v>41</v>
      </c>
      <c r="O459" t="s">
        <v>54</v>
      </c>
      <c r="P459" t="s">
        <v>2082</v>
      </c>
      <c r="Q459">
        <v>7.5</v>
      </c>
      <c r="R459">
        <v>7.5</v>
      </c>
      <c r="S459">
        <v>0</v>
      </c>
      <c r="U459">
        <v>3900000</v>
      </c>
      <c r="V459">
        <v>1950000</v>
      </c>
      <c r="W459">
        <v>1950000</v>
      </c>
      <c r="X459">
        <v>0</v>
      </c>
      <c r="Y459" t="s">
        <v>44</v>
      </c>
    </row>
    <row r="460" spans="1:25" x14ac:dyDescent="0.25">
      <c r="A460">
        <v>459</v>
      </c>
      <c r="B460">
        <v>67685</v>
      </c>
      <c r="C460">
        <v>0</v>
      </c>
      <c r="D460">
        <v>0</v>
      </c>
      <c r="E460" t="s">
        <v>483</v>
      </c>
      <c r="F460" t="s">
        <v>484</v>
      </c>
      <c r="G460">
        <v>1</v>
      </c>
      <c r="H460" s="6">
        <v>7000000</v>
      </c>
      <c r="I460" s="7">
        <v>46015</v>
      </c>
      <c r="K460">
        <v>12</v>
      </c>
      <c r="L460" t="s">
        <v>40</v>
      </c>
      <c r="M460" t="s">
        <v>5</v>
      </c>
      <c r="N460" t="s">
        <v>41</v>
      </c>
      <c r="O460" t="s">
        <v>77</v>
      </c>
      <c r="P460" t="s">
        <v>2082</v>
      </c>
      <c r="Q460">
        <v>12</v>
      </c>
      <c r="R460">
        <v>0</v>
      </c>
      <c r="S460">
        <v>0</v>
      </c>
      <c r="U460">
        <v>840000</v>
      </c>
      <c r="V460">
        <v>840000</v>
      </c>
      <c r="W460">
        <v>0</v>
      </c>
      <c r="X460">
        <v>0</v>
      </c>
      <c r="Y460" t="s">
        <v>109</v>
      </c>
    </row>
    <row r="461" spans="1:25" x14ac:dyDescent="0.25">
      <c r="A461">
        <v>460</v>
      </c>
      <c r="B461">
        <v>67686</v>
      </c>
      <c r="C461">
        <v>0</v>
      </c>
      <c r="D461">
        <v>0</v>
      </c>
      <c r="E461" t="s">
        <v>483</v>
      </c>
      <c r="F461" t="s">
        <v>484</v>
      </c>
      <c r="G461">
        <v>1</v>
      </c>
      <c r="H461" s="6">
        <v>7000000</v>
      </c>
      <c r="I461" s="7">
        <v>46015</v>
      </c>
      <c r="K461">
        <v>12</v>
      </c>
      <c r="L461" t="s">
        <v>40</v>
      </c>
      <c r="M461" t="s">
        <v>5</v>
      </c>
      <c r="N461" t="s">
        <v>41</v>
      </c>
      <c r="O461" t="s">
        <v>77</v>
      </c>
      <c r="P461" t="s">
        <v>2082</v>
      </c>
      <c r="Q461">
        <v>12</v>
      </c>
      <c r="R461">
        <v>0</v>
      </c>
      <c r="S461">
        <v>0</v>
      </c>
      <c r="U461">
        <v>840000</v>
      </c>
      <c r="V461">
        <v>840000</v>
      </c>
      <c r="W461">
        <v>0</v>
      </c>
      <c r="X461">
        <v>0</v>
      </c>
      <c r="Y461" t="s">
        <v>109</v>
      </c>
    </row>
    <row r="462" spans="1:25" x14ac:dyDescent="0.25">
      <c r="A462">
        <v>461</v>
      </c>
      <c r="B462">
        <v>67687</v>
      </c>
      <c r="C462">
        <v>0</v>
      </c>
      <c r="D462">
        <v>0</v>
      </c>
      <c r="E462" t="s">
        <v>483</v>
      </c>
      <c r="F462" t="s">
        <v>484</v>
      </c>
      <c r="G462">
        <v>1</v>
      </c>
      <c r="H462" s="6">
        <v>2815261</v>
      </c>
      <c r="I462" s="7">
        <v>46015</v>
      </c>
      <c r="K462">
        <v>12</v>
      </c>
      <c r="L462" t="s">
        <v>40</v>
      </c>
      <c r="M462" t="s">
        <v>5</v>
      </c>
      <c r="N462" t="s">
        <v>41</v>
      </c>
      <c r="O462" t="s">
        <v>77</v>
      </c>
      <c r="P462" t="s">
        <v>2082</v>
      </c>
      <c r="Q462">
        <v>12</v>
      </c>
      <c r="R462">
        <v>0</v>
      </c>
      <c r="S462">
        <v>0</v>
      </c>
      <c r="U462">
        <v>337831</v>
      </c>
      <c r="V462">
        <v>337831</v>
      </c>
      <c r="W462">
        <v>0</v>
      </c>
      <c r="X462">
        <v>0</v>
      </c>
      <c r="Y462" t="s">
        <v>109</v>
      </c>
    </row>
    <row r="463" spans="1:25" x14ac:dyDescent="0.25">
      <c r="A463">
        <v>462</v>
      </c>
      <c r="B463">
        <v>67689</v>
      </c>
      <c r="C463">
        <v>0</v>
      </c>
      <c r="D463">
        <v>0</v>
      </c>
      <c r="E463" t="s">
        <v>771</v>
      </c>
      <c r="F463" t="s">
        <v>772</v>
      </c>
      <c r="G463">
        <v>1</v>
      </c>
      <c r="H463" s="6">
        <v>7000000</v>
      </c>
      <c r="I463" s="7">
        <v>46015</v>
      </c>
      <c r="K463">
        <v>8</v>
      </c>
      <c r="L463" t="s">
        <v>40</v>
      </c>
      <c r="M463" t="s">
        <v>9</v>
      </c>
      <c r="N463" t="s">
        <v>41</v>
      </c>
      <c r="O463" t="s">
        <v>42</v>
      </c>
      <c r="P463" t="s">
        <v>2082</v>
      </c>
      <c r="Q463">
        <v>8</v>
      </c>
      <c r="R463">
        <v>0</v>
      </c>
      <c r="S463">
        <v>0</v>
      </c>
      <c r="U463">
        <v>560000</v>
      </c>
      <c r="V463">
        <v>560000</v>
      </c>
      <c r="W463">
        <v>0</v>
      </c>
      <c r="X463">
        <v>0</v>
      </c>
      <c r="Y463" t="s">
        <v>250</v>
      </c>
    </row>
    <row r="464" spans="1:25" x14ac:dyDescent="0.25">
      <c r="A464">
        <v>463</v>
      </c>
      <c r="B464">
        <v>67690</v>
      </c>
      <c r="C464">
        <v>0</v>
      </c>
      <c r="D464">
        <v>0</v>
      </c>
      <c r="E464" t="s">
        <v>771</v>
      </c>
      <c r="F464" t="s">
        <v>772</v>
      </c>
      <c r="G464">
        <v>1</v>
      </c>
      <c r="H464" s="6">
        <v>7000000</v>
      </c>
      <c r="I464" s="7">
        <v>46015</v>
      </c>
      <c r="K464">
        <v>8</v>
      </c>
      <c r="L464" t="s">
        <v>40</v>
      </c>
      <c r="M464" t="s">
        <v>9</v>
      </c>
      <c r="N464" t="s">
        <v>41</v>
      </c>
      <c r="O464" t="s">
        <v>42</v>
      </c>
      <c r="P464" t="s">
        <v>2082</v>
      </c>
      <c r="Q464">
        <v>8</v>
      </c>
      <c r="R464">
        <v>0</v>
      </c>
      <c r="S464">
        <v>0</v>
      </c>
      <c r="U464">
        <v>560000</v>
      </c>
      <c r="V464">
        <v>560000</v>
      </c>
      <c r="W464">
        <v>0</v>
      </c>
      <c r="X464">
        <v>0</v>
      </c>
      <c r="Y464" t="s">
        <v>250</v>
      </c>
    </row>
    <row r="465" spans="1:25" x14ac:dyDescent="0.25">
      <c r="A465">
        <v>464</v>
      </c>
      <c r="B465">
        <v>67691</v>
      </c>
      <c r="C465">
        <v>0</v>
      </c>
      <c r="D465">
        <v>0</v>
      </c>
      <c r="E465" t="s">
        <v>771</v>
      </c>
      <c r="F465" t="s">
        <v>772</v>
      </c>
      <c r="G465">
        <v>1</v>
      </c>
      <c r="H465" s="6">
        <v>7000000</v>
      </c>
      <c r="I465" s="7">
        <v>46015</v>
      </c>
      <c r="K465">
        <v>8</v>
      </c>
      <c r="L465" t="s">
        <v>40</v>
      </c>
      <c r="M465" t="s">
        <v>9</v>
      </c>
      <c r="N465" t="s">
        <v>41</v>
      </c>
      <c r="O465" t="s">
        <v>42</v>
      </c>
      <c r="P465" t="s">
        <v>2082</v>
      </c>
      <c r="Q465">
        <v>8</v>
      </c>
      <c r="R465">
        <v>0</v>
      </c>
      <c r="S465">
        <v>0</v>
      </c>
      <c r="U465">
        <v>560000</v>
      </c>
      <c r="V465">
        <v>560000</v>
      </c>
      <c r="W465">
        <v>0</v>
      </c>
      <c r="X465">
        <v>0</v>
      </c>
      <c r="Y465" t="s">
        <v>250</v>
      </c>
    </row>
    <row r="466" spans="1:25" x14ac:dyDescent="0.25">
      <c r="A466">
        <v>465</v>
      </c>
      <c r="B466">
        <v>67692</v>
      </c>
      <c r="C466">
        <v>0</v>
      </c>
      <c r="D466">
        <v>0</v>
      </c>
      <c r="E466" t="s">
        <v>771</v>
      </c>
      <c r="F466" t="s">
        <v>772</v>
      </c>
      <c r="G466">
        <v>1</v>
      </c>
      <c r="H466" s="6">
        <v>7000000</v>
      </c>
      <c r="I466" s="7">
        <v>46015</v>
      </c>
      <c r="K466">
        <v>8</v>
      </c>
      <c r="L466" t="s">
        <v>40</v>
      </c>
      <c r="M466" t="s">
        <v>9</v>
      </c>
      <c r="N466" t="s">
        <v>41</v>
      </c>
      <c r="O466" t="s">
        <v>42</v>
      </c>
      <c r="P466" t="s">
        <v>2082</v>
      </c>
      <c r="Q466">
        <v>8</v>
      </c>
      <c r="R466">
        <v>0</v>
      </c>
      <c r="S466">
        <v>0</v>
      </c>
      <c r="U466">
        <v>560000</v>
      </c>
      <c r="V466">
        <v>560000</v>
      </c>
      <c r="W466">
        <v>0</v>
      </c>
      <c r="X466">
        <v>0</v>
      </c>
      <c r="Y466" t="s">
        <v>250</v>
      </c>
    </row>
    <row r="467" spans="1:25" x14ac:dyDescent="0.25">
      <c r="A467">
        <v>466</v>
      </c>
      <c r="B467">
        <v>67693</v>
      </c>
      <c r="C467">
        <v>0</v>
      </c>
      <c r="D467">
        <v>0</v>
      </c>
      <c r="E467" t="s">
        <v>771</v>
      </c>
      <c r="F467" t="s">
        <v>772</v>
      </c>
      <c r="G467">
        <v>1</v>
      </c>
      <c r="H467" s="6">
        <v>7000000</v>
      </c>
      <c r="I467" s="7">
        <v>46015</v>
      </c>
      <c r="K467">
        <v>8</v>
      </c>
      <c r="L467" t="s">
        <v>40</v>
      </c>
      <c r="M467" t="s">
        <v>9</v>
      </c>
      <c r="N467" t="s">
        <v>41</v>
      </c>
      <c r="O467" t="s">
        <v>42</v>
      </c>
      <c r="P467" t="s">
        <v>2082</v>
      </c>
      <c r="Q467">
        <v>8</v>
      </c>
      <c r="R467">
        <v>0</v>
      </c>
      <c r="S467">
        <v>0</v>
      </c>
      <c r="U467">
        <v>560000</v>
      </c>
      <c r="V467">
        <v>560000</v>
      </c>
      <c r="W467">
        <v>0</v>
      </c>
      <c r="X467">
        <v>0</v>
      </c>
      <c r="Y467" t="s">
        <v>250</v>
      </c>
    </row>
    <row r="468" spans="1:25" x14ac:dyDescent="0.25">
      <c r="A468">
        <v>467</v>
      </c>
      <c r="B468">
        <v>67695</v>
      </c>
      <c r="C468">
        <v>0</v>
      </c>
      <c r="D468">
        <v>0</v>
      </c>
      <c r="E468" t="s">
        <v>771</v>
      </c>
      <c r="F468" t="s">
        <v>772</v>
      </c>
      <c r="G468">
        <v>1</v>
      </c>
      <c r="H468" s="6">
        <v>7000000</v>
      </c>
      <c r="I468" s="7">
        <v>46015</v>
      </c>
      <c r="K468">
        <v>8</v>
      </c>
      <c r="L468" t="s">
        <v>40</v>
      </c>
      <c r="M468" t="s">
        <v>9</v>
      </c>
      <c r="N468" t="s">
        <v>41</v>
      </c>
      <c r="O468" t="s">
        <v>42</v>
      </c>
      <c r="P468" t="s">
        <v>2082</v>
      </c>
      <c r="Q468">
        <v>8</v>
      </c>
      <c r="R468">
        <v>0</v>
      </c>
      <c r="S468">
        <v>0</v>
      </c>
      <c r="U468">
        <v>560000</v>
      </c>
      <c r="V468">
        <v>560000</v>
      </c>
      <c r="W468">
        <v>0</v>
      </c>
      <c r="X468">
        <v>0</v>
      </c>
      <c r="Y468" t="s">
        <v>250</v>
      </c>
    </row>
    <row r="469" spans="1:25" x14ac:dyDescent="0.25">
      <c r="A469">
        <v>468</v>
      </c>
      <c r="B469">
        <v>67696</v>
      </c>
      <c r="C469">
        <v>0</v>
      </c>
      <c r="D469">
        <v>0</v>
      </c>
      <c r="E469" t="s">
        <v>771</v>
      </c>
      <c r="F469" t="s">
        <v>772</v>
      </c>
      <c r="G469">
        <v>1</v>
      </c>
      <c r="H469" s="6">
        <v>400000</v>
      </c>
      <c r="I469" s="7">
        <v>46015</v>
      </c>
      <c r="K469">
        <v>8</v>
      </c>
      <c r="L469" t="s">
        <v>40</v>
      </c>
      <c r="M469" t="s">
        <v>9</v>
      </c>
      <c r="N469" t="s">
        <v>41</v>
      </c>
      <c r="O469" t="s">
        <v>42</v>
      </c>
      <c r="P469" t="s">
        <v>2082</v>
      </c>
      <c r="Q469">
        <v>8</v>
      </c>
      <c r="R469">
        <v>0</v>
      </c>
      <c r="S469">
        <v>0</v>
      </c>
      <c r="U469">
        <v>32000</v>
      </c>
      <c r="V469">
        <v>32000</v>
      </c>
      <c r="W469">
        <v>0</v>
      </c>
      <c r="X469">
        <v>0</v>
      </c>
      <c r="Y469" t="s">
        <v>250</v>
      </c>
    </row>
    <row r="470" spans="1:25" x14ac:dyDescent="0.25">
      <c r="A470">
        <v>469</v>
      </c>
      <c r="B470">
        <v>67697</v>
      </c>
      <c r="C470">
        <v>0</v>
      </c>
      <c r="D470">
        <v>0</v>
      </c>
      <c r="E470" t="s">
        <v>771</v>
      </c>
      <c r="F470" t="s">
        <v>772</v>
      </c>
      <c r="G470">
        <v>1</v>
      </c>
      <c r="H470" s="6">
        <v>240000</v>
      </c>
      <c r="I470" s="7">
        <v>46015</v>
      </c>
      <c r="K470">
        <v>8</v>
      </c>
      <c r="L470" t="s">
        <v>40</v>
      </c>
      <c r="M470" t="s">
        <v>9</v>
      </c>
      <c r="N470" t="s">
        <v>41</v>
      </c>
      <c r="O470" t="s">
        <v>42</v>
      </c>
      <c r="P470" t="s">
        <v>2082</v>
      </c>
      <c r="Q470">
        <v>8</v>
      </c>
      <c r="R470">
        <v>0</v>
      </c>
      <c r="S470">
        <v>0</v>
      </c>
      <c r="U470">
        <v>19200</v>
      </c>
      <c r="V470">
        <v>19200</v>
      </c>
      <c r="W470">
        <v>0</v>
      </c>
      <c r="X470">
        <v>0</v>
      </c>
      <c r="Y470" t="s">
        <v>250</v>
      </c>
    </row>
    <row r="471" spans="1:25" x14ac:dyDescent="0.25">
      <c r="A471">
        <v>470</v>
      </c>
      <c r="B471">
        <v>67698</v>
      </c>
      <c r="C471">
        <v>0</v>
      </c>
      <c r="D471">
        <v>0</v>
      </c>
      <c r="E471" t="s">
        <v>771</v>
      </c>
      <c r="F471" t="s">
        <v>772</v>
      </c>
      <c r="G471">
        <v>1</v>
      </c>
      <c r="H471" s="6">
        <v>940000</v>
      </c>
      <c r="I471" s="7">
        <v>46015</v>
      </c>
      <c r="K471">
        <v>8</v>
      </c>
      <c r="L471" t="s">
        <v>40</v>
      </c>
      <c r="M471" t="s">
        <v>9</v>
      </c>
      <c r="N471" t="s">
        <v>41</v>
      </c>
      <c r="O471" t="s">
        <v>42</v>
      </c>
      <c r="P471" t="s">
        <v>2082</v>
      </c>
      <c r="Q471">
        <v>8</v>
      </c>
      <c r="R471">
        <v>0</v>
      </c>
      <c r="S471">
        <v>0</v>
      </c>
      <c r="U471">
        <v>75200</v>
      </c>
      <c r="V471">
        <v>75200</v>
      </c>
      <c r="W471">
        <v>0</v>
      </c>
      <c r="X471">
        <v>0</v>
      </c>
      <c r="Y471" t="s">
        <v>250</v>
      </c>
    </row>
    <row r="472" spans="1:25" x14ac:dyDescent="0.25">
      <c r="A472">
        <v>471</v>
      </c>
      <c r="B472">
        <v>67682</v>
      </c>
      <c r="C472">
        <v>0</v>
      </c>
      <c r="D472">
        <v>0</v>
      </c>
      <c r="E472" t="s">
        <v>339</v>
      </c>
      <c r="F472" t="s">
        <v>340</v>
      </c>
      <c r="G472">
        <v>1</v>
      </c>
      <c r="H472" s="6">
        <v>15000000</v>
      </c>
      <c r="I472" s="7">
        <v>46015</v>
      </c>
      <c r="K472">
        <v>10</v>
      </c>
      <c r="L472" t="s">
        <v>40</v>
      </c>
      <c r="M472" t="s">
        <v>5</v>
      </c>
      <c r="N472" t="s">
        <v>41</v>
      </c>
      <c r="O472" t="s">
        <v>77</v>
      </c>
      <c r="P472" t="s">
        <v>2082</v>
      </c>
      <c r="Q472">
        <v>10</v>
      </c>
      <c r="R472">
        <v>0</v>
      </c>
      <c r="S472">
        <v>0</v>
      </c>
      <c r="U472">
        <v>1500000</v>
      </c>
      <c r="V472">
        <v>1500000</v>
      </c>
      <c r="W472">
        <v>0</v>
      </c>
      <c r="X472">
        <v>0</v>
      </c>
      <c r="Y472" t="s">
        <v>67</v>
      </c>
    </row>
    <row r="473" spans="1:25" x14ac:dyDescent="0.25">
      <c r="A473">
        <v>472</v>
      </c>
      <c r="B473">
        <v>67660</v>
      </c>
      <c r="C473">
        <v>0</v>
      </c>
      <c r="D473">
        <v>0</v>
      </c>
      <c r="E473" t="s">
        <v>767</v>
      </c>
      <c r="F473" t="s">
        <v>768</v>
      </c>
      <c r="G473">
        <v>1</v>
      </c>
      <c r="H473" s="6">
        <v>5000000</v>
      </c>
      <c r="I473" s="7">
        <v>46015</v>
      </c>
      <c r="K473" t="s">
        <v>648</v>
      </c>
      <c r="L473" t="s">
        <v>40</v>
      </c>
      <c r="M473" t="s">
        <v>5</v>
      </c>
      <c r="N473" t="s">
        <v>41</v>
      </c>
      <c r="O473" t="s">
        <v>77</v>
      </c>
      <c r="P473" t="s">
        <v>2082</v>
      </c>
      <c r="Q473">
        <v>4.5</v>
      </c>
      <c r="R473">
        <v>2</v>
      </c>
      <c r="S473">
        <v>0</v>
      </c>
      <c r="U473">
        <v>325000</v>
      </c>
      <c r="V473">
        <v>225000</v>
      </c>
      <c r="W473">
        <v>100000</v>
      </c>
      <c r="X473">
        <v>0</v>
      </c>
      <c r="Y473" t="s">
        <v>48</v>
      </c>
    </row>
    <row r="474" spans="1:25" x14ac:dyDescent="0.25">
      <c r="A474">
        <v>473</v>
      </c>
      <c r="B474">
        <v>67661</v>
      </c>
      <c r="C474">
        <v>0</v>
      </c>
      <c r="D474">
        <v>0</v>
      </c>
      <c r="E474" t="s">
        <v>767</v>
      </c>
      <c r="F474" t="s">
        <v>768</v>
      </c>
      <c r="G474">
        <v>1</v>
      </c>
      <c r="H474" s="6">
        <v>5000000</v>
      </c>
      <c r="I474" s="7">
        <v>46015</v>
      </c>
      <c r="K474" t="s">
        <v>648</v>
      </c>
      <c r="L474" t="s">
        <v>40</v>
      </c>
      <c r="M474" t="s">
        <v>5</v>
      </c>
      <c r="N474" t="s">
        <v>41</v>
      </c>
      <c r="O474" t="s">
        <v>77</v>
      </c>
      <c r="P474" t="s">
        <v>2082</v>
      </c>
      <c r="Q474">
        <v>4.5</v>
      </c>
      <c r="R474">
        <v>2</v>
      </c>
      <c r="S474">
        <v>0</v>
      </c>
      <c r="U474">
        <v>325000</v>
      </c>
      <c r="V474">
        <v>225000</v>
      </c>
      <c r="W474">
        <v>100000</v>
      </c>
      <c r="X474">
        <v>0</v>
      </c>
      <c r="Y474" t="s">
        <v>48</v>
      </c>
    </row>
    <row r="475" spans="1:25" x14ac:dyDescent="0.25">
      <c r="A475">
        <v>474</v>
      </c>
      <c r="B475">
        <v>67662</v>
      </c>
      <c r="C475">
        <v>0</v>
      </c>
      <c r="D475">
        <v>0</v>
      </c>
      <c r="E475" t="s">
        <v>767</v>
      </c>
      <c r="F475" t="s">
        <v>768</v>
      </c>
      <c r="G475">
        <v>1</v>
      </c>
      <c r="H475" s="6">
        <v>5000000</v>
      </c>
      <c r="I475" s="7">
        <v>46015</v>
      </c>
      <c r="K475" t="s">
        <v>648</v>
      </c>
      <c r="L475" t="s">
        <v>40</v>
      </c>
      <c r="M475" t="s">
        <v>5</v>
      </c>
      <c r="N475" t="s">
        <v>41</v>
      </c>
      <c r="O475" t="s">
        <v>77</v>
      </c>
      <c r="P475" t="s">
        <v>2082</v>
      </c>
      <c r="Q475">
        <v>4.5</v>
      </c>
      <c r="R475">
        <v>2</v>
      </c>
      <c r="S475">
        <v>0</v>
      </c>
      <c r="U475">
        <v>325000</v>
      </c>
      <c r="V475">
        <v>225000</v>
      </c>
      <c r="W475">
        <v>100000</v>
      </c>
      <c r="X475">
        <v>0</v>
      </c>
      <c r="Y475" t="s">
        <v>48</v>
      </c>
    </row>
    <row r="476" spans="1:25" x14ac:dyDescent="0.25">
      <c r="A476">
        <v>475</v>
      </c>
      <c r="B476">
        <v>67663</v>
      </c>
      <c r="C476">
        <v>0</v>
      </c>
      <c r="D476">
        <v>0</v>
      </c>
      <c r="E476" t="s">
        <v>767</v>
      </c>
      <c r="F476" t="s">
        <v>768</v>
      </c>
      <c r="G476">
        <v>1</v>
      </c>
      <c r="H476" s="6">
        <v>2900000</v>
      </c>
      <c r="I476" s="7">
        <v>46015</v>
      </c>
      <c r="K476" t="s">
        <v>648</v>
      </c>
      <c r="L476" t="s">
        <v>40</v>
      </c>
      <c r="M476" t="s">
        <v>5</v>
      </c>
      <c r="N476" t="s">
        <v>41</v>
      </c>
      <c r="O476" t="s">
        <v>77</v>
      </c>
      <c r="P476" t="s">
        <v>2082</v>
      </c>
      <c r="Q476">
        <v>4.5</v>
      </c>
      <c r="R476">
        <v>2</v>
      </c>
      <c r="S476">
        <v>0</v>
      </c>
      <c r="U476">
        <v>188500</v>
      </c>
      <c r="V476">
        <v>130500</v>
      </c>
      <c r="W476">
        <v>58000</v>
      </c>
      <c r="X476">
        <v>0</v>
      </c>
      <c r="Y476" t="s">
        <v>48</v>
      </c>
    </row>
    <row r="477" spans="1:25" x14ac:dyDescent="0.25">
      <c r="A477">
        <v>476</v>
      </c>
      <c r="B477">
        <v>67673</v>
      </c>
      <c r="C477">
        <v>0</v>
      </c>
      <c r="D477">
        <v>0</v>
      </c>
      <c r="E477" t="s">
        <v>305</v>
      </c>
      <c r="F477" t="s">
        <v>306</v>
      </c>
      <c r="G477">
        <v>1</v>
      </c>
      <c r="H477" s="6">
        <v>92384060</v>
      </c>
      <c r="I477" s="7">
        <v>46015</v>
      </c>
      <c r="K477">
        <v>8</v>
      </c>
      <c r="L477" t="s">
        <v>40</v>
      </c>
      <c r="M477" t="s">
        <v>5</v>
      </c>
      <c r="N477" t="s">
        <v>41</v>
      </c>
      <c r="O477" t="s">
        <v>77</v>
      </c>
      <c r="P477" t="s">
        <v>2082</v>
      </c>
      <c r="Q477">
        <v>8</v>
      </c>
      <c r="R477">
        <v>0</v>
      </c>
      <c r="S477">
        <v>0</v>
      </c>
      <c r="U477">
        <v>7390725</v>
      </c>
      <c r="V477">
        <v>7390725</v>
      </c>
      <c r="W477">
        <v>0</v>
      </c>
      <c r="X477">
        <v>0</v>
      </c>
      <c r="Y477" t="s">
        <v>48</v>
      </c>
    </row>
    <row r="478" spans="1:25" x14ac:dyDescent="0.25">
      <c r="A478">
        <v>477</v>
      </c>
      <c r="B478">
        <v>67713</v>
      </c>
      <c r="C478">
        <v>0</v>
      </c>
      <c r="D478">
        <v>0</v>
      </c>
      <c r="E478" t="s">
        <v>2226</v>
      </c>
      <c r="F478" t="s">
        <v>2227</v>
      </c>
      <c r="G478">
        <v>1</v>
      </c>
      <c r="H478" s="6">
        <v>2162079</v>
      </c>
      <c r="I478" s="7">
        <v>46015</v>
      </c>
      <c r="K478">
        <v>15</v>
      </c>
      <c r="L478" t="s">
        <v>40</v>
      </c>
      <c r="M478" t="s">
        <v>5</v>
      </c>
      <c r="N478" t="s">
        <v>41</v>
      </c>
      <c r="O478" t="s">
        <v>57</v>
      </c>
      <c r="P478" t="s">
        <v>2082</v>
      </c>
      <c r="Q478">
        <v>15</v>
      </c>
      <c r="R478">
        <v>0</v>
      </c>
      <c r="S478">
        <v>0</v>
      </c>
      <c r="U478">
        <v>324312</v>
      </c>
      <c r="V478">
        <v>324312</v>
      </c>
      <c r="W478">
        <v>0</v>
      </c>
      <c r="X478">
        <v>0</v>
      </c>
      <c r="Y478" t="s">
        <v>2086</v>
      </c>
    </row>
    <row r="479" spans="1:25" x14ac:dyDescent="0.25">
      <c r="A479">
        <v>478</v>
      </c>
      <c r="B479">
        <v>67710</v>
      </c>
      <c r="C479">
        <v>0</v>
      </c>
      <c r="D479">
        <v>0</v>
      </c>
      <c r="E479" t="s">
        <v>1299</v>
      </c>
      <c r="F479" t="s">
        <v>1300</v>
      </c>
      <c r="G479">
        <v>1</v>
      </c>
      <c r="H479" s="6">
        <v>4000000</v>
      </c>
      <c r="I479" s="7">
        <v>46015</v>
      </c>
      <c r="K479">
        <v>15</v>
      </c>
      <c r="L479" t="s">
        <v>40</v>
      </c>
      <c r="M479" t="s">
        <v>5</v>
      </c>
      <c r="N479" t="s">
        <v>41</v>
      </c>
      <c r="O479" t="s">
        <v>54</v>
      </c>
      <c r="P479" t="s">
        <v>2082</v>
      </c>
      <c r="Q479">
        <v>7.5</v>
      </c>
      <c r="R479">
        <v>7.5</v>
      </c>
      <c r="S479">
        <v>0</v>
      </c>
      <c r="U479">
        <v>600000</v>
      </c>
      <c r="V479">
        <v>300000</v>
      </c>
      <c r="W479">
        <v>300000</v>
      </c>
      <c r="X479">
        <v>0</v>
      </c>
      <c r="Y479" t="s">
        <v>44</v>
      </c>
    </row>
    <row r="480" spans="1:25" x14ac:dyDescent="0.25">
      <c r="A480">
        <v>479</v>
      </c>
      <c r="B480">
        <v>67699</v>
      </c>
      <c r="C480">
        <v>0</v>
      </c>
      <c r="D480">
        <v>0</v>
      </c>
      <c r="E480" t="s">
        <v>1544</v>
      </c>
      <c r="F480" t="s">
        <v>1545</v>
      </c>
      <c r="G480">
        <v>1</v>
      </c>
      <c r="H480" s="6">
        <v>2820475</v>
      </c>
      <c r="I480" s="7">
        <v>46015</v>
      </c>
      <c r="K480">
        <v>15</v>
      </c>
      <c r="L480" t="s">
        <v>40</v>
      </c>
      <c r="M480" t="s">
        <v>5</v>
      </c>
      <c r="N480" t="s">
        <v>41</v>
      </c>
      <c r="O480" t="s">
        <v>77</v>
      </c>
      <c r="P480" t="s">
        <v>2082</v>
      </c>
      <c r="Q480">
        <v>7</v>
      </c>
      <c r="R480">
        <v>8</v>
      </c>
      <c r="S480">
        <v>0</v>
      </c>
      <c r="U480">
        <v>423071</v>
      </c>
      <c r="V480">
        <v>197433</v>
      </c>
      <c r="W480">
        <v>225638</v>
      </c>
      <c r="X480">
        <v>0</v>
      </c>
      <c r="Y480" t="s">
        <v>48</v>
      </c>
    </row>
    <row r="481" spans="1:25" x14ac:dyDescent="0.25">
      <c r="A481">
        <v>480</v>
      </c>
      <c r="B481">
        <v>67688</v>
      </c>
      <c r="C481">
        <v>0</v>
      </c>
      <c r="D481">
        <v>0</v>
      </c>
      <c r="E481" t="s">
        <v>2228</v>
      </c>
      <c r="F481" t="s">
        <v>2229</v>
      </c>
      <c r="G481">
        <v>1</v>
      </c>
      <c r="H481" s="6">
        <v>10000</v>
      </c>
      <c r="I481" s="7">
        <v>46015</v>
      </c>
      <c r="K481">
        <v>12</v>
      </c>
      <c r="L481" t="s">
        <v>40</v>
      </c>
      <c r="M481" t="s">
        <v>8</v>
      </c>
      <c r="N481" t="s">
        <v>41</v>
      </c>
      <c r="O481" t="s">
        <v>347</v>
      </c>
      <c r="P481" t="s">
        <v>2082</v>
      </c>
      <c r="Q481">
        <v>12</v>
      </c>
      <c r="R481">
        <v>0</v>
      </c>
      <c r="S481">
        <v>0</v>
      </c>
      <c r="U481">
        <v>1200</v>
      </c>
      <c r="V481">
        <v>1200</v>
      </c>
      <c r="W481">
        <v>0</v>
      </c>
      <c r="X481">
        <v>0</v>
      </c>
      <c r="Y481" t="s">
        <v>2086</v>
      </c>
    </row>
    <row r="482" spans="1:25" x14ac:dyDescent="0.25">
      <c r="A482">
        <v>481</v>
      </c>
      <c r="B482">
        <v>67701</v>
      </c>
      <c r="C482">
        <v>0</v>
      </c>
      <c r="D482">
        <v>0</v>
      </c>
      <c r="E482" t="s">
        <v>1540</v>
      </c>
      <c r="F482" t="s">
        <v>1541</v>
      </c>
      <c r="G482">
        <v>1</v>
      </c>
      <c r="H482" s="6">
        <v>13287316</v>
      </c>
      <c r="I482" s="7">
        <v>46015</v>
      </c>
      <c r="K482">
        <v>15</v>
      </c>
      <c r="L482" t="s">
        <v>40</v>
      </c>
      <c r="M482" t="s">
        <v>5</v>
      </c>
      <c r="N482" t="s">
        <v>41</v>
      </c>
      <c r="O482" t="s">
        <v>77</v>
      </c>
      <c r="P482" t="s">
        <v>2082</v>
      </c>
      <c r="Q482">
        <v>7</v>
      </c>
      <c r="R482">
        <v>8</v>
      </c>
      <c r="S482">
        <v>0</v>
      </c>
      <c r="U482">
        <v>1993097</v>
      </c>
      <c r="V482">
        <v>930112</v>
      </c>
      <c r="W482">
        <v>1062985</v>
      </c>
      <c r="X482">
        <v>0</v>
      </c>
      <c r="Y482" t="s">
        <v>81</v>
      </c>
    </row>
    <row r="483" spans="1:25" x14ac:dyDescent="0.25">
      <c r="A483">
        <v>482</v>
      </c>
      <c r="B483">
        <v>67711</v>
      </c>
      <c r="C483">
        <v>0</v>
      </c>
      <c r="D483">
        <v>0</v>
      </c>
      <c r="E483" t="s">
        <v>1307</v>
      </c>
      <c r="F483" t="s">
        <v>1308</v>
      </c>
      <c r="G483">
        <v>1</v>
      </c>
      <c r="H483" s="6">
        <v>13000000</v>
      </c>
      <c r="I483" s="7">
        <v>46015</v>
      </c>
      <c r="K483">
        <v>15</v>
      </c>
      <c r="L483" t="s">
        <v>40</v>
      </c>
      <c r="M483" t="s">
        <v>5</v>
      </c>
      <c r="N483" t="s">
        <v>41</v>
      </c>
      <c r="O483" t="s">
        <v>54</v>
      </c>
      <c r="P483" t="s">
        <v>2082</v>
      </c>
      <c r="Q483">
        <v>7.5</v>
      </c>
      <c r="R483">
        <v>7.5</v>
      </c>
      <c r="S483">
        <v>0</v>
      </c>
      <c r="U483">
        <v>1950000</v>
      </c>
      <c r="V483">
        <v>975000</v>
      </c>
      <c r="W483">
        <v>975000</v>
      </c>
      <c r="X483">
        <v>0</v>
      </c>
      <c r="Y483" t="s">
        <v>44</v>
      </c>
    </row>
    <row r="484" spans="1:25" x14ac:dyDescent="0.25">
      <c r="A484">
        <v>483</v>
      </c>
      <c r="B484">
        <v>67672</v>
      </c>
      <c r="C484">
        <v>0</v>
      </c>
      <c r="D484">
        <v>0</v>
      </c>
      <c r="E484" t="s">
        <v>1810</v>
      </c>
      <c r="F484" t="s">
        <v>1811</v>
      </c>
      <c r="G484">
        <v>1</v>
      </c>
      <c r="H484" s="6">
        <v>5000000</v>
      </c>
      <c r="I484" s="7">
        <v>46015</v>
      </c>
      <c r="K484">
        <v>15</v>
      </c>
      <c r="L484" t="s">
        <v>40</v>
      </c>
      <c r="M484" t="s">
        <v>5</v>
      </c>
      <c r="N484" t="s">
        <v>41</v>
      </c>
      <c r="O484" t="s">
        <v>47</v>
      </c>
      <c r="P484" t="s">
        <v>2082</v>
      </c>
      <c r="Q484">
        <v>6</v>
      </c>
      <c r="R484">
        <v>9</v>
      </c>
      <c r="S484">
        <v>0</v>
      </c>
      <c r="U484">
        <v>750000</v>
      </c>
      <c r="V484">
        <v>300000</v>
      </c>
      <c r="W484">
        <v>450000</v>
      </c>
      <c r="X484">
        <v>0</v>
      </c>
      <c r="Y484" t="s">
        <v>48</v>
      </c>
    </row>
    <row r="485" spans="1:25" x14ac:dyDescent="0.25">
      <c r="A485">
        <v>484</v>
      </c>
      <c r="B485">
        <v>67669</v>
      </c>
      <c r="C485">
        <v>0</v>
      </c>
      <c r="D485">
        <v>0</v>
      </c>
      <c r="E485" t="s">
        <v>892</v>
      </c>
      <c r="F485" t="s">
        <v>893</v>
      </c>
      <c r="G485">
        <v>1</v>
      </c>
      <c r="H485" s="6">
        <v>6000000</v>
      </c>
      <c r="I485" s="7">
        <v>46015</v>
      </c>
      <c r="K485">
        <v>15</v>
      </c>
      <c r="L485" t="s">
        <v>40</v>
      </c>
      <c r="M485" t="s">
        <v>5</v>
      </c>
      <c r="N485" t="s">
        <v>41</v>
      </c>
      <c r="O485" t="s">
        <v>54</v>
      </c>
      <c r="P485" t="s">
        <v>2082</v>
      </c>
      <c r="Q485">
        <v>3</v>
      </c>
      <c r="R485">
        <v>12</v>
      </c>
      <c r="S485">
        <v>0</v>
      </c>
      <c r="U485">
        <v>900000</v>
      </c>
      <c r="V485">
        <v>180000</v>
      </c>
      <c r="W485">
        <v>720000</v>
      </c>
      <c r="X485">
        <v>0</v>
      </c>
      <c r="Y485" t="s">
        <v>72</v>
      </c>
    </row>
    <row r="486" spans="1:25" x14ac:dyDescent="0.25">
      <c r="A486">
        <v>485</v>
      </c>
      <c r="B486">
        <v>67707</v>
      </c>
      <c r="C486">
        <v>0</v>
      </c>
      <c r="D486">
        <v>0</v>
      </c>
      <c r="E486" t="s">
        <v>1309</v>
      </c>
      <c r="F486" t="s">
        <v>1310</v>
      </c>
      <c r="G486">
        <v>1</v>
      </c>
      <c r="H486" s="6">
        <v>12000000</v>
      </c>
      <c r="I486" s="7">
        <v>46015</v>
      </c>
      <c r="K486">
        <v>15</v>
      </c>
      <c r="L486" t="s">
        <v>40</v>
      </c>
      <c r="M486" t="s">
        <v>5</v>
      </c>
      <c r="N486" t="s">
        <v>41</v>
      </c>
      <c r="O486" t="s">
        <v>54</v>
      </c>
      <c r="P486" t="s">
        <v>2082</v>
      </c>
      <c r="Q486">
        <v>7.5</v>
      </c>
      <c r="R486">
        <v>7.5</v>
      </c>
      <c r="S486">
        <v>0</v>
      </c>
      <c r="U486">
        <v>1800000</v>
      </c>
      <c r="V486">
        <v>900000</v>
      </c>
      <c r="W486">
        <v>900000</v>
      </c>
      <c r="X486">
        <v>0</v>
      </c>
      <c r="Y486" t="s">
        <v>44</v>
      </c>
    </row>
    <row r="487" spans="1:25" x14ac:dyDescent="0.25">
      <c r="A487">
        <v>486</v>
      </c>
      <c r="B487">
        <v>67668</v>
      </c>
      <c r="C487">
        <v>0</v>
      </c>
      <c r="D487">
        <v>0</v>
      </c>
      <c r="E487" t="s">
        <v>1628</v>
      </c>
      <c r="F487" t="s">
        <v>1629</v>
      </c>
      <c r="G487">
        <v>1</v>
      </c>
      <c r="H487" s="6">
        <v>5000000</v>
      </c>
      <c r="I487" s="7">
        <v>46015</v>
      </c>
      <c r="K487">
        <v>7</v>
      </c>
      <c r="L487" t="s">
        <v>40</v>
      </c>
      <c r="M487" t="s">
        <v>5</v>
      </c>
      <c r="N487" t="s">
        <v>41</v>
      </c>
      <c r="O487" t="s">
        <v>47</v>
      </c>
      <c r="P487" t="s">
        <v>2082</v>
      </c>
      <c r="Q487">
        <v>7</v>
      </c>
      <c r="R487">
        <v>0</v>
      </c>
      <c r="S487">
        <v>0</v>
      </c>
      <c r="U487">
        <v>350000</v>
      </c>
      <c r="V487">
        <v>350000</v>
      </c>
      <c r="W487">
        <v>0</v>
      </c>
      <c r="X487">
        <v>0</v>
      </c>
      <c r="Y487" t="s">
        <v>229</v>
      </c>
    </row>
    <row r="488" spans="1:25" x14ac:dyDescent="0.25">
      <c r="A488">
        <v>487</v>
      </c>
      <c r="B488">
        <v>67700</v>
      </c>
      <c r="C488">
        <v>0</v>
      </c>
      <c r="D488">
        <v>0</v>
      </c>
      <c r="E488" t="s">
        <v>1538</v>
      </c>
      <c r="F488" t="s">
        <v>1539</v>
      </c>
      <c r="G488">
        <v>1</v>
      </c>
      <c r="H488" s="6">
        <v>21295397</v>
      </c>
      <c r="I488" s="7">
        <v>46015</v>
      </c>
      <c r="K488">
        <v>15</v>
      </c>
      <c r="L488" t="s">
        <v>40</v>
      </c>
      <c r="M488" t="s">
        <v>5</v>
      </c>
      <c r="N488" t="s">
        <v>41</v>
      </c>
      <c r="O488" t="s">
        <v>77</v>
      </c>
      <c r="P488" t="s">
        <v>2082</v>
      </c>
      <c r="Q488">
        <v>7</v>
      </c>
      <c r="R488">
        <v>8</v>
      </c>
      <c r="S488">
        <v>0</v>
      </c>
      <c r="U488">
        <v>3194310</v>
      </c>
      <c r="V488">
        <v>1490678</v>
      </c>
      <c r="W488">
        <v>1703632</v>
      </c>
      <c r="X488">
        <v>0</v>
      </c>
      <c r="Y488" t="s">
        <v>81</v>
      </c>
    </row>
    <row r="489" spans="1:25" x14ac:dyDescent="0.25">
      <c r="A489">
        <v>488</v>
      </c>
      <c r="B489">
        <v>67679</v>
      </c>
      <c r="C489">
        <v>0</v>
      </c>
      <c r="D489">
        <v>0</v>
      </c>
      <c r="E489" t="s">
        <v>163</v>
      </c>
      <c r="F489" t="s">
        <v>164</v>
      </c>
      <c r="G489">
        <v>1</v>
      </c>
      <c r="H489" s="6">
        <v>1602525</v>
      </c>
      <c r="I489" s="7">
        <v>46015</v>
      </c>
      <c r="K489">
        <v>8</v>
      </c>
      <c r="L489" t="s">
        <v>40</v>
      </c>
      <c r="M489" t="s">
        <v>5</v>
      </c>
      <c r="N489" t="s">
        <v>41</v>
      </c>
      <c r="O489" t="s">
        <v>77</v>
      </c>
      <c r="P489" t="s">
        <v>2082</v>
      </c>
      <c r="Q489">
        <v>8</v>
      </c>
      <c r="R489">
        <v>0</v>
      </c>
      <c r="S489">
        <v>0</v>
      </c>
      <c r="U489">
        <v>128202</v>
      </c>
      <c r="V489">
        <v>128202</v>
      </c>
      <c r="W489">
        <v>0</v>
      </c>
      <c r="X489">
        <v>0</v>
      </c>
      <c r="Y489" t="s">
        <v>48</v>
      </c>
    </row>
    <row r="490" spans="1:25" x14ac:dyDescent="0.25">
      <c r="A490">
        <v>489</v>
      </c>
      <c r="B490">
        <v>67702</v>
      </c>
      <c r="C490">
        <v>0</v>
      </c>
      <c r="D490">
        <v>0</v>
      </c>
      <c r="E490" t="s">
        <v>679</v>
      </c>
      <c r="F490" t="s">
        <v>680</v>
      </c>
      <c r="G490">
        <v>1</v>
      </c>
      <c r="H490" s="6">
        <v>12409474</v>
      </c>
      <c r="I490" s="7">
        <v>46015</v>
      </c>
      <c r="K490">
        <v>15</v>
      </c>
      <c r="L490" t="s">
        <v>40</v>
      </c>
      <c r="M490" t="s">
        <v>5</v>
      </c>
      <c r="N490" t="s">
        <v>41</v>
      </c>
      <c r="O490" t="s">
        <v>47</v>
      </c>
      <c r="P490" t="s">
        <v>2082</v>
      </c>
      <c r="Q490">
        <v>2.8</v>
      </c>
      <c r="R490">
        <v>12.2</v>
      </c>
      <c r="S490">
        <v>0</v>
      </c>
      <c r="U490">
        <v>1861421</v>
      </c>
      <c r="V490">
        <v>347465</v>
      </c>
      <c r="W490">
        <v>1513956</v>
      </c>
      <c r="X490">
        <v>0</v>
      </c>
      <c r="Y490" t="s">
        <v>44</v>
      </c>
    </row>
    <row r="491" spans="1:25" x14ac:dyDescent="0.25">
      <c r="A491">
        <v>490</v>
      </c>
      <c r="B491">
        <v>67703</v>
      </c>
      <c r="C491">
        <v>0</v>
      </c>
      <c r="D491">
        <v>0</v>
      </c>
      <c r="E491" t="s">
        <v>737</v>
      </c>
      <c r="F491" t="s">
        <v>738</v>
      </c>
      <c r="G491">
        <v>1</v>
      </c>
      <c r="H491" s="6">
        <v>7300966</v>
      </c>
      <c r="I491" s="7">
        <v>46015</v>
      </c>
      <c r="K491">
        <v>15</v>
      </c>
      <c r="L491" t="s">
        <v>40</v>
      </c>
      <c r="M491" t="s">
        <v>6</v>
      </c>
      <c r="N491" t="s">
        <v>41</v>
      </c>
      <c r="O491" t="s">
        <v>64</v>
      </c>
      <c r="P491" t="s">
        <v>2082</v>
      </c>
      <c r="Q491">
        <v>8</v>
      </c>
      <c r="R491">
        <v>7</v>
      </c>
      <c r="S491">
        <v>0</v>
      </c>
      <c r="U491">
        <v>1095145</v>
      </c>
      <c r="V491">
        <v>584077</v>
      </c>
      <c r="W491">
        <v>511068</v>
      </c>
      <c r="X491">
        <v>0</v>
      </c>
      <c r="Y491" t="s">
        <v>94</v>
      </c>
    </row>
    <row r="492" spans="1:25" x14ac:dyDescent="0.25">
      <c r="A492">
        <v>491</v>
      </c>
      <c r="B492">
        <v>67671</v>
      </c>
      <c r="C492">
        <v>0</v>
      </c>
      <c r="D492">
        <v>0</v>
      </c>
      <c r="E492" t="s">
        <v>151</v>
      </c>
      <c r="F492" t="s">
        <v>152</v>
      </c>
      <c r="G492">
        <v>1</v>
      </c>
      <c r="H492" s="6">
        <v>10174782</v>
      </c>
      <c r="I492" s="7">
        <v>46015</v>
      </c>
      <c r="K492">
        <v>8</v>
      </c>
      <c r="L492" t="s">
        <v>40</v>
      </c>
      <c r="M492" t="s">
        <v>5</v>
      </c>
      <c r="N492" t="s">
        <v>41</v>
      </c>
      <c r="O492" t="s">
        <v>77</v>
      </c>
      <c r="P492" t="s">
        <v>2082</v>
      </c>
      <c r="Q492">
        <v>8</v>
      </c>
      <c r="R492">
        <v>0</v>
      </c>
      <c r="S492">
        <v>0</v>
      </c>
      <c r="U492">
        <v>813983</v>
      </c>
      <c r="V492">
        <v>813983</v>
      </c>
      <c r="W492">
        <v>0</v>
      </c>
      <c r="X492">
        <v>0</v>
      </c>
      <c r="Y492" t="s">
        <v>67</v>
      </c>
    </row>
    <row r="493" spans="1:25" x14ac:dyDescent="0.25">
      <c r="A493">
        <v>492</v>
      </c>
      <c r="B493">
        <v>67683</v>
      </c>
      <c r="C493">
        <v>0</v>
      </c>
      <c r="D493">
        <v>0</v>
      </c>
      <c r="E493" t="s">
        <v>153</v>
      </c>
      <c r="F493" t="s">
        <v>154</v>
      </c>
      <c r="G493">
        <v>1</v>
      </c>
      <c r="H493" s="6">
        <v>2194897</v>
      </c>
      <c r="I493" s="7">
        <v>46015</v>
      </c>
      <c r="K493">
        <v>10</v>
      </c>
      <c r="L493" t="s">
        <v>40</v>
      </c>
      <c r="M493" t="s">
        <v>5</v>
      </c>
      <c r="N493" t="s">
        <v>41</v>
      </c>
      <c r="O493" t="s">
        <v>77</v>
      </c>
      <c r="P493" t="s">
        <v>2082</v>
      </c>
      <c r="Q493">
        <v>10</v>
      </c>
      <c r="R493">
        <v>0</v>
      </c>
      <c r="S493">
        <v>0</v>
      </c>
      <c r="U493">
        <v>219490</v>
      </c>
      <c r="V493">
        <v>219490</v>
      </c>
      <c r="W493">
        <v>0</v>
      </c>
      <c r="X493">
        <v>0</v>
      </c>
      <c r="Y493" t="s">
        <v>67</v>
      </c>
    </row>
    <row r="494" spans="1:25" x14ac:dyDescent="0.25">
      <c r="A494">
        <v>493</v>
      </c>
      <c r="B494">
        <v>67664</v>
      </c>
      <c r="C494">
        <v>0</v>
      </c>
      <c r="D494">
        <v>0</v>
      </c>
      <c r="E494" t="s">
        <v>1313</v>
      </c>
      <c r="F494" t="s">
        <v>1314</v>
      </c>
      <c r="G494">
        <v>1</v>
      </c>
      <c r="H494" s="6">
        <v>5000000</v>
      </c>
      <c r="I494" s="7">
        <v>46015</v>
      </c>
      <c r="K494" t="s">
        <v>648</v>
      </c>
      <c r="L494" t="s">
        <v>40</v>
      </c>
      <c r="M494" t="s">
        <v>5</v>
      </c>
      <c r="N494" t="s">
        <v>41</v>
      </c>
      <c r="O494" t="s">
        <v>77</v>
      </c>
      <c r="P494" t="s">
        <v>2082</v>
      </c>
      <c r="Q494">
        <v>4.5</v>
      </c>
      <c r="R494">
        <v>2</v>
      </c>
      <c r="S494">
        <v>0</v>
      </c>
      <c r="U494">
        <v>325000</v>
      </c>
      <c r="V494">
        <v>225000</v>
      </c>
      <c r="W494">
        <v>100000</v>
      </c>
      <c r="X494">
        <v>0</v>
      </c>
      <c r="Y494" t="s">
        <v>48</v>
      </c>
    </row>
    <row r="495" spans="1:25" x14ac:dyDescent="0.25">
      <c r="A495">
        <v>494</v>
      </c>
      <c r="B495">
        <v>67665</v>
      </c>
      <c r="C495">
        <v>0</v>
      </c>
      <c r="D495">
        <v>0</v>
      </c>
      <c r="E495" t="s">
        <v>1313</v>
      </c>
      <c r="F495" t="s">
        <v>1314</v>
      </c>
      <c r="G495">
        <v>1</v>
      </c>
      <c r="H495" s="6">
        <v>5000000</v>
      </c>
      <c r="I495" s="7">
        <v>46015</v>
      </c>
      <c r="K495" t="s">
        <v>648</v>
      </c>
      <c r="L495" t="s">
        <v>40</v>
      </c>
      <c r="M495" t="s">
        <v>5</v>
      </c>
      <c r="N495" t="s">
        <v>41</v>
      </c>
      <c r="O495" t="s">
        <v>77</v>
      </c>
      <c r="P495" t="s">
        <v>2082</v>
      </c>
      <c r="Q495">
        <v>4.5</v>
      </c>
      <c r="R495">
        <v>2</v>
      </c>
      <c r="S495">
        <v>0</v>
      </c>
      <c r="U495">
        <v>325000</v>
      </c>
      <c r="V495">
        <v>225000</v>
      </c>
      <c r="W495">
        <v>100000</v>
      </c>
      <c r="X495">
        <v>0</v>
      </c>
      <c r="Y495" t="s">
        <v>48</v>
      </c>
    </row>
    <row r="496" spans="1:25" x14ac:dyDescent="0.25">
      <c r="A496">
        <v>495</v>
      </c>
      <c r="B496">
        <v>67666</v>
      </c>
      <c r="C496">
        <v>0</v>
      </c>
      <c r="D496">
        <v>0</v>
      </c>
      <c r="E496" t="s">
        <v>1313</v>
      </c>
      <c r="F496" t="s">
        <v>1314</v>
      </c>
      <c r="G496">
        <v>1</v>
      </c>
      <c r="H496" s="6">
        <v>3700000</v>
      </c>
      <c r="I496" s="7">
        <v>46015</v>
      </c>
      <c r="K496" t="s">
        <v>648</v>
      </c>
      <c r="L496" t="s">
        <v>40</v>
      </c>
      <c r="M496" t="s">
        <v>5</v>
      </c>
      <c r="N496" t="s">
        <v>41</v>
      </c>
      <c r="O496" t="s">
        <v>77</v>
      </c>
      <c r="P496" t="s">
        <v>2082</v>
      </c>
      <c r="Q496">
        <v>4.5</v>
      </c>
      <c r="R496">
        <v>2</v>
      </c>
      <c r="S496">
        <v>0</v>
      </c>
      <c r="U496">
        <v>240500</v>
      </c>
      <c r="V496">
        <v>166500</v>
      </c>
      <c r="W496">
        <v>74000</v>
      </c>
      <c r="X496">
        <v>0</v>
      </c>
      <c r="Y496" t="s">
        <v>48</v>
      </c>
    </row>
    <row r="497" spans="1:25" x14ac:dyDescent="0.25">
      <c r="A497">
        <v>496</v>
      </c>
      <c r="B497">
        <v>67684</v>
      </c>
      <c r="C497">
        <v>0</v>
      </c>
      <c r="D497">
        <v>0</v>
      </c>
      <c r="E497" t="s">
        <v>2230</v>
      </c>
      <c r="F497" t="s">
        <v>2231</v>
      </c>
      <c r="G497">
        <v>1</v>
      </c>
      <c r="H497" s="6">
        <v>5000000</v>
      </c>
      <c r="I497" s="7">
        <v>46015</v>
      </c>
      <c r="K497">
        <v>10</v>
      </c>
      <c r="L497" t="s">
        <v>40</v>
      </c>
      <c r="M497" t="s">
        <v>5</v>
      </c>
      <c r="N497" t="s">
        <v>41</v>
      </c>
      <c r="O497" t="s">
        <v>77</v>
      </c>
      <c r="P497" t="s">
        <v>2082</v>
      </c>
      <c r="Q497">
        <v>10</v>
      </c>
      <c r="R497">
        <v>0</v>
      </c>
      <c r="S497">
        <v>0</v>
      </c>
      <c r="U497">
        <v>500000</v>
      </c>
      <c r="V497">
        <v>500000</v>
      </c>
      <c r="W497">
        <v>0</v>
      </c>
      <c r="X497">
        <v>0</v>
      </c>
      <c r="Y497" t="s">
        <v>2086</v>
      </c>
    </row>
    <row r="498" spans="1:25" x14ac:dyDescent="0.25">
      <c r="A498">
        <v>497</v>
      </c>
      <c r="B498">
        <v>67670</v>
      </c>
      <c r="C498">
        <v>0</v>
      </c>
      <c r="D498">
        <v>0</v>
      </c>
      <c r="E498" t="s">
        <v>99</v>
      </c>
      <c r="F498" t="s">
        <v>100</v>
      </c>
      <c r="G498">
        <v>1</v>
      </c>
      <c r="H498" s="6">
        <v>16719242</v>
      </c>
      <c r="I498" s="7">
        <v>46015</v>
      </c>
      <c r="K498">
        <v>8</v>
      </c>
      <c r="L498" t="s">
        <v>40</v>
      </c>
      <c r="M498" t="s">
        <v>5</v>
      </c>
      <c r="N498" t="s">
        <v>41</v>
      </c>
      <c r="O498" t="s">
        <v>77</v>
      </c>
      <c r="P498" t="s">
        <v>2082</v>
      </c>
      <c r="Q498">
        <v>8</v>
      </c>
      <c r="R498">
        <v>0</v>
      </c>
      <c r="S498">
        <v>0</v>
      </c>
      <c r="U498">
        <v>1337539</v>
      </c>
      <c r="V498">
        <v>1337539</v>
      </c>
      <c r="W498">
        <v>0</v>
      </c>
      <c r="X498">
        <v>0</v>
      </c>
      <c r="Y498" t="s">
        <v>67</v>
      </c>
    </row>
    <row r="499" spans="1:25" x14ac:dyDescent="0.25">
      <c r="A499">
        <v>498</v>
      </c>
      <c r="B499">
        <v>67727</v>
      </c>
      <c r="C499">
        <v>0</v>
      </c>
      <c r="D499">
        <v>0</v>
      </c>
      <c r="E499" t="s">
        <v>731</v>
      </c>
      <c r="F499" t="s">
        <v>732</v>
      </c>
      <c r="G499">
        <v>1</v>
      </c>
      <c r="H499" s="6">
        <v>58824</v>
      </c>
      <c r="I499" s="7">
        <v>46015</v>
      </c>
      <c r="K499" t="s">
        <v>648</v>
      </c>
      <c r="L499" t="s">
        <v>40</v>
      </c>
      <c r="M499" t="s">
        <v>5</v>
      </c>
      <c r="N499" t="s">
        <v>41</v>
      </c>
      <c r="O499" t="s">
        <v>77</v>
      </c>
      <c r="P499" t="s">
        <v>2082</v>
      </c>
      <c r="Q499">
        <v>6.5</v>
      </c>
      <c r="R499">
        <v>0</v>
      </c>
      <c r="S499">
        <v>0</v>
      </c>
      <c r="U499">
        <v>3824</v>
      </c>
      <c r="V499">
        <v>3824</v>
      </c>
      <c r="W499">
        <v>0</v>
      </c>
      <c r="X499">
        <v>0</v>
      </c>
      <c r="Y499" t="s">
        <v>109</v>
      </c>
    </row>
    <row r="500" spans="1:25" x14ac:dyDescent="0.25">
      <c r="A500">
        <v>499</v>
      </c>
      <c r="B500">
        <v>67676</v>
      </c>
      <c r="C500">
        <v>0</v>
      </c>
      <c r="D500">
        <v>0</v>
      </c>
      <c r="E500" t="s">
        <v>103</v>
      </c>
      <c r="F500" t="s">
        <v>104</v>
      </c>
      <c r="G500">
        <v>1</v>
      </c>
      <c r="H500" s="6">
        <v>36017971</v>
      </c>
      <c r="I500" s="7">
        <v>46015</v>
      </c>
      <c r="K500">
        <v>8</v>
      </c>
      <c r="L500" t="s">
        <v>40</v>
      </c>
      <c r="M500" t="s">
        <v>5</v>
      </c>
      <c r="N500" t="s">
        <v>41</v>
      </c>
      <c r="O500" t="s">
        <v>77</v>
      </c>
      <c r="P500" t="s">
        <v>2082</v>
      </c>
      <c r="Q500">
        <v>8</v>
      </c>
      <c r="R500">
        <v>0</v>
      </c>
      <c r="S500">
        <v>0</v>
      </c>
      <c r="U500">
        <v>2881438</v>
      </c>
      <c r="V500">
        <v>2881438</v>
      </c>
      <c r="W500">
        <v>0</v>
      </c>
      <c r="X500">
        <v>0</v>
      </c>
      <c r="Y500" t="s">
        <v>67</v>
      </c>
    </row>
    <row r="501" spans="1:25" x14ac:dyDescent="0.25">
      <c r="A501">
        <v>500</v>
      </c>
      <c r="B501">
        <v>67678</v>
      </c>
      <c r="C501">
        <v>0</v>
      </c>
      <c r="D501">
        <v>0</v>
      </c>
      <c r="E501" t="s">
        <v>2232</v>
      </c>
      <c r="F501" t="s">
        <v>2233</v>
      </c>
      <c r="G501">
        <v>1</v>
      </c>
      <c r="H501" s="6">
        <v>7886400</v>
      </c>
      <c r="I501" s="7">
        <v>46015</v>
      </c>
      <c r="K501">
        <v>6</v>
      </c>
      <c r="L501" t="s">
        <v>40</v>
      </c>
      <c r="M501" t="s">
        <v>4</v>
      </c>
      <c r="N501" t="s">
        <v>41</v>
      </c>
      <c r="O501" t="s">
        <v>51</v>
      </c>
      <c r="P501" t="s">
        <v>2082</v>
      </c>
      <c r="Q501">
        <v>6</v>
      </c>
      <c r="R501">
        <v>0</v>
      </c>
      <c r="S501">
        <v>0</v>
      </c>
      <c r="U501">
        <v>473184</v>
      </c>
      <c r="V501">
        <v>473184</v>
      </c>
      <c r="W501">
        <v>0</v>
      </c>
      <c r="X501">
        <v>0</v>
      </c>
      <c r="Y501" t="s">
        <v>229</v>
      </c>
    </row>
    <row r="502" spans="1:25" x14ac:dyDescent="0.25">
      <c r="A502">
        <v>501</v>
      </c>
      <c r="B502">
        <v>67584</v>
      </c>
      <c r="C502">
        <v>0</v>
      </c>
      <c r="D502">
        <v>0</v>
      </c>
      <c r="E502" t="s">
        <v>721</v>
      </c>
      <c r="F502" t="s">
        <v>722</v>
      </c>
      <c r="G502">
        <v>1</v>
      </c>
      <c r="H502" s="6">
        <v>258167747</v>
      </c>
      <c r="I502" s="7">
        <v>46014</v>
      </c>
      <c r="K502">
        <v>15</v>
      </c>
      <c r="L502" t="s">
        <v>40</v>
      </c>
      <c r="M502" t="s">
        <v>1</v>
      </c>
      <c r="N502" t="s">
        <v>41</v>
      </c>
      <c r="O502" t="s">
        <v>87</v>
      </c>
      <c r="P502" t="s">
        <v>2082</v>
      </c>
      <c r="Q502">
        <v>11.5</v>
      </c>
      <c r="R502">
        <v>3.5</v>
      </c>
      <c r="S502">
        <v>0</v>
      </c>
      <c r="U502">
        <v>38725162</v>
      </c>
      <c r="V502">
        <v>29689291</v>
      </c>
      <c r="W502">
        <v>9035871</v>
      </c>
      <c r="X502">
        <v>0</v>
      </c>
      <c r="Y502" t="s">
        <v>390</v>
      </c>
    </row>
    <row r="503" spans="1:25" x14ac:dyDescent="0.25">
      <c r="A503">
        <v>502</v>
      </c>
      <c r="B503">
        <v>67651</v>
      </c>
      <c r="C503">
        <v>0</v>
      </c>
      <c r="D503">
        <v>0</v>
      </c>
      <c r="E503" t="s">
        <v>864</v>
      </c>
      <c r="F503" t="s">
        <v>865</v>
      </c>
      <c r="G503">
        <v>1</v>
      </c>
      <c r="H503" s="6">
        <v>238410872</v>
      </c>
      <c r="I503" s="7">
        <v>46014</v>
      </c>
      <c r="K503" t="s">
        <v>2234</v>
      </c>
      <c r="L503" t="s">
        <v>40</v>
      </c>
      <c r="M503" t="s">
        <v>9</v>
      </c>
      <c r="N503" t="s">
        <v>41</v>
      </c>
      <c r="O503" t="s">
        <v>42</v>
      </c>
      <c r="P503" t="s">
        <v>2082</v>
      </c>
      <c r="Q503">
        <v>1.9</v>
      </c>
      <c r="R503">
        <v>0</v>
      </c>
      <c r="S503">
        <v>0</v>
      </c>
      <c r="U503">
        <v>4529807</v>
      </c>
      <c r="V503">
        <v>4529807</v>
      </c>
      <c r="W503">
        <v>0</v>
      </c>
      <c r="X503">
        <v>0</v>
      </c>
      <c r="Y503" t="s">
        <v>109</v>
      </c>
    </row>
    <row r="504" spans="1:25" x14ac:dyDescent="0.25">
      <c r="A504">
        <v>503</v>
      </c>
      <c r="B504">
        <v>67578</v>
      </c>
      <c r="C504">
        <v>0</v>
      </c>
      <c r="D504">
        <v>0</v>
      </c>
      <c r="E504" t="s">
        <v>1666</v>
      </c>
      <c r="F504" t="s">
        <v>1667</v>
      </c>
      <c r="G504">
        <v>1</v>
      </c>
      <c r="H504" s="6">
        <v>19298407</v>
      </c>
      <c r="I504" s="7">
        <v>46014</v>
      </c>
      <c r="K504">
        <v>15</v>
      </c>
      <c r="L504" t="s">
        <v>40</v>
      </c>
      <c r="M504" t="s">
        <v>5</v>
      </c>
      <c r="N504" t="s">
        <v>41</v>
      </c>
      <c r="O504" t="s">
        <v>77</v>
      </c>
      <c r="P504" t="s">
        <v>2082</v>
      </c>
      <c r="Q504">
        <v>5.6</v>
      </c>
      <c r="R504">
        <v>9.4</v>
      </c>
      <c r="S504">
        <v>0</v>
      </c>
      <c r="U504">
        <v>2894761</v>
      </c>
      <c r="V504">
        <v>1080711</v>
      </c>
      <c r="W504">
        <v>1814050</v>
      </c>
      <c r="X504">
        <v>0</v>
      </c>
      <c r="Y504" t="s">
        <v>109</v>
      </c>
    </row>
    <row r="505" spans="1:25" x14ac:dyDescent="0.25">
      <c r="A505">
        <v>504</v>
      </c>
      <c r="B505">
        <v>67587</v>
      </c>
      <c r="C505">
        <v>0</v>
      </c>
      <c r="D505">
        <v>0</v>
      </c>
      <c r="E505" t="s">
        <v>723</v>
      </c>
      <c r="F505" t="s">
        <v>724</v>
      </c>
      <c r="G505">
        <v>1</v>
      </c>
      <c r="H505" s="6">
        <v>2043791</v>
      </c>
      <c r="I505" s="7">
        <v>46014</v>
      </c>
      <c r="K505">
        <v>15</v>
      </c>
      <c r="L505" t="s">
        <v>40</v>
      </c>
      <c r="M505" t="s">
        <v>5</v>
      </c>
      <c r="N505" t="s">
        <v>41</v>
      </c>
      <c r="O505" t="s">
        <v>47</v>
      </c>
      <c r="P505" t="s">
        <v>2082</v>
      </c>
      <c r="Q505">
        <v>15</v>
      </c>
      <c r="R505">
        <v>0</v>
      </c>
      <c r="S505">
        <v>0</v>
      </c>
      <c r="U505">
        <v>306569</v>
      </c>
      <c r="V505">
        <v>306569</v>
      </c>
      <c r="W505">
        <v>0</v>
      </c>
      <c r="X505">
        <v>0</v>
      </c>
      <c r="Y505" t="s">
        <v>67</v>
      </c>
    </row>
    <row r="506" spans="1:25" x14ac:dyDescent="0.25">
      <c r="A506">
        <v>505</v>
      </c>
      <c r="B506">
        <v>67582</v>
      </c>
      <c r="C506">
        <v>0</v>
      </c>
      <c r="D506">
        <v>0</v>
      </c>
      <c r="E506" t="s">
        <v>709</v>
      </c>
      <c r="F506" t="s">
        <v>710</v>
      </c>
      <c r="G506">
        <v>1</v>
      </c>
      <c r="H506" s="6">
        <v>277979815</v>
      </c>
      <c r="I506" s="7">
        <v>46014</v>
      </c>
      <c r="K506">
        <v>15</v>
      </c>
      <c r="L506" t="s">
        <v>40</v>
      </c>
      <c r="M506" t="s">
        <v>7</v>
      </c>
      <c r="N506" t="s">
        <v>41</v>
      </c>
      <c r="O506" t="s">
        <v>64</v>
      </c>
      <c r="P506" t="s">
        <v>2082</v>
      </c>
      <c r="Q506">
        <v>6.3</v>
      </c>
      <c r="R506">
        <v>8.6999999999999993</v>
      </c>
      <c r="S506">
        <v>0</v>
      </c>
      <c r="U506">
        <v>41696972</v>
      </c>
      <c r="V506">
        <v>17512728</v>
      </c>
      <c r="W506">
        <v>24184244</v>
      </c>
      <c r="X506">
        <v>0</v>
      </c>
      <c r="Y506" t="s">
        <v>72</v>
      </c>
    </row>
    <row r="507" spans="1:25" x14ac:dyDescent="0.25">
      <c r="A507">
        <v>506</v>
      </c>
      <c r="B507">
        <v>67586</v>
      </c>
      <c r="C507">
        <v>0</v>
      </c>
      <c r="D507">
        <v>0</v>
      </c>
      <c r="E507" t="s">
        <v>711</v>
      </c>
      <c r="F507" t="s">
        <v>712</v>
      </c>
      <c r="G507">
        <v>1</v>
      </c>
      <c r="H507" s="6">
        <v>354025087</v>
      </c>
      <c r="I507" s="7">
        <v>46014</v>
      </c>
      <c r="K507">
        <v>15</v>
      </c>
      <c r="L507" t="s">
        <v>40</v>
      </c>
      <c r="M507" t="s">
        <v>7</v>
      </c>
      <c r="N507" t="s">
        <v>41</v>
      </c>
      <c r="O507" t="s">
        <v>64</v>
      </c>
      <c r="P507" t="s">
        <v>2082</v>
      </c>
      <c r="Q507">
        <v>15</v>
      </c>
      <c r="R507">
        <v>0</v>
      </c>
      <c r="S507">
        <v>0</v>
      </c>
      <c r="U507">
        <v>53103763</v>
      </c>
      <c r="V507">
        <v>53103763</v>
      </c>
      <c r="W507">
        <v>0</v>
      </c>
      <c r="X507">
        <v>0</v>
      </c>
      <c r="Y507" t="s">
        <v>250</v>
      </c>
    </row>
    <row r="508" spans="1:25" x14ac:dyDescent="0.25">
      <c r="A508">
        <v>507</v>
      </c>
      <c r="B508">
        <v>67594</v>
      </c>
      <c r="C508">
        <v>0</v>
      </c>
      <c r="D508">
        <v>0</v>
      </c>
      <c r="E508" t="s">
        <v>65</v>
      </c>
      <c r="F508" t="s">
        <v>66</v>
      </c>
      <c r="G508">
        <v>1</v>
      </c>
      <c r="H508" s="6">
        <v>12720402</v>
      </c>
      <c r="I508" s="7">
        <v>46014</v>
      </c>
      <c r="K508">
        <v>15</v>
      </c>
      <c r="L508" t="s">
        <v>40</v>
      </c>
      <c r="M508" t="s">
        <v>9</v>
      </c>
      <c r="N508" t="s">
        <v>41</v>
      </c>
      <c r="O508" t="s">
        <v>42</v>
      </c>
      <c r="P508" t="s">
        <v>2082</v>
      </c>
      <c r="Q508">
        <v>15</v>
      </c>
      <c r="R508">
        <v>0</v>
      </c>
      <c r="S508">
        <v>0</v>
      </c>
      <c r="U508">
        <v>1908060</v>
      </c>
      <c r="V508">
        <v>1908060</v>
      </c>
      <c r="W508">
        <v>0</v>
      </c>
      <c r="X508">
        <v>0</v>
      </c>
      <c r="Y508" t="s">
        <v>67</v>
      </c>
    </row>
    <row r="509" spans="1:25" x14ac:dyDescent="0.25">
      <c r="A509">
        <v>508</v>
      </c>
      <c r="B509">
        <v>67588</v>
      </c>
      <c r="C509">
        <v>0</v>
      </c>
      <c r="D509">
        <v>0</v>
      </c>
      <c r="E509" t="s">
        <v>68</v>
      </c>
      <c r="F509" t="s">
        <v>69</v>
      </c>
      <c r="G509">
        <v>1</v>
      </c>
      <c r="H509" s="6">
        <v>40000000</v>
      </c>
      <c r="I509" s="7">
        <v>46014</v>
      </c>
      <c r="K509">
        <v>15</v>
      </c>
      <c r="L509" t="s">
        <v>40</v>
      </c>
      <c r="M509" t="s">
        <v>7</v>
      </c>
      <c r="N509" t="s">
        <v>41</v>
      </c>
      <c r="O509" t="s">
        <v>64</v>
      </c>
      <c r="P509" t="s">
        <v>2082</v>
      </c>
      <c r="Q509">
        <v>15</v>
      </c>
      <c r="R509">
        <v>0</v>
      </c>
      <c r="S509">
        <v>0</v>
      </c>
      <c r="U509">
        <v>6000000</v>
      </c>
      <c r="V509">
        <v>6000000</v>
      </c>
      <c r="W509">
        <v>0</v>
      </c>
      <c r="X509">
        <v>0</v>
      </c>
      <c r="Y509" t="s">
        <v>48</v>
      </c>
    </row>
    <row r="510" spans="1:25" x14ac:dyDescent="0.25">
      <c r="A510">
        <v>509</v>
      </c>
      <c r="B510">
        <v>67604</v>
      </c>
      <c r="C510">
        <v>0</v>
      </c>
      <c r="D510">
        <v>0</v>
      </c>
      <c r="E510" t="s">
        <v>873</v>
      </c>
      <c r="F510" t="s">
        <v>874</v>
      </c>
      <c r="G510">
        <v>1</v>
      </c>
      <c r="H510" s="6">
        <v>1848741</v>
      </c>
      <c r="I510" s="7">
        <v>46014</v>
      </c>
      <c r="K510">
        <v>15</v>
      </c>
      <c r="L510" t="s">
        <v>40</v>
      </c>
      <c r="M510" t="s">
        <v>5</v>
      </c>
      <c r="N510" t="s">
        <v>41</v>
      </c>
      <c r="O510" t="s">
        <v>47</v>
      </c>
      <c r="P510" t="s">
        <v>2082</v>
      </c>
      <c r="Q510">
        <v>4</v>
      </c>
      <c r="R510">
        <v>11</v>
      </c>
      <c r="S510">
        <v>0</v>
      </c>
      <c r="U510">
        <v>277311</v>
      </c>
      <c r="V510">
        <v>73950</v>
      </c>
      <c r="W510">
        <v>203362</v>
      </c>
      <c r="X510">
        <v>0</v>
      </c>
      <c r="Y510" t="s">
        <v>109</v>
      </c>
    </row>
    <row r="511" spans="1:25" x14ac:dyDescent="0.25">
      <c r="A511">
        <v>510</v>
      </c>
      <c r="B511">
        <v>67605</v>
      </c>
      <c r="C511">
        <v>0</v>
      </c>
      <c r="D511">
        <v>0</v>
      </c>
      <c r="E511" t="s">
        <v>873</v>
      </c>
      <c r="F511" t="s">
        <v>874</v>
      </c>
      <c r="G511">
        <v>1</v>
      </c>
      <c r="H511" s="6">
        <v>1447800</v>
      </c>
      <c r="I511" s="7">
        <v>46014</v>
      </c>
      <c r="K511">
        <v>15</v>
      </c>
      <c r="L511" t="s">
        <v>40</v>
      </c>
      <c r="M511" t="s">
        <v>5</v>
      </c>
      <c r="N511" t="s">
        <v>41</v>
      </c>
      <c r="O511" t="s">
        <v>47</v>
      </c>
      <c r="P511" t="s">
        <v>2082</v>
      </c>
      <c r="Q511">
        <v>4</v>
      </c>
      <c r="R511">
        <v>11</v>
      </c>
      <c r="S511">
        <v>0</v>
      </c>
      <c r="U511">
        <v>217170</v>
      </c>
      <c r="V511">
        <v>57912</v>
      </c>
      <c r="W511">
        <v>159258</v>
      </c>
      <c r="X511">
        <v>0</v>
      </c>
      <c r="Y511" t="s">
        <v>109</v>
      </c>
    </row>
    <row r="512" spans="1:25" x14ac:dyDescent="0.25">
      <c r="A512">
        <v>511</v>
      </c>
      <c r="B512">
        <v>67606</v>
      </c>
      <c r="C512">
        <v>0</v>
      </c>
      <c r="D512">
        <v>0</v>
      </c>
      <c r="E512" t="s">
        <v>873</v>
      </c>
      <c r="F512" t="s">
        <v>874</v>
      </c>
      <c r="G512">
        <v>1</v>
      </c>
      <c r="H512" s="6">
        <v>1338183</v>
      </c>
      <c r="I512" s="7">
        <v>46014</v>
      </c>
      <c r="K512">
        <v>15</v>
      </c>
      <c r="L512" t="s">
        <v>40</v>
      </c>
      <c r="M512" t="s">
        <v>5</v>
      </c>
      <c r="N512" t="s">
        <v>41</v>
      </c>
      <c r="O512" t="s">
        <v>47</v>
      </c>
      <c r="P512" t="s">
        <v>2082</v>
      </c>
      <c r="Q512">
        <v>4</v>
      </c>
      <c r="R512">
        <v>11</v>
      </c>
      <c r="S512">
        <v>0</v>
      </c>
      <c r="U512">
        <v>200727</v>
      </c>
      <c r="V512">
        <v>53527</v>
      </c>
      <c r="W512">
        <v>147200</v>
      </c>
      <c r="X512">
        <v>0</v>
      </c>
      <c r="Y512" t="s">
        <v>109</v>
      </c>
    </row>
    <row r="513" spans="1:25" x14ac:dyDescent="0.25">
      <c r="A513">
        <v>512</v>
      </c>
      <c r="B513">
        <v>67607</v>
      </c>
      <c r="C513">
        <v>0</v>
      </c>
      <c r="D513">
        <v>0</v>
      </c>
      <c r="E513" t="s">
        <v>873</v>
      </c>
      <c r="F513" t="s">
        <v>874</v>
      </c>
      <c r="G513">
        <v>1</v>
      </c>
      <c r="H513" s="6">
        <v>1254405</v>
      </c>
      <c r="I513" s="7">
        <v>46014</v>
      </c>
      <c r="K513">
        <v>15</v>
      </c>
      <c r="L513" t="s">
        <v>40</v>
      </c>
      <c r="M513" t="s">
        <v>5</v>
      </c>
      <c r="N513" t="s">
        <v>41</v>
      </c>
      <c r="O513" t="s">
        <v>47</v>
      </c>
      <c r="P513" t="s">
        <v>2082</v>
      </c>
      <c r="Q513">
        <v>4</v>
      </c>
      <c r="R513">
        <v>11</v>
      </c>
      <c r="S513">
        <v>0</v>
      </c>
      <c r="U513">
        <v>188161</v>
      </c>
      <c r="V513">
        <v>50176</v>
      </c>
      <c r="W513">
        <v>137985</v>
      </c>
      <c r="X513">
        <v>0</v>
      </c>
      <c r="Y513" t="s">
        <v>109</v>
      </c>
    </row>
    <row r="514" spans="1:25" x14ac:dyDescent="0.25">
      <c r="A514">
        <v>513</v>
      </c>
      <c r="B514">
        <v>67723</v>
      </c>
      <c r="C514">
        <v>0</v>
      </c>
      <c r="D514">
        <v>0</v>
      </c>
      <c r="E514" t="s">
        <v>695</v>
      </c>
      <c r="F514" t="s">
        <v>696</v>
      </c>
      <c r="G514">
        <v>1</v>
      </c>
      <c r="H514" s="6">
        <v>360000</v>
      </c>
      <c r="I514" s="7">
        <v>46014</v>
      </c>
      <c r="K514">
        <v>15</v>
      </c>
      <c r="L514" t="s">
        <v>40</v>
      </c>
      <c r="M514" t="s">
        <v>5</v>
      </c>
      <c r="N514" t="s">
        <v>41</v>
      </c>
      <c r="O514" t="s">
        <v>77</v>
      </c>
      <c r="P514" t="s">
        <v>2082</v>
      </c>
      <c r="Q514">
        <v>15</v>
      </c>
      <c r="R514">
        <v>0</v>
      </c>
      <c r="S514">
        <v>0</v>
      </c>
      <c r="U514">
        <v>54000</v>
      </c>
      <c r="V514">
        <v>54000</v>
      </c>
      <c r="W514">
        <v>0</v>
      </c>
      <c r="X514">
        <v>0</v>
      </c>
      <c r="Y514" t="s">
        <v>48</v>
      </c>
    </row>
    <row r="515" spans="1:25" x14ac:dyDescent="0.25">
      <c r="A515">
        <v>514</v>
      </c>
      <c r="B515">
        <v>67304</v>
      </c>
      <c r="C515">
        <v>0</v>
      </c>
      <c r="D515">
        <v>0</v>
      </c>
      <c r="E515" t="s">
        <v>1017</v>
      </c>
      <c r="F515" t="s">
        <v>1018</v>
      </c>
      <c r="G515">
        <v>1</v>
      </c>
      <c r="H515" s="6">
        <v>16500000</v>
      </c>
      <c r="I515" s="7">
        <v>46014</v>
      </c>
      <c r="K515">
        <v>9</v>
      </c>
      <c r="L515" t="s">
        <v>40</v>
      </c>
      <c r="M515" t="s">
        <v>5</v>
      </c>
      <c r="N515" t="s">
        <v>41</v>
      </c>
      <c r="O515" t="s">
        <v>77</v>
      </c>
      <c r="P515" t="s">
        <v>2082</v>
      </c>
      <c r="Q515">
        <v>9</v>
      </c>
      <c r="R515">
        <v>0</v>
      </c>
      <c r="S515">
        <v>0</v>
      </c>
      <c r="U515">
        <v>1485000</v>
      </c>
      <c r="V515">
        <v>1485000</v>
      </c>
      <c r="W515">
        <v>0</v>
      </c>
      <c r="X515">
        <v>0</v>
      </c>
      <c r="Y515" t="s">
        <v>48</v>
      </c>
    </row>
    <row r="516" spans="1:25" x14ac:dyDescent="0.25">
      <c r="A516">
        <v>515</v>
      </c>
      <c r="B516">
        <v>67721</v>
      </c>
      <c r="C516">
        <v>0</v>
      </c>
      <c r="D516">
        <v>0</v>
      </c>
      <c r="E516" t="s">
        <v>703</v>
      </c>
      <c r="F516" t="s">
        <v>704</v>
      </c>
      <c r="G516">
        <v>1</v>
      </c>
      <c r="H516" s="6">
        <v>7088000</v>
      </c>
      <c r="I516" s="7">
        <v>46014</v>
      </c>
      <c r="K516">
        <v>15</v>
      </c>
      <c r="L516" t="s">
        <v>40</v>
      </c>
      <c r="M516" t="s">
        <v>5</v>
      </c>
      <c r="N516" t="s">
        <v>41</v>
      </c>
      <c r="O516" t="s">
        <v>77</v>
      </c>
      <c r="P516" t="s">
        <v>2082</v>
      </c>
      <c r="Q516">
        <v>15</v>
      </c>
      <c r="R516">
        <v>0</v>
      </c>
      <c r="S516">
        <v>0</v>
      </c>
      <c r="U516">
        <v>1063200</v>
      </c>
      <c r="V516">
        <v>1063200</v>
      </c>
      <c r="W516">
        <v>0</v>
      </c>
      <c r="X516">
        <v>0</v>
      </c>
      <c r="Y516" t="s">
        <v>48</v>
      </c>
    </row>
    <row r="517" spans="1:25" x14ac:dyDescent="0.25">
      <c r="A517">
        <v>516</v>
      </c>
      <c r="B517">
        <v>67646</v>
      </c>
      <c r="C517">
        <v>0</v>
      </c>
      <c r="D517">
        <v>0</v>
      </c>
      <c r="E517" t="s">
        <v>701</v>
      </c>
      <c r="F517" t="s">
        <v>702</v>
      </c>
      <c r="G517">
        <v>1</v>
      </c>
      <c r="H517" s="6">
        <v>2100000</v>
      </c>
      <c r="I517" s="7">
        <v>46014</v>
      </c>
      <c r="K517">
        <v>15</v>
      </c>
      <c r="L517" t="s">
        <v>40</v>
      </c>
      <c r="M517" t="s">
        <v>9</v>
      </c>
      <c r="N517" t="s">
        <v>41</v>
      </c>
      <c r="O517" t="s">
        <v>42</v>
      </c>
      <c r="P517" t="s">
        <v>2082</v>
      </c>
      <c r="Q517">
        <v>15</v>
      </c>
      <c r="R517">
        <v>0</v>
      </c>
      <c r="S517">
        <v>0</v>
      </c>
      <c r="U517">
        <v>315000</v>
      </c>
      <c r="V517">
        <v>315000</v>
      </c>
      <c r="W517">
        <v>0</v>
      </c>
      <c r="X517">
        <v>0</v>
      </c>
      <c r="Y517" t="s">
        <v>44</v>
      </c>
    </row>
    <row r="518" spans="1:25" x14ac:dyDescent="0.25">
      <c r="A518">
        <v>517</v>
      </c>
      <c r="B518">
        <v>67603</v>
      </c>
      <c r="C518">
        <v>0</v>
      </c>
      <c r="D518">
        <v>0</v>
      </c>
      <c r="E518" t="s">
        <v>107</v>
      </c>
      <c r="F518" t="s">
        <v>108</v>
      </c>
      <c r="G518">
        <v>1</v>
      </c>
      <c r="H518" s="6">
        <v>4000000</v>
      </c>
      <c r="I518" s="7">
        <v>46014</v>
      </c>
      <c r="K518">
        <v>6</v>
      </c>
      <c r="L518" t="s">
        <v>40</v>
      </c>
      <c r="M518" t="s">
        <v>5</v>
      </c>
      <c r="N518" t="s">
        <v>41</v>
      </c>
      <c r="O518" t="s">
        <v>77</v>
      </c>
      <c r="P518" t="s">
        <v>2082</v>
      </c>
      <c r="Q518">
        <v>6</v>
      </c>
      <c r="R518">
        <v>0</v>
      </c>
      <c r="S518">
        <v>0</v>
      </c>
      <c r="U518">
        <v>240000</v>
      </c>
      <c r="V518">
        <v>240000</v>
      </c>
      <c r="W518">
        <v>0</v>
      </c>
      <c r="X518">
        <v>0</v>
      </c>
      <c r="Y518" t="s">
        <v>109</v>
      </c>
    </row>
    <row r="519" spans="1:25" x14ac:dyDescent="0.25">
      <c r="A519">
        <v>518</v>
      </c>
      <c r="B519">
        <v>67579</v>
      </c>
      <c r="C519">
        <v>0</v>
      </c>
      <c r="D519">
        <v>0</v>
      </c>
      <c r="E519" t="s">
        <v>858</v>
      </c>
      <c r="F519" t="s">
        <v>859</v>
      </c>
      <c r="G519">
        <v>1</v>
      </c>
      <c r="H519" s="6">
        <v>1500000</v>
      </c>
      <c r="I519" s="7">
        <v>46014</v>
      </c>
      <c r="K519">
        <v>15</v>
      </c>
      <c r="L519" t="s">
        <v>40</v>
      </c>
      <c r="M519" t="s">
        <v>3</v>
      </c>
      <c r="N519" t="s">
        <v>41</v>
      </c>
      <c r="O519" t="s">
        <v>51</v>
      </c>
      <c r="P519" t="s">
        <v>2082</v>
      </c>
      <c r="Q519">
        <v>15</v>
      </c>
      <c r="R519">
        <v>0</v>
      </c>
      <c r="S519">
        <v>0</v>
      </c>
      <c r="U519">
        <v>225000</v>
      </c>
      <c r="V519">
        <v>225000</v>
      </c>
      <c r="W519">
        <v>0</v>
      </c>
      <c r="X519">
        <v>0</v>
      </c>
      <c r="Y519" t="s">
        <v>67</v>
      </c>
    </row>
    <row r="520" spans="1:25" x14ac:dyDescent="0.25">
      <c r="A520">
        <v>519</v>
      </c>
      <c r="B520">
        <v>67638</v>
      </c>
      <c r="C520">
        <v>0</v>
      </c>
      <c r="D520">
        <v>0</v>
      </c>
      <c r="E520" t="s">
        <v>1077</v>
      </c>
      <c r="F520" t="s">
        <v>1078</v>
      </c>
      <c r="G520">
        <v>1</v>
      </c>
      <c r="H520" s="6">
        <v>34311078</v>
      </c>
      <c r="I520" s="7">
        <v>46014</v>
      </c>
      <c r="K520">
        <v>6</v>
      </c>
      <c r="L520" t="s">
        <v>40</v>
      </c>
      <c r="M520" t="s">
        <v>9</v>
      </c>
      <c r="N520" t="s">
        <v>41</v>
      </c>
      <c r="O520" t="s">
        <v>42</v>
      </c>
      <c r="P520" t="s">
        <v>2082</v>
      </c>
      <c r="Q520">
        <v>6</v>
      </c>
      <c r="R520">
        <v>0</v>
      </c>
      <c r="S520">
        <v>0</v>
      </c>
      <c r="U520">
        <v>2058665</v>
      </c>
      <c r="V520">
        <v>2058665</v>
      </c>
      <c r="W520">
        <v>0</v>
      </c>
      <c r="X520">
        <v>0</v>
      </c>
      <c r="Y520" t="s">
        <v>109</v>
      </c>
    </row>
    <row r="521" spans="1:25" x14ac:dyDescent="0.25">
      <c r="A521">
        <v>520</v>
      </c>
      <c r="B521">
        <v>67572</v>
      </c>
      <c r="C521">
        <v>0</v>
      </c>
      <c r="D521">
        <v>0</v>
      </c>
      <c r="E521" t="s">
        <v>1029</v>
      </c>
      <c r="F521" t="s">
        <v>1030</v>
      </c>
      <c r="G521">
        <v>1</v>
      </c>
      <c r="H521" s="6">
        <v>3896902</v>
      </c>
      <c r="I521" s="7">
        <v>46014</v>
      </c>
      <c r="K521">
        <v>15</v>
      </c>
      <c r="L521" t="s">
        <v>40</v>
      </c>
      <c r="M521" t="s">
        <v>5</v>
      </c>
      <c r="N521" t="s">
        <v>41</v>
      </c>
      <c r="O521" t="s">
        <v>57</v>
      </c>
      <c r="P521" t="s">
        <v>2082</v>
      </c>
      <c r="Q521">
        <v>0.4</v>
      </c>
      <c r="R521">
        <v>14.6</v>
      </c>
      <c r="S521">
        <v>0</v>
      </c>
      <c r="U521">
        <v>584535</v>
      </c>
      <c r="V521">
        <v>15588</v>
      </c>
      <c r="W521">
        <v>568948</v>
      </c>
      <c r="X521">
        <v>0</v>
      </c>
      <c r="Y521" t="s">
        <v>250</v>
      </c>
    </row>
    <row r="522" spans="1:25" x14ac:dyDescent="0.25">
      <c r="A522">
        <v>521</v>
      </c>
      <c r="B522">
        <v>67624</v>
      </c>
      <c r="C522">
        <v>0</v>
      </c>
      <c r="D522">
        <v>0</v>
      </c>
      <c r="E522" t="s">
        <v>1378</v>
      </c>
      <c r="F522" t="s">
        <v>1379</v>
      </c>
      <c r="G522">
        <v>1</v>
      </c>
      <c r="H522" s="6">
        <v>7000000</v>
      </c>
      <c r="I522" s="7">
        <v>46014</v>
      </c>
      <c r="K522">
        <v>15</v>
      </c>
      <c r="L522" t="s">
        <v>40</v>
      </c>
      <c r="M522" t="s">
        <v>4</v>
      </c>
      <c r="N522" t="s">
        <v>41</v>
      </c>
      <c r="O522" t="s">
        <v>51</v>
      </c>
      <c r="P522" t="s">
        <v>2082</v>
      </c>
      <c r="Q522">
        <v>5.5</v>
      </c>
      <c r="R522">
        <v>7</v>
      </c>
      <c r="S522">
        <v>2.5</v>
      </c>
      <c r="U522">
        <v>1050000</v>
      </c>
      <c r="V522">
        <v>385000</v>
      </c>
      <c r="W522">
        <v>490000</v>
      </c>
      <c r="X522">
        <v>175000</v>
      </c>
      <c r="Y522" t="s">
        <v>109</v>
      </c>
    </row>
    <row r="523" spans="1:25" x14ac:dyDescent="0.25">
      <c r="A523">
        <v>522</v>
      </c>
      <c r="B523">
        <v>67625</v>
      </c>
      <c r="C523">
        <v>0</v>
      </c>
      <c r="D523">
        <v>0</v>
      </c>
      <c r="E523" t="s">
        <v>1378</v>
      </c>
      <c r="F523" t="s">
        <v>1379</v>
      </c>
      <c r="G523">
        <v>1</v>
      </c>
      <c r="H523" s="6">
        <v>356810</v>
      </c>
      <c r="I523" s="7">
        <v>46014</v>
      </c>
      <c r="K523">
        <v>15</v>
      </c>
      <c r="L523" t="s">
        <v>40</v>
      </c>
      <c r="M523" t="s">
        <v>4</v>
      </c>
      <c r="N523" t="s">
        <v>41</v>
      </c>
      <c r="O523" t="s">
        <v>51</v>
      </c>
      <c r="P523" t="s">
        <v>2082</v>
      </c>
      <c r="Q523">
        <v>5.5</v>
      </c>
      <c r="R523">
        <v>7</v>
      </c>
      <c r="S523">
        <v>2.5</v>
      </c>
      <c r="U523">
        <v>53522</v>
      </c>
      <c r="V523">
        <v>19625</v>
      </c>
      <c r="W523">
        <v>24977</v>
      </c>
      <c r="X523">
        <v>8920</v>
      </c>
      <c r="Y523" t="s">
        <v>109</v>
      </c>
    </row>
    <row r="524" spans="1:25" x14ac:dyDescent="0.25">
      <c r="A524">
        <v>523</v>
      </c>
      <c r="B524">
        <v>67626</v>
      </c>
      <c r="C524">
        <v>0</v>
      </c>
      <c r="D524">
        <v>0</v>
      </c>
      <c r="E524" t="s">
        <v>1378</v>
      </c>
      <c r="F524" t="s">
        <v>1379</v>
      </c>
      <c r="G524">
        <v>1</v>
      </c>
      <c r="H524" s="6">
        <v>6587761</v>
      </c>
      <c r="I524" s="7">
        <v>46014</v>
      </c>
      <c r="K524">
        <v>15</v>
      </c>
      <c r="L524" t="s">
        <v>40</v>
      </c>
      <c r="M524" t="s">
        <v>4</v>
      </c>
      <c r="N524" t="s">
        <v>41</v>
      </c>
      <c r="O524" t="s">
        <v>51</v>
      </c>
      <c r="P524" t="s">
        <v>2082</v>
      </c>
      <c r="Q524">
        <v>5.5</v>
      </c>
      <c r="R524">
        <v>7</v>
      </c>
      <c r="S524">
        <v>2.5</v>
      </c>
      <c r="U524">
        <v>988164</v>
      </c>
      <c r="V524">
        <v>362327</v>
      </c>
      <c r="W524">
        <v>461143</v>
      </c>
      <c r="X524">
        <v>164694</v>
      </c>
      <c r="Y524" t="s">
        <v>109</v>
      </c>
    </row>
    <row r="525" spans="1:25" x14ac:dyDescent="0.25">
      <c r="A525">
        <v>524</v>
      </c>
      <c r="B525">
        <v>67627</v>
      </c>
      <c r="C525">
        <v>0</v>
      </c>
      <c r="D525">
        <v>0</v>
      </c>
      <c r="E525" t="s">
        <v>1372</v>
      </c>
      <c r="F525" t="s">
        <v>1373</v>
      </c>
      <c r="G525">
        <v>1</v>
      </c>
      <c r="H525" s="6">
        <v>7000000</v>
      </c>
      <c r="I525" s="7">
        <v>46014</v>
      </c>
      <c r="K525">
        <v>15</v>
      </c>
      <c r="L525" t="s">
        <v>40</v>
      </c>
      <c r="M525" t="s">
        <v>4</v>
      </c>
      <c r="N525" t="s">
        <v>41</v>
      </c>
      <c r="O525" t="s">
        <v>51</v>
      </c>
      <c r="P525" t="s">
        <v>2082</v>
      </c>
      <c r="Q525">
        <v>5.5</v>
      </c>
      <c r="R525">
        <v>7</v>
      </c>
      <c r="S525">
        <v>2.5</v>
      </c>
      <c r="U525">
        <v>1050000</v>
      </c>
      <c r="V525">
        <v>385000</v>
      </c>
      <c r="W525">
        <v>490000</v>
      </c>
      <c r="X525">
        <v>175000</v>
      </c>
      <c r="Y525" t="s">
        <v>109</v>
      </c>
    </row>
    <row r="526" spans="1:25" x14ac:dyDescent="0.25">
      <c r="A526">
        <v>525</v>
      </c>
      <c r="B526">
        <v>67628</v>
      </c>
      <c r="C526">
        <v>0</v>
      </c>
      <c r="D526">
        <v>0</v>
      </c>
      <c r="E526" t="s">
        <v>1372</v>
      </c>
      <c r="F526" t="s">
        <v>1373</v>
      </c>
      <c r="G526">
        <v>1</v>
      </c>
      <c r="H526" s="6">
        <v>7000000</v>
      </c>
      <c r="I526" s="7">
        <v>46014</v>
      </c>
      <c r="K526">
        <v>15</v>
      </c>
      <c r="L526" t="s">
        <v>40</v>
      </c>
      <c r="M526" t="s">
        <v>4</v>
      </c>
      <c r="N526" t="s">
        <v>41</v>
      </c>
      <c r="O526" t="s">
        <v>51</v>
      </c>
      <c r="P526" t="s">
        <v>2082</v>
      </c>
      <c r="Q526">
        <v>5.5</v>
      </c>
      <c r="R526">
        <v>7</v>
      </c>
      <c r="S526">
        <v>2.5</v>
      </c>
      <c r="U526">
        <v>1050000</v>
      </c>
      <c r="V526">
        <v>385000</v>
      </c>
      <c r="W526">
        <v>490000</v>
      </c>
      <c r="X526">
        <v>175000</v>
      </c>
      <c r="Y526" t="s">
        <v>109</v>
      </c>
    </row>
    <row r="527" spans="1:25" x14ac:dyDescent="0.25">
      <c r="A527">
        <v>526</v>
      </c>
      <c r="B527">
        <v>67629</v>
      </c>
      <c r="C527">
        <v>0</v>
      </c>
      <c r="D527">
        <v>0</v>
      </c>
      <c r="E527" t="s">
        <v>1372</v>
      </c>
      <c r="F527" t="s">
        <v>1373</v>
      </c>
      <c r="G527">
        <v>1</v>
      </c>
      <c r="H527" s="6">
        <v>7000000</v>
      </c>
      <c r="I527" s="7">
        <v>46014</v>
      </c>
      <c r="K527">
        <v>15</v>
      </c>
      <c r="L527" t="s">
        <v>40</v>
      </c>
      <c r="M527" t="s">
        <v>4</v>
      </c>
      <c r="N527" t="s">
        <v>41</v>
      </c>
      <c r="O527" t="s">
        <v>51</v>
      </c>
      <c r="P527" t="s">
        <v>2082</v>
      </c>
      <c r="Q527">
        <v>5.5</v>
      </c>
      <c r="R527">
        <v>7</v>
      </c>
      <c r="S527">
        <v>2.5</v>
      </c>
      <c r="U527">
        <v>1050000</v>
      </c>
      <c r="V527">
        <v>385000</v>
      </c>
      <c r="W527">
        <v>490000</v>
      </c>
      <c r="X527">
        <v>175000</v>
      </c>
      <c r="Y527" t="s">
        <v>109</v>
      </c>
    </row>
    <row r="528" spans="1:25" x14ac:dyDescent="0.25">
      <c r="A528">
        <v>527</v>
      </c>
      <c r="B528">
        <v>67630</v>
      </c>
      <c r="C528">
        <v>0</v>
      </c>
      <c r="D528">
        <v>0</v>
      </c>
      <c r="E528" t="s">
        <v>1372</v>
      </c>
      <c r="F528" t="s">
        <v>1373</v>
      </c>
      <c r="G528">
        <v>1</v>
      </c>
      <c r="H528" s="6">
        <v>6910031</v>
      </c>
      <c r="I528" s="7">
        <v>46014</v>
      </c>
      <c r="K528">
        <v>15</v>
      </c>
      <c r="L528" t="s">
        <v>40</v>
      </c>
      <c r="M528" t="s">
        <v>4</v>
      </c>
      <c r="N528" t="s">
        <v>41</v>
      </c>
      <c r="O528" t="s">
        <v>51</v>
      </c>
      <c r="P528" t="s">
        <v>2082</v>
      </c>
      <c r="Q528">
        <v>5.5</v>
      </c>
      <c r="R528">
        <v>7</v>
      </c>
      <c r="S528">
        <v>2.5</v>
      </c>
      <c r="U528">
        <v>1036505</v>
      </c>
      <c r="V528">
        <v>380052</v>
      </c>
      <c r="W528">
        <v>483702</v>
      </c>
      <c r="X528">
        <v>172751</v>
      </c>
      <c r="Y528" t="s">
        <v>109</v>
      </c>
    </row>
    <row r="529" spans="1:25" x14ac:dyDescent="0.25">
      <c r="A529">
        <v>528</v>
      </c>
      <c r="B529">
        <v>67631</v>
      </c>
      <c r="C529">
        <v>0</v>
      </c>
      <c r="D529">
        <v>0</v>
      </c>
      <c r="E529" t="s">
        <v>1372</v>
      </c>
      <c r="F529" t="s">
        <v>1373</v>
      </c>
      <c r="G529">
        <v>1</v>
      </c>
      <c r="H529" s="6">
        <v>3957317</v>
      </c>
      <c r="I529" s="7">
        <v>46014</v>
      </c>
      <c r="K529">
        <v>15</v>
      </c>
      <c r="L529" t="s">
        <v>40</v>
      </c>
      <c r="M529" t="s">
        <v>4</v>
      </c>
      <c r="N529" t="s">
        <v>41</v>
      </c>
      <c r="O529" t="s">
        <v>51</v>
      </c>
      <c r="P529" t="s">
        <v>2082</v>
      </c>
      <c r="Q529">
        <v>5.5</v>
      </c>
      <c r="R529">
        <v>7</v>
      </c>
      <c r="S529">
        <v>2.5</v>
      </c>
      <c r="U529">
        <v>593598</v>
      </c>
      <c r="V529">
        <v>217652</v>
      </c>
      <c r="W529">
        <v>277012</v>
      </c>
      <c r="X529">
        <v>98933</v>
      </c>
      <c r="Y529" t="s">
        <v>109</v>
      </c>
    </row>
    <row r="530" spans="1:25" x14ac:dyDescent="0.25">
      <c r="A530">
        <v>529</v>
      </c>
      <c r="B530">
        <v>67632</v>
      </c>
      <c r="C530">
        <v>0</v>
      </c>
      <c r="D530">
        <v>0</v>
      </c>
      <c r="E530" t="s">
        <v>1372</v>
      </c>
      <c r="F530" t="s">
        <v>1373</v>
      </c>
      <c r="G530">
        <v>1</v>
      </c>
      <c r="H530" s="6">
        <v>7000000</v>
      </c>
      <c r="I530" s="7">
        <v>46014</v>
      </c>
      <c r="K530">
        <v>15</v>
      </c>
      <c r="L530" t="s">
        <v>40</v>
      </c>
      <c r="M530" t="s">
        <v>4</v>
      </c>
      <c r="N530" t="s">
        <v>41</v>
      </c>
      <c r="O530" t="s">
        <v>51</v>
      </c>
      <c r="P530" t="s">
        <v>2082</v>
      </c>
      <c r="Q530">
        <v>5.5</v>
      </c>
      <c r="R530">
        <v>7</v>
      </c>
      <c r="S530">
        <v>2.5</v>
      </c>
      <c r="U530">
        <v>1050000</v>
      </c>
      <c r="V530">
        <v>385000</v>
      </c>
      <c r="W530">
        <v>490000</v>
      </c>
      <c r="X530">
        <v>175000</v>
      </c>
      <c r="Y530" t="s">
        <v>109</v>
      </c>
    </row>
    <row r="531" spans="1:25" x14ac:dyDescent="0.25">
      <c r="A531">
        <v>530</v>
      </c>
      <c r="B531">
        <v>67722</v>
      </c>
      <c r="C531">
        <v>0</v>
      </c>
      <c r="D531">
        <v>0</v>
      </c>
      <c r="E531" t="s">
        <v>671</v>
      </c>
      <c r="F531" t="s">
        <v>672</v>
      </c>
      <c r="G531">
        <v>1</v>
      </c>
      <c r="H531" s="6">
        <v>648000</v>
      </c>
      <c r="I531" s="7">
        <v>46014</v>
      </c>
      <c r="K531">
        <v>15</v>
      </c>
      <c r="L531" t="s">
        <v>40</v>
      </c>
      <c r="M531" t="s">
        <v>5</v>
      </c>
      <c r="N531" t="s">
        <v>41</v>
      </c>
      <c r="O531" t="s">
        <v>77</v>
      </c>
      <c r="P531" t="s">
        <v>2082</v>
      </c>
      <c r="Q531">
        <v>15</v>
      </c>
      <c r="R531">
        <v>0</v>
      </c>
      <c r="S531">
        <v>0</v>
      </c>
      <c r="U531">
        <v>97200</v>
      </c>
      <c r="V531">
        <v>97200</v>
      </c>
      <c r="W531">
        <v>0</v>
      </c>
      <c r="X531">
        <v>0</v>
      </c>
      <c r="Y531" t="s">
        <v>48</v>
      </c>
    </row>
    <row r="532" spans="1:25" x14ac:dyDescent="0.25">
      <c r="A532">
        <v>531</v>
      </c>
      <c r="B532">
        <v>67306</v>
      </c>
      <c r="C532">
        <v>0</v>
      </c>
      <c r="D532">
        <v>0</v>
      </c>
      <c r="E532" t="s">
        <v>888</v>
      </c>
      <c r="F532" t="s">
        <v>889</v>
      </c>
      <c r="G532">
        <v>1</v>
      </c>
      <c r="H532" s="6">
        <v>35000000</v>
      </c>
      <c r="I532" s="7">
        <v>46014</v>
      </c>
      <c r="K532">
        <v>9</v>
      </c>
      <c r="L532" t="s">
        <v>40</v>
      </c>
      <c r="M532" t="s">
        <v>5</v>
      </c>
      <c r="N532" t="s">
        <v>41</v>
      </c>
      <c r="O532" t="s">
        <v>77</v>
      </c>
      <c r="P532" t="s">
        <v>2082</v>
      </c>
      <c r="Q532">
        <v>9</v>
      </c>
      <c r="R532">
        <v>0</v>
      </c>
      <c r="S532">
        <v>0</v>
      </c>
      <c r="U532">
        <v>3150000</v>
      </c>
      <c r="V532">
        <v>3150000</v>
      </c>
      <c r="W532">
        <v>0</v>
      </c>
      <c r="X532">
        <v>0</v>
      </c>
      <c r="Y532" t="s">
        <v>48</v>
      </c>
    </row>
    <row r="533" spans="1:25" x14ac:dyDescent="0.25">
      <c r="A533">
        <v>532</v>
      </c>
      <c r="B533">
        <v>67719</v>
      </c>
      <c r="C533">
        <v>0</v>
      </c>
      <c r="D533">
        <v>0</v>
      </c>
      <c r="E533" t="s">
        <v>681</v>
      </c>
      <c r="F533" t="s">
        <v>682</v>
      </c>
      <c r="G533">
        <v>1</v>
      </c>
      <c r="H533" s="6">
        <v>792000</v>
      </c>
      <c r="I533" s="7">
        <v>46014</v>
      </c>
      <c r="K533">
        <v>15</v>
      </c>
      <c r="L533" t="s">
        <v>40</v>
      </c>
      <c r="M533" t="s">
        <v>5</v>
      </c>
      <c r="N533" t="s">
        <v>41</v>
      </c>
      <c r="O533" t="s">
        <v>77</v>
      </c>
      <c r="P533" t="s">
        <v>2082</v>
      </c>
      <c r="Q533">
        <v>15</v>
      </c>
      <c r="R533">
        <v>0</v>
      </c>
      <c r="S533">
        <v>0</v>
      </c>
      <c r="U533">
        <v>118800</v>
      </c>
      <c r="V533">
        <v>118800</v>
      </c>
      <c r="W533">
        <v>0</v>
      </c>
      <c r="X533">
        <v>0</v>
      </c>
      <c r="Y533" t="s">
        <v>48</v>
      </c>
    </row>
    <row r="534" spans="1:25" x14ac:dyDescent="0.25">
      <c r="A534">
        <v>533</v>
      </c>
      <c r="B534">
        <v>67641</v>
      </c>
      <c r="C534">
        <v>0</v>
      </c>
      <c r="D534">
        <v>0</v>
      </c>
      <c r="E534" t="s">
        <v>854</v>
      </c>
      <c r="F534" t="s">
        <v>855</v>
      </c>
      <c r="G534">
        <v>1</v>
      </c>
      <c r="H534" s="6">
        <v>32693876</v>
      </c>
      <c r="I534" s="7">
        <v>46014</v>
      </c>
      <c r="K534">
        <v>15</v>
      </c>
      <c r="L534" t="s">
        <v>40</v>
      </c>
      <c r="M534" t="s">
        <v>7</v>
      </c>
      <c r="N534" t="s">
        <v>41</v>
      </c>
      <c r="O534" t="s">
        <v>64</v>
      </c>
      <c r="P534" t="s">
        <v>2082</v>
      </c>
      <c r="Q534">
        <v>12</v>
      </c>
      <c r="R534">
        <v>3</v>
      </c>
      <c r="S534">
        <v>0</v>
      </c>
      <c r="U534">
        <v>4904081</v>
      </c>
      <c r="V534">
        <v>3923265</v>
      </c>
      <c r="W534">
        <v>980816</v>
      </c>
      <c r="X534">
        <v>0</v>
      </c>
      <c r="Y534" t="s">
        <v>72</v>
      </c>
    </row>
    <row r="535" spans="1:25" x14ac:dyDescent="0.25">
      <c r="A535">
        <v>534</v>
      </c>
      <c r="B535">
        <v>67725</v>
      </c>
      <c r="C535">
        <v>0</v>
      </c>
      <c r="D535">
        <v>0</v>
      </c>
      <c r="E535" t="s">
        <v>663</v>
      </c>
      <c r="F535" t="s">
        <v>664</v>
      </c>
      <c r="G535">
        <v>1</v>
      </c>
      <c r="H535" s="6">
        <v>288000</v>
      </c>
      <c r="I535" s="7">
        <v>46014</v>
      </c>
      <c r="K535">
        <v>15</v>
      </c>
      <c r="L535" t="s">
        <v>40</v>
      </c>
      <c r="M535" t="s">
        <v>5</v>
      </c>
      <c r="N535" t="s">
        <v>41</v>
      </c>
      <c r="O535" t="s">
        <v>77</v>
      </c>
      <c r="P535" t="s">
        <v>2082</v>
      </c>
      <c r="Q535">
        <v>15</v>
      </c>
      <c r="R535">
        <v>0</v>
      </c>
      <c r="S535">
        <v>0</v>
      </c>
      <c r="U535">
        <v>43200</v>
      </c>
      <c r="V535">
        <v>43200</v>
      </c>
      <c r="W535">
        <v>0</v>
      </c>
      <c r="X535">
        <v>0</v>
      </c>
      <c r="Y535" t="s">
        <v>48</v>
      </c>
    </row>
    <row r="536" spans="1:25" x14ac:dyDescent="0.25">
      <c r="A536">
        <v>535</v>
      </c>
      <c r="B536">
        <v>67809</v>
      </c>
      <c r="C536">
        <v>0</v>
      </c>
      <c r="D536">
        <v>0</v>
      </c>
      <c r="E536" t="s">
        <v>2235</v>
      </c>
      <c r="F536" t="s">
        <v>2236</v>
      </c>
      <c r="G536">
        <v>1</v>
      </c>
      <c r="H536" s="6">
        <v>1308333</v>
      </c>
      <c r="I536" s="7">
        <v>46014</v>
      </c>
      <c r="K536">
        <v>4</v>
      </c>
      <c r="L536" t="s">
        <v>40</v>
      </c>
      <c r="M536" t="s">
        <v>5</v>
      </c>
      <c r="N536" t="s">
        <v>41</v>
      </c>
      <c r="O536" t="s">
        <v>77</v>
      </c>
      <c r="P536" t="s">
        <v>2082</v>
      </c>
      <c r="Q536">
        <v>4</v>
      </c>
      <c r="R536">
        <v>0</v>
      </c>
      <c r="S536">
        <v>0</v>
      </c>
      <c r="U536">
        <v>52333</v>
      </c>
      <c r="V536">
        <v>52333</v>
      </c>
      <c r="W536">
        <v>0</v>
      </c>
      <c r="X536">
        <v>0</v>
      </c>
      <c r="Y536" t="s">
        <v>2086</v>
      </c>
    </row>
    <row r="537" spans="1:25" x14ac:dyDescent="0.25">
      <c r="A537">
        <v>536</v>
      </c>
      <c r="B537">
        <v>67810</v>
      </c>
      <c r="C537">
        <v>0</v>
      </c>
      <c r="D537">
        <v>0</v>
      </c>
      <c r="E537" t="s">
        <v>2237</v>
      </c>
      <c r="F537" t="s">
        <v>2238</v>
      </c>
      <c r="G537">
        <v>1</v>
      </c>
      <c r="H537" s="6">
        <v>16283334</v>
      </c>
      <c r="I537" s="7">
        <v>46014</v>
      </c>
      <c r="K537">
        <v>4</v>
      </c>
      <c r="L537" t="s">
        <v>40</v>
      </c>
      <c r="M537" t="s">
        <v>5</v>
      </c>
      <c r="N537" t="s">
        <v>41</v>
      </c>
      <c r="O537" t="s">
        <v>77</v>
      </c>
      <c r="P537" t="s">
        <v>2082</v>
      </c>
      <c r="Q537">
        <v>4</v>
      </c>
      <c r="R537">
        <v>0</v>
      </c>
      <c r="S537">
        <v>0</v>
      </c>
      <c r="U537">
        <v>651333</v>
      </c>
      <c r="V537">
        <v>651333</v>
      </c>
      <c r="W537">
        <v>0</v>
      </c>
      <c r="X537">
        <v>0</v>
      </c>
      <c r="Y537" t="s">
        <v>2086</v>
      </c>
    </row>
    <row r="538" spans="1:25" x14ac:dyDescent="0.25">
      <c r="A538">
        <v>537</v>
      </c>
      <c r="B538">
        <v>67577</v>
      </c>
      <c r="C538">
        <v>0</v>
      </c>
      <c r="D538">
        <v>0</v>
      </c>
      <c r="E538" t="s">
        <v>1042</v>
      </c>
      <c r="F538" t="s">
        <v>1043</v>
      </c>
      <c r="G538">
        <v>1</v>
      </c>
      <c r="H538" s="6">
        <v>48906009</v>
      </c>
      <c r="I538" s="7">
        <v>46014</v>
      </c>
      <c r="K538">
        <v>15</v>
      </c>
      <c r="L538" t="s">
        <v>40</v>
      </c>
      <c r="M538" t="s">
        <v>5</v>
      </c>
      <c r="N538" t="s">
        <v>41</v>
      </c>
      <c r="O538" t="s">
        <v>57</v>
      </c>
      <c r="P538" t="s">
        <v>2082</v>
      </c>
      <c r="Q538">
        <v>0.4</v>
      </c>
      <c r="R538">
        <v>14.6</v>
      </c>
      <c r="S538">
        <v>0</v>
      </c>
      <c r="U538">
        <v>7335901</v>
      </c>
      <c r="V538">
        <v>195624</v>
      </c>
      <c r="W538">
        <v>7140277</v>
      </c>
      <c r="X538">
        <v>0</v>
      </c>
      <c r="Y538" t="s">
        <v>250</v>
      </c>
    </row>
    <row r="539" spans="1:25" x14ac:dyDescent="0.25">
      <c r="A539">
        <v>538</v>
      </c>
      <c r="B539">
        <v>67575</v>
      </c>
      <c r="C539">
        <v>0</v>
      </c>
      <c r="D539">
        <v>0</v>
      </c>
      <c r="E539" t="s">
        <v>183</v>
      </c>
      <c r="F539" t="s">
        <v>184</v>
      </c>
      <c r="G539">
        <v>1</v>
      </c>
      <c r="H539" s="6">
        <v>3146274</v>
      </c>
      <c r="I539" s="7">
        <v>46014</v>
      </c>
      <c r="K539">
        <v>8</v>
      </c>
      <c r="L539" t="s">
        <v>40</v>
      </c>
      <c r="M539" t="s">
        <v>5</v>
      </c>
      <c r="N539" t="s">
        <v>41</v>
      </c>
      <c r="O539" t="s">
        <v>77</v>
      </c>
      <c r="P539" t="s">
        <v>2082</v>
      </c>
      <c r="Q539">
        <v>8</v>
      </c>
      <c r="R539">
        <v>0</v>
      </c>
      <c r="S539">
        <v>0</v>
      </c>
      <c r="U539">
        <v>251702</v>
      </c>
      <c r="V539">
        <v>251702</v>
      </c>
      <c r="W539">
        <v>0</v>
      </c>
      <c r="X539">
        <v>0</v>
      </c>
      <c r="Y539" t="s">
        <v>67</v>
      </c>
    </row>
    <row r="540" spans="1:25" x14ac:dyDescent="0.25">
      <c r="A540">
        <v>539</v>
      </c>
      <c r="B540">
        <v>67718</v>
      </c>
      <c r="C540">
        <v>0</v>
      </c>
      <c r="D540">
        <v>0</v>
      </c>
      <c r="E540" t="s">
        <v>667</v>
      </c>
      <c r="F540" t="s">
        <v>668</v>
      </c>
      <c r="G540">
        <v>1</v>
      </c>
      <c r="H540" s="6">
        <v>288000</v>
      </c>
      <c r="I540" s="7">
        <v>46014</v>
      </c>
      <c r="K540">
        <v>15</v>
      </c>
      <c r="L540" t="s">
        <v>40</v>
      </c>
      <c r="M540" t="s">
        <v>5</v>
      </c>
      <c r="N540" t="s">
        <v>41</v>
      </c>
      <c r="O540" t="s">
        <v>77</v>
      </c>
      <c r="P540" t="s">
        <v>2082</v>
      </c>
      <c r="Q540">
        <v>15</v>
      </c>
      <c r="R540">
        <v>0</v>
      </c>
      <c r="S540">
        <v>0</v>
      </c>
      <c r="U540">
        <v>43200</v>
      </c>
      <c r="V540">
        <v>43200</v>
      </c>
      <c r="W540">
        <v>0</v>
      </c>
      <c r="X540">
        <v>0</v>
      </c>
      <c r="Y540" t="s">
        <v>48</v>
      </c>
    </row>
    <row r="541" spans="1:25" x14ac:dyDescent="0.25">
      <c r="A541">
        <v>540</v>
      </c>
      <c r="B541">
        <v>67303</v>
      </c>
      <c r="C541">
        <v>0</v>
      </c>
      <c r="D541">
        <v>0</v>
      </c>
      <c r="E541" t="s">
        <v>1009</v>
      </c>
      <c r="F541" t="s">
        <v>1010</v>
      </c>
      <c r="G541">
        <v>1</v>
      </c>
      <c r="H541" s="6">
        <v>98000000</v>
      </c>
      <c r="I541" s="7">
        <v>46014</v>
      </c>
      <c r="K541">
        <v>9</v>
      </c>
      <c r="L541" t="s">
        <v>40</v>
      </c>
      <c r="M541" t="s">
        <v>5</v>
      </c>
      <c r="N541" t="s">
        <v>41</v>
      </c>
      <c r="O541" t="s">
        <v>77</v>
      </c>
      <c r="P541" t="s">
        <v>2082</v>
      </c>
      <c r="Q541">
        <v>9</v>
      </c>
      <c r="R541">
        <v>0</v>
      </c>
      <c r="S541">
        <v>0</v>
      </c>
      <c r="U541">
        <v>8820000</v>
      </c>
      <c r="V541">
        <v>8820000</v>
      </c>
      <c r="W541">
        <v>0</v>
      </c>
      <c r="X541">
        <v>0</v>
      </c>
      <c r="Y541" t="s">
        <v>48</v>
      </c>
    </row>
    <row r="542" spans="1:25" x14ac:dyDescent="0.25">
      <c r="A542">
        <v>541</v>
      </c>
      <c r="B542">
        <v>67720</v>
      </c>
      <c r="C542">
        <v>0</v>
      </c>
      <c r="D542">
        <v>0</v>
      </c>
      <c r="E542" t="s">
        <v>644</v>
      </c>
      <c r="F542" t="s">
        <v>645</v>
      </c>
      <c r="G542">
        <v>1</v>
      </c>
      <c r="H542" s="6">
        <v>360000</v>
      </c>
      <c r="I542" s="7">
        <v>46014</v>
      </c>
      <c r="K542">
        <v>15</v>
      </c>
      <c r="L542" t="s">
        <v>40</v>
      </c>
      <c r="M542" t="s">
        <v>5</v>
      </c>
      <c r="N542" t="s">
        <v>41</v>
      </c>
      <c r="O542" t="s">
        <v>77</v>
      </c>
      <c r="P542" t="s">
        <v>2082</v>
      </c>
      <c r="Q542">
        <v>15</v>
      </c>
      <c r="R542">
        <v>0</v>
      </c>
      <c r="S542">
        <v>0</v>
      </c>
      <c r="U542">
        <v>54000</v>
      </c>
      <c r="V542">
        <v>54000</v>
      </c>
      <c r="W542">
        <v>0</v>
      </c>
      <c r="X542">
        <v>0</v>
      </c>
      <c r="Y542" t="s">
        <v>48</v>
      </c>
    </row>
    <row r="543" spans="1:25" x14ac:dyDescent="0.25">
      <c r="A543">
        <v>542</v>
      </c>
      <c r="B543">
        <v>67574</v>
      </c>
      <c r="C543">
        <v>0</v>
      </c>
      <c r="D543">
        <v>0</v>
      </c>
      <c r="E543" t="s">
        <v>1037</v>
      </c>
      <c r="F543" t="s">
        <v>1038</v>
      </c>
      <c r="G543">
        <v>1</v>
      </c>
      <c r="H543" s="6">
        <v>7348726</v>
      </c>
      <c r="I543" s="7">
        <v>46014</v>
      </c>
      <c r="K543">
        <v>15</v>
      </c>
      <c r="L543" t="s">
        <v>40</v>
      </c>
      <c r="M543" t="s">
        <v>5</v>
      </c>
      <c r="N543" t="s">
        <v>41</v>
      </c>
      <c r="O543" t="s">
        <v>57</v>
      </c>
      <c r="P543" t="s">
        <v>2082</v>
      </c>
      <c r="Q543">
        <v>0.4</v>
      </c>
      <c r="R543">
        <v>14.6</v>
      </c>
      <c r="S543">
        <v>0</v>
      </c>
      <c r="U543">
        <v>1102309</v>
      </c>
      <c r="V543">
        <v>29395</v>
      </c>
      <c r="W543">
        <v>1072914</v>
      </c>
      <c r="X543">
        <v>0</v>
      </c>
      <c r="Y543" t="s">
        <v>250</v>
      </c>
    </row>
    <row r="544" spans="1:25" x14ac:dyDescent="0.25">
      <c r="A544">
        <v>543</v>
      </c>
      <c r="B544">
        <v>67633</v>
      </c>
      <c r="C544">
        <v>0</v>
      </c>
      <c r="D544">
        <v>0</v>
      </c>
      <c r="E544" t="s">
        <v>2239</v>
      </c>
      <c r="F544" t="s">
        <v>2240</v>
      </c>
      <c r="G544">
        <v>1</v>
      </c>
      <c r="H544" s="6">
        <v>5007988</v>
      </c>
      <c r="I544" s="7">
        <v>46014</v>
      </c>
      <c r="K544">
        <v>7</v>
      </c>
      <c r="L544" t="s">
        <v>40</v>
      </c>
      <c r="M544" t="s">
        <v>5</v>
      </c>
      <c r="N544" t="s">
        <v>41</v>
      </c>
      <c r="O544" t="s">
        <v>57</v>
      </c>
      <c r="P544" t="s">
        <v>2082</v>
      </c>
      <c r="Q544">
        <v>7</v>
      </c>
      <c r="R544">
        <v>0</v>
      </c>
      <c r="S544">
        <v>0</v>
      </c>
      <c r="U544">
        <v>350559</v>
      </c>
      <c r="V544">
        <v>350559</v>
      </c>
      <c r="W544">
        <v>0</v>
      </c>
      <c r="X544">
        <v>0</v>
      </c>
      <c r="Y544" t="s">
        <v>48</v>
      </c>
    </row>
    <row r="545" spans="1:25" x14ac:dyDescent="0.25">
      <c r="A545">
        <v>544</v>
      </c>
      <c r="B545">
        <v>67371</v>
      </c>
      <c r="C545">
        <v>0</v>
      </c>
      <c r="D545">
        <v>0</v>
      </c>
      <c r="E545" t="s">
        <v>1005</v>
      </c>
      <c r="F545" t="s">
        <v>1006</v>
      </c>
      <c r="G545">
        <v>1</v>
      </c>
      <c r="H545" s="6">
        <v>456000000</v>
      </c>
      <c r="I545" s="7">
        <v>46014</v>
      </c>
      <c r="K545">
        <v>11</v>
      </c>
      <c r="L545" t="s">
        <v>40</v>
      </c>
      <c r="M545" t="s">
        <v>5</v>
      </c>
      <c r="N545" t="s">
        <v>41</v>
      </c>
      <c r="O545" t="s">
        <v>77</v>
      </c>
      <c r="P545" t="s">
        <v>2082</v>
      </c>
      <c r="Q545">
        <v>9</v>
      </c>
      <c r="R545">
        <v>2</v>
      </c>
      <c r="S545">
        <v>0</v>
      </c>
      <c r="U545">
        <v>50160000</v>
      </c>
      <c r="V545">
        <v>41040000</v>
      </c>
      <c r="W545">
        <v>9120000</v>
      </c>
      <c r="X545">
        <v>0</v>
      </c>
      <c r="Y545" t="s">
        <v>48</v>
      </c>
    </row>
    <row r="546" spans="1:25" x14ac:dyDescent="0.25">
      <c r="A546">
        <v>545</v>
      </c>
      <c r="B546">
        <v>67372</v>
      </c>
      <c r="C546">
        <v>0</v>
      </c>
      <c r="D546">
        <v>0</v>
      </c>
      <c r="E546" t="s">
        <v>1005</v>
      </c>
      <c r="F546" t="s">
        <v>1006</v>
      </c>
      <c r="G546">
        <v>1</v>
      </c>
      <c r="H546" s="6">
        <v>134000000</v>
      </c>
      <c r="I546" s="7">
        <v>46014</v>
      </c>
      <c r="K546">
        <v>11</v>
      </c>
      <c r="L546" t="s">
        <v>40</v>
      </c>
      <c r="M546" t="s">
        <v>5</v>
      </c>
      <c r="N546" t="s">
        <v>41</v>
      </c>
      <c r="O546" t="s">
        <v>77</v>
      </c>
      <c r="P546" t="s">
        <v>2082</v>
      </c>
      <c r="Q546">
        <v>9</v>
      </c>
      <c r="R546">
        <v>2</v>
      </c>
      <c r="S546">
        <v>0</v>
      </c>
      <c r="U546">
        <v>14740000</v>
      </c>
      <c r="V546">
        <v>12060000</v>
      </c>
      <c r="W546">
        <v>2680000</v>
      </c>
      <c r="X546">
        <v>0</v>
      </c>
      <c r="Y546" t="s">
        <v>48</v>
      </c>
    </row>
    <row r="547" spans="1:25" x14ac:dyDescent="0.25">
      <c r="A547">
        <v>546</v>
      </c>
      <c r="B547">
        <v>67873</v>
      </c>
      <c r="C547">
        <v>0</v>
      </c>
      <c r="D547">
        <v>0</v>
      </c>
      <c r="E547" t="s">
        <v>219</v>
      </c>
      <c r="F547" t="s">
        <v>220</v>
      </c>
      <c r="G547">
        <v>1</v>
      </c>
      <c r="H547" s="6">
        <v>7397072</v>
      </c>
      <c r="I547" s="7">
        <v>46014</v>
      </c>
      <c r="K547">
        <v>15</v>
      </c>
      <c r="L547" t="s">
        <v>40</v>
      </c>
      <c r="M547" t="s">
        <v>9</v>
      </c>
      <c r="N547" t="s">
        <v>41</v>
      </c>
      <c r="O547" t="s">
        <v>42</v>
      </c>
      <c r="P547" t="s">
        <v>2082</v>
      </c>
      <c r="Q547">
        <v>15</v>
      </c>
      <c r="R547">
        <v>0</v>
      </c>
      <c r="S547">
        <v>0</v>
      </c>
      <c r="U547">
        <v>1109561</v>
      </c>
      <c r="V547">
        <v>1109561</v>
      </c>
      <c r="W547">
        <v>0</v>
      </c>
      <c r="X547">
        <v>0</v>
      </c>
      <c r="Y547" t="s">
        <v>44</v>
      </c>
    </row>
    <row r="548" spans="1:25" x14ac:dyDescent="0.25">
      <c r="A548">
        <v>547</v>
      </c>
      <c r="B548">
        <v>67724</v>
      </c>
      <c r="C548">
        <v>0</v>
      </c>
      <c r="D548">
        <v>0</v>
      </c>
      <c r="E548" t="s">
        <v>626</v>
      </c>
      <c r="F548" t="s">
        <v>627</v>
      </c>
      <c r="G548">
        <v>1</v>
      </c>
      <c r="H548" s="6">
        <v>432000</v>
      </c>
      <c r="I548" s="7">
        <v>46014</v>
      </c>
      <c r="K548">
        <v>15</v>
      </c>
      <c r="L548" t="s">
        <v>40</v>
      </c>
      <c r="M548" t="s">
        <v>5</v>
      </c>
      <c r="N548" t="s">
        <v>41</v>
      </c>
      <c r="O548" t="s">
        <v>77</v>
      </c>
      <c r="P548" t="s">
        <v>2082</v>
      </c>
      <c r="Q548">
        <v>15</v>
      </c>
      <c r="R548">
        <v>0</v>
      </c>
      <c r="S548">
        <v>0</v>
      </c>
      <c r="U548">
        <v>64800</v>
      </c>
      <c r="V548">
        <v>64800</v>
      </c>
      <c r="W548">
        <v>0</v>
      </c>
      <c r="X548">
        <v>0</v>
      </c>
      <c r="Y548" t="s">
        <v>48</v>
      </c>
    </row>
    <row r="549" spans="1:25" x14ac:dyDescent="0.25">
      <c r="A549">
        <v>548</v>
      </c>
      <c r="B549">
        <v>67571</v>
      </c>
      <c r="C549">
        <v>0</v>
      </c>
      <c r="D549">
        <v>0</v>
      </c>
      <c r="E549" t="s">
        <v>1222</v>
      </c>
      <c r="F549" t="s">
        <v>1223</v>
      </c>
      <c r="G549">
        <v>1</v>
      </c>
      <c r="H549" s="6">
        <v>589474</v>
      </c>
      <c r="I549" s="7">
        <v>46014</v>
      </c>
      <c r="K549">
        <v>5</v>
      </c>
      <c r="L549" t="s">
        <v>40</v>
      </c>
      <c r="M549" t="s">
        <v>8</v>
      </c>
      <c r="N549" t="s">
        <v>41</v>
      </c>
      <c r="O549" t="s">
        <v>347</v>
      </c>
      <c r="P549" t="s">
        <v>2082</v>
      </c>
      <c r="Q549">
        <v>5</v>
      </c>
      <c r="R549">
        <v>0</v>
      </c>
      <c r="S549">
        <v>0</v>
      </c>
      <c r="U549">
        <v>29474</v>
      </c>
      <c r="V549">
        <v>29474</v>
      </c>
      <c r="W549">
        <v>0</v>
      </c>
      <c r="X549">
        <v>0</v>
      </c>
      <c r="Y549" t="s">
        <v>44</v>
      </c>
    </row>
    <row r="550" spans="1:25" x14ac:dyDescent="0.25">
      <c r="A550">
        <v>549</v>
      </c>
      <c r="B550">
        <v>67872</v>
      </c>
      <c r="C550">
        <v>0</v>
      </c>
      <c r="D550">
        <v>0</v>
      </c>
      <c r="E550" t="s">
        <v>257</v>
      </c>
      <c r="F550" t="s">
        <v>258</v>
      </c>
      <c r="G550">
        <v>1</v>
      </c>
      <c r="H550" s="6">
        <v>7563125</v>
      </c>
      <c r="I550" s="7">
        <v>46014</v>
      </c>
      <c r="K550">
        <v>15</v>
      </c>
      <c r="L550" t="s">
        <v>40</v>
      </c>
      <c r="M550" t="s">
        <v>9</v>
      </c>
      <c r="N550" t="s">
        <v>41</v>
      </c>
      <c r="O550" t="s">
        <v>42</v>
      </c>
      <c r="P550" t="s">
        <v>2082</v>
      </c>
      <c r="Q550">
        <v>15</v>
      </c>
      <c r="R550">
        <v>0</v>
      </c>
      <c r="S550">
        <v>0</v>
      </c>
      <c r="U550">
        <v>1134469</v>
      </c>
      <c r="V550">
        <v>1134469</v>
      </c>
      <c r="W550">
        <v>0</v>
      </c>
      <c r="X550">
        <v>0</v>
      </c>
      <c r="Y550" t="s">
        <v>44</v>
      </c>
    </row>
    <row r="551" spans="1:25" x14ac:dyDescent="0.25">
      <c r="A551">
        <v>550</v>
      </c>
      <c r="B551">
        <v>67874</v>
      </c>
      <c r="C551">
        <v>0</v>
      </c>
      <c r="D551">
        <v>0</v>
      </c>
      <c r="E551" t="s">
        <v>259</v>
      </c>
      <c r="F551" t="s">
        <v>260</v>
      </c>
      <c r="G551">
        <v>1</v>
      </c>
      <c r="H551" s="6">
        <v>1769826</v>
      </c>
      <c r="I551" s="7">
        <v>46014</v>
      </c>
      <c r="K551">
        <v>15</v>
      </c>
      <c r="L551" t="s">
        <v>40</v>
      </c>
      <c r="M551" t="s">
        <v>9</v>
      </c>
      <c r="N551" t="s">
        <v>41</v>
      </c>
      <c r="O551" t="s">
        <v>42</v>
      </c>
      <c r="P551" t="s">
        <v>2082</v>
      </c>
      <c r="Q551">
        <v>15</v>
      </c>
      <c r="R551">
        <v>0</v>
      </c>
      <c r="S551">
        <v>0</v>
      </c>
      <c r="U551">
        <v>265474</v>
      </c>
      <c r="V551">
        <v>265474</v>
      </c>
      <c r="W551">
        <v>0</v>
      </c>
      <c r="X551">
        <v>0</v>
      </c>
      <c r="Y551" t="s">
        <v>44</v>
      </c>
    </row>
    <row r="552" spans="1:25" x14ac:dyDescent="0.25">
      <c r="A552">
        <v>551</v>
      </c>
      <c r="B552">
        <v>67650</v>
      </c>
      <c r="C552">
        <v>0</v>
      </c>
      <c r="D552">
        <v>0</v>
      </c>
      <c r="E552" t="s">
        <v>277</v>
      </c>
      <c r="F552" t="s">
        <v>278</v>
      </c>
      <c r="G552">
        <v>1</v>
      </c>
      <c r="H552" s="6">
        <v>21200000</v>
      </c>
      <c r="I552" s="7">
        <v>46014</v>
      </c>
      <c r="K552" t="s">
        <v>648</v>
      </c>
      <c r="L552" t="s">
        <v>40</v>
      </c>
      <c r="M552" t="s">
        <v>5</v>
      </c>
      <c r="N552" t="s">
        <v>41</v>
      </c>
      <c r="O552" t="s">
        <v>77</v>
      </c>
      <c r="P552" t="s">
        <v>2082</v>
      </c>
      <c r="Q552">
        <v>4.5</v>
      </c>
      <c r="R552">
        <v>2</v>
      </c>
      <c r="S552">
        <v>0</v>
      </c>
      <c r="U552">
        <v>1378000</v>
      </c>
      <c r="V552">
        <v>954000</v>
      </c>
      <c r="W552">
        <v>424000</v>
      </c>
      <c r="X552">
        <v>0</v>
      </c>
      <c r="Y552" t="s">
        <v>67</v>
      </c>
    </row>
    <row r="553" spans="1:25" x14ac:dyDescent="0.25">
      <c r="A553">
        <v>552</v>
      </c>
      <c r="B553">
        <v>67623</v>
      </c>
      <c r="C553">
        <v>0</v>
      </c>
      <c r="D553">
        <v>0</v>
      </c>
      <c r="E553" t="s">
        <v>1834</v>
      </c>
      <c r="F553" t="s">
        <v>1835</v>
      </c>
      <c r="G553">
        <v>1</v>
      </c>
      <c r="H553" s="6">
        <v>29333</v>
      </c>
      <c r="I553" s="7">
        <v>46014</v>
      </c>
      <c r="K553">
        <v>10</v>
      </c>
      <c r="L553" t="s">
        <v>40</v>
      </c>
      <c r="M553" t="s">
        <v>5</v>
      </c>
      <c r="N553" t="s">
        <v>41</v>
      </c>
      <c r="O553" t="s">
        <v>57</v>
      </c>
      <c r="P553" t="s">
        <v>2082</v>
      </c>
      <c r="Q553">
        <v>10</v>
      </c>
      <c r="R553">
        <v>0</v>
      </c>
      <c r="S553">
        <v>0</v>
      </c>
      <c r="U553">
        <v>2933</v>
      </c>
      <c r="V553">
        <v>2933</v>
      </c>
      <c r="W553">
        <v>0</v>
      </c>
      <c r="X553">
        <v>0</v>
      </c>
      <c r="Y553" t="s">
        <v>48</v>
      </c>
    </row>
    <row r="554" spans="1:25" x14ac:dyDescent="0.25">
      <c r="A554">
        <v>553</v>
      </c>
      <c r="B554">
        <v>67640</v>
      </c>
      <c r="C554">
        <v>0</v>
      </c>
      <c r="D554">
        <v>0</v>
      </c>
      <c r="E554" t="s">
        <v>1958</v>
      </c>
      <c r="F554" t="s">
        <v>1959</v>
      </c>
      <c r="G554">
        <v>1</v>
      </c>
      <c r="H554" s="6">
        <v>20000000</v>
      </c>
      <c r="I554" s="7">
        <v>46014</v>
      </c>
      <c r="K554">
        <v>7</v>
      </c>
      <c r="L554" t="s">
        <v>40</v>
      </c>
      <c r="M554" t="s">
        <v>5</v>
      </c>
      <c r="N554" t="s">
        <v>41</v>
      </c>
      <c r="O554" t="s">
        <v>77</v>
      </c>
      <c r="P554" t="s">
        <v>2082</v>
      </c>
      <c r="Q554">
        <v>7</v>
      </c>
      <c r="R554">
        <v>0</v>
      </c>
      <c r="S554">
        <v>0</v>
      </c>
      <c r="U554">
        <v>1400000</v>
      </c>
      <c r="V554">
        <v>1400000</v>
      </c>
      <c r="W554">
        <v>0</v>
      </c>
      <c r="X554">
        <v>0</v>
      </c>
      <c r="Y554" t="s">
        <v>72</v>
      </c>
    </row>
    <row r="555" spans="1:25" x14ac:dyDescent="0.25">
      <c r="A555">
        <v>554</v>
      </c>
      <c r="B555">
        <v>67656</v>
      </c>
      <c r="C555">
        <v>0</v>
      </c>
      <c r="D555">
        <v>0</v>
      </c>
      <c r="E555" t="s">
        <v>2226</v>
      </c>
      <c r="F555" t="s">
        <v>2227</v>
      </c>
      <c r="G555">
        <v>1</v>
      </c>
      <c r="H555" s="6">
        <v>350000</v>
      </c>
      <c r="I555" s="7">
        <v>46014</v>
      </c>
      <c r="K555">
        <v>15</v>
      </c>
      <c r="L555" t="s">
        <v>40</v>
      </c>
      <c r="M555" t="s">
        <v>5</v>
      </c>
      <c r="N555" t="s">
        <v>41</v>
      </c>
      <c r="O555" t="s">
        <v>57</v>
      </c>
      <c r="P555" t="s">
        <v>2082</v>
      </c>
      <c r="Q555">
        <v>15</v>
      </c>
      <c r="R555">
        <v>0</v>
      </c>
      <c r="S555">
        <v>0</v>
      </c>
      <c r="U555">
        <v>52500</v>
      </c>
      <c r="V555">
        <v>52500</v>
      </c>
      <c r="W555">
        <v>0</v>
      </c>
      <c r="X555">
        <v>0</v>
      </c>
      <c r="Y555" t="s">
        <v>2086</v>
      </c>
    </row>
    <row r="556" spans="1:25" x14ac:dyDescent="0.25">
      <c r="A556">
        <v>555</v>
      </c>
      <c r="B556">
        <v>67645</v>
      </c>
      <c r="C556">
        <v>0</v>
      </c>
      <c r="D556">
        <v>0</v>
      </c>
      <c r="E556" t="s">
        <v>604</v>
      </c>
      <c r="F556" t="s">
        <v>605</v>
      </c>
      <c r="G556">
        <v>1</v>
      </c>
      <c r="H556" s="6">
        <v>5750000</v>
      </c>
      <c r="I556" s="7">
        <v>46014</v>
      </c>
      <c r="K556">
        <v>15</v>
      </c>
      <c r="L556" t="s">
        <v>40</v>
      </c>
      <c r="M556" t="s">
        <v>9</v>
      </c>
      <c r="N556" t="s">
        <v>41</v>
      </c>
      <c r="O556" t="s">
        <v>42</v>
      </c>
      <c r="P556" t="s">
        <v>2082</v>
      </c>
      <c r="Q556">
        <v>15</v>
      </c>
      <c r="R556">
        <v>0</v>
      </c>
      <c r="S556">
        <v>0</v>
      </c>
      <c r="U556">
        <v>862500</v>
      </c>
      <c r="V556">
        <v>862500</v>
      </c>
      <c r="W556">
        <v>0</v>
      </c>
      <c r="X556">
        <v>0</v>
      </c>
      <c r="Y556" t="s">
        <v>44</v>
      </c>
    </row>
    <row r="557" spans="1:25" x14ac:dyDescent="0.25">
      <c r="A557">
        <v>556</v>
      </c>
      <c r="B557">
        <v>67569</v>
      </c>
      <c r="C557">
        <v>0</v>
      </c>
      <c r="D557">
        <v>0</v>
      </c>
      <c r="E557" t="s">
        <v>997</v>
      </c>
      <c r="F557" t="s">
        <v>998</v>
      </c>
      <c r="G557">
        <v>1</v>
      </c>
      <c r="H557" s="6">
        <v>300000</v>
      </c>
      <c r="I557" s="7">
        <v>46014</v>
      </c>
      <c r="K557">
        <v>15</v>
      </c>
      <c r="L557" t="s">
        <v>40</v>
      </c>
      <c r="M557" t="s">
        <v>5</v>
      </c>
      <c r="N557" t="s">
        <v>41</v>
      </c>
      <c r="O557" t="s">
        <v>77</v>
      </c>
      <c r="P557" t="s">
        <v>2082</v>
      </c>
      <c r="Q557">
        <v>15</v>
      </c>
      <c r="R557">
        <v>0</v>
      </c>
      <c r="S557">
        <v>0</v>
      </c>
      <c r="U557">
        <v>45000</v>
      </c>
      <c r="V557">
        <v>45000</v>
      </c>
      <c r="W557">
        <v>0</v>
      </c>
      <c r="X557">
        <v>0</v>
      </c>
      <c r="Y557" t="s">
        <v>48</v>
      </c>
    </row>
    <row r="558" spans="1:25" x14ac:dyDescent="0.25">
      <c r="A558">
        <v>557</v>
      </c>
      <c r="B558">
        <v>67704</v>
      </c>
      <c r="C558">
        <v>0</v>
      </c>
      <c r="D558">
        <v>0</v>
      </c>
      <c r="E558" t="s">
        <v>602</v>
      </c>
      <c r="F558" t="s">
        <v>603</v>
      </c>
      <c r="G558">
        <v>1</v>
      </c>
      <c r="H558" s="6">
        <v>163043565</v>
      </c>
      <c r="I558" s="7">
        <v>46014</v>
      </c>
      <c r="K558">
        <v>15</v>
      </c>
      <c r="L558" t="s">
        <v>40</v>
      </c>
      <c r="M558" t="s">
        <v>9</v>
      </c>
      <c r="N558" t="s">
        <v>41</v>
      </c>
      <c r="O558" t="s">
        <v>42</v>
      </c>
      <c r="P558" t="s">
        <v>2082</v>
      </c>
      <c r="Q558">
        <v>15</v>
      </c>
      <c r="R558">
        <v>0</v>
      </c>
      <c r="S558">
        <v>0</v>
      </c>
      <c r="U558">
        <v>24456535</v>
      </c>
      <c r="V558">
        <v>24456535</v>
      </c>
      <c r="W558">
        <v>0</v>
      </c>
      <c r="X558">
        <v>0</v>
      </c>
      <c r="Y558" t="s">
        <v>44</v>
      </c>
    </row>
    <row r="559" spans="1:25" x14ac:dyDescent="0.25">
      <c r="A559">
        <v>558</v>
      </c>
      <c r="B559">
        <v>67716</v>
      </c>
      <c r="C559">
        <v>0</v>
      </c>
      <c r="D559">
        <v>0</v>
      </c>
      <c r="E559" t="s">
        <v>598</v>
      </c>
      <c r="F559" t="s">
        <v>599</v>
      </c>
      <c r="G559">
        <v>1</v>
      </c>
      <c r="H559" s="6">
        <v>34144000</v>
      </c>
      <c r="I559" s="7">
        <v>46014</v>
      </c>
      <c r="K559">
        <v>15</v>
      </c>
      <c r="L559" t="s">
        <v>40</v>
      </c>
      <c r="M559" t="s">
        <v>5</v>
      </c>
      <c r="N559" t="s">
        <v>41</v>
      </c>
      <c r="O559" t="s">
        <v>77</v>
      </c>
      <c r="P559" t="s">
        <v>2082</v>
      </c>
      <c r="Q559">
        <v>15</v>
      </c>
      <c r="R559">
        <v>0</v>
      </c>
      <c r="S559">
        <v>0</v>
      </c>
      <c r="U559">
        <v>5121600</v>
      </c>
      <c r="V559">
        <v>5121600</v>
      </c>
      <c r="W559">
        <v>0</v>
      </c>
      <c r="X559">
        <v>0</v>
      </c>
      <c r="Y559" t="s">
        <v>48</v>
      </c>
    </row>
    <row r="560" spans="1:25" x14ac:dyDescent="0.25">
      <c r="A560">
        <v>559</v>
      </c>
      <c r="B560">
        <v>67580</v>
      </c>
      <c r="C560">
        <v>0</v>
      </c>
      <c r="D560">
        <v>0</v>
      </c>
      <c r="E560" t="s">
        <v>2241</v>
      </c>
      <c r="F560" t="s">
        <v>2242</v>
      </c>
      <c r="G560">
        <v>1</v>
      </c>
      <c r="H560" s="6">
        <v>38738824</v>
      </c>
      <c r="I560" s="7">
        <v>46014</v>
      </c>
      <c r="K560">
        <v>15</v>
      </c>
      <c r="L560" t="s">
        <v>40</v>
      </c>
      <c r="M560" t="s">
        <v>5</v>
      </c>
      <c r="N560" t="s">
        <v>41</v>
      </c>
      <c r="O560" t="s">
        <v>77</v>
      </c>
      <c r="P560" t="s">
        <v>2082</v>
      </c>
      <c r="Q560">
        <v>15</v>
      </c>
      <c r="R560">
        <v>0</v>
      </c>
      <c r="S560">
        <v>0</v>
      </c>
      <c r="U560">
        <v>5810824</v>
      </c>
      <c r="V560">
        <v>5810824</v>
      </c>
      <c r="W560">
        <v>0</v>
      </c>
      <c r="X560">
        <v>0</v>
      </c>
      <c r="Y560" t="s">
        <v>2086</v>
      </c>
    </row>
    <row r="561" spans="1:25" x14ac:dyDescent="0.25">
      <c r="A561">
        <v>560</v>
      </c>
      <c r="B561">
        <v>67570</v>
      </c>
      <c r="C561">
        <v>0</v>
      </c>
      <c r="D561">
        <v>0</v>
      </c>
      <c r="E561" t="s">
        <v>333</v>
      </c>
      <c r="F561" t="s">
        <v>334</v>
      </c>
      <c r="G561">
        <v>1</v>
      </c>
      <c r="H561" s="6">
        <v>75426498</v>
      </c>
      <c r="I561" s="7">
        <v>46014</v>
      </c>
      <c r="K561">
        <v>15</v>
      </c>
      <c r="L561" t="s">
        <v>40</v>
      </c>
      <c r="M561" t="s">
        <v>5</v>
      </c>
      <c r="N561" t="s">
        <v>41</v>
      </c>
      <c r="O561" t="s">
        <v>77</v>
      </c>
      <c r="P561" t="s">
        <v>2082</v>
      </c>
      <c r="Q561">
        <v>6</v>
      </c>
      <c r="R561">
        <v>9</v>
      </c>
      <c r="S561">
        <v>0</v>
      </c>
      <c r="U561">
        <v>11313975</v>
      </c>
      <c r="V561">
        <v>4525590</v>
      </c>
      <c r="W561">
        <v>6788385</v>
      </c>
      <c r="X561">
        <v>0</v>
      </c>
      <c r="Y561" t="s">
        <v>72</v>
      </c>
    </row>
    <row r="562" spans="1:25" x14ac:dyDescent="0.25">
      <c r="A562">
        <v>561</v>
      </c>
      <c r="B562">
        <v>67608</v>
      </c>
      <c r="C562">
        <v>0</v>
      </c>
      <c r="D562">
        <v>0</v>
      </c>
      <c r="E562" t="s">
        <v>771</v>
      </c>
      <c r="F562" t="s">
        <v>772</v>
      </c>
      <c r="G562">
        <v>1</v>
      </c>
      <c r="H562" s="6">
        <v>7000000</v>
      </c>
      <c r="I562" s="7">
        <v>46014</v>
      </c>
      <c r="K562">
        <v>8</v>
      </c>
      <c r="L562" t="s">
        <v>40</v>
      </c>
      <c r="M562" t="s">
        <v>9</v>
      </c>
      <c r="N562" t="s">
        <v>41</v>
      </c>
      <c r="O562" t="s">
        <v>42</v>
      </c>
      <c r="P562" t="s">
        <v>2082</v>
      </c>
      <c r="Q562">
        <v>8</v>
      </c>
      <c r="R562">
        <v>0</v>
      </c>
      <c r="S562">
        <v>0</v>
      </c>
      <c r="U562">
        <v>560000</v>
      </c>
      <c r="V562">
        <v>560000</v>
      </c>
      <c r="W562">
        <v>0</v>
      </c>
      <c r="X562">
        <v>0</v>
      </c>
      <c r="Y562" t="s">
        <v>250</v>
      </c>
    </row>
    <row r="563" spans="1:25" x14ac:dyDescent="0.25">
      <c r="A563">
        <v>562</v>
      </c>
      <c r="B563">
        <v>67609</v>
      </c>
      <c r="C563">
        <v>0</v>
      </c>
      <c r="D563">
        <v>0</v>
      </c>
      <c r="E563" t="s">
        <v>771</v>
      </c>
      <c r="F563" t="s">
        <v>772</v>
      </c>
      <c r="G563">
        <v>1</v>
      </c>
      <c r="H563" s="6">
        <v>7000000</v>
      </c>
      <c r="I563" s="7">
        <v>46014</v>
      </c>
      <c r="K563">
        <v>8</v>
      </c>
      <c r="L563" t="s">
        <v>40</v>
      </c>
      <c r="M563" t="s">
        <v>9</v>
      </c>
      <c r="N563" t="s">
        <v>41</v>
      </c>
      <c r="O563" t="s">
        <v>42</v>
      </c>
      <c r="P563" t="s">
        <v>2082</v>
      </c>
      <c r="Q563">
        <v>8</v>
      </c>
      <c r="R563">
        <v>0</v>
      </c>
      <c r="S563">
        <v>0</v>
      </c>
      <c r="U563">
        <v>560000</v>
      </c>
      <c r="V563">
        <v>560000</v>
      </c>
      <c r="W563">
        <v>0</v>
      </c>
      <c r="X563">
        <v>0</v>
      </c>
      <c r="Y563" t="s">
        <v>250</v>
      </c>
    </row>
    <row r="564" spans="1:25" x14ac:dyDescent="0.25">
      <c r="A564">
        <v>563</v>
      </c>
      <c r="B564">
        <v>67610</v>
      </c>
      <c r="C564">
        <v>0</v>
      </c>
      <c r="D564">
        <v>0</v>
      </c>
      <c r="E564" t="s">
        <v>771</v>
      </c>
      <c r="F564" t="s">
        <v>772</v>
      </c>
      <c r="G564">
        <v>1</v>
      </c>
      <c r="H564" s="6">
        <v>7000000</v>
      </c>
      <c r="I564" s="7">
        <v>46014</v>
      </c>
      <c r="K564">
        <v>8</v>
      </c>
      <c r="L564" t="s">
        <v>40</v>
      </c>
      <c r="M564" t="s">
        <v>9</v>
      </c>
      <c r="N564" t="s">
        <v>41</v>
      </c>
      <c r="O564" t="s">
        <v>42</v>
      </c>
      <c r="P564" t="s">
        <v>2082</v>
      </c>
      <c r="Q564">
        <v>8</v>
      </c>
      <c r="R564">
        <v>0</v>
      </c>
      <c r="S564">
        <v>0</v>
      </c>
      <c r="U564">
        <v>560000</v>
      </c>
      <c r="V564">
        <v>560000</v>
      </c>
      <c r="W564">
        <v>0</v>
      </c>
      <c r="X564">
        <v>0</v>
      </c>
      <c r="Y564" t="s">
        <v>250</v>
      </c>
    </row>
    <row r="565" spans="1:25" x14ac:dyDescent="0.25">
      <c r="A565">
        <v>564</v>
      </c>
      <c r="B565">
        <v>67611</v>
      </c>
      <c r="C565">
        <v>0</v>
      </c>
      <c r="D565">
        <v>0</v>
      </c>
      <c r="E565" t="s">
        <v>771</v>
      </c>
      <c r="F565" t="s">
        <v>772</v>
      </c>
      <c r="G565">
        <v>1</v>
      </c>
      <c r="H565" s="6">
        <v>7000000</v>
      </c>
      <c r="I565" s="7">
        <v>46014</v>
      </c>
      <c r="K565">
        <v>8</v>
      </c>
      <c r="L565" t="s">
        <v>40</v>
      </c>
      <c r="M565" t="s">
        <v>9</v>
      </c>
      <c r="N565" t="s">
        <v>41</v>
      </c>
      <c r="O565" t="s">
        <v>42</v>
      </c>
      <c r="P565" t="s">
        <v>2082</v>
      </c>
      <c r="Q565">
        <v>8</v>
      </c>
      <c r="R565">
        <v>0</v>
      </c>
      <c r="S565">
        <v>0</v>
      </c>
      <c r="U565">
        <v>560000</v>
      </c>
      <c r="V565">
        <v>560000</v>
      </c>
      <c r="W565">
        <v>0</v>
      </c>
      <c r="X565">
        <v>0</v>
      </c>
      <c r="Y565" t="s">
        <v>250</v>
      </c>
    </row>
    <row r="566" spans="1:25" x14ac:dyDescent="0.25">
      <c r="A566">
        <v>565</v>
      </c>
      <c r="B566">
        <v>67612</v>
      </c>
      <c r="C566">
        <v>0</v>
      </c>
      <c r="D566">
        <v>0</v>
      </c>
      <c r="E566" t="s">
        <v>771</v>
      </c>
      <c r="F566" t="s">
        <v>772</v>
      </c>
      <c r="G566">
        <v>1</v>
      </c>
      <c r="H566" s="6">
        <v>7000000</v>
      </c>
      <c r="I566" s="7">
        <v>46014</v>
      </c>
      <c r="K566">
        <v>8</v>
      </c>
      <c r="L566" t="s">
        <v>40</v>
      </c>
      <c r="M566" t="s">
        <v>9</v>
      </c>
      <c r="N566" t="s">
        <v>41</v>
      </c>
      <c r="O566" t="s">
        <v>42</v>
      </c>
      <c r="P566" t="s">
        <v>2082</v>
      </c>
      <c r="Q566">
        <v>8</v>
      </c>
      <c r="R566">
        <v>0</v>
      </c>
      <c r="S566">
        <v>0</v>
      </c>
      <c r="U566">
        <v>560000</v>
      </c>
      <c r="V566">
        <v>560000</v>
      </c>
      <c r="W566">
        <v>0</v>
      </c>
      <c r="X566">
        <v>0</v>
      </c>
      <c r="Y566" t="s">
        <v>250</v>
      </c>
    </row>
    <row r="567" spans="1:25" x14ac:dyDescent="0.25">
      <c r="A567">
        <v>566</v>
      </c>
      <c r="B567">
        <v>67613</v>
      </c>
      <c r="C567">
        <v>0</v>
      </c>
      <c r="D567">
        <v>0</v>
      </c>
      <c r="E567" t="s">
        <v>771</v>
      </c>
      <c r="F567" t="s">
        <v>772</v>
      </c>
      <c r="G567">
        <v>1</v>
      </c>
      <c r="H567" s="6">
        <v>7000000</v>
      </c>
      <c r="I567" s="7">
        <v>46014</v>
      </c>
      <c r="K567">
        <v>8</v>
      </c>
      <c r="L567" t="s">
        <v>40</v>
      </c>
      <c r="M567" t="s">
        <v>9</v>
      </c>
      <c r="N567" t="s">
        <v>41</v>
      </c>
      <c r="O567" t="s">
        <v>42</v>
      </c>
      <c r="P567" t="s">
        <v>2082</v>
      </c>
      <c r="Q567">
        <v>8</v>
      </c>
      <c r="R567">
        <v>0</v>
      </c>
      <c r="S567">
        <v>0</v>
      </c>
      <c r="U567">
        <v>560000</v>
      </c>
      <c r="V567">
        <v>560000</v>
      </c>
      <c r="W567">
        <v>0</v>
      </c>
      <c r="X567">
        <v>0</v>
      </c>
      <c r="Y567" t="s">
        <v>250</v>
      </c>
    </row>
    <row r="568" spans="1:25" x14ac:dyDescent="0.25">
      <c r="A568">
        <v>567</v>
      </c>
      <c r="B568">
        <v>67614</v>
      </c>
      <c r="C568">
        <v>0</v>
      </c>
      <c r="D568">
        <v>0</v>
      </c>
      <c r="E568" t="s">
        <v>771</v>
      </c>
      <c r="F568" t="s">
        <v>772</v>
      </c>
      <c r="G568">
        <v>1</v>
      </c>
      <c r="H568" s="6">
        <v>640000</v>
      </c>
      <c r="I568" s="7">
        <v>46014</v>
      </c>
      <c r="K568">
        <v>8</v>
      </c>
      <c r="L568" t="s">
        <v>40</v>
      </c>
      <c r="M568" t="s">
        <v>9</v>
      </c>
      <c r="N568" t="s">
        <v>41</v>
      </c>
      <c r="O568" t="s">
        <v>42</v>
      </c>
      <c r="P568" t="s">
        <v>2082</v>
      </c>
      <c r="Q568">
        <v>8</v>
      </c>
      <c r="R568">
        <v>0</v>
      </c>
      <c r="S568">
        <v>0</v>
      </c>
      <c r="U568">
        <v>51200</v>
      </c>
      <c r="V568">
        <v>51200</v>
      </c>
      <c r="W568">
        <v>0</v>
      </c>
      <c r="X568">
        <v>0</v>
      </c>
      <c r="Y568" t="s">
        <v>250</v>
      </c>
    </row>
    <row r="569" spans="1:25" x14ac:dyDescent="0.25">
      <c r="A569">
        <v>568</v>
      </c>
      <c r="B569">
        <v>67615</v>
      </c>
      <c r="C569">
        <v>0</v>
      </c>
      <c r="D569">
        <v>0</v>
      </c>
      <c r="E569" t="s">
        <v>771</v>
      </c>
      <c r="F569" t="s">
        <v>772</v>
      </c>
      <c r="G569">
        <v>1</v>
      </c>
      <c r="H569" s="6">
        <v>620000</v>
      </c>
      <c r="I569" s="7">
        <v>46014</v>
      </c>
      <c r="K569">
        <v>8</v>
      </c>
      <c r="L569" t="s">
        <v>40</v>
      </c>
      <c r="M569" t="s">
        <v>9</v>
      </c>
      <c r="N569" t="s">
        <v>41</v>
      </c>
      <c r="O569" t="s">
        <v>42</v>
      </c>
      <c r="P569" t="s">
        <v>2082</v>
      </c>
      <c r="Q569">
        <v>8</v>
      </c>
      <c r="R569">
        <v>0</v>
      </c>
      <c r="S569">
        <v>0</v>
      </c>
      <c r="U569">
        <v>49600</v>
      </c>
      <c r="V569">
        <v>49600</v>
      </c>
      <c r="W569">
        <v>0</v>
      </c>
      <c r="X569">
        <v>0</v>
      </c>
      <c r="Y569" t="s">
        <v>250</v>
      </c>
    </row>
    <row r="570" spans="1:25" x14ac:dyDescent="0.25">
      <c r="A570">
        <v>569</v>
      </c>
      <c r="B570">
        <v>67616</v>
      </c>
      <c r="C570">
        <v>0</v>
      </c>
      <c r="D570">
        <v>0</v>
      </c>
      <c r="E570" t="s">
        <v>771</v>
      </c>
      <c r="F570" t="s">
        <v>772</v>
      </c>
      <c r="G570">
        <v>1</v>
      </c>
      <c r="H570" s="6">
        <v>60000</v>
      </c>
      <c r="I570" s="7">
        <v>46014</v>
      </c>
      <c r="K570">
        <v>8</v>
      </c>
      <c r="L570" t="s">
        <v>40</v>
      </c>
      <c r="M570" t="s">
        <v>9</v>
      </c>
      <c r="N570" t="s">
        <v>41</v>
      </c>
      <c r="O570" t="s">
        <v>42</v>
      </c>
      <c r="P570" t="s">
        <v>2082</v>
      </c>
      <c r="Q570">
        <v>8</v>
      </c>
      <c r="R570">
        <v>0</v>
      </c>
      <c r="S570">
        <v>0</v>
      </c>
      <c r="U570">
        <v>4800</v>
      </c>
      <c r="V570">
        <v>4800</v>
      </c>
      <c r="W570">
        <v>0</v>
      </c>
      <c r="X570">
        <v>0</v>
      </c>
      <c r="Y570" t="s">
        <v>250</v>
      </c>
    </row>
    <row r="571" spans="1:25" x14ac:dyDescent="0.25">
      <c r="A571">
        <v>570</v>
      </c>
      <c r="B571">
        <v>67681</v>
      </c>
      <c r="C571">
        <v>0</v>
      </c>
      <c r="D571">
        <v>0</v>
      </c>
      <c r="E571" t="s">
        <v>2243</v>
      </c>
      <c r="F571" t="s">
        <v>2244</v>
      </c>
      <c r="G571">
        <v>1</v>
      </c>
      <c r="H571" s="6">
        <v>15000000</v>
      </c>
      <c r="I571" s="7">
        <v>46014</v>
      </c>
      <c r="K571">
        <v>5</v>
      </c>
      <c r="L571" t="s">
        <v>40</v>
      </c>
      <c r="M571" t="s">
        <v>5</v>
      </c>
      <c r="N571" t="s">
        <v>41</v>
      </c>
      <c r="O571" t="s">
        <v>57</v>
      </c>
      <c r="P571" t="s">
        <v>2082</v>
      </c>
      <c r="Q571">
        <v>5</v>
      </c>
      <c r="R571">
        <v>0</v>
      </c>
      <c r="S571">
        <v>0</v>
      </c>
      <c r="U571">
        <v>750000</v>
      </c>
      <c r="V571">
        <v>750000</v>
      </c>
      <c r="W571">
        <v>0</v>
      </c>
      <c r="X571">
        <v>0</v>
      </c>
      <c r="Y571" t="s">
        <v>2086</v>
      </c>
    </row>
    <row r="572" spans="1:25" x14ac:dyDescent="0.25">
      <c r="A572">
        <v>571</v>
      </c>
      <c r="B572">
        <v>67622</v>
      </c>
      <c r="C572">
        <v>0</v>
      </c>
      <c r="D572">
        <v>0</v>
      </c>
      <c r="E572" t="s">
        <v>348</v>
      </c>
      <c r="F572" t="s">
        <v>349</v>
      </c>
      <c r="G572">
        <v>1</v>
      </c>
      <c r="H572" s="6">
        <v>17000000</v>
      </c>
      <c r="I572" s="7">
        <v>46014</v>
      </c>
      <c r="K572">
        <v>15</v>
      </c>
      <c r="L572" t="s">
        <v>40</v>
      </c>
      <c r="M572" t="s">
        <v>5</v>
      </c>
      <c r="N572" t="s">
        <v>41</v>
      </c>
      <c r="O572" t="s">
        <v>77</v>
      </c>
      <c r="P572" t="s">
        <v>2082</v>
      </c>
      <c r="Q572">
        <v>4.9000000000000004</v>
      </c>
      <c r="R572">
        <v>5.4</v>
      </c>
      <c r="S572">
        <v>4.7</v>
      </c>
      <c r="U572">
        <v>2550000</v>
      </c>
      <c r="V572">
        <v>833000</v>
      </c>
      <c r="W572">
        <v>918000</v>
      </c>
      <c r="X572">
        <v>799000</v>
      </c>
      <c r="Y572" t="s">
        <v>112</v>
      </c>
    </row>
    <row r="573" spans="1:25" x14ac:dyDescent="0.25">
      <c r="A573">
        <v>572</v>
      </c>
      <c r="B573">
        <v>67647</v>
      </c>
      <c r="C573">
        <v>0</v>
      </c>
      <c r="D573">
        <v>0</v>
      </c>
      <c r="E573" t="s">
        <v>2245</v>
      </c>
      <c r="F573" t="s">
        <v>2246</v>
      </c>
      <c r="G573">
        <v>1</v>
      </c>
      <c r="H573" s="6">
        <v>7000000</v>
      </c>
      <c r="I573" s="7">
        <v>46014</v>
      </c>
      <c r="K573">
        <v>8</v>
      </c>
      <c r="L573" t="s">
        <v>40</v>
      </c>
      <c r="M573" t="s">
        <v>5</v>
      </c>
      <c r="N573" t="s">
        <v>41</v>
      </c>
      <c r="O573" t="s">
        <v>77</v>
      </c>
      <c r="P573" t="s">
        <v>2082</v>
      </c>
      <c r="Q573">
        <v>8</v>
      </c>
      <c r="R573">
        <v>0</v>
      </c>
      <c r="S573">
        <v>0</v>
      </c>
      <c r="U573">
        <v>560000</v>
      </c>
      <c r="V573">
        <v>560000</v>
      </c>
      <c r="W573">
        <v>0</v>
      </c>
      <c r="X573">
        <v>0</v>
      </c>
      <c r="Y573" t="s">
        <v>48</v>
      </c>
    </row>
    <row r="574" spans="1:25" x14ac:dyDescent="0.25">
      <c r="A574">
        <v>573</v>
      </c>
      <c r="B574">
        <v>67648</v>
      </c>
      <c r="C574">
        <v>0</v>
      </c>
      <c r="D574">
        <v>0</v>
      </c>
      <c r="E574" t="s">
        <v>2245</v>
      </c>
      <c r="F574" t="s">
        <v>2246</v>
      </c>
      <c r="G574">
        <v>1</v>
      </c>
      <c r="H574" s="6">
        <v>5838874</v>
      </c>
      <c r="I574" s="7">
        <v>46014</v>
      </c>
      <c r="K574">
        <v>8</v>
      </c>
      <c r="L574" t="s">
        <v>40</v>
      </c>
      <c r="M574" t="s">
        <v>5</v>
      </c>
      <c r="N574" t="s">
        <v>41</v>
      </c>
      <c r="O574" t="s">
        <v>77</v>
      </c>
      <c r="P574" t="s">
        <v>2082</v>
      </c>
      <c r="Q574">
        <v>8</v>
      </c>
      <c r="R574">
        <v>0</v>
      </c>
      <c r="S574">
        <v>0</v>
      </c>
      <c r="U574">
        <v>467110</v>
      </c>
      <c r="V574">
        <v>467110</v>
      </c>
      <c r="W574">
        <v>0</v>
      </c>
      <c r="X574">
        <v>0</v>
      </c>
      <c r="Y574" t="s">
        <v>48</v>
      </c>
    </row>
    <row r="575" spans="1:25" x14ac:dyDescent="0.25">
      <c r="A575">
        <v>574</v>
      </c>
      <c r="B575">
        <v>67589</v>
      </c>
      <c r="C575">
        <v>0</v>
      </c>
      <c r="D575">
        <v>0</v>
      </c>
      <c r="E575" t="s">
        <v>576</v>
      </c>
      <c r="F575" t="s">
        <v>577</v>
      </c>
      <c r="G575">
        <v>1</v>
      </c>
      <c r="H575" s="6">
        <v>261000000</v>
      </c>
      <c r="I575" s="7">
        <v>46014</v>
      </c>
      <c r="K575" t="s">
        <v>2247</v>
      </c>
      <c r="L575" t="s">
        <v>40</v>
      </c>
      <c r="M575" t="s">
        <v>5</v>
      </c>
      <c r="N575" t="s">
        <v>41</v>
      </c>
      <c r="O575" t="s">
        <v>47</v>
      </c>
      <c r="P575" t="s">
        <v>2082</v>
      </c>
      <c r="Q575">
        <v>5.3</v>
      </c>
      <c r="R575">
        <v>4.93</v>
      </c>
      <c r="S575">
        <v>0</v>
      </c>
      <c r="U575">
        <v>26700300</v>
      </c>
      <c r="V575">
        <v>13833000</v>
      </c>
      <c r="W575">
        <v>12867300</v>
      </c>
      <c r="X575">
        <v>0</v>
      </c>
      <c r="Y575" t="s">
        <v>437</v>
      </c>
    </row>
    <row r="576" spans="1:25" x14ac:dyDescent="0.25">
      <c r="A576">
        <v>575</v>
      </c>
      <c r="B576">
        <v>67593</v>
      </c>
      <c r="C576">
        <v>0</v>
      </c>
      <c r="D576">
        <v>0</v>
      </c>
      <c r="E576" t="s">
        <v>493</v>
      </c>
      <c r="F576" t="s">
        <v>494</v>
      </c>
      <c r="G576">
        <v>1</v>
      </c>
      <c r="H576" s="6">
        <v>41000000</v>
      </c>
      <c r="I576" s="7">
        <v>46014</v>
      </c>
      <c r="K576" t="s">
        <v>2247</v>
      </c>
      <c r="L576" t="s">
        <v>40</v>
      </c>
      <c r="M576" t="s">
        <v>5</v>
      </c>
      <c r="N576" t="s">
        <v>41</v>
      </c>
      <c r="O576" t="s">
        <v>47</v>
      </c>
      <c r="P576" t="s">
        <v>2082</v>
      </c>
      <c r="Q576">
        <v>5.3</v>
      </c>
      <c r="R576">
        <v>4.93</v>
      </c>
      <c r="S576">
        <v>0</v>
      </c>
      <c r="U576">
        <v>4194300</v>
      </c>
      <c r="V576">
        <v>2173000</v>
      </c>
      <c r="W576">
        <v>2021300</v>
      </c>
      <c r="X576">
        <v>0</v>
      </c>
      <c r="Y576" t="s">
        <v>437</v>
      </c>
    </row>
    <row r="577" spans="1:25" x14ac:dyDescent="0.25">
      <c r="A577">
        <v>576</v>
      </c>
      <c r="B577">
        <v>67592</v>
      </c>
      <c r="C577">
        <v>0</v>
      </c>
      <c r="D577">
        <v>0</v>
      </c>
      <c r="E577" t="s">
        <v>570</v>
      </c>
      <c r="F577" t="s">
        <v>571</v>
      </c>
      <c r="G577">
        <v>1</v>
      </c>
      <c r="H577" s="6">
        <v>9000000</v>
      </c>
      <c r="I577" s="7">
        <v>46014</v>
      </c>
      <c r="K577" t="s">
        <v>2247</v>
      </c>
      <c r="L577" t="s">
        <v>40</v>
      </c>
      <c r="M577" t="s">
        <v>5</v>
      </c>
      <c r="N577" t="s">
        <v>41</v>
      </c>
      <c r="O577" t="s">
        <v>47</v>
      </c>
      <c r="P577" t="s">
        <v>2082</v>
      </c>
      <c r="Q577">
        <v>5.3</v>
      </c>
      <c r="R577">
        <v>4.93</v>
      </c>
      <c r="S577">
        <v>0</v>
      </c>
      <c r="U577">
        <v>920700</v>
      </c>
      <c r="V577">
        <v>477000</v>
      </c>
      <c r="W577">
        <v>443700</v>
      </c>
      <c r="X577">
        <v>0</v>
      </c>
      <c r="Y577" t="s">
        <v>437</v>
      </c>
    </row>
    <row r="578" spans="1:25" x14ac:dyDescent="0.25">
      <c r="A578">
        <v>577</v>
      </c>
      <c r="B578">
        <v>67618</v>
      </c>
      <c r="C578">
        <v>0</v>
      </c>
      <c r="D578">
        <v>0</v>
      </c>
      <c r="E578" t="s">
        <v>1143</v>
      </c>
      <c r="F578" t="s">
        <v>1144</v>
      </c>
      <c r="G578">
        <v>1</v>
      </c>
      <c r="H578" s="6">
        <v>70442616</v>
      </c>
      <c r="I578" s="7">
        <v>46014</v>
      </c>
      <c r="K578">
        <v>15</v>
      </c>
      <c r="L578" t="s">
        <v>40</v>
      </c>
      <c r="M578" t="s">
        <v>7</v>
      </c>
      <c r="N578" t="s">
        <v>41</v>
      </c>
      <c r="O578" t="s">
        <v>64</v>
      </c>
      <c r="P578" t="s">
        <v>2082</v>
      </c>
      <c r="Q578">
        <v>15</v>
      </c>
      <c r="R578">
        <v>0</v>
      </c>
      <c r="S578">
        <v>0</v>
      </c>
      <c r="U578">
        <v>10566392</v>
      </c>
      <c r="V578">
        <v>10566392</v>
      </c>
      <c r="W578">
        <v>0</v>
      </c>
      <c r="X578">
        <v>0</v>
      </c>
      <c r="Y578" t="s">
        <v>109</v>
      </c>
    </row>
    <row r="579" spans="1:25" x14ac:dyDescent="0.25">
      <c r="A579">
        <v>578</v>
      </c>
      <c r="B579">
        <v>67871</v>
      </c>
      <c r="C579">
        <v>0</v>
      </c>
      <c r="D579">
        <v>0</v>
      </c>
      <c r="E579" t="s">
        <v>397</v>
      </c>
      <c r="F579" t="s">
        <v>398</v>
      </c>
      <c r="G579">
        <v>1</v>
      </c>
      <c r="H579" s="6">
        <v>57224206</v>
      </c>
      <c r="I579" s="7">
        <v>46014</v>
      </c>
      <c r="K579">
        <v>15</v>
      </c>
      <c r="L579" t="s">
        <v>40</v>
      </c>
      <c r="M579" t="s">
        <v>9</v>
      </c>
      <c r="N579" t="s">
        <v>41</v>
      </c>
      <c r="O579" t="s">
        <v>42</v>
      </c>
      <c r="P579" t="s">
        <v>2082</v>
      </c>
      <c r="Q579">
        <v>15</v>
      </c>
      <c r="R579">
        <v>0</v>
      </c>
      <c r="S579">
        <v>0</v>
      </c>
      <c r="U579">
        <v>8583631</v>
      </c>
      <c r="V579">
        <v>8583631</v>
      </c>
      <c r="W579">
        <v>0</v>
      </c>
      <c r="X579">
        <v>0</v>
      </c>
      <c r="Y579" t="s">
        <v>44</v>
      </c>
    </row>
    <row r="580" spans="1:25" x14ac:dyDescent="0.25">
      <c r="A580">
        <v>579</v>
      </c>
      <c r="B580">
        <v>67620</v>
      </c>
      <c r="C580">
        <v>0</v>
      </c>
      <c r="D580">
        <v>0</v>
      </c>
      <c r="E580" t="s">
        <v>409</v>
      </c>
      <c r="F580" t="s">
        <v>410</v>
      </c>
      <c r="G580">
        <v>1</v>
      </c>
      <c r="H580" s="6">
        <v>275000000</v>
      </c>
      <c r="I580" s="7">
        <v>46014</v>
      </c>
      <c r="K580">
        <v>15</v>
      </c>
      <c r="L580" t="s">
        <v>40</v>
      </c>
      <c r="M580" t="s">
        <v>5</v>
      </c>
      <c r="N580" t="s">
        <v>41</v>
      </c>
      <c r="O580" t="s">
        <v>77</v>
      </c>
      <c r="P580" t="s">
        <v>2082</v>
      </c>
      <c r="Q580">
        <v>4.9000000000000004</v>
      </c>
      <c r="R580">
        <v>5.4</v>
      </c>
      <c r="S580">
        <v>4.7</v>
      </c>
      <c r="U580">
        <v>41250000</v>
      </c>
      <c r="V580">
        <v>13475000</v>
      </c>
      <c r="W580">
        <v>14850000</v>
      </c>
      <c r="X580">
        <v>12925000</v>
      </c>
      <c r="Y580" t="s">
        <v>112</v>
      </c>
    </row>
    <row r="581" spans="1:25" x14ac:dyDescent="0.25">
      <c r="A581">
        <v>580</v>
      </c>
      <c r="B581">
        <v>67643</v>
      </c>
      <c r="C581">
        <v>0</v>
      </c>
      <c r="D581">
        <v>0</v>
      </c>
      <c r="E581" t="s">
        <v>545</v>
      </c>
      <c r="F581" t="s">
        <v>546</v>
      </c>
      <c r="G581">
        <v>1</v>
      </c>
      <c r="H581" s="6">
        <v>15800000</v>
      </c>
      <c r="I581" s="7">
        <v>46014</v>
      </c>
      <c r="K581">
        <v>15</v>
      </c>
      <c r="L581" t="s">
        <v>40</v>
      </c>
      <c r="M581" t="s">
        <v>9</v>
      </c>
      <c r="N581" t="s">
        <v>41</v>
      </c>
      <c r="O581" t="s">
        <v>42</v>
      </c>
      <c r="P581" t="s">
        <v>2082</v>
      </c>
      <c r="Q581">
        <v>15</v>
      </c>
      <c r="R581">
        <v>0</v>
      </c>
      <c r="S581">
        <v>0</v>
      </c>
      <c r="U581">
        <v>2370000</v>
      </c>
      <c r="V581">
        <v>2370000</v>
      </c>
      <c r="W581">
        <v>0</v>
      </c>
      <c r="X581">
        <v>0</v>
      </c>
      <c r="Y581" t="s">
        <v>44</v>
      </c>
    </row>
    <row r="582" spans="1:25" x14ac:dyDescent="0.25">
      <c r="A582">
        <v>581</v>
      </c>
      <c r="B582">
        <v>67619</v>
      </c>
      <c r="C582">
        <v>0</v>
      </c>
      <c r="D582">
        <v>0</v>
      </c>
      <c r="E582" t="s">
        <v>1632</v>
      </c>
      <c r="F582" t="s">
        <v>1633</v>
      </c>
      <c r="G582">
        <v>1</v>
      </c>
      <c r="H582" s="6">
        <v>3021737</v>
      </c>
      <c r="I582" s="7">
        <v>46014</v>
      </c>
      <c r="K582">
        <v>8</v>
      </c>
      <c r="L582" t="s">
        <v>40</v>
      </c>
      <c r="M582" t="s">
        <v>5</v>
      </c>
      <c r="N582" t="s">
        <v>41</v>
      </c>
      <c r="O582" t="s">
        <v>47</v>
      </c>
      <c r="P582" t="s">
        <v>2082</v>
      </c>
      <c r="Q582">
        <v>8</v>
      </c>
      <c r="R582">
        <v>0</v>
      </c>
      <c r="S582">
        <v>0</v>
      </c>
      <c r="U582">
        <v>241739</v>
      </c>
      <c r="V582">
        <v>241739</v>
      </c>
      <c r="W582">
        <v>0</v>
      </c>
      <c r="X582">
        <v>0</v>
      </c>
      <c r="Y582" t="s">
        <v>48</v>
      </c>
    </row>
    <row r="583" spans="1:25" x14ac:dyDescent="0.25">
      <c r="A583">
        <v>582</v>
      </c>
      <c r="B583">
        <v>67595</v>
      </c>
      <c r="C583">
        <v>0</v>
      </c>
      <c r="D583">
        <v>0</v>
      </c>
      <c r="E583" t="s">
        <v>419</v>
      </c>
      <c r="F583" t="s">
        <v>420</v>
      </c>
      <c r="G583">
        <v>1</v>
      </c>
      <c r="H583" s="6">
        <v>38039705</v>
      </c>
      <c r="I583" s="7">
        <v>46014</v>
      </c>
      <c r="K583">
        <v>15</v>
      </c>
      <c r="L583" t="s">
        <v>40</v>
      </c>
      <c r="M583" t="s">
        <v>9</v>
      </c>
      <c r="N583" t="s">
        <v>41</v>
      </c>
      <c r="O583" t="s">
        <v>42</v>
      </c>
      <c r="P583" t="s">
        <v>2082</v>
      </c>
      <c r="Q583">
        <v>15</v>
      </c>
      <c r="R583">
        <v>0</v>
      </c>
      <c r="S583">
        <v>0</v>
      </c>
      <c r="U583">
        <v>5705956</v>
      </c>
      <c r="V583">
        <v>5705956</v>
      </c>
      <c r="W583">
        <v>0</v>
      </c>
      <c r="X583">
        <v>0</v>
      </c>
      <c r="Y583" t="s">
        <v>67</v>
      </c>
    </row>
    <row r="584" spans="1:25" x14ac:dyDescent="0.25">
      <c r="A584">
        <v>583</v>
      </c>
      <c r="B584">
        <v>67576</v>
      </c>
      <c r="C584">
        <v>0</v>
      </c>
      <c r="D584">
        <v>0</v>
      </c>
      <c r="E584" t="s">
        <v>1453</v>
      </c>
      <c r="F584" t="s">
        <v>1454</v>
      </c>
      <c r="G584">
        <v>1</v>
      </c>
      <c r="H584" s="6">
        <v>289474</v>
      </c>
      <c r="I584" s="7">
        <v>46014</v>
      </c>
      <c r="K584">
        <v>5</v>
      </c>
      <c r="L584" t="s">
        <v>40</v>
      </c>
      <c r="M584" t="s">
        <v>8</v>
      </c>
      <c r="N584" t="s">
        <v>41</v>
      </c>
      <c r="O584" t="s">
        <v>347</v>
      </c>
      <c r="P584" t="s">
        <v>2082</v>
      </c>
      <c r="Q584">
        <v>5</v>
      </c>
      <c r="R584">
        <v>0</v>
      </c>
      <c r="S584">
        <v>0</v>
      </c>
      <c r="U584">
        <v>14474</v>
      </c>
      <c r="V584">
        <v>14474</v>
      </c>
      <c r="W584">
        <v>0</v>
      </c>
      <c r="X584">
        <v>0</v>
      </c>
      <c r="Y584" t="s">
        <v>44</v>
      </c>
    </row>
    <row r="585" spans="1:25" x14ac:dyDescent="0.25">
      <c r="A585">
        <v>584</v>
      </c>
      <c r="B585">
        <v>67621</v>
      </c>
      <c r="C585">
        <v>0</v>
      </c>
      <c r="D585">
        <v>0</v>
      </c>
      <c r="E585" t="s">
        <v>423</v>
      </c>
      <c r="F585" t="s">
        <v>424</v>
      </c>
      <c r="G585">
        <v>1</v>
      </c>
      <c r="H585" s="6">
        <v>22000000</v>
      </c>
      <c r="I585" s="7">
        <v>46014</v>
      </c>
      <c r="K585">
        <v>15</v>
      </c>
      <c r="L585" t="s">
        <v>40</v>
      </c>
      <c r="M585" t="s">
        <v>5</v>
      </c>
      <c r="N585" t="s">
        <v>41</v>
      </c>
      <c r="O585" t="s">
        <v>77</v>
      </c>
      <c r="P585" t="s">
        <v>2082</v>
      </c>
      <c r="Q585">
        <v>4.9000000000000004</v>
      </c>
      <c r="R585">
        <v>5.4</v>
      </c>
      <c r="S585">
        <v>4.7</v>
      </c>
      <c r="U585">
        <v>3300000</v>
      </c>
      <c r="V585">
        <v>1078000</v>
      </c>
      <c r="W585">
        <v>1188000</v>
      </c>
      <c r="X585">
        <v>1034000</v>
      </c>
      <c r="Y585" t="s">
        <v>112</v>
      </c>
    </row>
    <row r="586" spans="1:25" x14ac:dyDescent="0.25">
      <c r="A586">
        <v>585</v>
      </c>
      <c r="B586">
        <v>67717</v>
      </c>
      <c r="C586">
        <v>0</v>
      </c>
      <c r="D586">
        <v>0</v>
      </c>
      <c r="E586" t="s">
        <v>537</v>
      </c>
      <c r="F586" t="s">
        <v>538</v>
      </c>
      <c r="G586">
        <v>1</v>
      </c>
      <c r="H586" s="6">
        <v>8600000</v>
      </c>
      <c r="I586" s="7">
        <v>46014</v>
      </c>
      <c r="K586">
        <v>15</v>
      </c>
      <c r="L586" t="s">
        <v>40</v>
      </c>
      <c r="M586" t="s">
        <v>5</v>
      </c>
      <c r="N586" t="s">
        <v>41</v>
      </c>
      <c r="O586" t="s">
        <v>77</v>
      </c>
      <c r="P586" t="s">
        <v>2082</v>
      </c>
      <c r="Q586">
        <v>15</v>
      </c>
      <c r="R586">
        <v>0</v>
      </c>
      <c r="S586">
        <v>0</v>
      </c>
      <c r="U586">
        <v>1290000</v>
      </c>
      <c r="V586">
        <v>1290000</v>
      </c>
      <c r="W586">
        <v>0</v>
      </c>
      <c r="X586">
        <v>0</v>
      </c>
      <c r="Y586" t="s">
        <v>48</v>
      </c>
    </row>
    <row r="587" spans="1:25" x14ac:dyDescent="0.25">
      <c r="A587">
        <v>586</v>
      </c>
      <c r="B587">
        <v>67302</v>
      </c>
      <c r="C587">
        <v>0</v>
      </c>
      <c r="D587">
        <v>0</v>
      </c>
      <c r="E587" t="s">
        <v>938</v>
      </c>
      <c r="F587" t="s">
        <v>939</v>
      </c>
      <c r="G587">
        <v>1</v>
      </c>
      <c r="H587" s="6">
        <v>80000000</v>
      </c>
      <c r="I587" s="7">
        <v>46014</v>
      </c>
      <c r="K587">
        <v>9</v>
      </c>
      <c r="L587" t="s">
        <v>40</v>
      </c>
      <c r="M587" t="s">
        <v>5</v>
      </c>
      <c r="N587" t="s">
        <v>41</v>
      </c>
      <c r="O587" t="s">
        <v>77</v>
      </c>
      <c r="P587" t="s">
        <v>2082</v>
      </c>
      <c r="Q587">
        <v>9</v>
      </c>
      <c r="R587">
        <v>0</v>
      </c>
      <c r="S587">
        <v>0</v>
      </c>
      <c r="U587">
        <v>7200000</v>
      </c>
      <c r="V587">
        <v>7200000</v>
      </c>
      <c r="W587">
        <v>0</v>
      </c>
      <c r="X587">
        <v>0</v>
      </c>
      <c r="Y587" t="s">
        <v>48</v>
      </c>
    </row>
    <row r="588" spans="1:25" x14ac:dyDescent="0.25">
      <c r="A588">
        <v>587</v>
      </c>
      <c r="B588">
        <v>67644</v>
      </c>
      <c r="C588">
        <v>0</v>
      </c>
      <c r="D588">
        <v>0</v>
      </c>
      <c r="E588" t="s">
        <v>529</v>
      </c>
      <c r="F588" t="s">
        <v>530</v>
      </c>
      <c r="G588">
        <v>1</v>
      </c>
      <c r="H588" s="6">
        <v>4670687</v>
      </c>
      <c r="I588" s="7">
        <v>46014</v>
      </c>
      <c r="K588">
        <v>15</v>
      </c>
      <c r="L588" t="s">
        <v>40</v>
      </c>
      <c r="M588" t="s">
        <v>9</v>
      </c>
      <c r="N588" t="s">
        <v>41</v>
      </c>
      <c r="O588" t="s">
        <v>42</v>
      </c>
      <c r="P588" t="s">
        <v>2082</v>
      </c>
      <c r="Q588">
        <v>15</v>
      </c>
      <c r="R588">
        <v>0</v>
      </c>
      <c r="S588">
        <v>0</v>
      </c>
      <c r="U588">
        <v>700603</v>
      </c>
      <c r="V588">
        <v>700603</v>
      </c>
      <c r="W588">
        <v>0</v>
      </c>
      <c r="X588">
        <v>0</v>
      </c>
      <c r="Y588" t="s">
        <v>44</v>
      </c>
    </row>
    <row r="589" spans="1:25" x14ac:dyDescent="0.25">
      <c r="A589">
        <v>588</v>
      </c>
      <c r="B589">
        <v>67573</v>
      </c>
      <c r="C589">
        <v>0</v>
      </c>
      <c r="D589">
        <v>0</v>
      </c>
      <c r="E589" t="s">
        <v>1056</v>
      </c>
      <c r="F589" t="s">
        <v>1057</v>
      </c>
      <c r="G589">
        <v>1</v>
      </c>
      <c r="H589" s="6">
        <v>79617846</v>
      </c>
      <c r="I589" s="7">
        <v>46014</v>
      </c>
      <c r="K589">
        <v>15</v>
      </c>
      <c r="L589" t="s">
        <v>40</v>
      </c>
      <c r="M589" t="s">
        <v>5</v>
      </c>
      <c r="N589" t="s">
        <v>41</v>
      </c>
      <c r="O589" t="s">
        <v>57</v>
      </c>
      <c r="P589" t="s">
        <v>2082</v>
      </c>
      <c r="Q589">
        <v>0.4</v>
      </c>
      <c r="R589">
        <v>14.6</v>
      </c>
      <c r="S589">
        <v>0</v>
      </c>
      <c r="U589">
        <v>11942677</v>
      </c>
      <c r="V589">
        <v>318471</v>
      </c>
      <c r="W589">
        <v>11624206</v>
      </c>
      <c r="X589">
        <v>0</v>
      </c>
      <c r="Y589" t="s">
        <v>250</v>
      </c>
    </row>
    <row r="590" spans="1:25" x14ac:dyDescent="0.25">
      <c r="A590">
        <v>589</v>
      </c>
      <c r="B590">
        <v>67583</v>
      </c>
      <c r="C590">
        <v>0</v>
      </c>
      <c r="D590">
        <v>0</v>
      </c>
      <c r="E590" t="s">
        <v>502</v>
      </c>
      <c r="F590" t="s">
        <v>503</v>
      </c>
      <c r="G590">
        <v>1</v>
      </c>
      <c r="H590" s="6">
        <v>450000000</v>
      </c>
      <c r="I590" s="7">
        <v>46014</v>
      </c>
      <c r="K590">
        <v>15</v>
      </c>
      <c r="L590" t="s">
        <v>40</v>
      </c>
      <c r="M590" t="s">
        <v>5</v>
      </c>
      <c r="N590" t="s">
        <v>41</v>
      </c>
      <c r="O590" t="s">
        <v>77</v>
      </c>
      <c r="P590" t="s">
        <v>2082</v>
      </c>
      <c r="Q590">
        <v>12.2</v>
      </c>
      <c r="R590">
        <v>2.8</v>
      </c>
      <c r="S590">
        <v>0</v>
      </c>
      <c r="U590">
        <v>67500000</v>
      </c>
      <c r="V590">
        <v>54900000</v>
      </c>
      <c r="W590">
        <v>12600000</v>
      </c>
      <c r="X590">
        <v>0</v>
      </c>
      <c r="Y590" t="s">
        <v>48</v>
      </c>
    </row>
    <row r="591" spans="1:25" x14ac:dyDescent="0.25">
      <c r="A591">
        <v>590</v>
      </c>
      <c r="B591">
        <v>67590</v>
      </c>
      <c r="C591">
        <v>0</v>
      </c>
      <c r="D591">
        <v>0</v>
      </c>
      <c r="E591" t="s">
        <v>508</v>
      </c>
      <c r="F591" t="s">
        <v>509</v>
      </c>
      <c r="G591">
        <v>1</v>
      </c>
      <c r="H591" s="6">
        <v>37000000</v>
      </c>
      <c r="I591" s="7">
        <v>46014</v>
      </c>
      <c r="K591" t="s">
        <v>2247</v>
      </c>
      <c r="L591" t="s">
        <v>40</v>
      </c>
      <c r="M591" t="s">
        <v>5</v>
      </c>
      <c r="N591" t="s">
        <v>41</v>
      </c>
      <c r="O591" t="s">
        <v>47</v>
      </c>
      <c r="P591" t="s">
        <v>2082</v>
      </c>
      <c r="Q591">
        <v>5.3</v>
      </c>
      <c r="R591">
        <v>4.93</v>
      </c>
      <c r="S591">
        <v>0</v>
      </c>
      <c r="U591">
        <v>3785100</v>
      </c>
      <c r="V591">
        <v>1961000</v>
      </c>
      <c r="W591">
        <v>1824100</v>
      </c>
      <c r="X591">
        <v>0</v>
      </c>
      <c r="Y591" t="s">
        <v>437</v>
      </c>
    </row>
    <row r="592" spans="1:25" x14ac:dyDescent="0.25">
      <c r="A592">
        <v>591</v>
      </c>
      <c r="B592">
        <v>67657</v>
      </c>
      <c r="C592">
        <v>0</v>
      </c>
      <c r="D592">
        <v>0</v>
      </c>
      <c r="E592" t="s">
        <v>506</v>
      </c>
      <c r="F592" t="s">
        <v>507</v>
      </c>
      <c r="G592">
        <v>1</v>
      </c>
      <c r="H592" s="6">
        <v>2000000</v>
      </c>
      <c r="I592" s="7">
        <v>46014</v>
      </c>
      <c r="K592" t="s">
        <v>2247</v>
      </c>
      <c r="L592" t="s">
        <v>40</v>
      </c>
      <c r="M592" t="s">
        <v>5</v>
      </c>
      <c r="N592" t="s">
        <v>41</v>
      </c>
      <c r="O592" t="s">
        <v>47</v>
      </c>
      <c r="P592" t="s">
        <v>2082</v>
      </c>
      <c r="Q592">
        <v>5.3</v>
      </c>
      <c r="R592">
        <v>4.93</v>
      </c>
      <c r="S592">
        <v>0</v>
      </c>
      <c r="U592">
        <v>204600</v>
      </c>
      <c r="V592">
        <v>106000</v>
      </c>
      <c r="W592">
        <v>98600</v>
      </c>
      <c r="X592">
        <v>0</v>
      </c>
      <c r="Y592" t="s">
        <v>437</v>
      </c>
    </row>
    <row r="593" spans="1:25" x14ac:dyDescent="0.25">
      <c r="A593">
        <v>592</v>
      </c>
      <c r="B593">
        <v>67637</v>
      </c>
      <c r="C593">
        <v>0</v>
      </c>
      <c r="D593">
        <v>0</v>
      </c>
      <c r="E593" t="s">
        <v>1058</v>
      </c>
      <c r="F593" t="s">
        <v>1059</v>
      </c>
      <c r="G593">
        <v>1</v>
      </c>
      <c r="H593" s="6">
        <v>8620194</v>
      </c>
      <c r="I593" s="7">
        <v>46014</v>
      </c>
      <c r="K593">
        <v>6</v>
      </c>
      <c r="L593" t="s">
        <v>40</v>
      </c>
      <c r="M593" t="s">
        <v>9</v>
      </c>
      <c r="N593" t="s">
        <v>41</v>
      </c>
      <c r="O593" t="s">
        <v>42</v>
      </c>
      <c r="P593" t="s">
        <v>2082</v>
      </c>
      <c r="Q593">
        <v>6</v>
      </c>
      <c r="R593">
        <v>0</v>
      </c>
      <c r="S593">
        <v>0</v>
      </c>
      <c r="U593">
        <v>517212</v>
      </c>
      <c r="V593">
        <v>517212</v>
      </c>
      <c r="W593">
        <v>0</v>
      </c>
      <c r="X593">
        <v>0</v>
      </c>
      <c r="Y593" t="s">
        <v>109</v>
      </c>
    </row>
    <row r="594" spans="1:25" x14ac:dyDescent="0.25">
      <c r="A594">
        <v>593</v>
      </c>
      <c r="B594">
        <v>67529</v>
      </c>
      <c r="C594">
        <v>0</v>
      </c>
      <c r="D594">
        <v>0</v>
      </c>
      <c r="E594" t="s">
        <v>944</v>
      </c>
      <c r="F594" t="s">
        <v>945</v>
      </c>
      <c r="G594">
        <v>1</v>
      </c>
      <c r="H594" s="6">
        <v>9529148</v>
      </c>
      <c r="I594" s="7">
        <v>46013</v>
      </c>
      <c r="K594">
        <v>15</v>
      </c>
      <c r="L594" t="s">
        <v>40</v>
      </c>
      <c r="M594" t="s">
        <v>5</v>
      </c>
      <c r="N594" t="s">
        <v>41</v>
      </c>
      <c r="O594" t="s">
        <v>77</v>
      </c>
      <c r="P594" t="s">
        <v>2082</v>
      </c>
      <c r="Q594">
        <v>7</v>
      </c>
      <c r="R594">
        <v>8</v>
      </c>
      <c r="S594">
        <v>0</v>
      </c>
      <c r="U594">
        <v>1429372</v>
      </c>
      <c r="V594">
        <v>667040</v>
      </c>
      <c r="W594">
        <v>762332</v>
      </c>
      <c r="X594">
        <v>0</v>
      </c>
      <c r="Y594" t="s">
        <v>112</v>
      </c>
    </row>
    <row r="595" spans="1:25" x14ac:dyDescent="0.25">
      <c r="A595">
        <v>594</v>
      </c>
      <c r="B595">
        <v>67498</v>
      </c>
      <c r="C595">
        <v>0</v>
      </c>
      <c r="D595">
        <v>0</v>
      </c>
      <c r="E595" t="s">
        <v>793</v>
      </c>
      <c r="F595" t="s">
        <v>794</v>
      </c>
      <c r="G595">
        <v>1</v>
      </c>
      <c r="H595" s="6">
        <v>605646</v>
      </c>
      <c r="I595" s="7">
        <v>46013</v>
      </c>
      <c r="K595">
        <v>5</v>
      </c>
      <c r="L595" t="s">
        <v>40</v>
      </c>
      <c r="M595" t="s">
        <v>7</v>
      </c>
      <c r="N595" t="s">
        <v>41</v>
      </c>
      <c r="O595" t="s">
        <v>64</v>
      </c>
      <c r="P595" t="s">
        <v>2082</v>
      </c>
      <c r="Q595">
        <v>5</v>
      </c>
      <c r="R595">
        <v>0</v>
      </c>
      <c r="S595">
        <v>0</v>
      </c>
      <c r="U595">
        <v>30282</v>
      </c>
      <c r="V595">
        <v>30282</v>
      </c>
      <c r="W595">
        <v>0</v>
      </c>
      <c r="X595">
        <v>0</v>
      </c>
      <c r="Y595" t="s">
        <v>109</v>
      </c>
    </row>
    <row r="596" spans="1:25" x14ac:dyDescent="0.25">
      <c r="A596">
        <v>595</v>
      </c>
      <c r="B596">
        <v>67531</v>
      </c>
      <c r="C596">
        <v>0</v>
      </c>
      <c r="D596">
        <v>0</v>
      </c>
      <c r="E596" t="s">
        <v>781</v>
      </c>
      <c r="F596" t="s">
        <v>782</v>
      </c>
      <c r="G596">
        <v>1</v>
      </c>
      <c r="H596" s="6">
        <v>23600000</v>
      </c>
      <c r="I596" s="7">
        <v>46013</v>
      </c>
      <c r="K596" t="s">
        <v>648</v>
      </c>
      <c r="L596" t="s">
        <v>40</v>
      </c>
      <c r="M596" t="s">
        <v>5</v>
      </c>
      <c r="N596" t="s">
        <v>41</v>
      </c>
      <c r="O596" t="s">
        <v>77</v>
      </c>
      <c r="P596" t="s">
        <v>2082</v>
      </c>
      <c r="Q596">
        <v>4.5</v>
      </c>
      <c r="R596">
        <v>2</v>
      </c>
      <c r="S596">
        <v>0</v>
      </c>
      <c r="U596">
        <v>1534000</v>
      </c>
      <c r="V596">
        <v>1062000</v>
      </c>
      <c r="W596">
        <v>472000</v>
      </c>
      <c r="X596">
        <v>0</v>
      </c>
      <c r="Y596" t="s">
        <v>48</v>
      </c>
    </row>
    <row r="597" spans="1:25" x14ac:dyDescent="0.25">
      <c r="A597">
        <v>596</v>
      </c>
      <c r="B597">
        <v>67528</v>
      </c>
      <c r="C597">
        <v>0</v>
      </c>
      <c r="D597">
        <v>0</v>
      </c>
      <c r="E597" t="s">
        <v>1911</v>
      </c>
      <c r="F597" t="s">
        <v>1912</v>
      </c>
      <c r="G597">
        <v>1</v>
      </c>
      <c r="H597" s="6">
        <v>746667</v>
      </c>
      <c r="I597" s="7">
        <v>46013</v>
      </c>
      <c r="K597">
        <v>10</v>
      </c>
      <c r="L597" t="s">
        <v>40</v>
      </c>
      <c r="M597" t="s">
        <v>9</v>
      </c>
      <c r="N597" t="s">
        <v>41</v>
      </c>
      <c r="O597" t="s">
        <v>42</v>
      </c>
      <c r="P597" t="s">
        <v>2082</v>
      </c>
      <c r="Q597">
        <v>10</v>
      </c>
      <c r="R597">
        <v>0</v>
      </c>
      <c r="S597">
        <v>0</v>
      </c>
      <c r="U597">
        <v>74667</v>
      </c>
      <c r="V597">
        <v>74667</v>
      </c>
      <c r="W597">
        <v>0</v>
      </c>
      <c r="X597">
        <v>0</v>
      </c>
      <c r="Y597" t="s">
        <v>44</v>
      </c>
    </row>
    <row r="598" spans="1:25" x14ac:dyDescent="0.25">
      <c r="A598">
        <v>597</v>
      </c>
      <c r="B598">
        <v>67543</v>
      </c>
      <c r="C598">
        <v>0</v>
      </c>
      <c r="D598">
        <v>0</v>
      </c>
      <c r="E598" t="s">
        <v>574</v>
      </c>
      <c r="F598" t="s">
        <v>575</v>
      </c>
      <c r="G598">
        <v>1</v>
      </c>
      <c r="H598" s="6">
        <v>20000000</v>
      </c>
      <c r="I598" s="7">
        <v>46013</v>
      </c>
      <c r="K598">
        <v>6</v>
      </c>
      <c r="L598" t="s">
        <v>40</v>
      </c>
      <c r="M598" t="s">
        <v>5</v>
      </c>
      <c r="N598" t="s">
        <v>41</v>
      </c>
      <c r="O598" t="s">
        <v>77</v>
      </c>
      <c r="P598" t="s">
        <v>2082</v>
      </c>
      <c r="Q598">
        <v>6</v>
      </c>
      <c r="R598">
        <v>0</v>
      </c>
      <c r="S598">
        <v>0</v>
      </c>
      <c r="U598">
        <v>1200000</v>
      </c>
      <c r="V598">
        <v>1200000</v>
      </c>
      <c r="W598">
        <v>0</v>
      </c>
      <c r="X598">
        <v>0</v>
      </c>
      <c r="Y598" t="s">
        <v>48</v>
      </c>
    </row>
    <row r="599" spans="1:25" x14ac:dyDescent="0.25">
      <c r="A599">
        <v>598</v>
      </c>
      <c r="B599">
        <v>67536</v>
      </c>
      <c r="C599">
        <v>0</v>
      </c>
      <c r="D599">
        <v>0</v>
      </c>
      <c r="E599" t="s">
        <v>485</v>
      </c>
      <c r="F599" t="s">
        <v>486</v>
      </c>
      <c r="G599">
        <v>1</v>
      </c>
      <c r="H599" s="6">
        <v>7000000</v>
      </c>
      <c r="I599" s="7">
        <v>46013</v>
      </c>
      <c r="K599">
        <v>8</v>
      </c>
      <c r="L599" t="s">
        <v>40</v>
      </c>
      <c r="M599" t="s">
        <v>9</v>
      </c>
      <c r="N599" t="s">
        <v>41</v>
      </c>
      <c r="O599" t="s">
        <v>42</v>
      </c>
      <c r="P599" t="s">
        <v>2082</v>
      </c>
      <c r="Q599">
        <v>8</v>
      </c>
      <c r="R599">
        <v>0</v>
      </c>
      <c r="S599">
        <v>0</v>
      </c>
      <c r="U599">
        <v>560000</v>
      </c>
      <c r="V599">
        <v>560000</v>
      </c>
      <c r="W599">
        <v>0</v>
      </c>
      <c r="X599">
        <v>0</v>
      </c>
      <c r="Y599" t="s">
        <v>67</v>
      </c>
    </row>
    <row r="600" spans="1:25" x14ac:dyDescent="0.25">
      <c r="A600">
        <v>599</v>
      </c>
      <c r="B600">
        <v>67537</v>
      </c>
      <c r="C600">
        <v>0</v>
      </c>
      <c r="D600">
        <v>0</v>
      </c>
      <c r="E600" t="s">
        <v>485</v>
      </c>
      <c r="F600" t="s">
        <v>486</v>
      </c>
      <c r="G600">
        <v>1</v>
      </c>
      <c r="H600" s="6">
        <v>7000000</v>
      </c>
      <c r="I600" s="7">
        <v>46013</v>
      </c>
      <c r="K600">
        <v>8</v>
      </c>
      <c r="L600" t="s">
        <v>40</v>
      </c>
      <c r="M600" t="s">
        <v>9</v>
      </c>
      <c r="N600" t="s">
        <v>41</v>
      </c>
      <c r="O600" t="s">
        <v>42</v>
      </c>
      <c r="P600" t="s">
        <v>2082</v>
      </c>
      <c r="Q600">
        <v>8</v>
      </c>
      <c r="R600">
        <v>0</v>
      </c>
      <c r="S600">
        <v>0</v>
      </c>
      <c r="U600">
        <v>560000</v>
      </c>
      <c r="V600">
        <v>560000</v>
      </c>
      <c r="W600">
        <v>0</v>
      </c>
      <c r="X600">
        <v>0</v>
      </c>
      <c r="Y600" t="s">
        <v>67</v>
      </c>
    </row>
    <row r="601" spans="1:25" x14ac:dyDescent="0.25">
      <c r="A601">
        <v>600</v>
      </c>
      <c r="B601">
        <v>67538</v>
      </c>
      <c r="C601">
        <v>0</v>
      </c>
      <c r="D601">
        <v>0</v>
      </c>
      <c r="E601" t="s">
        <v>485</v>
      </c>
      <c r="F601" t="s">
        <v>486</v>
      </c>
      <c r="G601">
        <v>1</v>
      </c>
      <c r="H601" s="6">
        <v>7000000</v>
      </c>
      <c r="I601" s="7">
        <v>46013</v>
      </c>
      <c r="K601">
        <v>8</v>
      </c>
      <c r="L601" t="s">
        <v>40</v>
      </c>
      <c r="M601" t="s">
        <v>9</v>
      </c>
      <c r="N601" t="s">
        <v>41</v>
      </c>
      <c r="O601" t="s">
        <v>42</v>
      </c>
      <c r="P601" t="s">
        <v>2082</v>
      </c>
      <c r="Q601">
        <v>8</v>
      </c>
      <c r="R601">
        <v>0</v>
      </c>
      <c r="S601">
        <v>0</v>
      </c>
      <c r="U601">
        <v>560000</v>
      </c>
      <c r="V601">
        <v>560000</v>
      </c>
      <c r="W601">
        <v>0</v>
      </c>
      <c r="X601">
        <v>0</v>
      </c>
      <c r="Y601" t="s">
        <v>67</v>
      </c>
    </row>
    <row r="602" spans="1:25" x14ac:dyDescent="0.25">
      <c r="A602">
        <v>601</v>
      </c>
      <c r="B602">
        <v>67539</v>
      </c>
      <c r="C602">
        <v>0</v>
      </c>
      <c r="D602">
        <v>0</v>
      </c>
      <c r="E602" t="s">
        <v>485</v>
      </c>
      <c r="F602" t="s">
        <v>486</v>
      </c>
      <c r="G602">
        <v>1</v>
      </c>
      <c r="H602" s="6">
        <v>7000000</v>
      </c>
      <c r="I602" s="7">
        <v>46013</v>
      </c>
      <c r="K602">
        <v>8</v>
      </c>
      <c r="L602" t="s">
        <v>40</v>
      </c>
      <c r="M602" t="s">
        <v>9</v>
      </c>
      <c r="N602" t="s">
        <v>41</v>
      </c>
      <c r="O602" t="s">
        <v>42</v>
      </c>
      <c r="P602" t="s">
        <v>2082</v>
      </c>
      <c r="Q602">
        <v>8</v>
      </c>
      <c r="R602">
        <v>0</v>
      </c>
      <c r="S602">
        <v>0</v>
      </c>
      <c r="U602">
        <v>560000</v>
      </c>
      <c r="V602">
        <v>560000</v>
      </c>
      <c r="W602">
        <v>0</v>
      </c>
      <c r="X602">
        <v>0</v>
      </c>
      <c r="Y602" t="s">
        <v>67</v>
      </c>
    </row>
    <row r="603" spans="1:25" x14ac:dyDescent="0.25">
      <c r="A603">
        <v>602</v>
      </c>
      <c r="B603">
        <v>67540</v>
      </c>
      <c r="C603">
        <v>0</v>
      </c>
      <c r="D603">
        <v>0</v>
      </c>
      <c r="E603" t="s">
        <v>485</v>
      </c>
      <c r="F603" t="s">
        <v>486</v>
      </c>
      <c r="G603">
        <v>1</v>
      </c>
      <c r="H603" s="6">
        <v>7000000</v>
      </c>
      <c r="I603" s="7">
        <v>46013</v>
      </c>
      <c r="K603">
        <v>8</v>
      </c>
      <c r="L603" t="s">
        <v>40</v>
      </c>
      <c r="M603" t="s">
        <v>9</v>
      </c>
      <c r="N603" t="s">
        <v>41</v>
      </c>
      <c r="O603" t="s">
        <v>42</v>
      </c>
      <c r="P603" t="s">
        <v>2082</v>
      </c>
      <c r="Q603">
        <v>8</v>
      </c>
      <c r="R603">
        <v>0</v>
      </c>
      <c r="S603">
        <v>0</v>
      </c>
      <c r="U603">
        <v>560000</v>
      </c>
      <c r="V603">
        <v>560000</v>
      </c>
      <c r="W603">
        <v>0</v>
      </c>
      <c r="X603">
        <v>0</v>
      </c>
      <c r="Y603" t="s">
        <v>67</v>
      </c>
    </row>
    <row r="604" spans="1:25" x14ac:dyDescent="0.25">
      <c r="A604">
        <v>603</v>
      </c>
      <c r="B604">
        <v>67541</v>
      </c>
      <c r="C604">
        <v>0</v>
      </c>
      <c r="D604">
        <v>0</v>
      </c>
      <c r="E604" t="s">
        <v>485</v>
      </c>
      <c r="F604" t="s">
        <v>486</v>
      </c>
      <c r="G604">
        <v>1</v>
      </c>
      <c r="H604" s="6">
        <v>6368506</v>
      </c>
      <c r="I604" s="7">
        <v>46013</v>
      </c>
      <c r="K604">
        <v>8</v>
      </c>
      <c r="L604" t="s">
        <v>40</v>
      </c>
      <c r="M604" t="s">
        <v>9</v>
      </c>
      <c r="N604" t="s">
        <v>41</v>
      </c>
      <c r="O604" t="s">
        <v>42</v>
      </c>
      <c r="P604" t="s">
        <v>2082</v>
      </c>
      <c r="Q604">
        <v>8</v>
      </c>
      <c r="R604">
        <v>0</v>
      </c>
      <c r="S604">
        <v>0</v>
      </c>
      <c r="U604">
        <v>509480</v>
      </c>
      <c r="V604">
        <v>509480</v>
      </c>
      <c r="W604">
        <v>0</v>
      </c>
      <c r="X604">
        <v>0</v>
      </c>
      <c r="Y604" t="s">
        <v>67</v>
      </c>
    </row>
    <row r="605" spans="1:25" x14ac:dyDescent="0.25">
      <c r="A605">
        <v>604</v>
      </c>
      <c r="B605">
        <v>67550</v>
      </c>
      <c r="C605">
        <v>0</v>
      </c>
      <c r="D605">
        <v>0</v>
      </c>
      <c r="E605" t="s">
        <v>769</v>
      </c>
      <c r="F605" t="s">
        <v>770</v>
      </c>
      <c r="G605">
        <v>1</v>
      </c>
      <c r="H605" s="6">
        <v>2151155</v>
      </c>
      <c r="I605" s="7">
        <v>46013</v>
      </c>
      <c r="K605" t="s">
        <v>648</v>
      </c>
      <c r="L605" t="s">
        <v>40</v>
      </c>
      <c r="M605" t="s">
        <v>5</v>
      </c>
      <c r="N605" t="s">
        <v>41</v>
      </c>
      <c r="O605" t="s">
        <v>77</v>
      </c>
      <c r="P605" t="s">
        <v>2082</v>
      </c>
      <c r="Q605">
        <v>4.5</v>
      </c>
      <c r="R605">
        <v>2</v>
      </c>
      <c r="S605">
        <v>0</v>
      </c>
      <c r="U605">
        <v>139825</v>
      </c>
      <c r="V605">
        <v>96802</v>
      </c>
      <c r="W605">
        <v>43023</v>
      </c>
      <c r="X605">
        <v>0</v>
      </c>
      <c r="Y605" t="s">
        <v>48</v>
      </c>
    </row>
    <row r="606" spans="1:25" x14ac:dyDescent="0.25">
      <c r="A606">
        <v>605</v>
      </c>
      <c r="B606">
        <v>67545</v>
      </c>
      <c r="C606">
        <v>0</v>
      </c>
      <c r="D606">
        <v>0</v>
      </c>
      <c r="E606" t="s">
        <v>972</v>
      </c>
      <c r="F606" t="s">
        <v>2623</v>
      </c>
      <c r="G606">
        <v>1</v>
      </c>
      <c r="H606" s="6">
        <v>927815</v>
      </c>
      <c r="I606" s="7">
        <v>46013</v>
      </c>
      <c r="K606">
        <v>8</v>
      </c>
      <c r="L606" t="s">
        <v>40</v>
      </c>
      <c r="M606" t="s">
        <v>7</v>
      </c>
      <c r="N606" t="s">
        <v>41</v>
      </c>
      <c r="O606" t="s">
        <v>64</v>
      </c>
      <c r="P606" t="s">
        <v>2082</v>
      </c>
      <c r="Q606">
        <v>8</v>
      </c>
      <c r="R606">
        <v>0</v>
      </c>
      <c r="S606">
        <v>0</v>
      </c>
      <c r="U606">
        <v>74225</v>
      </c>
      <c r="V606">
        <v>74225</v>
      </c>
      <c r="W606">
        <v>0</v>
      </c>
      <c r="X606">
        <v>0</v>
      </c>
      <c r="Y606" t="s">
        <v>44</v>
      </c>
    </row>
    <row r="607" spans="1:25" x14ac:dyDescent="0.25">
      <c r="A607">
        <v>606</v>
      </c>
      <c r="B607">
        <v>67512</v>
      </c>
      <c r="C607">
        <v>0</v>
      </c>
      <c r="D607">
        <v>0</v>
      </c>
      <c r="E607" t="s">
        <v>1072</v>
      </c>
      <c r="F607" t="s">
        <v>1073</v>
      </c>
      <c r="G607">
        <v>1</v>
      </c>
      <c r="H607" s="6">
        <v>4932000</v>
      </c>
      <c r="I607" s="7">
        <v>46013</v>
      </c>
      <c r="K607">
        <v>8</v>
      </c>
      <c r="L607" t="s">
        <v>40</v>
      </c>
      <c r="M607" t="s">
        <v>9</v>
      </c>
      <c r="N607" t="s">
        <v>41</v>
      </c>
      <c r="O607" t="s">
        <v>42</v>
      </c>
      <c r="P607" t="s">
        <v>2082</v>
      </c>
      <c r="Q607">
        <v>8</v>
      </c>
      <c r="R607">
        <v>0</v>
      </c>
      <c r="S607">
        <v>0</v>
      </c>
      <c r="U607">
        <v>394560</v>
      </c>
      <c r="V607">
        <v>394560</v>
      </c>
      <c r="W607">
        <v>0</v>
      </c>
      <c r="X607">
        <v>0</v>
      </c>
      <c r="Y607" t="s">
        <v>44</v>
      </c>
    </row>
    <row r="608" spans="1:25" x14ac:dyDescent="0.25">
      <c r="A608">
        <v>607</v>
      </c>
      <c r="B608">
        <v>67542</v>
      </c>
      <c r="C608">
        <v>0</v>
      </c>
      <c r="D608">
        <v>0</v>
      </c>
      <c r="E608" t="s">
        <v>1564</v>
      </c>
      <c r="F608" t="s">
        <v>1565</v>
      </c>
      <c r="G608">
        <v>1</v>
      </c>
      <c r="H608" s="6">
        <v>5288889</v>
      </c>
      <c r="I608" s="7">
        <v>46013</v>
      </c>
      <c r="K608">
        <v>10</v>
      </c>
      <c r="L608" t="s">
        <v>40</v>
      </c>
      <c r="M608" t="s">
        <v>8</v>
      </c>
      <c r="N608" t="s">
        <v>41</v>
      </c>
      <c r="O608" t="s">
        <v>347</v>
      </c>
      <c r="P608" t="s">
        <v>2082</v>
      </c>
      <c r="Q608">
        <v>10</v>
      </c>
      <c r="R608">
        <v>0</v>
      </c>
      <c r="S608">
        <v>0</v>
      </c>
      <c r="U608">
        <v>528889</v>
      </c>
      <c r="V608">
        <v>528889</v>
      </c>
      <c r="W608">
        <v>0</v>
      </c>
      <c r="X608">
        <v>0</v>
      </c>
      <c r="Y608" t="s">
        <v>109</v>
      </c>
    </row>
    <row r="609" spans="1:25" x14ac:dyDescent="0.25">
      <c r="A609">
        <v>608</v>
      </c>
      <c r="B609">
        <v>67544</v>
      </c>
      <c r="C609">
        <v>0</v>
      </c>
      <c r="D609">
        <v>0</v>
      </c>
      <c r="E609" t="s">
        <v>978</v>
      </c>
      <c r="F609" t="s">
        <v>979</v>
      </c>
      <c r="G609">
        <v>1</v>
      </c>
      <c r="H609" s="6">
        <v>2958963</v>
      </c>
      <c r="I609" s="7">
        <v>46013</v>
      </c>
      <c r="K609">
        <v>8</v>
      </c>
      <c r="L609" t="s">
        <v>40</v>
      </c>
      <c r="M609" t="s">
        <v>7</v>
      </c>
      <c r="N609" t="s">
        <v>41</v>
      </c>
      <c r="O609" t="s">
        <v>64</v>
      </c>
      <c r="P609" t="s">
        <v>2082</v>
      </c>
      <c r="Q609">
        <v>8</v>
      </c>
      <c r="R609">
        <v>0</v>
      </c>
      <c r="S609">
        <v>0</v>
      </c>
      <c r="U609">
        <v>236717</v>
      </c>
      <c r="V609">
        <v>236717</v>
      </c>
      <c r="W609">
        <v>0</v>
      </c>
      <c r="X609">
        <v>0</v>
      </c>
      <c r="Y609" t="s">
        <v>44</v>
      </c>
    </row>
    <row r="610" spans="1:25" x14ac:dyDescent="0.25">
      <c r="A610">
        <v>609</v>
      </c>
      <c r="B610">
        <v>67513</v>
      </c>
      <c r="C610">
        <v>0</v>
      </c>
      <c r="D610">
        <v>0</v>
      </c>
      <c r="E610" t="s">
        <v>834</v>
      </c>
      <c r="F610" t="s">
        <v>835</v>
      </c>
      <c r="G610">
        <v>1</v>
      </c>
      <c r="H610" s="6">
        <v>4115426</v>
      </c>
      <c r="I610" s="7">
        <v>46013</v>
      </c>
      <c r="K610">
        <v>15</v>
      </c>
      <c r="L610" t="s">
        <v>40</v>
      </c>
      <c r="M610" t="s">
        <v>5</v>
      </c>
      <c r="N610" t="s">
        <v>41</v>
      </c>
      <c r="O610" t="s">
        <v>57</v>
      </c>
      <c r="P610" t="s">
        <v>2082</v>
      </c>
      <c r="Q610">
        <v>5</v>
      </c>
      <c r="R610">
        <v>10</v>
      </c>
      <c r="S610">
        <v>0</v>
      </c>
      <c r="U610">
        <v>617314</v>
      </c>
      <c r="V610">
        <v>205771</v>
      </c>
      <c r="W610">
        <v>411543</v>
      </c>
      <c r="X610">
        <v>0</v>
      </c>
      <c r="Y610" t="s">
        <v>94</v>
      </c>
    </row>
    <row r="611" spans="1:25" x14ac:dyDescent="0.25">
      <c r="A611">
        <v>610</v>
      </c>
      <c r="B611">
        <v>67506</v>
      </c>
      <c r="C611">
        <v>0</v>
      </c>
      <c r="D611">
        <v>0</v>
      </c>
      <c r="E611" t="s">
        <v>610</v>
      </c>
      <c r="F611" t="s">
        <v>611</v>
      </c>
      <c r="G611">
        <v>1</v>
      </c>
      <c r="H611" s="6">
        <v>605646</v>
      </c>
      <c r="I611" s="7">
        <v>46013</v>
      </c>
      <c r="K611">
        <v>5</v>
      </c>
      <c r="L611" t="s">
        <v>40</v>
      </c>
      <c r="M611" t="s">
        <v>7</v>
      </c>
      <c r="N611" t="s">
        <v>41</v>
      </c>
      <c r="O611" t="s">
        <v>64</v>
      </c>
      <c r="P611" t="s">
        <v>2082</v>
      </c>
      <c r="Q611">
        <v>5</v>
      </c>
      <c r="R611">
        <v>0</v>
      </c>
      <c r="S611">
        <v>0</v>
      </c>
      <c r="U611">
        <v>30282</v>
      </c>
      <c r="V611">
        <v>30282</v>
      </c>
      <c r="W611">
        <v>0</v>
      </c>
      <c r="X611">
        <v>0</v>
      </c>
      <c r="Y611" t="s">
        <v>109</v>
      </c>
    </row>
    <row r="612" spans="1:25" x14ac:dyDescent="0.25">
      <c r="A612">
        <v>611</v>
      </c>
      <c r="B612">
        <v>67505</v>
      </c>
      <c r="C612">
        <v>0</v>
      </c>
      <c r="D612">
        <v>0</v>
      </c>
      <c r="E612" t="s">
        <v>612</v>
      </c>
      <c r="F612" t="s">
        <v>613</v>
      </c>
      <c r="G612">
        <v>1</v>
      </c>
      <c r="H612" s="6">
        <v>605646</v>
      </c>
      <c r="I612" s="7">
        <v>46013</v>
      </c>
      <c r="K612">
        <v>5</v>
      </c>
      <c r="L612" t="s">
        <v>40</v>
      </c>
      <c r="M612" t="s">
        <v>7</v>
      </c>
      <c r="N612" t="s">
        <v>41</v>
      </c>
      <c r="O612" t="s">
        <v>64</v>
      </c>
      <c r="P612" t="s">
        <v>2082</v>
      </c>
      <c r="Q612">
        <v>5</v>
      </c>
      <c r="R612">
        <v>0</v>
      </c>
      <c r="S612">
        <v>0</v>
      </c>
      <c r="U612">
        <v>30282</v>
      </c>
      <c r="V612">
        <v>30282</v>
      </c>
      <c r="W612">
        <v>0</v>
      </c>
      <c r="X612">
        <v>0</v>
      </c>
      <c r="Y612" t="s">
        <v>109</v>
      </c>
    </row>
    <row r="613" spans="1:25" x14ac:dyDescent="0.25">
      <c r="A613">
        <v>612</v>
      </c>
      <c r="B613">
        <v>67508</v>
      </c>
      <c r="C613">
        <v>0</v>
      </c>
      <c r="D613">
        <v>0</v>
      </c>
      <c r="E613" t="s">
        <v>608</v>
      </c>
      <c r="F613" t="s">
        <v>609</v>
      </c>
      <c r="G613">
        <v>1</v>
      </c>
      <c r="H613" s="6">
        <v>605646</v>
      </c>
      <c r="I613" s="7">
        <v>46013</v>
      </c>
      <c r="K613">
        <v>5</v>
      </c>
      <c r="L613" t="s">
        <v>40</v>
      </c>
      <c r="M613" t="s">
        <v>7</v>
      </c>
      <c r="N613" t="s">
        <v>41</v>
      </c>
      <c r="O613" t="s">
        <v>64</v>
      </c>
      <c r="P613" t="s">
        <v>2082</v>
      </c>
      <c r="Q613">
        <v>5</v>
      </c>
      <c r="R613">
        <v>0</v>
      </c>
      <c r="S613">
        <v>0</v>
      </c>
      <c r="U613">
        <v>30282</v>
      </c>
      <c r="V613">
        <v>30282</v>
      </c>
      <c r="W613">
        <v>0</v>
      </c>
      <c r="X613">
        <v>0</v>
      </c>
      <c r="Y613" t="s">
        <v>109</v>
      </c>
    </row>
    <row r="614" spans="1:25" x14ac:dyDescent="0.25">
      <c r="A614">
        <v>613</v>
      </c>
      <c r="B614">
        <v>67534</v>
      </c>
      <c r="C614">
        <v>0</v>
      </c>
      <c r="D614">
        <v>0</v>
      </c>
      <c r="E614" t="s">
        <v>902</v>
      </c>
      <c r="F614" t="s">
        <v>903</v>
      </c>
      <c r="G614">
        <v>1</v>
      </c>
      <c r="H614" s="6">
        <v>7367000</v>
      </c>
      <c r="I614" s="7">
        <v>46013</v>
      </c>
      <c r="K614">
        <v>8</v>
      </c>
      <c r="L614" t="s">
        <v>40</v>
      </c>
      <c r="M614" t="s">
        <v>9</v>
      </c>
      <c r="N614" t="s">
        <v>41</v>
      </c>
      <c r="O614" t="s">
        <v>42</v>
      </c>
      <c r="P614" t="s">
        <v>2082</v>
      </c>
      <c r="Q614">
        <v>8</v>
      </c>
      <c r="R614">
        <v>0</v>
      </c>
      <c r="S614">
        <v>0</v>
      </c>
      <c r="U614">
        <v>589360</v>
      </c>
      <c r="V614">
        <v>589360</v>
      </c>
      <c r="W614">
        <v>0</v>
      </c>
      <c r="X614">
        <v>0</v>
      </c>
      <c r="Y614" t="s">
        <v>44</v>
      </c>
    </row>
    <row r="615" spans="1:25" x14ac:dyDescent="0.25">
      <c r="A615">
        <v>614</v>
      </c>
      <c r="B615">
        <v>67504</v>
      </c>
      <c r="C615">
        <v>0</v>
      </c>
      <c r="D615">
        <v>0</v>
      </c>
      <c r="E615" t="s">
        <v>618</v>
      </c>
      <c r="F615" t="s">
        <v>619</v>
      </c>
      <c r="G615">
        <v>1</v>
      </c>
      <c r="H615" s="6">
        <v>605646</v>
      </c>
      <c r="I615" s="7">
        <v>46013</v>
      </c>
      <c r="K615">
        <v>5</v>
      </c>
      <c r="L615" t="s">
        <v>40</v>
      </c>
      <c r="M615" t="s">
        <v>7</v>
      </c>
      <c r="N615" t="s">
        <v>41</v>
      </c>
      <c r="O615" t="s">
        <v>64</v>
      </c>
      <c r="P615" t="s">
        <v>2082</v>
      </c>
      <c r="Q615">
        <v>5</v>
      </c>
      <c r="R615">
        <v>0</v>
      </c>
      <c r="S615">
        <v>0</v>
      </c>
      <c r="U615">
        <v>30282</v>
      </c>
      <c r="V615">
        <v>30282</v>
      </c>
      <c r="W615">
        <v>0</v>
      </c>
      <c r="X615">
        <v>0</v>
      </c>
      <c r="Y615" t="s">
        <v>109</v>
      </c>
    </row>
    <row r="616" spans="1:25" x14ac:dyDescent="0.25">
      <c r="A616">
        <v>615</v>
      </c>
      <c r="B616">
        <v>67497</v>
      </c>
      <c r="C616">
        <v>0</v>
      </c>
      <c r="D616">
        <v>0</v>
      </c>
      <c r="E616" t="s">
        <v>758</v>
      </c>
      <c r="F616" t="s">
        <v>759</v>
      </c>
      <c r="G616">
        <v>1</v>
      </c>
      <c r="H616" s="6">
        <v>605646</v>
      </c>
      <c r="I616" s="7">
        <v>46013</v>
      </c>
      <c r="K616">
        <v>5</v>
      </c>
      <c r="L616" t="s">
        <v>40</v>
      </c>
      <c r="M616" t="s">
        <v>7</v>
      </c>
      <c r="N616" t="s">
        <v>41</v>
      </c>
      <c r="O616" t="s">
        <v>64</v>
      </c>
      <c r="P616" t="s">
        <v>2082</v>
      </c>
      <c r="Q616">
        <v>5</v>
      </c>
      <c r="R616">
        <v>0</v>
      </c>
      <c r="S616">
        <v>0</v>
      </c>
      <c r="U616">
        <v>30282</v>
      </c>
      <c r="V616">
        <v>30282</v>
      </c>
      <c r="W616">
        <v>0</v>
      </c>
      <c r="X616">
        <v>0</v>
      </c>
      <c r="Y616" t="s">
        <v>109</v>
      </c>
    </row>
    <row r="617" spans="1:25" x14ac:dyDescent="0.25">
      <c r="A617">
        <v>616</v>
      </c>
      <c r="B617">
        <v>67496</v>
      </c>
      <c r="C617">
        <v>0</v>
      </c>
      <c r="D617">
        <v>0</v>
      </c>
      <c r="E617" t="s">
        <v>751</v>
      </c>
      <c r="F617" t="s">
        <v>752</v>
      </c>
      <c r="G617">
        <v>1</v>
      </c>
      <c r="H617" s="6">
        <v>605646</v>
      </c>
      <c r="I617" s="7">
        <v>46013</v>
      </c>
      <c r="K617">
        <v>5</v>
      </c>
      <c r="L617" t="s">
        <v>40</v>
      </c>
      <c r="M617" t="s">
        <v>7</v>
      </c>
      <c r="N617" t="s">
        <v>41</v>
      </c>
      <c r="O617" t="s">
        <v>64</v>
      </c>
      <c r="P617" t="s">
        <v>2082</v>
      </c>
      <c r="Q617">
        <v>5</v>
      </c>
      <c r="R617">
        <v>0</v>
      </c>
      <c r="S617">
        <v>0</v>
      </c>
      <c r="U617">
        <v>30282</v>
      </c>
      <c r="V617">
        <v>30282</v>
      </c>
      <c r="W617">
        <v>0</v>
      </c>
      <c r="X617">
        <v>0</v>
      </c>
      <c r="Y617" t="s">
        <v>109</v>
      </c>
    </row>
    <row r="618" spans="1:25" x14ac:dyDescent="0.25">
      <c r="A618">
        <v>617</v>
      </c>
      <c r="B618">
        <v>67501</v>
      </c>
      <c r="C618">
        <v>0</v>
      </c>
      <c r="D618">
        <v>0</v>
      </c>
      <c r="E618" t="s">
        <v>753</v>
      </c>
      <c r="F618" t="s">
        <v>754</v>
      </c>
      <c r="G618">
        <v>1</v>
      </c>
      <c r="H618" s="6">
        <v>605646</v>
      </c>
      <c r="I618" s="7">
        <v>46013</v>
      </c>
      <c r="K618">
        <v>5</v>
      </c>
      <c r="L618" t="s">
        <v>40</v>
      </c>
      <c r="M618" t="s">
        <v>7</v>
      </c>
      <c r="N618" t="s">
        <v>41</v>
      </c>
      <c r="O618" t="s">
        <v>64</v>
      </c>
      <c r="P618" t="s">
        <v>2082</v>
      </c>
      <c r="Q618">
        <v>5</v>
      </c>
      <c r="R618">
        <v>0</v>
      </c>
      <c r="S618">
        <v>0</v>
      </c>
      <c r="U618">
        <v>30282</v>
      </c>
      <c r="V618">
        <v>30282</v>
      </c>
      <c r="W618">
        <v>0</v>
      </c>
      <c r="X618">
        <v>0</v>
      </c>
      <c r="Y618" t="s">
        <v>109</v>
      </c>
    </row>
    <row r="619" spans="1:25" x14ac:dyDescent="0.25">
      <c r="A619">
        <v>618</v>
      </c>
      <c r="B619">
        <v>67495</v>
      </c>
      <c r="C619">
        <v>0</v>
      </c>
      <c r="D619">
        <v>0</v>
      </c>
      <c r="E619" t="s">
        <v>848</v>
      </c>
      <c r="F619" t="s">
        <v>849</v>
      </c>
      <c r="G619">
        <v>1</v>
      </c>
      <c r="H619" s="6">
        <v>423541</v>
      </c>
      <c r="I619" s="7">
        <v>46013</v>
      </c>
      <c r="K619">
        <v>15</v>
      </c>
      <c r="L619" t="s">
        <v>40</v>
      </c>
      <c r="M619" t="s">
        <v>5</v>
      </c>
      <c r="N619" t="s">
        <v>41</v>
      </c>
      <c r="O619" t="s">
        <v>47</v>
      </c>
      <c r="P619" t="s">
        <v>2082</v>
      </c>
      <c r="Q619">
        <v>4</v>
      </c>
      <c r="R619">
        <v>11</v>
      </c>
      <c r="S619">
        <v>0</v>
      </c>
      <c r="U619">
        <v>63531</v>
      </c>
      <c r="V619">
        <v>16942</v>
      </c>
      <c r="W619">
        <v>46590</v>
      </c>
      <c r="X619">
        <v>0</v>
      </c>
      <c r="Y619" t="s">
        <v>109</v>
      </c>
    </row>
    <row r="620" spans="1:25" x14ac:dyDescent="0.25">
      <c r="A620">
        <v>619</v>
      </c>
      <c r="B620">
        <v>67533</v>
      </c>
      <c r="C620">
        <v>0</v>
      </c>
      <c r="D620">
        <v>0</v>
      </c>
      <c r="E620" t="s">
        <v>896</v>
      </c>
      <c r="F620" t="s">
        <v>897</v>
      </c>
      <c r="G620">
        <v>1</v>
      </c>
      <c r="H620" s="6">
        <v>166000</v>
      </c>
      <c r="I620" s="7">
        <v>46013</v>
      </c>
      <c r="K620">
        <v>8</v>
      </c>
      <c r="L620" t="s">
        <v>40</v>
      </c>
      <c r="M620" t="s">
        <v>9</v>
      </c>
      <c r="N620" t="s">
        <v>41</v>
      </c>
      <c r="O620" t="s">
        <v>42</v>
      </c>
      <c r="P620" t="s">
        <v>2082</v>
      </c>
      <c r="Q620">
        <v>8</v>
      </c>
      <c r="R620">
        <v>0</v>
      </c>
      <c r="S620">
        <v>0</v>
      </c>
      <c r="U620">
        <v>13280</v>
      </c>
      <c r="V620">
        <v>13280</v>
      </c>
      <c r="W620">
        <v>0</v>
      </c>
      <c r="X620">
        <v>0</v>
      </c>
      <c r="Y620" t="s">
        <v>44</v>
      </c>
    </row>
    <row r="621" spans="1:25" x14ac:dyDescent="0.25">
      <c r="A621">
        <v>620</v>
      </c>
      <c r="B621">
        <v>67525</v>
      </c>
      <c r="C621">
        <v>0</v>
      </c>
      <c r="D621">
        <v>0</v>
      </c>
      <c r="E621" t="s">
        <v>2248</v>
      </c>
      <c r="F621" t="s">
        <v>2249</v>
      </c>
      <c r="G621">
        <v>1</v>
      </c>
      <c r="H621" s="6">
        <v>164095</v>
      </c>
      <c r="I621" s="7">
        <v>46013</v>
      </c>
      <c r="K621">
        <v>15</v>
      </c>
      <c r="L621" t="s">
        <v>40</v>
      </c>
      <c r="M621" t="s">
        <v>3</v>
      </c>
      <c r="N621" t="s">
        <v>41</v>
      </c>
      <c r="O621" t="s">
        <v>51</v>
      </c>
      <c r="P621" t="s">
        <v>2082</v>
      </c>
      <c r="Q621">
        <v>15</v>
      </c>
      <c r="R621">
        <v>0</v>
      </c>
      <c r="S621">
        <v>0</v>
      </c>
      <c r="U621">
        <v>24614</v>
      </c>
      <c r="V621">
        <v>24614</v>
      </c>
      <c r="W621">
        <v>0</v>
      </c>
      <c r="X621">
        <v>0</v>
      </c>
      <c r="Y621" t="s">
        <v>48</v>
      </c>
    </row>
    <row r="622" spans="1:25" x14ac:dyDescent="0.25">
      <c r="A622">
        <v>621</v>
      </c>
      <c r="B622">
        <v>67526</v>
      </c>
      <c r="C622">
        <v>0</v>
      </c>
      <c r="D622">
        <v>0</v>
      </c>
      <c r="E622" t="s">
        <v>2248</v>
      </c>
      <c r="F622" t="s">
        <v>2249</v>
      </c>
      <c r="G622">
        <v>1</v>
      </c>
      <c r="H622" s="6">
        <v>164095</v>
      </c>
      <c r="I622" s="7">
        <v>46013</v>
      </c>
      <c r="K622">
        <v>15</v>
      </c>
      <c r="L622" t="s">
        <v>40</v>
      </c>
      <c r="M622" t="s">
        <v>3</v>
      </c>
      <c r="N622" t="s">
        <v>41</v>
      </c>
      <c r="O622" t="s">
        <v>51</v>
      </c>
      <c r="P622" t="s">
        <v>2082</v>
      </c>
      <c r="Q622">
        <v>15</v>
      </c>
      <c r="R622">
        <v>0</v>
      </c>
      <c r="S622">
        <v>0</v>
      </c>
      <c r="U622">
        <v>24614</v>
      </c>
      <c r="V622">
        <v>24614</v>
      </c>
      <c r="W622">
        <v>0</v>
      </c>
      <c r="X622">
        <v>0</v>
      </c>
      <c r="Y622" t="s">
        <v>48</v>
      </c>
    </row>
    <row r="623" spans="1:25" x14ac:dyDescent="0.25">
      <c r="A623">
        <v>622</v>
      </c>
      <c r="B623">
        <v>68219</v>
      </c>
      <c r="C623">
        <v>0</v>
      </c>
      <c r="D623">
        <v>0</v>
      </c>
      <c r="E623" t="s">
        <v>632</v>
      </c>
      <c r="F623" t="s">
        <v>633</v>
      </c>
      <c r="G623">
        <v>1</v>
      </c>
      <c r="H623" s="6">
        <v>343254</v>
      </c>
      <c r="I623" s="7">
        <v>46013</v>
      </c>
      <c r="K623">
        <v>5</v>
      </c>
      <c r="L623" t="s">
        <v>40</v>
      </c>
      <c r="M623" t="s">
        <v>7</v>
      </c>
      <c r="N623" t="s">
        <v>41</v>
      </c>
      <c r="O623" t="s">
        <v>64</v>
      </c>
      <c r="P623" t="s">
        <v>2082</v>
      </c>
      <c r="Q623">
        <v>5</v>
      </c>
      <c r="R623">
        <v>0</v>
      </c>
      <c r="S623">
        <v>0</v>
      </c>
      <c r="U623">
        <v>17163</v>
      </c>
      <c r="V623">
        <v>17163</v>
      </c>
      <c r="W623">
        <v>0</v>
      </c>
      <c r="X623">
        <v>0</v>
      </c>
      <c r="Y623" t="s">
        <v>109</v>
      </c>
    </row>
    <row r="624" spans="1:25" x14ac:dyDescent="0.25">
      <c r="A624">
        <v>623</v>
      </c>
      <c r="B624">
        <v>67507</v>
      </c>
      <c r="C624">
        <v>0</v>
      </c>
      <c r="D624">
        <v>0</v>
      </c>
      <c r="E624" t="s">
        <v>238</v>
      </c>
      <c r="F624" t="s">
        <v>239</v>
      </c>
      <c r="G624">
        <v>1</v>
      </c>
      <c r="H624" s="6">
        <v>9705015</v>
      </c>
      <c r="I624" s="7">
        <v>46013</v>
      </c>
      <c r="K624">
        <v>3</v>
      </c>
      <c r="L624" t="s">
        <v>40</v>
      </c>
      <c r="M624" t="s">
        <v>5</v>
      </c>
      <c r="N624" t="s">
        <v>41</v>
      </c>
      <c r="O624" t="s">
        <v>57</v>
      </c>
      <c r="P624" t="s">
        <v>2082</v>
      </c>
      <c r="Q624">
        <v>3</v>
      </c>
      <c r="R624">
        <v>0</v>
      </c>
      <c r="S624">
        <v>0</v>
      </c>
      <c r="U624">
        <v>291150</v>
      </c>
      <c r="V624">
        <v>291150</v>
      </c>
      <c r="W624">
        <v>0</v>
      </c>
      <c r="X624">
        <v>0</v>
      </c>
      <c r="Y624" t="s">
        <v>44</v>
      </c>
    </row>
    <row r="625" spans="1:25" x14ac:dyDescent="0.25">
      <c r="A625">
        <v>624</v>
      </c>
      <c r="B625">
        <v>67532</v>
      </c>
      <c r="C625">
        <v>0</v>
      </c>
      <c r="D625">
        <v>0</v>
      </c>
      <c r="E625" t="s">
        <v>1075</v>
      </c>
      <c r="F625" t="s">
        <v>1076</v>
      </c>
      <c r="G625">
        <v>1</v>
      </c>
      <c r="H625" s="6">
        <v>3730000</v>
      </c>
      <c r="I625" s="7">
        <v>46013</v>
      </c>
      <c r="K625">
        <v>8</v>
      </c>
      <c r="L625" t="s">
        <v>40</v>
      </c>
      <c r="M625" t="s">
        <v>9</v>
      </c>
      <c r="N625" t="s">
        <v>41</v>
      </c>
      <c r="O625" t="s">
        <v>42</v>
      </c>
      <c r="P625" t="s">
        <v>2082</v>
      </c>
      <c r="Q625">
        <v>8</v>
      </c>
      <c r="R625">
        <v>0</v>
      </c>
      <c r="S625">
        <v>0</v>
      </c>
      <c r="U625">
        <v>298400</v>
      </c>
      <c r="V625">
        <v>298400</v>
      </c>
      <c r="W625">
        <v>0</v>
      </c>
      <c r="X625">
        <v>0</v>
      </c>
      <c r="Y625" t="s">
        <v>44</v>
      </c>
    </row>
    <row r="626" spans="1:25" x14ac:dyDescent="0.25">
      <c r="A626">
        <v>625</v>
      </c>
      <c r="B626">
        <v>67551</v>
      </c>
      <c r="C626">
        <v>0</v>
      </c>
      <c r="D626">
        <v>0</v>
      </c>
      <c r="E626" t="s">
        <v>195</v>
      </c>
      <c r="F626" t="s">
        <v>196</v>
      </c>
      <c r="G626">
        <v>1</v>
      </c>
      <c r="H626" s="6">
        <v>904066</v>
      </c>
      <c r="I626" s="7">
        <v>46013</v>
      </c>
      <c r="K626">
        <v>5</v>
      </c>
      <c r="L626" t="s">
        <v>40</v>
      </c>
      <c r="M626" t="s">
        <v>7</v>
      </c>
      <c r="N626" t="s">
        <v>41</v>
      </c>
      <c r="O626" t="s">
        <v>64</v>
      </c>
      <c r="P626" t="s">
        <v>2082</v>
      </c>
      <c r="Q626">
        <v>5</v>
      </c>
      <c r="R626">
        <v>0</v>
      </c>
      <c r="S626">
        <v>0</v>
      </c>
      <c r="U626">
        <v>45203</v>
      </c>
      <c r="V626">
        <v>45203</v>
      </c>
      <c r="W626">
        <v>0</v>
      </c>
      <c r="X626">
        <v>0</v>
      </c>
      <c r="Y626" t="s">
        <v>109</v>
      </c>
    </row>
    <row r="627" spans="1:25" x14ac:dyDescent="0.25">
      <c r="A627">
        <v>626</v>
      </c>
      <c r="B627">
        <v>67492</v>
      </c>
      <c r="C627">
        <v>0</v>
      </c>
      <c r="D627">
        <v>0</v>
      </c>
      <c r="E627" t="s">
        <v>659</v>
      </c>
      <c r="F627" t="s">
        <v>660</v>
      </c>
      <c r="G627">
        <v>1</v>
      </c>
      <c r="H627" s="6">
        <v>1220093</v>
      </c>
      <c r="I627" s="7">
        <v>46013</v>
      </c>
      <c r="K627">
        <v>5</v>
      </c>
      <c r="L627" t="s">
        <v>40</v>
      </c>
      <c r="M627" t="s">
        <v>7</v>
      </c>
      <c r="N627" t="s">
        <v>41</v>
      </c>
      <c r="O627" t="s">
        <v>64</v>
      </c>
      <c r="P627" t="s">
        <v>2082</v>
      </c>
      <c r="Q627">
        <v>5</v>
      </c>
      <c r="R627">
        <v>0</v>
      </c>
      <c r="S627">
        <v>0</v>
      </c>
      <c r="U627">
        <v>61005</v>
      </c>
      <c r="V627">
        <v>61005</v>
      </c>
      <c r="W627">
        <v>0</v>
      </c>
      <c r="X627">
        <v>0</v>
      </c>
      <c r="Y627" t="s">
        <v>109</v>
      </c>
    </row>
    <row r="628" spans="1:25" x14ac:dyDescent="0.25">
      <c r="A628">
        <v>627</v>
      </c>
      <c r="B628">
        <v>67546</v>
      </c>
      <c r="C628">
        <v>0</v>
      </c>
      <c r="D628">
        <v>0</v>
      </c>
      <c r="E628" t="s">
        <v>1506</v>
      </c>
      <c r="F628" t="s">
        <v>1507</v>
      </c>
      <c r="G628">
        <v>1</v>
      </c>
      <c r="H628" s="6">
        <v>204112</v>
      </c>
      <c r="I628" s="7">
        <v>46013</v>
      </c>
      <c r="K628">
        <v>8</v>
      </c>
      <c r="L628" t="s">
        <v>40</v>
      </c>
      <c r="M628" t="s">
        <v>7</v>
      </c>
      <c r="N628" t="s">
        <v>41</v>
      </c>
      <c r="O628" t="s">
        <v>64</v>
      </c>
      <c r="P628" t="s">
        <v>2082</v>
      </c>
      <c r="Q628">
        <v>8</v>
      </c>
      <c r="R628">
        <v>0</v>
      </c>
      <c r="S628">
        <v>0</v>
      </c>
      <c r="U628">
        <v>16329</v>
      </c>
      <c r="V628">
        <v>16329</v>
      </c>
      <c r="W628">
        <v>0</v>
      </c>
      <c r="X628">
        <v>0</v>
      </c>
      <c r="Y628" t="s">
        <v>44</v>
      </c>
    </row>
    <row r="629" spans="1:25" x14ac:dyDescent="0.25">
      <c r="A629">
        <v>628</v>
      </c>
      <c r="B629">
        <v>67523</v>
      </c>
      <c r="C629">
        <v>0</v>
      </c>
      <c r="D629">
        <v>0</v>
      </c>
      <c r="E629" t="s">
        <v>2250</v>
      </c>
      <c r="F629" t="s">
        <v>2251</v>
      </c>
      <c r="G629">
        <v>1</v>
      </c>
      <c r="H629" s="6">
        <v>136184</v>
      </c>
      <c r="I629" s="7">
        <v>46013</v>
      </c>
      <c r="K629">
        <v>15</v>
      </c>
      <c r="L629" t="s">
        <v>40</v>
      </c>
      <c r="M629" t="s">
        <v>3</v>
      </c>
      <c r="N629" t="s">
        <v>41</v>
      </c>
      <c r="O629" t="s">
        <v>51</v>
      </c>
      <c r="P629" t="s">
        <v>2082</v>
      </c>
      <c r="Q629">
        <v>15</v>
      </c>
      <c r="R629">
        <v>0</v>
      </c>
      <c r="S629">
        <v>0</v>
      </c>
      <c r="U629">
        <v>20428</v>
      </c>
      <c r="V629">
        <v>20428</v>
      </c>
      <c r="W629">
        <v>0</v>
      </c>
      <c r="X629">
        <v>0</v>
      </c>
      <c r="Y629" t="s">
        <v>48</v>
      </c>
    </row>
    <row r="630" spans="1:25" x14ac:dyDescent="0.25">
      <c r="A630">
        <v>629</v>
      </c>
      <c r="B630">
        <v>67524</v>
      </c>
      <c r="C630">
        <v>0</v>
      </c>
      <c r="D630">
        <v>0</v>
      </c>
      <c r="E630" t="s">
        <v>2250</v>
      </c>
      <c r="F630" t="s">
        <v>2251</v>
      </c>
      <c r="G630">
        <v>1</v>
      </c>
      <c r="H630" s="6">
        <v>136184</v>
      </c>
      <c r="I630" s="7">
        <v>46013</v>
      </c>
      <c r="K630">
        <v>15</v>
      </c>
      <c r="L630" t="s">
        <v>40</v>
      </c>
      <c r="M630" t="s">
        <v>3</v>
      </c>
      <c r="N630" t="s">
        <v>41</v>
      </c>
      <c r="O630" t="s">
        <v>51</v>
      </c>
      <c r="P630" t="s">
        <v>2082</v>
      </c>
      <c r="Q630">
        <v>15</v>
      </c>
      <c r="R630">
        <v>0</v>
      </c>
      <c r="S630">
        <v>0</v>
      </c>
      <c r="U630">
        <v>20428</v>
      </c>
      <c r="V630">
        <v>20428</v>
      </c>
      <c r="W630">
        <v>0</v>
      </c>
      <c r="X630">
        <v>0</v>
      </c>
      <c r="Y630" t="s">
        <v>48</v>
      </c>
    </row>
    <row r="631" spans="1:25" x14ac:dyDescent="0.25">
      <c r="A631">
        <v>630</v>
      </c>
      <c r="B631">
        <v>67499</v>
      </c>
      <c r="C631">
        <v>0</v>
      </c>
      <c r="D631">
        <v>0</v>
      </c>
      <c r="E631" t="s">
        <v>739</v>
      </c>
      <c r="F631" t="s">
        <v>740</v>
      </c>
      <c r="G631">
        <v>1</v>
      </c>
      <c r="H631" s="6">
        <v>605646</v>
      </c>
      <c r="I631" s="7">
        <v>46013</v>
      </c>
      <c r="K631">
        <v>5</v>
      </c>
      <c r="L631" t="s">
        <v>40</v>
      </c>
      <c r="M631" t="s">
        <v>7</v>
      </c>
      <c r="N631" t="s">
        <v>41</v>
      </c>
      <c r="O631" t="s">
        <v>64</v>
      </c>
      <c r="P631" t="s">
        <v>2082</v>
      </c>
      <c r="Q631">
        <v>5</v>
      </c>
      <c r="R631">
        <v>0</v>
      </c>
      <c r="S631">
        <v>0</v>
      </c>
      <c r="U631">
        <v>30282</v>
      </c>
      <c r="V631">
        <v>30282</v>
      </c>
      <c r="W631">
        <v>0</v>
      </c>
      <c r="X631">
        <v>0</v>
      </c>
      <c r="Y631" t="s">
        <v>109</v>
      </c>
    </row>
    <row r="632" spans="1:25" x14ac:dyDescent="0.25">
      <c r="A632">
        <v>631</v>
      </c>
      <c r="B632">
        <v>67509</v>
      </c>
      <c r="C632">
        <v>0</v>
      </c>
      <c r="D632">
        <v>0</v>
      </c>
      <c r="E632" t="s">
        <v>149</v>
      </c>
      <c r="F632" t="s">
        <v>150</v>
      </c>
      <c r="G632">
        <v>1</v>
      </c>
      <c r="H632" s="6">
        <v>605646</v>
      </c>
      <c r="I632" s="7">
        <v>46013</v>
      </c>
      <c r="K632">
        <v>5</v>
      </c>
      <c r="L632" t="s">
        <v>40</v>
      </c>
      <c r="M632" t="s">
        <v>7</v>
      </c>
      <c r="N632" t="s">
        <v>41</v>
      </c>
      <c r="O632" t="s">
        <v>64</v>
      </c>
      <c r="P632" t="s">
        <v>2082</v>
      </c>
      <c r="Q632">
        <v>5</v>
      </c>
      <c r="R632">
        <v>0</v>
      </c>
      <c r="S632">
        <v>0</v>
      </c>
      <c r="U632">
        <v>30282</v>
      </c>
      <c r="V632">
        <v>30282</v>
      </c>
      <c r="W632">
        <v>0</v>
      </c>
      <c r="X632">
        <v>0</v>
      </c>
      <c r="Y632" t="s">
        <v>109</v>
      </c>
    </row>
    <row r="633" spans="1:25" x14ac:dyDescent="0.25">
      <c r="A633">
        <v>632</v>
      </c>
      <c r="B633">
        <v>68218</v>
      </c>
      <c r="C633">
        <v>0</v>
      </c>
      <c r="D633">
        <v>0</v>
      </c>
      <c r="E633" t="s">
        <v>149</v>
      </c>
      <c r="F633" t="s">
        <v>150</v>
      </c>
      <c r="G633">
        <v>1</v>
      </c>
      <c r="H633" s="6">
        <v>262392</v>
      </c>
      <c r="I633" s="7">
        <v>46013</v>
      </c>
      <c r="K633">
        <v>5</v>
      </c>
      <c r="L633" t="s">
        <v>40</v>
      </c>
      <c r="M633" t="s">
        <v>7</v>
      </c>
      <c r="N633" t="s">
        <v>41</v>
      </c>
      <c r="O633" t="s">
        <v>64</v>
      </c>
      <c r="P633" t="s">
        <v>2082</v>
      </c>
      <c r="Q633">
        <v>5</v>
      </c>
      <c r="R633">
        <v>0</v>
      </c>
      <c r="S633">
        <v>0</v>
      </c>
      <c r="U633">
        <v>13120</v>
      </c>
      <c r="V633">
        <v>13120</v>
      </c>
      <c r="W633">
        <v>0</v>
      </c>
      <c r="X633">
        <v>0</v>
      </c>
      <c r="Y633" t="s">
        <v>109</v>
      </c>
    </row>
    <row r="634" spans="1:25" x14ac:dyDescent="0.25">
      <c r="A634">
        <v>633</v>
      </c>
      <c r="B634">
        <v>67527</v>
      </c>
      <c r="C634">
        <v>0</v>
      </c>
      <c r="D634">
        <v>0</v>
      </c>
      <c r="E634" t="s">
        <v>121</v>
      </c>
      <c r="F634" t="s">
        <v>122</v>
      </c>
      <c r="G634">
        <v>1</v>
      </c>
      <c r="H634" s="6">
        <v>5588593</v>
      </c>
      <c r="I634" s="7">
        <v>46013</v>
      </c>
      <c r="K634">
        <v>8</v>
      </c>
      <c r="L634" t="s">
        <v>40</v>
      </c>
      <c r="M634" t="s">
        <v>7</v>
      </c>
      <c r="N634" t="s">
        <v>41</v>
      </c>
      <c r="O634" t="s">
        <v>64</v>
      </c>
      <c r="P634" t="s">
        <v>2082</v>
      </c>
      <c r="Q634">
        <v>8</v>
      </c>
      <c r="R634">
        <v>0</v>
      </c>
      <c r="S634">
        <v>0</v>
      </c>
      <c r="U634">
        <v>447087</v>
      </c>
      <c r="V634">
        <v>447087</v>
      </c>
      <c r="W634">
        <v>0</v>
      </c>
      <c r="X634">
        <v>0</v>
      </c>
      <c r="Y634" t="s">
        <v>94</v>
      </c>
    </row>
    <row r="635" spans="1:25" x14ac:dyDescent="0.25">
      <c r="A635">
        <v>634</v>
      </c>
      <c r="B635">
        <v>67535</v>
      </c>
      <c r="C635">
        <v>0</v>
      </c>
      <c r="D635">
        <v>0</v>
      </c>
      <c r="E635" t="s">
        <v>882</v>
      </c>
      <c r="F635" t="s">
        <v>883</v>
      </c>
      <c r="G635">
        <v>1</v>
      </c>
      <c r="H635" s="6">
        <v>7124000</v>
      </c>
      <c r="I635" s="7">
        <v>46013</v>
      </c>
      <c r="K635">
        <v>8</v>
      </c>
      <c r="L635" t="s">
        <v>40</v>
      </c>
      <c r="M635" t="s">
        <v>9</v>
      </c>
      <c r="N635" t="s">
        <v>41</v>
      </c>
      <c r="O635" t="s">
        <v>42</v>
      </c>
      <c r="P635" t="s">
        <v>2082</v>
      </c>
      <c r="Q635">
        <v>8</v>
      </c>
      <c r="R635">
        <v>0</v>
      </c>
      <c r="S635">
        <v>0</v>
      </c>
      <c r="U635">
        <v>569920</v>
      </c>
      <c r="V635">
        <v>569920</v>
      </c>
      <c r="W635">
        <v>0</v>
      </c>
      <c r="X635">
        <v>0</v>
      </c>
      <c r="Y635" t="s">
        <v>250</v>
      </c>
    </row>
    <row r="636" spans="1:25" x14ac:dyDescent="0.25">
      <c r="A636">
        <v>635</v>
      </c>
      <c r="B636">
        <v>67521</v>
      </c>
      <c r="C636">
        <v>0</v>
      </c>
      <c r="D636">
        <v>0</v>
      </c>
      <c r="E636" t="s">
        <v>860</v>
      </c>
      <c r="F636" t="s">
        <v>861</v>
      </c>
      <c r="G636">
        <v>1</v>
      </c>
      <c r="H636" s="6">
        <v>1828245</v>
      </c>
      <c r="I636" s="7">
        <v>46013</v>
      </c>
      <c r="K636">
        <v>15</v>
      </c>
      <c r="L636" t="s">
        <v>40</v>
      </c>
      <c r="M636" t="s">
        <v>3</v>
      </c>
      <c r="N636" t="s">
        <v>41</v>
      </c>
      <c r="O636" t="s">
        <v>51</v>
      </c>
      <c r="P636" t="s">
        <v>2082</v>
      </c>
      <c r="Q636">
        <v>15</v>
      </c>
      <c r="R636">
        <v>0</v>
      </c>
      <c r="S636">
        <v>0</v>
      </c>
      <c r="U636">
        <v>274237</v>
      </c>
      <c r="V636">
        <v>274237</v>
      </c>
      <c r="W636">
        <v>0</v>
      </c>
      <c r="X636">
        <v>0</v>
      </c>
      <c r="Y636" t="s">
        <v>48</v>
      </c>
    </row>
    <row r="637" spans="1:25" x14ac:dyDescent="0.25">
      <c r="A637">
        <v>636</v>
      </c>
      <c r="B637">
        <v>67522</v>
      </c>
      <c r="C637">
        <v>0</v>
      </c>
      <c r="D637">
        <v>0</v>
      </c>
      <c r="E637" t="s">
        <v>860</v>
      </c>
      <c r="F637" t="s">
        <v>861</v>
      </c>
      <c r="G637">
        <v>1</v>
      </c>
      <c r="H637" s="6">
        <v>1828245</v>
      </c>
      <c r="I637" s="7">
        <v>46013</v>
      </c>
      <c r="K637">
        <v>15</v>
      </c>
      <c r="L637" t="s">
        <v>40</v>
      </c>
      <c r="M637" t="s">
        <v>3</v>
      </c>
      <c r="N637" t="s">
        <v>41</v>
      </c>
      <c r="O637" t="s">
        <v>51</v>
      </c>
      <c r="P637" t="s">
        <v>2082</v>
      </c>
      <c r="Q637">
        <v>15</v>
      </c>
      <c r="R637">
        <v>0</v>
      </c>
      <c r="S637">
        <v>0</v>
      </c>
      <c r="U637">
        <v>274237</v>
      </c>
      <c r="V637">
        <v>274237</v>
      </c>
      <c r="W637">
        <v>0</v>
      </c>
      <c r="X637">
        <v>0</v>
      </c>
      <c r="Y637" t="s">
        <v>48</v>
      </c>
    </row>
    <row r="638" spans="1:25" x14ac:dyDescent="0.25">
      <c r="A638">
        <v>637</v>
      </c>
      <c r="B638">
        <v>67517</v>
      </c>
      <c r="C638">
        <v>0</v>
      </c>
      <c r="D638">
        <v>0</v>
      </c>
      <c r="E638" t="s">
        <v>1083</v>
      </c>
      <c r="F638" t="s">
        <v>1084</v>
      </c>
      <c r="G638">
        <v>1</v>
      </c>
      <c r="H638" s="6">
        <v>870173</v>
      </c>
      <c r="I638" s="7">
        <v>46013</v>
      </c>
      <c r="K638">
        <v>15</v>
      </c>
      <c r="L638" t="s">
        <v>40</v>
      </c>
      <c r="M638" t="s">
        <v>3</v>
      </c>
      <c r="N638" t="s">
        <v>41</v>
      </c>
      <c r="O638" t="s">
        <v>51</v>
      </c>
      <c r="P638" t="s">
        <v>2082</v>
      </c>
      <c r="Q638">
        <v>15</v>
      </c>
      <c r="R638">
        <v>0</v>
      </c>
      <c r="S638">
        <v>0</v>
      </c>
      <c r="U638">
        <v>130526</v>
      </c>
      <c r="V638">
        <v>130526</v>
      </c>
      <c r="W638">
        <v>0</v>
      </c>
      <c r="X638">
        <v>0</v>
      </c>
      <c r="Y638" t="s">
        <v>48</v>
      </c>
    </row>
    <row r="639" spans="1:25" x14ac:dyDescent="0.25">
      <c r="A639">
        <v>638</v>
      </c>
      <c r="B639">
        <v>67518</v>
      </c>
      <c r="C639">
        <v>0</v>
      </c>
      <c r="D639">
        <v>0</v>
      </c>
      <c r="E639" t="s">
        <v>1083</v>
      </c>
      <c r="F639" t="s">
        <v>1084</v>
      </c>
      <c r="G639">
        <v>1</v>
      </c>
      <c r="H639" s="6">
        <v>870173</v>
      </c>
      <c r="I639" s="7">
        <v>46013</v>
      </c>
      <c r="K639">
        <v>15</v>
      </c>
      <c r="L639" t="s">
        <v>40</v>
      </c>
      <c r="M639" t="s">
        <v>3</v>
      </c>
      <c r="N639" t="s">
        <v>41</v>
      </c>
      <c r="O639" t="s">
        <v>51</v>
      </c>
      <c r="P639" t="s">
        <v>2082</v>
      </c>
      <c r="Q639">
        <v>15</v>
      </c>
      <c r="R639">
        <v>0</v>
      </c>
      <c r="S639">
        <v>0</v>
      </c>
      <c r="U639">
        <v>130526</v>
      </c>
      <c r="V639">
        <v>130526</v>
      </c>
      <c r="W639">
        <v>0</v>
      </c>
      <c r="X639">
        <v>0</v>
      </c>
      <c r="Y639" t="s">
        <v>48</v>
      </c>
    </row>
    <row r="640" spans="1:25" x14ac:dyDescent="0.25">
      <c r="A640">
        <v>639</v>
      </c>
      <c r="B640">
        <v>67515</v>
      </c>
      <c r="C640">
        <v>0</v>
      </c>
      <c r="D640">
        <v>0</v>
      </c>
      <c r="E640" t="s">
        <v>2252</v>
      </c>
      <c r="F640" t="s">
        <v>2253</v>
      </c>
      <c r="G640">
        <v>1</v>
      </c>
      <c r="H640" s="6">
        <v>858813</v>
      </c>
      <c r="I640" s="7">
        <v>46013</v>
      </c>
      <c r="K640">
        <v>15</v>
      </c>
      <c r="L640" t="s">
        <v>40</v>
      </c>
      <c r="M640" t="s">
        <v>3</v>
      </c>
      <c r="N640" t="s">
        <v>41</v>
      </c>
      <c r="O640" t="s">
        <v>51</v>
      </c>
      <c r="P640" t="s">
        <v>2082</v>
      </c>
      <c r="Q640">
        <v>15</v>
      </c>
      <c r="R640">
        <v>0</v>
      </c>
      <c r="S640">
        <v>0</v>
      </c>
      <c r="U640">
        <v>128822</v>
      </c>
      <c r="V640">
        <v>128822</v>
      </c>
      <c r="W640">
        <v>0</v>
      </c>
      <c r="X640">
        <v>0</v>
      </c>
      <c r="Y640" t="s">
        <v>48</v>
      </c>
    </row>
    <row r="641" spans="1:25" x14ac:dyDescent="0.25">
      <c r="A641">
        <v>640</v>
      </c>
      <c r="B641">
        <v>67516</v>
      </c>
      <c r="C641">
        <v>0</v>
      </c>
      <c r="D641">
        <v>0</v>
      </c>
      <c r="E641" t="s">
        <v>2252</v>
      </c>
      <c r="F641" t="s">
        <v>2253</v>
      </c>
      <c r="G641">
        <v>1</v>
      </c>
      <c r="H641" s="6">
        <v>858813</v>
      </c>
      <c r="I641" s="7">
        <v>46013</v>
      </c>
      <c r="K641">
        <v>15</v>
      </c>
      <c r="L641" t="s">
        <v>40</v>
      </c>
      <c r="M641" t="s">
        <v>3</v>
      </c>
      <c r="N641" t="s">
        <v>41</v>
      </c>
      <c r="O641" t="s">
        <v>51</v>
      </c>
      <c r="P641" t="s">
        <v>2082</v>
      </c>
      <c r="Q641">
        <v>15</v>
      </c>
      <c r="R641">
        <v>0</v>
      </c>
      <c r="S641">
        <v>0</v>
      </c>
      <c r="U641">
        <v>128822</v>
      </c>
      <c r="V641">
        <v>128822</v>
      </c>
      <c r="W641">
        <v>0</v>
      </c>
      <c r="X641">
        <v>0</v>
      </c>
      <c r="Y641" t="s">
        <v>48</v>
      </c>
    </row>
    <row r="642" spans="1:25" x14ac:dyDescent="0.25">
      <c r="A642">
        <v>641</v>
      </c>
      <c r="B642">
        <v>67519</v>
      </c>
      <c r="C642">
        <v>0</v>
      </c>
      <c r="D642">
        <v>0</v>
      </c>
      <c r="E642" t="s">
        <v>2254</v>
      </c>
      <c r="F642" t="s">
        <v>2255</v>
      </c>
      <c r="G642">
        <v>1</v>
      </c>
      <c r="H642" s="6">
        <v>577431</v>
      </c>
      <c r="I642" s="7">
        <v>46013</v>
      </c>
      <c r="K642">
        <v>15</v>
      </c>
      <c r="L642" t="s">
        <v>40</v>
      </c>
      <c r="M642" t="s">
        <v>3</v>
      </c>
      <c r="N642" t="s">
        <v>41</v>
      </c>
      <c r="O642" t="s">
        <v>51</v>
      </c>
      <c r="P642" t="s">
        <v>2082</v>
      </c>
      <c r="Q642">
        <v>15</v>
      </c>
      <c r="R642">
        <v>0</v>
      </c>
      <c r="S642">
        <v>0</v>
      </c>
      <c r="U642">
        <v>86615</v>
      </c>
      <c r="V642">
        <v>86615</v>
      </c>
      <c r="W642">
        <v>0</v>
      </c>
      <c r="X642">
        <v>0</v>
      </c>
      <c r="Y642" t="s">
        <v>48</v>
      </c>
    </row>
    <row r="643" spans="1:25" x14ac:dyDescent="0.25">
      <c r="A643">
        <v>642</v>
      </c>
      <c r="B643">
        <v>67520</v>
      </c>
      <c r="C643">
        <v>0</v>
      </c>
      <c r="D643">
        <v>0</v>
      </c>
      <c r="E643" t="s">
        <v>2254</v>
      </c>
      <c r="F643" t="s">
        <v>2255</v>
      </c>
      <c r="G643">
        <v>1</v>
      </c>
      <c r="H643" s="6">
        <v>577431</v>
      </c>
      <c r="I643" s="7">
        <v>46013</v>
      </c>
      <c r="K643">
        <v>15</v>
      </c>
      <c r="L643" t="s">
        <v>40</v>
      </c>
      <c r="M643" t="s">
        <v>3</v>
      </c>
      <c r="N643" t="s">
        <v>41</v>
      </c>
      <c r="O643" t="s">
        <v>51</v>
      </c>
      <c r="P643" t="s">
        <v>2082</v>
      </c>
      <c r="Q643">
        <v>15</v>
      </c>
      <c r="R643">
        <v>0</v>
      </c>
      <c r="S643">
        <v>0</v>
      </c>
      <c r="U643">
        <v>86615</v>
      </c>
      <c r="V643">
        <v>86615</v>
      </c>
      <c r="W643">
        <v>0</v>
      </c>
      <c r="X643">
        <v>0</v>
      </c>
      <c r="Y643" t="s">
        <v>48</v>
      </c>
    </row>
    <row r="644" spans="1:25" x14ac:dyDescent="0.25">
      <c r="A644">
        <v>643</v>
      </c>
      <c r="B644">
        <v>67502</v>
      </c>
      <c r="C644">
        <v>0</v>
      </c>
      <c r="D644">
        <v>0</v>
      </c>
      <c r="E644" t="s">
        <v>1079</v>
      </c>
      <c r="F644" t="s">
        <v>1080</v>
      </c>
      <c r="G644">
        <v>1</v>
      </c>
      <c r="H644" s="6">
        <v>7056000</v>
      </c>
      <c r="I644" s="7">
        <v>46013</v>
      </c>
      <c r="K644">
        <v>8</v>
      </c>
      <c r="L644" t="s">
        <v>40</v>
      </c>
      <c r="M644" t="s">
        <v>9</v>
      </c>
      <c r="N644" t="s">
        <v>41</v>
      </c>
      <c r="O644" t="s">
        <v>42</v>
      </c>
      <c r="P644" t="s">
        <v>2082</v>
      </c>
      <c r="Q644">
        <v>8</v>
      </c>
      <c r="R644">
        <v>0</v>
      </c>
      <c r="S644">
        <v>0</v>
      </c>
      <c r="U644">
        <v>564480</v>
      </c>
      <c r="V644">
        <v>564480</v>
      </c>
      <c r="W644">
        <v>0</v>
      </c>
      <c r="X644">
        <v>0</v>
      </c>
      <c r="Y644" t="s">
        <v>250</v>
      </c>
    </row>
    <row r="645" spans="1:25" x14ac:dyDescent="0.25">
      <c r="A645">
        <v>644</v>
      </c>
      <c r="B645">
        <v>67500</v>
      </c>
      <c r="C645">
        <v>0</v>
      </c>
      <c r="D645">
        <v>0</v>
      </c>
      <c r="E645" t="s">
        <v>1081</v>
      </c>
      <c r="F645" t="s">
        <v>1082</v>
      </c>
      <c r="G645">
        <v>1</v>
      </c>
      <c r="H645" s="6">
        <v>8131000</v>
      </c>
      <c r="I645" s="7">
        <v>46013</v>
      </c>
      <c r="K645">
        <v>8</v>
      </c>
      <c r="L645" t="s">
        <v>40</v>
      </c>
      <c r="M645" t="s">
        <v>9</v>
      </c>
      <c r="N645" t="s">
        <v>41</v>
      </c>
      <c r="O645" t="s">
        <v>42</v>
      </c>
      <c r="P645" t="s">
        <v>2082</v>
      </c>
      <c r="Q645">
        <v>8</v>
      </c>
      <c r="R645">
        <v>0</v>
      </c>
      <c r="S645">
        <v>0</v>
      </c>
      <c r="U645">
        <v>650480</v>
      </c>
      <c r="V645">
        <v>650480</v>
      </c>
      <c r="W645">
        <v>0</v>
      </c>
      <c r="X645">
        <v>0</v>
      </c>
      <c r="Y645" t="s">
        <v>250</v>
      </c>
    </row>
    <row r="646" spans="1:25" x14ac:dyDescent="0.25">
      <c r="A646">
        <v>645</v>
      </c>
      <c r="B646">
        <v>67514</v>
      </c>
      <c r="C646">
        <v>0</v>
      </c>
      <c r="D646">
        <v>0</v>
      </c>
      <c r="E646" t="s">
        <v>715</v>
      </c>
      <c r="F646" t="s">
        <v>716</v>
      </c>
      <c r="G646">
        <v>1</v>
      </c>
      <c r="H646" s="6">
        <v>377574892</v>
      </c>
      <c r="I646" s="7">
        <v>46013</v>
      </c>
      <c r="K646" t="s">
        <v>2256</v>
      </c>
      <c r="L646" t="s">
        <v>40</v>
      </c>
      <c r="M646" t="s">
        <v>5</v>
      </c>
      <c r="N646" t="s">
        <v>41</v>
      </c>
      <c r="O646" t="s">
        <v>47</v>
      </c>
      <c r="P646" t="s">
        <v>2082</v>
      </c>
      <c r="Q646">
        <v>2.8</v>
      </c>
      <c r="R646">
        <v>0</v>
      </c>
      <c r="S646">
        <v>0</v>
      </c>
      <c r="U646">
        <v>10572097</v>
      </c>
      <c r="V646">
        <v>10572097</v>
      </c>
      <c r="W646">
        <v>0</v>
      </c>
      <c r="X646">
        <v>0</v>
      </c>
      <c r="Y646" t="s">
        <v>44</v>
      </c>
    </row>
    <row r="647" spans="1:25" x14ac:dyDescent="0.25">
      <c r="A647">
        <v>646</v>
      </c>
      <c r="B647">
        <v>67530</v>
      </c>
      <c r="C647">
        <v>0</v>
      </c>
      <c r="D647">
        <v>0</v>
      </c>
      <c r="E647" t="s">
        <v>2257</v>
      </c>
      <c r="F647" t="s">
        <v>2258</v>
      </c>
      <c r="G647">
        <v>1</v>
      </c>
      <c r="H647" s="6">
        <v>11272737</v>
      </c>
      <c r="I647" s="7">
        <v>46013</v>
      </c>
      <c r="K647">
        <v>5</v>
      </c>
      <c r="L647" t="s">
        <v>40</v>
      </c>
      <c r="M647" t="s">
        <v>3</v>
      </c>
      <c r="N647" t="s">
        <v>41</v>
      </c>
      <c r="O647" t="s">
        <v>51</v>
      </c>
      <c r="P647" t="s">
        <v>2082</v>
      </c>
      <c r="Q647">
        <v>5</v>
      </c>
      <c r="R647">
        <v>0</v>
      </c>
      <c r="S647">
        <v>0</v>
      </c>
      <c r="U647">
        <v>563637</v>
      </c>
      <c r="V647">
        <v>563637</v>
      </c>
      <c r="W647">
        <v>0</v>
      </c>
      <c r="X647">
        <v>0</v>
      </c>
      <c r="Y647" t="s">
        <v>2086</v>
      </c>
    </row>
    <row r="648" spans="1:25" x14ac:dyDescent="0.25">
      <c r="A648">
        <v>647</v>
      </c>
      <c r="B648">
        <v>67477</v>
      </c>
      <c r="C648">
        <v>0</v>
      </c>
      <c r="D648">
        <v>0</v>
      </c>
      <c r="E648" t="s">
        <v>1376</v>
      </c>
      <c r="F648" t="s">
        <v>1377</v>
      </c>
      <c r="G648">
        <v>1</v>
      </c>
      <c r="I648" s="7">
        <v>46010</v>
      </c>
      <c r="K648" t="s">
        <v>1371</v>
      </c>
      <c r="L648" t="s">
        <v>40</v>
      </c>
      <c r="M648" t="s">
        <v>5</v>
      </c>
      <c r="N648" t="s">
        <v>41</v>
      </c>
      <c r="O648" t="s">
        <v>77</v>
      </c>
      <c r="P648" t="s">
        <v>2082</v>
      </c>
      <c r="Q648">
        <v>6</v>
      </c>
      <c r="R648">
        <v>3.4</v>
      </c>
      <c r="S648">
        <v>0</v>
      </c>
      <c r="U648">
        <v>0</v>
      </c>
      <c r="V648">
        <v>0</v>
      </c>
      <c r="W648">
        <v>0</v>
      </c>
      <c r="X648">
        <v>0</v>
      </c>
      <c r="Y648" t="s">
        <v>48</v>
      </c>
    </row>
    <row r="649" spans="1:25" x14ac:dyDescent="0.25">
      <c r="A649">
        <v>648</v>
      </c>
      <c r="B649">
        <v>67444</v>
      </c>
      <c r="C649">
        <v>0</v>
      </c>
      <c r="D649">
        <v>0</v>
      </c>
      <c r="E649" t="s">
        <v>1325</v>
      </c>
      <c r="F649" t="s">
        <v>1326</v>
      </c>
      <c r="G649">
        <v>1</v>
      </c>
      <c r="H649" s="6">
        <v>30000000</v>
      </c>
      <c r="I649" s="7">
        <v>46010</v>
      </c>
      <c r="K649">
        <v>8</v>
      </c>
      <c r="L649" t="s">
        <v>40</v>
      </c>
      <c r="M649" t="s">
        <v>5</v>
      </c>
      <c r="N649" t="s">
        <v>41</v>
      </c>
      <c r="O649" t="s">
        <v>47</v>
      </c>
      <c r="P649" t="s">
        <v>2082</v>
      </c>
      <c r="Q649">
        <v>8</v>
      </c>
      <c r="R649">
        <v>0</v>
      </c>
      <c r="S649">
        <v>0</v>
      </c>
      <c r="U649">
        <v>2400000</v>
      </c>
      <c r="V649">
        <v>2400000</v>
      </c>
      <c r="W649">
        <v>0</v>
      </c>
      <c r="X649">
        <v>0</v>
      </c>
      <c r="Y649" t="s">
        <v>48</v>
      </c>
    </row>
    <row r="650" spans="1:25" x14ac:dyDescent="0.25">
      <c r="A650">
        <v>649</v>
      </c>
      <c r="B650">
        <v>67445</v>
      </c>
      <c r="C650">
        <v>0</v>
      </c>
      <c r="D650">
        <v>0</v>
      </c>
      <c r="E650" t="s">
        <v>1321</v>
      </c>
      <c r="F650" t="s">
        <v>1322</v>
      </c>
      <c r="G650">
        <v>1</v>
      </c>
      <c r="H650" s="6">
        <v>120000000</v>
      </c>
      <c r="I650" s="7">
        <v>46010</v>
      </c>
      <c r="K650">
        <v>8</v>
      </c>
      <c r="L650" t="s">
        <v>40</v>
      </c>
      <c r="M650" t="s">
        <v>5</v>
      </c>
      <c r="N650" t="s">
        <v>41</v>
      </c>
      <c r="O650" t="s">
        <v>47</v>
      </c>
      <c r="P650" t="s">
        <v>2082</v>
      </c>
      <c r="Q650">
        <v>8</v>
      </c>
      <c r="R650">
        <v>0</v>
      </c>
      <c r="S650">
        <v>0</v>
      </c>
      <c r="U650">
        <v>9600000</v>
      </c>
      <c r="V650">
        <v>9600000</v>
      </c>
      <c r="W650">
        <v>0</v>
      </c>
      <c r="X650">
        <v>0</v>
      </c>
      <c r="Y650" t="s">
        <v>437</v>
      </c>
    </row>
    <row r="651" spans="1:25" x14ac:dyDescent="0.25">
      <c r="A651">
        <v>650</v>
      </c>
      <c r="B651">
        <v>67433</v>
      </c>
      <c r="C651">
        <v>0</v>
      </c>
      <c r="D651">
        <v>0</v>
      </c>
      <c r="E651" t="s">
        <v>1386</v>
      </c>
      <c r="F651" t="s">
        <v>1387</v>
      </c>
      <c r="G651">
        <v>1</v>
      </c>
      <c r="H651" s="6">
        <v>1240846</v>
      </c>
      <c r="I651" s="7">
        <v>46010</v>
      </c>
      <c r="K651">
        <v>10</v>
      </c>
      <c r="L651" t="s">
        <v>40</v>
      </c>
      <c r="M651" t="s">
        <v>5</v>
      </c>
      <c r="N651" t="s">
        <v>41</v>
      </c>
      <c r="O651" t="s">
        <v>77</v>
      </c>
      <c r="P651" t="s">
        <v>2082</v>
      </c>
      <c r="Q651">
        <v>10</v>
      </c>
      <c r="R651">
        <v>0</v>
      </c>
      <c r="S651">
        <v>0</v>
      </c>
      <c r="U651">
        <v>124085</v>
      </c>
      <c r="V651">
        <v>124085</v>
      </c>
      <c r="W651">
        <v>0</v>
      </c>
      <c r="X651">
        <v>0</v>
      </c>
      <c r="Y651" t="s">
        <v>48</v>
      </c>
    </row>
    <row r="652" spans="1:25" x14ac:dyDescent="0.25">
      <c r="A652">
        <v>651</v>
      </c>
      <c r="B652">
        <v>67430</v>
      </c>
      <c r="C652">
        <v>0</v>
      </c>
      <c r="D652">
        <v>0</v>
      </c>
      <c r="E652" t="s">
        <v>1188</v>
      </c>
      <c r="F652" t="s">
        <v>1189</v>
      </c>
      <c r="G652">
        <v>1</v>
      </c>
      <c r="H652" s="6">
        <v>1123546</v>
      </c>
      <c r="I652" s="7">
        <v>46010</v>
      </c>
      <c r="K652">
        <v>5</v>
      </c>
      <c r="L652" t="s">
        <v>40</v>
      </c>
      <c r="M652" t="s">
        <v>9</v>
      </c>
      <c r="N652" t="s">
        <v>41</v>
      </c>
      <c r="O652" t="s">
        <v>42</v>
      </c>
      <c r="P652" t="s">
        <v>2082</v>
      </c>
      <c r="Q652">
        <v>5</v>
      </c>
      <c r="R652">
        <v>0</v>
      </c>
      <c r="S652">
        <v>0</v>
      </c>
      <c r="U652">
        <v>56177</v>
      </c>
      <c r="V652">
        <v>56177</v>
      </c>
      <c r="W652">
        <v>0</v>
      </c>
      <c r="X652">
        <v>0</v>
      </c>
      <c r="Y652" t="s">
        <v>44</v>
      </c>
    </row>
    <row r="653" spans="1:25" x14ac:dyDescent="0.25">
      <c r="A653">
        <v>652</v>
      </c>
      <c r="B653">
        <v>67431</v>
      </c>
      <c r="C653">
        <v>0</v>
      </c>
      <c r="D653">
        <v>0</v>
      </c>
      <c r="E653" t="s">
        <v>1188</v>
      </c>
      <c r="F653" t="s">
        <v>1189</v>
      </c>
      <c r="G653">
        <v>1</v>
      </c>
      <c r="H653" s="6">
        <v>591092</v>
      </c>
      <c r="I653" s="7">
        <v>46010</v>
      </c>
      <c r="K653">
        <v>5</v>
      </c>
      <c r="L653" t="s">
        <v>40</v>
      </c>
      <c r="M653" t="s">
        <v>9</v>
      </c>
      <c r="N653" t="s">
        <v>41</v>
      </c>
      <c r="O653" t="s">
        <v>42</v>
      </c>
      <c r="P653" t="s">
        <v>2082</v>
      </c>
      <c r="Q653">
        <v>5</v>
      </c>
      <c r="R653">
        <v>0</v>
      </c>
      <c r="S653">
        <v>0</v>
      </c>
      <c r="U653">
        <v>29555</v>
      </c>
      <c r="V653">
        <v>29555</v>
      </c>
      <c r="W653">
        <v>0</v>
      </c>
      <c r="X653">
        <v>0</v>
      </c>
      <c r="Y653" t="s">
        <v>44</v>
      </c>
    </row>
    <row r="654" spans="1:25" x14ac:dyDescent="0.25">
      <c r="A654">
        <v>653</v>
      </c>
      <c r="B654">
        <v>67432</v>
      </c>
      <c r="C654">
        <v>0</v>
      </c>
      <c r="D654">
        <v>0</v>
      </c>
      <c r="E654" t="s">
        <v>1188</v>
      </c>
      <c r="F654" t="s">
        <v>1189</v>
      </c>
      <c r="G654">
        <v>1</v>
      </c>
      <c r="H654" s="6">
        <v>1111169</v>
      </c>
      <c r="I654" s="7">
        <v>46010</v>
      </c>
      <c r="K654">
        <v>5</v>
      </c>
      <c r="L654" t="s">
        <v>40</v>
      </c>
      <c r="M654" t="s">
        <v>9</v>
      </c>
      <c r="N654" t="s">
        <v>41</v>
      </c>
      <c r="O654" t="s">
        <v>42</v>
      </c>
      <c r="P654" t="s">
        <v>2082</v>
      </c>
      <c r="Q654">
        <v>5</v>
      </c>
      <c r="R654">
        <v>0</v>
      </c>
      <c r="S654">
        <v>0</v>
      </c>
      <c r="U654">
        <v>55558</v>
      </c>
      <c r="V654">
        <v>55558</v>
      </c>
      <c r="W654">
        <v>0</v>
      </c>
      <c r="X654">
        <v>0</v>
      </c>
      <c r="Y654" t="s">
        <v>44</v>
      </c>
    </row>
    <row r="655" spans="1:25" x14ac:dyDescent="0.25">
      <c r="A655">
        <v>654</v>
      </c>
      <c r="B655">
        <v>67427</v>
      </c>
      <c r="C655">
        <v>0</v>
      </c>
      <c r="D655">
        <v>0</v>
      </c>
      <c r="E655" t="s">
        <v>1190</v>
      </c>
      <c r="F655" t="s">
        <v>1191</v>
      </c>
      <c r="G655">
        <v>1</v>
      </c>
      <c r="H655" s="6">
        <v>100978</v>
      </c>
      <c r="I655" s="7">
        <v>46010</v>
      </c>
      <c r="K655">
        <v>5</v>
      </c>
      <c r="L655" t="s">
        <v>40</v>
      </c>
      <c r="M655" t="s">
        <v>9</v>
      </c>
      <c r="N655" t="s">
        <v>41</v>
      </c>
      <c r="O655" t="s">
        <v>42</v>
      </c>
      <c r="P655" t="s">
        <v>2082</v>
      </c>
      <c r="Q655">
        <v>5</v>
      </c>
      <c r="R655">
        <v>0</v>
      </c>
      <c r="S655">
        <v>0</v>
      </c>
      <c r="U655">
        <v>5049</v>
      </c>
      <c r="V655">
        <v>5049</v>
      </c>
      <c r="W655">
        <v>0</v>
      </c>
      <c r="X655">
        <v>0</v>
      </c>
      <c r="Y655" t="s">
        <v>44</v>
      </c>
    </row>
    <row r="656" spans="1:25" x14ac:dyDescent="0.25">
      <c r="A656">
        <v>655</v>
      </c>
      <c r="B656">
        <v>67428</v>
      </c>
      <c r="C656">
        <v>0</v>
      </c>
      <c r="D656">
        <v>0</v>
      </c>
      <c r="E656" t="s">
        <v>1190</v>
      </c>
      <c r="F656" t="s">
        <v>1191</v>
      </c>
      <c r="G656">
        <v>1</v>
      </c>
      <c r="H656" s="6">
        <v>240338</v>
      </c>
      <c r="I656" s="7">
        <v>46010</v>
      </c>
      <c r="K656">
        <v>5</v>
      </c>
      <c r="L656" t="s">
        <v>40</v>
      </c>
      <c r="M656" t="s">
        <v>9</v>
      </c>
      <c r="N656" t="s">
        <v>41</v>
      </c>
      <c r="O656" t="s">
        <v>42</v>
      </c>
      <c r="P656" t="s">
        <v>2082</v>
      </c>
      <c r="Q656">
        <v>5</v>
      </c>
      <c r="R656">
        <v>0</v>
      </c>
      <c r="S656">
        <v>0</v>
      </c>
      <c r="U656">
        <v>12017</v>
      </c>
      <c r="V656">
        <v>12017</v>
      </c>
      <c r="W656">
        <v>0</v>
      </c>
      <c r="X656">
        <v>0</v>
      </c>
      <c r="Y656" t="s">
        <v>44</v>
      </c>
    </row>
    <row r="657" spans="1:25" x14ac:dyDescent="0.25">
      <c r="A657">
        <v>656</v>
      </c>
      <c r="B657">
        <v>67429</v>
      </c>
      <c r="C657">
        <v>0</v>
      </c>
      <c r="D657">
        <v>0</v>
      </c>
      <c r="E657" t="s">
        <v>1190</v>
      </c>
      <c r="F657" t="s">
        <v>1191</v>
      </c>
      <c r="G657">
        <v>1</v>
      </c>
      <c r="H657" s="6">
        <v>224848</v>
      </c>
      <c r="I657" s="7">
        <v>46010</v>
      </c>
      <c r="K657">
        <v>5</v>
      </c>
      <c r="L657" t="s">
        <v>40</v>
      </c>
      <c r="M657" t="s">
        <v>9</v>
      </c>
      <c r="N657" t="s">
        <v>41</v>
      </c>
      <c r="O657" t="s">
        <v>42</v>
      </c>
      <c r="P657" t="s">
        <v>2082</v>
      </c>
      <c r="Q657">
        <v>5</v>
      </c>
      <c r="R657">
        <v>0</v>
      </c>
      <c r="S657">
        <v>0</v>
      </c>
      <c r="U657">
        <v>11242</v>
      </c>
      <c r="V657">
        <v>11242</v>
      </c>
      <c r="W657">
        <v>0</v>
      </c>
      <c r="X657">
        <v>0</v>
      </c>
      <c r="Y657" t="s">
        <v>44</v>
      </c>
    </row>
    <row r="658" spans="1:25" x14ac:dyDescent="0.25">
      <c r="A658">
        <v>657</v>
      </c>
      <c r="B658">
        <v>67425</v>
      </c>
      <c r="C658">
        <v>0</v>
      </c>
      <c r="D658">
        <v>0</v>
      </c>
      <c r="E658" t="s">
        <v>1384</v>
      </c>
      <c r="F658" t="s">
        <v>1385</v>
      </c>
      <c r="G658">
        <v>1</v>
      </c>
      <c r="H658" s="6">
        <v>8500000</v>
      </c>
      <c r="I658" s="7">
        <v>46010</v>
      </c>
      <c r="K658">
        <v>10</v>
      </c>
      <c r="L658" t="s">
        <v>40</v>
      </c>
      <c r="M658" t="s">
        <v>5</v>
      </c>
      <c r="N658" t="s">
        <v>41</v>
      </c>
      <c r="O658" t="s">
        <v>77</v>
      </c>
      <c r="P658" t="s">
        <v>2082</v>
      </c>
      <c r="Q658">
        <v>10</v>
      </c>
      <c r="R658">
        <v>0</v>
      </c>
      <c r="S658">
        <v>0</v>
      </c>
      <c r="U658">
        <v>850000</v>
      </c>
      <c r="V658">
        <v>850000</v>
      </c>
      <c r="W658">
        <v>0</v>
      </c>
      <c r="X658">
        <v>0</v>
      </c>
      <c r="Y658" t="s">
        <v>109</v>
      </c>
    </row>
    <row r="659" spans="1:25" x14ac:dyDescent="0.25">
      <c r="A659">
        <v>658</v>
      </c>
      <c r="B659">
        <v>67426</v>
      </c>
      <c r="C659">
        <v>0</v>
      </c>
      <c r="D659">
        <v>0</v>
      </c>
      <c r="E659" t="s">
        <v>1382</v>
      </c>
      <c r="F659" t="s">
        <v>1383</v>
      </c>
      <c r="G659">
        <v>1</v>
      </c>
      <c r="H659" s="6">
        <v>1207977</v>
      </c>
      <c r="I659" s="7">
        <v>46010</v>
      </c>
      <c r="K659">
        <v>10</v>
      </c>
      <c r="L659" t="s">
        <v>40</v>
      </c>
      <c r="M659" t="s">
        <v>5</v>
      </c>
      <c r="N659" t="s">
        <v>41</v>
      </c>
      <c r="O659" t="s">
        <v>77</v>
      </c>
      <c r="P659" t="s">
        <v>2082</v>
      </c>
      <c r="Q659">
        <v>10</v>
      </c>
      <c r="R659">
        <v>0</v>
      </c>
      <c r="S659">
        <v>0</v>
      </c>
      <c r="U659">
        <v>120798</v>
      </c>
      <c r="V659">
        <v>120798</v>
      </c>
      <c r="W659">
        <v>0</v>
      </c>
      <c r="X659">
        <v>0</v>
      </c>
      <c r="Y659" t="s">
        <v>48</v>
      </c>
    </row>
    <row r="660" spans="1:25" x14ac:dyDescent="0.25">
      <c r="A660">
        <v>659</v>
      </c>
      <c r="B660">
        <v>67562</v>
      </c>
      <c r="C660">
        <v>0</v>
      </c>
      <c r="D660">
        <v>0</v>
      </c>
      <c r="E660" t="s">
        <v>1614</v>
      </c>
      <c r="F660" t="s">
        <v>1615</v>
      </c>
      <c r="G660">
        <v>1</v>
      </c>
      <c r="H660" s="6">
        <v>50000000</v>
      </c>
      <c r="I660" s="7">
        <v>46010</v>
      </c>
      <c r="K660">
        <v>15</v>
      </c>
      <c r="L660" t="s">
        <v>40</v>
      </c>
      <c r="M660" t="s">
        <v>5</v>
      </c>
      <c r="N660" t="s">
        <v>41</v>
      </c>
      <c r="O660" t="s">
        <v>54</v>
      </c>
      <c r="P660" t="s">
        <v>2082</v>
      </c>
      <c r="Q660">
        <v>3</v>
      </c>
      <c r="R660">
        <v>12</v>
      </c>
      <c r="S660">
        <v>0</v>
      </c>
      <c r="U660">
        <v>7500000</v>
      </c>
      <c r="V660">
        <v>1500000</v>
      </c>
      <c r="W660">
        <v>6000000</v>
      </c>
      <c r="X660">
        <v>0</v>
      </c>
      <c r="Y660" t="s">
        <v>72</v>
      </c>
    </row>
    <row r="661" spans="1:25" x14ac:dyDescent="0.25">
      <c r="A661">
        <v>660</v>
      </c>
      <c r="B661">
        <v>67464</v>
      </c>
      <c r="C661">
        <v>0</v>
      </c>
      <c r="D661">
        <v>0</v>
      </c>
      <c r="E661" t="s">
        <v>699</v>
      </c>
      <c r="F661" t="s">
        <v>700</v>
      </c>
      <c r="G661">
        <v>1</v>
      </c>
      <c r="H661" s="6">
        <v>16548807</v>
      </c>
      <c r="I661" s="7">
        <v>46010</v>
      </c>
      <c r="K661">
        <v>7</v>
      </c>
      <c r="L661" t="s">
        <v>40</v>
      </c>
      <c r="M661" t="s">
        <v>5</v>
      </c>
      <c r="N661" t="s">
        <v>41</v>
      </c>
      <c r="O661" t="s">
        <v>77</v>
      </c>
      <c r="P661" t="s">
        <v>2082</v>
      </c>
      <c r="Q661">
        <v>7</v>
      </c>
      <c r="R661">
        <v>0</v>
      </c>
      <c r="S661">
        <v>0</v>
      </c>
      <c r="U661">
        <v>1158416</v>
      </c>
      <c r="V661">
        <v>1158416</v>
      </c>
      <c r="W661">
        <v>0</v>
      </c>
      <c r="X661">
        <v>0</v>
      </c>
      <c r="Y661" t="s">
        <v>109</v>
      </c>
    </row>
    <row r="662" spans="1:25" x14ac:dyDescent="0.25">
      <c r="A662">
        <v>661</v>
      </c>
      <c r="B662">
        <v>67414</v>
      </c>
      <c r="C662">
        <v>0</v>
      </c>
      <c r="D662">
        <v>0</v>
      </c>
      <c r="E662" t="s">
        <v>97</v>
      </c>
      <c r="F662" t="s">
        <v>98</v>
      </c>
      <c r="G662">
        <v>1</v>
      </c>
      <c r="H662" s="6">
        <v>6677870</v>
      </c>
      <c r="I662" s="7">
        <v>46010</v>
      </c>
      <c r="K662">
        <v>8</v>
      </c>
      <c r="L662" t="s">
        <v>40</v>
      </c>
      <c r="M662" t="s">
        <v>5</v>
      </c>
      <c r="N662" t="s">
        <v>41</v>
      </c>
      <c r="O662" t="s">
        <v>77</v>
      </c>
      <c r="P662" t="s">
        <v>2082</v>
      </c>
      <c r="Q662">
        <v>8</v>
      </c>
      <c r="R662">
        <v>0</v>
      </c>
      <c r="S662">
        <v>0</v>
      </c>
      <c r="U662">
        <v>534230</v>
      </c>
      <c r="V662">
        <v>534230</v>
      </c>
      <c r="W662">
        <v>0</v>
      </c>
      <c r="X662">
        <v>0</v>
      </c>
      <c r="Y662" t="s">
        <v>67</v>
      </c>
    </row>
    <row r="663" spans="1:25" x14ac:dyDescent="0.25">
      <c r="A663">
        <v>662</v>
      </c>
      <c r="B663">
        <v>67448</v>
      </c>
      <c r="C663">
        <v>0</v>
      </c>
      <c r="D663">
        <v>0</v>
      </c>
      <c r="E663" t="s">
        <v>2187</v>
      </c>
      <c r="F663" t="s">
        <v>2188</v>
      </c>
      <c r="G663">
        <v>1</v>
      </c>
      <c r="H663" s="6">
        <v>2000000</v>
      </c>
      <c r="I663" s="7">
        <v>46010</v>
      </c>
      <c r="K663">
        <v>8</v>
      </c>
      <c r="L663" t="s">
        <v>40</v>
      </c>
      <c r="M663" t="s">
        <v>5</v>
      </c>
      <c r="N663" t="s">
        <v>41</v>
      </c>
      <c r="O663" t="s">
        <v>57</v>
      </c>
      <c r="P663" t="s">
        <v>2082</v>
      </c>
      <c r="Q663">
        <v>8</v>
      </c>
      <c r="R663">
        <v>0</v>
      </c>
      <c r="S663">
        <v>0</v>
      </c>
      <c r="U663">
        <v>160000</v>
      </c>
      <c r="V663">
        <v>160000</v>
      </c>
      <c r="W663">
        <v>0</v>
      </c>
      <c r="X663">
        <v>0</v>
      </c>
      <c r="Y663" t="s">
        <v>2086</v>
      </c>
    </row>
    <row r="664" spans="1:25" x14ac:dyDescent="0.25">
      <c r="A664">
        <v>663</v>
      </c>
      <c r="B664">
        <v>67449</v>
      </c>
      <c r="C664">
        <v>0</v>
      </c>
      <c r="D664">
        <v>0</v>
      </c>
      <c r="E664" t="s">
        <v>2187</v>
      </c>
      <c r="F664" t="s">
        <v>2188</v>
      </c>
      <c r="G664">
        <v>1</v>
      </c>
      <c r="H664" s="6">
        <v>5000000</v>
      </c>
      <c r="I664" s="7">
        <v>46010</v>
      </c>
      <c r="K664">
        <v>8</v>
      </c>
      <c r="L664" t="s">
        <v>40</v>
      </c>
      <c r="M664" t="s">
        <v>5</v>
      </c>
      <c r="N664" t="s">
        <v>41</v>
      </c>
      <c r="O664" t="s">
        <v>57</v>
      </c>
      <c r="P664" t="s">
        <v>2082</v>
      </c>
      <c r="Q664">
        <v>8</v>
      </c>
      <c r="R664">
        <v>0</v>
      </c>
      <c r="S664">
        <v>0</v>
      </c>
      <c r="U664">
        <v>400000</v>
      </c>
      <c r="V664">
        <v>400000</v>
      </c>
      <c r="W664">
        <v>0</v>
      </c>
      <c r="X664">
        <v>0</v>
      </c>
      <c r="Y664" t="s">
        <v>2086</v>
      </c>
    </row>
    <row r="665" spans="1:25" x14ac:dyDescent="0.25">
      <c r="A665">
        <v>664</v>
      </c>
      <c r="B665">
        <v>67424</v>
      </c>
      <c r="C665">
        <v>0</v>
      </c>
      <c r="D665">
        <v>0</v>
      </c>
      <c r="E665" t="s">
        <v>2259</v>
      </c>
      <c r="F665" t="s">
        <v>2260</v>
      </c>
      <c r="G665">
        <v>1</v>
      </c>
      <c r="H665" s="6">
        <v>56801</v>
      </c>
      <c r="I665" s="7">
        <v>46010</v>
      </c>
      <c r="K665">
        <v>5</v>
      </c>
      <c r="L665" t="s">
        <v>40</v>
      </c>
      <c r="M665" t="s">
        <v>9</v>
      </c>
      <c r="N665" t="s">
        <v>41</v>
      </c>
      <c r="O665" t="s">
        <v>42</v>
      </c>
      <c r="P665" t="s">
        <v>2082</v>
      </c>
      <c r="Q665">
        <v>5</v>
      </c>
      <c r="R665">
        <v>0</v>
      </c>
      <c r="S665">
        <v>0</v>
      </c>
      <c r="U665">
        <v>2840</v>
      </c>
      <c r="V665">
        <v>2840</v>
      </c>
      <c r="W665">
        <v>0</v>
      </c>
      <c r="X665">
        <v>0</v>
      </c>
      <c r="Y665" t="s">
        <v>2086</v>
      </c>
    </row>
    <row r="666" spans="1:25" x14ac:dyDescent="0.25">
      <c r="A666">
        <v>665</v>
      </c>
      <c r="B666">
        <v>67413</v>
      </c>
      <c r="C666">
        <v>0</v>
      </c>
      <c r="D666">
        <v>0</v>
      </c>
      <c r="E666" t="s">
        <v>123</v>
      </c>
      <c r="F666" t="s">
        <v>124</v>
      </c>
      <c r="G666">
        <v>1</v>
      </c>
      <c r="H666" s="6">
        <v>15031921</v>
      </c>
      <c r="I666" s="7">
        <v>46010</v>
      </c>
      <c r="K666">
        <v>8</v>
      </c>
      <c r="L666" t="s">
        <v>40</v>
      </c>
      <c r="M666" t="s">
        <v>5</v>
      </c>
      <c r="N666" t="s">
        <v>41</v>
      </c>
      <c r="O666" t="s">
        <v>77</v>
      </c>
      <c r="P666" t="s">
        <v>2082</v>
      </c>
      <c r="Q666">
        <v>8</v>
      </c>
      <c r="R666">
        <v>0</v>
      </c>
      <c r="S666">
        <v>0</v>
      </c>
      <c r="U666">
        <v>1202554</v>
      </c>
      <c r="V666">
        <v>1202554</v>
      </c>
      <c r="W666">
        <v>0</v>
      </c>
      <c r="X666">
        <v>0</v>
      </c>
      <c r="Y666" t="s">
        <v>67</v>
      </c>
    </row>
    <row r="667" spans="1:25" x14ac:dyDescent="0.25">
      <c r="A667">
        <v>666</v>
      </c>
      <c r="B667">
        <v>67423</v>
      </c>
      <c r="C667">
        <v>0</v>
      </c>
      <c r="D667">
        <v>0</v>
      </c>
      <c r="E667" t="s">
        <v>1175</v>
      </c>
      <c r="F667" t="s">
        <v>1176</v>
      </c>
      <c r="G667">
        <v>1</v>
      </c>
      <c r="H667" s="6">
        <v>306584</v>
      </c>
      <c r="I667" s="7">
        <v>46010</v>
      </c>
      <c r="K667">
        <v>5</v>
      </c>
      <c r="L667" t="s">
        <v>40</v>
      </c>
      <c r="M667" t="s">
        <v>9</v>
      </c>
      <c r="N667" t="s">
        <v>41</v>
      </c>
      <c r="O667" t="s">
        <v>42</v>
      </c>
      <c r="P667" t="s">
        <v>2082</v>
      </c>
      <c r="Q667">
        <v>5</v>
      </c>
      <c r="R667">
        <v>0</v>
      </c>
      <c r="S667">
        <v>0</v>
      </c>
      <c r="U667">
        <v>15329</v>
      </c>
      <c r="V667">
        <v>15329</v>
      </c>
      <c r="W667">
        <v>0</v>
      </c>
      <c r="X667">
        <v>0</v>
      </c>
      <c r="Y667" t="s">
        <v>44</v>
      </c>
    </row>
    <row r="668" spans="1:25" x14ac:dyDescent="0.25">
      <c r="A668">
        <v>667</v>
      </c>
      <c r="B668">
        <v>67415</v>
      </c>
      <c r="C668">
        <v>0</v>
      </c>
      <c r="D668">
        <v>0</v>
      </c>
      <c r="E668" t="s">
        <v>125</v>
      </c>
      <c r="F668" t="s">
        <v>126</v>
      </c>
      <c r="G668">
        <v>1</v>
      </c>
      <c r="H668" s="6">
        <v>1453321</v>
      </c>
      <c r="I668" s="7">
        <v>46010</v>
      </c>
      <c r="K668">
        <v>8</v>
      </c>
      <c r="L668" t="s">
        <v>40</v>
      </c>
      <c r="M668" t="s">
        <v>5</v>
      </c>
      <c r="N668" t="s">
        <v>41</v>
      </c>
      <c r="O668" t="s">
        <v>77</v>
      </c>
      <c r="P668" t="s">
        <v>2082</v>
      </c>
      <c r="Q668">
        <v>8</v>
      </c>
      <c r="R668">
        <v>0</v>
      </c>
      <c r="S668">
        <v>0</v>
      </c>
      <c r="U668">
        <v>116266</v>
      </c>
      <c r="V668">
        <v>116266</v>
      </c>
      <c r="W668">
        <v>0</v>
      </c>
      <c r="X668">
        <v>0</v>
      </c>
      <c r="Y668" t="s">
        <v>48</v>
      </c>
    </row>
    <row r="669" spans="1:25" x14ac:dyDescent="0.25">
      <c r="A669">
        <v>668</v>
      </c>
      <c r="B669">
        <v>67422</v>
      </c>
      <c r="C669">
        <v>0</v>
      </c>
      <c r="D669">
        <v>0</v>
      </c>
      <c r="E669" t="s">
        <v>1315</v>
      </c>
      <c r="F669" t="s">
        <v>1316</v>
      </c>
      <c r="G669">
        <v>1</v>
      </c>
      <c r="H669" s="6">
        <v>488794</v>
      </c>
      <c r="I669" s="7">
        <v>46010</v>
      </c>
      <c r="K669">
        <v>15</v>
      </c>
      <c r="L669" t="s">
        <v>40</v>
      </c>
      <c r="M669" t="s">
        <v>5</v>
      </c>
      <c r="N669" t="s">
        <v>41</v>
      </c>
      <c r="O669" t="s">
        <v>47</v>
      </c>
      <c r="P669" t="s">
        <v>2082</v>
      </c>
      <c r="Q669">
        <v>10</v>
      </c>
      <c r="R669">
        <v>5</v>
      </c>
      <c r="S669">
        <v>0</v>
      </c>
      <c r="U669">
        <v>73319</v>
      </c>
      <c r="V669">
        <v>48879</v>
      </c>
      <c r="W669">
        <v>24440</v>
      </c>
      <c r="X669">
        <v>0</v>
      </c>
      <c r="Y669" t="s">
        <v>112</v>
      </c>
    </row>
    <row r="670" spans="1:25" x14ac:dyDescent="0.25">
      <c r="A670">
        <v>669</v>
      </c>
      <c r="B670">
        <v>67416</v>
      </c>
      <c r="C670">
        <v>0</v>
      </c>
      <c r="D670">
        <v>0</v>
      </c>
      <c r="E670" t="s">
        <v>131</v>
      </c>
      <c r="F670" t="s">
        <v>132</v>
      </c>
      <c r="G670">
        <v>1</v>
      </c>
      <c r="H670" s="6">
        <v>7121401</v>
      </c>
      <c r="I670" s="7">
        <v>46010</v>
      </c>
      <c r="K670">
        <v>8</v>
      </c>
      <c r="L670" t="s">
        <v>40</v>
      </c>
      <c r="M670" t="s">
        <v>5</v>
      </c>
      <c r="N670" t="s">
        <v>41</v>
      </c>
      <c r="O670" t="s">
        <v>77</v>
      </c>
      <c r="P670" t="s">
        <v>2082</v>
      </c>
      <c r="Q670">
        <v>8</v>
      </c>
      <c r="R670">
        <v>0</v>
      </c>
      <c r="S670">
        <v>0</v>
      </c>
      <c r="U670">
        <v>569712</v>
      </c>
      <c r="V670">
        <v>569712</v>
      </c>
      <c r="W670">
        <v>0</v>
      </c>
      <c r="X670">
        <v>0</v>
      </c>
      <c r="Y670" t="s">
        <v>67</v>
      </c>
    </row>
    <row r="671" spans="1:25" x14ac:dyDescent="0.25">
      <c r="A671">
        <v>670</v>
      </c>
      <c r="B671">
        <v>67391</v>
      </c>
      <c r="C671">
        <v>0</v>
      </c>
      <c r="D671">
        <v>0</v>
      </c>
      <c r="E671" t="s">
        <v>1196</v>
      </c>
      <c r="F671" t="s">
        <v>1197</v>
      </c>
      <c r="G671">
        <v>1</v>
      </c>
      <c r="H671" s="6">
        <v>13325354</v>
      </c>
      <c r="I671" s="7">
        <v>46010</v>
      </c>
      <c r="K671">
        <v>5</v>
      </c>
      <c r="L671" t="s">
        <v>40</v>
      </c>
      <c r="M671" t="s">
        <v>9</v>
      </c>
      <c r="N671" t="s">
        <v>41</v>
      </c>
      <c r="O671" t="s">
        <v>42</v>
      </c>
      <c r="P671" t="s">
        <v>2082</v>
      </c>
      <c r="Q671">
        <v>5</v>
      </c>
      <c r="R671">
        <v>0</v>
      </c>
      <c r="S671">
        <v>0</v>
      </c>
      <c r="U671">
        <v>666268</v>
      </c>
      <c r="V671">
        <v>666268</v>
      </c>
      <c r="W671">
        <v>0</v>
      </c>
      <c r="X671">
        <v>0</v>
      </c>
      <c r="Y671" t="s">
        <v>112</v>
      </c>
    </row>
    <row r="672" spans="1:25" x14ac:dyDescent="0.25">
      <c r="A672">
        <v>671</v>
      </c>
      <c r="B672">
        <v>67485</v>
      </c>
      <c r="C672">
        <v>0</v>
      </c>
      <c r="D672">
        <v>0</v>
      </c>
      <c r="E672" t="s">
        <v>195</v>
      </c>
      <c r="F672" t="s">
        <v>196</v>
      </c>
      <c r="G672">
        <v>1</v>
      </c>
      <c r="H672" s="6">
        <v>1000000</v>
      </c>
      <c r="I672" s="7">
        <v>46010</v>
      </c>
      <c r="K672">
        <v>5</v>
      </c>
      <c r="L672" t="s">
        <v>40</v>
      </c>
      <c r="M672" t="s">
        <v>7</v>
      </c>
      <c r="N672" t="s">
        <v>41</v>
      </c>
      <c r="O672" t="s">
        <v>64</v>
      </c>
      <c r="P672" t="s">
        <v>2082</v>
      </c>
      <c r="Q672">
        <v>5</v>
      </c>
      <c r="R672">
        <v>0</v>
      </c>
      <c r="S672">
        <v>0</v>
      </c>
      <c r="U672">
        <v>50000</v>
      </c>
      <c r="V672">
        <v>50000</v>
      </c>
      <c r="W672">
        <v>0</v>
      </c>
      <c r="X672">
        <v>0</v>
      </c>
      <c r="Y672" t="s">
        <v>109</v>
      </c>
    </row>
    <row r="673" spans="1:25" x14ac:dyDescent="0.25">
      <c r="A673">
        <v>672</v>
      </c>
      <c r="B673">
        <v>67465</v>
      </c>
      <c r="C673">
        <v>0</v>
      </c>
      <c r="D673">
        <v>0</v>
      </c>
      <c r="E673" t="s">
        <v>199</v>
      </c>
      <c r="F673" t="s">
        <v>200</v>
      </c>
      <c r="G673">
        <v>1</v>
      </c>
      <c r="H673" s="6">
        <v>2284333</v>
      </c>
      <c r="I673" s="7">
        <v>46010</v>
      </c>
      <c r="K673">
        <v>15</v>
      </c>
      <c r="L673" t="s">
        <v>40</v>
      </c>
      <c r="M673" t="s">
        <v>5</v>
      </c>
      <c r="N673" t="s">
        <v>41</v>
      </c>
      <c r="O673" t="s">
        <v>77</v>
      </c>
      <c r="P673" t="s">
        <v>2082</v>
      </c>
      <c r="Q673">
        <v>6</v>
      </c>
      <c r="R673">
        <v>9</v>
      </c>
      <c r="S673">
        <v>0</v>
      </c>
      <c r="U673">
        <v>342650</v>
      </c>
      <c r="V673">
        <v>137060</v>
      </c>
      <c r="W673">
        <v>205590</v>
      </c>
      <c r="X673">
        <v>0</v>
      </c>
      <c r="Y673" t="s">
        <v>94</v>
      </c>
    </row>
    <row r="674" spans="1:25" x14ac:dyDescent="0.25">
      <c r="A674">
        <v>673</v>
      </c>
      <c r="B674">
        <v>67390</v>
      </c>
      <c r="C674">
        <v>0</v>
      </c>
      <c r="D674">
        <v>0</v>
      </c>
      <c r="E674" t="s">
        <v>1644</v>
      </c>
      <c r="F674" t="s">
        <v>1645</v>
      </c>
      <c r="G674">
        <v>1</v>
      </c>
      <c r="H674" s="6">
        <v>64000000</v>
      </c>
      <c r="I674" s="7">
        <v>46010</v>
      </c>
      <c r="K674">
        <v>15</v>
      </c>
      <c r="L674" t="s">
        <v>40</v>
      </c>
      <c r="M674" t="s">
        <v>5</v>
      </c>
      <c r="N674" t="s">
        <v>41</v>
      </c>
      <c r="O674" t="s">
        <v>54</v>
      </c>
      <c r="P674" t="s">
        <v>2082</v>
      </c>
      <c r="Q674">
        <v>4</v>
      </c>
      <c r="R674">
        <v>11</v>
      </c>
      <c r="S674">
        <v>0</v>
      </c>
      <c r="U674">
        <v>9600000</v>
      </c>
      <c r="V674">
        <v>2560000</v>
      </c>
      <c r="W674">
        <v>7040000</v>
      </c>
      <c r="X674">
        <v>0</v>
      </c>
      <c r="Y674" t="s">
        <v>48</v>
      </c>
    </row>
    <row r="675" spans="1:25" x14ac:dyDescent="0.25">
      <c r="A675">
        <v>674</v>
      </c>
      <c r="B675">
        <v>67450</v>
      </c>
      <c r="C675">
        <v>0</v>
      </c>
      <c r="D675">
        <v>0</v>
      </c>
      <c r="E675" t="s">
        <v>846</v>
      </c>
      <c r="F675" t="s">
        <v>847</v>
      </c>
      <c r="G675">
        <v>1</v>
      </c>
      <c r="H675" s="6">
        <v>5000000</v>
      </c>
      <c r="I675" s="7">
        <v>46010</v>
      </c>
      <c r="K675">
        <v>7</v>
      </c>
      <c r="L675" t="s">
        <v>40</v>
      </c>
      <c r="M675" t="s">
        <v>5</v>
      </c>
      <c r="N675" t="s">
        <v>41</v>
      </c>
      <c r="O675" t="s">
        <v>57</v>
      </c>
      <c r="P675" t="s">
        <v>2082</v>
      </c>
      <c r="Q675">
        <v>7</v>
      </c>
      <c r="R675">
        <v>0</v>
      </c>
      <c r="S675">
        <v>0</v>
      </c>
      <c r="U675">
        <v>350000</v>
      </c>
      <c r="V675">
        <v>350000</v>
      </c>
      <c r="W675">
        <v>0</v>
      </c>
      <c r="X675">
        <v>0</v>
      </c>
      <c r="Y675" t="s">
        <v>48</v>
      </c>
    </row>
    <row r="676" spans="1:25" x14ac:dyDescent="0.25">
      <c r="A676">
        <v>675</v>
      </c>
      <c r="B676">
        <v>67451</v>
      </c>
      <c r="C676">
        <v>0</v>
      </c>
      <c r="D676">
        <v>0</v>
      </c>
      <c r="E676" t="s">
        <v>846</v>
      </c>
      <c r="F676" t="s">
        <v>847</v>
      </c>
      <c r="G676">
        <v>1</v>
      </c>
      <c r="H676" s="6">
        <v>3000000</v>
      </c>
      <c r="I676" s="7">
        <v>46010</v>
      </c>
      <c r="K676">
        <v>7</v>
      </c>
      <c r="L676" t="s">
        <v>40</v>
      </c>
      <c r="M676" t="s">
        <v>5</v>
      </c>
      <c r="N676" t="s">
        <v>41</v>
      </c>
      <c r="O676" t="s">
        <v>57</v>
      </c>
      <c r="P676" t="s">
        <v>2082</v>
      </c>
      <c r="Q676">
        <v>7</v>
      </c>
      <c r="R676">
        <v>0</v>
      </c>
      <c r="S676">
        <v>0</v>
      </c>
      <c r="U676">
        <v>210000</v>
      </c>
      <c r="V676">
        <v>210000</v>
      </c>
      <c r="W676">
        <v>0</v>
      </c>
      <c r="X676">
        <v>0</v>
      </c>
      <c r="Y676" t="s">
        <v>48</v>
      </c>
    </row>
    <row r="677" spans="1:25" x14ac:dyDescent="0.25">
      <c r="A677">
        <v>676</v>
      </c>
      <c r="B677">
        <v>67474</v>
      </c>
      <c r="C677">
        <v>0</v>
      </c>
      <c r="D677">
        <v>0</v>
      </c>
      <c r="E677" t="s">
        <v>1978</v>
      </c>
      <c r="F677" t="s">
        <v>1979</v>
      </c>
      <c r="G677">
        <v>1</v>
      </c>
      <c r="H677" s="6">
        <v>160000</v>
      </c>
      <c r="I677" s="7">
        <v>46010</v>
      </c>
      <c r="K677">
        <v>10</v>
      </c>
      <c r="L677" t="s">
        <v>40</v>
      </c>
      <c r="M677" t="s">
        <v>8</v>
      </c>
      <c r="N677" t="s">
        <v>41</v>
      </c>
      <c r="O677" t="s">
        <v>347</v>
      </c>
      <c r="P677" t="s">
        <v>2082</v>
      </c>
      <c r="Q677">
        <v>10</v>
      </c>
      <c r="R677">
        <v>0</v>
      </c>
      <c r="S677">
        <v>0</v>
      </c>
      <c r="U677">
        <v>16000</v>
      </c>
      <c r="V677">
        <v>16000</v>
      </c>
      <c r="W677">
        <v>0</v>
      </c>
      <c r="X677">
        <v>0</v>
      </c>
      <c r="Y677" t="s">
        <v>109</v>
      </c>
    </row>
    <row r="678" spans="1:25" x14ac:dyDescent="0.25">
      <c r="A678">
        <v>677</v>
      </c>
      <c r="B678">
        <v>67417</v>
      </c>
      <c r="C678">
        <v>0</v>
      </c>
      <c r="D678">
        <v>0</v>
      </c>
      <c r="E678" t="s">
        <v>232</v>
      </c>
      <c r="F678" t="s">
        <v>233</v>
      </c>
      <c r="G678">
        <v>1</v>
      </c>
      <c r="H678" s="6">
        <v>8787498</v>
      </c>
      <c r="I678" s="7">
        <v>46010</v>
      </c>
      <c r="K678">
        <v>8</v>
      </c>
      <c r="L678" t="s">
        <v>40</v>
      </c>
      <c r="M678" t="s">
        <v>5</v>
      </c>
      <c r="N678" t="s">
        <v>41</v>
      </c>
      <c r="O678" t="s">
        <v>77</v>
      </c>
      <c r="P678" t="s">
        <v>2082</v>
      </c>
      <c r="Q678">
        <v>8</v>
      </c>
      <c r="R678">
        <v>0</v>
      </c>
      <c r="S678">
        <v>0</v>
      </c>
      <c r="U678">
        <v>703000</v>
      </c>
      <c r="V678">
        <v>703000</v>
      </c>
      <c r="W678">
        <v>0</v>
      </c>
      <c r="X678">
        <v>0</v>
      </c>
      <c r="Y678" t="s">
        <v>67</v>
      </c>
    </row>
    <row r="679" spans="1:25" x14ac:dyDescent="0.25">
      <c r="A679">
        <v>678</v>
      </c>
      <c r="B679">
        <v>67649</v>
      </c>
      <c r="C679">
        <v>0</v>
      </c>
      <c r="D679">
        <v>0</v>
      </c>
      <c r="E679" t="s">
        <v>2261</v>
      </c>
      <c r="F679" t="s">
        <v>2262</v>
      </c>
      <c r="G679">
        <v>1</v>
      </c>
      <c r="H679" s="6">
        <v>14935488</v>
      </c>
      <c r="I679" s="7">
        <v>46010</v>
      </c>
      <c r="K679">
        <v>8</v>
      </c>
      <c r="L679" t="s">
        <v>40</v>
      </c>
      <c r="M679" t="s">
        <v>5</v>
      </c>
      <c r="N679" t="s">
        <v>41</v>
      </c>
      <c r="O679" t="s">
        <v>77</v>
      </c>
      <c r="P679" t="s">
        <v>2082</v>
      </c>
      <c r="Q679">
        <v>8</v>
      </c>
      <c r="R679">
        <v>0</v>
      </c>
      <c r="S679">
        <v>0</v>
      </c>
      <c r="U679">
        <v>1194839</v>
      </c>
      <c r="V679">
        <v>1194839</v>
      </c>
      <c r="W679">
        <v>0</v>
      </c>
      <c r="X679">
        <v>0</v>
      </c>
      <c r="Y679" t="s">
        <v>48</v>
      </c>
    </row>
    <row r="680" spans="1:25" x14ac:dyDescent="0.25">
      <c r="A680">
        <v>679</v>
      </c>
      <c r="B680">
        <v>67439</v>
      </c>
      <c r="C680">
        <v>0</v>
      </c>
      <c r="D680">
        <v>0</v>
      </c>
      <c r="E680" t="s">
        <v>634</v>
      </c>
      <c r="F680" t="s">
        <v>635</v>
      </c>
      <c r="G680">
        <v>1</v>
      </c>
      <c r="H680" s="6">
        <v>745499</v>
      </c>
      <c r="I680" s="7">
        <v>46010</v>
      </c>
      <c r="K680">
        <v>15</v>
      </c>
      <c r="L680" t="s">
        <v>40</v>
      </c>
      <c r="M680" t="s">
        <v>5</v>
      </c>
      <c r="N680" t="s">
        <v>41</v>
      </c>
      <c r="O680" t="s">
        <v>47</v>
      </c>
      <c r="P680" t="s">
        <v>2082</v>
      </c>
      <c r="Q680">
        <v>4</v>
      </c>
      <c r="R680">
        <v>11</v>
      </c>
      <c r="S680">
        <v>0</v>
      </c>
      <c r="U680">
        <v>111825</v>
      </c>
      <c r="V680">
        <v>29820</v>
      </c>
      <c r="W680">
        <v>82005</v>
      </c>
      <c r="X680">
        <v>0</v>
      </c>
      <c r="Y680" t="s">
        <v>109</v>
      </c>
    </row>
    <row r="681" spans="1:25" x14ac:dyDescent="0.25">
      <c r="A681">
        <v>680</v>
      </c>
      <c r="B681">
        <v>67471</v>
      </c>
      <c r="C681">
        <v>0</v>
      </c>
      <c r="D681">
        <v>0</v>
      </c>
      <c r="E681" t="s">
        <v>2193</v>
      </c>
      <c r="F681" t="s">
        <v>2194</v>
      </c>
      <c r="G681">
        <v>1</v>
      </c>
      <c r="H681" s="6">
        <v>2243396</v>
      </c>
      <c r="I681" s="7">
        <v>46010</v>
      </c>
      <c r="K681" t="s">
        <v>2195</v>
      </c>
      <c r="L681" t="s">
        <v>40</v>
      </c>
      <c r="M681" t="s">
        <v>5</v>
      </c>
      <c r="N681" t="s">
        <v>41</v>
      </c>
      <c r="O681" t="s">
        <v>57</v>
      </c>
      <c r="P681" t="s">
        <v>2082</v>
      </c>
      <c r="Q681">
        <v>3.7</v>
      </c>
      <c r="R681">
        <v>9.9</v>
      </c>
      <c r="S681">
        <v>0</v>
      </c>
      <c r="U681">
        <v>305102</v>
      </c>
      <c r="V681">
        <v>83006</v>
      </c>
      <c r="W681">
        <v>222096</v>
      </c>
      <c r="X681">
        <v>0</v>
      </c>
      <c r="Y681" t="s">
        <v>48</v>
      </c>
    </row>
    <row r="682" spans="1:25" x14ac:dyDescent="0.25">
      <c r="A682">
        <v>681</v>
      </c>
      <c r="B682">
        <v>67556</v>
      </c>
      <c r="C682">
        <v>0</v>
      </c>
      <c r="D682">
        <v>0</v>
      </c>
      <c r="E682" t="s">
        <v>1840</v>
      </c>
      <c r="F682" t="s">
        <v>1841</v>
      </c>
      <c r="G682">
        <v>1</v>
      </c>
      <c r="H682" s="6">
        <v>120000000</v>
      </c>
      <c r="I682" s="7">
        <v>46010</v>
      </c>
      <c r="K682">
        <v>15</v>
      </c>
      <c r="L682" t="s">
        <v>40</v>
      </c>
      <c r="M682" t="s">
        <v>5</v>
      </c>
      <c r="N682" t="s">
        <v>41</v>
      </c>
      <c r="O682" t="s">
        <v>54</v>
      </c>
      <c r="P682" t="s">
        <v>2082</v>
      </c>
      <c r="Q682">
        <v>3</v>
      </c>
      <c r="R682">
        <v>12</v>
      </c>
      <c r="S682">
        <v>0</v>
      </c>
      <c r="U682">
        <v>18000000</v>
      </c>
      <c r="V682">
        <v>3600000</v>
      </c>
      <c r="W682">
        <v>14400000</v>
      </c>
      <c r="X682">
        <v>0</v>
      </c>
      <c r="Y682" t="s">
        <v>72</v>
      </c>
    </row>
    <row r="683" spans="1:25" x14ac:dyDescent="0.25">
      <c r="A683">
        <v>682</v>
      </c>
      <c r="B683">
        <v>67421</v>
      </c>
      <c r="C683">
        <v>0</v>
      </c>
      <c r="D683">
        <v>0</v>
      </c>
      <c r="E683" t="s">
        <v>1216</v>
      </c>
      <c r="F683" t="s">
        <v>1217</v>
      </c>
      <c r="G683">
        <v>1</v>
      </c>
      <c r="H683" s="6">
        <v>3133887</v>
      </c>
      <c r="I683" s="7">
        <v>46010</v>
      </c>
      <c r="K683">
        <v>5</v>
      </c>
      <c r="L683" t="s">
        <v>40</v>
      </c>
      <c r="M683" t="s">
        <v>9</v>
      </c>
      <c r="N683" t="s">
        <v>41</v>
      </c>
      <c r="O683" t="s">
        <v>42</v>
      </c>
      <c r="P683" t="s">
        <v>2082</v>
      </c>
      <c r="Q683">
        <v>5</v>
      </c>
      <c r="R683">
        <v>0</v>
      </c>
      <c r="S683">
        <v>0</v>
      </c>
      <c r="U683">
        <v>156694</v>
      </c>
      <c r="V683">
        <v>156694</v>
      </c>
      <c r="W683">
        <v>0</v>
      </c>
      <c r="X683">
        <v>0</v>
      </c>
      <c r="Y683" t="s">
        <v>112</v>
      </c>
    </row>
    <row r="684" spans="1:25" x14ac:dyDescent="0.25">
      <c r="A684">
        <v>683</v>
      </c>
      <c r="B684">
        <v>67490</v>
      </c>
      <c r="C684">
        <v>0</v>
      </c>
      <c r="D684">
        <v>0</v>
      </c>
      <c r="E684" t="s">
        <v>2263</v>
      </c>
      <c r="F684" t="s">
        <v>2264</v>
      </c>
      <c r="G684">
        <v>1</v>
      </c>
      <c r="H684" s="6">
        <v>4044444</v>
      </c>
      <c r="I684" s="7">
        <v>46010</v>
      </c>
      <c r="K684">
        <v>10</v>
      </c>
      <c r="L684" t="s">
        <v>40</v>
      </c>
      <c r="M684" t="s">
        <v>9</v>
      </c>
      <c r="N684" t="s">
        <v>41</v>
      </c>
      <c r="O684" t="s">
        <v>42</v>
      </c>
      <c r="P684" t="s">
        <v>2082</v>
      </c>
      <c r="Q684">
        <v>10</v>
      </c>
      <c r="R684">
        <v>0</v>
      </c>
      <c r="S684">
        <v>0</v>
      </c>
      <c r="U684">
        <v>404444</v>
      </c>
      <c r="V684">
        <v>404444</v>
      </c>
      <c r="W684">
        <v>0</v>
      </c>
      <c r="X684">
        <v>0</v>
      </c>
      <c r="Y684" t="s">
        <v>2086</v>
      </c>
    </row>
    <row r="685" spans="1:25" x14ac:dyDescent="0.25">
      <c r="A685">
        <v>684</v>
      </c>
      <c r="B685">
        <v>67441</v>
      </c>
      <c r="C685">
        <v>0</v>
      </c>
      <c r="D685">
        <v>0</v>
      </c>
      <c r="E685" t="s">
        <v>2265</v>
      </c>
      <c r="F685" t="s">
        <v>2266</v>
      </c>
      <c r="G685">
        <v>1</v>
      </c>
      <c r="H685" s="6">
        <v>13392285</v>
      </c>
      <c r="I685" s="7">
        <v>46010</v>
      </c>
      <c r="K685">
        <v>15</v>
      </c>
      <c r="L685" t="s">
        <v>40</v>
      </c>
      <c r="M685" t="s">
        <v>9</v>
      </c>
      <c r="N685" t="s">
        <v>41</v>
      </c>
      <c r="O685" t="s">
        <v>42</v>
      </c>
      <c r="P685" t="s">
        <v>2082</v>
      </c>
      <c r="Q685">
        <v>7</v>
      </c>
      <c r="R685">
        <v>8</v>
      </c>
      <c r="S685">
        <v>0</v>
      </c>
      <c r="U685">
        <v>2008843</v>
      </c>
      <c r="V685">
        <v>937460</v>
      </c>
      <c r="W685">
        <v>1071383</v>
      </c>
      <c r="X685">
        <v>0</v>
      </c>
      <c r="Y685" t="s">
        <v>109</v>
      </c>
    </row>
    <row r="686" spans="1:25" x14ac:dyDescent="0.25">
      <c r="A686">
        <v>685</v>
      </c>
      <c r="B686">
        <v>67457</v>
      </c>
      <c r="C686">
        <v>0</v>
      </c>
      <c r="D686">
        <v>0</v>
      </c>
      <c r="E686" t="s">
        <v>984</v>
      </c>
      <c r="F686" t="s">
        <v>985</v>
      </c>
      <c r="G686">
        <v>1</v>
      </c>
      <c r="H686" s="6">
        <v>2489469</v>
      </c>
      <c r="I686" s="7">
        <v>46010</v>
      </c>
      <c r="K686">
        <v>15</v>
      </c>
      <c r="L686" t="s">
        <v>40</v>
      </c>
      <c r="M686" t="s">
        <v>5</v>
      </c>
      <c r="N686" t="s">
        <v>41</v>
      </c>
      <c r="O686" t="s">
        <v>47</v>
      </c>
      <c r="P686" t="s">
        <v>2082</v>
      </c>
      <c r="Q686">
        <v>4</v>
      </c>
      <c r="R686">
        <v>11</v>
      </c>
      <c r="S686">
        <v>0</v>
      </c>
      <c r="U686">
        <v>373420</v>
      </c>
      <c r="V686">
        <v>99579</v>
      </c>
      <c r="W686">
        <v>273842</v>
      </c>
      <c r="X686">
        <v>0</v>
      </c>
      <c r="Y686" t="s">
        <v>109</v>
      </c>
    </row>
    <row r="687" spans="1:25" x14ac:dyDescent="0.25">
      <c r="A687">
        <v>686</v>
      </c>
      <c r="B687">
        <v>67466</v>
      </c>
      <c r="C687">
        <v>0</v>
      </c>
      <c r="D687">
        <v>0</v>
      </c>
      <c r="E687" t="s">
        <v>616</v>
      </c>
      <c r="F687" t="s">
        <v>617</v>
      </c>
      <c r="G687">
        <v>1</v>
      </c>
      <c r="H687" s="6">
        <v>2088454</v>
      </c>
      <c r="I687" s="7">
        <v>46010</v>
      </c>
      <c r="K687">
        <v>7</v>
      </c>
      <c r="L687" t="s">
        <v>40</v>
      </c>
      <c r="M687" t="s">
        <v>5</v>
      </c>
      <c r="N687" t="s">
        <v>41</v>
      </c>
      <c r="O687" t="s">
        <v>77</v>
      </c>
      <c r="P687" t="s">
        <v>2082</v>
      </c>
      <c r="Q687">
        <v>7</v>
      </c>
      <c r="R687">
        <v>0</v>
      </c>
      <c r="S687">
        <v>0</v>
      </c>
      <c r="U687">
        <v>146192</v>
      </c>
      <c r="V687">
        <v>146192</v>
      </c>
      <c r="W687">
        <v>0</v>
      </c>
      <c r="X687">
        <v>0</v>
      </c>
      <c r="Y687" t="s">
        <v>48</v>
      </c>
    </row>
    <row r="688" spans="1:25" x14ac:dyDescent="0.25">
      <c r="A688">
        <v>687</v>
      </c>
      <c r="B688">
        <v>67420</v>
      </c>
      <c r="C688">
        <v>0</v>
      </c>
      <c r="D688">
        <v>0</v>
      </c>
      <c r="E688" t="s">
        <v>1337</v>
      </c>
      <c r="F688" t="s">
        <v>1338</v>
      </c>
      <c r="G688">
        <v>1</v>
      </c>
      <c r="H688" s="6">
        <v>66989444</v>
      </c>
      <c r="I688" s="7">
        <v>46010</v>
      </c>
      <c r="K688">
        <v>15</v>
      </c>
      <c r="L688" t="s">
        <v>40</v>
      </c>
      <c r="M688" t="s">
        <v>5</v>
      </c>
      <c r="N688" t="s">
        <v>41</v>
      </c>
      <c r="O688" t="s">
        <v>47</v>
      </c>
      <c r="P688" t="s">
        <v>2082</v>
      </c>
      <c r="Q688">
        <v>10</v>
      </c>
      <c r="R688">
        <v>5</v>
      </c>
      <c r="S688">
        <v>0</v>
      </c>
      <c r="U688">
        <v>10048417</v>
      </c>
      <c r="V688">
        <v>6698944</v>
      </c>
      <c r="W688">
        <v>3349472</v>
      </c>
      <c r="X688">
        <v>0</v>
      </c>
      <c r="Y688" t="s">
        <v>112</v>
      </c>
    </row>
    <row r="689" spans="1:25" x14ac:dyDescent="0.25">
      <c r="A689">
        <v>688</v>
      </c>
      <c r="B689">
        <v>67419</v>
      </c>
      <c r="C689">
        <v>0</v>
      </c>
      <c r="D689">
        <v>0</v>
      </c>
      <c r="E689" t="s">
        <v>1335</v>
      </c>
      <c r="F689" t="s">
        <v>1336</v>
      </c>
      <c r="G689">
        <v>1</v>
      </c>
      <c r="H689" s="6">
        <v>352134</v>
      </c>
      <c r="I689" s="7">
        <v>46010</v>
      </c>
      <c r="K689">
        <v>15</v>
      </c>
      <c r="L689" t="s">
        <v>40</v>
      </c>
      <c r="M689" t="s">
        <v>5</v>
      </c>
      <c r="N689" t="s">
        <v>41</v>
      </c>
      <c r="O689" t="s">
        <v>47</v>
      </c>
      <c r="P689" t="s">
        <v>2082</v>
      </c>
      <c r="Q689">
        <v>10</v>
      </c>
      <c r="R689">
        <v>5</v>
      </c>
      <c r="S689">
        <v>0</v>
      </c>
      <c r="U689">
        <v>52820</v>
      </c>
      <c r="V689">
        <v>35213</v>
      </c>
      <c r="W689">
        <v>17607</v>
      </c>
      <c r="X689">
        <v>0</v>
      </c>
      <c r="Y689" t="s">
        <v>112</v>
      </c>
    </row>
    <row r="690" spans="1:25" x14ac:dyDescent="0.25">
      <c r="A690">
        <v>689</v>
      </c>
      <c r="B690">
        <v>67459</v>
      </c>
      <c r="C690">
        <v>0</v>
      </c>
      <c r="D690">
        <v>0</v>
      </c>
      <c r="E690" t="s">
        <v>1426</v>
      </c>
      <c r="F690" t="s">
        <v>1427</v>
      </c>
      <c r="G690">
        <v>1</v>
      </c>
      <c r="H690" s="6">
        <v>5000000</v>
      </c>
      <c r="I690" s="7">
        <v>46010</v>
      </c>
      <c r="K690">
        <v>15</v>
      </c>
      <c r="L690" t="s">
        <v>40</v>
      </c>
      <c r="M690" t="s">
        <v>5</v>
      </c>
      <c r="N690" t="s">
        <v>41</v>
      </c>
      <c r="O690" t="s">
        <v>57</v>
      </c>
      <c r="P690" t="s">
        <v>2082</v>
      </c>
      <c r="Q690">
        <v>8</v>
      </c>
      <c r="R690">
        <v>7</v>
      </c>
      <c r="S690">
        <v>0</v>
      </c>
      <c r="U690">
        <v>750000</v>
      </c>
      <c r="V690">
        <v>400000</v>
      </c>
      <c r="W690">
        <v>350000</v>
      </c>
      <c r="X690">
        <v>0</v>
      </c>
      <c r="Y690" t="s">
        <v>48</v>
      </c>
    </row>
    <row r="691" spans="1:25" x14ac:dyDescent="0.25">
      <c r="A691">
        <v>690</v>
      </c>
      <c r="B691">
        <v>67494</v>
      </c>
      <c r="C691">
        <v>0</v>
      </c>
      <c r="D691">
        <v>0</v>
      </c>
      <c r="E691" t="s">
        <v>2204</v>
      </c>
      <c r="F691" t="s">
        <v>2205</v>
      </c>
      <c r="G691">
        <v>1</v>
      </c>
      <c r="H691" s="6">
        <v>381572</v>
      </c>
      <c r="I691" s="7">
        <v>46010</v>
      </c>
      <c r="K691" t="s">
        <v>2195</v>
      </c>
      <c r="L691" t="s">
        <v>40</v>
      </c>
      <c r="M691" t="s">
        <v>5</v>
      </c>
      <c r="N691" t="s">
        <v>41</v>
      </c>
      <c r="O691" t="s">
        <v>57</v>
      </c>
      <c r="P691" t="s">
        <v>2082</v>
      </c>
      <c r="Q691">
        <v>3.7</v>
      </c>
      <c r="R691">
        <v>9.9</v>
      </c>
      <c r="S691">
        <v>0</v>
      </c>
      <c r="U691">
        <v>51894</v>
      </c>
      <c r="V691">
        <v>14118</v>
      </c>
      <c r="W691">
        <v>37776</v>
      </c>
      <c r="X691">
        <v>0</v>
      </c>
      <c r="Y691" t="s">
        <v>48</v>
      </c>
    </row>
    <row r="692" spans="1:25" x14ac:dyDescent="0.25">
      <c r="A692">
        <v>691</v>
      </c>
      <c r="B692">
        <v>67475</v>
      </c>
      <c r="C692">
        <v>0</v>
      </c>
      <c r="D692">
        <v>0</v>
      </c>
      <c r="E692" t="s">
        <v>1369</v>
      </c>
      <c r="F692" t="s">
        <v>1370</v>
      </c>
      <c r="G692">
        <v>1</v>
      </c>
      <c r="H692" s="6"/>
      <c r="I692" s="7">
        <v>46010</v>
      </c>
      <c r="K692" t="s">
        <v>1371</v>
      </c>
      <c r="L692" t="s">
        <v>40</v>
      </c>
      <c r="M692" t="s">
        <v>5</v>
      </c>
      <c r="N692" t="s">
        <v>41</v>
      </c>
      <c r="O692" t="s">
        <v>77</v>
      </c>
      <c r="P692" t="s">
        <v>2082</v>
      </c>
      <c r="Q692">
        <v>6</v>
      </c>
      <c r="R692">
        <v>3.4</v>
      </c>
      <c r="S692">
        <v>0</v>
      </c>
      <c r="U692">
        <v>0</v>
      </c>
      <c r="V692">
        <v>0</v>
      </c>
      <c r="W692">
        <v>0</v>
      </c>
      <c r="X692">
        <v>0</v>
      </c>
      <c r="Y692" t="s">
        <v>48</v>
      </c>
    </row>
    <row r="693" spans="1:25" x14ac:dyDescent="0.25">
      <c r="A693">
        <v>692</v>
      </c>
      <c r="B693">
        <v>67458</v>
      </c>
      <c r="C693">
        <v>0</v>
      </c>
      <c r="D693">
        <v>0</v>
      </c>
      <c r="E693" t="s">
        <v>2267</v>
      </c>
      <c r="F693" t="s">
        <v>2268</v>
      </c>
      <c r="G693">
        <v>1</v>
      </c>
      <c r="H693" s="6">
        <v>760000</v>
      </c>
      <c r="I693" s="7">
        <v>46010</v>
      </c>
      <c r="K693">
        <v>15</v>
      </c>
      <c r="L693" t="s">
        <v>40</v>
      </c>
      <c r="M693" t="s">
        <v>5</v>
      </c>
      <c r="N693" t="s">
        <v>41</v>
      </c>
      <c r="O693" t="s">
        <v>54</v>
      </c>
      <c r="P693" t="s">
        <v>2082</v>
      </c>
      <c r="Q693">
        <v>4</v>
      </c>
      <c r="R693">
        <v>11</v>
      </c>
      <c r="S693">
        <v>0</v>
      </c>
      <c r="U693">
        <v>114000</v>
      </c>
      <c r="V693">
        <v>30400</v>
      </c>
      <c r="W693">
        <v>83600</v>
      </c>
      <c r="X693">
        <v>0</v>
      </c>
      <c r="Y693" t="s">
        <v>48</v>
      </c>
    </row>
    <row r="694" spans="1:25" x14ac:dyDescent="0.25">
      <c r="A694">
        <v>693</v>
      </c>
      <c r="B694">
        <v>67389</v>
      </c>
      <c r="C694">
        <v>0</v>
      </c>
      <c r="D694">
        <v>0</v>
      </c>
      <c r="E694" t="s">
        <v>1648</v>
      </c>
      <c r="F694" t="s">
        <v>1649</v>
      </c>
      <c r="G694">
        <v>1</v>
      </c>
      <c r="H694" s="6">
        <v>7400000</v>
      </c>
      <c r="I694" s="7">
        <v>46010</v>
      </c>
      <c r="K694">
        <v>15</v>
      </c>
      <c r="L694" t="s">
        <v>40</v>
      </c>
      <c r="M694" t="s">
        <v>5</v>
      </c>
      <c r="N694" t="s">
        <v>41</v>
      </c>
      <c r="O694" t="s">
        <v>54</v>
      </c>
      <c r="P694" t="s">
        <v>2082</v>
      </c>
      <c r="Q694">
        <v>4</v>
      </c>
      <c r="R694">
        <v>11</v>
      </c>
      <c r="S694">
        <v>0</v>
      </c>
      <c r="U694">
        <v>1110000</v>
      </c>
      <c r="V694">
        <v>296000</v>
      </c>
      <c r="W694">
        <v>814000</v>
      </c>
      <c r="X694">
        <v>0</v>
      </c>
      <c r="Y694" t="s">
        <v>109</v>
      </c>
    </row>
    <row r="695" spans="1:25" x14ac:dyDescent="0.25">
      <c r="A695">
        <v>694</v>
      </c>
      <c r="B695">
        <v>66862</v>
      </c>
      <c r="C695">
        <v>0</v>
      </c>
      <c r="D695">
        <v>0</v>
      </c>
      <c r="E695" t="s">
        <v>999</v>
      </c>
      <c r="F695" t="s">
        <v>1000</v>
      </c>
      <c r="G695">
        <v>1</v>
      </c>
      <c r="H695" s="6">
        <v>10714872</v>
      </c>
      <c r="I695" s="7">
        <v>46010</v>
      </c>
      <c r="K695">
        <v>15</v>
      </c>
      <c r="L695" t="s">
        <v>40</v>
      </c>
      <c r="M695" t="s">
        <v>5</v>
      </c>
      <c r="N695" t="s">
        <v>41</v>
      </c>
      <c r="O695" t="s">
        <v>77</v>
      </c>
      <c r="P695" t="s">
        <v>2082</v>
      </c>
      <c r="Q695">
        <v>5</v>
      </c>
      <c r="R695">
        <v>10</v>
      </c>
      <c r="S695">
        <v>0</v>
      </c>
      <c r="U695">
        <v>1607231</v>
      </c>
      <c r="V695">
        <v>535744</v>
      </c>
      <c r="W695">
        <v>1071487</v>
      </c>
      <c r="X695">
        <v>0</v>
      </c>
      <c r="Y695" t="s">
        <v>48</v>
      </c>
    </row>
    <row r="696" spans="1:25" x14ac:dyDescent="0.25">
      <c r="A696">
        <v>695</v>
      </c>
      <c r="B696">
        <v>67548</v>
      </c>
      <c r="C696">
        <v>0</v>
      </c>
      <c r="D696">
        <v>0</v>
      </c>
      <c r="E696" t="s">
        <v>2271</v>
      </c>
      <c r="F696" t="s">
        <v>2272</v>
      </c>
      <c r="G696">
        <v>1</v>
      </c>
      <c r="H696" s="6">
        <v>2100000</v>
      </c>
      <c r="I696" s="7">
        <v>46010</v>
      </c>
      <c r="K696">
        <v>15</v>
      </c>
      <c r="L696" t="s">
        <v>40</v>
      </c>
      <c r="M696" t="s">
        <v>5</v>
      </c>
      <c r="N696" t="s">
        <v>41</v>
      </c>
      <c r="O696" t="s">
        <v>54</v>
      </c>
      <c r="P696" t="s">
        <v>2082</v>
      </c>
      <c r="Q696">
        <v>4</v>
      </c>
      <c r="R696">
        <v>11</v>
      </c>
      <c r="S696">
        <v>0</v>
      </c>
      <c r="U696">
        <v>315000</v>
      </c>
      <c r="V696">
        <v>84000</v>
      </c>
      <c r="W696">
        <v>231000</v>
      </c>
      <c r="X696">
        <v>0</v>
      </c>
      <c r="Y696" t="s">
        <v>109</v>
      </c>
    </row>
    <row r="697" spans="1:25" x14ac:dyDescent="0.25">
      <c r="A697">
        <v>696</v>
      </c>
      <c r="B697">
        <v>67473</v>
      </c>
      <c r="C697">
        <v>0</v>
      </c>
      <c r="D697">
        <v>0</v>
      </c>
      <c r="E697" t="s">
        <v>1234</v>
      </c>
      <c r="F697" t="s">
        <v>1235</v>
      </c>
      <c r="G697">
        <v>1</v>
      </c>
      <c r="H697" s="6">
        <v>51476416</v>
      </c>
      <c r="I697" s="7">
        <v>46010</v>
      </c>
      <c r="K697">
        <v>14</v>
      </c>
      <c r="L697" t="s">
        <v>40</v>
      </c>
      <c r="M697" t="s">
        <v>5</v>
      </c>
      <c r="N697" t="s">
        <v>41</v>
      </c>
      <c r="O697" t="s">
        <v>57</v>
      </c>
      <c r="P697" t="s">
        <v>2082</v>
      </c>
      <c r="Q697">
        <v>4</v>
      </c>
      <c r="R697">
        <v>10</v>
      </c>
      <c r="S697">
        <v>0</v>
      </c>
      <c r="U697">
        <v>7206698</v>
      </c>
      <c r="V697">
        <v>2059057</v>
      </c>
      <c r="W697">
        <v>5147642</v>
      </c>
      <c r="X697">
        <v>0</v>
      </c>
      <c r="Y697" t="s">
        <v>229</v>
      </c>
    </row>
    <row r="698" spans="1:25" x14ac:dyDescent="0.25">
      <c r="A698">
        <v>697</v>
      </c>
      <c r="B698">
        <v>67437</v>
      </c>
      <c r="C698">
        <v>0</v>
      </c>
      <c r="D698">
        <v>0</v>
      </c>
      <c r="E698" t="s">
        <v>2269</v>
      </c>
      <c r="F698" t="s">
        <v>2270</v>
      </c>
      <c r="G698">
        <v>1</v>
      </c>
      <c r="H698" s="6">
        <v>590000</v>
      </c>
      <c r="I698" s="7">
        <v>46010</v>
      </c>
      <c r="K698">
        <v>15</v>
      </c>
      <c r="L698" t="s">
        <v>40</v>
      </c>
      <c r="M698" t="s">
        <v>5</v>
      </c>
      <c r="N698" t="s">
        <v>41</v>
      </c>
      <c r="O698" t="s">
        <v>54</v>
      </c>
      <c r="P698" t="s">
        <v>2082</v>
      </c>
      <c r="Q698">
        <v>4</v>
      </c>
      <c r="R698">
        <v>11</v>
      </c>
      <c r="S698">
        <v>0</v>
      </c>
      <c r="U698">
        <v>88500</v>
      </c>
      <c r="V698">
        <v>23600</v>
      </c>
      <c r="W698">
        <v>64900</v>
      </c>
      <c r="X698">
        <v>0</v>
      </c>
      <c r="Y698" t="s">
        <v>109</v>
      </c>
    </row>
    <row r="699" spans="1:25" x14ac:dyDescent="0.25">
      <c r="A699">
        <v>698</v>
      </c>
      <c r="B699">
        <v>67447</v>
      </c>
      <c r="C699">
        <v>0</v>
      </c>
      <c r="D699">
        <v>0</v>
      </c>
      <c r="E699" t="s">
        <v>1898</v>
      </c>
      <c r="F699" t="s">
        <v>1899</v>
      </c>
      <c r="G699">
        <v>1</v>
      </c>
      <c r="H699" s="6">
        <v>2854615</v>
      </c>
      <c r="I699" s="7">
        <v>46010</v>
      </c>
      <c r="K699">
        <v>9</v>
      </c>
      <c r="L699" t="s">
        <v>40</v>
      </c>
      <c r="M699" t="s">
        <v>5</v>
      </c>
      <c r="N699" t="s">
        <v>41</v>
      </c>
      <c r="O699" t="s">
        <v>47</v>
      </c>
      <c r="P699" t="s">
        <v>2082</v>
      </c>
      <c r="Q699">
        <v>9</v>
      </c>
      <c r="R699">
        <v>0</v>
      </c>
      <c r="S699">
        <v>0</v>
      </c>
      <c r="U699">
        <v>256915</v>
      </c>
      <c r="V699">
        <v>256915</v>
      </c>
      <c r="W699">
        <v>0</v>
      </c>
      <c r="X699">
        <v>0</v>
      </c>
      <c r="Y699" t="s">
        <v>67</v>
      </c>
    </row>
    <row r="700" spans="1:25" x14ac:dyDescent="0.25">
      <c r="A700">
        <v>699</v>
      </c>
      <c r="B700">
        <v>67478</v>
      </c>
      <c r="C700">
        <v>0</v>
      </c>
      <c r="D700">
        <v>0</v>
      </c>
      <c r="E700" t="s">
        <v>594</v>
      </c>
      <c r="F700" t="s">
        <v>595</v>
      </c>
      <c r="G700">
        <v>1</v>
      </c>
      <c r="H700" s="6">
        <v>7656436</v>
      </c>
      <c r="I700" s="7">
        <v>46010</v>
      </c>
      <c r="K700">
        <v>8</v>
      </c>
      <c r="L700" t="s">
        <v>40</v>
      </c>
      <c r="M700" t="s">
        <v>5</v>
      </c>
      <c r="N700" t="s">
        <v>41</v>
      </c>
      <c r="O700" t="s">
        <v>54</v>
      </c>
      <c r="P700" t="s">
        <v>2082</v>
      </c>
      <c r="Q700">
        <v>8</v>
      </c>
      <c r="R700">
        <v>0</v>
      </c>
      <c r="S700">
        <v>0</v>
      </c>
      <c r="U700">
        <v>612515</v>
      </c>
      <c r="V700">
        <v>612515</v>
      </c>
      <c r="W700">
        <v>0</v>
      </c>
      <c r="X700">
        <v>0</v>
      </c>
      <c r="Y700" t="s">
        <v>109</v>
      </c>
    </row>
    <row r="701" spans="1:25" x14ac:dyDescent="0.25">
      <c r="A701">
        <v>700</v>
      </c>
      <c r="B701">
        <v>67443</v>
      </c>
      <c r="C701">
        <v>0</v>
      </c>
      <c r="D701">
        <v>0</v>
      </c>
      <c r="E701" t="s">
        <v>588</v>
      </c>
      <c r="F701" t="s">
        <v>589</v>
      </c>
      <c r="G701">
        <v>1</v>
      </c>
      <c r="H701" s="6">
        <v>214952</v>
      </c>
      <c r="I701" s="7">
        <v>46010</v>
      </c>
      <c r="K701">
        <v>15</v>
      </c>
      <c r="L701" t="s">
        <v>40</v>
      </c>
      <c r="M701" t="s">
        <v>5</v>
      </c>
      <c r="N701" t="s">
        <v>41</v>
      </c>
      <c r="O701" t="s">
        <v>47</v>
      </c>
      <c r="P701" t="s">
        <v>2082</v>
      </c>
      <c r="Q701">
        <v>4</v>
      </c>
      <c r="R701">
        <v>11</v>
      </c>
      <c r="S701">
        <v>0</v>
      </c>
      <c r="U701">
        <v>32243</v>
      </c>
      <c r="V701">
        <v>8598</v>
      </c>
      <c r="W701">
        <v>23645</v>
      </c>
      <c r="X701">
        <v>0</v>
      </c>
      <c r="Y701" t="s">
        <v>109</v>
      </c>
    </row>
    <row r="702" spans="1:25" x14ac:dyDescent="0.25">
      <c r="A702">
        <v>701</v>
      </c>
      <c r="B702">
        <v>67435</v>
      </c>
      <c r="C702">
        <v>0</v>
      </c>
      <c r="D702">
        <v>0</v>
      </c>
      <c r="E702" t="s">
        <v>1646</v>
      </c>
      <c r="F702" t="s">
        <v>1647</v>
      </c>
      <c r="G702">
        <v>1</v>
      </c>
      <c r="H702" s="6">
        <v>2800000</v>
      </c>
      <c r="I702" s="7">
        <v>46010</v>
      </c>
      <c r="K702">
        <v>15</v>
      </c>
      <c r="L702" t="s">
        <v>40</v>
      </c>
      <c r="M702" t="s">
        <v>5</v>
      </c>
      <c r="N702" t="s">
        <v>41</v>
      </c>
      <c r="O702" t="s">
        <v>54</v>
      </c>
      <c r="P702" t="s">
        <v>2082</v>
      </c>
      <c r="Q702">
        <v>4</v>
      </c>
      <c r="R702">
        <v>11</v>
      </c>
      <c r="S702">
        <v>0</v>
      </c>
      <c r="U702">
        <v>420000</v>
      </c>
      <c r="V702">
        <v>112000</v>
      </c>
      <c r="W702">
        <v>308000</v>
      </c>
      <c r="X702">
        <v>0</v>
      </c>
      <c r="Y702" t="s">
        <v>109</v>
      </c>
    </row>
    <row r="703" spans="1:25" x14ac:dyDescent="0.25">
      <c r="A703">
        <v>702</v>
      </c>
      <c r="B703">
        <v>67815</v>
      </c>
      <c r="C703">
        <v>0</v>
      </c>
      <c r="D703">
        <v>0</v>
      </c>
      <c r="E703" t="s">
        <v>2273</v>
      </c>
      <c r="F703" t="s">
        <v>2274</v>
      </c>
      <c r="G703">
        <v>1</v>
      </c>
      <c r="H703" s="6">
        <v>112706</v>
      </c>
      <c r="I703" s="7">
        <v>46010</v>
      </c>
      <c r="K703">
        <v>15</v>
      </c>
      <c r="L703" t="s">
        <v>459</v>
      </c>
      <c r="M703" t="s">
        <v>5</v>
      </c>
      <c r="N703" t="s">
        <v>41</v>
      </c>
      <c r="O703" t="s">
        <v>54</v>
      </c>
      <c r="P703" t="s">
        <v>2082</v>
      </c>
      <c r="Q703">
        <v>3</v>
      </c>
      <c r="R703">
        <v>12</v>
      </c>
      <c r="S703">
        <v>0</v>
      </c>
      <c r="U703">
        <v>16906</v>
      </c>
      <c r="V703">
        <v>3381</v>
      </c>
      <c r="W703">
        <v>13525</v>
      </c>
      <c r="X703">
        <v>0</v>
      </c>
      <c r="Y703" t="s">
        <v>72</v>
      </c>
    </row>
    <row r="704" spans="1:25" x14ac:dyDescent="0.25">
      <c r="A704">
        <v>703</v>
      </c>
      <c r="B704">
        <v>67816</v>
      </c>
      <c r="C704">
        <v>0</v>
      </c>
      <c r="D704">
        <v>0</v>
      </c>
      <c r="E704" t="s">
        <v>2273</v>
      </c>
      <c r="F704" t="s">
        <v>2274</v>
      </c>
      <c r="G704">
        <v>1</v>
      </c>
      <c r="H704" s="6">
        <v>387294</v>
      </c>
      <c r="I704" s="7">
        <v>46010</v>
      </c>
      <c r="K704">
        <v>15</v>
      </c>
      <c r="L704" t="s">
        <v>40</v>
      </c>
      <c r="M704" t="s">
        <v>5</v>
      </c>
      <c r="N704" t="s">
        <v>41</v>
      </c>
      <c r="O704" t="s">
        <v>54</v>
      </c>
      <c r="P704" t="s">
        <v>2082</v>
      </c>
      <c r="Q704">
        <v>3</v>
      </c>
      <c r="R704">
        <v>12</v>
      </c>
      <c r="S704">
        <v>0</v>
      </c>
      <c r="U704">
        <v>58094</v>
      </c>
      <c r="V704">
        <v>11619</v>
      </c>
      <c r="W704">
        <v>46475</v>
      </c>
      <c r="X704">
        <v>0</v>
      </c>
      <c r="Y704" t="s">
        <v>72</v>
      </c>
    </row>
    <row r="705" spans="1:25" x14ac:dyDescent="0.25">
      <c r="A705">
        <v>704</v>
      </c>
      <c r="B705">
        <v>67398</v>
      </c>
      <c r="C705">
        <v>0</v>
      </c>
      <c r="D705">
        <v>0</v>
      </c>
      <c r="E705" t="s">
        <v>1254</v>
      </c>
      <c r="F705" t="s">
        <v>1255</v>
      </c>
      <c r="G705">
        <v>1</v>
      </c>
      <c r="H705" s="6">
        <v>1443097</v>
      </c>
      <c r="I705" s="7">
        <v>46010</v>
      </c>
      <c r="K705">
        <v>5</v>
      </c>
      <c r="L705" t="s">
        <v>40</v>
      </c>
      <c r="M705" t="s">
        <v>9</v>
      </c>
      <c r="N705" t="s">
        <v>41</v>
      </c>
      <c r="O705" t="s">
        <v>42</v>
      </c>
      <c r="P705" t="s">
        <v>2082</v>
      </c>
      <c r="Q705">
        <v>5</v>
      </c>
      <c r="R705">
        <v>0</v>
      </c>
      <c r="S705">
        <v>0</v>
      </c>
      <c r="U705">
        <v>72155</v>
      </c>
      <c r="V705">
        <v>72155</v>
      </c>
      <c r="W705">
        <v>0</v>
      </c>
      <c r="X705">
        <v>0</v>
      </c>
      <c r="Y705" t="s">
        <v>44</v>
      </c>
    </row>
    <row r="706" spans="1:25" x14ac:dyDescent="0.25">
      <c r="A706">
        <v>705</v>
      </c>
      <c r="B706">
        <v>67399</v>
      </c>
      <c r="C706">
        <v>0</v>
      </c>
      <c r="D706">
        <v>0</v>
      </c>
      <c r="E706" t="s">
        <v>1254</v>
      </c>
      <c r="F706" t="s">
        <v>1255</v>
      </c>
      <c r="G706">
        <v>1</v>
      </c>
      <c r="H706" s="6">
        <v>1345538</v>
      </c>
      <c r="I706" s="7">
        <v>46010</v>
      </c>
      <c r="K706">
        <v>5</v>
      </c>
      <c r="L706" t="s">
        <v>40</v>
      </c>
      <c r="M706" t="s">
        <v>9</v>
      </c>
      <c r="N706" t="s">
        <v>41</v>
      </c>
      <c r="O706" t="s">
        <v>42</v>
      </c>
      <c r="P706" t="s">
        <v>2082</v>
      </c>
      <c r="Q706">
        <v>5</v>
      </c>
      <c r="R706">
        <v>0</v>
      </c>
      <c r="S706">
        <v>0</v>
      </c>
      <c r="U706">
        <v>67277</v>
      </c>
      <c r="V706">
        <v>67277</v>
      </c>
      <c r="W706">
        <v>0</v>
      </c>
      <c r="X706">
        <v>0</v>
      </c>
      <c r="Y706" t="s">
        <v>44</v>
      </c>
    </row>
    <row r="707" spans="1:25" x14ac:dyDescent="0.25">
      <c r="A707">
        <v>706</v>
      </c>
      <c r="B707">
        <v>67396</v>
      </c>
      <c r="C707">
        <v>0</v>
      </c>
      <c r="D707">
        <v>0</v>
      </c>
      <c r="E707" t="s">
        <v>1256</v>
      </c>
      <c r="F707" t="s">
        <v>1257</v>
      </c>
      <c r="G707">
        <v>1</v>
      </c>
      <c r="H707" s="6">
        <v>1810701</v>
      </c>
      <c r="I707" s="7">
        <v>46010</v>
      </c>
      <c r="K707">
        <v>5</v>
      </c>
      <c r="L707" t="s">
        <v>40</v>
      </c>
      <c r="M707" t="s">
        <v>9</v>
      </c>
      <c r="N707" t="s">
        <v>41</v>
      </c>
      <c r="O707" t="s">
        <v>42</v>
      </c>
      <c r="P707" t="s">
        <v>2082</v>
      </c>
      <c r="Q707">
        <v>5</v>
      </c>
      <c r="R707">
        <v>0</v>
      </c>
      <c r="S707">
        <v>0</v>
      </c>
      <c r="U707">
        <v>90535</v>
      </c>
      <c r="V707">
        <v>90535</v>
      </c>
      <c r="W707">
        <v>0</v>
      </c>
      <c r="X707">
        <v>0</v>
      </c>
      <c r="Y707" t="s">
        <v>44</v>
      </c>
    </row>
    <row r="708" spans="1:25" x14ac:dyDescent="0.25">
      <c r="A708">
        <v>707</v>
      </c>
      <c r="B708">
        <v>67397</v>
      </c>
      <c r="C708">
        <v>0</v>
      </c>
      <c r="D708">
        <v>0</v>
      </c>
      <c r="E708" t="s">
        <v>1256</v>
      </c>
      <c r="F708" t="s">
        <v>1257</v>
      </c>
      <c r="G708">
        <v>1</v>
      </c>
      <c r="H708" s="6">
        <v>1934473</v>
      </c>
      <c r="I708" s="7">
        <v>46010</v>
      </c>
      <c r="K708">
        <v>5</v>
      </c>
      <c r="L708" t="s">
        <v>40</v>
      </c>
      <c r="M708" t="s">
        <v>9</v>
      </c>
      <c r="N708" t="s">
        <v>41</v>
      </c>
      <c r="O708" t="s">
        <v>42</v>
      </c>
      <c r="P708" t="s">
        <v>2082</v>
      </c>
      <c r="Q708">
        <v>5</v>
      </c>
      <c r="R708">
        <v>0</v>
      </c>
      <c r="S708">
        <v>0</v>
      </c>
      <c r="U708">
        <v>96724</v>
      </c>
      <c r="V708">
        <v>96724</v>
      </c>
      <c r="W708">
        <v>0</v>
      </c>
      <c r="X708">
        <v>0</v>
      </c>
      <c r="Y708" t="s">
        <v>44</v>
      </c>
    </row>
    <row r="709" spans="1:25" x14ac:dyDescent="0.25">
      <c r="A709">
        <v>708</v>
      </c>
      <c r="B709">
        <v>67394</v>
      </c>
      <c r="C709">
        <v>0</v>
      </c>
      <c r="D709">
        <v>0</v>
      </c>
      <c r="E709" t="s">
        <v>1258</v>
      </c>
      <c r="F709" t="s">
        <v>1259</v>
      </c>
      <c r="G709">
        <v>1</v>
      </c>
      <c r="H709" s="6">
        <v>873312</v>
      </c>
      <c r="I709" s="7">
        <v>46010</v>
      </c>
      <c r="K709">
        <v>5</v>
      </c>
      <c r="L709" t="s">
        <v>40</v>
      </c>
      <c r="M709" t="s">
        <v>9</v>
      </c>
      <c r="N709" t="s">
        <v>41</v>
      </c>
      <c r="O709" t="s">
        <v>42</v>
      </c>
      <c r="P709" t="s">
        <v>2082</v>
      </c>
      <c r="Q709">
        <v>5</v>
      </c>
      <c r="R709">
        <v>0</v>
      </c>
      <c r="S709">
        <v>0</v>
      </c>
      <c r="U709">
        <v>43666</v>
      </c>
      <c r="V709">
        <v>43666</v>
      </c>
      <c r="W709">
        <v>0</v>
      </c>
      <c r="X709">
        <v>0</v>
      </c>
      <c r="Y709" t="s">
        <v>44</v>
      </c>
    </row>
    <row r="710" spans="1:25" x14ac:dyDescent="0.25">
      <c r="A710">
        <v>709</v>
      </c>
      <c r="B710">
        <v>67395</v>
      </c>
      <c r="C710">
        <v>0</v>
      </c>
      <c r="D710">
        <v>0</v>
      </c>
      <c r="E710" t="s">
        <v>1258</v>
      </c>
      <c r="F710" t="s">
        <v>1259</v>
      </c>
      <c r="G710">
        <v>1</v>
      </c>
      <c r="H710" s="6">
        <v>937518</v>
      </c>
      <c r="I710" s="7">
        <v>46010</v>
      </c>
      <c r="K710">
        <v>5</v>
      </c>
      <c r="L710" t="s">
        <v>40</v>
      </c>
      <c r="M710" t="s">
        <v>9</v>
      </c>
      <c r="N710" t="s">
        <v>41</v>
      </c>
      <c r="O710" t="s">
        <v>42</v>
      </c>
      <c r="P710" t="s">
        <v>2082</v>
      </c>
      <c r="Q710">
        <v>5</v>
      </c>
      <c r="R710">
        <v>0</v>
      </c>
      <c r="S710">
        <v>0</v>
      </c>
      <c r="U710">
        <v>46876</v>
      </c>
      <c r="V710">
        <v>46876</v>
      </c>
      <c r="W710">
        <v>0</v>
      </c>
      <c r="X710">
        <v>0</v>
      </c>
      <c r="Y710" t="s">
        <v>44</v>
      </c>
    </row>
    <row r="711" spans="1:25" x14ac:dyDescent="0.25">
      <c r="A711">
        <v>710</v>
      </c>
      <c r="B711">
        <v>67392</v>
      </c>
      <c r="C711">
        <v>0</v>
      </c>
      <c r="D711">
        <v>0</v>
      </c>
      <c r="E711" t="s">
        <v>1260</v>
      </c>
      <c r="F711" t="s">
        <v>1261</v>
      </c>
      <c r="G711">
        <v>1</v>
      </c>
      <c r="H711" s="6">
        <v>1640768</v>
      </c>
      <c r="I711" s="7">
        <v>46010</v>
      </c>
      <c r="K711">
        <v>5</v>
      </c>
      <c r="L711" t="s">
        <v>40</v>
      </c>
      <c r="M711" t="s">
        <v>9</v>
      </c>
      <c r="N711" t="s">
        <v>41</v>
      </c>
      <c r="O711" t="s">
        <v>42</v>
      </c>
      <c r="P711" t="s">
        <v>2082</v>
      </c>
      <c r="Q711">
        <v>5</v>
      </c>
      <c r="R711">
        <v>0</v>
      </c>
      <c r="S711">
        <v>0</v>
      </c>
      <c r="U711">
        <v>82038</v>
      </c>
      <c r="V711">
        <v>82038</v>
      </c>
      <c r="W711">
        <v>0</v>
      </c>
      <c r="X711">
        <v>0</v>
      </c>
      <c r="Y711" t="s">
        <v>44</v>
      </c>
    </row>
    <row r="712" spans="1:25" x14ac:dyDescent="0.25">
      <c r="A712">
        <v>711</v>
      </c>
      <c r="B712">
        <v>67393</v>
      </c>
      <c r="C712">
        <v>0</v>
      </c>
      <c r="D712">
        <v>0</v>
      </c>
      <c r="E712" t="s">
        <v>1260</v>
      </c>
      <c r="F712" t="s">
        <v>1261</v>
      </c>
      <c r="G712">
        <v>1</v>
      </c>
      <c r="H712" s="6">
        <v>1772284</v>
      </c>
      <c r="I712" s="7">
        <v>46010</v>
      </c>
      <c r="K712">
        <v>5</v>
      </c>
      <c r="L712" t="s">
        <v>40</v>
      </c>
      <c r="M712" t="s">
        <v>9</v>
      </c>
      <c r="N712" t="s">
        <v>41</v>
      </c>
      <c r="O712" t="s">
        <v>42</v>
      </c>
      <c r="P712" t="s">
        <v>2082</v>
      </c>
      <c r="Q712">
        <v>5</v>
      </c>
      <c r="R712">
        <v>0</v>
      </c>
      <c r="S712">
        <v>0</v>
      </c>
      <c r="U712">
        <v>88614</v>
      </c>
      <c r="V712">
        <v>88614</v>
      </c>
      <c r="W712">
        <v>0</v>
      </c>
      <c r="X712">
        <v>0</v>
      </c>
      <c r="Y712" t="s">
        <v>44</v>
      </c>
    </row>
    <row r="713" spans="1:25" x14ac:dyDescent="0.25">
      <c r="A713">
        <v>712</v>
      </c>
      <c r="B713">
        <v>67460</v>
      </c>
      <c r="C713">
        <v>0</v>
      </c>
      <c r="D713">
        <v>0</v>
      </c>
      <c r="E713" t="s">
        <v>496</v>
      </c>
      <c r="F713" t="s">
        <v>497</v>
      </c>
      <c r="G713">
        <v>1</v>
      </c>
      <c r="H713" s="6">
        <v>20000000</v>
      </c>
      <c r="I713" s="7">
        <v>46010</v>
      </c>
      <c r="K713">
        <v>7</v>
      </c>
      <c r="L713" t="s">
        <v>40</v>
      </c>
      <c r="M713" t="s">
        <v>5</v>
      </c>
      <c r="N713" t="s">
        <v>41</v>
      </c>
      <c r="O713" t="s">
        <v>77</v>
      </c>
      <c r="P713" t="s">
        <v>2082</v>
      </c>
      <c r="Q713">
        <v>7</v>
      </c>
      <c r="R713">
        <v>0</v>
      </c>
      <c r="S713">
        <v>0</v>
      </c>
      <c r="U713">
        <v>1400000</v>
      </c>
      <c r="V713">
        <v>1400000</v>
      </c>
      <c r="W713">
        <v>0</v>
      </c>
      <c r="X713">
        <v>0</v>
      </c>
      <c r="Y713" t="s">
        <v>72</v>
      </c>
    </row>
    <row r="714" spans="1:25" x14ac:dyDescent="0.25">
      <c r="A714">
        <v>713</v>
      </c>
      <c r="B714">
        <v>67400</v>
      </c>
      <c r="C714">
        <v>0</v>
      </c>
      <c r="D714">
        <v>0</v>
      </c>
      <c r="E714" t="s">
        <v>1406</v>
      </c>
      <c r="F714" t="s">
        <v>1407</v>
      </c>
      <c r="G714">
        <v>1</v>
      </c>
      <c r="H714" s="6">
        <v>6000000</v>
      </c>
      <c r="I714" s="7">
        <v>46010</v>
      </c>
      <c r="K714">
        <v>10</v>
      </c>
      <c r="L714" t="s">
        <v>40</v>
      </c>
      <c r="M714" t="s">
        <v>5</v>
      </c>
      <c r="N714" t="s">
        <v>41</v>
      </c>
      <c r="O714" t="s">
        <v>77</v>
      </c>
      <c r="P714" t="s">
        <v>2082</v>
      </c>
      <c r="Q714">
        <v>10</v>
      </c>
      <c r="R714">
        <v>0</v>
      </c>
      <c r="S714">
        <v>0</v>
      </c>
      <c r="U714">
        <v>600000</v>
      </c>
      <c r="V714">
        <v>600000</v>
      </c>
      <c r="W714">
        <v>0</v>
      </c>
      <c r="X714">
        <v>0</v>
      </c>
      <c r="Y714" t="s">
        <v>48</v>
      </c>
    </row>
    <row r="715" spans="1:25" x14ac:dyDescent="0.25">
      <c r="A715">
        <v>714</v>
      </c>
      <c r="B715">
        <v>66940</v>
      </c>
      <c r="C715">
        <v>0</v>
      </c>
      <c r="D715">
        <v>0</v>
      </c>
      <c r="E715" t="s">
        <v>928</v>
      </c>
      <c r="F715" t="s">
        <v>929</v>
      </c>
      <c r="G715">
        <v>1</v>
      </c>
      <c r="H715" s="6">
        <v>2581836</v>
      </c>
      <c r="I715" s="7">
        <v>46010</v>
      </c>
      <c r="K715">
        <v>15</v>
      </c>
      <c r="L715" t="s">
        <v>40</v>
      </c>
      <c r="M715" t="s">
        <v>5</v>
      </c>
      <c r="N715" t="s">
        <v>41</v>
      </c>
      <c r="O715" t="s">
        <v>54</v>
      </c>
      <c r="P715" t="s">
        <v>2082</v>
      </c>
      <c r="Q715">
        <v>4</v>
      </c>
      <c r="R715">
        <v>7.8</v>
      </c>
      <c r="S715">
        <v>3.2</v>
      </c>
      <c r="U715">
        <v>387275</v>
      </c>
      <c r="V715">
        <v>103273</v>
      </c>
      <c r="W715">
        <v>201383</v>
      </c>
      <c r="X715">
        <v>82619</v>
      </c>
      <c r="Y715" t="s">
        <v>48</v>
      </c>
    </row>
    <row r="716" spans="1:25" x14ac:dyDescent="0.25">
      <c r="A716">
        <v>715</v>
      </c>
      <c r="B716">
        <v>67472</v>
      </c>
      <c r="C716">
        <v>0</v>
      </c>
      <c r="D716">
        <v>0</v>
      </c>
      <c r="E716" t="s">
        <v>820</v>
      </c>
      <c r="F716" t="s">
        <v>821</v>
      </c>
      <c r="G716">
        <v>1</v>
      </c>
      <c r="H716" s="6">
        <v>15000000</v>
      </c>
      <c r="I716" s="7">
        <v>46010</v>
      </c>
      <c r="K716">
        <v>10</v>
      </c>
      <c r="L716" t="s">
        <v>40</v>
      </c>
      <c r="M716" t="s">
        <v>5</v>
      </c>
      <c r="N716" t="s">
        <v>41</v>
      </c>
      <c r="O716" t="s">
        <v>47</v>
      </c>
      <c r="P716" t="s">
        <v>2082</v>
      </c>
      <c r="Q716">
        <v>10</v>
      </c>
      <c r="R716">
        <v>0</v>
      </c>
      <c r="S716">
        <v>0</v>
      </c>
      <c r="U716">
        <v>1500000</v>
      </c>
      <c r="V716">
        <v>1500000</v>
      </c>
      <c r="W716">
        <v>0</v>
      </c>
      <c r="X716">
        <v>0</v>
      </c>
      <c r="Y716" t="s">
        <v>48</v>
      </c>
    </row>
    <row r="717" spans="1:25" x14ac:dyDescent="0.25">
      <c r="A717">
        <v>716</v>
      </c>
      <c r="B717">
        <v>67482</v>
      </c>
      <c r="C717">
        <v>0</v>
      </c>
      <c r="D717">
        <v>0</v>
      </c>
      <c r="E717" t="s">
        <v>1228</v>
      </c>
      <c r="F717" t="s">
        <v>1229</v>
      </c>
      <c r="G717">
        <v>1</v>
      </c>
      <c r="H717" s="6">
        <v>94474959</v>
      </c>
      <c r="I717" s="7">
        <v>46010</v>
      </c>
      <c r="K717">
        <v>6</v>
      </c>
      <c r="L717" t="s">
        <v>40</v>
      </c>
      <c r="M717" t="s">
        <v>5</v>
      </c>
      <c r="N717" t="s">
        <v>41</v>
      </c>
      <c r="O717" t="s">
        <v>47</v>
      </c>
      <c r="P717" t="s">
        <v>2082</v>
      </c>
      <c r="Q717">
        <v>6</v>
      </c>
      <c r="R717">
        <v>0</v>
      </c>
      <c r="S717">
        <v>0</v>
      </c>
      <c r="U717">
        <v>5668498</v>
      </c>
      <c r="V717">
        <v>5668498</v>
      </c>
      <c r="W717">
        <v>0</v>
      </c>
      <c r="X717">
        <v>0</v>
      </c>
      <c r="Y717" t="s">
        <v>48</v>
      </c>
    </row>
    <row r="718" spans="1:25" x14ac:dyDescent="0.25">
      <c r="A718">
        <v>717</v>
      </c>
      <c r="B718">
        <v>67563</v>
      </c>
      <c r="C718">
        <v>0</v>
      </c>
      <c r="D718">
        <v>0</v>
      </c>
      <c r="E718" t="s">
        <v>1420</v>
      </c>
      <c r="F718" t="s">
        <v>1421</v>
      </c>
      <c r="G718">
        <v>1</v>
      </c>
      <c r="H718" s="6">
        <v>20000000</v>
      </c>
      <c r="I718" s="7">
        <v>46010</v>
      </c>
      <c r="K718">
        <v>15</v>
      </c>
      <c r="L718" t="s">
        <v>40</v>
      </c>
      <c r="M718" t="s">
        <v>5</v>
      </c>
      <c r="N718" t="s">
        <v>41</v>
      </c>
      <c r="O718" t="s">
        <v>54</v>
      </c>
      <c r="P718" t="s">
        <v>2082</v>
      </c>
      <c r="Q718">
        <v>3</v>
      </c>
      <c r="R718">
        <v>12</v>
      </c>
      <c r="S718">
        <v>0</v>
      </c>
      <c r="U718">
        <v>3000000</v>
      </c>
      <c r="V718">
        <v>600000</v>
      </c>
      <c r="W718">
        <v>2400000</v>
      </c>
      <c r="X718">
        <v>0</v>
      </c>
      <c r="Y718" t="s">
        <v>72</v>
      </c>
    </row>
    <row r="719" spans="1:25" x14ac:dyDescent="0.25">
      <c r="A719">
        <v>718</v>
      </c>
      <c r="B719">
        <v>67388</v>
      </c>
      <c r="C719">
        <v>0</v>
      </c>
      <c r="D719">
        <v>0</v>
      </c>
      <c r="E719" t="s">
        <v>1232</v>
      </c>
      <c r="F719" t="s">
        <v>1233</v>
      </c>
      <c r="G719">
        <v>1</v>
      </c>
      <c r="H719" s="6">
        <v>110710792</v>
      </c>
      <c r="I719" s="7">
        <v>46010</v>
      </c>
      <c r="K719">
        <v>15</v>
      </c>
      <c r="L719" t="s">
        <v>40</v>
      </c>
      <c r="M719" t="s">
        <v>5</v>
      </c>
      <c r="N719" t="s">
        <v>41</v>
      </c>
      <c r="O719" t="s">
        <v>54</v>
      </c>
      <c r="P719" t="s">
        <v>2082</v>
      </c>
      <c r="Q719">
        <v>3.7</v>
      </c>
      <c r="R719">
        <v>11.3</v>
      </c>
      <c r="S719">
        <v>0</v>
      </c>
      <c r="U719">
        <v>16606619</v>
      </c>
      <c r="V719">
        <v>4096299</v>
      </c>
      <c r="W719">
        <v>12510319</v>
      </c>
      <c r="X719">
        <v>0</v>
      </c>
      <c r="Y719" t="s">
        <v>67</v>
      </c>
    </row>
    <row r="720" spans="1:25" x14ac:dyDescent="0.25">
      <c r="A720">
        <v>719</v>
      </c>
      <c r="B720">
        <v>67440</v>
      </c>
      <c r="C720">
        <v>0</v>
      </c>
      <c r="D720">
        <v>0</v>
      </c>
      <c r="E720" t="s">
        <v>563</v>
      </c>
      <c r="F720" t="s">
        <v>564</v>
      </c>
      <c r="G720">
        <v>1</v>
      </c>
      <c r="H720" s="6">
        <v>137952172</v>
      </c>
      <c r="I720" s="7">
        <v>46010</v>
      </c>
      <c r="K720">
        <v>15</v>
      </c>
      <c r="L720" t="s">
        <v>40</v>
      </c>
      <c r="M720" t="s">
        <v>9</v>
      </c>
      <c r="N720" t="s">
        <v>41</v>
      </c>
      <c r="O720" t="s">
        <v>42</v>
      </c>
      <c r="P720" t="s">
        <v>2082</v>
      </c>
      <c r="Q720">
        <v>7</v>
      </c>
      <c r="R720">
        <v>8</v>
      </c>
      <c r="S720">
        <v>0</v>
      </c>
      <c r="U720">
        <v>20692826</v>
      </c>
      <c r="V720">
        <v>9656652</v>
      </c>
      <c r="W720">
        <v>11036174</v>
      </c>
      <c r="X720">
        <v>0</v>
      </c>
      <c r="Y720" t="s">
        <v>250</v>
      </c>
    </row>
    <row r="721" spans="1:25" x14ac:dyDescent="0.25">
      <c r="A721">
        <v>720</v>
      </c>
      <c r="B721">
        <v>67434</v>
      </c>
      <c r="C721">
        <v>0</v>
      </c>
      <c r="D721">
        <v>0</v>
      </c>
      <c r="E721" t="s">
        <v>1465</v>
      </c>
      <c r="F721" t="s">
        <v>1466</v>
      </c>
      <c r="G721">
        <v>1</v>
      </c>
      <c r="H721" s="6">
        <v>175789</v>
      </c>
      <c r="I721" s="7">
        <v>46010</v>
      </c>
      <c r="K721">
        <v>5</v>
      </c>
      <c r="L721" t="s">
        <v>40</v>
      </c>
      <c r="M721" t="s">
        <v>8</v>
      </c>
      <c r="N721" t="s">
        <v>41</v>
      </c>
      <c r="O721" t="s">
        <v>347</v>
      </c>
      <c r="P721" t="s">
        <v>2082</v>
      </c>
      <c r="Q721">
        <v>5</v>
      </c>
      <c r="R721">
        <v>0</v>
      </c>
      <c r="S721">
        <v>0</v>
      </c>
      <c r="U721">
        <v>8789</v>
      </c>
      <c r="V721">
        <v>8789</v>
      </c>
      <c r="W721">
        <v>0</v>
      </c>
      <c r="X721">
        <v>0</v>
      </c>
      <c r="Y721" t="s">
        <v>44</v>
      </c>
    </row>
    <row r="722" spans="1:25" x14ac:dyDescent="0.25">
      <c r="A722">
        <v>721</v>
      </c>
      <c r="B722">
        <v>67487</v>
      </c>
      <c r="C722">
        <v>0</v>
      </c>
      <c r="D722">
        <v>0</v>
      </c>
      <c r="E722" t="s">
        <v>565</v>
      </c>
      <c r="F722" t="s">
        <v>566</v>
      </c>
      <c r="G722">
        <v>1</v>
      </c>
      <c r="H722" s="6">
        <v>50000000</v>
      </c>
      <c r="I722" s="7">
        <v>46010</v>
      </c>
      <c r="K722" t="s">
        <v>567</v>
      </c>
      <c r="L722" t="s">
        <v>40</v>
      </c>
      <c r="M722" t="s">
        <v>8</v>
      </c>
      <c r="N722" t="s">
        <v>41</v>
      </c>
      <c r="O722" t="s">
        <v>347</v>
      </c>
      <c r="P722" t="s">
        <v>2082</v>
      </c>
      <c r="Q722">
        <v>0.6</v>
      </c>
      <c r="R722">
        <v>3.5</v>
      </c>
      <c r="S722">
        <v>0</v>
      </c>
      <c r="U722">
        <v>2050000</v>
      </c>
      <c r="V722">
        <v>300000</v>
      </c>
      <c r="W722">
        <v>1750000</v>
      </c>
      <c r="X722">
        <v>0</v>
      </c>
      <c r="Y722" t="s">
        <v>44</v>
      </c>
    </row>
    <row r="723" spans="1:25" x14ac:dyDescent="0.25">
      <c r="A723">
        <v>722</v>
      </c>
      <c r="B723">
        <v>67455</v>
      </c>
      <c r="C723">
        <v>0</v>
      </c>
      <c r="D723">
        <v>0</v>
      </c>
      <c r="E723" t="s">
        <v>561</v>
      </c>
      <c r="F723" t="s">
        <v>562</v>
      </c>
      <c r="G723">
        <v>1</v>
      </c>
      <c r="H723" s="6">
        <v>2852130</v>
      </c>
      <c r="I723" s="7">
        <v>46010</v>
      </c>
      <c r="K723">
        <v>10</v>
      </c>
      <c r="L723" t="s">
        <v>40</v>
      </c>
      <c r="M723" t="s">
        <v>5</v>
      </c>
      <c r="N723" t="s">
        <v>41</v>
      </c>
      <c r="O723" t="s">
        <v>77</v>
      </c>
      <c r="P723" t="s">
        <v>2082</v>
      </c>
      <c r="Q723">
        <v>10</v>
      </c>
      <c r="R723">
        <v>0</v>
      </c>
      <c r="S723">
        <v>0</v>
      </c>
      <c r="U723">
        <v>285213</v>
      </c>
      <c r="V723">
        <v>285213</v>
      </c>
      <c r="W723">
        <v>0</v>
      </c>
      <c r="X723">
        <v>0</v>
      </c>
      <c r="Y723" t="s">
        <v>250</v>
      </c>
    </row>
    <row r="724" spans="1:25" x14ac:dyDescent="0.25">
      <c r="A724">
        <v>723</v>
      </c>
      <c r="B724">
        <v>67456</v>
      </c>
      <c r="C724">
        <v>0</v>
      </c>
      <c r="D724">
        <v>0</v>
      </c>
      <c r="E724" t="s">
        <v>561</v>
      </c>
      <c r="F724" t="s">
        <v>562</v>
      </c>
      <c r="G724">
        <v>1</v>
      </c>
      <c r="H724" s="6">
        <v>5000000</v>
      </c>
      <c r="I724" s="7">
        <v>46010</v>
      </c>
      <c r="K724">
        <v>10</v>
      </c>
      <c r="L724" t="s">
        <v>40</v>
      </c>
      <c r="M724" t="s">
        <v>5</v>
      </c>
      <c r="N724" t="s">
        <v>41</v>
      </c>
      <c r="O724" t="s">
        <v>77</v>
      </c>
      <c r="P724" t="s">
        <v>2082</v>
      </c>
      <c r="Q724">
        <v>10</v>
      </c>
      <c r="R724">
        <v>0</v>
      </c>
      <c r="S724">
        <v>0</v>
      </c>
      <c r="U724">
        <v>500000</v>
      </c>
      <c r="V724">
        <v>500000</v>
      </c>
      <c r="W724">
        <v>0</v>
      </c>
      <c r="X724">
        <v>0</v>
      </c>
      <c r="Y724" t="s">
        <v>250</v>
      </c>
    </row>
    <row r="725" spans="1:25" x14ac:dyDescent="0.25">
      <c r="A725">
        <v>724</v>
      </c>
      <c r="B725">
        <v>67493</v>
      </c>
      <c r="C725">
        <v>0</v>
      </c>
      <c r="D725">
        <v>0</v>
      </c>
      <c r="E725" t="s">
        <v>970</v>
      </c>
      <c r="F725" t="s">
        <v>971</v>
      </c>
      <c r="G725">
        <v>1</v>
      </c>
      <c r="H725" s="6">
        <v>6174979</v>
      </c>
      <c r="I725" s="7">
        <v>46010</v>
      </c>
      <c r="K725">
        <v>15</v>
      </c>
      <c r="L725" t="s">
        <v>40</v>
      </c>
      <c r="M725" t="s">
        <v>5</v>
      </c>
      <c r="N725" t="s">
        <v>41</v>
      </c>
      <c r="O725" t="s">
        <v>47</v>
      </c>
      <c r="P725" t="s">
        <v>2082</v>
      </c>
      <c r="Q725">
        <v>4</v>
      </c>
      <c r="R725">
        <v>11</v>
      </c>
      <c r="S725">
        <v>0</v>
      </c>
      <c r="U725">
        <v>926247</v>
      </c>
      <c r="V725">
        <v>246999</v>
      </c>
      <c r="W725">
        <v>679248</v>
      </c>
      <c r="X725">
        <v>0</v>
      </c>
      <c r="Y725" t="s">
        <v>109</v>
      </c>
    </row>
    <row r="726" spans="1:25" x14ac:dyDescent="0.25">
      <c r="A726">
        <v>725</v>
      </c>
      <c r="B726">
        <v>67819</v>
      </c>
      <c r="C726">
        <v>0</v>
      </c>
      <c r="D726">
        <v>0</v>
      </c>
      <c r="E726" t="s">
        <v>2275</v>
      </c>
      <c r="F726" t="s">
        <v>2276</v>
      </c>
      <c r="G726">
        <v>1</v>
      </c>
      <c r="H726" s="6">
        <v>33812</v>
      </c>
      <c r="I726" s="7">
        <v>46010</v>
      </c>
      <c r="K726">
        <v>15</v>
      </c>
      <c r="L726" t="s">
        <v>459</v>
      </c>
      <c r="M726" t="s">
        <v>5</v>
      </c>
      <c r="N726" t="s">
        <v>41</v>
      </c>
      <c r="O726" t="s">
        <v>54</v>
      </c>
      <c r="P726" t="s">
        <v>2082</v>
      </c>
      <c r="Q726">
        <v>3</v>
      </c>
      <c r="R726">
        <v>12</v>
      </c>
      <c r="S726">
        <v>0</v>
      </c>
      <c r="U726">
        <v>5072</v>
      </c>
      <c r="V726">
        <v>1014</v>
      </c>
      <c r="W726">
        <v>4057</v>
      </c>
      <c r="X726">
        <v>0</v>
      </c>
      <c r="Y726" t="s">
        <v>1041</v>
      </c>
    </row>
    <row r="727" spans="1:25" x14ac:dyDescent="0.25">
      <c r="A727">
        <v>726</v>
      </c>
      <c r="B727">
        <v>67821</v>
      </c>
      <c r="C727">
        <v>0</v>
      </c>
      <c r="D727">
        <v>0</v>
      </c>
      <c r="E727" t="s">
        <v>2275</v>
      </c>
      <c r="F727" t="s">
        <v>2276</v>
      </c>
      <c r="G727">
        <v>1</v>
      </c>
      <c r="H727" s="6">
        <v>466188</v>
      </c>
      <c r="I727" s="7">
        <v>46010</v>
      </c>
      <c r="K727">
        <v>15</v>
      </c>
      <c r="L727" t="s">
        <v>40</v>
      </c>
      <c r="M727" t="s">
        <v>5</v>
      </c>
      <c r="N727" t="s">
        <v>41</v>
      </c>
      <c r="O727" t="s">
        <v>54</v>
      </c>
      <c r="P727" t="s">
        <v>2082</v>
      </c>
      <c r="Q727">
        <v>3</v>
      </c>
      <c r="R727">
        <v>12</v>
      </c>
      <c r="S727">
        <v>0</v>
      </c>
      <c r="U727">
        <v>69928</v>
      </c>
      <c r="V727">
        <v>13986</v>
      </c>
      <c r="W727">
        <v>55943</v>
      </c>
      <c r="X727">
        <v>0</v>
      </c>
      <c r="Y727" t="s">
        <v>1041</v>
      </c>
    </row>
    <row r="728" spans="1:25" x14ac:dyDescent="0.25">
      <c r="A728">
        <v>727</v>
      </c>
      <c r="B728">
        <v>67558</v>
      </c>
      <c r="C728">
        <v>0</v>
      </c>
      <c r="D728">
        <v>0</v>
      </c>
      <c r="E728" t="s">
        <v>2057</v>
      </c>
      <c r="F728" t="s">
        <v>2058</v>
      </c>
      <c r="G728">
        <v>1</v>
      </c>
      <c r="H728" s="6">
        <v>1000000</v>
      </c>
      <c r="I728" s="7">
        <v>46010</v>
      </c>
      <c r="K728">
        <v>15</v>
      </c>
      <c r="L728" t="s">
        <v>40</v>
      </c>
      <c r="M728" t="s">
        <v>5</v>
      </c>
      <c r="N728" t="s">
        <v>41</v>
      </c>
      <c r="O728" t="s">
        <v>54</v>
      </c>
      <c r="P728" t="s">
        <v>2082</v>
      </c>
      <c r="Q728">
        <v>3</v>
      </c>
      <c r="R728">
        <v>12</v>
      </c>
      <c r="S728">
        <v>0</v>
      </c>
      <c r="U728">
        <v>150000</v>
      </c>
      <c r="V728">
        <v>30000</v>
      </c>
      <c r="W728">
        <v>120000</v>
      </c>
      <c r="X728">
        <v>0</v>
      </c>
      <c r="Y728" t="s">
        <v>72</v>
      </c>
    </row>
    <row r="729" spans="1:25" x14ac:dyDescent="0.25">
      <c r="A729">
        <v>728</v>
      </c>
      <c r="B729">
        <v>67412</v>
      </c>
      <c r="C729">
        <v>0</v>
      </c>
      <c r="D729">
        <v>0</v>
      </c>
      <c r="E729" t="s">
        <v>956</v>
      </c>
      <c r="F729" t="s">
        <v>957</v>
      </c>
      <c r="G729">
        <v>1</v>
      </c>
      <c r="H729" s="6">
        <v>109827928</v>
      </c>
      <c r="I729" s="7">
        <v>46010</v>
      </c>
      <c r="K729">
        <v>15</v>
      </c>
      <c r="L729" t="s">
        <v>40</v>
      </c>
      <c r="M729" t="s">
        <v>6</v>
      </c>
      <c r="N729" t="s">
        <v>41</v>
      </c>
      <c r="O729" t="s">
        <v>64</v>
      </c>
      <c r="P729" t="s">
        <v>2082</v>
      </c>
      <c r="Q729">
        <v>15</v>
      </c>
      <c r="R729">
        <v>0</v>
      </c>
      <c r="S729">
        <v>0</v>
      </c>
      <c r="U729">
        <v>16474189</v>
      </c>
      <c r="V729">
        <v>16474189</v>
      </c>
      <c r="W729">
        <v>0</v>
      </c>
      <c r="X729">
        <v>0</v>
      </c>
      <c r="Y729" t="s">
        <v>44</v>
      </c>
    </row>
    <row r="730" spans="1:25" x14ac:dyDescent="0.25">
      <c r="A730">
        <v>729</v>
      </c>
      <c r="B730">
        <v>67817</v>
      </c>
      <c r="C730">
        <v>0</v>
      </c>
      <c r="D730">
        <v>0</v>
      </c>
      <c r="E730" t="s">
        <v>2277</v>
      </c>
      <c r="F730" t="s">
        <v>2278</v>
      </c>
      <c r="G730">
        <v>1</v>
      </c>
      <c r="H730" s="6">
        <v>112706</v>
      </c>
      <c r="I730" s="7">
        <v>46010</v>
      </c>
      <c r="K730">
        <v>15</v>
      </c>
      <c r="L730" t="s">
        <v>459</v>
      </c>
      <c r="M730" t="s">
        <v>5</v>
      </c>
      <c r="N730" t="s">
        <v>41</v>
      </c>
      <c r="O730" t="s">
        <v>54</v>
      </c>
      <c r="P730" t="s">
        <v>2082</v>
      </c>
      <c r="Q730">
        <v>3</v>
      </c>
      <c r="R730">
        <v>12</v>
      </c>
      <c r="S730">
        <v>0</v>
      </c>
      <c r="U730">
        <v>16906</v>
      </c>
      <c r="V730">
        <v>3381</v>
      </c>
      <c r="W730">
        <v>13525</v>
      </c>
      <c r="X730">
        <v>0</v>
      </c>
      <c r="Y730" t="s">
        <v>72</v>
      </c>
    </row>
    <row r="731" spans="1:25" x14ac:dyDescent="0.25">
      <c r="A731">
        <v>730</v>
      </c>
      <c r="B731">
        <v>69195</v>
      </c>
      <c r="C731">
        <v>0</v>
      </c>
      <c r="D731">
        <v>0</v>
      </c>
      <c r="E731" t="s">
        <v>2277</v>
      </c>
      <c r="F731" t="s">
        <v>2278</v>
      </c>
      <c r="G731">
        <v>1</v>
      </c>
      <c r="H731" s="6">
        <v>259225</v>
      </c>
      <c r="I731" s="7">
        <v>46010</v>
      </c>
      <c r="K731">
        <v>15</v>
      </c>
      <c r="L731" t="s">
        <v>459</v>
      </c>
      <c r="M731" t="s">
        <v>5</v>
      </c>
      <c r="N731" t="s">
        <v>41</v>
      </c>
      <c r="O731" t="s">
        <v>54</v>
      </c>
      <c r="P731" t="s">
        <v>2082</v>
      </c>
      <c r="Q731">
        <v>3</v>
      </c>
      <c r="R731">
        <v>12</v>
      </c>
      <c r="S731">
        <v>0</v>
      </c>
      <c r="U731">
        <v>38884</v>
      </c>
      <c r="V731">
        <v>7777</v>
      </c>
      <c r="W731">
        <v>31107</v>
      </c>
      <c r="X731">
        <v>0</v>
      </c>
      <c r="Y731" t="s">
        <v>72</v>
      </c>
    </row>
    <row r="732" spans="1:25" x14ac:dyDescent="0.25">
      <c r="A732">
        <v>731</v>
      </c>
      <c r="B732">
        <v>69196</v>
      </c>
      <c r="C732">
        <v>0</v>
      </c>
      <c r="D732">
        <v>0</v>
      </c>
      <c r="E732" t="s">
        <v>2277</v>
      </c>
      <c r="F732" t="s">
        <v>2278</v>
      </c>
      <c r="G732">
        <v>1</v>
      </c>
      <c r="H732" s="6">
        <v>4628069</v>
      </c>
      <c r="I732" s="7">
        <v>46010</v>
      </c>
      <c r="K732">
        <v>15</v>
      </c>
      <c r="L732" t="s">
        <v>40</v>
      </c>
      <c r="M732" t="s">
        <v>5</v>
      </c>
      <c r="N732" t="s">
        <v>41</v>
      </c>
      <c r="O732" t="s">
        <v>54</v>
      </c>
      <c r="P732" t="s">
        <v>2082</v>
      </c>
      <c r="Q732">
        <v>3</v>
      </c>
      <c r="R732">
        <v>12</v>
      </c>
      <c r="S732">
        <v>0</v>
      </c>
      <c r="U732">
        <v>694210</v>
      </c>
      <c r="V732">
        <v>138842</v>
      </c>
      <c r="W732">
        <v>555368</v>
      </c>
      <c r="X732">
        <v>0</v>
      </c>
      <c r="Y732" t="s">
        <v>72</v>
      </c>
    </row>
    <row r="733" spans="1:25" x14ac:dyDescent="0.25">
      <c r="A733">
        <v>732</v>
      </c>
      <c r="B733">
        <v>67461</v>
      </c>
      <c r="C733">
        <v>0</v>
      </c>
      <c r="D733">
        <v>0</v>
      </c>
      <c r="E733" t="s">
        <v>539</v>
      </c>
      <c r="F733" t="s">
        <v>540</v>
      </c>
      <c r="G733">
        <v>1</v>
      </c>
      <c r="H733" s="6">
        <v>22840496</v>
      </c>
      <c r="I733" s="7">
        <v>46010</v>
      </c>
      <c r="K733">
        <v>15</v>
      </c>
      <c r="L733" t="s">
        <v>40</v>
      </c>
      <c r="M733" t="s">
        <v>5</v>
      </c>
      <c r="N733" t="s">
        <v>41</v>
      </c>
      <c r="O733" t="s">
        <v>47</v>
      </c>
      <c r="P733" t="s">
        <v>2082</v>
      </c>
      <c r="Q733">
        <v>4</v>
      </c>
      <c r="R733">
        <v>11</v>
      </c>
      <c r="S733">
        <v>0</v>
      </c>
      <c r="U733">
        <v>3426074</v>
      </c>
      <c r="V733">
        <v>913620</v>
      </c>
      <c r="W733">
        <v>2512455</v>
      </c>
      <c r="X733">
        <v>0</v>
      </c>
      <c r="Y733" t="s">
        <v>109</v>
      </c>
    </row>
    <row r="734" spans="1:25" x14ac:dyDescent="0.25">
      <c r="A734">
        <v>733</v>
      </c>
      <c r="B734">
        <v>67553</v>
      </c>
      <c r="C734">
        <v>0</v>
      </c>
      <c r="D734">
        <v>0</v>
      </c>
      <c r="E734" t="s">
        <v>543</v>
      </c>
      <c r="F734" t="s">
        <v>544</v>
      </c>
      <c r="G734">
        <v>1</v>
      </c>
      <c r="H734" s="6">
        <v>87034480</v>
      </c>
      <c r="I734" s="7">
        <v>46010</v>
      </c>
      <c r="K734">
        <v>15</v>
      </c>
      <c r="L734" t="s">
        <v>40</v>
      </c>
      <c r="M734" t="s">
        <v>9</v>
      </c>
      <c r="N734" t="s">
        <v>41</v>
      </c>
      <c r="O734" t="s">
        <v>42</v>
      </c>
      <c r="P734" t="s">
        <v>2082</v>
      </c>
      <c r="Q734">
        <v>7</v>
      </c>
      <c r="R734">
        <v>8</v>
      </c>
      <c r="S734">
        <v>0</v>
      </c>
      <c r="U734">
        <v>13055172</v>
      </c>
      <c r="V734">
        <v>6092414</v>
      </c>
      <c r="W734">
        <v>6962758</v>
      </c>
      <c r="X734">
        <v>0</v>
      </c>
      <c r="Y734" t="s">
        <v>250</v>
      </c>
    </row>
    <row r="735" spans="1:25" x14ac:dyDescent="0.25">
      <c r="A735">
        <v>734</v>
      </c>
      <c r="B735">
        <v>67462</v>
      </c>
      <c r="C735">
        <v>0</v>
      </c>
      <c r="D735">
        <v>0</v>
      </c>
      <c r="E735" t="s">
        <v>553</v>
      </c>
      <c r="F735" t="s">
        <v>554</v>
      </c>
      <c r="G735">
        <v>1</v>
      </c>
      <c r="H735" s="6">
        <v>45195433</v>
      </c>
      <c r="I735" s="7">
        <v>46010</v>
      </c>
      <c r="K735">
        <v>15</v>
      </c>
      <c r="L735" t="s">
        <v>40</v>
      </c>
      <c r="M735" t="s">
        <v>5</v>
      </c>
      <c r="N735" t="s">
        <v>41</v>
      </c>
      <c r="O735" t="s">
        <v>47</v>
      </c>
      <c r="P735" t="s">
        <v>2082</v>
      </c>
      <c r="Q735">
        <v>4</v>
      </c>
      <c r="R735">
        <v>11</v>
      </c>
      <c r="S735">
        <v>0</v>
      </c>
      <c r="U735">
        <v>6779315</v>
      </c>
      <c r="V735">
        <v>1807817</v>
      </c>
      <c r="W735">
        <v>4971498</v>
      </c>
      <c r="X735">
        <v>0</v>
      </c>
      <c r="Y735" t="s">
        <v>109</v>
      </c>
    </row>
    <row r="736" spans="1:25" x14ac:dyDescent="0.25">
      <c r="A736">
        <v>735</v>
      </c>
      <c r="B736">
        <v>67418</v>
      </c>
      <c r="C736">
        <v>0</v>
      </c>
      <c r="D736">
        <v>0</v>
      </c>
      <c r="E736" t="s">
        <v>1284</v>
      </c>
      <c r="F736" t="s">
        <v>1285</v>
      </c>
      <c r="G736">
        <v>1</v>
      </c>
      <c r="H736" s="6">
        <v>10712841</v>
      </c>
      <c r="I736" s="7">
        <v>46010</v>
      </c>
      <c r="K736" t="s">
        <v>1286</v>
      </c>
      <c r="L736" t="s">
        <v>40</v>
      </c>
      <c r="M736" t="s">
        <v>5</v>
      </c>
      <c r="N736" t="s">
        <v>41</v>
      </c>
      <c r="O736" t="s">
        <v>77</v>
      </c>
      <c r="P736" t="s">
        <v>2082</v>
      </c>
      <c r="Q736">
        <v>5.6</v>
      </c>
      <c r="R736">
        <v>0</v>
      </c>
      <c r="S736">
        <v>0</v>
      </c>
      <c r="U736">
        <v>599919</v>
      </c>
      <c r="V736">
        <v>599919</v>
      </c>
      <c r="W736">
        <v>0</v>
      </c>
      <c r="X736">
        <v>0</v>
      </c>
      <c r="Y736" t="s">
        <v>109</v>
      </c>
    </row>
    <row r="737" spans="1:25" x14ac:dyDescent="0.25">
      <c r="A737">
        <v>736</v>
      </c>
      <c r="B737">
        <v>67554</v>
      </c>
      <c r="C737">
        <v>0</v>
      </c>
      <c r="D737">
        <v>0</v>
      </c>
      <c r="E737" t="s">
        <v>1616</v>
      </c>
      <c r="F737" t="s">
        <v>1617</v>
      </c>
      <c r="G737">
        <v>1</v>
      </c>
      <c r="H737" s="6">
        <v>70000000</v>
      </c>
      <c r="I737" s="7">
        <v>46010</v>
      </c>
      <c r="K737">
        <v>15</v>
      </c>
      <c r="L737" t="s">
        <v>40</v>
      </c>
      <c r="M737" t="s">
        <v>5</v>
      </c>
      <c r="N737" t="s">
        <v>41</v>
      </c>
      <c r="O737" t="s">
        <v>54</v>
      </c>
      <c r="P737" t="s">
        <v>2082</v>
      </c>
      <c r="Q737">
        <v>3</v>
      </c>
      <c r="R737">
        <v>12</v>
      </c>
      <c r="S737">
        <v>0</v>
      </c>
      <c r="U737">
        <v>10500000</v>
      </c>
      <c r="V737">
        <v>2100000</v>
      </c>
      <c r="W737">
        <v>8400000</v>
      </c>
      <c r="X737">
        <v>0</v>
      </c>
      <c r="Y737" t="s">
        <v>72</v>
      </c>
    </row>
    <row r="738" spans="1:25" x14ac:dyDescent="0.25">
      <c r="A738">
        <v>737</v>
      </c>
      <c r="B738">
        <v>67446</v>
      </c>
      <c r="C738">
        <v>0</v>
      </c>
      <c r="D738">
        <v>0</v>
      </c>
      <c r="E738" t="s">
        <v>948</v>
      </c>
      <c r="F738" t="s">
        <v>949</v>
      </c>
      <c r="G738">
        <v>1</v>
      </c>
      <c r="H738" s="6">
        <v>80878798</v>
      </c>
      <c r="I738" s="7">
        <v>46010</v>
      </c>
      <c r="K738">
        <v>15</v>
      </c>
      <c r="L738" t="s">
        <v>40</v>
      </c>
      <c r="M738" t="s">
        <v>5</v>
      </c>
      <c r="N738" t="s">
        <v>41</v>
      </c>
      <c r="O738" t="s">
        <v>77</v>
      </c>
      <c r="P738" t="s">
        <v>2082</v>
      </c>
      <c r="Q738">
        <v>7</v>
      </c>
      <c r="R738">
        <v>8</v>
      </c>
      <c r="S738">
        <v>0</v>
      </c>
      <c r="U738">
        <v>12131820</v>
      </c>
      <c r="V738">
        <v>5661516</v>
      </c>
      <c r="W738">
        <v>6470304</v>
      </c>
      <c r="X738">
        <v>0</v>
      </c>
      <c r="Y738" t="s">
        <v>112</v>
      </c>
    </row>
    <row r="739" spans="1:25" x14ac:dyDescent="0.25">
      <c r="A739">
        <v>738</v>
      </c>
      <c r="B739">
        <v>67560</v>
      </c>
      <c r="C739">
        <v>0</v>
      </c>
      <c r="D739">
        <v>0</v>
      </c>
      <c r="E739" t="s">
        <v>1622</v>
      </c>
      <c r="F739" t="s">
        <v>1623</v>
      </c>
      <c r="G739">
        <v>1</v>
      </c>
      <c r="H739" s="6">
        <v>1000000</v>
      </c>
      <c r="I739" s="7">
        <v>46010</v>
      </c>
      <c r="K739">
        <v>15</v>
      </c>
      <c r="L739" t="s">
        <v>40</v>
      </c>
      <c r="M739" t="s">
        <v>5</v>
      </c>
      <c r="N739" t="s">
        <v>41</v>
      </c>
      <c r="O739" t="s">
        <v>54</v>
      </c>
      <c r="P739" t="s">
        <v>2082</v>
      </c>
      <c r="Q739">
        <v>3</v>
      </c>
      <c r="R739">
        <v>12</v>
      </c>
      <c r="S739">
        <v>0</v>
      </c>
      <c r="U739">
        <v>150000</v>
      </c>
      <c r="V739">
        <v>30000</v>
      </c>
      <c r="W739">
        <v>120000</v>
      </c>
      <c r="X739">
        <v>0</v>
      </c>
      <c r="Y739" t="s">
        <v>72</v>
      </c>
    </row>
    <row r="740" spans="1:25" x14ac:dyDescent="0.25">
      <c r="A740">
        <v>739</v>
      </c>
      <c r="B740">
        <v>67463</v>
      </c>
      <c r="C740">
        <v>0</v>
      </c>
      <c r="D740">
        <v>0</v>
      </c>
      <c r="E740" t="s">
        <v>795</v>
      </c>
      <c r="F740" t="s">
        <v>796</v>
      </c>
      <c r="G740">
        <v>1</v>
      </c>
      <c r="H740" s="6">
        <v>15705149</v>
      </c>
      <c r="I740" s="7">
        <v>46010</v>
      </c>
      <c r="K740" t="s">
        <v>167</v>
      </c>
      <c r="L740" t="s">
        <v>40</v>
      </c>
      <c r="M740" t="s">
        <v>7</v>
      </c>
      <c r="N740" t="s">
        <v>41</v>
      </c>
      <c r="O740" t="s">
        <v>64</v>
      </c>
      <c r="P740" t="s">
        <v>2082</v>
      </c>
      <c r="Q740">
        <v>5.5</v>
      </c>
      <c r="R740">
        <v>0</v>
      </c>
      <c r="S740">
        <v>0</v>
      </c>
      <c r="U740">
        <v>863783</v>
      </c>
      <c r="V740">
        <v>863783</v>
      </c>
      <c r="W740">
        <v>0</v>
      </c>
      <c r="X740">
        <v>0</v>
      </c>
      <c r="Y740" t="s">
        <v>44</v>
      </c>
    </row>
    <row r="741" spans="1:25" x14ac:dyDescent="0.25">
      <c r="A741">
        <v>740</v>
      </c>
      <c r="B741">
        <v>67565</v>
      </c>
      <c r="C741">
        <v>0</v>
      </c>
      <c r="D741">
        <v>0</v>
      </c>
      <c r="E741" t="s">
        <v>926</v>
      </c>
      <c r="F741" t="s">
        <v>927</v>
      </c>
      <c r="G741">
        <v>1</v>
      </c>
      <c r="H741" s="6">
        <v>1000000</v>
      </c>
      <c r="I741" s="7">
        <v>46010</v>
      </c>
      <c r="K741">
        <v>15</v>
      </c>
      <c r="L741" t="s">
        <v>40</v>
      </c>
      <c r="M741" t="s">
        <v>5</v>
      </c>
      <c r="N741" t="s">
        <v>41</v>
      </c>
      <c r="O741" t="s">
        <v>54</v>
      </c>
      <c r="P741" t="s">
        <v>2082</v>
      </c>
      <c r="Q741">
        <v>3</v>
      </c>
      <c r="R741">
        <v>12</v>
      </c>
      <c r="S741">
        <v>0</v>
      </c>
      <c r="U741">
        <v>150000</v>
      </c>
      <c r="V741">
        <v>30000</v>
      </c>
      <c r="W741">
        <v>120000</v>
      </c>
      <c r="X741">
        <v>0</v>
      </c>
      <c r="Y741" t="s">
        <v>72</v>
      </c>
    </row>
    <row r="742" spans="1:25" x14ac:dyDescent="0.25">
      <c r="A742">
        <v>741</v>
      </c>
      <c r="B742">
        <v>66893</v>
      </c>
      <c r="C742">
        <v>0</v>
      </c>
      <c r="D742">
        <v>0</v>
      </c>
      <c r="E742" t="s">
        <v>2285</v>
      </c>
      <c r="F742" t="s">
        <v>2286</v>
      </c>
      <c r="G742">
        <v>1</v>
      </c>
      <c r="H742" s="6">
        <v>3450000</v>
      </c>
      <c r="I742" s="7">
        <v>46010</v>
      </c>
      <c r="K742">
        <v>15</v>
      </c>
      <c r="L742" t="s">
        <v>40</v>
      </c>
      <c r="M742" t="s">
        <v>5</v>
      </c>
      <c r="N742" t="s">
        <v>41</v>
      </c>
      <c r="O742" t="s">
        <v>77</v>
      </c>
      <c r="P742" t="s">
        <v>2082</v>
      </c>
      <c r="Q742">
        <v>5</v>
      </c>
      <c r="R742">
        <v>10</v>
      </c>
      <c r="S742">
        <v>0</v>
      </c>
      <c r="U742">
        <v>517500</v>
      </c>
      <c r="V742">
        <v>172500</v>
      </c>
      <c r="W742">
        <v>345000</v>
      </c>
      <c r="X742">
        <v>0</v>
      </c>
      <c r="Y742" t="s">
        <v>48</v>
      </c>
    </row>
    <row r="743" spans="1:25" x14ac:dyDescent="0.25">
      <c r="A743">
        <v>742</v>
      </c>
      <c r="B743">
        <v>67653</v>
      </c>
      <c r="C743">
        <v>0</v>
      </c>
      <c r="D743">
        <v>0</v>
      </c>
      <c r="E743" t="s">
        <v>930</v>
      </c>
      <c r="F743" t="s">
        <v>931</v>
      </c>
      <c r="G743">
        <v>1</v>
      </c>
      <c r="H743" s="6">
        <v>944211</v>
      </c>
      <c r="I743" s="7">
        <v>46010</v>
      </c>
      <c r="K743">
        <v>5</v>
      </c>
      <c r="L743" t="s">
        <v>40</v>
      </c>
      <c r="M743" t="s">
        <v>5</v>
      </c>
      <c r="N743" t="s">
        <v>41</v>
      </c>
      <c r="O743" t="s">
        <v>47</v>
      </c>
      <c r="P743" t="s">
        <v>2082</v>
      </c>
      <c r="Q743">
        <v>5</v>
      </c>
      <c r="R743">
        <v>0</v>
      </c>
      <c r="S743">
        <v>0</v>
      </c>
      <c r="U743">
        <v>47211</v>
      </c>
      <c r="V743">
        <v>47211</v>
      </c>
      <c r="W743">
        <v>0</v>
      </c>
      <c r="X743">
        <v>0</v>
      </c>
      <c r="Y743" t="s">
        <v>44</v>
      </c>
    </row>
    <row r="744" spans="1:25" x14ac:dyDescent="0.25">
      <c r="A744">
        <v>743</v>
      </c>
      <c r="B744">
        <v>67442</v>
      </c>
      <c r="C744">
        <v>0</v>
      </c>
      <c r="D744">
        <v>0</v>
      </c>
      <c r="E744" t="s">
        <v>504</v>
      </c>
      <c r="F744" t="s">
        <v>505</v>
      </c>
      <c r="G744">
        <v>1</v>
      </c>
      <c r="H744" s="6">
        <v>73409466</v>
      </c>
      <c r="I744" s="7">
        <v>46010</v>
      </c>
      <c r="K744">
        <v>15</v>
      </c>
      <c r="L744" t="s">
        <v>40</v>
      </c>
      <c r="M744" t="s">
        <v>9</v>
      </c>
      <c r="N744" t="s">
        <v>41</v>
      </c>
      <c r="O744" t="s">
        <v>42</v>
      </c>
      <c r="P744" t="s">
        <v>2082</v>
      </c>
      <c r="Q744">
        <v>7</v>
      </c>
      <c r="R744">
        <v>8</v>
      </c>
      <c r="S744">
        <v>0</v>
      </c>
      <c r="U744">
        <v>11011420</v>
      </c>
      <c r="V744">
        <v>5138663</v>
      </c>
      <c r="W744">
        <v>5872757</v>
      </c>
      <c r="X744">
        <v>0</v>
      </c>
      <c r="Y744" t="s">
        <v>250</v>
      </c>
    </row>
    <row r="745" spans="1:25" x14ac:dyDescent="0.25">
      <c r="A745">
        <v>744</v>
      </c>
      <c r="B745">
        <v>69197</v>
      </c>
      <c r="C745">
        <v>0</v>
      </c>
      <c r="D745">
        <v>0</v>
      </c>
      <c r="E745" t="s">
        <v>2281</v>
      </c>
      <c r="F745" t="s">
        <v>2282</v>
      </c>
      <c r="G745">
        <v>1</v>
      </c>
      <c r="H745" s="6">
        <v>901652</v>
      </c>
      <c r="I745" s="7">
        <v>46010</v>
      </c>
      <c r="K745">
        <v>15</v>
      </c>
      <c r="L745" t="s">
        <v>459</v>
      </c>
      <c r="M745" t="s">
        <v>5</v>
      </c>
      <c r="N745" t="s">
        <v>41</v>
      </c>
      <c r="O745" t="s">
        <v>54</v>
      </c>
      <c r="P745" t="s">
        <v>2082</v>
      </c>
      <c r="Q745">
        <v>3</v>
      </c>
      <c r="R745">
        <v>12</v>
      </c>
      <c r="S745">
        <v>0</v>
      </c>
      <c r="U745">
        <v>135248</v>
      </c>
      <c r="V745">
        <v>27050</v>
      </c>
      <c r="W745">
        <v>108198</v>
      </c>
      <c r="X745">
        <v>0</v>
      </c>
      <c r="Y745" t="s">
        <v>72</v>
      </c>
    </row>
    <row r="746" spans="1:25" x14ac:dyDescent="0.25">
      <c r="A746">
        <v>745</v>
      </c>
      <c r="B746">
        <v>69198</v>
      </c>
      <c r="C746">
        <v>0</v>
      </c>
      <c r="D746">
        <v>0</v>
      </c>
      <c r="E746" t="s">
        <v>2281</v>
      </c>
      <c r="F746" t="s">
        <v>2282</v>
      </c>
      <c r="G746">
        <v>1</v>
      </c>
      <c r="H746" s="6">
        <v>1098348</v>
      </c>
      <c r="I746" s="7">
        <v>46010</v>
      </c>
      <c r="K746">
        <v>15</v>
      </c>
      <c r="L746" t="s">
        <v>40</v>
      </c>
      <c r="M746" t="s">
        <v>5</v>
      </c>
      <c r="N746" t="s">
        <v>41</v>
      </c>
      <c r="O746" t="s">
        <v>54</v>
      </c>
      <c r="P746" t="s">
        <v>2082</v>
      </c>
      <c r="Q746">
        <v>3</v>
      </c>
      <c r="R746">
        <v>12</v>
      </c>
      <c r="S746">
        <v>0</v>
      </c>
      <c r="U746">
        <v>164752</v>
      </c>
      <c r="V746">
        <v>32950</v>
      </c>
      <c r="W746">
        <v>131802</v>
      </c>
      <c r="X746">
        <v>0</v>
      </c>
      <c r="Y746" t="s">
        <v>72</v>
      </c>
    </row>
    <row r="747" spans="1:25" x14ac:dyDescent="0.25">
      <c r="A747">
        <v>746</v>
      </c>
      <c r="B747">
        <v>67559</v>
      </c>
      <c r="C747">
        <v>0</v>
      </c>
      <c r="D747">
        <v>0</v>
      </c>
      <c r="E747" t="s">
        <v>2279</v>
      </c>
      <c r="F747" t="s">
        <v>2280</v>
      </c>
      <c r="G747">
        <v>1</v>
      </c>
      <c r="H747" s="6">
        <v>1000000</v>
      </c>
      <c r="I747" s="7">
        <v>46010</v>
      </c>
      <c r="K747">
        <v>15</v>
      </c>
      <c r="L747" t="s">
        <v>40</v>
      </c>
      <c r="M747" t="s">
        <v>5</v>
      </c>
      <c r="N747" t="s">
        <v>41</v>
      </c>
      <c r="O747" t="s">
        <v>54</v>
      </c>
      <c r="P747" t="s">
        <v>2082</v>
      </c>
      <c r="Q747">
        <v>3</v>
      </c>
      <c r="R747">
        <v>12</v>
      </c>
      <c r="S747">
        <v>0</v>
      </c>
      <c r="U747">
        <v>150000</v>
      </c>
      <c r="V747">
        <v>30000</v>
      </c>
      <c r="W747">
        <v>120000</v>
      </c>
      <c r="X747">
        <v>0</v>
      </c>
      <c r="Y747" t="s">
        <v>72</v>
      </c>
    </row>
    <row r="748" spans="1:25" x14ac:dyDescent="0.25">
      <c r="A748">
        <v>747</v>
      </c>
      <c r="B748">
        <v>67404</v>
      </c>
      <c r="C748">
        <v>0</v>
      </c>
      <c r="D748">
        <v>0</v>
      </c>
      <c r="E748" t="s">
        <v>1351</v>
      </c>
      <c r="F748" t="s">
        <v>1352</v>
      </c>
      <c r="G748">
        <v>1</v>
      </c>
      <c r="H748" s="6">
        <v>17408307</v>
      </c>
      <c r="I748" s="7">
        <v>46010</v>
      </c>
      <c r="K748">
        <v>15</v>
      </c>
      <c r="L748" t="s">
        <v>40</v>
      </c>
      <c r="M748" t="s">
        <v>5</v>
      </c>
      <c r="N748" t="s">
        <v>41</v>
      </c>
      <c r="O748" t="s">
        <v>47</v>
      </c>
      <c r="P748" t="s">
        <v>2082</v>
      </c>
      <c r="Q748">
        <v>10</v>
      </c>
      <c r="R748">
        <v>5</v>
      </c>
      <c r="S748">
        <v>0</v>
      </c>
      <c r="U748">
        <v>2611246</v>
      </c>
      <c r="V748">
        <v>1740831</v>
      </c>
      <c r="W748">
        <v>870415</v>
      </c>
      <c r="X748">
        <v>0</v>
      </c>
      <c r="Y748" t="s">
        <v>112</v>
      </c>
    </row>
    <row r="749" spans="1:25" x14ac:dyDescent="0.25">
      <c r="A749">
        <v>748</v>
      </c>
      <c r="B749">
        <v>67826</v>
      </c>
      <c r="C749">
        <v>0</v>
      </c>
      <c r="D749">
        <v>0</v>
      </c>
      <c r="E749" t="s">
        <v>2283</v>
      </c>
      <c r="F749" t="s">
        <v>2284</v>
      </c>
      <c r="G749">
        <v>1</v>
      </c>
      <c r="H749" s="6">
        <v>112706</v>
      </c>
      <c r="I749" s="7">
        <v>46010</v>
      </c>
      <c r="K749">
        <v>15</v>
      </c>
      <c r="L749" t="s">
        <v>459</v>
      </c>
      <c r="M749" t="s">
        <v>5</v>
      </c>
      <c r="N749" t="s">
        <v>41</v>
      </c>
      <c r="O749" t="s">
        <v>54</v>
      </c>
      <c r="P749" t="s">
        <v>2082</v>
      </c>
      <c r="Q749">
        <v>3</v>
      </c>
      <c r="R749">
        <v>12</v>
      </c>
      <c r="S749">
        <v>0</v>
      </c>
      <c r="U749">
        <v>16906</v>
      </c>
      <c r="V749">
        <v>3381</v>
      </c>
      <c r="W749">
        <v>13525</v>
      </c>
      <c r="X749">
        <v>0</v>
      </c>
      <c r="Y749" t="s">
        <v>72</v>
      </c>
    </row>
    <row r="750" spans="1:25" x14ac:dyDescent="0.25">
      <c r="A750">
        <v>749</v>
      </c>
      <c r="B750">
        <v>67827</v>
      </c>
      <c r="C750">
        <v>0</v>
      </c>
      <c r="D750">
        <v>0</v>
      </c>
      <c r="E750" t="s">
        <v>2283</v>
      </c>
      <c r="F750" t="s">
        <v>2284</v>
      </c>
      <c r="G750">
        <v>1</v>
      </c>
      <c r="H750" s="6">
        <v>387294</v>
      </c>
      <c r="I750" s="7">
        <v>46010</v>
      </c>
      <c r="K750">
        <v>15</v>
      </c>
      <c r="L750" t="s">
        <v>40</v>
      </c>
      <c r="M750" t="s">
        <v>5</v>
      </c>
      <c r="N750" t="s">
        <v>41</v>
      </c>
      <c r="O750" t="s">
        <v>54</v>
      </c>
      <c r="P750" t="s">
        <v>2082</v>
      </c>
      <c r="Q750">
        <v>3</v>
      </c>
      <c r="R750">
        <v>12</v>
      </c>
      <c r="S750">
        <v>0</v>
      </c>
      <c r="U750">
        <v>58094</v>
      </c>
      <c r="V750">
        <v>11619</v>
      </c>
      <c r="W750">
        <v>46475</v>
      </c>
      <c r="X750">
        <v>0</v>
      </c>
      <c r="Y750" t="s">
        <v>72</v>
      </c>
    </row>
    <row r="751" spans="1:25" x14ac:dyDescent="0.25">
      <c r="A751">
        <v>750</v>
      </c>
      <c r="B751">
        <v>67468</v>
      </c>
      <c r="C751">
        <v>0</v>
      </c>
      <c r="D751">
        <v>0</v>
      </c>
      <c r="E751" t="s">
        <v>2218</v>
      </c>
      <c r="F751" t="s">
        <v>2219</v>
      </c>
      <c r="G751">
        <v>1</v>
      </c>
      <c r="H751" s="6">
        <v>4533049</v>
      </c>
      <c r="I751" s="7">
        <v>46010</v>
      </c>
      <c r="K751" t="s">
        <v>2195</v>
      </c>
      <c r="L751" t="s">
        <v>40</v>
      </c>
      <c r="M751" t="s">
        <v>5</v>
      </c>
      <c r="N751" t="s">
        <v>41</v>
      </c>
      <c r="O751" t="s">
        <v>57</v>
      </c>
      <c r="P751" t="s">
        <v>2082</v>
      </c>
      <c r="Q751">
        <v>3.7</v>
      </c>
      <c r="R751">
        <v>9.9</v>
      </c>
      <c r="S751">
        <v>0</v>
      </c>
      <c r="U751">
        <v>616495</v>
      </c>
      <c r="V751">
        <v>167723</v>
      </c>
      <c r="W751">
        <v>448772</v>
      </c>
      <c r="X751">
        <v>0</v>
      </c>
      <c r="Y751" t="s">
        <v>48</v>
      </c>
    </row>
    <row r="752" spans="1:25" x14ac:dyDescent="0.25">
      <c r="A752">
        <v>751</v>
      </c>
      <c r="B752">
        <v>67401</v>
      </c>
      <c r="C752">
        <v>0</v>
      </c>
      <c r="D752">
        <v>0</v>
      </c>
      <c r="E752" t="s">
        <v>1250</v>
      </c>
      <c r="F752" t="s">
        <v>1251</v>
      </c>
      <c r="G752">
        <v>1</v>
      </c>
      <c r="H752" s="6">
        <v>1892768</v>
      </c>
      <c r="I752" s="7">
        <v>46010</v>
      </c>
      <c r="K752">
        <v>5</v>
      </c>
      <c r="L752" t="s">
        <v>40</v>
      </c>
      <c r="M752" t="s">
        <v>9</v>
      </c>
      <c r="N752" t="s">
        <v>41</v>
      </c>
      <c r="O752" t="s">
        <v>42</v>
      </c>
      <c r="P752" t="s">
        <v>2082</v>
      </c>
      <c r="Q752">
        <v>5</v>
      </c>
      <c r="R752">
        <v>0</v>
      </c>
      <c r="S752">
        <v>0</v>
      </c>
      <c r="U752">
        <v>94638</v>
      </c>
      <c r="V752">
        <v>94638</v>
      </c>
      <c r="W752">
        <v>0</v>
      </c>
      <c r="X752">
        <v>0</v>
      </c>
      <c r="Y752" t="s">
        <v>44</v>
      </c>
    </row>
    <row r="753" spans="1:25" x14ac:dyDescent="0.25">
      <c r="A753">
        <v>752</v>
      </c>
      <c r="B753">
        <v>67402</v>
      </c>
      <c r="C753">
        <v>0</v>
      </c>
      <c r="D753">
        <v>0</v>
      </c>
      <c r="E753" t="s">
        <v>1250</v>
      </c>
      <c r="F753" t="s">
        <v>1251</v>
      </c>
      <c r="G753">
        <v>1</v>
      </c>
      <c r="H753" s="6">
        <v>2207976</v>
      </c>
      <c r="I753" s="7">
        <v>46010</v>
      </c>
      <c r="K753">
        <v>5</v>
      </c>
      <c r="L753" t="s">
        <v>40</v>
      </c>
      <c r="M753" t="s">
        <v>9</v>
      </c>
      <c r="N753" t="s">
        <v>41</v>
      </c>
      <c r="O753" t="s">
        <v>42</v>
      </c>
      <c r="P753" t="s">
        <v>2082</v>
      </c>
      <c r="Q753">
        <v>5</v>
      </c>
      <c r="R753">
        <v>0</v>
      </c>
      <c r="S753">
        <v>0</v>
      </c>
      <c r="U753">
        <v>110399</v>
      </c>
      <c r="V753">
        <v>110399</v>
      </c>
      <c r="W753">
        <v>0</v>
      </c>
      <c r="X753">
        <v>0</v>
      </c>
      <c r="Y753" t="s">
        <v>44</v>
      </c>
    </row>
    <row r="754" spans="1:25" x14ac:dyDescent="0.25">
      <c r="A754">
        <v>753</v>
      </c>
      <c r="B754">
        <v>67403</v>
      </c>
      <c r="C754">
        <v>0</v>
      </c>
      <c r="D754">
        <v>0</v>
      </c>
      <c r="E754" t="s">
        <v>514</v>
      </c>
      <c r="F754" t="s">
        <v>515</v>
      </c>
      <c r="G754">
        <v>1</v>
      </c>
      <c r="H754" s="6">
        <v>20000000</v>
      </c>
      <c r="I754" s="7">
        <v>46010</v>
      </c>
      <c r="K754">
        <v>6</v>
      </c>
      <c r="L754" t="s">
        <v>40</v>
      </c>
      <c r="M754" t="s">
        <v>5</v>
      </c>
      <c r="N754" t="s">
        <v>41</v>
      </c>
      <c r="O754" t="s">
        <v>77</v>
      </c>
      <c r="P754" t="s">
        <v>2082</v>
      </c>
      <c r="Q754">
        <v>6</v>
      </c>
      <c r="R754">
        <v>0</v>
      </c>
      <c r="S754">
        <v>0</v>
      </c>
      <c r="U754">
        <v>1200000</v>
      </c>
      <c r="V754">
        <v>1200000</v>
      </c>
      <c r="W754">
        <v>0</v>
      </c>
      <c r="X754">
        <v>0</v>
      </c>
      <c r="Y754" t="s">
        <v>48</v>
      </c>
    </row>
    <row r="755" spans="1:25" x14ac:dyDescent="0.25">
      <c r="A755">
        <v>754</v>
      </c>
      <c r="B755">
        <v>67409</v>
      </c>
      <c r="C755">
        <v>0</v>
      </c>
      <c r="D755">
        <v>0</v>
      </c>
      <c r="E755" t="s">
        <v>914</v>
      </c>
      <c r="F755" t="s">
        <v>915</v>
      </c>
      <c r="G755">
        <v>1</v>
      </c>
      <c r="H755" s="6">
        <v>84492935</v>
      </c>
      <c r="I755" s="7">
        <v>46010</v>
      </c>
      <c r="K755">
        <v>7</v>
      </c>
      <c r="L755" t="s">
        <v>40</v>
      </c>
      <c r="M755" t="s">
        <v>5</v>
      </c>
      <c r="N755" t="s">
        <v>41</v>
      </c>
      <c r="O755" t="s">
        <v>77</v>
      </c>
      <c r="P755" t="s">
        <v>2082</v>
      </c>
      <c r="Q755">
        <v>7</v>
      </c>
      <c r="R755">
        <v>0</v>
      </c>
      <c r="S755">
        <v>0</v>
      </c>
      <c r="U755">
        <v>5914505</v>
      </c>
      <c r="V755">
        <v>5914505</v>
      </c>
      <c r="W755">
        <v>0</v>
      </c>
      <c r="X755">
        <v>0</v>
      </c>
      <c r="Y755" t="s">
        <v>48</v>
      </c>
    </row>
    <row r="756" spans="1:25" x14ac:dyDescent="0.25">
      <c r="A756">
        <v>755</v>
      </c>
      <c r="B756">
        <v>67410</v>
      </c>
      <c r="C756">
        <v>0</v>
      </c>
      <c r="D756">
        <v>0</v>
      </c>
      <c r="E756" t="s">
        <v>1272</v>
      </c>
      <c r="F756" t="s">
        <v>1273</v>
      </c>
      <c r="G756">
        <v>1</v>
      </c>
      <c r="H756" s="6">
        <v>1536487</v>
      </c>
      <c r="I756" s="7">
        <v>46010</v>
      </c>
      <c r="K756">
        <v>5</v>
      </c>
      <c r="L756" t="s">
        <v>40</v>
      </c>
      <c r="M756" t="s">
        <v>9</v>
      </c>
      <c r="N756" t="s">
        <v>41</v>
      </c>
      <c r="O756" t="s">
        <v>42</v>
      </c>
      <c r="P756" t="s">
        <v>2082</v>
      </c>
      <c r="Q756">
        <v>5</v>
      </c>
      <c r="R756">
        <v>0</v>
      </c>
      <c r="S756">
        <v>0</v>
      </c>
      <c r="U756">
        <v>76824</v>
      </c>
      <c r="V756">
        <v>76824</v>
      </c>
      <c r="W756">
        <v>0</v>
      </c>
      <c r="X756">
        <v>0</v>
      </c>
      <c r="Y756" t="s">
        <v>44</v>
      </c>
    </row>
    <row r="757" spans="1:25" x14ac:dyDescent="0.25">
      <c r="A757">
        <v>756</v>
      </c>
      <c r="B757">
        <v>67411</v>
      </c>
      <c r="C757">
        <v>0</v>
      </c>
      <c r="D757">
        <v>0</v>
      </c>
      <c r="E757" t="s">
        <v>1272</v>
      </c>
      <c r="F757" t="s">
        <v>1273</v>
      </c>
      <c r="G757">
        <v>1</v>
      </c>
      <c r="H757" s="6">
        <v>1555612</v>
      </c>
      <c r="I757" s="7">
        <v>46010</v>
      </c>
      <c r="K757">
        <v>5</v>
      </c>
      <c r="L757" t="s">
        <v>40</v>
      </c>
      <c r="M757" t="s">
        <v>9</v>
      </c>
      <c r="N757" t="s">
        <v>41</v>
      </c>
      <c r="O757" t="s">
        <v>42</v>
      </c>
      <c r="P757" t="s">
        <v>2082</v>
      </c>
      <c r="Q757">
        <v>5</v>
      </c>
      <c r="R757">
        <v>0</v>
      </c>
      <c r="S757">
        <v>0</v>
      </c>
      <c r="U757">
        <v>77781</v>
      </c>
      <c r="V757">
        <v>77781</v>
      </c>
      <c r="W757">
        <v>0</v>
      </c>
      <c r="X757">
        <v>0</v>
      </c>
      <c r="Y757" t="s">
        <v>44</v>
      </c>
    </row>
    <row r="758" spans="1:25" x14ac:dyDescent="0.25">
      <c r="A758">
        <v>757</v>
      </c>
      <c r="B758">
        <v>67470</v>
      </c>
      <c r="C758">
        <v>0</v>
      </c>
      <c r="D758">
        <v>0</v>
      </c>
      <c r="E758" t="s">
        <v>2214</v>
      </c>
      <c r="F758" t="s">
        <v>2215</v>
      </c>
      <c r="G758">
        <v>1</v>
      </c>
      <c r="H758" s="6">
        <v>2216860</v>
      </c>
      <c r="I758" s="7">
        <v>46010</v>
      </c>
      <c r="K758" t="s">
        <v>2195</v>
      </c>
      <c r="L758" t="s">
        <v>40</v>
      </c>
      <c r="M758" t="s">
        <v>5</v>
      </c>
      <c r="N758" t="s">
        <v>41</v>
      </c>
      <c r="O758" t="s">
        <v>57</v>
      </c>
      <c r="P758" t="s">
        <v>2082</v>
      </c>
      <c r="Q758">
        <v>3.7</v>
      </c>
      <c r="R758">
        <v>9.9</v>
      </c>
      <c r="S758">
        <v>0</v>
      </c>
      <c r="U758">
        <v>301493</v>
      </c>
      <c r="V758">
        <v>82024</v>
      </c>
      <c r="W758">
        <v>219469</v>
      </c>
      <c r="X758">
        <v>0</v>
      </c>
      <c r="Y758" t="s">
        <v>48</v>
      </c>
    </row>
    <row r="759" spans="1:25" x14ac:dyDescent="0.25">
      <c r="A759">
        <v>758</v>
      </c>
      <c r="B759">
        <v>67469</v>
      </c>
      <c r="C759">
        <v>0</v>
      </c>
      <c r="D759">
        <v>0</v>
      </c>
      <c r="E759" t="s">
        <v>2212</v>
      </c>
      <c r="F759" t="s">
        <v>2213</v>
      </c>
      <c r="G759">
        <v>1</v>
      </c>
      <c r="H759" s="6">
        <v>8038292</v>
      </c>
      <c r="I759" s="7">
        <v>46010</v>
      </c>
      <c r="K759" t="s">
        <v>2195</v>
      </c>
      <c r="L759" t="s">
        <v>40</v>
      </c>
      <c r="M759" t="s">
        <v>5</v>
      </c>
      <c r="N759" t="s">
        <v>41</v>
      </c>
      <c r="O759" t="s">
        <v>57</v>
      </c>
      <c r="P759" t="s">
        <v>2082</v>
      </c>
      <c r="Q759">
        <v>3.7</v>
      </c>
      <c r="R759">
        <v>9.9</v>
      </c>
      <c r="S759">
        <v>0</v>
      </c>
      <c r="U759">
        <v>1093208</v>
      </c>
      <c r="V759">
        <v>297417</v>
      </c>
      <c r="W759">
        <v>795791</v>
      </c>
      <c r="X759">
        <v>0</v>
      </c>
      <c r="Y759" t="s">
        <v>48</v>
      </c>
    </row>
    <row r="760" spans="1:25" x14ac:dyDescent="0.25">
      <c r="A760">
        <v>759</v>
      </c>
      <c r="B760">
        <v>67822</v>
      </c>
      <c r="C760">
        <v>0</v>
      </c>
      <c r="D760">
        <v>0</v>
      </c>
      <c r="E760" t="s">
        <v>2287</v>
      </c>
      <c r="F760" t="s">
        <v>2288</v>
      </c>
      <c r="G760">
        <v>1</v>
      </c>
      <c r="H760" s="6">
        <v>225413</v>
      </c>
      <c r="I760" s="7">
        <v>46010</v>
      </c>
      <c r="K760">
        <v>15</v>
      </c>
      <c r="L760" t="s">
        <v>459</v>
      </c>
      <c r="M760" t="s">
        <v>5</v>
      </c>
      <c r="N760" t="s">
        <v>41</v>
      </c>
      <c r="O760" t="s">
        <v>54</v>
      </c>
      <c r="P760" t="s">
        <v>2082</v>
      </c>
      <c r="Q760">
        <v>3</v>
      </c>
      <c r="R760">
        <v>12</v>
      </c>
      <c r="S760">
        <v>0</v>
      </c>
      <c r="U760">
        <v>33812</v>
      </c>
      <c r="V760">
        <v>6762</v>
      </c>
      <c r="W760">
        <v>27050</v>
      </c>
      <c r="X760">
        <v>0</v>
      </c>
      <c r="Y760" t="s">
        <v>81</v>
      </c>
    </row>
    <row r="761" spans="1:25" x14ac:dyDescent="0.25">
      <c r="A761">
        <v>760</v>
      </c>
      <c r="B761">
        <v>67823</v>
      </c>
      <c r="C761">
        <v>0</v>
      </c>
      <c r="D761">
        <v>0</v>
      </c>
      <c r="E761" t="s">
        <v>2287</v>
      </c>
      <c r="F761" t="s">
        <v>2288</v>
      </c>
      <c r="G761">
        <v>1</v>
      </c>
      <c r="H761" s="6">
        <v>274587</v>
      </c>
      <c r="I761" s="7">
        <v>46010</v>
      </c>
      <c r="K761">
        <v>15</v>
      </c>
      <c r="L761" t="s">
        <v>40</v>
      </c>
      <c r="M761" t="s">
        <v>5</v>
      </c>
      <c r="N761" t="s">
        <v>41</v>
      </c>
      <c r="O761" t="s">
        <v>54</v>
      </c>
      <c r="P761" t="s">
        <v>2082</v>
      </c>
      <c r="Q761">
        <v>3</v>
      </c>
      <c r="R761">
        <v>12</v>
      </c>
      <c r="S761">
        <v>0</v>
      </c>
      <c r="U761">
        <v>41188</v>
      </c>
      <c r="V761">
        <v>8238</v>
      </c>
      <c r="W761">
        <v>32950</v>
      </c>
      <c r="X761">
        <v>0</v>
      </c>
      <c r="Y761" t="s">
        <v>81</v>
      </c>
    </row>
    <row r="762" spans="1:25" x14ac:dyDescent="0.25">
      <c r="A762">
        <v>761</v>
      </c>
      <c r="B762">
        <v>67467</v>
      </c>
      <c r="C762">
        <v>0</v>
      </c>
      <c r="D762">
        <v>0</v>
      </c>
      <c r="E762" t="s">
        <v>2216</v>
      </c>
      <c r="F762" t="s">
        <v>2217</v>
      </c>
      <c r="G762">
        <v>1</v>
      </c>
      <c r="H762" s="6">
        <v>2756211</v>
      </c>
      <c r="I762" s="7">
        <v>46010</v>
      </c>
      <c r="K762" t="s">
        <v>2195</v>
      </c>
      <c r="L762" t="s">
        <v>40</v>
      </c>
      <c r="M762" t="s">
        <v>5</v>
      </c>
      <c r="N762" t="s">
        <v>41</v>
      </c>
      <c r="O762" t="s">
        <v>57</v>
      </c>
      <c r="P762" t="s">
        <v>2082</v>
      </c>
      <c r="Q762">
        <v>3.7</v>
      </c>
      <c r="R762">
        <v>9.9</v>
      </c>
      <c r="S762">
        <v>0</v>
      </c>
      <c r="U762">
        <v>374845</v>
      </c>
      <c r="V762">
        <v>101980</v>
      </c>
      <c r="W762">
        <v>272865</v>
      </c>
      <c r="X762">
        <v>0</v>
      </c>
      <c r="Y762" t="s">
        <v>48</v>
      </c>
    </row>
    <row r="763" spans="1:25" x14ac:dyDescent="0.25">
      <c r="A763">
        <v>762</v>
      </c>
      <c r="B763">
        <v>67824</v>
      </c>
      <c r="C763">
        <v>0</v>
      </c>
      <c r="D763">
        <v>0</v>
      </c>
      <c r="E763" t="s">
        <v>2289</v>
      </c>
      <c r="F763" t="s">
        <v>2290</v>
      </c>
      <c r="G763">
        <v>1</v>
      </c>
      <c r="H763" s="6">
        <v>33812</v>
      </c>
      <c r="I763" s="7">
        <v>46010</v>
      </c>
      <c r="K763">
        <v>15</v>
      </c>
      <c r="L763" t="s">
        <v>459</v>
      </c>
      <c r="M763" t="s">
        <v>5</v>
      </c>
      <c r="N763" t="s">
        <v>41</v>
      </c>
      <c r="O763" t="s">
        <v>54</v>
      </c>
      <c r="P763" t="s">
        <v>2082</v>
      </c>
      <c r="Q763">
        <v>3</v>
      </c>
      <c r="R763">
        <v>12</v>
      </c>
      <c r="S763">
        <v>0</v>
      </c>
      <c r="U763">
        <v>5072</v>
      </c>
      <c r="V763">
        <v>1014</v>
      </c>
      <c r="W763">
        <v>4057</v>
      </c>
      <c r="X763">
        <v>0</v>
      </c>
      <c r="Y763" t="s">
        <v>72</v>
      </c>
    </row>
    <row r="764" spans="1:25" x14ac:dyDescent="0.25">
      <c r="A764">
        <v>763</v>
      </c>
      <c r="B764">
        <v>67825</v>
      </c>
      <c r="C764">
        <v>0</v>
      </c>
      <c r="D764">
        <v>0</v>
      </c>
      <c r="E764" t="s">
        <v>2289</v>
      </c>
      <c r="F764" t="s">
        <v>2290</v>
      </c>
      <c r="G764">
        <v>1</v>
      </c>
      <c r="H764" s="6">
        <v>466188</v>
      </c>
      <c r="I764" s="7">
        <v>46010</v>
      </c>
      <c r="K764">
        <v>15</v>
      </c>
      <c r="L764" t="s">
        <v>40</v>
      </c>
      <c r="M764" t="s">
        <v>5</v>
      </c>
      <c r="N764" t="s">
        <v>41</v>
      </c>
      <c r="O764" t="s">
        <v>54</v>
      </c>
      <c r="P764" t="s">
        <v>2082</v>
      </c>
      <c r="Q764">
        <v>3</v>
      </c>
      <c r="R764">
        <v>12</v>
      </c>
      <c r="S764">
        <v>0</v>
      </c>
      <c r="U764">
        <v>69928</v>
      </c>
      <c r="V764">
        <v>13986</v>
      </c>
      <c r="W764">
        <v>55943</v>
      </c>
      <c r="X764">
        <v>0</v>
      </c>
      <c r="Y764" t="s">
        <v>72</v>
      </c>
    </row>
    <row r="765" spans="1:25" x14ac:dyDescent="0.25">
      <c r="A765">
        <v>764</v>
      </c>
      <c r="B765">
        <v>67452</v>
      </c>
      <c r="C765">
        <v>0</v>
      </c>
      <c r="D765">
        <v>0</v>
      </c>
      <c r="E765" t="s">
        <v>810</v>
      </c>
      <c r="F765" t="s">
        <v>811</v>
      </c>
      <c r="G765">
        <v>1</v>
      </c>
      <c r="H765" s="6">
        <v>5000000</v>
      </c>
      <c r="I765" s="7">
        <v>46010</v>
      </c>
      <c r="K765">
        <v>7</v>
      </c>
      <c r="L765" t="s">
        <v>40</v>
      </c>
      <c r="M765" t="s">
        <v>5</v>
      </c>
      <c r="N765" t="s">
        <v>41</v>
      </c>
      <c r="O765" t="s">
        <v>57</v>
      </c>
      <c r="P765" t="s">
        <v>2082</v>
      </c>
      <c r="Q765">
        <v>7</v>
      </c>
      <c r="R765">
        <v>0</v>
      </c>
      <c r="S765">
        <v>0</v>
      </c>
      <c r="U765">
        <v>350000</v>
      </c>
      <c r="V765">
        <v>350000</v>
      </c>
      <c r="W765">
        <v>0</v>
      </c>
      <c r="X765">
        <v>0</v>
      </c>
      <c r="Y765" t="s">
        <v>48</v>
      </c>
    </row>
    <row r="766" spans="1:25" x14ac:dyDescent="0.25">
      <c r="A766">
        <v>765</v>
      </c>
      <c r="B766">
        <v>67453</v>
      </c>
      <c r="C766">
        <v>0</v>
      </c>
      <c r="D766">
        <v>0</v>
      </c>
      <c r="E766" t="s">
        <v>810</v>
      </c>
      <c r="F766" t="s">
        <v>811</v>
      </c>
      <c r="G766">
        <v>1</v>
      </c>
      <c r="H766" s="6">
        <v>5000000</v>
      </c>
      <c r="I766" s="7">
        <v>46010</v>
      </c>
      <c r="K766">
        <v>7</v>
      </c>
      <c r="L766" t="s">
        <v>40</v>
      </c>
      <c r="M766" t="s">
        <v>5</v>
      </c>
      <c r="N766" t="s">
        <v>41</v>
      </c>
      <c r="O766" t="s">
        <v>57</v>
      </c>
      <c r="P766" t="s">
        <v>2082</v>
      </c>
      <c r="Q766">
        <v>7</v>
      </c>
      <c r="R766">
        <v>0</v>
      </c>
      <c r="S766">
        <v>0</v>
      </c>
      <c r="U766">
        <v>350000</v>
      </c>
      <c r="V766">
        <v>350000</v>
      </c>
      <c r="W766">
        <v>0</v>
      </c>
      <c r="X766">
        <v>0</v>
      </c>
      <c r="Y766" t="s">
        <v>48</v>
      </c>
    </row>
    <row r="767" spans="1:25" x14ac:dyDescent="0.25">
      <c r="A767">
        <v>766</v>
      </c>
      <c r="B767">
        <v>67454</v>
      </c>
      <c r="C767">
        <v>0</v>
      </c>
      <c r="D767">
        <v>0</v>
      </c>
      <c r="E767" t="s">
        <v>810</v>
      </c>
      <c r="F767" t="s">
        <v>811</v>
      </c>
      <c r="G767">
        <v>1</v>
      </c>
      <c r="H767" s="6">
        <v>5000000</v>
      </c>
      <c r="I767" s="7">
        <v>46010</v>
      </c>
      <c r="K767">
        <v>7</v>
      </c>
      <c r="L767" t="s">
        <v>40</v>
      </c>
      <c r="M767" t="s">
        <v>5</v>
      </c>
      <c r="N767" t="s">
        <v>41</v>
      </c>
      <c r="O767" t="s">
        <v>57</v>
      </c>
      <c r="P767" t="s">
        <v>2082</v>
      </c>
      <c r="Q767">
        <v>7</v>
      </c>
      <c r="R767">
        <v>0</v>
      </c>
      <c r="S767">
        <v>0</v>
      </c>
      <c r="U767">
        <v>350000</v>
      </c>
      <c r="V767">
        <v>350000</v>
      </c>
      <c r="W767">
        <v>0</v>
      </c>
      <c r="X767">
        <v>0</v>
      </c>
      <c r="Y767" t="s">
        <v>48</v>
      </c>
    </row>
    <row r="768" spans="1:25" x14ac:dyDescent="0.25">
      <c r="A768">
        <v>767</v>
      </c>
      <c r="B768">
        <v>67408</v>
      </c>
      <c r="C768">
        <v>0</v>
      </c>
      <c r="D768">
        <v>0</v>
      </c>
      <c r="E768" t="s">
        <v>1276</v>
      </c>
      <c r="F768" t="s">
        <v>1277</v>
      </c>
      <c r="G768">
        <v>1</v>
      </c>
      <c r="H768" s="6">
        <v>8064625</v>
      </c>
      <c r="I768" s="7">
        <v>46010</v>
      </c>
      <c r="K768">
        <v>5</v>
      </c>
      <c r="L768" t="s">
        <v>40</v>
      </c>
      <c r="M768" t="s">
        <v>9</v>
      </c>
      <c r="N768" t="s">
        <v>41</v>
      </c>
      <c r="O768" t="s">
        <v>42</v>
      </c>
      <c r="P768" t="s">
        <v>2082</v>
      </c>
      <c r="Q768">
        <v>5</v>
      </c>
      <c r="R768">
        <v>0</v>
      </c>
      <c r="S768">
        <v>0</v>
      </c>
      <c r="U768">
        <v>403231</v>
      </c>
      <c r="V768">
        <v>403231</v>
      </c>
      <c r="W768">
        <v>0</v>
      </c>
      <c r="X768">
        <v>0</v>
      </c>
      <c r="Y768" t="s">
        <v>44</v>
      </c>
    </row>
    <row r="769" spans="1:25" x14ac:dyDescent="0.25">
      <c r="A769">
        <v>768</v>
      </c>
      <c r="B769">
        <v>67405</v>
      </c>
      <c r="C769">
        <v>0</v>
      </c>
      <c r="D769">
        <v>0</v>
      </c>
      <c r="E769" t="s">
        <v>1278</v>
      </c>
      <c r="F769" t="s">
        <v>1279</v>
      </c>
      <c r="G769">
        <v>1</v>
      </c>
      <c r="H769" s="6">
        <v>880431</v>
      </c>
      <c r="I769" s="7">
        <v>46010</v>
      </c>
      <c r="K769">
        <v>5</v>
      </c>
      <c r="L769" t="s">
        <v>40</v>
      </c>
      <c r="M769" t="s">
        <v>9</v>
      </c>
      <c r="N769" t="s">
        <v>41</v>
      </c>
      <c r="O769" t="s">
        <v>42</v>
      </c>
      <c r="P769" t="s">
        <v>2082</v>
      </c>
      <c r="Q769">
        <v>5</v>
      </c>
      <c r="R769">
        <v>0</v>
      </c>
      <c r="S769">
        <v>0</v>
      </c>
      <c r="U769">
        <v>44022</v>
      </c>
      <c r="V769">
        <v>44022</v>
      </c>
      <c r="W769">
        <v>0</v>
      </c>
      <c r="X769">
        <v>0</v>
      </c>
      <c r="Y769" t="s">
        <v>44</v>
      </c>
    </row>
    <row r="770" spans="1:25" x14ac:dyDescent="0.25">
      <c r="A770">
        <v>769</v>
      </c>
      <c r="B770">
        <v>67406</v>
      </c>
      <c r="C770">
        <v>0</v>
      </c>
      <c r="D770">
        <v>0</v>
      </c>
      <c r="E770" t="s">
        <v>1278</v>
      </c>
      <c r="F770" t="s">
        <v>1279</v>
      </c>
      <c r="G770">
        <v>1</v>
      </c>
      <c r="H770" s="6">
        <v>880223</v>
      </c>
      <c r="I770" s="7">
        <v>46010</v>
      </c>
      <c r="K770">
        <v>5</v>
      </c>
      <c r="L770" t="s">
        <v>40</v>
      </c>
      <c r="M770" t="s">
        <v>9</v>
      </c>
      <c r="N770" t="s">
        <v>41</v>
      </c>
      <c r="O770" t="s">
        <v>42</v>
      </c>
      <c r="P770" t="s">
        <v>2082</v>
      </c>
      <c r="Q770">
        <v>5</v>
      </c>
      <c r="R770">
        <v>0</v>
      </c>
      <c r="S770">
        <v>0</v>
      </c>
      <c r="U770">
        <v>44011</v>
      </c>
      <c r="V770">
        <v>44011</v>
      </c>
      <c r="W770">
        <v>0</v>
      </c>
      <c r="X770">
        <v>0</v>
      </c>
      <c r="Y770" t="s">
        <v>44</v>
      </c>
    </row>
    <row r="771" spans="1:25" x14ac:dyDescent="0.25">
      <c r="A771">
        <v>770</v>
      </c>
      <c r="B771">
        <v>67407</v>
      </c>
      <c r="C771">
        <v>0</v>
      </c>
      <c r="D771">
        <v>0</v>
      </c>
      <c r="E771" t="s">
        <v>1278</v>
      </c>
      <c r="F771" t="s">
        <v>1279</v>
      </c>
      <c r="G771">
        <v>1</v>
      </c>
      <c r="H771" s="6">
        <v>753687</v>
      </c>
      <c r="I771" s="7">
        <v>46010</v>
      </c>
      <c r="K771">
        <v>5</v>
      </c>
      <c r="L771" t="s">
        <v>40</v>
      </c>
      <c r="M771" t="s">
        <v>9</v>
      </c>
      <c r="N771" t="s">
        <v>41</v>
      </c>
      <c r="O771" t="s">
        <v>42</v>
      </c>
      <c r="P771" t="s">
        <v>2082</v>
      </c>
      <c r="Q771">
        <v>5</v>
      </c>
      <c r="R771">
        <v>0</v>
      </c>
      <c r="S771">
        <v>0</v>
      </c>
      <c r="U771">
        <v>37684</v>
      </c>
      <c r="V771">
        <v>37684</v>
      </c>
      <c r="W771">
        <v>0</v>
      </c>
      <c r="X771">
        <v>0</v>
      </c>
      <c r="Y771" t="s">
        <v>44</v>
      </c>
    </row>
    <row r="772" spans="1:25" x14ac:dyDescent="0.25">
      <c r="A772">
        <v>771</v>
      </c>
      <c r="B772">
        <v>67367</v>
      </c>
      <c r="C772">
        <v>0</v>
      </c>
      <c r="D772">
        <v>0</v>
      </c>
      <c r="E772" t="s">
        <v>1262</v>
      </c>
      <c r="F772" t="s">
        <v>1263</v>
      </c>
      <c r="G772">
        <v>1</v>
      </c>
      <c r="H772" s="6">
        <v>153679785</v>
      </c>
      <c r="I772" s="7">
        <v>46009</v>
      </c>
      <c r="K772">
        <v>15</v>
      </c>
      <c r="L772" t="s">
        <v>40</v>
      </c>
      <c r="M772" t="s">
        <v>4</v>
      </c>
      <c r="N772" t="s">
        <v>41</v>
      </c>
      <c r="O772" t="s">
        <v>51</v>
      </c>
      <c r="P772" t="s">
        <v>2082</v>
      </c>
      <c r="Q772">
        <v>5.5</v>
      </c>
      <c r="R772">
        <v>9.5</v>
      </c>
      <c r="S772">
        <v>0</v>
      </c>
      <c r="U772">
        <v>23051968</v>
      </c>
      <c r="V772">
        <v>8452388</v>
      </c>
      <c r="W772">
        <v>14599580</v>
      </c>
      <c r="X772">
        <v>0</v>
      </c>
      <c r="Y772" t="s">
        <v>67</v>
      </c>
    </row>
    <row r="773" spans="1:25" x14ac:dyDescent="0.25">
      <c r="A773">
        <v>772</v>
      </c>
      <c r="B773">
        <v>67381</v>
      </c>
      <c r="C773">
        <v>0</v>
      </c>
      <c r="D773">
        <v>0</v>
      </c>
      <c r="E773" t="s">
        <v>1402</v>
      </c>
      <c r="F773" t="s">
        <v>1403</v>
      </c>
      <c r="G773">
        <v>1</v>
      </c>
      <c r="H773" s="6">
        <v>2000000</v>
      </c>
      <c r="I773" s="7">
        <v>46009</v>
      </c>
      <c r="K773">
        <v>10</v>
      </c>
      <c r="L773" t="s">
        <v>40</v>
      </c>
      <c r="M773" t="s">
        <v>5</v>
      </c>
      <c r="N773" t="s">
        <v>41</v>
      </c>
      <c r="O773" t="s">
        <v>77</v>
      </c>
      <c r="P773" t="s">
        <v>2082</v>
      </c>
      <c r="Q773">
        <v>10</v>
      </c>
      <c r="R773">
        <v>0</v>
      </c>
      <c r="S773">
        <v>0</v>
      </c>
      <c r="U773">
        <v>200000</v>
      </c>
      <c r="V773">
        <v>200000</v>
      </c>
      <c r="W773">
        <v>0</v>
      </c>
      <c r="X773">
        <v>0</v>
      </c>
      <c r="Y773" t="s">
        <v>48</v>
      </c>
    </row>
    <row r="774" spans="1:25" x14ac:dyDescent="0.25">
      <c r="A774">
        <v>773</v>
      </c>
      <c r="B774">
        <v>67376</v>
      </c>
      <c r="C774">
        <v>0</v>
      </c>
      <c r="D774">
        <v>0</v>
      </c>
      <c r="E774" t="s">
        <v>1404</v>
      </c>
      <c r="F774" t="s">
        <v>1405</v>
      </c>
      <c r="G774">
        <v>1</v>
      </c>
      <c r="H774" s="6">
        <v>401739</v>
      </c>
      <c r="I774" s="7">
        <v>46009</v>
      </c>
      <c r="K774">
        <v>8</v>
      </c>
      <c r="L774" t="s">
        <v>40</v>
      </c>
      <c r="M774" t="s">
        <v>1</v>
      </c>
      <c r="N774" t="s">
        <v>41</v>
      </c>
      <c r="O774" t="s">
        <v>87</v>
      </c>
      <c r="P774" t="s">
        <v>2082</v>
      </c>
      <c r="Q774">
        <v>8</v>
      </c>
      <c r="R774">
        <v>0</v>
      </c>
      <c r="S774">
        <v>0</v>
      </c>
      <c r="U774">
        <v>32139</v>
      </c>
      <c r="V774">
        <v>32139</v>
      </c>
      <c r="W774">
        <v>0</v>
      </c>
      <c r="X774">
        <v>0</v>
      </c>
      <c r="Y774" t="s">
        <v>799</v>
      </c>
    </row>
    <row r="775" spans="1:25" x14ac:dyDescent="0.25">
      <c r="A775">
        <v>774</v>
      </c>
      <c r="B775">
        <v>67380</v>
      </c>
      <c r="C775">
        <v>0</v>
      </c>
      <c r="D775">
        <v>0</v>
      </c>
      <c r="E775" t="s">
        <v>1060</v>
      </c>
      <c r="F775" t="s">
        <v>1061</v>
      </c>
      <c r="G775">
        <v>1</v>
      </c>
      <c r="H775" s="6">
        <v>37499819</v>
      </c>
      <c r="I775" s="7">
        <v>46009</v>
      </c>
      <c r="K775">
        <v>7</v>
      </c>
      <c r="L775" t="s">
        <v>40</v>
      </c>
      <c r="M775" t="s">
        <v>9</v>
      </c>
      <c r="N775" t="s">
        <v>41</v>
      </c>
      <c r="O775" t="s">
        <v>42</v>
      </c>
      <c r="P775" t="s">
        <v>2082</v>
      </c>
      <c r="Q775">
        <v>7</v>
      </c>
      <c r="R775">
        <v>0</v>
      </c>
      <c r="S775">
        <v>0</v>
      </c>
      <c r="U775">
        <v>2624987</v>
      </c>
      <c r="V775">
        <v>2624987</v>
      </c>
      <c r="W775">
        <v>0</v>
      </c>
      <c r="X775">
        <v>0</v>
      </c>
      <c r="Y775" t="s">
        <v>67</v>
      </c>
    </row>
    <row r="776" spans="1:25" x14ac:dyDescent="0.25">
      <c r="A776">
        <v>775</v>
      </c>
      <c r="B776">
        <v>67476</v>
      </c>
      <c r="C776">
        <v>0</v>
      </c>
      <c r="D776">
        <v>0</v>
      </c>
      <c r="E776" t="s">
        <v>1656</v>
      </c>
      <c r="F776" t="s">
        <v>1657</v>
      </c>
      <c r="G776">
        <v>1</v>
      </c>
      <c r="H776" s="6">
        <v>226415038</v>
      </c>
      <c r="I776" s="7">
        <v>46009</v>
      </c>
      <c r="K776">
        <v>15</v>
      </c>
      <c r="L776" t="s">
        <v>40</v>
      </c>
      <c r="M776" t="s">
        <v>5</v>
      </c>
      <c r="N776" t="s">
        <v>41</v>
      </c>
      <c r="O776" t="s">
        <v>54</v>
      </c>
      <c r="P776" t="s">
        <v>2082</v>
      </c>
      <c r="Q776">
        <v>8</v>
      </c>
      <c r="R776">
        <v>7</v>
      </c>
      <c r="S776">
        <v>0</v>
      </c>
      <c r="U776">
        <v>33962256</v>
      </c>
      <c r="V776">
        <v>18113203</v>
      </c>
      <c r="W776">
        <v>15849053</v>
      </c>
      <c r="X776">
        <v>0</v>
      </c>
      <c r="Y776" t="s">
        <v>48</v>
      </c>
    </row>
    <row r="777" spans="1:25" x14ac:dyDescent="0.25">
      <c r="A777">
        <v>776</v>
      </c>
      <c r="B777">
        <v>67382</v>
      </c>
      <c r="C777">
        <v>0</v>
      </c>
      <c r="D777">
        <v>0</v>
      </c>
      <c r="E777" t="s">
        <v>1070</v>
      </c>
      <c r="F777" t="s">
        <v>1071</v>
      </c>
      <c r="G777">
        <v>1</v>
      </c>
      <c r="H777" s="6">
        <v>6168250</v>
      </c>
      <c r="I777" s="7">
        <v>46009</v>
      </c>
      <c r="K777">
        <v>7</v>
      </c>
      <c r="L777" t="s">
        <v>40</v>
      </c>
      <c r="M777" t="s">
        <v>9</v>
      </c>
      <c r="N777" t="s">
        <v>41</v>
      </c>
      <c r="O777" t="s">
        <v>42</v>
      </c>
      <c r="P777" t="s">
        <v>2082</v>
      </c>
      <c r="Q777">
        <v>7</v>
      </c>
      <c r="R777">
        <v>0</v>
      </c>
      <c r="S777">
        <v>0</v>
      </c>
      <c r="U777">
        <v>431778</v>
      </c>
      <c r="V777">
        <v>431778</v>
      </c>
      <c r="W777">
        <v>0</v>
      </c>
      <c r="X777">
        <v>0</v>
      </c>
      <c r="Y777" t="s">
        <v>109</v>
      </c>
    </row>
    <row r="778" spans="1:25" x14ac:dyDescent="0.25">
      <c r="A778">
        <v>777</v>
      </c>
      <c r="B778">
        <v>67387</v>
      </c>
      <c r="C778">
        <v>0</v>
      </c>
      <c r="D778">
        <v>0</v>
      </c>
      <c r="E778" t="s">
        <v>2291</v>
      </c>
      <c r="F778" t="s">
        <v>2292</v>
      </c>
      <c r="G778">
        <v>1</v>
      </c>
      <c r="H778" s="6">
        <v>7000000</v>
      </c>
      <c r="I778" s="7">
        <v>46009</v>
      </c>
      <c r="K778">
        <v>5</v>
      </c>
      <c r="L778" t="s">
        <v>40</v>
      </c>
      <c r="M778" t="s">
        <v>5</v>
      </c>
      <c r="N778" t="s">
        <v>41</v>
      </c>
      <c r="O778" t="s">
        <v>47</v>
      </c>
      <c r="P778" t="s">
        <v>2082</v>
      </c>
      <c r="Q778">
        <v>5</v>
      </c>
      <c r="R778">
        <v>0</v>
      </c>
      <c r="S778">
        <v>0</v>
      </c>
      <c r="U778">
        <v>350000</v>
      </c>
      <c r="V778">
        <v>350000</v>
      </c>
      <c r="W778">
        <v>0</v>
      </c>
      <c r="X778">
        <v>0</v>
      </c>
      <c r="Y778" t="s">
        <v>2086</v>
      </c>
    </row>
    <row r="779" spans="1:25" x14ac:dyDescent="0.25">
      <c r="A779">
        <v>778</v>
      </c>
      <c r="B779">
        <v>69189</v>
      </c>
      <c r="C779">
        <v>0</v>
      </c>
      <c r="D779">
        <v>0</v>
      </c>
      <c r="E779" t="s">
        <v>395</v>
      </c>
      <c r="F779" t="s">
        <v>396</v>
      </c>
      <c r="G779">
        <v>1</v>
      </c>
      <c r="H779" s="6">
        <v>1000000</v>
      </c>
      <c r="I779" s="7">
        <v>46009</v>
      </c>
      <c r="K779">
        <v>14</v>
      </c>
      <c r="L779" t="s">
        <v>40</v>
      </c>
      <c r="M779" t="s">
        <v>9</v>
      </c>
      <c r="N779" t="s">
        <v>41</v>
      </c>
      <c r="O779" t="s">
        <v>42</v>
      </c>
      <c r="P779" t="s">
        <v>2082</v>
      </c>
      <c r="Q779">
        <v>14</v>
      </c>
      <c r="R779">
        <v>0</v>
      </c>
      <c r="S779">
        <v>0</v>
      </c>
      <c r="U779">
        <v>140000</v>
      </c>
      <c r="V779">
        <v>140000</v>
      </c>
      <c r="W779">
        <v>0</v>
      </c>
      <c r="X779">
        <v>0</v>
      </c>
      <c r="Y779" t="s">
        <v>44</v>
      </c>
    </row>
    <row r="780" spans="1:25" x14ac:dyDescent="0.25">
      <c r="A780">
        <v>779</v>
      </c>
      <c r="B780">
        <v>69190</v>
      </c>
      <c r="C780">
        <v>0</v>
      </c>
      <c r="D780">
        <v>0</v>
      </c>
      <c r="E780" t="s">
        <v>395</v>
      </c>
      <c r="F780" t="s">
        <v>396</v>
      </c>
      <c r="G780">
        <v>1</v>
      </c>
      <c r="H780" s="6">
        <v>14000000</v>
      </c>
      <c r="I780" s="7">
        <v>46009</v>
      </c>
      <c r="K780">
        <v>14</v>
      </c>
      <c r="L780" t="s">
        <v>40</v>
      </c>
      <c r="M780" t="s">
        <v>9</v>
      </c>
      <c r="N780" t="s">
        <v>41</v>
      </c>
      <c r="O780" t="s">
        <v>42</v>
      </c>
      <c r="P780" t="s">
        <v>2082</v>
      </c>
      <c r="Q780">
        <v>14</v>
      </c>
      <c r="R780">
        <v>0</v>
      </c>
      <c r="S780">
        <v>0</v>
      </c>
      <c r="U780">
        <v>1960000</v>
      </c>
      <c r="V780">
        <v>1960000</v>
      </c>
      <c r="W780">
        <v>0</v>
      </c>
      <c r="X780">
        <v>0</v>
      </c>
      <c r="Y780" t="s">
        <v>44</v>
      </c>
    </row>
    <row r="781" spans="1:25" x14ac:dyDescent="0.25">
      <c r="A781">
        <v>780</v>
      </c>
      <c r="B781">
        <v>67359</v>
      </c>
      <c r="C781">
        <v>0</v>
      </c>
      <c r="D781">
        <v>0</v>
      </c>
      <c r="E781" t="s">
        <v>1230</v>
      </c>
      <c r="F781" t="s">
        <v>1231</v>
      </c>
      <c r="G781">
        <v>1</v>
      </c>
      <c r="H781" s="6">
        <v>58185713</v>
      </c>
      <c r="I781" s="7">
        <v>46009</v>
      </c>
      <c r="K781">
        <v>15</v>
      </c>
      <c r="L781" t="s">
        <v>40</v>
      </c>
      <c r="M781" t="s">
        <v>5</v>
      </c>
      <c r="N781" t="s">
        <v>41</v>
      </c>
      <c r="O781" t="s">
        <v>54</v>
      </c>
      <c r="P781" t="s">
        <v>2082</v>
      </c>
      <c r="Q781">
        <v>6.5</v>
      </c>
      <c r="R781">
        <v>8.5</v>
      </c>
      <c r="S781">
        <v>0</v>
      </c>
      <c r="U781">
        <v>8727857</v>
      </c>
      <c r="V781">
        <v>3782071</v>
      </c>
      <c r="W781">
        <v>4945786</v>
      </c>
      <c r="X781">
        <v>0</v>
      </c>
      <c r="Y781" t="s">
        <v>229</v>
      </c>
    </row>
    <row r="782" spans="1:25" x14ac:dyDescent="0.25">
      <c r="A782">
        <v>781</v>
      </c>
      <c r="B782">
        <v>68204</v>
      </c>
      <c r="C782">
        <v>0</v>
      </c>
      <c r="D782">
        <v>0</v>
      </c>
      <c r="E782" t="s">
        <v>1865</v>
      </c>
      <c r="F782" t="s">
        <v>1866</v>
      </c>
      <c r="G782">
        <v>1</v>
      </c>
      <c r="H782" s="6">
        <v>7000000</v>
      </c>
      <c r="I782" s="7">
        <v>46009</v>
      </c>
      <c r="K782">
        <v>12</v>
      </c>
      <c r="L782" t="s">
        <v>40</v>
      </c>
      <c r="M782" t="s">
        <v>5</v>
      </c>
      <c r="N782" t="s">
        <v>41</v>
      </c>
      <c r="O782" t="s">
        <v>77</v>
      </c>
      <c r="P782" t="s">
        <v>2082</v>
      </c>
      <c r="Q782">
        <v>12</v>
      </c>
      <c r="R782">
        <v>0</v>
      </c>
      <c r="S782">
        <v>0</v>
      </c>
      <c r="U782">
        <v>840000</v>
      </c>
      <c r="V782">
        <v>840000</v>
      </c>
      <c r="W782">
        <v>0</v>
      </c>
      <c r="X782">
        <v>0</v>
      </c>
      <c r="Y782" t="s">
        <v>48</v>
      </c>
    </row>
    <row r="783" spans="1:25" x14ac:dyDescent="0.25">
      <c r="A783">
        <v>782</v>
      </c>
      <c r="B783">
        <v>67365</v>
      </c>
      <c r="C783">
        <v>0</v>
      </c>
      <c r="D783">
        <v>0</v>
      </c>
      <c r="E783" t="s">
        <v>1121</v>
      </c>
      <c r="F783" t="s">
        <v>1122</v>
      </c>
      <c r="G783">
        <v>1</v>
      </c>
      <c r="H783" s="6">
        <v>1276982</v>
      </c>
      <c r="I783" s="7">
        <v>46009</v>
      </c>
      <c r="K783">
        <v>15</v>
      </c>
      <c r="L783" t="s">
        <v>40</v>
      </c>
      <c r="M783" t="s">
        <v>5</v>
      </c>
      <c r="N783" t="s">
        <v>41</v>
      </c>
      <c r="O783" t="s">
        <v>77</v>
      </c>
      <c r="P783" t="s">
        <v>2082</v>
      </c>
      <c r="Q783">
        <v>3.5</v>
      </c>
      <c r="R783">
        <v>11.5</v>
      </c>
      <c r="S783">
        <v>0</v>
      </c>
      <c r="U783">
        <v>191547</v>
      </c>
      <c r="V783">
        <v>44694</v>
      </c>
      <c r="W783">
        <v>146853</v>
      </c>
      <c r="X783">
        <v>0</v>
      </c>
      <c r="Y783" t="s">
        <v>44</v>
      </c>
    </row>
    <row r="784" spans="1:25" x14ac:dyDescent="0.25">
      <c r="A784">
        <v>783</v>
      </c>
      <c r="B784">
        <v>67366</v>
      </c>
      <c r="C784">
        <v>0</v>
      </c>
      <c r="D784">
        <v>0</v>
      </c>
      <c r="E784" t="s">
        <v>366</v>
      </c>
      <c r="F784" t="s">
        <v>367</v>
      </c>
      <c r="G784">
        <v>1</v>
      </c>
      <c r="H784" s="6">
        <v>150000000</v>
      </c>
      <c r="I784" s="7">
        <v>46009</v>
      </c>
      <c r="K784">
        <v>15</v>
      </c>
      <c r="L784" t="s">
        <v>40</v>
      </c>
      <c r="M784" t="s">
        <v>5</v>
      </c>
      <c r="N784" t="s">
        <v>41</v>
      </c>
      <c r="O784" t="s">
        <v>47</v>
      </c>
      <c r="P784" t="s">
        <v>2082</v>
      </c>
      <c r="Q784">
        <v>3.5</v>
      </c>
      <c r="R784">
        <v>11.5</v>
      </c>
      <c r="S784">
        <v>0</v>
      </c>
      <c r="U784">
        <v>22500000</v>
      </c>
      <c r="V784">
        <v>5250000</v>
      </c>
      <c r="W784">
        <v>17250000</v>
      </c>
      <c r="X784">
        <v>0</v>
      </c>
      <c r="Y784" t="s">
        <v>81</v>
      </c>
    </row>
    <row r="785" spans="1:25" x14ac:dyDescent="0.25">
      <c r="A785">
        <v>784</v>
      </c>
      <c r="B785">
        <v>67364</v>
      </c>
      <c r="C785">
        <v>0</v>
      </c>
      <c r="D785">
        <v>0</v>
      </c>
      <c r="E785" t="s">
        <v>1115</v>
      </c>
      <c r="F785" t="s">
        <v>1116</v>
      </c>
      <c r="G785">
        <v>1</v>
      </c>
      <c r="H785" s="6">
        <v>2393693</v>
      </c>
      <c r="I785" s="7">
        <v>46009</v>
      </c>
      <c r="K785">
        <v>15</v>
      </c>
      <c r="L785" t="s">
        <v>40</v>
      </c>
      <c r="M785" t="s">
        <v>5</v>
      </c>
      <c r="N785" t="s">
        <v>41</v>
      </c>
      <c r="O785" t="s">
        <v>77</v>
      </c>
      <c r="P785" t="s">
        <v>2082</v>
      </c>
      <c r="Q785">
        <v>3.5</v>
      </c>
      <c r="R785">
        <v>11.5</v>
      </c>
      <c r="S785">
        <v>0</v>
      </c>
      <c r="U785">
        <v>359054</v>
      </c>
      <c r="V785">
        <v>83779</v>
      </c>
      <c r="W785">
        <v>275275</v>
      </c>
      <c r="X785">
        <v>0</v>
      </c>
      <c r="Y785" t="s">
        <v>44</v>
      </c>
    </row>
    <row r="786" spans="1:25" x14ac:dyDescent="0.25">
      <c r="A786">
        <v>785</v>
      </c>
      <c r="B786">
        <v>67352</v>
      </c>
      <c r="C786">
        <v>0</v>
      </c>
      <c r="D786">
        <v>0</v>
      </c>
      <c r="E786" t="s">
        <v>1369</v>
      </c>
      <c r="F786" t="s">
        <v>1370</v>
      </c>
      <c r="G786">
        <v>1</v>
      </c>
      <c r="H786" s="6">
        <v>1265017</v>
      </c>
      <c r="I786" s="7">
        <v>46009</v>
      </c>
      <c r="K786" t="s">
        <v>1371</v>
      </c>
      <c r="L786" t="s">
        <v>40</v>
      </c>
      <c r="M786" t="s">
        <v>5</v>
      </c>
      <c r="N786" t="s">
        <v>41</v>
      </c>
      <c r="O786" t="s">
        <v>77</v>
      </c>
      <c r="P786" t="s">
        <v>2082</v>
      </c>
      <c r="Q786">
        <v>6</v>
      </c>
      <c r="R786">
        <v>3.4</v>
      </c>
      <c r="S786">
        <v>0</v>
      </c>
      <c r="U786">
        <v>118912</v>
      </c>
      <c r="V786">
        <v>75901</v>
      </c>
      <c r="W786">
        <v>43011</v>
      </c>
      <c r="X786">
        <v>0</v>
      </c>
      <c r="Y786" t="s">
        <v>48</v>
      </c>
    </row>
    <row r="787" spans="1:25" x14ac:dyDescent="0.25">
      <c r="A787">
        <v>786</v>
      </c>
      <c r="B787">
        <v>67363</v>
      </c>
      <c r="C787">
        <v>0</v>
      </c>
      <c r="D787">
        <v>0</v>
      </c>
      <c r="E787" t="s">
        <v>1105</v>
      </c>
      <c r="F787" t="s">
        <v>1106</v>
      </c>
      <c r="G787">
        <v>1</v>
      </c>
      <c r="H787" s="6">
        <v>2637437</v>
      </c>
      <c r="I787" s="7">
        <v>46009</v>
      </c>
      <c r="K787">
        <v>15</v>
      </c>
      <c r="L787" t="s">
        <v>40</v>
      </c>
      <c r="M787" t="s">
        <v>5</v>
      </c>
      <c r="N787" t="s">
        <v>41</v>
      </c>
      <c r="O787" t="s">
        <v>77</v>
      </c>
      <c r="P787" t="s">
        <v>2082</v>
      </c>
      <c r="Q787">
        <v>3.5</v>
      </c>
      <c r="R787">
        <v>11.5</v>
      </c>
      <c r="S787">
        <v>0</v>
      </c>
      <c r="U787">
        <v>395616</v>
      </c>
      <c r="V787">
        <v>92310</v>
      </c>
      <c r="W787">
        <v>303305</v>
      </c>
      <c r="X787">
        <v>0</v>
      </c>
      <c r="Y787" t="s">
        <v>44</v>
      </c>
    </row>
    <row r="788" spans="1:25" x14ac:dyDescent="0.25">
      <c r="A788">
        <v>787</v>
      </c>
      <c r="B788">
        <v>68202</v>
      </c>
      <c r="C788">
        <v>0</v>
      </c>
      <c r="D788">
        <v>0</v>
      </c>
      <c r="E788" t="s">
        <v>309</v>
      </c>
      <c r="F788" t="s">
        <v>310</v>
      </c>
      <c r="G788">
        <v>1</v>
      </c>
      <c r="H788" s="6">
        <v>1000000</v>
      </c>
      <c r="I788" s="7">
        <v>46009</v>
      </c>
      <c r="K788">
        <v>8</v>
      </c>
      <c r="L788" t="s">
        <v>40</v>
      </c>
      <c r="M788" t="s">
        <v>5</v>
      </c>
      <c r="N788" t="s">
        <v>41</v>
      </c>
      <c r="O788" t="s">
        <v>77</v>
      </c>
      <c r="P788" t="s">
        <v>2082</v>
      </c>
      <c r="Q788">
        <v>8</v>
      </c>
      <c r="R788">
        <v>0</v>
      </c>
      <c r="S788">
        <v>0</v>
      </c>
      <c r="U788">
        <v>80000</v>
      </c>
      <c r="V788">
        <v>80000</v>
      </c>
      <c r="W788">
        <v>0</v>
      </c>
      <c r="X788">
        <v>0</v>
      </c>
      <c r="Y788" t="s">
        <v>67</v>
      </c>
    </row>
    <row r="789" spans="1:25" x14ac:dyDescent="0.25">
      <c r="A789">
        <v>788</v>
      </c>
      <c r="B789">
        <v>67379</v>
      </c>
      <c r="C789">
        <v>0</v>
      </c>
      <c r="D789">
        <v>0</v>
      </c>
      <c r="E789" t="s">
        <v>1390</v>
      </c>
      <c r="F789" t="s">
        <v>1391</v>
      </c>
      <c r="G789">
        <v>1</v>
      </c>
      <c r="H789" s="6">
        <v>98214</v>
      </c>
      <c r="I789" s="7">
        <v>46009</v>
      </c>
      <c r="K789">
        <v>8</v>
      </c>
      <c r="L789" t="s">
        <v>40</v>
      </c>
      <c r="M789" t="s">
        <v>1</v>
      </c>
      <c r="N789" t="s">
        <v>41</v>
      </c>
      <c r="O789" t="s">
        <v>87</v>
      </c>
      <c r="P789" t="s">
        <v>2082</v>
      </c>
      <c r="Q789">
        <v>8</v>
      </c>
      <c r="R789">
        <v>0</v>
      </c>
      <c r="S789">
        <v>0</v>
      </c>
      <c r="U789">
        <v>7857</v>
      </c>
      <c r="V789">
        <v>7857</v>
      </c>
      <c r="W789">
        <v>0</v>
      </c>
      <c r="X789">
        <v>0</v>
      </c>
      <c r="Y789" t="s">
        <v>48</v>
      </c>
    </row>
    <row r="790" spans="1:25" x14ac:dyDescent="0.25">
      <c r="A790">
        <v>789</v>
      </c>
      <c r="B790">
        <v>67362</v>
      </c>
      <c r="C790">
        <v>0</v>
      </c>
      <c r="D790">
        <v>0</v>
      </c>
      <c r="E790" t="s">
        <v>1109</v>
      </c>
      <c r="F790" t="s">
        <v>1110</v>
      </c>
      <c r="G790">
        <v>1</v>
      </c>
      <c r="H790" s="6">
        <v>1380423</v>
      </c>
      <c r="I790" s="7">
        <v>46009</v>
      </c>
      <c r="K790">
        <v>15</v>
      </c>
      <c r="L790" t="s">
        <v>40</v>
      </c>
      <c r="M790" t="s">
        <v>5</v>
      </c>
      <c r="N790" t="s">
        <v>41</v>
      </c>
      <c r="O790" t="s">
        <v>77</v>
      </c>
      <c r="P790" t="s">
        <v>2082</v>
      </c>
      <c r="Q790">
        <v>3.5</v>
      </c>
      <c r="R790">
        <v>11.5</v>
      </c>
      <c r="S790">
        <v>0</v>
      </c>
      <c r="U790">
        <v>207063</v>
      </c>
      <c r="V790">
        <v>48315</v>
      </c>
      <c r="W790">
        <v>158749</v>
      </c>
      <c r="X790">
        <v>0</v>
      </c>
      <c r="Y790" t="s">
        <v>44</v>
      </c>
    </row>
    <row r="791" spans="1:25" x14ac:dyDescent="0.25">
      <c r="A791">
        <v>790</v>
      </c>
      <c r="B791">
        <v>67375</v>
      </c>
      <c r="C791">
        <v>0</v>
      </c>
      <c r="D791">
        <v>0</v>
      </c>
      <c r="E791" t="s">
        <v>898</v>
      </c>
      <c r="F791" t="s">
        <v>899</v>
      </c>
      <c r="G791">
        <v>1</v>
      </c>
      <c r="H791" s="6">
        <v>4630900</v>
      </c>
      <c r="I791" s="7">
        <v>46009</v>
      </c>
      <c r="K791">
        <v>15</v>
      </c>
      <c r="L791" t="s">
        <v>40</v>
      </c>
      <c r="M791" t="s">
        <v>5</v>
      </c>
      <c r="N791" t="s">
        <v>41</v>
      </c>
      <c r="O791" t="s">
        <v>47</v>
      </c>
      <c r="P791" t="s">
        <v>2082</v>
      </c>
      <c r="Q791">
        <v>6</v>
      </c>
      <c r="R791">
        <v>9</v>
      </c>
      <c r="S791">
        <v>0</v>
      </c>
      <c r="U791">
        <v>694635</v>
      </c>
      <c r="V791">
        <v>277854</v>
      </c>
      <c r="W791">
        <v>416781</v>
      </c>
      <c r="X791">
        <v>0</v>
      </c>
      <c r="Y791" t="s">
        <v>229</v>
      </c>
    </row>
    <row r="792" spans="1:25" x14ac:dyDescent="0.25">
      <c r="A792">
        <v>791</v>
      </c>
      <c r="B792">
        <v>67377</v>
      </c>
      <c r="C792">
        <v>0</v>
      </c>
      <c r="D792">
        <v>0</v>
      </c>
      <c r="E792" t="s">
        <v>1396</v>
      </c>
      <c r="F792" t="s">
        <v>1397</v>
      </c>
      <c r="G792">
        <v>1</v>
      </c>
      <c r="H792" s="6">
        <v>954570</v>
      </c>
      <c r="I792" s="7">
        <v>46009</v>
      </c>
      <c r="K792">
        <v>8</v>
      </c>
      <c r="L792" t="s">
        <v>40</v>
      </c>
      <c r="M792" t="s">
        <v>1</v>
      </c>
      <c r="N792" t="s">
        <v>41</v>
      </c>
      <c r="O792" t="s">
        <v>87</v>
      </c>
      <c r="P792" t="s">
        <v>2082</v>
      </c>
      <c r="Q792">
        <v>8</v>
      </c>
      <c r="R792">
        <v>0</v>
      </c>
      <c r="S792">
        <v>0</v>
      </c>
      <c r="U792">
        <v>76366</v>
      </c>
      <c r="V792">
        <v>76366</v>
      </c>
      <c r="W792">
        <v>0</v>
      </c>
      <c r="X792">
        <v>0</v>
      </c>
      <c r="Y792" t="s">
        <v>799</v>
      </c>
    </row>
    <row r="793" spans="1:25" x14ac:dyDescent="0.25">
      <c r="A793">
        <v>792</v>
      </c>
      <c r="B793">
        <v>67378</v>
      </c>
      <c r="C793">
        <v>0</v>
      </c>
      <c r="D793">
        <v>0</v>
      </c>
      <c r="E793" t="s">
        <v>2293</v>
      </c>
      <c r="F793" t="s">
        <v>2294</v>
      </c>
      <c r="G793">
        <v>1</v>
      </c>
      <c r="H793" s="6">
        <v>98214</v>
      </c>
      <c r="I793" s="7">
        <v>46009</v>
      </c>
      <c r="K793">
        <v>8</v>
      </c>
      <c r="L793" t="s">
        <v>40</v>
      </c>
      <c r="M793" t="s">
        <v>1</v>
      </c>
      <c r="N793" t="s">
        <v>41</v>
      </c>
      <c r="O793" t="s">
        <v>87</v>
      </c>
      <c r="P793" t="s">
        <v>2082</v>
      </c>
      <c r="Q793">
        <v>8</v>
      </c>
      <c r="R793">
        <v>0</v>
      </c>
      <c r="S793">
        <v>0</v>
      </c>
      <c r="U793">
        <v>7857</v>
      </c>
      <c r="V793">
        <v>7857</v>
      </c>
      <c r="W793">
        <v>0</v>
      </c>
      <c r="X793">
        <v>0</v>
      </c>
      <c r="Y793" t="s">
        <v>2086</v>
      </c>
    </row>
    <row r="794" spans="1:25" x14ac:dyDescent="0.25">
      <c r="A794">
        <v>793</v>
      </c>
      <c r="B794">
        <v>68206</v>
      </c>
      <c r="C794">
        <v>0</v>
      </c>
      <c r="D794">
        <v>0</v>
      </c>
      <c r="E794" t="s">
        <v>1818</v>
      </c>
      <c r="F794" t="s">
        <v>1819</v>
      </c>
      <c r="G794">
        <v>1</v>
      </c>
      <c r="H794" s="6">
        <v>14500000</v>
      </c>
      <c r="I794" s="7">
        <v>46009</v>
      </c>
      <c r="K794" t="s">
        <v>757</v>
      </c>
      <c r="L794" t="s">
        <v>40</v>
      </c>
      <c r="M794" t="s">
        <v>5</v>
      </c>
      <c r="N794" t="s">
        <v>41</v>
      </c>
      <c r="O794" t="s">
        <v>54</v>
      </c>
      <c r="P794" t="s">
        <v>2082</v>
      </c>
      <c r="Q794">
        <v>3.45</v>
      </c>
      <c r="R794">
        <v>0.42</v>
      </c>
      <c r="S794">
        <v>0</v>
      </c>
      <c r="U794">
        <v>561150</v>
      </c>
      <c r="V794">
        <v>500250</v>
      </c>
      <c r="W794">
        <v>60900</v>
      </c>
      <c r="X794">
        <v>0</v>
      </c>
      <c r="Y794" t="s">
        <v>44</v>
      </c>
    </row>
    <row r="795" spans="1:25" x14ac:dyDescent="0.25">
      <c r="A795">
        <v>794</v>
      </c>
      <c r="B795">
        <v>68207</v>
      </c>
      <c r="C795">
        <v>0</v>
      </c>
      <c r="D795">
        <v>0</v>
      </c>
      <c r="E795" t="s">
        <v>1818</v>
      </c>
      <c r="F795" t="s">
        <v>1819</v>
      </c>
      <c r="G795">
        <v>1</v>
      </c>
      <c r="H795" s="6">
        <v>15000000</v>
      </c>
      <c r="I795" s="7">
        <v>46009</v>
      </c>
      <c r="K795" t="s">
        <v>757</v>
      </c>
      <c r="L795" t="s">
        <v>40</v>
      </c>
      <c r="M795" t="s">
        <v>5</v>
      </c>
      <c r="N795" t="s">
        <v>41</v>
      </c>
      <c r="O795" t="s">
        <v>54</v>
      </c>
      <c r="P795" t="s">
        <v>2082</v>
      </c>
      <c r="Q795">
        <v>3.45</v>
      </c>
      <c r="R795">
        <v>0.42</v>
      </c>
      <c r="S795">
        <v>0</v>
      </c>
      <c r="U795">
        <v>580500</v>
      </c>
      <c r="V795">
        <v>517500</v>
      </c>
      <c r="W795">
        <v>63000</v>
      </c>
      <c r="X795">
        <v>0</v>
      </c>
      <c r="Y795" t="s">
        <v>44</v>
      </c>
    </row>
    <row r="796" spans="1:25" x14ac:dyDescent="0.25">
      <c r="A796">
        <v>795</v>
      </c>
      <c r="B796">
        <v>68208</v>
      </c>
      <c r="C796">
        <v>0</v>
      </c>
      <c r="D796">
        <v>0</v>
      </c>
      <c r="E796" t="s">
        <v>1818</v>
      </c>
      <c r="F796" t="s">
        <v>1819</v>
      </c>
      <c r="G796">
        <v>1</v>
      </c>
      <c r="H796" s="6">
        <v>16000000</v>
      </c>
      <c r="I796" s="7">
        <v>46009</v>
      </c>
      <c r="K796" t="s">
        <v>757</v>
      </c>
      <c r="L796" t="s">
        <v>40</v>
      </c>
      <c r="M796" t="s">
        <v>5</v>
      </c>
      <c r="N796" t="s">
        <v>41</v>
      </c>
      <c r="O796" t="s">
        <v>54</v>
      </c>
      <c r="P796" t="s">
        <v>2082</v>
      </c>
      <c r="Q796">
        <v>3.45</v>
      </c>
      <c r="R796">
        <v>0.42</v>
      </c>
      <c r="S796">
        <v>0</v>
      </c>
      <c r="U796">
        <v>619200</v>
      </c>
      <c r="V796">
        <v>552000</v>
      </c>
      <c r="W796">
        <v>67200</v>
      </c>
      <c r="X796">
        <v>0</v>
      </c>
      <c r="Y796" t="s">
        <v>44</v>
      </c>
    </row>
    <row r="797" spans="1:25" x14ac:dyDescent="0.25">
      <c r="A797">
        <v>796</v>
      </c>
      <c r="B797">
        <v>68209</v>
      </c>
      <c r="C797">
        <v>0</v>
      </c>
      <c r="D797">
        <v>0</v>
      </c>
      <c r="E797" t="s">
        <v>1818</v>
      </c>
      <c r="F797" t="s">
        <v>1819</v>
      </c>
      <c r="G797">
        <v>1</v>
      </c>
      <c r="H797" s="6">
        <v>20000000</v>
      </c>
      <c r="I797" s="7">
        <v>46009</v>
      </c>
      <c r="K797" t="s">
        <v>757</v>
      </c>
      <c r="L797" t="s">
        <v>40</v>
      </c>
      <c r="M797" t="s">
        <v>5</v>
      </c>
      <c r="N797" t="s">
        <v>41</v>
      </c>
      <c r="O797" t="s">
        <v>54</v>
      </c>
      <c r="P797" t="s">
        <v>2082</v>
      </c>
      <c r="Q797">
        <v>3.45</v>
      </c>
      <c r="R797">
        <v>0.42</v>
      </c>
      <c r="S797">
        <v>0</v>
      </c>
      <c r="U797">
        <v>774000</v>
      </c>
      <c r="V797">
        <v>690000</v>
      </c>
      <c r="W797">
        <v>84000</v>
      </c>
      <c r="X797">
        <v>0</v>
      </c>
      <c r="Y797" t="s">
        <v>44</v>
      </c>
    </row>
    <row r="798" spans="1:25" x14ac:dyDescent="0.25">
      <c r="A798">
        <v>797</v>
      </c>
      <c r="B798">
        <v>67361</v>
      </c>
      <c r="C798">
        <v>0</v>
      </c>
      <c r="D798">
        <v>0</v>
      </c>
      <c r="E798" t="s">
        <v>1099</v>
      </c>
      <c r="F798" t="s">
        <v>1100</v>
      </c>
      <c r="G798">
        <v>1</v>
      </c>
      <c r="H798" s="6">
        <v>1130569</v>
      </c>
      <c r="I798" s="7">
        <v>46009</v>
      </c>
      <c r="K798">
        <v>15</v>
      </c>
      <c r="L798" t="s">
        <v>40</v>
      </c>
      <c r="M798" t="s">
        <v>5</v>
      </c>
      <c r="N798" t="s">
        <v>41</v>
      </c>
      <c r="O798" t="s">
        <v>77</v>
      </c>
      <c r="P798" t="s">
        <v>2082</v>
      </c>
      <c r="Q798">
        <v>3.5</v>
      </c>
      <c r="R798">
        <v>11.5</v>
      </c>
      <c r="S798">
        <v>0</v>
      </c>
      <c r="U798">
        <v>169585</v>
      </c>
      <c r="V798">
        <v>39570</v>
      </c>
      <c r="W798">
        <v>130015</v>
      </c>
      <c r="X798">
        <v>0</v>
      </c>
      <c r="Y798" t="s">
        <v>44</v>
      </c>
    </row>
    <row r="799" spans="1:25" x14ac:dyDescent="0.25">
      <c r="A799">
        <v>798</v>
      </c>
      <c r="B799">
        <v>68203</v>
      </c>
      <c r="C799">
        <v>0</v>
      </c>
      <c r="D799">
        <v>0</v>
      </c>
      <c r="E799" t="s">
        <v>1628</v>
      </c>
      <c r="F799" t="s">
        <v>1629</v>
      </c>
      <c r="G799">
        <v>1</v>
      </c>
      <c r="H799" s="6">
        <v>5000000</v>
      </c>
      <c r="I799" s="7">
        <v>46009</v>
      </c>
      <c r="K799">
        <v>7</v>
      </c>
      <c r="L799" t="s">
        <v>40</v>
      </c>
      <c r="M799" t="s">
        <v>5</v>
      </c>
      <c r="N799" t="s">
        <v>41</v>
      </c>
      <c r="O799" t="s">
        <v>47</v>
      </c>
      <c r="P799" t="s">
        <v>2082</v>
      </c>
      <c r="Q799">
        <v>7</v>
      </c>
      <c r="R799">
        <v>0</v>
      </c>
      <c r="S799">
        <v>0</v>
      </c>
      <c r="U799">
        <v>350000</v>
      </c>
      <c r="V799">
        <v>350000</v>
      </c>
      <c r="W799">
        <v>0</v>
      </c>
      <c r="X799">
        <v>0</v>
      </c>
      <c r="Y799" t="s">
        <v>229</v>
      </c>
    </row>
    <row r="800" spans="1:25" x14ac:dyDescent="0.25">
      <c r="A800">
        <v>799</v>
      </c>
      <c r="B800">
        <v>67356</v>
      </c>
      <c r="C800">
        <v>0</v>
      </c>
      <c r="D800">
        <v>0</v>
      </c>
      <c r="E800" t="s">
        <v>1628</v>
      </c>
      <c r="F800" t="s">
        <v>1629</v>
      </c>
      <c r="G800">
        <v>1</v>
      </c>
      <c r="H800" s="6">
        <v>5000000</v>
      </c>
      <c r="I800" s="7">
        <v>46009</v>
      </c>
      <c r="K800">
        <v>7</v>
      </c>
      <c r="L800" t="s">
        <v>40</v>
      </c>
      <c r="M800" t="s">
        <v>5</v>
      </c>
      <c r="N800" t="s">
        <v>41</v>
      </c>
      <c r="O800" t="s">
        <v>47</v>
      </c>
      <c r="P800" t="s">
        <v>2082</v>
      </c>
      <c r="Q800">
        <v>7</v>
      </c>
      <c r="R800">
        <v>0</v>
      </c>
      <c r="S800">
        <v>0</v>
      </c>
      <c r="U800">
        <v>350000</v>
      </c>
      <c r="V800">
        <v>350000</v>
      </c>
      <c r="W800">
        <v>0</v>
      </c>
      <c r="X800">
        <v>0</v>
      </c>
      <c r="Y800" t="s">
        <v>229</v>
      </c>
    </row>
    <row r="801" spans="1:25" x14ac:dyDescent="0.25">
      <c r="A801">
        <v>800</v>
      </c>
      <c r="B801">
        <v>67358</v>
      </c>
      <c r="C801">
        <v>0</v>
      </c>
      <c r="D801">
        <v>0</v>
      </c>
      <c r="E801" t="s">
        <v>890</v>
      </c>
      <c r="F801" t="s">
        <v>891</v>
      </c>
      <c r="G801">
        <v>1</v>
      </c>
      <c r="H801" s="6">
        <v>10347778</v>
      </c>
      <c r="I801" s="7">
        <v>46009</v>
      </c>
      <c r="K801">
        <v>15</v>
      </c>
      <c r="L801" t="s">
        <v>40</v>
      </c>
      <c r="M801" t="s">
        <v>4</v>
      </c>
      <c r="N801" t="s">
        <v>41</v>
      </c>
      <c r="O801" t="s">
        <v>51</v>
      </c>
      <c r="P801" t="s">
        <v>2082</v>
      </c>
      <c r="Q801">
        <v>5.5</v>
      </c>
      <c r="R801">
        <v>9.5</v>
      </c>
      <c r="S801">
        <v>0</v>
      </c>
      <c r="U801">
        <v>1552167</v>
      </c>
      <c r="V801">
        <v>569128</v>
      </c>
      <c r="W801">
        <v>983039</v>
      </c>
      <c r="X801">
        <v>0</v>
      </c>
      <c r="Y801" t="s">
        <v>67</v>
      </c>
    </row>
    <row r="802" spans="1:25" x14ac:dyDescent="0.25">
      <c r="A802">
        <v>801</v>
      </c>
      <c r="B802">
        <v>67374</v>
      </c>
      <c r="C802">
        <v>0</v>
      </c>
      <c r="D802">
        <v>0</v>
      </c>
      <c r="E802" t="s">
        <v>880</v>
      </c>
      <c r="F802" t="s">
        <v>881</v>
      </c>
      <c r="G802">
        <v>1</v>
      </c>
      <c r="H802" s="6">
        <v>2460381</v>
      </c>
      <c r="I802" s="7">
        <v>46009</v>
      </c>
      <c r="K802">
        <v>8</v>
      </c>
      <c r="L802" t="s">
        <v>40</v>
      </c>
      <c r="M802" t="s">
        <v>5</v>
      </c>
      <c r="N802" t="s">
        <v>41</v>
      </c>
      <c r="O802" t="s">
        <v>77</v>
      </c>
      <c r="P802" t="s">
        <v>2082</v>
      </c>
      <c r="Q802">
        <v>8</v>
      </c>
      <c r="R802">
        <v>0</v>
      </c>
      <c r="S802">
        <v>0</v>
      </c>
      <c r="U802">
        <v>196830</v>
      </c>
      <c r="V802">
        <v>196830</v>
      </c>
      <c r="W802">
        <v>0</v>
      </c>
      <c r="X802">
        <v>0</v>
      </c>
      <c r="Y802" t="s">
        <v>81</v>
      </c>
    </row>
    <row r="803" spans="1:25" x14ac:dyDescent="0.25">
      <c r="A803">
        <v>802</v>
      </c>
      <c r="B803">
        <v>69282</v>
      </c>
      <c r="C803">
        <v>0</v>
      </c>
      <c r="D803">
        <v>0</v>
      </c>
      <c r="E803" t="s">
        <v>84</v>
      </c>
      <c r="F803" t="s">
        <v>85</v>
      </c>
      <c r="G803">
        <v>1</v>
      </c>
      <c r="H803" s="6">
        <v>5000000</v>
      </c>
      <c r="I803" s="7">
        <v>46009</v>
      </c>
      <c r="K803" t="s">
        <v>86</v>
      </c>
      <c r="L803" t="s">
        <v>40</v>
      </c>
      <c r="M803" t="s">
        <v>1</v>
      </c>
      <c r="N803" t="s">
        <v>41</v>
      </c>
      <c r="O803" t="s">
        <v>87</v>
      </c>
      <c r="P803" t="s">
        <v>2082</v>
      </c>
      <c r="Q803">
        <v>9.5</v>
      </c>
      <c r="R803">
        <v>0</v>
      </c>
      <c r="S803">
        <v>0</v>
      </c>
      <c r="U803">
        <v>475000</v>
      </c>
      <c r="V803">
        <v>475000</v>
      </c>
      <c r="W803">
        <v>0</v>
      </c>
      <c r="X803">
        <v>0</v>
      </c>
      <c r="Y803" t="s">
        <v>48</v>
      </c>
    </row>
    <row r="804" spans="1:25" x14ac:dyDescent="0.25">
      <c r="A804">
        <v>803</v>
      </c>
      <c r="B804">
        <v>69283</v>
      </c>
      <c r="C804">
        <v>0</v>
      </c>
      <c r="D804">
        <v>0</v>
      </c>
      <c r="E804" t="s">
        <v>2295</v>
      </c>
      <c r="F804" t="s">
        <v>2296</v>
      </c>
      <c r="G804">
        <v>1</v>
      </c>
      <c r="H804" s="6">
        <v>1000000</v>
      </c>
      <c r="I804" s="7">
        <v>46009</v>
      </c>
      <c r="K804">
        <v>15</v>
      </c>
      <c r="L804" t="s">
        <v>40</v>
      </c>
      <c r="M804" t="s">
        <v>5</v>
      </c>
      <c r="N804" t="s">
        <v>41</v>
      </c>
      <c r="O804" t="s">
        <v>54</v>
      </c>
      <c r="P804" t="s">
        <v>2082</v>
      </c>
      <c r="Q804">
        <v>15</v>
      </c>
      <c r="R804">
        <v>0</v>
      </c>
      <c r="S804">
        <v>0</v>
      </c>
      <c r="U804">
        <v>150000</v>
      </c>
      <c r="V804">
        <v>150000</v>
      </c>
      <c r="W804">
        <v>0</v>
      </c>
      <c r="X804">
        <v>0</v>
      </c>
      <c r="Y804" t="s">
        <v>2086</v>
      </c>
    </row>
    <row r="805" spans="1:25" x14ac:dyDescent="0.25">
      <c r="A805">
        <v>804</v>
      </c>
      <c r="B805">
        <v>67353</v>
      </c>
      <c r="C805">
        <v>0</v>
      </c>
      <c r="D805">
        <v>0</v>
      </c>
      <c r="E805" t="s">
        <v>1376</v>
      </c>
      <c r="F805" t="s">
        <v>1377</v>
      </c>
      <c r="G805">
        <v>1</v>
      </c>
      <c r="H805" s="6">
        <v>4897745</v>
      </c>
      <c r="I805" s="7">
        <v>46009</v>
      </c>
      <c r="K805" t="s">
        <v>1371</v>
      </c>
      <c r="L805" t="s">
        <v>40</v>
      </c>
      <c r="M805" t="s">
        <v>5</v>
      </c>
      <c r="N805" t="s">
        <v>41</v>
      </c>
      <c r="O805" t="s">
        <v>77</v>
      </c>
      <c r="P805" t="s">
        <v>2082</v>
      </c>
      <c r="Q805">
        <v>6</v>
      </c>
      <c r="R805">
        <v>3.4</v>
      </c>
      <c r="S805">
        <v>0</v>
      </c>
      <c r="U805">
        <v>460388</v>
      </c>
      <c r="V805">
        <v>293865</v>
      </c>
      <c r="W805">
        <v>166523</v>
      </c>
      <c r="X805">
        <v>0</v>
      </c>
      <c r="Y805" t="s">
        <v>48</v>
      </c>
    </row>
    <row r="806" spans="1:25" x14ac:dyDescent="0.25">
      <c r="A806">
        <v>805</v>
      </c>
      <c r="B806">
        <v>67360</v>
      </c>
      <c r="C806">
        <v>0</v>
      </c>
      <c r="D806">
        <v>0</v>
      </c>
      <c r="E806" t="s">
        <v>2232</v>
      </c>
      <c r="F806" t="s">
        <v>2233</v>
      </c>
      <c r="G806">
        <v>1</v>
      </c>
      <c r="H806" s="6">
        <v>18774565</v>
      </c>
      <c r="I806" s="7">
        <v>46009</v>
      </c>
      <c r="K806">
        <v>6</v>
      </c>
      <c r="L806" t="s">
        <v>40</v>
      </c>
      <c r="M806" t="s">
        <v>4</v>
      </c>
      <c r="N806" t="s">
        <v>41</v>
      </c>
      <c r="O806" t="s">
        <v>51</v>
      </c>
      <c r="P806" t="s">
        <v>2082</v>
      </c>
      <c r="Q806">
        <v>6</v>
      </c>
      <c r="R806">
        <v>0</v>
      </c>
      <c r="S806">
        <v>0</v>
      </c>
      <c r="U806">
        <v>1126474</v>
      </c>
      <c r="V806">
        <v>1126474</v>
      </c>
      <c r="W806">
        <v>0</v>
      </c>
      <c r="X806">
        <v>0</v>
      </c>
      <c r="Y806" t="s">
        <v>229</v>
      </c>
    </row>
    <row r="807" spans="1:25" x14ac:dyDescent="0.25">
      <c r="A807">
        <v>806</v>
      </c>
      <c r="B807">
        <v>67386</v>
      </c>
      <c r="C807">
        <v>0</v>
      </c>
      <c r="D807">
        <v>0</v>
      </c>
      <c r="E807" t="s">
        <v>697</v>
      </c>
      <c r="F807" t="s">
        <v>698</v>
      </c>
      <c r="G807">
        <v>1</v>
      </c>
      <c r="H807" s="6">
        <v>9629690</v>
      </c>
      <c r="I807" s="7">
        <v>46008</v>
      </c>
      <c r="K807">
        <v>7</v>
      </c>
      <c r="L807" t="s">
        <v>40</v>
      </c>
      <c r="M807" t="s">
        <v>5</v>
      </c>
      <c r="N807" t="s">
        <v>41</v>
      </c>
      <c r="O807" t="s">
        <v>77</v>
      </c>
      <c r="P807" t="s">
        <v>2082</v>
      </c>
      <c r="Q807">
        <v>7</v>
      </c>
      <c r="R807">
        <v>0</v>
      </c>
      <c r="S807">
        <v>0</v>
      </c>
      <c r="U807">
        <v>674078</v>
      </c>
      <c r="V807">
        <v>674078</v>
      </c>
      <c r="W807">
        <v>0</v>
      </c>
      <c r="X807">
        <v>0</v>
      </c>
      <c r="Y807" t="s">
        <v>48</v>
      </c>
    </row>
    <row r="808" spans="1:25" x14ac:dyDescent="0.25">
      <c r="A808">
        <v>807</v>
      </c>
      <c r="B808">
        <v>67332</v>
      </c>
      <c r="C808">
        <v>0</v>
      </c>
      <c r="D808">
        <v>0</v>
      </c>
      <c r="E808" t="s">
        <v>2297</v>
      </c>
      <c r="F808" t="s">
        <v>2298</v>
      </c>
      <c r="G808">
        <v>1</v>
      </c>
      <c r="H808" s="6">
        <v>115021</v>
      </c>
      <c r="I808" s="7">
        <v>46008</v>
      </c>
      <c r="K808">
        <v>6</v>
      </c>
      <c r="L808" t="s">
        <v>40</v>
      </c>
      <c r="M808" t="s">
        <v>5</v>
      </c>
      <c r="N808" t="s">
        <v>41</v>
      </c>
      <c r="O808" t="s">
        <v>57</v>
      </c>
      <c r="P808" t="s">
        <v>2082</v>
      </c>
      <c r="Q808">
        <v>6</v>
      </c>
      <c r="R808">
        <v>0</v>
      </c>
      <c r="S808">
        <v>0</v>
      </c>
      <c r="U808">
        <v>6901</v>
      </c>
      <c r="V808">
        <v>6901</v>
      </c>
      <c r="W808">
        <v>0</v>
      </c>
      <c r="X808">
        <v>0</v>
      </c>
      <c r="Y808" t="s">
        <v>48</v>
      </c>
    </row>
    <row r="809" spans="1:25" x14ac:dyDescent="0.25">
      <c r="A809">
        <v>808</v>
      </c>
      <c r="B809">
        <v>67346</v>
      </c>
      <c r="C809">
        <v>0</v>
      </c>
      <c r="D809">
        <v>0</v>
      </c>
      <c r="E809" t="s">
        <v>1319</v>
      </c>
      <c r="F809" t="s">
        <v>1320</v>
      </c>
      <c r="G809">
        <v>1</v>
      </c>
      <c r="H809" s="6">
        <v>200000</v>
      </c>
      <c r="I809" s="7">
        <v>46008</v>
      </c>
      <c r="K809">
        <v>15</v>
      </c>
      <c r="L809" t="s">
        <v>40</v>
      </c>
      <c r="M809" t="s">
        <v>5</v>
      </c>
      <c r="N809" t="s">
        <v>41</v>
      </c>
      <c r="O809" t="s">
        <v>54</v>
      </c>
      <c r="P809" t="s">
        <v>2082</v>
      </c>
      <c r="Q809">
        <v>5</v>
      </c>
      <c r="R809">
        <v>10</v>
      </c>
      <c r="S809">
        <v>0</v>
      </c>
      <c r="U809">
        <v>30000</v>
      </c>
      <c r="V809">
        <v>10000</v>
      </c>
      <c r="W809">
        <v>20000</v>
      </c>
      <c r="X809">
        <v>0</v>
      </c>
      <c r="Y809" t="s">
        <v>48</v>
      </c>
    </row>
    <row r="810" spans="1:25" x14ac:dyDescent="0.25">
      <c r="A810">
        <v>809</v>
      </c>
      <c r="B810">
        <v>67337</v>
      </c>
      <c r="C810">
        <v>0</v>
      </c>
      <c r="D810">
        <v>0</v>
      </c>
      <c r="E810" t="s">
        <v>691</v>
      </c>
      <c r="F810" t="s">
        <v>692</v>
      </c>
      <c r="G810">
        <v>1</v>
      </c>
      <c r="H810" s="6">
        <v>1666748</v>
      </c>
      <c r="I810" s="7">
        <v>46008</v>
      </c>
      <c r="K810">
        <v>7</v>
      </c>
      <c r="L810" t="s">
        <v>40</v>
      </c>
      <c r="M810" t="s">
        <v>5</v>
      </c>
      <c r="N810" t="s">
        <v>41</v>
      </c>
      <c r="O810" t="s">
        <v>77</v>
      </c>
      <c r="P810" t="s">
        <v>2082</v>
      </c>
      <c r="Q810">
        <v>7</v>
      </c>
      <c r="R810">
        <v>0</v>
      </c>
      <c r="S810">
        <v>0</v>
      </c>
      <c r="U810">
        <v>116672</v>
      </c>
      <c r="V810">
        <v>116672</v>
      </c>
      <c r="W810">
        <v>0</v>
      </c>
      <c r="X810">
        <v>0</v>
      </c>
      <c r="Y810" t="s">
        <v>48</v>
      </c>
    </row>
    <row r="811" spans="1:25" x14ac:dyDescent="0.25">
      <c r="A811">
        <v>810</v>
      </c>
      <c r="B811">
        <v>67339</v>
      </c>
      <c r="C811">
        <v>0</v>
      </c>
      <c r="D811">
        <v>0</v>
      </c>
      <c r="E811" t="s">
        <v>685</v>
      </c>
      <c r="F811" t="s">
        <v>686</v>
      </c>
      <c r="G811">
        <v>1</v>
      </c>
      <c r="H811" s="6">
        <v>10453742</v>
      </c>
      <c r="I811" s="7">
        <v>46008</v>
      </c>
      <c r="K811">
        <v>7</v>
      </c>
      <c r="L811" t="s">
        <v>40</v>
      </c>
      <c r="M811" t="s">
        <v>5</v>
      </c>
      <c r="N811" t="s">
        <v>41</v>
      </c>
      <c r="O811" t="s">
        <v>77</v>
      </c>
      <c r="P811" t="s">
        <v>2082</v>
      </c>
      <c r="Q811">
        <v>7</v>
      </c>
      <c r="R811">
        <v>0</v>
      </c>
      <c r="S811">
        <v>0</v>
      </c>
      <c r="U811">
        <v>731762</v>
      </c>
      <c r="V811">
        <v>731762</v>
      </c>
      <c r="W811">
        <v>0</v>
      </c>
      <c r="X811">
        <v>0</v>
      </c>
      <c r="Y811" t="s">
        <v>48</v>
      </c>
    </row>
    <row r="812" spans="1:25" x14ac:dyDescent="0.25">
      <c r="A812">
        <v>811</v>
      </c>
      <c r="B812">
        <v>67331</v>
      </c>
      <c r="C812">
        <v>0</v>
      </c>
      <c r="D812">
        <v>0</v>
      </c>
      <c r="E812" t="s">
        <v>1311</v>
      </c>
      <c r="F812" t="s">
        <v>1312</v>
      </c>
      <c r="G812">
        <v>1</v>
      </c>
      <c r="H812" s="6">
        <v>14000000</v>
      </c>
      <c r="I812" s="7">
        <v>46008</v>
      </c>
      <c r="K812">
        <v>6</v>
      </c>
      <c r="L812" t="s">
        <v>40</v>
      </c>
      <c r="M812" t="s">
        <v>5</v>
      </c>
      <c r="N812" t="s">
        <v>41</v>
      </c>
      <c r="O812" t="s">
        <v>77</v>
      </c>
      <c r="P812" t="s">
        <v>2082</v>
      </c>
      <c r="Q812">
        <v>6</v>
      </c>
      <c r="R812">
        <v>0</v>
      </c>
      <c r="S812">
        <v>0</v>
      </c>
      <c r="U812">
        <v>840000</v>
      </c>
      <c r="V812">
        <v>840000</v>
      </c>
      <c r="W812">
        <v>0</v>
      </c>
      <c r="X812">
        <v>0</v>
      </c>
      <c r="Y812" t="s">
        <v>109</v>
      </c>
    </row>
    <row r="813" spans="1:25" x14ac:dyDescent="0.25">
      <c r="A813">
        <v>812</v>
      </c>
      <c r="B813">
        <v>67349</v>
      </c>
      <c r="C813">
        <v>0</v>
      </c>
      <c r="D813">
        <v>0</v>
      </c>
      <c r="E813" t="s">
        <v>1093</v>
      </c>
      <c r="F813" t="s">
        <v>1094</v>
      </c>
      <c r="G813">
        <v>1</v>
      </c>
      <c r="H813" s="6">
        <v>1800000</v>
      </c>
      <c r="I813" s="7">
        <v>46008</v>
      </c>
      <c r="K813" t="s">
        <v>648</v>
      </c>
      <c r="L813" t="s">
        <v>40</v>
      </c>
      <c r="M813" t="s">
        <v>5</v>
      </c>
      <c r="N813" t="s">
        <v>41</v>
      </c>
      <c r="O813" t="s">
        <v>77</v>
      </c>
      <c r="P813" t="s">
        <v>2082</v>
      </c>
      <c r="Q813">
        <v>4.5</v>
      </c>
      <c r="R813">
        <v>2</v>
      </c>
      <c r="S813">
        <v>0</v>
      </c>
      <c r="U813">
        <v>117000</v>
      </c>
      <c r="V813">
        <v>81000</v>
      </c>
      <c r="W813">
        <v>36000</v>
      </c>
      <c r="X813">
        <v>0</v>
      </c>
      <c r="Y813" t="s">
        <v>48</v>
      </c>
    </row>
    <row r="814" spans="1:25" x14ac:dyDescent="0.25">
      <c r="A814">
        <v>813</v>
      </c>
      <c r="B814">
        <v>67350</v>
      </c>
      <c r="C814">
        <v>0</v>
      </c>
      <c r="D814">
        <v>0</v>
      </c>
      <c r="E814" t="s">
        <v>1093</v>
      </c>
      <c r="F814" t="s">
        <v>1094</v>
      </c>
      <c r="G814">
        <v>1</v>
      </c>
      <c r="H814" s="6">
        <v>5000000</v>
      </c>
      <c r="I814" s="7">
        <v>46008</v>
      </c>
      <c r="K814" t="s">
        <v>648</v>
      </c>
      <c r="L814" t="s">
        <v>40</v>
      </c>
      <c r="M814" t="s">
        <v>5</v>
      </c>
      <c r="N814" t="s">
        <v>41</v>
      </c>
      <c r="O814" t="s">
        <v>77</v>
      </c>
      <c r="P814" t="s">
        <v>2082</v>
      </c>
      <c r="Q814">
        <v>4.5</v>
      </c>
      <c r="R814">
        <v>2</v>
      </c>
      <c r="S814">
        <v>0</v>
      </c>
      <c r="U814">
        <v>325000</v>
      </c>
      <c r="V814">
        <v>225000</v>
      </c>
      <c r="W814">
        <v>100000</v>
      </c>
      <c r="X814">
        <v>0</v>
      </c>
      <c r="Y814" t="s">
        <v>48</v>
      </c>
    </row>
    <row r="815" spans="1:25" x14ac:dyDescent="0.25">
      <c r="A815">
        <v>814</v>
      </c>
      <c r="B815">
        <v>66889</v>
      </c>
      <c r="C815">
        <v>0</v>
      </c>
      <c r="D815">
        <v>0</v>
      </c>
      <c r="E815" t="s">
        <v>661</v>
      </c>
      <c r="F815" t="s">
        <v>662</v>
      </c>
      <c r="G815">
        <v>1</v>
      </c>
      <c r="H815" s="6">
        <v>101788935</v>
      </c>
      <c r="I815" s="7">
        <v>46008</v>
      </c>
      <c r="K815">
        <v>15</v>
      </c>
      <c r="L815" t="s">
        <v>40</v>
      </c>
      <c r="M815" t="s">
        <v>5</v>
      </c>
      <c r="N815" t="s">
        <v>41</v>
      </c>
      <c r="O815" t="s">
        <v>77</v>
      </c>
      <c r="P815" t="s">
        <v>2082</v>
      </c>
      <c r="Q815">
        <v>1.8</v>
      </c>
      <c r="R815">
        <v>13.2</v>
      </c>
      <c r="S815">
        <v>0</v>
      </c>
      <c r="U815">
        <v>15268340</v>
      </c>
      <c r="V815">
        <v>1832201</v>
      </c>
      <c r="W815">
        <v>13436139</v>
      </c>
      <c r="X815">
        <v>0</v>
      </c>
      <c r="Y815" t="s">
        <v>48</v>
      </c>
    </row>
    <row r="816" spans="1:25" x14ac:dyDescent="0.25">
      <c r="A816">
        <v>815</v>
      </c>
      <c r="B816">
        <v>66887</v>
      </c>
      <c r="C816">
        <v>0</v>
      </c>
      <c r="D816">
        <v>0</v>
      </c>
      <c r="E816" t="s">
        <v>1202</v>
      </c>
      <c r="F816" t="s">
        <v>1203</v>
      </c>
      <c r="G816">
        <v>1</v>
      </c>
      <c r="H816" s="6">
        <v>161361340</v>
      </c>
      <c r="I816" s="7">
        <v>46008</v>
      </c>
      <c r="K816">
        <v>15</v>
      </c>
      <c r="L816" t="s">
        <v>40</v>
      </c>
      <c r="M816" t="s">
        <v>5</v>
      </c>
      <c r="N816" t="s">
        <v>41</v>
      </c>
      <c r="O816" t="s">
        <v>77</v>
      </c>
      <c r="P816" t="s">
        <v>2082</v>
      </c>
      <c r="Q816">
        <v>1.8</v>
      </c>
      <c r="R816">
        <v>13.2</v>
      </c>
      <c r="S816">
        <v>0</v>
      </c>
      <c r="U816">
        <v>24204201</v>
      </c>
      <c r="V816">
        <v>2904504</v>
      </c>
      <c r="W816">
        <v>21299697</v>
      </c>
      <c r="X816">
        <v>0</v>
      </c>
      <c r="Y816" t="s">
        <v>48</v>
      </c>
    </row>
    <row r="817" spans="1:25" x14ac:dyDescent="0.25">
      <c r="A817">
        <v>816</v>
      </c>
      <c r="B817">
        <v>67314</v>
      </c>
      <c r="C817">
        <v>0</v>
      </c>
      <c r="D817">
        <v>0</v>
      </c>
      <c r="E817" t="s">
        <v>2299</v>
      </c>
      <c r="F817" t="s">
        <v>2300</v>
      </c>
      <c r="G817">
        <v>1</v>
      </c>
      <c r="H817" s="6">
        <v>2253569</v>
      </c>
      <c r="I817" s="7">
        <v>46008</v>
      </c>
      <c r="K817">
        <v>9</v>
      </c>
      <c r="L817" t="s">
        <v>40</v>
      </c>
      <c r="M817" t="s">
        <v>9</v>
      </c>
      <c r="N817" t="s">
        <v>41</v>
      </c>
      <c r="O817" t="s">
        <v>42</v>
      </c>
      <c r="P817" t="s">
        <v>2082</v>
      </c>
      <c r="Q817">
        <v>9</v>
      </c>
      <c r="R817">
        <v>0</v>
      </c>
      <c r="S817">
        <v>0</v>
      </c>
      <c r="U817">
        <v>202821</v>
      </c>
      <c r="V817">
        <v>202821</v>
      </c>
      <c r="W817">
        <v>0</v>
      </c>
      <c r="X817">
        <v>0</v>
      </c>
      <c r="Y817" t="s">
        <v>67</v>
      </c>
    </row>
    <row r="818" spans="1:25" x14ac:dyDescent="0.25">
      <c r="A818">
        <v>817</v>
      </c>
      <c r="B818">
        <v>67354</v>
      </c>
      <c r="C818">
        <v>0</v>
      </c>
      <c r="D818">
        <v>0</v>
      </c>
      <c r="E818" t="s">
        <v>246</v>
      </c>
      <c r="F818" t="s">
        <v>247</v>
      </c>
      <c r="G818">
        <v>1</v>
      </c>
      <c r="H818" s="6">
        <v>7000000</v>
      </c>
      <c r="I818" s="7">
        <v>46008</v>
      </c>
      <c r="K818">
        <v>15</v>
      </c>
      <c r="L818" t="s">
        <v>40</v>
      </c>
      <c r="M818" t="s">
        <v>5</v>
      </c>
      <c r="N818" t="s">
        <v>41</v>
      </c>
      <c r="O818" t="s">
        <v>54</v>
      </c>
      <c r="P818" t="s">
        <v>2082</v>
      </c>
      <c r="Q818">
        <v>3</v>
      </c>
      <c r="R818">
        <v>12</v>
      </c>
      <c r="S818">
        <v>0</v>
      </c>
      <c r="U818">
        <v>1050000</v>
      </c>
      <c r="V818">
        <v>210000</v>
      </c>
      <c r="W818">
        <v>840000</v>
      </c>
      <c r="X818">
        <v>0</v>
      </c>
      <c r="Y818" t="s">
        <v>109</v>
      </c>
    </row>
    <row r="819" spans="1:25" x14ac:dyDescent="0.25">
      <c r="A819">
        <v>818</v>
      </c>
      <c r="B819">
        <v>67355</v>
      </c>
      <c r="C819">
        <v>0</v>
      </c>
      <c r="D819">
        <v>0</v>
      </c>
      <c r="E819" t="s">
        <v>246</v>
      </c>
      <c r="F819" t="s">
        <v>247</v>
      </c>
      <c r="G819">
        <v>1</v>
      </c>
      <c r="H819" s="6">
        <v>3000000</v>
      </c>
      <c r="I819" s="7">
        <v>46008</v>
      </c>
      <c r="K819">
        <v>15</v>
      </c>
      <c r="L819" t="s">
        <v>40</v>
      </c>
      <c r="M819" t="s">
        <v>5</v>
      </c>
      <c r="N819" t="s">
        <v>41</v>
      </c>
      <c r="O819" t="s">
        <v>54</v>
      </c>
      <c r="P819" t="s">
        <v>2082</v>
      </c>
      <c r="Q819">
        <v>3</v>
      </c>
      <c r="R819">
        <v>12</v>
      </c>
      <c r="S819">
        <v>0</v>
      </c>
      <c r="U819">
        <v>450000</v>
      </c>
      <c r="V819">
        <v>90000</v>
      </c>
      <c r="W819">
        <v>360000</v>
      </c>
      <c r="X819">
        <v>0</v>
      </c>
      <c r="Y819" t="s">
        <v>109</v>
      </c>
    </row>
    <row r="820" spans="1:25" x14ac:dyDescent="0.25">
      <c r="A820">
        <v>819</v>
      </c>
      <c r="B820">
        <v>67313</v>
      </c>
      <c r="C820">
        <v>0</v>
      </c>
      <c r="D820">
        <v>0</v>
      </c>
      <c r="E820" t="s">
        <v>217</v>
      </c>
      <c r="F820" t="s">
        <v>218</v>
      </c>
      <c r="G820">
        <v>1</v>
      </c>
      <c r="H820" s="6">
        <v>12250</v>
      </c>
      <c r="I820" s="7">
        <v>46008</v>
      </c>
      <c r="K820">
        <v>0</v>
      </c>
      <c r="L820" t="s">
        <v>40</v>
      </c>
      <c r="M820" t="s">
        <v>7</v>
      </c>
      <c r="N820" t="s">
        <v>41</v>
      </c>
      <c r="O820" t="s">
        <v>64</v>
      </c>
      <c r="P820" t="s">
        <v>2082</v>
      </c>
      <c r="Q820">
        <v>0</v>
      </c>
      <c r="R820">
        <v>0</v>
      </c>
      <c r="S820">
        <v>0</v>
      </c>
      <c r="U820">
        <v>0</v>
      </c>
      <c r="V820">
        <v>0</v>
      </c>
      <c r="W820">
        <v>0</v>
      </c>
      <c r="X820">
        <v>0</v>
      </c>
      <c r="Y820" t="s">
        <v>67</v>
      </c>
    </row>
    <row r="821" spans="1:25" x14ac:dyDescent="0.25">
      <c r="A821">
        <v>820</v>
      </c>
      <c r="B821">
        <v>67333</v>
      </c>
      <c r="C821">
        <v>0</v>
      </c>
      <c r="D821">
        <v>0</v>
      </c>
      <c r="E821" t="s">
        <v>2301</v>
      </c>
      <c r="F821" t="s">
        <v>2302</v>
      </c>
      <c r="G821">
        <v>1</v>
      </c>
      <c r="H821" s="6">
        <v>40000000</v>
      </c>
      <c r="I821" s="7">
        <v>46008</v>
      </c>
      <c r="K821">
        <v>8</v>
      </c>
      <c r="L821" t="s">
        <v>40</v>
      </c>
      <c r="M821" t="s">
        <v>7</v>
      </c>
      <c r="N821" t="s">
        <v>41</v>
      </c>
      <c r="O821" t="s">
        <v>64</v>
      </c>
      <c r="P821" t="s">
        <v>2082</v>
      </c>
      <c r="Q821">
        <v>8</v>
      </c>
      <c r="R821">
        <v>0</v>
      </c>
      <c r="S821">
        <v>0</v>
      </c>
      <c r="U821">
        <v>3200000</v>
      </c>
      <c r="V821">
        <v>3200000</v>
      </c>
      <c r="W821">
        <v>0</v>
      </c>
      <c r="X821">
        <v>0</v>
      </c>
      <c r="Y821" t="s">
        <v>2086</v>
      </c>
    </row>
    <row r="822" spans="1:25" x14ac:dyDescent="0.25">
      <c r="A822">
        <v>821</v>
      </c>
      <c r="B822">
        <v>67385</v>
      </c>
      <c r="C822">
        <v>0</v>
      </c>
      <c r="D822">
        <v>0</v>
      </c>
      <c r="E822" t="s">
        <v>600</v>
      </c>
      <c r="F822" t="s">
        <v>601</v>
      </c>
      <c r="G822">
        <v>1</v>
      </c>
      <c r="H822" s="6">
        <v>2629352</v>
      </c>
      <c r="I822" s="7">
        <v>46008</v>
      </c>
      <c r="K822">
        <v>7</v>
      </c>
      <c r="L822" t="s">
        <v>40</v>
      </c>
      <c r="M822" t="s">
        <v>5</v>
      </c>
      <c r="N822" t="s">
        <v>41</v>
      </c>
      <c r="O822" t="s">
        <v>77</v>
      </c>
      <c r="P822" t="s">
        <v>2082</v>
      </c>
      <c r="Q822">
        <v>7</v>
      </c>
      <c r="R822">
        <v>0</v>
      </c>
      <c r="S822">
        <v>0</v>
      </c>
      <c r="U822">
        <v>184055</v>
      </c>
      <c r="V822">
        <v>184055</v>
      </c>
      <c r="W822">
        <v>0</v>
      </c>
      <c r="X822">
        <v>0</v>
      </c>
      <c r="Y822" t="s">
        <v>48</v>
      </c>
    </row>
    <row r="823" spans="1:25" x14ac:dyDescent="0.25">
      <c r="A823">
        <v>822</v>
      </c>
      <c r="B823">
        <v>67344</v>
      </c>
      <c r="C823">
        <v>0</v>
      </c>
      <c r="D823">
        <v>0</v>
      </c>
      <c r="E823" t="s">
        <v>2303</v>
      </c>
      <c r="F823" t="s">
        <v>2304</v>
      </c>
      <c r="G823">
        <v>1</v>
      </c>
      <c r="H823" s="6">
        <v>1225035</v>
      </c>
      <c r="I823" s="7">
        <v>46008</v>
      </c>
      <c r="K823">
        <v>15</v>
      </c>
      <c r="L823" t="s">
        <v>40</v>
      </c>
      <c r="M823" t="s">
        <v>5</v>
      </c>
      <c r="N823" t="s">
        <v>41</v>
      </c>
      <c r="O823" t="s">
        <v>57</v>
      </c>
      <c r="P823" t="s">
        <v>2082</v>
      </c>
      <c r="Q823">
        <v>15</v>
      </c>
      <c r="R823">
        <v>0</v>
      </c>
      <c r="S823">
        <v>0</v>
      </c>
      <c r="U823">
        <v>183755</v>
      </c>
      <c r="V823">
        <v>183755</v>
      </c>
      <c r="W823">
        <v>0</v>
      </c>
      <c r="X823">
        <v>0</v>
      </c>
      <c r="Y823" t="s">
        <v>2086</v>
      </c>
    </row>
    <row r="824" spans="1:25" x14ac:dyDescent="0.25">
      <c r="A824">
        <v>823</v>
      </c>
      <c r="B824">
        <v>67315</v>
      </c>
      <c r="C824">
        <v>0</v>
      </c>
      <c r="D824">
        <v>0</v>
      </c>
      <c r="E824" t="s">
        <v>830</v>
      </c>
      <c r="F824" t="s">
        <v>831</v>
      </c>
      <c r="G824">
        <v>1</v>
      </c>
      <c r="H824" s="6">
        <v>1266808</v>
      </c>
      <c r="I824" s="7">
        <v>46008</v>
      </c>
      <c r="K824">
        <v>8</v>
      </c>
      <c r="L824" t="s">
        <v>40</v>
      </c>
      <c r="M824" t="s">
        <v>5</v>
      </c>
      <c r="N824" t="s">
        <v>41</v>
      </c>
      <c r="O824" t="s">
        <v>77</v>
      </c>
      <c r="P824" t="s">
        <v>2082</v>
      </c>
      <c r="Q824">
        <v>8</v>
      </c>
      <c r="R824">
        <v>0</v>
      </c>
      <c r="S824">
        <v>0</v>
      </c>
      <c r="U824">
        <v>101345</v>
      </c>
      <c r="V824">
        <v>101345</v>
      </c>
      <c r="W824">
        <v>0</v>
      </c>
      <c r="X824">
        <v>0</v>
      </c>
      <c r="Y824" t="s">
        <v>44</v>
      </c>
    </row>
    <row r="825" spans="1:25" x14ac:dyDescent="0.25">
      <c r="A825">
        <v>824</v>
      </c>
      <c r="B825">
        <v>67336</v>
      </c>
      <c r="C825">
        <v>0</v>
      </c>
      <c r="D825">
        <v>0</v>
      </c>
      <c r="E825" t="s">
        <v>1664</v>
      </c>
      <c r="F825" t="s">
        <v>1665</v>
      </c>
      <c r="G825">
        <v>1</v>
      </c>
      <c r="H825" s="6">
        <v>2300000</v>
      </c>
      <c r="I825" s="7">
        <v>46008</v>
      </c>
      <c r="K825">
        <v>4</v>
      </c>
      <c r="L825" t="s">
        <v>40</v>
      </c>
      <c r="M825" t="s">
        <v>5</v>
      </c>
      <c r="N825" t="s">
        <v>41</v>
      </c>
      <c r="O825" t="s">
        <v>57</v>
      </c>
      <c r="P825" t="s">
        <v>2082</v>
      </c>
      <c r="Q825">
        <v>4</v>
      </c>
      <c r="R825">
        <v>0</v>
      </c>
      <c r="S825">
        <v>0</v>
      </c>
      <c r="U825">
        <v>92000</v>
      </c>
      <c r="V825">
        <v>92000</v>
      </c>
      <c r="W825">
        <v>0</v>
      </c>
      <c r="X825">
        <v>0</v>
      </c>
      <c r="Y825" t="s">
        <v>48</v>
      </c>
    </row>
    <row r="826" spans="1:25" x14ac:dyDescent="0.25">
      <c r="A826">
        <v>825</v>
      </c>
      <c r="B826">
        <v>66884</v>
      </c>
      <c r="C826">
        <v>0</v>
      </c>
      <c r="D826">
        <v>0</v>
      </c>
      <c r="E826" t="s">
        <v>557</v>
      </c>
      <c r="F826" t="s">
        <v>558</v>
      </c>
      <c r="G826">
        <v>1</v>
      </c>
      <c r="H826" s="6">
        <v>207618713</v>
      </c>
      <c r="I826" s="7">
        <v>46008</v>
      </c>
      <c r="K826">
        <v>15</v>
      </c>
      <c r="L826" t="s">
        <v>40</v>
      </c>
      <c r="M826" t="s">
        <v>5</v>
      </c>
      <c r="N826" t="s">
        <v>41</v>
      </c>
      <c r="O826" t="s">
        <v>77</v>
      </c>
      <c r="P826" t="s">
        <v>2082</v>
      </c>
      <c r="Q826">
        <v>1.8</v>
      </c>
      <c r="R826">
        <v>13.2</v>
      </c>
      <c r="S826">
        <v>0</v>
      </c>
      <c r="U826">
        <v>31142807</v>
      </c>
      <c r="V826">
        <v>3737137</v>
      </c>
      <c r="W826">
        <v>27405670</v>
      </c>
      <c r="X826">
        <v>0</v>
      </c>
      <c r="Y826" t="s">
        <v>48</v>
      </c>
    </row>
    <row r="827" spans="1:25" x14ac:dyDescent="0.25">
      <c r="A827">
        <v>826</v>
      </c>
      <c r="B827">
        <v>66885</v>
      </c>
      <c r="C827">
        <v>0</v>
      </c>
      <c r="D827">
        <v>0</v>
      </c>
      <c r="E827" t="s">
        <v>1280</v>
      </c>
      <c r="F827" t="s">
        <v>1281</v>
      </c>
      <c r="G827">
        <v>1</v>
      </c>
      <c r="H827" s="6">
        <v>6302780</v>
      </c>
      <c r="I827" s="7">
        <v>46008</v>
      </c>
      <c r="K827">
        <v>15</v>
      </c>
      <c r="L827" t="s">
        <v>40</v>
      </c>
      <c r="M827" t="s">
        <v>5</v>
      </c>
      <c r="N827" t="s">
        <v>41</v>
      </c>
      <c r="O827" t="s">
        <v>77</v>
      </c>
      <c r="P827" t="s">
        <v>2082</v>
      </c>
      <c r="Q827">
        <v>1.8</v>
      </c>
      <c r="R827">
        <v>13.2</v>
      </c>
      <c r="S827">
        <v>0</v>
      </c>
      <c r="U827">
        <v>945417</v>
      </c>
      <c r="V827">
        <v>113450</v>
      </c>
      <c r="W827">
        <v>831967</v>
      </c>
      <c r="X827">
        <v>0</v>
      </c>
      <c r="Y827" t="s">
        <v>48</v>
      </c>
    </row>
    <row r="828" spans="1:25" x14ac:dyDescent="0.25">
      <c r="A828">
        <v>827</v>
      </c>
      <c r="B828">
        <v>66939</v>
      </c>
      <c r="C828">
        <v>0</v>
      </c>
      <c r="D828">
        <v>0</v>
      </c>
      <c r="E828" t="s">
        <v>1441</v>
      </c>
      <c r="F828" t="s">
        <v>1442</v>
      </c>
      <c r="G828">
        <v>1</v>
      </c>
      <c r="H828" s="6">
        <v>80000000</v>
      </c>
      <c r="I828" s="7">
        <v>46008</v>
      </c>
      <c r="K828">
        <v>15</v>
      </c>
      <c r="L828" t="s">
        <v>40</v>
      </c>
      <c r="M828" t="s">
        <v>5</v>
      </c>
      <c r="N828" t="s">
        <v>41</v>
      </c>
      <c r="O828" t="s">
        <v>54</v>
      </c>
      <c r="P828" t="s">
        <v>2082</v>
      </c>
      <c r="Q828">
        <v>3.3</v>
      </c>
      <c r="R828">
        <v>11.7</v>
      </c>
      <c r="S828">
        <v>0</v>
      </c>
      <c r="U828">
        <v>12000000</v>
      </c>
      <c r="V828">
        <v>2640000</v>
      </c>
      <c r="W828">
        <v>9360000</v>
      </c>
      <c r="X828">
        <v>0</v>
      </c>
      <c r="Y828" t="s">
        <v>48</v>
      </c>
    </row>
    <row r="829" spans="1:25" x14ac:dyDescent="0.25">
      <c r="A829">
        <v>828</v>
      </c>
      <c r="B829">
        <v>67347</v>
      </c>
      <c r="C829">
        <v>0</v>
      </c>
      <c r="D829">
        <v>0</v>
      </c>
      <c r="E829" t="s">
        <v>1349</v>
      </c>
      <c r="F829" t="s">
        <v>1350</v>
      </c>
      <c r="G829">
        <v>1</v>
      </c>
      <c r="H829" s="6">
        <v>10700000</v>
      </c>
      <c r="I829" s="7">
        <v>46008</v>
      </c>
      <c r="K829">
        <v>15</v>
      </c>
      <c r="L829" t="s">
        <v>40</v>
      </c>
      <c r="M829" t="s">
        <v>5</v>
      </c>
      <c r="N829" t="s">
        <v>41</v>
      </c>
      <c r="O829" t="s">
        <v>54</v>
      </c>
      <c r="P829" t="s">
        <v>2082</v>
      </c>
      <c r="Q829">
        <v>5</v>
      </c>
      <c r="R829">
        <v>10</v>
      </c>
      <c r="S829">
        <v>0</v>
      </c>
      <c r="U829">
        <v>1605000</v>
      </c>
      <c r="V829">
        <v>535000</v>
      </c>
      <c r="W829">
        <v>1070000</v>
      </c>
      <c r="X829">
        <v>0</v>
      </c>
      <c r="Y829" t="s">
        <v>48</v>
      </c>
    </row>
    <row r="830" spans="1:25" x14ac:dyDescent="0.25">
      <c r="A830">
        <v>829</v>
      </c>
      <c r="B830">
        <v>67335</v>
      </c>
      <c r="C830">
        <v>0</v>
      </c>
      <c r="D830">
        <v>0</v>
      </c>
      <c r="E830" t="s">
        <v>479</v>
      </c>
      <c r="F830" t="s">
        <v>480</v>
      </c>
      <c r="G830">
        <v>1</v>
      </c>
      <c r="H830" s="6">
        <v>7420920</v>
      </c>
      <c r="I830" s="7">
        <v>46008</v>
      </c>
      <c r="K830">
        <v>8</v>
      </c>
      <c r="L830" t="s">
        <v>40</v>
      </c>
      <c r="M830" t="s">
        <v>5</v>
      </c>
      <c r="N830" t="s">
        <v>41</v>
      </c>
      <c r="O830" t="s">
        <v>77</v>
      </c>
      <c r="P830" t="s">
        <v>2082</v>
      </c>
      <c r="Q830">
        <v>8</v>
      </c>
      <c r="R830">
        <v>0</v>
      </c>
      <c r="S830">
        <v>0</v>
      </c>
      <c r="U830">
        <v>593674</v>
      </c>
      <c r="V830">
        <v>593674</v>
      </c>
      <c r="W830">
        <v>0</v>
      </c>
      <c r="X830">
        <v>0</v>
      </c>
      <c r="Y830" t="s">
        <v>67</v>
      </c>
    </row>
    <row r="831" spans="1:25" x14ac:dyDescent="0.25">
      <c r="A831">
        <v>830</v>
      </c>
      <c r="B831">
        <v>67384</v>
      </c>
      <c r="C831">
        <v>0</v>
      </c>
      <c r="D831">
        <v>0</v>
      </c>
      <c r="E831" t="s">
        <v>463</v>
      </c>
      <c r="F831" t="s">
        <v>464</v>
      </c>
      <c r="G831">
        <v>1</v>
      </c>
      <c r="H831" s="6">
        <v>54963075</v>
      </c>
      <c r="I831" s="7">
        <v>46008</v>
      </c>
      <c r="K831">
        <v>7</v>
      </c>
      <c r="L831" t="s">
        <v>40</v>
      </c>
      <c r="M831" t="s">
        <v>5</v>
      </c>
      <c r="N831" t="s">
        <v>41</v>
      </c>
      <c r="O831" t="s">
        <v>77</v>
      </c>
      <c r="P831" t="s">
        <v>2082</v>
      </c>
      <c r="Q831">
        <v>7</v>
      </c>
      <c r="R831">
        <v>0</v>
      </c>
      <c r="S831">
        <v>0</v>
      </c>
      <c r="U831">
        <v>3847415</v>
      </c>
      <c r="V831">
        <v>3847415</v>
      </c>
      <c r="W831">
        <v>0</v>
      </c>
      <c r="X831">
        <v>0</v>
      </c>
      <c r="Y831" t="s">
        <v>48</v>
      </c>
    </row>
    <row r="832" spans="1:25" x14ac:dyDescent="0.25">
      <c r="A832">
        <v>831</v>
      </c>
      <c r="B832">
        <v>67348</v>
      </c>
      <c r="C832">
        <v>0</v>
      </c>
      <c r="D832">
        <v>0</v>
      </c>
      <c r="E832" t="s">
        <v>1836</v>
      </c>
      <c r="F832" t="s">
        <v>1837</v>
      </c>
      <c r="G832">
        <v>1</v>
      </c>
      <c r="H832" s="6">
        <v>10000000</v>
      </c>
      <c r="I832" s="7">
        <v>46008</v>
      </c>
      <c r="K832">
        <v>9</v>
      </c>
      <c r="L832" t="s">
        <v>40</v>
      </c>
      <c r="M832" t="s">
        <v>9</v>
      </c>
      <c r="N832" t="s">
        <v>41</v>
      </c>
      <c r="O832" t="s">
        <v>42</v>
      </c>
      <c r="P832" t="s">
        <v>2082</v>
      </c>
      <c r="Q832">
        <v>9</v>
      </c>
      <c r="R832">
        <v>0</v>
      </c>
      <c r="S832">
        <v>0</v>
      </c>
      <c r="U832">
        <v>900000</v>
      </c>
      <c r="V832">
        <v>900000</v>
      </c>
      <c r="W832">
        <v>0</v>
      </c>
      <c r="X832">
        <v>0</v>
      </c>
      <c r="Y832" t="s">
        <v>67</v>
      </c>
    </row>
    <row r="833" spans="1:25" x14ac:dyDescent="0.25">
      <c r="A833">
        <v>832</v>
      </c>
      <c r="B833">
        <v>67334</v>
      </c>
      <c r="C833">
        <v>0</v>
      </c>
      <c r="D833">
        <v>0</v>
      </c>
      <c r="E833" t="s">
        <v>2305</v>
      </c>
      <c r="F833" t="s">
        <v>2306</v>
      </c>
      <c r="G833">
        <v>1</v>
      </c>
      <c r="H833" s="6">
        <v>80000000</v>
      </c>
      <c r="I833" s="7">
        <v>46008</v>
      </c>
      <c r="K833">
        <v>8</v>
      </c>
      <c r="L833" t="s">
        <v>40</v>
      </c>
      <c r="M833" t="s">
        <v>7</v>
      </c>
      <c r="N833" t="s">
        <v>41</v>
      </c>
      <c r="O833" t="s">
        <v>64</v>
      </c>
      <c r="P833" t="s">
        <v>2082</v>
      </c>
      <c r="Q833">
        <v>8</v>
      </c>
      <c r="R833">
        <v>0</v>
      </c>
      <c r="S833">
        <v>0</v>
      </c>
      <c r="U833">
        <v>6400000</v>
      </c>
      <c r="V833">
        <v>6400000</v>
      </c>
      <c r="W833">
        <v>0</v>
      </c>
      <c r="X833">
        <v>0</v>
      </c>
      <c r="Y833" t="s">
        <v>2086</v>
      </c>
    </row>
    <row r="834" spans="1:25" x14ac:dyDescent="0.25">
      <c r="A834">
        <v>833</v>
      </c>
      <c r="B834">
        <v>67330</v>
      </c>
      <c r="C834">
        <v>0</v>
      </c>
      <c r="D834">
        <v>0</v>
      </c>
      <c r="E834" t="s">
        <v>520</v>
      </c>
      <c r="F834" t="s">
        <v>521</v>
      </c>
      <c r="G834">
        <v>1</v>
      </c>
      <c r="H834" s="6">
        <v>5822162</v>
      </c>
      <c r="I834" s="7">
        <v>46008</v>
      </c>
      <c r="K834">
        <v>15</v>
      </c>
      <c r="L834" t="s">
        <v>40</v>
      </c>
      <c r="M834" t="s">
        <v>5</v>
      </c>
      <c r="N834" t="s">
        <v>41</v>
      </c>
      <c r="O834" t="s">
        <v>57</v>
      </c>
      <c r="P834" t="s">
        <v>2082</v>
      </c>
      <c r="Q834">
        <v>6</v>
      </c>
      <c r="R834">
        <v>9</v>
      </c>
      <c r="S834">
        <v>0</v>
      </c>
      <c r="U834">
        <v>873324</v>
      </c>
      <c r="V834">
        <v>349330</v>
      </c>
      <c r="W834">
        <v>523995</v>
      </c>
      <c r="X834">
        <v>0</v>
      </c>
      <c r="Y834" t="s">
        <v>390</v>
      </c>
    </row>
    <row r="835" spans="1:25" x14ac:dyDescent="0.25">
      <c r="A835">
        <v>834</v>
      </c>
      <c r="B835">
        <v>66883</v>
      </c>
      <c r="C835">
        <v>0</v>
      </c>
      <c r="D835">
        <v>0</v>
      </c>
      <c r="E835" t="s">
        <v>522</v>
      </c>
      <c r="F835" t="s">
        <v>523</v>
      </c>
      <c r="G835">
        <v>1</v>
      </c>
      <c r="H835" s="6">
        <v>195623773</v>
      </c>
      <c r="I835" s="7">
        <v>46008</v>
      </c>
      <c r="K835">
        <v>15</v>
      </c>
      <c r="L835" t="s">
        <v>40</v>
      </c>
      <c r="M835" t="s">
        <v>5</v>
      </c>
      <c r="N835" t="s">
        <v>41</v>
      </c>
      <c r="O835" t="s">
        <v>77</v>
      </c>
      <c r="P835" t="s">
        <v>2082</v>
      </c>
      <c r="Q835">
        <v>1.8</v>
      </c>
      <c r="R835">
        <v>13.2</v>
      </c>
      <c r="S835">
        <v>0</v>
      </c>
      <c r="U835">
        <v>29343566</v>
      </c>
      <c r="V835">
        <v>3521228</v>
      </c>
      <c r="W835">
        <v>25822338</v>
      </c>
      <c r="X835">
        <v>0</v>
      </c>
      <c r="Y835" t="s">
        <v>48</v>
      </c>
    </row>
    <row r="836" spans="1:25" x14ac:dyDescent="0.25">
      <c r="A836">
        <v>835</v>
      </c>
      <c r="B836">
        <v>67300</v>
      </c>
      <c r="C836">
        <v>0</v>
      </c>
      <c r="D836">
        <v>0</v>
      </c>
      <c r="E836" t="s">
        <v>1357</v>
      </c>
      <c r="F836" t="s">
        <v>1358</v>
      </c>
      <c r="G836">
        <v>1</v>
      </c>
      <c r="H836" s="6">
        <v>27162226</v>
      </c>
      <c r="I836" s="7">
        <v>46007</v>
      </c>
      <c r="K836">
        <v>15</v>
      </c>
      <c r="L836" t="s">
        <v>40</v>
      </c>
      <c r="M836" t="s">
        <v>5</v>
      </c>
      <c r="N836" t="s">
        <v>41</v>
      </c>
      <c r="O836" t="s">
        <v>47</v>
      </c>
      <c r="P836" t="s">
        <v>2082</v>
      </c>
      <c r="Q836">
        <v>2</v>
      </c>
      <c r="R836">
        <v>13</v>
      </c>
      <c r="S836">
        <v>0</v>
      </c>
      <c r="U836">
        <v>4074334</v>
      </c>
      <c r="V836">
        <v>543245</v>
      </c>
      <c r="W836">
        <v>3531089</v>
      </c>
      <c r="X836">
        <v>0</v>
      </c>
      <c r="Y836" t="s">
        <v>250</v>
      </c>
    </row>
    <row r="837" spans="1:25" x14ac:dyDescent="0.25">
      <c r="A837">
        <v>836</v>
      </c>
      <c r="B837">
        <v>67320</v>
      </c>
      <c r="C837">
        <v>0</v>
      </c>
      <c r="D837">
        <v>0</v>
      </c>
      <c r="E837" t="s">
        <v>806</v>
      </c>
      <c r="F837" t="s">
        <v>807</v>
      </c>
      <c r="G837">
        <v>1</v>
      </c>
      <c r="H837" s="6">
        <v>300000000</v>
      </c>
      <c r="I837" s="7">
        <v>46007</v>
      </c>
      <c r="K837">
        <v>15</v>
      </c>
      <c r="L837" t="s">
        <v>40</v>
      </c>
      <c r="M837" t="s">
        <v>5</v>
      </c>
      <c r="N837" t="s">
        <v>41</v>
      </c>
      <c r="O837" t="s">
        <v>54</v>
      </c>
      <c r="P837" t="s">
        <v>2082</v>
      </c>
      <c r="Q837">
        <v>8</v>
      </c>
      <c r="R837">
        <v>6</v>
      </c>
      <c r="S837">
        <v>1</v>
      </c>
      <c r="U837">
        <v>45000000</v>
      </c>
      <c r="V837">
        <v>24000000</v>
      </c>
      <c r="W837">
        <v>18000000</v>
      </c>
      <c r="X837">
        <v>3000000</v>
      </c>
      <c r="Y837" t="s">
        <v>48</v>
      </c>
    </row>
    <row r="838" spans="1:25" x14ac:dyDescent="0.25">
      <c r="A838">
        <v>837</v>
      </c>
      <c r="B838">
        <v>67296</v>
      </c>
      <c r="C838">
        <v>0</v>
      </c>
      <c r="D838">
        <v>0</v>
      </c>
      <c r="E838" t="s">
        <v>1289</v>
      </c>
      <c r="F838" t="s">
        <v>1290</v>
      </c>
      <c r="G838">
        <v>1</v>
      </c>
      <c r="H838" s="6">
        <v>104500000</v>
      </c>
      <c r="I838" s="7">
        <v>46007</v>
      </c>
      <c r="K838">
        <v>15</v>
      </c>
      <c r="L838" t="s">
        <v>40</v>
      </c>
      <c r="M838" t="s">
        <v>5</v>
      </c>
      <c r="N838" t="s">
        <v>41</v>
      </c>
      <c r="O838" t="s">
        <v>47</v>
      </c>
      <c r="P838" t="s">
        <v>2082</v>
      </c>
      <c r="Q838">
        <v>6</v>
      </c>
      <c r="R838">
        <v>9</v>
      </c>
      <c r="S838">
        <v>0</v>
      </c>
      <c r="U838">
        <v>15675000</v>
      </c>
      <c r="V838">
        <v>6270000</v>
      </c>
      <c r="W838">
        <v>9405000</v>
      </c>
      <c r="X838">
        <v>0</v>
      </c>
      <c r="Y838" t="s">
        <v>444</v>
      </c>
    </row>
    <row r="839" spans="1:25" x14ac:dyDescent="0.25">
      <c r="A839">
        <v>838</v>
      </c>
      <c r="B839">
        <v>67312</v>
      </c>
      <c r="C839">
        <v>0</v>
      </c>
      <c r="D839">
        <v>0</v>
      </c>
      <c r="E839" t="s">
        <v>417</v>
      </c>
      <c r="F839" t="s">
        <v>418</v>
      </c>
      <c r="G839">
        <v>1</v>
      </c>
      <c r="H839" s="6">
        <v>50000000</v>
      </c>
      <c r="I839" s="7">
        <v>46007</v>
      </c>
      <c r="K839">
        <v>15</v>
      </c>
      <c r="L839" t="s">
        <v>40</v>
      </c>
      <c r="M839" t="s">
        <v>5</v>
      </c>
      <c r="N839" t="s">
        <v>41</v>
      </c>
      <c r="O839" t="s">
        <v>57</v>
      </c>
      <c r="P839" t="s">
        <v>2082</v>
      </c>
      <c r="Q839">
        <v>4.7</v>
      </c>
      <c r="R839">
        <v>10.3</v>
      </c>
      <c r="S839">
        <v>0</v>
      </c>
      <c r="U839">
        <v>7500000</v>
      </c>
      <c r="V839">
        <v>2350000</v>
      </c>
      <c r="W839">
        <v>5150000</v>
      </c>
      <c r="X839">
        <v>0</v>
      </c>
      <c r="Y839" t="s">
        <v>48</v>
      </c>
    </row>
    <row r="840" spans="1:25" x14ac:dyDescent="0.25">
      <c r="A840">
        <v>839</v>
      </c>
      <c r="B840">
        <v>67311</v>
      </c>
      <c r="C840">
        <v>0</v>
      </c>
      <c r="D840">
        <v>0</v>
      </c>
      <c r="E840" t="s">
        <v>559</v>
      </c>
      <c r="F840" t="s">
        <v>560</v>
      </c>
      <c r="G840">
        <v>1</v>
      </c>
      <c r="H840" s="6">
        <v>150538</v>
      </c>
      <c r="I840" s="7">
        <v>46007</v>
      </c>
      <c r="K840">
        <v>7</v>
      </c>
      <c r="L840" t="s">
        <v>40</v>
      </c>
      <c r="M840" t="s">
        <v>4</v>
      </c>
      <c r="N840" t="s">
        <v>41</v>
      </c>
      <c r="O840" t="s">
        <v>51</v>
      </c>
      <c r="P840" t="s">
        <v>2082</v>
      </c>
      <c r="Q840">
        <v>7</v>
      </c>
      <c r="R840">
        <v>0</v>
      </c>
      <c r="S840">
        <v>0</v>
      </c>
      <c r="U840">
        <v>10538</v>
      </c>
      <c r="V840">
        <v>10538</v>
      </c>
      <c r="W840">
        <v>0</v>
      </c>
      <c r="X840">
        <v>0</v>
      </c>
      <c r="Y840" t="s">
        <v>109</v>
      </c>
    </row>
    <row r="841" spans="1:25" x14ac:dyDescent="0.25">
      <c r="A841">
        <v>840</v>
      </c>
      <c r="B841">
        <v>67297</v>
      </c>
      <c r="C841">
        <v>0</v>
      </c>
      <c r="D841">
        <v>0</v>
      </c>
      <c r="E841" t="s">
        <v>1363</v>
      </c>
      <c r="F841" t="s">
        <v>1364</v>
      </c>
      <c r="G841">
        <v>1</v>
      </c>
      <c r="H841" s="6">
        <v>3683332</v>
      </c>
      <c r="I841" s="7">
        <v>46007</v>
      </c>
      <c r="K841">
        <v>10</v>
      </c>
      <c r="L841" t="s">
        <v>40</v>
      </c>
      <c r="M841" t="s">
        <v>9</v>
      </c>
      <c r="N841" t="s">
        <v>41</v>
      </c>
      <c r="O841" t="s">
        <v>42</v>
      </c>
      <c r="P841" t="s">
        <v>2082</v>
      </c>
      <c r="Q841">
        <v>10</v>
      </c>
      <c r="R841">
        <v>0</v>
      </c>
      <c r="S841">
        <v>0</v>
      </c>
      <c r="U841">
        <v>368333</v>
      </c>
      <c r="V841">
        <v>368333</v>
      </c>
      <c r="W841">
        <v>0</v>
      </c>
      <c r="X841">
        <v>0</v>
      </c>
      <c r="Y841" t="s">
        <v>109</v>
      </c>
    </row>
    <row r="842" spans="1:25" x14ac:dyDescent="0.25">
      <c r="A842">
        <v>841</v>
      </c>
      <c r="B842">
        <v>67298</v>
      </c>
      <c r="C842">
        <v>0</v>
      </c>
      <c r="D842">
        <v>0</v>
      </c>
      <c r="E842" t="s">
        <v>352</v>
      </c>
      <c r="F842" t="s">
        <v>353</v>
      </c>
      <c r="G842">
        <v>1</v>
      </c>
      <c r="H842" s="6">
        <v>11765</v>
      </c>
      <c r="I842" s="7">
        <v>46007</v>
      </c>
      <c r="K842">
        <v>15</v>
      </c>
      <c r="L842" t="s">
        <v>40</v>
      </c>
      <c r="M842" t="s">
        <v>5</v>
      </c>
      <c r="N842" t="s">
        <v>41</v>
      </c>
      <c r="O842" t="s">
        <v>47</v>
      </c>
      <c r="P842" t="s">
        <v>2082</v>
      </c>
      <c r="Q842">
        <v>8</v>
      </c>
      <c r="R842">
        <v>7</v>
      </c>
      <c r="S842">
        <v>0</v>
      </c>
      <c r="U842">
        <v>1765</v>
      </c>
      <c r="V842">
        <v>941</v>
      </c>
      <c r="W842">
        <v>824</v>
      </c>
      <c r="X842">
        <v>0</v>
      </c>
      <c r="Y842" t="s">
        <v>229</v>
      </c>
    </row>
    <row r="843" spans="1:25" x14ac:dyDescent="0.25">
      <c r="A843">
        <v>842</v>
      </c>
      <c r="B843">
        <v>67299</v>
      </c>
      <c r="C843">
        <v>0</v>
      </c>
      <c r="D843">
        <v>0</v>
      </c>
      <c r="E843" t="s">
        <v>1848</v>
      </c>
      <c r="F843" t="s">
        <v>1849</v>
      </c>
      <c r="G843">
        <v>1</v>
      </c>
      <c r="H843" s="6">
        <v>19564821</v>
      </c>
      <c r="I843" s="7">
        <v>46007</v>
      </c>
      <c r="K843">
        <v>15</v>
      </c>
      <c r="L843" t="s">
        <v>40</v>
      </c>
      <c r="M843" t="s">
        <v>5</v>
      </c>
      <c r="N843" t="s">
        <v>41</v>
      </c>
      <c r="O843" t="s">
        <v>47</v>
      </c>
      <c r="P843" t="s">
        <v>2082</v>
      </c>
      <c r="Q843">
        <v>2</v>
      </c>
      <c r="R843">
        <v>13</v>
      </c>
      <c r="S843">
        <v>0</v>
      </c>
      <c r="U843">
        <v>2934723</v>
      </c>
      <c r="V843">
        <v>391296</v>
      </c>
      <c r="W843">
        <v>2543427</v>
      </c>
      <c r="X843">
        <v>0</v>
      </c>
      <c r="Y843" t="s">
        <v>250</v>
      </c>
    </row>
    <row r="844" spans="1:25" x14ac:dyDescent="0.25">
      <c r="A844">
        <v>843</v>
      </c>
      <c r="B844">
        <v>67308</v>
      </c>
      <c r="C844">
        <v>0</v>
      </c>
      <c r="D844">
        <v>0</v>
      </c>
      <c r="E844" t="s">
        <v>2307</v>
      </c>
      <c r="F844" t="s">
        <v>2308</v>
      </c>
      <c r="G844">
        <v>1</v>
      </c>
      <c r="H844" s="6">
        <v>250222</v>
      </c>
      <c r="I844" s="7">
        <v>46007</v>
      </c>
      <c r="K844">
        <v>10</v>
      </c>
      <c r="L844" t="s">
        <v>40</v>
      </c>
      <c r="M844" t="s">
        <v>9</v>
      </c>
      <c r="N844" t="s">
        <v>41</v>
      </c>
      <c r="O844" t="s">
        <v>42</v>
      </c>
      <c r="P844" t="s">
        <v>2082</v>
      </c>
      <c r="Q844">
        <v>10</v>
      </c>
      <c r="R844">
        <v>0</v>
      </c>
      <c r="S844">
        <v>0</v>
      </c>
      <c r="U844">
        <v>25022</v>
      </c>
      <c r="V844">
        <v>25022</v>
      </c>
      <c r="W844">
        <v>0</v>
      </c>
      <c r="X844">
        <v>0</v>
      </c>
      <c r="Y844" t="s">
        <v>2086</v>
      </c>
    </row>
    <row r="845" spans="1:25" x14ac:dyDescent="0.25">
      <c r="A845">
        <v>844</v>
      </c>
      <c r="B845">
        <v>67317</v>
      </c>
      <c r="C845">
        <v>0</v>
      </c>
      <c r="D845">
        <v>0</v>
      </c>
      <c r="E845" t="s">
        <v>195</v>
      </c>
      <c r="F845" t="s">
        <v>196</v>
      </c>
      <c r="G845">
        <v>1</v>
      </c>
      <c r="H845" s="6">
        <v>1000000</v>
      </c>
      <c r="I845" s="7">
        <v>46007</v>
      </c>
      <c r="K845">
        <v>5</v>
      </c>
      <c r="L845" t="s">
        <v>40</v>
      </c>
      <c r="M845" t="s">
        <v>7</v>
      </c>
      <c r="N845" t="s">
        <v>41</v>
      </c>
      <c r="O845" t="s">
        <v>64</v>
      </c>
      <c r="P845" t="s">
        <v>2082</v>
      </c>
      <c r="Q845">
        <v>5</v>
      </c>
      <c r="R845">
        <v>0</v>
      </c>
      <c r="S845">
        <v>0</v>
      </c>
      <c r="U845">
        <v>50000</v>
      </c>
      <c r="V845">
        <v>50000</v>
      </c>
      <c r="W845">
        <v>0</v>
      </c>
      <c r="X845">
        <v>0</v>
      </c>
      <c r="Y845" t="s">
        <v>109</v>
      </c>
    </row>
    <row r="846" spans="1:25" x14ac:dyDescent="0.25">
      <c r="A846">
        <v>845</v>
      </c>
      <c r="B846">
        <v>67294</v>
      </c>
      <c r="C846">
        <v>0</v>
      </c>
      <c r="D846">
        <v>0</v>
      </c>
      <c r="E846" t="s">
        <v>735</v>
      </c>
      <c r="F846" t="s">
        <v>736</v>
      </c>
      <c r="G846">
        <v>1</v>
      </c>
      <c r="H846" s="6">
        <v>5000000</v>
      </c>
      <c r="I846" s="7">
        <v>46007</v>
      </c>
      <c r="K846">
        <v>7</v>
      </c>
      <c r="L846" t="s">
        <v>40</v>
      </c>
      <c r="M846" t="s">
        <v>5</v>
      </c>
      <c r="N846" t="s">
        <v>41</v>
      </c>
      <c r="O846" t="s">
        <v>77</v>
      </c>
      <c r="P846" t="s">
        <v>2082</v>
      </c>
      <c r="Q846">
        <v>7</v>
      </c>
      <c r="R846">
        <v>0</v>
      </c>
      <c r="S846">
        <v>0</v>
      </c>
      <c r="U846">
        <v>350000</v>
      </c>
      <c r="V846">
        <v>350000</v>
      </c>
      <c r="W846">
        <v>0</v>
      </c>
      <c r="X846">
        <v>0</v>
      </c>
      <c r="Y846" t="s">
        <v>48</v>
      </c>
    </row>
    <row r="847" spans="1:25" x14ac:dyDescent="0.25">
      <c r="A847">
        <v>846</v>
      </c>
      <c r="B847">
        <v>67295</v>
      </c>
      <c r="C847">
        <v>0</v>
      </c>
      <c r="D847">
        <v>0</v>
      </c>
      <c r="E847" t="s">
        <v>735</v>
      </c>
      <c r="F847" t="s">
        <v>736</v>
      </c>
      <c r="G847">
        <v>1</v>
      </c>
      <c r="H847" s="6">
        <v>1872000</v>
      </c>
      <c r="I847" s="7">
        <v>46007</v>
      </c>
      <c r="J847" s="7">
        <v>46007</v>
      </c>
      <c r="K847">
        <v>7</v>
      </c>
      <c r="L847" t="s">
        <v>40</v>
      </c>
      <c r="M847" t="s">
        <v>5</v>
      </c>
      <c r="N847" t="s">
        <v>41</v>
      </c>
      <c r="O847" t="s">
        <v>77</v>
      </c>
      <c r="P847" t="s">
        <v>2082</v>
      </c>
      <c r="Q847">
        <v>7</v>
      </c>
      <c r="R847">
        <v>0</v>
      </c>
      <c r="S847">
        <v>0</v>
      </c>
      <c r="U847">
        <v>131040</v>
      </c>
      <c r="V847">
        <v>131040</v>
      </c>
      <c r="W847">
        <v>0</v>
      </c>
      <c r="X847">
        <v>0</v>
      </c>
      <c r="Y847" t="s">
        <v>48</v>
      </c>
    </row>
    <row r="848" spans="1:25" x14ac:dyDescent="0.25">
      <c r="A848">
        <v>847</v>
      </c>
      <c r="B848">
        <v>67301</v>
      </c>
      <c r="C848">
        <v>0</v>
      </c>
      <c r="D848">
        <v>0</v>
      </c>
      <c r="E848" t="s">
        <v>1329</v>
      </c>
      <c r="F848" t="s">
        <v>1330</v>
      </c>
      <c r="G848">
        <v>1</v>
      </c>
      <c r="H848" s="6">
        <v>1676404</v>
      </c>
      <c r="I848" s="7">
        <v>46007</v>
      </c>
      <c r="K848">
        <v>10</v>
      </c>
      <c r="L848" t="s">
        <v>40</v>
      </c>
      <c r="M848" t="s">
        <v>9</v>
      </c>
      <c r="N848" t="s">
        <v>41</v>
      </c>
      <c r="O848" t="s">
        <v>42</v>
      </c>
      <c r="P848" t="s">
        <v>2082</v>
      </c>
      <c r="Q848">
        <v>10</v>
      </c>
      <c r="R848">
        <v>0</v>
      </c>
      <c r="S848">
        <v>0</v>
      </c>
      <c r="U848">
        <v>167640</v>
      </c>
      <c r="V848">
        <v>167640</v>
      </c>
      <c r="W848">
        <v>0</v>
      </c>
      <c r="X848">
        <v>0</v>
      </c>
      <c r="Y848" t="s">
        <v>44</v>
      </c>
    </row>
    <row r="849" spans="1:25" x14ac:dyDescent="0.25">
      <c r="A849">
        <v>848</v>
      </c>
      <c r="B849">
        <v>67316</v>
      </c>
      <c r="C849">
        <v>0</v>
      </c>
      <c r="D849">
        <v>0</v>
      </c>
      <c r="E849" t="s">
        <v>2309</v>
      </c>
      <c r="F849" t="s">
        <v>2310</v>
      </c>
      <c r="G849">
        <v>1</v>
      </c>
      <c r="H849" s="6">
        <v>2269474</v>
      </c>
      <c r="I849" s="7">
        <v>46007</v>
      </c>
      <c r="K849">
        <v>5</v>
      </c>
      <c r="L849" t="s">
        <v>40</v>
      </c>
      <c r="M849" t="s">
        <v>5</v>
      </c>
      <c r="N849" t="s">
        <v>41</v>
      </c>
      <c r="O849" t="s">
        <v>47</v>
      </c>
      <c r="P849" t="s">
        <v>2082</v>
      </c>
      <c r="Q849">
        <v>5</v>
      </c>
      <c r="R849">
        <v>0</v>
      </c>
      <c r="S849">
        <v>0</v>
      </c>
      <c r="U849">
        <v>113474</v>
      </c>
      <c r="V849">
        <v>113474</v>
      </c>
      <c r="W849">
        <v>0</v>
      </c>
      <c r="X849">
        <v>0</v>
      </c>
      <c r="Y849" t="s">
        <v>2086</v>
      </c>
    </row>
    <row r="850" spans="1:25" x14ac:dyDescent="0.25">
      <c r="A850">
        <v>849</v>
      </c>
      <c r="B850">
        <v>67287</v>
      </c>
      <c r="C850">
        <v>0</v>
      </c>
      <c r="D850">
        <v>0</v>
      </c>
      <c r="E850" t="s">
        <v>1023</v>
      </c>
      <c r="F850" t="s">
        <v>1024</v>
      </c>
      <c r="G850">
        <v>1</v>
      </c>
      <c r="H850" s="6">
        <v>28960250</v>
      </c>
      <c r="I850" s="7">
        <v>46006</v>
      </c>
      <c r="K850">
        <v>10</v>
      </c>
      <c r="L850" t="s">
        <v>40</v>
      </c>
      <c r="M850" t="s">
        <v>8</v>
      </c>
      <c r="N850" t="s">
        <v>41</v>
      </c>
      <c r="O850" t="s">
        <v>347</v>
      </c>
      <c r="P850" t="s">
        <v>2082</v>
      </c>
      <c r="Q850">
        <v>10</v>
      </c>
      <c r="R850">
        <v>0</v>
      </c>
      <c r="S850">
        <v>0</v>
      </c>
      <c r="U850">
        <v>2896025</v>
      </c>
      <c r="V850">
        <v>2896025</v>
      </c>
      <c r="W850">
        <v>0</v>
      </c>
      <c r="X850">
        <v>0</v>
      </c>
      <c r="Y850" t="s">
        <v>44</v>
      </c>
    </row>
    <row r="851" spans="1:25" x14ac:dyDescent="0.25">
      <c r="A851">
        <v>850</v>
      </c>
      <c r="B851">
        <v>67272</v>
      </c>
      <c r="C851">
        <v>0</v>
      </c>
      <c r="D851">
        <v>0</v>
      </c>
      <c r="E851" t="s">
        <v>743</v>
      </c>
      <c r="F851" t="s">
        <v>744</v>
      </c>
      <c r="G851">
        <v>1</v>
      </c>
      <c r="H851" s="6">
        <v>5932253</v>
      </c>
      <c r="I851" s="7">
        <v>46006</v>
      </c>
      <c r="K851">
        <v>5</v>
      </c>
      <c r="L851" t="s">
        <v>40</v>
      </c>
      <c r="M851" t="s">
        <v>7</v>
      </c>
      <c r="N851" t="s">
        <v>41</v>
      </c>
      <c r="O851" t="s">
        <v>64</v>
      </c>
      <c r="P851" t="s">
        <v>2082</v>
      </c>
      <c r="Q851">
        <v>5</v>
      </c>
      <c r="R851">
        <v>0</v>
      </c>
      <c r="S851">
        <v>0</v>
      </c>
      <c r="U851">
        <v>296613</v>
      </c>
      <c r="V851">
        <v>296613</v>
      </c>
      <c r="W851">
        <v>0</v>
      </c>
      <c r="X851">
        <v>0</v>
      </c>
      <c r="Y851" t="s">
        <v>94</v>
      </c>
    </row>
    <row r="852" spans="1:25" x14ac:dyDescent="0.25">
      <c r="A852">
        <v>851</v>
      </c>
      <c r="B852">
        <v>67286</v>
      </c>
      <c r="C852">
        <v>0</v>
      </c>
      <c r="D852">
        <v>0</v>
      </c>
      <c r="E852" t="s">
        <v>679</v>
      </c>
      <c r="F852" t="s">
        <v>680</v>
      </c>
      <c r="G852">
        <v>1</v>
      </c>
      <c r="H852" s="6">
        <v>70000000</v>
      </c>
      <c r="I852" s="7">
        <v>46006</v>
      </c>
      <c r="K852">
        <v>15</v>
      </c>
      <c r="L852" t="s">
        <v>40</v>
      </c>
      <c r="M852" t="s">
        <v>5</v>
      </c>
      <c r="N852" t="s">
        <v>41</v>
      </c>
      <c r="O852" t="s">
        <v>47</v>
      </c>
      <c r="P852" t="s">
        <v>2082</v>
      </c>
      <c r="Q852">
        <v>2.8</v>
      </c>
      <c r="R852">
        <v>12.2</v>
      </c>
      <c r="S852">
        <v>0</v>
      </c>
      <c r="U852">
        <v>10500000</v>
      </c>
      <c r="V852">
        <v>1960000</v>
      </c>
      <c r="W852">
        <v>8540000</v>
      </c>
      <c r="X852">
        <v>0</v>
      </c>
      <c r="Y852" t="s">
        <v>44</v>
      </c>
    </row>
    <row r="853" spans="1:25" x14ac:dyDescent="0.25">
      <c r="A853">
        <v>852</v>
      </c>
      <c r="B853">
        <v>67271</v>
      </c>
      <c r="C853">
        <v>0</v>
      </c>
      <c r="D853">
        <v>0</v>
      </c>
      <c r="E853" t="s">
        <v>1033</v>
      </c>
      <c r="F853" t="s">
        <v>1034</v>
      </c>
      <c r="G853">
        <v>1</v>
      </c>
      <c r="H853" s="6">
        <v>5001818</v>
      </c>
      <c r="I853" s="7">
        <v>46006</v>
      </c>
      <c r="K853">
        <v>10</v>
      </c>
      <c r="L853" t="s">
        <v>40</v>
      </c>
      <c r="M853" t="s">
        <v>7</v>
      </c>
      <c r="N853" t="s">
        <v>41</v>
      </c>
      <c r="O853" t="s">
        <v>64</v>
      </c>
      <c r="P853" t="s">
        <v>2082</v>
      </c>
      <c r="Q853">
        <v>10</v>
      </c>
      <c r="R853">
        <v>0</v>
      </c>
      <c r="S853">
        <v>0</v>
      </c>
      <c r="U853">
        <v>500182</v>
      </c>
      <c r="V853">
        <v>500182</v>
      </c>
      <c r="W853">
        <v>0</v>
      </c>
      <c r="X853">
        <v>0</v>
      </c>
      <c r="Y853" t="s">
        <v>44</v>
      </c>
    </row>
    <row r="854" spans="1:25" x14ac:dyDescent="0.25">
      <c r="A854">
        <v>853</v>
      </c>
      <c r="B854">
        <v>67290</v>
      </c>
      <c r="C854">
        <v>0</v>
      </c>
      <c r="D854">
        <v>0</v>
      </c>
      <c r="E854" t="s">
        <v>2311</v>
      </c>
      <c r="F854" t="s">
        <v>2312</v>
      </c>
      <c r="G854">
        <v>1</v>
      </c>
      <c r="I854" s="7">
        <v>46006</v>
      </c>
      <c r="K854">
        <v>10</v>
      </c>
      <c r="L854" t="s">
        <v>40</v>
      </c>
      <c r="M854" t="s">
        <v>8</v>
      </c>
      <c r="N854" t="s">
        <v>41</v>
      </c>
      <c r="O854" t="s">
        <v>347</v>
      </c>
      <c r="P854" t="s">
        <v>2082</v>
      </c>
      <c r="Q854">
        <v>10</v>
      </c>
      <c r="R854">
        <v>0</v>
      </c>
      <c r="S854">
        <v>0</v>
      </c>
      <c r="U854">
        <v>0</v>
      </c>
      <c r="V854">
        <v>0</v>
      </c>
      <c r="W854">
        <v>0</v>
      </c>
      <c r="X854">
        <v>0</v>
      </c>
      <c r="Y854" t="s">
        <v>2086</v>
      </c>
    </row>
    <row r="855" spans="1:25" x14ac:dyDescent="0.25">
      <c r="A855">
        <v>854</v>
      </c>
      <c r="B855">
        <v>67289</v>
      </c>
      <c r="C855">
        <v>0</v>
      </c>
      <c r="D855">
        <v>0</v>
      </c>
      <c r="E855" t="s">
        <v>991</v>
      </c>
      <c r="F855" t="s">
        <v>992</v>
      </c>
      <c r="G855">
        <v>1</v>
      </c>
      <c r="H855" s="6">
        <v>6450817</v>
      </c>
      <c r="I855" s="7">
        <v>46006</v>
      </c>
      <c r="K855">
        <v>10</v>
      </c>
      <c r="L855" t="s">
        <v>40</v>
      </c>
      <c r="M855" t="s">
        <v>8</v>
      </c>
      <c r="N855" t="s">
        <v>41</v>
      </c>
      <c r="O855" t="s">
        <v>347</v>
      </c>
      <c r="P855" t="s">
        <v>2082</v>
      </c>
      <c r="Q855">
        <v>10</v>
      </c>
      <c r="R855">
        <v>0</v>
      </c>
      <c r="S855">
        <v>0</v>
      </c>
      <c r="U855">
        <v>645082</v>
      </c>
      <c r="V855">
        <v>645082</v>
      </c>
      <c r="W855">
        <v>0</v>
      </c>
      <c r="X855">
        <v>0</v>
      </c>
      <c r="Y855" t="s">
        <v>44</v>
      </c>
    </row>
    <row r="856" spans="1:25" x14ac:dyDescent="0.25">
      <c r="A856">
        <v>855</v>
      </c>
      <c r="B856">
        <v>67276</v>
      </c>
      <c r="C856">
        <v>0</v>
      </c>
      <c r="D856">
        <v>0</v>
      </c>
      <c r="E856" t="s">
        <v>1467</v>
      </c>
      <c r="F856" t="s">
        <v>1468</v>
      </c>
      <c r="G856">
        <v>1</v>
      </c>
      <c r="H856" s="6">
        <v>2905106</v>
      </c>
      <c r="I856" s="7">
        <v>46006</v>
      </c>
      <c r="K856">
        <v>6</v>
      </c>
      <c r="L856" t="s">
        <v>40</v>
      </c>
      <c r="M856" t="s">
        <v>5</v>
      </c>
      <c r="N856" t="s">
        <v>41</v>
      </c>
      <c r="O856" t="s">
        <v>54</v>
      </c>
      <c r="P856" t="s">
        <v>2082</v>
      </c>
      <c r="Q856">
        <v>6</v>
      </c>
      <c r="R856">
        <v>0</v>
      </c>
      <c r="S856">
        <v>0</v>
      </c>
      <c r="U856">
        <v>174306</v>
      </c>
      <c r="V856">
        <v>174306</v>
      </c>
      <c r="W856">
        <v>0</v>
      </c>
      <c r="X856">
        <v>0</v>
      </c>
      <c r="Y856" t="s">
        <v>44</v>
      </c>
    </row>
    <row r="857" spans="1:25" x14ac:dyDescent="0.25">
      <c r="A857">
        <v>856</v>
      </c>
      <c r="B857">
        <v>67258</v>
      </c>
      <c r="C857">
        <v>0</v>
      </c>
      <c r="D857">
        <v>0</v>
      </c>
      <c r="E857" t="s">
        <v>1986</v>
      </c>
      <c r="F857" t="s">
        <v>1987</v>
      </c>
      <c r="G857">
        <v>1</v>
      </c>
      <c r="H857" s="6">
        <v>1505647</v>
      </c>
      <c r="I857" s="7">
        <v>46006</v>
      </c>
      <c r="K857">
        <v>15</v>
      </c>
      <c r="L857" t="s">
        <v>40</v>
      </c>
      <c r="M857" t="s">
        <v>5</v>
      </c>
      <c r="N857" t="s">
        <v>41</v>
      </c>
      <c r="O857" t="s">
        <v>57</v>
      </c>
      <c r="P857" t="s">
        <v>2082</v>
      </c>
      <c r="Q857">
        <v>6</v>
      </c>
      <c r="R857">
        <v>9</v>
      </c>
      <c r="S857">
        <v>0</v>
      </c>
      <c r="U857">
        <v>225847</v>
      </c>
      <c r="V857">
        <v>90339</v>
      </c>
      <c r="W857">
        <v>135508</v>
      </c>
      <c r="X857">
        <v>0</v>
      </c>
      <c r="Y857" t="s">
        <v>94</v>
      </c>
    </row>
    <row r="858" spans="1:25" x14ac:dyDescent="0.25">
      <c r="A858">
        <v>857</v>
      </c>
      <c r="B858">
        <v>67273</v>
      </c>
      <c r="C858">
        <v>0</v>
      </c>
      <c r="D858">
        <v>0</v>
      </c>
      <c r="E858" t="s">
        <v>1240</v>
      </c>
      <c r="F858" t="s">
        <v>1241</v>
      </c>
      <c r="G858">
        <v>1</v>
      </c>
      <c r="I858" s="7">
        <v>46006</v>
      </c>
      <c r="K858">
        <v>7</v>
      </c>
      <c r="L858" t="s">
        <v>40</v>
      </c>
      <c r="M858" t="s">
        <v>1</v>
      </c>
      <c r="N858" t="s">
        <v>41</v>
      </c>
      <c r="O858" t="s">
        <v>87</v>
      </c>
      <c r="P858" t="s">
        <v>2082</v>
      </c>
      <c r="Q858">
        <v>7</v>
      </c>
      <c r="R858">
        <v>0</v>
      </c>
      <c r="S858">
        <v>0</v>
      </c>
      <c r="U858">
        <v>0</v>
      </c>
      <c r="V858">
        <v>0</v>
      </c>
      <c r="W858">
        <v>0</v>
      </c>
      <c r="X858">
        <v>0</v>
      </c>
      <c r="Y858" t="s">
        <v>390</v>
      </c>
    </row>
    <row r="859" spans="1:25" x14ac:dyDescent="0.25">
      <c r="A859">
        <v>858</v>
      </c>
      <c r="B859">
        <v>67292</v>
      </c>
      <c r="C859">
        <v>0</v>
      </c>
      <c r="D859">
        <v>0</v>
      </c>
      <c r="E859" t="s">
        <v>2313</v>
      </c>
      <c r="F859" t="s">
        <v>2314</v>
      </c>
      <c r="G859">
        <v>1</v>
      </c>
      <c r="I859" s="7">
        <v>46006</v>
      </c>
      <c r="K859">
        <v>10</v>
      </c>
      <c r="L859" t="s">
        <v>40</v>
      </c>
      <c r="M859" t="s">
        <v>8</v>
      </c>
      <c r="N859" t="s">
        <v>41</v>
      </c>
      <c r="O859" t="s">
        <v>347</v>
      </c>
      <c r="P859" t="s">
        <v>2082</v>
      </c>
      <c r="Q859">
        <v>10</v>
      </c>
      <c r="R859">
        <v>0</v>
      </c>
      <c r="S859">
        <v>0</v>
      </c>
      <c r="U859">
        <v>0</v>
      </c>
      <c r="V859">
        <v>0</v>
      </c>
      <c r="W859">
        <v>0</v>
      </c>
      <c r="X859">
        <v>0</v>
      </c>
      <c r="Y859" t="s">
        <v>2086</v>
      </c>
    </row>
    <row r="860" spans="1:25" x14ac:dyDescent="0.25">
      <c r="A860">
        <v>859</v>
      </c>
      <c r="B860">
        <v>67288</v>
      </c>
      <c r="C860">
        <v>0</v>
      </c>
      <c r="D860">
        <v>0</v>
      </c>
      <c r="E860" t="s">
        <v>2315</v>
      </c>
      <c r="F860" t="s">
        <v>2316</v>
      </c>
      <c r="G860">
        <v>1</v>
      </c>
      <c r="H860" s="6">
        <v>2998646</v>
      </c>
      <c r="I860" s="7">
        <v>46006</v>
      </c>
      <c r="K860">
        <v>15</v>
      </c>
      <c r="L860" t="s">
        <v>40</v>
      </c>
      <c r="M860" t="s">
        <v>5</v>
      </c>
      <c r="N860" t="s">
        <v>41</v>
      </c>
      <c r="O860" t="s">
        <v>47</v>
      </c>
      <c r="P860" t="s">
        <v>2082</v>
      </c>
      <c r="Q860">
        <v>2.8</v>
      </c>
      <c r="R860">
        <v>12.2</v>
      </c>
      <c r="S860">
        <v>0</v>
      </c>
      <c r="U860">
        <v>449797</v>
      </c>
      <c r="V860">
        <v>83962</v>
      </c>
      <c r="W860">
        <v>365835</v>
      </c>
      <c r="X860">
        <v>0</v>
      </c>
      <c r="Y860" t="s">
        <v>48</v>
      </c>
    </row>
    <row r="861" spans="1:25" x14ac:dyDescent="0.25">
      <c r="A861">
        <v>860</v>
      </c>
      <c r="B861">
        <v>67278</v>
      </c>
      <c r="C861">
        <v>0</v>
      </c>
      <c r="D861">
        <v>0</v>
      </c>
      <c r="E861" t="s">
        <v>1792</v>
      </c>
      <c r="F861" t="s">
        <v>1793</v>
      </c>
      <c r="G861">
        <v>1</v>
      </c>
      <c r="H861" s="6">
        <v>1229090</v>
      </c>
      <c r="I861" s="7">
        <v>46006</v>
      </c>
      <c r="K861">
        <v>15</v>
      </c>
      <c r="L861" t="s">
        <v>40</v>
      </c>
      <c r="M861" t="s">
        <v>5</v>
      </c>
      <c r="N861" t="s">
        <v>41</v>
      </c>
      <c r="O861" t="s">
        <v>54</v>
      </c>
      <c r="P861" t="s">
        <v>2082</v>
      </c>
      <c r="Q861">
        <v>9</v>
      </c>
      <c r="R861">
        <v>6</v>
      </c>
      <c r="S861">
        <v>0</v>
      </c>
      <c r="U861">
        <v>184364</v>
      </c>
      <c r="V861">
        <v>110618</v>
      </c>
      <c r="W861">
        <v>73745</v>
      </c>
      <c r="X861">
        <v>0</v>
      </c>
      <c r="Y861" t="s">
        <v>48</v>
      </c>
    </row>
    <row r="862" spans="1:25" x14ac:dyDescent="0.25">
      <c r="A862">
        <v>861</v>
      </c>
      <c r="B862">
        <v>67293</v>
      </c>
      <c r="C862">
        <v>0</v>
      </c>
      <c r="D862">
        <v>0</v>
      </c>
      <c r="E862" t="s">
        <v>1127</v>
      </c>
      <c r="F862" t="s">
        <v>1128</v>
      </c>
      <c r="G862">
        <v>1</v>
      </c>
      <c r="H862" s="6">
        <v>3071767</v>
      </c>
      <c r="I862" s="7">
        <v>46006</v>
      </c>
      <c r="K862">
        <v>8</v>
      </c>
      <c r="L862" t="s">
        <v>40</v>
      </c>
      <c r="M862" t="s">
        <v>9</v>
      </c>
      <c r="N862" t="s">
        <v>41</v>
      </c>
      <c r="O862" t="s">
        <v>42</v>
      </c>
      <c r="P862" t="s">
        <v>2082</v>
      </c>
      <c r="Q862">
        <v>8</v>
      </c>
      <c r="R862">
        <v>0</v>
      </c>
      <c r="S862">
        <v>0</v>
      </c>
      <c r="U862">
        <v>245741</v>
      </c>
      <c r="V862">
        <v>245741</v>
      </c>
      <c r="W862">
        <v>0</v>
      </c>
      <c r="X862">
        <v>0</v>
      </c>
      <c r="Y862" t="s">
        <v>109</v>
      </c>
    </row>
    <row r="863" spans="1:25" x14ac:dyDescent="0.25">
      <c r="A863">
        <v>862</v>
      </c>
      <c r="B863">
        <v>67277</v>
      </c>
      <c r="C863">
        <v>0</v>
      </c>
      <c r="D863">
        <v>0</v>
      </c>
      <c r="E863" t="s">
        <v>429</v>
      </c>
      <c r="F863" t="s">
        <v>430</v>
      </c>
      <c r="G863">
        <v>1</v>
      </c>
      <c r="H863" s="6">
        <v>4695320</v>
      </c>
      <c r="I863" s="7">
        <v>46006</v>
      </c>
      <c r="K863">
        <v>15</v>
      </c>
      <c r="L863" t="s">
        <v>40</v>
      </c>
      <c r="M863" t="s">
        <v>5</v>
      </c>
      <c r="N863" t="s">
        <v>41</v>
      </c>
      <c r="O863" t="s">
        <v>54</v>
      </c>
      <c r="P863" t="s">
        <v>2082</v>
      </c>
      <c r="Q863">
        <v>9</v>
      </c>
      <c r="R863">
        <v>6</v>
      </c>
      <c r="S863">
        <v>0</v>
      </c>
      <c r="U863">
        <v>704298</v>
      </c>
      <c r="V863">
        <v>422579</v>
      </c>
      <c r="W863">
        <v>281719</v>
      </c>
      <c r="X863">
        <v>0</v>
      </c>
      <c r="Y863" t="s">
        <v>48</v>
      </c>
    </row>
    <row r="864" spans="1:25" x14ac:dyDescent="0.25">
      <c r="A864">
        <v>863</v>
      </c>
      <c r="B864">
        <v>67237</v>
      </c>
      <c r="C864">
        <v>0</v>
      </c>
      <c r="D864">
        <v>0</v>
      </c>
      <c r="E864" t="s">
        <v>535</v>
      </c>
      <c r="F864" t="s">
        <v>536</v>
      </c>
      <c r="G864">
        <v>1</v>
      </c>
      <c r="H864" s="6">
        <v>20632481</v>
      </c>
      <c r="I864" s="7">
        <v>46003</v>
      </c>
      <c r="K864">
        <v>15</v>
      </c>
      <c r="L864" t="s">
        <v>40</v>
      </c>
      <c r="M864" t="s">
        <v>9</v>
      </c>
      <c r="N864" t="s">
        <v>41</v>
      </c>
      <c r="O864" t="s">
        <v>42</v>
      </c>
      <c r="P864" t="s">
        <v>2082</v>
      </c>
      <c r="Q864">
        <v>5</v>
      </c>
      <c r="R864">
        <v>10</v>
      </c>
      <c r="S864">
        <v>0</v>
      </c>
      <c r="U864">
        <v>3094872</v>
      </c>
      <c r="V864">
        <v>1031624</v>
      </c>
      <c r="W864">
        <v>2063248</v>
      </c>
      <c r="X864">
        <v>0</v>
      </c>
      <c r="Y864" t="s">
        <v>109</v>
      </c>
    </row>
    <row r="865" spans="1:25" x14ac:dyDescent="0.25">
      <c r="A865">
        <v>864</v>
      </c>
      <c r="B865">
        <v>67238</v>
      </c>
      <c r="C865">
        <v>0</v>
      </c>
      <c r="D865">
        <v>0</v>
      </c>
      <c r="E865" t="s">
        <v>1137</v>
      </c>
      <c r="F865" t="s">
        <v>1138</v>
      </c>
      <c r="G865">
        <v>1</v>
      </c>
      <c r="H865" s="6">
        <v>21553273</v>
      </c>
      <c r="I865" s="7">
        <v>46003</v>
      </c>
      <c r="K865">
        <v>15</v>
      </c>
      <c r="L865" t="s">
        <v>40</v>
      </c>
      <c r="M865" t="s">
        <v>5</v>
      </c>
      <c r="N865" t="s">
        <v>41</v>
      </c>
      <c r="O865" t="s">
        <v>54</v>
      </c>
      <c r="P865" t="s">
        <v>2082</v>
      </c>
      <c r="Q865">
        <v>10</v>
      </c>
      <c r="R865">
        <v>5</v>
      </c>
      <c r="S865">
        <v>0</v>
      </c>
      <c r="U865">
        <v>3232991</v>
      </c>
      <c r="V865">
        <v>2155327</v>
      </c>
      <c r="W865">
        <v>1077664</v>
      </c>
      <c r="X865">
        <v>0</v>
      </c>
      <c r="Y865" t="s">
        <v>48</v>
      </c>
    </row>
    <row r="866" spans="1:25" x14ac:dyDescent="0.25">
      <c r="A866">
        <v>865</v>
      </c>
      <c r="B866">
        <v>67239</v>
      </c>
      <c r="C866">
        <v>0</v>
      </c>
      <c r="D866">
        <v>0</v>
      </c>
      <c r="E866" t="s">
        <v>1266</v>
      </c>
      <c r="F866" t="s">
        <v>1267</v>
      </c>
      <c r="G866">
        <v>1</v>
      </c>
      <c r="H866" s="6">
        <v>20000000</v>
      </c>
      <c r="I866" s="7">
        <v>46003</v>
      </c>
      <c r="K866">
        <v>15</v>
      </c>
      <c r="L866" t="s">
        <v>40</v>
      </c>
      <c r="M866" t="s">
        <v>5</v>
      </c>
      <c r="N866" t="s">
        <v>41</v>
      </c>
      <c r="O866" t="s">
        <v>57</v>
      </c>
      <c r="P866" t="s">
        <v>2082</v>
      </c>
      <c r="Q866">
        <v>5</v>
      </c>
      <c r="R866">
        <v>10</v>
      </c>
      <c r="S866">
        <v>0</v>
      </c>
      <c r="U866">
        <v>3000000</v>
      </c>
      <c r="V866">
        <v>1000000</v>
      </c>
      <c r="W866">
        <v>2000000</v>
      </c>
      <c r="X866">
        <v>0</v>
      </c>
      <c r="Y866" t="s">
        <v>437</v>
      </c>
    </row>
    <row r="867" spans="1:25" x14ac:dyDescent="0.25">
      <c r="A867">
        <v>866</v>
      </c>
      <c r="B867">
        <v>67243</v>
      </c>
      <c r="C867">
        <v>0</v>
      </c>
      <c r="D867">
        <v>0</v>
      </c>
      <c r="E867" t="s">
        <v>2212</v>
      </c>
      <c r="F867" t="s">
        <v>2213</v>
      </c>
      <c r="G867">
        <v>1</v>
      </c>
      <c r="H867" s="6">
        <v>4645000</v>
      </c>
      <c r="I867" s="7">
        <v>46003</v>
      </c>
      <c r="K867" t="s">
        <v>2195</v>
      </c>
      <c r="L867" t="s">
        <v>40</v>
      </c>
      <c r="M867" t="s">
        <v>5</v>
      </c>
      <c r="N867" t="s">
        <v>41</v>
      </c>
      <c r="O867" t="s">
        <v>57</v>
      </c>
      <c r="P867" t="s">
        <v>2082</v>
      </c>
      <c r="Q867">
        <v>3.7</v>
      </c>
      <c r="R867">
        <v>9.9</v>
      </c>
      <c r="S867">
        <v>0</v>
      </c>
      <c r="U867">
        <v>631720</v>
      </c>
      <c r="V867">
        <v>171865</v>
      </c>
      <c r="W867">
        <v>459855</v>
      </c>
      <c r="X867">
        <v>0</v>
      </c>
      <c r="Y867" t="s">
        <v>48</v>
      </c>
    </row>
    <row r="868" spans="1:25" x14ac:dyDescent="0.25">
      <c r="A868">
        <v>867</v>
      </c>
      <c r="B868">
        <v>67244</v>
      </c>
      <c r="C868">
        <v>0</v>
      </c>
      <c r="D868">
        <v>0</v>
      </c>
      <c r="E868" t="s">
        <v>2214</v>
      </c>
      <c r="F868" t="s">
        <v>2215</v>
      </c>
      <c r="G868">
        <v>1</v>
      </c>
      <c r="H868" s="6">
        <v>660000</v>
      </c>
      <c r="I868" s="7">
        <v>46003</v>
      </c>
      <c r="K868" t="s">
        <v>2195</v>
      </c>
      <c r="L868" t="s">
        <v>40</v>
      </c>
      <c r="M868" t="s">
        <v>5</v>
      </c>
      <c r="N868" t="s">
        <v>41</v>
      </c>
      <c r="O868" t="s">
        <v>57</v>
      </c>
      <c r="P868" t="s">
        <v>2082</v>
      </c>
      <c r="Q868">
        <v>3.7</v>
      </c>
      <c r="R868">
        <v>9.9</v>
      </c>
      <c r="S868">
        <v>0</v>
      </c>
      <c r="U868">
        <v>89760</v>
      </c>
      <c r="V868">
        <v>24420</v>
      </c>
      <c r="W868">
        <v>65340</v>
      </c>
      <c r="X868">
        <v>0</v>
      </c>
      <c r="Y868" t="s">
        <v>48</v>
      </c>
    </row>
    <row r="869" spans="1:25" x14ac:dyDescent="0.25">
      <c r="A869">
        <v>868</v>
      </c>
      <c r="B869">
        <v>67221</v>
      </c>
      <c r="C869">
        <v>0</v>
      </c>
      <c r="D869">
        <v>0</v>
      </c>
      <c r="E869" t="s">
        <v>445</v>
      </c>
      <c r="F869" t="s">
        <v>446</v>
      </c>
      <c r="G869">
        <v>1</v>
      </c>
      <c r="H869" s="6">
        <v>3000000</v>
      </c>
      <c r="I869" s="7">
        <v>46003</v>
      </c>
      <c r="K869">
        <v>9</v>
      </c>
      <c r="L869" t="s">
        <v>40</v>
      </c>
      <c r="M869" t="s">
        <v>5</v>
      </c>
      <c r="N869" t="s">
        <v>41</v>
      </c>
      <c r="O869" t="s">
        <v>47</v>
      </c>
      <c r="P869" t="s">
        <v>2082</v>
      </c>
      <c r="Q869">
        <v>9</v>
      </c>
      <c r="R869">
        <v>0</v>
      </c>
      <c r="S869">
        <v>0</v>
      </c>
      <c r="U869">
        <v>270000</v>
      </c>
      <c r="V869">
        <v>270000</v>
      </c>
      <c r="W869">
        <v>0</v>
      </c>
      <c r="X869">
        <v>0</v>
      </c>
      <c r="Y869" t="s">
        <v>48</v>
      </c>
    </row>
    <row r="870" spans="1:25" x14ac:dyDescent="0.25">
      <c r="A870">
        <v>869</v>
      </c>
      <c r="B870">
        <v>67220</v>
      </c>
      <c r="C870">
        <v>0</v>
      </c>
      <c r="D870">
        <v>0</v>
      </c>
      <c r="E870" t="s">
        <v>440</v>
      </c>
      <c r="F870" t="s">
        <v>441</v>
      </c>
      <c r="G870">
        <v>1</v>
      </c>
      <c r="H870" s="6">
        <v>6000000</v>
      </c>
      <c r="I870" s="7">
        <v>46003</v>
      </c>
      <c r="K870">
        <v>9</v>
      </c>
      <c r="L870" t="s">
        <v>40</v>
      </c>
      <c r="M870" t="s">
        <v>5</v>
      </c>
      <c r="N870" t="s">
        <v>41</v>
      </c>
      <c r="O870" t="s">
        <v>47</v>
      </c>
      <c r="P870" t="s">
        <v>2082</v>
      </c>
      <c r="Q870">
        <v>9</v>
      </c>
      <c r="R870">
        <v>0</v>
      </c>
      <c r="S870">
        <v>0</v>
      </c>
      <c r="U870">
        <v>540000</v>
      </c>
      <c r="V870">
        <v>540000</v>
      </c>
      <c r="W870">
        <v>0</v>
      </c>
      <c r="X870">
        <v>0</v>
      </c>
      <c r="Y870" t="s">
        <v>48</v>
      </c>
    </row>
    <row r="871" spans="1:25" x14ac:dyDescent="0.25">
      <c r="A871">
        <v>870</v>
      </c>
      <c r="B871">
        <v>67231</v>
      </c>
      <c r="C871">
        <v>0</v>
      </c>
      <c r="D871">
        <v>0</v>
      </c>
      <c r="E871" t="s">
        <v>1355</v>
      </c>
      <c r="F871" t="s">
        <v>1356</v>
      </c>
      <c r="G871">
        <v>1</v>
      </c>
      <c r="H871" s="6">
        <v>4560358</v>
      </c>
      <c r="I871" s="7">
        <v>46003</v>
      </c>
      <c r="K871">
        <v>15</v>
      </c>
      <c r="L871" t="s">
        <v>40</v>
      </c>
      <c r="M871" t="s">
        <v>5</v>
      </c>
      <c r="N871" t="s">
        <v>41</v>
      </c>
      <c r="O871" t="s">
        <v>57</v>
      </c>
      <c r="P871" t="s">
        <v>2082</v>
      </c>
      <c r="Q871">
        <v>8</v>
      </c>
      <c r="R871">
        <v>7</v>
      </c>
      <c r="S871">
        <v>0</v>
      </c>
      <c r="U871">
        <v>684054</v>
      </c>
      <c r="V871">
        <v>364829</v>
      </c>
      <c r="W871">
        <v>319225</v>
      </c>
      <c r="X871">
        <v>0</v>
      </c>
      <c r="Y871" t="s">
        <v>48</v>
      </c>
    </row>
    <row r="872" spans="1:25" x14ac:dyDescent="0.25">
      <c r="A872">
        <v>871</v>
      </c>
      <c r="B872">
        <v>67242</v>
      </c>
      <c r="C872">
        <v>0</v>
      </c>
      <c r="D872">
        <v>0</v>
      </c>
      <c r="E872" t="s">
        <v>2216</v>
      </c>
      <c r="F872" t="s">
        <v>2217</v>
      </c>
      <c r="G872">
        <v>1</v>
      </c>
      <c r="H872" s="6">
        <v>1425000</v>
      </c>
      <c r="I872" s="7">
        <v>46003</v>
      </c>
      <c r="K872" t="s">
        <v>2195</v>
      </c>
      <c r="L872" t="s">
        <v>40</v>
      </c>
      <c r="M872" t="s">
        <v>5</v>
      </c>
      <c r="N872" t="s">
        <v>41</v>
      </c>
      <c r="O872" t="s">
        <v>57</v>
      </c>
      <c r="P872" t="s">
        <v>2082</v>
      </c>
      <c r="Q872">
        <v>3.7</v>
      </c>
      <c r="R872">
        <v>9.9</v>
      </c>
      <c r="S872">
        <v>0</v>
      </c>
      <c r="U872">
        <v>193800</v>
      </c>
      <c r="V872">
        <v>52725</v>
      </c>
      <c r="W872">
        <v>141075</v>
      </c>
      <c r="X872">
        <v>0</v>
      </c>
      <c r="Y872" t="s">
        <v>48</v>
      </c>
    </row>
    <row r="873" spans="1:25" x14ac:dyDescent="0.25">
      <c r="A873">
        <v>872</v>
      </c>
      <c r="B873">
        <v>67245</v>
      </c>
      <c r="C873">
        <v>0</v>
      </c>
      <c r="D873">
        <v>0</v>
      </c>
      <c r="E873" t="s">
        <v>2218</v>
      </c>
      <c r="F873" t="s">
        <v>2219</v>
      </c>
      <c r="G873">
        <v>1</v>
      </c>
      <c r="H873" s="6">
        <v>2854000</v>
      </c>
      <c r="I873" s="7">
        <v>46003</v>
      </c>
      <c r="K873" t="s">
        <v>2195</v>
      </c>
      <c r="L873" t="s">
        <v>40</v>
      </c>
      <c r="M873" t="s">
        <v>5</v>
      </c>
      <c r="N873" t="s">
        <v>41</v>
      </c>
      <c r="O873" t="s">
        <v>57</v>
      </c>
      <c r="P873" t="s">
        <v>2082</v>
      </c>
      <c r="Q873">
        <v>3.7</v>
      </c>
      <c r="R873">
        <v>9.9</v>
      </c>
      <c r="S873">
        <v>0</v>
      </c>
      <c r="U873">
        <v>388144</v>
      </c>
      <c r="V873">
        <v>105598</v>
      </c>
      <c r="W873">
        <v>282546</v>
      </c>
      <c r="X873">
        <v>0</v>
      </c>
      <c r="Y873" t="s">
        <v>48</v>
      </c>
    </row>
    <row r="874" spans="1:25" x14ac:dyDescent="0.25">
      <c r="A874">
        <v>873</v>
      </c>
      <c r="B874">
        <v>67232</v>
      </c>
      <c r="C874">
        <v>0</v>
      </c>
      <c r="D874">
        <v>0</v>
      </c>
      <c r="E874" t="s">
        <v>514</v>
      </c>
      <c r="F874" t="s">
        <v>515</v>
      </c>
      <c r="G874">
        <v>1</v>
      </c>
      <c r="H874" s="6">
        <v>10000000</v>
      </c>
      <c r="I874" s="7">
        <v>46003</v>
      </c>
      <c r="K874">
        <v>6</v>
      </c>
      <c r="L874" t="s">
        <v>40</v>
      </c>
      <c r="M874" t="s">
        <v>5</v>
      </c>
      <c r="N874" t="s">
        <v>41</v>
      </c>
      <c r="O874" t="s">
        <v>77</v>
      </c>
      <c r="P874" t="s">
        <v>2082</v>
      </c>
      <c r="Q874">
        <v>6</v>
      </c>
      <c r="R874">
        <v>0</v>
      </c>
      <c r="S874">
        <v>0</v>
      </c>
      <c r="U874">
        <v>600000</v>
      </c>
      <c r="V874">
        <v>600000</v>
      </c>
      <c r="W874">
        <v>0</v>
      </c>
      <c r="X874">
        <v>0</v>
      </c>
      <c r="Y874" t="s">
        <v>48</v>
      </c>
    </row>
    <row r="875" spans="1:25" x14ac:dyDescent="0.25">
      <c r="A875">
        <v>874</v>
      </c>
      <c r="B875">
        <v>67215</v>
      </c>
      <c r="C875">
        <v>0</v>
      </c>
      <c r="D875">
        <v>0</v>
      </c>
      <c r="E875" t="s">
        <v>1347</v>
      </c>
      <c r="F875" t="s">
        <v>1348</v>
      </c>
      <c r="G875">
        <v>1</v>
      </c>
      <c r="H875" s="6">
        <v>3809206</v>
      </c>
      <c r="I875" s="7">
        <v>46003</v>
      </c>
      <c r="K875" t="s">
        <v>167</v>
      </c>
      <c r="L875" t="s">
        <v>40</v>
      </c>
      <c r="M875" t="s">
        <v>4</v>
      </c>
      <c r="N875" t="s">
        <v>41</v>
      </c>
      <c r="O875" t="s">
        <v>51</v>
      </c>
      <c r="P875" t="s">
        <v>2082</v>
      </c>
      <c r="Q875">
        <v>5.5</v>
      </c>
      <c r="R875">
        <v>0</v>
      </c>
      <c r="S875">
        <v>0</v>
      </c>
      <c r="U875">
        <v>209506</v>
      </c>
      <c r="V875">
        <v>209506</v>
      </c>
      <c r="W875">
        <v>0</v>
      </c>
      <c r="X875">
        <v>0</v>
      </c>
      <c r="Y875" t="s">
        <v>109</v>
      </c>
    </row>
    <row r="876" spans="1:25" x14ac:dyDescent="0.25">
      <c r="A876">
        <v>875</v>
      </c>
      <c r="B876">
        <v>67235</v>
      </c>
      <c r="C876">
        <v>0</v>
      </c>
      <c r="D876">
        <v>0</v>
      </c>
      <c r="E876" t="s">
        <v>2317</v>
      </c>
      <c r="F876" t="s">
        <v>2318</v>
      </c>
      <c r="G876">
        <v>1</v>
      </c>
      <c r="H876" s="6">
        <v>5855887</v>
      </c>
      <c r="I876" s="7">
        <v>46003</v>
      </c>
      <c r="K876">
        <v>15</v>
      </c>
      <c r="L876" t="s">
        <v>40</v>
      </c>
      <c r="M876" t="s">
        <v>5</v>
      </c>
      <c r="N876" t="s">
        <v>41</v>
      </c>
      <c r="O876" t="s">
        <v>54</v>
      </c>
      <c r="P876" t="s">
        <v>2082</v>
      </c>
      <c r="Q876">
        <v>5</v>
      </c>
      <c r="R876">
        <v>10</v>
      </c>
      <c r="S876">
        <v>0</v>
      </c>
      <c r="U876">
        <v>878383</v>
      </c>
      <c r="V876">
        <v>292794</v>
      </c>
      <c r="W876">
        <v>585589</v>
      </c>
      <c r="X876">
        <v>0</v>
      </c>
      <c r="Y876" t="s">
        <v>48</v>
      </c>
    </row>
    <row r="877" spans="1:25" x14ac:dyDescent="0.25">
      <c r="A877">
        <v>876</v>
      </c>
      <c r="B877">
        <v>67249</v>
      </c>
      <c r="C877">
        <v>0</v>
      </c>
      <c r="D877">
        <v>0</v>
      </c>
      <c r="E877" t="s">
        <v>572</v>
      </c>
      <c r="F877" t="s">
        <v>573</v>
      </c>
      <c r="G877">
        <v>1</v>
      </c>
      <c r="H877" s="6">
        <v>903271</v>
      </c>
      <c r="I877" s="7">
        <v>46003</v>
      </c>
      <c r="K877">
        <v>5</v>
      </c>
      <c r="L877" t="s">
        <v>40</v>
      </c>
      <c r="M877" t="s">
        <v>6</v>
      </c>
      <c r="N877" t="s">
        <v>41</v>
      </c>
      <c r="O877" t="s">
        <v>64</v>
      </c>
      <c r="P877" t="s">
        <v>2082</v>
      </c>
      <c r="Q877">
        <v>5</v>
      </c>
      <c r="R877">
        <v>0</v>
      </c>
      <c r="S877">
        <v>0</v>
      </c>
      <c r="U877">
        <v>45164</v>
      </c>
      <c r="V877">
        <v>45164</v>
      </c>
      <c r="W877">
        <v>0</v>
      </c>
      <c r="X877">
        <v>0</v>
      </c>
      <c r="Y877" t="s">
        <v>44</v>
      </c>
    </row>
    <row r="878" spans="1:25" x14ac:dyDescent="0.25">
      <c r="A878">
        <v>877</v>
      </c>
      <c r="B878">
        <v>67228</v>
      </c>
      <c r="C878">
        <v>0</v>
      </c>
      <c r="D878">
        <v>0</v>
      </c>
      <c r="E878" t="s">
        <v>2319</v>
      </c>
      <c r="F878" t="s">
        <v>2320</v>
      </c>
      <c r="G878">
        <v>1</v>
      </c>
      <c r="H878" s="6">
        <v>141474</v>
      </c>
      <c r="I878" s="7">
        <v>46003</v>
      </c>
      <c r="K878">
        <v>5</v>
      </c>
      <c r="L878" t="s">
        <v>40</v>
      </c>
      <c r="M878" t="s">
        <v>6</v>
      </c>
      <c r="N878" t="s">
        <v>41</v>
      </c>
      <c r="O878" t="s">
        <v>64</v>
      </c>
      <c r="P878" t="s">
        <v>2082</v>
      </c>
      <c r="Q878">
        <v>5</v>
      </c>
      <c r="R878">
        <v>0</v>
      </c>
      <c r="S878">
        <v>0</v>
      </c>
      <c r="U878">
        <v>7074</v>
      </c>
      <c r="V878">
        <v>7074</v>
      </c>
      <c r="W878">
        <v>0</v>
      </c>
      <c r="X878">
        <v>0</v>
      </c>
      <c r="Y878" t="s">
        <v>44</v>
      </c>
    </row>
    <row r="879" spans="1:25" x14ac:dyDescent="0.25">
      <c r="A879">
        <v>878</v>
      </c>
      <c r="B879">
        <v>67266</v>
      </c>
      <c r="C879">
        <v>0</v>
      </c>
      <c r="D879">
        <v>0</v>
      </c>
      <c r="E879" t="s">
        <v>1784</v>
      </c>
      <c r="F879" t="s">
        <v>1785</v>
      </c>
      <c r="G879">
        <v>1</v>
      </c>
      <c r="H879" s="6">
        <v>3000000</v>
      </c>
      <c r="I879" s="7">
        <v>46003</v>
      </c>
      <c r="K879">
        <v>8</v>
      </c>
      <c r="L879" t="s">
        <v>40</v>
      </c>
      <c r="M879" t="s">
        <v>5</v>
      </c>
      <c r="N879" t="s">
        <v>41</v>
      </c>
      <c r="O879" t="s">
        <v>57</v>
      </c>
      <c r="P879" t="s">
        <v>2082</v>
      </c>
      <c r="Q879">
        <v>8</v>
      </c>
      <c r="R879">
        <v>0</v>
      </c>
      <c r="S879">
        <v>0</v>
      </c>
      <c r="U879">
        <v>240000</v>
      </c>
      <c r="V879">
        <v>240000</v>
      </c>
      <c r="W879">
        <v>0</v>
      </c>
      <c r="X879">
        <v>0</v>
      </c>
      <c r="Y879" t="s">
        <v>48</v>
      </c>
    </row>
    <row r="880" spans="1:25" x14ac:dyDescent="0.25">
      <c r="A880">
        <v>879</v>
      </c>
      <c r="B880">
        <v>67274</v>
      </c>
      <c r="C880">
        <v>0</v>
      </c>
      <c r="D880">
        <v>0</v>
      </c>
      <c r="E880" t="s">
        <v>1062</v>
      </c>
      <c r="F880" t="s">
        <v>1063</v>
      </c>
      <c r="G880">
        <v>1</v>
      </c>
      <c r="H880" s="6">
        <v>5000000</v>
      </c>
      <c r="I880" s="7">
        <v>46003</v>
      </c>
      <c r="K880">
        <v>7</v>
      </c>
      <c r="L880" t="s">
        <v>40</v>
      </c>
      <c r="M880" t="s">
        <v>5</v>
      </c>
      <c r="N880" t="s">
        <v>41</v>
      </c>
      <c r="O880" t="s">
        <v>47</v>
      </c>
      <c r="P880" t="s">
        <v>2082</v>
      </c>
      <c r="Q880">
        <v>7</v>
      </c>
      <c r="R880">
        <v>0</v>
      </c>
      <c r="S880">
        <v>0</v>
      </c>
      <c r="U880">
        <v>350000</v>
      </c>
      <c r="V880">
        <v>350000</v>
      </c>
      <c r="W880">
        <v>0</v>
      </c>
      <c r="X880">
        <v>0</v>
      </c>
      <c r="Y880" t="s">
        <v>112</v>
      </c>
    </row>
    <row r="881" spans="1:25" x14ac:dyDescent="0.25">
      <c r="A881">
        <v>880</v>
      </c>
      <c r="B881">
        <v>67275</v>
      </c>
      <c r="C881">
        <v>0</v>
      </c>
      <c r="D881">
        <v>0</v>
      </c>
      <c r="E881" t="s">
        <v>1570</v>
      </c>
      <c r="F881" t="s">
        <v>1571</v>
      </c>
      <c r="G881">
        <v>1</v>
      </c>
      <c r="H881" s="6">
        <v>1000000</v>
      </c>
      <c r="I881" s="7">
        <v>46003</v>
      </c>
      <c r="K881">
        <v>7</v>
      </c>
      <c r="L881" t="s">
        <v>40</v>
      </c>
      <c r="M881" t="s">
        <v>5</v>
      </c>
      <c r="N881" t="s">
        <v>41</v>
      </c>
      <c r="O881" t="s">
        <v>47</v>
      </c>
      <c r="P881" t="s">
        <v>2082</v>
      </c>
      <c r="Q881">
        <v>7</v>
      </c>
      <c r="R881">
        <v>0</v>
      </c>
      <c r="S881">
        <v>0</v>
      </c>
      <c r="U881">
        <v>70000</v>
      </c>
      <c r="V881">
        <v>70000</v>
      </c>
      <c r="W881">
        <v>0</v>
      </c>
      <c r="X881">
        <v>0</v>
      </c>
      <c r="Y881" t="s">
        <v>44</v>
      </c>
    </row>
    <row r="882" spans="1:25" x14ac:dyDescent="0.25">
      <c r="A882">
        <v>881</v>
      </c>
      <c r="B882">
        <v>67218</v>
      </c>
      <c r="C882">
        <v>0</v>
      </c>
      <c r="D882">
        <v>0</v>
      </c>
      <c r="E882" t="s">
        <v>2321</v>
      </c>
      <c r="F882" t="s">
        <v>2322</v>
      </c>
      <c r="G882">
        <v>1</v>
      </c>
      <c r="H882" s="6">
        <v>344018</v>
      </c>
      <c r="I882" s="7">
        <v>46003</v>
      </c>
      <c r="K882" t="s">
        <v>167</v>
      </c>
      <c r="L882" t="s">
        <v>40</v>
      </c>
      <c r="M882" t="s">
        <v>4</v>
      </c>
      <c r="N882" t="s">
        <v>41</v>
      </c>
      <c r="O882" t="s">
        <v>51</v>
      </c>
      <c r="P882" t="s">
        <v>2082</v>
      </c>
      <c r="Q882">
        <v>5.5</v>
      </c>
      <c r="R882">
        <v>0</v>
      </c>
      <c r="S882">
        <v>0</v>
      </c>
      <c r="U882">
        <v>18921</v>
      </c>
      <c r="V882">
        <v>18921</v>
      </c>
      <c r="W882">
        <v>0</v>
      </c>
      <c r="X882">
        <v>0</v>
      </c>
      <c r="Y882" t="s">
        <v>2086</v>
      </c>
    </row>
    <row r="883" spans="1:25" x14ac:dyDescent="0.25">
      <c r="A883">
        <v>882</v>
      </c>
      <c r="B883">
        <v>67246</v>
      </c>
      <c r="C883">
        <v>0</v>
      </c>
      <c r="D883">
        <v>0</v>
      </c>
      <c r="E883" t="s">
        <v>2204</v>
      </c>
      <c r="F883" t="s">
        <v>2205</v>
      </c>
      <c r="G883">
        <v>1</v>
      </c>
      <c r="H883" s="6">
        <v>250000</v>
      </c>
      <c r="I883" s="7">
        <v>46003</v>
      </c>
      <c r="K883" t="s">
        <v>2195</v>
      </c>
      <c r="L883" t="s">
        <v>40</v>
      </c>
      <c r="M883" t="s">
        <v>5</v>
      </c>
      <c r="N883" t="s">
        <v>41</v>
      </c>
      <c r="O883" t="s">
        <v>57</v>
      </c>
      <c r="P883" t="s">
        <v>2082</v>
      </c>
      <c r="Q883">
        <v>3.7</v>
      </c>
      <c r="R883">
        <v>9.9</v>
      </c>
      <c r="S883">
        <v>0</v>
      </c>
      <c r="U883">
        <v>34000</v>
      </c>
      <c r="V883">
        <v>9250</v>
      </c>
      <c r="W883">
        <v>24750</v>
      </c>
      <c r="X883">
        <v>0</v>
      </c>
      <c r="Y883" t="s">
        <v>48</v>
      </c>
    </row>
    <row r="884" spans="1:25" x14ac:dyDescent="0.25">
      <c r="A884">
        <v>883</v>
      </c>
      <c r="B884">
        <v>67247</v>
      </c>
      <c r="C884">
        <v>0</v>
      </c>
      <c r="D884">
        <v>0</v>
      </c>
      <c r="E884" t="s">
        <v>2323</v>
      </c>
      <c r="F884" t="s">
        <v>2324</v>
      </c>
      <c r="G884">
        <v>1</v>
      </c>
      <c r="H884" s="6">
        <v>2061103</v>
      </c>
      <c r="I884" s="7">
        <v>46003</v>
      </c>
      <c r="K884" t="s">
        <v>2195</v>
      </c>
      <c r="L884" t="s">
        <v>40</v>
      </c>
      <c r="M884" t="s">
        <v>5</v>
      </c>
      <c r="N884" t="s">
        <v>41</v>
      </c>
      <c r="O884" t="s">
        <v>57</v>
      </c>
      <c r="P884" t="s">
        <v>2082</v>
      </c>
      <c r="Q884">
        <v>3.7</v>
      </c>
      <c r="R884">
        <v>9.9</v>
      </c>
      <c r="S884">
        <v>0</v>
      </c>
      <c r="U884">
        <v>280310</v>
      </c>
      <c r="V884">
        <v>76261</v>
      </c>
      <c r="W884">
        <v>204049</v>
      </c>
      <c r="X884">
        <v>0</v>
      </c>
      <c r="Y884" t="s">
        <v>48</v>
      </c>
    </row>
    <row r="885" spans="1:25" x14ac:dyDescent="0.25">
      <c r="A885">
        <v>884</v>
      </c>
      <c r="B885">
        <v>67229</v>
      </c>
      <c r="C885">
        <v>0</v>
      </c>
      <c r="D885">
        <v>0</v>
      </c>
      <c r="E885" t="s">
        <v>964</v>
      </c>
      <c r="F885" t="s">
        <v>965</v>
      </c>
      <c r="G885">
        <v>1</v>
      </c>
      <c r="H885" s="6">
        <v>6715789</v>
      </c>
      <c r="I885" s="7">
        <v>46003</v>
      </c>
      <c r="K885">
        <v>5</v>
      </c>
      <c r="L885" t="s">
        <v>40</v>
      </c>
      <c r="M885" t="s">
        <v>6</v>
      </c>
      <c r="N885" t="s">
        <v>41</v>
      </c>
      <c r="O885" t="s">
        <v>64</v>
      </c>
      <c r="P885" t="s">
        <v>2082</v>
      </c>
      <c r="Q885">
        <v>5</v>
      </c>
      <c r="R885">
        <v>0</v>
      </c>
      <c r="S885">
        <v>0</v>
      </c>
      <c r="U885">
        <v>335789</v>
      </c>
      <c r="V885">
        <v>335789</v>
      </c>
      <c r="W885">
        <v>0</v>
      </c>
      <c r="X885">
        <v>0</v>
      </c>
      <c r="Y885" t="s">
        <v>44</v>
      </c>
    </row>
    <row r="886" spans="1:25" x14ac:dyDescent="0.25">
      <c r="A886">
        <v>885</v>
      </c>
      <c r="B886">
        <v>67227</v>
      </c>
      <c r="C886">
        <v>0</v>
      </c>
      <c r="D886">
        <v>0</v>
      </c>
      <c r="E886" t="s">
        <v>1473</v>
      </c>
      <c r="F886" t="s">
        <v>1474</v>
      </c>
      <c r="G886">
        <v>1</v>
      </c>
      <c r="H886" s="6">
        <v>740842</v>
      </c>
      <c r="I886" s="7">
        <v>46003</v>
      </c>
      <c r="K886">
        <v>5</v>
      </c>
      <c r="L886" t="s">
        <v>40</v>
      </c>
      <c r="M886" t="s">
        <v>6</v>
      </c>
      <c r="N886" t="s">
        <v>41</v>
      </c>
      <c r="O886" t="s">
        <v>64</v>
      </c>
      <c r="P886" t="s">
        <v>2082</v>
      </c>
      <c r="Q886">
        <v>5</v>
      </c>
      <c r="R886">
        <v>0</v>
      </c>
      <c r="S886">
        <v>0</v>
      </c>
      <c r="U886">
        <v>37042</v>
      </c>
      <c r="V886">
        <v>37042</v>
      </c>
      <c r="W886">
        <v>0</v>
      </c>
      <c r="X886">
        <v>0</v>
      </c>
      <c r="Y886" t="s">
        <v>44</v>
      </c>
    </row>
    <row r="887" spans="1:25" x14ac:dyDescent="0.25">
      <c r="A887">
        <v>886</v>
      </c>
      <c r="B887">
        <v>67250</v>
      </c>
      <c r="C887">
        <v>0</v>
      </c>
      <c r="D887">
        <v>0</v>
      </c>
      <c r="E887" t="s">
        <v>1246</v>
      </c>
      <c r="F887" t="s">
        <v>1247</v>
      </c>
      <c r="G887">
        <v>1</v>
      </c>
      <c r="H887" s="6">
        <v>5000000</v>
      </c>
      <c r="I887" s="7">
        <v>46003</v>
      </c>
      <c r="K887">
        <v>5</v>
      </c>
      <c r="L887" t="s">
        <v>40</v>
      </c>
      <c r="M887" t="s">
        <v>5</v>
      </c>
      <c r="N887" t="s">
        <v>41</v>
      </c>
      <c r="O887" t="s">
        <v>57</v>
      </c>
      <c r="P887" t="s">
        <v>2082</v>
      </c>
      <c r="Q887">
        <v>5</v>
      </c>
      <c r="R887">
        <v>0</v>
      </c>
      <c r="S887">
        <v>0</v>
      </c>
      <c r="U887">
        <v>250000</v>
      </c>
      <c r="V887">
        <v>250000</v>
      </c>
      <c r="W887">
        <v>0</v>
      </c>
      <c r="X887">
        <v>0</v>
      </c>
      <c r="Y887" t="s">
        <v>48</v>
      </c>
    </row>
    <row r="888" spans="1:25" x14ac:dyDescent="0.25">
      <c r="A888">
        <v>887</v>
      </c>
      <c r="B888">
        <v>67251</v>
      </c>
      <c r="C888">
        <v>0</v>
      </c>
      <c r="D888">
        <v>0</v>
      </c>
      <c r="E888" t="s">
        <v>1246</v>
      </c>
      <c r="F888" t="s">
        <v>1247</v>
      </c>
      <c r="G888">
        <v>1</v>
      </c>
      <c r="H888" s="6">
        <v>5000000</v>
      </c>
      <c r="I888" s="7">
        <v>46003</v>
      </c>
      <c r="K888">
        <v>5</v>
      </c>
      <c r="L888" t="s">
        <v>40</v>
      </c>
      <c r="M888" t="s">
        <v>5</v>
      </c>
      <c r="N888" t="s">
        <v>41</v>
      </c>
      <c r="O888" t="s">
        <v>57</v>
      </c>
      <c r="P888" t="s">
        <v>2082</v>
      </c>
      <c r="Q888">
        <v>5</v>
      </c>
      <c r="R888">
        <v>0</v>
      </c>
      <c r="S888">
        <v>0</v>
      </c>
      <c r="U888">
        <v>250000</v>
      </c>
      <c r="V888">
        <v>250000</v>
      </c>
      <c r="W888">
        <v>0</v>
      </c>
      <c r="X888">
        <v>0</v>
      </c>
      <c r="Y888" t="s">
        <v>48</v>
      </c>
    </row>
    <row r="889" spans="1:25" x14ac:dyDescent="0.25">
      <c r="A889">
        <v>888</v>
      </c>
      <c r="B889">
        <v>67252</v>
      </c>
      <c r="C889">
        <v>0</v>
      </c>
      <c r="D889">
        <v>0</v>
      </c>
      <c r="E889" t="s">
        <v>1246</v>
      </c>
      <c r="F889" t="s">
        <v>1247</v>
      </c>
      <c r="G889">
        <v>1</v>
      </c>
      <c r="H889" s="6">
        <v>5000000</v>
      </c>
      <c r="I889" s="7">
        <v>46003</v>
      </c>
      <c r="K889">
        <v>5</v>
      </c>
      <c r="L889" t="s">
        <v>40</v>
      </c>
      <c r="M889" t="s">
        <v>5</v>
      </c>
      <c r="N889" t="s">
        <v>41</v>
      </c>
      <c r="O889" t="s">
        <v>57</v>
      </c>
      <c r="P889" t="s">
        <v>2082</v>
      </c>
      <c r="Q889">
        <v>5</v>
      </c>
      <c r="R889">
        <v>0</v>
      </c>
      <c r="S889">
        <v>0</v>
      </c>
      <c r="U889">
        <v>250000</v>
      </c>
      <c r="V889">
        <v>250000</v>
      </c>
      <c r="W889">
        <v>0</v>
      </c>
      <c r="X889">
        <v>0</v>
      </c>
      <c r="Y889" t="s">
        <v>48</v>
      </c>
    </row>
    <row r="890" spans="1:25" x14ac:dyDescent="0.25">
      <c r="A890">
        <v>889</v>
      </c>
      <c r="B890">
        <v>67253</v>
      </c>
      <c r="C890">
        <v>0</v>
      </c>
      <c r="D890">
        <v>0</v>
      </c>
      <c r="E890" t="s">
        <v>1246</v>
      </c>
      <c r="F890" t="s">
        <v>1247</v>
      </c>
      <c r="G890">
        <v>1</v>
      </c>
      <c r="H890" s="6">
        <v>5000000</v>
      </c>
      <c r="I890" s="7">
        <v>46003</v>
      </c>
      <c r="K890">
        <v>5</v>
      </c>
      <c r="L890" t="s">
        <v>40</v>
      </c>
      <c r="M890" t="s">
        <v>5</v>
      </c>
      <c r="N890" t="s">
        <v>41</v>
      </c>
      <c r="O890" t="s">
        <v>57</v>
      </c>
      <c r="P890" t="s">
        <v>2082</v>
      </c>
      <c r="Q890">
        <v>5</v>
      </c>
      <c r="R890">
        <v>0</v>
      </c>
      <c r="S890">
        <v>0</v>
      </c>
      <c r="U890">
        <v>250000</v>
      </c>
      <c r="V890">
        <v>250000</v>
      </c>
      <c r="W890">
        <v>0</v>
      </c>
      <c r="X890">
        <v>0</v>
      </c>
      <c r="Y890" t="s">
        <v>48</v>
      </c>
    </row>
    <row r="891" spans="1:25" x14ac:dyDescent="0.25">
      <c r="A891">
        <v>890</v>
      </c>
      <c r="B891">
        <v>67254</v>
      </c>
      <c r="C891">
        <v>0</v>
      </c>
      <c r="D891">
        <v>0</v>
      </c>
      <c r="E891" t="s">
        <v>1246</v>
      </c>
      <c r="F891" t="s">
        <v>1247</v>
      </c>
      <c r="G891">
        <v>1</v>
      </c>
      <c r="H891" s="6">
        <v>5000000</v>
      </c>
      <c r="I891" s="7">
        <v>46003</v>
      </c>
      <c r="K891">
        <v>5</v>
      </c>
      <c r="L891" t="s">
        <v>40</v>
      </c>
      <c r="M891" t="s">
        <v>5</v>
      </c>
      <c r="N891" t="s">
        <v>41</v>
      </c>
      <c r="O891" t="s">
        <v>57</v>
      </c>
      <c r="P891" t="s">
        <v>2082</v>
      </c>
      <c r="Q891">
        <v>5</v>
      </c>
      <c r="R891">
        <v>0</v>
      </c>
      <c r="S891">
        <v>0</v>
      </c>
      <c r="U891">
        <v>250000</v>
      </c>
      <c r="V891">
        <v>250000</v>
      </c>
      <c r="W891">
        <v>0</v>
      </c>
      <c r="X891">
        <v>0</v>
      </c>
      <c r="Y891" t="s">
        <v>48</v>
      </c>
    </row>
    <row r="892" spans="1:25" x14ac:dyDescent="0.25">
      <c r="A892">
        <v>891</v>
      </c>
      <c r="B892">
        <v>67255</v>
      </c>
      <c r="C892">
        <v>0</v>
      </c>
      <c r="D892">
        <v>0</v>
      </c>
      <c r="E892" t="s">
        <v>1246</v>
      </c>
      <c r="F892" t="s">
        <v>1247</v>
      </c>
      <c r="G892">
        <v>1</v>
      </c>
      <c r="H892" s="6">
        <v>5000000</v>
      </c>
      <c r="I892" s="7">
        <v>46003</v>
      </c>
      <c r="K892">
        <v>5</v>
      </c>
      <c r="L892" t="s">
        <v>40</v>
      </c>
      <c r="M892" t="s">
        <v>5</v>
      </c>
      <c r="N892" t="s">
        <v>41</v>
      </c>
      <c r="O892" t="s">
        <v>57</v>
      </c>
      <c r="P892" t="s">
        <v>2082</v>
      </c>
      <c r="Q892">
        <v>5</v>
      </c>
      <c r="R892">
        <v>0</v>
      </c>
      <c r="S892">
        <v>0</v>
      </c>
      <c r="U892">
        <v>250000</v>
      </c>
      <c r="V892">
        <v>250000</v>
      </c>
      <c r="W892">
        <v>0</v>
      </c>
      <c r="X892">
        <v>0</v>
      </c>
      <c r="Y892" t="s">
        <v>48</v>
      </c>
    </row>
    <row r="893" spans="1:25" x14ac:dyDescent="0.25">
      <c r="A893">
        <v>892</v>
      </c>
      <c r="B893">
        <v>67256</v>
      </c>
      <c r="C893">
        <v>0</v>
      </c>
      <c r="D893">
        <v>0</v>
      </c>
      <c r="E893" t="s">
        <v>1246</v>
      </c>
      <c r="F893" t="s">
        <v>1247</v>
      </c>
      <c r="G893">
        <v>1</v>
      </c>
      <c r="H893" s="6">
        <v>567848</v>
      </c>
      <c r="I893" s="7">
        <v>46003</v>
      </c>
      <c r="K893">
        <v>5</v>
      </c>
      <c r="L893" t="s">
        <v>40</v>
      </c>
      <c r="M893" t="s">
        <v>5</v>
      </c>
      <c r="N893" t="s">
        <v>41</v>
      </c>
      <c r="O893" t="s">
        <v>57</v>
      </c>
      <c r="P893" t="s">
        <v>2082</v>
      </c>
      <c r="Q893">
        <v>5</v>
      </c>
      <c r="R893">
        <v>0</v>
      </c>
      <c r="S893">
        <v>0</v>
      </c>
      <c r="U893">
        <v>28392</v>
      </c>
      <c r="V893">
        <v>28392</v>
      </c>
      <c r="W893">
        <v>0</v>
      </c>
      <c r="X893">
        <v>0</v>
      </c>
      <c r="Y893" t="s">
        <v>48</v>
      </c>
    </row>
    <row r="894" spans="1:25" x14ac:dyDescent="0.25">
      <c r="A894">
        <v>893</v>
      </c>
      <c r="B894">
        <v>67265</v>
      </c>
      <c r="C894">
        <v>0</v>
      </c>
      <c r="D894">
        <v>0</v>
      </c>
      <c r="E894" t="s">
        <v>904</v>
      </c>
      <c r="F894" t="s">
        <v>905</v>
      </c>
      <c r="G894">
        <v>1</v>
      </c>
      <c r="H894" s="6">
        <v>1365666</v>
      </c>
      <c r="I894" s="7">
        <v>46003</v>
      </c>
      <c r="K894">
        <v>15</v>
      </c>
      <c r="L894" t="s">
        <v>40</v>
      </c>
      <c r="M894" t="s">
        <v>5</v>
      </c>
      <c r="N894" t="s">
        <v>41</v>
      </c>
      <c r="O894" t="s">
        <v>47</v>
      </c>
      <c r="P894" t="s">
        <v>2082</v>
      </c>
      <c r="Q894">
        <v>6</v>
      </c>
      <c r="R894">
        <v>9</v>
      </c>
      <c r="S894">
        <v>0</v>
      </c>
      <c r="U894">
        <v>204850</v>
      </c>
      <c r="V894">
        <v>81940</v>
      </c>
      <c r="W894">
        <v>122910</v>
      </c>
      <c r="X894">
        <v>0</v>
      </c>
      <c r="Y894" t="s">
        <v>48</v>
      </c>
    </row>
    <row r="895" spans="1:25" x14ac:dyDescent="0.25">
      <c r="A895">
        <v>894</v>
      </c>
      <c r="B895">
        <v>67248</v>
      </c>
      <c r="C895">
        <v>0</v>
      </c>
      <c r="D895">
        <v>0</v>
      </c>
      <c r="E895" t="s">
        <v>2193</v>
      </c>
      <c r="F895" t="s">
        <v>2194</v>
      </c>
      <c r="G895">
        <v>1</v>
      </c>
      <c r="H895" s="6">
        <v>1193000</v>
      </c>
      <c r="I895" s="7">
        <v>46003</v>
      </c>
      <c r="K895" t="s">
        <v>2195</v>
      </c>
      <c r="L895" t="s">
        <v>40</v>
      </c>
      <c r="M895" t="s">
        <v>5</v>
      </c>
      <c r="N895" t="s">
        <v>41</v>
      </c>
      <c r="O895" t="s">
        <v>57</v>
      </c>
      <c r="P895" t="s">
        <v>2082</v>
      </c>
      <c r="Q895">
        <v>3.7</v>
      </c>
      <c r="R895">
        <v>9.9</v>
      </c>
      <c r="S895">
        <v>0</v>
      </c>
      <c r="U895">
        <v>162248</v>
      </c>
      <c r="V895">
        <v>44141</v>
      </c>
      <c r="W895">
        <v>118107</v>
      </c>
      <c r="X895">
        <v>0</v>
      </c>
      <c r="Y895" t="s">
        <v>48</v>
      </c>
    </row>
    <row r="896" spans="1:25" x14ac:dyDescent="0.25">
      <c r="A896">
        <v>895</v>
      </c>
      <c r="B896">
        <v>67267</v>
      </c>
      <c r="C896">
        <v>0</v>
      </c>
      <c r="D896">
        <v>0</v>
      </c>
      <c r="E896" t="s">
        <v>1210</v>
      </c>
      <c r="F896" t="s">
        <v>1211</v>
      </c>
      <c r="G896">
        <v>1</v>
      </c>
      <c r="H896" s="6">
        <v>3307426</v>
      </c>
      <c r="I896" s="7">
        <v>46003</v>
      </c>
      <c r="K896">
        <v>15</v>
      </c>
      <c r="L896" t="s">
        <v>40</v>
      </c>
      <c r="M896" t="s">
        <v>5</v>
      </c>
      <c r="N896" t="s">
        <v>41</v>
      </c>
      <c r="O896" t="s">
        <v>57</v>
      </c>
      <c r="P896" t="s">
        <v>2082</v>
      </c>
      <c r="Q896">
        <v>5</v>
      </c>
      <c r="R896">
        <v>10</v>
      </c>
      <c r="S896">
        <v>0</v>
      </c>
      <c r="U896">
        <v>496114</v>
      </c>
      <c r="V896">
        <v>165371</v>
      </c>
      <c r="W896">
        <v>330743</v>
      </c>
      <c r="X896">
        <v>0</v>
      </c>
      <c r="Y896" t="s">
        <v>72</v>
      </c>
    </row>
    <row r="897" spans="1:25" x14ac:dyDescent="0.25">
      <c r="A897">
        <v>896</v>
      </c>
      <c r="B897">
        <v>67268</v>
      </c>
      <c r="C897">
        <v>0</v>
      </c>
      <c r="D897">
        <v>0</v>
      </c>
      <c r="E897" t="s">
        <v>1210</v>
      </c>
      <c r="F897" t="s">
        <v>1211</v>
      </c>
      <c r="G897">
        <v>1</v>
      </c>
      <c r="H897" s="6">
        <v>2050272</v>
      </c>
      <c r="I897" s="7">
        <v>46003</v>
      </c>
      <c r="K897">
        <v>15</v>
      </c>
      <c r="L897" t="s">
        <v>40</v>
      </c>
      <c r="M897" t="s">
        <v>5</v>
      </c>
      <c r="N897" t="s">
        <v>41</v>
      </c>
      <c r="O897" t="s">
        <v>57</v>
      </c>
      <c r="P897" t="s">
        <v>2082</v>
      </c>
      <c r="Q897">
        <v>5</v>
      </c>
      <c r="R897">
        <v>10</v>
      </c>
      <c r="S897">
        <v>0</v>
      </c>
      <c r="U897">
        <v>307541</v>
      </c>
      <c r="V897">
        <v>102514</v>
      </c>
      <c r="W897">
        <v>205027</v>
      </c>
      <c r="X897">
        <v>0</v>
      </c>
      <c r="Y897" t="s">
        <v>72</v>
      </c>
    </row>
    <row r="898" spans="1:25" x14ac:dyDescent="0.25">
      <c r="A898">
        <v>897</v>
      </c>
      <c r="B898">
        <v>67269</v>
      </c>
      <c r="C898">
        <v>0</v>
      </c>
      <c r="D898">
        <v>0</v>
      </c>
      <c r="E898" t="s">
        <v>1210</v>
      </c>
      <c r="F898" t="s">
        <v>1211</v>
      </c>
      <c r="G898">
        <v>1</v>
      </c>
      <c r="H898" s="6"/>
      <c r="I898" s="7">
        <v>46003</v>
      </c>
      <c r="K898">
        <v>15</v>
      </c>
      <c r="L898" t="s">
        <v>40</v>
      </c>
      <c r="M898" t="s">
        <v>5</v>
      </c>
      <c r="N898" t="s">
        <v>41</v>
      </c>
      <c r="O898" t="s">
        <v>57</v>
      </c>
      <c r="P898" t="s">
        <v>2082</v>
      </c>
      <c r="Q898">
        <v>5</v>
      </c>
      <c r="R898">
        <v>10</v>
      </c>
      <c r="S898">
        <v>0</v>
      </c>
      <c r="U898">
        <v>0</v>
      </c>
      <c r="V898">
        <v>0</v>
      </c>
      <c r="W898">
        <v>0</v>
      </c>
      <c r="X898">
        <v>0</v>
      </c>
      <c r="Y898" t="s">
        <v>72</v>
      </c>
    </row>
    <row r="899" spans="1:25" x14ac:dyDescent="0.25">
      <c r="A899">
        <v>898</v>
      </c>
      <c r="B899">
        <v>67217</v>
      </c>
      <c r="C899">
        <v>0</v>
      </c>
      <c r="D899">
        <v>0</v>
      </c>
      <c r="E899" t="s">
        <v>1303</v>
      </c>
      <c r="F899" t="s">
        <v>1304</v>
      </c>
      <c r="G899">
        <v>1</v>
      </c>
      <c r="H899" s="6">
        <v>3322605</v>
      </c>
      <c r="I899" s="7">
        <v>46003</v>
      </c>
      <c r="K899" t="s">
        <v>167</v>
      </c>
      <c r="L899" t="s">
        <v>40</v>
      </c>
      <c r="M899" t="s">
        <v>4</v>
      </c>
      <c r="N899" t="s">
        <v>41</v>
      </c>
      <c r="O899" t="s">
        <v>51</v>
      </c>
      <c r="P899" t="s">
        <v>2082</v>
      </c>
      <c r="Q899">
        <v>5.5</v>
      </c>
      <c r="R899">
        <v>0</v>
      </c>
      <c r="S899">
        <v>0</v>
      </c>
      <c r="U899">
        <v>182743</v>
      </c>
      <c r="V899">
        <v>182743</v>
      </c>
      <c r="W899">
        <v>0</v>
      </c>
      <c r="X899">
        <v>0</v>
      </c>
      <c r="Y899" t="s">
        <v>109</v>
      </c>
    </row>
    <row r="900" spans="1:25" x14ac:dyDescent="0.25">
      <c r="A900">
        <v>899</v>
      </c>
      <c r="B900">
        <v>66762</v>
      </c>
      <c r="C900">
        <v>0</v>
      </c>
      <c r="D900">
        <v>0</v>
      </c>
      <c r="E900" t="s">
        <v>2325</v>
      </c>
      <c r="F900" t="s">
        <v>2326</v>
      </c>
      <c r="G900">
        <v>1</v>
      </c>
      <c r="H900" s="6">
        <v>7000000</v>
      </c>
      <c r="I900" s="7">
        <v>46003</v>
      </c>
      <c r="K900">
        <v>9</v>
      </c>
      <c r="L900" t="s">
        <v>40</v>
      </c>
      <c r="M900" t="s">
        <v>5</v>
      </c>
      <c r="N900" t="s">
        <v>41</v>
      </c>
      <c r="O900" t="s">
        <v>57</v>
      </c>
      <c r="P900" t="s">
        <v>2082</v>
      </c>
      <c r="Q900">
        <v>9</v>
      </c>
      <c r="R900">
        <v>0</v>
      </c>
      <c r="S900">
        <v>0</v>
      </c>
      <c r="U900">
        <v>630000</v>
      </c>
      <c r="V900">
        <v>630000</v>
      </c>
      <c r="W900">
        <v>0</v>
      </c>
      <c r="X900">
        <v>0</v>
      </c>
      <c r="Y900" t="s">
        <v>2086</v>
      </c>
    </row>
    <row r="901" spans="1:25" x14ac:dyDescent="0.25">
      <c r="A901">
        <v>900</v>
      </c>
      <c r="B901">
        <v>67233</v>
      </c>
      <c r="C901">
        <v>0</v>
      </c>
      <c r="D901">
        <v>0</v>
      </c>
      <c r="E901" t="s">
        <v>1946</v>
      </c>
      <c r="F901" t="s">
        <v>1947</v>
      </c>
      <c r="G901">
        <v>1</v>
      </c>
      <c r="H901" s="6">
        <v>314087</v>
      </c>
      <c r="I901" s="7">
        <v>46003</v>
      </c>
      <c r="K901">
        <v>15</v>
      </c>
      <c r="L901" t="s">
        <v>40</v>
      </c>
      <c r="M901" t="s">
        <v>5</v>
      </c>
      <c r="N901" t="s">
        <v>41</v>
      </c>
      <c r="O901" t="s">
        <v>77</v>
      </c>
      <c r="P901" t="s">
        <v>2082</v>
      </c>
      <c r="Q901">
        <v>5</v>
      </c>
      <c r="R901">
        <v>10</v>
      </c>
      <c r="S901">
        <v>0</v>
      </c>
      <c r="U901">
        <v>47113</v>
      </c>
      <c r="V901">
        <v>15704</v>
      </c>
      <c r="W901">
        <v>31409</v>
      </c>
      <c r="X901">
        <v>0</v>
      </c>
      <c r="Y901" t="s">
        <v>48</v>
      </c>
    </row>
    <row r="902" spans="1:25" x14ac:dyDescent="0.25">
      <c r="A902">
        <v>901</v>
      </c>
      <c r="B902">
        <v>67264</v>
      </c>
      <c r="C902">
        <v>0</v>
      </c>
      <c r="D902">
        <v>0</v>
      </c>
      <c r="E902" t="s">
        <v>906</v>
      </c>
      <c r="F902" t="s">
        <v>907</v>
      </c>
      <c r="G902">
        <v>1</v>
      </c>
      <c r="H902" s="6">
        <v>1846998</v>
      </c>
      <c r="I902" s="7">
        <v>46003</v>
      </c>
      <c r="K902">
        <v>15</v>
      </c>
      <c r="L902" t="s">
        <v>40</v>
      </c>
      <c r="M902" t="s">
        <v>5</v>
      </c>
      <c r="N902" t="s">
        <v>41</v>
      </c>
      <c r="O902" t="s">
        <v>47</v>
      </c>
      <c r="P902" t="s">
        <v>2082</v>
      </c>
      <c r="Q902">
        <v>6</v>
      </c>
      <c r="R902">
        <v>9</v>
      </c>
      <c r="S902">
        <v>0</v>
      </c>
      <c r="U902">
        <v>277050</v>
      </c>
      <c r="V902">
        <v>110820</v>
      </c>
      <c r="W902">
        <v>166230</v>
      </c>
      <c r="X902">
        <v>0</v>
      </c>
      <c r="Y902" t="s">
        <v>72</v>
      </c>
    </row>
    <row r="903" spans="1:25" x14ac:dyDescent="0.25">
      <c r="A903">
        <v>902</v>
      </c>
      <c r="B903">
        <v>67234</v>
      </c>
      <c r="C903">
        <v>0</v>
      </c>
      <c r="D903">
        <v>0</v>
      </c>
      <c r="E903" t="s">
        <v>1606</v>
      </c>
      <c r="F903" t="s">
        <v>1607</v>
      </c>
      <c r="G903">
        <v>1</v>
      </c>
      <c r="H903" s="6">
        <v>12937289</v>
      </c>
      <c r="I903" s="7">
        <v>46003</v>
      </c>
      <c r="K903">
        <v>15</v>
      </c>
      <c r="L903" t="s">
        <v>40</v>
      </c>
      <c r="M903" t="s">
        <v>5</v>
      </c>
      <c r="N903" t="s">
        <v>41</v>
      </c>
      <c r="O903" t="s">
        <v>54</v>
      </c>
      <c r="P903" t="s">
        <v>2082</v>
      </c>
      <c r="Q903">
        <v>10.5</v>
      </c>
      <c r="R903">
        <v>4.5</v>
      </c>
      <c r="S903">
        <v>0</v>
      </c>
      <c r="U903">
        <v>1940593</v>
      </c>
      <c r="V903">
        <v>1358415</v>
      </c>
      <c r="W903">
        <v>582178</v>
      </c>
      <c r="X903">
        <v>0</v>
      </c>
      <c r="Y903" t="s">
        <v>437</v>
      </c>
    </row>
    <row r="904" spans="1:25" x14ac:dyDescent="0.25">
      <c r="A904">
        <v>903</v>
      </c>
      <c r="B904">
        <v>67214</v>
      </c>
      <c r="C904">
        <v>0</v>
      </c>
      <c r="D904">
        <v>0</v>
      </c>
      <c r="E904" t="s">
        <v>2110</v>
      </c>
      <c r="F904" t="s">
        <v>2111</v>
      </c>
      <c r="G904">
        <v>1</v>
      </c>
      <c r="H904" s="6">
        <v>1322350</v>
      </c>
      <c r="I904" s="7">
        <v>46003</v>
      </c>
      <c r="K904" t="s">
        <v>167</v>
      </c>
      <c r="L904" t="s">
        <v>40</v>
      </c>
      <c r="M904" t="s">
        <v>7</v>
      </c>
      <c r="N904" t="s">
        <v>41</v>
      </c>
      <c r="O904" t="s">
        <v>64</v>
      </c>
      <c r="P904" t="s">
        <v>2082</v>
      </c>
      <c r="Q904">
        <v>5.5</v>
      </c>
      <c r="R904">
        <v>0</v>
      </c>
      <c r="S904">
        <v>0</v>
      </c>
      <c r="U904">
        <v>72729</v>
      </c>
      <c r="V904">
        <v>72729</v>
      </c>
      <c r="W904">
        <v>0</v>
      </c>
      <c r="X904">
        <v>0</v>
      </c>
      <c r="Y904" t="s">
        <v>48</v>
      </c>
    </row>
    <row r="905" spans="1:25" x14ac:dyDescent="0.25">
      <c r="A905">
        <v>904</v>
      </c>
      <c r="B905">
        <v>67263</v>
      </c>
      <c r="C905">
        <v>0</v>
      </c>
      <c r="D905">
        <v>0</v>
      </c>
      <c r="E905" t="s">
        <v>894</v>
      </c>
      <c r="F905" t="s">
        <v>895</v>
      </c>
      <c r="G905">
        <v>1</v>
      </c>
      <c r="H905" s="6">
        <v>977522</v>
      </c>
      <c r="I905" s="7">
        <v>46003</v>
      </c>
      <c r="K905">
        <v>15</v>
      </c>
      <c r="L905" t="s">
        <v>40</v>
      </c>
      <c r="M905" t="s">
        <v>5</v>
      </c>
      <c r="N905" t="s">
        <v>41</v>
      </c>
      <c r="O905" t="s">
        <v>47</v>
      </c>
      <c r="P905" t="s">
        <v>2082</v>
      </c>
      <c r="Q905">
        <v>6</v>
      </c>
      <c r="R905">
        <v>9</v>
      </c>
      <c r="S905">
        <v>0</v>
      </c>
      <c r="U905">
        <v>146628</v>
      </c>
      <c r="V905">
        <v>58651</v>
      </c>
      <c r="W905">
        <v>87977</v>
      </c>
      <c r="X905">
        <v>0</v>
      </c>
      <c r="Y905" t="s">
        <v>48</v>
      </c>
    </row>
    <row r="906" spans="1:25" x14ac:dyDescent="0.25">
      <c r="A906">
        <v>905</v>
      </c>
      <c r="B906">
        <v>67241</v>
      </c>
      <c r="C906">
        <v>0</v>
      </c>
      <c r="D906">
        <v>0</v>
      </c>
      <c r="E906" t="s">
        <v>2327</v>
      </c>
      <c r="F906" t="s">
        <v>2328</v>
      </c>
      <c r="G906">
        <v>1</v>
      </c>
      <c r="H906" s="6">
        <v>1500000</v>
      </c>
      <c r="I906" s="7">
        <v>46003</v>
      </c>
      <c r="K906">
        <v>9</v>
      </c>
      <c r="L906" t="s">
        <v>40</v>
      </c>
      <c r="M906" t="s">
        <v>5</v>
      </c>
      <c r="N906" t="s">
        <v>41</v>
      </c>
      <c r="O906" t="s">
        <v>57</v>
      </c>
      <c r="P906" t="s">
        <v>2082</v>
      </c>
      <c r="Q906">
        <v>9</v>
      </c>
      <c r="R906">
        <v>0</v>
      </c>
      <c r="S906">
        <v>0</v>
      </c>
      <c r="U906">
        <v>135000</v>
      </c>
      <c r="V906">
        <v>135000</v>
      </c>
      <c r="W906">
        <v>0</v>
      </c>
      <c r="X906">
        <v>0</v>
      </c>
      <c r="Y906" t="s">
        <v>2086</v>
      </c>
    </row>
    <row r="907" spans="1:25" x14ac:dyDescent="0.25">
      <c r="A907">
        <v>906</v>
      </c>
      <c r="B907">
        <v>67240</v>
      </c>
      <c r="C907">
        <v>0</v>
      </c>
      <c r="D907">
        <v>0</v>
      </c>
      <c r="E907" t="s">
        <v>1198</v>
      </c>
      <c r="F907" t="s">
        <v>1199</v>
      </c>
      <c r="G907">
        <v>1</v>
      </c>
      <c r="H907" s="6">
        <v>3000000</v>
      </c>
      <c r="I907" s="7">
        <v>46003</v>
      </c>
      <c r="K907">
        <v>15</v>
      </c>
      <c r="L907" t="s">
        <v>40</v>
      </c>
      <c r="M907" t="s">
        <v>5</v>
      </c>
      <c r="N907" t="s">
        <v>41</v>
      </c>
      <c r="O907" t="s">
        <v>57</v>
      </c>
      <c r="P907" t="s">
        <v>2082</v>
      </c>
      <c r="Q907">
        <v>5</v>
      </c>
      <c r="R907">
        <v>10</v>
      </c>
      <c r="S907">
        <v>0</v>
      </c>
      <c r="U907">
        <v>450000</v>
      </c>
      <c r="V907">
        <v>150000</v>
      </c>
      <c r="W907">
        <v>300000</v>
      </c>
      <c r="X907">
        <v>0</v>
      </c>
      <c r="Y907" t="s">
        <v>48</v>
      </c>
    </row>
    <row r="908" spans="1:25" x14ac:dyDescent="0.25">
      <c r="A908">
        <v>907</v>
      </c>
      <c r="B908">
        <v>67270</v>
      </c>
      <c r="C908">
        <v>0</v>
      </c>
      <c r="D908">
        <v>0</v>
      </c>
      <c r="E908" t="s">
        <v>1524</v>
      </c>
      <c r="F908" t="s">
        <v>1525</v>
      </c>
      <c r="G908">
        <v>1</v>
      </c>
      <c r="H908" s="6">
        <v>1378571</v>
      </c>
      <c r="I908" s="7">
        <v>46003</v>
      </c>
      <c r="K908">
        <v>8</v>
      </c>
      <c r="L908" t="s">
        <v>40</v>
      </c>
      <c r="M908" t="s">
        <v>8</v>
      </c>
      <c r="N908" t="s">
        <v>41</v>
      </c>
      <c r="O908" t="s">
        <v>347</v>
      </c>
      <c r="P908" t="s">
        <v>2082</v>
      </c>
      <c r="Q908">
        <v>8</v>
      </c>
      <c r="R908">
        <v>0</v>
      </c>
      <c r="S908">
        <v>0</v>
      </c>
      <c r="U908">
        <v>110286</v>
      </c>
      <c r="V908">
        <v>110286</v>
      </c>
      <c r="W908">
        <v>0</v>
      </c>
      <c r="X908">
        <v>0</v>
      </c>
      <c r="Y908" t="s">
        <v>109</v>
      </c>
    </row>
    <row r="909" spans="1:25" x14ac:dyDescent="0.25">
      <c r="A909">
        <v>908</v>
      </c>
      <c r="B909">
        <v>67230</v>
      </c>
      <c r="C909">
        <v>0</v>
      </c>
      <c r="D909">
        <v>0</v>
      </c>
      <c r="E909" t="s">
        <v>2012</v>
      </c>
      <c r="F909" t="s">
        <v>2013</v>
      </c>
      <c r="G909">
        <v>1</v>
      </c>
      <c r="H909" s="6">
        <v>6000000</v>
      </c>
      <c r="I909" s="7">
        <v>46003</v>
      </c>
      <c r="K909">
        <v>9</v>
      </c>
      <c r="L909" t="s">
        <v>40</v>
      </c>
      <c r="M909" t="s">
        <v>3</v>
      </c>
      <c r="N909" t="s">
        <v>41</v>
      </c>
      <c r="O909" t="s">
        <v>51</v>
      </c>
      <c r="P909" t="s">
        <v>2082</v>
      </c>
      <c r="Q909">
        <v>9</v>
      </c>
      <c r="R909">
        <v>0</v>
      </c>
      <c r="S909">
        <v>0</v>
      </c>
      <c r="U909">
        <v>540000</v>
      </c>
      <c r="V909">
        <v>540000</v>
      </c>
      <c r="W909">
        <v>0</v>
      </c>
      <c r="X909">
        <v>0</v>
      </c>
      <c r="Y909" t="s">
        <v>72</v>
      </c>
    </row>
    <row r="910" spans="1:25" x14ac:dyDescent="0.25">
      <c r="A910">
        <v>909</v>
      </c>
      <c r="B910">
        <v>67222</v>
      </c>
      <c r="C910">
        <v>0</v>
      </c>
      <c r="D910">
        <v>0</v>
      </c>
      <c r="E910" t="s">
        <v>1708</v>
      </c>
      <c r="F910" t="s">
        <v>1709</v>
      </c>
      <c r="G910">
        <v>1</v>
      </c>
      <c r="H910" s="6">
        <v>3307037</v>
      </c>
      <c r="I910" s="7">
        <v>46003</v>
      </c>
      <c r="K910">
        <v>7</v>
      </c>
      <c r="L910" t="s">
        <v>40</v>
      </c>
      <c r="M910" t="s">
        <v>9</v>
      </c>
      <c r="N910" t="s">
        <v>41</v>
      </c>
      <c r="O910" t="s">
        <v>42</v>
      </c>
      <c r="P910" t="s">
        <v>2082</v>
      </c>
      <c r="Q910">
        <v>7</v>
      </c>
      <c r="R910">
        <v>0</v>
      </c>
      <c r="S910">
        <v>0</v>
      </c>
      <c r="U910">
        <v>231493</v>
      </c>
      <c r="V910">
        <v>231493</v>
      </c>
      <c r="W910">
        <v>0</v>
      </c>
      <c r="X910">
        <v>0</v>
      </c>
      <c r="Y910" t="s">
        <v>109</v>
      </c>
    </row>
    <row r="911" spans="1:25" x14ac:dyDescent="0.25">
      <c r="A911">
        <v>910</v>
      </c>
      <c r="B911">
        <v>67262</v>
      </c>
      <c r="C911">
        <v>0</v>
      </c>
      <c r="D911">
        <v>0</v>
      </c>
      <c r="E911" t="s">
        <v>2329</v>
      </c>
      <c r="F911" t="s">
        <v>2330</v>
      </c>
      <c r="G911">
        <v>1</v>
      </c>
      <c r="H911" s="6">
        <v>1065265</v>
      </c>
      <c r="I911" s="7">
        <v>46003</v>
      </c>
      <c r="K911">
        <v>8</v>
      </c>
      <c r="L911" t="s">
        <v>40</v>
      </c>
      <c r="M911" t="s">
        <v>5</v>
      </c>
      <c r="N911" t="s">
        <v>41</v>
      </c>
      <c r="O911" t="s">
        <v>57</v>
      </c>
      <c r="P911" t="s">
        <v>2082</v>
      </c>
      <c r="Q911">
        <v>8</v>
      </c>
      <c r="R911">
        <v>0</v>
      </c>
      <c r="S911">
        <v>0</v>
      </c>
      <c r="U911">
        <v>85221</v>
      </c>
      <c r="V911">
        <v>85221</v>
      </c>
      <c r="W911">
        <v>0</v>
      </c>
      <c r="X911">
        <v>0</v>
      </c>
      <c r="Y911" t="s">
        <v>67</v>
      </c>
    </row>
    <row r="912" spans="1:25" x14ac:dyDescent="0.25">
      <c r="A912">
        <v>911</v>
      </c>
      <c r="B912">
        <v>67257</v>
      </c>
      <c r="C912">
        <v>0</v>
      </c>
      <c r="D912">
        <v>0</v>
      </c>
      <c r="E912" t="s">
        <v>1380</v>
      </c>
      <c r="F912" t="s">
        <v>1381</v>
      </c>
      <c r="G912">
        <v>1</v>
      </c>
      <c r="H912" s="6">
        <v>16000000</v>
      </c>
      <c r="I912" s="7">
        <v>46003</v>
      </c>
      <c r="K912">
        <v>15</v>
      </c>
      <c r="L912" t="s">
        <v>40</v>
      </c>
      <c r="M912" t="s">
        <v>1</v>
      </c>
      <c r="N912" t="s">
        <v>41</v>
      </c>
      <c r="O912" t="s">
        <v>87</v>
      </c>
      <c r="P912" t="s">
        <v>2082</v>
      </c>
      <c r="Q912">
        <v>8</v>
      </c>
      <c r="R912">
        <v>7</v>
      </c>
      <c r="S912">
        <v>0</v>
      </c>
      <c r="U912">
        <v>2400000</v>
      </c>
      <c r="V912">
        <v>1280000</v>
      </c>
      <c r="W912">
        <v>1120000</v>
      </c>
      <c r="X912">
        <v>0</v>
      </c>
      <c r="Y912" t="s">
        <v>44</v>
      </c>
    </row>
    <row r="913" spans="1:25" x14ac:dyDescent="0.25">
      <c r="A913">
        <v>912</v>
      </c>
      <c r="B913">
        <v>67161</v>
      </c>
      <c r="C913">
        <v>0</v>
      </c>
      <c r="D913">
        <v>0</v>
      </c>
      <c r="E913" t="s">
        <v>2006</v>
      </c>
      <c r="F913" t="s">
        <v>2007</v>
      </c>
      <c r="G913">
        <v>1</v>
      </c>
      <c r="H913" s="6">
        <v>125333</v>
      </c>
      <c r="I913" s="7">
        <v>46003</v>
      </c>
      <c r="K913">
        <v>10</v>
      </c>
      <c r="L913" t="s">
        <v>40</v>
      </c>
      <c r="M913" t="s">
        <v>5</v>
      </c>
      <c r="N913" t="s">
        <v>41</v>
      </c>
      <c r="O913" t="s">
        <v>47</v>
      </c>
      <c r="P913" t="s">
        <v>2082</v>
      </c>
      <c r="Q913">
        <v>10</v>
      </c>
      <c r="R913">
        <v>0</v>
      </c>
      <c r="S913">
        <v>0</v>
      </c>
      <c r="U913">
        <v>12533</v>
      </c>
      <c r="V913">
        <v>12533</v>
      </c>
      <c r="W913">
        <v>0</v>
      </c>
      <c r="X913">
        <v>0</v>
      </c>
      <c r="Y913" t="s">
        <v>44</v>
      </c>
    </row>
    <row r="914" spans="1:25" x14ac:dyDescent="0.25">
      <c r="A914">
        <v>913</v>
      </c>
      <c r="B914">
        <v>67236</v>
      </c>
      <c r="C914">
        <v>0</v>
      </c>
      <c r="D914">
        <v>0</v>
      </c>
      <c r="E914" t="s">
        <v>1438</v>
      </c>
      <c r="F914" t="s">
        <v>1439</v>
      </c>
      <c r="G914">
        <v>1</v>
      </c>
      <c r="H914" s="6">
        <v>88888888</v>
      </c>
      <c r="I914" s="7">
        <v>46003</v>
      </c>
      <c r="K914" t="s">
        <v>866</v>
      </c>
      <c r="L914" t="s">
        <v>40</v>
      </c>
      <c r="M914" t="s">
        <v>5</v>
      </c>
      <c r="N914" t="s">
        <v>41</v>
      </c>
      <c r="O914" t="s">
        <v>47</v>
      </c>
      <c r="P914" t="s">
        <v>2082</v>
      </c>
      <c r="Q914">
        <v>0.1</v>
      </c>
      <c r="R914">
        <v>3.7</v>
      </c>
      <c r="S914">
        <v>0</v>
      </c>
      <c r="U914">
        <v>3377778</v>
      </c>
      <c r="V914">
        <v>88889</v>
      </c>
      <c r="W914">
        <v>3288889</v>
      </c>
      <c r="X914">
        <v>0</v>
      </c>
      <c r="Y914" t="s">
        <v>250</v>
      </c>
    </row>
    <row r="915" spans="1:25" x14ac:dyDescent="0.25">
      <c r="A915">
        <v>914</v>
      </c>
      <c r="B915">
        <v>67211</v>
      </c>
      <c r="C915">
        <v>0</v>
      </c>
      <c r="D915">
        <v>0</v>
      </c>
      <c r="E915" t="s">
        <v>2181</v>
      </c>
      <c r="F915" t="s">
        <v>2182</v>
      </c>
      <c r="G915">
        <v>1</v>
      </c>
      <c r="I915" s="7">
        <v>46003</v>
      </c>
      <c r="K915">
        <v>7</v>
      </c>
      <c r="L915" t="s">
        <v>40</v>
      </c>
      <c r="M915" t="s">
        <v>5</v>
      </c>
      <c r="N915" t="s">
        <v>41</v>
      </c>
      <c r="O915" t="s">
        <v>57</v>
      </c>
      <c r="P915" t="s">
        <v>2082</v>
      </c>
      <c r="Q915">
        <v>7</v>
      </c>
      <c r="R915">
        <v>0</v>
      </c>
      <c r="S915">
        <v>0</v>
      </c>
      <c r="U915">
        <v>0</v>
      </c>
      <c r="V915">
        <v>0</v>
      </c>
      <c r="W915">
        <v>0</v>
      </c>
      <c r="X915">
        <v>0</v>
      </c>
      <c r="Y915" t="s">
        <v>2086</v>
      </c>
    </row>
    <row r="916" spans="1:25" x14ac:dyDescent="0.25">
      <c r="A916">
        <v>915</v>
      </c>
      <c r="B916">
        <v>67202</v>
      </c>
      <c r="C916">
        <v>0</v>
      </c>
      <c r="D916">
        <v>0</v>
      </c>
      <c r="E916" t="s">
        <v>70</v>
      </c>
      <c r="F916" t="s">
        <v>71</v>
      </c>
      <c r="G916">
        <v>1</v>
      </c>
      <c r="H916" s="6">
        <v>4186057</v>
      </c>
      <c r="I916" s="7">
        <v>46002</v>
      </c>
      <c r="K916">
        <v>15</v>
      </c>
      <c r="L916" t="s">
        <v>40</v>
      </c>
      <c r="M916" t="s">
        <v>3</v>
      </c>
      <c r="N916" t="s">
        <v>41</v>
      </c>
      <c r="O916" t="s">
        <v>51</v>
      </c>
      <c r="P916" t="s">
        <v>2082</v>
      </c>
      <c r="Q916">
        <v>15</v>
      </c>
      <c r="R916">
        <v>0</v>
      </c>
      <c r="S916">
        <v>0</v>
      </c>
      <c r="U916">
        <v>627909</v>
      </c>
      <c r="V916">
        <v>627909</v>
      </c>
      <c r="W916">
        <v>0</v>
      </c>
      <c r="X916">
        <v>0</v>
      </c>
      <c r="Y916" t="s">
        <v>72</v>
      </c>
    </row>
    <row r="917" spans="1:25" x14ac:dyDescent="0.25">
      <c r="A917">
        <v>916</v>
      </c>
      <c r="B917">
        <v>67213</v>
      </c>
      <c r="C917">
        <v>0</v>
      </c>
      <c r="D917">
        <v>0</v>
      </c>
      <c r="E917" t="s">
        <v>743</v>
      </c>
      <c r="F917" t="s">
        <v>744</v>
      </c>
      <c r="G917">
        <v>1</v>
      </c>
      <c r="H917" s="6">
        <v>5000000</v>
      </c>
      <c r="I917" s="7">
        <v>46002</v>
      </c>
      <c r="K917">
        <v>5</v>
      </c>
      <c r="L917" t="s">
        <v>40</v>
      </c>
      <c r="M917" t="s">
        <v>7</v>
      </c>
      <c r="N917" t="s">
        <v>41</v>
      </c>
      <c r="O917" t="s">
        <v>64</v>
      </c>
      <c r="P917" t="s">
        <v>2082</v>
      </c>
      <c r="Q917">
        <v>5</v>
      </c>
      <c r="R917">
        <v>0</v>
      </c>
      <c r="S917">
        <v>0</v>
      </c>
      <c r="U917">
        <v>250000</v>
      </c>
      <c r="V917">
        <v>250000</v>
      </c>
      <c r="W917">
        <v>0</v>
      </c>
      <c r="X917">
        <v>0</v>
      </c>
      <c r="Y917" t="s">
        <v>94</v>
      </c>
    </row>
    <row r="918" spans="1:25" x14ac:dyDescent="0.25">
      <c r="A918">
        <v>917</v>
      </c>
      <c r="B918">
        <v>67216</v>
      </c>
      <c r="C918">
        <v>0</v>
      </c>
      <c r="D918">
        <v>0</v>
      </c>
      <c r="E918" t="s">
        <v>1101</v>
      </c>
      <c r="F918" t="s">
        <v>1102</v>
      </c>
      <c r="G918">
        <v>1</v>
      </c>
      <c r="H918" s="6">
        <v>188061</v>
      </c>
      <c r="I918" s="7">
        <v>46002</v>
      </c>
      <c r="K918">
        <v>15</v>
      </c>
      <c r="L918" t="s">
        <v>40</v>
      </c>
      <c r="M918" t="s">
        <v>5</v>
      </c>
      <c r="N918" t="s">
        <v>41</v>
      </c>
      <c r="O918" t="s">
        <v>54</v>
      </c>
      <c r="P918" t="s">
        <v>2082</v>
      </c>
      <c r="Q918">
        <v>10</v>
      </c>
      <c r="R918">
        <v>5</v>
      </c>
      <c r="S918">
        <v>0</v>
      </c>
      <c r="U918">
        <v>28209</v>
      </c>
      <c r="V918">
        <v>18806</v>
      </c>
      <c r="W918">
        <v>9403</v>
      </c>
      <c r="X918">
        <v>0</v>
      </c>
      <c r="Y918" t="s">
        <v>48</v>
      </c>
    </row>
    <row r="919" spans="1:25" x14ac:dyDescent="0.25">
      <c r="A919">
        <v>918</v>
      </c>
      <c r="B919">
        <v>67212</v>
      </c>
      <c r="C919">
        <v>0</v>
      </c>
      <c r="D919">
        <v>0</v>
      </c>
      <c r="E919" t="s">
        <v>1510</v>
      </c>
      <c r="F919" t="s">
        <v>1511</v>
      </c>
      <c r="G919">
        <v>1</v>
      </c>
      <c r="H919" s="6">
        <v>9580000</v>
      </c>
      <c r="I919" s="7">
        <v>46002</v>
      </c>
      <c r="K919">
        <v>7</v>
      </c>
      <c r="L919" t="s">
        <v>40</v>
      </c>
      <c r="M919" t="s">
        <v>5</v>
      </c>
      <c r="N919" t="s">
        <v>41</v>
      </c>
      <c r="O919" t="s">
        <v>57</v>
      </c>
      <c r="P919" t="s">
        <v>2082</v>
      </c>
      <c r="Q919">
        <v>7</v>
      </c>
      <c r="R919">
        <v>0</v>
      </c>
      <c r="S919">
        <v>0</v>
      </c>
      <c r="U919">
        <v>670600</v>
      </c>
      <c r="V919">
        <v>670600</v>
      </c>
      <c r="W919">
        <v>0</v>
      </c>
      <c r="X919">
        <v>0</v>
      </c>
      <c r="Y919" t="s">
        <v>109</v>
      </c>
    </row>
    <row r="920" spans="1:25" x14ac:dyDescent="0.25">
      <c r="A920">
        <v>919</v>
      </c>
      <c r="B920">
        <v>67226</v>
      </c>
      <c r="C920">
        <v>0</v>
      </c>
      <c r="D920">
        <v>0</v>
      </c>
      <c r="E920" t="s">
        <v>197</v>
      </c>
      <c r="F920" t="s">
        <v>198</v>
      </c>
      <c r="G920">
        <v>1</v>
      </c>
      <c r="H920" s="6">
        <v>483007</v>
      </c>
      <c r="I920" s="7">
        <v>46002</v>
      </c>
      <c r="K920">
        <v>15</v>
      </c>
      <c r="L920" t="s">
        <v>40</v>
      </c>
      <c r="M920" t="s">
        <v>5</v>
      </c>
      <c r="N920" t="s">
        <v>41</v>
      </c>
      <c r="O920" t="s">
        <v>47</v>
      </c>
      <c r="P920" t="s">
        <v>2082</v>
      </c>
      <c r="Q920">
        <v>15</v>
      </c>
      <c r="R920">
        <v>0</v>
      </c>
      <c r="S920">
        <v>0</v>
      </c>
      <c r="U920">
        <v>72451</v>
      </c>
      <c r="V920">
        <v>72451</v>
      </c>
      <c r="W920">
        <v>0</v>
      </c>
      <c r="X920">
        <v>0</v>
      </c>
      <c r="Y920" t="s">
        <v>48</v>
      </c>
    </row>
    <row r="921" spans="1:25" x14ac:dyDescent="0.25">
      <c r="A921">
        <v>920</v>
      </c>
      <c r="B921">
        <v>67200</v>
      </c>
      <c r="C921">
        <v>0</v>
      </c>
      <c r="D921">
        <v>0</v>
      </c>
      <c r="E921" t="s">
        <v>1331</v>
      </c>
      <c r="F921" t="s">
        <v>1332</v>
      </c>
      <c r="G921">
        <v>1</v>
      </c>
      <c r="H921" s="6">
        <v>1569398</v>
      </c>
      <c r="I921" s="7">
        <v>46002</v>
      </c>
      <c r="K921">
        <v>8</v>
      </c>
      <c r="L921" t="s">
        <v>40</v>
      </c>
      <c r="M921" t="s">
        <v>9</v>
      </c>
      <c r="N921" t="s">
        <v>41</v>
      </c>
      <c r="O921" t="s">
        <v>42</v>
      </c>
      <c r="P921" t="s">
        <v>2082</v>
      </c>
      <c r="Q921">
        <v>8</v>
      </c>
      <c r="R921">
        <v>0</v>
      </c>
      <c r="S921">
        <v>0</v>
      </c>
      <c r="U921">
        <v>125552</v>
      </c>
      <c r="V921">
        <v>125552</v>
      </c>
      <c r="W921">
        <v>0</v>
      </c>
      <c r="X921">
        <v>0</v>
      </c>
      <c r="Y921" t="s">
        <v>109</v>
      </c>
    </row>
    <row r="922" spans="1:25" x14ac:dyDescent="0.25">
      <c r="A922">
        <v>921</v>
      </c>
      <c r="B922">
        <v>67204</v>
      </c>
      <c r="C922">
        <v>0</v>
      </c>
      <c r="D922">
        <v>0</v>
      </c>
      <c r="E922" t="s">
        <v>1204</v>
      </c>
      <c r="F922" t="s">
        <v>1205</v>
      </c>
      <c r="G922">
        <v>1</v>
      </c>
      <c r="H922" s="6">
        <v>233424</v>
      </c>
      <c r="I922" s="7">
        <v>46002</v>
      </c>
      <c r="K922">
        <v>15</v>
      </c>
      <c r="L922" t="s">
        <v>40</v>
      </c>
      <c r="M922" t="s">
        <v>5</v>
      </c>
      <c r="N922" t="s">
        <v>41</v>
      </c>
      <c r="O922" t="s">
        <v>54</v>
      </c>
      <c r="P922" t="s">
        <v>2082</v>
      </c>
      <c r="Q922">
        <v>10</v>
      </c>
      <c r="R922">
        <v>5</v>
      </c>
      <c r="S922">
        <v>0</v>
      </c>
      <c r="U922">
        <v>35014</v>
      </c>
      <c r="V922">
        <v>23342</v>
      </c>
      <c r="W922">
        <v>11671</v>
      </c>
      <c r="X922">
        <v>0</v>
      </c>
      <c r="Y922" t="s">
        <v>48</v>
      </c>
    </row>
    <row r="923" spans="1:25" x14ac:dyDescent="0.25">
      <c r="A923">
        <v>922</v>
      </c>
      <c r="B923">
        <v>67198</v>
      </c>
      <c r="C923">
        <v>0</v>
      </c>
      <c r="D923">
        <v>0</v>
      </c>
      <c r="E923" t="s">
        <v>1974</v>
      </c>
      <c r="F923" t="s">
        <v>1975</v>
      </c>
      <c r="G923">
        <v>1</v>
      </c>
      <c r="H923" s="6">
        <v>858710</v>
      </c>
      <c r="I923" s="7">
        <v>46002</v>
      </c>
      <c r="K923">
        <v>7</v>
      </c>
      <c r="L923" t="s">
        <v>40</v>
      </c>
      <c r="M923" t="s">
        <v>5</v>
      </c>
      <c r="N923" t="s">
        <v>41</v>
      </c>
      <c r="O923" t="s">
        <v>57</v>
      </c>
      <c r="P923" t="s">
        <v>2082</v>
      </c>
      <c r="Q923">
        <v>7</v>
      </c>
      <c r="R923">
        <v>0</v>
      </c>
      <c r="S923">
        <v>0</v>
      </c>
      <c r="U923">
        <v>60110</v>
      </c>
      <c r="V923">
        <v>60110</v>
      </c>
      <c r="W923">
        <v>0</v>
      </c>
      <c r="X923">
        <v>0</v>
      </c>
      <c r="Y923" t="s">
        <v>48</v>
      </c>
    </row>
    <row r="924" spans="1:25" x14ac:dyDescent="0.25">
      <c r="A924">
        <v>923</v>
      </c>
      <c r="B924">
        <v>67203</v>
      </c>
      <c r="C924">
        <v>0</v>
      </c>
      <c r="D924">
        <v>0</v>
      </c>
      <c r="E924" t="s">
        <v>775</v>
      </c>
      <c r="F924" t="s">
        <v>776</v>
      </c>
      <c r="G924">
        <v>1</v>
      </c>
      <c r="H924" s="6">
        <v>17853988</v>
      </c>
      <c r="I924" s="7">
        <v>46002</v>
      </c>
      <c r="K924">
        <v>7</v>
      </c>
      <c r="L924" t="s">
        <v>40</v>
      </c>
      <c r="M924" t="s">
        <v>9</v>
      </c>
      <c r="N924" t="s">
        <v>41</v>
      </c>
      <c r="O924" t="s">
        <v>42</v>
      </c>
      <c r="P924" t="s">
        <v>2082</v>
      </c>
      <c r="Q924">
        <v>7</v>
      </c>
      <c r="R924">
        <v>0</v>
      </c>
      <c r="S924">
        <v>0</v>
      </c>
      <c r="U924">
        <v>1249779</v>
      </c>
      <c r="V924">
        <v>1249779</v>
      </c>
      <c r="W924">
        <v>0</v>
      </c>
      <c r="X924">
        <v>0</v>
      </c>
      <c r="Y924" t="s">
        <v>67</v>
      </c>
    </row>
    <row r="925" spans="1:25" x14ac:dyDescent="0.25">
      <c r="A925">
        <v>924</v>
      </c>
      <c r="B925">
        <v>67225</v>
      </c>
      <c r="C925">
        <v>0</v>
      </c>
      <c r="D925">
        <v>0</v>
      </c>
      <c r="E925" t="s">
        <v>335</v>
      </c>
      <c r="F925" t="s">
        <v>336</v>
      </c>
      <c r="G925">
        <v>1</v>
      </c>
      <c r="H925" s="6">
        <v>3437681</v>
      </c>
      <c r="I925" s="7">
        <v>46002</v>
      </c>
      <c r="K925">
        <v>15</v>
      </c>
      <c r="L925" t="s">
        <v>40</v>
      </c>
      <c r="M925" t="s">
        <v>5</v>
      </c>
      <c r="N925" t="s">
        <v>41</v>
      </c>
      <c r="O925" t="s">
        <v>47</v>
      </c>
      <c r="P925" t="s">
        <v>2082</v>
      </c>
      <c r="Q925">
        <v>15</v>
      </c>
      <c r="R925">
        <v>0</v>
      </c>
      <c r="S925">
        <v>0</v>
      </c>
      <c r="U925">
        <v>515652</v>
      </c>
      <c r="V925">
        <v>515652</v>
      </c>
      <c r="W925">
        <v>0</v>
      </c>
      <c r="X925">
        <v>0</v>
      </c>
      <c r="Y925" t="s">
        <v>48</v>
      </c>
    </row>
    <row r="926" spans="1:25" x14ac:dyDescent="0.25">
      <c r="A926">
        <v>925</v>
      </c>
      <c r="B926">
        <v>67201</v>
      </c>
      <c r="C926">
        <v>0</v>
      </c>
      <c r="D926">
        <v>0</v>
      </c>
      <c r="E926" t="s">
        <v>1343</v>
      </c>
      <c r="F926" t="s">
        <v>1344</v>
      </c>
      <c r="G926">
        <v>1</v>
      </c>
      <c r="H926" s="6">
        <v>978714</v>
      </c>
      <c r="I926" s="7">
        <v>46002</v>
      </c>
      <c r="K926">
        <v>8</v>
      </c>
      <c r="L926" t="s">
        <v>40</v>
      </c>
      <c r="M926" t="s">
        <v>9</v>
      </c>
      <c r="N926" t="s">
        <v>41</v>
      </c>
      <c r="O926" t="s">
        <v>42</v>
      </c>
      <c r="P926" t="s">
        <v>2082</v>
      </c>
      <c r="Q926">
        <v>8</v>
      </c>
      <c r="R926">
        <v>0</v>
      </c>
      <c r="S926">
        <v>0</v>
      </c>
      <c r="U926">
        <v>78297</v>
      </c>
      <c r="V926">
        <v>78297</v>
      </c>
      <c r="W926">
        <v>0</v>
      </c>
      <c r="X926">
        <v>0</v>
      </c>
      <c r="Y926" t="s">
        <v>109</v>
      </c>
    </row>
    <row r="927" spans="1:25" x14ac:dyDescent="0.25">
      <c r="A927">
        <v>926</v>
      </c>
      <c r="B927">
        <v>67199</v>
      </c>
      <c r="C927">
        <v>0</v>
      </c>
      <c r="D927">
        <v>0</v>
      </c>
      <c r="E927" t="s">
        <v>1365</v>
      </c>
      <c r="F927" t="s">
        <v>1366</v>
      </c>
      <c r="G927">
        <v>1</v>
      </c>
      <c r="H927" s="6">
        <v>76339093</v>
      </c>
      <c r="I927" s="7">
        <v>46002</v>
      </c>
      <c r="K927">
        <v>15</v>
      </c>
      <c r="L927" t="s">
        <v>40</v>
      </c>
      <c r="M927" t="s">
        <v>9</v>
      </c>
      <c r="N927" t="s">
        <v>41</v>
      </c>
      <c r="O927" t="s">
        <v>42</v>
      </c>
      <c r="P927" t="s">
        <v>2082</v>
      </c>
      <c r="Q927">
        <v>8</v>
      </c>
      <c r="R927">
        <v>7</v>
      </c>
      <c r="S927">
        <v>0</v>
      </c>
      <c r="U927">
        <v>11450864</v>
      </c>
      <c r="V927">
        <v>6107127</v>
      </c>
      <c r="W927">
        <v>5343737</v>
      </c>
      <c r="X927">
        <v>0</v>
      </c>
      <c r="Y927" t="s">
        <v>67</v>
      </c>
    </row>
    <row r="928" spans="1:25" x14ac:dyDescent="0.25">
      <c r="A928">
        <v>927</v>
      </c>
      <c r="B928">
        <v>67197</v>
      </c>
      <c r="C928">
        <v>0</v>
      </c>
      <c r="D928">
        <v>0</v>
      </c>
      <c r="E928" t="s">
        <v>2331</v>
      </c>
      <c r="F928" t="s">
        <v>2332</v>
      </c>
      <c r="G928">
        <v>1</v>
      </c>
      <c r="H928" s="6">
        <v>1599659</v>
      </c>
      <c r="I928" s="7">
        <v>46002</v>
      </c>
      <c r="K928">
        <v>12</v>
      </c>
      <c r="L928" t="s">
        <v>40</v>
      </c>
      <c r="M928" t="s">
        <v>8</v>
      </c>
      <c r="N928" t="s">
        <v>41</v>
      </c>
      <c r="O928" t="s">
        <v>347</v>
      </c>
      <c r="P928" t="s">
        <v>2082</v>
      </c>
      <c r="Q928">
        <v>12</v>
      </c>
      <c r="R928">
        <v>0</v>
      </c>
      <c r="S928">
        <v>0</v>
      </c>
      <c r="U928">
        <v>191959</v>
      </c>
      <c r="V928">
        <v>191959</v>
      </c>
      <c r="W928">
        <v>0</v>
      </c>
      <c r="X928">
        <v>0</v>
      </c>
      <c r="Y928" t="s">
        <v>2086</v>
      </c>
    </row>
    <row r="929" spans="1:25" x14ac:dyDescent="0.25">
      <c r="A929">
        <v>928</v>
      </c>
      <c r="B929">
        <v>67223</v>
      </c>
      <c r="C929">
        <v>0</v>
      </c>
      <c r="D929">
        <v>0</v>
      </c>
      <c r="E929" t="s">
        <v>1054</v>
      </c>
      <c r="F929" t="s">
        <v>1055</v>
      </c>
      <c r="G929">
        <v>1</v>
      </c>
      <c r="H929" s="6">
        <v>9784728</v>
      </c>
      <c r="I929" s="7">
        <v>46002</v>
      </c>
      <c r="K929">
        <v>8</v>
      </c>
      <c r="L929" t="s">
        <v>40</v>
      </c>
      <c r="M929" t="s">
        <v>9</v>
      </c>
      <c r="N929" t="s">
        <v>41</v>
      </c>
      <c r="O929" t="s">
        <v>42</v>
      </c>
      <c r="P929" t="s">
        <v>2082</v>
      </c>
      <c r="Q929">
        <v>8</v>
      </c>
      <c r="R929">
        <v>0</v>
      </c>
      <c r="S929">
        <v>0</v>
      </c>
      <c r="U929">
        <v>782778</v>
      </c>
      <c r="V929">
        <v>782778</v>
      </c>
      <c r="W929">
        <v>0</v>
      </c>
      <c r="X929">
        <v>0</v>
      </c>
      <c r="Y929" t="s">
        <v>67</v>
      </c>
    </row>
    <row r="930" spans="1:25" x14ac:dyDescent="0.25">
      <c r="A930">
        <v>929</v>
      </c>
      <c r="B930">
        <v>67224</v>
      </c>
      <c r="C930">
        <v>0</v>
      </c>
      <c r="D930">
        <v>0</v>
      </c>
      <c r="E930" t="s">
        <v>1054</v>
      </c>
      <c r="F930" t="s">
        <v>1055</v>
      </c>
      <c r="G930">
        <v>1</v>
      </c>
      <c r="H930" s="6">
        <v>1261724</v>
      </c>
      <c r="I930" s="7">
        <v>46002</v>
      </c>
      <c r="K930">
        <v>8</v>
      </c>
      <c r="L930" t="s">
        <v>40</v>
      </c>
      <c r="M930" t="s">
        <v>9</v>
      </c>
      <c r="N930" t="s">
        <v>41</v>
      </c>
      <c r="O930" t="s">
        <v>42</v>
      </c>
      <c r="P930" t="s">
        <v>2082</v>
      </c>
      <c r="Q930">
        <v>8</v>
      </c>
      <c r="R930">
        <v>0</v>
      </c>
      <c r="S930">
        <v>0</v>
      </c>
      <c r="U930">
        <v>100938</v>
      </c>
      <c r="V930">
        <v>100938</v>
      </c>
      <c r="W930">
        <v>0</v>
      </c>
      <c r="X930">
        <v>0</v>
      </c>
      <c r="Y930" t="s">
        <v>67</v>
      </c>
    </row>
    <row r="931" spans="1:25" x14ac:dyDescent="0.25">
      <c r="A931">
        <v>930</v>
      </c>
      <c r="B931">
        <v>67205</v>
      </c>
      <c r="C931">
        <v>0</v>
      </c>
      <c r="D931">
        <v>0</v>
      </c>
      <c r="E931" t="s">
        <v>1133</v>
      </c>
      <c r="F931" t="s">
        <v>1134</v>
      </c>
      <c r="G931">
        <v>1</v>
      </c>
      <c r="H931" s="6">
        <v>1474944</v>
      </c>
      <c r="I931" s="7">
        <v>46002</v>
      </c>
      <c r="K931">
        <v>15</v>
      </c>
      <c r="L931" t="s">
        <v>40</v>
      </c>
      <c r="M931" t="s">
        <v>5</v>
      </c>
      <c r="N931" t="s">
        <v>41</v>
      </c>
      <c r="O931" t="s">
        <v>54</v>
      </c>
      <c r="P931" t="s">
        <v>2082</v>
      </c>
      <c r="Q931">
        <v>10</v>
      </c>
      <c r="R931">
        <v>5</v>
      </c>
      <c r="S931">
        <v>0</v>
      </c>
      <c r="U931">
        <v>221242</v>
      </c>
      <c r="V931">
        <v>147494</v>
      </c>
      <c r="W931">
        <v>73747</v>
      </c>
      <c r="X931">
        <v>0</v>
      </c>
      <c r="Y931" t="s">
        <v>48</v>
      </c>
    </row>
    <row r="932" spans="1:25" x14ac:dyDescent="0.25">
      <c r="A932">
        <v>931</v>
      </c>
      <c r="B932">
        <v>67192</v>
      </c>
      <c r="C932">
        <v>0</v>
      </c>
      <c r="D932">
        <v>0</v>
      </c>
      <c r="E932" t="s">
        <v>814</v>
      </c>
      <c r="F932" t="s">
        <v>815</v>
      </c>
      <c r="G932">
        <v>1</v>
      </c>
      <c r="H932" s="6">
        <v>13620424</v>
      </c>
      <c r="I932" s="7">
        <v>46001</v>
      </c>
      <c r="K932">
        <v>15</v>
      </c>
      <c r="L932" t="s">
        <v>40</v>
      </c>
      <c r="M932" t="s">
        <v>5</v>
      </c>
      <c r="N932" t="s">
        <v>41</v>
      </c>
      <c r="O932" t="s">
        <v>54</v>
      </c>
      <c r="P932" t="s">
        <v>2082</v>
      </c>
      <c r="Q932">
        <v>3.3</v>
      </c>
      <c r="R932">
        <v>11.7</v>
      </c>
      <c r="S932">
        <v>0</v>
      </c>
      <c r="U932">
        <v>2043064</v>
      </c>
      <c r="V932">
        <v>449474</v>
      </c>
      <c r="W932">
        <v>1593590</v>
      </c>
      <c r="X932">
        <v>0</v>
      </c>
      <c r="Y932" t="s">
        <v>48</v>
      </c>
    </row>
    <row r="933" spans="1:25" x14ac:dyDescent="0.25">
      <c r="A933">
        <v>932</v>
      </c>
      <c r="B933">
        <v>67182</v>
      </c>
      <c r="C933">
        <v>0</v>
      </c>
      <c r="D933">
        <v>0</v>
      </c>
      <c r="E933" t="s">
        <v>403</v>
      </c>
      <c r="F933" t="s">
        <v>404</v>
      </c>
      <c r="G933">
        <v>1</v>
      </c>
      <c r="H933" s="6">
        <v>1816653</v>
      </c>
      <c r="I933" s="7">
        <v>46001</v>
      </c>
      <c r="K933">
        <v>7</v>
      </c>
      <c r="L933" t="s">
        <v>40</v>
      </c>
      <c r="M933" t="s">
        <v>5</v>
      </c>
      <c r="N933" t="s">
        <v>41</v>
      </c>
      <c r="O933" t="s">
        <v>47</v>
      </c>
      <c r="P933" t="s">
        <v>2082</v>
      </c>
      <c r="Q933">
        <v>7</v>
      </c>
      <c r="R933">
        <v>0</v>
      </c>
      <c r="S933">
        <v>0</v>
      </c>
      <c r="U933">
        <v>127166</v>
      </c>
      <c r="V933">
        <v>127166</v>
      </c>
      <c r="W933">
        <v>0</v>
      </c>
      <c r="X933">
        <v>0</v>
      </c>
      <c r="Y933" t="s">
        <v>72</v>
      </c>
    </row>
    <row r="934" spans="1:25" x14ac:dyDescent="0.25">
      <c r="A934">
        <v>933</v>
      </c>
      <c r="B934">
        <v>67193</v>
      </c>
      <c r="C934">
        <v>0</v>
      </c>
      <c r="D934">
        <v>0</v>
      </c>
      <c r="E934" t="s">
        <v>1449</v>
      </c>
      <c r="F934" t="s">
        <v>1450</v>
      </c>
      <c r="G934">
        <v>1</v>
      </c>
      <c r="H934" s="6"/>
      <c r="I934" s="7">
        <v>46001</v>
      </c>
      <c r="K934">
        <v>6</v>
      </c>
      <c r="L934" t="s">
        <v>40</v>
      </c>
      <c r="M934" t="s">
        <v>5</v>
      </c>
      <c r="N934" t="s">
        <v>41</v>
      </c>
      <c r="O934" t="s">
        <v>47</v>
      </c>
      <c r="P934" t="s">
        <v>2082</v>
      </c>
      <c r="Q934">
        <v>6</v>
      </c>
      <c r="R934">
        <v>0</v>
      </c>
      <c r="S934">
        <v>0</v>
      </c>
      <c r="U934">
        <v>0</v>
      </c>
      <c r="V934">
        <v>0</v>
      </c>
      <c r="W934">
        <v>0</v>
      </c>
      <c r="X934">
        <v>0</v>
      </c>
      <c r="Y934" t="s">
        <v>48</v>
      </c>
    </row>
    <row r="935" spans="1:25" x14ac:dyDescent="0.25">
      <c r="A935">
        <v>934</v>
      </c>
      <c r="B935">
        <v>67186</v>
      </c>
      <c r="C935">
        <v>0</v>
      </c>
      <c r="D935">
        <v>0</v>
      </c>
      <c r="E935" t="s">
        <v>2333</v>
      </c>
      <c r="F935" t="s">
        <v>2334</v>
      </c>
      <c r="G935">
        <v>1</v>
      </c>
      <c r="H935" s="6">
        <v>1685721</v>
      </c>
      <c r="I935" s="7">
        <v>46001</v>
      </c>
      <c r="K935">
        <v>7</v>
      </c>
      <c r="L935" t="s">
        <v>40</v>
      </c>
      <c r="M935" t="s">
        <v>7</v>
      </c>
      <c r="N935" t="s">
        <v>41</v>
      </c>
      <c r="O935" t="s">
        <v>64</v>
      </c>
      <c r="P935" t="s">
        <v>2082</v>
      </c>
      <c r="Q935">
        <v>7</v>
      </c>
      <c r="R935">
        <v>0</v>
      </c>
      <c r="S935">
        <v>0</v>
      </c>
      <c r="U935">
        <v>118000</v>
      </c>
      <c r="V935">
        <v>118000</v>
      </c>
      <c r="W935">
        <v>0</v>
      </c>
      <c r="X935">
        <v>0</v>
      </c>
      <c r="Y935" t="s">
        <v>2086</v>
      </c>
    </row>
    <row r="936" spans="1:25" x14ac:dyDescent="0.25">
      <c r="A936">
        <v>935</v>
      </c>
      <c r="B936">
        <v>67178</v>
      </c>
      <c r="C936">
        <v>0</v>
      </c>
      <c r="D936">
        <v>0</v>
      </c>
      <c r="E936" t="s">
        <v>401</v>
      </c>
      <c r="F936" t="s">
        <v>402</v>
      </c>
      <c r="G936">
        <v>1</v>
      </c>
      <c r="H936" s="6">
        <v>1169806</v>
      </c>
      <c r="I936" s="7">
        <v>46001</v>
      </c>
      <c r="K936">
        <v>7</v>
      </c>
      <c r="L936" t="s">
        <v>40</v>
      </c>
      <c r="M936" t="s">
        <v>5</v>
      </c>
      <c r="N936" t="s">
        <v>41</v>
      </c>
      <c r="O936" t="s">
        <v>47</v>
      </c>
      <c r="P936" t="s">
        <v>2082</v>
      </c>
      <c r="Q936">
        <v>7</v>
      </c>
      <c r="R936">
        <v>0</v>
      </c>
      <c r="S936">
        <v>0</v>
      </c>
      <c r="U936">
        <v>81886</v>
      </c>
      <c r="V936">
        <v>81886</v>
      </c>
      <c r="W936">
        <v>0</v>
      </c>
      <c r="X936">
        <v>0</v>
      </c>
      <c r="Y936" t="s">
        <v>48</v>
      </c>
    </row>
    <row r="937" spans="1:25" x14ac:dyDescent="0.25">
      <c r="A937">
        <v>936</v>
      </c>
      <c r="B937">
        <v>67180</v>
      </c>
      <c r="C937">
        <v>0</v>
      </c>
      <c r="D937">
        <v>0</v>
      </c>
      <c r="E937" t="s">
        <v>329</v>
      </c>
      <c r="F937" t="s">
        <v>330</v>
      </c>
      <c r="G937">
        <v>1</v>
      </c>
      <c r="H937" s="6">
        <v>39648</v>
      </c>
      <c r="I937" s="7">
        <v>46001</v>
      </c>
      <c r="K937">
        <v>7</v>
      </c>
      <c r="L937" t="s">
        <v>40</v>
      </c>
      <c r="M937" t="s">
        <v>5</v>
      </c>
      <c r="N937" t="s">
        <v>41</v>
      </c>
      <c r="O937" t="s">
        <v>47</v>
      </c>
      <c r="P937" t="s">
        <v>2082</v>
      </c>
      <c r="Q937">
        <v>7</v>
      </c>
      <c r="R937">
        <v>0</v>
      </c>
      <c r="S937">
        <v>0</v>
      </c>
      <c r="U937">
        <v>2775</v>
      </c>
      <c r="V937">
        <v>2775</v>
      </c>
      <c r="W937">
        <v>0</v>
      </c>
      <c r="X937">
        <v>0</v>
      </c>
      <c r="Y937" t="s">
        <v>48</v>
      </c>
    </row>
    <row r="938" spans="1:25" x14ac:dyDescent="0.25">
      <c r="A938">
        <v>937</v>
      </c>
      <c r="B938">
        <v>67187</v>
      </c>
      <c r="C938">
        <v>0</v>
      </c>
      <c r="D938">
        <v>0</v>
      </c>
      <c r="E938" t="s">
        <v>2335</v>
      </c>
      <c r="F938" t="s">
        <v>2336</v>
      </c>
      <c r="G938">
        <v>1</v>
      </c>
      <c r="H938" s="6">
        <v>3732768</v>
      </c>
      <c r="I938" s="7">
        <v>46001</v>
      </c>
      <c r="K938">
        <v>7</v>
      </c>
      <c r="L938" t="s">
        <v>40</v>
      </c>
      <c r="M938" t="s">
        <v>7</v>
      </c>
      <c r="N938" t="s">
        <v>41</v>
      </c>
      <c r="O938" t="s">
        <v>64</v>
      </c>
      <c r="P938" t="s">
        <v>2082</v>
      </c>
      <c r="Q938">
        <v>7</v>
      </c>
      <c r="R938">
        <v>0</v>
      </c>
      <c r="S938">
        <v>0</v>
      </c>
      <c r="U938">
        <v>261294</v>
      </c>
      <c r="V938">
        <v>261294</v>
      </c>
      <c r="W938">
        <v>0</v>
      </c>
      <c r="X938">
        <v>0</v>
      </c>
      <c r="Y938" t="s">
        <v>2086</v>
      </c>
    </row>
    <row r="939" spans="1:25" x14ac:dyDescent="0.25">
      <c r="A939">
        <v>938</v>
      </c>
      <c r="B939">
        <v>67184</v>
      </c>
      <c r="C939">
        <v>0</v>
      </c>
      <c r="D939">
        <v>0</v>
      </c>
      <c r="E939" t="s">
        <v>331</v>
      </c>
      <c r="F939" t="s">
        <v>332</v>
      </c>
      <c r="G939">
        <v>1</v>
      </c>
      <c r="H939" s="6">
        <v>83588</v>
      </c>
      <c r="I939" s="7">
        <v>46001</v>
      </c>
      <c r="K939">
        <v>7</v>
      </c>
      <c r="L939" t="s">
        <v>40</v>
      </c>
      <c r="M939" t="s">
        <v>5</v>
      </c>
      <c r="N939" t="s">
        <v>41</v>
      </c>
      <c r="O939" t="s">
        <v>47</v>
      </c>
      <c r="P939" t="s">
        <v>2082</v>
      </c>
      <c r="Q939">
        <v>7</v>
      </c>
      <c r="R939">
        <v>0</v>
      </c>
      <c r="S939">
        <v>0</v>
      </c>
      <c r="U939">
        <v>5851</v>
      </c>
      <c r="V939">
        <v>5851</v>
      </c>
      <c r="W939">
        <v>0</v>
      </c>
      <c r="X939">
        <v>0</v>
      </c>
      <c r="Y939" t="s">
        <v>48</v>
      </c>
    </row>
    <row r="940" spans="1:25" x14ac:dyDescent="0.25">
      <c r="A940">
        <v>939</v>
      </c>
      <c r="B940">
        <v>67177</v>
      </c>
      <c r="C940">
        <v>0</v>
      </c>
      <c r="D940">
        <v>0</v>
      </c>
      <c r="E940" t="s">
        <v>1564</v>
      </c>
      <c r="F940" t="s">
        <v>1565</v>
      </c>
      <c r="G940">
        <v>1</v>
      </c>
      <c r="H940" s="6">
        <v>6609022</v>
      </c>
      <c r="I940" s="7">
        <v>46001</v>
      </c>
      <c r="K940">
        <v>10</v>
      </c>
      <c r="L940" t="s">
        <v>40</v>
      </c>
      <c r="M940" t="s">
        <v>8</v>
      </c>
      <c r="N940" t="s">
        <v>41</v>
      </c>
      <c r="O940" t="s">
        <v>347</v>
      </c>
      <c r="P940" t="s">
        <v>2082</v>
      </c>
      <c r="Q940">
        <v>10</v>
      </c>
      <c r="R940">
        <v>0</v>
      </c>
      <c r="S940">
        <v>0</v>
      </c>
      <c r="U940">
        <v>660902</v>
      </c>
      <c r="V940">
        <v>660902</v>
      </c>
      <c r="W940">
        <v>0</v>
      </c>
      <c r="X940">
        <v>0</v>
      </c>
      <c r="Y940" t="s">
        <v>109</v>
      </c>
    </row>
    <row r="941" spans="1:25" x14ac:dyDescent="0.25">
      <c r="A941">
        <v>940</v>
      </c>
      <c r="B941">
        <v>67183</v>
      </c>
      <c r="C941">
        <v>0</v>
      </c>
      <c r="D941">
        <v>0</v>
      </c>
      <c r="E941" t="s">
        <v>327</v>
      </c>
      <c r="F941" t="s">
        <v>328</v>
      </c>
      <c r="G941">
        <v>1</v>
      </c>
      <c r="H941" s="6">
        <v>174764</v>
      </c>
      <c r="I941" s="7">
        <v>46001</v>
      </c>
      <c r="K941">
        <v>7</v>
      </c>
      <c r="L941" t="s">
        <v>40</v>
      </c>
      <c r="M941" t="s">
        <v>5</v>
      </c>
      <c r="N941" t="s">
        <v>41</v>
      </c>
      <c r="O941" t="s">
        <v>47</v>
      </c>
      <c r="P941" t="s">
        <v>2082</v>
      </c>
      <c r="Q941">
        <v>7</v>
      </c>
      <c r="R941">
        <v>0</v>
      </c>
      <c r="S941">
        <v>0</v>
      </c>
      <c r="U941">
        <v>12233</v>
      </c>
      <c r="V941">
        <v>12233</v>
      </c>
      <c r="W941">
        <v>0</v>
      </c>
      <c r="X941">
        <v>0</v>
      </c>
      <c r="Y941" t="s">
        <v>72</v>
      </c>
    </row>
    <row r="942" spans="1:25" x14ac:dyDescent="0.25">
      <c r="A942">
        <v>941</v>
      </c>
      <c r="B942">
        <v>67179</v>
      </c>
      <c r="C942">
        <v>0</v>
      </c>
      <c r="D942">
        <v>0</v>
      </c>
      <c r="E942" t="s">
        <v>362</v>
      </c>
      <c r="F942" t="s">
        <v>363</v>
      </c>
      <c r="G942">
        <v>1</v>
      </c>
      <c r="H942" s="6">
        <v>683800</v>
      </c>
      <c r="I942" s="7">
        <v>46001</v>
      </c>
      <c r="K942">
        <v>7</v>
      </c>
      <c r="L942" t="s">
        <v>40</v>
      </c>
      <c r="M942" t="s">
        <v>5</v>
      </c>
      <c r="N942" t="s">
        <v>41</v>
      </c>
      <c r="O942" t="s">
        <v>47</v>
      </c>
      <c r="P942" t="s">
        <v>2082</v>
      </c>
      <c r="Q942">
        <v>7</v>
      </c>
      <c r="R942">
        <v>0</v>
      </c>
      <c r="S942">
        <v>0</v>
      </c>
      <c r="U942">
        <v>47866</v>
      </c>
      <c r="V942">
        <v>47866</v>
      </c>
      <c r="W942">
        <v>0</v>
      </c>
      <c r="X942">
        <v>0</v>
      </c>
      <c r="Y942" t="s">
        <v>72</v>
      </c>
    </row>
    <row r="943" spans="1:25" x14ac:dyDescent="0.25">
      <c r="A943">
        <v>942</v>
      </c>
      <c r="B943">
        <v>66881</v>
      </c>
      <c r="C943">
        <v>0</v>
      </c>
      <c r="D943">
        <v>0</v>
      </c>
      <c r="E943" t="s">
        <v>1119</v>
      </c>
      <c r="F943" t="s">
        <v>1120</v>
      </c>
      <c r="G943">
        <v>1</v>
      </c>
      <c r="H943" s="6">
        <v>95068394</v>
      </c>
      <c r="I943" s="7">
        <v>46001</v>
      </c>
      <c r="K943">
        <v>15</v>
      </c>
      <c r="L943" t="s">
        <v>40</v>
      </c>
      <c r="M943" t="s">
        <v>5</v>
      </c>
      <c r="N943" t="s">
        <v>41</v>
      </c>
      <c r="O943" t="s">
        <v>77</v>
      </c>
      <c r="P943" t="s">
        <v>2082</v>
      </c>
      <c r="Q943">
        <v>5</v>
      </c>
      <c r="R943">
        <v>10</v>
      </c>
      <c r="S943">
        <v>0</v>
      </c>
      <c r="U943">
        <v>14260259</v>
      </c>
      <c r="V943">
        <v>4753420</v>
      </c>
      <c r="W943">
        <v>9506839</v>
      </c>
      <c r="X943">
        <v>0</v>
      </c>
      <c r="Y943" t="s">
        <v>48</v>
      </c>
    </row>
    <row r="944" spans="1:25" x14ac:dyDescent="0.25">
      <c r="A944">
        <v>943</v>
      </c>
      <c r="B944">
        <v>66882</v>
      </c>
      <c r="C944">
        <v>0</v>
      </c>
      <c r="D944">
        <v>0</v>
      </c>
      <c r="E944" t="s">
        <v>1119</v>
      </c>
      <c r="F944" t="s">
        <v>1120</v>
      </c>
      <c r="G944">
        <v>1</v>
      </c>
      <c r="H944" s="6">
        <v>94125184</v>
      </c>
      <c r="I944" s="7">
        <v>46001</v>
      </c>
      <c r="K944">
        <v>15</v>
      </c>
      <c r="L944" t="s">
        <v>40</v>
      </c>
      <c r="M944" t="s">
        <v>5</v>
      </c>
      <c r="N944" t="s">
        <v>41</v>
      </c>
      <c r="O944" t="s">
        <v>77</v>
      </c>
      <c r="P944" t="s">
        <v>2082</v>
      </c>
      <c r="Q944">
        <v>5</v>
      </c>
      <c r="R944">
        <v>10</v>
      </c>
      <c r="S944">
        <v>0</v>
      </c>
      <c r="U944">
        <v>14118778</v>
      </c>
      <c r="V944">
        <v>4706259</v>
      </c>
      <c r="W944">
        <v>9412518</v>
      </c>
      <c r="X944">
        <v>0</v>
      </c>
      <c r="Y944" t="s">
        <v>48</v>
      </c>
    </row>
    <row r="945" spans="1:25" x14ac:dyDescent="0.25">
      <c r="A945">
        <v>944</v>
      </c>
      <c r="B945">
        <v>67280</v>
      </c>
      <c r="C945">
        <v>0</v>
      </c>
      <c r="D945">
        <v>0</v>
      </c>
      <c r="E945" t="s">
        <v>279</v>
      </c>
      <c r="F945" t="s">
        <v>280</v>
      </c>
      <c r="G945">
        <v>1</v>
      </c>
      <c r="H945" s="6">
        <v>11019637</v>
      </c>
      <c r="I945" s="7">
        <v>46001</v>
      </c>
      <c r="K945" t="s">
        <v>80</v>
      </c>
      <c r="L945" t="s">
        <v>40</v>
      </c>
      <c r="M945" t="s">
        <v>5</v>
      </c>
      <c r="N945" t="s">
        <v>41</v>
      </c>
      <c r="O945" t="s">
        <v>57</v>
      </c>
      <c r="P945" t="s">
        <v>2082</v>
      </c>
      <c r="Q945">
        <v>6.8</v>
      </c>
      <c r="R945">
        <v>0</v>
      </c>
      <c r="S945">
        <v>0</v>
      </c>
      <c r="U945">
        <v>749335</v>
      </c>
      <c r="V945">
        <v>749335</v>
      </c>
      <c r="W945">
        <v>0</v>
      </c>
      <c r="X945">
        <v>0</v>
      </c>
      <c r="Y945" t="s">
        <v>81</v>
      </c>
    </row>
    <row r="946" spans="1:25" x14ac:dyDescent="0.25">
      <c r="A946">
        <v>945</v>
      </c>
      <c r="B946">
        <v>67188</v>
      </c>
      <c r="C946">
        <v>0</v>
      </c>
      <c r="D946">
        <v>0</v>
      </c>
      <c r="E946" t="s">
        <v>2337</v>
      </c>
      <c r="F946" t="s">
        <v>2338</v>
      </c>
      <c r="G946">
        <v>1</v>
      </c>
      <c r="H946" s="6">
        <v>2193228</v>
      </c>
      <c r="I946" s="7">
        <v>46001</v>
      </c>
      <c r="K946">
        <v>7</v>
      </c>
      <c r="L946" t="s">
        <v>40</v>
      </c>
      <c r="M946" t="s">
        <v>7</v>
      </c>
      <c r="N946" t="s">
        <v>41</v>
      </c>
      <c r="O946" t="s">
        <v>64</v>
      </c>
      <c r="P946" t="s">
        <v>2082</v>
      </c>
      <c r="Q946">
        <v>7</v>
      </c>
      <c r="R946">
        <v>0</v>
      </c>
      <c r="S946">
        <v>0</v>
      </c>
      <c r="U946">
        <v>153526</v>
      </c>
      <c r="V946">
        <v>153526</v>
      </c>
      <c r="W946">
        <v>0</v>
      </c>
      <c r="X946">
        <v>0</v>
      </c>
      <c r="Y946" t="s">
        <v>2086</v>
      </c>
    </row>
    <row r="947" spans="1:25" x14ac:dyDescent="0.25">
      <c r="A947">
        <v>946</v>
      </c>
      <c r="B947">
        <v>67185</v>
      </c>
      <c r="C947">
        <v>0</v>
      </c>
      <c r="D947">
        <v>0</v>
      </c>
      <c r="E947" t="s">
        <v>2339</v>
      </c>
      <c r="F947" t="s">
        <v>2340</v>
      </c>
      <c r="G947">
        <v>1</v>
      </c>
      <c r="H947" s="6">
        <v>1433590</v>
      </c>
      <c r="I947" s="7">
        <v>46001</v>
      </c>
      <c r="K947">
        <v>5</v>
      </c>
      <c r="L947" t="s">
        <v>40</v>
      </c>
      <c r="M947" t="s">
        <v>5</v>
      </c>
      <c r="N947" t="s">
        <v>41</v>
      </c>
      <c r="O947" t="s">
        <v>57</v>
      </c>
      <c r="P947" t="s">
        <v>2082</v>
      </c>
      <c r="Q947">
        <v>5</v>
      </c>
      <c r="R947">
        <v>0</v>
      </c>
      <c r="S947">
        <v>0</v>
      </c>
      <c r="U947">
        <v>71680</v>
      </c>
      <c r="V947">
        <v>71680</v>
      </c>
      <c r="W947">
        <v>0</v>
      </c>
      <c r="X947">
        <v>0</v>
      </c>
      <c r="Y947" t="s">
        <v>2086</v>
      </c>
    </row>
    <row r="948" spans="1:25" x14ac:dyDescent="0.25">
      <c r="A948">
        <v>947</v>
      </c>
      <c r="B948">
        <v>67181</v>
      </c>
      <c r="C948">
        <v>0</v>
      </c>
      <c r="D948">
        <v>0</v>
      </c>
      <c r="E948" t="s">
        <v>1562</v>
      </c>
      <c r="F948" t="s">
        <v>1563</v>
      </c>
      <c r="G948">
        <v>1</v>
      </c>
      <c r="H948" s="6">
        <v>500000</v>
      </c>
      <c r="I948" s="7">
        <v>46001</v>
      </c>
      <c r="K948">
        <v>10</v>
      </c>
      <c r="L948" t="s">
        <v>40</v>
      </c>
      <c r="M948" t="s">
        <v>9</v>
      </c>
      <c r="N948" t="s">
        <v>41</v>
      </c>
      <c r="O948" t="s">
        <v>42</v>
      </c>
      <c r="P948" t="s">
        <v>2082</v>
      </c>
      <c r="Q948">
        <v>10</v>
      </c>
      <c r="R948">
        <v>0</v>
      </c>
      <c r="S948">
        <v>0</v>
      </c>
      <c r="U948">
        <v>50000</v>
      </c>
      <c r="V948">
        <v>50000</v>
      </c>
      <c r="W948">
        <v>0</v>
      </c>
      <c r="X948">
        <v>0</v>
      </c>
      <c r="Y948" t="s">
        <v>44</v>
      </c>
    </row>
    <row r="949" spans="1:25" x14ac:dyDescent="0.25">
      <c r="A949">
        <v>948</v>
      </c>
      <c r="B949">
        <v>67191</v>
      </c>
      <c r="C949">
        <v>0</v>
      </c>
      <c r="D949">
        <v>0</v>
      </c>
      <c r="E949" t="s">
        <v>1103</v>
      </c>
      <c r="F949" t="s">
        <v>1104</v>
      </c>
      <c r="G949">
        <v>1</v>
      </c>
      <c r="H949" s="6">
        <v>4219074</v>
      </c>
      <c r="I949" s="7">
        <v>46001</v>
      </c>
      <c r="K949">
        <v>10</v>
      </c>
      <c r="L949" t="s">
        <v>40</v>
      </c>
      <c r="M949" t="s">
        <v>4</v>
      </c>
      <c r="N949" t="s">
        <v>41</v>
      </c>
      <c r="O949" t="s">
        <v>51</v>
      </c>
      <c r="P949" t="s">
        <v>2082</v>
      </c>
      <c r="Q949">
        <v>10</v>
      </c>
      <c r="R949">
        <v>0</v>
      </c>
      <c r="S949">
        <v>0</v>
      </c>
      <c r="U949">
        <v>421907</v>
      </c>
      <c r="V949">
        <v>421907</v>
      </c>
      <c r="W949">
        <v>0</v>
      </c>
      <c r="X949">
        <v>0</v>
      </c>
      <c r="Y949" t="s">
        <v>109</v>
      </c>
    </row>
    <row r="950" spans="1:25" x14ac:dyDescent="0.25">
      <c r="A950">
        <v>949</v>
      </c>
      <c r="B950">
        <v>67279</v>
      </c>
      <c r="C950">
        <v>0</v>
      </c>
      <c r="D950">
        <v>0</v>
      </c>
      <c r="E950" t="s">
        <v>2114</v>
      </c>
      <c r="F950" t="s">
        <v>2115</v>
      </c>
      <c r="G950">
        <v>1</v>
      </c>
      <c r="H950" s="6">
        <v>223258</v>
      </c>
      <c r="I950" s="7">
        <v>46001</v>
      </c>
      <c r="K950" t="s">
        <v>80</v>
      </c>
      <c r="L950" t="s">
        <v>40</v>
      </c>
      <c r="M950" t="s">
        <v>5</v>
      </c>
      <c r="N950" t="s">
        <v>41</v>
      </c>
      <c r="O950" t="s">
        <v>57</v>
      </c>
      <c r="P950" t="s">
        <v>2082</v>
      </c>
      <c r="Q950">
        <v>6.8</v>
      </c>
      <c r="R950">
        <v>0</v>
      </c>
      <c r="S950">
        <v>0</v>
      </c>
      <c r="U950">
        <v>15182</v>
      </c>
      <c r="V950">
        <v>15182</v>
      </c>
      <c r="W950">
        <v>0</v>
      </c>
      <c r="X950">
        <v>0</v>
      </c>
      <c r="Y950" t="s">
        <v>81</v>
      </c>
    </row>
    <row r="951" spans="1:25" x14ac:dyDescent="0.25">
      <c r="A951">
        <v>950</v>
      </c>
      <c r="B951">
        <v>67189</v>
      </c>
      <c r="C951">
        <v>0</v>
      </c>
      <c r="D951">
        <v>0</v>
      </c>
      <c r="E951" t="s">
        <v>1085</v>
      </c>
      <c r="F951" t="s">
        <v>1086</v>
      </c>
      <c r="G951">
        <v>1</v>
      </c>
      <c r="H951" s="6">
        <v>200000</v>
      </c>
      <c r="I951" s="7">
        <v>46001</v>
      </c>
      <c r="K951">
        <v>6</v>
      </c>
      <c r="L951" t="s">
        <v>40</v>
      </c>
      <c r="M951" t="s">
        <v>5</v>
      </c>
      <c r="N951" t="s">
        <v>41</v>
      </c>
      <c r="O951" t="s">
        <v>47</v>
      </c>
      <c r="P951" t="s">
        <v>2082</v>
      </c>
      <c r="Q951">
        <v>6</v>
      </c>
      <c r="R951">
        <v>0</v>
      </c>
      <c r="S951">
        <v>0</v>
      </c>
      <c r="U951">
        <v>12000</v>
      </c>
      <c r="V951">
        <v>12000</v>
      </c>
      <c r="W951">
        <v>0</v>
      </c>
      <c r="X951">
        <v>0</v>
      </c>
      <c r="Y951" t="s">
        <v>109</v>
      </c>
    </row>
    <row r="952" spans="1:25" x14ac:dyDescent="0.25">
      <c r="A952">
        <v>951</v>
      </c>
      <c r="B952">
        <v>67190</v>
      </c>
      <c r="C952">
        <v>0</v>
      </c>
      <c r="D952">
        <v>0</v>
      </c>
      <c r="E952" t="s">
        <v>1085</v>
      </c>
      <c r="F952" t="s">
        <v>1086</v>
      </c>
      <c r="G952">
        <v>1</v>
      </c>
      <c r="H952" s="6">
        <v>97872</v>
      </c>
      <c r="I952" s="7">
        <v>46001</v>
      </c>
      <c r="K952">
        <v>6</v>
      </c>
      <c r="L952" t="s">
        <v>40</v>
      </c>
      <c r="M952" t="s">
        <v>5</v>
      </c>
      <c r="N952" t="s">
        <v>41</v>
      </c>
      <c r="O952" t="s">
        <v>47</v>
      </c>
      <c r="P952" t="s">
        <v>2082</v>
      </c>
      <c r="Q952">
        <v>6</v>
      </c>
      <c r="R952">
        <v>0</v>
      </c>
      <c r="S952">
        <v>0</v>
      </c>
      <c r="U952">
        <v>5872</v>
      </c>
      <c r="V952">
        <v>5872</v>
      </c>
      <c r="W952">
        <v>0</v>
      </c>
      <c r="X952">
        <v>0</v>
      </c>
      <c r="Y952" t="s">
        <v>109</v>
      </c>
    </row>
    <row r="953" spans="1:25" x14ac:dyDescent="0.25">
      <c r="A953">
        <v>952</v>
      </c>
      <c r="B953">
        <v>67175</v>
      </c>
      <c r="C953">
        <v>0</v>
      </c>
      <c r="D953">
        <v>0</v>
      </c>
      <c r="E953" t="s">
        <v>2341</v>
      </c>
      <c r="F953" t="s">
        <v>2342</v>
      </c>
      <c r="G953">
        <v>1</v>
      </c>
      <c r="H953" s="6">
        <v>7000000</v>
      </c>
      <c r="I953" s="7">
        <v>46001</v>
      </c>
      <c r="K953">
        <v>7</v>
      </c>
      <c r="L953" t="s">
        <v>40</v>
      </c>
      <c r="M953" t="s">
        <v>5</v>
      </c>
      <c r="N953" t="s">
        <v>41</v>
      </c>
      <c r="O953" t="s">
        <v>47</v>
      </c>
      <c r="P953" t="s">
        <v>2082</v>
      </c>
      <c r="Q953">
        <v>7</v>
      </c>
      <c r="R953">
        <v>0</v>
      </c>
      <c r="S953">
        <v>0</v>
      </c>
      <c r="U953">
        <v>490000</v>
      </c>
      <c r="V953">
        <v>490000</v>
      </c>
      <c r="W953">
        <v>0</v>
      </c>
      <c r="X953">
        <v>0</v>
      </c>
      <c r="Y953" t="s">
        <v>2086</v>
      </c>
    </row>
    <row r="954" spans="1:25" x14ac:dyDescent="0.25">
      <c r="A954">
        <v>953</v>
      </c>
      <c r="B954">
        <v>67176</v>
      </c>
      <c r="C954">
        <v>0</v>
      </c>
      <c r="D954">
        <v>0</v>
      </c>
      <c r="E954" t="s">
        <v>2341</v>
      </c>
      <c r="F954" t="s">
        <v>2342</v>
      </c>
      <c r="G954">
        <v>1</v>
      </c>
      <c r="H954" s="6">
        <v>1344086</v>
      </c>
      <c r="I954" s="7">
        <v>46001</v>
      </c>
      <c r="K954">
        <v>7</v>
      </c>
      <c r="L954" t="s">
        <v>40</v>
      </c>
      <c r="M954" t="s">
        <v>5</v>
      </c>
      <c r="N954" t="s">
        <v>41</v>
      </c>
      <c r="O954" t="s">
        <v>47</v>
      </c>
      <c r="P954" t="s">
        <v>2082</v>
      </c>
      <c r="Q954">
        <v>7</v>
      </c>
      <c r="R954">
        <v>0</v>
      </c>
      <c r="S954">
        <v>0</v>
      </c>
      <c r="U954">
        <v>94086</v>
      </c>
      <c r="V954">
        <v>94086</v>
      </c>
      <c r="W954">
        <v>0</v>
      </c>
      <c r="X954">
        <v>0</v>
      </c>
      <c r="Y954" t="s">
        <v>2086</v>
      </c>
    </row>
    <row r="955" spans="1:25" x14ac:dyDescent="0.25">
      <c r="A955">
        <v>954</v>
      </c>
      <c r="B955">
        <v>67194</v>
      </c>
      <c r="C955">
        <v>0</v>
      </c>
      <c r="D955">
        <v>0</v>
      </c>
      <c r="E955" t="s">
        <v>1960</v>
      </c>
      <c r="F955" t="s">
        <v>1961</v>
      </c>
      <c r="G955">
        <v>1</v>
      </c>
      <c r="H955" s="6">
        <v>5000000</v>
      </c>
      <c r="I955" s="7">
        <v>46001</v>
      </c>
      <c r="K955">
        <v>11</v>
      </c>
      <c r="L955" t="s">
        <v>40</v>
      </c>
      <c r="M955" t="s">
        <v>5</v>
      </c>
      <c r="N955" t="s">
        <v>41</v>
      </c>
      <c r="O955" t="s">
        <v>77</v>
      </c>
      <c r="P955" t="s">
        <v>2082</v>
      </c>
      <c r="Q955">
        <v>11</v>
      </c>
      <c r="R955">
        <v>0</v>
      </c>
      <c r="S955">
        <v>0</v>
      </c>
      <c r="U955">
        <v>550000</v>
      </c>
      <c r="V955">
        <v>550000</v>
      </c>
      <c r="W955">
        <v>0</v>
      </c>
      <c r="X955">
        <v>0</v>
      </c>
      <c r="Y955" t="s">
        <v>109</v>
      </c>
    </row>
    <row r="956" spans="1:25" x14ac:dyDescent="0.25">
      <c r="A956">
        <v>955</v>
      </c>
      <c r="B956">
        <v>67195</v>
      </c>
      <c r="C956">
        <v>0</v>
      </c>
      <c r="D956">
        <v>0</v>
      </c>
      <c r="E956" t="s">
        <v>1960</v>
      </c>
      <c r="F956" t="s">
        <v>1961</v>
      </c>
      <c r="G956">
        <v>1</v>
      </c>
      <c r="H956" s="6">
        <v>3300000</v>
      </c>
      <c r="I956" s="7">
        <v>46001</v>
      </c>
      <c r="K956">
        <v>11</v>
      </c>
      <c r="L956" t="s">
        <v>40</v>
      </c>
      <c r="M956" t="s">
        <v>5</v>
      </c>
      <c r="N956" t="s">
        <v>41</v>
      </c>
      <c r="O956" t="s">
        <v>77</v>
      </c>
      <c r="P956" t="s">
        <v>2082</v>
      </c>
      <c r="Q956">
        <v>11</v>
      </c>
      <c r="R956">
        <v>0</v>
      </c>
      <c r="S956">
        <v>0</v>
      </c>
      <c r="U956">
        <v>363000</v>
      </c>
      <c r="V956">
        <v>363000</v>
      </c>
      <c r="W956">
        <v>0</v>
      </c>
      <c r="X956">
        <v>0</v>
      </c>
      <c r="Y956" t="s">
        <v>109</v>
      </c>
    </row>
    <row r="957" spans="1:25" x14ac:dyDescent="0.25">
      <c r="A957">
        <v>956</v>
      </c>
      <c r="B957">
        <v>67167</v>
      </c>
      <c r="C957">
        <v>0</v>
      </c>
      <c r="D957">
        <v>0</v>
      </c>
      <c r="E957" t="s">
        <v>1323</v>
      </c>
      <c r="F957" t="s">
        <v>1324</v>
      </c>
      <c r="G957">
        <v>1</v>
      </c>
      <c r="H957" s="6">
        <v>5000000</v>
      </c>
      <c r="I957" s="7">
        <v>46000</v>
      </c>
      <c r="K957">
        <v>10</v>
      </c>
      <c r="L957" t="s">
        <v>40</v>
      </c>
      <c r="M957" t="s">
        <v>5</v>
      </c>
      <c r="N957" t="s">
        <v>41</v>
      </c>
      <c r="O957" t="s">
        <v>47</v>
      </c>
      <c r="P957" t="s">
        <v>2082</v>
      </c>
      <c r="Q957">
        <v>10</v>
      </c>
      <c r="R957">
        <v>0</v>
      </c>
      <c r="S957">
        <v>0</v>
      </c>
      <c r="U957">
        <v>500000</v>
      </c>
      <c r="V957">
        <v>500000</v>
      </c>
      <c r="W957">
        <v>0</v>
      </c>
      <c r="X957">
        <v>0</v>
      </c>
      <c r="Y957" t="s">
        <v>48</v>
      </c>
    </row>
    <row r="958" spans="1:25" x14ac:dyDescent="0.25">
      <c r="A958">
        <v>957</v>
      </c>
      <c r="B958">
        <v>67168</v>
      </c>
      <c r="C958">
        <v>0</v>
      </c>
      <c r="D958">
        <v>0</v>
      </c>
      <c r="E958" t="s">
        <v>1323</v>
      </c>
      <c r="F958" t="s">
        <v>1324</v>
      </c>
      <c r="G958">
        <v>1</v>
      </c>
      <c r="H958" s="6">
        <v>5000000</v>
      </c>
      <c r="I958" s="7">
        <v>46000</v>
      </c>
      <c r="K958">
        <v>10</v>
      </c>
      <c r="L958" t="s">
        <v>40</v>
      </c>
      <c r="M958" t="s">
        <v>5</v>
      </c>
      <c r="N958" t="s">
        <v>41</v>
      </c>
      <c r="O958" t="s">
        <v>47</v>
      </c>
      <c r="P958" t="s">
        <v>2082</v>
      </c>
      <c r="Q958">
        <v>10</v>
      </c>
      <c r="R958">
        <v>0</v>
      </c>
      <c r="S958">
        <v>0</v>
      </c>
      <c r="U958">
        <v>500000</v>
      </c>
      <c r="V958">
        <v>500000</v>
      </c>
      <c r="W958">
        <v>0</v>
      </c>
      <c r="X958">
        <v>0</v>
      </c>
      <c r="Y958" t="s">
        <v>48</v>
      </c>
    </row>
    <row r="959" spans="1:25" x14ac:dyDescent="0.25">
      <c r="A959">
        <v>958</v>
      </c>
      <c r="B959">
        <v>67169</v>
      </c>
      <c r="C959">
        <v>0</v>
      </c>
      <c r="D959">
        <v>0</v>
      </c>
      <c r="E959" t="s">
        <v>1323</v>
      </c>
      <c r="F959" t="s">
        <v>1324</v>
      </c>
      <c r="G959">
        <v>1</v>
      </c>
      <c r="H959" s="6">
        <v>4000000</v>
      </c>
      <c r="I959" s="7">
        <v>46000</v>
      </c>
      <c r="K959">
        <v>10</v>
      </c>
      <c r="L959" t="s">
        <v>40</v>
      </c>
      <c r="M959" t="s">
        <v>5</v>
      </c>
      <c r="N959" t="s">
        <v>41</v>
      </c>
      <c r="O959" t="s">
        <v>47</v>
      </c>
      <c r="P959" t="s">
        <v>2082</v>
      </c>
      <c r="Q959">
        <v>10</v>
      </c>
      <c r="R959">
        <v>0</v>
      </c>
      <c r="S959">
        <v>0</v>
      </c>
      <c r="U959">
        <v>400000</v>
      </c>
      <c r="V959">
        <v>400000</v>
      </c>
      <c r="W959">
        <v>0</v>
      </c>
      <c r="X959">
        <v>0</v>
      </c>
      <c r="Y959" t="s">
        <v>48</v>
      </c>
    </row>
    <row r="960" spans="1:25" x14ac:dyDescent="0.25">
      <c r="A960">
        <v>959</v>
      </c>
      <c r="B960">
        <v>67163</v>
      </c>
      <c r="C960">
        <v>0</v>
      </c>
      <c r="D960">
        <v>0</v>
      </c>
      <c r="E960" t="s">
        <v>1333</v>
      </c>
      <c r="F960" t="s">
        <v>1334</v>
      </c>
      <c r="G960">
        <v>1</v>
      </c>
      <c r="H960" s="6">
        <v>7800000</v>
      </c>
      <c r="I960" s="7">
        <v>46000</v>
      </c>
      <c r="K960">
        <v>6</v>
      </c>
      <c r="L960" t="s">
        <v>40</v>
      </c>
      <c r="M960" t="s">
        <v>5</v>
      </c>
      <c r="N960" t="s">
        <v>41</v>
      </c>
      <c r="O960" t="s">
        <v>54</v>
      </c>
      <c r="P960" t="s">
        <v>2082</v>
      </c>
      <c r="Q960">
        <v>6</v>
      </c>
      <c r="R960">
        <v>0</v>
      </c>
      <c r="S960">
        <v>0</v>
      </c>
      <c r="U960">
        <v>468000</v>
      </c>
      <c r="V960">
        <v>468000</v>
      </c>
      <c r="W960">
        <v>0</v>
      </c>
      <c r="X960">
        <v>0</v>
      </c>
      <c r="Y960" t="s">
        <v>44</v>
      </c>
    </row>
    <row r="961" spans="1:25" x14ac:dyDescent="0.25">
      <c r="A961">
        <v>960</v>
      </c>
      <c r="B961">
        <v>67146</v>
      </c>
      <c r="C961">
        <v>0</v>
      </c>
      <c r="D961">
        <v>0</v>
      </c>
      <c r="E961" t="s">
        <v>1327</v>
      </c>
      <c r="F961" t="s">
        <v>1328</v>
      </c>
      <c r="G961">
        <v>1</v>
      </c>
      <c r="H961" s="6">
        <v>127404</v>
      </c>
      <c r="I961" s="7">
        <v>46000</v>
      </c>
      <c r="K961">
        <v>12</v>
      </c>
      <c r="L961" t="s">
        <v>40</v>
      </c>
      <c r="M961" t="s">
        <v>8</v>
      </c>
      <c r="N961" t="s">
        <v>41</v>
      </c>
      <c r="O961" t="s">
        <v>347</v>
      </c>
      <c r="P961" t="s">
        <v>2082</v>
      </c>
      <c r="Q961">
        <v>12</v>
      </c>
      <c r="R961">
        <v>0</v>
      </c>
      <c r="S961">
        <v>0</v>
      </c>
      <c r="U961">
        <v>15288</v>
      </c>
      <c r="V961">
        <v>15288</v>
      </c>
      <c r="W961">
        <v>0</v>
      </c>
      <c r="X961">
        <v>0</v>
      </c>
      <c r="Y961" t="s">
        <v>109</v>
      </c>
    </row>
    <row r="962" spans="1:25" x14ac:dyDescent="0.25">
      <c r="A962">
        <v>961</v>
      </c>
      <c r="B962">
        <v>67145</v>
      </c>
      <c r="C962">
        <v>0</v>
      </c>
      <c r="D962">
        <v>0</v>
      </c>
      <c r="E962" t="s">
        <v>1550</v>
      </c>
      <c r="F962" t="s">
        <v>1551</v>
      </c>
      <c r="G962">
        <v>1</v>
      </c>
      <c r="H962" s="6">
        <v>88486</v>
      </c>
      <c r="I962" s="7">
        <v>46000</v>
      </c>
      <c r="K962">
        <v>12</v>
      </c>
      <c r="L962" t="s">
        <v>40</v>
      </c>
      <c r="M962" t="s">
        <v>8</v>
      </c>
      <c r="N962" t="s">
        <v>41</v>
      </c>
      <c r="O962" t="s">
        <v>347</v>
      </c>
      <c r="P962" t="s">
        <v>2082</v>
      </c>
      <c r="Q962">
        <v>12</v>
      </c>
      <c r="R962">
        <v>0</v>
      </c>
      <c r="S962">
        <v>0</v>
      </c>
      <c r="U962">
        <v>10618</v>
      </c>
      <c r="V962">
        <v>10618</v>
      </c>
      <c r="W962">
        <v>0</v>
      </c>
      <c r="X962">
        <v>0</v>
      </c>
      <c r="Y962" t="s">
        <v>48</v>
      </c>
    </row>
    <row r="963" spans="1:25" x14ac:dyDescent="0.25">
      <c r="A963">
        <v>962</v>
      </c>
      <c r="B963">
        <v>67147</v>
      </c>
      <c r="C963">
        <v>0</v>
      </c>
      <c r="D963">
        <v>0</v>
      </c>
      <c r="E963" t="s">
        <v>848</v>
      </c>
      <c r="F963" t="s">
        <v>849</v>
      </c>
      <c r="G963">
        <v>1</v>
      </c>
      <c r="H963" s="6">
        <v>395660</v>
      </c>
      <c r="I963" s="7">
        <v>46000</v>
      </c>
      <c r="K963">
        <v>15</v>
      </c>
      <c r="L963" t="s">
        <v>40</v>
      </c>
      <c r="M963" t="s">
        <v>5</v>
      </c>
      <c r="N963" t="s">
        <v>41</v>
      </c>
      <c r="O963" t="s">
        <v>47</v>
      </c>
      <c r="P963" t="s">
        <v>2082</v>
      </c>
      <c r="Q963">
        <v>4</v>
      </c>
      <c r="R963">
        <v>11</v>
      </c>
      <c r="S963">
        <v>0</v>
      </c>
      <c r="U963">
        <v>59349</v>
      </c>
      <c r="V963">
        <v>15826</v>
      </c>
      <c r="W963">
        <v>43523</v>
      </c>
      <c r="X963">
        <v>0</v>
      </c>
      <c r="Y963" t="s">
        <v>109</v>
      </c>
    </row>
    <row r="964" spans="1:25" x14ac:dyDescent="0.25">
      <c r="A964">
        <v>963</v>
      </c>
      <c r="B964">
        <v>67172</v>
      </c>
      <c r="C964">
        <v>0</v>
      </c>
      <c r="D964">
        <v>0</v>
      </c>
      <c r="E964" t="s">
        <v>606</v>
      </c>
      <c r="F964" t="s">
        <v>607</v>
      </c>
      <c r="G964">
        <v>1</v>
      </c>
      <c r="H964" s="6">
        <v>6883514</v>
      </c>
      <c r="I964" s="7">
        <v>46000</v>
      </c>
      <c r="K964">
        <v>14</v>
      </c>
      <c r="L964" t="s">
        <v>40</v>
      </c>
      <c r="M964" t="s">
        <v>5</v>
      </c>
      <c r="N964" t="s">
        <v>41</v>
      </c>
      <c r="O964" t="s">
        <v>57</v>
      </c>
      <c r="P964" t="s">
        <v>2082</v>
      </c>
      <c r="Q964">
        <v>9</v>
      </c>
      <c r="R964">
        <v>5</v>
      </c>
      <c r="S964">
        <v>0</v>
      </c>
      <c r="U964">
        <v>963692</v>
      </c>
      <c r="V964">
        <v>619516</v>
      </c>
      <c r="W964">
        <v>344176</v>
      </c>
      <c r="X964">
        <v>0</v>
      </c>
      <c r="Y964" t="s">
        <v>48</v>
      </c>
    </row>
    <row r="965" spans="1:25" x14ac:dyDescent="0.25">
      <c r="A965">
        <v>964</v>
      </c>
      <c r="B965">
        <v>67170</v>
      </c>
      <c r="C965">
        <v>0</v>
      </c>
      <c r="D965">
        <v>0</v>
      </c>
      <c r="E965" t="s">
        <v>555</v>
      </c>
      <c r="F965" t="s">
        <v>556</v>
      </c>
      <c r="G965">
        <v>1</v>
      </c>
      <c r="H965" s="6">
        <v>1250473</v>
      </c>
      <c r="I965" s="7">
        <v>46000</v>
      </c>
      <c r="K965">
        <v>14</v>
      </c>
      <c r="L965" t="s">
        <v>40</v>
      </c>
      <c r="M965" t="s">
        <v>5</v>
      </c>
      <c r="N965" t="s">
        <v>41</v>
      </c>
      <c r="O965" t="s">
        <v>57</v>
      </c>
      <c r="P965" t="s">
        <v>2082</v>
      </c>
      <c r="Q965">
        <v>9</v>
      </c>
      <c r="R965">
        <v>5</v>
      </c>
      <c r="S965">
        <v>0</v>
      </c>
      <c r="U965">
        <v>175066</v>
      </c>
      <c r="V965">
        <v>112543</v>
      </c>
      <c r="W965">
        <v>62524</v>
      </c>
      <c r="X965">
        <v>0</v>
      </c>
      <c r="Y965" t="s">
        <v>48</v>
      </c>
    </row>
    <row r="966" spans="1:25" x14ac:dyDescent="0.25">
      <c r="A966">
        <v>965</v>
      </c>
      <c r="B966">
        <v>67153</v>
      </c>
      <c r="C966">
        <v>0</v>
      </c>
      <c r="D966">
        <v>0</v>
      </c>
      <c r="E966" t="s">
        <v>574</v>
      </c>
      <c r="F966" t="s">
        <v>575</v>
      </c>
      <c r="G966">
        <v>1</v>
      </c>
      <c r="H966" s="6">
        <v>7000000</v>
      </c>
      <c r="I966" s="7">
        <v>46000</v>
      </c>
      <c r="K966">
        <v>6</v>
      </c>
      <c r="L966" t="s">
        <v>40</v>
      </c>
      <c r="M966" t="s">
        <v>5</v>
      </c>
      <c r="N966" t="s">
        <v>41</v>
      </c>
      <c r="O966" t="s">
        <v>77</v>
      </c>
      <c r="P966" t="s">
        <v>2082</v>
      </c>
      <c r="Q966">
        <v>6</v>
      </c>
      <c r="R966">
        <v>0</v>
      </c>
      <c r="S966">
        <v>0</v>
      </c>
      <c r="U966">
        <v>420000</v>
      </c>
      <c r="V966">
        <v>420000</v>
      </c>
      <c r="W966">
        <v>0</v>
      </c>
      <c r="X966">
        <v>0</v>
      </c>
      <c r="Y966" t="s">
        <v>48</v>
      </c>
    </row>
    <row r="967" spans="1:25" x14ac:dyDescent="0.25">
      <c r="A967">
        <v>966</v>
      </c>
      <c r="B967">
        <v>67154</v>
      </c>
      <c r="C967">
        <v>0</v>
      </c>
      <c r="D967">
        <v>0</v>
      </c>
      <c r="E967" t="s">
        <v>574</v>
      </c>
      <c r="F967" t="s">
        <v>575</v>
      </c>
      <c r="G967">
        <v>1</v>
      </c>
      <c r="H967" s="6">
        <v>3000000</v>
      </c>
      <c r="I967" s="7">
        <v>46000</v>
      </c>
      <c r="K967">
        <v>6</v>
      </c>
      <c r="L967" t="s">
        <v>40</v>
      </c>
      <c r="M967" t="s">
        <v>5</v>
      </c>
      <c r="N967" t="s">
        <v>41</v>
      </c>
      <c r="O967" t="s">
        <v>77</v>
      </c>
      <c r="P967" t="s">
        <v>2082</v>
      </c>
      <c r="Q967">
        <v>6</v>
      </c>
      <c r="R967">
        <v>0</v>
      </c>
      <c r="S967">
        <v>0</v>
      </c>
      <c r="U967">
        <v>180000</v>
      </c>
      <c r="V967">
        <v>180000</v>
      </c>
      <c r="W967">
        <v>0</v>
      </c>
      <c r="X967">
        <v>0</v>
      </c>
      <c r="Y967" t="s">
        <v>48</v>
      </c>
    </row>
    <row r="968" spans="1:25" x14ac:dyDescent="0.25">
      <c r="A968">
        <v>967</v>
      </c>
      <c r="B968">
        <v>67171</v>
      </c>
      <c r="C968">
        <v>0</v>
      </c>
      <c r="D968">
        <v>0</v>
      </c>
      <c r="E968" t="s">
        <v>541</v>
      </c>
      <c r="F968" t="s">
        <v>542</v>
      </c>
      <c r="G968">
        <v>1</v>
      </c>
      <c r="H968" s="6">
        <v>360516</v>
      </c>
      <c r="I968" s="7">
        <v>46000</v>
      </c>
      <c r="K968">
        <v>14</v>
      </c>
      <c r="L968" t="s">
        <v>40</v>
      </c>
      <c r="M968" t="s">
        <v>5</v>
      </c>
      <c r="N968" t="s">
        <v>41</v>
      </c>
      <c r="O968" t="s">
        <v>57</v>
      </c>
      <c r="P968" t="s">
        <v>2082</v>
      </c>
      <c r="Q968">
        <v>9</v>
      </c>
      <c r="R968">
        <v>5</v>
      </c>
      <c r="S968">
        <v>0</v>
      </c>
      <c r="U968">
        <v>50472</v>
      </c>
      <c r="V968">
        <v>32446</v>
      </c>
      <c r="W968">
        <v>18026</v>
      </c>
      <c r="X968">
        <v>0</v>
      </c>
      <c r="Y968" t="s">
        <v>48</v>
      </c>
    </row>
    <row r="969" spans="1:25" x14ac:dyDescent="0.25">
      <c r="A969">
        <v>968</v>
      </c>
      <c r="B969">
        <v>66522</v>
      </c>
      <c r="C969">
        <v>0</v>
      </c>
      <c r="D969">
        <v>0</v>
      </c>
      <c r="E969" t="s">
        <v>2343</v>
      </c>
      <c r="F969" t="s">
        <v>2344</v>
      </c>
      <c r="G969">
        <v>1</v>
      </c>
      <c r="H969" s="6">
        <v>680330</v>
      </c>
      <c r="I969" s="7">
        <v>46000</v>
      </c>
      <c r="K969">
        <v>15</v>
      </c>
      <c r="L969" t="s">
        <v>40</v>
      </c>
      <c r="M969" t="s">
        <v>5</v>
      </c>
      <c r="N969" t="s">
        <v>41</v>
      </c>
      <c r="O969" t="s">
        <v>77</v>
      </c>
      <c r="P969" t="s">
        <v>2082</v>
      </c>
      <c r="Q969">
        <v>5</v>
      </c>
      <c r="R969">
        <v>10</v>
      </c>
      <c r="S969">
        <v>0</v>
      </c>
      <c r="U969">
        <v>102050</v>
      </c>
      <c r="V969">
        <v>34016</v>
      </c>
      <c r="W969">
        <v>68033</v>
      </c>
      <c r="X969">
        <v>0</v>
      </c>
      <c r="Y969" t="s">
        <v>48</v>
      </c>
    </row>
    <row r="970" spans="1:25" x14ac:dyDescent="0.25">
      <c r="A970">
        <v>969</v>
      </c>
      <c r="B970">
        <v>67089</v>
      </c>
      <c r="C970">
        <v>0</v>
      </c>
      <c r="D970">
        <v>0</v>
      </c>
      <c r="E970" t="s">
        <v>487</v>
      </c>
      <c r="F970" t="s">
        <v>488</v>
      </c>
      <c r="G970">
        <v>1</v>
      </c>
      <c r="H970" s="6">
        <v>5257724</v>
      </c>
      <c r="I970" s="7">
        <v>45996</v>
      </c>
      <c r="K970">
        <v>8</v>
      </c>
      <c r="L970" t="s">
        <v>40</v>
      </c>
      <c r="M970" t="s">
        <v>4</v>
      </c>
      <c r="N970" t="s">
        <v>41</v>
      </c>
      <c r="O970" t="s">
        <v>51</v>
      </c>
      <c r="P970" t="s">
        <v>2082</v>
      </c>
      <c r="Q970">
        <v>8</v>
      </c>
      <c r="R970">
        <v>0</v>
      </c>
      <c r="S970">
        <v>0</v>
      </c>
      <c r="U970">
        <v>420618</v>
      </c>
      <c r="V970">
        <v>420618</v>
      </c>
      <c r="W970">
        <v>0</v>
      </c>
      <c r="X970">
        <v>0</v>
      </c>
      <c r="Y970" t="s">
        <v>48</v>
      </c>
    </row>
    <row r="971" spans="1:25" x14ac:dyDescent="0.25">
      <c r="A971">
        <v>970</v>
      </c>
      <c r="B971">
        <v>67117</v>
      </c>
      <c r="C971">
        <v>0</v>
      </c>
      <c r="D971">
        <v>0</v>
      </c>
      <c r="E971" t="s">
        <v>539</v>
      </c>
      <c r="F971" t="s">
        <v>540</v>
      </c>
      <c r="G971">
        <v>1</v>
      </c>
      <c r="H971" s="6">
        <v>18951806</v>
      </c>
      <c r="I971" s="7">
        <v>45996</v>
      </c>
      <c r="K971">
        <v>15</v>
      </c>
      <c r="L971" t="s">
        <v>40</v>
      </c>
      <c r="M971" t="s">
        <v>5</v>
      </c>
      <c r="N971" t="s">
        <v>41</v>
      </c>
      <c r="O971" t="s">
        <v>47</v>
      </c>
      <c r="P971" t="s">
        <v>2082</v>
      </c>
      <c r="Q971">
        <v>4</v>
      </c>
      <c r="R971">
        <v>11</v>
      </c>
      <c r="S971">
        <v>0</v>
      </c>
      <c r="U971">
        <v>2842771</v>
      </c>
      <c r="V971">
        <v>758072</v>
      </c>
      <c r="W971">
        <v>2084699</v>
      </c>
      <c r="X971">
        <v>0</v>
      </c>
      <c r="Y971" t="s">
        <v>109</v>
      </c>
    </row>
    <row r="972" spans="1:25" x14ac:dyDescent="0.25">
      <c r="A972">
        <v>971</v>
      </c>
      <c r="B972">
        <v>67157</v>
      </c>
      <c r="C972">
        <v>0</v>
      </c>
      <c r="D972">
        <v>0</v>
      </c>
      <c r="E972" t="s">
        <v>1536</v>
      </c>
      <c r="F972" t="s">
        <v>1537</v>
      </c>
      <c r="G972">
        <v>1</v>
      </c>
      <c r="H972" s="6">
        <v>5000000</v>
      </c>
      <c r="I972" s="7">
        <v>45996</v>
      </c>
      <c r="K972">
        <v>8</v>
      </c>
      <c r="L972" t="s">
        <v>40</v>
      </c>
      <c r="M972" t="s">
        <v>5</v>
      </c>
      <c r="N972" t="s">
        <v>41</v>
      </c>
      <c r="O972" t="s">
        <v>57</v>
      </c>
      <c r="P972" t="s">
        <v>2082</v>
      </c>
      <c r="Q972">
        <v>3</v>
      </c>
      <c r="R972">
        <v>5</v>
      </c>
      <c r="S972">
        <v>0</v>
      </c>
      <c r="U972">
        <v>400000</v>
      </c>
      <c r="V972">
        <v>150000</v>
      </c>
      <c r="W972">
        <v>250000</v>
      </c>
      <c r="X972">
        <v>0</v>
      </c>
      <c r="Y972" t="s">
        <v>72</v>
      </c>
    </row>
    <row r="973" spans="1:25" x14ac:dyDescent="0.25">
      <c r="A973">
        <v>972</v>
      </c>
      <c r="B973">
        <v>67141</v>
      </c>
      <c r="C973">
        <v>0</v>
      </c>
      <c r="D973">
        <v>0</v>
      </c>
      <c r="E973" t="s">
        <v>423</v>
      </c>
      <c r="F973" t="s">
        <v>424</v>
      </c>
      <c r="G973">
        <v>1</v>
      </c>
      <c r="H973" s="6">
        <v>21000000</v>
      </c>
      <c r="I973" s="7">
        <v>45996</v>
      </c>
      <c r="K973">
        <v>15</v>
      </c>
      <c r="L973" t="s">
        <v>40</v>
      </c>
      <c r="M973" t="s">
        <v>5</v>
      </c>
      <c r="N973" t="s">
        <v>41</v>
      </c>
      <c r="O973" t="s">
        <v>77</v>
      </c>
      <c r="P973" t="s">
        <v>2082</v>
      </c>
      <c r="Q973">
        <v>4.9000000000000004</v>
      </c>
      <c r="R973">
        <v>5.4</v>
      </c>
      <c r="S973">
        <v>4.7</v>
      </c>
      <c r="U973">
        <v>3150000</v>
      </c>
      <c r="V973">
        <v>1029000</v>
      </c>
      <c r="W973">
        <v>1134000</v>
      </c>
      <c r="X973">
        <v>987000</v>
      </c>
      <c r="Y973" t="s">
        <v>112</v>
      </c>
    </row>
    <row r="974" spans="1:25" x14ac:dyDescent="0.25">
      <c r="A974">
        <v>973</v>
      </c>
      <c r="B974">
        <v>67116</v>
      </c>
      <c r="C974">
        <v>0</v>
      </c>
      <c r="D974">
        <v>0</v>
      </c>
      <c r="E974" t="s">
        <v>553</v>
      </c>
      <c r="F974" t="s">
        <v>554</v>
      </c>
      <c r="G974">
        <v>1</v>
      </c>
      <c r="H974" s="6">
        <v>34243764</v>
      </c>
      <c r="I974" s="7">
        <v>45996</v>
      </c>
      <c r="K974">
        <v>15</v>
      </c>
      <c r="L974" t="s">
        <v>40</v>
      </c>
      <c r="M974" t="s">
        <v>5</v>
      </c>
      <c r="N974" t="s">
        <v>41</v>
      </c>
      <c r="O974" t="s">
        <v>47</v>
      </c>
      <c r="P974" t="s">
        <v>2082</v>
      </c>
      <c r="Q974">
        <v>4</v>
      </c>
      <c r="R974">
        <v>11</v>
      </c>
      <c r="S974">
        <v>0</v>
      </c>
      <c r="U974">
        <v>5136565</v>
      </c>
      <c r="V974">
        <v>1369751</v>
      </c>
      <c r="W974">
        <v>3766814</v>
      </c>
      <c r="X974">
        <v>0</v>
      </c>
      <c r="Y974" t="s">
        <v>109</v>
      </c>
    </row>
    <row r="975" spans="1:25" x14ac:dyDescent="0.25">
      <c r="A975">
        <v>974</v>
      </c>
      <c r="B975">
        <v>67140</v>
      </c>
      <c r="C975">
        <v>0</v>
      </c>
      <c r="D975">
        <v>0</v>
      </c>
      <c r="E975" t="s">
        <v>409</v>
      </c>
      <c r="F975" t="s">
        <v>410</v>
      </c>
      <c r="G975">
        <v>1</v>
      </c>
      <c r="H975" s="6">
        <v>275000000</v>
      </c>
      <c r="I975" s="7">
        <v>45996</v>
      </c>
      <c r="K975">
        <v>15</v>
      </c>
      <c r="L975" t="s">
        <v>40</v>
      </c>
      <c r="M975" t="s">
        <v>5</v>
      </c>
      <c r="N975" t="s">
        <v>41</v>
      </c>
      <c r="O975" t="s">
        <v>77</v>
      </c>
      <c r="P975" t="s">
        <v>2082</v>
      </c>
      <c r="Q975">
        <v>4.9000000000000004</v>
      </c>
      <c r="R975">
        <v>5.4</v>
      </c>
      <c r="S975">
        <v>4.7</v>
      </c>
      <c r="U975">
        <v>41250000</v>
      </c>
      <c r="V975">
        <v>13475000</v>
      </c>
      <c r="W975">
        <v>14850000</v>
      </c>
      <c r="X975">
        <v>12925000</v>
      </c>
      <c r="Y975" t="s">
        <v>112</v>
      </c>
    </row>
    <row r="976" spans="1:25" x14ac:dyDescent="0.25">
      <c r="A976">
        <v>975</v>
      </c>
      <c r="B976">
        <v>66942</v>
      </c>
      <c r="C976">
        <v>0</v>
      </c>
      <c r="D976">
        <v>0</v>
      </c>
      <c r="E976" t="s">
        <v>372</v>
      </c>
      <c r="F976" t="s">
        <v>373</v>
      </c>
      <c r="G976">
        <v>1</v>
      </c>
      <c r="H976" s="6">
        <v>225279192</v>
      </c>
      <c r="I976" s="7">
        <v>45996</v>
      </c>
      <c r="K976">
        <v>15</v>
      </c>
      <c r="L976" t="s">
        <v>40</v>
      </c>
      <c r="M976" t="s">
        <v>5</v>
      </c>
      <c r="N976" t="s">
        <v>41</v>
      </c>
      <c r="O976" t="s">
        <v>54</v>
      </c>
      <c r="P976" t="s">
        <v>2082</v>
      </c>
      <c r="Q976">
        <v>4</v>
      </c>
      <c r="R976">
        <v>11</v>
      </c>
      <c r="S976">
        <v>0</v>
      </c>
      <c r="U976">
        <v>33791879</v>
      </c>
      <c r="V976">
        <v>9011168</v>
      </c>
      <c r="W976">
        <v>24780711</v>
      </c>
      <c r="X976">
        <v>0</v>
      </c>
      <c r="Y976" t="s">
        <v>48</v>
      </c>
    </row>
    <row r="977" spans="1:25" x14ac:dyDescent="0.25">
      <c r="A977">
        <v>976</v>
      </c>
      <c r="B977">
        <v>67138</v>
      </c>
      <c r="C977">
        <v>0</v>
      </c>
      <c r="D977">
        <v>0</v>
      </c>
      <c r="E977" t="s">
        <v>2347</v>
      </c>
      <c r="F977" t="s">
        <v>2348</v>
      </c>
      <c r="G977">
        <v>1</v>
      </c>
      <c r="H977" s="6">
        <v>109415181</v>
      </c>
      <c r="I977" s="7">
        <v>45996</v>
      </c>
      <c r="K977">
        <v>15</v>
      </c>
      <c r="L977" t="s">
        <v>40</v>
      </c>
      <c r="M977" t="s">
        <v>5</v>
      </c>
      <c r="N977" t="s">
        <v>41</v>
      </c>
      <c r="O977" t="s">
        <v>47</v>
      </c>
      <c r="P977" t="s">
        <v>2082</v>
      </c>
      <c r="Q977">
        <v>2.8</v>
      </c>
      <c r="R977">
        <v>12.2</v>
      </c>
      <c r="S977">
        <v>0</v>
      </c>
      <c r="U977">
        <v>16412277</v>
      </c>
      <c r="V977">
        <v>3063625</v>
      </c>
      <c r="W977">
        <v>13348652</v>
      </c>
      <c r="X977">
        <v>0</v>
      </c>
      <c r="Y977" t="s">
        <v>48</v>
      </c>
    </row>
    <row r="978" spans="1:25" x14ac:dyDescent="0.25">
      <c r="A978">
        <v>977</v>
      </c>
      <c r="B978">
        <v>67136</v>
      </c>
      <c r="C978">
        <v>0</v>
      </c>
      <c r="D978">
        <v>0</v>
      </c>
      <c r="E978" t="s">
        <v>2345</v>
      </c>
      <c r="F978" t="s">
        <v>2346</v>
      </c>
      <c r="G978">
        <v>1</v>
      </c>
      <c r="H978" s="6">
        <v>1063830</v>
      </c>
      <c r="I978" s="7">
        <v>45996</v>
      </c>
      <c r="K978">
        <v>6</v>
      </c>
      <c r="L978" t="s">
        <v>40</v>
      </c>
      <c r="M978" t="s">
        <v>5</v>
      </c>
      <c r="N978" t="s">
        <v>41</v>
      </c>
      <c r="O978" t="s">
        <v>57</v>
      </c>
      <c r="P978" t="s">
        <v>2082</v>
      </c>
      <c r="Q978">
        <v>6</v>
      </c>
      <c r="R978">
        <v>0</v>
      </c>
      <c r="S978">
        <v>0</v>
      </c>
      <c r="U978">
        <v>63830</v>
      </c>
      <c r="V978">
        <v>63830</v>
      </c>
      <c r="W978">
        <v>0</v>
      </c>
      <c r="X978">
        <v>0</v>
      </c>
      <c r="Y978" t="s">
        <v>2086</v>
      </c>
    </row>
    <row r="979" spans="1:25" x14ac:dyDescent="0.25">
      <c r="A979">
        <v>978</v>
      </c>
      <c r="B979">
        <v>67115</v>
      </c>
      <c r="C979">
        <v>0</v>
      </c>
      <c r="D979">
        <v>0</v>
      </c>
      <c r="E979" t="s">
        <v>388</v>
      </c>
      <c r="F979" t="s">
        <v>389</v>
      </c>
      <c r="G979">
        <v>1</v>
      </c>
      <c r="H979" s="6">
        <v>531364632</v>
      </c>
      <c r="I979" s="7">
        <v>45996</v>
      </c>
      <c r="K979">
        <v>15</v>
      </c>
      <c r="L979" t="s">
        <v>40</v>
      </c>
      <c r="M979" t="s">
        <v>2</v>
      </c>
      <c r="N979" t="s">
        <v>41</v>
      </c>
      <c r="O979" t="s">
        <v>87</v>
      </c>
      <c r="P979" t="s">
        <v>2082</v>
      </c>
      <c r="Q979">
        <v>5.6</v>
      </c>
      <c r="R979">
        <v>9.4</v>
      </c>
      <c r="S979">
        <v>0</v>
      </c>
      <c r="U979">
        <v>79704695</v>
      </c>
      <c r="V979">
        <v>29756419</v>
      </c>
      <c r="W979">
        <v>49948275</v>
      </c>
      <c r="X979">
        <v>0</v>
      </c>
      <c r="Y979" t="s">
        <v>390</v>
      </c>
    </row>
    <row r="980" spans="1:25" x14ac:dyDescent="0.25">
      <c r="A980">
        <v>979</v>
      </c>
      <c r="B980">
        <v>67096</v>
      </c>
      <c r="C980">
        <v>0</v>
      </c>
      <c r="D980">
        <v>0</v>
      </c>
      <c r="E980" t="s">
        <v>952</v>
      </c>
      <c r="F980" t="s">
        <v>953</v>
      </c>
      <c r="G980">
        <v>1</v>
      </c>
      <c r="H980" s="6">
        <v>6994407</v>
      </c>
      <c r="I980" s="7">
        <v>45996</v>
      </c>
      <c r="K980">
        <v>15</v>
      </c>
      <c r="L980" t="s">
        <v>40</v>
      </c>
      <c r="M980" t="s">
        <v>5</v>
      </c>
      <c r="N980" t="s">
        <v>41</v>
      </c>
      <c r="O980" t="s">
        <v>47</v>
      </c>
      <c r="P980" t="s">
        <v>2082</v>
      </c>
      <c r="Q980">
        <v>6</v>
      </c>
      <c r="R980">
        <v>9</v>
      </c>
      <c r="S980">
        <v>0</v>
      </c>
      <c r="U980">
        <v>1049161</v>
      </c>
      <c r="V980">
        <v>419664</v>
      </c>
      <c r="W980">
        <v>629497</v>
      </c>
      <c r="X980">
        <v>0</v>
      </c>
      <c r="Y980" t="s">
        <v>48</v>
      </c>
    </row>
    <row r="981" spans="1:25" x14ac:dyDescent="0.25">
      <c r="A981">
        <v>980</v>
      </c>
      <c r="B981">
        <v>67097</v>
      </c>
      <c r="C981">
        <v>0</v>
      </c>
      <c r="D981">
        <v>0</v>
      </c>
      <c r="E981" t="s">
        <v>952</v>
      </c>
      <c r="F981" t="s">
        <v>953</v>
      </c>
      <c r="G981">
        <v>1</v>
      </c>
      <c r="H981" s="6">
        <v>6994407</v>
      </c>
      <c r="I981" s="7">
        <v>45996</v>
      </c>
      <c r="K981">
        <v>15</v>
      </c>
      <c r="L981" t="s">
        <v>40</v>
      </c>
      <c r="M981" t="s">
        <v>5</v>
      </c>
      <c r="N981" t="s">
        <v>41</v>
      </c>
      <c r="O981" t="s">
        <v>47</v>
      </c>
      <c r="P981" t="s">
        <v>2082</v>
      </c>
      <c r="Q981">
        <v>6</v>
      </c>
      <c r="R981">
        <v>9</v>
      </c>
      <c r="S981">
        <v>0</v>
      </c>
      <c r="U981">
        <v>1049161</v>
      </c>
      <c r="V981">
        <v>419664</v>
      </c>
      <c r="W981">
        <v>629497</v>
      </c>
      <c r="X981">
        <v>0</v>
      </c>
      <c r="Y981" t="s">
        <v>48</v>
      </c>
    </row>
    <row r="982" spans="1:25" x14ac:dyDescent="0.25">
      <c r="A982">
        <v>981</v>
      </c>
      <c r="B982">
        <v>67098</v>
      </c>
      <c r="C982">
        <v>0</v>
      </c>
      <c r="D982">
        <v>0</v>
      </c>
      <c r="E982" t="s">
        <v>952</v>
      </c>
      <c r="F982" t="s">
        <v>953</v>
      </c>
      <c r="G982">
        <v>1</v>
      </c>
      <c r="H982" s="6">
        <v>6994407</v>
      </c>
      <c r="I982" s="7">
        <v>45996</v>
      </c>
      <c r="K982">
        <v>15</v>
      </c>
      <c r="L982" t="s">
        <v>40</v>
      </c>
      <c r="M982" t="s">
        <v>5</v>
      </c>
      <c r="N982" t="s">
        <v>41</v>
      </c>
      <c r="O982" t="s">
        <v>47</v>
      </c>
      <c r="P982" t="s">
        <v>2082</v>
      </c>
      <c r="Q982">
        <v>6</v>
      </c>
      <c r="R982">
        <v>9</v>
      </c>
      <c r="S982">
        <v>0</v>
      </c>
      <c r="U982">
        <v>1049161</v>
      </c>
      <c r="V982">
        <v>419664</v>
      </c>
      <c r="W982">
        <v>629497</v>
      </c>
      <c r="X982">
        <v>0</v>
      </c>
      <c r="Y982" t="s">
        <v>48</v>
      </c>
    </row>
    <row r="983" spans="1:25" x14ac:dyDescent="0.25">
      <c r="A983">
        <v>982</v>
      </c>
      <c r="B983">
        <v>67099</v>
      </c>
      <c r="C983">
        <v>0</v>
      </c>
      <c r="D983">
        <v>0</v>
      </c>
      <c r="E983" t="s">
        <v>952</v>
      </c>
      <c r="F983" t="s">
        <v>953</v>
      </c>
      <c r="G983">
        <v>1</v>
      </c>
      <c r="H983" s="6">
        <v>6994407</v>
      </c>
      <c r="I983" s="7">
        <v>45996</v>
      </c>
      <c r="K983">
        <v>15</v>
      </c>
      <c r="L983" t="s">
        <v>40</v>
      </c>
      <c r="M983" t="s">
        <v>5</v>
      </c>
      <c r="N983" t="s">
        <v>41</v>
      </c>
      <c r="O983" t="s">
        <v>47</v>
      </c>
      <c r="P983" t="s">
        <v>2082</v>
      </c>
      <c r="Q983">
        <v>6</v>
      </c>
      <c r="R983">
        <v>9</v>
      </c>
      <c r="S983">
        <v>0</v>
      </c>
      <c r="U983">
        <v>1049161</v>
      </c>
      <c r="V983">
        <v>419664</v>
      </c>
      <c r="W983">
        <v>629497</v>
      </c>
      <c r="X983">
        <v>0</v>
      </c>
      <c r="Y983" t="s">
        <v>48</v>
      </c>
    </row>
    <row r="984" spans="1:25" x14ac:dyDescent="0.25">
      <c r="A984">
        <v>983</v>
      </c>
      <c r="B984">
        <v>67100</v>
      </c>
      <c r="C984">
        <v>0</v>
      </c>
      <c r="D984">
        <v>0</v>
      </c>
      <c r="E984" t="s">
        <v>952</v>
      </c>
      <c r="F984" t="s">
        <v>953</v>
      </c>
      <c r="G984">
        <v>1</v>
      </c>
      <c r="H984" s="6">
        <v>6994407</v>
      </c>
      <c r="I984" s="7">
        <v>45996</v>
      </c>
      <c r="K984">
        <v>15</v>
      </c>
      <c r="L984" t="s">
        <v>40</v>
      </c>
      <c r="M984" t="s">
        <v>5</v>
      </c>
      <c r="N984" t="s">
        <v>41</v>
      </c>
      <c r="O984" t="s">
        <v>47</v>
      </c>
      <c r="P984" t="s">
        <v>2082</v>
      </c>
      <c r="Q984">
        <v>6</v>
      </c>
      <c r="R984">
        <v>9</v>
      </c>
      <c r="S984">
        <v>0</v>
      </c>
      <c r="U984">
        <v>1049161</v>
      </c>
      <c r="V984">
        <v>419664</v>
      </c>
      <c r="W984">
        <v>629497</v>
      </c>
      <c r="X984">
        <v>0</v>
      </c>
      <c r="Y984" t="s">
        <v>48</v>
      </c>
    </row>
    <row r="985" spans="1:25" x14ac:dyDescent="0.25">
      <c r="A985">
        <v>984</v>
      </c>
      <c r="B985">
        <v>67101</v>
      </c>
      <c r="C985">
        <v>0</v>
      </c>
      <c r="D985">
        <v>0</v>
      </c>
      <c r="E985" t="s">
        <v>952</v>
      </c>
      <c r="F985" t="s">
        <v>953</v>
      </c>
      <c r="G985">
        <v>1</v>
      </c>
      <c r="H985" s="6">
        <v>6994407</v>
      </c>
      <c r="I985" s="7">
        <v>45996</v>
      </c>
      <c r="K985">
        <v>15</v>
      </c>
      <c r="L985" t="s">
        <v>40</v>
      </c>
      <c r="M985" t="s">
        <v>5</v>
      </c>
      <c r="N985" t="s">
        <v>41</v>
      </c>
      <c r="O985" t="s">
        <v>47</v>
      </c>
      <c r="P985" t="s">
        <v>2082</v>
      </c>
      <c r="Q985">
        <v>6</v>
      </c>
      <c r="R985">
        <v>9</v>
      </c>
      <c r="S985">
        <v>0</v>
      </c>
      <c r="U985">
        <v>1049161</v>
      </c>
      <c r="V985">
        <v>419664</v>
      </c>
      <c r="W985">
        <v>629497</v>
      </c>
      <c r="X985">
        <v>0</v>
      </c>
      <c r="Y985" t="s">
        <v>48</v>
      </c>
    </row>
    <row r="986" spans="1:25" x14ac:dyDescent="0.25">
      <c r="A986">
        <v>985</v>
      </c>
      <c r="B986">
        <v>67102</v>
      </c>
      <c r="C986">
        <v>0</v>
      </c>
      <c r="D986">
        <v>0</v>
      </c>
      <c r="E986" t="s">
        <v>952</v>
      </c>
      <c r="F986" t="s">
        <v>953</v>
      </c>
      <c r="G986">
        <v>1</v>
      </c>
      <c r="H986" s="6">
        <v>6994407</v>
      </c>
      <c r="I986" s="7">
        <v>45996</v>
      </c>
      <c r="K986">
        <v>15</v>
      </c>
      <c r="L986" t="s">
        <v>40</v>
      </c>
      <c r="M986" t="s">
        <v>5</v>
      </c>
      <c r="N986" t="s">
        <v>41</v>
      </c>
      <c r="O986" t="s">
        <v>47</v>
      </c>
      <c r="P986" t="s">
        <v>2082</v>
      </c>
      <c r="Q986">
        <v>6</v>
      </c>
      <c r="R986">
        <v>9</v>
      </c>
      <c r="S986">
        <v>0</v>
      </c>
      <c r="U986">
        <v>1049161</v>
      </c>
      <c r="V986">
        <v>419664</v>
      </c>
      <c r="W986">
        <v>629497</v>
      </c>
      <c r="X986">
        <v>0</v>
      </c>
      <c r="Y986" t="s">
        <v>48</v>
      </c>
    </row>
    <row r="987" spans="1:25" x14ac:dyDescent="0.25">
      <c r="A987">
        <v>986</v>
      </c>
      <c r="B987">
        <v>67103</v>
      </c>
      <c r="C987">
        <v>0</v>
      </c>
      <c r="D987">
        <v>0</v>
      </c>
      <c r="E987" t="s">
        <v>952</v>
      </c>
      <c r="F987" t="s">
        <v>953</v>
      </c>
      <c r="G987">
        <v>1</v>
      </c>
      <c r="H987" s="6">
        <v>6994407</v>
      </c>
      <c r="I987" s="7">
        <v>45996</v>
      </c>
      <c r="K987">
        <v>15</v>
      </c>
      <c r="L987" t="s">
        <v>40</v>
      </c>
      <c r="M987" t="s">
        <v>5</v>
      </c>
      <c r="N987" t="s">
        <v>41</v>
      </c>
      <c r="O987" t="s">
        <v>47</v>
      </c>
      <c r="P987" t="s">
        <v>2082</v>
      </c>
      <c r="Q987">
        <v>6</v>
      </c>
      <c r="R987">
        <v>9</v>
      </c>
      <c r="S987">
        <v>0</v>
      </c>
      <c r="U987">
        <v>1049161</v>
      </c>
      <c r="V987">
        <v>419664</v>
      </c>
      <c r="W987">
        <v>629497</v>
      </c>
      <c r="X987">
        <v>0</v>
      </c>
      <c r="Y987" t="s">
        <v>48</v>
      </c>
    </row>
    <row r="988" spans="1:25" x14ac:dyDescent="0.25">
      <c r="A988">
        <v>987</v>
      </c>
      <c r="B988">
        <v>67104</v>
      </c>
      <c r="C988">
        <v>0</v>
      </c>
      <c r="D988">
        <v>0</v>
      </c>
      <c r="E988" t="s">
        <v>952</v>
      </c>
      <c r="F988" t="s">
        <v>953</v>
      </c>
      <c r="G988">
        <v>1</v>
      </c>
      <c r="H988" s="6">
        <v>6994408</v>
      </c>
      <c r="I988" s="7">
        <v>45996</v>
      </c>
      <c r="K988">
        <v>15</v>
      </c>
      <c r="L988" t="s">
        <v>40</v>
      </c>
      <c r="M988" t="s">
        <v>5</v>
      </c>
      <c r="N988" t="s">
        <v>41</v>
      </c>
      <c r="O988" t="s">
        <v>47</v>
      </c>
      <c r="P988" t="s">
        <v>2082</v>
      </c>
      <c r="Q988">
        <v>6</v>
      </c>
      <c r="R988">
        <v>9</v>
      </c>
      <c r="S988">
        <v>0</v>
      </c>
      <c r="U988">
        <v>1049161</v>
      </c>
      <c r="V988">
        <v>419664</v>
      </c>
      <c r="W988">
        <v>629497</v>
      </c>
      <c r="X988">
        <v>0</v>
      </c>
      <c r="Y988" t="s">
        <v>48</v>
      </c>
    </row>
    <row r="989" spans="1:25" x14ac:dyDescent="0.25">
      <c r="A989">
        <v>988</v>
      </c>
      <c r="B989">
        <v>67105</v>
      </c>
      <c r="C989">
        <v>0</v>
      </c>
      <c r="D989">
        <v>0</v>
      </c>
      <c r="E989" t="s">
        <v>952</v>
      </c>
      <c r="F989" t="s">
        <v>953</v>
      </c>
      <c r="G989">
        <v>1</v>
      </c>
      <c r="H989" s="6">
        <v>6994408</v>
      </c>
      <c r="I989" s="7">
        <v>45996</v>
      </c>
      <c r="K989">
        <v>15</v>
      </c>
      <c r="L989" t="s">
        <v>40</v>
      </c>
      <c r="M989" t="s">
        <v>5</v>
      </c>
      <c r="N989" t="s">
        <v>41</v>
      </c>
      <c r="O989" t="s">
        <v>47</v>
      </c>
      <c r="P989" t="s">
        <v>2082</v>
      </c>
      <c r="Q989">
        <v>6</v>
      </c>
      <c r="R989">
        <v>9</v>
      </c>
      <c r="S989">
        <v>0</v>
      </c>
      <c r="U989">
        <v>1049161</v>
      </c>
      <c r="V989">
        <v>419664</v>
      </c>
      <c r="W989">
        <v>629497</v>
      </c>
      <c r="X989">
        <v>0</v>
      </c>
      <c r="Y989" t="s">
        <v>48</v>
      </c>
    </row>
    <row r="990" spans="1:25" x14ac:dyDescent="0.25">
      <c r="A990">
        <v>989</v>
      </c>
      <c r="B990">
        <v>67106</v>
      </c>
      <c r="C990">
        <v>0</v>
      </c>
      <c r="D990">
        <v>0</v>
      </c>
      <c r="E990" t="s">
        <v>952</v>
      </c>
      <c r="F990" t="s">
        <v>953</v>
      </c>
      <c r="G990">
        <v>1</v>
      </c>
      <c r="H990" s="6">
        <v>6994408</v>
      </c>
      <c r="I990" s="7">
        <v>45996</v>
      </c>
      <c r="K990">
        <v>15</v>
      </c>
      <c r="L990" t="s">
        <v>40</v>
      </c>
      <c r="M990" t="s">
        <v>5</v>
      </c>
      <c r="N990" t="s">
        <v>41</v>
      </c>
      <c r="O990" t="s">
        <v>47</v>
      </c>
      <c r="P990" t="s">
        <v>2082</v>
      </c>
      <c r="Q990">
        <v>6</v>
      </c>
      <c r="R990">
        <v>9</v>
      </c>
      <c r="S990">
        <v>0</v>
      </c>
      <c r="U990">
        <v>1049161</v>
      </c>
      <c r="V990">
        <v>419664</v>
      </c>
      <c r="W990">
        <v>629497</v>
      </c>
      <c r="X990">
        <v>0</v>
      </c>
      <c r="Y990" t="s">
        <v>48</v>
      </c>
    </row>
    <row r="991" spans="1:25" x14ac:dyDescent="0.25">
      <c r="A991">
        <v>990</v>
      </c>
      <c r="B991">
        <v>67135</v>
      </c>
      <c r="C991">
        <v>0</v>
      </c>
      <c r="D991">
        <v>0</v>
      </c>
      <c r="E991" t="s">
        <v>2349</v>
      </c>
      <c r="F991" t="s">
        <v>2350</v>
      </c>
      <c r="G991">
        <v>1</v>
      </c>
      <c r="H991" s="6">
        <v>1531915</v>
      </c>
      <c r="I991" s="7">
        <v>45996</v>
      </c>
      <c r="K991">
        <v>6</v>
      </c>
      <c r="L991" t="s">
        <v>40</v>
      </c>
      <c r="M991" t="s">
        <v>5</v>
      </c>
      <c r="N991" t="s">
        <v>41</v>
      </c>
      <c r="O991" t="s">
        <v>57</v>
      </c>
      <c r="P991" t="s">
        <v>2082</v>
      </c>
      <c r="Q991">
        <v>6</v>
      </c>
      <c r="R991">
        <v>0</v>
      </c>
      <c r="S991">
        <v>0</v>
      </c>
      <c r="U991">
        <v>91915</v>
      </c>
      <c r="V991">
        <v>91915</v>
      </c>
      <c r="W991">
        <v>0</v>
      </c>
      <c r="X991">
        <v>0</v>
      </c>
      <c r="Y991" t="s">
        <v>2086</v>
      </c>
    </row>
    <row r="992" spans="1:25" x14ac:dyDescent="0.25">
      <c r="A992">
        <v>991</v>
      </c>
      <c r="B992">
        <v>67121</v>
      </c>
      <c r="C992">
        <v>0</v>
      </c>
      <c r="D992">
        <v>0</v>
      </c>
      <c r="E992" t="s">
        <v>1410</v>
      </c>
      <c r="F992" t="s">
        <v>1411</v>
      </c>
      <c r="G992">
        <v>1</v>
      </c>
      <c r="H992" s="6">
        <v>2594192</v>
      </c>
      <c r="I992" s="7">
        <v>45996</v>
      </c>
      <c r="K992">
        <v>7</v>
      </c>
      <c r="L992" t="s">
        <v>40</v>
      </c>
      <c r="M992" t="s">
        <v>5</v>
      </c>
      <c r="N992" t="s">
        <v>41</v>
      </c>
      <c r="O992" t="s">
        <v>77</v>
      </c>
      <c r="P992" t="s">
        <v>2082</v>
      </c>
      <c r="Q992">
        <v>7</v>
      </c>
      <c r="R992">
        <v>0</v>
      </c>
      <c r="S992">
        <v>0</v>
      </c>
      <c r="U992">
        <v>181593</v>
      </c>
      <c r="V992">
        <v>181593</v>
      </c>
      <c r="W992">
        <v>0</v>
      </c>
      <c r="X992">
        <v>0</v>
      </c>
      <c r="Y992" t="s">
        <v>437</v>
      </c>
    </row>
    <row r="993" spans="1:25" x14ac:dyDescent="0.25">
      <c r="A993">
        <v>992</v>
      </c>
      <c r="B993">
        <v>67122</v>
      </c>
      <c r="C993">
        <v>0</v>
      </c>
      <c r="D993">
        <v>0</v>
      </c>
      <c r="E993" t="s">
        <v>475</v>
      </c>
      <c r="F993" t="s">
        <v>476</v>
      </c>
      <c r="G993">
        <v>1</v>
      </c>
      <c r="H993" s="6">
        <v>10921425</v>
      </c>
      <c r="I993" s="7">
        <v>45996</v>
      </c>
      <c r="K993">
        <v>15</v>
      </c>
      <c r="L993" t="s">
        <v>40</v>
      </c>
      <c r="M993" t="s">
        <v>1</v>
      </c>
      <c r="N993" t="s">
        <v>41</v>
      </c>
      <c r="O993" t="s">
        <v>87</v>
      </c>
      <c r="P993" t="s">
        <v>2082</v>
      </c>
      <c r="Q993">
        <v>7</v>
      </c>
      <c r="R993">
        <v>8</v>
      </c>
      <c r="S993">
        <v>0</v>
      </c>
      <c r="U993">
        <v>1638214</v>
      </c>
      <c r="V993">
        <v>764500</v>
      </c>
      <c r="W993">
        <v>873714</v>
      </c>
      <c r="X993">
        <v>0</v>
      </c>
      <c r="Y993" t="s">
        <v>44</v>
      </c>
    </row>
    <row r="994" spans="1:25" x14ac:dyDescent="0.25">
      <c r="A994">
        <v>993</v>
      </c>
      <c r="B994">
        <v>66945</v>
      </c>
      <c r="C994">
        <v>0</v>
      </c>
      <c r="D994">
        <v>0</v>
      </c>
      <c r="E994" t="s">
        <v>477</v>
      </c>
      <c r="F994" t="s">
        <v>478</v>
      </c>
      <c r="G994">
        <v>1</v>
      </c>
      <c r="H994" s="6">
        <v>137296420</v>
      </c>
      <c r="I994" s="7">
        <v>45996</v>
      </c>
      <c r="K994">
        <v>15</v>
      </c>
      <c r="L994" t="s">
        <v>40</v>
      </c>
      <c r="M994" t="s">
        <v>5</v>
      </c>
      <c r="N994" t="s">
        <v>41</v>
      </c>
      <c r="O994" t="s">
        <v>54</v>
      </c>
      <c r="P994" t="s">
        <v>2082</v>
      </c>
      <c r="Q994">
        <v>4</v>
      </c>
      <c r="R994">
        <v>11</v>
      </c>
      <c r="S994">
        <v>0</v>
      </c>
      <c r="U994">
        <v>20594463</v>
      </c>
      <c r="V994">
        <v>5491857</v>
      </c>
      <c r="W994">
        <v>15102606</v>
      </c>
      <c r="X994">
        <v>0</v>
      </c>
      <c r="Y994" t="s">
        <v>48</v>
      </c>
    </row>
    <row r="995" spans="1:25" x14ac:dyDescent="0.25">
      <c r="A995">
        <v>994</v>
      </c>
      <c r="B995">
        <v>67114</v>
      </c>
      <c r="C995">
        <v>0</v>
      </c>
      <c r="D995">
        <v>0</v>
      </c>
      <c r="E995" t="s">
        <v>1463</v>
      </c>
      <c r="F995" t="s">
        <v>1464</v>
      </c>
      <c r="G995">
        <v>1</v>
      </c>
      <c r="H995" s="6">
        <v>55930647</v>
      </c>
      <c r="I995" s="7">
        <v>45996</v>
      </c>
      <c r="K995">
        <v>15</v>
      </c>
      <c r="L995" t="s">
        <v>40</v>
      </c>
      <c r="M995" t="s">
        <v>5</v>
      </c>
      <c r="N995" t="s">
        <v>41</v>
      </c>
      <c r="O995" t="s">
        <v>54</v>
      </c>
      <c r="P995" t="s">
        <v>2082</v>
      </c>
      <c r="Q995">
        <v>3.3</v>
      </c>
      <c r="R995">
        <v>11.7</v>
      </c>
      <c r="S995">
        <v>0</v>
      </c>
      <c r="U995">
        <v>8389597</v>
      </c>
      <c r="V995">
        <v>1845711</v>
      </c>
      <c r="W995">
        <v>6543886</v>
      </c>
      <c r="X995">
        <v>0</v>
      </c>
      <c r="Y995" t="s">
        <v>48</v>
      </c>
    </row>
    <row r="996" spans="1:25" x14ac:dyDescent="0.25">
      <c r="A996">
        <v>995</v>
      </c>
      <c r="B996">
        <v>67139</v>
      </c>
      <c r="C996">
        <v>0</v>
      </c>
      <c r="D996">
        <v>0</v>
      </c>
      <c r="E996" t="s">
        <v>348</v>
      </c>
      <c r="F996" t="s">
        <v>349</v>
      </c>
      <c r="G996">
        <v>1</v>
      </c>
      <c r="H996" s="6">
        <v>17000000</v>
      </c>
      <c r="I996" s="7">
        <v>45996</v>
      </c>
      <c r="K996">
        <v>15</v>
      </c>
      <c r="L996" t="s">
        <v>40</v>
      </c>
      <c r="M996" t="s">
        <v>5</v>
      </c>
      <c r="N996" t="s">
        <v>41</v>
      </c>
      <c r="O996" t="s">
        <v>77</v>
      </c>
      <c r="P996" t="s">
        <v>2082</v>
      </c>
      <c r="Q996">
        <v>4.9000000000000004</v>
      </c>
      <c r="R996">
        <v>5.4</v>
      </c>
      <c r="S996">
        <v>4.7</v>
      </c>
      <c r="U996">
        <v>2550000</v>
      </c>
      <c r="V996">
        <v>833000</v>
      </c>
      <c r="W996">
        <v>918000</v>
      </c>
      <c r="X996">
        <v>799000</v>
      </c>
      <c r="Y996" t="s">
        <v>112</v>
      </c>
    </row>
    <row r="997" spans="1:25" x14ac:dyDescent="0.25">
      <c r="A997">
        <v>996</v>
      </c>
      <c r="B997">
        <v>67137</v>
      </c>
      <c r="C997">
        <v>0</v>
      </c>
      <c r="D997">
        <v>0</v>
      </c>
      <c r="E997" t="s">
        <v>1496</v>
      </c>
      <c r="F997" t="s">
        <v>1497</v>
      </c>
      <c r="G997">
        <v>1</v>
      </c>
      <c r="H997" s="6">
        <v>1496471</v>
      </c>
      <c r="I997" s="7">
        <v>45996</v>
      </c>
      <c r="K997">
        <v>15</v>
      </c>
      <c r="L997" t="s">
        <v>40</v>
      </c>
      <c r="M997" t="s">
        <v>1</v>
      </c>
      <c r="N997" t="s">
        <v>41</v>
      </c>
      <c r="O997" t="s">
        <v>87</v>
      </c>
      <c r="P997" t="s">
        <v>2082</v>
      </c>
      <c r="Q997">
        <v>15</v>
      </c>
      <c r="R997">
        <v>0</v>
      </c>
      <c r="S997">
        <v>0</v>
      </c>
      <c r="U997">
        <v>224471</v>
      </c>
      <c r="V997">
        <v>224471</v>
      </c>
      <c r="W997">
        <v>0</v>
      </c>
      <c r="X997">
        <v>0</v>
      </c>
      <c r="Y997" t="s">
        <v>437</v>
      </c>
    </row>
    <row r="998" spans="1:25" x14ac:dyDescent="0.25">
      <c r="A998">
        <v>997</v>
      </c>
      <c r="B998">
        <v>67107</v>
      </c>
      <c r="C998">
        <v>0</v>
      </c>
      <c r="D998">
        <v>0</v>
      </c>
      <c r="E998" t="s">
        <v>588</v>
      </c>
      <c r="F998" t="s">
        <v>589</v>
      </c>
      <c r="G998">
        <v>1</v>
      </c>
      <c r="H998" s="6">
        <v>188362</v>
      </c>
      <c r="I998" s="7">
        <v>45996</v>
      </c>
      <c r="K998">
        <v>15</v>
      </c>
      <c r="L998" t="s">
        <v>40</v>
      </c>
      <c r="M998" t="s">
        <v>5</v>
      </c>
      <c r="N998" t="s">
        <v>41</v>
      </c>
      <c r="O998" t="s">
        <v>47</v>
      </c>
      <c r="P998" t="s">
        <v>2082</v>
      </c>
      <c r="Q998">
        <v>4</v>
      </c>
      <c r="R998">
        <v>11</v>
      </c>
      <c r="S998">
        <v>0</v>
      </c>
      <c r="U998">
        <v>28254</v>
      </c>
      <c r="V998">
        <v>7534</v>
      </c>
      <c r="W998">
        <v>20720</v>
      </c>
      <c r="X998">
        <v>0</v>
      </c>
      <c r="Y998" t="s">
        <v>109</v>
      </c>
    </row>
    <row r="999" spans="1:25" x14ac:dyDescent="0.25">
      <c r="A999">
        <v>998</v>
      </c>
      <c r="B999">
        <v>67012</v>
      </c>
      <c r="C999">
        <v>0</v>
      </c>
      <c r="D999">
        <v>0</v>
      </c>
      <c r="E999" t="s">
        <v>1422</v>
      </c>
      <c r="F999" t="s">
        <v>1423</v>
      </c>
      <c r="G999">
        <v>1</v>
      </c>
      <c r="H999" s="6">
        <v>2928084</v>
      </c>
      <c r="I999" s="7">
        <v>45996</v>
      </c>
      <c r="K999">
        <v>6</v>
      </c>
      <c r="L999" t="s">
        <v>40</v>
      </c>
      <c r="M999" t="s">
        <v>5</v>
      </c>
      <c r="N999" t="s">
        <v>41</v>
      </c>
      <c r="O999" t="s">
        <v>47</v>
      </c>
      <c r="P999" t="s">
        <v>2082</v>
      </c>
      <c r="Q999">
        <v>6</v>
      </c>
      <c r="R999">
        <v>0</v>
      </c>
      <c r="S999">
        <v>0</v>
      </c>
      <c r="U999">
        <v>175685</v>
      </c>
      <c r="V999">
        <v>175685</v>
      </c>
      <c r="W999">
        <v>0</v>
      </c>
      <c r="X999">
        <v>0</v>
      </c>
      <c r="Y999" t="s">
        <v>81</v>
      </c>
    </row>
    <row r="1000" spans="1:25" x14ac:dyDescent="0.25">
      <c r="A1000">
        <v>999</v>
      </c>
      <c r="B1000">
        <v>67123</v>
      </c>
      <c r="C1000">
        <v>0</v>
      </c>
      <c r="D1000">
        <v>0</v>
      </c>
      <c r="E1000" t="s">
        <v>2191</v>
      </c>
      <c r="F1000" t="s">
        <v>2192</v>
      </c>
      <c r="G1000">
        <v>1</v>
      </c>
      <c r="H1000" s="6">
        <v>12000000</v>
      </c>
      <c r="I1000" s="7">
        <v>45996</v>
      </c>
      <c r="K1000" t="s">
        <v>648</v>
      </c>
      <c r="L1000" t="s">
        <v>40</v>
      </c>
      <c r="M1000" t="s">
        <v>5</v>
      </c>
      <c r="N1000" t="s">
        <v>41</v>
      </c>
      <c r="O1000" t="s">
        <v>77</v>
      </c>
      <c r="P1000" t="s">
        <v>2082</v>
      </c>
      <c r="Q1000">
        <v>4.5</v>
      </c>
      <c r="R1000">
        <v>2</v>
      </c>
      <c r="S1000">
        <v>0</v>
      </c>
      <c r="U1000">
        <v>780000</v>
      </c>
      <c r="V1000">
        <v>540000</v>
      </c>
      <c r="W1000">
        <v>240000</v>
      </c>
      <c r="X1000">
        <v>0</v>
      </c>
      <c r="Y1000" t="s">
        <v>48</v>
      </c>
    </row>
    <row r="1001" spans="1:25" x14ac:dyDescent="0.25">
      <c r="A1001">
        <v>1000</v>
      </c>
      <c r="B1001">
        <v>67109</v>
      </c>
      <c r="C1001">
        <v>0</v>
      </c>
      <c r="D1001">
        <v>0</v>
      </c>
      <c r="E1001" t="s">
        <v>634</v>
      </c>
      <c r="F1001" t="s">
        <v>635</v>
      </c>
      <c r="G1001">
        <v>1</v>
      </c>
      <c r="H1001" s="6">
        <v>709196</v>
      </c>
      <c r="I1001" s="7">
        <v>45996</v>
      </c>
      <c r="K1001">
        <v>15</v>
      </c>
      <c r="L1001" t="s">
        <v>40</v>
      </c>
      <c r="M1001" t="s">
        <v>5</v>
      </c>
      <c r="N1001" t="s">
        <v>41</v>
      </c>
      <c r="O1001" t="s">
        <v>47</v>
      </c>
      <c r="P1001" t="s">
        <v>2082</v>
      </c>
      <c r="Q1001">
        <v>4</v>
      </c>
      <c r="R1001">
        <v>11</v>
      </c>
      <c r="S1001">
        <v>0</v>
      </c>
      <c r="U1001">
        <v>106379</v>
      </c>
      <c r="V1001">
        <v>28368</v>
      </c>
      <c r="W1001">
        <v>78012</v>
      </c>
      <c r="X1001">
        <v>0</v>
      </c>
      <c r="Y1001" t="s">
        <v>109</v>
      </c>
    </row>
    <row r="1002" spans="1:25" x14ac:dyDescent="0.25">
      <c r="A1002">
        <v>1001</v>
      </c>
      <c r="B1002">
        <v>67090</v>
      </c>
      <c r="C1002">
        <v>0</v>
      </c>
      <c r="D1002">
        <v>0</v>
      </c>
      <c r="E1002" t="s">
        <v>1550</v>
      </c>
      <c r="F1002" t="s">
        <v>1551</v>
      </c>
      <c r="G1002">
        <v>1</v>
      </c>
      <c r="H1002" s="6">
        <v>2963168</v>
      </c>
      <c r="I1002" s="7">
        <v>45996</v>
      </c>
      <c r="K1002">
        <v>12</v>
      </c>
      <c r="L1002" t="s">
        <v>40</v>
      </c>
      <c r="M1002" t="s">
        <v>8</v>
      </c>
      <c r="N1002" t="s">
        <v>41</v>
      </c>
      <c r="O1002" t="s">
        <v>347</v>
      </c>
      <c r="P1002" t="s">
        <v>2082</v>
      </c>
      <c r="Q1002">
        <v>12</v>
      </c>
      <c r="R1002">
        <v>0</v>
      </c>
      <c r="S1002">
        <v>0</v>
      </c>
      <c r="U1002">
        <v>355580</v>
      </c>
      <c r="V1002">
        <v>355580</v>
      </c>
      <c r="W1002">
        <v>0</v>
      </c>
      <c r="X1002">
        <v>0</v>
      </c>
      <c r="Y1002" t="s">
        <v>48</v>
      </c>
    </row>
    <row r="1003" spans="1:25" x14ac:dyDescent="0.25">
      <c r="A1003">
        <v>1002</v>
      </c>
      <c r="B1003">
        <v>67091</v>
      </c>
      <c r="C1003">
        <v>0</v>
      </c>
      <c r="D1003">
        <v>0</v>
      </c>
      <c r="E1003" t="s">
        <v>1550</v>
      </c>
      <c r="F1003" t="s">
        <v>1551</v>
      </c>
      <c r="G1003">
        <v>1</v>
      </c>
      <c r="H1003" s="6">
        <v>2806199</v>
      </c>
      <c r="I1003" s="7">
        <v>45996</v>
      </c>
      <c r="K1003">
        <v>12</v>
      </c>
      <c r="L1003" t="s">
        <v>40</v>
      </c>
      <c r="M1003" t="s">
        <v>8</v>
      </c>
      <c r="N1003" t="s">
        <v>41</v>
      </c>
      <c r="O1003" t="s">
        <v>347</v>
      </c>
      <c r="P1003" t="s">
        <v>2082</v>
      </c>
      <c r="Q1003">
        <v>12</v>
      </c>
      <c r="R1003">
        <v>0</v>
      </c>
      <c r="S1003">
        <v>0</v>
      </c>
      <c r="U1003">
        <v>336744</v>
      </c>
      <c r="V1003">
        <v>336744</v>
      </c>
      <c r="W1003">
        <v>0</v>
      </c>
      <c r="X1003">
        <v>0</v>
      </c>
      <c r="Y1003" t="s">
        <v>48</v>
      </c>
    </row>
    <row r="1004" spans="1:25" x14ac:dyDescent="0.25">
      <c r="A1004">
        <v>1003</v>
      </c>
      <c r="B1004">
        <v>67092</v>
      </c>
      <c r="C1004">
        <v>0</v>
      </c>
      <c r="D1004">
        <v>0</v>
      </c>
      <c r="E1004" t="s">
        <v>1550</v>
      </c>
      <c r="F1004" t="s">
        <v>1551</v>
      </c>
      <c r="G1004">
        <v>1</v>
      </c>
      <c r="H1004" s="6">
        <v>2996006</v>
      </c>
      <c r="I1004" s="7">
        <v>45996</v>
      </c>
      <c r="K1004">
        <v>12</v>
      </c>
      <c r="L1004" t="s">
        <v>40</v>
      </c>
      <c r="M1004" t="s">
        <v>8</v>
      </c>
      <c r="N1004" t="s">
        <v>41</v>
      </c>
      <c r="O1004" t="s">
        <v>347</v>
      </c>
      <c r="P1004" t="s">
        <v>2082</v>
      </c>
      <c r="Q1004">
        <v>12</v>
      </c>
      <c r="R1004">
        <v>0</v>
      </c>
      <c r="S1004">
        <v>0</v>
      </c>
      <c r="U1004">
        <v>359521</v>
      </c>
      <c r="V1004">
        <v>359521</v>
      </c>
      <c r="W1004">
        <v>0</v>
      </c>
      <c r="X1004">
        <v>0</v>
      </c>
      <c r="Y1004" t="s">
        <v>48</v>
      </c>
    </row>
    <row r="1005" spans="1:25" x14ac:dyDescent="0.25">
      <c r="A1005">
        <v>1004</v>
      </c>
      <c r="B1005">
        <v>67093</v>
      </c>
      <c r="C1005">
        <v>0</v>
      </c>
      <c r="D1005">
        <v>0</v>
      </c>
      <c r="E1005" t="s">
        <v>1550</v>
      </c>
      <c r="F1005" t="s">
        <v>1551</v>
      </c>
      <c r="G1005">
        <v>1</v>
      </c>
      <c r="H1005" s="6">
        <v>2953648</v>
      </c>
      <c r="I1005" s="7">
        <v>45996</v>
      </c>
      <c r="K1005">
        <v>12</v>
      </c>
      <c r="L1005" t="s">
        <v>40</v>
      </c>
      <c r="M1005" t="s">
        <v>8</v>
      </c>
      <c r="N1005" t="s">
        <v>41</v>
      </c>
      <c r="O1005" t="s">
        <v>347</v>
      </c>
      <c r="P1005" t="s">
        <v>2082</v>
      </c>
      <c r="Q1005">
        <v>12</v>
      </c>
      <c r="R1005">
        <v>0</v>
      </c>
      <c r="S1005">
        <v>0</v>
      </c>
      <c r="U1005">
        <v>354438</v>
      </c>
      <c r="V1005">
        <v>354438</v>
      </c>
      <c r="W1005">
        <v>0</v>
      </c>
      <c r="X1005">
        <v>0</v>
      </c>
      <c r="Y1005" t="s">
        <v>48</v>
      </c>
    </row>
    <row r="1006" spans="1:25" x14ac:dyDescent="0.25">
      <c r="A1006">
        <v>1005</v>
      </c>
      <c r="B1006">
        <v>67094</v>
      </c>
      <c r="C1006">
        <v>0</v>
      </c>
      <c r="D1006">
        <v>0</v>
      </c>
      <c r="E1006" t="s">
        <v>1550</v>
      </c>
      <c r="F1006" t="s">
        <v>1551</v>
      </c>
      <c r="G1006">
        <v>1</v>
      </c>
      <c r="H1006" s="6">
        <v>3039353</v>
      </c>
      <c r="I1006" s="7">
        <v>45996</v>
      </c>
      <c r="K1006">
        <v>12</v>
      </c>
      <c r="L1006" t="s">
        <v>40</v>
      </c>
      <c r="M1006" t="s">
        <v>8</v>
      </c>
      <c r="N1006" t="s">
        <v>41</v>
      </c>
      <c r="O1006" t="s">
        <v>347</v>
      </c>
      <c r="P1006" t="s">
        <v>2082</v>
      </c>
      <c r="Q1006">
        <v>12</v>
      </c>
      <c r="R1006">
        <v>0</v>
      </c>
      <c r="S1006">
        <v>0</v>
      </c>
      <c r="U1006">
        <v>364722</v>
      </c>
      <c r="V1006">
        <v>364722</v>
      </c>
      <c r="W1006">
        <v>0</v>
      </c>
      <c r="X1006">
        <v>0</v>
      </c>
      <c r="Y1006" t="s">
        <v>48</v>
      </c>
    </row>
    <row r="1007" spans="1:25" x14ac:dyDescent="0.25">
      <c r="A1007">
        <v>1006</v>
      </c>
      <c r="B1007">
        <v>67095</v>
      </c>
      <c r="C1007">
        <v>0</v>
      </c>
      <c r="D1007">
        <v>0</v>
      </c>
      <c r="E1007" t="s">
        <v>1550</v>
      </c>
      <c r="F1007" t="s">
        <v>1551</v>
      </c>
      <c r="G1007">
        <v>1</v>
      </c>
      <c r="H1007" s="6">
        <v>3121850</v>
      </c>
      <c r="I1007" s="7">
        <v>45996</v>
      </c>
      <c r="K1007">
        <v>12</v>
      </c>
      <c r="L1007" t="s">
        <v>40</v>
      </c>
      <c r="M1007" t="s">
        <v>8</v>
      </c>
      <c r="N1007" t="s">
        <v>41</v>
      </c>
      <c r="O1007" t="s">
        <v>347</v>
      </c>
      <c r="P1007" t="s">
        <v>2082</v>
      </c>
      <c r="Q1007">
        <v>12</v>
      </c>
      <c r="R1007">
        <v>0</v>
      </c>
      <c r="S1007">
        <v>0</v>
      </c>
      <c r="U1007">
        <v>374622</v>
      </c>
      <c r="V1007">
        <v>374622</v>
      </c>
      <c r="W1007">
        <v>0</v>
      </c>
      <c r="X1007">
        <v>0</v>
      </c>
      <c r="Y1007" t="s">
        <v>48</v>
      </c>
    </row>
    <row r="1008" spans="1:25" x14ac:dyDescent="0.25">
      <c r="A1008">
        <v>1007</v>
      </c>
      <c r="B1008">
        <v>66943</v>
      </c>
      <c r="C1008">
        <v>0</v>
      </c>
      <c r="D1008">
        <v>0</v>
      </c>
      <c r="E1008" t="s">
        <v>295</v>
      </c>
      <c r="F1008" t="s">
        <v>296</v>
      </c>
      <c r="G1008">
        <v>1</v>
      </c>
      <c r="H1008" s="6">
        <v>58696671</v>
      </c>
      <c r="I1008" s="7">
        <v>45996</v>
      </c>
      <c r="K1008">
        <v>15</v>
      </c>
      <c r="L1008" t="s">
        <v>40</v>
      </c>
      <c r="M1008" t="s">
        <v>5</v>
      </c>
      <c r="N1008" t="s">
        <v>41</v>
      </c>
      <c r="O1008" t="s">
        <v>54</v>
      </c>
      <c r="P1008" t="s">
        <v>2082</v>
      </c>
      <c r="Q1008">
        <v>4</v>
      </c>
      <c r="R1008">
        <v>11</v>
      </c>
      <c r="S1008">
        <v>0</v>
      </c>
      <c r="U1008">
        <v>8804501</v>
      </c>
      <c r="V1008">
        <v>2347867</v>
      </c>
      <c r="W1008">
        <v>6456634</v>
      </c>
      <c r="X1008">
        <v>0</v>
      </c>
      <c r="Y1008" t="s">
        <v>48</v>
      </c>
    </row>
    <row r="1009" spans="1:25" x14ac:dyDescent="0.25">
      <c r="A1009">
        <v>1008</v>
      </c>
      <c r="B1009">
        <v>67129</v>
      </c>
      <c r="C1009">
        <v>0</v>
      </c>
      <c r="D1009">
        <v>0</v>
      </c>
      <c r="E1009" t="s">
        <v>309</v>
      </c>
      <c r="F1009" t="s">
        <v>310</v>
      </c>
      <c r="G1009">
        <v>1</v>
      </c>
      <c r="H1009" s="6">
        <v>24348</v>
      </c>
      <c r="I1009" s="7">
        <v>45996</v>
      </c>
      <c r="K1009">
        <v>8</v>
      </c>
      <c r="L1009" t="s">
        <v>40</v>
      </c>
      <c r="M1009" t="s">
        <v>5</v>
      </c>
      <c r="N1009" t="s">
        <v>41</v>
      </c>
      <c r="O1009" t="s">
        <v>77</v>
      </c>
      <c r="P1009" t="s">
        <v>2082</v>
      </c>
      <c r="Q1009">
        <v>8</v>
      </c>
      <c r="R1009">
        <v>0</v>
      </c>
      <c r="S1009">
        <v>0</v>
      </c>
      <c r="U1009">
        <v>1948</v>
      </c>
      <c r="V1009">
        <v>1948</v>
      </c>
      <c r="W1009">
        <v>0</v>
      </c>
      <c r="X1009">
        <v>0</v>
      </c>
      <c r="Y1009" t="s">
        <v>67</v>
      </c>
    </row>
    <row r="1010" spans="1:25" x14ac:dyDescent="0.25">
      <c r="A1010">
        <v>1009</v>
      </c>
      <c r="B1010">
        <v>67113</v>
      </c>
      <c r="C1010">
        <v>0</v>
      </c>
      <c r="D1010">
        <v>0</v>
      </c>
      <c r="E1010" t="s">
        <v>1044</v>
      </c>
      <c r="F1010" t="s">
        <v>1045</v>
      </c>
      <c r="G1010">
        <v>1</v>
      </c>
      <c r="H1010" s="6">
        <v>1927180</v>
      </c>
      <c r="I1010" s="7">
        <v>45996</v>
      </c>
      <c r="K1010">
        <v>10</v>
      </c>
      <c r="L1010" t="s">
        <v>40</v>
      </c>
      <c r="M1010" t="s">
        <v>9</v>
      </c>
      <c r="N1010" t="s">
        <v>41</v>
      </c>
      <c r="O1010" t="s">
        <v>42</v>
      </c>
      <c r="P1010" t="s">
        <v>2082</v>
      </c>
      <c r="Q1010">
        <v>10</v>
      </c>
      <c r="R1010">
        <v>0</v>
      </c>
      <c r="S1010">
        <v>0</v>
      </c>
      <c r="U1010">
        <v>192718</v>
      </c>
      <c r="V1010">
        <v>192718</v>
      </c>
      <c r="W1010">
        <v>0</v>
      </c>
      <c r="X1010">
        <v>0</v>
      </c>
      <c r="Y1010" t="s">
        <v>109</v>
      </c>
    </row>
    <row r="1011" spans="1:25" x14ac:dyDescent="0.25">
      <c r="A1011">
        <v>1010</v>
      </c>
      <c r="B1011">
        <v>66944</v>
      </c>
      <c r="C1011">
        <v>0</v>
      </c>
      <c r="D1011">
        <v>0</v>
      </c>
      <c r="E1011" t="s">
        <v>301</v>
      </c>
      <c r="F1011" t="s">
        <v>302</v>
      </c>
      <c r="G1011">
        <v>1</v>
      </c>
      <c r="H1011" s="6">
        <v>19022692</v>
      </c>
      <c r="I1011" s="7">
        <v>45996</v>
      </c>
      <c r="K1011">
        <v>15</v>
      </c>
      <c r="L1011" t="s">
        <v>40</v>
      </c>
      <c r="M1011" t="s">
        <v>5</v>
      </c>
      <c r="N1011" t="s">
        <v>41</v>
      </c>
      <c r="O1011" t="s">
        <v>54</v>
      </c>
      <c r="P1011" t="s">
        <v>2082</v>
      </c>
      <c r="Q1011">
        <v>4</v>
      </c>
      <c r="R1011">
        <v>11</v>
      </c>
      <c r="S1011">
        <v>0</v>
      </c>
      <c r="U1011">
        <v>2853404</v>
      </c>
      <c r="V1011">
        <v>760908</v>
      </c>
      <c r="W1011">
        <v>2092496</v>
      </c>
      <c r="X1011">
        <v>0</v>
      </c>
      <c r="Y1011" t="s">
        <v>48</v>
      </c>
    </row>
    <row r="1012" spans="1:25" x14ac:dyDescent="0.25">
      <c r="A1012">
        <v>1011</v>
      </c>
      <c r="B1012">
        <v>67120</v>
      </c>
      <c r="C1012">
        <v>0</v>
      </c>
      <c r="D1012">
        <v>0</v>
      </c>
      <c r="E1012" t="s">
        <v>760</v>
      </c>
      <c r="F1012" t="s">
        <v>761</v>
      </c>
      <c r="G1012">
        <v>1</v>
      </c>
      <c r="H1012" s="6">
        <v>24387863</v>
      </c>
      <c r="I1012" s="7">
        <v>45996</v>
      </c>
      <c r="K1012">
        <v>15</v>
      </c>
      <c r="L1012" t="s">
        <v>40</v>
      </c>
      <c r="M1012" t="s">
        <v>5</v>
      </c>
      <c r="N1012" t="s">
        <v>41</v>
      </c>
      <c r="O1012" t="s">
        <v>47</v>
      </c>
      <c r="P1012" t="s">
        <v>2082</v>
      </c>
      <c r="Q1012">
        <v>2.8</v>
      </c>
      <c r="R1012">
        <v>12.2</v>
      </c>
      <c r="S1012">
        <v>0</v>
      </c>
      <c r="U1012">
        <v>3658179</v>
      </c>
      <c r="V1012">
        <v>682860</v>
      </c>
      <c r="W1012">
        <v>2975319</v>
      </c>
      <c r="X1012">
        <v>0</v>
      </c>
      <c r="Y1012" t="s">
        <v>48</v>
      </c>
    </row>
    <row r="1013" spans="1:25" x14ac:dyDescent="0.25">
      <c r="A1013">
        <v>1012</v>
      </c>
      <c r="B1013">
        <v>67078</v>
      </c>
      <c r="C1013">
        <v>0</v>
      </c>
      <c r="D1013">
        <v>0</v>
      </c>
      <c r="E1013" t="s">
        <v>2307</v>
      </c>
      <c r="F1013" t="s">
        <v>2308</v>
      </c>
      <c r="G1013">
        <v>1</v>
      </c>
      <c r="H1013" s="6">
        <v>2056000</v>
      </c>
      <c r="I1013" s="7">
        <v>45996</v>
      </c>
      <c r="K1013">
        <v>10</v>
      </c>
      <c r="L1013" t="s">
        <v>40</v>
      </c>
      <c r="M1013" t="s">
        <v>9</v>
      </c>
      <c r="N1013" t="s">
        <v>41</v>
      </c>
      <c r="O1013" t="s">
        <v>42</v>
      </c>
      <c r="P1013" t="s">
        <v>2082</v>
      </c>
      <c r="Q1013">
        <v>10</v>
      </c>
      <c r="R1013">
        <v>0</v>
      </c>
      <c r="S1013">
        <v>0</v>
      </c>
      <c r="U1013">
        <v>205600</v>
      </c>
      <c r="V1013">
        <v>205600</v>
      </c>
      <c r="W1013">
        <v>0</v>
      </c>
      <c r="X1013">
        <v>0</v>
      </c>
      <c r="Y1013" t="s">
        <v>2086</v>
      </c>
    </row>
    <row r="1014" spans="1:25" x14ac:dyDescent="0.25">
      <c r="A1014">
        <v>1013</v>
      </c>
      <c r="B1014">
        <v>67128</v>
      </c>
      <c r="C1014">
        <v>0</v>
      </c>
      <c r="D1014">
        <v>0</v>
      </c>
      <c r="E1014" t="s">
        <v>624</v>
      </c>
      <c r="F1014" t="s">
        <v>625</v>
      </c>
      <c r="G1014">
        <v>1</v>
      </c>
      <c r="H1014" s="6">
        <v>13202102</v>
      </c>
      <c r="I1014" s="7">
        <v>45996</v>
      </c>
      <c r="K1014">
        <v>15</v>
      </c>
      <c r="L1014" t="s">
        <v>40</v>
      </c>
      <c r="M1014" t="s">
        <v>5</v>
      </c>
      <c r="N1014" t="s">
        <v>41</v>
      </c>
      <c r="O1014" t="s">
        <v>57</v>
      </c>
      <c r="P1014" t="s">
        <v>2082</v>
      </c>
      <c r="Q1014">
        <v>6</v>
      </c>
      <c r="R1014">
        <v>9</v>
      </c>
      <c r="S1014">
        <v>0</v>
      </c>
      <c r="U1014">
        <v>1980315</v>
      </c>
      <c r="V1014">
        <v>792126</v>
      </c>
      <c r="W1014">
        <v>1188189</v>
      </c>
      <c r="X1014">
        <v>0</v>
      </c>
      <c r="Y1014" t="s">
        <v>48</v>
      </c>
    </row>
    <row r="1015" spans="1:25" x14ac:dyDescent="0.25">
      <c r="A1015">
        <v>1014</v>
      </c>
      <c r="B1015">
        <v>67079</v>
      </c>
      <c r="C1015">
        <v>0</v>
      </c>
      <c r="D1015">
        <v>0</v>
      </c>
      <c r="E1015" t="s">
        <v>1327</v>
      </c>
      <c r="F1015" t="s">
        <v>1328</v>
      </c>
      <c r="G1015">
        <v>1</v>
      </c>
      <c r="H1015" s="6">
        <v>129909</v>
      </c>
      <c r="I1015" s="7">
        <v>45996</v>
      </c>
      <c r="K1015">
        <v>12</v>
      </c>
      <c r="L1015" t="s">
        <v>40</v>
      </c>
      <c r="M1015" t="s">
        <v>8</v>
      </c>
      <c r="N1015" t="s">
        <v>41</v>
      </c>
      <c r="O1015" t="s">
        <v>347</v>
      </c>
      <c r="P1015" t="s">
        <v>2082</v>
      </c>
      <c r="Q1015">
        <v>12</v>
      </c>
      <c r="R1015">
        <v>0</v>
      </c>
      <c r="S1015">
        <v>0</v>
      </c>
      <c r="U1015">
        <v>15589</v>
      </c>
      <c r="V1015">
        <v>15589</v>
      </c>
      <c r="W1015">
        <v>0</v>
      </c>
      <c r="X1015">
        <v>0</v>
      </c>
      <c r="Y1015" t="s">
        <v>109</v>
      </c>
    </row>
    <row r="1016" spans="1:25" x14ac:dyDescent="0.25">
      <c r="A1016">
        <v>1015</v>
      </c>
      <c r="B1016">
        <v>67080</v>
      </c>
      <c r="C1016">
        <v>0</v>
      </c>
      <c r="D1016">
        <v>0</v>
      </c>
      <c r="E1016" t="s">
        <v>1327</v>
      </c>
      <c r="F1016" t="s">
        <v>1328</v>
      </c>
      <c r="G1016">
        <v>1</v>
      </c>
      <c r="H1016" s="6">
        <v>136648</v>
      </c>
      <c r="I1016" s="7">
        <v>45996</v>
      </c>
      <c r="K1016">
        <v>12</v>
      </c>
      <c r="L1016" t="s">
        <v>40</v>
      </c>
      <c r="M1016" t="s">
        <v>8</v>
      </c>
      <c r="N1016" t="s">
        <v>41</v>
      </c>
      <c r="O1016" t="s">
        <v>347</v>
      </c>
      <c r="P1016" t="s">
        <v>2082</v>
      </c>
      <c r="Q1016">
        <v>12</v>
      </c>
      <c r="R1016">
        <v>0</v>
      </c>
      <c r="S1016">
        <v>0</v>
      </c>
      <c r="U1016">
        <v>16398</v>
      </c>
      <c r="V1016">
        <v>16398</v>
      </c>
      <c r="W1016">
        <v>0</v>
      </c>
      <c r="X1016">
        <v>0</v>
      </c>
      <c r="Y1016" t="s">
        <v>109</v>
      </c>
    </row>
    <row r="1017" spans="1:25" x14ac:dyDescent="0.25">
      <c r="A1017">
        <v>1016</v>
      </c>
      <c r="B1017">
        <v>67081</v>
      </c>
      <c r="C1017">
        <v>0</v>
      </c>
      <c r="D1017">
        <v>0</v>
      </c>
      <c r="E1017" t="s">
        <v>1327</v>
      </c>
      <c r="F1017" t="s">
        <v>1328</v>
      </c>
      <c r="G1017">
        <v>1</v>
      </c>
      <c r="H1017" s="6">
        <v>141321</v>
      </c>
      <c r="I1017" s="7">
        <v>45996</v>
      </c>
      <c r="K1017">
        <v>12</v>
      </c>
      <c r="L1017" t="s">
        <v>40</v>
      </c>
      <c r="M1017" t="s">
        <v>8</v>
      </c>
      <c r="N1017" t="s">
        <v>41</v>
      </c>
      <c r="O1017" t="s">
        <v>347</v>
      </c>
      <c r="P1017" t="s">
        <v>2082</v>
      </c>
      <c r="Q1017">
        <v>12</v>
      </c>
      <c r="R1017">
        <v>0</v>
      </c>
      <c r="S1017">
        <v>0</v>
      </c>
      <c r="U1017">
        <v>16959</v>
      </c>
      <c r="V1017">
        <v>16959</v>
      </c>
      <c r="W1017">
        <v>0</v>
      </c>
      <c r="X1017">
        <v>0</v>
      </c>
      <c r="Y1017" t="s">
        <v>109</v>
      </c>
    </row>
    <row r="1018" spans="1:25" x14ac:dyDescent="0.25">
      <c r="A1018">
        <v>1017</v>
      </c>
      <c r="B1018">
        <v>67082</v>
      </c>
      <c r="C1018">
        <v>0</v>
      </c>
      <c r="D1018">
        <v>0</v>
      </c>
      <c r="E1018" t="s">
        <v>1327</v>
      </c>
      <c r="F1018" t="s">
        <v>1328</v>
      </c>
      <c r="G1018">
        <v>1</v>
      </c>
      <c r="H1018" s="6">
        <v>141422</v>
      </c>
      <c r="I1018" s="7">
        <v>45996</v>
      </c>
      <c r="K1018">
        <v>12</v>
      </c>
      <c r="L1018" t="s">
        <v>40</v>
      </c>
      <c r="M1018" t="s">
        <v>8</v>
      </c>
      <c r="N1018" t="s">
        <v>41</v>
      </c>
      <c r="O1018" t="s">
        <v>347</v>
      </c>
      <c r="P1018" t="s">
        <v>2082</v>
      </c>
      <c r="Q1018">
        <v>12</v>
      </c>
      <c r="R1018">
        <v>0</v>
      </c>
      <c r="S1018">
        <v>0</v>
      </c>
      <c r="U1018">
        <v>16971</v>
      </c>
      <c r="V1018">
        <v>16971</v>
      </c>
      <c r="W1018">
        <v>0</v>
      </c>
      <c r="X1018">
        <v>0</v>
      </c>
      <c r="Y1018" t="s">
        <v>109</v>
      </c>
    </row>
    <row r="1019" spans="1:25" x14ac:dyDescent="0.25">
      <c r="A1019">
        <v>1018</v>
      </c>
      <c r="B1019">
        <v>67083</v>
      </c>
      <c r="C1019">
        <v>0</v>
      </c>
      <c r="D1019">
        <v>0</v>
      </c>
      <c r="E1019" t="s">
        <v>1327</v>
      </c>
      <c r="F1019" t="s">
        <v>1328</v>
      </c>
      <c r="G1019">
        <v>1</v>
      </c>
      <c r="H1019" s="6">
        <v>139870</v>
      </c>
      <c r="I1019" s="7">
        <v>45996</v>
      </c>
      <c r="K1019">
        <v>12</v>
      </c>
      <c r="L1019" t="s">
        <v>40</v>
      </c>
      <c r="M1019" t="s">
        <v>8</v>
      </c>
      <c r="N1019" t="s">
        <v>41</v>
      </c>
      <c r="O1019" t="s">
        <v>347</v>
      </c>
      <c r="P1019" t="s">
        <v>2082</v>
      </c>
      <c r="Q1019">
        <v>12</v>
      </c>
      <c r="R1019">
        <v>0</v>
      </c>
      <c r="S1019">
        <v>0</v>
      </c>
      <c r="U1019">
        <v>16784</v>
      </c>
      <c r="V1019">
        <v>16784</v>
      </c>
      <c r="W1019">
        <v>0</v>
      </c>
      <c r="X1019">
        <v>0</v>
      </c>
      <c r="Y1019" t="s">
        <v>109</v>
      </c>
    </row>
    <row r="1020" spans="1:25" x14ac:dyDescent="0.25">
      <c r="A1020">
        <v>1019</v>
      </c>
      <c r="B1020">
        <v>67084</v>
      </c>
      <c r="C1020">
        <v>0</v>
      </c>
      <c r="D1020">
        <v>0</v>
      </c>
      <c r="E1020" t="s">
        <v>1327</v>
      </c>
      <c r="F1020" t="s">
        <v>1328</v>
      </c>
      <c r="G1020">
        <v>1</v>
      </c>
      <c r="H1020" s="6">
        <v>168238</v>
      </c>
      <c r="I1020" s="7">
        <v>45996</v>
      </c>
      <c r="K1020">
        <v>12</v>
      </c>
      <c r="L1020" t="s">
        <v>40</v>
      </c>
      <c r="M1020" t="s">
        <v>8</v>
      </c>
      <c r="N1020" t="s">
        <v>41</v>
      </c>
      <c r="O1020" t="s">
        <v>347</v>
      </c>
      <c r="P1020" t="s">
        <v>2082</v>
      </c>
      <c r="Q1020">
        <v>12</v>
      </c>
      <c r="R1020">
        <v>0</v>
      </c>
      <c r="S1020">
        <v>0</v>
      </c>
      <c r="U1020">
        <v>20189</v>
      </c>
      <c r="V1020">
        <v>20189</v>
      </c>
      <c r="W1020">
        <v>0</v>
      </c>
      <c r="X1020">
        <v>0</v>
      </c>
      <c r="Y1020" t="s">
        <v>109</v>
      </c>
    </row>
    <row r="1021" spans="1:25" x14ac:dyDescent="0.25">
      <c r="A1021">
        <v>1020</v>
      </c>
      <c r="B1021">
        <v>67085</v>
      </c>
      <c r="C1021">
        <v>0</v>
      </c>
      <c r="D1021">
        <v>0</v>
      </c>
      <c r="E1021" t="s">
        <v>1327</v>
      </c>
      <c r="F1021" t="s">
        <v>1328</v>
      </c>
      <c r="G1021">
        <v>1</v>
      </c>
      <c r="H1021" s="6">
        <v>165946</v>
      </c>
      <c r="I1021" s="7">
        <v>45996</v>
      </c>
      <c r="K1021">
        <v>12</v>
      </c>
      <c r="L1021" t="s">
        <v>40</v>
      </c>
      <c r="M1021" t="s">
        <v>8</v>
      </c>
      <c r="N1021" t="s">
        <v>41</v>
      </c>
      <c r="O1021" t="s">
        <v>347</v>
      </c>
      <c r="P1021" t="s">
        <v>2082</v>
      </c>
      <c r="Q1021">
        <v>12</v>
      </c>
      <c r="R1021">
        <v>0</v>
      </c>
      <c r="S1021">
        <v>0</v>
      </c>
      <c r="U1021">
        <v>19914</v>
      </c>
      <c r="V1021">
        <v>19914</v>
      </c>
      <c r="W1021">
        <v>0</v>
      </c>
      <c r="X1021">
        <v>0</v>
      </c>
      <c r="Y1021" t="s">
        <v>109</v>
      </c>
    </row>
    <row r="1022" spans="1:25" x14ac:dyDescent="0.25">
      <c r="A1022">
        <v>1021</v>
      </c>
      <c r="B1022">
        <v>67086</v>
      </c>
      <c r="C1022">
        <v>0</v>
      </c>
      <c r="D1022">
        <v>0</v>
      </c>
      <c r="E1022" t="s">
        <v>1327</v>
      </c>
      <c r="F1022" t="s">
        <v>1328</v>
      </c>
      <c r="G1022">
        <v>1</v>
      </c>
      <c r="H1022" s="6">
        <v>128408</v>
      </c>
      <c r="I1022" s="7">
        <v>45996</v>
      </c>
      <c r="K1022">
        <v>12</v>
      </c>
      <c r="L1022" t="s">
        <v>40</v>
      </c>
      <c r="M1022" t="s">
        <v>8</v>
      </c>
      <c r="N1022" t="s">
        <v>41</v>
      </c>
      <c r="O1022" t="s">
        <v>347</v>
      </c>
      <c r="P1022" t="s">
        <v>2082</v>
      </c>
      <c r="Q1022">
        <v>12</v>
      </c>
      <c r="R1022">
        <v>0</v>
      </c>
      <c r="S1022">
        <v>0</v>
      </c>
      <c r="U1022">
        <v>15409</v>
      </c>
      <c r="V1022">
        <v>15409</v>
      </c>
      <c r="W1022">
        <v>0</v>
      </c>
      <c r="X1022">
        <v>0</v>
      </c>
      <c r="Y1022" t="s">
        <v>109</v>
      </c>
    </row>
    <row r="1023" spans="1:25" x14ac:dyDescent="0.25">
      <c r="A1023">
        <v>1022</v>
      </c>
      <c r="B1023">
        <v>67087</v>
      </c>
      <c r="C1023">
        <v>0</v>
      </c>
      <c r="D1023">
        <v>0</v>
      </c>
      <c r="E1023" t="s">
        <v>1327</v>
      </c>
      <c r="F1023" t="s">
        <v>1328</v>
      </c>
      <c r="G1023">
        <v>1</v>
      </c>
      <c r="H1023" s="6">
        <v>138146</v>
      </c>
      <c r="I1023" s="7">
        <v>45996</v>
      </c>
      <c r="K1023">
        <v>12</v>
      </c>
      <c r="L1023" t="s">
        <v>40</v>
      </c>
      <c r="M1023" t="s">
        <v>8</v>
      </c>
      <c r="N1023" t="s">
        <v>41</v>
      </c>
      <c r="O1023" t="s">
        <v>347</v>
      </c>
      <c r="P1023" t="s">
        <v>2082</v>
      </c>
      <c r="Q1023">
        <v>12</v>
      </c>
      <c r="R1023">
        <v>0</v>
      </c>
      <c r="S1023">
        <v>0</v>
      </c>
      <c r="U1023">
        <v>16578</v>
      </c>
      <c r="V1023">
        <v>16578</v>
      </c>
      <c r="W1023">
        <v>0</v>
      </c>
      <c r="X1023">
        <v>0</v>
      </c>
      <c r="Y1023" t="s">
        <v>109</v>
      </c>
    </row>
    <row r="1024" spans="1:25" x14ac:dyDescent="0.25">
      <c r="A1024">
        <v>1023</v>
      </c>
      <c r="B1024">
        <v>67088</v>
      </c>
      <c r="C1024">
        <v>0</v>
      </c>
      <c r="D1024">
        <v>0</v>
      </c>
      <c r="E1024" t="s">
        <v>1327</v>
      </c>
      <c r="F1024" t="s">
        <v>1328</v>
      </c>
      <c r="G1024">
        <v>1</v>
      </c>
      <c r="H1024" s="6">
        <v>135171</v>
      </c>
      <c r="I1024" s="7">
        <v>45996</v>
      </c>
      <c r="K1024">
        <v>12</v>
      </c>
      <c r="L1024" t="s">
        <v>40</v>
      </c>
      <c r="M1024" t="s">
        <v>8</v>
      </c>
      <c r="N1024" t="s">
        <v>41</v>
      </c>
      <c r="O1024" t="s">
        <v>347</v>
      </c>
      <c r="P1024" t="s">
        <v>2082</v>
      </c>
      <c r="Q1024">
        <v>12</v>
      </c>
      <c r="R1024">
        <v>0</v>
      </c>
      <c r="S1024">
        <v>0</v>
      </c>
      <c r="U1024">
        <v>16221</v>
      </c>
      <c r="V1024">
        <v>16221</v>
      </c>
      <c r="W1024">
        <v>0</v>
      </c>
      <c r="X1024">
        <v>0</v>
      </c>
      <c r="Y1024" t="s">
        <v>109</v>
      </c>
    </row>
    <row r="1025" spans="1:25" x14ac:dyDescent="0.25">
      <c r="A1025">
        <v>1024</v>
      </c>
      <c r="B1025">
        <v>67112</v>
      </c>
      <c r="C1025">
        <v>0</v>
      </c>
      <c r="D1025">
        <v>0</v>
      </c>
      <c r="E1025" t="s">
        <v>140</v>
      </c>
      <c r="F1025" t="s">
        <v>141</v>
      </c>
      <c r="G1025">
        <v>1</v>
      </c>
      <c r="H1025" s="6">
        <v>33664589</v>
      </c>
      <c r="I1025" s="7">
        <v>45996</v>
      </c>
      <c r="K1025">
        <v>15</v>
      </c>
      <c r="L1025" t="s">
        <v>40</v>
      </c>
      <c r="M1025" t="s">
        <v>2</v>
      </c>
      <c r="N1025" t="s">
        <v>41</v>
      </c>
      <c r="O1025" t="s">
        <v>87</v>
      </c>
      <c r="P1025" t="s">
        <v>2082</v>
      </c>
      <c r="Q1025">
        <v>5.6</v>
      </c>
      <c r="R1025">
        <v>9.4</v>
      </c>
      <c r="S1025">
        <v>0</v>
      </c>
      <c r="U1025">
        <v>5049688</v>
      </c>
      <c r="V1025">
        <v>1885217</v>
      </c>
      <c r="W1025">
        <v>3164471</v>
      </c>
      <c r="X1025">
        <v>0</v>
      </c>
      <c r="Y1025" t="s">
        <v>48</v>
      </c>
    </row>
    <row r="1026" spans="1:25" x14ac:dyDescent="0.25">
      <c r="A1026">
        <v>1025</v>
      </c>
      <c r="B1026">
        <v>67119</v>
      </c>
      <c r="C1026">
        <v>0</v>
      </c>
      <c r="D1026">
        <v>0</v>
      </c>
      <c r="E1026" t="s">
        <v>1710</v>
      </c>
      <c r="F1026" t="s">
        <v>1711</v>
      </c>
      <c r="G1026">
        <v>1</v>
      </c>
      <c r="H1026" s="6">
        <v>5500000</v>
      </c>
      <c r="I1026" s="7">
        <v>45996</v>
      </c>
      <c r="K1026">
        <v>7</v>
      </c>
      <c r="L1026" t="s">
        <v>40</v>
      </c>
      <c r="M1026" t="s">
        <v>5</v>
      </c>
      <c r="N1026" t="s">
        <v>41</v>
      </c>
      <c r="O1026" t="s">
        <v>77</v>
      </c>
      <c r="P1026" t="s">
        <v>2082</v>
      </c>
      <c r="Q1026">
        <v>7</v>
      </c>
      <c r="R1026">
        <v>0</v>
      </c>
      <c r="S1026">
        <v>0</v>
      </c>
      <c r="U1026">
        <v>385000</v>
      </c>
      <c r="V1026">
        <v>385000</v>
      </c>
      <c r="W1026">
        <v>0</v>
      </c>
      <c r="X1026">
        <v>0</v>
      </c>
      <c r="Y1026" t="s">
        <v>48</v>
      </c>
    </row>
    <row r="1027" spans="1:25" x14ac:dyDescent="0.25">
      <c r="A1027">
        <v>1026</v>
      </c>
      <c r="B1027">
        <v>67132</v>
      </c>
      <c r="C1027">
        <v>0</v>
      </c>
      <c r="D1027">
        <v>0</v>
      </c>
      <c r="E1027" t="s">
        <v>743</v>
      </c>
      <c r="F1027" t="s">
        <v>744</v>
      </c>
      <c r="G1027">
        <v>1</v>
      </c>
      <c r="H1027" s="6">
        <v>5000000</v>
      </c>
      <c r="I1027" s="7">
        <v>45996</v>
      </c>
      <c r="K1027">
        <v>5</v>
      </c>
      <c r="L1027" t="s">
        <v>40</v>
      </c>
      <c r="M1027" t="s">
        <v>7</v>
      </c>
      <c r="N1027" t="s">
        <v>41</v>
      </c>
      <c r="O1027" t="s">
        <v>64</v>
      </c>
      <c r="P1027" t="s">
        <v>2082</v>
      </c>
      <c r="Q1027">
        <v>5</v>
      </c>
      <c r="R1027">
        <v>0</v>
      </c>
      <c r="S1027">
        <v>0</v>
      </c>
      <c r="U1027">
        <v>250000</v>
      </c>
      <c r="V1027">
        <v>250000</v>
      </c>
      <c r="W1027">
        <v>0</v>
      </c>
      <c r="X1027">
        <v>0</v>
      </c>
      <c r="Y1027" t="s">
        <v>94</v>
      </c>
    </row>
    <row r="1028" spans="1:25" x14ac:dyDescent="0.25">
      <c r="A1028">
        <v>1027</v>
      </c>
      <c r="B1028">
        <v>67108</v>
      </c>
      <c r="C1028">
        <v>0</v>
      </c>
      <c r="D1028">
        <v>0</v>
      </c>
      <c r="E1028" t="s">
        <v>1704</v>
      </c>
      <c r="F1028" t="s">
        <v>1705</v>
      </c>
      <c r="G1028">
        <v>1</v>
      </c>
      <c r="H1028" s="6">
        <v>23000000</v>
      </c>
      <c r="I1028" s="7">
        <v>45996</v>
      </c>
      <c r="K1028">
        <v>15</v>
      </c>
      <c r="L1028" t="s">
        <v>40</v>
      </c>
      <c r="M1028" t="s">
        <v>5</v>
      </c>
      <c r="N1028" t="s">
        <v>41</v>
      </c>
      <c r="O1028" t="s">
        <v>47</v>
      </c>
      <c r="P1028" t="s">
        <v>2082</v>
      </c>
      <c r="Q1028">
        <v>7</v>
      </c>
      <c r="R1028">
        <v>8</v>
      </c>
      <c r="S1028">
        <v>0</v>
      </c>
      <c r="U1028">
        <v>3450000</v>
      </c>
      <c r="V1028">
        <v>1610000</v>
      </c>
      <c r="W1028">
        <v>1840000</v>
      </c>
      <c r="X1028">
        <v>0</v>
      </c>
      <c r="Y1028" t="s">
        <v>390</v>
      </c>
    </row>
    <row r="1029" spans="1:25" x14ac:dyDescent="0.25">
      <c r="A1029">
        <v>1028</v>
      </c>
      <c r="B1029">
        <v>67134</v>
      </c>
      <c r="C1029">
        <v>0</v>
      </c>
      <c r="D1029">
        <v>0</v>
      </c>
      <c r="E1029" t="s">
        <v>58</v>
      </c>
      <c r="F1029" t="s">
        <v>59</v>
      </c>
      <c r="G1029">
        <v>1</v>
      </c>
      <c r="H1029" s="6">
        <v>888876</v>
      </c>
      <c r="I1029" s="7">
        <v>45996</v>
      </c>
      <c r="K1029">
        <v>10</v>
      </c>
      <c r="L1029" t="s">
        <v>40</v>
      </c>
      <c r="M1029" t="s">
        <v>5</v>
      </c>
      <c r="N1029" t="s">
        <v>41</v>
      </c>
      <c r="O1029" t="s">
        <v>54</v>
      </c>
      <c r="P1029" t="s">
        <v>2082</v>
      </c>
      <c r="Q1029">
        <v>10</v>
      </c>
      <c r="R1029">
        <v>0</v>
      </c>
      <c r="S1029">
        <v>0</v>
      </c>
      <c r="U1029">
        <v>88888</v>
      </c>
      <c r="V1029">
        <v>88888</v>
      </c>
      <c r="W1029">
        <v>0</v>
      </c>
      <c r="X1029">
        <v>0</v>
      </c>
      <c r="Y1029" t="s">
        <v>44</v>
      </c>
    </row>
    <row r="1030" spans="1:25" x14ac:dyDescent="0.25">
      <c r="A1030">
        <v>1029</v>
      </c>
      <c r="B1030">
        <v>63703</v>
      </c>
      <c r="C1030">
        <v>0</v>
      </c>
      <c r="D1030">
        <v>0</v>
      </c>
      <c r="E1030" t="s">
        <v>1459</v>
      </c>
      <c r="F1030" t="s">
        <v>1460</v>
      </c>
      <c r="G1030">
        <v>1</v>
      </c>
      <c r="H1030" s="6"/>
      <c r="I1030" s="7">
        <v>45996</v>
      </c>
      <c r="K1030">
        <v>15</v>
      </c>
      <c r="L1030" t="s">
        <v>40</v>
      </c>
      <c r="M1030" t="s">
        <v>5</v>
      </c>
      <c r="N1030" t="s">
        <v>41</v>
      </c>
      <c r="O1030" t="s">
        <v>54</v>
      </c>
      <c r="P1030" t="s">
        <v>2082</v>
      </c>
      <c r="Q1030">
        <v>3.3</v>
      </c>
      <c r="R1030">
        <v>11.7</v>
      </c>
      <c r="S1030">
        <v>0</v>
      </c>
      <c r="U1030">
        <v>0</v>
      </c>
      <c r="V1030">
        <v>0</v>
      </c>
      <c r="W1030">
        <v>0</v>
      </c>
      <c r="X1030">
        <v>0</v>
      </c>
      <c r="Y1030" t="s">
        <v>48</v>
      </c>
    </row>
    <row r="1031" spans="1:25" x14ac:dyDescent="0.25">
      <c r="A1031">
        <v>1030</v>
      </c>
      <c r="B1031">
        <v>63704</v>
      </c>
      <c r="C1031">
        <v>0</v>
      </c>
      <c r="D1031">
        <v>0</v>
      </c>
      <c r="E1031" t="s">
        <v>1459</v>
      </c>
      <c r="F1031" t="s">
        <v>1460</v>
      </c>
      <c r="G1031">
        <v>1</v>
      </c>
      <c r="H1031" s="6"/>
      <c r="I1031" s="7">
        <v>45996</v>
      </c>
      <c r="K1031">
        <v>15</v>
      </c>
      <c r="L1031" t="s">
        <v>40</v>
      </c>
      <c r="M1031" t="s">
        <v>5</v>
      </c>
      <c r="N1031" t="s">
        <v>41</v>
      </c>
      <c r="O1031" t="s">
        <v>54</v>
      </c>
      <c r="P1031" t="s">
        <v>2082</v>
      </c>
      <c r="Q1031">
        <v>3.3</v>
      </c>
      <c r="R1031">
        <v>11.7</v>
      </c>
      <c r="S1031">
        <v>0</v>
      </c>
      <c r="U1031">
        <v>0</v>
      </c>
      <c r="V1031">
        <v>0</v>
      </c>
      <c r="W1031">
        <v>0</v>
      </c>
      <c r="X1031">
        <v>0</v>
      </c>
      <c r="Y1031" t="s">
        <v>48</v>
      </c>
    </row>
    <row r="1032" spans="1:25" x14ac:dyDescent="0.25">
      <c r="A1032">
        <v>1031</v>
      </c>
      <c r="B1032">
        <v>67118</v>
      </c>
      <c r="C1032">
        <v>0</v>
      </c>
      <c r="D1032">
        <v>0</v>
      </c>
      <c r="E1032" t="s">
        <v>2351</v>
      </c>
      <c r="F1032" t="s">
        <v>2352</v>
      </c>
      <c r="G1032">
        <v>1</v>
      </c>
      <c r="H1032" s="6">
        <v>1403296</v>
      </c>
      <c r="I1032" s="7">
        <v>45996</v>
      </c>
      <c r="K1032">
        <v>15</v>
      </c>
      <c r="L1032" t="s">
        <v>40</v>
      </c>
      <c r="M1032" t="s">
        <v>5</v>
      </c>
      <c r="N1032" t="s">
        <v>41</v>
      </c>
      <c r="O1032" t="s">
        <v>47</v>
      </c>
      <c r="P1032" t="s">
        <v>2082</v>
      </c>
      <c r="Q1032">
        <v>2.8</v>
      </c>
      <c r="R1032">
        <v>12.2</v>
      </c>
      <c r="S1032">
        <v>0</v>
      </c>
      <c r="U1032">
        <v>210494</v>
      </c>
      <c r="V1032">
        <v>39292</v>
      </c>
      <c r="W1032">
        <v>171202</v>
      </c>
      <c r="X1032">
        <v>0</v>
      </c>
      <c r="Y1032" t="s">
        <v>48</v>
      </c>
    </row>
    <row r="1033" spans="1:25" x14ac:dyDescent="0.25">
      <c r="A1033">
        <v>1032</v>
      </c>
      <c r="B1033">
        <v>67110</v>
      </c>
      <c r="C1033">
        <v>0</v>
      </c>
      <c r="D1033">
        <v>0</v>
      </c>
      <c r="E1033" t="s">
        <v>1167</v>
      </c>
      <c r="F1033" t="s">
        <v>1168</v>
      </c>
      <c r="G1033">
        <v>1</v>
      </c>
      <c r="H1033" s="6">
        <v>15000000</v>
      </c>
      <c r="I1033" s="7">
        <v>45996</v>
      </c>
      <c r="K1033">
        <v>8</v>
      </c>
      <c r="L1033" t="s">
        <v>40</v>
      </c>
      <c r="M1033" t="s">
        <v>5</v>
      </c>
      <c r="N1033" t="s">
        <v>41</v>
      </c>
      <c r="O1033" t="s">
        <v>77</v>
      </c>
      <c r="P1033" t="s">
        <v>2082</v>
      </c>
      <c r="Q1033">
        <v>8</v>
      </c>
      <c r="R1033">
        <v>0</v>
      </c>
      <c r="S1033">
        <v>0</v>
      </c>
      <c r="U1033">
        <v>1200000</v>
      </c>
      <c r="V1033">
        <v>1200000</v>
      </c>
      <c r="W1033">
        <v>0</v>
      </c>
      <c r="X1033">
        <v>0</v>
      </c>
      <c r="Y1033" t="s">
        <v>48</v>
      </c>
    </row>
    <row r="1034" spans="1:25" x14ac:dyDescent="0.25">
      <c r="A1034">
        <v>1033</v>
      </c>
      <c r="B1034">
        <v>67049</v>
      </c>
      <c r="C1034">
        <v>0</v>
      </c>
      <c r="D1034">
        <v>0</v>
      </c>
      <c r="E1034" t="s">
        <v>1165</v>
      </c>
      <c r="F1034" t="s">
        <v>1166</v>
      </c>
      <c r="G1034">
        <v>1</v>
      </c>
      <c r="H1034" s="6">
        <v>1247018</v>
      </c>
      <c r="I1034" s="7">
        <v>45995</v>
      </c>
      <c r="K1034">
        <v>15</v>
      </c>
      <c r="L1034" t="s">
        <v>40</v>
      </c>
      <c r="M1034" t="s">
        <v>5</v>
      </c>
      <c r="N1034" t="s">
        <v>41</v>
      </c>
      <c r="O1034" t="s">
        <v>54</v>
      </c>
      <c r="P1034" t="s">
        <v>2082</v>
      </c>
      <c r="Q1034">
        <v>5</v>
      </c>
      <c r="R1034">
        <v>10</v>
      </c>
      <c r="S1034">
        <v>0</v>
      </c>
      <c r="U1034">
        <v>187053</v>
      </c>
      <c r="V1034">
        <v>62351</v>
      </c>
      <c r="W1034">
        <v>124702</v>
      </c>
      <c r="X1034">
        <v>0</v>
      </c>
      <c r="Y1034" t="s">
        <v>44</v>
      </c>
    </row>
    <row r="1035" spans="1:25" x14ac:dyDescent="0.25">
      <c r="A1035">
        <v>1034</v>
      </c>
      <c r="B1035">
        <v>67050</v>
      </c>
      <c r="C1035">
        <v>0</v>
      </c>
      <c r="D1035">
        <v>0</v>
      </c>
      <c r="E1035" t="s">
        <v>1163</v>
      </c>
      <c r="F1035" t="s">
        <v>1164</v>
      </c>
      <c r="G1035">
        <v>1</v>
      </c>
      <c r="H1035" s="6">
        <v>1914317</v>
      </c>
      <c r="I1035" s="7">
        <v>45995</v>
      </c>
      <c r="K1035">
        <v>15</v>
      </c>
      <c r="L1035" t="s">
        <v>40</v>
      </c>
      <c r="M1035" t="s">
        <v>5</v>
      </c>
      <c r="N1035" t="s">
        <v>41</v>
      </c>
      <c r="O1035" t="s">
        <v>54</v>
      </c>
      <c r="P1035" t="s">
        <v>2082</v>
      </c>
      <c r="Q1035">
        <v>5</v>
      </c>
      <c r="R1035">
        <v>10</v>
      </c>
      <c r="S1035">
        <v>0</v>
      </c>
      <c r="U1035">
        <v>287148</v>
      </c>
      <c r="V1035">
        <v>95716</v>
      </c>
      <c r="W1035">
        <v>191432</v>
      </c>
      <c r="X1035">
        <v>0</v>
      </c>
      <c r="Y1035" t="s">
        <v>44</v>
      </c>
    </row>
    <row r="1036" spans="1:25" x14ac:dyDescent="0.25">
      <c r="A1036">
        <v>1035</v>
      </c>
      <c r="B1036">
        <v>67048</v>
      </c>
      <c r="C1036">
        <v>0</v>
      </c>
      <c r="D1036">
        <v>0</v>
      </c>
      <c r="E1036" t="s">
        <v>1161</v>
      </c>
      <c r="F1036" t="s">
        <v>1162</v>
      </c>
      <c r="G1036">
        <v>1</v>
      </c>
      <c r="H1036" s="6">
        <v>1827263</v>
      </c>
      <c r="I1036" s="7">
        <v>45995</v>
      </c>
      <c r="K1036">
        <v>15</v>
      </c>
      <c r="L1036" t="s">
        <v>40</v>
      </c>
      <c r="M1036" t="s">
        <v>5</v>
      </c>
      <c r="N1036" t="s">
        <v>41</v>
      </c>
      <c r="O1036" t="s">
        <v>54</v>
      </c>
      <c r="P1036" t="s">
        <v>2082</v>
      </c>
      <c r="Q1036">
        <v>5</v>
      </c>
      <c r="R1036">
        <v>10</v>
      </c>
      <c r="S1036">
        <v>0</v>
      </c>
      <c r="U1036">
        <v>274089</v>
      </c>
      <c r="V1036">
        <v>91363</v>
      </c>
      <c r="W1036">
        <v>182726</v>
      </c>
      <c r="X1036">
        <v>0</v>
      </c>
      <c r="Y1036" t="s">
        <v>44</v>
      </c>
    </row>
    <row r="1037" spans="1:25" x14ac:dyDescent="0.25">
      <c r="A1037">
        <v>1036</v>
      </c>
      <c r="B1037">
        <v>67052</v>
      </c>
      <c r="C1037">
        <v>0</v>
      </c>
      <c r="D1037">
        <v>0</v>
      </c>
      <c r="E1037" t="s">
        <v>1159</v>
      </c>
      <c r="F1037" t="s">
        <v>1160</v>
      </c>
      <c r="G1037">
        <v>1</v>
      </c>
      <c r="H1037" s="6">
        <v>3722685</v>
      </c>
      <c r="I1037" s="7">
        <v>45995</v>
      </c>
      <c r="K1037">
        <v>15</v>
      </c>
      <c r="L1037" t="s">
        <v>40</v>
      </c>
      <c r="M1037" t="s">
        <v>5</v>
      </c>
      <c r="N1037" t="s">
        <v>41</v>
      </c>
      <c r="O1037" t="s">
        <v>54</v>
      </c>
      <c r="P1037" t="s">
        <v>2082</v>
      </c>
      <c r="Q1037">
        <v>5</v>
      </c>
      <c r="R1037">
        <v>10</v>
      </c>
      <c r="S1037">
        <v>0</v>
      </c>
      <c r="U1037">
        <v>558403</v>
      </c>
      <c r="V1037">
        <v>186134</v>
      </c>
      <c r="W1037">
        <v>372268</v>
      </c>
      <c r="X1037">
        <v>0</v>
      </c>
      <c r="Y1037" t="s">
        <v>44</v>
      </c>
    </row>
    <row r="1038" spans="1:25" x14ac:dyDescent="0.25">
      <c r="A1038">
        <v>1037</v>
      </c>
      <c r="B1038">
        <v>67069</v>
      </c>
      <c r="C1038">
        <v>0</v>
      </c>
      <c r="D1038">
        <v>0</v>
      </c>
      <c r="E1038" t="s">
        <v>1494</v>
      </c>
      <c r="F1038" t="s">
        <v>1495</v>
      </c>
      <c r="G1038">
        <v>1</v>
      </c>
      <c r="H1038" s="6">
        <v>7000000</v>
      </c>
      <c r="I1038" s="7">
        <v>45995</v>
      </c>
      <c r="K1038">
        <v>10</v>
      </c>
      <c r="L1038" t="s">
        <v>40</v>
      </c>
      <c r="M1038" t="s">
        <v>3</v>
      </c>
      <c r="N1038" t="s">
        <v>41</v>
      </c>
      <c r="O1038" t="s">
        <v>51</v>
      </c>
      <c r="P1038" t="s">
        <v>2082</v>
      </c>
      <c r="Q1038">
        <v>10</v>
      </c>
      <c r="R1038">
        <v>0</v>
      </c>
      <c r="S1038">
        <v>0</v>
      </c>
      <c r="U1038">
        <v>700000</v>
      </c>
      <c r="V1038">
        <v>700000</v>
      </c>
      <c r="W1038">
        <v>0</v>
      </c>
      <c r="X1038">
        <v>0</v>
      </c>
      <c r="Y1038" t="s">
        <v>81</v>
      </c>
    </row>
    <row r="1039" spans="1:25" x14ac:dyDescent="0.25">
      <c r="A1039">
        <v>1038</v>
      </c>
      <c r="B1039">
        <v>67070</v>
      </c>
      <c r="C1039">
        <v>0</v>
      </c>
      <c r="D1039">
        <v>0</v>
      </c>
      <c r="E1039" t="s">
        <v>1494</v>
      </c>
      <c r="F1039" t="s">
        <v>1495</v>
      </c>
      <c r="G1039">
        <v>1</v>
      </c>
      <c r="H1039" s="6">
        <v>1244444</v>
      </c>
      <c r="I1039" s="7">
        <v>45995</v>
      </c>
      <c r="K1039">
        <v>10</v>
      </c>
      <c r="L1039" t="s">
        <v>40</v>
      </c>
      <c r="M1039" t="s">
        <v>3</v>
      </c>
      <c r="N1039" t="s">
        <v>41</v>
      </c>
      <c r="O1039" t="s">
        <v>51</v>
      </c>
      <c r="P1039" t="s">
        <v>2082</v>
      </c>
      <c r="Q1039">
        <v>10</v>
      </c>
      <c r="R1039">
        <v>0</v>
      </c>
      <c r="S1039">
        <v>0</v>
      </c>
      <c r="U1039">
        <v>124444</v>
      </c>
      <c r="V1039">
        <v>124444</v>
      </c>
      <c r="W1039">
        <v>0</v>
      </c>
      <c r="X1039">
        <v>0</v>
      </c>
      <c r="Y1039" t="s">
        <v>81</v>
      </c>
    </row>
    <row r="1040" spans="1:25" x14ac:dyDescent="0.25">
      <c r="A1040">
        <v>1039</v>
      </c>
      <c r="B1040">
        <v>67073</v>
      </c>
      <c r="C1040">
        <v>0</v>
      </c>
      <c r="D1040">
        <v>0</v>
      </c>
      <c r="E1040" t="s">
        <v>1372</v>
      </c>
      <c r="F1040" t="s">
        <v>1373</v>
      </c>
      <c r="G1040">
        <v>1</v>
      </c>
      <c r="H1040" s="6">
        <v>5542425</v>
      </c>
      <c r="I1040" s="7">
        <v>45995</v>
      </c>
      <c r="K1040">
        <v>15</v>
      </c>
      <c r="L1040" t="s">
        <v>40</v>
      </c>
      <c r="M1040" t="s">
        <v>4</v>
      </c>
      <c r="N1040" t="s">
        <v>41</v>
      </c>
      <c r="O1040" t="s">
        <v>51</v>
      </c>
      <c r="P1040" t="s">
        <v>2082</v>
      </c>
      <c r="Q1040">
        <v>5.5</v>
      </c>
      <c r="R1040">
        <v>7</v>
      </c>
      <c r="S1040">
        <v>2.5</v>
      </c>
      <c r="U1040">
        <v>831364</v>
      </c>
      <c r="V1040">
        <v>304833</v>
      </c>
      <c r="W1040">
        <v>387970</v>
      </c>
      <c r="X1040">
        <v>138561</v>
      </c>
      <c r="Y1040" t="s">
        <v>109</v>
      </c>
    </row>
    <row r="1041" spans="1:25" x14ac:dyDescent="0.25">
      <c r="A1041">
        <v>1040</v>
      </c>
      <c r="B1041">
        <v>67071</v>
      </c>
      <c r="C1041">
        <v>0</v>
      </c>
      <c r="D1041">
        <v>0</v>
      </c>
      <c r="E1041" t="s">
        <v>1372</v>
      </c>
      <c r="F1041" t="s">
        <v>1373</v>
      </c>
      <c r="G1041">
        <v>1</v>
      </c>
      <c r="H1041" s="6">
        <v>7000000</v>
      </c>
      <c r="I1041" s="7">
        <v>45995</v>
      </c>
      <c r="K1041">
        <v>15</v>
      </c>
      <c r="L1041" t="s">
        <v>40</v>
      </c>
      <c r="M1041" t="s">
        <v>4</v>
      </c>
      <c r="N1041" t="s">
        <v>41</v>
      </c>
      <c r="O1041" t="s">
        <v>51</v>
      </c>
      <c r="P1041" t="s">
        <v>2082</v>
      </c>
      <c r="Q1041">
        <v>5.5</v>
      </c>
      <c r="R1041">
        <v>7</v>
      </c>
      <c r="S1041">
        <v>2.5</v>
      </c>
      <c r="U1041">
        <v>1050000</v>
      </c>
      <c r="V1041">
        <v>385000</v>
      </c>
      <c r="W1041">
        <v>490000</v>
      </c>
      <c r="X1041">
        <v>175000</v>
      </c>
      <c r="Y1041" t="s">
        <v>109</v>
      </c>
    </row>
    <row r="1042" spans="1:25" x14ac:dyDescent="0.25">
      <c r="A1042">
        <v>1041</v>
      </c>
      <c r="B1042">
        <v>67130</v>
      </c>
      <c r="C1042">
        <v>0</v>
      </c>
      <c r="D1042">
        <v>0</v>
      </c>
      <c r="E1042" t="s">
        <v>1372</v>
      </c>
      <c r="F1042" t="s">
        <v>1373</v>
      </c>
      <c r="G1042">
        <v>1</v>
      </c>
      <c r="H1042" s="6">
        <v>7000000</v>
      </c>
      <c r="I1042" s="7">
        <v>45995</v>
      </c>
      <c r="K1042">
        <v>15</v>
      </c>
      <c r="L1042" t="s">
        <v>40</v>
      </c>
      <c r="M1042" t="s">
        <v>4</v>
      </c>
      <c r="N1042" t="s">
        <v>41</v>
      </c>
      <c r="O1042" t="s">
        <v>51</v>
      </c>
      <c r="P1042" t="s">
        <v>2082</v>
      </c>
      <c r="Q1042">
        <v>5.5</v>
      </c>
      <c r="R1042">
        <v>7</v>
      </c>
      <c r="S1042">
        <v>2.5</v>
      </c>
      <c r="U1042">
        <v>1050000</v>
      </c>
      <c r="V1042">
        <v>385000</v>
      </c>
      <c r="W1042">
        <v>490000</v>
      </c>
      <c r="X1042">
        <v>175000</v>
      </c>
      <c r="Y1042" t="s">
        <v>109</v>
      </c>
    </row>
    <row r="1043" spans="1:25" x14ac:dyDescent="0.25">
      <c r="A1043">
        <v>1042</v>
      </c>
      <c r="B1043">
        <v>67051</v>
      </c>
      <c r="C1043">
        <v>0</v>
      </c>
      <c r="D1043">
        <v>0</v>
      </c>
      <c r="E1043" t="s">
        <v>1169</v>
      </c>
      <c r="F1043" t="s">
        <v>1170</v>
      </c>
      <c r="G1043">
        <v>1</v>
      </c>
      <c r="H1043" s="6">
        <v>4130846</v>
      </c>
      <c r="I1043" s="7">
        <v>45995</v>
      </c>
      <c r="K1043">
        <v>15</v>
      </c>
      <c r="L1043" t="s">
        <v>40</v>
      </c>
      <c r="M1043" t="s">
        <v>5</v>
      </c>
      <c r="N1043" t="s">
        <v>41</v>
      </c>
      <c r="O1043" t="s">
        <v>54</v>
      </c>
      <c r="P1043" t="s">
        <v>2082</v>
      </c>
      <c r="Q1043">
        <v>5</v>
      </c>
      <c r="R1043">
        <v>10</v>
      </c>
      <c r="S1043">
        <v>0</v>
      </c>
      <c r="U1043">
        <v>619627</v>
      </c>
      <c r="V1043">
        <v>206542</v>
      </c>
      <c r="W1043">
        <v>413085</v>
      </c>
      <c r="X1043">
        <v>0</v>
      </c>
      <c r="Y1043" t="s">
        <v>44</v>
      </c>
    </row>
    <row r="1044" spans="1:25" x14ac:dyDescent="0.25">
      <c r="A1044">
        <v>1043</v>
      </c>
      <c r="B1044">
        <v>67074</v>
      </c>
      <c r="C1044">
        <v>0</v>
      </c>
      <c r="D1044">
        <v>0</v>
      </c>
      <c r="E1044" t="s">
        <v>735</v>
      </c>
      <c r="F1044" t="s">
        <v>736</v>
      </c>
      <c r="G1044">
        <v>1</v>
      </c>
      <c r="H1044" s="6">
        <v>5000000</v>
      </c>
      <c r="I1044" s="7">
        <v>45995</v>
      </c>
      <c r="K1044">
        <v>7</v>
      </c>
      <c r="L1044" t="s">
        <v>40</v>
      </c>
      <c r="M1044" t="s">
        <v>5</v>
      </c>
      <c r="N1044" t="s">
        <v>41</v>
      </c>
      <c r="O1044" t="s">
        <v>77</v>
      </c>
      <c r="P1044" t="s">
        <v>2082</v>
      </c>
      <c r="Q1044">
        <v>7</v>
      </c>
      <c r="R1044">
        <v>0</v>
      </c>
      <c r="S1044">
        <v>0</v>
      </c>
      <c r="U1044">
        <v>350000</v>
      </c>
      <c r="V1044">
        <v>350000</v>
      </c>
      <c r="W1044">
        <v>0</v>
      </c>
      <c r="X1044">
        <v>0</v>
      </c>
      <c r="Y1044" t="s">
        <v>48</v>
      </c>
    </row>
    <row r="1045" spans="1:25" x14ac:dyDescent="0.25">
      <c r="A1045">
        <v>1044</v>
      </c>
      <c r="B1045">
        <v>67075</v>
      </c>
      <c r="C1045">
        <v>0</v>
      </c>
      <c r="D1045">
        <v>0</v>
      </c>
      <c r="E1045" t="s">
        <v>735</v>
      </c>
      <c r="F1045" t="s">
        <v>736</v>
      </c>
      <c r="G1045">
        <v>1</v>
      </c>
      <c r="H1045" s="6">
        <v>5000000</v>
      </c>
      <c r="I1045" s="7">
        <v>45995</v>
      </c>
      <c r="K1045">
        <v>7</v>
      </c>
      <c r="L1045" t="s">
        <v>40</v>
      </c>
      <c r="M1045" t="s">
        <v>5</v>
      </c>
      <c r="N1045" t="s">
        <v>41</v>
      </c>
      <c r="O1045" t="s">
        <v>77</v>
      </c>
      <c r="P1045" t="s">
        <v>2082</v>
      </c>
      <c r="Q1045">
        <v>7</v>
      </c>
      <c r="R1045">
        <v>0</v>
      </c>
      <c r="S1045">
        <v>0</v>
      </c>
      <c r="U1045">
        <v>350000</v>
      </c>
      <c r="V1045">
        <v>350000</v>
      </c>
      <c r="W1045">
        <v>0</v>
      </c>
      <c r="X1045">
        <v>0</v>
      </c>
      <c r="Y1045" t="s">
        <v>48</v>
      </c>
    </row>
    <row r="1046" spans="1:25" x14ac:dyDescent="0.25">
      <c r="A1046">
        <v>1045</v>
      </c>
      <c r="B1046">
        <v>67076</v>
      </c>
      <c r="C1046">
        <v>0</v>
      </c>
      <c r="D1046">
        <v>0</v>
      </c>
      <c r="E1046" t="s">
        <v>735</v>
      </c>
      <c r="F1046" t="s">
        <v>736</v>
      </c>
      <c r="G1046">
        <v>1</v>
      </c>
      <c r="H1046" s="6">
        <v>2000000</v>
      </c>
      <c r="I1046" s="7">
        <v>45995</v>
      </c>
      <c r="K1046">
        <v>7</v>
      </c>
      <c r="L1046" t="s">
        <v>40</v>
      </c>
      <c r="M1046" t="s">
        <v>5</v>
      </c>
      <c r="N1046" t="s">
        <v>41</v>
      </c>
      <c r="O1046" t="s">
        <v>77</v>
      </c>
      <c r="P1046" t="s">
        <v>2082</v>
      </c>
      <c r="Q1046">
        <v>7</v>
      </c>
      <c r="R1046">
        <v>0</v>
      </c>
      <c r="S1046">
        <v>0</v>
      </c>
      <c r="U1046">
        <v>140000</v>
      </c>
      <c r="V1046">
        <v>140000</v>
      </c>
      <c r="W1046">
        <v>0</v>
      </c>
      <c r="X1046">
        <v>0</v>
      </c>
      <c r="Y1046" t="s">
        <v>48</v>
      </c>
    </row>
    <row r="1047" spans="1:25" x14ac:dyDescent="0.25">
      <c r="A1047">
        <v>1046</v>
      </c>
      <c r="B1047">
        <v>67072</v>
      </c>
      <c r="C1047">
        <v>0</v>
      </c>
      <c r="D1047">
        <v>0</v>
      </c>
      <c r="E1047" t="s">
        <v>1378</v>
      </c>
      <c r="F1047" t="s">
        <v>1379</v>
      </c>
      <c r="G1047">
        <v>1</v>
      </c>
      <c r="H1047" s="6">
        <v>6605409</v>
      </c>
      <c r="I1047" s="7">
        <v>45995</v>
      </c>
      <c r="K1047">
        <v>15</v>
      </c>
      <c r="L1047" t="s">
        <v>40</v>
      </c>
      <c r="M1047" t="s">
        <v>4</v>
      </c>
      <c r="N1047" t="s">
        <v>41</v>
      </c>
      <c r="O1047" t="s">
        <v>51</v>
      </c>
      <c r="P1047" t="s">
        <v>2082</v>
      </c>
      <c r="Q1047">
        <v>5.5</v>
      </c>
      <c r="R1047">
        <v>7</v>
      </c>
      <c r="S1047">
        <v>2.5</v>
      </c>
      <c r="U1047">
        <v>990811</v>
      </c>
      <c r="V1047">
        <v>363297</v>
      </c>
      <c r="W1047">
        <v>462379</v>
      </c>
      <c r="X1047">
        <v>165135</v>
      </c>
      <c r="Y1047" t="s">
        <v>109</v>
      </c>
    </row>
    <row r="1048" spans="1:25" x14ac:dyDescent="0.25">
      <c r="A1048">
        <v>1047</v>
      </c>
      <c r="B1048">
        <v>67060</v>
      </c>
      <c r="C1048">
        <v>0</v>
      </c>
      <c r="D1048">
        <v>0</v>
      </c>
      <c r="E1048" t="s">
        <v>1492</v>
      </c>
      <c r="F1048" t="s">
        <v>1493</v>
      </c>
      <c r="G1048">
        <v>1</v>
      </c>
      <c r="H1048" s="6">
        <v>7000000</v>
      </c>
      <c r="I1048" s="7">
        <v>45995</v>
      </c>
      <c r="K1048">
        <v>10</v>
      </c>
      <c r="L1048" t="s">
        <v>40</v>
      </c>
      <c r="M1048" t="s">
        <v>3</v>
      </c>
      <c r="N1048" t="s">
        <v>41</v>
      </c>
      <c r="O1048" t="s">
        <v>51</v>
      </c>
      <c r="P1048" t="s">
        <v>2082</v>
      </c>
      <c r="Q1048">
        <v>10</v>
      </c>
      <c r="R1048">
        <v>0</v>
      </c>
      <c r="S1048">
        <v>0</v>
      </c>
      <c r="U1048">
        <v>700000</v>
      </c>
      <c r="V1048">
        <v>700000</v>
      </c>
      <c r="W1048">
        <v>0</v>
      </c>
      <c r="X1048">
        <v>0</v>
      </c>
      <c r="Y1048" t="s">
        <v>48</v>
      </c>
    </row>
    <row r="1049" spans="1:25" x14ac:dyDescent="0.25">
      <c r="A1049">
        <v>1048</v>
      </c>
      <c r="B1049">
        <v>67061</v>
      </c>
      <c r="C1049">
        <v>0</v>
      </c>
      <c r="D1049">
        <v>0</v>
      </c>
      <c r="E1049" t="s">
        <v>1492</v>
      </c>
      <c r="F1049" t="s">
        <v>1493</v>
      </c>
      <c r="G1049">
        <v>1</v>
      </c>
      <c r="H1049" s="6">
        <v>7000000</v>
      </c>
      <c r="I1049" s="7">
        <v>45995</v>
      </c>
      <c r="K1049">
        <v>10</v>
      </c>
      <c r="L1049" t="s">
        <v>40</v>
      </c>
      <c r="M1049" t="s">
        <v>3</v>
      </c>
      <c r="N1049" t="s">
        <v>41</v>
      </c>
      <c r="O1049" t="s">
        <v>51</v>
      </c>
      <c r="P1049" t="s">
        <v>2082</v>
      </c>
      <c r="Q1049">
        <v>10</v>
      </c>
      <c r="R1049">
        <v>0</v>
      </c>
      <c r="S1049">
        <v>0</v>
      </c>
      <c r="U1049">
        <v>700000</v>
      </c>
      <c r="V1049">
        <v>700000</v>
      </c>
      <c r="W1049">
        <v>0</v>
      </c>
      <c r="X1049">
        <v>0</v>
      </c>
      <c r="Y1049" t="s">
        <v>48</v>
      </c>
    </row>
    <row r="1050" spans="1:25" x14ac:dyDescent="0.25">
      <c r="A1050">
        <v>1049</v>
      </c>
      <c r="B1050">
        <v>67062</v>
      </c>
      <c r="C1050">
        <v>0</v>
      </c>
      <c r="D1050">
        <v>0</v>
      </c>
      <c r="E1050" t="s">
        <v>1492</v>
      </c>
      <c r="F1050" t="s">
        <v>1493</v>
      </c>
      <c r="G1050">
        <v>1</v>
      </c>
      <c r="H1050" s="6">
        <v>7000000</v>
      </c>
      <c r="I1050" s="7">
        <v>45995</v>
      </c>
      <c r="K1050">
        <v>10</v>
      </c>
      <c r="L1050" t="s">
        <v>40</v>
      </c>
      <c r="M1050" t="s">
        <v>3</v>
      </c>
      <c r="N1050" t="s">
        <v>41</v>
      </c>
      <c r="O1050" t="s">
        <v>51</v>
      </c>
      <c r="P1050" t="s">
        <v>2082</v>
      </c>
      <c r="Q1050">
        <v>10</v>
      </c>
      <c r="R1050">
        <v>0</v>
      </c>
      <c r="S1050">
        <v>0</v>
      </c>
      <c r="U1050">
        <v>700000</v>
      </c>
      <c r="V1050">
        <v>700000</v>
      </c>
      <c r="W1050">
        <v>0</v>
      </c>
      <c r="X1050">
        <v>0</v>
      </c>
      <c r="Y1050" t="s">
        <v>48</v>
      </c>
    </row>
    <row r="1051" spans="1:25" x14ac:dyDescent="0.25">
      <c r="A1051">
        <v>1050</v>
      </c>
      <c r="B1051">
        <v>67063</v>
      </c>
      <c r="C1051">
        <v>0</v>
      </c>
      <c r="D1051">
        <v>0</v>
      </c>
      <c r="E1051" t="s">
        <v>1492</v>
      </c>
      <c r="F1051" t="s">
        <v>1493</v>
      </c>
      <c r="G1051">
        <v>1</v>
      </c>
      <c r="H1051" s="6">
        <v>7000000</v>
      </c>
      <c r="I1051" s="7">
        <v>45995</v>
      </c>
      <c r="K1051">
        <v>10</v>
      </c>
      <c r="L1051" t="s">
        <v>40</v>
      </c>
      <c r="M1051" t="s">
        <v>3</v>
      </c>
      <c r="N1051" t="s">
        <v>41</v>
      </c>
      <c r="O1051" t="s">
        <v>51</v>
      </c>
      <c r="P1051" t="s">
        <v>2082</v>
      </c>
      <c r="Q1051">
        <v>10</v>
      </c>
      <c r="R1051">
        <v>0</v>
      </c>
      <c r="S1051">
        <v>0</v>
      </c>
      <c r="U1051">
        <v>700000</v>
      </c>
      <c r="V1051">
        <v>700000</v>
      </c>
      <c r="W1051">
        <v>0</v>
      </c>
      <c r="X1051">
        <v>0</v>
      </c>
      <c r="Y1051" t="s">
        <v>48</v>
      </c>
    </row>
    <row r="1052" spans="1:25" x14ac:dyDescent="0.25">
      <c r="A1052">
        <v>1051</v>
      </c>
      <c r="B1052">
        <v>67064</v>
      </c>
      <c r="C1052">
        <v>0</v>
      </c>
      <c r="D1052">
        <v>0</v>
      </c>
      <c r="E1052" t="s">
        <v>1492</v>
      </c>
      <c r="F1052" t="s">
        <v>1493</v>
      </c>
      <c r="G1052">
        <v>1</v>
      </c>
      <c r="H1052" s="6">
        <v>4088890</v>
      </c>
      <c r="I1052" s="7">
        <v>45995</v>
      </c>
      <c r="K1052">
        <v>10</v>
      </c>
      <c r="L1052" t="s">
        <v>40</v>
      </c>
      <c r="M1052" t="s">
        <v>3</v>
      </c>
      <c r="N1052" t="s">
        <v>41</v>
      </c>
      <c r="O1052" t="s">
        <v>51</v>
      </c>
      <c r="P1052" t="s">
        <v>2082</v>
      </c>
      <c r="Q1052">
        <v>10</v>
      </c>
      <c r="R1052">
        <v>0</v>
      </c>
      <c r="S1052">
        <v>0</v>
      </c>
      <c r="U1052">
        <v>408889</v>
      </c>
      <c r="V1052">
        <v>408889</v>
      </c>
      <c r="W1052">
        <v>0</v>
      </c>
      <c r="X1052">
        <v>0</v>
      </c>
      <c r="Y1052" t="s">
        <v>48</v>
      </c>
    </row>
    <row r="1053" spans="1:25" x14ac:dyDescent="0.25">
      <c r="A1053">
        <v>1052</v>
      </c>
      <c r="B1053">
        <v>67047</v>
      </c>
      <c r="C1053">
        <v>0</v>
      </c>
      <c r="D1053">
        <v>0</v>
      </c>
      <c r="E1053" t="s">
        <v>1147</v>
      </c>
      <c r="F1053" t="s">
        <v>1148</v>
      </c>
      <c r="G1053">
        <v>1</v>
      </c>
      <c r="H1053" s="6">
        <v>4491761</v>
      </c>
      <c r="I1053" s="7">
        <v>45995</v>
      </c>
      <c r="K1053">
        <v>15</v>
      </c>
      <c r="L1053" t="s">
        <v>40</v>
      </c>
      <c r="M1053" t="s">
        <v>5</v>
      </c>
      <c r="N1053" t="s">
        <v>41</v>
      </c>
      <c r="O1053" t="s">
        <v>54</v>
      </c>
      <c r="P1053" t="s">
        <v>2082</v>
      </c>
      <c r="Q1053">
        <v>5</v>
      </c>
      <c r="R1053">
        <v>10</v>
      </c>
      <c r="S1053">
        <v>0</v>
      </c>
      <c r="U1053">
        <v>673764</v>
      </c>
      <c r="V1053">
        <v>224588</v>
      </c>
      <c r="W1053">
        <v>449176</v>
      </c>
      <c r="X1053">
        <v>0</v>
      </c>
      <c r="Y1053" t="s">
        <v>44</v>
      </c>
    </row>
    <row r="1054" spans="1:25" x14ac:dyDescent="0.25">
      <c r="A1054">
        <v>1053</v>
      </c>
      <c r="B1054">
        <v>67053</v>
      </c>
      <c r="C1054">
        <v>0</v>
      </c>
      <c r="D1054">
        <v>0</v>
      </c>
      <c r="E1054" t="s">
        <v>1149</v>
      </c>
      <c r="F1054" t="s">
        <v>1150</v>
      </c>
      <c r="G1054">
        <v>1</v>
      </c>
      <c r="H1054" s="6">
        <v>725035</v>
      </c>
      <c r="I1054" s="7">
        <v>45995</v>
      </c>
      <c r="K1054">
        <v>15</v>
      </c>
      <c r="L1054" t="s">
        <v>40</v>
      </c>
      <c r="M1054" t="s">
        <v>5</v>
      </c>
      <c r="N1054" t="s">
        <v>41</v>
      </c>
      <c r="O1054" t="s">
        <v>54</v>
      </c>
      <c r="P1054" t="s">
        <v>2082</v>
      </c>
      <c r="Q1054">
        <v>5</v>
      </c>
      <c r="R1054">
        <v>10</v>
      </c>
      <c r="S1054">
        <v>0</v>
      </c>
      <c r="U1054">
        <v>108755</v>
      </c>
      <c r="V1054">
        <v>36252</v>
      </c>
      <c r="W1054">
        <v>72504</v>
      </c>
      <c r="X1054">
        <v>0</v>
      </c>
      <c r="Y1054" t="s">
        <v>44</v>
      </c>
    </row>
    <row r="1055" spans="1:25" x14ac:dyDescent="0.25">
      <c r="A1055">
        <v>1054</v>
      </c>
      <c r="B1055">
        <v>67057</v>
      </c>
      <c r="C1055">
        <v>0</v>
      </c>
      <c r="D1055">
        <v>0</v>
      </c>
      <c r="E1055" t="s">
        <v>1145</v>
      </c>
      <c r="F1055" t="s">
        <v>1146</v>
      </c>
      <c r="G1055">
        <v>1</v>
      </c>
      <c r="H1055" s="6">
        <v>658053</v>
      </c>
      <c r="I1055" s="7">
        <v>45995</v>
      </c>
      <c r="K1055">
        <v>15</v>
      </c>
      <c r="L1055" t="s">
        <v>40</v>
      </c>
      <c r="M1055" t="s">
        <v>5</v>
      </c>
      <c r="N1055" t="s">
        <v>41</v>
      </c>
      <c r="O1055" t="s">
        <v>54</v>
      </c>
      <c r="P1055" t="s">
        <v>2082</v>
      </c>
      <c r="Q1055">
        <v>5</v>
      </c>
      <c r="R1055">
        <v>10</v>
      </c>
      <c r="S1055">
        <v>0</v>
      </c>
      <c r="U1055">
        <v>98708</v>
      </c>
      <c r="V1055">
        <v>32903</v>
      </c>
      <c r="W1055">
        <v>65805</v>
      </c>
      <c r="X1055">
        <v>0</v>
      </c>
      <c r="Y1055" t="s">
        <v>44</v>
      </c>
    </row>
    <row r="1056" spans="1:25" x14ac:dyDescent="0.25">
      <c r="A1056">
        <v>1055</v>
      </c>
      <c r="B1056">
        <v>67066</v>
      </c>
      <c r="C1056">
        <v>0</v>
      </c>
      <c r="D1056">
        <v>0</v>
      </c>
      <c r="E1056" t="s">
        <v>1500</v>
      </c>
      <c r="F1056" t="s">
        <v>1501</v>
      </c>
      <c r="G1056">
        <v>1</v>
      </c>
      <c r="H1056" s="6">
        <v>53461059</v>
      </c>
      <c r="I1056" s="7">
        <v>45995</v>
      </c>
      <c r="K1056">
        <v>10</v>
      </c>
      <c r="L1056" t="s">
        <v>40</v>
      </c>
      <c r="M1056" t="s">
        <v>3</v>
      </c>
      <c r="N1056" t="s">
        <v>41</v>
      </c>
      <c r="O1056" t="s">
        <v>51</v>
      </c>
      <c r="P1056" t="s">
        <v>2082</v>
      </c>
      <c r="Q1056">
        <v>10</v>
      </c>
      <c r="R1056">
        <v>0</v>
      </c>
      <c r="S1056">
        <v>0</v>
      </c>
      <c r="U1056">
        <v>5346106</v>
      </c>
      <c r="V1056">
        <v>5346106</v>
      </c>
      <c r="W1056">
        <v>0</v>
      </c>
      <c r="X1056">
        <v>0</v>
      </c>
      <c r="Y1056" t="s">
        <v>48</v>
      </c>
    </row>
    <row r="1057" spans="1:25" x14ac:dyDescent="0.25">
      <c r="A1057">
        <v>1056</v>
      </c>
      <c r="B1057">
        <v>67054</v>
      </c>
      <c r="C1057">
        <v>0</v>
      </c>
      <c r="D1057">
        <v>0</v>
      </c>
      <c r="E1057" t="s">
        <v>2353</v>
      </c>
      <c r="F1057" t="s">
        <v>2354</v>
      </c>
      <c r="G1057">
        <v>1</v>
      </c>
      <c r="H1057" s="6">
        <v>1827410</v>
      </c>
      <c r="I1057" s="7">
        <v>45995</v>
      </c>
      <c r="K1057">
        <v>15</v>
      </c>
      <c r="L1057" t="s">
        <v>40</v>
      </c>
      <c r="M1057" t="s">
        <v>5</v>
      </c>
      <c r="N1057" t="s">
        <v>41</v>
      </c>
      <c r="O1057" t="s">
        <v>54</v>
      </c>
      <c r="P1057" t="s">
        <v>2082</v>
      </c>
      <c r="Q1057">
        <v>5</v>
      </c>
      <c r="R1057">
        <v>10</v>
      </c>
      <c r="S1057">
        <v>0</v>
      </c>
      <c r="U1057">
        <v>274112</v>
      </c>
      <c r="V1057">
        <v>91370</v>
      </c>
      <c r="W1057">
        <v>182741</v>
      </c>
      <c r="X1057">
        <v>0</v>
      </c>
      <c r="Y1057" t="s">
        <v>44</v>
      </c>
    </row>
    <row r="1058" spans="1:25" x14ac:dyDescent="0.25">
      <c r="A1058">
        <v>1057</v>
      </c>
      <c r="B1058">
        <v>67065</v>
      </c>
      <c r="C1058">
        <v>0</v>
      </c>
      <c r="D1058">
        <v>0</v>
      </c>
      <c r="E1058" t="s">
        <v>2355</v>
      </c>
      <c r="F1058" t="s">
        <v>2356</v>
      </c>
      <c r="G1058">
        <v>1</v>
      </c>
      <c r="H1058" s="6">
        <v>457404</v>
      </c>
      <c r="I1058" s="7">
        <v>45995</v>
      </c>
      <c r="K1058">
        <v>10</v>
      </c>
      <c r="L1058" t="s">
        <v>40</v>
      </c>
      <c r="M1058" t="s">
        <v>3</v>
      </c>
      <c r="N1058" t="s">
        <v>41</v>
      </c>
      <c r="O1058" t="s">
        <v>51</v>
      </c>
      <c r="P1058" t="s">
        <v>2082</v>
      </c>
      <c r="Q1058">
        <v>10</v>
      </c>
      <c r="R1058">
        <v>0</v>
      </c>
      <c r="S1058">
        <v>0</v>
      </c>
      <c r="U1058">
        <v>45740</v>
      </c>
      <c r="V1058">
        <v>45740</v>
      </c>
      <c r="W1058">
        <v>0</v>
      </c>
      <c r="X1058">
        <v>0</v>
      </c>
      <c r="Y1058" t="s">
        <v>48</v>
      </c>
    </row>
    <row r="1059" spans="1:25" x14ac:dyDescent="0.25">
      <c r="A1059">
        <v>1058</v>
      </c>
      <c r="B1059">
        <v>67055</v>
      </c>
      <c r="C1059">
        <v>0</v>
      </c>
      <c r="D1059">
        <v>0</v>
      </c>
      <c r="E1059" t="s">
        <v>1151</v>
      </c>
      <c r="F1059" t="s">
        <v>1152</v>
      </c>
      <c r="G1059">
        <v>1</v>
      </c>
      <c r="H1059" s="6">
        <v>18021735</v>
      </c>
      <c r="I1059" s="7">
        <v>45995</v>
      </c>
      <c r="K1059">
        <v>15</v>
      </c>
      <c r="L1059" t="s">
        <v>40</v>
      </c>
      <c r="M1059" t="s">
        <v>5</v>
      </c>
      <c r="N1059" t="s">
        <v>41</v>
      </c>
      <c r="O1059" t="s">
        <v>54</v>
      </c>
      <c r="P1059" t="s">
        <v>2082</v>
      </c>
      <c r="Q1059">
        <v>5</v>
      </c>
      <c r="R1059">
        <v>10</v>
      </c>
      <c r="S1059">
        <v>0</v>
      </c>
      <c r="U1059">
        <v>2703260</v>
      </c>
      <c r="V1059">
        <v>901087</v>
      </c>
      <c r="W1059">
        <v>1802174</v>
      </c>
      <c r="X1059">
        <v>0</v>
      </c>
      <c r="Y1059" t="s">
        <v>44</v>
      </c>
    </row>
    <row r="1060" spans="1:25" x14ac:dyDescent="0.25">
      <c r="A1060">
        <v>1059</v>
      </c>
      <c r="B1060">
        <v>66716</v>
      </c>
      <c r="C1060">
        <v>0</v>
      </c>
      <c r="D1060">
        <v>0</v>
      </c>
      <c r="E1060" t="s">
        <v>916</v>
      </c>
      <c r="F1060" t="s">
        <v>917</v>
      </c>
      <c r="G1060">
        <v>1</v>
      </c>
      <c r="H1060" s="6">
        <v>100000000</v>
      </c>
      <c r="I1060" s="7">
        <v>45995</v>
      </c>
      <c r="K1060">
        <v>15</v>
      </c>
      <c r="L1060" t="s">
        <v>40</v>
      </c>
      <c r="M1060" t="s">
        <v>5</v>
      </c>
      <c r="N1060" t="s">
        <v>41</v>
      </c>
      <c r="O1060" t="s">
        <v>54</v>
      </c>
      <c r="P1060" t="s">
        <v>2082</v>
      </c>
      <c r="Q1060">
        <v>5</v>
      </c>
      <c r="R1060">
        <v>10</v>
      </c>
      <c r="S1060">
        <v>0</v>
      </c>
      <c r="U1060">
        <v>15000000</v>
      </c>
      <c r="V1060">
        <v>5000000</v>
      </c>
      <c r="W1060">
        <v>10000000</v>
      </c>
      <c r="X1060">
        <v>0</v>
      </c>
      <c r="Y1060" t="s">
        <v>48</v>
      </c>
    </row>
    <row r="1061" spans="1:25" x14ac:dyDescent="0.25">
      <c r="A1061">
        <v>1060</v>
      </c>
      <c r="B1061">
        <v>67056</v>
      </c>
      <c r="C1061">
        <v>0</v>
      </c>
      <c r="D1061">
        <v>0</v>
      </c>
      <c r="E1061" t="s">
        <v>2357</v>
      </c>
      <c r="F1061" t="s">
        <v>2358</v>
      </c>
      <c r="G1061">
        <v>1</v>
      </c>
      <c r="H1061" s="6">
        <v>3545508</v>
      </c>
      <c r="I1061" s="7">
        <v>45995</v>
      </c>
      <c r="K1061">
        <v>15</v>
      </c>
      <c r="L1061" t="s">
        <v>40</v>
      </c>
      <c r="M1061" t="s">
        <v>5</v>
      </c>
      <c r="N1061" t="s">
        <v>41</v>
      </c>
      <c r="O1061" t="s">
        <v>54</v>
      </c>
      <c r="P1061" t="s">
        <v>2082</v>
      </c>
      <c r="Q1061">
        <v>5</v>
      </c>
      <c r="R1061">
        <v>10</v>
      </c>
      <c r="S1061">
        <v>0</v>
      </c>
      <c r="U1061">
        <v>531826</v>
      </c>
      <c r="V1061">
        <v>177275</v>
      </c>
      <c r="W1061">
        <v>354551</v>
      </c>
      <c r="X1061">
        <v>0</v>
      </c>
      <c r="Y1061" t="s">
        <v>44</v>
      </c>
    </row>
    <row r="1062" spans="1:25" x14ac:dyDescent="0.25">
      <c r="A1062">
        <v>1061</v>
      </c>
      <c r="B1062">
        <v>67058</v>
      </c>
      <c r="C1062">
        <v>0</v>
      </c>
      <c r="D1062">
        <v>0</v>
      </c>
      <c r="E1062" t="s">
        <v>920</v>
      </c>
      <c r="F1062" t="s">
        <v>921</v>
      </c>
      <c r="G1062">
        <v>1</v>
      </c>
      <c r="H1062" s="6">
        <v>4819570</v>
      </c>
      <c r="I1062" s="7">
        <v>45995</v>
      </c>
      <c r="K1062">
        <v>7</v>
      </c>
      <c r="L1062" t="s">
        <v>40</v>
      </c>
      <c r="M1062" t="s">
        <v>5</v>
      </c>
      <c r="N1062" t="s">
        <v>41</v>
      </c>
      <c r="O1062" t="s">
        <v>47</v>
      </c>
      <c r="P1062" t="s">
        <v>2082</v>
      </c>
      <c r="Q1062">
        <v>7</v>
      </c>
      <c r="R1062">
        <v>0</v>
      </c>
      <c r="S1062">
        <v>0</v>
      </c>
      <c r="U1062">
        <v>337370</v>
      </c>
      <c r="V1062">
        <v>337370</v>
      </c>
      <c r="W1062">
        <v>0</v>
      </c>
      <c r="X1062">
        <v>0</v>
      </c>
      <c r="Y1062" t="s">
        <v>48</v>
      </c>
    </row>
    <row r="1063" spans="1:25" x14ac:dyDescent="0.25">
      <c r="A1063">
        <v>1062</v>
      </c>
      <c r="B1063">
        <v>67067</v>
      </c>
      <c r="C1063">
        <v>0</v>
      </c>
      <c r="D1063">
        <v>0</v>
      </c>
      <c r="E1063" t="s">
        <v>2359</v>
      </c>
      <c r="F1063" t="s">
        <v>2360</v>
      </c>
      <c r="G1063">
        <v>1</v>
      </c>
      <c r="H1063" s="6">
        <v>5113636</v>
      </c>
      <c r="I1063" s="7">
        <v>45995</v>
      </c>
      <c r="K1063">
        <v>12</v>
      </c>
      <c r="L1063" t="s">
        <v>40</v>
      </c>
      <c r="M1063" t="s">
        <v>4</v>
      </c>
      <c r="N1063" t="s">
        <v>41</v>
      </c>
      <c r="O1063" t="s">
        <v>51</v>
      </c>
      <c r="P1063" t="s">
        <v>2082</v>
      </c>
      <c r="Q1063">
        <v>12</v>
      </c>
      <c r="R1063">
        <v>0</v>
      </c>
      <c r="S1063">
        <v>0</v>
      </c>
      <c r="U1063">
        <v>613636</v>
      </c>
      <c r="V1063">
        <v>613636</v>
      </c>
      <c r="W1063">
        <v>0</v>
      </c>
      <c r="X1063">
        <v>0</v>
      </c>
      <c r="Y1063" t="s">
        <v>2086</v>
      </c>
    </row>
    <row r="1064" spans="1:25" x14ac:dyDescent="0.25">
      <c r="A1064">
        <v>1063</v>
      </c>
      <c r="B1064">
        <v>67038</v>
      </c>
      <c r="C1064">
        <v>0</v>
      </c>
      <c r="D1064">
        <v>0</v>
      </c>
      <c r="E1064" t="s">
        <v>1457</v>
      </c>
      <c r="F1064" t="s">
        <v>1458</v>
      </c>
      <c r="G1064">
        <v>1</v>
      </c>
      <c r="H1064" s="6">
        <v>5230766</v>
      </c>
      <c r="I1064" s="7">
        <v>45994</v>
      </c>
      <c r="K1064">
        <v>5</v>
      </c>
      <c r="L1064" t="s">
        <v>40</v>
      </c>
      <c r="M1064" t="s">
        <v>5</v>
      </c>
      <c r="N1064" t="s">
        <v>41</v>
      </c>
      <c r="O1064" t="s">
        <v>77</v>
      </c>
      <c r="P1064" t="s">
        <v>2082</v>
      </c>
      <c r="Q1064">
        <v>5</v>
      </c>
      <c r="R1064">
        <v>0</v>
      </c>
      <c r="S1064">
        <v>0</v>
      </c>
      <c r="U1064">
        <v>261538</v>
      </c>
      <c r="V1064">
        <v>261538</v>
      </c>
      <c r="W1064">
        <v>0</v>
      </c>
      <c r="X1064">
        <v>0</v>
      </c>
      <c r="Y1064" t="s">
        <v>44</v>
      </c>
    </row>
    <row r="1065" spans="1:25" x14ac:dyDescent="0.25">
      <c r="A1065">
        <v>1064</v>
      </c>
      <c r="B1065">
        <v>67040</v>
      </c>
      <c r="C1065">
        <v>0</v>
      </c>
      <c r="D1065">
        <v>0</v>
      </c>
      <c r="E1065" t="s">
        <v>1410</v>
      </c>
      <c r="F1065" t="s">
        <v>1411</v>
      </c>
      <c r="G1065">
        <v>1</v>
      </c>
      <c r="H1065" s="6">
        <v>2651571</v>
      </c>
      <c r="I1065" s="7">
        <v>45994</v>
      </c>
      <c r="K1065">
        <v>7</v>
      </c>
      <c r="L1065" t="s">
        <v>40</v>
      </c>
      <c r="M1065" t="s">
        <v>5</v>
      </c>
      <c r="N1065" t="s">
        <v>41</v>
      </c>
      <c r="O1065" t="s">
        <v>77</v>
      </c>
      <c r="P1065" t="s">
        <v>2082</v>
      </c>
      <c r="Q1065">
        <v>7</v>
      </c>
      <c r="R1065">
        <v>0</v>
      </c>
      <c r="S1065">
        <v>0</v>
      </c>
      <c r="U1065">
        <v>185610</v>
      </c>
      <c r="V1065">
        <v>185610</v>
      </c>
      <c r="W1065">
        <v>0</v>
      </c>
      <c r="X1065">
        <v>0</v>
      </c>
      <c r="Y1065" t="s">
        <v>437</v>
      </c>
    </row>
    <row r="1066" spans="1:25" x14ac:dyDescent="0.25">
      <c r="A1066">
        <v>1065</v>
      </c>
      <c r="B1066">
        <v>67042</v>
      </c>
      <c r="C1066">
        <v>0</v>
      </c>
      <c r="D1066">
        <v>0</v>
      </c>
      <c r="E1066" t="s">
        <v>2361</v>
      </c>
      <c r="F1066" t="s">
        <v>2362</v>
      </c>
      <c r="G1066">
        <v>1</v>
      </c>
      <c r="H1066" s="6">
        <v>2000000</v>
      </c>
      <c r="I1066" s="7">
        <v>45994</v>
      </c>
      <c r="K1066">
        <v>10</v>
      </c>
      <c r="L1066" t="s">
        <v>40</v>
      </c>
      <c r="M1066" t="s">
        <v>5</v>
      </c>
      <c r="N1066" t="s">
        <v>41</v>
      </c>
      <c r="O1066" t="s">
        <v>57</v>
      </c>
      <c r="P1066" t="s">
        <v>2082</v>
      </c>
      <c r="Q1066">
        <v>10</v>
      </c>
      <c r="R1066">
        <v>0</v>
      </c>
      <c r="S1066">
        <v>0</v>
      </c>
      <c r="U1066">
        <v>200000</v>
      </c>
      <c r="V1066">
        <v>200000</v>
      </c>
      <c r="W1066">
        <v>0</v>
      </c>
      <c r="X1066">
        <v>0</v>
      </c>
      <c r="Y1066" t="s">
        <v>2086</v>
      </c>
    </row>
    <row r="1067" spans="1:25" x14ac:dyDescent="0.25">
      <c r="A1067">
        <v>1066</v>
      </c>
      <c r="B1067">
        <v>66714</v>
      </c>
      <c r="C1067">
        <v>0</v>
      </c>
      <c r="D1067">
        <v>0</v>
      </c>
      <c r="E1067" t="s">
        <v>435</v>
      </c>
      <c r="F1067" t="s">
        <v>436</v>
      </c>
      <c r="G1067">
        <v>1</v>
      </c>
      <c r="H1067" s="6">
        <v>9000000</v>
      </c>
      <c r="I1067" s="7">
        <v>45994</v>
      </c>
      <c r="K1067">
        <v>10</v>
      </c>
      <c r="L1067" t="s">
        <v>40</v>
      </c>
      <c r="M1067" t="s">
        <v>5</v>
      </c>
      <c r="N1067" t="s">
        <v>41</v>
      </c>
      <c r="O1067" t="s">
        <v>77</v>
      </c>
      <c r="P1067" t="s">
        <v>2082</v>
      </c>
      <c r="Q1067">
        <v>10</v>
      </c>
      <c r="R1067">
        <v>0</v>
      </c>
      <c r="S1067">
        <v>0</v>
      </c>
      <c r="U1067">
        <v>900000</v>
      </c>
      <c r="V1067">
        <v>900000</v>
      </c>
      <c r="W1067">
        <v>0</v>
      </c>
      <c r="X1067">
        <v>0</v>
      </c>
      <c r="Y1067" t="s">
        <v>437</v>
      </c>
    </row>
    <row r="1068" spans="1:25" x14ac:dyDescent="0.25">
      <c r="A1068">
        <v>1067</v>
      </c>
      <c r="B1068">
        <v>67037</v>
      </c>
      <c r="C1068">
        <v>0</v>
      </c>
      <c r="D1068">
        <v>0</v>
      </c>
      <c r="E1068" t="s">
        <v>535</v>
      </c>
      <c r="F1068" t="s">
        <v>536</v>
      </c>
      <c r="G1068">
        <v>1</v>
      </c>
      <c r="H1068" s="6">
        <v>18314381</v>
      </c>
      <c r="I1068" s="7">
        <v>45994</v>
      </c>
      <c r="K1068">
        <v>15</v>
      </c>
      <c r="L1068" t="s">
        <v>40</v>
      </c>
      <c r="M1068" t="s">
        <v>9</v>
      </c>
      <c r="N1068" t="s">
        <v>41</v>
      </c>
      <c r="O1068" t="s">
        <v>42</v>
      </c>
      <c r="P1068" t="s">
        <v>2082</v>
      </c>
      <c r="Q1068">
        <v>5</v>
      </c>
      <c r="R1068">
        <v>10</v>
      </c>
      <c r="S1068">
        <v>0</v>
      </c>
      <c r="U1068">
        <v>2747157</v>
      </c>
      <c r="V1068">
        <v>915719</v>
      </c>
      <c r="W1068">
        <v>1831438</v>
      </c>
      <c r="X1068">
        <v>0</v>
      </c>
      <c r="Y1068" t="s">
        <v>109</v>
      </c>
    </row>
    <row r="1069" spans="1:25" x14ac:dyDescent="0.25">
      <c r="A1069">
        <v>1068</v>
      </c>
      <c r="B1069">
        <v>67036</v>
      </c>
      <c r="C1069">
        <v>0</v>
      </c>
      <c r="D1069">
        <v>0</v>
      </c>
      <c r="E1069" t="s">
        <v>1453</v>
      </c>
      <c r="F1069" t="s">
        <v>1454</v>
      </c>
      <c r="G1069">
        <v>1</v>
      </c>
      <c r="H1069" s="6">
        <v>852632</v>
      </c>
      <c r="I1069" s="7">
        <v>45994</v>
      </c>
      <c r="K1069">
        <v>5</v>
      </c>
      <c r="L1069" t="s">
        <v>40</v>
      </c>
      <c r="M1069" t="s">
        <v>8</v>
      </c>
      <c r="N1069" t="s">
        <v>41</v>
      </c>
      <c r="O1069" t="s">
        <v>347</v>
      </c>
      <c r="P1069" t="s">
        <v>2082</v>
      </c>
      <c r="Q1069">
        <v>5</v>
      </c>
      <c r="R1069">
        <v>0</v>
      </c>
      <c r="S1069">
        <v>0</v>
      </c>
      <c r="U1069">
        <v>42632</v>
      </c>
      <c r="V1069">
        <v>42632</v>
      </c>
      <c r="W1069">
        <v>0</v>
      </c>
      <c r="X1069">
        <v>0</v>
      </c>
      <c r="Y1069" t="s">
        <v>44</v>
      </c>
    </row>
    <row r="1070" spans="1:25" x14ac:dyDescent="0.25">
      <c r="A1070">
        <v>1069</v>
      </c>
      <c r="B1070">
        <v>67041</v>
      </c>
      <c r="C1070">
        <v>0</v>
      </c>
      <c r="D1070">
        <v>0</v>
      </c>
      <c r="E1070" t="s">
        <v>1749</v>
      </c>
      <c r="F1070" t="s">
        <v>1750</v>
      </c>
      <c r="G1070">
        <v>1</v>
      </c>
      <c r="H1070" s="6">
        <v>5000000</v>
      </c>
      <c r="I1070" s="7">
        <v>45994</v>
      </c>
      <c r="K1070">
        <v>8</v>
      </c>
      <c r="L1070" t="s">
        <v>40</v>
      </c>
      <c r="M1070" t="s">
        <v>7</v>
      </c>
      <c r="N1070" t="s">
        <v>41</v>
      </c>
      <c r="O1070" t="s">
        <v>64</v>
      </c>
      <c r="P1070" t="s">
        <v>2082</v>
      </c>
      <c r="Q1070">
        <v>8</v>
      </c>
      <c r="R1070">
        <v>0</v>
      </c>
      <c r="S1070">
        <v>0</v>
      </c>
      <c r="U1070">
        <v>400000</v>
      </c>
      <c r="V1070">
        <v>400000</v>
      </c>
      <c r="W1070">
        <v>0</v>
      </c>
      <c r="X1070">
        <v>0</v>
      </c>
      <c r="Y1070" t="s">
        <v>229</v>
      </c>
    </row>
    <row r="1071" spans="1:25" x14ac:dyDescent="0.25">
      <c r="A1071">
        <v>1070</v>
      </c>
      <c r="B1071">
        <v>67035</v>
      </c>
      <c r="C1071">
        <v>0</v>
      </c>
      <c r="D1071">
        <v>0</v>
      </c>
      <c r="E1071" t="s">
        <v>836</v>
      </c>
      <c r="F1071" t="s">
        <v>837</v>
      </c>
      <c r="G1071">
        <v>1</v>
      </c>
      <c r="H1071" s="6">
        <v>1741336</v>
      </c>
      <c r="I1071" s="7">
        <v>45994</v>
      </c>
      <c r="K1071">
        <v>15</v>
      </c>
      <c r="L1071" t="s">
        <v>40</v>
      </c>
      <c r="M1071" t="s">
        <v>5</v>
      </c>
      <c r="N1071" t="s">
        <v>41</v>
      </c>
      <c r="O1071" t="s">
        <v>47</v>
      </c>
      <c r="P1071" t="s">
        <v>2082</v>
      </c>
      <c r="Q1071">
        <v>4</v>
      </c>
      <c r="R1071">
        <v>11</v>
      </c>
      <c r="S1071">
        <v>0</v>
      </c>
      <c r="U1071">
        <v>261200</v>
      </c>
      <c r="V1071">
        <v>69653</v>
      </c>
      <c r="W1071">
        <v>191547</v>
      </c>
      <c r="X1071">
        <v>0</v>
      </c>
      <c r="Y1071" t="s">
        <v>109</v>
      </c>
    </row>
    <row r="1072" spans="1:25" x14ac:dyDescent="0.25">
      <c r="A1072">
        <v>1071</v>
      </c>
      <c r="B1072">
        <v>67046</v>
      </c>
      <c r="C1072">
        <v>0</v>
      </c>
      <c r="D1072">
        <v>0</v>
      </c>
      <c r="E1072" t="s">
        <v>1157</v>
      </c>
      <c r="F1072" t="s">
        <v>1158</v>
      </c>
      <c r="G1072">
        <v>1</v>
      </c>
      <c r="H1072" s="6">
        <v>1786999</v>
      </c>
      <c r="I1072" s="7">
        <v>45994</v>
      </c>
      <c r="K1072">
        <v>15</v>
      </c>
      <c r="L1072" t="s">
        <v>40</v>
      </c>
      <c r="M1072" t="s">
        <v>5</v>
      </c>
      <c r="N1072" t="s">
        <v>41</v>
      </c>
      <c r="O1072" t="s">
        <v>54</v>
      </c>
      <c r="P1072" t="s">
        <v>2082</v>
      </c>
      <c r="Q1072">
        <v>5</v>
      </c>
      <c r="R1072">
        <v>10</v>
      </c>
      <c r="S1072">
        <v>0</v>
      </c>
      <c r="U1072">
        <v>268050</v>
      </c>
      <c r="V1072">
        <v>89350</v>
      </c>
      <c r="W1072">
        <v>178700</v>
      </c>
      <c r="X1072">
        <v>0</v>
      </c>
      <c r="Y1072" t="s">
        <v>44</v>
      </c>
    </row>
    <row r="1073" spans="1:25" x14ac:dyDescent="0.25">
      <c r="A1073">
        <v>1072</v>
      </c>
      <c r="B1073">
        <v>67034</v>
      </c>
      <c r="C1073">
        <v>0</v>
      </c>
      <c r="D1073">
        <v>0</v>
      </c>
      <c r="E1073" t="s">
        <v>1477</v>
      </c>
      <c r="F1073" t="s">
        <v>1478</v>
      </c>
      <c r="G1073">
        <v>1</v>
      </c>
      <c r="H1073" s="6">
        <v>470000</v>
      </c>
      <c r="I1073" s="7">
        <v>45994</v>
      </c>
      <c r="K1073">
        <v>6</v>
      </c>
      <c r="L1073" t="s">
        <v>40</v>
      </c>
      <c r="M1073" t="s">
        <v>5</v>
      </c>
      <c r="N1073" t="s">
        <v>41</v>
      </c>
      <c r="O1073" t="s">
        <v>47</v>
      </c>
      <c r="P1073" t="s">
        <v>2082</v>
      </c>
      <c r="Q1073">
        <v>6</v>
      </c>
      <c r="R1073">
        <v>0</v>
      </c>
      <c r="S1073">
        <v>0</v>
      </c>
      <c r="U1073">
        <v>28200</v>
      </c>
      <c r="V1073">
        <v>28200</v>
      </c>
      <c r="W1073">
        <v>0</v>
      </c>
      <c r="X1073">
        <v>0</v>
      </c>
      <c r="Y1073" t="s">
        <v>72</v>
      </c>
    </row>
    <row r="1074" spans="1:25" x14ac:dyDescent="0.25">
      <c r="A1074">
        <v>1073</v>
      </c>
      <c r="B1074">
        <v>67033</v>
      </c>
      <c r="C1074">
        <v>0</v>
      </c>
      <c r="D1074">
        <v>0</v>
      </c>
      <c r="E1074" t="s">
        <v>153</v>
      </c>
      <c r="F1074" t="s">
        <v>154</v>
      </c>
      <c r="G1074">
        <v>1</v>
      </c>
      <c r="H1074" s="6">
        <v>213000</v>
      </c>
      <c r="I1074" s="7">
        <v>45993</v>
      </c>
      <c r="K1074">
        <v>10</v>
      </c>
      <c r="L1074" t="s">
        <v>40</v>
      </c>
      <c r="M1074" t="s">
        <v>5</v>
      </c>
      <c r="N1074" t="s">
        <v>41</v>
      </c>
      <c r="O1074" t="s">
        <v>77</v>
      </c>
      <c r="P1074" t="s">
        <v>2082</v>
      </c>
      <c r="Q1074">
        <v>10</v>
      </c>
      <c r="R1074">
        <v>0</v>
      </c>
      <c r="S1074">
        <v>0</v>
      </c>
      <c r="U1074">
        <v>21300</v>
      </c>
      <c r="V1074">
        <v>21300</v>
      </c>
      <c r="W1074">
        <v>0</v>
      </c>
      <c r="X1074">
        <v>0</v>
      </c>
      <c r="Y1074" t="s">
        <v>67</v>
      </c>
    </row>
    <row r="1075" spans="1:25" x14ac:dyDescent="0.25">
      <c r="A1075">
        <v>1074</v>
      </c>
      <c r="B1075">
        <v>67028</v>
      </c>
      <c r="C1075">
        <v>0</v>
      </c>
      <c r="D1075">
        <v>0</v>
      </c>
      <c r="E1075" t="s">
        <v>745</v>
      </c>
      <c r="F1075" t="s">
        <v>746</v>
      </c>
      <c r="G1075">
        <v>1</v>
      </c>
      <c r="H1075" s="6">
        <v>125073508</v>
      </c>
      <c r="I1075" s="7">
        <v>45993</v>
      </c>
      <c r="K1075">
        <v>15</v>
      </c>
      <c r="L1075" t="s">
        <v>40</v>
      </c>
      <c r="M1075" t="s">
        <v>5</v>
      </c>
      <c r="N1075" t="s">
        <v>41</v>
      </c>
      <c r="O1075" t="s">
        <v>47</v>
      </c>
      <c r="P1075" t="s">
        <v>2082</v>
      </c>
      <c r="Q1075">
        <v>7</v>
      </c>
      <c r="R1075">
        <v>8</v>
      </c>
      <c r="S1075">
        <v>0</v>
      </c>
      <c r="U1075">
        <v>18761026</v>
      </c>
      <c r="V1075">
        <v>8755146</v>
      </c>
      <c r="W1075">
        <v>10005881</v>
      </c>
      <c r="X1075">
        <v>0</v>
      </c>
      <c r="Y1075" t="s">
        <v>94</v>
      </c>
    </row>
    <row r="1076" spans="1:25" x14ac:dyDescent="0.25">
      <c r="A1076">
        <v>1075</v>
      </c>
      <c r="B1076">
        <v>67025</v>
      </c>
      <c r="C1076">
        <v>0</v>
      </c>
      <c r="D1076">
        <v>0</v>
      </c>
      <c r="E1076" t="s">
        <v>873</v>
      </c>
      <c r="F1076" t="s">
        <v>874</v>
      </c>
      <c r="G1076">
        <v>1</v>
      </c>
      <c r="H1076" s="6">
        <v>1254405</v>
      </c>
      <c r="I1076" s="7">
        <v>45993</v>
      </c>
      <c r="K1076">
        <v>15</v>
      </c>
      <c r="L1076" t="s">
        <v>40</v>
      </c>
      <c r="M1076" t="s">
        <v>5</v>
      </c>
      <c r="N1076" t="s">
        <v>41</v>
      </c>
      <c r="O1076" t="s">
        <v>47</v>
      </c>
      <c r="P1076" t="s">
        <v>2082</v>
      </c>
      <c r="Q1076">
        <v>4</v>
      </c>
      <c r="R1076">
        <v>11</v>
      </c>
      <c r="S1076">
        <v>0</v>
      </c>
      <c r="U1076">
        <v>188161</v>
      </c>
      <c r="V1076">
        <v>50176</v>
      </c>
      <c r="W1076">
        <v>137985</v>
      </c>
      <c r="X1076">
        <v>0</v>
      </c>
      <c r="Y1076" t="s">
        <v>109</v>
      </c>
    </row>
    <row r="1077" spans="1:25" x14ac:dyDescent="0.25">
      <c r="A1077">
        <v>1076</v>
      </c>
      <c r="B1077">
        <v>67030</v>
      </c>
      <c r="C1077">
        <v>0</v>
      </c>
      <c r="D1077">
        <v>0</v>
      </c>
      <c r="E1077" t="s">
        <v>2187</v>
      </c>
      <c r="F1077" t="s">
        <v>2188</v>
      </c>
      <c r="G1077">
        <v>1</v>
      </c>
      <c r="H1077" s="6">
        <v>5000000</v>
      </c>
      <c r="I1077" s="7">
        <v>45993</v>
      </c>
      <c r="K1077">
        <v>8</v>
      </c>
      <c r="L1077" t="s">
        <v>40</v>
      </c>
      <c r="M1077" t="s">
        <v>5</v>
      </c>
      <c r="N1077" t="s">
        <v>41</v>
      </c>
      <c r="O1077" t="s">
        <v>57</v>
      </c>
      <c r="P1077" t="s">
        <v>2082</v>
      </c>
      <c r="Q1077">
        <v>8</v>
      </c>
      <c r="R1077">
        <v>0</v>
      </c>
      <c r="S1077">
        <v>0</v>
      </c>
      <c r="U1077">
        <v>400000</v>
      </c>
      <c r="V1077">
        <v>400000</v>
      </c>
      <c r="W1077">
        <v>0</v>
      </c>
      <c r="X1077">
        <v>0</v>
      </c>
      <c r="Y1077" t="s">
        <v>2086</v>
      </c>
    </row>
    <row r="1078" spans="1:25" x14ac:dyDescent="0.25">
      <c r="A1078">
        <v>1077</v>
      </c>
      <c r="B1078">
        <v>67059</v>
      </c>
      <c r="C1078">
        <v>0</v>
      </c>
      <c r="D1078">
        <v>0</v>
      </c>
      <c r="E1078" t="s">
        <v>2363</v>
      </c>
      <c r="F1078" t="s">
        <v>2364</v>
      </c>
      <c r="G1078">
        <v>1</v>
      </c>
      <c r="H1078" s="6">
        <v>70963</v>
      </c>
      <c r="I1078" s="7">
        <v>45993</v>
      </c>
      <c r="K1078">
        <v>10</v>
      </c>
      <c r="L1078" t="s">
        <v>459</v>
      </c>
      <c r="M1078" t="s">
        <v>5</v>
      </c>
      <c r="N1078" t="s">
        <v>41</v>
      </c>
      <c r="O1078" t="s">
        <v>77</v>
      </c>
      <c r="P1078" t="s">
        <v>2082</v>
      </c>
      <c r="Q1078">
        <v>10</v>
      </c>
      <c r="R1078">
        <v>0</v>
      </c>
      <c r="S1078">
        <v>0</v>
      </c>
      <c r="U1078">
        <v>7096</v>
      </c>
      <c r="V1078">
        <v>7096</v>
      </c>
      <c r="W1078">
        <v>0</v>
      </c>
      <c r="X1078">
        <v>0</v>
      </c>
      <c r="Y1078" t="s">
        <v>48</v>
      </c>
    </row>
    <row r="1079" spans="1:25" x14ac:dyDescent="0.25">
      <c r="A1079">
        <v>1078</v>
      </c>
      <c r="B1079">
        <v>67026</v>
      </c>
      <c r="C1079">
        <v>0</v>
      </c>
      <c r="D1079">
        <v>0</v>
      </c>
      <c r="E1079" t="s">
        <v>1113</v>
      </c>
      <c r="F1079" t="s">
        <v>1114</v>
      </c>
      <c r="G1079">
        <v>1</v>
      </c>
      <c r="H1079" s="6">
        <v>6500000</v>
      </c>
      <c r="I1079" s="7">
        <v>45993</v>
      </c>
      <c r="K1079">
        <v>15</v>
      </c>
      <c r="L1079" t="s">
        <v>40</v>
      </c>
      <c r="M1079" t="s">
        <v>5</v>
      </c>
      <c r="N1079" t="s">
        <v>41</v>
      </c>
      <c r="O1079" t="s">
        <v>77</v>
      </c>
      <c r="P1079" t="s">
        <v>2082</v>
      </c>
      <c r="Q1079">
        <v>8</v>
      </c>
      <c r="R1079">
        <v>7</v>
      </c>
      <c r="S1079">
        <v>0</v>
      </c>
      <c r="U1079">
        <v>975000</v>
      </c>
      <c r="V1079">
        <v>520000</v>
      </c>
      <c r="W1079">
        <v>455000</v>
      </c>
      <c r="X1079">
        <v>0</v>
      </c>
      <c r="Y1079" t="s">
        <v>250</v>
      </c>
    </row>
    <row r="1080" spans="1:25" x14ac:dyDescent="0.25">
      <c r="A1080">
        <v>1079</v>
      </c>
      <c r="B1080">
        <v>67027</v>
      </c>
      <c r="C1080">
        <v>0</v>
      </c>
      <c r="D1080">
        <v>0</v>
      </c>
      <c r="E1080" t="s">
        <v>1113</v>
      </c>
      <c r="F1080" t="s">
        <v>1114</v>
      </c>
      <c r="G1080">
        <v>1</v>
      </c>
      <c r="H1080" s="6">
        <v>4138233</v>
      </c>
      <c r="I1080" s="7">
        <v>45993</v>
      </c>
      <c r="K1080">
        <v>15</v>
      </c>
      <c r="L1080" t="s">
        <v>40</v>
      </c>
      <c r="M1080" t="s">
        <v>5</v>
      </c>
      <c r="N1080" t="s">
        <v>41</v>
      </c>
      <c r="O1080" t="s">
        <v>77</v>
      </c>
      <c r="P1080" t="s">
        <v>2082</v>
      </c>
      <c r="Q1080">
        <v>8</v>
      </c>
      <c r="R1080">
        <v>7</v>
      </c>
      <c r="S1080">
        <v>0</v>
      </c>
      <c r="U1080">
        <v>620735</v>
      </c>
      <c r="V1080">
        <v>331059</v>
      </c>
      <c r="W1080">
        <v>289676</v>
      </c>
      <c r="X1080">
        <v>0</v>
      </c>
      <c r="Y1080" t="s">
        <v>250</v>
      </c>
    </row>
    <row r="1081" spans="1:25" x14ac:dyDescent="0.25">
      <c r="A1081">
        <v>1080</v>
      </c>
      <c r="B1081">
        <v>67032</v>
      </c>
      <c r="C1081">
        <v>0</v>
      </c>
      <c r="D1081">
        <v>0</v>
      </c>
      <c r="E1081" t="s">
        <v>339</v>
      </c>
      <c r="F1081" t="s">
        <v>340</v>
      </c>
      <c r="G1081">
        <v>1</v>
      </c>
      <c r="H1081" s="6">
        <v>78333</v>
      </c>
      <c r="I1081" s="7">
        <v>45993</v>
      </c>
      <c r="K1081">
        <v>10</v>
      </c>
      <c r="L1081" t="s">
        <v>40</v>
      </c>
      <c r="M1081" t="s">
        <v>5</v>
      </c>
      <c r="N1081" t="s">
        <v>41</v>
      </c>
      <c r="O1081" t="s">
        <v>77</v>
      </c>
      <c r="P1081" t="s">
        <v>2082</v>
      </c>
      <c r="Q1081">
        <v>10</v>
      </c>
      <c r="R1081">
        <v>0</v>
      </c>
      <c r="S1081">
        <v>0</v>
      </c>
      <c r="U1081">
        <v>7833</v>
      </c>
      <c r="V1081">
        <v>7833</v>
      </c>
      <c r="W1081">
        <v>0</v>
      </c>
      <c r="X1081">
        <v>0</v>
      </c>
      <c r="Y1081" t="s">
        <v>67</v>
      </c>
    </row>
    <row r="1082" spans="1:25" x14ac:dyDescent="0.25">
      <c r="A1082">
        <v>1081</v>
      </c>
      <c r="B1082">
        <v>67031</v>
      </c>
      <c r="C1082">
        <v>0</v>
      </c>
      <c r="D1082">
        <v>0</v>
      </c>
      <c r="E1082" t="s">
        <v>520</v>
      </c>
      <c r="F1082" t="s">
        <v>521</v>
      </c>
      <c r="G1082">
        <v>1</v>
      </c>
      <c r="H1082" s="6">
        <v>10500000</v>
      </c>
      <c r="I1082" s="7">
        <v>45993</v>
      </c>
      <c r="K1082">
        <v>15</v>
      </c>
      <c r="L1082" t="s">
        <v>40</v>
      </c>
      <c r="M1082" t="s">
        <v>5</v>
      </c>
      <c r="N1082" t="s">
        <v>41</v>
      </c>
      <c r="O1082" t="s">
        <v>57</v>
      </c>
      <c r="P1082" t="s">
        <v>2082</v>
      </c>
      <c r="Q1082">
        <v>6</v>
      </c>
      <c r="R1082">
        <v>9</v>
      </c>
      <c r="S1082">
        <v>0</v>
      </c>
      <c r="U1082">
        <v>1575000</v>
      </c>
      <c r="V1082">
        <v>630000</v>
      </c>
      <c r="W1082">
        <v>945000</v>
      </c>
      <c r="X1082">
        <v>0</v>
      </c>
      <c r="Y1082" t="s">
        <v>390</v>
      </c>
    </row>
    <row r="1083" spans="1:25" x14ac:dyDescent="0.25">
      <c r="A1083">
        <v>1082</v>
      </c>
      <c r="B1083">
        <v>66992</v>
      </c>
      <c r="C1083">
        <v>0</v>
      </c>
      <c r="D1083">
        <v>0</v>
      </c>
      <c r="E1083" t="s">
        <v>1556</v>
      </c>
      <c r="F1083" t="s">
        <v>1557</v>
      </c>
      <c r="G1083">
        <v>1</v>
      </c>
      <c r="H1083" s="6">
        <v>89266543</v>
      </c>
      <c r="I1083" s="7">
        <v>45992</v>
      </c>
      <c r="K1083">
        <v>15</v>
      </c>
      <c r="L1083" t="s">
        <v>40</v>
      </c>
      <c r="M1083" t="s">
        <v>4</v>
      </c>
      <c r="N1083" t="s">
        <v>41</v>
      </c>
      <c r="O1083" t="s">
        <v>51</v>
      </c>
      <c r="P1083" t="s">
        <v>2082</v>
      </c>
      <c r="Q1083">
        <v>5.5</v>
      </c>
      <c r="R1083">
        <v>9.5</v>
      </c>
      <c r="S1083">
        <v>0</v>
      </c>
      <c r="U1083">
        <v>13389981</v>
      </c>
      <c r="V1083">
        <v>4909660</v>
      </c>
      <c r="W1083">
        <v>8480322</v>
      </c>
      <c r="X1083">
        <v>0</v>
      </c>
      <c r="Y1083" t="s">
        <v>67</v>
      </c>
    </row>
    <row r="1084" spans="1:25" x14ac:dyDescent="0.25">
      <c r="A1084">
        <v>1083</v>
      </c>
      <c r="B1084">
        <v>66974</v>
      </c>
      <c r="C1084">
        <v>0</v>
      </c>
      <c r="D1084">
        <v>0</v>
      </c>
      <c r="E1084" t="s">
        <v>378</v>
      </c>
      <c r="F1084" t="s">
        <v>379</v>
      </c>
      <c r="G1084">
        <v>1</v>
      </c>
      <c r="H1084" s="6">
        <v>50000000</v>
      </c>
      <c r="I1084" s="7">
        <v>45992</v>
      </c>
      <c r="K1084">
        <v>15</v>
      </c>
      <c r="L1084" t="s">
        <v>40</v>
      </c>
      <c r="M1084" t="s">
        <v>5</v>
      </c>
      <c r="N1084" t="s">
        <v>41</v>
      </c>
      <c r="O1084" t="s">
        <v>77</v>
      </c>
      <c r="P1084" t="s">
        <v>2082</v>
      </c>
      <c r="Q1084">
        <v>7</v>
      </c>
      <c r="R1084">
        <v>8</v>
      </c>
      <c r="S1084">
        <v>0</v>
      </c>
      <c r="U1084">
        <v>7500000</v>
      </c>
      <c r="V1084">
        <v>3500000</v>
      </c>
      <c r="W1084">
        <v>4000000</v>
      </c>
      <c r="X1084">
        <v>0</v>
      </c>
      <c r="Y1084" t="s">
        <v>48</v>
      </c>
    </row>
    <row r="1085" spans="1:25" x14ac:dyDescent="0.25">
      <c r="A1085">
        <v>1084</v>
      </c>
      <c r="B1085">
        <v>66996</v>
      </c>
      <c r="C1085">
        <v>0</v>
      </c>
      <c r="D1085">
        <v>0</v>
      </c>
      <c r="E1085" t="s">
        <v>1107</v>
      </c>
      <c r="F1085" t="s">
        <v>1108</v>
      </c>
      <c r="G1085">
        <v>1</v>
      </c>
      <c r="H1085" s="6">
        <v>7000000</v>
      </c>
      <c r="I1085" s="7">
        <v>45992</v>
      </c>
      <c r="K1085">
        <v>15</v>
      </c>
      <c r="L1085" t="s">
        <v>40</v>
      </c>
      <c r="M1085" t="s">
        <v>1</v>
      </c>
      <c r="N1085" t="s">
        <v>41</v>
      </c>
      <c r="O1085" t="s">
        <v>87</v>
      </c>
      <c r="P1085" t="s">
        <v>2082</v>
      </c>
      <c r="Q1085">
        <v>10</v>
      </c>
      <c r="R1085">
        <v>5</v>
      </c>
      <c r="S1085">
        <v>0</v>
      </c>
      <c r="U1085">
        <v>1050000</v>
      </c>
      <c r="V1085">
        <v>700000</v>
      </c>
      <c r="W1085">
        <v>350000</v>
      </c>
      <c r="X1085">
        <v>0</v>
      </c>
      <c r="Y1085" t="s">
        <v>48</v>
      </c>
    </row>
    <row r="1086" spans="1:25" x14ac:dyDescent="0.25">
      <c r="A1086">
        <v>1085</v>
      </c>
      <c r="B1086">
        <v>66997</v>
      </c>
      <c r="C1086">
        <v>0</v>
      </c>
      <c r="D1086">
        <v>0</v>
      </c>
      <c r="E1086" t="s">
        <v>1107</v>
      </c>
      <c r="F1086" t="s">
        <v>1108</v>
      </c>
      <c r="G1086">
        <v>1</v>
      </c>
      <c r="H1086" s="6">
        <v>7000000</v>
      </c>
      <c r="I1086" s="7">
        <v>45992</v>
      </c>
      <c r="K1086">
        <v>15</v>
      </c>
      <c r="L1086" t="s">
        <v>40</v>
      </c>
      <c r="M1086" t="s">
        <v>1</v>
      </c>
      <c r="N1086" t="s">
        <v>41</v>
      </c>
      <c r="O1086" t="s">
        <v>87</v>
      </c>
      <c r="P1086" t="s">
        <v>2082</v>
      </c>
      <c r="Q1086">
        <v>10</v>
      </c>
      <c r="R1086">
        <v>5</v>
      </c>
      <c r="S1086">
        <v>0</v>
      </c>
      <c r="U1086">
        <v>1050000</v>
      </c>
      <c r="V1086">
        <v>700000</v>
      </c>
      <c r="W1086">
        <v>350000</v>
      </c>
      <c r="X1086">
        <v>0</v>
      </c>
      <c r="Y1086" t="s">
        <v>48</v>
      </c>
    </row>
    <row r="1087" spans="1:25" x14ac:dyDescent="0.25">
      <c r="A1087">
        <v>1086</v>
      </c>
      <c r="B1087">
        <v>66998</v>
      </c>
      <c r="C1087">
        <v>0</v>
      </c>
      <c r="D1087">
        <v>0</v>
      </c>
      <c r="E1087" t="s">
        <v>1107</v>
      </c>
      <c r="F1087" t="s">
        <v>1108</v>
      </c>
      <c r="G1087">
        <v>1</v>
      </c>
      <c r="H1087" s="6">
        <v>7000000</v>
      </c>
      <c r="I1087" s="7">
        <v>45992</v>
      </c>
      <c r="K1087">
        <v>15</v>
      </c>
      <c r="L1087" t="s">
        <v>40</v>
      </c>
      <c r="M1087" t="s">
        <v>1</v>
      </c>
      <c r="N1087" t="s">
        <v>41</v>
      </c>
      <c r="O1087" t="s">
        <v>87</v>
      </c>
      <c r="P1087" t="s">
        <v>2082</v>
      </c>
      <c r="Q1087">
        <v>10</v>
      </c>
      <c r="R1087">
        <v>5</v>
      </c>
      <c r="S1087">
        <v>0</v>
      </c>
      <c r="U1087">
        <v>1050000</v>
      </c>
      <c r="V1087">
        <v>700000</v>
      </c>
      <c r="W1087">
        <v>350000</v>
      </c>
      <c r="X1087">
        <v>0</v>
      </c>
      <c r="Y1087" t="s">
        <v>48</v>
      </c>
    </row>
    <row r="1088" spans="1:25" x14ac:dyDescent="0.25">
      <c r="A1088">
        <v>1087</v>
      </c>
      <c r="B1088">
        <v>66999</v>
      </c>
      <c r="C1088">
        <v>0</v>
      </c>
      <c r="D1088">
        <v>0</v>
      </c>
      <c r="E1088" t="s">
        <v>1107</v>
      </c>
      <c r="F1088" t="s">
        <v>1108</v>
      </c>
      <c r="G1088">
        <v>1</v>
      </c>
      <c r="H1088" s="6">
        <v>7000000</v>
      </c>
      <c r="I1088" s="7">
        <v>45992</v>
      </c>
      <c r="K1088">
        <v>15</v>
      </c>
      <c r="L1088" t="s">
        <v>40</v>
      </c>
      <c r="M1088" t="s">
        <v>1</v>
      </c>
      <c r="N1088" t="s">
        <v>41</v>
      </c>
      <c r="O1088" t="s">
        <v>87</v>
      </c>
      <c r="P1088" t="s">
        <v>2082</v>
      </c>
      <c r="Q1088">
        <v>10</v>
      </c>
      <c r="R1088">
        <v>5</v>
      </c>
      <c r="S1088">
        <v>0</v>
      </c>
      <c r="U1088">
        <v>1050000</v>
      </c>
      <c r="V1088">
        <v>700000</v>
      </c>
      <c r="W1088">
        <v>350000</v>
      </c>
      <c r="X1088">
        <v>0</v>
      </c>
      <c r="Y1088" t="s">
        <v>48</v>
      </c>
    </row>
    <row r="1089" spans="1:25" x14ac:dyDescent="0.25">
      <c r="A1089">
        <v>1088</v>
      </c>
      <c r="B1089">
        <v>67000</v>
      </c>
      <c r="C1089">
        <v>0</v>
      </c>
      <c r="D1089">
        <v>0</v>
      </c>
      <c r="E1089" t="s">
        <v>1107</v>
      </c>
      <c r="F1089" t="s">
        <v>1108</v>
      </c>
      <c r="G1089">
        <v>1</v>
      </c>
      <c r="H1089" s="6">
        <v>7000000</v>
      </c>
      <c r="I1089" s="7">
        <v>45992</v>
      </c>
      <c r="K1089">
        <v>15</v>
      </c>
      <c r="L1089" t="s">
        <v>40</v>
      </c>
      <c r="M1089" t="s">
        <v>1</v>
      </c>
      <c r="N1089" t="s">
        <v>41</v>
      </c>
      <c r="O1089" t="s">
        <v>87</v>
      </c>
      <c r="P1089" t="s">
        <v>2082</v>
      </c>
      <c r="Q1089">
        <v>10</v>
      </c>
      <c r="R1089">
        <v>5</v>
      </c>
      <c r="S1089">
        <v>0</v>
      </c>
      <c r="U1089">
        <v>1050000</v>
      </c>
      <c r="V1089">
        <v>700000</v>
      </c>
      <c r="W1089">
        <v>350000</v>
      </c>
      <c r="X1089">
        <v>0</v>
      </c>
      <c r="Y1089" t="s">
        <v>48</v>
      </c>
    </row>
    <row r="1090" spans="1:25" x14ac:dyDescent="0.25">
      <c r="A1090">
        <v>1089</v>
      </c>
      <c r="B1090">
        <v>67001</v>
      </c>
      <c r="C1090">
        <v>0</v>
      </c>
      <c r="D1090">
        <v>0</v>
      </c>
      <c r="E1090" t="s">
        <v>1107</v>
      </c>
      <c r="F1090" t="s">
        <v>1108</v>
      </c>
      <c r="G1090">
        <v>1</v>
      </c>
      <c r="H1090" s="6">
        <v>7000000</v>
      </c>
      <c r="I1090" s="7">
        <v>45992</v>
      </c>
      <c r="K1090">
        <v>15</v>
      </c>
      <c r="L1090" t="s">
        <v>40</v>
      </c>
      <c r="M1090" t="s">
        <v>1</v>
      </c>
      <c r="N1090" t="s">
        <v>41</v>
      </c>
      <c r="O1090" t="s">
        <v>87</v>
      </c>
      <c r="P1090" t="s">
        <v>2082</v>
      </c>
      <c r="Q1090">
        <v>10</v>
      </c>
      <c r="R1090">
        <v>5</v>
      </c>
      <c r="S1090">
        <v>0</v>
      </c>
      <c r="U1090">
        <v>1050000</v>
      </c>
      <c r="V1090">
        <v>700000</v>
      </c>
      <c r="W1090">
        <v>350000</v>
      </c>
      <c r="X1090">
        <v>0</v>
      </c>
      <c r="Y1090" t="s">
        <v>48</v>
      </c>
    </row>
    <row r="1091" spans="1:25" x14ac:dyDescent="0.25">
      <c r="A1091">
        <v>1090</v>
      </c>
      <c r="B1091">
        <v>67002</v>
      </c>
      <c r="C1091">
        <v>0</v>
      </c>
      <c r="D1091">
        <v>0</v>
      </c>
      <c r="E1091" t="s">
        <v>1107</v>
      </c>
      <c r="F1091" t="s">
        <v>1108</v>
      </c>
      <c r="G1091">
        <v>1</v>
      </c>
      <c r="H1091" s="6">
        <v>7000000</v>
      </c>
      <c r="I1091" s="7">
        <v>45992</v>
      </c>
      <c r="K1091">
        <v>15</v>
      </c>
      <c r="L1091" t="s">
        <v>40</v>
      </c>
      <c r="M1091" t="s">
        <v>1</v>
      </c>
      <c r="N1091" t="s">
        <v>41</v>
      </c>
      <c r="O1091" t="s">
        <v>87</v>
      </c>
      <c r="P1091" t="s">
        <v>2082</v>
      </c>
      <c r="Q1091">
        <v>10</v>
      </c>
      <c r="R1091">
        <v>5</v>
      </c>
      <c r="S1091">
        <v>0</v>
      </c>
      <c r="U1091">
        <v>1050000</v>
      </c>
      <c r="V1091">
        <v>700000</v>
      </c>
      <c r="W1091">
        <v>350000</v>
      </c>
      <c r="X1091">
        <v>0</v>
      </c>
      <c r="Y1091" t="s">
        <v>48</v>
      </c>
    </row>
    <row r="1092" spans="1:25" x14ac:dyDescent="0.25">
      <c r="A1092">
        <v>1091</v>
      </c>
      <c r="B1092">
        <v>67003</v>
      </c>
      <c r="C1092">
        <v>0</v>
      </c>
      <c r="D1092">
        <v>0</v>
      </c>
      <c r="E1092" t="s">
        <v>1107</v>
      </c>
      <c r="F1092" t="s">
        <v>1108</v>
      </c>
      <c r="G1092">
        <v>1</v>
      </c>
      <c r="H1092" s="6">
        <v>7000000</v>
      </c>
      <c r="I1092" s="7">
        <v>45992</v>
      </c>
      <c r="K1092">
        <v>15</v>
      </c>
      <c r="L1092" t="s">
        <v>40</v>
      </c>
      <c r="M1092" t="s">
        <v>1</v>
      </c>
      <c r="N1092" t="s">
        <v>41</v>
      </c>
      <c r="O1092" t="s">
        <v>87</v>
      </c>
      <c r="P1092" t="s">
        <v>2082</v>
      </c>
      <c r="Q1092">
        <v>10</v>
      </c>
      <c r="R1092">
        <v>5</v>
      </c>
      <c r="S1092">
        <v>0</v>
      </c>
      <c r="U1092">
        <v>1050000</v>
      </c>
      <c r="V1092">
        <v>700000</v>
      </c>
      <c r="W1092">
        <v>350000</v>
      </c>
      <c r="X1092">
        <v>0</v>
      </c>
      <c r="Y1092" t="s">
        <v>48</v>
      </c>
    </row>
    <row r="1093" spans="1:25" x14ac:dyDescent="0.25">
      <c r="A1093">
        <v>1092</v>
      </c>
      <c r="B1093">
        <v>67004</v>
      </c>
      <c r="C1093">
        <v>0</v>
      </c>
      <c r="D1093">
        <v>0</v>
      </c>
      <c r="E1093" t="s">
        <v>1107</v>
      </c>
      <c r="F1093" t="s">
        <v>1108</v>
      </c>
      <c r="G1093">
        <v>1</v>
      </c>
      <c r="H1093" s="6">
        <v>7000000</v>
      </c>
      <c r="I1093" s="7">
        <v>45992</v>
      </c>
      <c r="K1093">
        <v>15</v>
      </c>
      <c r="L1093" t="s">
        <v>40</v>
      </c>
      <c r="M1093" t="s">
        <v>1</v>
      </c>
      <c r="N1093" t="s">
        <v>41</v>
      </c>
      <c r="O1093" t="s">
        <v>87</v>
      </c>
      <c r="P1093" t="s">
        <v>2082</v>
      </c>
      <c r="Q1093">
        <v>10</v>
      </c>
      <c r="R1093">
        <v>5</v>
      </c>
      <c r="S1093">
        <v>0</v>
      </c>
      <c r="U1093">
        <v>1050000</v>
      </c>
      <c r="V1093">
        <v>700000</v>
      </c>
      <c r="W1093">
        <v>350000</v>
      </c>
      <c r="X1093">
        <v>0</v>
      </c>
      <c r="Y1093" t="s">
        <v>48</v>
      </c>
    </row>
    <row r="1094" spans="1:25" x14ac:dyDescent="0.25">
      <c r="A1094">
        <v>1093</v>
      </c>
      <c r="B1094">
        <v>67006</v>
      </c>
      <c r="C1094">
        <v>0</v>
      </c>
      <c r="D1094">
        <v>0</v>
      </c>
      <c r="E1094" t="s">
        <v>1107</v>
      </c>
      <c r="F1094" t="s">
        <v>1108</v>
      </c>
      <c r="G1094">
        <v>1</v>
      </c>
      <c r="H1094" s="6">
        <v>3000000</v>
      </c>
      <c r="I1094" s="7">
        <v>45992</v>
      </c>
      <c r="K1094">
        <v>15</v>
      </c>
      <c r="L1094" t="s">
        <v>40</v>
      </c>
      <c r="M1094" t="s">
        <v>1</v>
      </c>
      <c r="N1094" t="s">
        <v>41</v>
      </c>
      <c r="O1094" t="s">
        <v>87</v>
      </c>
      <c r="P1094" t="s">
        <v>2082</v>
      </c>
      <c r="Q1094">
        <v>10</v>
      </c>
      <c r="R1094">
        <v>5</v>
      </c>
      <c r="S1094">
        <v>0</v>
      </c>
      <c r="U1094">
        <v>450000</v>
      </c>
      <c r="V1094">
        <v>300000</v>
      </c>
      <c r="W1094">
        <v>150000</v>
      </c>
      <c r="X1094">
        <v>0</v>
      </c>
      <c r="Y1094" t="s">
        <v>48</v>
      </c>
    </row>
    <row r="1095" spans="1:25" x14ac:dyDescent="0.25">
      <c r="A1095">
        <v>1094</v>
      </c>
      <c r="B1095">
        <v>67010</v>
      </c>
      <c r="C1095">
        <v>0</v>
      </c>
      <c r="D1095">
        <v>0</v>
      </c>
      <c r="E1095" t="s">
        <v>1085</v>
      </c>
      <c r="F1095" t="s">
        <v>1086</v>
      </c>
      <c r="G1095">
        <v>1</v>
      </c>
      <c r="H1095" s="6">
        <v>200000</v>
      </c>
      <c r="I1095" s="7">
        <v>45992</v>
      </c>
      <c r="K1095">
        <v>6</v>
      </c>
      <c r="L1095" t="s">
        <v>40</v>
      </c>
      <c r="M1095" t="s">
        <v>5</v>
      </c>
      <c r="N1095" t="s">
        <v>41</v>
      </c>
      <c r="O1095" t="s">
        <v>47</v>
      </c>
      <c r="P1095" t="s">
        <v>2082</v>
      </c>
      <c r="Q1095">
        <v>6</v>
      </c>
      <c r="R1095">
        <v>0</v>
      </c>
      <c r="S1095">
        <v>0</v>
      </c>
      <c r="U1095">
        <v>12000</v>
      </c>
      <c r="V1095">
        <v>12000</v>
      </c>
      <c r="W1095">
        <v>0</v>
      </c>
      <c r="X1095">
        <v>0</v>
      </c>
      <c r="Y1095" t="s">
        <v>109</v>
      </c>
    </row>
    <row r="1096" spans="1:25" x14ac:dyDescent="0.25">
      <c r="A1096">
        <v>1095</v>
      </c>
      <c r="B1096">
        <v>67011</v>
      </c>
      <c r="C1096">
        <v>0</v>
      </c>
      <c r="D1096">
        <v>0</v>
      </c>
      <c r="E1096" t="s">
        <v>1085</v>
      </c>
      <c r="F1096" t="s">
        <v>1086</v>
      </c>
      <c r="G1096">
        <v>1</v>
      </c>
      <c r="H1096" s="6">
        <v>459574</v>
      </c>
      <c r="I1096" s="7">
        <v>45992</v>
      </c>
      <c r="K1096">
        <v>6</v>
      </c>
      <c r="L1096" t="s">
        <v>40</v>
      </c>
      <c r="M1096" t="s">
        <v>5</v>
      </c>
      <c r="N1096" t="s">
        <v>41</v>
      </c>
      <c r="O1096" t="s">
        <v>47</v>
      </c>
      <c r="P1096" t="s">
        <v>2082</v>
      </c>
      <c r="Q1096">
        <v>6</v>
      </c>
      <c r="R1096">
        <v>0</v>
      </c>
      <c r="S1096">
        <v>0</v>
      </c>
      <c r="U1096">
        <v>27574</v>
      </c>
      <c r="V1096">
        <v>27574</v>
      </c>
      <c r="W1096">
        <v>0</v>
      </c>
      <c r="X1096">
        <v>0</v>
      </c>
      <c r="Y1096" t="s">
        <v>109</v>
      </c>
    </row>
    <row r="1097" spans="1:25" x14ac:dyDescent="0.25">
      <c r="A1097">
        <v>1096</v>
      </c>
      <c r="B1097">
        <v>66931</v>
      </c>
      <c r="C1097">
        <v>0</v>
      </c>
      <c r="D1097">
        <v>0</v>
      </c>
      <c r="E1097" t="s">
        <v>1576</v>
      </c>
      <c r="F1097" t="s">
        <v>1577</v>
      </c>
      <c r="G1097">
        <v>1</v>
      </c>
      <c r="H1097" s="6">
        <v>160000</v>
      </c>
      <c r="I1097" s="7">
        <v>45989</v>
      </c>
      <c r="K1097">
        <v>10</v>
      </c>
      <c r="L1097" t="s">
        <v>40</v>
      </c>
      <c r="M1097" t="s">
        <v>0</v>
      </c>
      <c r="N1097" t="s">
        <v>41</v>
      </c>
      <c r="O1097" t="s">
        <v>87</v>
      </c>
      <c r="P1097" t="s">
        <v>2082</v>
      </c>
      <c r="Q1097">
        <v>10</v>
      </c>
      <c r="R1097">
        <v>0</v>
      </c>
      <c r="S1097">
        <v>0</v>
      </c>
      <c r="U1097">
        <v>16000</v>
      </c>
      <c r="V1097">
        <v>16000</v>
      </c>
      <c r="W1097">
        <v>0</v>
      </c>
      <c r="X1097">
        <v>0</v>
      </c>
      <c r="Y1097" t="s">
        <v>44</v>
      </c>
    </row>
    <row r="1098" spans="1:25" x14ac:dyDescent="0.25">
      <c r="A1098">
        <v>1097</v>
      </c>
      <c r="B1098">
        <v>66934</v>
      </c>
      <c r="C1098">
        <v>0</v>
      </c>
      <c r="D1098">
        <v>0</v>
      </c>
      <c r="E1098" t="s">
        <v>110</v>
      </c>
      <c r="F1098" t="s">
        <v>111</v>
      </c>
      <c r="G1098">
        <v>1</v>
      </c>
      <c r="H1098" s="6">
        <v>3859845</v>
      </c>
      <c r="I1098" s="7">
        <v>45989</v>
      </c>
      <c r="K1098">
        <v>15</v>
      </c>
      <c r="L1098" t="s">
        <v>40</v>
      </c>
      <c r="M1098" t="s">
        <v>5</v>
      </c>
      <c r="N1098" t="s">
        <v>41</v>
      </c>
      <c r="O1098" t="s">
        <v>47</v>
      </c>
      <c r="P1098" t="s">
        <v>2082</v>
      </c>
      <c r="Q1098">
        <v>8</v>
      </c>
      <c r="R1098">
        <v>7</v>
      </c>
      <c r="S1098">
        <v>0</v>
      </c>
      <c r="U1098">
        <v>578977</v>
      </c>
      <c r="V1098">
        <v>308788</v>
      </c>
      <c r="W1098">
        <v>270189</v>
      </c>
      <c r="X1098">
        <v>0</v>
      </c>
      <c r="Y1098" t="s">
        <v>112</v>
      </c>
    </row>
    <row r="1099" spans="1:25" x14ac:dyDescent="0.25">
      <c r="A1099">
        <v>1098</v>
      </c>
      <c r="B1099">
        <v>66952</v>
      </c>
      <c r="C1099">
        <v>0</v>
      </c>
      <c r="D1099">
        <v>0</v>
      </c>
      <c r="E1099" t="s">
        <v>2365</v>
      </c>
      <c r="F1099" t="s">
        <v>2366</v>
      </c>
      <c r="G1099">
        <v>1</v>
      </c>
      <c r="H1099" s="6">
        <v>3500000</v>
      </c>
      <c r="I1099" s="7">
        <v>45989</v>
      </c>
      <c r="K1099">
        <v>15</v>
      </c>
      <c r="L1099" t="s">
        <v>40</v>
      </c>
      <c r="M1099" t="s">
        <v>5</v>
      </c>
      <c r="N1099" t="s">
        <v>41</v>
      </c>
      <c r="O1099" t="s">
        <v>47</v>
      </c>
      <c r="P1099" t="s">
        <v>2082</v>
      </c>
      <c r="Q1099">
        <v>15</v>
      </c>
      <c r="R1099">
        <v>0</v>
      </c>
      <c r="S1099">
        <v>0</v>
      </c>
      <c r="U1099">
        <v>525000</v>
      </c>
      <c r="V1099">
        <v>525000</v>
      </c>
      <c r="W1099">
        <v>0</v>
      </c>
      <c r="X1099">
        <v>0</v>
      </c>
      <c r="Y1099" t="s">
        <v>2086</v>
      </c>
    </row>
    <row r="1100" spans="1:25" x14ac:dyDescent="0.25">
      <c r="A1100">
        <v>1099</v>
      </c>
      <c r="B1100">
        <v>66933</v>
      </c>
      <c r="C1100">
        <v>0</v>
      </c>
      <c r="D1100">
        <v>0</v>
      </c>
      <c r="E1100" t="s">
        <v>209</v>
      </c>
      <c r="F1100" t="s">
        <v>210</v>
      </c>
      <c r="G1100">
        <v>1</v>
      </c>
      <c r="H1100" s="6">
        <v>17300000</v>
      </c>
      <c r="I1100" s="7">
        <v>45989</v>
      </c>
      <c r="K1100">
        <v>5</v>
      </c>
      <c r="L1100" t="s">
        <v>40</v>
      </c>
      <c r="M1100" t="s">
        <v>5</v>
      </c>
      <c r="N1100" t="s">
        <v>41</v>
      </c>
      <c r="O1100" t="s">
        <v>77</v>
      </c>
      <c r="P1100" t="s">
        <v>2082</v>
      </c>
      <c r="Q1100">
        <v>5</v>
      </c>
      <c r="R1100">
        <v>0</v>
      </c>
      <c r="S1100">
        <v>0</v>
      </c>
      <c r="U1100">
        <v>865000</v>
      </c>
      <c r="V1100">
        <v>865000</v>
      </c>
      <c r="W1100">
        <v>0</v>
      </c>
      <c r="X1100">
        <v>0</v>
      </c>
      <c r="Y1100" t="s">
        <v>72</v>
      </c>
    </row>
    <row r="1101" spans="1:25" x14ac:dyDescent="0.25">
      <c r="A1101">
        <v>1100</v>
      </c>
      <c r="B1101">
        <v>66975</v>
      </c>
      <c r="C1101">
        <v>0</v>
      </c>
      <c r="D1101">
        <v>0</v>
      </c>
      <c r="E1101" t="s">
        <v>155</v>
      </c>
      <c r="F1101" t="s">
        <v>156</v>
      </c>
      <c r="G1101">
        <v>1</v>
      </c>
      <c r="H1101" s="6">
        <v>15000000</v>
      </c>
      <c r="I1101" s="7">
        <v>45989</v>
      </c>
      <c r="K1101">
        <v>15</v>
      </c>
      <c r="L1101" t="s">
        <v>40</v>
      </c>
      <c r="M1101" t="s">
        <v>5</v>
      </c>
      <c r="N1101" t="s">
        <v>41</v>
      </c>
      <c r="O1101" t="s">
        <v>77</v>
      </c>
      <c r="P1101" t="s">
        <v>2082</v>
      </c>
      <c r="Q1101">
        <v>5</v>
      </c>
      <c r="R1101">
        <v>10</v>
      </c>
      <c r="S1101">
        <v>0</v>
      </c>
      <c r="U1101">
        <v>2250000</v>
      </c>
      <c r="V1101">
        <v>750000</v>
      </c>
      <c r="W1101">
        <v>1500000</v>
      </c>
      <c r="X1101">
        <v>0</v>
      </c>
      <c r="Y1101" t="s">
        <v>72</v>
      </c>
    </row>
    <row r="1102" spans="1:25" x14ac:dyDescent="0.25">
      <c r="A1102">
        <v>1101</v>
      </c>
      <c r="B1102">
        <v>66973</v>
      </c>
      <c r="C1102">
        <v>0</v>
      </c>
      <c r="D1102">
        <v>0</v>
      </c>
      <c r="E1102" t="s">
        <v>743</v>
      </c>
      <c r="F1102" t="s">
        <v>744</v>
      </c>
      <c r="G1102">
        <v>1</v>
      </c>
      <c r="H1102" s="6">
        <v>5000000</v>
      </c>
      <c r="I1102" s="7">
        <v>45989</v>
      </c>
      <c r="K1102">
        <v>5</v>
      </c>
      <c r="L1102" t="s">
        <v>40</v>
      </c>
      <c r="M1102" t="s">
        <v>7</v>
      </c>
      <c r="N1102" t="s">
        <v>41</v>
      </c>
      <c r="O1102" t="s">
        <v>64</v>
      </c>
      <c r="P1102" t="s">
        <v>2082</v>
      </c>
      <c r="Q1102">
        <v>5</v>
      </c>
      <c r="R1102">
        <v>0</v>
      </c>
      <c r="S1102">
        <v>0</v>
      </c>
      <c r="U1102">
        <v>250000</v>
      </c>
      <c r="V1102">
        <v>250000</v>
      </c>
      <c r="W1102">
        <v>0</v>
      </c>
      <c r="X1102">
        <v>0</v>
      </c>
      <c r="Y1102" t="s">
        <v>94</v>
      </c>
    </row>
    <row r="1103" spans="1:25" x14ac:dyDescent="0.25">
      <c r="A1103">
        <v>1102</v>
      </c>
      <c r="B1103">
        <v>66932</v>
      </c>
      <c r="C1103">
        <v>0</v>
      </c>
      <c r="D1103">
        <v>0</v>
      </c>
      <c r="E1103" t="s">
        <v>1938</v>
      </c>
      <c r="F1103" t="s">
        <v>1939</v>
      </c>
      <c r="G1103">
        <v>1</v>
      </c>
      <c r="H1103" s="6">
        <v>3200000</v>
      </c>
      <c r="I1103" s="7">
        <v>45989</v>
      </c>
      <c r="K1103">
        <v>15</v>
      </c>
      <c r="L1103" t="s">
        <v>40</v>
      </c>
      <c r="M1103" t="s">
        <v>5</v>
      </c>
      <c r="N1103" t="s">
        <v>41</v>
      </c>
      <c r="O1103" t="s">
        <v>57</v>
      </c>
      <c r="P1103" t="s">
        <v>2082</v>
      </c>
      <c r="Q1103">
        <v>6</v>
      </c>
      <c r="R1103">
        <v>9</v>
      </c>
      <c r="S1103">
        <v>0</v>
      </c>
      <c r="U1103">
        <v>480000</v>
      </c>
      <c r="V1103">
        <v>192000</v>
      </c>
      <c r="W1103">
        <v>288000</v>
      </c>
      <c r="X1103">
        <v>0</v>
      </c>
      <c r="Y1103" t="s">
        <v>48</v>
      </c>
    </row>
    <row r="1104" spans="1:25" x14ac:dyDescent="0.25">
      <c r="A1104">
        <v>1103</v>
      </c>
      <c r="B1104">
        <v>66930</v>
      </c>
      <c r="C1104">
        <v>0</v>
      </c>
      <c r="D1104">
        <v>0</v>
      </c>
      <c r="E1104" t="s">
        <v>830</v>
      </c>
      <c r="F1104" t="s">
        <v>831</v>
      </c>
      <c r="G1104">
        <v>1</v>
      </c>
      <c r="H1104" s="6">
        <v>2300000</v>
      </c>
      <c r="I1104" s="7">
        <v>45989</v>
      </c>
      <c r="K1104">
        <v>8</v>
      </c>
      <c r="L1104" t="s">
        <v>40</v>
      </c>
      <c r="M1104" t="s">
        <v>5</v>
      </c>
      <c r="N1104" t="s">
        <v>41</v>
      </c>
      <c r="O1104" t="s">
        <v>77</v>
      </c>
      <c r="P1104" t="s">
        <v>2082</v>
      </c>
      <c r="Q1104">
        <v>8</v>
      </c>
      <c r="R1104">
        <v>0</v>
      </c>
      <c r="S1104">
        <v>0</v>
      </c>
      <c r="U1104">
        <v>184000</v>
      </c>
      <c r="V1104">
        <v>184000</v>
      </c>
      <c r="W1104">
        <v>0</v>
      </c>
      <c r="X1104">
        <v>0</v>
      </c>
      <c r="Y1104" t="s">
        <v>44</v>
      </c>
    </row>
    <row r="1105" spans="1:25" x14ac:dyDescent="0.25">
      <c r="A1105">
        <v>1104</v>
      </c>
      <c r="B1105">
        <v>66993</v>
      </c>
      <c r="C1105">
        <v>0</v>
      </c>
      <c r="D1105">
        <v>0</v>
      </c>
      <c r="E1105" t="s">
        <v>1715</v>
      </c>
      <c r="F1105" t="s">
        <v>1716</v>
      </c>
      <c r="G1105">
        <v>1</v>
      </c>
      <c r="H1105" s="6">
        <v>1000000</v>
      </c>
      <c r="I1105" s="7">
        <v>45989</v>
      </c>
      <c r="K1105">
        <v>9</v>
      </c>
      <c r="L1105" t="s">
        <v>40</v>
      </c>
      <c r="M1105" t="s">
        <v>5</v>
      </c>
      <c r="N1105" t="s">
        <v>41</v>
      </c>
      <c r="O1105" t="s">
        <v>77</v>
      </c>
      <c r="P1105" t="s">
        <v>2082</v>
      </c>
      <c r="Q1105">
        <v>9</v>
      </c>
      <c r="R1105">
        <v>0</v>
      </c>
      <c r="S1105">
        <v>0</v>
      </c>
      <c r="U1105">
        <v>90000</v>
      </c>
      <c r="V1105">
        <v>90000</v>
      </c>
      <c r="W1105">
        <v>0</v>
      </c>
      <c r="X1105">
        <v>0</v>
      </c>
      <c r="Y1105" t="s">
        <v>799</v>
      </c>
    </row>
    <row r="1106" spans="1:25" x14ac:dyDescent="0.25">
      <c r="A1106">
        <v>1105</v>
      </c>
      <c r="B1106">
        <v>66935</v>
      </c>
      <c r="C1106">
        <v>0</v>
      </c>
      <c r="D1106">
        <v>0</v>
      </c>
      <c r="E1106" t="s">
        <v>2367</v>
      </c>
      <c r="F1106" t="s">
        <v>2368</v>
      </c>
      <c r="G1106">
        <v>1</v>
      </c>
      <c r="H1106" s="6">
        <v>312632</v>
      </c>
      <c r="I1106" s="7">
        <v>45989</v>
      </c>
      <c r="K1106">
        <v>5</v>
      </c>
      <c r="L1106" t="s">
        <v>40</v>
      </c>
      <c r="M1106" t="s">
        <v>8</v>
      </c>
      <c r="N1106" t="s">
        <v>41</v>
      </c>
      <c r="O1106" t="s">
        <v>347</v>
      </c>
      <c r="P1106" t="s">
        <v>2082</v>
      </c>
      <c r="Q1106">
        <v>5</v>
      </c>
      <c r="R1106">
        <v>0</v>
      </c>
      <c r="S1106">
        <v>0</v>
      </c>
      <c r="U1106">
        <v>15632</v>
      </c>
      <c r="V1106">
        <v>15632</v>
      </c>
      <c r="W1106">
        <v>0</v>
      </c>
      <c r="X1106">
        <v>0</v>
      </c>
      <c r="Y1106" t="s">
        <v>2086</v>
      </c>
    </row>
    <row r="1107" spans="1:25" x14ac:dyDescent="0.25">
      <c r="A1107">
        <v>1106</v>
      </c>
      <c r="B1107">
        <v>66976</v>
      </c>
      <c r="C1107">
        <v>0</v>
      </c>
      <c r="D1107">
        <v>0</v>
      </c>
      <c r="E1107" t="s">
        <v>213</v>
      </c>
      <c r="F1107" t="s">
        <v>214</v>
      </c>
      <c r="G1107">
        <v>1</v>
      </c>
      <c r="H1107" s="6">
        <v>119276</v>
      </c>
      <c r="I1107" s="7">
        <v>45989</v>
      </c>
      <c r="K1107">
        <v>8</v>
      </c>
      <c r="L1107" t="s">
        <v>40</v>
      </c>
      <c r="M1107" t="s">
        <v>5</v>
      </c>
      <c r="N1107" t="s">
        <v>41</v>
      </c>
      <c r="O1107" t="s">
        <v>54</v>
      </c>
      <c r="P1107" t="s">
        <v>2082</v>
      </c>
      <c r="Q1107">
        <v>8</v>
      </c>
      <c r="R1107">
        <v>0</v>
      </c>
      <c r="S1107">
        <v>0</v>
      </c>
      <c r="U1107">
        <v>9542</v>
      </c>
      <c r="V1107">
        <v>9542</v>
      </c>
      <c r="W1107">
        <v>0</v>
      </c>
      <c r="X1107">
        <v>0</v>
      </c>
      <c r="Y1107" t="s">
        <v>44</v>
      </c>
    </row>
    <row r="1108" spans="1:25" x14ac:dyDescent="0.25">
      <c r="A1108">
        <v>1107</v>
      </c>
      <c r="B1108">
        <v>66936</v>
      </c>
      <c r="C1108">
        <v>0</v>
      </c>
      <c r="D1108">
        <v>0</v>
      </c>
      <c r="E1108" t="s">
        <v>1007</v>
      </c>
      <c r="F1108" t="s">
        <v>1008</v>
      </c>
      <c r="G1108">
        <v>1</v>
      </c>
      <c r="H1108" s="6">
        <v>2136620</v>
      </c>
      <c r="I1108" s="7">
        <v>45989</v>
      </c>
      <c r="K1108">
        <v>7</v>
      </c>
      <c r="L1108" t="s">
        <v>40</v>
      </c>
      <c r="M1108" t="s">
        <v>5</v>
      </c>
      <c r="N1108" t="s">
        <v>41</v>
      </c>
      <c r="O1108" t="s">
        <v>57</v>
      </c>
      <c r="P1108" t="s">
        <v>2082</v>
      </c>
      <c r="Q1108">
        <v>7</v>
      </c>
      <c r="R1108">
        <v>0</v>
      </c>
      <c r="S1108">
        <v>0</v>
      </c>
      <c r="U1108">
        <v>149563</v>
      </c>
      <c r="V1108">
        <v>149563</v>
      </c>
      <c r="W1108">
        <v>0</v>
      </c>
      <c r="X1108">
        <v>0</v>
      </c>
      <c r="Y1108" t="s">
        <v>48</v>
      </c>
    </row>
    <row r="1109" spans="1:25" x14ac:dyDescent="0.25">
      <c r="A1109">
        <v>1108</v>
      </c>
      <c r="B1109">
        <v>67196</v>
      </c>
      <c r="C1109">
        <v>0</v>
      </c>
      <c r="D1109">
        <v>0</v>
      </c>
      <c r="E1109" t="s">
        <v>2369</v>
      </c>
      <c r="F1109" t="s">
        <v>2370</v>
      </c>
      <c r="G1109">
        <v>1</v>
      </c>
      <c r="H1109" s="6">
        <v>546498</v>
      </c>
      <c r="I1109" s="7">
        <v>45989</v>
      </c>
      <c r="K1109">
        <v>8</v>
      </c>
      <c r="L1109" t="s">
        <v>40</v>
      </c>
      <c r="M1109" t="s">
        <v>5</v>
      </c>
      <c r="N1109" t="s">
        <v>41</v>
      </c>
      <c r="O1109" t="s">
        <v>57</v>
      </c>
      <c r="P1109" t="s">
        <v>2082</v>
      </c>
      <c r="Q1109">
        <v>8</v>
      </c>
      <c r="R1109">
        <v>0</v>
      </c>
      <c r="S1109">
        <v>0</v>
      </c>
      <c r="U1109">
        <v>43720</v>
      </c>
      <c r="V1109">
        <v>43720</v>
      </c>
      <c r="W1109">
        <v>0</v>
      </c>
      <c r="X1109">
        <v>0</v>
      </c>
      <c r="Y1109" t="s">
        <v>48</v>
      </c>
    </row>
    <row r="1110" spans="1:25" x14ac:dyDescent="0.25">
      <c r="A1110">
        <v>1109</v>
      </c>
      <c r="B1110">
        <v>66938</v>
      </c>
      <c r="C1110">
        <v>0</v>
      </c>
      <c r="D1110">
        <v>0</v>
      </c>
      <c r="E1110" t="s">
        <v>574</v>
      </c>
      <c r="F1110" t="s">
        <v>575</v>
      </c>
      <c r="G1110">
        <v>1</v>
      </c>
      <c r="H1110" s="6">
        <v>20000000</v>
      </c>
      <c r="I1110" s="7">
        <v>45989</v>
      </c>
      <c r="K1110">
        <v>6</v>
      </c>
      <c r="L1110" t="s">
        <v>40</v>
      </c>
      <c r="M1110" t="s">
        <v>5</v>
      </c>
      <c r="N1110" t="s">
        <v>41</v>
      </c>
      <c r="O1110" t="s">
        <v>77</v>
      </c>
      <c r="P1110" t="s">
        <v>2082</v>
      </c>
      <c r="Q1110">
        <v>6</v>
      </c>
      <c r="R1110">
        <v>0</v>
      </c>
      <c r="S1110">
        <v>0</v>
      </c>
      <c r="U1110">
        <v>1200000</v>
      </c>
      <c r="V1110">
        <v>1200000</v>
      </c>
      <c r="W1110">
        <v>0</v>
      </c>
      <c r="X1110">
        <v>0</v>
      </c>
      <c r="Y1110" t="s">
        <v>48</v>
      </c>
    </row>
    <row r="1111" spans="1:25" x14ac:dyDescent="0.25">
      <c r="A1111">
        <v>1110</v>
      </c>
      <c r="B1111">
        <v>66947</v>
      </c>
      <c r="C1111">
        <v>0</v>
      </c>
      <c r="D1111">
        <v>0</v>
      </c>
      <c r="E1111" t="s">
        <v>2371</v>
      </c>
      <c r="F1111" t="s">
        <v>2372</v>
      </c>
      <c r="G1111">
        <v>1</v>
      </c>
      <c r="H1111" s="6">
        <v>5000000</v>
      </c>
      <c r="I1111" s="7">
        <v>45989</v>
      </c>
      <c r="K1111">
        <v>15</v>
      </c>
      <c r="L1111" t="s">
        <v>40</v>
      </c>
      <c r="M1111" t="s">
        <v>5</v>
      </c>
      <c r="N1111" t="s">
        <v>41</v>
      </c>
      <c r="O1111" t="s">
        <v>77</v>
      </c>
      <c r="P1111" t="s">
        <v>2082</v>
      </c>
      <c r="Q1111">
        <v>8</v>
      </c>
      <c r="R1111">
        <v>7</v>
      </c>
      <c r="S1111">
        <v>0</v>
      </c>
      <c r="U1111">
        <v>750000</v>
      </c>
      <c r="V1111">
        <v>400000</v>
      </c>
      <c r="W1111">
        <v>350000</v>
      </c>
      <c r="X1111">
        <v>0</v>
      </c>
      <c r="Y1111" t="s">
        <v>48</v>
      </c>
    </row>
    <row r="1112" spans="1:25" x14ac:dyDescent="0.25">
      <c r="A1112">
        <v>1111</v>
      </c>
      <c r="B1112">
        <v>66948</v>
      </c>
      <c r="C1112">
        <v>0</v>
      </c>
      <c r="D1112">
        <v>0</v>
      </c>
      <c r="E1112" t="s">
        <v>2371</v>
      </c>
      <c r="F1112" t="s">
        <v>2372</v>
      </c>
      <c r="G1112">
        <v>1</v>
      </c>
      <c r="H1112" s="6">
        <v>5000000</v>
      </c>
      <c r="I1112" s="7">
        <v>45989</v>
      </c>
      <c r="K1112">
        <v>15</v>
      </c>
      <c r="L1112" t="s">
        <v>40</v>
      </c>
      <c r="M1112" t="s">
        <v>5</v>
      </c>
      <c r="N1112" t="s">
        <v>41</v>
      </c>
      <c r="O1112" t="s">
        <v>77</v>
      </c>
      <c r="P1112" t="s">
        <v>2082</v>
      </c>
      <c r="Q1112">
        <v>8</v>
      </c>
      <c r="R1112">
        <v>7</v>
      </c>
      <c r="S1112">
        <v>0</v>
      </c>
      <c r="U1112">
        <v>750000</v>
      </c>
      <c r="V1112">
        <v>400000</v>
      </c>
      <c r="W1112">
        <v>350000</v>
      </c>
      <c r="X1112">
        <v>0</v>
      </c>
      <c r="Y1112" t="s">
        <v>48</v>
      </c>
    </row>
    <row r="1113" spans="1:25" x14ac:dyDescent="0.25">
      <c r="A1113">
        <v>1112</v>
      </c>
      <c r="B1113">
        <v>66951</v>
      </c>
      <c r="C1113">
        <v>0</v>
      </c>
      <c r="D1113">
        <v>0</v>
      </c>
      <c r="E1113" t="s">
        <v>457</v>
      </c>
      <c r="F1113" t="s">
        <v>458</v>
      </c>
      <c r="G1113">
        <v>1</v>
      </c>
      <c r="H1113" s="6">
        <v>327360</v>
      </c>
      <c r="I1113" s="7">
        <v>45989</v>
      </c>
      <c r="K1113" t="s">
        <v>137</v>
      </c>
      <c r="L1113" t="s">
        <v>40</v>
      </c>
      <c r="M1113" t="s">
        <v>5</v>
      </c>
      <c r="N1113" t="s">
        <v>41</v>
      </c>
      <c r="O1113" t="s">
        <v>47</v>
      </c>
      <c r="P1113" t="s">
        <v>2082</v>
      </c>
      <c r="Q1113">
        <v>12.5</v>
      </c>
      <c r="R1113">
        <v>0</v>
      </c>
      <c r="S1113">
        <v>0</v>
      </c>
      <c r="U1113">
        <v>40920</v>
      </c>
      <c r="V1113">
        <v>40920</v>
      </c>
      <c r="W1113">
        <v>0</v>
      </c>
      <c r="X1113">
        <v>0</v>
      </c>
      <c r="Y1113" t="s">
        <v>44</v>
      </c>
    </row>
    <row r="1114" spans="1:25" x14ac:dyDescent="0.25">
      <c r="A1114">
        <v>1113</v>
      </c>
      <c r="B1114">
        <v>67045</v>
      </c>
      <c r="C1114">
        <v>0</v>
      </c>
      <c r="D1114">
        <v>0</v>
      </c>
      <c r="E1114" t="s">
        <v>2373</v>
      </c>
      <c r="F1114" t="s">
        <v>2374</v>
      </c>
      <c r="G1114">
        <v>1</v>
      </c>
      <c r="H1114" s="6">
        <v>6000000</v>
      </c>
      <c r="I1114" s="7">
        <v>45989</v>
      </c>
      <c r="K1114">
        <v>15</v>
      </c>
      <c r="L1114" t="s">
        <v>40</v>
      </c>
      <c r="M1114" t="s">
        <v>5</v>
      </c>
      <c r="N1114" t="s">
        <v>41</v>
      </c>
      <c r="O1114" t="s">
        <v>77</v>
      </c>
      <c r="P1114" t="s">
        <v>2082</v>
      </c>
      <c r="Q1114">
        <v>8</v>
      </c>
      <c r="R1114">
        <v>7</v>
      </c>
      <c r="S1114">
        <v>0</v>
      </c>
      <c r="U1114">
        <v>900000</v>
      </c>
      <c r="V1114">
        <v>480000</v>
      </c>
      <c r="W1114">
        <v>420000</v>
      </c>
      <c r="X1114">
        <v>0</v>
      </c>
      <c r="Y1114" t="s">
        <v>48</v>
      </c>
    </row>
    <row r="1115" spans="1:25" x14ac:dyDescent="0.25">
      <c r="A1115">
        <v>1114</v>
      </c>
      <c r="B1115">
        <v>66906</v>
      </c>
      <c r="C1115">
        <v>0</v>
      </c>
      <c r="D1115">
        <v>0</v>
      </c>
      <c r="E1115" t="s">
        <v>514</v>
      </c>
      <c r="F1115" t="s">
        <v>515</v>
      </c>
      <c r="G1115">
        <v>1</v>
      </c>
      <c r="H1115" s="6">
        <v>10000000</v>
      </c>
      <c r="I1115" s="7">
        <v>45988</v>
      </c>
      <c r="K1115">
        <v>6</v>
      </c>
      <c r="L1115" t="s">
        <v>40</v>
      </c>
      <c r="M1115" t="s">
        <v>5</v>
      </c>
      <c r="N1115" t="s">
        <v>41</v>
      </c>
      <c r="O1115" t="s">
        <v>77</v>
      </c>
      <c r="P1115" t="s">
        <v>2082</v>
      </c>
      <c r="Q1115">
        <v>6</v>
      </c>
      <c r="R1115">
        <v>0</v>
      </c>
      <c r="S1115">
        <v>0</v>
      </c>
      <c r="U1115">
        <v>600000</v>
      </c>
      <c r="V1115">
        <v>600000</v>
      </c>
      <c r="W1115">
        <v>0</v>
      </c>
      <c r="X1115">
        <v>0</v>
      </c>
      <c r="Y1115" t="s">
        <v>48</v>
      </c>
    </row>
    <row r="1116" spans="1:25" x14ac:dyDescent="0.25">
      <c r="A1116">
        <v>1115</v>
      </c>
      <c r="B1116">
        <v>66908</v>
      </c>
      <c r="C1116">
        <v>0</v>
      </c>
      <c r="D1116">
        <v>0</v>
      </c>
      <c r="E1116" t="s">
        <v>393</v>
      </c>
      <c r="F1116" t="s">
        <v>2586</v>
      </c>
      <c r="G1116">
        <v>1</v>
      </c>
      <c r="H1116" s="6">
        <v>6174989</v>
      </c>
      <c r="I1116" s="7">
        <v>45988</v>
      </c>
      <c r="K1116">
        <v>8</v>
      </c>
      <c r="L1116" t="s">
        <v>40</v>
      </c>
      <c r="M1116" t="s">
        <v>5</v>
      </c>
      <c r="N1116" t="s">
        <v>41</v>
      </c>
      <c r="O1116" t="s">
        <v>57</v>
      </c>
      <c r="P1116" t="s">
        <v>2082</v>
      </c>
      <c r="Q1116">
        <v>8</v>
      </c>
      <c r="R1116">
        <v>0</v>
      </c>
      <c r="S1116">
        <v>0</v>
      </c>
      <c r="U1116">
        <v>493999</v>
      </c>
      <c r="V1116">
        <v>493999</v>
      </c>
      <c r="W1116">
        <v>0</v>
      </c>
      <c r="X1116">
        <v>0</v>
      </c>
      <c r="Y1116" t="s">
        <v>44</v>
      </c>
    </row>
    <row r="1117" spans="1:25" x14ac:dyDescent="0.25">
      <c r="A1117">
        <v>1116</v>
      </c>
      <c r="B1117">
        <v>66910</v>
      </c>
      <c r="C1117">
        <v>0</v>
      </c>
      <c r="D1117">
        <v>0</v>
      </c>
      <c r="E1117" t="s">
        <v>1632</v>
      </c>
      <c r="F1117" t="s">
        <v>1633</v>
      </c>
      <c r="G1117">
        <v>1</v>
      </c>
      <c r="H1117" s="6">
        <v>1365652</v>
      </c>
      <c r="I1117" s="7">
        <v>45988</v>
      </c>
      <c r="K1117">
        <v>8</v>
      </c>
      <c r="L1117" t="s">
        <v>40</v>
      </c>
      <c r="M1117" t="s">
        <v>5</v>
      </c>
      <c r="N1117" t="s">
        <v>41</v>
      </c>
      <c r="O1117" t="s">
        <v>47</v>
      </c>
      <c r="P1117" t="s">
        <v>2082</v>
      </c>
      <c r="Q1117">
        <v>8</v>
      </c>
      <c r="R1117">
        <v>0</v>
      </c>
      <c r="S1117">
        <v>0</v>
      </c>
      <c r="U1117">
        <v>109252</v>
      </c>
      <c r="V1117">
        <v>109252</v>
      </c>
      <c r="W1117">
        <v>0</v>
      </c>
      <c r="X1117">
        <v>0</v>
      </c>
      <c r="Y1117" t="s">
        <v>48</v>
      </c>
    </row>
    <row r="1118" spans="1:25" x14ac:dyDescent="0.25">
      <c r="A1118">
        <v>1117</v>
      </c>
      <c r="B1118">
        <v>66909</v>
      </c>
      <c r="C1118">
        <v>0</v>
      </c>
      <c r="D1118">
        <v>0</v>
      </c>
      <c r="E1118" t="s">
        <v>2196</v>
      </c>
      <c r="F1118" t="s">
        <v>2197</v>
      </c>
      <c r="G1118">
        <v>1</v>
      </c>
      <c r="H1118" s="6">
        <v>959604</v>
      </c>
      <c r="I1118" s="7">
        <v>45988</v>
      </c>
      <c r="K1118">
        <v>8</v>
      </c>
      <c r="L1118" t="s">
        <v>40</v>
      </c>
      <c r="M1118" t="s">
        <v>5</v>
      </c>
      <c r="N1118" t="s">
        <v>41</v>
      </c>
      <c r="O1118" t="s">
        <v>57</v>
      </c>
      <c r="P1118" t="s">
        <v>2082</v>
      </c>
      <c r="Q1118">
        <v>8</v>
      </c>
      <c r="R1118">
        <v>0</v>
      </c>
      <c r="S1118">
        <v>0</v>
      </c>
      <c r="U1118">
        <v>76768</v>
      </c>
      <c r="V1118">
        <v>76768</v>
      </c>
      <c r="W1118">
        <v>0</v>
      </c>
      <c r="X1118">
        <v>0</v>
      </c>
      <c r="Y1118" t="s">
        <v>48</v>
      </c>
    </row>
    <row r="1119" spans="1:25" x14ac:dyDescent="0.25">
      <c r="A1119">
        <v>1118</v>
      </c>
      <c r="B1119">
        <v>66903</v>
      </c>
      <c r="C1119">
        <v>0</v>
      </c>
      <c r="D1119">
        <v>0</v>
      </c>
      <c r="E1119" t="s">
        <v>834</v>
      </c>
      <c r="F1119" t="s">
        <v>835</v>
      </c>
      <c r="G1119">
        <v>1</v>
      </c>
      <c r="H1119" s="6">
        <v>4117717</v>
      </c>
      <c r="I1119" s="7">
        <v>45988</v>
      </c>
      <c r="K1119">
        <v>15</v>
      </c>
      <c r="L1119" t="s">
        <v>40</v>
      </c>
      <c r="M1119" t="s">
        <v>5</v>
      </c>
      <c r="N1119" t="s">
        <v>41</v>
      </c>
      <c r="O1119" t="s">
        <v>57</v>
      </c>
      <c r="P1119" t="s">
        <v>2082</v>
      </c>
      <c r="Q1119">
        <v>5</v>
      </c>
      <c r="R1119">
        <v>10</v>
      </c>
      <c r="S1119">
        <v>0</v>
      </c>
      <c r="U1119">
        <v>617658</v>
      </c>
      <c r="V1119">
        <v>205886</v>
      </c>
      <c r="W1119">
        <v>411772</v>
      </c>
      <c r="X1119">
        <v>0</v>
      </c>
      <c r="Y1119" t="s">
        <v>94</v>
      </c>
    </row>
    <row r="1120" spans="1:25" x14ac:dyDescent="0.25">
      <c r="A1120">
        <v>1119</v>
      </c>
      <c r="B1120">
        <v>66907</v>
      </c>
      <c r="C1120">
        <v>0</v>
      </c>
      <c r="D1120">
        <v>0</v>
      </c>
      <c r="E1120" t="s">
        <v>2093</v>
      </c>
      <c r="F1120" t="s">
        <v>2094</v>
      </c>
      <c r="G1120">
        <v>1</v>
      </c>
      <c r="H1120" s="6">
        <v>15393888</v>
      </c>
      <c r="I1120" s="7">
        <v>45988</v>
      </c>
      <c r="K1120">
        <v>7</v>
      </c>
      <c r="L1120" t="s">
        <v>40</v>
      </c>
      <c r="M1120" t="s">
        <v>6</v>
      </c>
      <c r="N1120" t="s">
        <v>41</v>
      </c>
      <c r="O1120" t="s">
        <v>64</v>
      </c>
      <c r="P1120" t="s">
        <v>2082</v>
      </c>
      <c r="Q1120">
        <v>7</v>
      </c>
      <c r="R1120">
        <v>0</v>
      </c>
      <c r="S1120">
        <v>0</v>
      </c>
      <c r="U1120">
        <v>1077572</v>
      </c>
      <c r="V1120">
        <v>1077572</v>
      </c>
      <c r="W1120">
        <v>0</v>
      </c>
      <c r="X1120">
        <v>0</v>
      </c>
      <c r="Y1120" t="s">
        <v>2086</v>
      </c>
    </row>
    <row r="1121" spans="1:25" x14ac:dyDescent="0.25">
      <c r="A1121">
        <v>1120</v>
      </c>
      <c r="B1121">
        <v>66904</v>
      </c>
      <c r="C1121">
        <v>0</v>
      </c>
      <c r="D1121">
        <v>0</v>
      </c>
      <c r="E1121" t="s">
        <v>1325</v>
      </c>
      <c r="F1121" t="s">
        <v>1326</v>
      </c>
      <c r="G1121">
        <v>1</v>
      </c>
      <c r="H1121" s="6">
        <v>541176</v>
      </c>
      <c r="I1121" s="7">
        <v>45988</v>
      </c>
      <c r="K1121">
        <v>8</v>
      </c>
      <c r="L1121" t="s">
        <v>40</v>
      </c>
      <c r="M1121" t="s">
        <v>5</v>
      </c>
      <c r="N1121" t="s">
        <v>41</v>
      </c>
      <c r="O1121" t="s">
        <v>47</v>
      </c>
      <c r="P1121" t="s">
        <v>2082</v>
      </c>
      <c r="Q1121">
        <v>8</v>
      </c>
      <c r="R1121">
        <v>0</v>
      </c>
      <c r="S1121">
        <v>0</v>
      </c>
      <c r="U1121">
        <v>43294</v>
      </c>
      <c r="V1121">
        <v>43294</v>
      </c>
      <c r="W1121">
        <v>0</v>
      </c>
      <c r="X1121">
        <v>0</v>
      </c>
      <c r="Y1121" t="s">
        <v>48</v>
      </c>
    </row>
    <row r="1122" spans="1:25" x14ac:dyDescent="0.25">
      <c r="A1122">
        <v>1121</v>
      </c>
      <c r="B1122">
        <v>66905</v>
      </c>
      <c r="C1122">
        <v>0</v>
      </c>
      <c r="D1122">
        <v>0</v>
      </c>
      <c r="E1122" t="s">
        <v>1321</v>
      </c>
      <c r="F1122" t="s">
        <v>1322</v>
      </c>
      <c r="G1122">
        <v>1</v>
      </c>
      <c r="H1122" s="6">
        <v>4599996</v>
      </c>
      <c r="I1122" s="7">
        <v>45988</v>
      </c>
      <c r="K1122">
        <v>8</v>
      </c>
      <c r="L1122" t="s">
        <v>40</v>
      </c>
      <c r="M1122" t="s">
        <v>5</v>
      </c>
      <c r="N1122" t="s">
        <v>41</v>
      </c>
      <c r="O1122" t="s">
        <v>47</v>
      </c>
      <c r="P1122" t="s">
        <v>2082</v>
      </c>
      <c r="Q1122">
        <v>8</v>
      </c>
      <c r="R1122">
        <v>0</v>
      </c>
      <c r="S1122">
        <v>0</v>
      </c>
      <c r="U1122">
        <v>368000</v>
      </c>
      <c r="V1122">
        <v>368000</v>
      </c>
      <c r="W1122">
        <v>0</v>
      </c>
      <c r="X1122">
        <v>0</v>
      </c>
      <c r="Y1122" t="s">
        <v>437</v>
      </c>
    </row>
    <row r="1123" spans="1:25" x14ac:dyDescent="0.25">
      <c r="A1123">
        <v>1122</v>
      </c>
      <c r="B1123">
        <v>66898</v>
      </c>
      <c r="C1123">
        <v>0</v>
      </c>
      <c r="D1123">
        <v>0</v>
      </c>
      <c r="E1123" t="s">
        <v>1180</v>
      </c>
      <c r="F1123" t="s">
        <v>1181</v>
      </c>
      <c r="G1123">
        <v>1</v>
      </c>
      <c r="H1123" s="6">
        <v>110000000</v>
      </c>
      <c r="I1123" s="7">
        <v>45987</v>
      </c>
      <c r="K1123">
        <v>15</v>
      </c>
      <c r="L1123" t="s">
        <v>40</v>
      </c>
      <c r="M1123" t="s">
        <v>5</v>
      </c>
      <c r="N1123" t="s">
        <v>41</v>
      </c>
      <c r="O1123" t="s">
        <v>57</v>
      </c>
      <c r="P1123" t="s">
        <v>2082</v>
      </c>
      <c r="Q1123">
        <v>4</v>
      </c>
      <c r="R1123">
        <v>11</v>
      </c>
      <c r="S1123">
        <v>0</v>
      </c>
      <c r="U1123">
        <v>16500000</v>
      </c>
      <c r="V1123">
        <v>4400000</v>
      </c>
      <c r="W1123">
        <v>12100000</v>
      </c>
      <c r="X1123">
        <v>0</v>
      </c>
      <c r="Y1123" t="s">
        <v>48</v>
      </c>
    </row>
    <row r="1124" spans="1:25" x14ac:dyDescent="0.25">
      <c r="A1124">
        <v>1123</v>
      </c>
      <c r="B1124">
        <v>66899</v>
      </c>
      <c r="C1124">
        <v>0</v>
      </c>
      <c r="D1124">
        <v>0</v>
      </c>
      <c r="E1124" t="s">
        <v>1182</v>
      </c>
      <c r="F1124" t="s">
        <v>1183</v>
      </c>
      <c r="G1124">
        <v>1</v>
      </c>
      <c r="H1124" s="6">
        <v>20000000</v>
      </c>
      <c r="I1124" s="7">
        <v>45987</v>
      </c>
      <c r="K1124">
        <v>15</v>
      </c>
      <c r="L1124" t="s">
        <v>40</v>
      </c>
      <c r="M1124" t="s">
        <v>5</v>
      </c>
      <c r="N1124" t="s">
        <v>41</v>
      </c>
      <c r="O1124" t="s">
        <v>57</v>
      </c>
      <c r="P1124" t="s">
        <v>2082</v>
      </c>
      <c r="Q1124">
        <v>4</v>
      </c>
      <c r="R1124">
        <v>11</v>
      </c>
      <c r="S1124">
        <v>0</v>
      </c>
      <c r="U1124">
        <v>3000000</v>
      </c>
      <c r="V1124">
        <v>800000</v>
      </c>
      <c r="W1124">
        <v>2200000</v>
      </c>
      <c r="X1124">
        <v>0</v>
      </c>
      <c r="Y1124" t="s">
        <v>48</v>
      </c>
    </row>
    <row r="1125" spans="1:25" x14ac:dyDescent="0.25">
      <c r="A1125">
        <v>1124</v>
      </c>
      <c r="B1125">
        <v>66920</v>
      </c>
      <c r="C1125">
        <v>0</v>
      </c>
      <c r="D1125">
        <v>0</v>
      </c>
      <c r="E1125" t="s">
        <v>1184</v>
      </c>
      <c r="F1125" t="s">
        <v>1185</v>
      </c>
      <c r="G1125">
        <v>1</v>
      </c>
      <c r="H1125" s="6">
        <v>270000000</v>
      </c>
      <c r="I1125" s="7">
        <v>45987</v>
      </c>
      <c r="K1125">
        <v>15</v>
      </c>
      <c r="L1125" t="s">
        <v>40</v>
      </c>
      <c r="M1125" t="s">
        <v>5</v>
      </c>
      <c r="N1125" t="s">
        <v>41</v>
      </c>
      <c r="O1125" t="s">
        <v>57</v>
      </c>
      <c r="P1125" t="s">
        <v>2082</v>
      </c>
      <c r="Q1125">
        <v>4</v>
      </c>
      <c r="R1125">
        <v>11</v>
      </c>
      <c r="S1125">
        <v>0</v>
      </c>
      <c r="U1125">
        <v>40500000</v>
      </c>
      <c r="V1125">
        <v>10800000</v>
      </c>
      <c r="W1125">
        <v>29700000</v>
      </c>
      <c r="X1125">
        <v>0</v>
      </c>
      <c r="Y1125" t="s">
        <v>48</v>
      </c>
    </row>
    <row r="1126" spans="1:25" x14ac:dyDescent="0.25">
      <c r="A1126">
        <v>1125</v>
      </c>
      <c r="B1126">
        <v>66921</v>
      </c>
      <c r="C1126">
        <v>0</v>
      </c>
      <c r="D1126">
        <v>0</v>
      </c>
      <c r="E1126" t="s">
        <v>1992</v>
      </c>
      <c r="F1126" t="s">
        <v>1993</v>
      </c>
      <c r="G1126">
        <v>1</v>
      </c>
      <c r="H1126" s="6">
        <v>28000000</v>
      </c>
      <c r="I1126" s="7">
        <v>45987</v>
      </c>
      <c r="K1126">
        <v>15</v>
      </c>
      <c r="L1126" t="s">
        <v>40</v>
      </c>
      <c r="M1126" t="s">
        <v>5</v>
      </c>
      <c r="N1126" t="s">
        <v>41</v>
      </c>
      <c r="O1126" t="s">
        <v>57</v>
      </c>
      <c r="P1126" t="s">
        <v>2082</v>
      </c>
      <c r="Q1126">
        <v>4</v>
      </c>
      <c r="R1126">
        <v>11</v>
      </c>
      <c r="S1126">
        <v>0</v>
      </c>
      <c r="U1126">
        <v>4200000</v>
      </c>
      <c r="V1126">
        <v>1120000</v>
      </c>
      <c r="W1126">
        <v>3080000</v>
      </c>
      <c r="X1126">
        <v>0</v>
      </c>
      <c r="Y1126" t="s">
        <v>48</v>
      </c>
    </row>
    <row r="1127" spans="1:25" x14ac:dyDescent="0.25">
      <c r="A1127">
        <v>1126</v>
      </c>
      <c r="B1127">
        <v>66900</v>
      </c>
      <c r="C1127">
        <v>0</v>
      </c>
      <c r="D1127">
        <v>0</v>
      </c>
      <c r="E1127" t="s">
        <v>1206</v>
      </c>
      <c r="F1127" t="s">
        <v>1207</v>
      </c>
      <c r="G1127">
        <v>1</v>
      </c>
      <c r="H1127" s="6">
        <v>50000000</v>
      </c>
      <c r="I1127" s="7">
        <v>45987</v>
      </c>
      <c r="K1127">
        <v>15</v>
      </c>
      <c r="L1127" t="s">
        <v>40</v>
      </c>
      <c r="M1127" t="s">
        <v>5</v>
      </c>
      <c r="N1127" t="s">
        <v>41</v>
      </c>
      <c r="O1127" t="s">
        <v>57</v>
      </c>
      <c r="P1127" t="s">
        <v>2082</v>
      </c>
      <c r="Q1127">
        <v>4</v>
      </c>
      <c r="R1127">
        <v>11</v>
      </c>
      <c r="S1127">
        <v>0</v>
      </c>
      <c r="U1127">
        <v>7500000</v>
      </c>
      <c r="V1127">
        <v>2000000</v>
      </c>
      <c r="W1127">
        <v>5500000</v>
      </c>
      <c r="X1127">
        <v>0</v>
      </c>
      <c r="Y1127" t="s">
        <v>48</v>
      </c>
    </row>
    <row r="1128" spans="1:25" x14ac:dyDescent="0.25">
      <c r="A1128">
        <v>1127</v>
      </c>
      <c r="B1128">
        <v>66897</v>
      </c>
      <c r="C1128">
        <v>0</v>
      </c>
      <c r="D1128">
        <v>0</v>
      </c>
      <c r="E1128" t="s">
        <v>2375</v>
      </c>
      <c r="F1128" t="s">
        <v>2376</v>
      </c>
      <c r="G1128">
        <v>1</v>
      </c>
      <c r="H1128" s="6">
        <v>533333</v>
      </c>
      <c r="I1128" s="7">
        <v>45987</v>
      </c>
      <c r="K1128">
        <v>10</v>
      </c>
      <c r="L1128" t="s">
        <v>40</v>
      </c>
      <c r="M1128" t="s">
        <v>9</v>
      </c>
      <c r="N1128" t="s">
        <v>41</v>
      </c>
      <c r="O1128" t="s">
        <v>42</v>
      </c>
      <c r="P1128" t="s">
        <v>2082</v>
      </c>
      <c r="Q1128">
        <v>10</v>
      </c>
      <c r="R1128">
        <v>0</v>
      </c>
      <c r="S1128">
        <v>0</v>
      </c>
      <c r="U1128">
        <v>53333</v>
      </c>
      <c r="V1128">
        <v>53333</v>
      </c>
      <c r="W1128">
        <v>0</v>
      </c>
      <c r="X1128">
        <v>0</v>
      </c>
      <c r="Y1128" t="s">
        <v>44</v>
      </c>
    </row>
    <row r="1129" spans="1:25" x14ac:dyDescent="0.25">
      <c r="A1129">
        <v>1128</v>
      </c>
      <c r="B1129">
        <v>66896</v>
      </c>
      <c r="C1129">
        <v>0</v>
      </c>
      <c r="D1129">
        <v>0</v>
      </c>
      <c r="E1129" t="s">
        <v>2307</v>
      </c>
      <c r="F1129" t="s">
        <v>2308</v>
      </c>
      <c r="G1129">
        <v>1</v>
      </c>
      <c r="H1129" s="6">
        <v>952000</v>
      </c>
      <c r="I1129" s="7">
        <v>45987</v>
      </c>
      <c r="K1129">
        <v>10</v>
      </c>
      <c r="L1129" t="s">
        <v>40</v>
      </c>
      <c r="M1129" t="s">
        <v>9</v>
      </c>
      <c r="N1129" t="s">
        <v>41</v>
      </c>
      <c r="O1129" t="s">
        <v>42</v>
      </c>
      <c r="P1129" t="s">
        <v>2082</v>
      </c>
      <c r="Q1129">
        <v>10</v>
      </c>
      <c r="R1129">
        <v>0</v>
      </c>
      <c r="S1129">
        <v>0</v>
      </c>
      <c r="U1129">
        <v>95200</v>
      </c>
      <c r="V1129">
        <v>95200</v>
      </c>
      <c r="W1129">
        <v>0</v>
      </c>
      <c r="X1129">
        <v>0</v>
      </c>
      <c r="Y1129" t="s">
        <v>2086</v>
      </c>
    </row>
    <row r="1130" spans="1:25" x14ac:dyDescent="0.25">
      <c r="A1130">
        <v>1129</v>
      </c>
      <c r="B1130">
        <v>66918</v>
      </c>
      <c r="C1130">
        <v>0</v>
      </c>
      <c r="D1130">
        <v>0</v>
      </c>
      <c r="E1130" t="s">
        <v>1220</v>
      </c>
      <c r="F1130" t="s">
        <v>1221</v>
      </c>
      <c r="G1130">
        <v>1</v>
      </c>
      <c r="H1130" s="6">
        <v>280000000</v>
      </c>
      <c r="I1130" s="7">
        <v>45987</v>
      </c>
      <c r="K1130">
        <v>15</v>
      </c>
      <c r="L1130" t="s">
        <v>40</v>
      </c>
      <c r="M1130" t="s">
        <v>5</v>
      </c>
      <c r="N1130" t="s">
        <v>41</v>
      </c>
      <c r="O1130" t="s">
        <v>57</v>
      </c>
      <c r="P1130" t="s">
        <v>2082</v>
      </c>
      <c r="Q1130">
        <v>4</v>
      </c>
      <c r="R1130">
        <v>11</v>
      </c>
      <c r="S1130">
        <v>0</v>
      </c>
      <c r="U1130">
        <v>42000000</v>
      </c>
      <c r="V1130">
        <v>11200000</v>
      </c>
      <c r="W1130">
        <v>30800000</v>
      </c>
      <c r="X1130">
        <v>0</v>
      </c>
      <c r="Y1130" t="s">
        <v>48</v>
      </c>
    </row>
    <row r="1131" spans="1:25" x14ac:dyDescent="0.25">
      <c r="A1131">
        <v>1130</v>
      </c>
      <c r="B1131">
        <v>66901</v>
      </c>
      <c r="C1131">
        <v>0</v>
      </c>
      <c r="D1131">
        <v>0</v>
      </c>
      <c r="E1131" t="s">
        <v>1962</v>
      </c>
      <c r="F1131" t="s">
        <v>1963</v>
      </c>
      <c r="G1131">
        <v>1</v>
      </c>
      <c r="H1131" s="6">
        <v>5000000</v>
      </c>
      <c r="I1131" s="7">
        <v>45987</v>
      </c>
      <c r="K1131">
        <v>8</v>
      </c>
      <c r="L1131" t="s">
        <v>40</v>
      </c>
      <c r="M1131" t="s">
        <v>5</v>
      </c>
      <c r="N1131" t="s">
        <v>41</v>
      </c>
      <c r="O1131" t="s">
        <v>77</v>
      </c>
      <c r="P1131" t="s">
        <v>2082</v>
      </c>
      <c r="Q1131">
        <v>8</v>
      </c>
      <c r="R1131">
        <v>0</v>
      </c>
      <c r="S1131">
        <v>0</v>
      </c>
      <c r="U1131">
        <v>400000</v>
      </c>
      <c r="V1131">
        <v>400000</v>
      </c>
      <c r="W1131">
        <v>0</v>
      </c>
      <c r="X1131">
        <v>0</v>
      </c>
      <c r="Y1131" t="s">
        <v>67</v>
      </c>
    </row>
    <row r="1132" spans="1:25" x14ac:dyDescent="0.25">
      <c r="A1132">
        <v>1131</v>
      </c>
      <c r="B1132">
        <v>66919</v>
      </c>
      <c r="C1132">
        <v>0</v>
      </c>
      <c r="D1132">
        <v>0</v>
      </c>
      <c r="E1132" t="s">
        <v>1990</v>
      </c>
      <c r="F1132" t="s">
        <v>1991</v>
      </c>
      <c r="G1132">
        <v>1</v>
      </c>
      <c r="H1132" s="6">
        <v>10800000</v>
      </c>
      <c r="I1132" s="7">
        <v>45987</v>
      </c>
      <c r="K1132">
        <v>15</v>
      </c>
      <c r="L1132" t="s">
        <v>40</v>
      </c>
      <c r="M1132" t="s">
        <v>5</v>
      </c>
      <c r="N1132" t="s">
        <v>41</v>
      </c>
      <c r="O1132" t="s">
        <v>57</v>
      </c>
      <c r="P1132" t="s">
        <v>2082</v>
      </c>
      <c r="Q1132">
        <v>4</v>
      </c>
      <c r="R1132">
        <v>11</v>
      </c>
      <c r="S1132">
        <v>0</v>
      </c>
      <c r="U1132">
        <v>1620000</v>
      </c>
      <c r="V1132">
        <v>432000</v>
      </c>
      <c r="W1132">
        <v>1188000</v>
      </c>
      <c r="X1132">
        <v>0</v>
      </c>
      <c r="Y1132" t="s">
        <v>48</v>
      </c>
    </row>
    <row r="1133" spans="1:25" x14ac:dyDescent="0.25">
      <c r="A1133">
        <v>1132</v>
      </c>
      <c r="B1133">
        <v>66878</v>
      </c>
      <c r="C1133">
        <v>0</v>
      </c>
      <c r="D1133">
        <v>0</v>
      </c>
      <c r="E1133" t="s">
        <v>1449</v>
      </c>
      <c r="F1133" t="s">
        <v>1450</v>
      </c>
      <c r="G1133">
        <v>1</v>
      </c>
      <c r="H1133" s="6">
        <v>3329332</v>
      </c>
      <c r="I1133" s="7">
        <v>45986</v>
      </c>
      <c r="K1133">
        <v>6</v>
      </c>
      <c r="L1133" t="s">
        <v>40</v>
      </c>
      <c r="M1133" t="s">
        <v>5</v>
      </c>
      <c r="N1133" t="s">
        <v>41</v>
      </c>
      <c r="O1133" t="s">
        <v>47</v>
      </c>
      <c r="P1133" t="s">
        <v>2082</v>
      </c>
      <c r="Q1133">
        <v>6</v>
      </c>
      <c r="R1133">
        <v>0</v>
      </c>
      <c r="S1133">
        <v>0</v>
      </c>
      <c r="U1133">
        <v>199760</v>
      </c>
      <c r="V1133">
        <v>199760</v>
      </c>
      <c r="W1133">
        <v>0</v>
      </c>
      <c r="X1133">
        <v>0</v>
      </c>
      <c r="Y1133" t="s">
        <v>48</v>
      </c>
    </row>
    <row r="1134" spans="1:25" x14ac:dyDescent="0.25">
      <c r="A1134">
        <v>1133</v>
      </c>
      <c r="B1134">
        <v>66880</v>
      </c>
      <c r="C1134">
        <v>0</v>
      </c>
      <c r="D1134">
        <v>0</v>
      </c>
      <c r="E1134" t="s">
        <v>502</v>
      </c>
      <c r="F1134" t="s">
        <v>503</v>
      </c>
      <c r="G1134">
        <v>1</v>
      </c>
      <c r="H1134" s="6">
        <v>100000000</v>
      </c>
      <c r="I1134" s="7">
        <v>45986</v>
      </c>
      <c r="K1134">
        <v>15</v>
      </c>
      <c r="L1134" t="s">
        <v>40</v>
      </c>
      <c r="M1134" t="s">
        <v>5</v>
      </c>
      <c r="N1134" t="s">
        <v>41</v>
      </c>
      <c r="O1134" t="s">
        <v>77</v>
      </c>
      <c r="P1134" t="s">
        <v>2082</v>
      </c>
      <c r="Q1134">
        <v>7</v>
      </c>
      <c r="R1134">
        <v>8</v>
      </c>
      <c r="S1134">
        <v>0</v>
      </c>
      <c r="U1134">
        <v>15000000</v>
      </c>
      <c r="V1134">
        <v>7000000</v>
      </c>
      <c r="W1134">
        <v>8000000</v>
      </c>
      <c r="X1134">
        <v>0</v>
      </c>
      <c r="Y1134" t="s">
        <v>48</v>
      </c>
    </row>
    <row r="1135" spans="1:25" x14ac:dyDescent="0.25">
      <c r="A1135">
        <v>1134</v>
      </c>
      <c r="B1135">
        <v>66877</v>
      </c>
      <c r="C1135">
        <v>0</v>
      </c>
      <c r="D1135">
        <v>0</v>
      </c>
      <c r="E1135" t="s">
        <v>1357</v>
      </c>
      <c r="F1135" t="s">
        <v>1358</v>
      </c>
      <c r="G1135">
        <v>1</v>
      </c>
      <c r="H1135" s="6">
        <v>27162226</v>
      </c>
      <c r="I1135" s="7">
        <v>45986</v>
      </c>
      <c r="K1135">
        <v>15</v>
      </c>
      <c r="L1135" t="s">
        <v>40</v>
      </c>
      <c r="M1135" t="s">
        <v>5</v>
      </c>
      <c r="N1135" t="s">
        <v>41</v>
      </c>
      <c r="O1135" t="s">
        <v>47</v>
      </c>
      <c r="P1135" t="s">
        <v>2082</v>
      </c>
      <c r="Q1135">
        <v>2</v>
      </c>
      <c r="R1135">
        <v>13</v>
      </c>
      <c r="S1135">
        <v>0</v>
      </c>
      <c r="U1135">
        <v>4074334</v>
      </c>
      <c r="V1135">
        <v>543245</v>
      </c>
      <c r="W1135">
        <v>3531089</v>
      </c>
      <c r="X1135">
        <v>0</v>
      </c>
      <c r="Y1135" t="s">
        <v>250</v>
      </c>
    </row>
    <row r="1136" spans="1:25" x14ac:dyDescent="0.25">
      <c r="A1136">
        <v>1135</v>
      </c>
      <c r="B1136">
        <v>66879</v>
      </c>
      <c r="C1136">
        <v>0</v>
      </c>
      <c r="D1136">
        <v>0</v>
      </c>
      <c r="E1136" t="s">
        <v>1688</v>
      </c>
      <c r="F1136" t="s">
        <v>1689</v>
      </c>
      <c r="G1136">
        <v>1</v>
      </c>
      <c r="H1136" s="6">
        <v>3000000</v>
      </c>
      <c r="I1136" s="7">
        <v>45986</v>
      </c>
      <c r="K1136">
        <v>6</v>
      </c>
      <c r="L1136" t="s">
        <v>40</v>
      </c>
      <c r="M1136" t="s">
        <v>5</v>
      </c>
      <c r="N1136" t="s">
        <v>41</v>
      </c>
      <c r="O1136" t="s">
        <v>77</v>
      </c>
      <c r="P1136" t="s">
        <v>2082</v>
      </c>
      <c r="Q1136">
        <v>6</v>
      </c>
      <c r="R1136">
        <v>0</v>
      </c>
      <c r="S1136">
        <v>0</v>
      </c>
      <c r="U1136">
        <v>180000</v>
      </c>
      <c r="V1136">
        <v>180000</v>
      </c>
      <c r="W1136">
        <v>0</v>
      </c>
      <c r="X1136">
        <v>0</v>
      </c>
      <c r="Y1136" t="s">
        <v>48</v>
      </c>
    </row>
    <row r="1137" spans="1:25" x14ac:dyDescent="0.25">
      <c r="A1137">
        <v>1136</v>
      </c>
      <c r="B1137">
        <v>66891</v>
      </c>
      <c r="C1137">
        <v>0</v>
      </c>
      <c r="D1137">
        <v>0</v>
      </c>
      <c r="E1137" t="s">
        <v>1658</v>
      </c>
      <c r="F1137" t="s">
        <v>1659</v>
      </c>
      <c r="G1137">
        <v>1</v>
      </c>
      <c r="H1137" s="6">
        <v>406182</v>
      </c>
      <c r="I1137" s="7">
        <v>45986</v>
      </c>
      <c r="K1137">
        <v>10</v>
      </c>
      <c r="L1137" t="s">
        <v>40</v>
      </c>
      <c r="M1137" t="s">
        <v>5</v>
      </c>
      <c r="N1137" t="s">
        <v>41</v>
      </c>
      <c r="O1137" t="s">
        <v>57</v>
      </c>
      <c r="P1137" t="s">
        <v>2082</v>
      </c>
      <c r="Q1137">
        <v>10</v>
      </c>
      <c r="R1137">
        <v>0</v>
      </c>
      <c r="S1137">
        <v>0</v>
      </c>
      <c r="U1137">
        <v>40618</v>
      </c>
      <c r="V1137">
        <v>40618</v>
      </c>
      <c r="W1137">
        <v>0</v>
      </c>
      <c r="X1137">
        <v>0</v>
      </c>
      <c r="Y1137" t="s">
        <v>48</v>
      </c>
    </row>
    <row r="1138" spans="1:25" x14ac:dyDescent="0.25">
      <c r="A1138">
        <v>1137</v>
      </c>
      <c r="B1138">
        <v>66876</v>
      </c>
      <c r="C1138">
        <v>0</v>
      </c>
      <c r="D1138">
        <v>0</v>
      </c>
      <c r="E1138" t="s">
        <v>1848</v>
      </c>
      <c r="F1138" t="s">
        <v>1849</v>
      </c>
      <c r="G1138">
        <v>1</v>
      </c>
      <c r="H1138" s="6">
        <v>19564821</v>
      </c>
      <c r="I1138" s="7">
        <v>45986</v>
      </c>
      <c r="K1138">
        <v>15</v>
      </c>
      <c r="L1138" t="s">
        <v>40</v>
      </c>
      <c r="M1138" t="s">
        <v>5</v>
      </c>
      <c r="N1138" t="s">
        <v>41</v>
      </c>
      <c r="O1138" t="s">
        <v>47</v>
      </c>
      <c r="P1138" t="s">
        <v>2082</v>
      </c>
      <c r="Q1138">
        <v>2</v>
      </c>
      <c r="R1138">
        <v>13</v>
      </c>
      <c r="S1138">
        <v>0</v>
      </c>
      <c r="U1138">
        <v>2934723</v>
      </c>
      <c r="V1138">
        <v>391296</v>
      </c>
      <c r="W1138">
        <v>2543427</v>
      </c>
      <c r="X1138">
        <v>0</v>
      </c>
      <c r="Y1138" t="s">
        <v>250</v>
      </c>
    </row>
    <row r="1139" spans="1:25" x14ac:dyDescent="0.25">
      <c r="A1139">
        <v>1138</v>
      </c>
      <c r="B1139">
        <v>66874</v>
      </c>
      <c r="C1139">
        <v>0</v>
      </c>
      <c r="D1139">
        <v>0</v>
      </c>
      <c r="E1139" t="s">
        <v>2235</v>
      </c>
      <c r="F1139" t="s">
        <v>2236</v>
      </c>
      <c r="G1139">
        <v>1</v>
      </c>
      <c r="H1139" s="6">
        <v>6523333</v>
      </c>
      <c r="I1139" s="7">
        <v>45986</v>
      </c>
      <c r="K1139">
        <v>4</v>
      </c>
      <c r="L1139" t="s">
        <v>40</v>
      </c>
      <c r="M1139" t="s">
        <v>5</v>
      </c>
      <c r="N1139" t="s">
        <v>41</v>
      </c>
      <c r="O1139" t="s">
        <v>77</v>
      </c>
      <c r="P1139" t="s">
        <v>2082</v>
      </c>
      <c r="Q1139">
        <v>4</v>
      </c>
      <c r="R1139">
        <v>0</v>
      </c>
      <c r="S1139">
        <v>0</v>
      </c>
      <c r="U1139">
        <v>260933</v>
      </c>
      <c r="V1139">
        <v>260933</v>
      </c>
      <c r="W1139">
        <v>0</v>
      </c>
      <c r="X1139">
        <v>0</v>
      </c>
      <c r="Y1139" t="s">
        <v>2086</v>
      </c>
    </row>
    <row r="1140" spans="1:25" x14ac:dyDescent="0.25">
      <c r="A1140">
        <v>1139</v>
      </c>
      <c r="B1140">
        <v>66875</v>
      </c>
      <c r="C1140">
        <v>0</v>
      </c>
      <c r="D1140">
        <v>0</v>
      </c>
      <c r="E1140" t="s">
        <v>2235</v>
      </c>
      <c r="F1140" t="s">
        <v>2236</v>
      </c>
      <c r="G1140">
        <v>1</v>
      </c>
      <c r="H1140" s="6">
        <v>6000000</v>
      </c>
      <c r="I1140" s="7">
        <v>45986</v>
      </c>
      <c r="K1140">
        <v>4</v>
      </c>
      <c r="L1140" t="s">
        <v>40</v>
      </c>
      <c r="M1140" t="s">
        <v>5</v>
      </c>
      <c r="N1140" t="s">
        <v>41</v>
      </c>
      <c r="O1140" t="s">
        <v>77</v>
      </c>
      <c r="P1140" t="s">
        <v>2082</v>
      </c>
      <c r="Q1140">
        <v>4</v>
      </c>
      <c r="R1140">
        <v>0</v>
      </c>
      <c r="S1140">
        <v>0</v>
      </c>
      <c r="U1140">
        <v>240000</v>
      </c>
      <c r="V1140">
        <v>240000</v>
      </c>
      <c r="W1140">
        <v>0</v>
      </c>
      <c r="X1140">
        <v>0</v>
      </c>
      <c r="Y1140" t="s">
        <v>2086</v>
      </c>
    </row>
    <row r="1141" spans="1:25" x14ac:dyDescent="0.25">
      <c r="A1141">
        <v>1140</v>
      </c>
      <c r="B1141">
        <v>66892</v>
      </c>
      <c r="C1141">
        <v>0</v>
      </c>
      <c r="D1141">
        <v>0</v>
      </c>
      <c r="E1141" t="s">
        <v>743</v>
      </c>
      <c r="F1141" t="s">
        <v>744</v>
      </c>
      <c r="G1141">
        <v>1</v>
      </c>
      <c r="H1141" s="6">
        <v>5000000</v>
      </c>
      <c r="I1141" s="7">
        <v>45986</v>
      </c>
      <c r="K1141">
        <v>5</v>
      </c>
      <c r="L1141" t="s">
        <v>40</v>
      </c>
      <c r="M1141" t="s">
        <v>7</v>
      </c>
      <c r="N1141" t="s">
        <v>41</v>
      </c>
      <c r="O1141" t="s">
        <v>64</v>
      </c>
      <c r="P1141" t="s">
        <v>2082</v>
      </c>
      <c r="Q1141">
        <v>5</v>
      </c>
      <c r="R1141">
        <v>0</v>
      </c>
      <c r="S1141">
        <v>0</v>
      </c>
      <c r="U1141">
        <v>250000</v>
      </c>
      <c r="V1141">
        <v>250000</v>
      </c>
      <c r="W1141">
        <v>0</v>
      </c>
      <c r="X1141">
        <v>0</v>
      </c>
      <c r="Y1141" t="s">
        <v>94</v>
      </c>
    </row>
    <row r="1142" spans="1:25" x14ac:dyDescent="0.25">
      <c r="A1142">
        <v>1141</v>
      </c>
      <c r="B1142">
        <v>66873</v>
      </c>
      <c r="C1142">
        <v>0</v>
      </c>
      <c r="D1142">
        <v>0</v>
      </c>
      <c r="E1142" t="s">
        <v>1576</v>
      </c>
      <c r="F1142" t="s">
        <v>1577</v>
      </c>
      <c r="G1142">
        <v>1</v>
      </c>
      <c r="H1142" s="6">
        <v>1800000</v>
      </c>
      <c r="I1142" s="7">
        <v>45986</v>
      </c>
      <c r="K1142">
        <v>10</v>
      </c>
      <c r="L1142" t="s">
        <v>40</v>
      </c>
      <c r="M1142" t="s">
        <v>0</v>
      </c>
      <c r="N1142" t="s">
        <v>41</v>
      </c>
      <c r="O1142" t="s">
        <v>87</v>
      </c>
      <c r="P1142" t="s">
        <v>2082</v>
      </c>
      <c r="Q1142">
        <v>10</v>
      </c>
      <c r="R1142">
        <v>0</v>
      </c>
      <c r="S1142">
        <v>0</v>
      </c>
      <c r="U1142">
        <v>180000</v>
      </c>
      <c r="V1142">
        <v>180000</v>
      </c>
      <c r="W1142">
        <v>0</v>
      </c>
      <c r="X1142">
        <v>0</v>
      </c>
      <c r="Y1142" t="s">
        <v>44</v>
      </c>
    </row>
    <row r="1143" spans="1:25" x14ac:dyDescent="0.25">
      <c r="A1143">
        <v>1142</v>
      </c>
      <c r="B1143">
        <v>66871</v>
      </c>
      <c r="C1143">
        <v>0</v>
      </c>
      <c r="D1143">
        <v>0</v>
      </c>
      <c r="E1143" t="s">
        <v>995</v>
      </c>
      <c r="F1143" t="s">
        <v>996</v>
      </c>
      <c r="G1143">
        <v>1</v>
      </c>
      <c r="H1143" s="6">
        <v>2000000</v>
      </c>
      <c r="I1143" s="7">
        <v>45985</v>
      </c>
      <c r="K1143">
        <v>6</v>
      </c>
      <c r="L1143" t="s">
        <v>40</v>
      </c>
      <c r="M1143" t="s">
        <v>5</v>
      </c>
      <c r="N1143" t="s">
        <v>41</v>
      </c>
      <c r="O1143" t="s">
        <v>47</v>
      </c>
      <c r="P1143" t="s">
        <v>2082</v>
      </c>
      <c r="Q1143">
        <v>6</v>
      </c>
      <c r="R1143">
        <v>0</v>
      </c>
      <c r="S1143">
        <v>0</v>
      </c>
      <c r="U1143">
        <v>120000</v>
      </c>
      <c r="V1143">
        <v>120000</v>
      </c>
      <c r="W1143">
        <v>0</v>
      </c>
      <c r="X1143">
        <v>0</v>
      </c>
      <c r="Y1143" t="s">
        <v>109</v>
      </c>
    </row>
    <row r="1144" spans="1:25" x14ac:dyDescent="0.25">
      <c r="A1144">
        <v>1143</v>
      </c>
      <c r="B1144">
        <v>66872</v>
      </c>
      <c r="C1144">
        <v>0</v>
      </c>
      <c r="D1144">
        <v>0</v>
      </c>
      <c r="E1144" t="s">
        <v>1465</v>
      </c>
      <c r="F1144" t="s">
        <v>1466</v>
      </c>
      <c r="G1144">
        <v>1</v>
      </c>
      <c r="H1144" s="6">
        <v>2122105</v>
      </c>
      <c r="I1144" s="7">
        <v>45985</v>
      </c>
      <c r="K1144">
        <v>5</v>
      </c>
      <c r="L1144" t="s">
        <v>40</v>
      </c>
      <c r="M1144" t="s">
        <v>8</v>
      </c>
      <c r="N1144" t="s">
        <v>41</v>
      </c>
      <c r="O1144" t="s">
        <v>347</v>
      </c>
      <c r="P1144" t="s">
        <v>2082</v>
      </c>
      <c r="Q1144">
        <v>5</v>
      </c>
      <c r="R1144">
        <v>0</v>
      </c>
      <c r="S1144">
        <v>0</v>
      </c>
      <c r="U1144">
        <v>106105</v>
      </c>
      <c r="V1144">
        <v>106105</v>
      </c>
      <c r="W1144">
        <v>0</v>
      </c>
      <c r="X1144">
        <v>0</v>
      </c>
      <c r="Y1144" t="s">
        <v>44</v>
      </c>
    </row>
    <row r="1145" spans="1:25" x14ac:dyDescent="0.25">
      <c r="A1145">
        <v>1144</v>
      </c>
      <c r="B1145">
        <v>66844</v>
      </c>
      <c r="C1145">
        <v>0</v>
      </c>
      <c r="D1145">
        <v>0</v>
      </c>
      <c r="E1145" t="s">
        <v>970</v>
      </c>
      <c r="F1145" t="s">
        <v>971</v>
      </c>
      <c r="G1145">
        <v>1</v>
      </c>
      <c r="H1145" s="6">
        <v>2989097</v>
      </c>
      <c r="I1145" s="7">
        <v>45982</v>
      </c>
      <c r="K1145">
        <v>15</v>
      </c>
      <c r="L1145" t="s">
        <v>40</v>
      </c>
      <c r="M1145" t="s">
        <v>5</v>
      </c>
      <c r="N1145" t="s">
        <v>41</v>
      </c>
      <c r="O1145" t="s">
        <v>47</v>
      </c>
      <c r="P1145" t="s">
        <v>2082</v>
      </c>
      <c r="Q1145">
        <v>4</v>
      </c>
      <c r="R1145">
        <v>11</v>
      </c>
      <c r="S1145">
        <v>0</v>
      </c>
      <c r="U1145">
        <v>448365</v>
      </c>
      <c r="V1145">
        <v>119564</v>
      </c>
      <c r="W1145">
        <v>328801</v>
      </c>
      <c r="X1145">
        <v>0</v>
      </c>
      <c r="Y1145" t="s">
        <v>109</v>
      </c>
    </row>
    <row r="1146" spans="1:25" x14ac:dyDescent="0.25">
      <c r="A1146">
        <v>1145</v>
      </c>
      <c r="B1146">
        <v>66859</v>
      </c>
      <c r="C1146">
        <v>0</v>
      </c>
      <c r="D1146">
        <v>0</v>
      </c>
      <c r="E1146" t="s">
        <v>572</v>
      </c>
      <c r="F1146" t="s">
        <v>573</v>
      </c>
      <c r="G1146">
        <v>1</v>
      </c>
      <c r="H1146" s="6">
        <v>2700000</v>
      </c>
      <c r="I1146" s="7">
        <v>45982</v>
      </c>
      <c r="K1146">
        <v>5</v>
      </c>
      <c r="L1146" t="s">
        <v>40</v>
      </c>
      <c r="M1146" t="s">
        <v>6</v>
      </c>
      <c r="N1146" t="s">
        <v>41</v>
      </c>
      <c r="O1146" t="s">
        <v>64</v>
      </c>
      <c r="P1146" t="s">
        <v>2082</v>
      </c>
      <c r="Q1146">
        <v>5</v>
      </c>
      <c r="R1146">
        <v>0</v>
      </c>
      <c r="S1146">
        <v>0</v>
      </c>
      <c r="U1146">
        <v>135000</v>
      </c>
      <c r="V1146">
        <v>135000</v>
      </c>
      <c r="W1146">
        <v>0</v>
      </c>
      <c r="X1146">
        <v>0</v>
      </c>
      <c r="Y1146" t="s">
        <v>44</v>
      </c>
    </row>
    <row r="1147" spans="1:25" x14ac:dyDescent="0.25">
      <c r="A1147">
        <v>1146</v>
      </c>
      <c r="B1147">
        <v>66851</v>
      </c>
      <c r="C1147">
        <v>0</v>
      </c>
      <c r="D1147">
        <v>0</v>
      </c>
      <c r="E1147" t="s">
        <v>1284</v>
      </c>
      <c r="F1147" t="s">
        <v>1285</v>
      </c>
      <c r="G1147">
        <v>1</v>
      </c>
      <c r="H1147" s="6">
        <v>9965335</v>
      </c>
      <c r="I1147" s="7">
        <v>45982</v>
      </c>
      <c r="K1147" t="s">
        <v>1286</v>
      </c>
      <c r="L1147" t="s">
        <v>40</v>
      </c>
      <c r="M1147" t="s">
        <v>5</v>
      </c>
      <c r="N1147" t="s">
        <v>41</v>
      </c>
      <c r="O1147" t="s">
        <v>77</v>
      </c>
      <c r="P1147" t="s">
        <v>2082</v>
      </c>
      <c r="Q1147">
        <v>5.6</v>
      </c>
      <c r="R1147">
        <v>0</v>
      </c>
      <c r="S1147">
        <v>0</v>
      </c>
      <c r="U1147">
        <v>558059</v>
      </c>
      <c r="V1147">
        <v>558059</v>
      </c>
      <c r="W1147">
        <v>0</v>
      </c>
      <c r="X1147">
        <v>0</v>
      </c>
      <c r="Y1147" t="s">
        <v>109</v>
      </c>
    </row>
    <row r="1148" spans="1:25" x14ac:dyDescent="0.25">
      <c r="A1148">
        <v>1147</v>
      </c>
      <c r="B1148">
        <v>66854</v>
      </c>
      <c r="C1148">
        <v>0</v>
      </c>
      <c r="D1148">
        <v>0</v>
      </c>
      <c r="E1148" t="s">
        <v>2377</v>
      </c>
      <c r="F1148" t="s">
        <v>2378</v>
      </c>
      <c r="G1148">
        <v>1</v>
      </c>
      <c r="H1148" s="6">
        <v>2587652</v>
      </c>
      <c r="I1148" s="7">
        <v>45982</v>
      </c>
      <c r="K1148">
        <v>10</v>
      </c>
      <c r="L1148" t="s">
        <v>40</v>
      </c>
      <c r="M1148" t="s">
        <v>4</v>
      </c>
      <c r="N1148" t="s">
        <v>41</v>
      </c>
      <c r="O1148" t="s">
        <v>51</v>
      </c>
      <c r="P1148" t="s">
        <v>2082</v>
      </c>
      <c r="Q1148">
        <v>10</v>
      </c>
      <c r="R1148">
        <v>0</v>
      </c>
      <c r="S1148">
        <v>0</v>
      </c>
      <c r="U1148">
        <v>258765</v>
      </c>
      <c r="V1148">
        <v>258765</v>
      </c>
      <c r="W1148">
        <v>0</v>
      </c>
      <c r="X1148">
        <v>0</v>
      </c>
      <c r="Y1148" t="s">
        <v>48</v>
      </c>
    </row>
    <row r="1149" spans="1:25" x14ac:dyDescent="0.25">
      <c r="A1149">
        <v>1148</v>
      </c>
      <c r="B1149">
        <v>66848</v>
      </c>
      <c r="C1149">
        <v>0</v>
      </c>
      <c r="D1149">
        <v>0</v>
      </c>
      <c r="E1149" t="s">
        <v>936</v>
      </c>
      <c r="F1149" t="s">
        <v>937</v>
      </c>
      <c r="G1149">
        <v>1</v>
      </c>
      <c r="H1149" s="6">
        <v>55000000</v>
      </c>
      <c r="I1149" s="7">
        <v>45982</v>
      </c>
      <c r="K1149">
        <v>15</v>
      </c>
      <c r="L1149" t="s">
        <v>40</v>
      </c>
      <c r="M1149" t="s">
        <v>5</v>
      </c>
      <c r="N1149" t="s">
        <v>41</v>
      </c>
      <c r="O1149" t="s">
        <v>57</v>
      </c>
      <c r="P1149" t="s">
        <v>2082</v>
      </c>
      <c r="Q1149">
        <v>4</v>
      </c>
      <c r="R1149">
        <v>11</v>
      </c>
      <c r="S1149">
        <v>0</v>
      </c>
      <c r="U1149">
        <v>8250000</v>
      </c>
      <c r="V1149">
        <v>2200000</v>
      </c>
      <c r="W1149">
        <v>6050000</v>
      </c>
      <c r="X1149">
        <v>0</v>
      </c>
      <c r="Y1149" t="s">
        <v>48</v>
      </c>
    </row>
    <row r="1150" spans="1:25" x14ac:dyDescent="0.25">
      <c r="A1150">
        <v>1149</v>
      </c>
      <c r="B1150">
        <v>66846</v>
      </c>
      <c r="C1150">
        <v>0</v>
      </c>
      <c r="D1150">
        <v>0</v>
      </c>
      <c r="E1150" t="s">
        <v>498</v>
      </c>
      <c r="F1150" t="s">
        <v>499</v>
      </c>
      <c r="G1150">
        <v>1</v>
      </c>
      <c r="H1150" s="6">
        <v>24013094</v>
      </c>
      <c r="I1150" s="7">
        <v>45982</v>
      </c>
      <c r="K1150">
        <v>15</v>
      </c>
      <c r="L1150" t="s">
        <v>40</v>
      </c>
      <c r="M1150" t="s">
        <v>5</v>
      </c>
      <c r="N1150" t="s">
        <v>41</v>
      </c>
      <c r="O1150" t="s">
        <v>77</v>
      </c>
      <c r="P1150" t="s">
        <v>2082</v>
      </c>
      <c r="Q1150">
        <v>6</v>
      </c>
      <c r="R1150">
        <v>9</v>
      </c>
      <c r="S1150">
        <v>0</v>
      </c>
      <c r="U1150">
        <v>3601964</v>
      </c>
      <c r="V1150">
        <v>1440786</v>
      </c>
      <c r="W1150">
        <v>2161178</v>
      </c>
      <c r="X1150">
        <v>0</v>
      </c>
      <c r="Y1150" t="s">
        <v>48</v>
      </c>
    </row>
    <row r="1151" spans="1:25" x14ac:dyDescent="0.25">
      <c r="A1151">
        <v>1150</v>
      </c>
      <c r="B1151">
        <v>66852</v>
      </c>
      <c r="C1151">
        <v>0</v>
      </c>
      <c r="D1151">
        <v>0</v>
      </c>
      <c r="E1151" t="s">
        <v>1520</v>
      </c>
      <c r="F1151" t="s">
        <v>1521</v>
      </c>
      <c r="G1151">
        <v>1</v>
      </c>
      <c r="H1151" s="6">
        <v>5000000</v>
      </c>
      <c r="I1151" s="7">
        <v>45982</v>
      </c>
      <c r="K1151">
        <v>10</v>
      </c>
      <c r="L1151" t="s">
        <v>40</v>
      </c>
      <c r="M1151" t="s">
        <v>5</v>
      </c>
      <c r="N1151" t="s">
        <v>41</v>
      </c>
      <c r="O1151" t="s">
        <v>47</v>
      </c>
      <c r="P1151" t="s">
        <v>2082</v>
      </c>
      <c r="Q1151">
        <v>10</v>
      </c>
      <c r="R1151">
        <v>0</v>
      </c>
      <c r="S1151">
        <v>0</v>
      </c>
      <c r="U1151">
        <v>500000</v>
      </c>
      <c r="V1151">
        <v>500000</v>
      </c>
      <c r="W1151">
        <v>0</v>
      </c>
      <c r="X1151">
        <v>0</v>
      </c>
      <c r="Y1151" t="s">
        <v>48</v>
      </c>
    </row>
    <row r="1152" spans="1:25" x14ac:dyDescent="0.25">
      <c r="A1152">
        <v>1151</v>
      </c>
      <c r="B1152">
        <v>66843</v>
      </c>
      <c r="C1152">
        <v>0</v>
      </c>
      <c r="D1152">
        <v>0</v>
      </c>
      <c r="E1152" t="s">
        <v>984</v>
      </c>
      <c r="F1152" t="s">
        <v>985</v>
      </c>
      <c r="G1152">
        <v>1</v>
      </c>
      <c r="H1152" s="6">
        <v>1303977</v>
      </c>
      <c r="I1152" s="7">
        <v>45982</v>
      </c>
      <c r="K1152">
        <v>15</v>
      </c>
      <c r="L1152" t="s">
        <v>40</v>
      </c>
      <c r="M1152" t="s">
        <v>5</v>
      </c>
      <c r="N1152" t="s">
        <v>41</v>
      </c>
      <c r="O1152" t="s">
        <v>47</v>
      </c>
      <c r="P1152" t="s">
        <v>2082</v>
      </c>
      <c r="Q1152">
        <v>4</v>
      </c>
      <c r="R1152">
        <v>11</v>
      </c>
      <c r="S1152">
        <v>0</v>
      </c>
      <c r="U1152">
        <v>195597</v>
      </c>
      <c r="V1152">
        <v>52159</v>
      </c>
      <c r="W1152">
        <v>143437</v>
      </c>
      <c r="X1152">
        <v>0</v>
      </c>
      <c r="Y1152" t="s">
        <v>109</v>
      </c>
    </row>
    <row r="1153" spans="1:25" x14ac:dyDescent="0.25">
      <c r="A1153">
        <v>1152</v>
      </c>
      <c r="B1153">
        <v>66849</v>
      </c>
      <c r="C1153">
        <v>0</v>
      </c>
      <c r="D1153">
        <v>0</v>
      </c>
      <c r="E1153" t="s">
        <v>588</v>
      </c>
      <c r="F1153" t="s">
        <v>589</v>
      </c>
      <c r="G1153">
        <v>1</v>
      </c>
      <c r="H1153" s="6">
        <v>214562</v>
      </c>
      <c r="I1153" s="7">
        <v>45982</v>
      </c>
      <c r="K1153">
        <v>15</v>
      </c>
      <c r="L1153" t="s">
        <v>40</v>
      </c>
      <c r="M1153" t="s">
        <v>5</v>
      </c>
      <c r="N1153" t="s">
        <v>41</v>
      </c>
      <c r="O1153" t="s">
        <v>47</v>
      </c>
      <c r="P1153" t="s">
        <v>2082</v>
      </c>
      <c r="Q1153">
        <v>4</v>
      </c>
      <c r="R1153">
        <v>11</v>
      </c>
      <c r="S1153">
        <v>0</v>
      </c>
      <c r="U1153">
        <v>32184</v>
      </c>
      <c r="V1153">
        <v>8582</v>
      </c>
      <c r="W1153">
        <v>23602</v>
      </c>
      <c r="X1153">
        <v>0</v>
      </c>
      <c r="Y1153" t="s">
        <v>109</v>
      </c>
    </row>
    <row r="1154" spans="1:25" x14ac:dyDescent="0.25">
      <c r="A1154">
        <v>1153</v>
      </c>
      <c r="B1154">
        <v>66847</v>
      </c>
      <c r="C1154">
        <v>0</v>
      </c>
      <c r="D1154">
        <v>0</v>
      </c>
      <c r="E1154" t="s">
        <v>1471</v>
      </c>
      <c r="F1154" t="s">
        <v>1472</v>
      </c>
      <c r="G1154">
        <v>1</v>
      </c>
      <c r="H1154" s="6">
        <v>30621511</v>
      </c>
      <c r="I1154" s="7">
        <v>45982</v>
      </c>
      <c r="K1154">
        <v>15</v>
      </c>
      <c r="L1154" t="s">
        <v>40</v>
      </c>
      <c r="M1154" t="s">
        <v>5</v>
      </c>
      <c r="N1154" t="s">
        <v>41</v>
      </c>
      <c r="O1154" t="s">
        <v>47</v>
      </c>
      <c r="P1154" t="s">
        <v>2082</v>
      </c>
      <c r="Q1154">
        <v>6</v>
      </c>
      <c r="R1154">
        <v>9</v>
      </c>
      <c r="S1154">
        <v>0</v>
      </c>
      <c r="U1154">
        <v>4593227</v>
      </c>
      <c r="V1154">
        <v>1837291</v>
      </c>
      <c r="W1154">
        <v>2755936</v>
      </c>
      <c r="X1154">
        <v>0</v>
      </c>
      <c r="Y1154" t="s">
        <v>444</v>
      </c>
    </row>
    <row r="1155" spans="1:25" x14ac:dyDescent="0.25">
      <c r="A1155">
        <v>1154</v>
      </c>
      <c r="B1155">
        <v>66917</v>
      </c>
      <c r="C1155">
        <v>0</v>
      </c>
      <c r="D1155">
        <v>0</v>
      </c>
      <c r="E1155" t="s">
        <v>1242</v>
      </c>
      <c r="F1155" t="s">
        <v>1243</v>
      </c>
      <c r="G1155">
        <v>1</v>
      </c>
      <c r="H1155" s="6">
        <v>136000000</v>
      </c>
      <c r="I1155" s="7">
        <v>45982</v>
      </c>
      <c r="K1155">
        <v>15</v>
      </c>
      <c r="L1155" t="s">
        <v>40</v>
      </c>
      <c r="M1155" t="s">
        <v>5</v>
      </c>
      <c r="N1155" t="s">
        <v>41</v>
      </c>
      <c r="O1155" t="s">
        <v>57</v>
      </c>
      <c r="P1155" t="s">
        <v>2082</v>
      </c>
      <c r="Q1155">
        <v>4</v>
      </c>
      <c r="R1155">
        <v>11</v>
      </c>
      <c r="S1155">
        <v>0</v>
      </c>
      <c r="U1155">
        <v>20400000</v>
      </c>
      <c r="V1155">
        <v>5440000</v>
      </c>
      <c r="W1155">
        <v>14960000</v>
      </c>
      <c r="X1155">
        <v>0</v>
      </c>
      <c r="Y1155" t="s">
        <v>48</v>
      </c>
    </row>
    <row r="1156" spans="1:25" x14ac:dyDescent="0.25">
      <c r="A1156">
        <v>1155</v>
      </c>
      <c r="B1156">
        <v>66857</v>
      </c>
      <c r="C1156">
        <v>0</v>
      </c>
      <c r="D1156">
        <v>0</v>
      </c>
      <c r="E1156" t="s">
        <v>972</v>
      </c>
      <c r="F1156" t="s">
        <v>2623</v>
      </c>
      <c r="G1156">
        <v>1</v>
      </c>
      <c r="H1156" s="6">
        <v>928359</v>
      </c>
      <c r="I1156" s="7">
        <v>45982</v>
      </c>
      <c r="K1156">
        <v>8</v>
      </c>
      <c r="L1156" t="s">
        <v>40</v>
      </c>
      <c r="M1156" t="s">
        <v>7</v>
      </c>
      <c r="N1156" t="s">
        <v>41</v>
      </c>
      <c r="O1156" t="s">
        <v>64</v>
      </c>
      <c r="P1156" t="s">
        <v>2082</v>
      </c>
      <c r="Q1156">
        <v>8</v>
      </c>
      <c r="R1156">
        <v>0</v>
      </c>
      <c r="S1156">
        <v>0</v>
      </c>
      <c r="U1156">
        <v>74269</v>
      </c>
      <c r="V1156">
        <v>74269</v>
      </c>
      <c r="W1156">
        <v>0</v>
      </c>
      <c r="X1156">
        <v>0</v>
      </c>
      <c r="Y1156" t="s">
        <v>44</v>
      </c>
    </row>
    <row r="1157" spans="1:25" x14ac:dyDescent="0.25">
      <c r="A1157">
        <v>1156</v>
      </c>
      <c r="B1157">
        <v>66855</v>
      </c>
      <c r="C1157">
        <v>0</v>
      </c>
      <c r="D1157">
        <v>0</v>
      </c>
      <c r="E1157" t="s">
        <v>2022</v>
      </c>
      <c r="F1157" t="s">
        <v>2023</v>
      </c>
      <c r="G1157">
        <v>1</v>
      </c>
      <c r="H1157" s="6">
        <v>10000000</v>
      </c>
      <c r="I1157" s="7">
        <v>45982</v>
      </c>
      <c r="K1157">
        <v>10</v>
      </c>
      <c r="L1157" t="s">
        <v>40</v>
      </c>
      <c r="M1157" t="s">
        <v>5</v>
      </c>
      <c r="N1157" t="s">
        <v>41</v>
      </c>
      <c r="O1157" t="s">
        <v>47</v>
      </c>
      <c r="P1157" t="s">
        <v>2082</v>
      </c>
      <c r="Q1157">
        <v>10</v>
      </c>
      <c r="R1157">
        <v>0</v>
      </c>
      <c r="S1157">
        <v>0</v>
      </c>
      <c r="U1157">
        <v>1000000</v>
      </c>
      <c r="V1157">
        <v>1000000</v>
      </c>
      <c r="W1157">
        <v>0</v>
      </c>
      <c r="X1157">
        <v>0</v>
      </c>
      <c r="Y1157" t="s">
        <v>48</v>
      </c>
    </row>
    <row r="1158" spans="1:25" x14ac:dyDescent="0.25">
      <c r="A1158">
        <v>1157</v>
      </c>
      <c r="B1158">
        <v>66856</v>
      </c>
      <c r="C1158">
        <v>0</v>
      </c>
      <c r="D1158">
        <v>0</v>
      </c>
      <c r="E1158" t="s">
        <v>978</v>
      </c>
      <c r="F1158" t="s">
        <v>979</v>
      </c>
      <c r="G1158">
        <v>1</v>
      </c>
      <c r="H1158" s="6">
        <v>2892748</v>
      </c>
      <c r="I1158" s="7">
        <v>45982</v>
      </c>
      <c r="K1158">
        <v>8</v>
      </c>
      <c r="L1158" t="s">
        <v>40</v>
      </c>
      <c r="M1158" t="s">
        <v>7</v>
      </c>
      <c r="N1158" t="s">
        <v>41</v>
      </c>
      <c r="O1158" t="s">
        <v>64</v>
      </c>
      <c r="P1158" t="s">
        <v>2082</v>
      </c>
      <c r="Q1158">
        <v>8</v>
      </c>
      <c r="R1158">
        <v>0</v>
      </c>
      <c r="S1158">
        <v>0</v>
      </c>
      <c r="U1158">
        <v>231420</v>
      </c>
      <c r="V1158">
        <v>231420</v>
      </c>
      <c r="W1158">
        <v>0</v>
      </c>
      <c r="X1158">
        <v>0</v>
      </c>
      <c r="Y1158" t="s">
        <v>44</v>
      </c>
    </row>
    <row r="1159" spans="1:25" x14ac:dyDescent="0.25">
      <c r="A1159">
        <v>1158</v>
      </c>
      <c r="B1159">
        <v>63702</v>
      </c>
      <c r="C1159">
        <v>0</v>
      </c>
      <c r="D1159">
        <v>0</v>
      </c>
      <c r="E1159" t="s">
        <v>1459</v>
      </c>
      <c r="F1159" t="s">
        <v>1460</v>
      </c>
      <c r="G1159">
        <v>1</v>
      </c>
      <c r="H1159" s="6"/>
      <c r="I1159" s="7">
        <v>45982</v>
      </c>
      <c r="K1159">
        <v>15</v>
      </c>
      <c r="L1159" t="s">
        <v>40</v>
      </c>
      <c r="M1159" t="s">
        <v>5</v>
      </c>
      <c r="N1159" t="s">
        <v>41</v>
      </c>
      <c r="O1159" t="s">
        <v>54</v>
      </c>
      <c r="P1159" t="s">
        <v>2082</v>
      </c>
      <c r="Q1159">
        <v>3.3</v>
      </c>
      <c r="R1159">
        <v>11.7</v>
      </c>
      <c r="S1159">
        <v>0</v>
      </c>
      <c r="U1159">
        <v>0</v>
      </c>
      <c r="V1159">
        <v>0</v>
      </c>
      <c r="W1159">
        <v>0</v>
      </c>
      <c r="X1159">
        <v>0</v>
      </c>
      <c r="Y1159" t="s">
        <v>48</v>
      </c>
    </row>
    <row r="1160" spans="1:25" x14ac:dyDescent="0.25">
      <c r="A1160">
        <v>1159</v>
      </c>
      <c r="B1160">
        <v>66858</v>
      </c>
      <c r="C1160">
        <v>0</v>
      </c>
      <c r="D1160">
        <v>0</v>
      </c>
      <c r="E1160" t="s">
        <v>1506</v>
      </c>
      <c r="F1160" t="s">
        <v>1507</v>
      </c>
      <c r="G1160">
        <v>1</v>
      </c>
      <c r="H1160" s="6">
        <v>203382</v>
      </c>
      <c r="I1160" s="7">
        <v>45982</v>
      </c>
      <c r="K1160">
        <v>8</v>
      </c>
      <c r="L1160" t="s">
        <v>40</v>
      </c>
      <c r="M1160" t="s">
        <v>7</v>
      </c>
      <c r="N1160" t="s">
        <v>41</v>
      </c>
      <c r="O1160" t="s">
        <v>64</v>
      </c>
      <c r="P1160" t="s">
        <v>2082</v>
      </c>
      <c r="Q1160">
        <v>8</v>
      </c>
      <c r="R1160">
        <v>0</v>
      </c>
      <c r="S1160">
        <v>0</v>
      </c>
      <c r="U1160">
        <v>16271</v>
      </c>
      <c r="V1160">
        <v>16271</v>
      </c>
      <c r="W1160">
        <v>0</v>
      </c>
      <c r="X1160">
        <v>0</v>
      </c>
      <c r="Y1160" t="s">
        <v>44</v>
      </c>
    </row>
    <row r="1161" spans="1:25" x14ac:dyDescent="0.25">
      <c r="A1161">
        <v>1160</v>
      </c>
      <c r="B1161">
        <v>66860</v>
      </c>
      <c r="C1161">
        <v>0</v>
      </c>
      <c r="D1161">
        <v>0</v>
      </c>
      <c r="E1161" t="s">
        <v>1380</v>
      </c>
      <c r="F1161" t="s">
        <v>1381</v>
      </c>
      <c r="G1161">
        <v>1</v>
      </c>
      <c r="H1161" s="6">
        <v>20000000</v>
      </c>
      <c r="I1161" s="7">
        <v>45982</v>
      </c>
      <c r="K1161">
        <v>15</v>
      </c>
      <c r="L1161" t="s">
        <v>40</v>
      </c>
      <c r="M1161" t="s">
        <v>1</v>
      </c>
      <c r="N1161" t="s">
        <v>41</v>
      </c>
      <c r="O1161" t="s">
        <v>87</v>
      </c>
      <c r="P1161" t="s">
        <v>2082</v>
      </c>
      <c r="Q1161">
        <v>8</v>
      </c>
      <c r="R1161">
        <v>7</v>
      </c>
      <c r="S1161">
        <v>0</v>
      </c>
      <c r="U1161">
        <v>3000000</v>
      </c>
      <c r="V1161">
        <v>1600000</v>
      </c>
      <c r="W1161">
        <v>1400000</v>
      </c>
      <c r="X1161">
        <v>0</v>
      </c>
      <c r="Y1161" t="s">
        <v>44</v>
      </c>
    </row>
    <row r="1162" spans="1:25" x14ac:dyDescent="0.25">
      <c r="A1162">
        <v>1161</v>
      </c>
      <c r="B1162">
        <v>66853</v>
      </c>
      <c r="C1162">
        <v>0</v>
      </c>
      <c r="D1162">
        <v>0</v>
      </c>
      <c r="E1162" t="s">
        <v>1033</v>
      </c>
      <c r="F1162" t="s">
        <v>1034</v>
      </c>
      <c r="G1162">
        <v>1</v>
      </c>
      <c r="H1162" s="6">
        <v>5666667</v>
      </c>
      <c r="I1162" s="7">
        <v>45982</v>
      </c>
      <c r="K1162">
        <v>10</v>
      </c>
      <c r="L1162" t="s">
        <v>40</v>
      </c>
      <c r="M1162" t="s">
        <v>7</v>
      </c>
      <c r="N1162" t="s">
        <v>41</v>
      </c>
      <c r="O1162" t="s">
        <v>64</v>
      </c>
      <c r="P1162" t="s">
        <v>2082</v>
      </c>
      <c r="Q1162">
        <v>10</v>
      </c>
      <c r="R1162">
        <v>0</v>
      </c>
      <c r="S1162">
        <v>0</v>
      </c>
      <c r="U1162">
        <v>566667</v>
      </c>
      <c r="V1162">
        <v>566667</v>
      </c>
      <c r="W1162">
        <v>0</v>
      </c>
      <c r="X1162">
        <v>0</v>
      </c>
      <c r="Y1162" t="s">
        <v>44</v>
      </c>
    </row>
    <row r="1163" spans="1:25" x14ac:dyDescent="0.25">
      <c r="A1163">
        <v>1162</v>
      </c>
      <c r="B1163">
        <v>66840</v>
      </c>
      <c r="C1163">
        <v>0</v>
      </c>
      <c r="D1163">
        <v>0</v>
      </c>
      <c r="E1163" t="s">
        <v>1011</v>
      </c>
      <c r="F1163" t="s">
        <v>1012</v>
      </c>
      <c r="G1163">
        <v>1</v>
      </c>
      <c r="H1163" s="6">
        <v>1213015</v>
      </c>
      <c r="I1163" s="7">
        <v>45981</v>
      </c>
      <c r="K1163">
        <v>12</v>
      </c>
      <c r="L1163" t="s">
        <v>40</v>
      </c>
      <c r="M1163" t="s">
        <v>5</v>
      </c>
      <c r="N1163" t="s">
        <v>41</v>
      </c>
      <c r="O1163" t="s">
        <v>77</v>
      </c>
      <c r="P1163" t="s">
        <v>2082</v>
      </c>
      <c r="Q1163">
        <v>12</v>
      </c>
      <c r="R1163">
        <v>0</v>
      </c>
      <c r="S1163">
        <v>0</v>
      </c>
      <c r="U1163">
        <v>145562</v>
      </c>
      <c r="V1163">
        <v>145562</v>
      </c>
      <c r="W1163">
        <v>0</v>
      </c>
      <c r="X1163">
        <v>0</v>
      </c>
      <c r="Y1163" t="s">
        <v>437</v>
      </c>
    </row>
    <row r="1164" spans="1:25" x14ac:dyDescent="0.25">
      <c r="A1164">
        <v>1163</v>
      </c>
      <c r="B1164">
        <v>66841</v>
      </c>
      <c r="C1164">
        <v>0</v>
      </c>
      <c r="D1164">
        <v>0</v>
      </c>
      <c r="E1164" t="s">
        <v>743</v>
      </c>
      <c r="F1164" t="s">
        <v>744</v>
      </c>
      <c r="G1164">
        <v>1</v>
      </c>
      <c r="H1164" s="6">
        <v>5000000</v>
      </c>
      <c r="I1164" s="7">
        <v>45981</v>
      </c>
      <c r="K1164">
        <v>5</v>
      </c>
      <c r="L1164" t="s">
        <v>40</v>
      </c>
      <c r="M1164" t="s">
        <v>7</v>
      </c>
      <c r="N1164" t="s">
        <v>41</v>
      </c>
      <c r="O1164" t="s">
        <v>64</v>
      </c>
      <c r="P1164" t="s">
        <v>2082</v>
      </c>
      <c r="Q1164">
        <v>5</v>
      </c>
      <c r="R1164">
        <v>0</v>
      </c>
      <c r="S1164">
        <v>0</v>
      </c>
      <c r="U1164">
        <v>250000</v>
      </c>
      <c r="V1164">
        <v>250000</v>
      </c>
      <c r="W1164">
        <v>0</v>
      </c>
      <c r="X1164">
        <v>0</v>
      </c>
      <c r="Y1164" t="s">
        <v>94</v>
      </c>
    </row>
    <row r="1165" spans="1:25" x14ac:dyDescent="0.25">
      <c r="A1165">
        <v>1164</v>
      </c>
      <c r="B1165">
        <v>66834</v>
      </c>
      <c r="C1165">
        <v>0</v>
      </c>
      <c r="D1165">
        <v>0</v>
      </c>
      <c r="E1165" t="s">
        <v>1085</v>
      </c>
      <c r="F1165" t="s">
        <v>1086</v>
      </c>
      <c r="G1165">
        <v>1</v>
      </c>
      <c r="H1165" s="6">
        <v>300000</v>
      </c>
      <c r="I1165" s="7">
        <v>45981</v>
      </c>
      <c r="K1165">
        <v>6</v>
      </c>
      <c r="L1165" t="s">
        <v>40</v>
      </c>
      <c r="M1165" t="s">
        <v>5</v>
      </c>
      <c r="N1165" t="s">
        <v>41</v>
      </c>
      <c r="O1165" t="s">
        <v>47</v>
      </c>
      <c r="P1165" t="s">
        <v>2082</v>
      </c>
      <c r="Q1165">
        <v>6</v>
      </c>
      <c r="R1165">
        <v>0</v>
      </c>
      <c r="S1165">
        <v>0</v>
      </c>
      <c r="U1165">
        <v>18000</v>
      </c>
      <c r="V1165">
        <v>18000</v>
      </c>
      <c r="W1165">
        <v>0</v>
      </c>
      <c r="X1165">
        <v>0</v>
      </c>
      <c r="Y1165" t="s">
        <v>109</v>
      </c>
    </row>
    <row r="1166" spans="1:25" x14ac:dyDescent="0.25">
      <c r="A1166">
        <v>1165</v>
      </c>
      <c r="B1166">
        <v>66835</v>
      </c>
      <c r="C1166">
        <v>0</v>
      </c>
      <c r="D1166">
        <v>0</v>
      </c>
      <c r="E1166" t="s">
        <v>1085</v>
      </c>
      <c r="F1166" t="s">
        <v>1086</v>
      </c>
      <c r="G1166">
        <v>1</v>
      </c>
      <c r="H1166" s="6">
        <v>376596</v>
      </c>
      <c r="I1166" s="7">
        <v>45981</v>
      </c>
      <c r="K1166">
        <v>6</v>
      </c>
      <c r="L1166" t="s">
        <v>40</v>
      </c>
      <c r="M1166" t="s">
        <v>5</v>
      </c>
      <c r="N1166" t="s">
        <v>41</v>
      </c>
      <c r="O1166" t="s">
        <v>47</v>
      </c>
      <c r="P1166" t="s">
        <v>2082</v>
      </c>
      <c r="Q1166">
        <v>6</v>
      </c>
      <c r="R1166">
        <v>0</v>
      </c>
      <c r="S1166">
        <v>0</v>
      </c>
      <c r="U1166">
        <v>22596</v>
      </c>
      <c r="V1166">
        <v>22596</v>
      </c>
      <c r="W1166">
        <v>0</v>
      </c>
      <c r="X1166">
        <v>0</v>
      </c>
      <c r="Y1166" t="s">
        <v>109</v>
      </c>
    </row>
    <row r="1167" spans="1:25" x14ac:dyDescent="0.25">
      <c r="A1167">
        <v>1166</v>
      </c>
      <c r="B1167">
        <v>66839</v>
      </c>
      <c r="C1167">
        <v>0</v>
      </c>
      <c r="D1167">
        <v>0</v>
      </c>
      <c r="E1167" t="s">
        <v>1447</v>
      </c>
      <c r="F1167" t="s">
        <v>1448</v>
      </c>
      <c r="G1167">
        <v>1</v>
      </c>
      <c r="H1167" s="6">
        <v>35174</v>
      </c>
      <c r="I1167" s="7">
        <v>45981</v>
      </c>
      <c r="K1167">
        <v>6</v>
      </c>
      <c r="L1167" t="s">
        <v>40</v>
      </c>
      <c r="M1167" t="s">
        <v>5</v>
      </c>
      <c r="N1167" t="s">
        <v>41</v>
      </c>
      <c r="O1167" t="s">
        <v>77</v>
      </c>
      <c r="P1167" t="s">
        <v>2082</v>
      </c>
      <c r="Q1167">
        <v>6</v>
      </c>
      <c r="R1167">
        <v>0</v>
      </c>
      <c r="S1167">
        <v>0</v>
      </c>
      <c r="U1167">
        <v>2110</v>
      </c>
      <c r="V1167">
        <v>2110</v>
      </c>
      <c r="W1167">
        <v>0</v>
      </c>
      <c r="X1167">
        <v>0</v>
      </c>
      <c r="Y1167" t="s">
        <v>48</v>
      </c>
    </row>
    <row r="1168" spans="1:25" x14ac:dyDescent="0.25">
      <c r="A1168">
        <v>1167</v>
      </c>
      <c r="B1168">
        <v>66833</v>
      </c>
      <c r="C1168">
        <v>0</v>
      </c>
      <c r="D1168">
        <v>0</v>
      </c>
      <c r="E1168" t="s">
        <v>898</v>
      </c>
      <c r="F1168" t="s">
        <v>899</v>
      </c>
      <c r="G1168">
        <v>1</v>
      </c>
      <c r="H1168" s="6">
        <v>9452227</v>
      </c>
      <c r="I1168" s="7">
        <v>45981</v>
      </c>
      <c r="K1168">
        <v>15</v>
      </c>
      <c r="L1168" t="s">
        <v>40</v>
      </c>
      <c r="M1168" t="s">
        <v>5</v>
      </c>
      <c r="N1168" t="s">
        <v>41</v>
      </c>
      <c r="O1168" t="s">
        <v>47</v>
      </c>
      <c r="P1168" t="s">
        <v>2082</v>
      </c>
      <c r="Q1168">
        <v>6</v>
      </c>
      <c r="R1168">
        <v>9</v>
      </c>
      <c r="S1168">
        <v>0</v>
      </c>
      <c r="U1168">
        <v>1417834</v>
      </c>
      <c r="V1168">
        <v>567134</v>
      </c>
      <c r="W1168">
        <v>850700</v>
      </c>
      <c r="X1168">
        <v>0</v>
      </c>
      <c r="Y1168" t="s">
        <v>229</v>
      </c>
    </row>
    <row r="1169" spans="1:25" x14ac:dyDescent="0.25">
      <c r="A1169">
        <v>1168</v>
      </c>
      <c r="B1169">
        <v>66845</v>
      </c>
      <c r="C1169">
        <v>0</v>
      </c>
      <c r="D1169">
        <v>0</v>
      </c>
      <c r="E1169" t="s">
        <v>565</v>
      </c>
      <c r="F1169" t="s">
        <v>566</v>
      </c>
      <c r="G1169">
        <v>1</v>
      </c>
      <c r="H1169" s="6">
        <v>25000000</v>
      </c>
      <c r="I1169" s="7">
        <v>45981</v>
      </c>
      <c r="K1169" t="s">
        <v>567</v>
      </c>
      <c r="L1169" t="s">
        <v>40</v>
      </c>
      <c r="M1169" t="s">
        <v>8</v>
      </c>
      <c r="N1169" t="s">
        <v>41</v>
      </c>
      <c r="O1169" t="s">
        <v>347</v>
      </c>
      <c r="P1169" t="s">
        <v>2082</v>
      </c>
      <c r="Q1169">
        <v>0.6</v>
      </c>
      <c r="R1169">
        <v>3.5</v>
      </c>
      <c r="S1169">
        <v>0</v>
      </c>
      <c r="U1169">
        <v>1025000</v>
      </c>
      <c r="V1169">
        <v>150000</v>
      </c>
      <c r="W1169">
        <v>875000</v>
      </c>
      <c r="X1169">
        <v>0</v>
      </c>
      <c r="Y1169" t="s">
        <v>44</v>
      </c>
    </row>
    <row r="1170" spans="1:25" x14ac:dyDescent="0.25">
      <c r="A1170">
        <v>1169</v>
      </c>
      <c r="B1170">
        <v>66869</v>
      </c>
      <c r="C1170">
        <v>0</v>
      </c>
      <c r="D1170">
        <v>0</v>
      </c>
      <c r="E1170" t="s">
        <v>820</v>
      </c>
      <c r="F1170" t="s">
        <v>821</v>
      </c>
      <c r="G1170">
        <v>1</v>
      </c>
      <c r="H1170" s="6">
        <v>20746667</v>
      </c>
      <c r="I1170" s="7">
        <v>45980</v>
      </c>
      <c r="K1170">
        <v>10</v>
      </c>
      <c r="L1170" t="s">
        <v>40</v>
      </c>
      <c r="M1170" t="s">
        <v>5</v>
      </c>
      <c r="N1170" t="s">
        <v>41</v>
      </c>
      <c r="O1170" t="s">
        <v>47</v>
      </c>
      <c r="P1170" t="s">
        <v>2082</v>
      </c>
      <c r="Q1170">
        <v>10</v>
      </c>
      <c r="R1170">
        <v>0</v>
      </c>
      <c r="S1170">
        <v>0</v>
      </c>
      <c r="U1170">
        <v>2074667</v>
      </c>
      <c r="V1170">
        <v>2074667</v>
      </c>
      <c r="W1170">
        <v>0</v>
      </c>
      <c r="X1170">
        <v>0</v>
      </c>
      <c r="Y1170" t="s">
        <v>48</v>
      </c>
    </row>
    <row r="1171" spans="1:25" x14ac:dyDescent="0.25">
      <c r="A1171">
        <v>1170</v>
      </c>
      <c r="B1171">
        <v>66826</v>
      </c>
      <c r="C1171">
        <v>0</v>
      </c>
      <c r="D1171">
        <v>0</v>
      </c>
      <c r="E1171" t="s">
        <v>1230</v>
      </c>
      <c r="F1171" t="s">
        <v>1231</v>
      </c>
      <c r="G1171">
        <v>1</v>
      </c>
      <c r="H1171" s="6">
        <v>58948431</v>
      </c>
      <c r="I1171" s="7">
        <v>45980</v>
      </c>
      <c r="K1171">
        <v>15</v>
      </c>
      <c r="L1171" t="s">
        <v>40</v>
      </c>
      <c r="M1171" t="s">
        <v>5</v>
      </c>
      <c r="N1171" t="s">
        <v>41</v>
      </c>
      <c r="O1171" t="s">
        <v>54</v>
      </c>
      <c r="P1171" t="s">
        <v>2082</v>
      </c>
      <c r="Q1171">
        <v>6.5</v>
      </c>
      <c r="R1171">
        <v>8.5</v>
      </c>
      <c r="S1171">
        <v>0</v>
      </c>
      <c r="U1171">
        <v>8842265</v>
      </c>
      <c r="V1171">
        <v>3831648</v>
      </c>
      <c r="W1171">
        <v>5010617</v>
      </c>
      <c r="X1171">
        <v>0</v>
      </c>
      <c r="Y1171" t="s">
        <v>229</v>
      </c>
    </row>
    <row r="1172" spans="1:25" x14ac:dyDescent="0.25">
      <c r="A1172">
        <v>1171</v>
      </c>
      <c r="B1172">
        <v>66564</v>
      </c>
      <c r="C1172">
        <v>0</v>
      </c>
      <c r="D1172">
        <v>0</v>
      </c>
      <c r="E1172" t="s">
        <v>1919</v>
      </c>
      <c r="F1172" t="s">
        <v>1920</v>
      </c>
      <c r="G1172">
        <v>1</v>
      </c>
      <c r="H1172" s="6">
        <v>367213</v>
      </c>
      <c r="I1172" s="7">
        <v>45980</v>
      </c>
      <c r="K1172" t="s">
        <v>879</v>
      </c>
      <c r="L1172" t="s">
        <v>40</v>
      </c>
      <c r="M1172" t="s">
        <v>5</v>
      </c>
      <c r="N1172" t="s">
        <v>41</v>
      </c>
      <c r="O1172" t="s">
        <v>57</v>
      </c>
      <c r="P1172" t="s">
        <v>2082</v>
      </c>
      <c r="Q1172">
        <v>8.5</v>
      </c>
      <c r="R1172">
        <v>0</v>
      </c>
      <c r="S1172">
        <v>0</v>
      </c>
      <c r="U1172">
        <v>31213</v>
      </c>
      <c r="V1172">
        <v>31213</v>
      </c>
      <c r="W1172">
        <v>0</v>
      </c>
      <c r="X1172">
        <v>0</v>
      </c>
      <c r="Y1172" t="s">
        <v>48</v>
      </c>
    </row>
    <row r="1173" spans="1:25" x14ac:dyDescent="0.25">
      <c r="A1173">
        <v>1172</v>
      </c>
      <c r="B1173">
        <v>66433</v>
      </c>
      <c r="C1173">
        <v>0</v>
      </c>
      <c r="D1173">
        <v>0</v>
      </c>
      <c r="E1173" t="s">
        <v>1441</v>
      </c>
      <c r="F1173" t="s">
        <v>1442</v>
      </c>
      <c r="G1173">
        <v>1</v>
      </c>
      <c r="H1173" s="6">
        <v>21500000</v>
      </c>
      <c r="I1173" s="7">
        <v>45980</v>
      </c>
      <c r="K1173">
        <v>15</v>
      </c>
      <c r="L1173" t="s">
        <v>40</v>
      </c>
      <c r="M1173" t="s">
        <v>5</v>
      </c>
      <c r="N1173" t="s">
        <v>41</v>
      </c>
      <c r="O1173" t="s">
        <v>54</v>
      </c>
      <c r="P1173" t="s">
        <v>2082</v>
      </c>
      <c r="Q1173">
        <v>3.3</v>
      </c>
      <c r="R1173">
        <v>11.7</v>
      </c>
      <c r="S1173">
        <v>0</v>
      </c>
      <c r="U1173">
        <v>3225000</v>
      </c>
      <c r="V1173">
        <v>709500</v>
      </c>
      <c r="W1173">
        <v>2515500</v>
      </c>
      <c r="X1173">
        <v>0</v>
      </c>
      <c r="Y1173" t="s">
        <v>48</v>
      </c>
    </row>
    <row r="1174" spans="1:25" x14ac:dyDescent="0.25">
      <c r="A1174">
        <v>1173</v>
      </c>
      <c r="B1174">
        <v>66818</v>
      </c>
      <c r="C1174">
        <v>0</v>
      </c>
      <c r="D1174">
        <v>0</v>
      </c>
      <c r="E1174" t="s">
        <v>457</v>
      </c>
      <c r="F1174" t="s">
        <v>458</v>
      </c>
      <c r="G1174">
        <v>1</v>
      </c>
      <c r="H1174" s="6">
        <v>601362</v>
      </c>
      <c r="I1174" s="7">
        <v>45980</v>
      </c>
      <c r="K1174" t="s">
        <v>137</v>
      </c>
      <c r="L1174" t="s">
        <v>40</v>
      </c>
      <c r="M1174" t="s">
        <v>5</v>
      </c>
      <c r="N1174" t="s">
        <v>41</v>
      </c>
      <c r="O1174" t="s">
        <v>47</v>
      </c>
      <c r="P1174" t="s">
        <v>2082</v>
      </c>
      <c r="Q1174">
        <v>12.5</v>
      </c>
      <c r="R1174">
        <v>0</v>
      </c>
      <c r="S1174">
        <v>0</v>
      </c>
      <c r="U1174">
        <v>75170</v>
      </c>
      <c r="V1174">
        <v>75170</v>
      </c>
      <c r="W1174">
        <v>0</v>
      </c>
      <c r="X1174">
        <v>0</v>
      </c>
      <c r="Y1174" t="s">
        <v>44</v>
      </c>
    </row>
    <row r="1175" spans="1:25" x14ac:dyDescent="0.25">
      <c r="A1175">
        <v>1174</v>
      </c>
      <c r="B1175">
        <v>66824</v>
      </c>
      <c r="C1175">
        <v>0</v>
      </c>
      <c r="D1175">
        <v>0</v>
      </c>
      <c r="E1175" t="s">
        <v>2248</v>
      </c>
      <c r="F1175" t="s">
        <v>2249</v>
      </c>
      <c r="G1175">
        <v>1</v>
      </c>
      <c r="H1175" s="6">
        <v>162384</v>
      </c>
      <c r="I1175" s="7">
        <v>45980</v>
      </c>
      <c r="K1175">
        <v>15</v>
      </c>
      <c r="L1175" t="s">
        <v>40</v>
      </c>
      <c r="M1175" t="s">
        <v>3</v>
      </c>
      <c r="N1175" t="s">
        <v>41</v>
      </c>
      <c r="O1175" t="s">
        <v>51</v>
      </c>
      <c r="P1175" t="s">
        <v>2082</v>
      </c>
      <c r="Q1175">
        <v>15</v>
      </c>
      <c r="R1175">
        <v>0</v>
      </c>
      <c r="S1175">
        <v>0</v>
      </c>
      <c r="U1175">
        <v>24358</v>
      </c>
      <c r="V1175">
        <v>24358</v>
      </c>
      <c r="W1175">
        <v>0</v>
      </c>
      <c r="X1175">
        <v>0</v>
      </c>
      <c r="Y1175" t="s">
        <v>48</v>
      </c>
    </row>
    <row r="1176" spans="1:25" x14ac:dyDescent="0.25">
      <c r="A1176">
        <v>1175</v>
      </c>
      <c r="B1176">
        <v>66817</v>
      </c>
      <c r="C1176">
        <v>0</v>
      </c>
      <c r="D1176">
        <v>0</v>
      </c>
      <c r="E1176" t="s">
        <v>904</v>
      </c>
      <c r="F1176" t="s">
        <v>905</v>
      </c>
      <c r="G1176">
        <v>1</v>
      </c>
      <c r="H1176" s="6">
        <v>3224685</v>
      </c>
      <c r="I1176" s="7">
        <v>45980</v>
      </c>
      <c r="K1176">
        <v>15</v>
      </c>
      <c r="L1176" t="s">
        <v>40</v>
      </c>
      <c r="M1176" t="s">
        <v>5</v>
      </c>
      <c r="N1176" t="s">
        <v>41</v>
      </c>
      <c r="O1176" t="s">
        <v>47</v>
      </c>
      <c r="P1176" t="s">
        <v>2082</v>
      </c>
      <c r="Q1176">
        <v>6</v>
      </c>
      <c r="R1176">
        <v>9</v>
      </c>
      <c r="S1176">
        <v>0</v>
      </c>
      <c r="U1176">
        <v>483703</v>
      </c>
      <c r="V1176">
        <v>193481</v>
      </c>
      <c r="W1176">
        <v>290222</v>
      </c>
      <c r="X1176">
        <v>0</v>
      </c>
      <c r="Y1176" t="s">
        <v>48</v>
      </c>
    </row>
    <row r="1177" spans="1:25" x14ac:dyDescent="0.25">
      <c r="A1177">
        <v>1176</v>
      </c>
      <c r="B1177">
        <v>66837</v>
      </c>
      <c r="C1177">
        <v>0</v>
      </c>
      <c r="D1177">
        <v>0</v>
      </c>
      <c r="E1177" t="s">
        <v>1461</v>
      </c>
      <c r="F1177" t="s">
        <v>1462</v>
      </c>
      <c r="G1177">
        <v>1</v>
      </c>
      <c r="H1177" s="6">
        <v>200000</v>
      </c>
      <c r="I1177" s="7">
        <v>45980</v>
      </c>
      <c r="K1177">
        <v>10</v>
      </c>
      <c r="L1177" t="s">
        <v>40</v>
      </c>
      <c r="M1177" t="s">
        <v>8</v>
      </c>
      <c r="N1177" t="s">
        <v>41</v>
      </c>
      <c r="O1177" t="s">
        <v>347</v>
      </c>
      <c r="P1177" t="s">
        <v>2082</v>
      </c>
      <c r="Q1177">
        <v>10</v>
      </c>
      <c r="R1177">
        <v>0</v>
      </c>
      <c r="S1177">
        <v>0</v>
      </c>
      <c r="U1177">
        <v>20000</v>
      </c>
      <c r="V1177">
        <v>20000</v>
      </c>
      <c r="W1177">
        <v>0</v>
      </c>
      <c r="X1177">
        <v>0</v>
      </c>
      <c r="Y1177" t="s">
        <v>44</v>
      </c>
    </row>
    <row r="1178" spans="1:25" x14ac:dyDescent="0.25">
      <c r="A1178">
        <v>1177</v>
      </c>
      <c r="B1178">
        <v>66838</v>
      </c>
      <c r="C1178">
        <v>0</v>
      </c>
      <c r="D1178">
        <v>0</v>
      </c>
      <c r="E1178" t="s">
        <v>1834</v>
      </c>
      <c r="F1178" t="s">
        <v>1835</v>
      </c>
      <c r="G1178">
        <v>1</v>
      </c>
      <c r="H1178" s="6">
        <v>630933</v>
      </c>
      <c r="I1178" s="7">
        <v>45980</v>
      </c>
      <c r="K1178">
        <v>10</v>
      </c>
      <c r="L1178" t="s">
        <v>40</v>
      </c>
      <c r="M1178" t="s">
        <v>5</v>
      </c>
      <c r="N1178" t="s">
        <v>41</v>
      </c>
      <c r="O1178" t="s">
        <v>57</v>
      </c>
      <c r="P1178" t="s">
        <v>2082</v>
      </c>
      <c r="Q1178">
        <v>10</v>
      </c>
      <c r="R1178">
        <v>0</v>
      </c>
      <c r="S1178">
        <v>0</v>
      </c>
      <c r="U1178">
        <v>63093</v>
      </c>
      <c r="V1178">
        <v>63093</v>
      </c>
      <c r="W1178">
        <v>0</v>
      </c>
      <c r="X1178">
        <v>0</v>
      </c>
      <c r="Y1178" t="s">
        <v>48</v>
      </c>
    </row>
    <row r="1179" spans="1:25" x14ac:dyDescent="0.25">
      <c r="A1179">
        <v>1178</v>
      </c>
      <c r="B1179">
        <v>66825</v>
      </c>
      <c r="C1179">
        <v>0</v>
      </c>
      <c r="D1179">
        <v>0</v>
      </c>
      <c r="E1179" t="s">
        <v>366</v>
      </c>
      <c r="F1179" t="s">
        <v>367</v>
      </c>
      <c r="G1179">
        <v>1</v>
      </c>
      <c r="H1179" s="6">
        <v>150000000</v>
      </c>
      <c r="I1179" s="7">
        <v>45980</v>
      </c>
      <c r="K1179">
        <v>15</v>
      </c>
      <c r="L1179" t="s">
        <v>40</v>
      </c>
      <c r="M1179" t="s">
        <v>5</v>
      </c>
      <c r="N1179" t="s">
        <v>41</v>
      </c>
      <c r="O1179" t="s">
        <v>47</v>
      </c>
      <c r="P1179" t="s">
        <v>2082</v>
      </c>
      <c r="Q1179">
        <v>3.5</v>
      </c>
      <c r="R1179">
        <v>11.5</v>
      </c>
      <c r="S1179">
        <v>0</v>
      </c>
      <c r="U1179">
        <v>22500000</v>
      </c>
      <c r="V1179">
        <v>5250000</v>
      </c>
      <c r="W1179">
        <v>17250000</v>
      </c>
      <c r="X1179">
        <v>0</v>
      </c>
      <c r="Y1179" t="s">
        <v>81</v>
      </c>
    </row>
    <row r="1180" spans="1:25" x14ac:dyDescent="0.25">
      <c r="A1180">
        <v>1179</v>
      </c>
      <c r="B1180">
        <v>66819</v>
      </c>
      <c r="C1180">
        <v>0</v>
      </c>
      <c r="D1180">
        <v>0</v>
      </c>
      <c r="E1180" t="s">
        <v>2252</v>
      </c>
      <c r="F1180" t="s">
        <v>2253</v>
      </c>
      <c r="G1180">
        <v>1</v>
      </c>
      <c r="H1180" s="6">
        <v>900887</v>
      </c>
      <c r="I1180" s="7">
        <v>45980</v>
      </c>
      <c r="K1180">
        <v>15</v>
      </c>
      <c r="L1180" t="s">
        <v>40</v>
      </c>
      <c r="M1180" t="s">
        <v>3</v>
      </c>
      <c r="N1180" t="s">
        <v>41</v>
      </c>
      <c r="O1180" t="s">
        <v>51</v>
      </c>
      <c r="P1180" t="s">
        <v>2082</v>
      </c>
      <c r="Q1180">
        <v>15</v>
      </c>
      <c r="R1180">
        <v>0</v>
      </c>
      <c r="S1180">
        <v>0</v>
      </c>
      <c r="U1180">
        <v>135133</v>
      </c>
      <c r="V1180">
        <v>135133</v>
      </c>
      <c r="W1180">
        <v>0</v>
      </c>
      <c r="X1180">
        <v>0</v>
      </c>
      <c r="Y1180" t="s">
        <v>48</v>
      </c>
    </row>
    <row r="1181" spans="1:25" x14ac:dyDescent="0.25">
      <c r="A1181">
        <v>1180</v>
      </c>
      <c r="B1181">
        <v>66820</v>
      </c>
      <c r="C1181">
        <v>0</v>
      </c>
      <c r="D1181">
        <v>0</v>
      </c>
      <c r="E1181" t="s">
        <v>1083</v>
      </c>
      <c r="F1181" t="s">
        <v>1084</v>
      </c>
      <c r="G1181">
        <v>1</v>
      </c>
      <c r="H1181" s="6">
        <v>854594</v>
      </c>
      <c r="I1181" s="7">
        <v>45980</v>
      </c>
      <c r="K1181">
        <v>15</v>
      </c>
      <c r="L1181" t="s">
        <v>40</v>
      </c>
      <c r="M1181" t="s">
        <v>3</v>
      </c>
      <c r="N1181" t="s">
        <v>41</v>
      </c>
      <c r="O1181" t="s">
        <v>51</v>
      </c>
      <c r="P1181" t="s">
        <v>2082</v>
      </c>
      <c r="Q1181">
        <v>15</v>
      </c>
      <c r="R1181">
        <v>0</v>
      </c>
      <c r="S1181">
        <v>0</v>
      </c>
      <c r="U1181">
        <v>128189</v>
      </c>
      <c r="V1181">
        <v>128189</v>
      </c>
      <c r="W1181">
        <v>0</v>
      </c>
      <c r="X1181">
        <v>0</v>
      </c>
      <c r="Y1181" t="s">
        <v>48</v>
      </c>
    </row>
    <row r="1182" spans="1:25" x14ac:dyDescent="0.25">
      <c r="A1182">
        <v>1181</v>
      </c>
      <c r="B1182">
        <v>66821</v>
      </c>
      <c r="C1182">
        <v>0</v>
      </c>
      <c r="D1182">
        <v>0</v>
      </c>
      <c r="E1182" t="s">
        <v>2254</v>
      </c>
      <c r="F1182" t="s">
        <v>2255</v>
      </c>
      <c r="G1182">
        <v>1</v>
      </c>
      <c r="H1182" s="6">
        <v>546316</v>
      </c>
      <c r="I1182" s="7">
        <v>45980</v>
      </c>
      <c r="K1182">
        <v>15</v>
      </c>
      <c r="L1182" t="s">
        <v>40</v>
      </c>
      <c r="M1182" t="s">
        <v>3</v>
      </c>
      <c r="N1182" t="s">
        <v>41</v>
      </c>
      <c r="O1182" t="s">
        <v>51</v>
      </c>
      <c r="P1182" t="s">
        <v>2082</v>
      </c>
      <c r="Q1182">
        <v>15</v>
      </c>
      <c r="R1182">
        <v>0</v>
      </c>
      <c r="S1182">
        <v>0</v>
      </c>
      <c r="U1182">
        <v>81947</v>
      </c>
      <c r="V1182">
        <v>81947</v>
      </c>
      <c r="W1182">
        <v>0</v>
      </c>
      <c r="X1182">
        <v>0</v>
      </c>
      <c r="Y1182" t="s">
        <v>48</v>
      </c>
    </row>
    <row r="1183" spans="1:25" x14ac:dyDescent="0.25">
      <c r="A1183">
        <v>1182</v>
      </c>
      <c r="B1183">
        <v>66827</v>
      </c>
      <c r="C1183">
        <v>0</v>
      </c>
      <c r="D1183">
        <v>0</v>
      </c>
      <c r="E1183" t="s">
        <v>735</v>
      </c>
      <c r="F1183" t="s">
        <v>736</v>
      </c>
      <c r="G1183">
        <v>1</v>
      </c>
      <c r="H1183" s="6">
        <v>5000000</v>
      </c>
      <c r="I1183" s="7">
        <v>45980</v>
      </c>
      <c r="K1183">
        <v>7</v>
      </c>
      <c r="L1183" t="s">
        <v>40</v>
      </c>
      <c r="M1183" t="s">
        <v>5</v>
      </c>
      <c r="N1183" t="s">
        <v>41</v>
      </c>
      <c r="O1183" t="s">
        <v>77</v>
      </c>
      <c r="P1183" t="s">
        <v>2082</v>
      </c>
      <c r="Q1183">
        <v>7</v>
      </c>
      <c r="R1183">
        <v>0</v>
      </c>
      <c r="S1183">
        <v>0</v>
      </c>
      <c r="U1183">
        <v>350000</v>
      </c>
      <c r="V1183">
        <v>350000</v>
      </c>
      <c r="W1183">
        <v>0</v>
      </c>
      <c r="X1183">
        <v>0</v>
      </c>
      <c r="Y1183" t="s">
        <v>48</v>
      </c>
    </row>
    <row r="1184" spans="1:25" x14ac:dyDescent="0.25">
      <c r="A1184">
        <v>1183</v>
      </c>
      <c r="B1184">
        <v>66822</v>
      </c>
      <c r="C1184">
        <v>0</v>
      </c>
      <c r="D1184">
        <v>0</v>
      </c>
      <c r="E1184" t="s">
        <v>860</v>
      </c>
      <c r="F1184" t="s">
        <v>861</v>
      </c>
      <c r="G1184">
        <v>1</v>
      </c>
      <c r="H1184" s="6">
        <v>1843512</v>
      </c>
      <c r="I1184" s="7">
        <v>45980</v>
      </c>
      <c r="K1184">
        <v>15</v>
      </c>
      <c r="L1184" t="s">
        <v>40</v>
      </c>
      <c r="M1184" t="s">
        <v>3</v>
      </c>
      <c r="N1184" t="s">
        <v>41</v>
      </c>
      <c r="O1184" t="s">
        <v>51</v>
      </c>
      <c r="P1184" t="s">
        <v>2082</v>
      </c>
      <c r="Q1184">
        <v>15</v>
      </c>
      <c r="R1184">
        <v>0</v>
      </c>
      <c r="S1184">
        <v>0</v>
      </c>
      <c r="U1184">
        <v>276527</v>
      </c>
      <c r="V1184">
        <v>276527</v>
      </c>
      <c r="W1184">
        <v>0</v>
      </c>
      <c r="X1184">
        <v>0</v>
      </c>
      <c r="Y1184" t="s">
        <v>48</v>
      </c>
    </row>
    <row r="1185" spans="1:25" x14ac:dyDescent="0.25">
      <c r="A1185">
        <v>1184</v>
      </c>
      <c r="B1185">
        <v>66823</v>
      </c>
      <c r="C1185">
        <v>0</v>
      </c>
      <c r="D1185">
        <v>0</v>
      </c>
      <c r="E1185" t="s">
        <v>2250</v>
      </c>
      <c r="F1185" t="s">
        <v>2251</v>
      </c>
      <c r="G1185">
        <v>1</v>
      </c>
      <c r="H1185" s="6">
        <v>145688</v>
      </c>
      <c r="I1185" s="7">
        <v>45980</v>
      </c>
      <c r="K1185">
        <v>15</v>
      </c>
      <c r="L1185" t="s">
        <v>40</v>
      </c>
      <c r="M1185" t="s">
        <v>3</v>
      </c>
      <c r="N1185" t="s">
        <v>41</v>
      </c>
      <c r="O1185" t="s">
        <v>51</v>
      </c>
      <c r="P1185" t="s">
        <v>2082</v>
      </c>
      <c r="Q1185">
        <v>15</v>
      </c>
      <c r="R1185">
        <v>0</v>
      </c>
      <c r="S1185">
        <v>0</v>
      </c>
      <c r="U1185">
        <v>21853</v>
      </c>
      <c r="V1185">
        <v>21853</v>
      </c>
      <c r="W1185">
        <v>0</v>
      </c>
      <c r="X1185">
        <v>0</v>
      </c>
      <c r="Y1185" t="s">
        <v>48</v>
      </c>
    </row>
    <row r="1186" spans="1:25" x14ac:dyDescent="0.25">
      <c r="A1186">
        <v>1185</v>
      </c>
      <c r="B1186">
        <v>66814</v>
      </c>
      <c r="C1186">
        <v>0</v>
      </c>
      <c r="D1186">
        <v>0</v>
      </c>
      <c r="E1186" t="s">
        <v>743</v>
      </c>
      <c r="F1186" t="s">
        <v>744</v>
      </c>
      <c r="G1186">
        <v>1</v>
      </c>
      <c r="H1186" s="6">
        <v>1000000</v>
      </c>
      <c r="I1186" s="7">
        <v>45979</v>
      </c>
      <c r="K1186">
        <v>5</v>
      </c>
      <c r="L1186" t="s">
        <v>40</v>
      </c>
      <c r="M1186" t="s">
        <v>7</v>
      </c>
      <c r="N1186" t="s">
        <v>41</v>
      </c>
      <c r="O1186" t="s">
        <v>64</v>
      </c>
      <c r="P1186" t="s">
        <v>2082</v>
      </c>
      <c r="Q1186">
        <v>5</v>
      </c>
      <c r="R1186">
        <v>0</v>
      </c>
      <c r="S1186">
        <v>0</v>
      </c>
      <c r="U1186">
        <v>50000</v>
      </c>
      <c r="V1186">
        <v>50000</v>
      </c>
      <c r="W1186">
        <v>0</v>
      </c>
      <c r="X1186">
        <v>0</v>
      </c>
      <c r="Y1186" t="s">
        <v>94</v>
      </c>
    </row>
    <row r="1187" spans="1:25" x14ac:dyDescent="0.25">
      <c r="A1187">
        <v>1186</v>
      </c>
      <c r="B1187">
        <v>66815</v>
      </c>
      <c r="C1187">
        <v>0</v>
      </c>
      <c r="D1187">
        <v>0</v>
      </c>
      <c r="E1187" t="s">
        <v>743</v>
      </c>
      <c r="F1187" t="s">
        <v>744</v>
      </c>
      <c r="G1187">
        <v>1</v>
      </c>
      <c r="H1187" s="6">
        <v>7000000</v>
      </c>
      <c r="I1187" s="7">
        <v>45979</v>
      </c>
      <c r="K1187">
        <v>5</v>
      </c>
      <c r="L1187" t="s">
        <v>40</v>
      </c>
      <c r="M1187" t="s">
        <v>7</v>
      </c>
      <c r="N1187" t="s">
        <v>41</v>
      </c>
      <c r="O1187" t="s">
        <v>64</v>
      </c>
      <c r="P1187" t="s">
        <v>2082</v>
      </c>
      <c r="Q1187">
        <v>5</v>
      </c>
      <c r="R1187">
        <v>0</v>
      </c>
      <c r="S1187">
        <v>0</v>
      </c>
      <c r="U1187">
        <v>350000</v>
      </c>
      <c r="V1187">
        <v>350000</v>
      </c>
      <c r="W1187">
        <v>0</v>
      </c>
      <c r="X1187">
        <v>0</v>
      </c>
      <c r="Y1187" t="s">
        <v>94</v>
      </c>
    </row>
    <row r="1188" spans="1:25" x14ac:dyDescent="0.25">
      <c r="A1188">
        <v>1187</v>
      </c>
      <c r="B1188">
        <v>66805</v>
      </c>
      <c r="C1188">
        <v>0</v>
      </c>
      <c r="D1188">
        <v>0</v>
      </c>
      <c r="E1188" t="s">
        <v>1524</v>
      </c>
      <c r="F1188" t="s">
        <v>1525</v>
      </c>
      <c r="G1188">
        <v>1</v>
      </c>
      <c r="H1188" s="6">
        <v>4968321</v>
      </c>
      <c r="I1188" s="7">
        <v>45979</v>
      </c>
      <c r="K1188">
        <v>8</v>
      </c>
      <c r="L1188" t="s">
        <v>40</v>
      </c>
      <c r="M1188" t="s">
        <v>8</v>
      </c>
      <c r="N1188" t="s">
        <v>41</v>
      </c>
      <c r="O1188" t="s">
        <v>347</v>
      </c>
      <c r="P1188" t="s">
        <v>2082</v>
      </c>
      <c r="Q1188">
        <v>8</v>
      </c>
      <c r="R1188">
        <v>0</v>
      </c>
      <c r="S1188">
        <v>0</v>
      </c>
      <c r="U1188">
        <v>397466</v>
      </c>
      <c r="V1188">
        <v>397466</v>
      </c>
      <c r="W1188">
        <v>0</v>
      </c>
      <c r="X1188">
        <v>0</v>
      </c>
      <c r="Y1188" t="s">
        <v>109</v>
      </c>
    </row>
    <row r="1189" spans="1:25" x14ac:dyDescent="0.25">
      <c r="A1189">
        <v>1188</v>
      </c>
      <c r="B1189">
        <v>66816</v>
      </c>
      <c r="C1189">
        <v>0</v>
      </c>
      <c r="D1189">
        <v>0</v>
      </c>
      <c r="E1189" t="s">
        <v>894</v>
      </c>
      <c r="F1189" t="s">
        <v>895</v>
      </c>
      <c r="G1189">
        <v>1</v>
      </c>
      <c r="H1189" s="6">
        <v>2012054</v>
      </c>
      <c r="I1189" s="7">
        <v>45979</v>
      </c>
      <c r="K1189">
        <v>15</v>
      </c>
      <c r="L1189" t="s">
        <v>40</v>
      </c>
      <c r="M1189" t="s">
        <v>5</v>
      </c>
      <c r="N1189" t="s">
        <v>41</v>
      </c>
      <c r="O1189" t="s">
        <v>47</v>
      </c>
      <c r="P1189" t="s">
        <v>2082</v>
      </c>
      <c r="Q1189">
        <v>6</v>
      </c>
      <c r="R1189">
        <v>9</v>
      </c>
      <c r="S1189">
        <v>0</v>
      </c>
      <c r="U1189">
        <v>301808</v>
      </c>
      <c r="V1189">
        <v>120723</v>
      </c>
      <c r="W1189">
        <v>181085</v>
      </c>
      <c r="X1189">
        <v>0</v>
      </c>
      <c r="Y1189" t="s">
        <v>48</v>
      </c>
    </row>
    <row r="1190" spans="1:25" x14ac:dyDescent="0.25">
      <c r="A1190">
        <v>1189</v>
      </c>
      <c r="B1190">
        <v>66803</v>
      </c>
      <c r="C1190">
        <v>0</v>
      </c>
      <c r="D1190">
        <v>0</v>
      </c>
      <c r="E1190" t="s">
        <v>2187</v>
      </c>
      <c r="F1190" t="s">
        <v>2188</v>
      </c>
      <c r="G1190">
        <v>1</v>
      </c>
      <c r="H1190" s="6">
        <v>5000000</v>
      </c>
      <c r="I1190" s="7">
        <v>45979</v>
      </c>
      <c r="K1190">
        <v>8</v>
      </c>
      <c r="L1190" t="s">
        <v>40</v>
      </c>
      <c r="M1190" t="s">
        <v>5</v>
      </c>
      <c r="N1190" t="s">
        <v>41</v>
      </c>
      <c r="O1190" t="s">
        <v>57</v>
      </c>
      <c r="P1190" t="s">
        <v>2082</v>
      </c>
      <c r="Q1190">
        <v>8</v>
      </c>
      <c r="R1190">
        <v>0</v>
      </c>
      <c r="S1190">
        <v>0</v>
      </c>
      <c r="U1190">
        <v>400000</v>
      </c>
      <c r="V1190">
        <v>400000</v>
      </c>
      <c r="W1190">
        <v>0</v>
      </c>
      <c r="X1190">
        <v>0</v>
      </c>
      <c r="Y1190" t="s">
        <v>2086</v>
      </c>
    </row>
    <row r="1191" spans="1:25" x14ac:dyDescent="0.25">
      <c r="A1191">
        <v>1190</v>
      </c>
      <c r="B1191">
        <v>66804</v>
      </c>
      <c r="C1191">
        <v>0</v>
      </c>
      <c r="D1191">
        <v>0</v>
      </c>
      <c r="E1191" t="s">
        <v>2187</v>
      </c>
      <c r="F1191" t="s">
        <v>2188</v>
      </c>
      <c r="G1191">
        <v>1</v>
      </c>
      <c r="H1191" s="6">
        <v>5000000</v>
      </c>
      <c r="I1191" s="7">
        <v>45979</v>
      </c>
      <c r="K1191">
        <v>8</v>
      </c>
      <c r="L1191" t="s">
        <v>40</v>
      </c>
      <c r="M1191" t="s">
        <v>5</v>
      </c>
      <c r="N1191" t="s">
        <v>41</v>
      </c>
      <c r="O1191" t="s">
        <v>57</v>
      </c>
      <c r="P1191" t="s">
        <v>2082</v>
      </c>
      <c r="Q1191">
        <v>8</v>
      </c>
      <c r="R1191">
        <v>0</v>
      </c>
      <c r="S1191">
        <v>0</v>
      </c>
      <c r="U1191">
        <v>400000</v>
      </c>
      <c r="V1191">
        <v>400000</v>
      </c>
      <c r="W1191">
        <v>0</v>
      </c>
      <c r="X1191">
        <v>0</v>
      </c>
      <c r="Y1191" t="s">
        <v>2086</v>
      </c>
    </row>
    <row r="1192" spans="1:25" x14ac:dyDescent="0.25">
      <c r="A1192">
        <v>1191</v>
      </c>
      <c r="B1192">
        <v>66806</v>
      </c>
      <c r="C1192">
        <v>0</v>
      </c>
      <c r="D1192">
        <v>0</v>
      </c>
      <c r="E1192" t="s">
        <v>1167</v>
      </c>
      <c r="F1192" t="s">
        <v>1168</v>
      </c>
      <c r="G1192">
        <v>1</v>
      </c>
      <c r="H1192" s="6">
        <v>15000000</v>
      </c>
      <c r="I1192" s="7">
        <v>45979</v>
      </c>
      <c r="K1192">
        <v>8</v>
      </c>
      <c r="L1192" t="s">
        <v>40</v>
      </c>
      <c r="M1192" t="s">
        <v>5</v>
      </c>
      <c r="N1192" t="s">
        <v>41</v>
      </c>
      <c r="O1192" t="s">
        <v>77</v>
      </c>
      <c r="P1192" t="s">
        <v>2082</v>
      </c>
      <c r="Q1192">
        <v>8</v>
      </c>
      <c r="R1192">
        <v>0</v>
      </c>
      <c r="S1192">
        <v>0</v>
      </c>
      <c r="U1192">
        <v>1200000</v>
      </c>
      <c r="V1192">
        <v>1200000</v>
      </c>
      <c r="W1192">
        <v>0</v>
      </c>
      <c r="X1192">
        <v>0</v>
      </c>
      <c r="Y1192" t="s">
        <v>48</v>
      </c>
    </row>
    <row r="1193" spans="1:25" x14ac:dyDescent="0.25">
      <c r="A1193">
        <v>1192</v>
      </c>
      <c r="B1193">
        <v>66812</v>
      </c>
      <c r="C1193">
        <v>0</v>
      </c>
      <c r="D1193">
        <v>0</v>
      </c>
      <c r="E1193" t="s">
        <v>906</v>
      </c>
      <c r="F1193" t="s">
        <v>907</v>
      </c>
      <c r="G1193">
        <v>1</v>
      </c>
      <c r="H1193" s="6">
        <v>3533508</v>
      </c>
      <c r="I1193" s="7">
        <v>45979</v>
      </c>
      <c r="K1193">
        <v>15</v>
      </c>
      <c r="L1193" t="s">
        <v>40</v>
      </c>
      <c r="M1193" t="s">
        <v>5</v>
      </c>
      <c r="N1193" t="s">
        <v>41</v>
      </c>
      <c r="O1193" t="s">
        <v>47</v>
      </c>
      <c r="P1193" t="s">
        <v>2082</v>
      </c>
      <c r="Q1193">
        <v>6</v>
      </c>
      <c r="R1193">
        <v>9</v>
      </c>
      <c r="S1193">
        <v>0</v>
      </c>
      <c r="U1193">
        <v>530026</v>
      </c>
      <c r="V1193">
        <v>212010</v>
      </c>
      <c r="W1193">
        <v>318016</v>
      </c>
      <c r="X1193">
        <v>0</v>
      </c>
      <c r="Y1193" t="s">
        <v>72</v>
      </c>
    </row>
    <row r="1194" spans="1:25" x14ac:dyDescent="0.25">
      <c r="A1194">
        <v>1193</v>
      </c>
      <c r="B1194">
        <v>66807</v>
      </c>
      <c r="C1194">
        <v>0</v>
      </c>
      <c r="D1194">
        <v>0</v>
      </c>
      <c r="E1194" t="s">
        <v>942</v>
      </c>
      <c r="F1194" t="s">
        <v>943</v>
      </c>
      <c r="G1194">
        <v>1</v>
      </c>
      <c r="H1194" s="6">
        <v>899250</v>
      </c>
      <c r="I1194" s="7">
        <v>45979</v>
      </c>
      <c r="K1194">
        <v>9</v>
      </c>
      <c r="L1194" t="s">
        <v>40</v>
      </c>
      <c r="M1194" t="s">
        <v>4</v>
      </c>
      <c r="N1194" t="s">
        <v>41</v>
      </c>
      <c r="O1194" t="s">
        <v>51</v>
      </c>
      <c r="P1194" t="s">
        <v>2082</v>
      </c>
      <c r="Q1194">
        <v>9</v>
      </c>
      <c r="R1194">
        <v>0</v>
      </c>
      <c r="S1194">
        <v>0</v>
      </c>
      <c r="U1194">
        <v>80933</v>
      </c>
      <c r="V1194">
        <v>80932</v>
      </c>
      <c r="W1194">
        <v>0</v>
      </c>
      <c r="X1194">
        <v>0</v>
      </c>
      <c r="Y1194" t="s">
        <v>67</v>
      </c>
    </row>
    <row r="1195" spans="1:25" x14ac:dyDescent="0.25">
      <c r="A1195">
        <v>1194</v>
      </c>
      <c r="B1195">
        <v>66774</v>
      </c>
      <c r="C1195">
        <v>0</v>
      </c>
      <c r="D1195">
        <v>0</v>
      </c>
      <c r="E1195" t="s">
        <v>1345</v>
      </c>
      <c r="F1195" t="s">
        <v>1346</v>
      </c>
      <c r="G1195">
        <v>1</v>
      </c>
      <c r="I1195" s="7">
        <v>45978</v>
      </c>
      <c r="K1195">
        <v>8</v>
      </c>
      <c r="L1195" t="s">
        <v>40</v>
      </c>
      <c r="M1195" t="s">
        <v>9</v>
      </c>
      <c r="N1195" t="s">
        <v>41</v>
      </c>
      <c r="O1195" t="s">
        <v>42</v>
      </c>
      <c r="P1195" t="s">
        <v>2082</v>
      </c>
      <c r="Q1195">
        <v>8</v>
      </c>
      <c r="R1195">
        <v>0</v>
      </c>
      <c r="S1195">
        <v>0</v>
      </c>
      <c r="U1195">
        <v>0</v>
      </c>
      <c r="V1195">
        <v>0</v>
      </c>
      <c r="W1195">
        <v>0</v>
      </c>
      <c r="X1195">
        <v>0</v>
      </c>
      <c r="Y1195" t="s">
        <v>109</v>
      </c>
    </row>
    <row r="1196" spans="1:25" x14ac:dyDescent="0.25">
      <c r="A1196">
        <v>1195</v>
      </c>
      <c r="B1196">
        <v>66780</v>
      </c>
      <c r="C1196">
        <v>0</v>
      </c>
      <c r="D1196">
        <v>0</v>
      </c>
      <c r="E1196" t="s">
        <v>1931</v>
      </c>
      <c r="F1196" t="s">
        <v>1932</v>
      </c>
      <c r="G1196">
        <v>1</v>
      </c>
      <c r="H1196" s="6">
        <v>625822</v>
      </c>
      <c r="I1196" s="7">
        <v>45978</v>
      </c>
      <c r="K1196">
        <v>10</v>
      </c>
      <c r="L1196" t="s">
        <v>40</v>
      </c>
      <c r="M1196" t="s">
        <v>5</v>
      </c>
      <c r="N1196" t="s">
        <v>41</v>
      </c>
      <c r="O1196" t="s">
        <v>77</v>
      </c>
      <c r="P1196" t="s">
        <v>2082</v>
      </c>
      <c r="Q1196">
        <v>10</v>
      </c>
      <c r="R1196">
        <v>0</v>
      </c>
      <c r="S1196">
        <v>0</v>
      </c>
      <c r="U1196">
        <v>62582</v>
      </c>
      <c r="V1196">
        <v>62582</v>
      </c>
      <c r="W1196">
        <v>0</v>
      </c>
      <c r="X1196">
        <v>0</v>
      </c>
      <c r="Y1196" t="s">
        <v>48</v>
      </c>
    </row>
    <row r="1197" spans="1:25" x14ac:dyDescent="0.25">
      <c r="A1197">
        <v>1196</v>
      </c>
      <c r="B1197">
        <v>66773</v>
      </c>
      <c r="C1197">
        <v>0</v>
      </c>
      <c r="D1197">
        <v>0</v>
      </c>
      <c r="E1197" t="s">
        <v>1343</v>
      </c>
      <c r="F1197" t="s">
        <v>1344</v>
      </c>
      <c r="G1197">
        <v>1</v>
      </c>
      <c r="H1197" s="6">
        <v>925451</v>
      </c>
      <c r="I1197" s="7">
        <v>45978</v>
      </c>
      <c r="K1197">
        <v>8</v>
      </c>
      <c r="L1197" t="s">
        <v>40</v>
      </c>
      <c r="M1197" t="s">
        <v>9</v>
      </c>
      <c r="N1197" t="s">
        <v>41</v>
      </c>
      <c r="O1197" t="s">
        <v>42</v>
      </c>
      <c r="P1197" t="s">
        <v>2082</v>
      </c>
      <c r="Q1197">
        <v>8</v>
      </c>
      <c r="R1197">
        <v>0</v>
      </c>
      <c r="S1197">
        <v>0</v>
      </c>
      <c r="U1197">
        <v>74036</v>
      </c>
      <c r="V1197">
        <v>74036</v>
      </c>
      <c r="W1197">
        <v>0</v>
      </c>
      <c r="X1197">
        <v>0</v>
      </c>
      <c r="Y1197" t="s">
        <v>109</v>
      </c>
    </row>
    <row r="1198" spans="1:25" x14ac:dyDescent="0.25">
      <c r="A1198">
        <v>1197</v>
      </c>
      <c r="B1198">
        <v>66776</v>
      </c>
      <c r="C1198">
        <v>0</v>
      </c>
      <c r="D1198">
        <v>0</v>
      </c>
      <c r="E1198" t="s">
        <v>1137</v>
      </c>
      <c r="F1198" t="s">
        <v>1138</v>
      </c>
      <c r="G1198">
        <v>1</v>
      </c>
      <c r="H1198" s="6">
        <v>21356569</v>
      </c>
      <c r="I1198" s="7">
        <v>45978</v>
      </c>
      <c r="K1198">
        <v>15</v>
      </c>
      <c r="L1198" t="s">
        <v>40</v>
      </c>
      <c r="M1198" t="s">
        <v>5</v>
      </c>
      <c r="N1198" t="s">
        <v>41</v>
      </c>
      <c r="O1198" t="s">
        <v>54</v>
      </c>
      <c r="P1198" t="s">
        <v>2082</v>
      </c>
      <c r="Q1198">
        <v>10</v>
      </c>
      <c r="R1198">
        <v>5</v>
      </c>
      <c r="S1198">
        <v>0</v>
      </c>
      <c r="U1198">
        <v>3203485</v>
      </c>
      <c r="V1198">
        <v>2135657</v>
      </c>
      <c r="W1198">
        <v>1067828</v>
      </c>
      <c r="X1198">
        <v>0</v>
      </c>
      <c r="Y1198" t="s">
        <v>48</v>
      </c>
    </row>
    <row r="1199" spans="1:25" x14ac:dyDescent="0.25">
      <c r="A1199">
        <v>1198</v>
      </c>
      <c r="B1199">
        <v>69351</v>
      </c>
      <c r="C1199">
        <v>0</v>
      </c>
      <c r="D1199">
        <v>0</v>
      </c>
      <c r="E1199" t="s">
        <v>429</v>
      </c>
      <c r="F1199" t="s">
        <v>430</v>
      </c>
      <c r="G1199">
        <v>1</v>
      </c>
      <c r="H1199" s="6">
        <v>4615463</v>
      </c>
      <c r="I1199" s="7">
        <v>45978</v>
      </c>
      <c r="K1199">
        <v>15</v>
      </c>
      <c r="L1199" t="s">
        <v>40</v>
      </c>
      <c r="M1199" t="s">
        <v>5</v>
      </c>
      <c r="N1199" t="s">
        <v>41</v>
      </c>
      <c r="O1199" t="s">
        <v>54</v>
      </c>
      <c r="P1199" t="s">
        <v>2082</v>
      </c>
      <c r="Q1199">
        <v>9</v>
      </c>
      <c r="R1199">
        <v>6</v>
      </c>
      <c r="S1199">
        <v>0</v>
      </c>
      <c r="U1199">
        <v>692319</v>
      </c>
      <c r="V1199">
        <v>415392</v>
      </c>
      <c r="W1199">
        <v>276928</v>
      </c>
      <c r="X1199">
        <v>0</v>
      </c>
      <c r="Y1199" t="s">
        <v>48</v>
      </c>
    </row>
    <row r="1200" spans="1:25" x14ac:dyDescent="0.25">
      <c r="A1200">
        <v>1199</v>
      </c>
      <c r="B1200">
        <v>66769</v>
      </c>
      <c r="C1200">
        <v>0</v>
      </c>
      <c r="D1200">
        <v>0</v>
      </c>
      <c r="E1200" t="s">
        <v>1792</v>
      </c>
      <c r="F1200" t="s">
        <v>1793</v>
      </c>
      <c r="G1200">
        <v>1</v>
      </c>
      <c r="H1200" s="6">
        <v>1279569</v>
      </c>
      <c r="I1200" s="7">
        <v>45978</v>
      </c>
      <c r="K1200">
        <v>15</v>
      </c>
      <c r="L1200" t="s">
        <v>40</v>
      </c>
      <c r="M1200" t="s">
        <v>5</v>
      </c>
      <c r="N1200" t="s">
        <v>41</v>
      </c>
      <c r="O1200" t="s">
        <v>54</v>
      </c>
      <c r="P1200" t="s">
        <v>2082</v>
      </c>
      <c r="Q1200">
        <v>9</v>
      </c>
      <c r="R1200">
        <v>6</v>
      </c>
      <c r="S1200">
        <v>0</v>
      </c>
      <c r="U1200">
        <v>191935</v>
      </c>
      <c r="V1200">
        <v>115161</v>
      </c>
      <c r="W1200">
        <v>76774</v>
      </c>
      <c r="X1200">
        <v>0</v>
      </c>
      <c r="Y1200" t="s">
        <v>48</v>
      </c>
    </row>
    <row r="1201" spans="1:25" x14ac:dyDescent="0.25">
      <c r="A1201">
        <v>1200</v>
      </c>
      <c r="B1201">
        <v>66778</v>
      </c>
      <c r="C1201">
        <v>0</v>
      </c>
      <c r="D1201">
        <v>0</v>
      </c>
      <c r="E1201" t="s">
        <v>1404</v>
      </c>
      <c r="F1201" t="s">
        <v>1405</v>
      </c>
      <c r="G1201">
        <v>1</v>
      </c>
      <c r="H1201" s="6">
        <v>3288043</v>
      </c>
      <c r="I1201" s="7">
        <v>45978</v>
      </c>
      <c r="K1201">
        <v>8</v>
      </c>
      <c r="L1201" t="s">
        <v>40</v>
      </c>
      <c r="M1201" t="s">
        <v>1</v>
      </c>
      <c r="N1201" t="s">
        <v>41</v>
      </c>
      <c r="O1201" t="s">
        <v>87</v>
      </c>
      <c r="P1201" t="s">
        <v>2082</v>
      </c>
      <c r="Q1201">
        <v>8</v>
      </c>
      <c r="R1201">
        <v>0</v>
      </c>
      <c r="S1201">
        <v>0</v>
      </c>
      <c r="U1201">
        <v>263043</v>
      </c>
      <c r="V1201">
        <v>263043</v>
      </c>
      <c r="W1201">
        <v>0</v>
      </c>
      <c r="X1201">
        <v>0</v>
      </c>
      <c r="Y1201" t="s">
        <v>799</v>
      </c>
    </row>
    <row r="1202" spans="1:25" x14ac:dyDescent="0.25">
      <c r="A1202">
        <v>1201</v>
      </c>
      <c r="B1202">
        <v>66779</v>
      </c>
      <c r="C1202">
        <v>0</v>
      </c>
      <c r="D1202">
        <v>0</v>
      </c>
      <c r="E1202" t="s">
        <v>275</v>
      </c>
      <c r="F1202" t="s">
        <v>276</v>
      </c>
      <c r="G1202">
        <v>1</v>
      </c>
      <c r="H1202" s="6">
        <v>2300000</v>
      </c>
      <c r="I1202" s="7">
        <v>45978</v>
      </c>
      <c r="K1202">
        <v>9</v>
      </c>
      <c r="L1202" t="s">
        <v>40</v>
      </c>
      <c r="M1202" t="s">
        <v>4</v>
      </c>
      <c r="N1202" t="s">
        <v>41</v>
      </c>
      <c r="O1202" t="s">
        <v>51</v>
      </c>
      <c r="P1202" t="s">
        <v>2082</v>
      </c>
      <c r="Q1202">
        <v>9</v>
      </c>
      <c r="R1202">
        <v>0</v>
      </c>
      <c r="S1202">
        <v>0</v>
      </c>
      <c r="U1202">
        <v>207000</v>
      </c>
      <c r="V1202">
        <v>207000</v>
      </c>
      <c r="W1202">
        <v>0</v>
      </c>
      <c r="X1202">
        <v>0</v>
      </c>
      <c r="Y1202" t="s">
        <v>44</v>
      </c>
    </row>
    <row r="1203" spans="1:25" x14ac:dyDescent="0.25">
      <c r="A1203">
        <v>1202</v>
      </c>
      <c r="B1203">
        <v>66766</v>
      </c>
      <c r="C1203">
        <v>0</v>
      </c>
      <c r="D1203">
        <v>0</v>
      </c>
      <c r="E1203" t="s">
        <v>267</v>
      </c>
      <c r="F1203" t="s">
        <v>268</v>
      </c>
      <c r="G1203">
        <v>1</v>
      </c>
      <c r="H1203" s="6">
        <v>7066304</v>
      </c>
      <c r="I1203" s="7">
        <v>45978</v>
      </c>
      <c r="K1203">
        <v>8</v>
      </c>
      <c r="L1203" t="s">
        <v>40</v>
      </c>
      <c r="M1203" t="s">
        <v>5</v>
      </c>
      <c r="N1203" t="s">
        <v>41</v>
      </c>
      <c r="O1203" t="s">
        <v>57</v>
      </c>
      <c r="P1203" t="s">
        <v>2082</v>
      </c>
      <c r="Q1203">
        <v>8</v>
      </c>
      <c r="R1203">
        <v>0</v>
      </c>
      <c r="S1203">
        <v>0</v>
      </c>
      <c r="U1203">
        <v>565304</v>
      </c>
      <c r="V1203">
        <v>565304</v>
      </c>
      <c r="W1203">
        <v>0</v>
      </c>
      <c r="X1203">
        <v>0</v>
      </c>
      <c r="Y1203" t="s">
        <v>81</v>
      </c>
    </row>
    <row r="1204" spans="1:25" x14ac:dyDescent="0.25">
      <c r="A1204">
        <v>1203</v>
      </c>
      <c r="B1204">
        <v>66768</v>
      </c>
      <c r="C1204">
        <v>0</v>
      </c>
      <c r="D1204">
        <v>0</v>
      </c>
      <c r="E1204" t="s">
        <v>2303</v>
      </c>
      <c r="F1204" t="s">
        <v>2304</v>
      </c>
      <c r="G1204">
        <v>1</v>
      </c>
      <c r="H1204" s="6">
        <v>2452941</v>
      </c>
      <c r="I1204" s="7">
        <v>45978</v>
      </c>
      <c r="K1204">
        <v>15</v>
      </c>
      <c r="L1204" t="s">
        <v>40</v>
      </c>
      <c r="M1204" t="s">
        <v>5</v>
      </c>
      <c r="N1204" t="s">
        <v>41</v>
      </c>
      <c r="O1204" t="s">
        <v>57</v>
      </c>
      <c r="P1204" t="s">
        <v>2082</v>
      </c>
      <c r="Q1204">
        <v>15</v>
      </c>
      <c r="R1204">
        <v>0</v>
      </c>
      <c r="S1204">
        <v>0</v>
      </c>
      <c r="U1204">
        <v>367941</v>
      </c>
      <c r="V1204">
        <v>367941</v>
      </c>
      <c r="W1204">
        <v>0</v>
      </c>
      <c r="X1204">
        <v>0</v>
      </c>
      <c r="Y1204" t="s">
        <v>2086</v>
      </c>
    </row>
    <row r="1205" spans="1:25" x14ac:dyDescent="0.25">
      <c r="A1205">
        <v>1204</v>
      </c>
      <c r="B1205">
        <v>66777</v>
      </c>
      <c r="C1205">
        <v>0</v>
      </c>
      <c r="D1205">
        <v>0</v>
      </c>
      <c r="E1205" t="s">
        <v>1317</v>
      </c>
      <c r="F1205" t="s">
        <v>1318</v>
      </c>
      <c r="G1205">
        <v>1</v>
      </c>
      <c r="H1205" s="6">
        <v>1500000</v>
      </c>
      <c r="I1205" s="7">
        <v>45978</v>
      </c>
      <c r="K1205">
        <v>10</v>
      </c>
      <c r="L1205" t="s">
        <v>40</v>
      </c>
      <c r="M1205" t="s">
        <v>5</v>
      </c>
      <c r="N1205" t="s">
        <v>41</v>
      </c>
      <c r="O1205" t="s">
        <v>54</v>
      </c>
      <c r="P1205" t="s">
        <v>2082</v>
      </c>
      <c r="Q1205">
        <v>10</v>
      </c>
      <c r="R1205">
        <v>0</v>
      </c>
      <c r="S1205">
        <v>0</v>
      </c>
      <c r="U1205">
        <v>150000</v>
      </c>
      <c r="V1205">
        <v>150000</v>
      </c>
      <c r="W1205">
        <v>0</v>
      </c>
      <c r="X1205">
        <v>0</v>
      </c>
      <c r="Y1205" t="s">
        <v>44</v>
      </c>
    </row>
    <row r="1206" spans="1:25" x14ac:dyDescent="0.25">
      <c r="A1206">
        <v>1205</v>
      </c>
      <c r="B1206">
        <v>66775</v>
      </c>
      <c r="C1206">
        <v>0</v>
      </c>
      <c r="D1206">
        <v>0</v>
      </c>
      <c r="E1206" t="s">
        <v>2187</v>
      </c>
      <c r="F1206" t="s">
        <v>2188</v>
      </c>
      <c r="G1206">
        <v>1</v>
      </c>
      <c r="H1206" s="6">
        <v>5000000</v>
      </c>
      <c r="I1206" s="7">
        <v>45978</v>
      </c>
      <c r="K1206">
        <v>8</v>
      </c>
      <c r="L1206" t="s">
        <v>40</v>
      </c>
      <c r="M1206" t="s">
        <v>5</v>
      </c>
      <c r="N1206" t="s">
        <v>41</v>
      </c>
      <c r="O1206" t="s">
        <v>57</v>
      </c>
      <c r="P1206" t="s">
        <v>2082</v>
      </c>
      <c r="Q1206">
        <v>8</v>
      </c>
      <c r="R1206">
        <v>0</v>
      </c>
      <c r="S1206">
        <v>0</v>
      </c>
      <c r="U1206">
        <v>400000</v>
      </c>
      <c r="V1206">
        <v>400000</v>
      </c>
      <c r="W1206">
        <v>0</v>
      </c>
      <c r="X1206">
        <v>0</v>
      </c>
      <c r="Y1206" t="s">
        <v>2086</v>
      </c>
    </row>
    <row r="1207" spans="1:25" x14ac:dyDescent="0.25">
      <c r="A1207">
        <v>1206</v>
      </c>
      <c r="B1207">
        <v>66771</v>
      </c>
      <c r="C1207">
        <v>0</v>
      </c>
      <c r="D1207">
        <v>0</v>
      </c>
      <c r="E1207" t="s">
        <v>2259</v>
      </c>
      <c r="F1207" t="s">
        <v>2260</v>
      </c>
      <c r="G1207">
        <v>1</v>
      </c>
      <c r="H1207" s="6">
        <v>28269</v>
      </c>
      <c r="I1207" s="7">
        <v>45978</v>
      </c>
      <c r="K1207">
        <v>5</v>
      </c>
      <c r="L1207" t="s">
        <v>40</v>
      </c>
      <c r="M1207" t="s">
        <v>9</v>
      </c>
      <c r="N1207" t="s">
        <v>41</v>
      </c>
      <c r="O1207" t="s">
        <v>42</v>
      </c>
      <c r="P1207" t="s">
        <v>2082</v>
      </c>
      <c r="Q1207">
        <v>5</v>
      </c>
      <c r="R1207">
        <v>0</v>
      </c>
      <c r="S1207">
        <v>0</v>
      </c>
      <c r="U1207">
        <v>1413</v>
      </c>
      <c r="V1207">
        <v>1413</v>
      </c>
      <c r="W1207">
        <v>0</v>
      </c>
      <c r="X1207">
        <v>0</v>
      </c>
      <c r="Y1207" t="s">
        <v>2086</v>
      </c>
    </row>
    <row r="1208" spans="1:25" x14ac:dyDescent="0.25">
      <c r="A1208">
        <v>1207</v>
      </c>
      <c r="B1208">
        <v>66810</v>
      </c>
      <c r="C1208">
        <v>0</v>
      </c>
      <c r="D1208">
        <v>0</v>
      </c>
      <c r="E1208" t="s">
        <v>1101</v>
      </c>
      <c r="F1208" t="s">
        <v>1102</v>
      </c>
      <c r="G1208">
        <v>1</v>
      </c>
      <c r="H1208" s="6">
        <v>187981</v>
      </c>
      <c r="I1208" s="7">
        <v>45978</v>
      </c>
      <c r="K1208">
        <v>15</v>
      </c>
      <c r="L1208" t="s">
        <v>40</v>
      </c>
      <c r="M1208" t="s">
        <v>5</v>
      </c>
      <c r="N1208" t="s">
        <v>41</v>
      </c>
      <c r="O1208" t="s">
        <v>54</v>
      </c>
      <c r="P1208" t="s">
        <v>2082</v>
      </c>
      <c r="Q1208">
        <v>10</v>
      </c>
      <c r="R1208">
        <v>5</v>
      </c>
      <c r="S1208">
        <v>0</v>
      </c>
      <c r="U1208">
        <v>28197</v>
      </c>
      <c r="V1208">
        <v>18798</v>
      </c>
      <c r="W1208">
        <v>9399</v>
      </c>
      <c r="X1208">
        <v>0</v>
      </c>
      <c r="Y1208" t="s">
        <v>48</v>
      </c>
    </row>
    <row r="1209" spans="1:25" x14ac:dyDescent="0.25">
      <c r="A1209">
        <v>1208</v>
      </c>
      <c r="B1209">
        <v>66772</v>
      </c>
      <c r="C1209">
        <v>0</v>
      </c>
      <c r="D1209">
        <v>0</v>
      </c>
      <c r="E1209" t="s">
        <v>1331</v>
      </c>
      <c r="F1209" t="s">
        <v>1332</v>
      </c>
      <c r="G1209">
        <v>1</v>
      </c>
      <c r="H1209" s="6">
        <v>1517767</v>
      </c>
      <c r="I1209" s="7">
        <v>45978</v>
      </c>
      <c r="K1209">
        <v>8</v>
      </c>
      <c r="L1209" t="s">
        <v>40</v>
      </c>
      <c r="M1209" t="s">
        <v>9</v>
      </c>
      <c r="N1209" t="s">
        <v>41</v>
      </c>
      <c r="O1209" t="s">
        <v>42</v>
      </c>
      <c r="P1209" t="s">
        <v>2082</v>
      </c>
      <c r="Q1209">
        <v>8</v>
      </c>
      <c r="R1209">
        <v>0</v>
      </c>
      <c r="S1209">
        <v>0</v>
      </c>
      <c r="U1209">
        <v>121421</v>
      </c>
      <c r="V1209">
        <v>121421</v>
      </c>
      <c r="W1209">
        <v>0</v>
      </c>
      <c r="X1209">
        <v>0</v>
      </c>
      <c r="Y1209" t="s">
        <v>109</v>
      </c>
    </row>
    <row r="1210" spans="1:25" x14ac:dyDescent="0.25">
      <c r="A1210">
        <v>1209</v>
      </c>
      <c r="B1210">
        <v>66784</v>
      </c>
      <c r="C1210">
        <v>0</v>
      </c>
      <c r="D1210">
        <v>0</v>
      </c>
      <c r="E1210" t="s">
        <v>2114</v>
      </c>
      <c r="F1210" t="s">
        <v>2115</v>
      </c>
      <c r="G1210">
        <v>1</v>
      </c>
      <c r="H1210" s="6">
        <v>238744</v>
      </c>
      <c r="I1210" s="7">
        <v>45975</v>
      </c>
      <c r="K1210" t="s">
        <v>80</v>
      </c>
      <c r="L1210" t="s">
        <v>40</v>
      </c>
      <c r="M1210" t="s">
        <v>5</v>
      </c>
      <c r="N1210" t="s">
        <v>41</v>
      </c>
      <c r="O1210" t="s">
        <v>57</v>
      </c>
      <c r="P1210" t="s">
        <v>2082</v>
      </c>
      <c r="Q1210">
        <v>6.8</v>
      </c>
      <c r="R1210">
        <v>0</v>
      </c>
      <c r="S1210">
        <v>0</v>
      </c>
      <c r="U1210">
        <v>16235</v>
      </c>
      <c r="V1210">
        <v>16235</v>
      </c>
      <c r="W1210">
        <v>0</v>
      </c>
      <c r="X1210">
        <v>0</v>
      </c>
      <c r="Y1210" t="s">
        <v>81</v>
      </c>
    </row>
    <row r="1211" spans="1:25" x14ac:dyDescent="0.25">
      <c r="A1211">
        <v>1210</v>
      </c>
      <c r="B1211">
        <v>66785</v>
      </c>
      <c r="C1211">
        <v>0</v>
      </c>
      <c r="D1211">
        <v>0</v>
      </c>
      <c r="E1211" t="s">
        <v>2114</v>
      </c>
      <c r="F1211" t="s">
        <v>2115</v>
      </c>
      <c r="G1211">
        <v>1</v>
      </c>
      <c r="H1211" s="6">
        <v>242216</v>
      </c>
      <c r="I1211" s="7">
        <v>45975</v>
      </c>
      <c r="K1211" t="s">
        <v>80</v>
      </c>
      <c r="L1211" t="s">
        <v>40</v>
      </c>
      <c r="M1211" t="s">
        <v>5</v>
      </c>
      <c r="N1211" t="s">
        <v>41</v>
      </c>
      <c r="O1211" t="s">
        <v>57</v>
      </c>
      <c r="P1211" t="s">
        <v>2082</v>
      </c>
      <c r="Q1211">
        <v>6.8</v>
      </c>
      <c r="R1211">
        <v>0</v>
      </c>
      <c r="S1211">
        <v>0</v>
      </c>
      <c r="U1211">
        <v>16471</v>
      </c>
      <c r="V1211">
        <v>16471</v>
      </c>
      <c r="W1211">
        <v>0</v>
      </c>
      <c r="X1211">
        <v>0</v>
      </c>
      <c r="Y1211" t="s">
        <v>81</v>
      </c>
    </row>
    <row r="1212" spans="1:25" x14ac:dyDescent="0.25">
      <c r="A1212">
        <v>1211</v>
      </c>
      <c r="B1212">
        <v>66759</v>
      </c>
      <c r="C1212">
        <v>0</v>
      </c>
      <c r="D1212">
        <v>0</v>
      </c>
      <c r="E1212" t="s">
        <v>199</v>
      </c>
      <c r="F1212" t="s">
        <v>200</v>
      </c>
      <c r="G1212">
        <v>1</v>
      </c>
      <c r="H1212" s="6">
        <v>20611455</v>
      </c>
      <c r="I1212" s="7">
        <v>45975</v>
      </c>
      <c r="K1212">
        <v>15</v>
      </c>
      <c r="L1212" t="s">
        <v>40</v>
      </c>
      <c r="M1212" t="s">
        <v>5</v>
      </c>
      <c r="N1212" t="s">
        <v>41</v>
      </c>
      <c r="O1212" t="s">
        <v>77</v>
      </c>
      <c r="P1212" t="s">
        <v>2082</v>
      </c>
      <c r="Q1212">
        <v>6</v>
      </c>
      <c r="R1212">
        <v>9</v>
      </c>
      <c r="S1212">
        <v>0</v>
      </c>
      <c r="U1212">
        <v>3091718</v>
      </c>
      <c r="V1212">
        <v>1236687</v>
      </c>
      <c r="W1212">
        <v>1855031</v>
      </c>
      <c r="X1212">
        <v>0</v>
      </c>
      <c r="Y1212" t="s">
        <v>94</v>
      </c>
    </row>
    <row r="1213" spans="1:25" x14ac:dyDescent="0.25">
      <c r="A1213">
        <v>1212</v>
      </c>
      <c r="B1213">
        <v>66744</v>
      </c>
      <c r="C1213">
        <v>0</v>
      </c>
      <c r="D1213">
        <v>0</v>
      </c>
      <c r="E1213" t="s">
        <v>1196</v>
      </c>
      <c r="F1213" t="s">
        <v>1197</v>
      </c>
      <c r="G1213">
        <v>1</v>
      </c>
      <c r="H1213" s="6">
        <v>6330179</v>
      </c>
      <c r="I1213" s="7">
        <v>45975</v>
      </c>
      <c r="K1213">
        <v>5</v>
      </c>
      <c r="L1213" t="s">
        <v>40</v>
      </c>
      <c r="M1213" t="s">
        <v>9</v>
      </c>
      <c r="N1213" t="s">
        <v>41</v>
      </c>
      <c r="O1213" t="s">
        <v>42</v>
      </c>
      <c r="P1213" t="s">
        <v>2082</v>
      </c>
      <c r="Q1213">
        <v>5</v>
      </c>
      <c r="R1213">
        <v>0</v>
      </c>
      <c r="S1213">
        <v>0</v>
      </c>
      <c r="U1213">
        <v>316509</v>
      </c>
      <c r="V1213">
        <v>316509</v>
      </c>
      <c r="W1213">
        <v>0</v>
      </c>
      <c r="X1213">
        <v>0</v>
      </c>
      <c r="Y1213" t="s">
        <v>112</v>
      </c>
    </row>
    <row r="1214" spans="1:25" x14ac:dyDescent="0.25">
      <c r="A1214">
        <v>1213</v>
      </c>
      <c r="B1214">
        <v>66760</v>
      </c>
      <c r="C1214">
        <v>0</v>
      </c>
      <c r="D1214">
        <v>0</v>
      </c>
      <c r="E1214" t="s">
        <v>2327</v>
      </c>
      <c r="F1214" t="s">
        <v>2328</v>
      </c>
      <c r="G1214">
        <v>1</v>
      </c>
      <c r="H1214" s="6">
        <v>1500000</v>
      </c>
      <c r="I1214" s="7">
        <v>45975</v>
      </c>
      <c r="K1214">
        <v>9</v>
      </c>
      <c r="L1214" t="s">
        <v>40</v>
      </c>
      <c r="M1214" t="s">
        <v>5</v>
      </c>
      <c r="N1214" t="s">
        <v>41</v>
      </c>
      <c r="O1214" t="s">
        <v>57</v>
      </c>
      <c r="P1214" t="s">
        <v>2082</v>
      </c>
      <c r="Q1214">
        <v>9</v>
      </c>
      <c r="R1214">
        <v>0</v>
      </c>
      <c r="S1214">
        <v>0</v>
      </c>
      <c r="U1214">
        <v>135000</v>
      </c>
      <c r="V1214">
        <v>135000</v>
      </c>
      <c r="W1214">
        <v>0</v>
      </c>
      <c r="X1214">
        <v>0</v>
      </c>
      <c r="Y1214" t="s">
        <v>2086</v>
      </c>
    </row>
    <row r="1215" spans="1:25" x14ac:dyDescent="0.25">
      <c r="A1215">
        <v>1214</v>
      </c>
      <c r="B1215">
        <v>66733</v>
      </c>
      <c r="C1215">
        <v>0</v>
      </c>
      <c r="D1215">
        <v>0</v>
      </c>
      <c r="E1215" t="s">
        <v>1708</v>
      </c>
      <c r="F1215" t="s">
        <v>1709</v>
      </c>
      <c r="G1215">
        <v>1</v>
      </c>
      <c r="H1215" s="6">
        <v>3287260</v>
      </c>
      <c r="I1215" s="7">
        <v>45975</v>
      </c>
      <c r="K1215">
        <v>7</v>
      </c>
      <c r="L1215" t="s">
        <v>40</v>
      </c>
      <c r="M1215" t="s">
        <v>9</v>
      </c>
      <c r="N1215" t="s">
        <v>41</v>
      </c>
      <c r="O1215" t="s">
        <v>42</v>
      </c>
      <c r="P1215" t="s">
        <v>2082</v>
      </c>
      <c r="Q1215">
        <v>7</v>
      </c>
      <c r="R1215">
        <v>0</v>
      </c>
      <c r="S1215">
        <v>0</v>
      </c>
      <c r="U1215">
        <v>230108</v>
      </c>
      <c r="V1215">
        <v>230108</v>
      </c>
      <c r="W1215">
        <v>0</v>
      </c>
      <c r="X1215">
        <v>0</v>
      </c>
      <c r="Y1215" t="s">
        <v>109</v>
      </c>
    </row>
    <row r="1216" spans="1:25" x14ac:dyDescent="0.25">
      <c r="A1216">
        <v>1215</v>
      </c>
      <c r="B1216">
        <v>66743</v>
      </c>
      <c r="C1216">
        <v>0</v>
      </c>
      <c r="D1216">
        <v>0</v>
      </c>
      <c r="E1216" t="s">
        <v>1175</v>
      </c>
      <c r="F1216" t="s">
        <v>1176</v>
      </c>
      <c r="G1216">
        <v>1</v>
      </c>
      <c r="H1216" s="6">
        <v>149287</v>
      </c>
      <c r="I1216" s="7">
        <v>45975</v>
      </c>
      <c r="K1216">
        <v>5</v>
      </c>
      <c r="L1216" t="s">
        <v>40</v>
      </c>
      <c r="M1216" t="s">
        <v>9</v>
      </c>
      <c r="N1216" t="s">
        <v>41</v>
      </c>
      <c r="O1216" t="s">
        <v>42</v>
      </c>
      <c r="P1216" t="s">
        <v>2082</v>
      </c>
      <c r="Q1216">
        <v>5</v>
      </c>
      <c r="R1216">
        <v>0</v>
      </c>
      <c r="S1216">
        <v>0</v>
      </c>
      <c r="U1216">
        <v>7464</v>
      </c>
      <c r="V1216">
        <v>7464</v>
      </c>
      <c r="W1216">
        <v>0</v>
      </c>
      <c r="X1216">
        <v>0</v>
      </c>
      <c r="Y1216" t="s">
        <v>44</v>
      </c>
    </row>
    <row r="1217" spans="1:25" x14ac:dyDescent="0.25">
      <c r="A1217">
        <v>1216</v>
      </c>
      <c r="B1217">
        <v>66735</v>
      </c>
      <c r="C1217">
        <v>0</v>
      </c>
      <c r="D1217">
        <v>0</v>
      </c>
      <c r="E1217" t="s">
        <v>2297</v>
      </c>
      <c r="F1217" t="s">
        <v>2298</v>
      </c>
      <c r="G1217">
        <v>1</v>
      </c>
      <c r="H1217" s="6">
        <v>1400000</v>
      </c>
      <c r="I1217" s="7">
        <v>45975</v>
      </c>
      <c r="K1217">
        <v>6</v>
      </c>
      <c r="L1217" t="s">
        <v>40</v>
      </c>
      <c r="M1217" t="s">
        <v>5</v>
      </c>
      <c r="N1217" t="s">
        <v>41</v>
      </c>
      <c r="O1217" t="s">
        <v>57</v>
      </c>
      <c r="P1217" t="s">
        <v>2082</v>
      </c>
      <c r="Q1217">
        <v>6</v>
      </c>
      <c r="R1217">
        <v>0</v>
      </c>
      <c r="S1217">
        <v>0</v>
      </c>
      <c r="U1217">
        <v>84000</v>
      </c>
      <c r="V1217">
        <v>84000</v>
      </c>
      <c r="W1217">
        <v>0</v>
      </c>
      <c r="X1217">
        <v>0</v>
      </c>
      <c r="Y1217" t="s">
        <v>48</v>
      </c>
    </row>
    <row r="1218" spans="1:25" x14ac:dyDescent="0.25">
      <c r="A1218">
        <v>1217</v>
      </c>
      <c r="B1218">
        <v>66756</v>
      </c>
      <c r="C1218">
        <v>0</v>
      </c>
      <c r="D1218">
        <v>0</v>
      </c>
      <c r="E1218" t="s">
        <v>1636</v>
      </c>
      <c r="F1218" t="s">
        <v>1637</v>
      </c>
      <c r="G1218">
        <v>1</v>
      </c>
      <c r="H1218" s="6">
        <v>3000000</v>
      </c>
      <c r="I1218" s="7">
        <v>45975</v>
      </c>
      <c r="K1218">
        <v>7</v>
      </c>
      <c r="L1218" t="s">
        <v>40</v>
      </c>
      <c r="M1218" t="s">
        <v>5</v>
      </c>
      <c r="N1218" t="s">
        <v>41</v>
      </c>
      <c r="O1218" t="s">
        <v>47</v>
      </c>
      <c r="P1218" t="s">
        <v>2082</v>
      </c>
      <c r="Q1218">
        <v>7</v>
      </c>
      <c r="R1218">
        <v>0</v>
      </c>
      <c r="S1218">
        <v>0</v>
      </c>
      <c r="U1218">
        <v>210000</v>
      </c>
      <c r="V1218">
        <v>210000</v>
      </c>
      <c r="W1218">
        <v>0</v>
      </c>
      <c r="X1218">
        <v>0</v>
      </c>
      <c r="Y1218" t="s">
        <v>48</v>
      </c>
    </row>
    <row r="1219" spans="1:25" x14ac:dyDescent="0.25">
      <c r="A1219">
        <v>1218</v>
      </c>
      <c r="B1219">
        <v>66740</v>
      </c>
      <c r="C1219">
        <v>0</v>
      </c>
      <c r="D1219">
        <v>0</v>
      </c>
      <c r="E1219" t="s">
        <v>1190</v>
      </c>
      <c r="F1219" t="s">
        <v>1191</v>
      </c>
      <c r="G1219">
        <v>1</v>
      </c>
      <c r="H1219" s="6">
        <v>100500</v>
      </c>
      <c r="I1219" s="7">
        <v>45975</v>
      </c>
      <c r="K1219">
        <v>5</v>
      </c>
      <c r="L1219" t="s">
        <v>40</v>
      </c>
      <c r="M1219" t="s">
        <v>9</v>
      </c>
      <c r="N1219" t="s">
        <v>41</v>
      </c>
      <c r="O1219" t="s">
        <v>42</v>
      </c>
      <c r="P1219" t="s">
        <v>2082</v>
      </c>
      <c r="Q1219">
        <v>5</v>
      </c>
      <c r="R1219">
        <v>0</v>
      </c>
      <c r="S1219">
        <v>0</v>
      </c>
      <c r="U1219">
        <v>5025</v>
      </c>
      <c r="V1219">
        <v>5025</v>
      </c>
      <c r="W1219">
        <v>0</v>
      </c>
      <c r="X1219">
        <v>0</v>
      </c>
      <c r="Y1219" t="s">
        <v>44</v>
      </c>
    </row>
    <row r="1220" spans="1:25" x14ac:dyDescent="0.25">
      <c r="A1220">
        <v>1219</v>
      </c>
      <c r="B1220">
        <v>66741</v>
      </c>
      <c r="C1220">
        <v>0</v>
      </c>
      <c r="D1220">
        <v>0</v>
      </c>
      <c r="E1220" t="s">
        <v>1190</v>
      </c>
      <c r="F1220" t="s">
        <v>1191</v>
      </c>
      <c r="G1220">
        <v>1</v>
      </c>
      <c r="H1220" s="6">
        <v>45779</v>
      </c>
      <c r="I1220" s="7">
        <v>45975</v>
      </c>
      <c r="K1220">
        <v>5</v>
      </c>
      <c r="L1220" t="s">
        <v>40</v>
      </c>
      <c r="M1220" t="s">
        <v>9</v>
      </c>
      <c r="N1220" t="s">
        <v>41</v>
      </c>
      <c r="O1220" t="s">
        <v>42</v>
      </c>
      <c r="P1220" t="s">
        <v>2082</v>
      </c>
      <c r="Q1220">
        <v>5</v>
      </c>
      <c r="R1220">
        <v>0</v>
      </c>
      <c r="S1220">
        <v>0</v>
      </c>
      <c r="U1220">
        <v>2289</v>
      </c>
      <c r="V1220">
        <v>2289</v>
      </c>
      <c r="W1220">
        <v>0</v>
      </c>
      <c r="X1220">
        <v>0</v>
      </c>
      <c r="Y1220" t="s">
        <v>44</v>
      </c>
    </row>
    <row r="1221" spans="1:25" x14ac:dyDescent="0.25">
      <c r="A1221">
        <v>1220</v>
      </c>
      <c r="B1221">
        <v>66742</v>
      </c>
      <c r="C1221">
        <v>0</v>
      </c>
      <c r="D1221">
        <v>0</v>
      </c>
      <c r="E1221" t="s">
        <v>1190</v>
      </c>
      <c r="F1221" t="s">
        <v>1191</v>
      </c>
      <c r="G1221">
        <v>1</v>
      </c>
      <c r="H1221" s="6">
        <v>178977</v>
      </c>
      <c r="I1221" s="7">
        <v>45975</v>
      </c>
      <c r="K1221">
        <v>5</v>
      </c>
      <c r="L1221" t="s">
        <v>40</v>
      </c>
      <c r="M1221" t="s">
        <v>9</v>
      </c>
      <c r="N1221" t="s">
        <v>41</v>
      </c>
      <c r="O1221" t="s">
        <v>42</v>
      </c>
      <c r="P1221" t="s">
        <v>2082</v>
      </c>
      <c r="Q1221">
        <v>5</v>
      </c>
      <c r="R1221">
        <v>0</v>
      </c>
      <c r="S1221">
        <v>0</v>
      </c>
      <c r="U1221">
        <v>8949</v>
      </c>
      <c r="V1221">
        <v>8949</v>
      </c>
      <c r="W1221">
        <v>0</v>
      </c>
      <c r="X1221">
        <v>0</v>
      </c>
      <c r="Y1221" t="s">
        <v>44</v>
      </c>
    </row>
    <row r="1222" spans="1:25" x14ac:dyDescent="0.25">
      <c r="A1222">
        <v>1221</v>
      </c>
      <c r="B1222">
        <v>66737</v>
      </c>
      <c r="C1222">
        <v>0</v>
      </c>
      <c r="D1222">
        <v>0</v>
      </c>
      <c r="E1222" t="s">
        <v>1188</v>
      </c>
      <c r="F1222" t="s">
        <v>1189</v>
      </c>
      <c r="G1222">
        <v>1</v>
      </c>
      <c r="H1222" s="6">
        <v>556469</v>
      </c>
      <c r="I1222" s="7">
        <v>45975</v>
      </c>
      <c r="K1222">
        <v>5</v>
      </c>
      <c r="L1222" t="s">
        <v>40</v>
      </c>
      <c r="M1222" t="s">
        <v>9</v>
      </c>
      <c r="N1222" t="s">
        <v>41</v>
      </c>
      <c r="O1222" t="s">
        <v>42</v>
      </c>
      <c r="P1222" t="s">
        <v>2082</v>
      </c>
      <c r="Q1222">
        <v>5</v>
      </c>
      <c r="R1222">
        <v>0</v>
      </c>
      <c r="S1222">
        <v>0</v>
      </c>
      <c r="U1222">
        <v>27823</v>
      </c>
      <c r="V1222">
        <v>27823</v>
      </c>
      <c r="W1222">
        <v>0</v>
      </c>
      <c r="X1222">
        <v>0</v>
      </c>
      <c r="Y1222" t="s">
        <v>44</v>
      </c>
    </row>
    <row r="1223" spans="1:25" x14ac:dyDescent="0.25">
      <c r="A1223">
        <v>1222</v>
      </c>
      <c r="B1223">
        <v>66738</v>
      </c>
      <c r="C1223">
        <v>0</v>
      </c>
      <c r="D1223">
        <v>0</v>
      </c>
      <c r="E1223" t="s">
        <v>1188</v>
      </c>
      <c r="F1223" t="s">
        <v>1189</v>
      </c>
      <c r="G1223">
        <v>1</v>
      </c>
      <c r="H1223" s="6">
        <v>283576</v>
      </c>
      <c r="I1223" s="7">
        <v>45975</v>
      </c>
      <c r="K1223">
        <v>5</v>
      </c>
      <c r="L1223" t="s">
        <v>40</v>
      </c>
      <c r="M1223" t="s">
        <v>9</v>
      </c>
      <c r="N1223" t="s">
        <v>41</v>
      </c>
      <c r="O1223" t="s">
        <v>42</v>
      </c>
      <c r="P1223" t="s">
        <v>2082</v>
      </c>
      <c r="Q1223">
        <v>5</v>
      </c>
      <c r="R1223">
        <v>0</v>
      </c>
      <c r="S1223">
        <v>0</v>
      </c>
      <c r="U1223">
        <v>14179</v>
      </c>
      <c r="V1223">
        <v>14179</v>
      </c>
      <c r="W1223">
        <v>0</v>
      </c>
      <c r="X1223">
        <v>0</v>
      </c>
      <c r="Y1223" t="s">
        <v>44</v>
      </c>
    </row>
    <row r="1224" spans="1:25" x14ac:dyDescent="0.25">
      <c r="A1224">
        <v>1223</v>
      </c>
      <c r="B1224">
        <v>66739</v>
      </c>
      <c r="C1224">
        <v>0</v>
      </c>
      <c r="D1224">
        <v>0</v>
      </c>
      <c r="E1224" t="s">
        <v>1188</v>
      </c>
      <c r="F1224" t="s">
        <v>1189</v>
      </c>
      <c r="G1224">
        <v>1</v>
      </c>
      <c r="H1224" s="6">
        <v>529401</v>
      </c>
      <c r="I1224" s="7">
        <v>45975</v>
      </c>
      <c r="K1224">
        <v>5</v>
      </c>
      <c r="L1224" t="s">
        <v>40</v>
      </c>
      <c r="M1224" t="s">
        <v>9</v>
      </c>
      <c r="N1224" t="s">
        <v>41</v>
      </c>
      <c r="O1224" t="s">
        <v>42</v>
      </c>
      <c r="P1224" t="s">
        <v>2082</v>
      </c>
      <c r="Q1224">
        <v>5</v>
      </c>
      <c r="R1224">
        <v>0</v>
      </c>
      <c r="S1224">
        <v>0</v>
      </c>
      <c r="U1224">
        <v>26470</v>
      </c>
      <c r="V1224">
        <v>26470</v>
      </c>
      <c r="W1224">
        <v>0</v>
      </c>
      <c r="X1224">
        <v>0</v>
      </c>
      <c r="Y1224" t="s">
        <v>44</v>
      </c>
    </row>
    <row r="1225" spans="1:25" x14ac:dyDescent="0.25">
      <c r="A1225">
        <v>1224</v>
      </c>
      <c r="B1225">
        <v>66757</v>
      </c>
      <c r="C1225">
        <v>0</v>
      </c>
      <c r="D1225">
        <v>0</v>
      </c>
      <c r="E1225" t="s">
        <v>1240</v>
      </c>
      <c r="F1225" t="s">
        <v>1241</v>
      </c>
      <c r="G1225">
        <v>1</v>
      </c>
      <c r="H1225" s="6">
        <v>4029565</v>
      </c>
      <c r="I1225" s="7">
        <v>45975</v>
      </c>
      <c r="K1225">
        <v>7</v>
      </c>
      <c r="L1225" t="s">
        <v>40</v>
      </c>
      <c r="M1225" t="s">
        <v>1</v>
      </c>
      <c r="N1225" t="s">
        <v>41</v>
      </c>
      <c r="O1225" t="s">
        <v>87</v>
      </c>
      <c r="P1225" t="s">
        <v>2082</v>
      </c>
      <c r="Q1225">
        <v>7</v>
      </c>
      <c r="R1225">
        <v>0</v>
      </c>
      <c r="S1225">
        <v>0</v>
      </c>
      <c r="U1225">
        <v>282070</v>
      </c>
      <c r="V1225">
        <v>282070</v>
      </c>
      <c r="W1225">
        <v>0</v>
      </c>
      <c r="X1225">
        <v>0</v>
      </c>
      <c r="Y1225" t="s">
        <v>390</v>
      </c>
    </row>
    <row r="1226" spans="1:25" x14ac:dyDescent="0.25">
      <c r="A1226">
        <v>1225</v>
      </c>
      <c r="B1226">
        <v>66745</v>
      </c>
      <c r="C1226">
        <v>0</v>
      </c>
      <c r="D1226">
        <v>0</v>
      </c>
      <c r="E1226" t="s">
        <v>1216</v>
      </c>
      <c r="F1226" t="s">
        <v>1217</v>
      </c>
      <c r="G1226">
        <v>1</v>
      </c>
      <c r="H1226" s="6">
        <v>1544503</v>
      </c>
      <c r="I1226" s="7">
        <v>45975</v>
      </c>
      <c r="K1226">
        <v>5</v>
      </c>
      <c r="L1226" t="s">
        <v>40</v>
      </c>
      <c r="M1226" t="s">
        <v>9</v>
      </c>
      <c r="N1226" t="s">
        <v>41</v>
      </c>
      <c r="O1226" t="s">
        <v>42</v>
      </c>
      <c r="P1226" t="s">
        <v>2082</v>
      </c>
      <c r="Q1226">
        <v>5</v>
      </c>
      <c r="R1226">
        <v>0</v>
      </c>
      <c r="S1226">
        <v>0</v>
      </c>
      <c r="U1226">
        <v>77225</v>
      </c>
      <c r="V1226">
        <v>77225</v>
      </c>
      <c r="W1226">
        <v>0</v>
      </c>
      <c r="X1226">
        <v>0</v>
      </c>
      <c r="Y1226" t="s">
        <v>112</v>
      </c>
    </row>
    <row r="1227" spans="1:25" x14ac:dyDescent="0.25">
      <c r="A1227">
        <v>1226</v>
      </c>
      <c r="B1227">
        <v>67068</v>
      </c>
      <c r="C1227">
        <v>0</v>
      </c>
      <c r="D1227">
        <v>0</v>
      </c>
      <c r="E1227" t="s">
        <v>279</v>
      </c>
      <c r="F1227" t="s">
        <v>280</v>
      </c>
      <c r="G1227">
        <v>1</v>
      </c>
      <c r="H1227" s="6">
        <v>24529108</v>
      </c>
      <c r="I1227" s="7">
        <v>45975</v>
      </c>
      <c r="K1227" t="s">
        <v>80</v>
      </c>
      <c r="L1227" t="s">
        <v>40</v>
      </c>
      <c r="M1227" t="s">
        <v>5</v>
      </c>
      <c r="N1227" t="s">
        <v>41</v>
      </c>
      <c r="O1227" t="s">
        <v>57</v>
      </c>
      <c r="P1227" t="s">
        <v>2082</v>
      </c>
      <c r="Q1227">
        <v>6.8</v>
      </c>
      <c r="R1227">
        <v>0</v>
      </c>
      <c r="S1227">
        <v>0</v>
      </c>
      <c r="U1227">
        <v>1667979</v>
      </c>
      <c r="V1227">
        <v>1667979</v>
      </c>
      <c r="W1227">
        <v>0</v>
      </c>
      <c r="X1227">
        <v>0</v>
      </c>
      <c r="Y1227" t="s">
        <v>81</v>
      </c>
    </row>
    <row r="1228" spans="1:25" x14ac:dyDescent="0.25">
      <c r="A1228">
        <v>1227</v>
      </c>
      <c r="B1228">
        <v>66761</v>
      </c>
      <c r="C1228">
        <v>0</v>
      </c>
      <c r="D1228">
        <v>0</v>
      </c>
      <c r="E1228" t="s">
        <v>2379</v>
      </c>
      <c r="F1228" t="s">
        <v>2380</v>
      </c>
      <c r="G1228">
        <v>1</v>
      </c>
      <c r="H1228" s="6">
        <v>1145455</v>
      </c>
      <c r="I1228" s="7">
        <v>45975</v>
      </c>
      <c r="K1228">
        <v>12</v>
      </c>
      <c r="L1228" t="s">
        <v>40</v>
      </c>
      <c r="M1228" t="s">
        <v>5</v>
      </c>
      <c r="N1228" t="s">
        <v>41</v>
      </c>
      <c r="O1228" t="s">
        <v>47</v>
      </c>
      <c r="P1228" t="s">
        <v>2082</v>
      </c>
      <c r="Q1228">
        <v>12</v>
      </c>
      <c r="R1228">
        <v>0</v>
      </c>
      <c r="S1228">
        <v>0</v>
      </c>
      <c r="U1228">
        <v>137455</v>
      </c>
      <c r="V1228">
        <v>137455</v>
      </c>
      <c r="W1228">
        <v>0</v>
      </c>
      <c r="X1228">
        <v>0</v>
      </c>
      <c r="Y1228" t="s">
        <v>2086</v>
      </c>
    </row>
    <row r="1229" spans="1:25" x14ac:dyDescent="0.25">
      <c r="A1229">
        <v>1228</v>
      </c>
      <c r="B1229">
        <v>66751</v>
      </c>
      <c r="C1229">
        <v>0</v>
      </c>
      <c r="D1229">
        <v>0</v>
      </c>
      <c r="E1229" t="s">
        <v>1250</v>
      </c>
      <c r="F1229" t="s">
        <v>1251</v>
      </c>
      <c r="G1229">
        <v>1</v>
      </c>
      <c r="H1229" s="6">
        <v>2324970</v>
      </c>
      <c r="I1229" s="7">
        <v>45975</v>
      </c>
      <c r="K1229">
        <v>5</v>
      </c>
      <c r="L1229" t="s">
        <v>40</v>
      </c>
      <c r="M1229" t="s">
        <v>9</v>
      </c>
      <c r="N1229" t="s">
        <v>41</v>
      </c>
      <c r="O1229" t="s">
        <v>42</v>
      </c>
      <c r="P1229" t="s">
        <v>2082</v>
      </c>
      <c r="Q1229">
        <v>5</v>
      </c>
      <c r="R1229">
        <v>0</v>
      </c>
      <c r="S1229">
        <v>0</v>
      </c>
      <c r="U1229">
        <v>116249</v>
      </c>
      <c r="V1229">
        <v>116248</v>
      </c>
      <c r="W1229">
        <v>0</v>
      </c>
      <c r="X1229">
        <v>0</v>
      </c>
      <c r="Y1229" t="s">
        <v>44</v>
      </c>
    </row>
    <row r="1230" spans="1:25" x14ac:dyDescent="0.25">
      <c r="A1230">
        <v>1229</v>
      </c>
      <c r="B1230">
        <v>66758</v>
      </c>
      <c r="C1230">
        <v>0</v>
      </c>
      <c r="D1230">
        <v>0</v>
      </c>
      <c r="E1230" t="s">
        <v>795</v>
      </c>
      <c r="F1230" t="s">
        <v>796</v>
      </c>
      <c r="G1230">
        <v>1</v>
      </c>
      <c r="H1230" s="6">
        <v>17590561</v>
      </c>
      <c r="I1230" s="7">
        <v>45975</v>
      </c>
      <c r="K1230" t="s">
        <v>167</v>
      </c>
      <c r="L1230" t="s">
        <v>40</v>
      </c>
      <c r="M1230" t="s">
        <v>7</v>
      </c>
      <c r="N1230" t="s">
        <v>41</v>
      </c>
      <c r="O1230" t="s">
        <v>64</v>
      </c>
      <c r="P1230" t="s">
        <v>2082</v>
      </c>
      <c r="Q1230">
        <v>5.5</v>
      </c>
      <c r="R1230">
        <v>0</v>
      </c>
      <c r="S1230">
        <v>0</v>
      </c>
      <c r="U1230">
        <v>967481</v>
      </c>
      <c r="V1230">
        <v>967481</v>
      </c>
      <c r="W1230">
        <v>0</v>
      </c>
      <c r="X1230">
        <v>0</v>
      </c>
      <c r="Y1230" t="s">
        <v>44</v>
      </c>
    </row>
    <row r="1231" spans="1:25" x14ac:dyDescent="0.25">
      <c r="A1231">
        <v>1230</v>
      </c>
      <c r="B1231">
        <v>66746</v>
      </c>
      <c r="C1231">
        <v>0</v>
      </c>
      <c r="D1231">
        <v>0</v>
      </c>
      <c r="E1231" t="s">
        <v>1272</v>
      </c>
      <c r="F1231" t="s">
        <v>1273</v>
      </c>
      <c r="G1231">
        <v>1</v>
      </c>
      <c r="H1231" s="6">
        <v>1366195</v>
      </c>
      <c r="I1231" s="7">
        <v>45975</v>
      </c>
      <c r="K1231">
        <v>5</v>
      </c>
      <c r="L1231" t="s">
        <v>40</v>
      </c>
      <c r="M1231" t="s">
        <v>9</v>
      </c>
      <c r="N1231" t="s">
        <v>41</v>
      </c>
      <c r="O1231" t="s">
        <v>42</v>
      </c>
      <c r="P1231" t="s">
        <v>2082</v>
      </c>
      <c r="Q1231">
        <v>5</v>
      </c>
      <c r="R1231">
        <v>0</v>
      </c>
      <c r="S1231">
        <v>0</v>
      </c>
      <c r="U1231">
        <v>68310</v>
      </c>
      <c r="V1231">
        <v>68310</v>
      </c>
      <c r="W1231">
        <v>0</v>
      </c>
      <c r="X1231">
        <v>0</v>
      </c>
      <c r="Y1231" t="s">
        <v>44</v>
      </c>
    </row>
    <row r="1232" spans="1:25" x14ac:dyDescent="0.25">
      <c r="A1232">
        <v>1231</v>
      </c>
      <c r="B1232">
        <v>66748</v>
      </c>
      <c r="C1232">
        <v>0</v>
      </c>
      <c r="D1232">
        <v>0</v>
      </c>
      <c r="E1232" t="s">
        <v>1278</v>
      </c>
      <c r="F1232" t="s">
        <v>1279</v>
      </c>
      <c r="G1232">
        <v>1</v>
      </c>
      <c r="H1232" s="6">
        <v>427888</v>
      </c>
      <c r="I1232" s="7">
        <v>45975</v>
      </c>
      <c r="K1232">
        <v>5</v>
      </c>
      <c r="L1232" t="s">
        <v>40</v>
      </c>
      <c r="M1232" t="s">
        <v>9</v>
      </c>
      <c r="N1232" t="s">
        <v>41</v>
      </c>
      <c r="O1232" t="s">
        <v>42</v>
      </c>
      <c r="P1232" t="s">
        <v>2082</v>
      </c>
      <c r="Q1232">
        <v>5</v>
      </c>
      <c r="R1232">
        <v>0</v>
      </c>
      <c r="S1232">
        <v>0</v>
      </c>
      <c r="U1232">
        <v>21394</v>
      </c>
      <c r="V1232">
        <v>21394</v>
      </c>
      <c r="W1232">
        <v>0</v>
      </c>
      <c r="X1232">
        <v>0</v>
      </c>
      <c r="Y1232" t="s">
        <v>44</v>
      </c>
    </row>
    <row r="1233" spans="1:25" x14ac:dyDescent="0.25">
      <c r="A1233">
        <v>1232</v>
      </c>
      <c r="B1233">
        <v>66749</v>
      </c>
      <c r="C1233">
        <v>0</v>
      </c>
      <c r="D1233">
        <v>0</v>
      </c>
      <c r="E1233" t="s">
        <v>1278</v>
      </c>
      <c r="F1233" t="s">
        <v>1279</v>
      </c>
      <c r="G1233">
        <v>1</v>
      </c>
      <c r="H1233" s="6">
        <v>365560</v>
      </c>
      <c r="I1233" s="7">
        <v>45975</v>
      </c>
      <c r="K1233">
        <v>5</v>
      </c>
      <c r="L1233" t="s">
        <v>40</v>
      </c>
      <c r="M1233" t="s">
        <v>9</v>
      </c>
      <c r="N1233" t="s">
        <v>41</v>
      </c>
      <c r="O1233" t="s">
        <v>42</v>
      </c>
      <c r="P1233" t="s">
        <v>2082</v>
      </c>
      <c r="Q1233">
        <v>5</v>
      </c>
      <c r="R1233">
        <v>0</v>
      </c>
      <c r="S1233">
        <v>0</v>
      </c>
      <c r="U1233">
        <v>18278</v>
      </c>
      <c r="V1233">
        <v>18278</v>
      </c>
      <c r="W1233">
        <v>0</v>
      </c>
      <c r="X1233">
        <v>0</v>
      </c>
      <c r="Y1233" t="s">
        <v>44</v>
      </c>
    </row>
    <row r="1234" spans="1:25" x14ac:dyDescent="0.25">
      <c r="A1234">
        <v>1233</v>
      </c>
      <c r="B1234">
        <v>66750</v>
      </c>
      <c r="C1234">
        <v>0</v>
      </c>
      <c r="D1234">
        <v>0</v>
      </c>
      <c r="E1234" t="s">
        <v>1278</v>
      </c>
      <c r="F1234" t="s">
        <v>1279</v>
      </c>
      <c r="G1234">
        <v>1</v>
      </c>
      <c r="H1234" s="6">
        <v>435390</v>
      </c>
      <c r="I1234" s="7">
        <v>45975</v>
      </c>
      <c r="K1234">
        <v>5</v>
      </c>
      <c r="L1234" t="s">
        <v>40</v>
      </c>
      <c r="M1234" t="s">
        <v>9</v>
      </c>
      <c r="N1234" t="s">
        <v>41</v>
      </c>
      <c r="O1234" t="s">
        <v>42</v>
      </c>
      <c r="P1234" t="s">
        <v>2082</v>
      </c>
      <c r="Q1234">
        <v>5</v>
      </c>
      <c r="R1234">
        <v>0</v>
      </c>
      <c r="S1234">
        <v>0</v>
      </c>
      <c r="U1234">
        <v>21770</v>
      </c>
      <c r="V1234">
        <v>21770</v>
      </c>
      <c r="W1234">
        <v>0</v>
      </c>
      <c r="X1234">
        <v>0</v>
      </c>
      <c r="Y1234" t="s">
        <v>44</v>
      </c>
    </row>
    <row r="1235" spans="1:25" x14ac:dyDescent="0.25">
      <c r="A1235">
        <v>1234</v>
      </c>
      <c r="B1235">
        <v>66747</v>
      </c>
      <c r="C1235">
        <v>0</v>
      </c>
      <c r="D1235">
        <v>0</v>
      </c>
      <c r="E1235" t="s">
        <v>1276</v>
      </c>
      <c r="F1235" t="s">
        <v>1277</v>
      </c>
      <c r="G1235">
        <v>1</v>
      </c>
      <c r="H1235" s="6">
        <v>3963193</v>
      </c>
      <c r="I1235" s="7">
        <v>45975</v>
      </c>
      <c r="K1235">
        <v>5</v>
      </c>
      <c r="L1235" t="s">
        <v>40</v>
      </c>
      <c r="M1235" t="s">
        <v>9</v>
      </c>
      <c r="N1235" t="s">
        <v>41</v>
      </c>
      <c r="O1235" t="s">
        <v>42</v>
      </c>
      <c r="P1235" t="s">
        <v>2082</v>
      </c>
      <c r="Q1235">
        <v>5</v>
      </c>
      <c r="R1235">
        <v>0</v>
      </c>
      <c r="S1235">
        <v>0</v>
      </c>
      <c r="U1235">
        <v>198160</v>
      </c>
      <c r="V1235">
        <v>198160</v>
      </c>
      <c r="W1235">
        <v>0</v>
      </c>
      <c r="X1235">
        <v>0</v>
      </c>
      <c r="Y1235" t="s">
        <v>44</v>
      </c>
    </row>
    <row r="1236" spans="1:25" x14ac:dyDescent="0.25">
      <c r="A1236">
        <v>1235</v>
      </c>
      <c r="B1236">
        <v>66734</v>
      </c>
      <c r="C1236">
        <v>0</v>
      </c>
      <c r="D1236">
        <v>0</v>
      </c>
      <c r="E1236" t="s">
        <v>1127</v>
      </c>
      <c r="F1236" t="s">
        <v>1128</v>
      </c>
      <c r="G1236">
        <v>1</v>
      </c>
      <c r="H1236" s="6">
        <v>2974199</v>
      </c>
      <c r="I1236" s="7">
        <v>45975</v>
      </c>
      <c r="K1236">
        <v>8</v>
      </c>
      <c r="L1236" t="s">
        <v>40</v>
      </c>
      <c r="M1236" t="s">
        <v>9</v>
      </c>
      <c r="N1236" t="s">
        <v>41</v>
      </c>
      <c r="O1236" t="s">
        <v>42</v>
      </c>
      <c r="P1236" t="s">
        <v>2082</v>
      </c>
      <c r="Q1236">
        <v>8</v>
      </c>
      <c r="R1236">
        <v>0</v>
      </c>
      <c r="S1236">
        <v>0</v>
      </c>
      <c r="U1236">
        <v>237936</v>
      </c>
      <c r="V1236">
        <v>237936</v>
      </c>
      <c r="W1236">
        <v>0</v>
      </c>
      <c r="X1236">
        <v>0</v>
      </c>
      <c r="Y1236" t="s">
        <v>109</v>
      </c>
    </row>
    <row r="1237" spans="1:25" x14ac:dyDescent="0.25">
      <c r="A1237">
        <v>1236</v>
      </c>
      <c r="B1237">
        <v>66753</v>
      </c>
      <c r="C1237">
        <v>0</v>
      </c>
      <c r="D1237">
        <v>0</v>
      </c>
      <c r="E1237" t="s">
        <v>1256</v>
      </c>
      <c r="F1237" t="s">
        <v>1257</v>
      </c>
      <c r="G1237">
        <v>1</v>
      </c>
      <c r="H1237" s="6">
        <v>1869852</v>
      </c>
      <c r="I1237" s="7">
        <v>45975</v>
      </c>
      <c r="K1237">
        <v>5</v>
      </c>
      <c r="L1237" t="s">
        <v>40</v>
      </c>
      <c r="M1237" t="s">
        <v>9</v>
      </c>
      <c r="N1237" t="s">
        <v>41</v>
      </c>
      <c r="O1237" t="s">
        <v>42</v>
      </c>
      <c r="P1237" t="s">
        <v>2082</v>
      </c>
      <c r="Q1237">
        <v>5</v>
      </c>
      <c r="R1237">
        <v>0</v>
      </c>
      <c r="S1237">
        <v>0</v>
      </c>
      <c r="U1237">
        <v>93493</v>
      </c>
      <c r="V1237">
        <v>93493</v>
      </c>
      <c r="W1237">
        <v>0</v>
      </c>
      <c r="X1237">
        <v>0</v>
      </c>
      <c r="Y1237" t="s">
        <v>44</v>
      </c>
    </row>
    <row r="1238" spans="1:25" x14ac:dyDescent="0.25">
      <c r="A1238">
        <v>1237</v>
      </c>
      <c r="B1238">
        <v>66752</v>
      </c>
      <c r="C1238">
        <v>0</v>
      </c>
      <c r="D1238">
        <v>0</v>
      </c>
      <c r="E1238" t="s">
        <v>1254</v>
      </c>
      <c r="F1238" t="s">
        <v>1255</v>
      </c>
      <c r="G1238">
        <v>1</v>
      </c>
      <c r="H1238" s="6">
        <v>1443086</v>
      </c>
      <c r="I1238" s="7">
        <v>45975</v>
      </c>
      <c r="K1238">
        <v>5</v>
      </c>
      <c r="L1238" t="s">
        <v>40</v>
      </c>
      <c r="M1238" t="s">
        <v>9</v>
      </c>
      <c r="N1238" t="s">
        <v>41</v>
      </c>
      <c r="O1238" t="s">
        <v>42</v>
      </c>
      <c r="P1238" t="s">
        <v>2082</v>
      </c>
      <c r="Q1238">
        <v>5</v>
      </c>
      <c r="R1238">
        <v>0</v>
      </c>
      <c r="S1238">
        <v>0</v>
      </c>
      <c r="U1238">
        <v>72154</v>
      </c>
      <c r="V1238">
        <v>72154</v>
      </c>
      <c r="W1238">
        <v>0</v>
      </c>
      <c r="X1238">
        <v>0</v>
      </c>
      <c r="Y1238" t="s">
        <v>44</v>
      </c>
    </row>
    <row r="1239" spans="1:25" x14ac:dyDescent="0.25">
      <c r="A1239">
        <v>1238</v>
      </c>
      <c r="B1239">
        <v>66755</v>
      </c>
      <c r="C1239">
        <v>0</v>
      </c>
      <c r="D1239">
        <v>0</v>
      </c>
      <c r="E1239" t="s">
        <v>1260</v>
      </c>
      <c r="F1239" t="s">
        <v>1261</v>
      </c>
      <c r="G1239">
        <v>1</v>
      </c>
      <c r="H1239" s="6">
        <v>1642178</v>
      </c>
      <c r="I1239" s="7">
        <v>45975</v>
      </c>
      <c r="K1239">
        <v>5</v>
      </c>
      <c r="L1239" t="s">
        <v>40</v>
      </c>
      <c r="M1239" t="s">
        <v>9</v>
      </c>
      <c r="N1239" t="s">
        <v>41</v>
      </c>
      <c r="O1239" t="s">
        <v>42</v>
      </c>
      <c r="P1239" t="s">
        <v>2082</v>
      </c>
      <c r="Q1239">
        <v>5</v>
      </c>
      <c r="R1239">
        <v>0</v>
      </c>
      <c r="S1239">
        <v>0</v>
      </c>
      <c r="U1239">
        <v>82109</v>
      </c>
      <c r="V1239">
        <v>82109</v>
      </c>
      <c r="W1239">
        <v>0</v>
      </c>
      <c r="X1239">
        <v>0</v>
      </c>
      <c r="Y1239" t="s">
        <v>44</v>
      </c>
    </row>
    <row r="1240" spans="1:25" x14ac:dyDescent="0.25">
      <c r="A1240">
        <v>1239</v>
      </c>
      <c r="B1240">
        <v>66754</v>
      </c>
      <c r="C1240">
        <v>0</v>
      </c>
      <c r="D1240">
        <v>0</v>
      </c>
      <c r="E1240" t="s">
        <v>1258</v>
      </c>
      <c r="F1240" t="s">
        <v>1259</v>
      </c>
      <c r="G1240">
        <v>1</v>
      </c>
      <c r="H1240" s="6">
        <v>935878</v>
      </c>
      <c r="I1240" s="7">
        <v>45975</v>
      </c>
      <c r="K1240">
        <v>5</v>
      </c>
      <c r="L1240" t="s">
        <v>40</v>
      </c>
      <c r="M1240" t="s">
        <v>9</v>
      </c>
      <c r="N1240" t="s">
        <v>41</v>
      </c>
      <c r="O1240" t="s">
        <v>42</v>
      </c>
      <c r="P1240" t="s">
        <v>2082</v>
      </c>
      <c r="Q1240">
        <v>5</v>
      </c>
      <c r="R1240">
        <v>0</v>
      </c>
      <c r="S1240">
        <v>0</v>
      </c>
      <c r="U1240">
        <v>46794</v>
      </c>
      <c r="V1240">
        <v>46794</v>
      </c>
      <c r="W1240">
        <v>0</v>
      </c>
      <c r="X1240">
        <v>0</v>
      </c>
      <c r="Y1240" t="s">
        <v>44</v>
      </c>
    </row>
    <row r="1241" spans="1:25" x14ac:dyDescent="0.25">
      <c r="A1241">
        <v>1240</v>
      </c>
      <c r="B1241">
        <v>66723</v>
      </c>
      <c r="C1241">
        <v>0</v>
      </c>
      <c r="D1241">
        <v>0</v>
      </c>
      <c r="E1241" t="s">
        <v>1133</v>
      </c>
      <c r="F1241" t="s">
        <v>1134</v>
      </c>
      <c r="G1241">
        <v>1</v>
      </c>
      <c r="H1241" s="6">
        <v>1477461</v>
      </c>
      <c r="I1241" s="7">
        <v>45974</v>
      </c>
      <c r="K1241">
        <v>15</v>
      </c>
      <c r="L1241" t="s">
        <v>40</v>
      </c>
      <c r="M1241" t="s">
        <v>5</v>
      </c>
      <c r="N1241" t="s">
        <v>41</v>
      </c>
      <c r="O1241" t="s">
        <v>54</v>
      </c>
      <c r="P1241" t="s">
        <v>2082</v>
      </c>
      <c r="Q1241">
        <v>10</v>
      </c>
      <c r="R1241">
        <v>5</v>
      </c>
      <c r="S1241">
        <v>0</v>
      </c>
      <c r="U1241">
        <v>221619</v>
      </c>
      <c r="V1241">
        <v>147746</v>
      </c>
      <c r="W1241">
        <v>73873</v>
      </c>
      <c r="X1241">
        <v>0</v>
      </c>
      <c r="Y1241" t="s">
        <v>48</v>
      </c>
    </row>
    <row r="1242" spans="1:25" x14ac:dyDescent="0.25">
      <c r="A1242">
        <v>1241</v>
      </c>
      <c r="B1242">
        <v>66720</v>
      </c>
      <c r="C1242">
        <v>0</v>
      </c>
      <c r="D1242">
        <v>0</v>
      </c>
      <c r="E1242" t="s">
        <v>555</v>
      </c>
      <c r="F1242" t="s">
        <v>556</v>
      </c>
      <c r="G1242">
        <v>1</v>
      </c>
      <c r="H1242" s="6">
        <v>1220817</v>
      </c>
      <c r="I1242" s="7">
        <v>45974</v>
      </c>
      <c r="K1242">
        <v>14</v>
      </c>
      <c r="L1242" t="s">
        <v>40</v>
      </c>
      <c r="M1242" t="s">
        <v>5</v>
      </c>
      <c r="N1242" t="s">
        <v>41</v>
      </c>
      <c r="O1242" t="s">
        <v>57</v>
      </c>
      <c r="P1242" t="s">
        <v>2082</v>
      </c>
      <c r="Q1242">
        <v>9</v>
      </c>
      <c r="R1242">
        <v>5</v>
      </c>
      <c r="S1242">
        <v>0</v>
      </c>
      <c r="U1242">
        <v>170914</v>
      </c>
      <c r="V1242">
        <v>109874</v>
      </c>
      <c r="W1242">
        <v>61041</v>
      </c>
      <c r="X1242">
        <v>0</v>
      </c>
      <c r="Y1242" t="s">
        <v>48</v>
      </c>
    </row>
    <row r="1243" spans="1:25" x14ac:dyDescent="0.25">
      <c r="A1243">
        <v>1242</v>
      </c>
      <c r="B1243">
        <v>66732</v>
      </c>
      <c r="C1243">
        <v>0</v>
      </c>
      <c r="D1243">
        <v>0</v>
      </c>
      <c r="E1243" t="s">
        <v>541</v>
      </c>
      <c r="F1243" t="s">
        <v>542</v>
      </c>
      <c r="G1243">
        <v>1</v>
      </c>
      <c r="H1243" s="6">
        <v>355355</v>
      </c>
      <c r="I1243" s="7">
        <v>45974</v>
      </c>
      <c r="K1243">
        <v>14</v>
      </c>
      <c r="L1243" t="s">
        <v>40</v>
      </c>
      <c r="M1243" t="s">
        <v>5</v>
      </c>
      <c r="N1243" t="s">
        <v>41</v>
      </c>
      <c r="O1243" t="s">
        <v>57</v>
      </c>
      <c r="P1243" t="s">
        <v>2082</v>
      </c>
      <c r="Q1243">
        <v>9</v>
      </c>
      <c r="R1243">
        <v>5</v>
      </c>
      <c r="S1243">
        <v>0</v>
      </c>
      <c r="U1243">
        <v>49750</v>
      </c>
      <c r="V1243">
        <v>31982</v>
      </c>
      <c r="W1243">
        <v>17768</v>
      </c>
      <c r="X1243">
        <v>0</v>
      </c>
      <c r="Y1243" t="s">
        <v>48</v>
      </c>
    </row>
    <row r="1244" spans="1:25" x14ac:dyDescent="0.25">
      <c r="A1244">
        <v>1243</v>
      </c>
      <c r="B1244">
        <v>66722</v>
      </c>
      <c r="C1244">
        <v>0</v>
      </c>
      <c r="D1244">
        <v>0</v>
      </c>
      <c r="E1244" t="s">
        <v>1204</v>
      </c>
      <c r="F1244" t="s">
        <v>1205</v>
      </c>
      <c r="G1244">
        <v>1</v>
      </c>
      <c r="H1244" s="6">
        <v>231246</v>
      </c>
      <c r="I1244" s="7">
        <v>45974</v>
      </c>
      <c r="K1244">
        <v>15</v>
      </c>
      <c r="L1244" t="s">
        <v>40</v>
      </c>
      <c r="M1244" t="s">
        <v>5</v>
      </c>
      <c r="N1244" t="s">
        <v>41</v>
      </c>
      <c r="O1244" t="s">
        <v>54</v>
      </c>
      <c r="P1244" t="s">
        <v>2082</v>
      </c>
      <c r="Q1244">
        <v>10</v>
      </c>
      <c r="R1244">
        <v>5</v>
      </c>
      <c r="S1244">
        <v>0</v>
      </c>
      <c r="U1244">
        <v>34687</v>
      </c>
      <c r="V1244">
        <v>23125</v>
      </c>
      <c r="W1244">
        <v>11562</v>
      </c>
      <c r="X1244">
        <v>0</v>
      </c>
      <c r="Y1244" t="s">
        <v>48</v>
      </c>
    </row>
    <row r="1245" spans="1:25" x14ac:dyDescent="0.25">
      <c r="A1245">
        <v>1244</v>
      </c>
      <c r="B1245">
        <v>66719</v>
      </c>
      <c r="C1245">
        <v>0</v>
      </c>
      <c r="D1245">
        <v>0</v>
      </c>
      <c r="E1245" t="s">
        <v>606</v>
      </c>
      <c r="F1245" t="s">
        <v>607</v>
      </c>
      <c r="G1245">
        <v>1</v>
      </c>
      <c r="H1245" s="6">
        <v>6824124</v>
      </c>
      <c r="I1245" s="7">
        <v>45974</v>
      </c>
      <c r="K1245">
        <v>14</v>
      </c>
      <c r="L1245" t="s">
        <v>40</v>
      </c>
      <c r="M1245" t="s">
        <v>5</v>
      </c>
      <c r="N1245" t="s">
        <v>41</v>
      </c>
      <c r="O1245" t="s">
        <v>57</v>
      </c>
      <c r="P1245" t="s">
        <v>2082</v>
      </c>
      <c r="Q1245">
        <v>9</v>
      </c>
      <c r="R1245">
        <v>5</v>
      </c>
      <c r="S1245">
        <v>0</v>
      </c>
      <c r="U1245">
        <v>955377</v>
      </c>
      <c r="V1245">
        <v>614171</v>
      </c>
      <c r="W1245">
        <v>341206</v>
      </c>
      <c r="X1245">
        <v>0</v>
      </c>
      <c r="Y1245" t="s">
        <v>48</v>
      </c>
    </row>
    <row r="1246" spans="1:25" x14ac:dyDescent="0.25">
      <c r="A1246">
        <v>1245</v>
      </c>
      <c r="B1246">
        <v>66717</v>
      </c>
      <c r="C1246">
        <v>0</v>
      </c>
      <c r="D1246">
        <v>0</v>
      </c>
      <c r="E1246" t="s">
        <v>1369</v>
      </c>
      <c r="F1246" t="s">
        <v>1370</v>
      </c>
      <c r="G1246">
        <v>1</v>
      </c>
      <c r="H1246" s="6">
        <v>2806970</v>
      </c>
      <c r="I1246" s="7">
        <v>45974</v>
      </c>
      <c r="K1246" t="s">
        <v>1371</v>
      </c>
      <c r="L1246" t="s">
        <v>40</v>
      </c>
      <c r="M1246" t="s">
        <v>5</v>
      </c>
      <c r="N1246" t="s">
        <v>41</v>
      </c>
      <c r="O1246" t="s">
        <v>77</v>
      </c>
      <c r="P1246" t="s">
        <v>2082</v>
      </c>
      <c r="Q1246">
        <v>6</v>
      </c>
      <c r="R1246">
        <v>3.4</v>
      </c>
      <c r="S1246">
        <v>0</v>
      </c>
      <c r="U1246">
        <v>263855</v>
      </c>
      <c r="V1246">
        <v>168418</v>
      </c>
      <c r="W1246">
        <v>95437</v>
      </c>
      <c r="X1246">
        <v>0</v>
      </c>
      <c r="Y1246" t="s">
        <v>48</v>
      </c>
    </row>
    <row r="1247" spans="1:25" x14ac:dyDescent="0.25">
      <c r="A1247">
        <v>1246</v>
      </c>
      <c r="B1247">
        <v>66715</v>
      </c>
      <c r="C1247">
        <v>0</v>
      </c>
      <c r="D1247">
        <v>0</v>
      </c>
      <c r="E1247" t="s">
        <v>2243</v>
      </c>
      <c r="F1247" t="s">
        <v>2244</v>
      </c>
      <c r="G1247">
        <v>1</v>
      </c>
      <c r="H1247" s="6">
        <v>8000000</v>
      </c>
      <c r="I1247" s="7">
        <v>45974</v>
      </c>
      <c r="K1247">
        <v>5</v>
      </c>
      <c r="L1247" t="s">
        <v>40</v>
      </c>
      <c r="M1247" t="s">
        <v>5</v>
      </c>
      <c r="N1247" t="s">
        <v>41</v>
      </c>
      <c r="O1247" t="s">
        <v>57</v>
      </c>
      <c r="P1247" t="s">
        <v>2082</v>
      </c>
      <c r="Q1247">
        <v>5</v>
      </c>
      <c r="R1247">
        <v>0</v>
      </c>
      <c r="S1247">
        <v>0</v>
      </c>
      <c r="U1247">
        <v>400000</v>
      </c>
      <c r="V1247">
        <v>400000</v>
      </c>
      <c r="W1247">
        <v>0</v>
      </c>
      <c r="X1247">
        <v>0</v>
      </c>
      <c r="Y1247" t="s">
        <v>2086</v>
      </c>
    </row>
    <row r="1248" spans="1:25" x14ac:dyDescent="0.25">
      <c r="A1248">
        <v>1247</v>
      </c>
      <c r="B1248">
        <v>66718</v>
      </c>
      <c r="C1248">
        <v>0</v>
      </c>
      <c r="D1248">
        <v>0</v>
      </c>
      <c r="E1248" t="s">
        <v>1376</v>
      </c>
      <c r="F1248" t="s">
        <v>1377</v>
      </c>
      <c r="G1248">
        <v>1</v>
      </c>
      <c r="H1248" s="6">
        <v>5862331</v>
      </c>
      <c r="I1248" s="7">
        <v>45974</v>
      </c>
      <c r="K1248" t="s">
        <v>1371</v>
      </c>
      <c r="L1248" t="s">
        <v>40</v>
      </c>
      <c r="M1248" t="s">
        <v>5</v>
      </c>
      <c r="N1248" t="s">
        <v>41</v>
      </c>
      <c r="O1248" t="s">
        <v>77</v>
      </c>
      <c r="P1248" t="s">
        <v>2082</v>
      </c>
      <c r="Q1248">
        <v>6</v>
      </c>
      <c r="R1248">
        <v>3.4</v>
      </c>
      <c r="S1248">
        <v>0</v>
      </c>
      <c r="U1248">
        <v>551059</v>
      </c>
      <c r="V1248">
        <v>351740</v>
      </c>
      <c r="W1248">
        <v>199319</v>
      </c>
      <c r="X1248">
        <v>0</v>
      </c>
      <c r="Y1248" t="s">
        <v>48</v>
      </c>
    </row>
    <row r="1249" spans="1:25" x14ac:dyDescent="0.25">
      <c r="A1249">
        <v>1248</v>
      </c>
      <c r="B1249">
        <v>66721</v>
      </c>
      <c r="C1249">
        <v>0</v>
      </c>
      <c r="D1249">
        <v>0</v>
      </c>
      <c r="E1249" t="s">
        <v>2327</v>
      </c>
      <c r="F1249" t="s">
        <v>2328</v>
      </c>
      <c r="G1249">
        <v>1</v>
      </c>
      <c r="H1249" s="6">
        <v>296703</v>
      </c>
      <c r="I1249" s="7">
        <v>45974</v>
      </c>
      <c r="K1249">
        <v>9</v>
      </c>
      <c r="L1249" t="s">
        <v>40</v>
      </c>
      <c r="M1249" t="s">
        <v>5</v>
      </c>
      <c r="N1249" t="s">
        <v>41</v>
      </c>
      <c r="O1249" t="s">
        <v>57</v>
      </c>
      <c r="P1249" t="s">
        <v>2082</v>
      </c>
      <c r="Q1249">
        <v>9</v>
      </c>
      <c r="R1249">
        <v>0</v>
      </c>
      <c r="S1249">
        <v>0</v>
      </c>
      <c r="U1249">
        <v>26703</v>
      </c>
      <c r="V1249">
        <v>26703</v>
      </c>
      <c r="W1249">
        <v>0</v>
      </c>
      <c r="X1249">
        <v>0</v>
      </c>
      <c r="Y1249" t="s">
        <v>2086</v>
      </c>
    </row>
    <row r="1250" spans="1:25" x14ac:dyDescent="0.25">
      <c r="A1250">
        <v>1249</v>
      </c>
      <c r="B1250">
        <v>66731</v>
      </c>
      <c r="C1250">
        <v>0</v>
      </c>
      <c r="D1250">
        <v>0</v>
      </c>
      <c r="E1250" t="s">
        <v>2381</v>
      </c>
      <c r="F1250" t="s">
        <v>2382</v>
      </c>
      <c r="G1250">
        <v>1</v>
      </c>
      <c r="H1250" s="6">
        <v>15000000</v>
      </c>
      <c r="I1250" s="7">
        <v>45974</v>
      </c>
      <c r="K1250">
        <v>7</v>
      </c>
      <c r="L1250" t="s">
        <v>40</v>
      </c>
      <c r="M1250" t="s">
        <v>5</v>
      </c>
      <c r="N1250" t="s">
        <v>41</v>
      </c>
      <c r="O1250" t="s">
        <v>77</v>
      </c>
      <c r="P1250" t="s">
        <v>2082</v>
      </c>
      <c r="Q1250">
        <v>7</v>
      </c>
      <c r="R1250">
        <v>0</v>
      </c>
      <c r="S1250">
        <v>0</v>
      </c>
      <c r="U1250">
        <v>1050000</v>
      </c>
      <c r="V1250">
        <v>1050000</v>
      </c>
      <c r="W1250">
        <v>0</v>
      </c>
      <c r="X1250">
        <v>0</v>
      </c>
      <c r="Y1250" t="s">
        <v>48</v>
      </c>
    </row>
    <row r="1251" spans="1:25" x14ac:dyDescent="0.25">
      <c r="A1251">
        <v>1250</v>
      </c>
      <c r="B1251">
        <v>66434</v>
      </c>
      <c r="C1251">
        <v>0</v>
      </c>
      <c r="D1251">
        <v>0</v>
      </c>
      <c r="E1251" t="s">
        <v>1874</v>
      </c>
      <c r="F1251" t="s">
        <v>1875</v>
      </c>
      <c r="G1251">
        <v>1</v>
      </c>
      <c r="H1251" s="6">
        <v>8500000</v>
      </c>
      <c r="I1251" s="7">
        <v>45973</v>
      </c>
      <c r="K1251">
        <v>15</v>
      </c>
      <c r="L1251" t="s">
        <v>40</v>
      </c>
      <c r="M1251" t="s">
        <v>5</v>
      </c>
      <c r="N1251" t="s">
        <v>41</v>
      </c>
      <c r="O1251" t="s">
        <v>54</v>
      </c>
      <c r="P1251" t="s">
        <v>2082</v>
      </c>
      <c r="Q1251">
        <v>3.3</v>
      </c>
      <c r="R1251">
        <v>11.7</v>
      </c>
      <c r="S1251">
        <v>0</v>
      </c>
      <c r="U1251">
        <v>1275000</v>
      </c>
      <c r="V1251">
        <v>280500</v>
      </c>
      <c r="W1251">
        <v>994500</v>
      </c>
      <c r="X1251">
        <v>0</v>
      </c>
      <c r="Y1251" t="s">
        <v>48</v>
      </c>
    </row>
    <row r="1252" spans="1:25" x14ac:dyDescent="0.25">
      <c r="A1252">
        <v>1251</v>
      </c>
      <c r="B1252">
        <v>66707</v>
      </c>
      <c r="C1252">
        <v>0</v>
      </c>
      <c r="D1252">
        <v>0</v>
      </c>
      <c r="E1252" t="s">
        <v>362</v>
      </c>
      <c r="F1252" t="s">
        <v>363</v>
      </c>
      <c r="G1252">
        <v>1</v>
      </c>
      <c r="H1252" s="6">
        <v>660844</v>
      </c>
      <c r="I1252" s="7">
        <v>45973</v>
      </c>
      <c r="K1252">
        <v>7</v>
      </c>
      <c r="L1252" t="s">
        <v>40</v>
      </c>
      <c r="M1252" t="s">
        <v>5</v>
      </c>
      <c r="N1252" t="s">
        <v>41</v>
      </c>
      <c r="O1252" t="s">
        <v>47</v>
      </c>
      <c r="P1252" t="s">
        <v>2082</v>
      </c>
      <c r="Q1252">
        <v>7</v>
      </c>
      <c r="R1252">
        <v>0</v>
      </c>
      <c r="S1252">
        <v>0</v>
      </c>
      <c r="U1252">
        <v>46259</v>
      </c>
      <c r="V1252">
        <v>46259</v>
      </c>
      <c r="W1252">
        <v>0</v>
      </c>
      <c r="X1252">
        <v>0</v>
      </c>
      <c r="Y1252" t="s">
        <v>72</v>
      </c>
    </row>
    <row r="1253" spans="1:25" x14ac:dyDescent="0.25">
      <c r="A1253">
        <v>1252</v>
      </c>
      <c r="B1253">
        <v>66708</v>
      </c>
      <c r="C1253">
        <v>0</v>
      </c>
      <c r="D1253">
        <v>0</v>
      </c>
      <c r="E1253" t="s">
        <v>327</v>
      </c>
      <c r="F1253" t="s">
        <v>328</v>
      </c>
      <c r="G1253">
        <v>1</v>
      </c>
      <c r="H1253" s="6">
        <v>154529</v>
      </c>
      <c r="I1253" s="7">
        <v>45973</v>
      </c>
      <c r="K1253">
        <v>7</v>
      </c>
      <c r="L1253" t="s">
        <v>40</v>
      </c>
      <c r="M1253" t="s">
        <v>5</v>
      </c>
      <c r="N1253" t="s">
        <v>41</v>
      </c>
      <c r="O1253" t="s">
        <v>47</v>
      </c>
      <c r="P1253" t="s">
        <v>2082</v>
      </c>
      <c r="Q1253">
        <v>7</v>
      </c>
      <c r="R1253">
        <v>0</v>
      </c>
      <c r="S1253">
        <v>0</v>
      </c>
      <c r="U1253">
        <v>10817</v>
      </c>
      <c r="V1253">
        <v>10817</v>
      </c>
      <c r="W1253">
        <v>0</v>
      </c>
      <c r="X1253">
        <v>0</v>
      </c>
      <c r="Y1253" t="s">
        <v>72</v>
      </c>
    </row>
    <row r="1254" spans="1:25" x14ac:dyDescent="0.25">
      <c r="A1254">
        <v>1253</v>
      </c>
      <c r="B1254">
        <v>66712</v>
      </c>
      <c r="C1254">
        <v>0</v>
      </c>
      <c r="D1254">
        <v>0</v>
      </c>
      <c r="E1254" t="s">
        <v>331</v>
      </c>
      <c r="F1254" t="s">
        <v>332</v>
      </c>
      <c r="G1254">
        <v>1</v>
      </c>
      <c r="H1254" s="6">
        <v>71070</v>
      </c>
      <c r="I1254" s="7">
        <v>45973</v>
      </c>
      <c r="K1254">
        <v>7</v>
      </c>
      <c r="L1254" t="s">
        <v>40</v>
      </c>
      <c r="M1254" t="s">
        <v>5</v>
      </c>
      <c r="N1254" t="s">
        <v>41</v>
      </c>
      <c r="O1254" t="s">
        <v>47</v>
      </c>
      <c r="P1254" t="s">
        <v>2082</v>
      </c>
      <c r="Q1254">
        <v>7</v>
      </c>
      <c r="R1254">
        <v>0</v>
      </c>
      <c r="S1254">
        <v>0</v>
      </c>
      <c r="U1254">
        <v>4975</v>
      </c>
      <c r="V1254">
        <v>4975</v>
      </c>
      <c r="W1254">
        <v>0</v>
      </c>
      <c r="X1254">
        <v>0</v>
      </c>
      <c r="Y1254" t="s">
        <v>48</v>
      </c>
    </row>
    <row r="1255" spans="1:25" x14ac:dyDescent="0.25">
      <c r="A1255">
        <v>1254</v>
      </c>
      <c r="B1255">
        <v>66710</v>
      </c>
      <c r="C1255">
        <v>0</v>
      </c>
      <c r="D1255">
        <v>0</v>
      </c>
      <c r="E1255" t="s">
        <v>329</v>
      </c>
      <c r="F1255" t="s">
        <v>330</v>
      </c>
      <c r="G1255">
        <v>1</v>
      </c>
      <c r="H1255" s="6">
        <v>32477</v>
      </c>
      <c r="I1255" s="7">
        <v>45973</v>
      </c>
      <c r="K1255">
        <v>7</v>
      </c>
      <c r="L1255" t="s">
        <v>40</v>
      </c>
      <c r="M1255" t="s">
        <v>5</v>
      </c>
      <c r="N1255" t="s">
        <v>41</v>
      </c>
      <c r="O1255" t="s">
        <v>47</v>
      </c>
      <c r="P1255" t="s">
        <v>2082</v>
      </c>
      <c r="Q1255">
        <v>7</v>
      </c>
      <c r="R1255">
        <v>0</v>
      </c>
      <c r="S1255">
        <v>0</v>
      </c>
      <c r="U1255">
        <v>2273</v>
      </c>
      <c r="V1255">
        <v>2273</v>
      </c>
      <c r="W1255">
        <v>0</v>
      </c>
      <c r="X1255">
        <v>0</v>
      </c>
      <c r="Y1255" t="s">
        <v>48</v>
      </c>
    </row>
    <row r="1256" spans="1:25" x14ac:dyDescent="0.25">
      <c r="A1256">
        <v>1255</v>
      </c>
      <c r="B1256">
        <v>66704</v>
      </c>
      <c r="C1256">
        <v>0</v>
      </c>
      <c r="D1256">
        <v>0</v>
      </c>
      <c r="E1256" t="s">
        <v>624</v>
      </c>
      <c r="F1256" t="s">
        <v>625</v>
      </c>
      <c r="G1256">
        <v>1</v>
      </c>
      <c r="H1256" s="6">
        <v>8000000</v>
      </c>
      <c r="I1256" s="7">
        <v>45973</v>
      </c>
      <c r="K1256">
        <v>15</v>
      </c>
      <c r="L1256" t="s">
        <v>40</v>
      </c>
      <c r="M1256" t="s">
        <v>5</v>
      </c>
      <c r="N1256" t="s">
        <v>41</v>
      </c>
      <c r="O1256" t="s">
        <v>57</v>
      </c>
      <c r="P1256" t="s">
        <v>2082</v>
      </c>
      <c r="Q1256">
        <v>6</v>
      </c>
      <c r="R1256">
        <v>9</v>
      </c>
      <c r="S1256">
        <v>0</v>
      </c>
      <c r="U1256">
        <v>1200000</v>
      </c>
      <c r="V1256">
        <v>480000</v>
      </c>
      <c r="W1256">
        <v>720000</v>
      </c>
      <c r="X1256">
        <v>0</v>
      </c>
      <c r="Y1256" t="s">
        <v>48</v>
      </c>
    </row>
    <row r="1257" spans="1:25" x14ac:dyDescent="0.25">
      <c r="A1257">
        <v>1256</v>
      </c>
      <c r="B1257">
        <v>66701</v>
      </c>
      <c r="C1257">
        <v>0</v>
      </c>
      <c r="D1257">
        <v>0</v>
      </c>
      <c r="E1257" t="s">
        <v>814</v>
      </c>
      <c r="F1257" t="s">
        <v>815</v>
      </c>
      <c r="G1257">
        <v>1</v>
      </c>
      <c r="H1257" s="6">
        <v>13620424</v>
      </c>
      <c r="I1257" s="7">
        <v>45973</v>
      </c>
      <c r="K1257">
        <v>15</v>
      </c>
      <c r="L1257" t="s">
        <v>40</v>
      </c>
      <c r="M1257" t="s">
        <v>5</v>
      </c>
      <c r="N1257" t="s">
        <v>41</v>
      </c>
      <c r="O1257" t="s">
        <v>54</v>
      </c>
      <c r="P1257" t="s">
        <v>2082</v>
      </c>
      <c r="Q1257">
        <v>3.3</v>
      </c>
      <c r="R1257">
        <v>11.7</v>
      </c>
      <c r="S1257">
        <v>0</v>
      </c>
      <c r="U1257">
        <v>2043064</v>
      </c>
      <c r="V1257">
        <v>449474</v>
      </c>
      <c r="W1257">
        <v>1593590</v>
      </c>
      <c r="X1257">
        <v>0</v>
      </c>
      <c r="Y1257" t="s">
        <v>48</v>
      </c>
    </row>
    <row r="1258" spans="1:25" x14ac:dyDescent="0.25">
      <c r="A1258">
        <v>1257</v>
      </c>
      <c r="B1258">
        <v>66711</v>
      </c>
      <c r="C1258">
        <v>0</v>
      </c>
      <c r="D1258">
        <v>0</v>
      </c>
      <c r="E1258" t="s">
        <v>401</v>
      </c>
      <c r="F1258" t="s">
        <v>402</v>
      </c>
      <c r="G1258">
        <v>1</v>
      </c>
      <c r="H1258" s="6">
        <v>1127391</v>
      </c>
      <c r="I1258" s="7">
        <v>45973</v>
      </c>
      <c r="K1258">
        <v>7</v>
      </c>
      <c r="L1258" t="s">
        <v>40</v>
      </c>
      <c r="M1258" t="s">
        <v>5</v>
      </c>
      <c r="N1258" t="s">
        <v>41</v>
      </c>
      <c r="O1258" t="s">
        <v>47</v>
      </c>
      <c r="P1258" t="s">
        <v>2082</v>
      </c>
      <c r="Q1258">
        <v>7</v>
      </c>
      <c r="R1258">
        <v>0</v>
      </c>
      <c r="S1258">
        <v>0</v>
      </c>
      <c r="U1258">
        <v>78917</v>
      </c>
      <c r="V1258">
        <v>78917</v>
      </c>
      <c r="W1258">
        <v>0</v>
      </c>
      <c r="X1258">
        <v>0</v>
      </c>
      <c r="Y1258" t="s">
        <v>48</v>
      </c>
    </row>
    <row r="1259" spans="1:25" x14ac:dyDescent="0.25">
      <c r="A1259">
        <v>1258</v>
      </c>
      <c r="B1259">
        <v>66709</v>
      </c>
      <c r="C1259">
        <v>0</v>
      </c>
      <c r="D1259">
        <v>0</v>
      </c>
      <c r="E1259" t="s">
        <v>403</v>
      </c>
      <c r="F1259" t="s">
        <v>404</v>
      </c>
      <c r="G1259">
        <v>1</v>
      </c>
      <c r="H1259" s="6">
        <v>1959241</v>
      </c>
      <c r="I1259" s="7">
        <v>45973</v>
      </c>
      <c r="K1259">
        <v>7</v>
      </c>
      <c r="L1259" t="s">
        <v>40</v>
      </c>
      <c r="M1259" t="s">
        <v>5</v>
      </c>
      <c r="N1259" t="s">
        <v>41</v>
      </c>
      <c r="O1259" t="s">
        <v>47</v>
      </c>
      <c r="P1259" t="s">
        <v>2082</v>
      </c>
      <c r="Q1259">
        <v>7</v>
      </c>
      <c r="R1259">
        <v>0</v>
      </c>
      <c r="S1259">
        <v>0</v>
      </c>
      <c r="U1259">
        <v>137147</v>
      </c>
      <c r="V1259">
        <v>137147</v>
      </c>
      <c r="W1259">
        <v>0</v>
      </c>
      <c r="X1259">
        <v>0</v>
      </c>
      <c r="Y1259" t="s">
        <v>72</v>
      </c>
    </row>
    <row r="1260" spans="1:25" x14ac:dyDescent="0.25">
      <c r="A1260">
        <v>1259</v>
      </c>
      <c r="B1260">
        <v>65397</v>
      </c>
      <c r="C1260">
        <v>0</v>
      </c>
      <c r="D1260">
        <v>0</v>
      </c>
      <c r="E1260" t="s">
        <v>435</v>
      </c>
      <c r="F1260" t="s">
        <v>436</v>
      </c>
      <c r="G1260">
        <v>1</v>
      </c>
      <c r="H1260" s="6">
        <v>6000000</v>
      </c>
      <c r="I1260" s="7">
        <v>45973</v>
      </c>
      <c r="K1260">
        <v>10</v>
      </c>
      <c r="L1260" t="s">
        <v>40</v>
      </c>
      <c r="M1260" t="s">
        <v>5</v>
      </c>
      <c r="N1260" t="s">
        <v>41</v>
      </c>
      <c r="O1260" t="s">
        <v>77</v>
      </c>
      <c r="P1260" t="s">
        <v>2082</v>
      </c>
      <c r="Q1260">
        <v>10</v>
      </c>
      <c r="R1260">
        <v>0</v>
      </c>
      <c r="S1260">
        <v>0</v>
      </c>
      <c r="U1260">
        <v>600000</v>
      </c>
      <c r="V1260">
        <v>600000</v>
      </c>
      <c r="W1260">
        <v>0</v>
      </c>
      <c r="X1260">
        <v>0</v>
      </c>
      <c r="Y1260" t="s">
        <v>437</v>
      </c>
    </row>
    <row r="1261" spans="1:25" x14ac:dyDescent="0.25">
      <c r="A1261">
        <v>1260</v>
      </c>
      <c r="B1261">
        <v>66705</v>
      </c>
      <c r="C1261">
        <v>0</v>
      </c>
      <c r="D1261">
        <v>0</v>
      </c>
      <c r="E1261" t="s">
        <v>1828</v>
      </c>
      <c r="F1261" t="s">
        <v>1829</v>
      </c>
      <c r="G1261">
        <v>1</v>
      </c>
      <c r="H1261" s="6">
        <v>6600000</v>
      </c>
      <c r="I1261" s="7">
        <v>45973</v>
      </c>
      <c r="K1261">
        <v>10</v>
      </c>
      <c r="L1261" t="s">
        <v>40</v>
      </c>
      <c r="M1261" t="s">
        <v>5</v>
      </c>
      <c r="N1261" t="s">
        <v>41</v>
      </c>
      <c r="O1261" t="s">
        <v>57</v>
      </c>
      <c r="P1261" t="s">
        <v>2082</v>
      </c>
      <c r="Q1261">
        <v>10</v>
      </c>
      <c r="R1261">
        <v>0</v>
      </c>
      <c r="S1261">
        <v>0</v>
      </c>
      <c r="U1261">
        <v>660000</v>
      </c>
      <c r="V1261">
        <v>660000</v>
      </c>
      <c r="W1261">
        <v>0</v>
      </c>
      <c r="X1261">
        <v>0</v>
      </c>
      <c r="Y1261" t="s">
        <v>109</v>
      </c>
    </row>
    <row r="1262" spans="1:25" x14ac:dyDescent="0.25">
      <c r="A1262">
        <v>1261</v>
      </c>
      <c r="B1262">
        <v>66501</v>
      </c>
      <c r="C1262">
        <v>0</v>
      </c>
      <c r="D1262">
        <v>0</v>
      </c>
      <c r="E1262" t="s">
        <v>1528</v>
      </c>
      <c r="F1262" t="s">
        <v>1529</v>
      </c>
      <c r="G1262">
        <v>1</v>
      </c>
      <c r="H1262" s="6">
        <v>695000000</v>
      </c>
      <c r="I1262" s="7">
        <v>45973</v>
      </c>
      <c r="K1262">
        <v>15</v>
      </c>
      <c r="L1262" t="s">
        <v>40</v>
      </c>
      <c r="M1262" t="s">
        <v>5</v>
      </c>
      <c r="N1262" t="s">
        <v>41</v>
      </c>
      <c r="O1262" t="s">
        <v>54</v>
      </c>
      <c r="P1262" t="s">
        <v>2082</v>
      </c>
      <c r="Q1262">
        <v>5</v>
      </c>
      <c r="R1262">
        <v>10</v>
      </c>
      <c r="S1262">
        <v>0</v>
      </c>
      <c r="U1262">
        <v>104250000</v>
      </c>
      <c r="V1262">
        <v>34750000</v>
      </c>
      <c r="W1262">
        <v>69500000</v>
      </c>
      <c r="X1262">
        <v>0</v>
      </c>
      <c r="Y1262" t="s">
        <v>48</v>
      </c>
    </row>
    <row r="1263" spans="1:25" x14ac:dyDescent="0.25">
      <c r="A1263">
        <v>1262</v>
      </c>
      <c r="B1263">
        <v>66703</v>
      </c>
      <c r="C1263">
        <v>0</v>
      </c>
      <c r="D1263">
        <v>0</v>
      </c>
      <c r="E1263" t="s">
        <v>514</v>
      </c>
      <c r="F1263" t="s">
        <v>515</v>
      </c>
      <c r="G1263">
        <v>1</v>
      </c>
      <c r="H1263" s="6">
        <v>10000000</v>
      </c>
      <c r="I1263" s="7">
        <v>45973</v>
      </c>
      <c r="K1263">
        <v>6</v>
      </c>
      <c r="L1263" t="s">
        <v>40</v>
      </c>
      <c r="M1263" t="s">
        <v>5</v>
      </c>
      <c r="N1263" t="s">
        <v>41</v>
      </c>
      <c r="O1263" t="s">
        <v>77</v>
      </c>
      <c r="P1263" t="s">
        <v>2082</v>
      </c>
      <c r="Q1263">
        <v>6</v>
      </c>
      <c r="R1263">
        <v>0</v>
      </c>
      <c r="S1263">
        <v>0</v>
      </c>
      <c r="U1263">
        <v>600000</v>
      </c>
      <c r="V1263">
        <v>600000</v>
      </c>
      <c r="W1263">
        <v>0</v>
      </c>
      <c r="X1263">
        <v>0</v>
      </c>
      <c r="Y1263" t="s">
        <v>48</v>
      </c>
    </row>
    <row r="1264" spans="1:25" x14ac:dyDescent="0.25">
      <c r="A1264">
        <v>1263</v>
      </c>
      <c r="B1264">
        <v>66702</v>
      </c>
      <c r="C1264">
        <v>0</v>
      </c>
      <c r="D1264">
        <v>0</v>
      </c>
      <c r="E1264" t="s">
        <v>1836</v>
      </c>
      <c r="F1264" t="s">
        <v>1837</v>
      </c>
      <c r="G1264">
        <v>1</v>
      </c>
      <c r="H1264" s="6">
        <v>10730000</v>
      </c>
      <c r="I1264" s="7">
        <v>45973</v>
      </c>
      <c r="K1264">
        <v>9</v>
      </c>
      <c r="L1264" t="s">
        <v>40</v>
      </c>
      <c r="M1264" t="s">
        <v>9</v>
      </c>
      <c r="N1264" t="s">
        <v>41</v>
      </c>
      <c r="O1264" t="s">
        <v>42</v>
      </c>
      <c r="P1264" t="s">
        <v>2082</v>
      </c>
      <c r="Q1264">
        <v>9</v>
      </c>
      <c r="R1264">
        <v>0</v>
      </c>
      <c r="S1264">
        <v>0</v>
      </c>
      <c r="U1264">
        <v>965700</v>
      </c>
      <c r="V1264">
        <v>965700</v>
      </c>
      <c r="W1264">
        <v>0</v>
      </c>
      <c r="X1264">
        <v>0</v>
      </c>
      <c r="Y1264" t="s">
        <v>67</v>
      </c>
    </row>
    <row r="1265" spans="1:25" x14ac:dyDescent="0.25">
      <c r="A1265">
        <v>1264</v>
      </c>
      <c r="B1265">
        <v>66706</v>
      </c>
      <c r="C1265">
        <v>0</v>
      </c>
      <c r="D1265">
        <v>0</v>
      </c>
      <c r="E1265" t="s">
        <v>512</v>
      </c>
      <c r="F1265" t="s">
        <v>513</v>
      </c>
      <c r="G1265">
        <v>1</v>
      </c>
      <c r="H1265" s="6">
        <v>11765</v>
      </c>
      <c r="I1265" s="7">
        <v>45973</v>
      </c>
      <c r="K1265">
        <v>15</v>
      </c>
      <c r="L1265" t="s">
        <v>40</v>
      </c>
      <c r="M1265" t="s">
        <v>5</v>
      </c>
      <c r="N1265" t="s">
        <v>41</v>
      </c>
      <c r="O1265" t="s">
        <v>47</v>
      </c>
      <c r="P1265" t="s">
        <v>2082</v>
      </c>
      <c r="Q1265">
        <v>15</v>
      </c>
      <c r="R1265">
        <v>0</v>
      </c>
      <c r="S1265">
        <v>0</v>
      </c>
      <c r="U1265">
        <v>1765</v>
      </c>
      <c r="V1265">
        <v>1765</v>
      </c>
      <c r="W1265">
        <v>0</v>
      </c>
      <c r="X1265">
        <v>0</v>
      </c>
      <c r="Y1265" t="s">
        <v>109</v>
      </c>
    </row>
    <row r="1266" spans="1:25" x14ac:dyDescent="0.25">
      <c r="A1266">
        <v>1265</v>
      </c>
      <c r="B1266">
        <v>66808</v>
      </c>
      <c r="C1266">
        <v>0</v>
      </c>
      <c r="D1266">
        <v>0</v>
      </c>
      <c r="E1266" t="s">
        <v>457</v>
      </c>
      <c r="F1266" t="s">
        <v>458</v>
      </c>
      <c r="G1266">
        <v>1</v>
      </c>
      <c r="H1266" s="6">
        <v>362057</v>
      </c>
      <c r="I1266" s="7">
        <v>45972</v>
      </c>
      <c r="K1266" t="s">
        <v>137</v>
      </c>
      <c r="L1266" t="s">
        <v>40</v>
      </c>
      <c r="M1266" t="s">
        <v>5</v>
      </c>
      <c r="N1266" t="s">
        <v>41</v>
      </c>
      <c r="O1266" t="s">
        <v>47</v>
      </c>
      <c r="P1266" t="s">
        <v>2082</v>
      </c>
      <c r="Q1266">
        <v>12.5</v>
      </c>
      <c r="R1266">
        <v>0</v>
      </c>
      <c r="S1266">
        <v>0</v>
      </c>
      <c r="U1266">
        <v>45257</v>
      </c>
      <c r="V1266">
        <v>45257</v>
      </c>
      <c r="W1266">
        <v>0</v>
      </c>
      <c r="X1266">
        <v>0</v>
      </c>
      <c r="Y1266" t="s">
        <v>44</v>
      </c>
    </row>
    <row r="1267" spans="1:25" x14ac:dyDescent="0.25">
      <c r="A1267">
        <v>1266</v>
      </c>
      <c r="B1267">
        <v>66809</v>
      </c>
      <c r="C1267">
        <v>0</v>
      </c>
      <c r="D1267">
        <v>0</v>
      </c>
      <c r="E1267" t="s">
        <v>457</v>
      </c>
      <c r="F1267" t="s">
        <v>458</v>
      </c>
      <c r="G1267">
        <v>1</v>
      </c>
      <c r="H1267" s="6">
        <v>1642295</v>
      </c>
      <c r="I1267" s="7">
        <v>45972</v>
      </c>
      <c r="K1267" t="s">
        <v>137</v>
      </c>
      <c r="L1267" t="s">
        <v>459</v>
      </c>
      <c r="M1267" t="s">
        <v>5</v>
      </c>
      <c r="N1267" t="s">
        <v>41</v>
      </c>
      <c r="O1267" t="s">
        <v>47</v>
      </c>
      <c r="P1267" t="s">
        <v>2082</v>
      </c>
      <c r="Q1267">
        <v>12.5</v>
      </c>
      <c r="R1267">
        <v>0</v>
      </c>
      <c r="S1267">
        <v>0</v>
      </c>
      <c r="U1267">
        <v>205287</v>
      </c>
      <c r="V1267">
        <v>205287</v>
      </c>
      <c r="W1267">
        <v>0</v>
      </c>
      <c r="X1267">
        <v>0</v>
      </c>
      <c r="Y1267" t="s">
        <v>44</v>
      </c>
    </row>
    <row r="1268" spans="1:25" x14ac:dyDescent="0.25">
      <c r="A1268">
        <v>1267</v>
      </c>
      <c r="B1268">
        <v>66593</v>
      </c>
      <c r="C1268">
        <v>0</v>
      </c>
      <c r="D1268">
        <v>0</v>
      </c>
      <c r="E1268" t="s">
        <v>1295</v>
      </c>
      <c r="F1268" t="s">
        <v>1296</v>
      </c>
      <c r="G1268">
        <v>1</v>
      </c>
      <c r="H1268" s="6">
        <v>642085938</v>
      </c>
      <c r="I1268" s="7">
        <v>45972</v>
      </c>
      <c r="K1268">
        <v>15</v>
      </c>
      <c r="L1268" t="s">
        <v>40</v>
      </c>
      <c r="M1268" t="s">
        <v>1</v>
      </c>
      <c r="N1268" t="s">
        <v>41</v>
      </c>
      <c r="O1268" t="s">
        <v>87</v>
      </c>
      <c r="P1268" t="s">
        <v>2082</v>
      </c>
      <c r="Q1268">
        <v>3.1</v>
      </c>
      <c r="R1268">
        <v>11.9</v>
      </c>
      <c r="S1268">
        <v>0</v>
      </c>
      <c r="U1268">
        <v>96312891</v>
      </c>
      <c r="V1268">
        <v>19904664</v>
      </c>
      <c r="W1268">
        <v>76408227</v>
      </c>
      <c r="X1268">
        <v>0</v>
      </c>
      <c r="Y1268" t="s">
        <v>437</v>
      </c>
    </row>
    <row r="1269" spans="1:25" x14ac:dyDescent="0.25">
      <c r="A1269">
        <v>1268</v>
      </c>
      <c r="B1269">
        <v>66592</v>
      </c>
      <c r="C1269">
        <v>0</v>
      </c>
      <c r="D1269">
        <v>0</v>
      </c>
      <c r="E1269" t="s">
        <v>824</v>
      </c>
      <c r="F1269" t="s">
        <v>825</v>
      </c>
      <c r="G1269">
        <v>1</v>
      </c>
      <c r="H1269" s="6">
        <v>580694571</v>
      </c>
      <c r="I1269" s="7">
        <v>45972</v>
      </c>
      <c r="K1269">
        <v>15</v>
      </c>
      <c r="L1269" t="s">
        <v>40</v>
      </c>
      <c r="M1269" t="s">
        <v>1</v>
      </c>
      <c r="N1269" t="s">
        <v>41</v>
      </c>
      <c r="O1269" t="s">
        <v>87</v>
      </c>
      <c r="P1269" t="s">
        <v>2082</v>
      </c>
      <c r="Q1269">
        <v>3.1</v>
      </c>
      <c r="R1269">
        <v>11.9</v>
      </c>
      <c r="S1269">
        <v>0</v>
      </c>
      <c r="U1269">
        <v>87104186</v>
      </c>
      <c r="V1269">
        <v>18001532</v>
      </c>
      <c r="W1269">
        <v>69102654</v>
      </c>
      <c r="X1269">
        <v>0</v>
      </c>
      <c r="Y1269" t="s">
        <v>437</v>
      </c>
    </row>
    <row r="1270" spans="1:25" x14ac:dyDescent="0.25">
      <c r="A1270">
        <v>1269</v>
      </c>
      <c r="B1270">
        <v>66591</v>
      </c>
      <c r="C1270">
        <v>0</v>
      </c>
      <c r="D1270">
        <v>0</v>
      </c>
      <c r="E1270" t="s">
        <v>816</v>
      </c>
      <c r="F1270" t="s">
        <v>817</v>
      </c>
      <c r="G1270">
        <v>1</v>
      </c>
      <c r="H1270" s="6">
        <v>3297166</v>
      </c>
      <c r="I1270" s="7">
        <v>45972</v>
      </c>
      <c r="K1270">
        <v>15</v>
      </c>
      <c r="L1270" t="s">
        <v>40</v>
      </c>
      <c r="M1270" t="s">
        <v>1</v>
      </c>
      <c r="N1270" t="s">
        <v>41</v>
      </c>
      <c r="O1270" t="s">
        <v>87</v>
      </c>
      <c r="P1270" t="s">
        <v>2082</v>
      </c>
      <c r="Q1270">
        <v>3.1</v>
      </c>
      <c r="R1270">
        <v>11.9</v>
      </c>
      <c r="S1270">
        <v>0</v>
      </c>
      <c r="U1270">
        <v>494575</v>
      </c>
      <c r="V1270">
        <v>102212</v>
      </c>
      <c r="W1270">
        <v>392363</v>
      </c>
      <c r="X1270">
        <v>0</v>
      </c>
      <c r="Y1270" t="s">
        <v>437</v>
      </c>
    </row>
    <row r="1271" spans="1:25" x14ac:dyDescent="0.25">
      <c r="A1271">
        <v>1270</v>
      </c>
      <c r="B1271">
        <v>66696</v>
      </c>
      <c r="C1271">
        <v>0</v>
      </c>
      <c r="D1271">
        <v>0</v>
      </c>
      <c r="E1271" t="s">
        <v>1054</v>
      </c>
      <c r="F1271" t="s">
        <v>1055</v>
      </c>
      <c r="G1271">
        <v>1</v>
      </c>
      <c r="H1271" s="6">
        <v>1239395</v>
      </c>
      <c r="I1271" s="7">
        <v>45972</v>
      </c>
      <c r="K1271">
        <v>8</v>
      </c>
      <c r="L1271" t="s">
        <v>40</v>
      </c>
      <c r="M1271" t="s">
        <v>9</v>
      </c>
      <c r="N1271" t="s">
        <v>41</v>
      </c>
      <c r="O1271" t="s">
        <v>42</v>
      </c>
      <c r="P1271" t="s">
        <v>2082</v>
      </c>
      <c r="Q1271">
        <v>8</v>
      </c>
      <c r="R1271">
        <v>0</v>
      </c>
      <c r="S1271">
        <v>0</v>
      </c>
      <c r="U1271">
        <v>99152</v>
      </c>
      <c r="V1271">
        <v>99152</v>
      </c>
      <c r="W1271">
        <v>0</v>
      </c>
      <c r="X1271">
        <v>0</v>
      </c>
      <c r="Y1271" t="s">
        <v>67</v>
      </c>
    </row>
    <row r="1272" spans="1:25" x14ac:dyDescent="0.25">
      <c r="A1272">
        <v>1271</v>
      </c>
      <c r="B1272">
        <v>66699</v>
      </c>
      <c r="C1272">
        <v>0</v>
      </c>
      <c r="D1272">
        <v>0</v>
      </c>
      <c r="E1272" t="s">
        <v>1054</v>
      </c>
      <c r="F1272" t="s">
        <v>1055</v>
      </c>
      <c r="G1272">
        <v>1</v>
      </c>
      <c r="H1272" s="6">
        <v>9939636</v>
      </c>
      <c r="I1272" s="7">
        <v>45972</v>
      </c>
      <c r="J1272" s="7">
        <v>45972</v>
      </c>
      <c r="K1272">
        <v>8</v>
      </c>
      <c r="L1272" t="s">
        <v>40</v>
      </c>
      <c r="M1272" t="s">
        <v>9</v>
      </c>
      <c r="N1272" t="s">
        <v>41</v>
      </c>
      <c r="O1272" t="s">
        <v>42</v>
      </c>
      <c r="P1272" t="s">
        <v>2082</v>
      </c>
      <c r="Q1272">
        <v>8</v>
      </c>
      <c r="R1272">
        <v>0</v>
      </c>
      <c r="S1272">
        <v>0</v>
      </c>
      <c r="U1272">
        <v>795171</v>
      </c>
      <c r="V1272">
        <v>795171</v>
      </c>
      <c r="W1272">
        <v>0</v>
      </c>
      <c r="X1272">
        <v>0</v>
      </c>
      <c r="Y1272" t="s">
        <v>67</v>
      </c>
    </row>
    <row r="1273" spans="1:25" x14ac:dyDescent="0.25">
      <c r="A1273">
        <v>1272</v>
      </c>
      <c r="B1273">
        <v>66697</v>
      </c>
      <c r="C1273">
        <v>0</v>
      </c>
      <c r="D1273">
        <v>0</v>
      </c>
      <c r="E1273" t="s">
        <v>1570</v>
      </c>
      <c r="F1273" t="s">
        <v>1571</v>
      </c>
      <c r="G1273">
        <v>1</v>
      </c>
      <c r="H1273" s="6">
        <v>1000000</v>
      </c>
      <c r="I1273" s="7">
        <v>45972</v>
      </c>
      <c r="K1273">
        <v>7</v>
      </c>
      <c r="L1273" t="s">
        <v>40</v>
      </c>
      <c r="M1273" t="s">
        <v>5</v>
      </c>
      <c r="N1273" t="s">
        <v>41</v>
      </c>
      <c r="O1273" t="s">
        <v>47</v>
      </c>
      <c r="P1273" t="s">
        <v>2082</v>
      </c>
      <c r="Q1273">
        <v>7</v>
      </c>
      <c r="R1273">
        <v>0</v>
      </c>
      <c r="S1273">
        <v>0</v>
      </c>
      <c r="U1273">
        <v>70000</v>
      </c>
      <c r="V1273">
        <v>70000</v>
      </c>
      <c r="W1273">
        <v>0</v>
      </c>
      <c r="X1273">
        <v>0</v>
      </c>
      <c r="Y1273" t="s">
        <v>44</v>
      </c>
    </row>
    <row r="1274" spans="1:25" x14ac:dyDescent="0.25">
      <c r="A1274">
        <v>1273</v>
      </c>
      <c r="B1274">
        <v>66594</v>
      </c>
      <c r="C1274">
        <v>0</v>
      </c>
      <c r="D1274">
        <v>0</v>
      </c>
      <c r="E1274" t="s">
        <v>1291</v>
      </c>
      <c r="F1274" t="s">
        <v>1292</v>
      </c>
      <c r="G1274">
        <v>1</v>
      </c>
      <c r="H1274" s="6">
        <v>1583424656</v>
      </c>
      <c r="I1274" s="7">
        <v>45972</v>
      </c>
      <c r="K1274">
        <v>15</v>
      </c>
      <c r="L1274" t="s">
        <v>40</v>
      </c>
      <c r="M1274" t="s">
        <v>1</v>
      </c>
      <c r="N1274" t="s">
        <v>41</v>
      </c>
      <c r="O1274" t="s">
        <v>87</v>
      </c>
      <c r="P1274" t="s">
        <v>2082</v>
      </c>
      <c r="Q1274">
        <v>3.1</v>
      </c>
      <c r="R1274">
        <v>11.9</v>
      </c>
      <c r="S1274">
        <v>0</v>
      </c>
      <c r="U1274">
        <v>237513698</v>
      </c>
      <c r="V1274">
        <v>49086164</v>
      </c>
      <c r="W1274">
        <v>188427534</v>
      </c>
      <c r="X1274">
        <v>0</v>
      </c>
      <c r="Y1274" t="s">
        <v>112</v>
      </c>
    </row>
    <row r="1275" spans="1:25" x14ac:dyDescent="0.25">
      <c r="A1275">
        <v>1274</v>
      </c>
      <c r="B1275">
        <v>66694</v>
      </c>
      <c r="C1275">
        <v>0</v>
      </c>
      <c r="D1275">
        <v>0</v>
      </c>
      <c r="E1275" t="s">
        <v>345</v>
      </c>
      <c r="F1275" t="s">
        <v>346</v>
      </c>
      <c r="G1275">
        <v>1</v>
      </c>
      <c r="H1275" s="6">
        <v>2200000</v>
      </c>
      <c r="I1275" s="7">
        <v>45972</v>
      </c>
      <c r="K1275">
        <v>8</v>
      </c>
      <c r="L1275" t="s">
        <v>40</v>
      </c>
      <c r="M1275" t="s">
        <v>8</v>
      </c>
      <c r="N1275" t="s">
        <v>41</v>
      </c>
      <c r="O1275" t="s">
        <v>347</v>
      </c>
      <c r="P1275" t="s">
        <v>2082</v>
      </c>
      <c r="Q1275">
        <v>8</v>
      </c>
      <c r="R1275">
        <v>0</v>
      </c>
      <c r="S1275">
        <v>0</v>
      </c>
      <c r="U1275">
        <v>176000</v>
      </c>
      <c r="V1275">
        <v>176000</v>
      </c>
      <c r="W1275">
        <v>0</v>
      </c>
      <c r="X1275">
        <v>0</v>
      </c>
      <c r="Y1275" t="s">
        <v>109</v>
      </c>
    </row>
    <row r="1276" spans="1:25" x14ac:dyDescent="0.25">
      <c r="A1276">
        <v>1275</v>
      </c>
      <c r="B1276">
        <v>66693</v>
      </c>
      <c r="C1276">
        <v>0</v>
      </c>
      <c r="D1276">
        <v>0</v>
      </c>
      <c r="E1276" t="s">
        <v>70</v>
      </c>
      <c r="F1276" t="s">
        <v>71</v>
      </c>
      <c r="G1276">
        <v>1</v>
      </c>
      <c r="H1276" s="6">
        <v>4119020</v>
      </c>
      <c r="I1276" s="7">
        <v>45972</v>
      </c>
      <c r="K1276">
        <v>15</v>
      </c>
      <c r="L1276" t="s">
        <v>40</v>
      </c>
      <c r="M1276" t="s">
        <v>3</v>
      </c>
      <c r="N1276" t="s">
        <v>41</v>
      </c>
      <c r="O1276" t="s">
        <v>51</v>
      </c>
      <c r="P1276" t="s">
        <v>2082</v>
      </c>
      <c r="Q1276">
        <v>15</v>
      </c>
      <c r="R1276">
        <v>0</v>
      </c>
      <c r="S1276">
        <v>0</v>
      </c>
      <c r="U1276">
        <v>617853</v>
      </c>
      <c r="V1276">
        <v>617853</v>
      </c>
      <c r="W1276">
        <v>0</v>
      </c>
      <c r="X1276">
        <v>0</v>
      </c>
      <c r="Y1276" t="s">
        <v>72</v>
      </c>
    </row>
    <row r="1277" spans="1:25" x14ac:dyDescent="0.25">
      <c r="A1277">
        <v>1276</v>
      </c>
      <c r="B1277">
        <v>66690</v>
      </c>
      <c r="C1277">
        <v>0</v>
      </c>
      <c r="D1277">
        <v>0</v>
      </c>
      <c r="E1277" t="s">
        <v>163</v>
      </c>
      <c r="F1277" t="s">
        <v>164</v>
      </c>
      <c r="G1277">
        <v>1</v>
      </c>
      <c r="H1277" s="6">
        <v>1657783</v>
      </c>
      <c r="I1277" s="7">
        <v>45972</v>
      </c>
      <c r="K1277">
        <v>8</v>
      </c>
      <c r="L1277" t="s">
        <v>40</v>
      </c>
      <c r="M1277" t="s">
        <v>5</v>
      </c>
      <c r="N1277" t="s">
        <v>41</v>
      </c>
      <c r="O1277" t="s">
        <v>77</v>
      </c>
      <c r="P1277" t="s">
        <v>2082</v>
      </c>
      <c r="Q1277">
        <v>8</v>
      </c>
      <c r="R1277">
        <v>0</v>
      </c>
      <c r="S1277">
        <v>0</v>
      </c>
      <c r="U1277">
        <v>132623</v>
      </c>
      <c r="V1277">
        <v>132623</v>
      </c>
      <c r="W1277">
        <v>0</v>
      </c>
      <c r="X1277">
        <v>0</v>
      </c>
      <c r="Y1277" t="s">
        <v>48</v>
      </c>
    </row>
    <row r="1278" spans="1:25" x14ac:dyDescent="0.25">
      <c r="A1278">
        <v>1277</v>
      </c>
      <c r="B1278">
        <v>66691</v>
      </c>
      <c r="C1278">
        <v>0</v>
      </c>
      <c r="D1278">
        <v>0</v>
      </c>
      <c r="E1278" t="s">
        <v>163</v>
      </c>
      <c r="F1278" t="s">
        <v>164</v>
      </c>
      <c r="G1278">
        <v>1</v>
      </c>
      <c r="H1278" s="6">
        <v>1533287</v>
      </c>
      <c r="I1278" s="7">
        <v>45972</v>
      </c>
      <c r="K1278">
        <v>8</v>
      </c>
      <c r="L1278" t="s">
        <v>40</v>
      </c>
      <c r="M1278" t="s">
        <v>5</v>
      </c>
      <c r="N1278" t="s">
        <v>41</v>
      </c>
      <c r="O1278" t="s">
        <v>77</v>
      </c>
      <c r="P1278" t="s">
        <v>2082</v>
      </c>
      <c r="Q1278">
        <v>8</v>
      </c>
      <c r="R1278">
        <v>0</v>
      </c>
      <c r="S1278">
        <v>0</v>
      </c>
      <c r="U1278">
        <v>122663</v>
      </c>
      <c r="V1278">
        <v>122663</v>
      </c>
      <c r="W1278">
        <v>0</v>
      </c>
      <c r="X1278">
        <v>0</v>
      </c>
      <c r="Y1278" t="s">
        <v>48</v>
      </c>
    </row>
    <row r="1279" spans="1:25" x14ac:dyDescent="0.25">
      <c r="A1279">
        <v>1278</v>
      </c>
      <c r="B1279">
        <v>66692</v>
      </c>
      <c r="C1279">
        <v>0</v>
      </c>
      <c r="D1279">
        <v>0</v>
      </c>
      <c r="E1279" t="s">
        <v>2383</v>
      </c>
      <c r="F1279" t="s">
        <v>2384</v>
      </c>
      <c r="G1279">
        <v>1</v>
      </c>
      <c r="H1279" s="6">
        <v>7500000</v>
      </c>
      <c r="I1279" s="7">
        <v>45972</v>
      </c>
      <c r="K1279">
        <v>5</v>
      </c>
      <c r="L1279" t="s">
        <v>40</v>
      </c>
      <c r="M1279" t="s">
        <v>5</v>
      </c>
      <c r="N1279" t="s">
        <v>41</v>
      </c>
      <c r="O1279" t="s">
        <v>57</v>
      </c>
      <c r="P1279" t="s">
        <v>2082</v>
      </c>
      <c r="Q1279">
        <v>5</v>
      </c>
      <c r="R1279">
        <v>0</v>
      </c>
      <c r="S1279">
        <v>0</v>
      </c>
      <c r="U1279">
        <v>375000</v>
      </c>
      <c r="V1279">
        <v>375000</v>
      </c>
      <c r="W1279">
        <v>0</v>
      </c>
      <c r="X1279">
        <v>0</v>
      </c>
      <c r="Y1279" t="s">
        <v>2086</v>
      </c>
    </row>
    <row r="1280" spans="1:25" x14ac:dyDescent="0.25">
      <c r="A1280">
        <v>1279</v>
      </c>
      <c r="B1280">
        <v>66689</v>
      </c>
      <c r="C1280">
        <v>0</v>
      </c>
      <c r="D1280">
        <v>0</v>
      </c>
      <c r="E1280" t="s">
        <v>197</v>
      </c>
      <c r="F1280" t="s">
        <v>198</v>
      </c>
      <c r="G1280">
        <v>1</v>
      </c>
      <c r="H1280" s="6">
        <v>445483</v>
      </c>
      <c r="I1280" s="7">
        <v>45971</v>
      </c>
      <c r="K1280">
        <v>15</v>
      </c>
      <c r="L1280" t="s">
        <v>40</v>
      </c>
      <c r="M1280" t="s">
        <v>5</v>
      </c>
      <c r="N1280" t="s">
        <v>41</v>
      </c>
      <c r="O1280" t="s">
        <v>47</v>
      </c>
      <c r="P1280" t="s">
        <v>2082</v>
      </c>
      <c r="Q1280">
        <v>15</v>
      </c>
      <c r="R1280">
        <v>0</v>
      </c>
      <c r="S1280">
        <v>0</v>
      </c>
      <c r="U1280">
        <v>66822</v>
      </c>
      <c r="V1280">
        <v>66822</v>
      </c>
      <c r="W1280">
        <v>0</v>
      </c>
      <c r="X1280">
        <v>0</v>
      </c>
      <c r="Y1280" t="s">
        <v>48</v>
      </c>
    </row>
    <row r="1281" spans="1:25" x14ac:dyDescent="0.25">
      <c r="A1281">
        <v>1280</v>
      </c>
      <c r="B1281">
        <v>66685</v>
      </c>
      <c r="C1281">
        <v>0</v>
      </c>
      <c r="D1281">
        <v>0</v>
      </c>
      <c r="E1281" t="s">
        <v>1562</v>
      </c>
      <c r="F1281" t="s">
        <v>1563</v>
      </c>
      <c r="G1281">
        <v>1</v>
      </c>
      <c r="H1281" s="6">
        <v>500000</v>
      </c>
      <c r="I1281" s="7">
        <v>45971</v>
      </c>
      <c r="K1281">
        <v>10</v>
      </c>
      <c r="L1281" t="s">
        <v>40</v>
      </c>
      <c r="M1281" t="s">
        <v>9</v>
      </c>
      <c r="N1281" t="s">
        <v>41</v>
      </c>
      <c r="O1281" t="s">
        <v>42</v>
      </c>
      <c r="P1281" t="s">
        <v>2082</v>
      </c>
      <c r="Q1281">
        <v>10</v>
      </c>
      <c r="R1281">
        <v>0</v>
      </c>
      <c r="S1281">
        <v>0</v>
      </c>
      <c r="U1281">
        <v>50000</v>
      </c>
      <c r="V1281">
        <v>50000</v>
      </c>
      <c r="W1281">
        <v>0</v>
      </c>
      <c r="X1281">
        <v>0</v>
      </c>
      <c r="Y1281" t="s">
        <v>44</v>
      </c>
    </row>
    <row r="1282" spans="1:25" x14ac:dyDescent="0.25">
      <c r="A1282">
        <v>1281</v>
      </c>
      <c r="B1282">
        <v>66684</v>
      </c>
      <c r="C1282">
        <v>0</v>
      </c>
      <c r="D1282">
        <v>0</v>
      </c>
      <c r="E1282" t="s">
        <v>1666</v>
      </c>
      <c r="F1282" t="s">
        <v>1667</v>
      </c>
      <c r="G1282">
        <v>1</v>
      </c>
      <c r="H1282" s="6">
        <v>19298407</v>
      </c>
      <c r="I1282" s="7">
        <v>45971</v>
      </c>
      <c r="K1282">
        <v>15</v>
      </c>
      <c r="L1282" t="s">
        <v>40</v>
      </c>
      <c r="M1282" t="s">
        <v>5</v>
      </c>
      <c r="N1282" t="s">
        <v>41</v>
      </c>
      <c r="O1282" t="s">
        <v>77</v>
      </c>
      <c r="P1282" t="s">
        <v>2082</v>
      </c>
      <c r="Q1282">
        <v>5.6</v>
      </c>
      <c r="R1282">
        <v>9.4</v>
      </c>
      <c r="S1282">
        <v>0</v>
      </c>
      <c r="U1282">
        <v>2894761</v>
      </c>
      <c r="V1282">
        <v>1080711</v>
      </c>
      <c r="W1282">
        <v>1814050</v>
      </c>
      <c r="X1282">
        <v>0</v>
      </c>
      <c r="Y1282" t="s">
        <v>109</v>
      </c>
    </row>
    <row r="1283" spans="1:25" x14ac:dyDescent="0.25">
      <c r="A1283">
        <v>1282</v>
      </c>
      <c r="B1283">
        <v>66680</v>
      </c>
      <c r="C1283">
        <v>0</v>
      </c>
      <c r="D1283">
        <v>0</v>
      </c>
      <c r="E1283" t="s">
        <v>2385</v>
      </c>
      <c r="F1283" t="s">
        <v>2386</v>
      </c>
      <c r="G1283">
        <v>1</v>
      </c>
      <c r="H1283" s="6">
        <v>2200000</v>
      </c>
      <c r="I1283" s="7">
        <v>45971</v>
      </c>
      <c r="K1283">
        <v>15</v>
      </c>
      <c r="L1283" t="s">
        <v>40</v>
      </c>
      <c r="M1283" t="s">
        <v>5</v>
      </c>
      <c r="N1283" t="s">
        <v>41</v>
      </c>
      <c r="O1283" t="s">
        <v>77</v>
      </c>
      <c r="P1283" t="s">
        <v>2082</v>
      </c>
      <c r="Q1283">
        <v>15</v>
      </c>
      <c r="R1283">
        <v>0</v>
      </c>
      <c r="S1283">
        <v>0</v>
      </c>
      <c r="U1283">
        <v>330000</v>
      </c>
      <c r="V1283">
        <v>330000</v>
      </c>
      <c r="W1283">
        <v>0</v>
      </c>
      <c r="X1283">
        <v>0</v>
      </c>
      <c r="Y1283" t="s">
        <v>2086</v>
      </c>
    </row>
    <row r="1284" spans="1:25" x14ac:dyDescent="0.25">
      <c r="A1284">
        <v>1283</v>
      </c>
      <c r="B1284">
        <v>66682</v>
      </c>
      <c r="C1284">
        <v>0</v>
      </c>
      <c r="D1284">
        <v>0</v>
      </c>
      <c r="E1284" t="s">
        <v>2335</v>
      </c>
      <c r="F1284" t="s">
        <v>2336</v>
      </c>
      <c r="G1284">
        <v>1</v>
      </c>
      <c r="H1284" s="6">
        <v>3552790</v>
      </c>
      <c r="I1284" s="7">
        <v>45971</v>
      </c>
      <c r="K1284">
        <v>7</v>
      </c>
      <c r="L1284" t="s">
        <v>40</v>
      </c>
      <c r="M1284" t="s">
        <v>7</v>
      </c>
      <c r="N1284" t="s">
        <v>41</v>
      </c>
      <c r="O1284" t="s">
        <v>64</v>
      </c>
      <c r="P1284" t="s">
        <v>2082</v>
      </c>
      <c r="Q1284">
        <v>7</v>
      </c>
      <c r="R1284">
        <v>0</v>
      </c>
      <c r="S1284">
        <v>0</v>
      </c>
      <c r="U1284">
        <v>248695</v>
      </c>
      <c r="V1284">
        <v>248695</v>
      </c>
      <c r="W1284">
        <v>0</v>
      </c>
      <c r="X1284">
        <v>0</v>
      </c>
      <c r="Y1284" t="s">
        <v>2086</v>
      </c>
    </row>
    <row r="1285" spans="1:25" x14ac:dyDescent="0.25">
      <c r="A1285">
        <v>1284</v>
      </c>
      <c r="B1285">
        <v>66713</v>
      </c>
      <c r="C1285">
        <v>0</v>
      </c>
      <c r="D1285">
        <v>0</v>
      </c>
      <c r="E1285" t="s">
        <v>2134</v>
      </c>
      <c r="F1285" t="s">
        <v>2135</v>
      </c>
      <c r="G1285">
        <v>1</v>
      </c>
      <c r="H1285" s="6">
        <v>392045</v>
      </c>
      <c r="I1285" s="7">
        <v>45971</v>
      </c>
      <c r="K1285">
        <v>12</v>
      </c>
      <c r="L1285" t="s">
        <v>40</v>
      </c>
      <c r="M1285" t="s">
        <v>7</v>
      </c>
      <c r="N1285" t="s">
        <v>41</v>
      </c>
      <c r="O1285" t="s">
        <v>64</v>
      </c>
      <c r="P1285" t="s">
        <v>2082</v>
      </c>
      <c r="Q1285">
        <v>12</v>
      </c>
      <c r="R1285">
        <v>0</v>
      </c>
      <c r="S1285">
        <v>0</v>
      </c>
      <c r="U1285">
        <v>47045</v>
      </c>
      <c r="V1285">
        <v>47045</v>
      </c>
      <c r="W1285">
        <v>0</v>
      </c>
      <c r="X1285">
        <v>0</v>
      </c>
      <c r="Y1285" t="s">
        <v>2086</v>
      </c>
    </row>
    <row r="1286" spans="1:25" x14ac:dyDescent="0.25">
      <c r="A1286">
        <v>1285</v>
      </c>
      <c r="B1286">
        <v>66695</v>
      </c>
      <c r="C1286">
        <v>0</v>
      </c>
      <c r="D1286">
        <v>0</v>
      </c>
      <c r="E1286" t="s">
        <v>335</v>
      </c>
      <c r="F1286" t="s">
        <v>336</v>
      </c>
      <c r="G1286">
        <v>1</v>
      </c>
      <c r="H1286" s="6">
        <v>3161250</v>
      </c>
      <c r="I1286" s="7">
        <v>45971</v>
      </c>
      <c r="K1286">
        <v>15</v>
      </c>
      <c r="L1286" t="s">
        <v>40</v>
      </c>
      <c r="M1286" t="s">
        <v>5</v>
      </c>
      <c r="N1286" t="s">
        <v>41</v>
      </c>
      <c r="O1286" t="s">
        <v>47</v>
      </c>
      <c r="P1286" t="s">
        <v>2082</v>
      </c>
      <c r="Q1286">
        <v>15</v>
      </c>
      <c r="R1286">
        <v>0</v>
      </c>
      <c r="S1286">
        <v>0</v>
      </c>
      <c r="U1286">
        <v>474188</v>
      </c>
      <c r="V1286">
        <v>474188</v>
      </c>
      <c r="W1286">
        <v>0</v>
      </c>
      <c r="X1286">
        <v>0</v>
      </c>
      <c r="Y1286" t="s">
        <v>48</v>
      </c>
    </row>
    <row r="1287" spans="1:25" x14ac:dyDescent="0.25">
      <c r="A1287">
        <v>1286</v>
      </c>
      <c r="B1287">
        <v>66683</v>
      </c>
      <c r="C1287">
        <v>0</v>
      </c>
      <c r="D1287">
        <v>0</v>
      </c>
      <c r="E1287" t="s">
        <v>2337</v>
      </c>
      <c r="F1287" t="s">
        <v>2338</v>
      </c>
      <c r="G1287">
        <v>1</v>
      </c>
      <c r="H1287" s="6">
        <v>2138403</v>
      </c>
      <c r="I1287" s="7">
        <v>45971</v>
      </c>
      <c r="K1287">
        <v>7</v>
      </c>
      <c r="L1287" t="s">
        <v>40</v>
      </c>
      <c r="M1287" t="s">
        <v>7</v>
      </c>
      <c r="N1287" t="s">
        <v>41</v>
      </c>
      <c r="O1287" t="s">
        <v>64</v>
      </c>
      <c r="P1287" t="s">
        <v>2082</v>
      </c>
      <c r="Q1287">
        <v>7</v>
      </c>
      <c r="R1287">
        <v>0</v>
      </c>
      <c r="S1287">
        <v>0</v>
      </c>
      <c r="U1287">
        <v>149688</v>
      </c>
      <c r="V1287">
        <v>149688</v>
      </c>
      <c r="W1287">
        <v>0</v>
      </c>
      <c r="X1287">
        <v>0</v>
      </c>
      <c r="Y1287" t="s">
        <v>2086</v>
      </c>
    </row>
    <row r="1288" spans="1:25" x14ac:dyDescent="0.25">
      <c r="A1288">
        <v>1287</v>
      </c>
      <c r="B1288">
        <v>66681</v>
      </c>
      <c r="C1288">
        <v>0</v>
      </c>
      <c r="D1288">
        <v>0</v>
      </c>
      <c r="E1288" t="s">
        <v>2333</v>
      </c>
      <c r="F1288" t="s">
        <v>2334</v>
      </c>
      <c r="G1288">
        <v>1</v>
      </c>
      <c r="H1288" s="6">
        <v>1593684</v>
      </c>
      <c r="I1288" s="7">
        <v>45971</v>
      </c>
      <c r="K1288">
        <v>7</v>
      </c>
      <c r="L1288" t="s">
        <v>40</v>
      </c>
      <c r="M1288" t="s">
        <v>7</v>
      </c>
      <c r="N1288" t="s">
        <v>41</v>
      </c>
      <c r="O1288" t="s">
        <v>64</v>
      </c>
      <c r="P1288" t="s">
        <v>2082</v>
      </c>
      <c r="Q1288">
        <v>7</v>
      </c>
      <c r="R1288">
        <v>0</v>
      </c>
      <c r="S1288">
        <v>0</v>
      </c>
      <c r="U1288">
        <v>111558</v>
      </c>
      <c r="V1288">
        <v>111558</v>
      </c>
      <c r="W1288">
        <v>0</v>
      </c>
      <c r="X1288">
        <v>0</v>
      </c>
      <c r="Y1288" t="s">
        <v>2086</v>
      </c>
    </row>
    <row r="1289" spans="1:25" x14ac:dyDescent="0.25">
      <c r="A1289">
        <v>1288</v>
      </c>
      <c r="B1289">
        <v>66678</v>
      </c>
      <c r="C1289">
        <v>0</v>
      </c>
      <c r="D1289">
        <v>0</v>
      </c>
      <c r="E1289" t="s">
        <v>473</v>
      </c>
      <c r="F1289" t="s">
        <v>474</v>
      </c>
      <c r="G1289">
        <v>1</v>
      </c>
      <c r="H1289" s="6">
        <v>3547349</v>
      </c>
      <c r="I1289" s="7">
        <v>45971</v>
      </c>
      <c r="K1289">
        <v>8</v>
      </c>
      <c r="L1289" t="s">
        <v>40</v>
      </c>
      <c r="M1289" t="s">
        <v>5</v>
      </c>
      <c r="N1289" t="s">
        <v>41</v>
      </c>
      <c r="O1289" t="s">
        <v>77</v>
      </c>
      <c r="P1289" t="s">
        <v>2082</v>
      </c>
      <c r="Q1289">
        <v>8</v>
      </c>
      <c r="R1289">
        <v>0</v>
      </c>
      <c r="S1289">
        <v>0</v>
      </c>
      <c r="U1289">
        <v>283788</v>
      </c>
      <c r="V1289">
        <v>283788</v>
      </c>
      <c r="W1289">
        <v>0</v>
      </c>
      <c r="X1289">
        <v>0</v>
      </c>
      <c r="Y1289" t="s">
        <v>250</v>
      </c>
    </row>
    <row r="1290" spans="1:25" x14ac:dyDescent="0.25">
      <c r="A1290">
        <v>1289</v>
      </c>
      <c r="B1290">
        <v>66679</v>
      </c>
      <c r="C1290">
        <v>0</v>
      </c>
      <c r="D1290">
        <v>0</v>
      </c>
      <c r="E1290" t="s">
        <v>473</v>
      </c>
      <c r="F1290" t="s">
        <v>474</v>
      </c>
      <c r="G1290">
        <v>1</v>
      </c>
      <c r="H1290" s="6">
        <v>3336534</v>
      </c>
      <c r="I1290" s="7">
        <v>45971</v>
      </c>
      <c r="K1290">
        <v>8</v>
      </c>
      <c r="L1290" t="s">
        <v>40</v>
      </c>
      <c r="M1290" t="s">
        <v>5</v>
      </c>
      <c r="N1290" t="s">
        <v>41</v>
      </c>
      <c r="O1290" t="s">
        <v>77</v>
      </c>
      <c r="P1290" t="s">
        <v>2082</v>
      </c>
      <c r="Q1290">
        <v>8</v>
      </c>
      <c r="R1290">
        <v>0</v>
      </c>
      <c r="S1290">
        <v>0</v>
      </c>
      <c r="U1290">
        <v>266923</v>
      </c>
      <c r="V1290">
        <v>266923</v>
      </c>
      <c r="W1290">
        <v>0</v>
      </c>
      <c r="X1290">
        <v>0</v>
      </c>
      <c r="Y1290" t="s">
        <v>250</v>
      </c>
    </row>
    <row r="1291" spans="1:25" x14ac:dyDescent="0.25">
      <c r="A1291">
        <v>1290</v>
      </c>
      <c r="B1291">
        <v>66657</v>
      </c>
      <c r="C1291">
        <v>0</v>
      </c>
      <c r="D1291">
        <v>0</v>
      </c>
      <c r="E1291" t="s">
        <v>475</v>
      </c>
      <c r="F1291" t="s">
        <v>476</v>
      </c>
      <c r="G1291">
        <v>1</v>
      </c>
      <c r="H1291" s="6">
        <v>10921425</v>
      </c>
      <c r="I1291" s="7">
        <v>45968</v>
      </c>
      <c r="K1291">
        <v>15</v>
      </c>
      <c r="L1291" t="s">
        <v>40</v>
      </c>
      <c r="M1291" t="s">
        <v>1</v>
      </c>
      <c r="N1291" t="s">
        <v>41</v>
      </c>
      <c r="O1291" t="s">
        <v>87</v>
      </c>
      <c r="P1291" t="s">
        <v>2082</v>
      </c>
      <c r="Q1291">
        <v>7</v>
      </c>
      <c r="R1291">
        <v>8</v>
      </c>
      <c r="S1291">
        <v>0</v>
      </c>
      <c r="U1291">
        <v>1638214</v>
      </c>
      <c r="V1291">
        <v>764500</v>
      </c>
      <c r="W1291">
        <v>873714</v>
      </c>
      <c r="X1291">
        <v>0</v>
      </c>
      <c r="Y1291" t="s">
        <v>44</v>
      </c>
    </row>
    <row r="1292" spans="1:25" x14ac:dyDescent="0.25">
      <c r="A1292">
        <v>1291</v>
      </c>
      <c r="B1292">
        <v>66667</v>
      </c>
      <c r="C1292">
        <v>0</v>
      </c>
      <c r="D1292">
        <v>0</v>
      </c>
      <c r="E1292" t="s">
        <v>924</v>
      </c>
      <c r="F1292" t="s">
        <v>925</v>
      </c>
      <c r="G1292">
        <v>1</v>
      </c>
      <c r="H1292" s="6">
        <v>10000000</v>
      </c>
      <c r="I1292" s="7">
        <v>45968</v>
      </c>
      <c r="K1292">
        <v>15</v>
      </c>
      <c r="L1292" t="s">
        <v>40</v>
      </c>
      <c r="M1292" t="s">
        <v>5</v>
      </c>
      <c r="N1292" t="s">
        <v>41</v>
      </c>
      <c r="O1292" t="s">
        <v>54</v>
      </c>
      <c r="P1292" t="s">
        <v>2082</v>
      </c>
      <c r="Q1292">
        <v>3</v>
      </c>
      <c r="R1292">
        <v>12</v>
      </c>
      <c r="S1292">
        <v>0</v>
      </c>
      <c r="U1292">
        <v>1500000</v>
      </c>
      <c r="V1292">
        <v>300000</v>
      </c>
      <c r="W1292">
        <v>1200000</v>
      </c>
      <c r="X1292">
        <v>0</v>
      </c>
      <c r="Y1292" t="s">
        <v>72</v>
      </c>
    </row>
    <row r="1293" spans="1:25" x14ac:dyDescent="0.25">
      <c r="A1293">
        <v>1292</v>
      </c>
      <c r="B1293">
        <v>66665</v>
      </c>
      <c r="C1293">
        <v>0</v>
      </c>
      <c r="D1293">
        <v>0</v>
      </c>
      <c r="E1293" t="s">
        <v>1622</v>
      </c>
      <c r="F1293" t="s">
        <v>1623</v>
      </c>
      <c r="G1293">
        <v>1</v>
      </c>
      <c r="H1293" s="6">
        <v>6000000</v>
      </c>
      <c r="I1293" s="7">
        <v>45968</v>
      </c>
      <c r="K1293">
        <v>15</v>
      </c>
      <c r="L1293" t="s">
        <v>40</v>
      </c>
      <c r="M1293" t="s">
        <v>5</v>
      </c>
      <c r="N1293" t="s">
        <v>41</v>
      </c>
      <c r="O1293" t="s">
        <v>54</v>
      </c>
      <c r="P1293" t="s">
        <v>2082</v>
      </c>
      <c r="Q1293">
        <v>3</v>
      </c>
      <c r="R1293">
        <v>12</v>
      </c>
      <c r="S1293">
        <v>0</v>
      </c>
      <c r="U1293">
        <v>900000</v>
      </c>
      <c r="V1293">
        <v>180000</v>
      </c>
      <c r="W1293">
        <v>720000</v>
      </c>
      <c r="X1293">
        <v>0</v>
      </c>
      <c r="Y1293" t="s">
        <v>72</v>
      </c>
    </row>
    <row r="1294" spans="1:25" x14ac:dyDescent="0.25">
      <c r="A1294">
        <v>1293</v>
      </c>
      <c r="B1294">
        <v>66990</v>
      </c>
      <c r="C1294">
        <v>0</v>
      </c>
      <c r="D1294">
        <v>0</v>
      </c>
      <c r="E1294" t="s">
        <v>2279</v>
      </c>
      <c r="F1294" t="s">
        <v>2280</v>
      </c>
      <c r="G1294">
        <v>1</v>
      </c>
      <c r="H1294" s="6">
        <v>112706</v>
      </c>
      <c r="I1294" s="7">
        <v>45968</v>
      </c>
      <c r="K1294">
        <v>15</v>
      </c>
      <c r="L1294" t="s">
        <v>459</v>
      </c>
      <c r="M1294" t="s">
        <v>5</v>
      </c>
      <c r="N1294" t="s">
        <v>41</v>
      </c>
      <c r="O1294" t="s">
        <v>54</v>
      </c>
      <c r="P1294" t="s">
        <v>2082</v>
      </c>
      <c r="Q1294">
        <v>3</v>
      </c>
      <c r="R1294">
        <v>12</v>
      </c>
      <c r="S1294">
        <v>0</v>
      </c>
      <c r="U1294">
        <v>16906</v>
      </c>
      <c r="V1294">
        <v>3381</v>
      </c>
      <c r="W1294">
        <v>13525</v>
      </c>
      <c r="X1294">
        <v>0</v>
      </c>
      <c r="Y1294" t="s">
        <v>72</v>
      </c>
    </row>
    <row r="1295" spans="1:25" x14ac:dyDescent="0.25">
      <c r="A1295">
        <v>1294</v>
      </c>
      <c r="B1295">
        <v>66991</v>
      </c>
      <c r="C1295">
        <v>0</v>
      </c>
      <c r="D1295">
        <v>0</v>
      </c>
      <c r="E1295" t="s">
        <v>2279</v>
      </c>
      <c r="F1295" t="s">
        <v>2280</v>
      </c>
      <c r="G1295">
        <v>1</v>
      </c>
      <c r="H1295" s="6">
        <v>487294</v>
      </c>
      <c r="I1295" s="7">
        <v>45968</v>
      </c>
      <c r="K1295">
        <v>15</v>
      </c>
      <c r="L1295" t="s">
        <v>40</v>
      </c>
      <c r="M1295" t="s">
        <v>5</v>
      </c>
      <c r="N1295" t="s">
        <v>41</v>
      </c>
      <c r="O1295" t="s">
        <v>54</v>
      </c>
      <c r="P1295" t="s">
        <v>2082</v>
      </c>
      <c r="Q1295">
        <v>3</v>
      </c>
      <c r="R1295">
        <v>12</v>
      </c>
      <c r="S1295">
        <v>0</v>
      </c>
      <c r="U1295">
        <v>73094</v>
      </c>
      <c r="V1295">
        <v>14619</v>
      </c>
      <c r="W1295">
        <v>58475</v>
      </c>
      <c r="X1295">
        <v>0</v>
      </c>
      <c r="Y1295" t="s">
        <v>72</v>
      </c>
    </row>
    <row r="1296" spans="1:25" x14ac:dyDescent="0.25">
      <c r="A1296">
        <v>1295</v>
      </c>
      <c r="B1296">
        <v>66656</v>
      </c>
      <c r="C1296">
        <v>0</v>
      </c>
      <c r="D1296">
        <v>0</v>
      </c>
      <c r="E1296" t="s">
        <v>518</v>
      </c>
      <c r="F1296" t="s">
        <v>519</v>
      </c>
      <c r="G1296">
        <v>1</v>
      </c>
      <c r="H1296" s="6">
        <v>20000000</v>
      </c>
      <c r="I1296" s="7">
        <v>45968</v>
      </c>
      <c r="K1296">
        <v>15</v>
      </c>
      <c r="L1296" t="s">
        <v>40</v>
      </c>
      <c r="M1296" t="s">
        <v>5</v>
      </c>
      <c r="N1296" t="s">
        <v>41</v>
      </c>
      <c r="O1296" t="s">
        <v>47</v>
      </c>
      <c r="P1296" t="s">
        <v>2082</v>
      </c>
      <c r="Q1296">
        <v>6</v>
      </c>
      <c r="R1296">
        <v>9</v>
      </c>
      <c r="S1296">
        <v>0</v>
      </c>
      <c r="U1296">
        <v>3000000</v>
      </c>
      <c r="V1296">
        <v>1200000</v>
      </c>
      <c r="W1296">
        <v>1800000</v>
      </c>
      <c r="X1296">
        <v>0</v>
      </c>
      <c r="Y1296" t="s">
        <v>48</v>
      </c>
    </row>
    <row r="1297" spans="1:25" x14ac:dyDescent="0.25">
      <c r="A1297">
        <v>1296</v>
      </c>
      <c r="B1297">
        <v>66647</v>
      </c>
      <c r="C1297">
        <v>0</v>
      </c>
      <c r="D1297">
        <v>0</v>
      </c>
      <c r="E1297" t="s">
        <v>1355</v>
      </c>
      <c r="F1297" t="s">
        <v>1356</v>
      </c>
      <c r="G1297">
        <v>1</v>
      </c>
      <c r="H1297" s="6">
        <v>3832902</v>
      </c>
      <c r="I1297" s="7">
        <v>45968</v>
      </c>
      <c r="K1297">
        <v>15</v>
      </c>
      <c r="L1297" t="s">
        <v>40</v>
      </c>
      <c r="M1297" t="s">
        <v>5</v>
      </c>
      <c r="N1297" t="s">
        <v>41</v>
      </c>
      <c r="O1297" t="s">
        <v>57</v>
      </c>
      <c r="P1297" t="s">
        <v>2082</v>
      </c>
      <c r="Q1297">
        <v>8</v>
      </c>
      <c r="R1297">
        <v>7</v>
      </c>
      <c r="S1297">
        <v>0</v>
      </c>
      <c r="U1297">
        <v>574935</v>
      </c>
      <c r="V1297">
        <v>306632</v>
      </c>
      <c r="W1297">
        <v>268303</v>
      </c>
      <c r="X1297">
        <v>0</v>
      </c>
      <c r="Y1297" t="s">
        <v>48</v>
      </c>
    </row>
    <row r="1298" spans="1:25" x14ac:dyDescent="0.25">
      <c r="A1298">
        <v>1297</v>
      </c>
      <c r="B1298">
        <v>66652</v>
      </c>
      <c r="C1298">
        <v>0</v>
      </c>
      <c r="D1298">
        <v>0</v>
      </c>
      <c r="E1298" t="s">
        <v>1232</v>
      </c>
      <c r="F1298" t="s">
        <v>1233</v>
      </c>
      <c r="G1298">
        <v>1</v>
      </c>
      <c r="H1298" s="6">
        <v>103000000</v>
      </c>
      <c r="I1298" s="7">
        <v>45968</v>
      </c>
      <c r="K1298">
        <v>15</v>
      </c>
      <c r="L1298" t="s">
        <v>40</v>
      </c>
      <c r="M1298" t="s">
        <v>5</v>
      </c>
      <c r="N1298" t="s">
        <v>41</v>
      </c>
      <c r="O1298" t="s">
        <v>54</v>
      </c>
      <c r="P1298" t="s">
        <v>2082</v>
      </c>
      <c r="Q1298">
        <v>3.7</v>
      </c>
      <c r="R1298">
        <v>11.3</v>
      </c>
      <c r="S1298">
        <v>0</v>
      </c>
      <c r="U1298">
        <v>15450000</v>
      </c>
      <c r="V1298">
        <v>3811000</v>
      </c>
      <c r="W1298">
        <v>11639000</v>
      </c>
      <c r="X1298">
        <v>0</v>
      </c>
      <c r="Y1298" t="s">
        <v>67</v>
      </c>
    </row>
    <row r="1299" spans="1:25" x14ac:dyDescent="0.25">
      <c r="A1299">
        <v>1298</v>
      </c>
      <c r="B1299">
        <v>66668</v>
      </c>
      <c r="C1299">
        <v>0</v>
      </c>
      <c r="D1299">
        <v>0</v>
      </c>
      <c r="E1299" t="s">
        <v>1420</v>
      </c>
      <c r="F1299" t="s">
        <v>1421</v>
      </c>
      <c r="G1299">
        <v>1</v>
      </c>
      <c r="H1299" s="6">
        <v>5000000</v>
      </c>
      <c r="I1299" s="7">
        <v>45968</v>
      </c>
      <c r="K1299">
        <v>15</v>
      </c>
      <c r="L1299" t="s">
        <v>40</v>
      </c>
      <c r="M1299" t="s">
        <v>5</v>
      </c>
      <c r="N1299" t="s">
        <v>41</v>
      </c>
      <c r="O1299" t="s">
        <v>54</v>
      </c>
      <c r="P1299" t="s">
        <v>2082</v>
      </c>
      <c r="Q1299">
        <v>3</v>
      </c>
      <c r="R1299">
        <v>12</v>
      </c>
      <c r="S1299">
        <v>0</v>
      </c>
      <c r="U1299">
        <v>750000</v>
      </c>
      <c r="V1299">
        <v>150000</v>
      </c>
      <c r="W1299">
        <v>600000</v>
      </c>
      <c r="X1299">
        <v>0</v>
      </c>
      <c r="Y1299" t="s">
        <v>72</v>
      </c>
    </row>
    <row r="1300" spans="1:25" x14ac:dyDescent="0.25">
      <c r="A1300">
        <v>1299</v>
      </c>
      <c r="B1300">
        <v>66674</v>
      </c>
      <c r="C1300">
        <v>0</v>
      </c>
      <c r="D1300">
        <v>0</v>
      </c>
      <c r="E1300" t="s">
        <v>2331</v>
      </c>
      <c r="F1300" t="s">
        <v>2332</v>
      </c>
      <c r="G1300">
        <v>1</v>
      </c>
      <c r="H1300" s="6">
        <v>1614026</v>
      </c>
      <c r="I1300" s="7">
        <v>45968</v>
      </c>
      <c r="K1300">
        <v>12</v>
      </c>
      <c r="L1300" t="s">
        <v>40</v>
      </c>
      <c r="M1300" t="s">
        <v>8</v>
      </c>
      <c r="N1300" t="s">
        <v>41</v>
      </c>
      <c r="O1300" t="s">
        <v>347</v>
      </c>
      <c r="P1300" t="s">
        <v>2082</v>
      </c>
      <c r="Q1300">
        <v>12</v>
      </c>
      <c r="R1300">
        <v>0</v>
      </c>
      <c r="S1300">
        <v>0</v>
      </c>
      <c r="U1300">
        <v>193683</v>
      </c>
      <c r="V1300">
        <v>193683</v>
      </c>
      <c r="W1300">
        <v>0</v>
      </c>
      <c r="X1300">
        <v>0</v>
      </c>
      <c r="Y1300" t="s">
        <v>2086</v>
      </c>
    </row>
    <row r="1301" spans="1:25" x14ac:dyDescent="0.25">
      <c r="A1301">
        <v>1300</v>
      </c>
      <c r="B1301">
        <v>66654</v>
      </c>
      <c r="C1301">
        <v>0</v>
      </c>
      <c r="D1301">
        <v>0</v>
      </c>
      <c r="E1301" t="s">
        <v>1488</v>
      </c>
      <c r="F1301" t="s">
        <v>1489</v>
      </c>
      <c r="G1301">
        <v>1</v>
      </c>
      <c r="H1301" s="6">
        <v>20000000</v>
      </c>
      <c r="I1301" s="7">
        <v>45968</v>
      </c>
      <c r="K1301">
        <v>15</v>
      </c>
      <c r="L1301" t="s">
        <v>40</v>
      </c>
      <c r="M1301" t="s">
        <v>5</v>
      </c>
      <c r="N1301" t="s">
        <v>41</v>
      </c>
      <c r="O1301" t="s">
        <v>47</v>
      </c>
      <c r="P1301" t="s">
        <v>2082</v>
      </c>
      <c r="Q1301">
        <v>6</v>
      </c>
      <c r="R1301">
        <v>9</v>
      </c>
      <c r="S1301">
        <v>0</v>
      </c>
      <c r="U1301">
        <v>3000000</v>
      </c>
      <c r="V1301">
        <v>1200000</v>
      </c>
      <c r="W1301">
        <v>1800000</v>
      </c>
      <c r="X1301">
        <v>0</v>
      </c>
      <c r="Y1301" t="s">
        <v>48</v>
      </c>
    </row>
    <row r="1302" spans="1:25" x14ac:dyDescent="0.25">
      <c r="A1302">
        <v>1301</v>
      </c>
      <c r="B1302">
        <v>67142</v>
      </c>
      <c r="C1302">
        <v>0</v>
      </c>
      <c r="D1302">
        <v>0</v>
      </c>
      <c r="E1302" t="s">
        <v>2277</v>
      </c>
      <c r="F1302" t="s">
        <v>2278</v>
      </c>
      <c r="G1302">
        <v>1</v>
      </c>
      <c r="H1302" s="6">
        <v>39932376</v>
      </c>
      <c r="I1302" s="7">
        <v>45968</v>
      </c>
      <c r="K1302">
        <v>15</v>
      </c>
      <c r="L1302" t="s">
        <v>40</v>
      </c>
      <c r="M1302" t="s">
        <v>5</v>
      </c>
      <c r="N1302" t="s">
        <v>41</v>
      </c>
      <c r="O1302" t="s">
        <v>54</v>
      </c>
      <c r="P1302" t="s">
        <v>2082</v>
      </c>
      <c r="Q1302">
        <v>3</v>
      </c>
      <c r="R1302">
        <v>12</v>
      </c>
      <c r="S1302">
        <v>0</v>
      </c>
      <c r="U1302">
        <v>5989856</v>
      </c>
      <c r="V1302">
        <v>1197971</v>
      </c>
      <c r="W1302">
        <v>4791885</v>
      </c>
      <c r="X1302">
        <v>0</v>
      </c>
      <c r="Y1302" t="s">
        <v>72</v>
      </c>
    </row>
    <row r="1303" spans="1:25" x14ac:dyDescent="0.25">
      <c r="A1303">
        <v>1302</v>
      </c>
      <c r="B1303">
        <v>67143</v>
      </c>
      <c r="C1303">
        <v>0</v>
      </c>
      <c r="D1303">
        <v>0</v>
      </c>
      <c r="E1303" t="s">
        <v>2277</v>
      </c>
      <c r="F1303" t="s">
        <v>2278</v>
      </c>
      <c r="G1303">
        <v>1</v>
      </c>
      <c r="H1303" s="6">
        <v>67624</v>
      </c>
      <c r="I1303" s="7">
        <v>45968</v>
      </c>
      <c r="K1303">
        <v>15</v>
      </c>
      <c r="L1303" t="s">
        <v>459</v>
      </c>
      <c r="M1303" t="s">
        <v>5</v>
      </c>
      <c r="N1303" t="s">
        <v>41</v>
      </c>
      <c r="O1303" t="s">
        <v>54</v>
      </c>
      <c r="P1303" t="s">
        <v>2082</v>
      </c>
      <c r="Q1303">
        <v>3</v>
      </c>
      <c r="R1303">
        <v>12</v>
      </c>
      <c r="S1303">
        <v>0</v>
      </c>
      <c r="U1303">
        <v>10144</v>
      </c>
      <c r="V1303">
        <v>2029</v>
      </c>
      <c r="W1303">
        <v>8115</v>
      </c>
      <c r="X1303">
        <v>0</v>
      </c>
      <c r="Y1303" t="s">
        <v>72</v>
      </c>
    </row>
    <row r="1304" spans="1:25" x14ac:dyDescent="0.25">
      <c r="A1304">
        <v>1303</v>
      </c>
      <c r="B1304">
        <v>66655</v>
      </c>
      <c r="C1304">
        <v>0</v>
      </c>
      <c r="D1304">
        <v>0</v>
      </c>
      <c r="E1304" t="s">
        <v>539</v>
      </c>
      <c r="F1304" t="s">
        <v>540</v>
      </c>
      <c r="G1304">
        <v>1</v>
      </c>
      <c r="H1304" s="6">
        <v>20151106</v>
      </c>
      <c r="I1304" s="7">
        <v>45968</v>
      </c>
      <c r="K1304">
        <v>15</v>
      </c>
      <c r="L1304" t="s">
        <v>40</v>
      </c>
      <c r="M1304" t="s">
        <v>5</v>
      </c>
      <c r="N1304" t="s">
        <v>41</v>
      </c>
      <c r="O1304" t="s">
        <v>47</v>
      </c>
      <c r="P1304" t="s">
        <v>2082</v>
      </c>
      <c r="Q1304">
        <v>4</v>
      </c>
      <c r="R1304">
        <v>11</v>
      </c>
      <c r="S1304">
        <v>0</v>
      </c>
      <c r="U1304">
        <v>3022666</v>
      </c>
      <c r="V1304">
        <v>806044</v>
      </c>
      <c r="W1304">
        <v>2216622</v>
      </c>
      <c r="X1304">
        <v>0</v>
      </c>
      <c r="Y1304" t="s">
        <v>109</v>
      </c>
    </row>
    <row r="1305" spans="1:25" x14ac:dyDescent="0.25">
      <c r="A1305">
        <v>1304</v>
      </c>
      <c r="B1305">
        <v>66662</v>
      </c>
      <c r="C1305">
        <v>0</v>
      </c>
      <c r="D1305">
        <v>0</v>
      </c>
      <c r="E1305" t="s">
        <v>2057</v>
      </c>
      <c r="F1305" t="s">
        <v>2058</v>
      </c>
      <c r="G1305">
        <v>1</v>
      </c>
      <c r="H1305" s="6">
        <v>500000</v>
      </c>
      <c r="I1305" s="7">
        <v>45968</v>
      </c>
      <c r="K1305">
        <v>15</v>
      </c>
      <c r="L1305" t="s">
        <v>40</v>
      </c>
      <c r="M1305" t="s">
        <v>5</v>
      </c>
      <c r="N1305" t="s">
        <v>41</v>
      </c>
      <c r="O1305" t="s">
        <v>54</v>
      </c>
      <c r="P1305" t="s">
        <v>2082</v>
      </c>
      <c r="Q1305">
        <v>3</v>
      </c>
      <c r="R1305">
        <v>12</v>
      </c>
      <c r="S1305">
        <v>0</v>
      </c>
      <c r="U1305">
        <v>75000</v>
      </c>
      <c r="V1305">
        <v>15000</v>
      </c>
      <c r="W1305">
        <v>60000</v>
      </c>
      <c r="X1305">
        <v>0</v>
      </c>
      <c r="Y1305" t="s">
        <v>72</v>
      </c>
    </row>
    <row r="1306" spans="1:25" x14ac:dyDescent="0.25">
      <c r="A1306">
        <v>1305</v>
      </c>
      <c r="B1306">
        <v>66660</v>
      </c>
      <c r="C1306">
        <v>0</v>
      </c>
      <c r="D1306">
        <v>0</v>
      </c>
      <c r="E1306" t="s">
        <v>1616</v>
      </c>
      <c r="F1306" t="s">
        <v>1617</v>
      </c>
      <c r="G1306">
        <v>1</v>
      </c>
      <c r="H1306" s="6">
        <v>45000000</v>
      </c>
      <c r="I1306" s="7">
        <v>45968</v>
      </c>
      <c r="K1306">
        <v>15</v>
      </c>
      <c r="L1306" t="s">
        <v>40</v>
      </c>
      <c r="M1306" t="s">
        <v>5</v>
      </c>
      <c r="N1306" t="s">
        <v>41</v>
      </c>
      <c r="O1306" t="s">
        <v>54</v>
      </c>
      <c r="P1306" t="s">
        <v>2082</v>
      </c>
      <c r="Q1306">
        <v>3</v>
      </c>
      <c r="R1306">
        <v>12</v>
      </c>
      <c r="S1306">
        <v>0</v>
      </c>
      <c r="U1306">
        <v>6750000</v>
      </c>
      <c r="V1306">
        <v>1350000</v>
      </c>
      <c r="W1306">
        <v>5400000</v>
      </c>
      <c r="X1306">
        <v>0</v>
      </c>
      <c r="Y1306" t="s">
        <v>72</v>
      </c>
    </row>
    <row r="1307" spans="1:25" x14ac:dyDescent="0.25">
      <c r="A1307">
        <v>1306</v>
      </c>
      <c r="B1307">
        <v>66653</v>
      </c>
      <c r="C1307">
        <v>0</v>
      </c>
      <c r="D1307">
        <v>0</v>
      </c>
      <c r="E1307" t="s">
        <v>553</v>
      </c>
      <c r="F1307" t="s">
        <v>554</v>
      </c>
      <c r="G1307">
        <v>1</v>
      </c>
      <c r="H1307" s="6">
        <v>38256017</v>
      </c>
      <c r="I1307" s="7">
        <v>45968</v>
      </c>
      <c r="K1307">
        <v>15</v>
      </c>
      <c r="L1307" t="s">
        <v>40</v>
      </c>
      <c r="M1307" t="s">
        <v>5</v>
      </c>
      <c r="N1307" t="s">
        <v>41</v>
      </c>
      <c r="O1307" t="s">
        <v>47</v>
      </c>
      <c r="P1307" t="s">
        <v>2082</v>
      </c>
      <c r="Q1307">
        <v>4</v>
      </c>
      <c r="R1307">
        <v>11</v>
      </c>
      <c r="S1307">
        <v>0</v>
      </c>
      <c r="U1307">
        <v>5738403</v>
      </c>
      <c r="V1307">
        <v>1530241</v>
      </c>
      <c r="W1307">
        <v>4208162</v>
      </c>
      <c r="X1307">
        <v>0</v>
      </c>
      <c r="Y1307" t="s">
        <v>109</v>
      </c>
    </row>
    <row r="1308" spans="1:25" x14ac:dyDescent="0.25">
      <c r="A1308">
        <v>1307</v>
      </c>
      <c r="B1308">
        <v>66648</v>
      </c>
      <c r="C1308">
        <v>0</v>
      </c>
      <c r="D1308">
        <v>0</v>
      </c>
      <c r="E1308" t="s">
        <v>634</v>
      </c>
      <c r="F1308" t="s">
        <v>635</v>
      </c>
      <c r="G1308">
        <v>1</v>
      </c>
      <c r="H1308" s="6">
        <v>711036</v>
      </c>
      <c r="I1308" s="7">
        <v>45968</v>
      </c>
      <c r="K1308">
        <v>15</v>
      </c>
      <c r="L1308" t="s">
        <v>40</v>
      </c>
      <c r="M1308" t="s">
        <v>5</v>
      </c>
      <c r="N1308" t="s">
        <v>41</v>
      </c>
      <c r="O1308" t="s">
        <v>47</v>
      </c>
      <c r="P1308" t="s">
        <v>2082</v>
      </c>
      <c r="Q1308">
        <v>4</v>
      </c>
      <c r="R1308">
        <v>11</v>
      </c>
      <c r="S1308">
        <v>0</v>
      </c>
      <c r="U1308">
        <v>106655</v>
      </c>
      <c r="V1308">
        <v>28441</v>
      </c>
      <c r="W1308">
        <v>78214</v>
      </c>
      <c r="X1308">
        <v>0</v>
      </c>
      <c r="Y1308" t="s">
        <v>109</v>
      </c>
    </row>
    <row r="1309" spans="1:25" x14ac:dyDescent="0.25">
      <c r="A1309">
        <v>1308</v>
      </c>
      <c r="B1309">
        <v>65738</v>
      </c>
      <c r="C1309">
        <v>0</v>
      </c>
      <c r="D1309">
        <v>0</v>
      </c>
      <c r="E1309" t="s">
        <v>1767</v>
      </c>
      <c r="F1309" t="s">
        <v>1768</v>
      </c>
      <c r="G1309">
        <v>1</v>
      </c>
      <c r="H1309" s="6">
        <v>2000000</v>
      </c>
      <c r="I1309" s="7">
        <v>45968</v>
      </c>
      <c r="K1309">
        <v>15</v>
      </c>
      <c r="L1309" t="s">
        <v>40</v>
      </c>
      <c r="M1309" t="s">
        <v>5</v>
      </c>
      <c r="N1309" t="s">
        <v>41</v>
      </c>
      <c r="O1309" t="s">
        <v>77</v>
      </c>
      <c r="P1309" t="s">
        <v>2082</v>
      </c>
      <c r="Q1309">
        <v>5</v>
      </c>
      <c r="R1309">
        <v>10</v>
      </c>
      <c r="S1309">
        <v>0</v>
      </c>
      <c r="U1309">
        <v>300000</v>
      </c>
      <c r="V1309">
        <v>100000</v>
      </c>
      <c r="W1309">
        <v>200000</v>
      </c>
      <c r="X1309">
        <v>0</v>
      </c>
      <c r="Y1309" t="s">
        <v>48</v>
      </c>
    </row>
    <row r="1310" spans="1:25" x14ac:dyDescent="0.25">
      <c r="A1310">
        <v>1309</v>
      </c>
      <c r="B1310">
        <v>66676</v>
      </c>
      <c r="C1310">
        <v>0</v>
      </c>
      <c r="D1310">
        <v>0</v>
      </c>
      <c r="E1310" t="s">
        <v>2120</v>
      </c>
      <c r="F1310" t="s">
        <v>2121</v>
      </c>
      <c r="G1310">
        <v>1</v>
      </c>
      <c r="H1310" s="6">
        <v>565217</v>
      </c>
      <c r="I1310" s="7">
        <v>45968</v>
      </c>
      <c r="K1310">
        <v>8</v>
      </c>
      <c r="L1310" t="s">
        <v>40</v>
      </c>
      <c r="M1310" t="s">
        <v>9</v>
      </c>
      <c r="N1310" t="s">
        <v>41</v>
      </c>
      <c r="O1310" t="s">
        <v>42</v>
      </c>
      <c r="P1310" t="s">
        <v>2082</v>
      </c>
      <c r="Q1310">
        <v>8</v>
      </c>
      <c r="R1310">
        <v>0</v>
      </c>
      <c r="S1310">
        <v>0</v>
      </c>
      <c r="U1310">
        <v>45217</v>
      </c>
      <c r="V1310">
        <v>45217</v>
      </c>
      <c r="W1310">
        <v>0</v>
      </c>
      <c r="X1310">
        <v>0</v>
      </c>
      <c r="Y1310" t="s">
        <v>2086</v>
      </c>
    </row>
    <row r="1311" spans="1:25" x14ac:dyDescent="0.25">
      <c r="A1311">
        <v>1310</v>
      </c>
      <c r="B1311">
        <v>66663</v>
      </c>
      <c r="C1311">
        <v>0</v>
      </c>
      <c r="D1311">
        <v>0</v>
      </c>
      <c r="E1311" t="s">
        <v>1840</v>
      </c>
      <c r="F1311" t="s">
        <v>1841</v>
      </c>
      <c r="G1311">
        <v>1</v>
      </c>
      <c r="H1311" s="6">
        <v>110000000</v>
      </c>
      <c r="I1311" s="7">
        <v>45968</v>
      </c>
      <c r="K1311">
        <v>15</v>
      </c>
      <c r="L1311" t="s">
        <v>40</v>
      </c>
      <c r="M1311" t="s">
        <v>5</v>
      </c>
      <c r="N1311" t="s">
        <v>41</v>
      </c>
      <c r="O1311" t="s">
        <v>54</v>
      </c>
      <c r="P1311" t="s">
        <v>2082</v>
      </c>
      <c r="Q1311">
        <v>3</v>
      </c>
      <c r="R1311">
        <v>12</v>
      </c>
      <c r="S1311">
        <v>0</v>
      </c>
      <c r="U1311">
        <v>16500000</v>
      </c>
      <c r="V1311">
        <v>3300000</v>
      </c>
      <c r="W1311">
        <v>13200000</v>
      </c>
      <c r="X1311">
        <v>0</v>
      </c>
      <c r="Y1311" t="s">
        <v>72</v>
      </c>
    </row>
    <row r="1312" spans="1:25" x14ac:dyDescent="0.25">
      <c r="A1312">
        <v>1311</v>
      </c>
      <c r="B1312">
        <v>66650</v>
      </c>
      <c r="C1312">
        <v>0</v>
      </c>
      <c r="D1312">
        <v>0</v>
      </c>
      <c r="E1312" t="s">
        <v>2269</v>
      </c>
      <c r="F1312" t="s">
        <v>2270</v>
      </c>
      <c r="G1312">
        <v>1</v>
      </c>
      <c r="H1312" s="6">
        <v>600000</v>
      </c>
      <c r="I1312" s="7">
        <v>45968</v>
      </c>
      <c r="K1312">
        <v>15</v>
      </c>
      <c r="L1312" t="s">
        <v>40</v>
      </c>
      <c r="M1312" t="s">
        <v>5</v>
      </c>
      <c r="N1312" t="s">
        <v>41</v>
      </c>
      <c r="O1312" t="s">
        <v>54</v>
      </c>
      <c r="P1312" t="s">
        <v>2082</v>
      </c>
      <c r="Q1312">
        <v>4</v>
      </c>
      <c r="R1312">
        <v>11</v>
      </c>
      <c r="S1312">
        <v>0</v>
      </c>
      <c r="U1312">
        <v>90000</v>
      </c>
      <c r="V1312">
        <v>24000</v>
      </c>
      <c r="W1312">
        <v>66000</v>
      </c>
      <c r="X1312">
        <v>0</v>
      </c>
      <c r="Y1312" t="s">
        <v>109</v>
      </c>
    </row>
    <row r="1313" spans="1:25" x14ac:dyDescent="0.25">
      <c r="A1313">
        <v>1312</v>
      </c>
      <c r="B1313">
        <v>66658</v>
      </c>
      <c r="C1313">
        <v>0</v>
      </c>
      <c r="D1313">
        <v>0</v>
      </c>
      <c r="E1313" t="s">
        <v>1564</v>
      </c>
      <c r="F1313" t="s">
        <v>1565</v>
      </c>
      <c r="G1313">
        <v>1</v>
      </c>
      <c r="H1313" s="6">
        <v>4952583</v>
      </c>
      <c r="I1313" s="7">
        <v>45968</v>
      </c>
      <c r="K1313">
        <v>10</v>
      </c>
      <c r="L1313" t="s">
        <v>40</v>
      </c>
      <c r="M1313" t="s">
        <v>8</v>
      </c>
      <c r="N1313" t="s">
        <v>41</v>
      </c>
      <c r="O1313" t="s">
        <v>347</v>
      </c>
      <c r="P1313" t="s">
        <v>2082</v>
      </c>
      <c r="Q1313">
        <v>10</v>
      </c>
      <c r="R1313">
        <v>0</v>
      </c>
      <c r="S1313">
        <v>0</v>
      </c>
      <c r="U1313">
        <v>495258</v>
      </c>
      <c r="V1313">
        <v>495258</v>
      </c>
      <c r="W1313">
        <v>0</v>
      </c>
      <c r="X1313">
        <v>0</v>
      </c>
      <c r="Y1313" t="s">
        <v>109</v>
      </c>
    </row>
    <row r="1314" spans="1:25" x14ac:dyDescent="0.25">
      <c r="A1314">
        <v>1313</v>
      </c>
      <c r="B1314">
        <v>66675</v>
      </c>
      <c r="C1314">
        <v>0</v>
      </c>
      <c r="D1314">
        <v>0</v>
      </c>
      <c r="E1314" t="s">
        <v>1234</v>
      </c>
      <c r="F1314" t="s">
        <v>1235</v>
      </c>
      <c r="G1314">
        <v>1</v>
      </c>
      <c r="H1314" s="6">
        <v>73000000</v>
      </c>
      <c r="I1314" s="7">
        <v>45968</v>
      </c>
      <c r="K1314">
        <v>15</v>
      </c>
      <c r="L1314" t="s">
        <v>40</v>
      </c>
      <c r="M1314" t="s">
        <v>5</v>
      </c>
      <c r="N1314" t="s">
        <v>41</v>
      </c>
      <c r="O1314" t="s">
        <v>57</v>
      </c>
      <c r="P1314" t="s">
        <v>2082</v>
      </c>
      <c r="Q1314">
        <v>5</v>
      </c>
      <c r="R1314">
        <v>10</v>
      </c>
      <c r="S1314">
        <v>0</v>
      </c>
      <c r="U1314">
        <v>10950000</v>
      </c>
      <c r="V1314">
        <v>3650000</v>
      </c>
      <c r="W1314">
        <v>7300000</v>
      </c>
      <c r="X1314">
        <v>0</v>
      </c>
      <c r="Y1314" t="s">
        <v>229</v>
      </c>
    </row>
    <row r="1315" spans="1:25" x14ac:dyDescent="0.25">
      <c r="A1315">
        <v>1314</v>
      </c>
      <c r="B1315">
        <v>66677</v>
      </c>
      <c r="C1315">
        <v>0</v>
      </c>
      <c r="D1315">
        <v>0</v>
      </c>
      <c r="E1315" t="s">
        <v>1936</v>
      </c>
      <c r="F1315" t="s">
        <v>1937</v>
      </c>
      <c r="G1315">
        <v>1</v>
      </c>
      <c r="H1315" s="6">
        <v>840000</v>
      </c>
      <c r="I1315" s="7">
        <v>45968</v>
      </c>
      <c r="K1315">
        <v>10</v>
      </c>
      <c r="L1315" t="s">
        <v>40</v>
      </c>
      <c r="M1315" t="s">
        <v>5</v>
      </c>
      <c r="N1315" t="s">
        <v>41</v>
      </c>
      <c r="O1315" t="s">
        <v>54</v>
      </c>
      <c r="P1315" t="s">
        <v>2082</v>
      </c>
      <c r="Q1315">
        <v>10</v>
      </c>
      <c r="R1315">
        <v>0</v>
      </c>
      <c r="S1315">
        <v>0</v>
      </c>
      <c r="U1315">
        <v>84000</v>
      </c>
      <c r="V1315">
        <v>84000</v>
      </c>
      <c r="W1315">
        <v>0</v>
      </c>
      <c r="X1315">
        <v>0</v>
      </c>
      <c r="Y1315" t="s">
        <v>44</v>
      </c>
    </row>
    <row r="1316" spans="1:25" x14ac:dyDescent="0.25">
      <c r="A1316">
        <v>1315</v>
      </c>
      <c r="B1316">
        <v>66651</v>
      </c>
      <c r="C1316">
        <v>0</v>
      </c>
      <c r="D1316">
        <v>0</v>
      </c>
      <c r="E1316" t="s">
        <v>1646</v>
      </c>
      <c r="F1316" t="s">
        <v>1647</v>
      </c>
      <c r="G1316">
        <v>1</v>
      </c>
      <c r="H1316" s="6">
        <v>2000000</v>
      </c>
      <c r="I1316" s="7">
        <v>45968</v>
      </c>
      <c r="K1316">
        <v>15</v>
      </c>
      <c r="L1316" t="s">
        <v>40</v>
      </c>
      <c r="M1316" t="s">
        <v>5</v>
      </c>
      <c r="N1316" t="s">
        <v>41</v>
      </c>
      <c r="O1316" t="s">
        <v>54</v>
      </c>
      <c r="P1316" t="s">
        <v>2082</v>
      </c>
      <c r="Q1316">
        <v>4</v>
      </c>
      <c r="R1316">
        <v>11</v>
      </c>
      <c r="S1316">
        <v>0</v>
      </c>
      <c r="U1316">
        <v>300000</v>
      </c>
      <c r="V1316">
        <v>80000</v>
      </c>
      <c r="W1316">
        <v>220000</v>
      </c>
      <c r="X1316">
        <v>0</v>
      </c>
      <c r="Y1316" t="s">
        <v>109</v>
      </c>
    </row>
    <row r="1317" spans="1:25" x14ac:dyDescent="0.25">
      <c r="A1317">
        <v>1316</v>
      </c>
      <c r="B1317">
        <v>66611</v>
      </c>
      <c r="C1317">
        <v>0</v>
      </c>
      <c r="D1317">
        <v>0</v>
      </c>
      <c r="E1317" t="s">
        <v>1422</v>
      </c>
      <c r="F1317" t="s">
        <v>1423</v>
      </c>
      <c r="G1317">
        <v>1</v>
      </c>
      <c r="H1317" s="6">
        <v>2936289</v>
      </c>
      <c r="I1317" s="7">
        <v>45968</v>
      </c>
      <c r="K1317">
        <v>6</v>
      </c>
      <c r="L1317" t="s">
        <v>40</v>
      </c>
      <c r="M1317" t="s">
        <v>5</v>
      </c>
      <c r="N1317" t="s">
        <v>41</v>
      </c>
      <c r="O1317" t="s">
        <v>47</v>
      </c>
      <c r="P1317" t="s">
        <v>2082</v>
      </c>
      <c r="Q1317">
        <v>6</v>
      </c>
      <c r="R1317">
        <v>0</v>
      </c>
      <c r="S1317">
        <v>0</v>
      </c>
      <c r="U1317">
        <v>176177</v>
      </c>
      <c r="V1317">
        <v>176177</v>
      </c>
      <c r="W1317">
        <v>0</v>
      </c>
      <c r="X1317">
        <v>0</v>
      </c>
      <c r="Y1317" t="s">
        <v>81</v>
      </c>
    </row>
    <row r="1318" spans="1:25" x14ac:dyDescent="0.25">
      <c r="A1318">
        <v>1317</v>
      </c>
      <c r="B1318">
        <v>66645</v>
      </c>
      <c r="C1318">
        <v>0</v>
      </c>
      <c r="D1318">
        <v>0</v>
      </c>
      <c r="E1318" t="s">
        <v>588</v>
      </c>
      <c r="F1318" t="s">
        <v>589</v>
      </c>
      <c r="G1318">
        <v>1</v>
      </c>
      <c r="H1318" s="6">
        <v>195175</v>
      </c>
      <c r="I1318" s="7">
        <v>45968</v>
      </c>
      <c r="K1318">
        <v>15</v>
      </c>
      <c r="L1318" t="s">
        <v>40</v>
      </c>
      <c r="M1318" t="s">
        <v>5</v>
      </c>
      <c r="N1318" t="s">
        <v>41</v>
      </c>
      <c r="O1318" t="s">
        <v>47</v>
      </c>
      <c r="P1318" t="s">
        <v>2082</v>
      </c>
      <c r="Q1318">
        <v>4</v>
      </c>
      <c r="R1318">
        <v>11</v>
      </c>
      <c r="S1318">
        <v>0</v>
      </c>
      <c r="U1318">
        <v>29276</v>
      </c>
      <c r="V1318">
        <v>7807</v>
      </c>
      <c r="W1318">
        <v>21469</v>
      </c>
      <c r="X1318">
        <v>0</v>
      </c>
      <c r="Y1318" t="s">
        <v>109</v>
      </c>
    </row>
    <row r="1319" spans="1:25" x14ac:dyDescent="0.25">
      <c r="A1319">
        <v>1318</v>
      </c>
      <c r="B1319">
        <v>66646</v>
      </c>
      <c r="C1319">
        <v>0</v>
      </c>
      <c r="D1319">
        <v>0</v>
      </c>
      <c r="E1319" t="s">
        <v>1325</v>
      </c>
      <c r="F1319" t="s">
        <v>1326</v>
      </c>
      <c r="G1319">
        <v>1</v>
      </c>
      <c r="H1319" s="6">
        <v>306000</v>
      </c>
      <c r="I1319" s="7">
        <v>45968</v>
      </c>
      <c r="K1319">
        <v>8</v>
      </c>
      <c r="L1319" t="s">
        <v>40</v>
      </c>
      <c r="M1319" t="s">
        <v>5</v>
      </c>
      <c r="N1319" t="s">
        <v>41</v>
      </c>
      <c r="O1319" t="s">
        <v>47</v>
      </c>
      <c r="P1319" t="s">
        <v>2082</v>
      </c>
      <c r="Q1319">
        <v>8</v>
      </c>
      <c r="R1319">
        <v>0</v>
      </c>
      <c r="S1319">
        <v>0</v>
      </c>
      <c r="U1319">
        <v>24480</v>
      </c>
      <c r="V1319">
        <v>24480</v>
      </c>
      <c r="W1319">
        <v>0</v>
      </c>
      <c r="X1319">
        <v>0</v>
      </c>
      <c r="Y1319" t="s">
        <v>48</v>
      </c>
    </row>
    <row r="1320" spans="1:25" x14ac:dyDescent="0.25">
      <c r="A1320">
        <v>1319</v>
      </c>
      <c r="B1320">
        <v>66666</v>
      </c>
      <c r="C1320">
        <v>0</v>
      </c>
      <c r="D1320">
        <v>0</v>
      </c>
      <c r="E1320" t="s">
        <v>1614</v>
      </c>
      <c r="F1320" t="s">
        <v>1615</v>
      </c>
      <c r="G1320">
        <v>1</v>
      </c>
      <c r="H1320" s="6">
        <v>5000000</v>
      </c>
      <c r="I1320" s="7">
        <v>45968</v>
      </c>
      <c r="K1320">
        <v>15</v>
      </c>
      <c r="L1320" t="s">
        <v>40</v>
      </c>
      <c r="M1320" t="s">
        <v>5</v>
      </c>
      <c r="N1320" t="s">
        <v>41</v>
      </c>
      <c r="O1320" t="s">
        <v>54</v>
      </c>
      <c r="P1320" t="s">
        <v>2082</v>
      </c>
      <c r="Q1320">
        <v>3</v>
      </c>
      <c r="R1320">
        <v>12</v>
      </c>
      <c r="S1320">
        <v>0</v>
      </c>
      <c r="U1320">
        <v>750000</v>
      </c>
      <c r="V1320">
        <v>150000</v>
      </c>
      <c r="W1320">
        <v>600000</v>
      </c>
      <c r="X1320">
        <v>0</v>
      </c>
      <c r="Y1320" t="s">
        <v>72</v>
      </c>
    </row>
    <row r="1321" spans="1:25" x14ac:dyDescent="0.25">
      <c r="A1321">
        <v>1320</v>
      </c>
      <c r="B1321">
        <v>66673</v>
      </c>
      <c r="C1321">
        <v>0</v>
      </c>
      <c r="D1321">
        <v>0</v>
      </c>
      <c r="E1321" t="s">
        <v>2387</v>
      </c>
      <c r="F1321" t="s">
        <v>2388</v>
      </c>
      <c r="G1321">
        <v>1</v>
      </c>
      <c r="H1321" s="6">
        <v>4655329</v>
      </c>
      <c r="I1321" s="7">
        <v>45968</v>
      </c>
      <c r="K1321">
        <v>8</v>
      </c>
      <c r="L1321" t="s">
        <v>40</v>
      </c>
      <c r="M1321" t="s">
        <v>5</v>
      </c>
      <c r="N1321" t="s">
        <v>41</v>
      </c>
      <c r="O1321" t="s">
        <v>57</v>
      </c>
      <c r="P1321" t="s">
        <v>2082</v>
      </c>
      <c r="Q1321">
        <v>8</v>
      </c>
      <c r="R1321">
        <v>0</v>
      </c>
      <c r="S1321">
        <v>0</v>
      </c>
      <c r="U1321">
        <v>372426</v>
      </c>
      <c r="V1321">
        <v>372426</v>
      </c>
      <c r="W1321">
        <v>0</v>
      </c>
      <c r="X1321">
        <v>0</v>
      </c>
      <c r="Y1321" t="s">
        <v>2086</v>
      </c>
    </row>
    <row r="1322" spans="1:25" x14ac:dyDescent="0.25">
      <c r="A1322">
        <v>1321</v>
      </c>
      <c r="B1322">
        <v>66644</v>
      </c>
      <c r="C1322">
        <v>0</v>
      </c>
      <c r="D1322">
        <v>0</v>
      </c>
      <c r="E1322" t="s">
        <v>1475</v>
      </c>
      <c r="F1322" t="s">
        <v>1476</v>
      </c>
      <c r="G1322">
        <v>1</v>
      </c>
      <c r="H1322" s="6">
        <v>231351</v>
      </c>
      <c r="I1322" s="7">
        <v>45968</v>
      </c>
      <c r="K1322">
        <v>7</v>
      </c>
      <c r="L1322" t="s">
        <v>40</v>
      </c>
      <c r="M1322" t="s">
        <v>5</v>
      </c>
      <c r="N1322" t="s">
        <v>41</v>
      </c>
      <c r="O1322" t="s">
        <v>47</v>
      </c>
      <c r="P1322" t="s">
        <v>2082</v>
      </c>
      <c r="Q1322">
        <v>7</v>
      </c>
      <c r="R1322">
        <v>0</v>
      </c>
      <c r="S1322">
        <v>0</v>
      </c>
      <c r="U1322">
        <v>16195</v>
      </c>
      <c r="V1322">
        <v>16195</v>
      </c>
      <c r="W1322">
        <v>0</v>
      </c>
      <c r="X1322">
        <v>0</v>
      </c>
      <c r="Y1322" t="s">
        <v>48</v>
      </c>
    </row>
    <row r="1323" spans="1:25" x14ac:dyDescent="0.25">
      <c r="A1323">
        <v>1322</v>
      </c>
      <c r="B1323">
        <v>66649</v>
      </c>
      <c r="C1323">
        <v>0</v>
      </c>
      <c r="D1323">
        <v>0</v>
      </c>
      <c r="E1323" t="s">
        <v>1644</v>
      </c>
      <c r="F1323" t="s">
        <v>1645</v>
      </c>
      <c r="G1323">
        <v>1</v>
      </c>
      <c r="H1323" s="6">
        <v>46000000</v>
      </c>
      <c r="I1323" s="7">
        <v>45968</v>
      </c>
      <c r="K1323">
        <v>15</v>
      </c>
      <c r="L1323" t="s">
        <v>40</v>
      </c>
      <c r="M1323" t="s">
        <v>5</v>
      </c>
      <c r="N1323" t="s">
        <v>41</v>
      </c>
      <c r="O1323" t="s">
        <v>54</v>
      </c>
      <c r="P1323" t="s">
        <v>2082</v>
      </c>
      <c r="Q1323">
        <v>4</v>
      </c>
      <c r="R1323">
        <v>11</v>
      </c>
      <c r="S1323">
        <v>0</v>
      </c>
      <c r="U1323">
        <v>6900000</v>
      </c>
      <c r="V1323">
        <v>1840000</v>
      </c>
      <c r="W1323">
        <v>5060000</v>
      </c>
      <c r="X1323">
        <v>0</v>
      </c>
      <c r="Y1323" t="s">
        <v>48</v>
      </c>
    </row>
    <row r="1324" spans="1:25" x14ac:dyDescent="0.25">
      <c r="A1324">
        <v>1323</v>
      </c>
      <c r="B1324">
        <v>66643</v>
      </c>
      <c r="C1324">
        <v>0</v>
      </c>
      <c r="D1324">
        <v>0</v>
      </c>
      <c r="E1324" t="s">
        <v>1486</v>
      </c>
      <c r="F1324" t="s">
        <v>1487</v>
      </c>
      <c r="G1324">
        <v>1</v>
      </c>
      <c r="H1324" s="6">
        <v>1888033</v>
      </c>
      <c r="I1324" s="7">
        <v>45968</v>
      </c>
      <c r="K1324">
        <v>7</v>
      </c>
      <c r="L1324" t="s">
        <v>40</v>
      </c>
      <c r="M1324" t="s">
        <v>5</v>
      </c>
      <c r="N1324" t="s">
        <v>41</v>
      </c>
      <c r="O1324" t="s">
        <v>47</v>
      </c>
      <c r="P1324" t="s">
        <v>2082</v>
      </c>
      <c r="Q1324">
        <v>7</v>
      </c>
      <c r="R1324">
        <v>0</v>
      </c>
      <c r="S1324">
        <v>0</v>
      </c>
      <c r="U1324">
        <v>132162</v>
      </c>
      <c r="V1324">
        <v>132162</v>
      </c>
      <c r="W1324">
        <v>0</v>
      </c>
      <c r="X1324">
        <v>0</v>
      </c>
      <c r="Y1324" t="s">
        <v>72</v>
      </c>
    </row>
    <row r="1325" spans="1:25" x14ac:dyDescent="0.25">
      <c r="A1325">
        <v>1324</v>
      </c>
      <c r="B1325">
        <v>66642</v>
      </c>
      <c r="C1325">
        <v>0</v>
      </c>
      <c r="D1325">
        <v>0</v>
      </c>
      <c r="E1325" t="s">
        <v>2389</v>
      </c>
      <c r="F1325" t="s">
        <v>2390</v>
      </c>
      <c r="G1325">
        <v>1</v>
      </c>
      <c r="H1325" s="6">
        <v>10000000</v>
      </c>
      <c r="I1325" s="7">
        <v>45967</v>
      </c>
      <c r="K1325">
        <v>8</v>
      </c>
      <c r="L1325" t="s">
        <v>40</v>
      </c>
      <c r="M1325" t="s">
        <v>5</v>
      </c>
      <c r="N1325" t="s">
        <v>41</v>
      </c>
      <c r="O1325" t="s">
        <v>54</v>
      </c>
      <c r="P1325" t="s">
        <v>2082</v>
      </c>
      <c r="Q1325">
        <v>8</v>
      </c>
      <c r="R1325">
        <v>0</v>
      </c>
      <c r="S1325">
        <v>0</v>
      </c>
      <c r="U1325">
        <v>800000</v>
      </c>
      <c r="V1325">
        <v>800000</v>
      </c>
      <c r="W1325">
        <v>0</v>
      </c>
      <c r="X1325">
        <v>0</v>
      </c>
      <c r="Y1325" t="s">
        <v>2086</v>
      </c>
    </row>
    <row r="1326" spans="1:25" x14ac:dyDescent="0.25">
      <c r="A1326">
        <v>1325</v>
      </c>
      <c r="B1326">
        <v>66636</v>
      </c>
      <c r="C1326">
        <v>0</v>
      </c>
      <c r="D1326">
        <v>0</v>
      </c>
      <c r="E1326" t="s">
        <v>2391</v>
      </c>
      <c r="F1326" t="s">
        <v>2392</v>
      </c>
      <c r="G1326">
        <v>1</v>
      </c>
      <c r="H1326" s="6">
        <v>1500000</v>
      </c>
      <c r="I1326" s="7">
        <v>45967</v>
      </c>
      <c r="K1326">
        <v>10</v>
      </c>
      <c r="L1326" t="s">
        <v>40</v>
      </c>
      <c r="M1326" t="s">
        <v>3</v>
      </c>
      <c r="N1326" t="s">
        <v>41</v>
      </c>
      <c r="O1326" t="s">
        <v>51</v>
      </c>
      <c r="P1326" t="s">
        <v>2082</v>
      </c>
      <c r="Q1326">
        <v>10</v>
      </c>
      <c r="R1326">
        <v>0</v>
      </c>
      <c r="S1326">
        <v>0</v>
      </c>
      <c r="U1326">
        <v>150000</v>
      </c>
      <c r="V1326">
        <v>150000</v>
      </c>
      <c r="W1326">
        <v>0</v>
      </c>
      <c r="X1326">
        <v>0</v>
      </c>
      <c r="Y1326" t="s">
        <v>2086</v>
      </c>
    </row>
    <row r="1327" spans="1:25" x14ac:dyDescent="0.25">
      <c r="A1327">
        <v>1326</v>
      </c>
      <c r="B1327">
        <v>66641</v>
      </c>
      <c r="C1327">
        <v>0</v>
      </c>
      <c r="D1327">
        <v>0</v>
      </c>
      <c r="E1327" t="s">
        <v>624</v>
      </c>
      <c r="F1327" t="s">
        <v>625</v>
      </c>
      <c r="G1327">
        <v>1</v>
      </c>
      <c r="H1327" s="6">
        <v>8000000</v>
      </c>
      <c r="I1327" s="7">
        <v>45967</v>
      </c>
      <c r="K1327">
        <v>15</v>
      </c>
      <c r="L1327" t="s">
        <v>40</v>
      </c>
      <c r="M1327" t="s">
        <v>5</v>
      </c>
      <c r="N1327" t="s">
        <v>41</v>
      </c>
      <c r="O1327" t="s">
        <v>57</v>
      </c>
      <c r="P1327" t="s">
        <v>2082</v>
      </c>
      <c r="Q1327">
        <v>6</v>
      </c>
      <c r="R1327">
        <v>9</v>
      </c>
      <c r="S1327">
        <v>0</v>
      </c>
      <c r="U1327">
        <v>1200000</v>
      </c>
      <c r="V1327">
        <v>480000</v>
      </c>
      <c r="W1327">
        <v>720000</v>
      </c>
      <c r="X1327">
        <v>0</v>
      </c>
      <c r="Y1327" t="s">
        <v>48</v>
      </c>
    </row>
    <row r="1328" spans="1:25" x14ac:dyDescent="0.25">
      <c r="A1328">
        <v>1327</v>
      </c>
      <c r="B1328">
        <v>66637</v>
      </c>
      <c r="C1328">
        <v>0</v>
      </c>
      <c r="D1328">
        <v>0</v>
      </c>
      <c r="E1328" t="s">
        <v>1044</v>
      </c>
      <c r="F1328" t="s">
        <v>1045</v>
      </c>
      <c r="G1328">
        <v>1</v>
      </c>
      <c r="H1328" s="6">
        <v>1927180</v>
      </c>
      <c r="I1328" s="7">
        <v>45967</v>
      </c>
      <c r="K1328">
        <v>10</v>
      </c>
      <c r="L1328" t="s">
        <v>40</v>
      </c>
      <c r="M1328" t="s">
        <v>9</v>
      </c>
      <c r="N1328" t="s">
        <v>41</v>
      </c>
      <c r="O1328" t="s">
        <v>42</v>
      </c>
      <c r="P1328" t="s">
        <v>2082</v>
      </c>
      <c r="Q1328">
        <v>10</v>
      </c>
      <c r="R1328">
        <v>0</v>
      </c>
      <c r="S1328">
        <v>0</v>
      </c>
      <c r="U1328">
        <v>192718</v>
      </c>
      <c r="V1328">
        <v>192718</v>
      </c>
      <c r="W1328">
        <v>0</v>
      </c>
      <c r="X1328">
        <v>0</v>
      </c>
      <c r="Y1328" t="s">
        <v>109</v>
      </c>
    </row>
    <row r="1329" spans="1:25" x14ac:dyDescent="0.25">
      <c r="A1329">
        <v>1328</v>
      </c>
      <c r="B1329">
        <v>66640</v>
      </c>
      <c r="C1329">
        <v>0</v>
      </c>
      <c r="D1329">
        <v>0</v>
      </c>
      <c r="E1329" t="s">
        <v>520</v>
      </c>
      <c r="F1329" t="s">
        <v>521</v>
      </c>
      <c r="G1329">
        <v>1</v>
      </c>
      <c r="H1329" s="6">
        <v>10500000</v>
      </c>
      <c r="I1329" s="7">
        <v>45967</v>
      </c>
      <c r="K1329">
        <v>15</v>
      </c>
      <c r="L1329" t="s">
        <v>40</v>
      </c>
      <c r="M1329" t="s">
        <v>5</v>
      </c>
      <c r="N1329" t="s">
        <v>41</v>
      </c>
      <c r="O1329" t="s">
        <v>57</v>
      </c>
      <c r="P1329" t="s">
        <v>2082</v>
      </c>
      <c r="Q1329">
        <v>6</v>
      </c>
      <c r="R1329">
        <v>9</v>
      </c>
      <c r="S1329">
        <v>0</v>
      </c>
      <c r="U1329">
        <v>1575000</v>
      </c>
      <c r="V1329">
        <v>630000</v>
      </c>
      <c r="W1329">
        <v>945000</v>
      </c>
      <c r="X1329">
        <v>0</v>
      </c>
      <c r="Y1329" t="s">
        <v>390</v>
      </c>
    </row>
    <row r="1330" spans="1:25" x14ac:dyDescent="0.25">
      <c r="A1330">
        <v>1329</v>
      </c>
      <c r="B1330">
        <v>69244</v>
      </c>
      <c r="C1330">
        <v>0</v>
      </c>
      <c r="D1330">
        <v>0</v>
      </c>
      <c r="E1330" t="s">
        <v>1828</v>
      </c>
      <c r="F1330" t="s">
        <v>1829</v>
      </c>
      <c r="G1330">
        <v>1</v>
      </c>
      <c r="H1330" s="6">
        <v>6375600</v>
      </c>
      <c r="I1330" s="7">
        <v>45966</v>
      </c>
      <c r="K1330">
        <v>10</v>
      </c>
      <c r="L1330" t="s">
        <v>40</v>
      </c>
      <c r="M1330" t="s">
        <v>5</v>
      </c>
      <c r="N1330" t="s">
        <v>41</v>
      </c>
      <c r="O1330" t="s">
        <v>57</v>
      </c>
      <c r="P1330" t="s">
        <v>2082</v>
      </c>
      <c r="Q1330">
        <v>10</v>
      </c>
      <c r="R1330">
        <v>0</v>
      </c>
      <c r="S1330">
        <v>0</v>
      </c>
      <c r="U1330">
        <v>637560</v>
      </c>
      <c r="V1330">
        <v>637560</v>
      </c>
      <c r="W1330">
        <v>0</v>
      </c>
      <c r="X1330">
        <v>0</v>
      </c>
      <c r="Y1330" t="s">
        <v>109</v>
      </c>
    </row>
    <row r="1331" spans="1:25" x14ac:dyDescent="0.25">
      <c r="A1331">
        <v>1330</v>
      </c>
      <c r="B1331">
        <v>66621</v>
      </c>
      <c r="C1331">
        <v>0</v>
      </c>
      <c r="D1331">
        <v>0</v>
      </c>
      <c r="E1331" t="s">
        <v>1068</v>
      </c>
      <c r="F1331" t="s">
        <v>1069</v>
      </c>
      <c r="G1331">
        <v>1</v>
      </c>
      <c r="H1331" s="6">
        <v>15000000</v>
      </c>
      <c r="I1331" s="7">
        <v>45966</v>
      </c>
      <c r="K1331">
        <v>4</v>
      </c>
      <c r="L1331" t="s">
        <v>40</v>
      </c>
      <c r="M1331" t="s">
        <v>5</v>
      </c>
      <c r="N1331" t="s">
        <v>41</v>
      </c>
      <c r="O1331" t="s">
        <v>77</v>
      </c>
      <c r="P1331" t="s">
        <v>2082</v>
      </c>
      <c r="Q1331">
        <v>4</v>
      </c>
      <c r="R1331">
        <v>0</v>
      </c>
      <c r="S1331">
        <v>0</v>
      </c>
      <c r="U1331">
        <v>600000</v>
      </c>
      <c r="V1331">
        <v>600000</v>
      </c>
      <c r="W1331">
        <v>0</v>
      </c>
      <c r="X1331">
        <v>0</v>
      </c>
      <c r="Y1331" t="s">
        <v>48</v>
      </c>
    </row>
    <row r="1332" spans="1:25" x14ac:dyDescent="0.25">
      <c r="A1332">
        <v>1331</v>
      </c>
      <c r="B1332">
        <v>66357</v>
      </c>
      <c r="C1332">
        <v>0</v>
      </c>
      <c r="D1332">
        <v>0</v>
      </c>
      <c r="E1332" t="s">
        <v>800</v>
      </c>
      <c r="F1332" t="s">
        <v>801</v>
      </c>
      <c r="G1332">
        <v>1</v>
      </c>
      <c r="H1332" s="6">
        <v>1268708</v>
      </c>
      <c r="I1332" s="7">
        <v>45966</v>
      </c>
      <c r="K1332">
        <v>15</v>
      </c>
      <c r="L1332" t="s">
        <v>40</v>
      </c>
      <c r="M1332" t="s">
        <v>5</v>
      </c>
      <c r="N1332" t="s">
        <v>41</v>
      </c>
      <c r="O1332" t="s">
        <v>57</v>
      </c>
      <c r="P1332" t="s">
        <v>2082</v>
      </c>
      <c r="Q1332">
        <v>7.5</v>
      </c>
      <c r="R1332">
        <v>7.5</v>
      </c>
      <c r="S1332">
        <v>0</v>
      </c>
      <c r="U1332">
        <v>190306</v>
      </c>
      <c r="V1332">
        <v>95153</v>
      </c>
      <c r="W1332">
        <v>95153</v>
      </c>
      <c r="X1332">
        <v>0</v>
      </c>
      <c r="Y1332" t="s">
        <v>44</v>
      </c>
    </row>
    <row r="1333" spans="1:25" x14ac:dyDescent="0.25">
      <c r="A1333">
        <v>1332</v>
      </c>
      <c r="B1333">
        <v>66619</v>
      </c>
      <c r="C1333">
        <v>0</v>
      </c>
      <c r="D1333">
        <v>0</v>
      </c>
      <c r="E1333" t="s">
        <v>836</v>
      </c>
      <c r="F1333" t="s">
        <v>837</v>
      </c>
      <c r="G1333">
        <v>1</v>
      </c>
      <c r="H1333" s="6">
        <v>1673799</v>
      </c>
      <c r="I1333" s="7">
        <v>45966</v>
      </c>
      <c r="K1333">
        <v>15</v>
      </c>
      <c r="L1333" t="s">
        <v>40</v>
      </c>
      <c r="M1333" t="s">
        <v>5</v>
      </c>
      <c r="N1333" t="s">
        <v>41</v>
      </c>
      <c r="O1333" t="s">
        <v>47</v>
      </c>
      <c r="P1333" t="s">
        <v>2082</v>
      </c>
      <c r="Q1333">
        <v>4</v>
      </c>
      <c r="R1333">
        <v>11</v>
      </c>
      <c r="S1333">
        <v>0</v>
      </c>
      <c r="U1333">
        <v>251070</v>
      </c>
      <c r="V1333">
        <v>66952</v>
      </c>
      <c r="W1333">
        <v>184118</v>
      </c>
      <c r="X1333">
        <v>0</v>
      </c>
      <c r="Y1333" t="s">
        <v>109</v>
      </c>
    </row>
    <row r="1334" spans="1:25" x14ac:dyDescent="0.25">
      <c r="A1334">
        <v>1333</v>
      </c>
      <c r="B1334">
        <v>66622</v>
      </c>
      <c r="C1334">
        <v>0</v>
      </c>
      <c r="D1334">
        <v>0</v>
      </c>
      <c r="E1334" t="s">
        <v>309</v>
      </c>
      <c r="F1334" t="s">
        <v>310</v>
      </c>
      <c r="G1334">
        <v>1</v>
      </c>
      <c r="H1334" s="6">
        <v>280000</v>
      </c>
      <c r="I1334" s="7">
        <v>45966</v>
      </c>
      <c r="K1334">
        <v>8</v>
      </c>
      <c r="L1334" t="s">
        <v>40</v>
      </c>
      <c r="M1334" t="s">
        <v>5</v>
      </c>
      <c r="N1334" t="s">
        <v>41</v>
      </c>
      <c r="O1334" t="s">
        <v>77</v>
      </c>
      <c r="P1334" t="s">
        <v>2082</v>
      </c>
      <c r="Q1334">
        <v>8</v>
      </c>
      <c r="R1334">
        <v>0</v>
      </c>
      <c r="S1334">
        <v>0</v>
      </c>
      <c r="U1334">
        <v>22400</v>
      </c>
      <c r="V1334">
        <v>22400</v>
      </c>
      <c r="W1334">
        <v>0</v>
      </c>
      <c r="X1334">
        <v>0</v>
      </c>
      <c r="Y1334" t="s">
        <v>67</v>
      </c>
    </row>
    <row r="1335" spans="1:25" x14ac:dyDescent="0.25">
      <c r="A1335">
        <v>1334</v>
      </c>
      <c r="B1335">
        <v>66625</v>
      </c>
      <c r="C1335">
        <v>0</v>
      </c>
      <c r="D1335">
        <v>0</v>
      </c>
      <c r="E1335" t="s">
        <v>2191</v>
      </c>
      <c r="F1335" t="s">
        <v>2192</v>
      </c>
      <c r="G1335">
        <v>1</v>
      </c>
      <c r="H1335" s="6">
        <v>12000000</v>
      </c>
      <c r="I1335" s="7">
        <v>45966</v>
      </c>
      <c r="K1335" t="s">
        <v>648</v>
      </c>
      <c r="L1335" t="s">
        <v>40</v>
      </c>
      <c r="M1335" t="s">
        <v>5</v>
      </c>
      <c r="N1335" t="s">
        <v>41</v>
      </c>
      <c r="O1335" t="s">
        <v>77</v>
      </c>
      <c r="P1335" t="s">
        <v>2082</v>
      </c>
      <c r="Q1335">
        <v>4.5</v>
      </c>
      <c r="R1335">
        <v>2</v>
      </c>
      <c r="S1335">
        <v>0</v>
      </c>
      <c r="U1335">
        <v>780000</v>
      </c>
      <c r="V1335">
        <v>540000</v>
      </c>
      <c r="W1335">
        <v>240000</v>
      </c>
      <c r="X1335">
        <v>0</v>
      </c>
      <c r="Y1335" t="s">
        <v>48</v>
      </c>
    </row>
    <row r="1336" spans="1:25" x14ac:dyDescent="0.25">
      <c r="A1336">
        <v>1335</v>
      </c>
      <c r="B1336">
        <v>66620</v>
      </c>
      <c r="C1336">
        <v>0</v>
      </c>
      <c r="D1336">
        <v>0</v>
      </c>
      <c r="E1336" t="s">
        <v>2271</v>
      </c>
      <c r="F1336" t="s">
        <v>2272</v>
      </c>
      <c r="G1336">
        <v>1</v>
      </c>
      <c r="H1336" s="6">
        <v>1800000</v>
      </c>
      <c r="I1336" s="7">
        <v>45966</v>
      </c>
      <c r="J1336" s="7">
        <v>45965</v>
      </c>
      <c r="K1336">
        <v>15</v>
      </c>
      <c r="L1336" t="s">
        <v>40</v>
      </c>
      <c r="M1336" t="s">
        <v>5</v>
      </c>
      <c r="N1336" t="s">
        <v>41</v>
      </c>
      <c r="O1336" t="s">
        <v>54</v>
      </c>
      <c r="P1336" t="s">
        <v>2082</v>
      </c>
      <c r="Q1336">
        <v>4</v>
      </c>
      <c r="R1336">
        <v>11</v>
      </c>
      <c r="S1336">
        <v>0</v>
      </c>
      <c r="U1336">
        <v>270000</v>
      </c>
      <c r="V1336">
        <v>72000</v>
      </c>
      <c r="W1336">
        <v>198000</v>
      </c>
      <c r="X1336">
        <v>0</v>
      </c>
      <c r="Y1336" t="s">
        <v>109</v>
      </c>
    </row>
    <row r="1337" spans="1:25" x14ac:dyDescent="0.25">
      <c r="A1337">
        <v>1336</v>
      </c>
      <c r="B1337">
        <v>66635</v>
      </c>
      <c r="C1337">
        <v>0</v>
      </c>
      <c r="D1337">
        <v>0</v>
      </c>
      <c r="E1337" t="s">
        <v>1733</v>
      </c>
      <c r="F1337" t="s">
        <v>1734</v>
      </c>
      <c r="G1337">
        <v>1</v>
      </c>
      <c r="H1337" s="6">
        <v>45000000</v>
      </c>
      <c r="I1337" s="7">
        <v>45966</v>
      </c>
      <c r="J1337" s="7">
        <v>45966</v>
      </c>
      <c r="K1337">
        <v>15</v>
      </c>
      <c r="L1337" t="s">
        <v>40</v>
      </c>
      <c r="M1337" t="s">
        <v>5</v>
      </c>
      <c r="N1337" t="s">
        <v>41</v>
      </c>
      <c r="O1337" t="s">
        <v>77</v>
      </c>
      <c r="P1337" t="s">
        <v>2082</v>
      </c>
      <c r="Q1337">
        <v>7</v>
      </c>
      <c r="R1337">
        <v>8</v>
      </c>
      <c r="S1337">
        <v>0</v>
      </c>
      <c r="U1337">
        <v>6750000</v>
      </c>
      <c r="V1337">
        <v>3150000</v>
      </c>
      <c r="W1337">
        <v>3600000</v>
      </c>
      <c r="X1337">
        <v>0</v>
      </c>
      <c r="Y1337" t="s">
        <v>48</v>
      </c>
    </row>
    <row r="1338" spans="1:25" x14ac:dyDescent="0.25">
      <c r="A1338">
        <v>1337</v>
      </c>
      <c r="B1338">
        <v>66616</v>
      </c>
      <c r="C1338">
        <v>0</v>
      </c>
      <c r="D1338">
        <v>0</v>
      </c>
      <c r="E1338" t="s">
        <v>2363</v>
      </c>
      <c r="F1338" t="s">
        <v>2364</v>
      </c>
      <c r="G1338">
        <v>1</v>
      </c>
      <c r="H1338" s="6">
        <v>141927</v>
      </c>
      <c r="I1338" s="7">
        <v>45965</v>
      </c>
      <c r="K1338">
        <v>10</v>
      </c>
      <c r="L1338" t="s">
        <v>459</v>
      </c>
      <c r="M1338" t="s">
        <v>5</v>
      </c>
      <c r="N1338" t="s">
        <v>41</v>
      </c>
      <c r="O1338" t="s">
        <v>77</v>
      </c>
      <c r="P1338" t="s">
        <v>2082</v>
      </c>
      <c r="Q1338">
        <v>10</v>
      </c>
      <c r="R1338">
        <v>0</v>
      </c>
      <c r="S1338">
        <v>0</v>
      </c>
      <c r="U1338">
        <v>14193</v>
      </c>
      <c r="V1338">
        <v>14193</v>
      </c>
      <c r="W1338">
        <v>0</v>
      </c>
      <c r="X1338">
        <v>0</v>
      </c>
      <c r="Y1338" t="s">
        <v>48</v>
      </c>
    </row>
    <row r="1339" spans="1:25" x14ac:dyDescent="0.25">
      <c r="A1339">
        <v>1338</v>
      </c>
      <c r="B1339">
        <v>66618</v>
      </c>
      <c r="C1339">
        <v>0</v>
      </c>
      <c r="D1339">
        <v>0</v>
      </c>
      <c r="E1339" t="s">
        <v>1323</v>
      </c>
      <c r="F1339" t="s">
        <v>1324</v>
      </c>
      <c r="G1339">
        <v>1</v>
      </c>
      <c r="H1339" s="6">
        <v>504444</v>
      </c>
      <c r="I1339" s="7">
        <v>45965</v>
      </c>
      <c r="K1339">
        <v>10</v>
      </c>
      <c r="L1339" t="s">
        <v>40</v>
      </c>
      <c r="M1339" t="s">
        <v>5</v>
      </c>
      <c r="N1339" t="s">
        <v>41</v>
      </c>
      <c r="O1339" t="s">
        <v>47</v>
      </c>
      <c r="P1339" t="s">
        <v>2082</v>
      </c>
      <c r="Q1339">
        <v>10</v>
      </c>
      <c r="R1339">
        <v>0</v>
      </c>
      <c r="S1339">
        <v>0</v>
      </c>
      <c r="U1339">
        <v>50444</v>
      </c>
      <c r="V1339">
        <v>50444</v>
      </c>
      <c r="W1339">
        <v>0</v>
      </c>
      <c r="X1339">
        <v>0</v>
      </c>
      <c r="Y1339" t="s">
        <v>48</v>
      </c>
    </row>
    <row r="1340" spans="1:25" x14ac:dyDescent="0.25">
      <c r="A1340">
        <v>1339</v>
      </c>
      <c r="B1340">
        <v>66614</v>
      </c>
      <c r="C1340">
        <v>0</v>
      </c>
      <c r="D1340">
        <v>0</v>
      </c>
      <c r="E1340" t="s">
        <v>873</v>
      </c>
      <c r="F1340" t="s">
        <v>874</v>
      </c>
      <c r="G1340">
        <v>1</v>
      </c>
      <c r="H1340" s="6">
        <v>1252970</v>
      </c>
      <c r="I1340" s="7">
        <v>45965</v>
      </c>
      <c r="K1340">
        <v>15</v>
      </c>
      <c r="L1340" t="s">
        <v>40</v>
      </c>
      <c r="M1340" t="s">
        <v>5</v>
      </c>
      <c r="N1340" t="s">
        <v>41</v>
      </c>
      <c r="O1340" t="s">
        <v>47</v>
      </c>
      <c r="P1340" t="s">
        <v>2082</v>
      </c>
      <c r="Q1340">
        <v>4</v>
      </c>
      <c r="R1340">
        <v>11</v>
      </c>
      <c r="S1340">
        <v>0</v>
      </c>
      <c r="U1340">
        <v>187946</v>
      </c>
      <c r="V1340">
        <v>50119</v>
      </c>
      <c r="W1340">
        <v>137827</v>
      </c>
      <c r="X1340">
        <v>0</v>
      </c>
      <c r="Y1340" t="s">
        <v>109</v>
      </c>
    </row>
    <row r="1341" spans="1:25" x14ac:dyDescent="0.25">
      <c r="A1341">
        <v>1340</v>
      </c>
      <c r="B1341">
        <v>66612</v>
      </c>
      <c r="C1341">
        <v>0</v>
      </c>
      <c r="D1341">
        <v>0</v>
      </c>
      <c r="E1341" t="s">
        <v>848</v>
      </c>
      <c r="F1341" t="s">
        <v>849</v>
      </c>
      <c r="G1341">
        <v>1</v>
      </c>
      <c r="H1341" s="6">
        <v>386158</v>
      </c>
      <c r="I1341" s="7">
        <v>45964</v>
      </c>
      <c r="K1341">
        <v>15</v>
      </c>
      <c r="L1341" t="s">
        <v>40</v>
      </c>
      <c r="M1341" t="s">
        <v>5</v>
      </c>
      <c r="N1341" t="s">
        <v>41</v>
      </c>
      <c r="O1341" t="s">
        <v>47</v>
      </c>
      <c r="P1341" t="s">
        <v>2082</v>
      </c>
      <c r="Q1341">
        <v>4</v>
      </c>
      <c r="R1341">
        <v>11</v>
      </c>
      <c r="S1341">
        <v>0</v>
      </c>
      <c r="U1341">
        <v>57924</v>
      </c>
      <c r="V1341">
        <v>15446</v>
      </c>
      <c r="W1341">
        <v>42477</v>
      </c>
      <c r="X1341">
        <v>0</v>
      </c>
      <c r="Y1341" t="s">
        <v>109</v>
      </c>
    </row>
    <row r="1342" spans="1:25" x14ac:dyDescent="0.25">
      <c r="A1342">
        <v>1341</v>
      </c>
      <c r="B1342">
        <v>66523</v>
      </c>
      <c r="C1342">
        <v>0</v>
      </c>
      <c r="D1342">
        <v>0</v>
      </c>
      <c r="E1342" t="s">
        <v>1946</v>
      </c>
      <c r="F1342" t="s">
        <v>1947</v>
      </c>
      <c r="G1342">
        <v>1</v>
      </c>
      <c r="H1342" s="6">
        <v>314087</v>
      </c>
      <c r="I1342" s="7">
        <v>45961</v>
      </c>
      <c r="K1342">
        <v>15</v>
      </c>
      <c r="L1342" t="s">
        <v>40</v>
      </c>
      <c r="M1342" t="s">
        <v>5</v>
      </c>
      <c r="N1342" t="s">
        <v>41</v>
      </c>
      <c r="O1342" t="s">
        <v>77</v>
      </c>
      <c r="P1342" t="s">
        <v>2082</v>
      </c>
      <c r="Q1342">
        <v>5</v>
      </c>
      <c r="R1342">
        <v>10</v>
      </c>
      <c r="S1342">
        <v>0</v>
      </c>
      <c r="U1342">
        <v>47113</v>
      </c>
      <c r="V1342">
        <v>15704</v>
      </c>
      <c r="W1342">
        <v>31409</v>
      </c>
      <c r="X1342">
        <v>0</v>
      </c>
      <c r="Y1342" t="s">
        <v>48</v>
      </c>
    </row>
    <row r="1343" spans="1:25" x14ac:dyDescent="0.25">
      <c r="A1343">
        <v>1342</v>
      </c>
      <c r="B1343">
        <v>66600</v>
      </c>
      <c r="C1343">
        <v>0</v>
      </c>
      <c r="D1343">
        <v>0</v>
      </c>
      <c r="E1343" t="s">
        <v>1007</v>
      </c>
      <c r="F1343" t="s">
        <v>1008</v>
      </c>
      <c r="G1343">
        <v>1</v>
      </c>
      <c r="H1343" s="6">
        <v>2369392</v>
      </c>
      <c r="I1343" s="7">
        <v>45960</v>
      </c>
      <c r="K1343">
        <v>7</v>
      </c>
      <c r="L1343" t="s">
        <v>40</v>
      </c>
      <c r="M1343" t="s">
        <v>5</v>
      </c>
      <c r="N1343" t="s">
        <v>41</v>
      </c>
      <c r="O1343" t="s">
        <v>57</v>
      </c>
      <c r="P1343" t="s">
        <v>2082</v>
      </c>
      <c r="Q1343">
        <v>7</v>
      </c>
      <c r="R1343">
        <v>0</v>
      </c>
      <c r="S1343">
        <v>0</v>
      </c>
      <c r="U1343">
        <v>165857</v>
      </c>
      <c r="V1343">
        <v>165857</v>
      </c>
      <c r="W1343">
        <v>0</v>
      </c>
      <c r="X1343">
        <v>0</v>
      </c>
      <c r="Y1343" t="s">
        <v>48</v>
      </c>
    </row>
    <row r="1344" spans="1:25" x14ac:dyDescent="0.25">
      <c r="A1344">
        <v>1343</v>
      </c>
      <c r="B1344">
        <v>66596</v>
      </c>
      <c r="C1344">
        <v>0</v>
      </c>
      <c r="D1344">
        <v>0</v>
      </c>
      <c r="E1344" t="s">
        <v>594</v>
      </c>
      <c r="F1344" t="s">
        <v>595</v>
      </c>
      <c r="G1344">
        <v>1</v>
      </c>
      <c r="H1344" s="6">
        <v>10429799</v>
      </c>
      <c r="I1344" s="7">
        <v>45960</v>
      </c>
      <c r="K1344">
        <v>8</v>
      </c>
      <c r="L1344" t="s">
        <v>40</v>
      </c>
      <c r="M1344" t="s">
        <v>5</v>
      </c>
      <c r="N1344" t="s">
        <v>41</v>
      </c>
      <c r="O1344" t="s">
        <v>54</v>
      </c>
      <c r="P1344" t="s">
        <v>2082</v>
      </c>
      <c r="Q1344">
        <v>8</v>
      </c>
      <c r="R1344">
        <v>0</v>
      </c>
      <c r="S1344">
        <v>0</v>
      </c>
      <c r="U1344">
        <v>834384</v>
      </c>
      <c r="V1344">
        <v>834384</v>
      </c>
      <c r="W1344">
        <v>0</v>
      </c>
      <c r="X1344">
        <v>0</v>
      </c>
      <c r="Y1344" t="s">
        <v>109</v>
      </c>
    </row>
    <row r="1345" spans="1:25" x14ac:dyDescent="0.25">
      <c r="A1345">
        <v>1344</v>
      </c>
      <c r="B1345">
        <v>66608</v>
      </c>
      <c r="C1345">
        <v>0</v>
      </c>
      <c r="D1345">
        <v>0</v>
      </c>
      <c r="E1345" t="s">
        <v>348</v>
      </c>
      <c r="F1345" t="s">
        <v>349</v>
      </c>
      <c r="G1345">
        <v>1</v>
      </c>
      <c r="H1345" s="6">
        <v>17000000</v>
      </c>
      <c r="I1345" s="7">
        <v>45960</v>
      </c>
      <c r="K1345">
        <v>15</v>
      </c>
      <c r="L1345" t="s">
        <v>40</v>
      </c>
      <c r="M1345" t="s">
        <v>5</v>
      </c>
      <c r="N1345" t="s">
        <v>41</v>
      </c>
      <c r="O1345" t="s">
        <v>77</v>
      </c>
      <c r="P1345" t="s">
        <v>2082</v>
      </c>
      <c r="Q1345">
        <v>4.9000000000000004</v>
      </c>
      <c r="R1345">
        <v>5.4</v>
      </c>
      <c r="S1345">
        <v>4.7</v>
      </c>
      <c r="U1345">
        <v>2550000</v>
      </c>
      <c r="V1345">
        <v>833000</v>
      </c>
      <c r="W1345">
        <v>918000</v>
      </c>
      <c r="X1345">
        <v>799000</v>
      </c>
      <c r="Y1345" t="s">
        <v>112</v>
      </c>
    </row>
    <row r="1346" spans="1:25" x14ac:dyDescent="0.25">
      <c r="A1346">
        <v>1345</v>
      </c>
      <c r="B1346">
        <v>66604</v>
      </c>
      <c r="C1346">
        <v>0</v>
      </c>
      <c r="D1346">
        <v>0</v>
      </c>
      <c r="E1346" t="s">
        <v>1085</v>
      </c>
      <c r="F1346" t="s">
        <v>1086</v>
      </c>
      <c r="G1346">
        <v>1</v>
      </c>
      <c r="H1346" s="6">
        <v>49234</v>
      </c>
      <c r="I1346" s="7">
        <v>45960</v>
      </c>
      <c r="K1346">
        <v>6</v>
      </c>
      <c r="L1346" t="s">
        <v>40</v>
      </c>
      <c r="M1346" t="s">
        <v>5</v>
      </c>
      <c r="N1346" t="s">
        <v>41</v>
      </c>
      <c r="O1346" t="s">
        <v>47</v>
      </c>
      <c r="P1346" t="s">
        <v>2082</v>
      </c>
      <c r="Q1346">
        <v>6</v>
      </c>
      <c r="R1346">
        <v>0</v>
      </c>
      <c r="S1346">
        <v>0</v>
      </c>
      <c r="U1346">
        <v>2954</v>
      </c>
      <c r="V1346">
        <v>2954</v>
      </c>
      <c r="W1346">
        <v>0</v>
      </c>
      <c r="X1346">
        <v>0</v>
      </c>
      <c r="Y1346" t="s">
        <v>109</v>
      </c>
    </row>
    <row r="1347" spans="1:25" x14ac:dyDescent="0.25">
      <c r="A1347">
        <v>1346</v>
      </c>
      <c r="B1347">
        <v>66605</v>
      </c>
      <c r="C1347">
        <v>0</v>
      </c>
      <c r="D1347">
        <v>0</v>
      </c>
      <c r="E1347" t="s">
        <v>1085</v>
      </c>
      <c r="F1347" t="s">
        <v>1086</v>
      </c>
      <c r="G1347">
        <v>1</v>
      </c>
      <c r="H1347" s="6">
        <v>200000</v>
      </c>
      <c r="I1347" s="7">
        <v>45960</v>
      </c>
      <c r="K1347">
        <v>6</v>
      </c>
      <c r="L1347" t="s">
        <v>40</v>
      </c>
      <c r="M1347" t="s">
        <v>5</v>
      </c>
      <c r="N1347" t="s">
        <v>41</v>
      </c>
      <c r="O1347" t="s">
        <v>47</v>
      </c>
      <c r="P1347" t="s">
        <v>2082</v>
      </c>
      <c r="Q1347">
        <v>6</v>
      </c>
      <c r="R1347">
        <v>0</v>
      </c>
      <c r="S1347">
        <v>0</v>
      </c>
      <c r="U1347">
        <v>12000</v>
      </c>
      <c r="V1347">
        <v>12000</v>
      </c>
      <c r="W1347">
        <v>0</v>
      </c>
      <c r="X1347">
        <v>0</v>
      </c>
      <c r="Y1347" t="s">
        <v>109</v>
      </c>
    </row>
    <row r="1348" spans="1:25" x14ac:dyDescent="0.25">
      <c r="A1348">
        <v>1347</v>
      </c>
      <c r="B1348">
        <v>66602</v>
      </c>
      <c r="C1348">
        <v>0</v>
      </c>
      <c r="D1348">
        <v>0</v>
      </c>
      <c r="E1348" t="s">
        <v>2257</v>
      </c>
      <c r="F1348" t="s">
        <v>2258</v>
      </c>
      <c r="G1348">
        <v>1</v>
      </c>
      <c r="H1348" s="6">
        <v>42470526</v>
      </c>
      <c r="I1348" s="7">
        <v>45960</v>
      </c>
      <c r="K1348">
        <v>5</v>
      </c>
      <c r="L1348" t="s">
        <v>40</v>
      </c>
      <c r="M1348" t="s">
        <v>3</v>
      </c>
      <c r="N1348" t="s">
        <v>41</v>
      </c>
      <c r="O1348" t="s">
        <v>51</v>
      </c>
      <c r="P1348" t="s">
        <v>2082</v>
      </c>
      <c r="Q1348">
        <v>5</v>
      </c>
      <c r="R1348">
        <v>0</v>
      </c>
      <c r="S1348">
        <v>0</v>
      </c>
      <c r="U1348">
        <v>2123526</v>
      </c>
      <c r="V1348">
        <v>2123526</v>
      </c>
      <c r="W1348">
        <v>0</v>
      </c>
      <c r="X1348">
        <v>0</v>
      </c>
      <c r="Y1348" t="s">
        <v>2086</v>
      </c>
    </row>
    <row r="1349" spans="1:25" x14ac:dyDescent="0.25">
      <c r="A1349">
        <v>1348</v>
      </c>
      <c r="B1349">
        <v>66609</v>
      </c>
      <c r="C1349">
        <v>0</v>
      </c>
      <c r="D1349">
        <v>0</v>
      </c>
      <c r="E1349" t="s">
        <v>1317</v>
      </c>
      <c r="F1349" t="s">
        <v>1318</v>
      </c>
      <c r="G1349">
        <v>1</v>
      </c>
      <c r="H1349" s="6">
        <v>1500000</v>
      </c>
      <c r="I1349" s="7">
        <v>45960</v>
      </c>
      <c r="K1349">
        <v>10</v>
      </c>
      <c r="L1349" t="s">
        <v>40</v>
      </c>
      <c r="M1349" t="s">
        <v>5</v>
      </c>
      <c r="N1349" t="s">
        <v>41</v>
      </c>
      <c r="O1349" t="s">
        <v>54</v>
      </c>
      <c r="P1349" t="s">
        <v>2082</v>
      </c>
      <c r="Q1349">
        <v>10</v>
      </c>
      <c r="R1349">
        <v>0</v>
      </c>
      <c r="S1349">
        <v>0</v>
      </c>
      <c r="U1349">
        <v>150000</v>
      </c>
      <c r="V1349">
        <v>150000</v>
      </c>
      <c r="W1349">
        <v>0</v>
      </c>
      <c r="X1349">
        <v>0</v>
      </c>
      <c r="Y1349" t="s">
        <v>44</v>
      </c>
    </row>
    <row r="1350" spans="1:25" x14ac:dyDescent="0.25">
      <c r="A1350">
        <v>1349</v>
      </c>
      <c r="B1350">
        <v>66559</v>
      </c>
      <c r="C1350">
        <v>0</v>
      </c>
      <c r="D1350">
        <v>0</v>
      </c>
      <c r="E1350" t="s">
        <v>2181</v>
      </c>
      <c r="F1350" t="s">
        <v>2182</v>
      </c>
      <c r="G1350">
        <v>1</v>
      </c>
      <c r="H1350" s="6">
        <v>9200005</v>
      </c>
      <c r="I1350" s="7">
        <v>45960</v>
      </c>
      <c r="K1350">
        <v>7</v>
      </c>
      <c r="L1350" t="s">
        <v>40</v>
      </c>
      <c r="M1350" t="s">
        <v>5</v>
      </c>
      <c r="N1350" t="s">
        <v>41</v>
      </c>
      <c r="O1350" t="s">
        <v>57</v>
      </c>
      <c r="P1350" t="s">
        <v>2082</v>
      </c>
      <c r="Q1350">
        <v>7</v>
      </c>
      <c r="R1350">
        <v>0</v>
      </c>
      <c r="S1350">
        <v>0</v>
      </c>
      <c r="U1350">
        <v>644000</v>
      </c>
      <c r="V1350">
        <v>644000</v>
      </c>
      <c r="W1350">
        <v>0</v>
      </c>
      <c r="X1350">
        <v>0</v>
      </c>
      <c r="Y1350" t="s">
        <v>2086</v>
      </c>
    </row>
    <row r="1351" spans="1:25" x14ac:dyDescent="0.25">
      <c r="A1351">
        <v>1350</v>
      </c>
      <c r="B1351">
        <v>66601</v>
      </c>
      <c r="C1351">
        <v>0</v>
      </c>
      <c r="D1351">
        <v>0</v>
      </c>
      <c r="E1351" t="s">
        <v>110</v>
      </c>
      <c r="F1351" t="s">
        <v>111</v>
      </c>
      <c r="G1351">
        <v>1</v>
      </c>
      <c r="H1351" s="6">
        <v>3859845</v>
      </c>
      <c r="I1351" s="7">
        <v>45960</v>
      </c>
      <c r="K1351">
        <v>15</v>
      </c>
      <c r="L1351" t="s">
        <v>40</v>
      </c>
      <c r="M1351" t="s">
        <v>5</v>
      </c>
      <c r="N1351" t="s">
        <v>41</v>
      </c>
      <c r="O1351" t="s">
        <v>47</v>
      </c>
      <c r="P1351" t="s">
        <v>2082</v>
      </c>
      <c r="Q1351">
        <v>8</v>
      </c>
      <c r="R1351">
        <v>7</v>
      </c>
      <c r="S1351">
        <v>0</v>
      </c>
      <c r="U1351">
        <v>578977</v>
      </c>
      <c r="V1351">
        <v>308788</v>
      </c>
      <c r="W1351">
        <v>270189</v>
      </c>
      <c r="X1351">
        <v>0</v>
      </c>
      <c r="Y1351" t="s">
        <v>112</v>
      </c>
    </row>
    <row r="1352" spans="1:25" x14ac:dyDescent="0.25">
      <c r="A1352">
        <v>1351</v>
      </c>
      <c r="B1352">
        <v>66595</v>
      </c>
      <c r="C1352">
        <v>0</v>
      </c>
      <c r="D1352">
        <v>0</v>
      </c>
      <c r="E1352" t="s">
        <v>155</v>
      </c>
      <c r="F1352" t="s">
        <v>156</v>
      </c>
      <c r="G1352">
        <v>1</v>
      </c>
      <c r="H1352" s="6">
        <v>15000000</v>
      </c>
      <c r="I1352" s="7">
        <v>45960</v>
      </c>
      <c r="K1352">
        <v>15</v>
      </c>
      <c r="L1352" t="s">
        <v>40</v>
      </c>
      <c r="M1352" t="s">
        <v>5</v>
      </c>
      <c r="N1352" t="s">
        <v>41</v>
      </c>
      <c r="O1352" t="s">
        <v>77</v>
      </c>
      <c r="P1352" t="s">
        <v>2082</v>
      </c>
      <c r="Q1352">
        <v>5</v>
      </c>
      <c r="R1352">
        <v>10</v>
      </c>
      <c r="S1352">
        <v>0</v>
      </c>
      <c r="U1352">
        <v>2250000</v>
      </c>
      <c r="V1352">
        <v>750000</v>
      </c>
      <c r="W1352">
        <v>1500000</v>
      </c>
      <c r="X1352">
        <v>0</v>
      </c>
      <c r="Y1352" t="s">
        <v>72</v>
      </c>
    </row>
    <row r="1353" spans="1:25" x14ac:dyDescent="0.25">
      <c r="A1353">
        <v>1352</v>
      </c>
      <c r="B1353">
        <v>66599</v>
      </c>
      <c r="C1353">
        <v>0</v>
      </c>
      <c r="D1353">
        <v>0</v>
      </c>
      <c r="E1353" t="s">
        <v>209</v>
      </c>
      <c r="F1353" t="s">
        <v>210</v>
      </c>
      <c r="G1353">
        <v>1</v>
      </c>
      <c r="H1353" s="6">
        <v>17300000</v>
      </c>
      <c r="I1353" s="7">
        <v>45960</v>
      </c>
      <c r="K1353">
        <v>5</v>
      </c>
      <c r="L1353" t="s">
        <v>40</v>
      </c>
      <c r="M1353" t="s">
        <v>5</v>
      </c>
      <c r="N1353" t="s">
        <v>41</v>
      </c>
      <c r="O1353" t="s">
        <v>77</v>
      </c>
      <c r="P1353" t="s">
        <v>2082</v>
      </c>
      <c r="Q1353">
        <v>5</v>
      </c>
      <c r="R1353">
        <v>0</v>
      </c>
      <c r="S1353">
        <v>0</v>
      </c>
      <c r="U1353">
        <v>865000</v>
      </c>
      <c r="V1353">
        <v>865000</v>
      </c>
      <c r="W1353">
        <v>0</v>
      </c>
      <c r="X1353">
        <v>0</v>
      </c>
      <c r="Y1353" t="s">
        <v>72</v>
      </c>
    </row>
    <row r="1354" spans="1:25" x14ac:dyDescent="0.25">
      <c r="A1354">
        <v>1353</v>
      </c>
      <c r="B1354">
        <v>66597</v>
      </c>
      <c r="C1354">
        <v>0</v>
      </c>
      <c r="D1354">
        <v>0</v>
      </c>
      <c r="E1354" t="s">
        <v>1033</v>
      </c>
      <c r="F1354" t="s">
        <v>1034</v>
      </c>
      <c r="G1354">
        <v>1</v>
      </c>
      <c r="H1354" s="6">
        <v>1871100</v>
      </c>
      <c r="I1354" s="7">
        <v>45960</v>
      </c>
      <c r="K1354">
        <v>10</v>
      </c>
      <c r="L1354" t="s">
        <v>40</v>
      </c>
      <c r="M1354" t="s">
        <v>7</v>
      </c>
      <c r="N1354" t="s">
        <v>41</v>
      </c>
      <c r="O1354" t="s">
        <v>64</v>
      </c>
      <c r="P1354" t="s">
        <v>2082</v>
      </c>
      <c r="Q1354">
        <v>10</v>
      </c>
      <c r="R1354">
        <v>0</v>
      </c>
      <c r="S1354">
        <v>0</v>
      </c>
      <c r="U1354">
        <v>187110</v>
      </c>
      <c r="V1354">
        <v>187110</v>
      </c>
      <c r="W1354">
        <v>0</v>
      </c>
      <c r="X1354">
        <v>0</v>
      </c>
      <c r="Y1354" t="s">
        <v>44</v>
      </c>
    </row>
    <row r="1355" spans="1:25" x14ac:dyDescent="0.25">
      <c r="A1355">
        <v>1354</v>
      </c>
      <c r="B1355">
        <v>66026</v>
      </c>
      <c r="C1355">
        <v>0</v>
      </c>
      <c r="D1355">
        <v>0</v>
      </c>
      <c r="E1355" t="s">
        <v>2343</v>
      </c>
      <c r="F1355" t="s">
        <v>2344</v>
      </c>
      <c r="G1355">
        <v>1</v>
      </c>
      <c r="H1355" s="6">
        <v>680330</v>
      </c>
      <c r="I1355" s="7">
        <v>45960</v>
      </c>
      <c r="K1355">
        <v>15</v>
      </c>
      <c r="L1355" t="s">
        <v>40</v>
      </c>
      <c r="M1355" t="s">
        <v>5</v>
      </c>
      <c r="N1355" t="s">
        <v>41</v>
      </c>
      <c r="O1355" t="s">
        <v>77</v>
      </c>
      <c r="P1355" t="s">
        <v>2082</v>
      </c>
      <c r="Q1355">
        <v>5</v>
      </c>
      <c r="R1355">
        <v>10</v>
      </c>
      <c r="S1355">
        <v>0</v>
      </c>
      <c r="U1355">
        <v>102050</v>
      </c>
      <c r="V1355">
        <v>34016</v>
      </c>
      <c r="W1355">
        <v>68033</v>
      </c>
      <c r="X1355">
        <v>0</v>
      </c>
      <c r="Y1355" t="s">
        <v>48</v>
      </c>
    </row>
    <row r="1356" spans="1:25" x14ac:dyDescent="0.25">
      <c r="A1356">
        <v>1355</v>
      </c>
      <c r="B1356">
        <v>66598</v>
      </c>
      <c r="C1356">
        <v>0</v>
      </c>
      <c r="D1356">
        <v>0</v>
      </c>
      <c r="E1356" t="s">
        <v>407</v>
      </c>
      <c r="F1356" t="s">
        <v>408</v>
      </c>
      <c r="G1356">
        <v>1</v>
      </c>
      <c r="H1356" s="6">
        <v>4435435</v>
      </c>
      <c r="I1356" s="7">
        <v>45960</v>
      </c>
      <c r="K1356">
        <v>8</v>
      </c>
      <c r="L1356" t="s">
        <v>40</v>
      </c>
      <c r="M1356" t="s">
        <v>7</v>
      </c>
      <c r="N1356" t="s">
        <v>41</v>
      </c>
      <c r="O1356" t="s">
        <v>64</v>
      </c>
      <c r="P1356" t="s">
        <v>2082</v>
      </c>
      <c r="Q1356">
        <v>8</v>
      </c>
      <c r="R1356">
        <v>0</v>
      </c>
      <c r="S1356">
        <v>0</v>
      </c>
      <c r="U1356">
        <v>354835</v>
      </c>
      <c r="V1356">
        <v>354835</v>
      </c>
      <c r="W1356">
        <v>0</v>
      </c>
      <c r="X1356">
        <v>0</v>
      </c>
      <c r="Y1356" t="s">
        <v>229</v>
      </c>
    </row>
    <row r="1357" spans="1:25" x14ac:dyDescent="0.25">
      <c r="A1357">
        <v>1356</v>
      </c>
      <c r="B1357">
        <v>66606</v>
      </c>
      <c r="C1357">
        <v>0</v>
      </c>
      <c r="D1357">
        <v>0</v>
      </c>
      <c r="E1357" t="s">
        <v>409</v>
      </c>
      <c r="F1357" t="s">
        <v>410</v>
      </c>
      <c r="G1357">
        <v>1</v>
      </c>
      <c r="H1357" s="6">
        <v>274000000</v>
      </c>
      <c r="I1357" s="7">
        <v>45960</v>
      </c>
      <c r="K1357">
        <v>15</v>
      </c>
      <c r="L1357" t="s">
        <v>40</v>
      </c>
      <c r="M1357" t="s">
        <v>5</v>
      </c>
      <c r="N1357" t="s">
        <v>41</v>
      </c>
      <c r="O1357" t="s">
        <v>77</v>
      </c>
      <c r="P1357" t="s">
        <v>2082</v>
      </c>
      <c r="Q1357">
        <v>4.9000000000000004</v>
      </c>
      <c r="R1357">
        <v>5.4</v>
      </c>
      <c r="S1357">
        <v>4.7</v>
      </c>
      <c r="U1357">
        <v>41100000</v>
      </c>
      <c r="V1357">
        <v>13426000</v>
      </c>
      <c r="W1357">
        <v>14796000</v>
      </c>
      <c r="X1357">
        <v>12878000</v>
      </c>
      <c r="Y1357" t="s">
        <v>112</v>
      </c>
    </row>
    <row r="1358" spans="1:25" x14ac:dyDescent="0.25">
      <c r="A1358">
        <v>1357</v>
      </c>
      <c r="B1358">
        <v>66617</v>
      </c>
      <c r="C1358">
        <v>0</v>
      </c>
      <c r="D1358">
        <v>0</v>
      </c>
      <c r="E1358" t="s">
        <v>2210</v>
      </c>
      <c r="F1358" t="s">
        <v>2211</v>
      </c>
      <c r="G1358">
        <v>1</v>
      </c>
      <c r="H1358" s="6">
        <v>2088495</v>
      </c>
      <c r="I1358" s="7">
        <v>45960</v>
      </c>
      <c r="K1358">
        <v>7</v>
      </c>
      <c r="L1358" t="s">
        <v>40</v>
      </c>
      <c r="M1358" t="s">
        <v>8</v>
      </c>
      <c r="N1358" t="s">
        <v>41</v>
      </c>
      <c r="O1358" t="s">
        <v>347</v>
      </c>
      <c r="P1358" t="s">
        <v>2082</v>
      </c>
      <c r="Q1358">
        <v>7</v>
      </c>
      <c r="R1358">
        <v>0</v>
      </c>
      <c r="S1358">
        <v>0</v>
      </c>
      <c r="U1358">
        <v>146195</v>
      </c>
      <c r="V1358">
        <v>146195</v>
      </c>
      <c r="W1358">
        <v>0</v>
      </c>
      <c r="X1358">
        <v>0</v>
      </c>
      <c r="Y1358" t="s">
        <v>2086</v>
      </c>
    </row>
    <row r="1359" spans="1:25" x14ac:dyDescent="0.25">
      <c r="A1359">
        <v>1358</v>
      </c>
      <c r="B1359">
        <v>66607</v>
      </c>
      <c r="C1359">
        <v>0</v>
      </c>
      <c r="D1359">
        <v>0</v>
      </c>
      <c r="E1359" t="s">
        <v>423</v>
      </c>
      <c r="F1359" t="s">
        <v>424</v>
      </c>
      <c r="G1359">
        <v>1</v>
      </c>
      <c r="H1359" s="6">
        <v>19000000</v>
      </c>
      <c r="I1359" s="7">
        <v>45960</v>
      </c>
      <c r="K1359">
        <v>15</v>
      </c>
      <c r="L1359" t="s">
        <v>40</v>
      </c>
      <c r="M1359" t="s">
        <v>5</v>
      </c>
      <c r="N1359" t="s">
        <v>41</v>
      </c>
      <c r="O1359" t="s">
        <v>77</v>
      </c>
      <c r="P1359" t="s">
        <v>2082</v>
      </c>
      <c r="Q1359">
        <v>4.9000000000000004</v>
      </c>
      <c r="R1359">
        <v>5.4</v>
      </c>
      <c r="S1359">
        <v>4.7</v>
      </c>
      <c r="U1359">
        <v>2850000</v>
      </c>
      <c r="V1359">
        <v>931000</v>
      </c>
      <c r="W1359">
        <v>1026000</v>
      </c>
      <c r="X1359">
        <v>893000</v>
      </c>
      <c r="Y1359" t="s">
        <v>112</v>
      </c>
    </row>
    <row r="1360" spans="1:25" x14ac:dyDescent="0.25">
      <c r="A1360">
        <v>1359</v>
      </c>
      <c r="B1360">
        <v>66603</v>
      </c>
      <c r="C1360">
        <v>0</v>
      </c>
      <c r="D1360">
        <v>0</v>
      </c>
      <c r="E1360" t="s">
        <v>2331</v>
      </c>
      <c r="F1360" t="s">
        <v>2332</v>
      </c>
      <c r="G1360">
        <v>1</v>
      </c>
      <c r="H1360" s="6">
        <v>1776084</v>
      </c>
      <c r="I1360" s="7">
        <v>45960</v>
      </c>
      <c r="K1360">
        <v>12</v>
      </c>
      <c r="L1360" t="s">
        <v>40</v>
      </c>
      <c r="M1360" t="s">
        <v>8</v>
      </c>
      <c r="N1360" t="s">
        <v>41</v>
      </c>
      <c r="O1360" t="s">
        <v>347</v>
      </c>
      <c r="P1360" t="s">
        <v>2082</v>
      </c>
      <c r="Q1360">
        <v>12</v>
      </c>
      <c r="R1360">
        <v>0</v>
      </c>
      <c r="S1360">
        <v>0</v>
      </c>
      <c r="U1360">
        <v>213130</v>
      </c>
      <c r="V1360">
        <v>213130</v>
      </c>
      <c r="W1360">
        <v>0</v>
      </c>
      <c r="X1360">
        <v>0</v>
      </c>
      <c r="Y1360" t="s">
        <v>2086</v>
      </c>
    </row>
    <row r="1361" spans="1:25" x14ac:dyDescent="0.25">
      <c r="A1361">
        <v>1360</v>
      </c>
      <c r="B1361">
        <v>66584</v>
      </c>
      <c r="C1361">
        <v>0</v>
      </c>
      <c r="D1361">
        <v>0</v>
      </c>
      <c r="E1361" t="s">
        <v>502</v>
      </c>
      <c r="F1361" t="s">
        <v>503</v>
      </c>
      <c r="G1361">
        <v>1</v>
      </c>
      <c r="H1361" s="6">
        <v>100000000</v>
      </c>
      <c r="I1361" s="7">
        <v>45959</v>
      </c>
      <c r="K1361">
        <v>15</v>
      </c>
      <c r="L1361" t="s">
        <v>40</v>
      </c>
      <c r="M1361" t="s">
        <v>5</v>
      </c>
      <c r="N1361" t="s">
        <v>41</v>
      </c>
      <c r="O1361" t="s">
        <v>77</v>
      </c>
      <c r="P1361" t="s">
        <v>2082</v>
      </c>
      <c r="Q1361">
        <v>7</v>
      </c>
      <c r="R1361">
        <v>8</v>
      </c>
      <c r="S1361">
        <v>0</v>
      </c>
      <c r="U1361">
        <v>15000000</v>
      </c>
      <c r="V1361">
        <v>7000000</v>
      </c>
      <c r="W1361">
        <v>8000000</v>
      </c>
      <c r="X1361">
        <v>0</v>
      </c>
      <c r="Y1361" t="s">
        <v>48</v>
      </c>
    </row>
    <row r="1362" spans="1:25" x14ac:dyDescent="0.25">
      <c r="A1362">
        <v>1361</v>
      </c>
      <c r="B1362">
        <v>66589</v>
      </c>
      <c r="C1362">
        <v>0</v>
      </c>
      <c r="D1362">
        <v>0</v>
      </c>
      <c r="E1362" t="s">
        <v>642</v>
      </c>
      <c r="F1362" t="s">
        <v>643</v>
      </c>
      <c r="G1362">
        <v>1</v>
      </c>
      <c r="H1362" s="6">
        <v>11458583</v>
      </c>
      <c r="I1362" s="7">
        <v>45959</v>
      </c>
      <c r="K1362">
        <v>8</v>
      </c>
      <c r="L1362" t="s">
        <v>40</v>
      </c>
      <c r="M1362" t="s">
        <v>5</v>
      </c>
      <c r="N1362" t="s">
        <v>41</v>
      </c>
      <c r="O1362" t="s">
        <v>77</v>
      </c>
      <c r="P1362" t="s">
        <v>2082</v>
      </c>
      <c r="Q1362">
        <v>8</v>
      </c>
      <c r="R1362">
        <v>0</v>
      </c>
      <c r="S1362">
        <v>0</v>
      </c>
      <c r="U1362">
        <v>916687</v>
      </c>
      <c r="V1362">
        <v>916687</v>
      </c>
      <c r="W1362">
        <v>0</v>
      </c>
      <c r="X1362">
        <v>0</v>
      </c>
      <c r="Y1362" t="s">
        <v>250</v>
      </c>
    </row>
    <row r="1363" spans="1:25" x14ac:dyDescent="0.25">
      <c r="A1363">
        <v>1362</v>
      </c>
      <c r="B1363">
        <v>66587</v>
      </c>
      <c r="C1363">
        <v>0</v>
      </c>
      <c r="D1363">
        <v>0</v>
      </c>
      <c r="E1363" t="s">
        <v>1477</v>
      </c>
      <c r="F1363" t="s">
        <v>1478</v>
      </c>
      <c r="G1363">
        <v>1</v>
      </c>
      <c r="H1363" s="6">
        <v>470000</v>
      </c>
      <c r="I1363" s="7">
        <v>45959</v>
      </c>
      <c r="K1363">
        <v>6</v>
      </c>
      <c r="L1363" t="s">
        <v>40</v>
      </c>
      <c r="M1363" t="s">
        <v>5</v>
      </c>
      <c r="N1363" t="s">
        <v>41</v>
      </c>
      <c r="O1363" t="s">
        <v>47</v>
      </c>
      <c r="P1363" t="s">
        <v>2082</v>
      </c>
      <c r="Q1363">
        <v>6</v>
      </c>
      <c r="R1363">
        <v>0</v>
      </c>
      <c r="S1363">
        <v>0</v>
      </c>
      <c r="U1363">
        <v>28200</v>
      </c>
      <c r="V1363">
        <v>28200</v>
      </c>
      <c r="W1363">
        <v>0</v>
      </c>
      <c r="X1363">
        <v>0</v>
      </c>
      <c r="Y1363" t="s">
        <v>72</v>
      </c>
    </row>
    <row r="1364" spans="1:25" x14ac:dyDescent="0.25">
      <c r="A1364">
        <v>1363</v>
      </c>
      <c r="B1364">
        <v>66588</v>
      </c>
      <c r="C1364">
        <v>0</v>
      </c>
      <c r="D1364">
        <v>0</v>
      </c>
      <c r="E1364" t="s">
        <v>1804</v>
      </c>
      <c r="F1364" t="s">
        <v>1805</v>
      </c>
      <c r="G1364">
        <v>1</v>
      </c>
      <c r="H1364" s="6">
        <v>327111</v>
      </c>
      <c r="I1364" s="7">
        <v>45959</v>
      </c>
      <c r="K1364">
        <v>10</v>
      </c>
      <c r="L1364" t="s">
        <v>40</v>
      </c>
      <c r="M1364" t="s">
        <v>5</v>
      </c>
      <c r="N1364" t="s">
        <v>41</v>
      </c>
      <c r="O1364" t="s">
        <v>57</v>
      </c>
      <c r="P1364" t="s">
        <v>2082</v>
      </c>
      <c r="Q1364">
        <v>10</v>
      </c>
      <c r="R1364">
        <v>0</v>
      </c>
      <c r="S1364">
        <v>0</v>
      </c>
      <c r="U1364">
        <v>32711</v>
      </c>
      <c r="V1364">
        <v>32711</v>
      </c>
      <c r="W1364">
        <v>0</v>
      </c>
      <c r="X1364">
        <v>0</v>
      </c>
      <c r="Y1364" t="s">
        <v>109</v>
      </c>
    </row>
    <row r="1365" spans="1:25" x14ac:dyDescent="0.25">
      <c r="A1365">
        <v>1364</v>
      </c>
      <c r="B1365">
        <v>66586</v>
      </c>
      <c r="C1365">
        <v>0</v>
      </c>
      <c r="D1365">
        <v>0</v>
      </c>
      <c r="E1365" t="s">
        <v>2093</v>
      </c>
      <c r="F1365" t="s">
        <v>2094</v>
      </c>
      <c r="G1365">
        <v>1</v>
      </c>
      <c r="H1365" s="6">
        <v>15393888</v>
      </c>
      <c r="I1365" s="7">
        <v>45959</v>
      </c>
      <c r="K1365">
        <v>7</v>
      </c>
      <c r="L1365" t="s">
        <v>40</v>
      </c>
      <c r="M1365" t="s">
        <v>6</v>
      </c>
      <c r="N1365" t="s">
        <v>41</v>
      </c>
      <c r="O1365" t="s">
        <v>64</v>
      </c>
      <c r="P1365" t="s">
        <v>2082</v>
      </c>
      <c r="Q1365">
        <v>7</v>
      </c>
      <c r="R1365">
        <v>0</v>
      </c>
      <c r="S1365">
        <v>0</v>
      </c>
      <c r="U1365">
        <v>1077572</v>
      </c>
      <c r="V1365">
        <v>1077572</v>
      </c>
      <c r="W1365">
        <v>0</v>
      </c>
      <c r="X1365">
        <v>0</v>
      </c>
      <c r="Y1365" t="s">
        <v>2086</v>
      </c>
    </row>
    <row r="1366" spans="1:25" x14ac:dyDescent="0.25">
      <c r="A1366">
        <v>1365</v>
      </c>
      <c r="B1366">
        <v>66585</v>
      </c>
      <c r="C1366">
        <v>0</v>
      </c>
      <c r="D1366">
        <v>0</v>
      </c>
      <c r="E1366" t="s">
        <v>2232</v>
      </c>
      <c r="F1366" t="s">
        <v>2233</v>
      </c>
      <c r="G1366">
        <v>1</v>
      </c>
      <c r="H1366" s="6">
        <v>870000</v>
      </c>
      <c r="I1366" s="7">
        <v>45959</v>
      </c>
      <c r="K1366">
        <v>6</v>
      </c>
      <c r="L1366" t="s">
        <v>40</v>
      </c>
      <c r="M1366" t="s">
        <v>4</v>
      </c>
      <c r="N1366" t="s">
        <v>41</v>
      </c>
      <c r="O1366" t="s">
        <v>51</v>
      </c>
      <c r="P1366" t="s">
        <v>2082</v>
      </c>
      <c r="Q1366">
        <v>6</v>
      </c>
      <c r="R1366">
        <v>0</v>
      </c>
      <c r="S1366">
        <v>0</v>
      </c>
      <c r="U1366">
        <v>52200</v>
      </c>
      <c r="V1366">
        <v>52200</v>
      </c>
      <c r="W1366">
        <v>0</v>
      </c>
      <c r="X1366">
        <v>0</v>
      </c>
      <c r="Y1366" t="s">
        <v>229</v>
      </c>
    </row>
    <row r="1367" spans="1:25" x14ac:dyDescent="0.25">
      <c r="A1367">
        <v>1366</v>
      </c>
      <c r="B1367">
        <v>66581</v>
      </c>
      <c r="C1367">
        <v>0</v>
      </c>
      <c r="D1367">
        <v>0</v>
      </c>
      <c r="E1367" t="s">
        <v>1438</v>
      </c>
      <c r="F1367" t="s">
        <v>1439</v>
      </c>
      <c r="G1367">
        <v>1</v>
      </c>
      <c r="H1367" s="6">
        <v>44444444</v>
      </c>
      <c r="I1367" s="7">
        <v>45958</v>
      </c>
      <c r="K1367" t="s">
        <v>866</v>
      </c>
      <c r="L1367" t="s">
        <v>40</v>
      </c>
      <c r="M1367" t="s">
        <v>5</v>
      </c>
      <c r="N1367" t="s">
        <v>41</v>
      </c>
      <c r="O1367" t="s">
        <v>47</v>
      </c>
      <c r="P1367" t="s">
        <v>2082</v>
      </c>
      <c r="Q1367">
        <v>0.1</v>
      </c>
      <c r="R1367">
        <v>3.7</v>
      </c>
      <c r="S1367">
        <v>0</v>
      </c>
      <c r="U1367">
        <v>1688889</v>
      </c>
      <c r="V1367">
        <v>44444</v>
      </c>
      <c r="W1367">
        <v>1644444</v>
      </c>
      <c r="X1367">
        <v>0</v>
      </c>
      <c r="Y1367" t="s">
        <v>250</v>
      </c>
    </row>
    <row r="1368" spans="1:25" x14ac:dyDescent="0.25">
      <c r="A1368">
        <v>1367</v>
      </c>
      <c r="B1368">
        <v>66574</v>
      </c>
      <c r="C1368">
        <v>0</v>
      </c>
      <c r="D1368">
        <v>0</v>
      </c>
      <c r="E1368" t="s">
        <v>1167</v>
      </c>
      <c r="F1368" t="s">
        <v>1168</v>
      </c>
      <c r="G1368">
        <v>1</v>
      </c>
      <c r="H1368" s="6">
        <v>19000000</v>
      </c>
      <c r="I1368" s="7">
        <v>45958</v>
      </c>
      <c r="K1368">
        <v>8</v>
      </c>
      <c r="L1368" t="s">
        <v>40</v>
      </c>
      <c r="M1368" t="s">
        <v>5</v>
      </c>
      <c r="N1368" t="s">
        <v>41</v>
      </c>
      <c r="O1368" t="s">
        <v>77</v>
      </c>
      <c r="P1368" t="s">
        <v>2082</v>
      </c>
      <c r="Q1368">
        <v>8</v>
      </c>
      <c r="R1368">
        <v>0</v>
      </c>
      <c r="S1368">
        <v>0</v>
      </c>
      <c r="U1368">
        <v>1520000</v>
      </c>
      <c r="V1368">
        <v>1520000</v>
      </c>
      <c r="W1368">
        <v>0</v>
      </c>
      <c r="X1368">
        <v>0</v>
      </c>
      <c r="Y1368" t="s">
        <v>48</v>
      </c>
    </row>
    <row r="1369" spans="1:25" x14ac:dyDescent="0.25">
      <c r="A1369">
        <v>1368</v>
      </c>
      <c r="B1369">
        <v>66580</v>
      </c>
      <c r="C1369">
        <v>0</v>
      </c>
      <c r="D1369">
        <v>0</v>
      </c>
      <c r="E1369" t="s">
        <v>848</v>
      </c>
      <c r="F1369" t="s">
        <v>849</v>
      </c>
      <c r="G1369">
        <v>1</v>
      </c>
      <c r="H1369" s="6">
        <v>442174</v>
      </c>
      <c r="I1369" s="7">
        <v>45958</v>
      </c>
      <c r="K1369">
        <v>15</v>
      </c>
      <c r="L1369" t="s">
        <v>40</v>
      </c>
      <c r="M1369" t="s">
        <v>5</v>
      </c>
      <c r="N1369" t="s">
        <v>41</v>
      </c>
      <c r="O1369" t="s">
        <v>47</v>
      </c>
      <c r="P1369" t="s">
        <v>2082</v>
      </c>
      <c r="Q1369">
        <v>4</v>
      </c>
      <c r="R1369">
        <v>11</v>
      </c>
      <c r="S1369">
        <v>0</v>
      </c>
      <c r="U1369">
        <v>66326</v>
      </c>
      <c r="V1369">
        <v>17687</v>
      </c>
      <c r="W1369">
        <v>48639</v>
      </c>
      <c r="X1369">
        <v>0</v>
      </c>
      <c r="Y1369" t="s">
        <v>109</v>
      </c>
    </row>
    <row r="1370" spans="1:25" x14ac:dyDescent="0.25">
      <c r="A1370">
        <v>1369</v>
      </c>
      <c r="B1370">
        <v>66583</v>
      </c>
      <c r="C1370">
        <v>0</v>
      </c>
      <c r="D1370">
        <v>0</v>
      </c>
      <c r="E1370" t="s">
        <v>2393</v>
      </c>
      <c r="F1370" t="s">
        <v>2394</v>
      </c>
      <c r="G1370">
        <v>1</v>
      </c>
      <c r="H1370" s="6">
        <v>500000</v>
      </c>
      <c r="I1370" s="7">
        <v>45958</v>
      </c>
      <c r="K1370">
        <v>15</v>
      </c>
      <c r="L1370" t="s">
        <v>40</v>
      </c>
      <c r="M1370" t="s">
        <v>4</v>
      </c>
      <c r="N1370" t="s">
        <v>41</v>
      </c>
      <c r="O1370" t="s">
        <v>51</v>
      </c>
      <c r="P1370" t="s">
        <v>2082</v>
      </c>
      <c r="Q1370">
        <v>15</v>
      </c>
      <c r="R1370">
        <v>0</v>
      </c>
      <c r="S1370">
        <v>0</v>
      </c>
      <c r="U1370">
        <v>75000</v>
      </c>
      <c r="V1370">
        <v>75000</v>
      </c>
      <c r="W1370">
        <v>0</v>
      </c>
      <c r="X1370">
        <v>0</v>
      </c>
      <c r="Y1370" t="s">
        <v>2086</v>
      </c>
    </row>
    <row r="1371" spans="1:25" x14ac:dyDescent="0.25">
      <c r="A1371">
        <v>1370</v>
      </c>
      <c r="B1371">
        <v>66582</v>
      </c>
      <c r="C1371">
        <v>0</v>
      </c>
      <c r="D1371">
        <v>0</v>
      </c>
      <c r="E1371" t="s">
        <v>1449</v>
      </c>
      <c r="F1371" t="s">
        <v>1450</v>
      </c>
      <c r="G1371">
        <v>1</v>
      </c>
      <c r="H1371" s="6">
        <v>4800000</v>
      </c>
      <c r="I1371" s="7">
        <v>45958</v>
      </c>
      <c r="K1371">
        <v>6</v>
      </c>
      <c r="L1371" t="s">
        <v>40</v>
      </c>
      <c r="M1371" t="s">
        <v>5</v>
      </c>
      <c r="N1371" t="s">
        <v>41</v>
      </c>
      <c r="O1371" t="s">
        <v>47</v>
      </c>
      <c r="P1371" t="s">
        <v>2082</v>
      </c>
      <c r="Q1371">
        <v>6</v>
      </c>
      <c r="R1371">
        <v>0</v>
      </c>
      <c r="S1371">
        <v>0</v>
      </c>
      <c r="U1371">
        <v>288000</v>
      </c>
      <c r="V1371">
        <v>288000</v>
      </c>
      <c r="W1371">
        <v>0</v>
      </c>
      <c r="X1371">
        <v>0</v>
      </c>
      <c r="Y1371" t="s">
        <v>48</v>
      </c>
    </row>
    <row r="1372" spans="1:25" x14ac:dyDescent="0.25">
      <c r="A1372">
        <v>1371</v>
      </c>
      <c r="B1372">
        <v>66566</v>
      </c>
      <c r="C1372">
        <v>0</v>
      </c>
      <c r="D1372">
        <v>0</v>
      </c>
      <c r="E1372" t="s">
        <v>393</v>
      </c>
      <c r="F1372" t="s">
        <v>2586</v>
      </c>
      <c r="G1372">
        <v>1</v>
      </c>
      <c r="H1372" s="6">
        <v>6239971</v>
      </c>
      <c r="I1372" s="7">
        <v>45957</v>
      </c>
      <c r="K1372">
        <v>8</v>
      </c>
      <c r="L1372" t="s">
        <v>40</v>
      </c>
      <c r="M1372" t="s">
        <v>5</v>
      </c>
      <c r="N1372" t="s">
        <v>41</v>
      </c>
      <c r="O1372" t="s">
        <v>57</v>
      </c>
      <c r="P1372" t="s">
        <v>2082</v>
      </c>
      <c r="Q1372">
        <v>8</v>
      </c>
      <c r="R1372">
        <v>0</v>
      </c>
      <c r="S1372">
        <v>0</v>
      </c>
      <c r="U1372">
        <v>499198</v>
      </c>
      <c r="V1372">
        <v>499198</v>
      </c>
      <c r="W1372">
        <v>0</v>
      </c>
      <c r="X1372">
        <v>0</v>
      </c>
      <c r="Y1372" t="s">
        <v>44</v>
      </c>
    </row>
    <row r="1373" spans="1:25" x14ac:dyDescent="0.25">
      <c r="A1373">
        <v>1372</v>
      </c>
      <c r="B1373">
        <v>66565</v>
      </c>
      <c r="C1373">
        <v>0</v>
      </c>
      <c r="D1373">
        <v>0</v>
      </c>
      <c r="E1373" t="s">
        <v>2196</v>
      </c>
      <c r="F1373" t="s">
        <v>2197</v>
      </c>
      <c r="G1373">
        <v>1</v>
      </c>
      <c r="H1373" s="6">
        <v>905257</v>
      </c>
      <c r="I1373" s="7">
        <v>45957</v>
      </c>
      <c r="K1373">
        <v>8</v>
      </c>
      <c r="L1373" t="s">
        <v>40</v>
      </c>
      <c r="M1373" t="s">
        <v>5</v>
      </c>
      <c r="N1373" t="s">
        <v>41</v>
      </c>
      <c r="O1373" t="s">
        <v>57</v>
      </c>
      <c r="P1373" t="s">
        <v>2082</v>
      </c>
      <c r="Q1373">
        <v>8</v>
      </c>
      <c r="R1373">
        <v>0</v>
      </c>
      <c r="S1373">
        <v>0</v>
      </c>
      <c r="U1373">
        <v>72421</v>
      </c>
      <c r="V1373">
        <v>72421</v>
      </c>
      <c r="W1373">
        <v>0</v>
      </c>
      <c r="X1373">
        <v>0</v>
      </c>
      <c r="Y1373" t="s">
        <v>48</v>
      </c>
    </row>
    <row r="1374" spans="1:25" x14ac:dyDescent="0.25">
      <c r="A1374">
        <v>1373</v>
      </c>
      <c r="B1374">
        <v>65303</v>
      </c>
      <c r="C1374">
        <v>0</v>
      </c>
      <c r="D1374">
        <v>0</v>
      </c>
      <c r="E1374" t="s">
        <v>1946</v>
      </c>
      <c r="F1374" t="s">
        <v>1947</v>
      </c>
      <c r="G1374">
        <v>1</v>
      </c>
      <c r="H1374" s="6">
        <v>628000</v>
      </c>
      <c r="I1374" s="7">
        <v>45954</v>
      </c>
      <c r="K1374">
        <v>15</v>
      </c>
      <c r="L1374" t="s">
        <v>40</v>
      </c>
      <c r="M1374" t="s">
        <v>5</v>
      </c>
      <c r="N1374" t="s">
        <v>41</v>
      </c>
      <c r="O1374" t="s">
        <v>77</v>
      </c>
      <c r="P1374" t="s">
        <v>2082</v>
      </c>
      <c r="Q1374">
        <v>5</v>
      </c>
      <c r="R1374">
        <v>10</v>
      </c>
      <c r="S1374">
        <v>0</v>
      </c>
      <c r="U1374">
        <v>94200</v>
      </c>
      <c r="V1374">
        <v>31400</v>
      </c>
      <c r="W1374">
        <v>62800</v>
      </c>
      <c r="X1374">
        <v>0</v>
      </c>
      <c r="Y1374" t="s">
        <v>48</v>
      </c>
    </row>
    <row r="1375" spans="1:25" x14ac:dyDescent="0.25">
      <c r="A1375">
        <v>1374</v>
      </c>
      <c r="B1375">
        <v>66549</v>
      </c>
      <c r="C1375">
        <v>0</v>
      </c>
      <c r="D1375">
        <v>0</v>
      </c>
      <c r="E1375" t="s">
        <v>1658</v>
      </c>
      <c r="F1375" t="s">
        <v>1659</v>
      </c>
      <c r="G1375">
        <v>1</v>
      </c>
      <c r="H1375" s="6">
        <v>50000</v>
      </c>
      <c r="I1375" s="7">
        <v>45954</v>
      </c>
      <c r="K1375">
        <v>10</v>
      </c>
      <c r="L1375" t="s">
        <v>40</v>
      </c>
      <c r="M1375" t="s">
        <v>5</v>
      </c>
      <c r="N1375" t="s">
        <v>41</v>
      </c>
      <c r="O1375" t="s">
        <v>57</v>
      </c>
      <c r="P1375" t="s">
        <v>2082</v>
      </c>
      <c r="Q1375">
        <v>10</v>
      </c>
      <c r="R1375">
        <v>0</v>
      </c>
      <c r="S1375">
        <v>0</v>
      </c>
      <c r="U1375">
        <v>5000</v>
      </c>
      <c r="V1375">
        <v>5000</v>
      </c>
      <c r="W1375">
        <v>0</v>
      </c>
      <c r="X1375">
        <v>0</v>
      </c>
      <c r="Y1375" t="s">
        <v>48</v>
      </c>
    </row>
    <row r="1376" spans="1:25" x14ac:dyDescent="0.25">
      <c r="A1376">
        <v>1375</v>
      </c>
      <c r="B1376">
        <v>66545</v>
      </c>
      <c r="C1376">
        <v>0</v>
      </c>
      <c r="D1376">
        <v>0</v>
      </c>
      <c r="E1376" t="s">
        <v>622</v>
      </c>
      <c r="F1376" t="s">
        <v>623</v>
      </c>
      <c r="G1376">
        <v>1</v>
      </c>
      <c r="H1376" s="6">
        <v>27800000</v>
      </c>
      <c r="I1376" s="7">
        <v>45954</v>
      </c>
      <c r="K1376">
        <v>15</v>
      </c>
      <c r="L1376" t="s">
        <v>40</v>
      </c>
      <c r="M1376" t="s">
        <v>5</v>
      </c>
      <c r="N1376" t="s">
        <v>41</v>
      </c>
      <c r="O1376" t="s">
        <v>47</v>
      </c>
      <c r="P1376" t="s">
        <v>2082</v>
      </c>
      <c r="Q1376">
        <v>3</v>
      </c>
      <c r="R1376">
        <v>12</v>
      </c>
      <c r="S1376">
        <v>0</v>
      </c>
      <c r="U1376">
        <v>4170000</v>
      </c>
      <c r="V1376">
        <v>834000</v>
      </c>
      <c r="W1376">
        <v>3336000</v>
      </c>
      <c r="X1376">
        <v>0</v>
      </c>
      <c r="Y1376" t="s">
        <v>250</v>
      </c>
    </row>
    <row r="1377" spans="1:25" x14ac:dyDescent="0.25">
      <c r="A1377">
        <v>1376</v>
      </c>
      <c r="B1377">
        <v>66416</v>
      </c>
      <c r="C1377">
        <v>0</v>
      </c>
      <c r="D1377">
        <v>0</v>
      </c>
      <c r="E1377" t="s">
        <v>267</v>
      </c>
      <c r="F1377" t="s">
        <v>268</v>
      </c>
      <c r="G1377">
        <v>1</v>
      </c>
      <c r="H1377" s="6">
        <v>1793478</v>
      </c>
      <c r="I1377" s="7">
        <v>45954</v>
      </c>
      <c r="K1377">
        <v>8</v>
      </c>
      <c r="L1377" t="s">
        <v>40</v>
      </c>
      <c r="M1377" t="s">
        <v>5</v>
      </c>
      <c r="N1377" t="s">
        <v>41</v>
      </c>
      <c r="O1377" t="s">
        <v>57</v>
      </c>
      <c r="P1377" t="s">
        <v>2082</v>
      </c>
      <c r="Q1377">
        <v>8</v>
      </c>
      <c r="R1377">
        <v>0</v>
      </c>
      <c r="S1377">
        <v>0</v>
      </c>
      <c r="U1377">
        <v>143478</v>
      </c>
      <c r="V1377">
        <v>143478</v>
      </c>
      <c r="W1377">
        <v>0</v>
      </c>
      <c r="X1377">
        <v>0</v>
      </c>
      <c r="Y1377" t="s">
        <v>81</v>
      </c>
    </row>
    <row r="1378" spans="1:25" x14ac:dyDescent="0.25">
      <c r="A1378">
        <v>1377</v>
      </c>
      <c r="B1378">
        <v>66568</v>
      </c>
      <c r="C1378">
        <v>0</v>
      </c>
      <c r="D1378">
        <v>0</v>
      </c>
      <c r="E1378" t="s">
        <v>1246</v>
      </c>
      <c r="F1378" t="s">
        <v>1247</v>
      </c>
      <c r="G1378">
        <v>1</v>
      </c>
      <c r="H1378" s="6">
        <v>5000000</v>
      </c>
      <c r="I1378" s="7">
        <v>45954</v>
      </c>
      <c r="K1378">
        <v>5</v>
      </c>
      <c r="L1378" t="s">
        <v>40</v>
      </c>
      <c r="M1378" t="s">
        <v>5</v>
      </c>
      <c r="N1378" t="s">
        <v>41</v>
      </c>
      <c r="O1378" t="s">
        <v>57</v>
      </c>
      <c r="P1378" t="s">
        <v>2082</v>
      </c>
      <c r="Q1378">
        <v>5</v>
      </c>
      <c r="R1378">
        <v>0</v>
      </c>
      <c r="S1378">
        <v>0</v>
      </c>
      <c r="U1378">
        <v>250000</v>
      </c>
      <c r="V1378">
        <v>250000</v>
      </c>
      <c r="W1378">
        <v>0</v>
      </c>
      <c r="X1378">
        <v>0</v>
      </c>
      <c r="Y1378" t="s">
        <v>48</v>
      </c>
    </row>
    <row r="1379" spans="1:25" x14ac:dyDescent="0.25">
      <c r="A1379">
        <v>1378</v>
      </c>
      <c r="B1379">
        <v>66569</v>
      </c>
      <c r="C1379">
        <v>0</v>
      </c>
      <c r="D1379">
        <v>0</v>
      </c>
      <c r="E1379" t="s">
        <v>1246</v>
      </c>
      <c r="F1379" t="s">
        <v>1247</v>
      </c>
      <c r="G1379">
        <v>1</v>
      </c>
      <c r="H1379" s="6">
        <v>5000000</v>
      </c>
      <c r="I1379" s="7">
        <v>45954</v>
      </c>
      <c r="K1379">
        <v>5</v>
      </c>
      <c r="L1379" t="s">
        <v>40</v>
      </c>
      <c r="M1379" t="s">
        <v>5</v>
      </c>
      <c r="N1379" t="s">
        <v>41</v>
      </c>
      <c r="O1379" t="s">
        <v>57</v>
      </c>
      <c r="P1379" t="s">
        <v>2082</v>
      </c>
      <c r="Q1379">
        <v>5</v>
      </c>
      <c r="R1379">
        <v>0</v>
      </c>
      <c r="S1379">
        <v>0</v>
      </c>
      <c r="U1379">
        <v>250000</v>
      </c>
      <c r="V1379">
        <v>250000</v>
      </c>
      <c r="W1379">
        <v>0</v>
      </c>
      <c r="X1379">
        <v>0</v>
      </c>
      <c r="Y1379" t="s">
        <v>48</v>
      </c>
    </row>
    <row r="1380" spans="1:25" x14ac:dyDescent="0.25">
      <c r="A1380">
        <v>1379</v>
      </c>
      <c r="B1380">
        <v>66570</v>
      </c>
      <c r="C1380">
        <v>0</v>
      </c>
      <c r="D1380">
        <v>0</v>
      </c>
      <c r="E1380" t="s">
        <v>1246</v>
      </c>
      <c r="F1380" t="s">
        <v>1247</v>
      </c>
      <c r="G1380">
        <v>1</v>
      </c>
      <c r="H1380" s="6">
        <v>5000000</v>
      </c>
      <c r="I1380" s="7">
        <v>45954</v>
      </c>
      <c r="K1380">
        <v>5</v>
      </c>
      <c r="L1380" t="s">
        <v>40</v>
      </c>
      <c r="M1380" t="s">
        <v>5</v>
      </c>
      <c r="N1380" t="s">
        <v>41</v>
      </c>
      <c r="O1380" t="s">
        <v>57</v>
      </c>
      <c r="P1380" t="s">
        <v>2082</v>
      </c>
      <c r="Q1380">
        <v>5</v>
      </c>
      <c r="R1380">
        <v>0</v>
      </c>
      <c r="S1380">
        <v>0</v>
      </c>
      <c r="U1380">
        <v>250000</v>
      </c>
      <c r="V1380">
        <v>250000</v>
      </c>
      <c r="W1380">
        <v>0</v>
      </c>
      <c r="X1380">
        <v>0</v>
      </c>
      <c r="Y1380" t="s">
        <v>48</v>
      </c>
    </row>
    <row r="1381" spans="1:25" x14ac:dyDescent="0.25">
      <c r="A1381">
        <v>1380</v>
      </c>
      <c r="B1381">
        <v>66571</v>
      </c>
      <c r="C1381">
        <v>0</v>
      </c>
      <c r="D1381">
        <v>0</v>
      </c>
      <c r="E1381" t="s">
        <v>1246</v>
      </c>
      <c r="F1381" t="s">
        <v>1247</v>
      </c>
      <c r="G1381">
        <v>1</v>
      </c>
      <c r="H1381" s="6">
        <v>5000000</v>
      </c>
      <c r="I1381" s="7">
        <v>45954</v>
      </c>
      <c r="K1381">
        <v>5</v>
      </c>
      <c r="L1381" t="s">
        <v>40</v>
      </c>
      <c r="M1381" t="s">
        <v>5</v>
      </c>
      <c r="N1381" t="s">
        <v>41</v>
      </c>
      <c r="O1381" t="s">
        <v>57</v>
      </c>
      <c r="P1381" t="s">
        <v>2082</v>
      </c>
      <c r="Q1381">
        <v>5</v>
      </c>
      <c r="R1381">
        <v>0</v>
      </c>
      <c r="S1381">
        <v>0</v>
      </c>
      <c r="U1381">
        <v>250000</v>
      </c>
      <c r="V1381">
        <v>250000</v>
      </c>
      <c r="W1381">
        <v>0</v>
      </c>
      <c r="X1381">
        <v>0</v>
      </c>
      <c r="Y1381" t="s">
        <v>48</v>
      </c>
    </row>
    <row r="1382" spans="1:25" x14ac:dyDescent="0.25">
      <c r="A1382">
        <v>1381</v>
      </c>
      <c r="B1382">
        <v>66572</v>
      </c>
      <c r="C1382">
        <v>0</v>
      </c>
      <c r="D1382">
        <v>0</v>
      </c>
      <c r="E1382" t="s">
        <v>1246</v>
      </c>
      <c r="F1382" t="s">
        <v>1247</v>
      </c>
      <c r="G1382">
        <v>1</v>
      </c>
      <c r="H1382" s="6">
        <v>5000000</v>
      </c>
      <c r="I1382" s="7">
        <v>45954</v>
      </c>
      <c r="K1382">
        <v>5</v>
      </c>
      <c r="L1382" t="s">
        <v>40</v>
      </c>
      <c r="M1382" t="s">
        <v>5</v>
      </c>
      <c r="N1382" t="s">
        <v>41</v>
      </c>
      <c r="O1382" t="s">
        <v>57</v>
      </c>
      <c r="P1382" t="s">
        <v>2082</v>
      </c>
      <c r="Q1382">
        <v>5</v>
      </c>
      <c r="R1382">
        <v>0</v>
      </c>
      <c r="S1382">
        <v>0</v>
      </c>
      <c r="U1382">
        <v>250000</v>
      </c>
      <c r="V1382">
        <v>250000</v>
      </c>
      <c r="W1382">
        <v>0</v>
      </c>
      <c r="X1382">
        <v>0</v>
      </c>
      <c r="Y1382" t="s">
        <v>48</v>
      </c>
    </row>
    <row r="1383" spans="1:25" x14ac:dyDescent="0.25">
      <c r="A1383">
        <v>1382</v>
      </c>
      <c r="B1383">
        <v>66573</v>
      </c>
      <c r="C1383">
        <v>0</v>
      </c>
      <c r="D1383">
        <v>0</v>
      </c>
      <c r="E1383" t="s">
        <v>1246</v>
      </c>
      <c r="F1383" t="s">
        <v>1247</v>
      </c>
      <c r="G1383">
        <v>1</v>
      </c>
      <c r="H1383" s="6">
        <v>4312231</v>
      </c>
      <c r="I1383" s="7">
        <v>45954</v>
      </c>
      <c r="K1383">
        <v>5</v>
      </c>
      <c r="L1383" t="s">
        <v>40</v>
      </c>
      <c r="M1383" t="s">
        <v>5</v>
      </c>
      <c r="N1383" t="s">
        <v>41</v>
      </c>
      <c r="O1383" t="s">
        <v>57</v>
      </c>
      <c r="P1383" t="s">
        <v>2082</v>
      </c>
      <c r="Q1383">
        <v>5</v>
      </c>
      <c r="R1383">
        <v>0</v>
      </c>
      <c r="S1383">
        <v>0</v>
      </c>
      <c r="U1383">
        <v>215612</v>
      </c>
      <c r="V1383">
        <v>215612</v>
      </c>
      <c r="W1383">
        <v>0</v>
      </c>
      <c r="X1383">
        <v>0</v>
      </c>
      <c r="Y1383" t="s">
        <v>48</v>
      </c>
    </row>
    <row r="1384" spans="1:25" x14ac:dyDescent="0.25">
      <c r="A1384">
        <v>1383</v>
      </c>
      <c r="B1384">
        <v>66543</v>
      </c>
      <c r="C1384">
        <v>0</v>
      </c>
      <c r="D1384">
        <v>0</v>
      </c>
      <c r="E1384" t="s">
        <v>1471</v>
      </c>
      <c r="F1384" t="s">
        <v>1472</v>
      </c>
      <c r="G1384">
        <v>1</v>
      </c>
      <c r="H1384" s="6">
        <v>30633645</v>
      </c>
      <c r="I1384" s="7">
        <v>45954</v>
      </c>
      <c r="K1384">
        <v>15</v>
      </c>
      <c r="L1384" t="s">
        <v>40</v>
      </c>
      <c r="M1384" t="s">
        <v>5</v>
      </c>
      <c r="N1384" t="s">
        <v>41</v>
      </c>
      <c r="O1384" t="s">
        <v>47</v>
      </c>
      <c r="P1384" t="s">
        <v>2082</v>
      </c>
      <c r="Q1384">
        <v>6</v>
      </c>
      <c r="R1384">
        <v>9</v>
      </c>
      <c r="S1384">
        <v>0</v>
      </c>
      <c r="U1384">
        <v>4595047</v>
      </c>
      <c r="V1384">
        <v>1838019</v>
      </c>
      <c r="W1384">
        <v>2757028</v>
      </c>
      <c r="X1384">
        <v>0</v>
      </c>
      <c r="Y1384" t="s">
        <v>444</v>
      </c>
    </row>
    <row r="1385" spans="1:25" x14ac:dyDescent="0.25">
      <c r="A1385">
        <v>1384</v>
      </c>
      <c r="B1385">
        <v>66542</v>
      </c>
      <c r="C1385">
        <v>0</v>
      </c>
      <c r="D1385">
        <v>0</v>
      </c>
      <c r="E1385" t="s">
        <v>582</v>
      </c>
      <c r="F1385" t="s">
        <v>583</v>
      </c>
      <c r="G1385">
        <v>1</v>
      </c>
      <c r="H1385" s="6">
        <v>374444</v>
      </c>
      <c r="I1385" s="7">
        <v>45954</v>
      </c>
      <c r="K1385">
        <v>10</v>
      </c>
      <c r="L1385" t="s">
        <v>40</v>
      </c>
      <c r="M1385" t="s">
        <v>7</v>
      </c>
      <c r="N1385" t="s">
        <v>41</v>
      </c>
      <c r="O1385" t="s">
        <v>64</v>
      </c>
      <c r="P1385" t="s">
        <v>2082</v>
      </c>
      <c r="Q1385">
        <v>10</v>
      </c>
      <c r="R1385">
        <v>0</v>
      </c>
      <c r="S1385">
        <v>0</v>
      </c>
      <c r="U1385">
        <v>37444</v>
      </c>
      <c r="V1385">
        <v>37444</v>
      </c>
      <c r="W1385">
        <v>0</v>
      </c>
      <c r="X1385">
        <v>0</v>
      </c>
      <c r="Y1385" t="s">
        <v>48</v>
      </c>
    </row>
    <row r="1386" spans="1:25" x14ac:dyDescent="0.25">
      <c r="A1386">
        <v>1385</v>
      </c>
      <c r="B1386">
        <v>66546</v>
      </c>
      <c r="C1386">
        <v>0</v>
      </c>
      <c r="D1386">
        <v>0</v>
      </c>
      <c r="E1386" t="s">
        <v>834</v>
      </c>
      <c r="F1386" t="s">
        <v>835</v>
      </c>
      <c r="G1386">
        <v>1</v>
      </c>
      <c r="H1386" s="6">
        <v>4318780</v>
      </c>
      <c r="I1386" s="7">
        <v>45954</v>
      </c>
      <c r="K1386">
        <v>15</v>
      </c>
      <c r="L1386" t="s">
        <v>40</v>
      </c>
      <c r="M1386" t="s">
        <v>5</v>
      </c>
      <c r="N1386" t="s">
        <v>41</v>
      </c>
      <c r="O1386" t="s">
        <v>57</v>
      </c>
      <c r="P1386" t="s">
        <v>2082</v>
      </c>
      <c r="Q1386">
        <v>5</v>
      </c>
      <c r="R1386">
        <v>10</v>
      </c>
      <c r="S1386">
        <v>0</v>
      </c>
      <c r="U1386">
        <v>647817</v>
      </c>
      <c r="V1386">
        <v>215939</v>
      </c>
      <c r="W1386">
        <v>431878</v>
      </c>
      <c r="X1386">
        <v>0</v>
      </c>
      <c r="Y1386" t="s">
        <v>94</v>
      </c>
    </row>
    <row r="1387" spans="1:25" x14ac:dyDescent="0.25">
      <c r="A1387">
        <v>1386</v>
      </c>
      <c r="B1387">
        <v>66548</v>
      </c>
      <c r="C1387">
        <v>0</v>
      </c>
      <c r="D1387">
        <v>0</v>
      </c>
      <c r="E1387" t="s">
        <v>2395</v>
      </c>
      <c r="F1387" t="s">
        <v>2396</v>
      </c>
      <c r="G1387">
        <v>1</v>
      </c>
      <c r="H1387" s="6">
        <v>1500000</v>
      </c>
      <c r="I1387" s="7">
        <v>45954</v>
      </c>
      <c r="K1387">
        <v>10</v>
      </c>
      <c r="L1387" t="s">
        <v>40</v>
      </c>
      <c r="M1387" t="s">
        <v>9</v>
      </c>
      <c r="N1387" t="s">
        <v>41</v>
      </c>
      <c r="O1387" t="s">
        <v>42</v>
      </c>
      <c r="P1387" t="s">
        <v>2082</v>
      </c>
      <c r="Q1387">
        <v>10</v>
      </c>
      <c r="R1387">
        <v>0</v>
      </c>
      <c r="S1387">
        <v>0</v>
      </c>
      <c r="U1387">
        <v>150000</v>
      </c>
      <c r="V1387">
        <v>150000</v>
      </c>
      <c r="W1387">
        <v>0</v>
      </c>
      <c r="X1387">
        <v>0</v>
      </c>
      <c r="Y1387" t="s">
        <v>2086</v>
      </c>
    </row>
    <row r="1388" spans="1:25" x14ac:dyDescent="0.25">
      <c r="A1388">
        <v>1387</v>
      </c>
      <c r="B1388">
        <v>63701</v>
      </c>
      <c r="C1388">
        <v>0</v>
      </c>
      <c r="D1388">
        <v>0</v>
      </c>
      <c r="E1388" t="s">
        <v>1459</v>
      </c>
      <c r="F1388" t="s">
        <v>1460</v>
      </c>
      <c r="G1388">
        <v>1</v>
      </c>
      <c r="H1388" s="6">
        <v>989107</v>
      </c>
      <c r="I1388" s="7">
        <v>45954</v>
      </c>
      <c r="K1388">
        <v>15</v>
      </c>
      <c r="L1388" t="s">
        <v>40</v>
      </c>
      <c r="M1388" t="s">
        <v>5</v>
      </c>
      <c r="N1388" t="s">
        <v>41</v>
      </c>
      <c r="O1388" t="s">
        <v>54</v>
      </c>
      <c r="P1388" t="s">
        <v>2082</v>
      </c>
      <c r="Q1388">
        <v>3.3</v>
      </c>
      <c r="R1388">
        <v>11.7</v>
      </c>
      <c r="S1388">
        <v>0</v>
      </c>
      <c r="U1388">
        <v>148366</v>
      </c>
      <c r="V1388">
        <v>32641</v>
      </c>
      <c r="W1388">
        <v>115726</v>
      </c>
      <c r="X1388">
        <v>0</v>
      </c>
      <c r="Y1388" t="s">
        <v>48</v>
      </c>
    </row>
    <row r="1389" spans="1:25" x14ac:dyDescent="0.25">
      <c r="A1389">
        <v>1388</v>
      </c>
      <c r="B1389">
        <v>66547</v>
      </c>
      <c r="C1389">
        <v>0</v>
      </c>
      <c r="D1389">
        <v>0</v>
      </c>
      <c r="E1389" t="s">
        <v>2397</v>
      </c>
      <c r="F1389" t="s">
        <v>2398</v>
      </c>
      <c r="G1389">
        <v>1</v>
      </c>
      <c r="H1389" s="6">
        <v>1500000</v>
      </c>
      <c r="I1389" s="7">
        <v>45954</v>
      </c>
      <c r="K1389">
        <v>10</v>
      </c>
      <c r="L1389" t="s">
        <v>40</v>
      </c>
      <c r="M1389" t="s">
        <v>9</v>
      </c>
      <c r="N1389" t="s">
        <v>41</v>
      </c>
      <c r="O1389" t="s">
        <v>42</v>
      </c>
      <c r="P1389" t="s">
        <v>2082</v>
      </c>
      <c r="Q1389">
        <v>10</v>
      </c>
      <c r="R1389">
        <v>0</v>
      </c>
      <c r="S1389">
        <v>0</v>
      </c>
      <c r="U1389">
        <v>150000</v>
      </c>
      <c r="V1389">
        <v>150000</v>
      </c>
      <c r="W1389">
        <v>0</v>
      </c>
      <c r="X1389">
        <v>0</v>
      </c>
      <c r="Y1389" t="s">
        <v>2086</v>
      </c>
    </row>
    <row r="1390" spans="1:25" x14ac:dyDescent="0.25">
      <c r="A1390">
        <v>1389</v>
      </c>
      <c r="B1390">
        <v>66557</v>
      </c>
      <c r="C1390">
        <v>0</v>
      </c>
      <c r="D1390">
        <v>0</v>
      </c>
      <c r="E1390" t="s">
        <v>572</v>
      </c>
      <c r="F1390" t="s">
        <v>573</v>
      </c>
      <c r="G1390">
        <v>1</v>
      </c>
      <c r="H1390" s="6">
        <v>5278122</v>
      </c>
      <c r="I1390" s="7">
        <v>45954</v>
      </c>
      <c r="K1390">
        <v>5</v>
      </c>
      <c r="L1390" t="s">
        <v>40</v>
      </c>
      <c r="M1390" t="s">
        <v>6</v>
      </c>
      <c r="N1390" t="s">
        <v>41</v>
      </c>
      <c r="O1390" t="s">
        <v>64</v>
      </c>
      <c r="P1390" t="s">
        <v>2082</v>
      </c>
      <c r="Q1390">
        <v>5</v>
      </c>
      <c r="R1390">
        <v>0</v>
      </c>
      <c r="S1390">
        <v>0</v>
      </c>
      <c r="U1390">
        <v>263906</v>
      </c>
      <c r="V1390">
        <v>263906</v>
      </c>
      <c r="W1390">
        <v>0</v>
      </c>
      <c r="X1390">
        <v>0</v>
      </c>
      <c r="Y1390" t="s">
        <v>44</v>
      </c>
    </row>
    <row r="1391" spans="1:25" x14ac:dyDescent="0.25">
      <c r="A1391">
        <v>1390</v>
      </c>
      <c r="B1391">
        <v>66550</v>
      </c>
      <c r="C1391">
        <v>0</v>
      </c>
      <c r="D1391">
        <v>0</v>
      </c>
      <c r="E1391" t="s">
        <v>1367</v>
      </c>
      <c r="F1391" t="s">
        <v>1368</v>
      </c>
      <c r="G1391">
        <v>1</v>
      </c>
      <c r="H1391" s="6">
        <v>1000000</v>
      </c>
      <c r="I1391" s="7">
        <v>45954</v>
      </c>
      <c r="K1391">
        <v>10</v>
      </c>
      <c r="L1391" t="s">
        <v>40</v>
      </c>
      <c r="M1391" t="s">
        <v>5</v>
      </c>
      <c r="N1391" t="s">
        <v>41</v>
      </c>
      <c r="O1391" t="s">
        <v>57</v>
      </c>
      <c r="P1391" t="s">
        <v>2082</v>
      </c>
      <c r="Q1391">
        <v>10</v>
      </c>
      <c r="R1391">
        <v>0</v>
      </c>
      <c r="S1391">
        <v>0</v>
      </c>
      <c r="U1391">
        <v>100000</v>
      </c>
      <c r="V1391">
        <v>100000</v>
      </c>
      <c r="W1391">
        <v>0</v>
      </c>
      <c r="X1391">
        <v>0</v>
      </c>
      <c r="Y1391" t="s">
        <v>48</v>
      </c>
    </row>
    <row r="1392" spans="1:25" x14ac:dyDescent="0.25">
      <c r="A1392">
        <v>1391</v>
      </c>
      <c r="B1392">
        <v>66562</v>
      </c>
      <c r="C1392">
        <v>0</v>
      </c>
      <c r="D1392">
        <v>0</v>
      </c>
      <c r="E1392" t="s">
        <v>958</v>
      </c>
      <c r="F1392" t="s">
        <v>959</v>
      </c>
      <c r="G1392">
        <v>1</v>
      </c>
      <c r="H1392" s="6">
        <v>100000000</v>
      </c>
      <c r="I1392" s="7">
        <v>45954</v>
      </c>
      <c r="K1392">
        <v>15</v>
      </c>
      <c r="L1392" t="s">
        <v>40</v>
      </c>
      <c r="M1392" t="s">
        <v>5</v>
      </c>
      <c r="N1392" t="s">
        <v>41</v>
      </c>
      <c r="O1392" t="s">
        <v>77</v>
      </c>
      <c r="P1392" t="s">
        <v>2082</v>
      </c>
      <c r="Q1392">
        <v>6</v>
      </c>
      <c r="R1392">
        <v>9</v>
      </c>
      <c r="S1392">
        <v>0</v>
      </c>
      <c r="U1392">
        <v>15000000</v>
      </c>
      <c r="V1392">
        <v>6000000</v>
      </c>
      <c r="W1392">
        <v>9000000</v>
      </c>
      <c r="X1392">
        <v>0</v>
      </c>
      <c r="Y1392" t="s">
        <v>48</v>
      </c>
    </row>
    <row r="1393" spans="1:25" x14ac:dyDescent="0.25">
      <c r="A1393">
        <v>1392</v>
      </c>
      <c r="B1393">
        <v>66540</v>
      </c>
      <c r="C1393">
        <v>0</v>
      </c>
      <c r="D1393">
        <v>0</v>
      </c>
      <c r="E1393" t="s">
        <v>1455</v>
      </c>
      <c r="F1393" t="s">
        <v>1456</v>
      </c>
      <c r="G1393">
        <v>1</v>
      </c>
      <c r="H1393" s="6">
        <v>5000000</v>
      </c>
      <c r="I1393" s="7">
        <v>45954</v>
      </c>
      <c r="K1393">
        <v>8</v>
      </c>
      <c r="L1393" t="s">
        <v>40</v>
      </c>
      <c r="M1393" t="s">
        <v>5</v>
      </c>
      <c r="N1393" t="s">
        <v>41</v>
      </c>
      <c r="O1393" t="s">
        <v>47</v>
      </c>
      <c r="P1393" t="s">
        <v>2082</v>
      </c>
      <c r="Q1393">
        <v>8</v>
      </c>
      <c r="R1393">
        <v>0</v>
      </c>
      <c r="S1393">
        <v>0</v>
      </c>
      <c r="U1393">
        <v>400000</v>
      </c>
      <c r="V1393">
        <v>400000</v>
      </c>
      <c r="W1393">
        <v>0</v>
      </c>
      <c r="X1393">
        <v>0</v>
      </c>
      <c r="Y1393" t="s">
        <v>109</v>
      </c>
    </row>
    <row r="1394" spans="1:25" x14ac:dyDescent="0.25">
      <c r="A1394">
        <v>1393</v>
      </c>
      <c r="B1394">
        <v>66541</v>
      </c>
      <c r="C1394">
        <v>0</v>
      </c>
      <c r="D1394">
        <v>0</v>
      </c>
      <c r="E1394" t="s">
        <v>1455</v>
      </c>
      <c r="F1394" t="s">
        <v>1456</v>
      </c>
      <c r="G1394">
        <v>1</v>
      </c>
      <c r="H1394" s="6">
        <v>5000000</v>
      </c>
      <c r="I1394" s="7">
        <v>45954</v>
      </c>
      <c r="K1394">
        <v>8</v>
      </c>
      <c r="L1394" t="s">
        <v>40</v>
      </c>
      <c r="M1394" t="s">
        <v>5</v>
      </c>
      <c r="N1394" t="s">
        <v>41</v>
      </c>
      <c r="O1394" t="s">
        <v>47</v>
      </c>
      <c r="P1394" t="s">
        <v>2082</v>
      </c>
      <c r="Q1394">
        <v>8</v>
      </c>
      <c r="R1394">
        <v>0</v>
      </c>
      <c r="S1394">
        <v>0</v>
      </c>
      <c r="U1394">
        <v>400000</v>
      </c>
      <c r="V1394">
        <v>400000</v>
      </c>
      <c r="W1394">
        <v>0</v>
      </c>
      <c r="X1394">
        <v>0</v>
      </c>
      <c r="Y1394" t="s">
        <v>109</v>
      </c>
    </row>
    <row r="1395" spans="1:25" x14ac:dyDescent="0.25">
      <c r="A1395">
        <v>1394</v>
      </c>
      <c r="B1395">
        <v>65302</v>
      </c>
      <c r="C1395">
        <v>0</v>
      </c>
      <c r="D1395">
        <v>0</v>
      </c>
      <c r="E1395" t="s">
        <v>2343</v>
      </c>
      <c r="F1395" t="s">
        <v>2344</v>
      </c>
      <c r="G1395">
        <v>1</v>
      </c>
      <c r="H1395" s="6">
        <v>1360000</v>
      </c>
      <c r="I1395" s="7">
        <v>45954</v>
      </c>
      <c r="K1395">
        <v>15</v>
      </c>
      <c r="L1395" t="s">
        <v>40</v>
      </c>
      <c r="M1395" t="s">
        <v>5</v>
      </c>
      <c r="N1395" t="s">
        <v>41</v>
      </c>
      <c r="O1395" t="s">
        <v>77</v>
      </c>
      <c r="P1395" t="s">
        <v>2082</v>
      </c>
      <c r="Q1395">
        <v>5</v>
      </c>
      <c r="R1395">
        <v>10</v>
      </c>
      <c r="S1395">
        <v>0</v>
      </c>
      <c r="U1395">
        <v>204000</v>
      </c>
      <c r="V1395">
        <v>68000</v>
      </c>
      <c r="W1395">
        <v>136000</v>
      </c>
      <c r="X1395">
        <v>0</v>
      </c>
      <c r="Y1395" t="s">
        <v>48</v>
      </c>
    </row>
    <row r="1396" spans="1:25" x14ac:dyDescent="0.25">
      <c r="A1396">
        <v>1395</v>
      </c>
      <c r="B1396">
        <v>65963</v>
      </c>
      <c r="C1396">
        <v>0</v>
      </c>
      <c r="D1396">
        <v>0</v>
      </c>
      <c r="E1396" t="s">
        <v>1504</v>
      </c>
      <c r="F1396" t="s">
        <v>1505</v>
      </c>
      <c r="G1396">
        <v>1</v>
      </c>
      <c r="H1396" s="6">
        <v>9941027</v>
      </c>
      <c r="I1396" s="7">
        <v>45954</v>
      </c>
      <c r="K1396">
        <v>15</v>
      </c>
      <c r="L1396" t="s">
        <v>40</v>
      </c>
      <c r="M1396" t="s">
        <v>5</v>
      </c>
      <c r="N1396" t="s">
        <v>41</v>
      </c>
      <c r="O1396" t="s">
        <v>77</v>
      </c>
      <c r="P1396" t="s">
        <v>2082</v>
      </c>
      <c r="Q1396">
        <v>5</v>
      </c>
      <c r="R1396">
        <v>10</v>
      </c>
      <c r="S1396">
        <v>0</v>
      </c>
      <c r="U1396">
        <v>1491154</v>
      </c>
      <c r="V1396">
        <v>497051</v>
      </c>
      <c r="W1396">
        <v>994103</v>
      </c>
      <c r="X1396">
        <v>0</v>
      </c>
      <c r="Y1396" t="s">
        <v>48</v>
      </c>
    </row>
    <row r="1397" spans="1:25" x14ac:dyDescent="0.25">
      <c r="A1397">
        <v>1396</v>
      </c>
      <c r="B1397">
        <v>66527</v>
      </c>
      <c r="C1397">
        <v>0</v>
      </c>
      <c r="D1397">
        <v>0</v>
      </c>
      <c r="E1397" t="s">
        <v>775</v>
      </c>
      <c r="F1397" t="s">
        <v>776</v>
      </c>
      <c r="G1397">
        <v>1</v>
      </c>
      <c r="H1397" s="6">
        <v>20000000</v>
      </c>
      <c r="I1397" s="7">
        <v>45953</v>
      </c>
      <c r="K1397">
        <v>7</v>
      </c>
      <c r="L1397" t="s">
        <v>40</v>
      </c>
      <c r="M1397" t="s">
        <v>9</v>
      </c>
      <c r="N1397" t="s">
        <v>41</v>
      </c>
      <c r="O1397" t="s">
        <v>42</v>
      </c>
      <c r="P1397" t="s">
        <v>2082</v>
      </c>
      <c r="Q1397">
        <v>7</v>
      </c>
      <c r="R1397">
        <v>0</v>
      </c>
      <c r="S1397">
        <v>0</v>
      </c>
      <c r="U1397">
        <v>1400000</v>
      </c>
      <c r="V1397">
        <v>1400000</v>
      </c>
      <c r="W1397">
        <v>0</v>
      </c>
      <c r="X1397">
        <v>0</v>
      </c>
      <c r="Y1397" t="s">
        <v>67</v>
      </c>
    </row>
    <row r="1398" spans="1:25" x14ac:dyDescent="0.25">
      <c r="A1398">
        <v>1397</v>
      </c>
      <c r="B1398">
        <v>66525</v>
      </c>
      <c r="C1398">
        <v>0</v>
      </c>
      <c r="D1398">
        <v>0</v>
      </c>
      <c r="E1398" t="s">
        <v>1798</v>
      </c>
      <c r="F1398" t="s">
        <v>1799</v>
      </c>
      <c r="G1398">
        <v>1</v>
      </c>
      <c r="H1398" s="6">
        <v>45000000</v>
      </c>
      <c r="I1398" s="7">
        <v>45952</v>
      </c>
      <c r="K1398" t="s">
        <v>1179</v>
      </c>
      <c r="L1398" t="s">
        <v>40</v>
      </c>
      <c r="M1398" t="s">
        <v>5</v>
      </c>
      <c r="N1398" t="s">
        <v>41</v>
      </c>
      <c r="O1398" t="s">
        <v>57</v>
      </c>
      <c r="P1398" t="s">
        <v>2082</v>
      </c>
      <c r="Q1398">
        <v>5.8</v>
      </c>
      <c r="R1398">
        <v>0</v>
      </c>
      <c r="S1398">
        <v>0</v>
      </c>
      <c r="U1398">
        <v>2610000</v>
      </c>
      <c r="V1398">
        <v>2610000</v>
      </c>
      <c r="W1398">
        <v>0</v>
      </c>
      <c r="X1398">
        <v>0</v>
      </c>
      <c r="Y1398" t="s">
        <v>48</v>
      </c>
    </row>
    <row r="1399" spans="1:25" x14ac:dyDescent="0.25">
      <c r="A1399">
        <v>1398</v>
      </c>
      <c r="B1399">
        <v>66524</v>
      </c>
      <c r="C1399">
        <v>0</v>
      </c>
      <c r="D1399">
        <v>0</v>
      </c>
      <c r="E1399" t="s">
        <v>948</v>
      </c>
      <c r="F1399" t="s">
        <v>949</v>
      </c>
      <c r="G1399">
        <v>1</v>
      </c>
      <c r="H1399" s="6">
        <v>79788932</v>
      </c>
      <c r="I1399" s="7">
        <v>45952</v>
      </c>
      <c r="K1399">
        <v>15</v>
      </c>
      <c r="L1399" t="s">
        <v>40</v>
      </c>
      <c r="M1399" t="s">
        <v>5</v>
      </c>
      <c r="N1399" t="s">
        <v>41</v>
      </c>
      <c r="O1399" t="s">
        <v>77</v>
      </c>
      <c r="P1399" t="s">
        <v>2082</v>
      </c>
      <c r="Q1399">
        <v>7</v>
      </c>
      <c r="R1399">
        <v>8</v>
      </c>
      <c r="S1399">
        <v>0</v>
      </c>
      <c r="U1399">
        <v>11968340</v>
      </c>
      <c r="V1399">
        <v>5585225</v>
      </c>
      <c r="W1399">
        <v>6383115</v>
      </c>
      <c r="X1399">
        <v>0</v>
      </c>
      <c r="Y1399" t="s">
        <v>112</v>
      </c>
    </row>
    <row r="1400" spans="1:25" x14ac:dyDescent="0.25">
      <c r="A1400">
        <v>1399</v>
      </c>
      <c r="B1400">
        <v>66516</v>
      </c>
      <c r="C1400">
        <v>0</v>
      </c>
      <c r="D1400">
        <v>0</v>
      </c>
      <c r="E1400" t="s">
        <v>535</v>
      </c>
      <c r="F1400" t="s">
        <v>536</v>
      </c>
      <c r="G1400">
        <v>1</v>
      </c>
      <c r="H1400" s="6">
        <v>17362107</v>
      </c>
      <c r="I1400" s="7">
        <v>45951</v>
      </c>
      <c r="K1400">
        <v>15</v>
      </c>
      <c r="L1400" t="s">
        <v>40</v>
      </c>
      <c r="M1400" t="s">
        <v>9</v>
      </c>
      <c r="N1400" t="s">
        <v>41</v>
      </c>
      <c r="O1400" t="s">
        <v>42</v>
      </c>
      <c r="P1400" t="s">
        <v>2082</v>
      </c>
      <c r="Q1400">
        <v>5</v>
      </c>
      <c r="R1400">
        <v>10</v>
      </c>
      <c r="S1400">
        <v>0</v>
      </c>
      <c r="U1400">
        <v>2604316</v>
      </c>
      <c r="V1400">
        <v>868105</v>
      </c>
      <c r="W1400">
        <v>1736211</v>
      </c>
      <c r="X1400">
        <v>0</v>
      </c>
      <c r="Y1400" t="s">
        <v>109</v>
      </c>
    </row>
    <row r="1401" spans="1:25" x14ac:dyDescent="0.25">
      <c r="A1401">
        <v>1400</v>
      </c>
      <c r="B1401">
        <v>66517</v>
      </c>
      <c r="C1401">
        <v>0</v>
      </c>
      <c r="D1401">
        <v>0</v>
      </c>
      <c r="E1401" t="s">
        <v>2399</v>
      </c>
      <c r="F1401" t="s">
        <v>2400</v>
      </c>
      <c r="G1401">
        <v>1</v>
      </c>
      <c r="H1401" s="6">
        <v>2984663</v>
      </c>
      <c r="I1401" s="7">
        <v>45951</v>
      </c>
      <c r="K1401">
        <v>15</v>
      </c>
      <c r="L1401" t="s">
        <v>40</v>
      </c>
      <c r="M1401" t="s">
        <v>5</v>
      </c>
      <c r="N1401" t="s">
        <v>41</v>
      </c>
      <c r="O1401" t="s">
        <v>77</v>
      </c>
      <c r="P1401" t="s">
        <v>2082</v>
      </c>
      <c r="Q1401">
        <v>5</v>
      </c>
      <c r="R1401">
        <v>10</v>
      </c>
      <c r="S1401">
        <v>0</v>
      </c>
      <c r="U1401">
        <v>447699</v>
      </c>
      <c r="V1401">
        <v>149233</v>
      </c>
      <c r="W1401">
        <v>298466</v>
      </c>
      <c r="X1401">
        <v>0</v>
      </c>
      <c r="Y1401" t="s">
        <v>48</v>
      </c>
    </row>
    <row r="1402" spans="1:25" x14ac:dyDescent="0.25">
      <c r="A1402">
        <v>1401</v>
      </c>
      <c r="B1402">
        <v>66519</v>
      </c>
      <c r="C1402">
        <v>0</v>
      </c>
      <c r="D1402">
        <v>0</v>
      </c>
      <c r="E1402" t="s">
        <v>1506</v>
      </c>
      <c r="F1402" t="s">
        <v>1507</v>
      </c>
      <c r="G1402">
        <v>1</v>
      </c>
      <c r="H1402" s="6">
        <v>226095</v>
      </c>
      <c r="I1402" s="7">
        <v>45951</v>
      </c>
      <c r="K1402">
        <v>8</v>
      </c>
      <c r="L1402" t="s">
        <v>40</v>
      </c>
      <c r="M1402" t="s">
        <v>7</v>
      </c>
      <c r="N1402" t="s">
        <v>41</v>
      </c>
      <c r="O1402" t="s">
        <v>64</v>
      </c>
      <c r="P1402" t="s">
        <v>2082</v>
      </c>
      <c r="Q1402">
        <v>8</v>
      </c>
      <c r="R1402">
        <v>0</v>
      </c>
      <c r="S1402">
        <v>0</v>
      </c>
      <c r="U1402">
        <v>18088</v>
      </c>
      <c r="V1402">
        <v>18088</v>
      </c>
      <c r="W1402">
        <v>0</v>
      </c>
      <c r="X1402">
        <v>0</v>
      </c>
      <c r="Y1402" t="s">
        <v>44</v>
      </c>
    </row>
    <row r="1403" spans="1:25" x14ac:dyDescent="0.25">
      <c r="A1403">
        <v>1402</v>
      </c>
      <c r="B1403">
        <v>66518</v>
      </c>
      <c r="C1403">
        <v>0</v>
      </c>
      <c r="D1403">
        <v>0</v>
      </c>
      <c r="E1403" t="s">
        <v>2327</v>
      </c>
      <c r="F1403" t="s">
        <v>2328</v>
      </c>
      <c r="G1403">
        <v>1</v>
      </c>
      <c r="H1403" s="6">
        <v>73846</v>
      </c>
      <c r="I1403" s="7">
        <v>45951</v>
      </c>
      <c r="K1403">
        <v>9</v>
      </c>
      <c r="L1403" t="s">
        <v>40</v>
      </c>
      <c r="M1403" t="s">
        <v>5</v>
      </c>
      <c r="N1403" t="s">
        <v>41</v>
      </c>
      <c r="O1403" t="s">
        <v>57</v>
      </c>
      <c r="P1403" t="s">
        <v>2082</v>
      </c>
      <c r="Q1403">
        <v>9</v>
      </c>
      <c r="R1403">
        <v>0</v>
      </c>
      <c r="S1403">
        <v>0</v>
      </c>
      <c r="U1403">
        <v>6646</v>
      </c>
      <c r="V1403">
        <v>6646</v>
      </c>
      <c r="W1403">
        <v>0</v>
      </c>
      <c r="X1403">
        <v>0</v>
      </c>
      <c r="Y1403" t="s">
        <v>2086</v>
      </c>
    </row>
    <row r="1404" spans="1:25" x14ac:dyDescent="0.25">
      <c r="A1404">
        <v>1403</v>
      </c>
      <c r="B1404">
        <v>66561</v>
      </c>
      <c r="C1404">
        <v>0</v>
      </c>
      <c r="D1404">
        <v>0</v>
      </c>
      <c r="E1404" t="s">
        <v>858</v>
      </c>
      <c r="F1404" t="s">
        <v>859</v>
      </c>
      <c r="G1404">
        <v>1</v>
      </c>
      <c r="H1404" s="6">
        <v>1500000</v>
      </c>
      <c r="I1404" s="7">
        <v>45951</v>
      </c>
      <c r="K1404">
        <v>15</v>
      </c>
      <c r="L1404" t="s">
        <v>40</v>
      </c>
      <c r="M1404" t="s">
        <v>3</v>
      </c>
      <c r="N1404" t="s">
        <v>41</v>
      </c>
      <c r="O1404" t="s">
        <v>51</v>
      </c>
      <c r="P1404" t="s">
        <v>2082</v>
      </c>
      <c r="Q1404">
        <v>15</v>
      </c>
      <c r="R1404">
        <v>0</v>
      </c>
      <c r="S1404">
        <v>0</v>
      </c>
      <c r="U1404">
        <v>225000</v>
      </c>
      <c r="V1404">
        <v>225000</v>
      </c>
      <c r="W1404">
        <v>0</v>
      </c>
      <c r="X1404">
        <v>0</v>
      </c>
      <c r="Y1404" t="s">
        <v>67</v>
      </c>
    </row>
    <row r="1405" spans="1:25" x14ac:dyDescent="0.25">
      <c r="A1405">
        <v>1404</v>
      </c>
      <c r="B1405">
        <v>66520</v>
      </c>
      <c r="C1405">
        <v>0</v>
      </c>
      <c r="D1405">
        <v>0</v>
      </c>
      <c r="E1405" t="s">
        <v>972</v>
      </c>
      <c r="F1405" t="s">
        <v>2623</v>
      </c>
      <c r="G1405">
        <v>1</v>
      </c>
      <c r="H1405" s="6">
        <v>986879</v>
      </c>
      <c r="I1405" s="7">
        <v>45951</v>
      </c>
      <c r="K1405">
        <v>8</v>
      </c>
      <c r="L1405" t="s">
        <v>40</v>
      </c>
      <c r="M1405" t="s">
        <v>7</v>
      </c>
      <c r="N1405" t="s">
        <v>41</v>
      </c>
      <c r="O1405" t="s">
        <v>64</v>
      </c>
      <c r="P1405" t="s">
        <v>2082</v>
      </c>
      <c r="Q1405">
        <v>8</v>
      </c>
      <c r="R1405">
        <v>0</v>
      </c>
      <c r="S1405">
        <v>0</v>
      </c>
      <c r="U1405">
        <v>78950</v>
      </c>
      <c r="V1405">
        <v>78950</v>
      </c>
      <c r="W1405">
        <v>0</v>
      </c>
      <c r="X1405">
        <v>0</v>
      </c>
      <c r="Y1405" t="s">
        <v>44</v>
      </c>
    </row>
    <row r="1406" spans="1:25" x14ac:dyDescent="0.25">
      <c r="A1406">
        <v>1405</v>
      </c>
      <c r="B1406">
        <v>66521</v>
      </c>
      <c r="C1406">
        <v>0</v>
      </c>
      <c r="D1406">
        <v>0</v>
      </c>
      <c r="E1406" t="s">
        <v>978</v>
      </c>
      <c r="F1406" t="s">
        <v>979</v>
      </c>
      <c r="G1406">
        <v>1</v>
      </c>
      <c r="H1406" s="6">
        <v>3132214</v>
      </c>
      <c r="I1406" s="7">
        <v>45951</v>
      </c>
      <c r="K1406">
        <v>8</v>
      </c>
      <c r="L1406" t="s">
        <v>40</v>
      </c>
      <c r="M1406" t="s">
        <v>7</v>
      </c>
      <c r="N1406" t="s">
        <v>41</v>
      </c>
      <c r="O1406" t="s">
        <v>64</v>
      </c>
      <c r="P1406" t="s">
        <v>2082</v>
      </c>
      <c r="Q1406">
        <v>8</v>
      </c>
      <c r="R1406">
        <v>0</v>
      </c>
      <c r="S1406">
        <v>0</v>
      </c>
      <c r="U1406">
        <v>250577</v>
      </c>
      <c r="V1406">
        <v>250577</v>
      </c>
      <c r="W1406">
        <v>0</v>
      </c>
      <c r="X1406">
        <v>0</v>
      </c>
      <c r="Y1406" t="s">
        <v>44</v>
      </c>
    </row>
    <row r="1407" spans="1:25" x14ac:dyDescent="0.25">
      <c r="A1407">
        <v>1406</v>
      </c>
      <c r="B1407">
        <v>66509</v>
      </c>
      <c r="C1407">
        <v>0</v>
      </c>
      <c r="D1407">
        <v>0</v>
      </c>
      <c r="E1407" t="s">
        <v>2401</v>
      </c>
      <c r="F1407" t="s">
        <v>2402</v>
      </c>
      <c r="G1407">
        <v>1</v>
      </c>
      <c r="I1407" s="7">
        <v>45950</v>
      </c>
      <c r="K1407">
        <v>14</v>
      </c>
      <c r="L1407" t="s">
        <v>40</v>
      </c>
      <c r="M1407" t="s">
        <v>9</v>
      </c>
      <c r="N1407" t="s">
        <v>41</v>
      </c>
      <c r="O1407" t="s">
        <v>42</v>
      </c>
      <c r="P1407" t="s">
        <v>2082</v>
      </c>
      <c r="Q1407">
        <v>7</v>
      </c>
      <c r="R1407">
        <v>7</v>
      </c>
      <c r="S1407">
        <v>0</v>
      </c>
      <c r="U1407">
        <v>0</v>
      </c>
      <c r="V1407">
        <v>0</v>
      </c>
      <c r="W1407">
        <v>0</v>
      </c>
      <c r="X1407">
        <v>0</v>
      </c>
      <c r="Y1407" t="s">
        <v>2086</v>
      </c>
    </row>
    <row r="1408" spans="1:25" x14ac:dyDescent="0.25">
      <c r="A1408">
        <v>1407</v>
      </c>
      <c r="B1408">
        <v>66506</v>
      </c>
      <c r="C1408">
        <v>0</v>
      </c>
      <c r="D1408">
        <v>0</v>
      </c>
      <c r="E1408" t="s">
        <v>313</v>
      </c>
      <c r="F1408" t="s">
        <v>314</v>
      </c>
      <c r="G1408">
        <v>1</v>
      </c>
      <c r="H1408" s="6">
        <v>1680558</v>
      </c>
      <c r="I1408" s="7">
        <v>45950</v>
      </c>
      <c r="K1408">
        <v>15</v>
      </c>
      <c r="L1408" t="s">
        <v>40</v>
      </c>
      <c r="M1408" t="s">
        <v>3</v>
      </c>
      <c r="N1408" t="s">
        <v>41</v>
      </c>
      <c r="O1408" t="s">
        <v>51</v>
      </c>
      <c r="P1408" t="s">
        <v>2082</v>
      </c>
      <c r="Q1408">
        <v>10</v>
      </c>
      <c r="R1408">
        <v>5</v>
      </c>
      <c r="S1408">
        <v>0</v>
      </c>
      <c r="U1408">
        <v>252084</v>
      </c>
      <c r="V1408">
        <v>168056</v>
      </c>
      <c r="W1408">
        <v>84028</v>
      </c>
      <c r="X1408">
        <v>0</v>
      </c>
      <c r="Y1408" t="s">
        <v>109</v>
      </c>
    </row>
    <row r="1409" spans="1:25" x14ac:dyDescent="0.25">
      <c r="A1409">
        <v>1408</v>
      </c>
      <c r="B1409">
        <v>66512</v>
      </c>
      <c r="C1409">
        <v>0</v>
      </c>
      <c r="D1409">
        <v>0</v>
      </c>
      <c r="E1409" t="s">
        <v>877</v>
      </c>
      <c r="F1409" t="s">
        <v>878</v>
      </c>
      <c r="G1409">
        <v>1</v>
      </c>
      <c r="H1409" s="6">
        <v>2000000</v>
      </c>
      <c r="I1409" s="7">
        <v>45950</v>
      </c>
      <c r="K1409" t="s">
        <v>879</v>
      </c>
      <c r="L1409" t="s">
        <v>40</v>
      </c>
      <c r="M1409" t="s">
        <v>5</v>
      </c>
      <c r="N1409" t="s">
        <v>41</v>
      </c>
      <c r="O1409" t="s">
        <v>57</v>
      </c>
      <c r="P1409" t="s">
        <v>2082</v>
      </c>
      <c r="Q1409">
        <v>8.5</v>
      </c>
      <c r="R1409">
        <v>0</v>
      </c>
      <c r="S1409">
        <v>0</v>
      </c>
      <c r="U1409">
        <v>170000</v>
      </c>
      <c r="V1409">
        <v>170000</v>
      </c>
      <c r="W1409">
        <v>0</v>
      </c>
      <c r="X1409">
        <v>0</v>
      </c>
      <c r="Y1409" t="s">
        <v>48</v>
      </c>
    </row>
    <row r="1410" spans="1:25" x14ac:dyDescent="0.25">
      <c r="A1410">
        <v>1409</v>
      </c>
      <c r="B1410">
        <v>66513</v>
      </c>
      <c r="C1410">
        <v>0</v>
      </c>
      <c r="D1410">
        <v>0</v>
      </c>
      <c r="E1410" t="s">
        <v>1011</v>
      </c>
      <c r="F1410" t="s">
        <v>1012</v>
      </c>
      <c r="G1410">
        <v>1</v>
      </c>
      <c r="H1410" s="6">
        <v>1280769</v>
      </c>
      <c r="I1410" s="7">
        <v>45950</v>
      </c>
      <c r="K1410">
        <v>12</v>
      </c>
      <c r="L1410" t="s">
        <v>40</v>
      </c>
      <c r="M1410" t="s">
        <v>5</v>
      </c>
      <c r="N1410" t="s">
        <v>41</v>
      </c>
      <c r="O1410" t="s">
        <v>77</v>
      </c>
      <c r="P1410" t="s">
        <v>2082</v>
      </c>
      <c r="Q1410">
        <v>12</v>
      </c>
      <c r="R1410">
        <v>0</v>
      </c>
      <c r="S1410">
        <v>0</v>
      </c>
      <c r="U1410">
        <v>153692</v>
      </c>
      <c r="V1410">
        <v>153692</v>
      </c>
      <c r="W1410">
        <v>0</v>
      </c>
      <c r="X1410">
        <v>0</v>
      </c>
      <c r="Y1410" t="s">
        <v>437</v>
      </c>
    </row>
    <row r="1411" spans="1:25" x14ac:dyDescent="0.25">
      <c r="A1411">
        <v>1410</v>
      </c>
      <c r="B1411">
        <v>66514</v>
      </c>
      <c r="C1411">
        <v>0</v>
      </c>
      <c r="D1411">
        <v>0</v>
      </c>
      <c r="E1411" t="s">
        <v>1929</v>
      </c>
      <c r="F1411" t="s">
        <v>1930</v>
      </c>
      <c r="G1411">
        <v>1</v>
      </c>
      <c r="H1411" s="6">
        <v>1245000</v>
      </c>
      <c r="I1411" s="7">
        <v>45950</v>
      </c>
      <c r="K1411">
        <v>10</v>
      </c>
      <c r="L1411" t="s">
        <v>40</v>
      </c>
      <c r="M1411" t="s">
        <v>5</v>
      </c>
      <c r="N1411" t="s">
        <v>41</v>
      </c>
      <c r="O1411" t="s">
        <v>57</v>
      </c>
      <c r="P1411" t="s">
        <v>2082</v>
      </c>
      <c r="Q1411">
        <v>10</v>
      </c>
      <c r="R1411">
        <v>0</v>
      </c>
      <c r="S1411">
        <v>0</v>
      </c>
      <c r="U1411">
        <v>124500</v>
      </c>
      <c r="V1411">
        <v>124500</v>
      </c>
      <c r="W1411">
        <v>0</v>
      </c>
      <c r="X1411">
        <v>0</v>
      </c>
      <c r="Y1411" t="s">
        <v>48</v>
      </c>
    </row>
    <row r="1412" spans="1:25" x14ac:dyDescent="0.25">
      <c r="A1412">
        <v>1411</v>
      </c>
      <c r="B1412">
        <v>66515</v>
      </c>
      <c r="C1412">
        <v>0</v>
      </c>
      <c r="D1412">
        <v>0</v>
      </c>
      <c r="E1412" t="s">
        <v>181</v>
      </c>
      <c r="F1412" t="s">
        <v>182</v>
      </c>
      <c r="G1412">
        <v>1</v>
      </c>
      <c r="H1412" s="6">
        <v>1191527</v>
      </c>
      <c r="I1412" s="7">
        <v>45950</v>
      </c>
      <c r="K1412">
        <v>15</v>
      </c>
      <c r="L1412" t="s">
        <v>40</v>
      </c>
      <c r="M1412" t="s">
        <v>3</v>
      </c>
      <c r="N1412" t="s">
        <v>41</v>
      </c>
      <c r="O1412" t="s">
        <v>51</v>
      </c>
      <c r="P1412" t="s">
        <v>2082</v>
      </c>
      <c r="Q1412">
        <v>10</v>
      </c>
      <c r="R1412">
        <v>5</v>
      </c>
      <c r="S1412">
        <v>0</v>
      </c>
      <c r="U1412">
        <v>178729</v>
      </c>
      <c r="V1412">
        <v>119153</v>
      </c>
      <c r="W1412">
        <v>59576</v>
      </c>
      <c r="X1412">
        <v>0</v>
      </c>
      <c r="Y1412" t="s">
        <v>72</v>
      </c>
    </row>
    <row r="1413" spans="1:25" x14ac:dyDescent="0.25">
      <c r="A1413">
        <v>1412</v>
      </c>
      <c r="B1413">
        <v>66508</v>
      </c>
      <c r="C1413">
        <v>0</v>
      </c>
      <c r="D1413">
        <v>0</v>
      </c>
      <c r="E1413" t="s">
        <v>1757</v>
      </c>
      <c r="F1413" t="s">
        <v>1758</v>
      </c>
      <c r="G1413">
        <v>1</v>
      </c>
      <c r="H1413" s="6">
        <v>8928385</v>
      </c>
      <c r="I1413" s="7">
        <v>45950</v>
      </c>
      <c r="K1413">
        <v>8</v>
      </c>
      <c r="L1413" t="s">
        <v>40</v>
      </c>
      <c r="M1413" t="s">
        <v>7</v>
      </c>
      <c r="N1413" t="s">
        <v>41</v>
      </c>
      <c r="O1413" t="s">
        <v>64</v>
      </c>
      <c r="P1413" t="s">
        <v>2082</v>
      </c>
      <c r="Q1413">
        <v>8</v>
      </c>
      <c r="R1413">
        <v>0</v>
      </c>
      <c r="S1413">
        <v>0</v>
      </c>
      <c r="U1413">
        <v>714271</v>
      </c>
      <c r="V1413">
        <v>714271</v>
      </c>
      <c r="W1413">
        <v>0</v>
      </c>
      <c r="X1413">
        <v>0</v>
      </c>
      <c r="Y1413" t="s">
        <v>48</v>
      </c>
    </row>
    <row r="1414" spans="1:25" x14ac:dyDescent="0.25">
      <c r="A1414">
        <v>1413</v>
      </c>
      <c r="B1414">
        <v>66502</v>
      </c>
      <c r="C1414">
        <v>0</v>
      </c>
      <c r="D1414">
        <v>0</v>
      </c>
      <c r="E1414" t="s">
        <v>2291</v>
      </c>
      <c r="F1414" t="s">
        <v>2292</v>
      </c>
      <c r="G1414">
        <v>1</v>
      </c>
      <c r="H1414" s="6">
        <v>7000000</v>
      </c>
      <c r="I1414" s="7">
        <v>45950</v>
      </c>
      <c r="K1414">
        <v>5</v>
      </c>
      <c r="L1414" t="s">
        <v>40</v>
      </c>
      <c r="M1414" t="s">
        <v>5</v>
      </c>
      <c r="N1414" t="s">
        <v>41</v>
      </c>
      <c r="O1414" t="s">
        <v>47</v>
      </c>
      <c r="P1414" t="s">
        <v>2082</v>
      </c>
      <c r="Q1414">
        <v>5</v>
      </c>
      <c r="R1414">
        <v>0</v>
      </c>
      <c r="S1414">
        <v>0</v>
      </c>
      <c r="U1414">
        <v>350000</v>
      </c>
      <c r="V1414">
        <v>350000</v>
      </c>
      <c r="W1414">
        <v>0</v>
      </c>
      <c r="X1414">
        <v>0</v>
      </c>
      <c r="Y1414" t="s">
        <v>2086</v>
      </c>
    </row>
    <row r="1415" spans="1:25" x14ac:dyDescent="0.25">
      <c r="A1415">
        <v>1414</v>
      </c>
      <c r="B1415">
        <v>66505</v>
      </c>
      <c r="C1415">
        <v>0</v>
      </c>
      <c r="D1415">
        <v>0</v>
      </c>
      <c r="E1415" t="s">
        <v>384</v>
      </c>
      <c r="F1415" t="s">
        <v>385</v>
      </c>
      <c r="G1415">
        <v>1</v>
      </c>
      <c r="H1415" s="6">
        <v>1938064</v>
      </c>
      <c r="I1415" s="7">
        <v>45950</v>
      </c>
      <c r="K1415">
        <v>15</v>
      </c>
      <c r="L1415" t="s">
        <v>40</v>
      </c>
      <c r="M1415" t="s">
        <v>3</v>
      </c>
      <c r="N1415" t="s">
        <v>41</v>
      </c>
      <c r="O1415" t="s">
        <v>51</v>
      </c>
      <c r="P1415" t="s">
        <v>2082</v>
      </c>
      <c r="Q1415">
        <v>10</v>
      </c>
      <c r="R1415">
        <v>5</v>
      </c>
      <c r="S1415">
        <v>0</v>
      </c>
      <c r="U1415">
        <v>290710</v>
      </c>
      <c r="V1415">
        <v>193806</v>
      </c>
      <c r="W1415">
        <v>96903</v>
      </c>
      <c r="X1415">
        <v>0</v>
      </c>
      <c r="Y1415" t="s">
        <v>72</v>
      </c>
    </row>
    <row r="1416" spans="1:25" x14ac:dyDescent="0.25">
      <c r="A1416">
        <v>1415</v>
      </c>
      <c r="B1416">
        <v>66504</v>
      </c>
      <c r="C1416">
        <v>0</v>
      </c>
      <c r="D1416">
        <v>0</v>
      </c>
      <c r="E1416" t="s">
        <v>386</v>
      </c>
      <c r="F1416" t="s">
        <v>387</v>
      </c>
      <c r="G1416">
        <v>1</v>
      </c>
      <c r="H1416" s="6">
        <v>365706</v>
      </c>
      <c r="I1416" s="7">
        <v>45950</v>
      </c>
      <c r="K1416">
        <v>15</v>
      </c>
      <c r="L1416" t="s">
        <v>40</v>
      </c>
      <c r="M1416" t="s">
        <v>3</v>
      </c>
      <c r="N1416" t="s">
        <v>41</v>
      </c>
      <c r="O1416" t="s">
        <v>51</v>
      </c>
      <c r="P1416" t="s">
        <v>2082</v>
      </c>
      <c r="Q1416">
        <v>10</v>
      </c>
      <c r="R1416">
        <v>5</v>
      </c>
      <c r="S1416">
        <v>0</v>
      </c>
      <c r="U1416">
        <v>54856</v>
      </c>
      <c r="V1416">
        <v>36571</v>
      </c>
      <c r="W1416">
        <v>18285</v>
      </c>
      <c r="X1416">
        <v>0</v>
      </c>
      <c r="Y1416" t="s">
        <v>72</v>
      </c>
    </row>
    <row r="1417" spans="1:25" x14ac:dyDescent="0.25">
      <c r="A1417">
        <v>1416</v>
      </c>
      <c r="B1417">
        <v>66503</v>
      </c>
      <c r="C1417">
        <v>0</v>
      </c>
      <c r="D1417">
        <v>0</v>
      </c>
      <c r="E1417" t="s">
        <v>391</v>
      </c>
      <c r="F1417" t="s">
        <v>392</v>
      </c>
      <c r="G1417">
        <v>1</v>
      </c>
      <c r="H1417" s="6">
        <v>547019</v>
      </c>
      <c r="I1417" s="7">
        <v>45950</v>
      </c>
      <c r="K1417">
        <v>15</v>
      </c>
      <c r="L1417" t="s">
        <v>40</v>
      </c>
      <c r="M1417" t="s">
        <v>3</v>
      </c>
      <c r="N1417" t="s">
        <v>41</v>
      </c>
      <c r="O1417" t="s">
        <v>51</v>
      </c>
      <c r="P1417" t="s">
        <v>2082</v>
      </c>
      <c r="Q1417">
        <v>10</v>
      </c>
      <c r="R1417">
        <v>5</v>
      </c>
      <c r="S1417">
        <v>0</v>
      </c>
      <c r="U1417">
        <v>82053</v>
      </c>
      <c r="V1417">
        <v>54702</v>
      </c>
      <c r="W1417">
        <v>27351</v>
      </c>
      <c r="X1417">
        <v>0</v>
      </c>
      <c r="Y1417" t="s">
        <v>72</v>
      </c>
    </row>
    <row r="1418" spans="1:25" x14ac:dyDescent="0.25">
      <c r="A1418">
        <v>1417</v>
      </c>
      <c r="B1418">
        <v>66510</v>
      </c>
      <c r="C1418">
        <v>0</v>
      </c>
      <c r="D1418">
        <v>0</v>
      </c>
      <c r="E1418" t="s">
        <v>498</v>
      </c>
      <c r="F1418" t="s">
        <v>499</v>
      </c>
      <c r="G1418">
        <v>1</v>
      </c>
      <c r="H1418" s="6">
        <v>25154064</v>
      </c>
      <c r="I1418" s="7">
        <v>45950</v>
      </c>
      <c r="K1418">
        <v>15</v>
      </c>
      <c r="L1418" t="s">
        <v>40</v>
      </c>
      <c r="M1418" t="s">
        <v>5</v>
      </c>
      <c r="N1418" t="s">
        <v>41</v>
      </c>
      <c r="O1418" t="s">
        <v>77</v>
      </c>
      <c r="P1418" t="s">
        <v>2082</v>
      </c>
      <c r="Q1418">
        <v>6</v>
      </c>
      <c r="R1418">
        <v>9</v>
      </c>
      <c r="S1418">
        <v>0</v>
      </c>
      <c r="U1418">
        <v>3773110</v>
      </c>
      <c r="V1418">
        <v>1509244</v>
      </c>
      <c r="W1418">
        <v>2263866</v>
      </c>
      <c r="X1418">
        <v>0</v>
      </c>
      <c r="Y1418" t="s">
        <v>48</v>
      </c>
    </row>
    <row r="1419" spans="1:25" x14ac:dyDescent="0.25">
      <c r="A1419">
        <v>1418</v>
      </c>
      <c r="B1419">
        <v>66511</v>
      </c>
      <c r="C1419">
        <v>0</v>
      </c>
      <c r="D1419">
        <v>0</v>
      </c>
      <c r="E1419" t="s">
        <v>944</v>
      </c>
      <c r="F1419" t="s">
        <v>945</v>
      </c>
      <c r="G1419">
        <v>1</v>
      </c>
      <c r="H1419" s="6">
        <v>9316208</v>
      </c>
      <c r="I1419" s="7">
        <v>45950</v>
      </c>
      <c r="K1419">
        <v>15</v>
      </c>
      <c r="L1419" t="s">
        <v>40</v>
      </c>
      <c r="M1419" t="s">
        <v>5</v>
      </c>
      <c r="N1419" t="s">
        <v>41</v>
      </c>
      <c r="O1419" t="s">
        <v>77</v>
      </c>
      <c r="P1419" t="s">
        <v>2082</v>
      </c>
      <c r="Q1419">
        <v>7</v>
      </c>
      <c r="R1419">
        <v>8</v>
      </c>
      <c r="S1419">
        <v>0</v>
      </c>
      <c r="U1419">
        <v>1397431</v>
      </c>
      <c r="V1419">
        <v>652135</v>
      </c>
      <c r="W1419">
        <v>745297</v>
      </c>
      <c r="X1419">
        <v>0</v>
      </c>
      <c r="Y1419" t="s">
        <v>112</v>
      </c>
    </row>
    <row r="1420" spans="1:25" x14ac:dyDescent="0.25">
      <c r="A1420">
        <v>1419</v>
      </c>
      <c r="B1420">
        <v>66451</v>
      </c>
      <c r="C1420">
        <v>0</v>
      </c>
      <c r="D1420">
        <v>0</v>
      </c>
      <c r="E1420" t="s">
        <v>514</v>
      </c>
      <c r="F1420" t="s">
        <v>515</v>
      </c>
      <c r="G1420">
        <v>1</v>
      </c>
      <c r="H1420" s="6">
        <v>13000000</v>
      </c>
      <c r="I1420" s="7">
        <v>45947</v>
      </c>
      <c r="K1420">
        <v>6</v>
      </c>
      <c r="L1420" t="s">
        <v>40</v>
      </c>
      <c r="M1420" t="s">
        <v>5</v>
      </c>
      <c r="N1420" t="s">
        <v>41</v>
      </c>
      <c r="O1420" t="s">
        <v>77</v>
      </c>
      <c r="P1420" t="s">
        <v>2082</v>
      </c>
      <c r="Q1420">
        <v>6</v>
      </c>
      <c r="R1420">
        <v>0</v>
      </c>
      <c r="S1420">
        <v>0</v>
      </c>
      <c r="U1420">
        <v>780000</v>
      </c>
      <c r="V1420">
        <v>780000</v>
      </c>
      <c r="W1420">
        <v>0</v>
      </c>
      <c r="X1420">
        <v>0</v>
      </c>
      <c r="Y1420" t="s">
        <v>48</v>
      </c>
    </row>
    <row r="1421" spans="1:25" x14ac:dyDescent="0.25">
      <c r="A1421">
        <v>1420</v>
      </c>
      <c r="B1421">
        <v>66475</v>
      </c>
      <c r="C1421">
        <v>0</v>
      </c>
      <c r="D1421">
        <v>0</v>
      </c>
      <c r="E1421" t="s">
        <v>1836</v>
      </c>
      <c r="F1421" t="s">
        <v>1837</v>
      </c>
      <c r="G1421">
        <v>1</v>
      </c>
      <c r="H1421" s="6">
        <v>12500000</v>
      </c>
      <c r="I1421" s="7">
        <v>45947</v>
      </c>
      <c r="K1421">
        <v>9</v>
      </c>
      <c r="L1421" t="s">
        <v>40</v>
      </c>
      <c r="M1421" t="s">
        <v>9</v>
      </c>
      <c r="N1421" t="s">
        <v>41</v>
      </c>
      <c r="O1421" t="s">
        <v>42</v>
      </c>
      <c r="P1421" t="s">
        <v>2082</v>
      </c>
      <c r="Q1421">
        <v>9</v>
      </c>
      <c r="R1421">
        <v>0</v>
      </c>
      <c r="S1421">
        <v>0</v>
      </c>
      <c r="U1421">
        <v>1125000</v>
      </c>
      <c r="V1421">
        <v>1125000</v>
      </c>
      <c r="W1421">
        <v>0</v>
      </c>
      <c r="X1421">
        <v>0</v>
      </c>
      <c r="Y1421" t="s">
        <v>67</v>
      </c>
    </row>
    <row r="1422" spans="1:25" x14ac:dyDescent="0.25">
      <c r="A1422">
        <v>1421</v>
      </c>
      <c r="B1422">
        <v>66490</v>
      </c>
      <c r="C1422">
        <v>0</v>
      </c>
      <c r="D1422">
        <v>0</v>
      </c>
      <c r="E1422" t="s">
        <v>2218</v>
      </c>
      <c r="F1422" t="s">
        <v>2219</v>
      </c>
      <c r="G1422">
        <v>1</v>
      </c>
      <c r="H1422" s="6">
        <v>2854000</v>
      </c>
      <c r="I1422" s="7">
        <v>45947</v>
      </c>
      <c r="K1422" t="s">
        <v>2195</v>
      </c>
      <c r="L1422" t="s">
        <v>40</v>
      </c>
      <c r="M1422" t="s">
        <v>5</v>
      </c>
      <c r="N1422" t="s">
        <v>41</v>
      </c>
      <c r="O1422" t="s">
        <v>57</v>
      </c>
      <c r="P1422" t="s">
        <v>2082</v>
      </c>
      <c r="Q1422">
        <v>3.7</v>
      </c>
      <c r="R1422">
        <v>9.9</v>
      </c>
      <c r="S1422">
        <v>0</v>
      </c>
      <c r="U1422">
        <v>388144</v>
      </c>
      <c r="V1422">
        <v>105598</v>
      </c>
      <c r="W1422">
        <v>282546</v>
      </c>
      <c r="X1422">
        <v>0</v>
      </c>
      <c r="Y1422" t="s">
        <v>48</v>
      </c>
    </row>
    <row r="1423" spans="1:25" x14ac:dyDescent="0.25">
      <c r="A1423">
        <v>1422</v>
      </c>
      <c r="B1423">
        <v>66458</v>
      </c>
      <c r="C1423">
        <v>0</v>
      </c>
      <c r="D1423">
        <v>0</v>
      </c>
      <c r="E1423" t="s">
        <v>1250</v>
      </c>
      <c r="F1423" t="s">
        <v>1251</v>
      </c>
      <c r="G1423">
        <v>1</v>
      </c>
      <c r="H1423" s="6">
        <v>2406190</v>
      </c>
      <c r="I1423" s="7">
        <v>45947</v>
      </c>
      <c r="K1423">
        <v>5</v>
      </c>
      <c r="L1423" t="s">
        <v>40</v>
      </c>
      <c r="M1423" t="s">
        <v>9</v>
      </c>
      <c r="N1423" t="s">
        <v>41</v>
      </c>
      <c r="O1423" t="s">
        <v>42</v>
      </c>
      <c r="P1423" t="s">
        <v>2082</v>
      </c>
      <c r="Q1423">
        <v>5</v>
      </c>
      <c r="R1423">
        <v>0</v>
      </c>
      <c r="S1423">
        <v>0</v>
      </c>
      <c r="U1423">
        <v>120310</v>
      </c>
      <c r="V1423">
        <v>120310</v>
      </c>
      <c r="W1423">
        <v>0</v>
      </c>
      <c r="X1423">
        <v>0</v>
      </c>
      <c r="Y1423" t="s">
        <v>44</v>
      </c>
    </row>
    <row r="1424" spans="1:25" x14ac:dyDescent="0.25">
      <c r="A1424">
        <v>1423</v>
      </c>
      <c r="B1424">
        <v>66462</v>
      </c>
      <c r="C1424">
        <v>0</v>
      </c>
      <c r="D1424">
        <v>0</v>
      </c>
      <c r="E1424" t="s">
        <v>1276</v>
      </c>
      <c r="F1424" t="s">
        <v>1277</v>
      </c>
      <c r="G1424">
        <v>1</v>
      </c>
      <c r="H1424" s="6">
        <v>4115922</v>
      </c>
      <c r="I1424" s="7">
        <v>45947</v>
      </c>
      <c r="K1424" t="s">
        <v>2403</v>
      </c>
      <c r="L1424" t="s">
        <v>40</v>
      </c>
      <c r="M1424" t="s">
        <v>9</v>
      </c>
      <c r="N1424" t="s">
        <v>41</v>
      </c>
      <c r="O1424" t="s">
        <v>42</v>
      </c>
      <c r="P1424" t="s">
        <v>2082</v>
      </c>
      <c r="Q1424">
        <v>5</v>
      </c>
      <c r="R1424">
        <v>7.9</v>
      </c>
      <c r="S1424">
        <v>0</v>
      </c>
      <c r="U1424">
        <v>530954</v>
      </c>
      <c r="V1424">
        <v>205796</v>
      </c>
      <c r="W1424">
        <v>325158</v>
      </c>
      <c r="X1424">
        <v>0</v>
      </c>
      <c r="Y1424" t="s">
        <v>44</v>
      </c>
    </row>
    <row r="1425" spans="1:25" x14ac:dyDescent="0.25">
      <c r="A1425">
        <v>1424</v>
      </c>
      <c r="B1425">
        <v>66459</v>
      </c>
      <c r="C1425">
        <v>0</v>
      </c>
      <c r="D1425">
        <v>0</v>
      </c>
      <c r="E1425" t="s">
        <v>1278</v>
      </c>
      <c r="F1425" t="s">
        <v>1279</v>
      </c>
      <c r="G1425">
        <v>1</v>
      </c>
      <c r="H1425" s="6">
        <v>491799</v>
      </c>
      <c r="I1425" s="7">
        <v>45947</v>
      </c>
      <c r="K1425">
        <v>5</v>
      </c>
      <c r="L1425" t="s">
        <v>40</v>
      </c>
      <c r="M1425" t="s">
        <v>9</v>
      </c>
      <c r="N1425" t="s">
        <v>41</v>
      </c>
      <c r="O1425" t="s">
        <v>42</v>
      </c>
      <c r="P1425" t="s">
        <v>2082</v>
      </c>
      <c r="Q1425">
        <v>5</v>
      </c>
      <c r="R1425">
        <v>0</v>
      </c>
      <c r="S1425">
        <v>0</v>
      </c>
      <c r="U1425">
        <v>24590</v>
      </c>
      <c r="V1425">
        <v>24590</v>
      </c>
      <c r="W1425">
        <v>0</v>
      </c>
      <c r="X1425">
        <v>0</v>
      </c>
      <c r="Y1425" t="s">
        <v>44</v>
      </c>
    </row>
    <row r="1426" spans="1:25" x14ac:dyDescent="0.25">
      <c r="A1426">
        <v>1425</v>
      </c>
      <c r="B1426">
        <v>66460</v>
      </c>
      <c r="C1426">
        <v>0</v>
      </c>
      <c r="D1426">
        <v>0</v>
      </c>
      <c r="E1426" t="s">
        <v>1278</v>
      </c>
      <c r="F1426" t="s">
        <v>1279</v>
      </c>
      <c r="G1426">
        <v>1</v>
      </c>
      <c r="H1426" s="6">
        <v>380538</v>
      </c>
      <c r="I1426" s="7">
        <v>45947</v>
      </c>
      <c r="K1426">
        <v>5</v>
      </c>
      <c r="L1426" t="s">
        <v>40</v>
      </c>
      <c r="M1426" t="s">
        <v>9</v>
      </c>
      <c r="N1426" t="s">
        <v>41</v>
      </c>
      <c r="O1426" t="s">
        <v>42</v>
      </c>
      <c r="P1426" t="s">
        <v>2082</v>
      </c>
      <c r="Q1426">
        <v>5</v>
      </c>
      <c r="R1426">
        <v>0</v>
      </c>
      <c r="S1426">
        <v>0</v>
      </c>
      <c r="U1426">
        <v>19027</v>
      </c>
      <c r="V1426">
        <v>19027</v>
      </c>
      <c r="W1426">
        <v>0</v>
      </c>
      <c r="X1426">
        <v>0</v>
      </c>
      <c r="Y1426" t="s">
        <v>44</v>
      </c>
    </row>
    <row r="1427" spans="1:25" x14ac:dyDescent="0.25">
      <c r="A1427">
        <v>1426</v>
      </c>
      <c r="B1427">
        <v>66461</v>
      </c>
      <c r="C1427">
        <v>0</v>
      </c>
      <c r="D1427">
        <v>0</v>
      </c>
      <c r="E1427" t="s">
        <v>1278</v>
      </c>
      <c r="F1427" t="s">
        <v>1279</v>
      </c>
      <c r="G1427">
        <v>1</v>
      </c>
      <c r="H1427" s="6">
        <v>509324</v>
      </c>
      <c r="I1427" s="7">
        <v>45947</v>
      </c>
      <c r="K1427">
        <v>5</v>
      </c>
      <c r="L1427" t="s">
        <v>40</v>
      </c>
      <c r="M1427" t="s">
        <v>9</v>
      </c>
      <c r="N1427" t="s">
        <v>41</v>
      </c>
      <c r="O1427" t="s">
        <v>42</v>
      </c>
      <c r="P1427" t="s">
        <v>2082</v>
      </c>
      <c r="Q1427">
        <v>5</v>
      </c>
      <c r="R1427">
        <v>0</v>
      </c>
      <c r="S1427">
        <v>0</v>
      </c>
      <c r="U1427">
        <v>25466</v>
      </c>
      <c r="V1427">
        <v>25466</v>
      </c>
      <c r="W1427">
        <v>0</v>
      </c>
      <c r="X1427">
        <v>0</v>
      </c>
      <c r="Y1427" t="s">
        <v>44</v>
      </c>
    </row>
    <row r="1428" spans="1:25" x14ac:dyDescent="0.25">
      <c r="A1428">
        <v>1427</v>
      </c>
      <c r="B1428">
        <v>66491</v>
      </c>
      <c r="C1428">
        <v>0</v>
      </c>
      <c r="D1428">
        <v>0</v>
      </c>
      <c r="E1428" t="s">
        <v>2216</v>
      </c>
      <c r="F1428" t="s">
        <v>2217</v>
      </c>
      <c r="G1428">
        <v>1</v>
      </c>
      <c r="H1428" s="6">
        <v>1425000</v>
      </c>
      <c r="I1428" s="7">
        <v>45947</v>
      </c>
      <c r="K1428" t="s">
        <v>2195</v>
      </c>
      <c r="L1428" t="s">
        <v>40</v>
      </c>
      <c r="M1428" t="s">
        <v>5</v>
      </c>
      <c r="N1428" t="s">
        <v>41</v>
      </c>
      <c r="O1428" t="s">
        <v>57</v>
      </c>
      <c r="P1428" t="s">
        <v>2082</v>
      </c>
      <c r="Q1428">
        <v>3.7</v>
      </c>
      <c r="R1428">
        <v>9.9</v>
      </c>
      <c r="S1428">
        <v>0</v>
      </c>
      <c r="U1428">
        <v>193800</v>
      </c>
      <c r="V1428">
        <v>52725</v>
      </c>
      <c r="W1428">
        <v>141075</v>
      </c>
      <c r="X1428">
        <v>0</v>
      </c>
      <c r="Y1428" t="s">
        <v>48</v>
      </c>
    </row>
    <row r="1429" spans="1:25" x14ac:dyDescent="0.25">
      <c r="A1429">
        <v>1428</v>
      </c>
      <c r="B1429">
        <v>66489</v>
      </c>
      <c r="C1429">
        <v>0</v>
      </c>
      <c r="D1429">
        <v>0</v>
      </c>
      <c r="E1429" t="s">
        <v>2214</v>
      </c>
      <c r="F1429" t="s">
        <v>2215</v>
      </c>
      <c r="G1429">
        <v>1</v>
      </c>
      <c r="H1429" s="6">
        <v>660000</v>
      </c>
      <c r="I1429" s="7">
        <v>45947</v>
      </c>
      <c r="K1429" t="s">
        <v>2195</v>
      </c>
      <c r="L1429" t="s">
        <v>40</v>
      </c>
      <c r="M1429" t="s">
        <v>5</v>
      </c>
      <c r="N1429" t="s">
        <v>41</v>
      </c>
      <c r="O1429" t="s">
        <v>57</v>
      </c>
      <c r="P1429" t="s">
        <v>2082</v>
      </c>
      <c r="Q1429">
        <v>3.7</v>
      </c>
      <c r="R1429">
        <v>9.9</v>
      </c>
      <c r="S1429">
        <v>0</v>
      </c>
      <c r="U1429">
        <v>89760</v>
      </c>
      <c r="V1429">
        <v>24420</v>
      </c>
      <c r="W1429">
        <v>65340</v>
      </c>
      <c r="X1429">
        <v>0</v>
      </c>
      <c r="Y1429" t="s">
        <v>48</v>
      </c>
    </row>
    <row r="1430" spans="1:25" x14ac:dyDescent="0.25">
      <c r="A1430">
        <v>1429</v>
      </c>
      <c r="B1430">
        <v>66463</v>
      </c>
      <c r="C1430">
        <v>0</v>
      </c>
      <c r="D1430">
        <v>0</v>
      </c>
      <c r="E1430" t="s">
        <v>1272</v>
      </c>
      <c r="F1430" t="s">
        <v>1273</v>
      </c>
      <c r="G1430">
        <v>1</v>
      </c>
      <c r="H1430" s="6">
        <v>1687654</v>
      </c>
      <c r="I1430" s="7">
        <v>45947</v>
      </c>
      <c r="K1430">
        <v>5</v>
      </c>
      <c r="L1430" t="s">
        <v>40</v>
      </c>
      <c r="M1430" t="s">
        <v>9</v>
      </c>
      <c r="N1430" t="s">
        <v>41</v>
      </c>
      <c r="O1430" t="s">
        <v>42</v>
      </c>
      <c r="P1430" t="s">
        <v>2082</v>
      </c>
      <c r="Q1430">
        <v>5</v>
      </c>
      <c r="R1430">
        <v>0</v>
      </c>
      <c r="S1430">
        <v>0</v>
      </c>
      <c r="U1430">
        <v>84383</v>
      </c>
      <c r="V1430">
        <v>84383</v>
      </c>
      <c r="W1430">
        <v>0</v>
      </c>
      <c r="X1430">
        <v>0</v>
      </c>
      <c r="Y1430" t="s">
        <v>44</v>
      </c>
    </row>
    <row r="1431" spans="1:25" x14ac:dyDescent="0.25">
      <c r="A1431">
        <v>1430</v>
      </c>
      <c r="B1431">
        <v>66487</v>
      </c>
      <c r="C1431">
        <v>0</v>
      </c>
      <c r="D1431">
        <v>0</v>
      </c>
      <c r="E1431" t="s">
        <v>2212</v>
      </c>
      <c r="F1431" t="s">
        <v>2213</v>
      </c>
      <c r="G1431">
        <v>1</v>
      </c>
      <c r="H1431" s="6">
        <v>4645000</v>
      </c>
      <c r="I1431" s="7">
        <v>45947</v>
      </c>
      <c r="K1431" t="s">
        <v>2195</v>
      </c>
      <c r="L1431" t="s">
        <v>40</v>
      </c>
      <c r="M1431" t="s">
        <v>5</v>
      </c>
      <c r="N1431" t="s">
        <v>41</v>
      </c>
      <c r="O1431" t="s">
        <v>57</v>
      </c>
      <c r="P1431" t="s">
        <v>2082</v>
      </c>
      <c r="Q1431">
        <v>3.7</v>
      </c>
      <c r="R1431">
        <v>9.9</v>
      </c>
      <c r="S1431">
        <v>0</v>
      </c>
      <c r="U1431">
        <v>631720</v>
      </c>
      <c r="V1431">
        <v>171865</v>
      </c>
      <c r="W1431">
        <v>459855</v>
      </c>
      <c r="X1431">
        <v>0</v>
      </c>
      <c r="Y1431" t="s">
        <v>48</v>
      </c>
    </row>
    <row r="1432" spans="1:25" x14ac:dyDescent="0.25">
      <c r="A1432">
        <v>1431</v>
      </c>
      <c r="B1432">
        <v>66628</v>
      </c>
      <c r="C1432">
        <v>0</v>
      </c>
      <c r="D1432">
        <v>0</v>
      </c>
      <c r="E1432" t="s">
        <v>2347</v>
      </c>
      <c r="F1432" t="s">
        <v>2348</v>
      </c>
      <c r="G1432">
        <v>1</v>
      </c>
      <c r="H1432" s="6">
        <v>44662096</v>
      </c>
      <c r="I1432" s="7">
        <v>45947</v>
      </c>
      <c r="K1432">
        <v>15</v>
      </c>
      <c r="L1432" t="s">
        <v>40</v>
      </c>
      <c r="M1432" t="s">
        <v>5</v>
      </c>
      <c r="N1432" t="s">
        <v>41</v>
      </c>
      <c r="O1432" t="s">
        <v>47</v>
      </c>
      <c r="P1432" t="s">
        <v>2082</v>
      </c>
      <c r="Q1432">
        <v>2.8</v>
      </c>
      <c r="R1432">
        <v>12.2</v>
      </c>
      <c r="S1432">
        <v>0</v>
      </c>
      <c r="U1432">
        <v>6699314</v>
      </c>
      <c r="V1432">
        <v>1250539</v>
      </c>
      <c r="W1432">
        <v>5448776</v>
      </c>
      <c r="X1432">
        <v>0</v>
      </c>
      <c r="Y1432" t="s">
        <v>48</v>
      </c>
    </row>
    <row r="1433" spans="1:25" x14ac:dyDescent="0.25">
      <c r="A1433">
        <v>1432</v>
      </c>
      <c r="B1433">
        <v>66629</v>
      </c>
      <c r="C1433">
        <v>0</v>
      </c>
      <c r="D1433">
        <v>0</v>
      </c>
      <c r="E1433" t="s">
        <v>2347</v>
      </c>
      <c r="F1433" t="s">
        <v>2348</v>
      </c>
      <c r="G1433">
        <v>1</v>
      </c>
      <c r="H1433" s="6">
        <v>225413</v>
      </c>
      <c r="I1433" s="7">
        <v>45947</v>
      </c>
      <c r="K1433">
        <v>15</v>
      </c>
      <c r="L1433" t="s">
        <v>459</v>
      </c>
      <c r="M1433" t="s">
        <v>5</v>
      </c>
      <c r="N1433" t="s">
        <v>41</v>
      </c>
      <c r="O1433" t="s">
        <v>47</v>
      </c>
      <c r="P1433" t="s">
        <v>2082</v>
      </c>
      <c r="Q1433">
        <v>2.8</v>
      </c>
      <c r="R1433">
        <v>12.2</v>
      </c>
      <c r="S1433">
        <v>0</v>
      </c>
      <c r="U1433">
        <v>33812</v>
      </c>
      <c r="V1433">
        <v>6312</v>
      </c>
      <c r="W1433">
        <v>27500</v>
      </c>
      <c r="X1433">
        <v>0</v>
      </c>
      <c r="Y1433" t="s">
        <v>48</v>
      </c>
    </row>
    <row r="1434" spans="1:25" x14ac:dyDescent="0.25">
      <c r="A1434">
        <v>1433</v>
      </c>
      <c r="B1434">
        <v>66499</v>
      </c>
      <c r="C1434">
        <v>0</v>
      </c>
      <c r="D1434">
        <v>0</v>
      </c>
      <c r="E1434" t="s">
        <v>820</v>
      </c>
      <c r="F1434" t="s">
        <v>821</v>
      </c>
      <c r="G1434">
        <v>1</v>
      </c>
      <c r="H1434" s="6">
        <v>5772000</v>
      </c>
      <c r="I1434" s="7">
        <v>45947</v>
      </c>
      <c r="K1434">
        <v>10</v>
      </c>
      <c r="L1434" t="s">
        <v>40</v>
      </c>
      <c r="M1434" t="s">
        <v>5</v>
      </c>
      <c r="N1434" t="s">
        <v>41</v>
      </c>
      <c r="O1434" t="s">
        <v>47</v>
      </c>
      <c r="P1434" t="s">
        <v>2082</v>
      </c>
      <c r="Q1434">
        <v>10</v>
      </c>
      <c r="R1434">
        <v>0</v>
      </c>
      <c r="S1434">
        <v>0</v>
      </c>
      <c r="U1434">
        <v>577200</v>
      </c>
      <c r="V1434">
        <v>577200</v>
      </c>
      <c r="W1434">
        <v>0</v>
      </c>
      <c r="X1434">
        <v>0</v>
      </c>
      <c r="Y1434" t="s">
        <v>48</v>
      </c>
    </row>
    <row r="1435" spans="1:25" x14ac:dyDescent="0.25">
      <c r="A1435">
        <v>1434</v>
      </c>
      <c r="B1435">
        <v>66500</v>
      </c>
      <c r="C1435">
        <v>0</v>
      </c>
      <c r="D1435">
        <v>0</v>
      </c>
      <c r="E1435" t="s">
        <v>820</v>
      </c>
      <c r="F1435" t="s">
        <v>821</v>
      </c>
      <c r="G1435">
        <v>1</v>
      </c>
      <c r="H1435" s="6">
        <v>641333</v>
      </c>
      <c r="I1435" s="7">
        <v>45947</v>
      </c>
      <c r="K1435">
        <v>10</v>
      </c>
      <c r="L1435" t="s">
        <v>40</v>
      </c>
      <c r="M1435" t="s">
        <v>5</v>
      </c>
      <c r="N1435" t="s">
        <v>41</v>
      </c>
      <c r="O1435" t="s">
        <v>47</v>
      </c>
      <c r="P1435" t="s">
        <v>2082</v>
      </c>
      <c r="Q1435">
        <v>10</v>
      </c>
      <c r="R1435">
        <v>0</v>
      </c>
      <c r="S1435">
        <v>0</v>
      </c>
      <c r="U1435">
        <v>64133</v>
      </c>
      <c r="V1435">
        <v>64133</v>
      </c>
      <c r="W1435">
        <v>0</v>
      </c>
      <c r="X1435">
        <v>0</v>
      </c>
      <c r="Y1435" t="s">
        <v>48</v>
      </c>
    </row>
    <row r="1436" spans="1:25" x14ac:dyDescent="0.25">
      <c r="A1436">
        <v>1435</v>
      </c>
      <c r="B1436">
        <v>66473</v>
      </c>
      <c r="C1436">
        <v>0</v>
      </c>
      <c r="D1436">
        <v>0</v>
      </c>
      <c r="E1436" t="s">
        <v>553</v>
      </c>
      <c r="F1436" t="s">
        <v>554</v>
      </c>
      <c r="G1436">
        <v>1</v>
      </c>
      <c r="H1436" s="6">
        <v>38059735</v>
      </c>
      <c r="I1436" s="7">
        <v>45947</v>
      </c>
      <c r="K1436">
        <v>15</v>
      </c>
      <c r="L1436" t="s">
        <v>40</v>
      </c>
      <c r="M1436" t="s">
        <v>5</v>
      </c>
      <c r="N1436" t="s">
        <v>41</v>
      </c>
      <c r="O1436" t="s">
        <v>47</v>
      </c>
      <c r="P1436" t="s">
        <v>2082</v>
      </c>
      <c r="Q1436">
        <v>4</v>
      </c>
      <c r="R1436">
        <v>11</v>
      </c>
      <c r="S1436">
        <v>0</v>
      </c>
      <c r="U1436">
        <v>5708960</v>
      </c>
      <c r="V1436">
        <v>1522389</v>
      </c>
      <c r="W1436">
        <v>4186571</v>
      </c>
      <c r="X1436">
        <v>0</v>
      </c>
      <c r="Y1436" t="s">
        <v>109</v>
      </c>
    </row>
    <row r="1437" spans="1:25" x14ac:dyDescent="0.25">
      <c r="A1437">
        <v>1436</v>
      </c>
      <c r="B1437">
        <v>66472</v>
      </c>
      <c r="C1437">
        <v>0</v>
      </c>
      <c r="D1437">
        <v>0</v>
      </c>
      <c r="E1437" t="s">
        <v>539</v>
      </c>
      <c r="F1437" t="s">
        <v>540</v>
      </c>
      <c r="G1437">
        <v>1</v>
      </c>
      <c r="H1437" s="6">
        <v>19702085</v>
      </c>
      <c r="I1437" s="7">
        <v>45947</v>
      </c>
      <c r="K1437">
        <v>15</v>
      </c>
      <c r="L1437" t="s">
        <v>40</v>
      </c>
      <c r="M1437" t="s">
        <v>5</v>
      </c>
      <c r="N1437" t="s">
        <v>41</v>
      </c>
      <c r="O1437" t="s">
        <v>47</v>
      </c>
      <c r="P1437" t="s">
        <v>2082</v>
      </c>
      <c r="Q1437">
        <v>4</v>
      </c>
      <c r="R1437">
        <v>11</v>
      </c>
      <c r="S1437">
        <v>0</v>
      </c>
      <c r="U1437">
        <v>2955313</v>
      </c>
      <c r="V1437">
        <v>788083</v>
      </c>
      <c r="W1437">
        <v>2167229</v>
      </c>
      <c r="X1437">
        <v>0</v>
      </c>
      <c r="Y1437" t="s">
        <v>109</v>
      </c>
    </row>
    <row r="1438" spans="1:25" x14ac:dyDescent="0.25">
      <c r="A1438">
        <v>1437</v>
      </c>
      <c r="B1438">
        <v>66498</v>
      </c>
      <c r="C1438">
        <v>0</v>
      </c>
      <c r="D1438">
        <v>0</v>
      </c>
      <c r="E1438" t="s">
        <v>1536</v>
      </c>
      <c r="F1438" t="s">
        <v>1537</v>
      </c>
      <c r="G1438">
        <v>1</v>
      </c>
      <c r="H1438" s="6">
        <v>5000000</v>
      </c>
      <c r="I1438" s="7">
        <v>45947</v>
      </c>
      <c r="K1438">
        <v>8</v>
      </c>
      <c r="L1438" t="s">
        <v>40</v>
      </c>
      <c r="M1438" t="s">
        <v>5</v>
      </c>
      <c r="N1438" t="s">
        <v>41</v>
      </c>
      <c r="O1438" t="s">
        <v>57</v>
      </c>
      <c r="P1438" t="s">
        <v>2082</v>
      </c>
      <c r="Q1438">
        <v>3</v>
      </c>
      <c r="R1438">
        <v>5</v>
      </c>
      <c r="S1438">
        <v>0</v>
      </c>
      <c r="U1438">
        <v>400000</v>
      </c>
      <c r="V1438">
        <v>150000</v>
      </c>
      <c r="W1438">
        <v>250000</v>
      </c>
      <c r="X1438">
        <v>0</v>
      </c>
      <c r="Y1438" t="s">
        <v>72</v>
      </c>
    </row>
    <row r="1439" spans="1:25" x14ac:dyDescent="0.25">
      <c r="A1439">
        <v>1438</v>
      </c>
      <c r="B1439">
        <v>66457</v>
      </c>
      <c r="C1439">
        <v>0</v>
      </c>
      <c r="D1439">
        <v>0</v>
      </c>
      <c r="E1439" t="s">
        <v>1254</v>
      </c>
      <c r="F1439" t="s">
        <v>1255</v>
      </c>
      <c r="G1439">
        <v>1</v>
      </c>
      <c r="H1439" s="6">
        <v>1540667</v>
      </c>
      <c r="I1439" s="7">
        <v>45947</v>
      </c>
      <c r="K1439">
        <v>5</v>
      </c>
      <c r="L1439" t="s">
        <v>40</v>
      </c>
      <c r="M1439" t="s">
        <v>9</v>
      </c>
      <c r="N1439" t="s">
        <v>41</v>
      </c>
      <c r="O1439" t="s">
        <v>42</v>
      </c>
      <c r="P1439" t="s">
        <v>2082</v>
      </c>
      <c r="Q1439">
        <v>5</v>
      </c>
      <c r="R1439">
        <v>0</v>
      </c>
      <c r="S1439">
        <v>0</v>
      </c>
      <c r="U1439">
        <v>77033</v>
      </c>
      <c r="V1439">
        <v>77033</v>
      </c>
      <c r="W1439">
        <v>0</v>
      </c>
      <c r="X1439">
        <v>0</v>
      </c>
      <c r="Y1439" t="s">
        <v>44</v>
      </c>
    </row>
    <row r="1440" spans="1:25" x14ac:dyDescent="0.25">
      <c r="A1440">
        <v>1439</v>
      </c>
      <c r="B1440">
        <v>66456</v>
      </c>
      <c r="C1440">
        <v>0</v>
      </c>
      <c r="D1440">
        <v>0</v>
      </c>
      <c r="E1440" t="s">
        <v>1256</v>
      </c>
      <c r="F1440" t="s">
        <v>1257</v>
      </c>
      <c r="G1440">
        <v>1</v>
      </c>
      <c r="H1440" s="6">
        <v>2122866</v>
      </c>
      <c r="I1440" s="7">
        <v>45947</v>
      </c>
      <c r="K1440">
        <v>5</v>
      </c>
      <c r="L1440" t="s">
        <v>40</v>
      </c>
      <c r="M1440" t="s">
        <v>9</v>
      </c>
      <c r="N1440" t="s">
        <v>41</v>
      </c>
      <c r="O1440" t="s">
        <v>42</v>
      </c>
      <c r="P1440" t="s">
        <v>2082</v>
      </c>
      <c r="Q1440">
        <v>5</v>
      </c>
      <c r="R1440">
        <v>0</v>
      </c>
      <c r="S1440">
        <v>0</v>
      </c>
      <c r="U1440">
        <v>106143</v>
      </c>
      <c r="V1440">
        <v>106143</v>
      </c>
      <c r="W1440">
        <v>0</v>
      </c>
      <c r="X1440">
        <v>0</v>
      </c>
      <c r="Y1440" t="s">
        <v>44</v>
      </c>
    </row>
    <row r="1441" spans="1:25" x14ac:dyDescent="0.25">
      <c r="A1441">
        <v>1440</v>
      </c>
      <c r="B1441">
        <v>65567</v>
      </c>
      <c r="C1441">
        <v>0</v>
      </c>
      <c r="D1441">
        <v>0</v>
      </c>
      <c r="E1441" t="s">
        <v>2343</v>
      </c>
      <c r="F1441" t="s">
        <v>2344</v>
      </c>
      <c r="G1441">
        <v>1</v>
      </c>
      <c r="H1441" s="6">
        <v>1000660</v>
      </c>
      <c r="I1441" s="7">
        <v>45947</v>
      </c>
      <c r="K1441">
        <v>15</v>
      </c>
      <c r="L1441" t="s">
        <v>40</v>
      </c>
      <c r="M1441" t="s">
        <v>5</v>
      </c>
      <c r="N1441" t="s">
        <v>41</v>
      </c>
      <c r="O1441" t="s">
        <v>77</v>
      </c>
      <c r="P1441" t="s">
        <v>2082</v>
      </c>
      <c r="Q1441">
        <v>5</v>
      </c>
      <c r="R1441">
        <v>10</v>
      </c>
      <c r="S1441">
        <v>0</v>
      </c>
      <c r="U1441">
        <v>150099</v>
      </c>
      <c r="V1441">
        <v>50033</v>
      </c>
      <c r="W1441">
        <v>100066</v>
      </c>
      <c r="X1441">
        <v>0</v>
      </c>
      <c r="Y1441" t="s">
        <v>48</v>
      </c>
    </row>
    <row r="1442" spans="1:25" x14ac:dyDescent="0.25">
      <c r="A1442">
        <v>1441</v>
      </c>
      <c r="B1442">
        <v>66454</v>
      </c>
      <c r="C1442">
        <v>0</v>
      </c>
      <c r="D1442">
        <v>0</v>
      </c>
      <c r="E1442" t="s">
        <v>1260</v>
      </c>
      <c r="F1442" t="s">
        <v>1261</v>
      </c>
      <c r="G1442">
        <v>1</v>
      </c>
      <c r="H1442" s="6">
        <v>2033907</v>
      </c>
      <c r="I1442" s="7">
        <v>45947</v>
      </c>
      <c r="K1442">
        <v>5</v>
      </c>
      <c r="L1442" t="s">
        <v>40</v>
      </c>
      <c r="M1442" t="s">
        <v>9</v>
      </c>
      <c r="N1442" t="s">
        <v>41</v>
      </c>
      <c r="O1442" t="s">
        <v>42</v>
      </c>
      <c r="P1442" t="s">
        <v>2082</v>
      </c>
      <c r="Q1442">
        <v>5</v>
      </c>
      <c r="R1442">
        <v>0</v>
      </c>
      <c r="S1442">
        <v>0</v>
      </c>
      <c r="U1442">
        <v>101695</v>
      </c>
      <c r="V1442">
        <v>101695</v>
      </c>
      <c r="W1442">
        <v>0</v>
      </c>
      <c r="X1442">
        <v>0</v>
      </c>
      <c r="Y1442" t="s">
        <v>44</v>
      </c>
    </row>
    <row r="1443" spans="1:25" x14ac:dyDescent="0.25">
      <c r="A1443">
        <v>1442</v>
      </c>
      <c r="B1443">
        <v>66455</v>
      </c>
      <c r="C1443">
        <v>0</v>
      </c>
      <c r="D1443">
        <v>0</v>
      </c>
      <c r="E1443" t="s">
        <v>1258</v>
      </c>
      <c r="F1443" t="s">
        <v>1259</v>
      </c>
      <c r="G1443">
        <v>1</v>
      </c>
      <c r="H1443" s="6">
        <v>1003363</v>
      </c>
      <c r="I1443" s="7">
        <v>45947</v>
      </c>
      <c r="K1443">
        <v>5</v>
      </c>
      <c r="L1443" t="s">
        <v>40</v>
      </c>
      <c r="M1443" t="s">
        <v>9</v>
      </c>
      <c r="N1443" t="s">
        <v>41</v>
      </c>
      <c r="O1443" t="s">
        <v>42</v>
      </c>
      <c r="P1443" t="s">
        <v>2082</v>
      </c>
      <c r="Q1443">
        <v>5</v>
      </c>
      <c r="R1443">
        <v>0</v>
      </c>
      <c r="S1443">
        <v>0</v>
      </c>
      <c r="U1443">
        <v>50168</v>
      </c>
      <c r="V1443">
        <v>50168</v>
      </c>
      <c r="W1443">
        <v>0</v>
      </c>
      <c r="X1443">
        <v>0</v>
      </c>
      <c r="Y1443" t="s">
        <v>44</v>
      </c>
    </row>
    <row r="1444" spans="1:25" x14ac:dyDescent="0.25">
      <c r="A1444">
        <v>1443</v>
      </c>
      <c r="B1444">
        <v>66476</v>
      </c>
      <c r="C1444">
        <v>0</v>
      </c>
      <c r="D1444">
        <v>0</v>
      </c>
      <c r="E1444" t="s">
        <v>1644</v>
      </c>
      <c r="F1444" t="s">
        <v>1645</v>
      </c>
      <c r="G1444">
        <v>1</v>
      </c>
      <c r="H1444" s="6">
        <v>20562607</v>
      </c>
      <c r="I1444" s="7">
        <v>45947</v>
      </c>
      <c r="K1444">
        <v>15</v>
      </c>
      <c r="L1444" t="s">
        <v>40</v>
      </c>
      <c r="M1444" t="s">
        <v>5</v>
      </c>
      <c r="N1444" t="s">
        <v>41</v>
      </c>
      <c r="O1444" t="s">
        <v>54</v>
      </c>
      <c r="P1444" t="s">
        <v>2082</v>
      </c>
      <c r="Q1444">
        <v>4</v>
      </c>
      <c r="R1444">
        <v>11</v>
      </c>
      <c r="S1444">
        <v>0</v>
      </c>
      <c r="U1444">
        <v>3084391</v>
      </c>
      <c r="V1444">
        <v>822504</v>
      </c>
      <c r="W1444">
        <v>2261887</v>
      </c>
      <c r="X1444">
        <v>0</v>
      </c>
      <c r="Y1444" t="s">
        <v>48</v>
      </c>
    </row>
    <row r="1445" spans="1:25" x14ac:dyDescent="0.25">
      <c r="A1445">
        <v>1444</v>
      </c>
      <c r="B1445">
        <v>66493</v>
      </c>
      <c r="C1445">
        <v>0</v>
      </c>
      <c r="D1445">
        <v>0</v>
      </c>
      <c r="E1445" t="s">
        <v>1378</v>
      </c>
      <c r="F1445" t="s">
        <v>1379</v>
      </c>
      <c r="G1445">
        <v>1</v>
      </c>
      <c r="H1445" s="6">
        <v>13770592</v>
      </c>
      <c r="I1445" s="7">
        <v>45947</v>
      </c>
      <c r="K1445">
        <v>15</v>
      </c>
      <c r="L1445" t="s">
        <v>40</v>
      </c>
      <c r="M1445" t="s">
        <v>4</v>
      </c>
      <c r="N1445" t="s">
        <v>41</v>
      </c>
      <c r="O1445" t="s">
        <v>51</v>
      </c>
      <c r="P1445" t="s">
        <v>2082</v>
      </c>
      <c r="Q1445">
        <v>5.5</v>
      </c>
      <c r="R1445">
        <v>7</v>
      </c>
      <c r="S1445">
        <v>2.5</v>
      </c>
      <c r="U1445">
        <v>2065589</v>
      </c>
      <c r="V1445">
        <v>757383</v>
      </c>
      <c r="W1445">
        <v>963941</v>
      </c>
      <c r="X1445">
        <v>344265</v>
      </c>
      <c r="Y1445" t="s">
        <v>109</v>
      </c>
    </row>
    <row r="1446" spans="1:25" x14ac:dyDescent="0.25">
      <c r="A1446">
        <v>1445</v>
      </c>
      <c r="B1446">
        <v>66452</v>
      </c>
      <c r="C1446">
        <v>0</v>
      </c>
      <c r="D1446">
        <v>0</v>
      </c>
      <c r="E1446" t="s">
        <v>1708</v>
      </c>
      <c r="F1446" t="s">
        <v>1709</v>
      </c>
      <c r="G1446">
        <v>1</v>
      </c>
      <c r="H1446" s="6">
        <v>3308563</v>
      </c>
      <c r="I1446" s="7">
        <v>45947</v>
      </c>
      <c r="K1446">
        <v>7</v>
      </c>
      <c r="L1446" t="s">
        <v>40</v>
      </c>
      <c r="M1446" t="s">
        <v>9</v>
      </c>
      <c r="N1446" t="s">
        <v>41</v>
      </c>
      <c r="O1446" t="s">
        <v>42</v>
      </c>
      <c r="P1446" t="s">
        <v>2082</v>
      </c>
      <c r="Q1446">
        <v>7</v>
      </c>
      <c r="R1446">
        <v>0</v>
      </c>
      <c r="S1446">
        <v>0</v>
      </c>
      <c r="U1446">
        <v>231599</v>
      </c>
      <c r="V1446">
        <v>231599</v>
      </c>
      <c r="W1446">
        <v>0</v>
      </c>
      <c r="X1446">
        <v>0</v>
      </c>
      <c r="Y1446" t="s">
        <v>109</v>
      </c>
    </row>
    <row r="1447" spans="1:25" x14ac:dyDescent="0.25">
      <c r="A1447">
        <v>1446</v>
      </c>
      <c r="B1447">
        <v>66477</v>
      </c>
      <c r="C1447">
        <v>0</v>
      </c>
      <c r="D1447">
        <v>0</v>
      </c>
      <c r="E1447" t="s">
        <v>1530</v>
      </c>
      <c r="F1447" t="s">
        <v>1531</v>
      </c>
      <c r="G1447">
        <v>1</v>
      </c>
      <c r="H1447" s="6">
        <v>24838565</v>
      </c>
      <c r="I1447" s="7">
        <v>45947</v>
      </c>
      <c r="K1447">
        <v>15</v>
      </c>
      <c r="L1447" t="s">
        <v>40</v>
      </c>
      <c r="M1447" t="s">
        <v>5</v>
      </c>
      <c r="N1447" t="s">
        <v>41</v>
      </c>
      <c r="O1447" t="s">
        <v>54</v>
      </c>
      <c r="P1447" t="s">
        <v>2082</v>
      </c>
      <c r="Q1447">
        <v>3.3</v>
      </c>
      <c r="R1447">
        <v>11.7</v>
      </c>
      <c r="S1447">
        <v>0</v>
      </c>
      <c r="U1447">
        <v>3725785</v>
      </c>
      <c r="V1447">
        <v>819673</v>
      </c>
      <c r="W1447">
        <v>2906112</v>
      </c>
      <c r="X1447">
        <v>0</v>
      </c>
      <c r="Y1447" t="s">
        <v>48</v>
      </c>
    </row>
    <row r="1448" spans="1:25" x14ac:dyDescent="0.25">
      <c r="A1448">
        <v>1447</v>
      </c>
      <c r="B1448">
        <v>66492</v>
      </c>
      <c r="C1448">
        <v>0</v>
      </c>
      <c r="D1448">
        <v>0</v>
      </c>
      <c r="E1448" t="s">
        <v>1372</v>
      </c>
      <c r="F1448" t="s">
        <v>1373</v>
      </c>
      <c r="G1448">
        <v>1</v>
      </c>
      <c r="H1448" s="6">
        <v>38873692</v>
      </c>
      <c r="I1448" s="7">
        <v>45947</v>
      </c>
      <c r="K1448">
        <v>15</v>
      </c>
      <c r="L1448" t="s">
        <v>40</v>
      </c>
      <c r="M1448" t="s">
        <v>4</v>
      </c>
      <c r="N1448" t="s">
        <v>41</v>
      </c>
      <c r="O1448" t="s">
        <v>51</v>
      </c>
      <c r="P1448" t="s">
        <v>2082</v>
      </c>
      <c r="Q1448">
        <v>5.5</v>
      </c>
      <c r="R1448">
        <v>7</v>
      </c>
      <c r="S1448">
        <v>2.5</v>
      </c>
      <c r="U1448">
        <v>5831054</v>
      </c>
      <c r="V1448">
        <v>2138053</v>
      </c>
      <c r="W1448">
        <v>2721158</v>
      </c>
      <c r="X1448">
        <v>971842</v>
      </c>
      <c r="Y1448" t="s">
        <v>109</v>
      </c>
    </row>
    <row r="1449" spans="1:25" x14ac:dyDescent="0.25">
      <c r="A1449">
        <v>1448</v>
      </c>
      <c r="B1449">
        <v>66482</v>
      </c>
      <c r="C1449">
        <v>0</v>
      </c>
      <c r="D1449">
        <v>0</v>
      </c>
      <c r="E1449" t="s">
        <v>1196</v>
      </c>
      <c r="F1449" t="s">
        <v>1197</v>
      </c>
      <c r="G1449">
        <v>1</v>
      </c>
      <c r="H1449" s="6">
        <v>7329417</v>
      </c>
      <c r="I1449" s="7">
        <v>45947</v>
      </c>
      <c r="K1449">
        <v>5</v>
      </c>
      <c r="L1449" t="s">
        <v>40</v>
      </c>
      <c r="M1449" t="s">
        <v>9</v>
      </c>
      <c r="N1449" t="s">
        <v>41</v>
      </c>
      <c r="O1449" t="s">
        <v>42</v>
      </c>
      <c r="P1449" t="s">
        <v>2082</v>
      </c>
      <c r="Q1449">
        <v>5</v>
      </c>
      <c r="R1449">
        <v>0</v>
      </c>
      <c r="S1449">
        <v>0</v>
      </c>
      <c r="U1449">
        <v>366471</v>
      </c>
      <c r="V1449">
        <v>366471</v>
      </c>
      <c r="W1449">
        <v>0</v>
      </c>
      <c r="X1449">
        <v>0</v>
      </c>
      <c r="Y1449" t="s">
        <v>112</v>
      </c>
    </row>
    <row r="1450" spans="1:25" x14ac:dyDescent="0.25">
      <c r="A1450">
        <v>1449</v>
      </c>
      <c r="B1450">
        <v>66465</v>
      </c>
      <c r="C1450">
        <v>0</v>
      </c>
      <c r="D1450">
        <v>0</v>
      </c>
      <c r="E1450" t="s">
        <v>2259</v>
      </c>
      <c r="F1450" t="s">
        <v>2260</v>
      </c>
      <c r="G1450">
        <v>1</v>
      </c>
      <c r="H1450" s="6">
        <v>29058</v>
      </c>
      <c r="I1450" s="7">
        <v>45947</v>
      </c>
      <c r="K1450">
        <v>5</v>
      </c>
      <c r="L1450" t="s">
        <v>40</v>
      </c>
      <c r="M1450" t="s">
        <v>9</v>
      </c>
      <c r="N1450" t="s">
        <v>41</v>
      </c>
      <c r="O1450" t="s">
        <v>42</v>
      </c>
      <c r="P1450" t="s">
        <v>2082</v>
      </c>
      <c r="Q1450">
        <v>5</v>
      </c>
      <c r="R1450">
        <v>0</v>
      </c>
      <c r="S1450">
        <v>0</v>
      </c>
      <c r="U1450">
        <v>1453</v>
      </c>
      <c r="V1450">
        <v>1453</v>
      </c>
      <c r="W1450">
        <v>0</v>
      </c>
      <c r="X1450">
        <v>0</v>
      </c>
      <c r="Y1450" t="s">
        <v>2086</v>
      </c>
    </row>
    <row r="1451" spans="1:25" x14ac:dyDescent="0.25">
      <c r="A1451">
        <v>1450</v>
      </c>
      <c r="B1451">
        <v>66464</v>
      </c>
      <c r="C1451">
        <v>0</v>
      </c>
      <c r="D1451">
        <v>0</v>
      </c>
      <c r="E1451" t="s">
        <v>1175</v>
      </c>
      <c r="F1451" t="s">
        <v>1176</v>
      </c>
      <c r="G1451">
        <v>1</v>
      </c>
      <c r="H1451" s="6">
        <v>175294</v>
      </c>
      <c r="I1451" s="7">
        <v>45947</v>
      </c>
      <c r="K1451">
        <v>5</v>
      </c>
      <c r="L1451" t="s">
        <v>40</v>
      </c>
      <c r="M1451" t="s">
        <v>9</v>
      </c>
      <c r="N1451" t="s">
        <v>41</v>
      </c>
      <c r="O1451" t="s">
        <v>42</v>
      </c>
      <c r="P1451" t="s">
        <v>2082</v>
      </c>
      <c r="Q1451">
        <v>5</v>
      </c>
      <c r="R1451">
        <v>0</v>
      </c>
      <c r="S1451">
        <v>0</v>
      </c>
      <c r="U1451">
        <v>8765</v>
      </c>
      <c r="V1451">
        <v>8765</v>
      </c>
      <c r="W1451">
        <v>0</v>
      </c>
      <c r="X1451">
        <v>0</v>
      </c>
      <c r="Y1451" t="s">
        <v>44</v>
      </c>
    </row>
    <row r="1452" spans="1:25" x14ac:dyDescent="0.25">
      <c r="A1452">
        <v>1451</v>
      </c>
      <c r="B1452">
        <v>66469</v>
      </c>
      <c r="C1452">
        <v>0</v>
      </c>
      <c r="D1452">
        <v>0</v>
      </c>
      <c r="E1452" t="s">
        <v>1188</v>
      </c>
      <c r="F1452" t="s">
        <v>1189</v>
      </c>
      <c r="G1452">
        <v>1</v>
      </c>
      <c r="H1452" s="6">
        <v>676664</v>
      </c>
      <c r="I1452" s="7">
        <v>45947</v>
      </c>
      <c r="K1452">
        <v>5</v>
      </c>
      <c r="L1452" t="s">
        <v>40</v>
      </c>
      <c r="M1452" t="s">
        <v>9</v>
      </c>
      <c r="N1452" t="s">
        <v>41</v>
      </c>
      <c r="O1452" t="s">
        <v>42</v>
      </c>
      <c r="P1452" t="s">
        <v>2082</v>
      </c>
      <c r="Q1452">
        <v>5</v>
      </c>
      <c r="R1452">
        <v>0</v>
      </c>
      <c r="S1452">
        <v>0</v>
      </c>
      <c r="U1452">
        <v>33833</v>
      </c>
      <c r="V1452">
        <v>33833</v>
      </c>
      <c r="W1452">
        <v>0</v>
      </c>
      <c r="X1452">
        <v>0</v>
      </c>
      <c r="Y1452" t="s">
        <v>44</v>
      </c>
    </row>
    <row r="1453" spans="1:25" x14ac:dyDescent="0.25">
      <c r="A1453">
        <v>1452</v>
      </c>
      <c r="B1453">
        <v>66470</v>
      </c>
      <c r="C1453">
        <v>0</v>
      </c>
      <c r="D1453">
        <v>0</v>
      </c>
      <c r="E1453" t="s">
        <v>1188</v>
      </c>
      <c r="F1453" t="s">
        <v>1189</v>
      </c>
      <c r="G1453">
        <v>1</v>
      </c>
      <c r="H1453" s="6">
        <v>649753</v>
      </c>
      <c r="I1453" s="7">
        <v>45947</v>
      </c>
      <c r="K1453">
        <v>5</v>
      </c>
      <c r="L1453" t="s">
        <v>40</v>
      </c>
      <c r="M1453" t="s">
        <v>9</v>
      </c>
      <c r="N1453" t="s">
        <v>41</v>
      </c>
      <c r="O1453" t="s">
        <v>42</v>
      </c>
      <c r="P1453" t="s">
        <v>2082</v>
      </c>
      <c r="Q1453">
        <v>5</v>
      </c>
      <c r="R1453">
        <v>0</v>
      </c>
      <c r="S1453">
        <v>0</v>
      </c>
      <c r="U1453">
        <v>32488</v>
      </c>
      <c r="V1453">
        <v>32488</v>
      </c>
      <c r="W1453">
        <v>0</v>
      </c>
      <c r="X1453">
        <v>0</v>
      </c>
      <c r="Y1453" t="s">
        <v>44</v>
      </c>
    </row>
    <row r="1454" spans="1:25" x14ac:dyDescent="0.25">
      <c r="A1454">
        <v>1453</v>
      </c>
      <c r="B1454">
        <v>66471</v>
      </c>
      <c r="C1454">
        <v>0</v>
      </c>
      <c r="D1454">
        <v>0</v>
      </c>
      <c r="E1454" t="s">
        <v>1188</v>
      </c>
      <c r="F1454" t="s">
        <v>1189</v>
      </c>
      <c r="G1454">
        <v>1</v>
      </c>
      <c r="H1454" s="6">
        <v>321964</v>
      </c>
      <c r="I1454" s="7">
        <v>45947</v>
      </c>
      <c r="K1454">
        <v>5</v>
      </c>
      <c r="L1454" t="s">
        <v>40</v>
      </c>
      <c r="M1454" t="s">
        <v>9</v>
      </c>
      <c r="N1454" t="s">
        <v>41</v>
      </c>
      <c r="O1454" t="s">
        <v>42</v>
      </c>
      <c r="P1454" t="s">
        <v>2082</v>
      </c>
      <c r="Q1454">
        <v>5</v>
      </c>
      <c r="R1454">
        <v>0</v>
      </c>
      <c r="S1454">
        <v>0</v>
      </c>
      <c r="U1454">
        <v>16098</v>
      </c>
      <c r="V1454">
        <v>16098</v>
      </c>
      <c r="W1454">
        <v>0</v>
      </c>
      <c r="X1454">
        <v>0</v>
      </c>
      <c r="Y1454" t="s">
        <v>44</v>
      </c>
    </row>
    <row r="1455" spans="1:25" x14ac:dyDescent="0.25">
      <c r="A1455">
        <v>1454</v>
      </c>
      <c r="B1455">
        <v>66466</v>
      </c>
      <c r="C1455">
        <v>0</v>
      </c>
      <c r="D1455">
        <v>0</v>
      </c>
      <c r="E1455" t="s">
        <v>1190</v>
      </c>
      <c r="F1455" t="s">
        <v>1191</v>
      </c>
      <c r="G1455">
        <v>1</v>
      </c>
      <c r="H1455" s="6">
        <v>142754</v>
      </c>
      <c r="I1455" s="7">
        <v>45947</v>
      </c>
      <c r="K1455">
        <v>5</v>
      </c>
      <c r="L1455" t="s">
        <v>40</v>
      </c>
      <c r="M1455" t="s">
        <v>9</v>
      </c>
      <c r="N1455" t="s">
        <v>41</v>
      </c>
      <c r="O1455" t="s">
        <v>42</v>
      </c>
      <c r="P1455" t="s">
        <v>2082</v>
      </c>
      <c r="Q1455">
        <v>5</v>
      </c>
      <c r="R1455">
        <v>0</v>
      </c>
      <c r="S1455">
        <v>0</v>
      </c>
      <c r="U1455">
        <v>7138</v>
      </c>
      <c r="V1455">
        <v>7138</v>
      </c>
      <c r="W1455">
        <v>0</v>
      </c>
      <c r="X1455">
        <v>0</v>
      </c>
      <c r="Y1455" t="s">
        <v>44</v>
      </c>
    </row>
    <row r="1456" spans="1:25" x14ac:dyDescent="0.25">
      <c r="A1456">
        <v>1455</v>
      </c>
      <c r="B1456">
        <v>66467</v>
      </c>
      <c r="C1456">
        <v>0</v>
      </c>
      <c r="D1456">
        <v>0</v>
      </c>
      <c r="E1456" t="s">
        <v>1190</v>
      </c>
      <c r="F1456" t="s">
        <v>1191</v>
      </c>
      <c r="G1456">
        <v>1</v>
      </c>
      <c r="H1456" s="6">
        <v>51496</v>
      </c>
      <c r="I1456" s="7">
        <v>45947</v>
      </c>
      <c r="K1456">
        <v>5</v>
      </c>
      <c r="L1456" t="s">
        <v>40</v>
      </c>
      <c r="M1456" t="s">
        <v>9</v>
      </c>
      <c r="N1456" t="s">
        <v>41</v>
      </c>
      <c r="O1456" t="s">
        <v>42</v>
      </c>
      <c r="P1456" t="s">
        <v>2082</v>
      </c>
      <c r="Q1456">
        <v>5</v>
      </c>
      <c r="R1456">
        <v>0</v>
      </c>
      <c r="S1456">
        <v>0</v>
      </c>
      <c r="U1456">
        <v>2575</v>
      </c>
      <c r="V1456">
        <v>2575</v>
      </c>
      <c r="W1456">
        <v>0</v>
      </c>
      <c r="X1456">
        <v>0</v>
      </c>
      <c r="Y1456" t="s">
        <v>44</v>
      </c>
    </row>
    <row r="1457" spans="1:25" x14ac:dyDescent="0.25">
      <c r="A1457">
        <v>1456</v>
      </c>
      <c r="B1457">
        <v>66468</v>
      </c>
      <c r="C1457">
        <v>0</v>
      </c>
      <c r="D1457">
        <v>0</v>
      </c>
      <c r="E1457" t="s">
        <v>1190</v>
      </c>
      <c r="F1457" t="s">
        <v>1191</v>
      </c>
      <c r="G1457">
        <v>1</v>
      </c>
      <c r="H1457" s="6">
        <v>136366</v>
      </c>
      <c r="I1457" s="7">
        <v>45947</v>
      </c>
      <c r="K1457">
        <v>5</v>
      </c>
      <c r="L1457" t="s">
        <v>40</v>
      </c>
      <c r="M1457" t="s">
        <v>9</v>
      </c>
      <c r="N1457" t="s">
        <v>41</v>
      </c>
      <c r="O1457" t="s">
        <v>42</v>
      </c>
      <c r="P1457" t="s">
        <v>2082</v>
      </c>
      <c r="Q1457">
        <v>5</v>
      </c>
      <c r="R1457">
        <v>0</v>
      </c>
      <c r="S1457">
        <v>0</v>
      </c>
      <c r="U1457">
        <v>6818</v>
      </c>
      <c r="V1457">
        <v>6818</v>
      </c>
      <c r="W1457">
        <v>0</v>
      </c>
      <c r="X1457">
        <v>0</v>
      </c>
      <c r="Y1457" t="s">
        <v>44</v>
      </c>
    </row>
    <row r="1458" spans="1:25" x14ac:dyDescent="0.25">
      <c r="A1458">
        <v>1457</v>
      </c>
      <c r="B1458">
        <v>66480</v>
      </c>
      <c r="C1458">
        <v>0</v>
      </c>
      <c r="D1458">
        <v>0</v>
      </c>
      <c r="E1458" t="s">
        <v>836</v>
      </c>
      <c r="F1458" t="s">
        <v>837</v>
      </c>
      <c r="G1458">
        <v>1</v>
      </c>
      <c r="H1458" s="6">
        <v>1703000</v>
      </c>
      <c r="I1458" s="7">
        <v>45947</v>
      </c>
      <c r="K1458">
        <v>15</v>
      </c>
      <c r="L1458" t="s">
        <v>40</v>
      </c>
      <c r="M1458" t="s">
        <v>5</v>
      </c>
      <c r="N1458" t="s">
        <v>41</v>
      </c>
      <c r="O1458" t="s">
        <v>47</v>
      </c>
      <c r="P1458" t="s">
        <v>2082</v>
      </c>
      <c r="Q1458">
        <v>4</v>
      </c>
      <c r="R1458">
        <v>11</v>
      </c>
      <c r="S1458">
        <v>0</v>
      </c>
      <c r="U1458">
        <v>255450</v>
      </c>
      <c r="V1458">
        <v>68120</v>
      </c>
      <c r="W1458">
        <v>187330</v>
      </c>
      <c r="X1458">
        <v>0</v>
      </c>
      <c r="Y1458" t="s">
        <v>109</v>
      </c>
    </row>
    <row r="1459" spans="1:25" x14ac:dyDescent="0.25">
      <c r="A1459">
        <v>1458</v>
      </c>
      <c r="B1459">
        <v>66483</v>
      </c>
      <c r="C1459">
        <v>0</v>
      </c>
      <c r="D1459">
        <v>0</v>
      </c>
      <c r="E1459" t="s">
        <v>1210</v>
      </c>
      <c r="F1459" t="s">
        <v>1211</v>
      </c>
      <c r="G1459">
        <v>1</v>
      </c>
      <c r="H1459" s="6">
        <v>3094937</v>
      </c>
      <c r="I1459" s="7">
        <v>45947</v>
      </c>
      <c r="K1459">
        <v>15</v>
      </c>
      <c r="L1459" t="s">
        <v>40</v>
      </c>
      <c r="M1459" t="s">
        <v>5</v>
      </c>
      <c r="N1459" t="s">
        <v>41</v>
      </c>
      <c r="O1459" t="s">
        <v>57</v>
      </c>
      <c r="P1459" t="s">
        <v>2082</v>
      </c>
      <c r="Q1459">
        <v>5</v>
      </c>
      <c r="R1459">
        <v>10</v>
      </c>
      <c r="S1459">
        <v>0</v>
      </c>
      <c r="U1459">
        <v>464241</v>
      </c>
      <c r="V1459">
        <v>154747</v>
      </c>
      <c r="W1459">
        <v>309494</v>
      </c>
      <c r="X1459">
        <v>0</v>
      </c>
      <c r="Y1459" t="s">
        <v>72</v>
      </c>
    </row>
    <row r="1460" spans="1:25" x14ac:dyDescent="0.25">
      <c r="A1460">
        <v>1459</v>
      </c>
      <c r="B1460">
        <v>66478</v>
      </c>
      <c r="C1460">
        <v>0</v>
      </c>
      <c r="D1460">
        <v>0</v>
      </c>
      <c r="E1460" t="s">
        <v>2265</v>
      </c>
      <c r="F1460" t="s">
        <v>2266</v>
      </c>
      <c r="G1460">
        <v>1</v>
      </c>
      <c r="H1460" s="6">
        <v>2826318</v>
      </c>
      <c r="I1460" s="7">
        <v>45947</v>
      </c>
      <c r="K1460">
        <v>15</v>
      </c>
      <c r="L1460" t="s">
        <v>40</v>
      </c>
      <c r="M1460" t="s">
        <v>9</v>
      </c>
      <c r="N1460" t="s">
        <v>41</v>
      </c>
      <c r="O1460" t="s">
        <v>42</v>
      </c>
      <c r="P1460" t="s">
        <v>2082</v>
      </c>
      <c r="Q1460">
        <v>7</v>
      </c>
      <c r="R1460">
        <v>8</v>
      </c>
      <c r="S1460">
        <v>0</v>
      </c>
      <c r="U1460">
        <v>423948</v>
      </c>
      <c r="V1460">
        <v>197842</v>
      </c>
      <c r="W1460">
        <v>226105</v>
      </c>
      <c r="X1460">
        <v>0</v>
      </c>
      <c r="Y1460" t="s">
        <v>109</v>
      </c>
    </row>
    <row r="1461" spans="1:25" x14ac:dyDescent="0.25">
      <c r="A1461">
        <v>1460</v>
      </c>
      <c r="B1461">
        <v>66481</v>
      </c>
      <c r="C1461">
        <v>0</v>
      </c>
      <c r="D1461">
        <v>0</v>
      </c>
      <c r="E1461" t="s">
        <v>1216</v>
      </c>
      <c r="F1461" t="s">
        <v>1217</v>
      </c>
      <c r="G1461">
        <v>1</v>
      </c>
      <c r="H1461" s="6">
        <v>1649193</v>
      </c>
      <c r="I1461" s="7">
        <v>45947</v>
      </c>
      <c r="K1461">
        <v>5</v>
      </c>
      <c r="L1461" t="s">
        <v>40</v>
      </c>
      <c r="M1461" t="s">
        <v>9</v>
      </c>
      <c r="N1461" t="s">
        <v>41</v>
      </c>
      <c r="O1461" t="s">
        <v>42</v>
      </c>
      <c r="P1461" t="s">
        <v>2082</v>
      </c>
      <c r="Q1461">
        <v>5</v>
      </c>
      <c r="R1461">
        <v>0</v>
      </c>
      <c r="S1461">
        <v>0</v>
      </c>
      <c r="U1461">
        <v>82460</v>
      </c>
      <c r="V1461">
        <v>82460</v>
      </c>
      <c r="W1461">
        <v>0</v>
      </c>
      <c r="X1461">
        <v>0</v>
      </c>
      <c r="Y1461" t="s">
        <v>112</v>
      </c>
    </row>
    <row r="1462" spans="1:25" x14ac:dyDescent="0.25">
      <c r="A1462">
        <v>1461</v>
      </c>
      <c r="B1462">
        <v>66488</v>
      </c>
      <c r="C1462">
        <v>0</v>
      </c>
      <c r="D1462">
        <v>0</v>
      </c>
      <c r="E1462" t="s">
        <v>2193</v>
      </c>
      <c r="F1462" t="s">
        <v>2194</v>
      </c>
      <c r="G1462">
        <v>1</v>
      </c>
      <c r="H1462" s="6">
        <v>1193000</v>
      </c>
      <c r="I1462" s="7">
        <v>45947</v>
      </c>
      <c r="K1462" t="s">
        <v>2195</v>
      </c>
      <c r="L1462" t="s">
        <v>40</v>
      </c>
      <c r="M1462" t="s">
        <v>5</v>
      </c>
      <c r="N1462" t="s">
        <v>41</v>
      </c>
      <c r="O1462" t="s">
        <v>57</v>
      </c>
      <c r="P1462" t="s">
        <v>2082</v>
      </c>
      <c r="Q1462">
        <v>3.7</v>
      </c>
      <c r="R1462">
        <v>9.9</v>
      </c>
      <c r="S1462">
        <v>0</v>
      </c>
      <c r="U1462">
        <v>162248</v>
      </c>
      <c r="V1462">
        <v>44141</v>
      </c>
      <c r="W1462">
        <v>118107</v>
      </c>
      <c r="X1462">
        <v>0</v>
      </c>
      <c r="Y1462" t="s">
        <v>48</v>
      </c>
    </row>
    <row r="1463" spans="1:25" x14ac:dyDescent="0.25">
      <c r="A1463">
        <v>1462</v>
      </c>
      <c r="B1463">
        <v>66479</v>
      </c>
      <c r="C1463">
        <v>0</v>
      </c>
      <c r="D1463">
        <v>0</v>
      </c>
      <c r="E1463" t="s">
        <v>634</v>
      </c>
      <c r="F1463" t="s">
        <v>635</v>
      </c>
      <c r="G1463">
        <v>1</v>
      </c>
      <c r="H1463" s="6">
        <v>710626</v>
      </c>
      <c r="I1463" s="7">
        <v>45947</v>
      </c>
      <c r="K1463">
        <v>15</v>
      </c>
      <c r="L1463" t="s">
        <v>40</v>
      </c>
      <c r="M1463" t="s">
        <v>5</v>
      </c>
      <c r="N1463" t="s">
        <v>41</v>
      </c>
      <c r="O1463" t="s">
        <v>47</v>
      </c>
      <c r="P1463" t="s">
        <v>2082</v>
      </c>
      <c r="Q1463">
        <v>4</v>
      </c>
      <c r="R1463">
        <v>11</v>
      </c>
      <c r="S1463">
        <v>0</v>
      </c>
      <c r="U1463">
        <v>106594</v>
      </c>
      <c r="V1463">
        <v>28425</v>
      </c>
      <c r="W1463">
        <v>78169</v>
      </c>
      <c r="X1463">
        <v>0</v>
      </c>
      <c r="Y1463" t="s">
        <v>109</v>
      </c>
    </row>
    <row r="1464" spans="1:25" x14ac:dyDescent="0.25">
      <c r="A1464">
        <v>1463</v>
      </c>
      <c r="B1464">
        <v>66484</v>
      </c>
      <c r="C1464">
        <v>0</v>
      </c>
      <c r="D1464">
        <v>0</v>
      </c>
      <c r="E1464" t="s">
        <v>588</v>
      </c>
      <c r="F1464" t="s">
        <v>589</v>
      </c>
      <c r="G1464">
        <v>1</v>
      </c>
      <c r="H1464" s="6">
        <v>194354</v>
      </c>
      <c r="I1464" s="7">
        <v>45947</v>
      </c>
      <c r="K1464">
        <v>15</v>
      </c>
      <c r="L1464" t="s">
        <v>40</v>
      </c>
      <c r="M1464" t="s">
        <v>5</v>
      </c>
      <c r="N1464" t="s">
        <v>41</v>
      </c>
      <c r="O1464" t="s">
        <v>47</v>
      </c>
      <c r="P1464" t="s">
        <v>2082</v>
      </c>
      <c r="Q1464">
        <v>4</v>
      </c>
      <c r="R1464">
        <v>11</v>
      </c>
      <c r="S1464">
        <v>0</v>
      </c>
      <c r="U1464">
        <v>29153</v>
      </c>
      <c r="V1464">
        <v>7774</v>
      </c>
      <c r="W1464">
        <v>21379</v>
      </c>
      <c r="X1464">
        <v>0</v>
      </c>
      <c r="Y1464" t="s">
        <v>109</v>
      </c>
    </row>
    <row r="1465" spans="1:25" x14ac:dyDescent="0.25">
      <c r="A1465">
        <v>1464</v>
      </c>
      <c r="B1465">
        <v>66474</v>
      </c>
      <c r="C1465">
        <v>0</v>
      </c>
      <c r="D1465">
        <v>0</v>
      </c>
      <c r="E1465" t="s">
        <v>2269</v>
      </c>
      <c r="F1465" t="s">
        <v>2270</v>
      </c>
      <c r="G1465">
        <v>1</v>
      </c>
      <c r="H1465" s="6">
        <v>208527</v>
      </c>
      <c r="I1465" s="7">
        <v>45947</v>
      </c>
      <c r="K1465">
        <v>15</v>
      </c>
      <c r="L1465" t="s">
        <v>40</v>
      </c>
      <c r="M1465" t="s">
        <v>5</v>
      </c>
      <c r="N1465" t="s">
        <v>41</v>
      </c>
      <c r="O1465" t="s">
        <v>54</v>
      </c>
      <c r="P1465" t="s">
        <v>2082</v>
      </c>
      <c r="Q1465">
        <v>4</v>
      </c>
      <c r="R1465">
        <v>11</v>
      </c>
      <c r="S1465">
        <v>0</v>
      </c>
      <c r="U1465">
        <v>31279</v>
      </c>
      <c r="V1465">
        <v>8341</v>
      </c>
      <c r="W1465">
        <v>22938</v>
      </c>
      <c r="X1465">
        <v>0</v>
      </c>
      <c r="Y1465" t="s">
        <v>109</v>
      </c>
    </row>
    <row r="1466" spans="1:25" x14ac:dyDescent="0.25">
      <c r="A1466">
        <v>1465</v>
      </c>
      <c r="B1466">
        <v>66486</v>
      </c>
      <c r="C1466">
        <v>0</v>
      </c>
      <c r="D1466">
        <v>0</v>
      </c>
      <c r="E1466" t="s">
        <v>2204</v>
      </c>
      <c r="F1466" t="s">
        <v>2205</v>
      </c>
      <c r="G1466">
        <v>1</v>
      </c>
      <c r="H1466" s="6">
        <v>250000</v>
      </c>
      <c r="I1466" s="7">
        <v>45947</v>
      </c>
      <c r="K1466" t="s">
        <v>2195</v>
      </c>
      <c r="L1466" t="s">
        <v>40</v>
      </c>
      <c r="M1466" t="s">
        <v>5</v>
      </c>
      <c r="N1466" t="s">
        <v>41</v>
      </c>
      <c r="O1466" t="s">
        <v>57</v>
      </c>
      <c r="P1466" t="s">
        <v>2082</v>
      </c>
      <c r="Q1466">
        <v>3.7</v>
      </c>
      <c r="R1466">
        <v>9.9</v>
      </c>
      <c r="S1466">
        <v>0</v>
      </c>
      <c r="U1466">
        <v>34000</v>
      </c>
      <c r="V1466">
        <v>9250</v>
      </c>
      <c r="W1466">
        <v>24750</v>
      </c>
      <c r="X1466">
        <v>0</v>
      </c>
      <c r="Y1466" t="s">
        <v>48</v>
      </c>
    </row>
    <row r="1467" spans="1:25" x14ac:dyDescent="0.25">
      <c r="A1467">
        <v>1466</v>
      </c>
      <c r="B1467">
        <v>66453</v>
      </c>
      <c r="C1467">
        <v>0</v>
      </c>
      <c r="D1467">
        <v>0</v>
      </c>
      <c r="E1467" t="s">
        <v>1648</v>
      </c>
      <c r="F1467" t="s">
        <v>1649</v>
      </c>
      <c r="G1467">
        <v>1</v>
      </c>
      <c r="H1467" s="6">
        <v>2291030</v>
      </c>
      <c r="I1467" s="7">
        <v>45947</v>
      </c>
      <c r="K1467">
        <v>15</v>
      </c>
      <c r="L1467" t="s">
        <v>40</v>
      </c>
      <c r="M1467" t="s">
        <v>5</v>
      </c>
      <c r="N1467" t="s">
        <v>41</v>
      </c>
      <c r="O1467" t="s">
        <v>54</v>
      </c>
      <c r="P1467" t="s">
        <v>2082</v>
      </c>
      <c r="Q1467">
        <v>4</v>
      </c>
      <c r="R1467">
        <v>11</v>
      </c>
      <c r="S1467">
        <v>0</v>
      </c>
      <c r="U1467">
        <v>343655</v>
      </c>
      <c r="V1467">
        <v>91641</v>
      </c>
      <c r="W1467">
        <v>252013</v>
      </c>
      <c r="X1467">
        <v>0</v>
      </c>
      <c r="Y1467" t="s">
        <v>109</v>
      </c>
    </row>
    <row r="1468" spans="1:25" x14ac:dyDescent="0.25">
      <c r="A1468">
        <v>1467</v>
      </c>
      <c r="B1468">
        <v>66440</v>
      </c>
      <c r="C1468">
        <v>0</v>
      </c>
      <c r="D1468">
        <v>0</v>
      </c>
      <c r="E1468" t="s">
        <v>2404</v>
      </c>
      <c r="F1468" t="s">
        <v>2405</v>
      </c>
      <c r="G1468">
        <v>1</v>
      </c>
      <c r="H1468" s="6">
        <v>4000000</v>
      </c>
      <c r="I1468" s="7">
        <v>45946</v>
      </c>
      <c r="K1468">
        <v>3</v>
      </c>
      <c r="L1468" t="s">
        <v>40</v>
      </c>
      <c r="M1468" t="s">
        <v>5</v>
      </c>
      <c r="N1468" t="s">
        <v>41</v>
      </c>
      <c r="O1468" t="s">
        <v>77</v>
      </c>
      <c r="P1468" t="s">
        <v>2082</v>
      </c>
      <c r="Q1468">
        <v>3</v>
      </c>
      <c r="R1468">
        <v>0</v>
      </c>
      <c r="S1468">
        <v>0</v>
      </c>
      <c r="U1468">
        <v>120000</v>
      </c>
      <c r="V1468">
        <v>120000</v>
      </c>
      <c r="W1468">
        <v>0</v>
      </c>
      <c r="X1468">
        <v>0</v>
      </c>
      <c r="Y1468" t="s">
        <v>2086</v>
      </c>
    </row>
    <row r="1469" spans="1:25" x14ac:dyDescent="0.25">
      <c r="A1469">
        <v>1468</v>
      </c>
      <c r="B1469">
        <v>66441</v>
      </c>
      <c r="C1469">
        <v>0</v>
      </c>
      <c r="D1469">
        <v>0</v>
      </c>
      <c r="E1469" t="s">
        <v>2404</v>
      </c>
      <c r="F1469" t="s">
        <v>2405</v>
      </c>
      <c r="G1469">
        <v>1</v>
      </c>
      <c r="H1469" s="6">
        <v>7000000</v>
      </c>
      <c r="I1469" s="7">
        <v>45946</v>
      </c>
      <c r="K1469">
        <v>3</v>
      </c>
      <c r="L1469" t="s">
        <v>40</v>
      </c>
      <c r="M1469" t="s">
        <v>5</v>
      </c>
      <c r="N1469" t="s">
        <v>41</v>
      </c>
      <c r="O1469" t="s">
        <v>77</v>
      </c>
      <c r="P1469" t="s">
        <v>2082</v>
      </c>
      <c r="Q1469">
        <v>3</v>
      </c>
      <c r="R1469">
        <v>0</v>
      </c>
      <c r="S1469">
        <v>0</v>
      </c>
      <c r="U1469">
        <v>210000</v>
      </c>
      <c r="V1469">
        <v>210000</v>
      </c>
      <c r="W1469">
        <v>0</v>
      </c>
      <c r="X1469">
        <v>0</v>
      </c>
      <c r="Y1469" t="s">
        <v>2086</v>
      </c>
    </row>
    <row r="1470" spans="1:25" x14ac:dyDescent="0.25">
      <c r="A1470">
        <v>1469</v>
      </c>
      <c r="B1470">
        <v>66442</v>
      </c>
      <c r="C1470">
        <v>0</v>
      </c>
      <c r="D1470">
        <v>0</v>
      </c>
      <c r="E1470" t="s">
        <v>2404</v>
      </c>
      <c r="F1470" t="s">
        <v>2405</v>
      </c>
      <c r="G1470">
        <v>1</v>
      </c>
      <c r="H1470" s="6">
        <v>7000000</v>
      </c>
      <c r="I1470" s="7">
        <v>45946</v>
      </c>
      <c r="K1470">
        <v>3</v>
      </c>
      <c r="L1470" t="s">
        <v>40</v>
      </c>
      <c r="M1470" t="s">
        <v>5</v>
      </c>
      <c r="N1470" t="s">
        <v>41</v>
      </c>
      <c r="O1470" t="s">
        <v>77</v>
      </c>
      <c r="P1470" t="s">
        <v>2082</v>
      </c>
      <c r="Q1470">
        <v>3</v>
      </c>
      <c r="R1470">
        <v>0</v>
      </c>
      <c r="S1470">
        <v>0</v>
      </c>
      <c r="U1470">
        <v>210000</v>
      </c>
      <c r="V1470">
        <v>210000</v>
      </c>
      <c r="W1470">
        <v>0</v>
      </c>
      <c r="X1470">
        <v>0</v>
      </c>
      <c r="Y1470" t="s">
        <v>2086</v>
      </c>
    </row>
    <row r="1471" spans="1:25" x14ac:dyDescent="0.25">
      <c r="A1471">
        <v>1470</v>
      </c>
      <c r="B1471">
        <v>66443</v>
      </c>
      <c r="C1471">
        <v>0</v>
      </c>
      <c r="D1471">
        <v>0</v>
      </c>
      <c r="E1471" t="s">
        <v>2404</v>
      </c>
      <c r="F1471" t="s">
        <v>2405</v>
      </c>
      <c r="G1471">
        <v>1</v>
      </c>
      <c r="H1471" s="6">
        <v>7000000</v>
      </c>
      <c r="I1471" s="7">
        <v>45946</v>
      </c>
      <c r="K1471">
        <v>3</v>
      </c>
      <c r="L1471" t="s">
        <v>40</v>
      </c>
      <c r="M1471" t="s">
        <v>5</v>
      </c>
      <c r="N1471" t="s">
        <v>41</v>
      </c>
      <c r="O1471" t="s">
        <v>77</v>
      </c>
      <c r="P1471" t="s">
        <v>2082</v>
      </c>
      <c r="Q1471">
        <v>3</v>
      </c>
      <c r="R1471">
        <v>0</v>
      </c>
      <c r="S1471">
        <v>0</v>
      </c>
      <c r="U1471">
        <v>210000</v>
      </c>
      <c r="V1471">
        <v>210000</v>
      </c>
      <c r="W1471">
        <v>0</v>
      </c>
      <c r="X1471">
        <v>0</v>
      </c>
      <c r="Y1471" t="s">
        <v>2086</v>
      </c>
    </row>
    <row r="1472" spans="1:25" x14ac:dyDescent="0.25">
      <c r="A1472">
        <v>1471</v>
      </c>
      <c r="B1472">
        <v>66449</v>
      </c>
      <c r="C1472">
        <v>0</v>
      </c>
      <c r="D1472">
        <v>0</v>
      </c>
      <c r="E1472" t="s">
        <v>2248</v>
      </c>
      <c r="F1472" t="s">
        <v>2249</v>
      </c>
      <c r="G1472">
        <v>1</v>
      </c>
      <c r="H1472" s="6">
        <v>158588</v>
      </c>
      <c r="I1472" s="7">
        <v>45946</v>
      </c>
      <c r="K1472">
        <v>15</v>
      </c>
      <c r="L1472" t="s">
        <v>40</v>
      </c>
      <c r="M1472" t="s">
        <v>3</v>
      </c>
      <c r="N1472" t="s">
        <v>41</v>
      </c>
      <c r="O1472" t="s">
        <v>51</v>
      </c>
      <c r="P1472" t="s">
        <v>2082</v>
      </c>
      <c r="Q1472">
        <v>15</v>
      </c>
      <c r="R1472">
        <v>0</v>
      </c>
      <c r="S1472">
        <v>0</v>
      </c>
      <c r="U1472">
        <v>23788</v>
      </c>
      <c r="V1472">
        <v>23788</v>
      </c>
      <c r="W1472">
        <v>0</v>
      </c>
      <c r="X1472">
        <v>0</v>
      </c>
      <c r="Y1472" t="s">
        <v>48</v>
      </c>
    </row>
    <row r="1473" spans="1:25" x14ac:dyDescent="0.25">
      <c r="A1473">
        <v>1472</v>
      </c>
      <c r="B1473">
        <v>66436</v>
      </c>
      <c r="C1473">
        <v>0</v>
      </c>
      <c r="D1473">
        <v>0</v>
      </c>
      <c r="E1473" t="s">
        <v>873</v>
      </c>
      <c r="F1473" t="s">
        <v>874</v>
      </c>
      <c r="G1473">
        <v>1</v>
      </c>
      <c r="H1473" s="6">
        <v>1618437</v>
      </c>
      <c r="I1473" s="7">
        <v>45946</v>
      </c>
      <c r="K1473">
        <v>15</v>
      </c>
      <c r="L1473" t="s">
        <v>40</v>
      </c>
      <c r="M1473" t="s">
        <v>5</v>
      </c>
      <c r="N1473" t="s">
        <v>41</v>
      </c>
      <c r="O1473" t="s">
        <v>47</v>
      </c>
      <c r="P1473" t="s">
        <v>2082</v>
      </c>
      <c r="Q1473">
        <v>4</v>
      </c>
      <c r="R1473">
        <v>11</v>
      </c>
      <c r="S1473">
        <v>0</v>
      </c>
      <c r="U1473">
        <v>242766</v>
      </c>
      <c r="V1473">
        <v>64737</v>
      </c>
      <c r="W1473">
        <v>178028</v>
      </c>
      <c r="X1473">
        <v>0</v>
      </c>
      <c r="Y1473" t="s">
        <v>109</v>
      </c>
    </row>
    <row r="1474" spans="1:25" x14ac:dyDescent="0.25">
      <c r="A1474">
        <v>1473</v>
      </c>
      <c r="B1474">
        <v>66446</v>
      </c>
      <c r="C1474">
        <v>0</v>
      </c>
      <c r="D1474">
        <v>0</v>
      </c>
      <c r="E1474" t="s">
        <v>860</v>
      </c>
      <c r="F1474" t="s">
        <v>861</v>
      </c>
      <c r="G1474">
        <v>1</v>
      </c>
      <c r="H1474" s="6">
        <v>1869309</v>
      </c>
      <c r="I1474" s="7">
        <v>45946</v>
      </c>
      <c r="K1474">
        <v>15</v>
      </c>
      <c r="L1474" t="s">
        <v>40</v>
      </c>
      <c r="M1474" t="s">
        <v>3</v>
      </c>
      <c r="N1474" t="s">
        <v>41</v>
      </c>
      <c r="O1474" t="s">
        <v>51</v>
      </c>
      <c r="P1474" t="s">
        <v>2082</v>
      </c>
      <c r="Q1474">
        <v>15</v>
      </c>
      <c r="R1474">
        <v>0</v>
      </c>
      <c r="S1474">
        <v>0</v>
      </c>
      <c r="U1474">
        <v>280396</v>
      </c>
      <c r="V1474">
        <v>280396</v>
      </c>
      <c r="W1474">
        <v>0</v>
      </c>
      <c r="X1474">
        <v>0</v>
      </c>
      <c r="Y1474" t="s">
        <v>48</v>
      </c>
    </row>
    <row r="1475" spans="1:25" x14ac:dyDescent="0.25">
      <c r="A1475">
        <v>1474</v>
      </c>
      <c r="B1475">
        <v>66447</v>
      </c>
      <c r="C1475">
        <v>0</v>
      </c>
      <c r="D1475">
        <v>0</v>
      </c>
      <c r="E1475" t="s">
        <v>2254</v>
      </c>
      <c r="F1475" t="s">
        <v>2255</v>
      </c>
      <c r="G1475">
        <v>1</v>
      </c>
      <c r="H1475" s="6">
        <v>596961</v>
      </c>
      <c r="I1475" s="7">
        <v>45946</v>
      </c>
      <c r="K1475">
        <v>15</v>
      </c>
      <c r="L1475" t="s">
        <v>40</v>
      </c>
      <c r="M1475" t="s">
        <v>3</v>
      </c>
      <c r="N1475" t="s">
        <v>41</v>
      </c>
      <c r="O1475" t="s">
        <v>51</v>
      </c>
      <c r="P1475" t="s">
        <v>2082</v>
      </c>
      <c r="Q1475">
        <v>15</v>
      </c>
      <c r="R1475">
        <v>0</v>
      </c>
      <c r="S1475">
        <v>0</v>
      </c>
      <c r="U1475">
        <v>89544</v>
      </c>
      <c r="V1475">
        <v>89544</v>
      </c>
      <c r="W1475">
        <v>0</v>
      </c>
      <c r="X1475">
        <v>0</v>
      </c>
      <c r="Y1475" t="s">
        <v>48</v>
      </c>
    </row>
    <row r="1476" spans="1:25" x14ac:dyDescent="0.25">
      <c r="A1476">
        <v>1475</v>
      </c>
      <c r="B1476">
        <v>66448</v>
      </c>
      <c r="C1476">
        <v>0</v>
      </c>
      <c r="D1476">
        <v>0</v>
      </c>
      <c r="E1476" t="s">
        <v>2252</v>
      </c>
      <c r="F1476" t="s">
        <v>2253</v>
      </c>
      <c r="G1476">
        <v>1</v>
      </c>
      <c r="H1476" s="6">
        <v>916816</v>
      </c>
      <c r="I1476" s="7">
        <v>45946</v>
      </c>
      <c r="K1476">
        <v>15</v>
      </c>
      <c r="L1476" t="s">
        <v>40</v>
      </c>
      <c r="M1476" t="s">
        <v>3</v>
      </c>
      <c r="N1476" t="s">
        <v>41</v>
      </c>
      <c r="O1476" t="s">
        <v>51</v>
      </c>
      <c r="P1476" t="s">
        <v>2082</v>
      </c>
      <c r="Q1476">
        <v>15</v>
      </c>
      <c r="R1476">
        <v>0</v>
      </c>
      <c r="S1476">
        <v>0</v>
      </c>
      <c r="U1476">
        <v>137522</v>
      </c>
      <c r="V1476">
        <v>137522</v>
      </c>
      <c r="W1476">
        <v>0</v>
      </c>
      <c r="X1476">
        <v>0</v>
      </c>
      <c r="Y1476" t="s">
        <v>48</v>
      </c>
    </row>
    <row r="1477" spans="1:25" x14ac:dyDescent="0.25">
      <c r="A1477">
        <v>1476</v>
      </c>
      <c r="B1477">
        <v>66444</v>
      </c>
      <c r="C1477">
        <v>0</v>
      </c>
      <c r="D1477">
        <v>0</v>
      </c>
      <c r="E1477" t="s">
        <v>1083</v>
      </c>
      <c r="F1477" t="s">
        <v>1084</v>
      </c>
      <c r="G1477">
        <v>1</v>
      </c>
      <c r="H1477" s="6">
        <v>878558</v>
      </c>
      <c r="I1477" s="7">
        <v>45946</v>
      </c>
      <c r="K1477">
        <v>15</v>
      </c>
      <c r="L1477" t="s">
        <v>40</v>
      </c>
      <c r="M1477" t="s">
        <v>3</v>
      </c>
      <c r="N1477" t="s">
        <v>41</v>
      </c>
      <c r="O1477" t="s">
        <v>51</v>
      </c>
      <c r="P1477" t="s">
        <v>2082</v>
      </c>
      <c r="Q1477">
        <v>15</v>
      </c>
      <c r="R1477">
        <v>0</v>
      </c>
      <c r="S1477">
        <v>0</v>
      </c>
      <c r="U1477">
        <v>131784</v>
      </c>
      <c r="V1477">
        <v>131784</v>
      </c>
      <c r="W1477">
        <v>0</v>
      </c>
      <c r="X1477">
        <v>0</v>
      </c>
      <c r="Y1477" t="s">
        <v>48</v>
      </c>
    </row>
    <row r="1478" spans="1:25" x14ac:dyDescent="0.25">
      <c r="A1478">
        <v>1477</v>
      </c>
      <c r="B1478">
        <v>66437</v>
      </c>
      <c r="C1478">
        <v>0</v>
      </c>
      <c r="D1478">
        <v>0</v>
      </c>
      <c r="E1478" t="s">
        <v>1524</v>
      </c>
      <c r="F1478" t="s">
        <v>1525</v>
      </c>
      <c r="G1478">
        <v>1</v>
      </c>
      <c r="H1478" s="6">
        <v>5806130</v>
      </c>
      <c r="I1478" s="7">
        <v>45946</v>
      </c>
      <c r="K1478">
        <v>8</v>
      </c>
      <c r="L1478" t="s">
        <v>40</v>
      </c>
      <c r="M1478" t="s">
        <v>8</v>
      </c>
      <c r="N1478" t="s">
        <v>41</v>
      </c>
      <c r="O1478" t="s">
        <v>347</v>
      </c>
      <c r="P1478" t="s">
        <v>2082</v>
      </c>
      <c r="Q1478">
        <v>8</v>
      </c>
      <c r="R1478">
        <v>0</v>
      </c>
      <c r="S1478">
        <v>0</v>
      </c>
      <c r="U1478">
        <v>464490</v>
      </c>
      <c r="V1478">
        <v>464490</v>
      </c>
      <c r="W1478">
        <v>0</v>
      </c>
      <c r="X1478">
        <v>0</v>
      </c>
      <c r="Y1478" t="s">
        <v>109</v>
      </c>
    </row>
    <row r="1479" spans="1:25" x14ac:dyDescent="0.25">
      <c r="A1479">
        <v>1478</v>
      </c>
      <c r="B1479">
        <v>66445</v>
      </c>
      <c r="C1479">
        <v>0</v>
      </c>
      <c r="D1479">
        <v>0</v>
      </c>
      <c r="E1479" t="s">
        <v>2250</v>
      </c>
      <c r="F1479" t="s">
        <v>2251</v>
      </c>
      <c r="G1479">
        <v>1</v>
      </c>
      <c r="H1479" s="6">
        <v>149912</v>
      </c>
      <c r="I1479" s="7">
        <v>45946</v>
      </c>
      <c r="K1479">
        <v>15</v>
      </c>
      <c r="L1479" t="s">
        <v>40</v>
      </c>
      <c r="M1479" t="s">
        <v>3</v>
      </c>
      <c r="N1479" t="s">
        <v>41</v>
      </c>
      <c r="O1479" t="s">
        <v>51</v>
      </c>
      <c r="P1479" t="s">
        <v>2082</v>
      </c>
      <c r="Q1479">
        <v>15</v>
      </c>
      <c r="R1479">
        <v>0</v>
      </c>
      <c r="S1479">
        <v>0</v>
      </c>
      <c r="U1479">
        <v>22487</v>
      </c>
      <c r="V1479">
        <v>22487</v>
      </c>
      <c r="W1479">
        <v>0</v>
      </c>
      <c r="X1479">
        <v>0</v>
      </c>
      <c r="Y1479" t="s">
        <v>48</v>
      </c>
    </row>
    <row r="1480" spans="1:25" x14ac:dyDescent="0.25">
      <c r="A1480">
        <v>1479</v>
      </c>
      <c r="B1480">
        <v>66438</v>
      </c>
      <c r="C1480">
        <v>0</v>
      </c>
      <c r="D1480">
        <v>0</v>
      </c>
      <c r="E1480" t="s">
        <v>1469</v>
      </c>
      <c r="F1480" t="s">
        <v>1470</v>
      </c>
      <c r="G1480">
        <v>1</v>
      </c>
      <c r="H1480" s="6">
        <v>360000</v>
      </c>
      <c r="I1480" s="7">
        <v>45946</v>
      </c>
      <c r="K1480">
        <v>15</v>
      </c>
      <c r="L1480" t="s">
        <v>40</v>
      </c>
      <c r="M1480" t="s">
        <v>7</v>
      </c>
      <c r="N1480" t="s">
        <v>41</v>
      </c>
      <c r="O1480" t="s">
        <v>64</v>
      </c>
      <c r="P1480" t="s">
        <v>2082</v>
      </c>
      <c r="Q1480">
        <v>15</v>
      </c>
      <c r="R1480">
        <v>0</v>
      </c>
      <c r="S1480">
        <v>0</v>
      </c>
      <c r="U1480">
        <v>54000</v>
      </c>
      <c r="V1480">
        <v>54000</v>
      </c>
      <c r="W1480">
        <v>0</v>
      </c>
      <c r="X1480">
        <v>0</v>
      </c>
      <c r="Y1480" t="s">
        <v>48</v>
      </c>
    </row>
    <row r="1481" spans="1:25" x14ac:dyDescent="0.25">
      <c r="A1481">
        <v>1480</v>
      </c>
      <c r="B1481">
        <v>66450</v>
      </c>
      <c r="C1481">
        <v>0</v>
      </c>
      <c r="D1481">
        <v>0</v>
      </c>
      <c r="E1481" t="s">
        <v>1502</v>
      </c>
      <c r="F1481" t="s">
        <v>1503</v>
      </c>
      <c r="G1481">
        <v>1</v>
      </c>
      <c r="H1481" s="6">
        <v>87652</v>
      </c>
      <c r="I1481" s="7">
        <v>45946</v>
      </c>
      <c r="K1481">
        <v>8</v>
      </c>
      <c r="L1481" t="s">
        <v>40</v>
      </c>
      <c r="M1481" t="s">
        <v>5</v>
      </c>
      <c r="N1481" t="s">
        <v>41</v>
      </c>
      <c r="O1481" t="s">
        <v>57</v>
      </c>
      <c r="P1481" t="s">
        <v>2082</v>
      </c>
      <c r="Q1481">
        <v>8</v>
      </c>
      <c r="R1481">
        <v>0</v>
      </c>
      <c r="S1481">
        <v>0</v>
      </c>
      <c r="U1481">
        <v>7012</v>
      </c>
      <c r="V1481">
        <v>7012</v>
      </c>
      <c r="W1481">
        <v>0</v>
      </c>
      <c r="X1481">
        <v>0</v>
      </c>
      <c r="Y1481" t="s">
        <v>250</v>
      </c>
    </row>
    <row r="1482" spans="1:25" x14ac:dyDescent="0.25">
      <c r="A1482">
        <v>1481</v>
      </c>
      <c r="B1482">
        <v>66421</v>
      </c>
      <c r="C1482">
        <v>0</v>
      </c>
      <c r="D1482">
        <v>0</v>
      </c>
      <c r="E1482" t="s">
        <v>1351</v>
      </c>
      <c r="F1482" t="s">
        <v>1352</v>
      </c>
      <c r="G1482">
        <v>1</v>
      </c>
      <c r="H1482" s="6">
        <v>15339923</v>
      </c>
      <c r="I1482" s="7">
        <v>45945</v>
      </c>
      <c r="K1482">
        <v>15</v>
      </c>
      <c r="L1482" t="s">
        <v>40</v>
      </c>
      <c r="M1482" t="s">
        <v>5</v>
      </c>
      <c r="N1482" t="s">
        <v>41</v>
      </c>
      <c r="O1482" t="s">
        <v>47</v>
      </c>
      <c r="P1482" t="s">
        <v>2082</v>
      </c>
      <c r="Q1482">
        <v>10</v>
      </c>
      <c r="R1482">
        <v>5</v>
      </c>
      <c r="S1482">
        <v>0</v>
      </c>
      <c r="U1482">
        <v>2300988</v>
      </c>
      <c r="V1482">
        <v>1533992</v>
      </c>
      <c r="W1482">
        <v>766996</v>
      </c>
      <c r="X1482">
        <v>0</v>
      </c>
      <c r="Y1482" t="s">
        <v>112</v>
      </c>
    </row>
    <row r="1483" spans="1:25" x14ac:dyDescent="0.25">
      <c r="A1483">
        <v>1482</v>
      </c>
      <c r="B1483">
        <v>66427</v>
      </c>
      <c r="C1483">
        <v>0</v>
      </c>
      <c r="D1483">
        <v>0</v>
      </c>
      <c r="E1483" t="s">
        <v>2218</v>
      </c>
      <c r="F1483" t="s">
        <v>2219</v>
      </c>
      <c r="G1483">
        <v>1</v>
      </c>
      <c r="H1483" s="6">
        <v>2854000</v>
      </c>
      <c r="I1483" s="7">
        <v>45945</v>
      </c>
      <c r="K1483" t="s">
        <v>2195</v>
      </c>
      <c r="L1483" t="s">
        <v>40</v>
      </c>
      <c r="M1483" t="s">
        <v>5</v>
      </c>
      <c r="N1483" t="s">
        <v>41</v>
      </c>
      <c r="O1483" t="s">
        <v>57</v>
      </c>
      <c r="P1483" t="s">
        <v>2082</v>
      </c>
      <c r="Q1483">
        <v>3.7</v>
      </c>
      <c r="R1483">
        <v>9.9</v>
      </c>
      <c r="S1483">
        <v>0</v>
      </c>
      <c r="U1483">
        <v>388144</v>
      </c>
      <c r="V1483">
        <v>105598</v>
      </c>
      <c r="W1483">
        <v>282546</v>
      </c>
      <c r="X1483">
        <v>0</v>
      </c>
      <c r="Y1483" t="s">
        <v>48</v>
      </c>
    </row>
    <row r="1484" spans="1:25" x14ac:dyDescent="0.25">
      <c r="A1484">
        <v>1483</v>
      </c>
      <c r="B1484">
        <v>66417</v>
      </c>
      <c r="C1484">
        <v>0</v>
      </c>
      <c r="D1484">
        <v>0</v>
      </c>
      <c r="E1484" t="s">
        <v>2220</v>
      </c>
      <c r="F1484" t="s">
        <v>2221</v>
      </c>
      <c r="G1484">
        <v>1</v>
      </c>
      <c r="H1484" s="6">
        <v>4806825</v>
      </c>
      <c r="I1484" s="7">
        <v>45945</v>
      </c>
      <c r="J1484" s="7">
        <v>45945</v>
      </c>
      <c r="K1484">
        <v>14</v>
      </c>
      <c r="L1484" t="s">
        <v>40</v>
      </c>
      <c r="M1484" t="s">
        <v>9</v>
      </c>
      <c r="N1484" t="s">
        <v>41</v>
      </c>
      <c r="O1484" t="s">
        <v>42</v>
      </c>
      <c r="P1484" t="s">
        <v>2082</v>
      </c>
      <c r="Q1484">
        <v>7</v>
      </c>
      <c r="R1484">
        <v>7</v>
      </c>
      <c r="S1484">
        <v>0</v>
      </c>
      <c r="U1484">
        <v>672956</v>
      </c>
      <c r="V1484">
        <v>336478</v>
      </c>
      <c r="W1484">
        <v>336478</v>
      </c>
      <c r="X1484">
        <v>0</v>
      </c>
      <c r="Y1484" t="s">
        <v>2086</v>
      </c>
    </row>
    <row r="1485" spans="1:25" x14ac:dyDescent="0.25">
      <c r="A1485">
        <v>1484</v>
      </c>
      <c r="B1485">
        <v>66428</v>
      </c>
      <c r="C1485">
        <v>0</v>
      </c>
      <c r="D1485">
        <v>0</v>
      </c>
      <c r="E1485" t="s">
        <v>2212</v>
      </c>
      <c r="F1485" t="s">
        <v>2213</v>
      </c>
      <c r="G1485">
        <v>1</v>
      </c>
      <c r="H1485" s="6">
        <v>4645000</v>
      </c>
      <c r="I1485" s="7">
        <v>45945</v>
      </c>
      <c r="K1485" t="s">
        <v>2195</v>
      </c>
      <c r="L1485" t="s">
        <v>40</v>
      </c>
      <c r="M1485" t="s">
        <v>5</v>
      </c>
      <c r="N1485" t="s">
        <v>41</v>
      </c>
      <c r="O1485" t="s">
        <v>57</v>
      </c>
      <c r="P1485" t="s">
        <v>2082</v>
      </c>
      <c r="Q1485">
        <v>3.7</v>
      </c>
      <c r="R1485">
        <v>9.9</v>
      </c>
      <c r="S1485">
        <v>0</v>
      </c>
      <c r="U1485">
        <v>631720</v>
      </c>
      <c r="V1485">
        <v>171865</v>
      </c>
      <c r="W1485">
        <v>459855</v>
      </c>
      <c r="X1485">
        <v>0</v>
      </c>
      <c r="Y1485" t="s">
        <v>48</v>
      </c>
    </row>
    <row r="1486" spans="1:25" x14ac:dyDescent="0.25">
      <c r="A1486">
        <v>1485</v>
      </c>
      <c r="B1486">
        <v>66432</v>
      </c>
      <c r="C1486">
        <v>0</v>
      </c>
      <c r="D1486">
        <v>0</v>
      </c>
      <c r="E1486" t="s">
        <v>2214</v>
      </c>
      <c r="F1486" t="s">
        <v>2215</v>
      </c>
      <c r="G1486">
        <v>1</v>
      </c>
      <c r="H1486" s="6">
        <v>660000</v>
      </c>
      <c r="I1486" s="7">
        <v>45945</v>
      </c>
      <c r="K1486" t="s">
        <v>2195</v>
      </c>
      <c r="L1486" t="s">
        <v>40</v>
      </c>
      <c r="M1486" t="s">
        <v>5</v>
      </c>
      <c r="N1486" t="s">
        <v>41</v>
      </c>
      <c r="O1486" t="s">
        <v>57</v>
      </c>
      <c r="P1486" t="s">
        <v>2082</v>
      </c>
      <c r="Q1486">
        <v>3.7</v>
      </c>
      <c r="R1486">
        <v>9.9</v>
      </c>
      <c r="S1486">
        <v>0</v>
      </c>
      <c r="U1486">
        <v>89760</v>
      </c>
      <c r="V1486">
        <v>24420</v>
      </c>
      <c r="W1486">
        <v>65340</v>
      </c>
      <c r="X1486">
        <v>0</v>
      </c>
      <c r="Y1486" t="s">
        <v>48</v>
      </c>
    </row>
    <row r="1487" spans="1:25" x14ac:dyDescent="0.25">
      <c r="A1487">
        <v>1486</v>
      </c>
      <c r="B1487">
        <v>66429</v>
      </c>
      <c r="C1487">
        <v>0</v>
      </c>
      <c r="D1487">
        <v>0</v>
      </c>
      <c r="E1487" t="s">
        <v>2216</v>
      </c>
      <c r="F1487" t="s">
        <v>2217</v>
      </c>
      <c r="G1487">
        <v>1</v>
      </c>
      <c r="H1487" s="6">
        <v>1425000</v>
      </c>
      <c r="I1487" s="7">
        <v>45945</v>
      </c>
      <c r="K1487" t="s">
        <v>2195</v>
      </c>
      <c r="L1487" t="s">
        <v>40</v>
      </c>
      <c r="M1487" t="s">
        <v>5</v>
      </c>
      <c r="N1487" t="s">
        <v>41</v>
      </c>
      <c r="O1487" t="s">
        <v>57</v>
      </c>
      <c r="P1487" t="s">
        <v>2082</v>
      </c>
      <c r="Q1487">
        <v>3.7</v>
      </c>
      <c r="R1487">
        <v>9.9</v>
      </c>
      <c r="S1487">
        <v>0</v>
      </c>
      <c r="U1487">
        <v>193800</v>
      </c>
      <c r="V1487">
        <v>52725</v>
      </c>
      <c r="W1487">
        <v>141075</v>
      </c>
      <c r="X1487">
        <v>0</v>
      </c>
      <c r="Y1487" t="s">
        <v>48</v>
      </c>
    </row>
    <row r="1488" spans="1:25" x14ac:dyDescent="0.25">
      <c r="A1488">
        <v>1487</v>
      </c>
      <c r="B1488">
        <v>66419</v>
      </c>
      <c r="C1488">
        <v>0</v>
      </c>
      <c r="D1488">
        <v>0</v>
      </c>
      <c r="E1488" t="s">
        <v>2224</v>
      </c>
      <c r="F1488" t="s">
        <v>2225</v>
      </c>
      <c r="G1488">
        <v>1</v>
      </c>
      <c r="H1488" s="6">
        <v>31055851</v>
      </c>
      <c r="I1488" s="7">
        <v>45945</v>
      </c>
      <c r="J1488" s="7">
        <v>45945</v>
      </c>
      <c r="K1488">
        <v>14</v>
      </c>
      <c r="L1488" t="s">
        <v>40</v>
      </c>
      <c r="M1488" t="s">
        <v>9</v>
      </c>
      <c r="N1488" t="s">
        <v>41</v>
      </c>
      <c r="O1488" t="s">
        <v>42</v>
      </c>
      <c r="P1488" t="s">
        <v>2082</v>
      </c>
      <c r="Q1488">
        <v>7</v>
      </c>
      <c r="R1488">
        <v>7</v>
      </c>
      <c r="S1488">
        <v>0</v>
      </c>
      <c r="U1488">
        <v>4347819</v>
      </c>
      <c r="V1488">
        <v>2173910</v>
      </c>
      <c r="W1488">
        <v>2173910</v>
      </c>
      <c r="X1488">
        <v>0</v>
      </c>
      <c r="Y1488" t="s">
        <v>2086</v>
      </c>
    </row>
    <row r="1489" spans="1:25" x14ac:dyDescent="0.25">
      <c r="A1489">
        <v>1488</v>
      </c>
      <c r="B1489">
        <v>66418</v>
      </c>
      <c r="C1489">
        <v>0</v>
      </c>
      <c r="D1489">
        <v>0</v>
      </c>
      <c r="E1489" t="s">
        <v>2406</v>
      </c>
      <c r="F1489" t="s">
        <v>2407</v>
      </c>
      <c r="G1489">
        <v>1</v>
      </c>
      <c r="H1489" s="6">
        <v>27311223</v>
      </c>
      <c r="I1489" s="7">
        <v>45945</v>
      </c>
      <c r="J1489" s="7">
        <v>45945</v>
      </c>
      <c r="K1489">
        <v>14</v>
      </c>
      <c r="L1489" t="s">
        <v>40</v>
      </c>
      <c r="M1489" t="s">
        <v>9</v>
      </c>
      <c r="N1489" t="s">
        <v>41</v>
      </c>
      <c r="O1489" t="s">
        <v>42</v>
      </c>
      <c r="P1489" t="s">
        <v>2082</v>
      </c>
      <c r="Q1489">
        <v>7</v>
      </c>
      <c r="R1489">
        <v>7</v>
      </c>
      <c r="S1489">
        <v>0</v>
      </c>
      <c r="U1489">
        <v>3823571</v>
      </c>
      <c r="V1489">
        <v>1911786</v>
      </c>
      <c r="W1489">
        <v>1911786</v>
      </c>
      <c r="X1489">
        <v>0</v>
      </c>
      <c r="Y1489" t="s">
        <v>2086</v>
      </c>
    </row>
    <row r="1490" spans="1:25" x14ac:dyDescent="0.25">
      <c r="A1490">
        <v>1489</v>
      </c>
      <c r="B1490">
        <v>66420</v>
      </c>
      <c r="C1490">
        <v>0</v>
      </c>
      <c r="D1490">
        <v>0</v>
      </c>
      <c r="E1490" t="s">
        <v>1763</v>
      </c>
      <c r="F1490" t="s">
        <v>1764</v>
      </c>
      <c r="G1490">
        <v>1</v>
      </c>
      <c r="H1490" s="6">
        <v>633601</v>
      </c>
      <c r="I1490" s="7">
        <v>45945</v>
      </c>
      <c r="K1490">
        <v>10</v>
      </c>
      <c r="L1490" t="s">
        <v>40</v>
      </c>
      <c r="M1490" t="s">
        <v>5</v>
      </c>
      <c r="N1490" t="s">
        <v>41</v>
      </c>
      <c r="O1490" t="s">
        <v>57</v>
      </c>
      <c r="P1490" t="s">
        <v>2082</v>
      </c>
      <c r="Q1490">
        <v>10</v>
      </c>
      <c r="R1490">
        <v>0</v>
      </c>
      <c r="S1490">
        <v>0</v>
      </c>
      <c r="U1490">
        <v>63360</v>
      </c>
      <c r="V1490">
        <v>63360</v>
      </c>
      <c r="W1490">
        <v>0</v>
      </c>
      <c r="X1490">
        <v>0</v>
      </c>
      <c r="Y1490" t="s">
        <v>72</v>
      </c>
    </row>
    <row r="1491" spans="1:25" x14ac:dyDescent="0.25">
      <c r="A1491">
        <v>1490</v>
      </c>
      <c r="B1491">
        <v>66424</v>
      </c>
      <c r="C1491">
        <v>0</v>
      </c>
      <c r="D1491">
        <v>0</v>
      </c>
      <c r="E1491" t="s">
        <v>1315</v>
      </c>
      <c r="F1491" t="s">
        <v>1316</v>
      </c>
      <c r="G1491">
        <v>1</v>
      </c>
      <c r="H1491" s="6">
        <v>463558</v>
      </c>
      <c r="I1491" s="7">
        <v>45945</v>
      </c>
      <c r="K1491">
        <v>15</v>
      </c>
      <c r="L1491" t="s">
        <v>40</v>
      </c>
      <c r="M1491" t="s">
        <v>5</v>
      </c>
      <c r="N1491" t="s">
        <v>41</v>
      </c>
      <c r="O1491" t="s">
        <v>47</v>
      </c>
      <c r="P1491" t="s">
        <v>2082</v>
      </c>
      <c r="Q1491">
        <v>10</v>
      </c>
      <c r="R1491">
        <v>5</v>
      </c>
      <c r="S1491">
        <v>0</v>
      </c>
      <c r="U1491">
        <v>69534</v>
      </c>
      <c r="V1491">
        <v>46356</v>
      </c>
      <c r="W1491">
        <v>23178</v>
      </c>
      <c r="X1491">
        <v>0</v>
      </c>
      <c r="Y1491" t="s">
        <v>112</v>
      </c>
    </row>
    <row r="1492" spans="1:25" x14ac:dyDescent="0.25">
      <c r="A1492">
        <v>1491</v>
      </c>
      <c r="B1492">
        <v>66430</v>
      </c>
      <c r="C1492">
        <v>0</v>
      </c>
      <c r="D1492">
        <v>0</v>
      </c>
      <c r="E1492" t="s">
        <v>2193</v>
      </c>
      <c r="F1492" t="s">
        <v>2194</v>
      </c>
      <c r="G1492">
        <v>1</v>
      </c>
      <c r="H1492" s="6">
        <v>1193000</v>
      </c>
      <c r="I1492" s="7">
        <v>45945</v>
      </c>
      <c r="K1492" t="s">
        <v>2195</v>
      </c>
      <c r="L1492" t="s">
        <v>40</v>
      </c>
      <c r="M1492" t="s">
        <v>5</v>
      </c>
      <c r="N1492" t="s">
        <v>41</v>
      </c>
      <c r="O1492" t="s">
        <v>57</v>
      </c>
      <c r="P1492" t="s">
        <v>2082</v>
      </c>
      <c r="Q1492">
        <v>3.7</v>
      </c>
      <c r="R1492">
        <v>9.9</v>
      </c>
      <c r="S1492">
        <v>0</v>
      </c>
      <c r="U1492">
        <v>162248</v>
      </c>
      <c r="V1492">
        <v>44141</v>
      </c>
      <c r="W1492">
        <v>118107</v>
      </c>
      <c r="X1492">
        <v>0</v>
      </c>
      <c r="Y1492" t="s">
        <v>48</v>
      </c>
    </row>
    <row r="1493" spans="1:25" x14ac:dyDescent="0.25">
      <c r="A1493">
        <v>1492</v>
      </c>
      <c r="B1493">
        <v>66425</v>
      </c>
      <c r="C1493">
        <v>0</v>
      </c>
      <c r="D1493">
        <v>0</v>
      </c>
      <c r="E1493" t="s">
        <v>1224</v>
      </c>
      <c r="F1493" t="s">
        <v>1225</v>
      </c>
      <c r="G1493">
        <v>1</v>
      </c>
      <c r="H1493" s="6">
        <v>15000000</v>
      </c>
      <c r="I1493" s="7">
        <v>45945</v>
      </c>
      <c r="K1493">
        <v>8</v>
      </c>
      <c r="L1493" t="s">
        <v>40</v>
      </c>
      <c r="M1493" t="s">
        <v>7</v>
      </c>
      <c r="N1493" t="s">
        <v>41</v>
      </c>
      <c r="O1493" t="s">
        <v>64</v>
      </c>
      <c r="P1493" t="s">
        <v>2082</v>
      </c>
      <c r="Q1493">
        <v>8</v>
      </c>
      <c r="R1493">
        <v>0</v>
      </c>
      <c r="S1493">
        <v>0</v>
      </c>
      <c r="U1493">
        <v>1200000</v>
      </c>
      <c r="V1493">
        <v>1200000</v>
      </c>
      <c r="W1493">
        <v>0</v>
      </c>
      <c r="X1493">
        <v>0</v>
      </c>
      <c r="Y1493" t="s">
        <v>48</v>
      </c>
    </row>
    <row r="1494" spans="1:25" x14ac:dyDescent="0.25">
      <c r="A1494">
        <v>1493</v>
      </c>
      <c r="B1494">
        <v>66426</v>
      </c>
      <c r="C1494">
        <v>0</v>
      </c>
      <c r="D1494">
        <v>0</v>
      </c>
      <c r="E1494" t="s">
        <v>844</v>
      </c>
      <c r="F1494" t="s">
        <v>845</v>
      </c>
      <c r="G1494">
        <v>1</v>
      </c>
      <c r="H1494" s="6">
        <v>160000</v>
      </c>
      <c r="I1494" s="7">
        <v>45945</v>
      </c>
      <c r="K1494">
        <v>15</v>
      </c>
      <c r="L1494" t="s">
        <v>40</v>
      </c>
      <c r="M1494" t="s">
        <v>5</v>
      </c>
      <c r="N1494" t="s">
        <v>41</v>
      </c>
      <c r="O1494" t="s">
        <v>77</v>
      </c>
      <c r="P1494" t="s">
        <v>2082</v>
      </c>
      <c r="Q1494">
        <v>8</v>
      </c>
      <c r="R1494">
        <v>7</v>
      </c>
      <c r="S1494">
        <v>0</v>
      </c>
      <c r="U1494">
        <v>24000</v>
      </c>
      <c r="V1494">
        <v>12800</v>
      </c>
      <c r="W1494">
        <v>11200</v>
      </c>
      <c r="X1494">
        <v>0</v>
      </c>
      <c r="Y1494" t="s">
        <v>48</v>
      </c>
    </row>
    <row r="1495" spans="1:25" x14ac:dyDescent="0.25">
      <c r="A1495">
        <v>1494</v>
      </c>
      <c r="B1495">
        <v>66423</v>
      </c>
      <c r="C1495">
        <v>0</v>
      </c>
      <c r="D1495">
        <v>0</v>
      </c>
      <c r="E1495" t="s">
        <v>1337</v>
      </c>
      <c r="F1495" t="s">
        <v>1338</v>
      </c>
      <c r="G1495">
        <v>1</v>
      </c>
      <c r="H1495" s="6">
        <v>63151525</v>
      </c>
      <c r="I1495" s="7">
        <v>45945</v>
      </c>
      <c r="K1495">
        <v>15</v>
      </c>
      <c r="L1495" t="s">
        <v>40</v>
      </c>
      <c r="M1495" t="s">
        <v>5</v>
      </c>
      <c r="N1495" t="s">
        <v>41</v>
      </c>
      <c r="O1495" t="s">
        <v>47</v>
      </c>
      <c r="P1495" t="s">
        <v>2082</v>
      </c>
      <c r="Q1495">
        <v>10</v>
      </c>
      <c r="R1495">
        <v>5</v>
      </c>
      <c r="S1495">
        <v>0</v>
      </c>
      <c r="U1495">
        <v>9472729</v>
      </c>
      <c r="V1495">
        <v>6315152</v>
      </c>
      <c r="W1495">
        <v>3157576</v>
      </c>
      <c r="X1495">
        <v>0</v>
      </c>
      <c r="Y1495" t="s">
        <v>112</v>
      </c>
    </row>
    <row r="1496" spans="1:25" x14ac:dyDescent="0.25">
      <c r="A1496">
        <v>1495</v>
      </c>
      <c r="B1496">
        <v>66422</v>
      </c>
      <c r="C1496">
        <v>0</v>
      </c>
      <c r="D1496">
        <v>0</v>
      </c>
      <c r="E1496" t="s">
        <v>1335</v>
      </c>
      <c r="F1496" t="s">
        <v>1336</v>
      </c>
      <c r="G1496">
        <v>1</v>
      </c>
      <c r="H1496" s="6">
        <v>373618</v>
      </c>
      <c r="I1496" s="7">
        <v>45945</v>
      </c>
      <c r="K1496">
        <v>15</v>
      </c>
      <c r="L1496" t="s">
        <v>40</v>
      </c>
      <c r="M1496" t="s">
        <v>5</v>
      </c>
      <c r="N1496" t="s">
        <v>41</v>
      </c>
      <c r="O1496" t="s">
        <v>47</v>
      </c>
      <c r="P1496" t="s">
        <v>2082</v>
      </c>
      <c r="Q1496">
        <v>10</v>
      </c>
      <c r="R1496">
        <v>5</v>
      </c>
      <c r="S1496">
        <v>0</v>
      </c>
      <c r="U1496">
        <v>56043</v>
      </c>
      <c r="V1496">
        <v>37362</v>
      </c>
      <c r="W1496">
        <v>18681</v>
      </c>
      <c r="X1496">
        <v>0</v>
      </c>
      <c r="Y1496" t="s">
        <v>112</v>
      </c>
    </row>
    <row r="1497" spans="1:25" x14ac:dyDescent="0.25">
      <c r="A1497">
        <v>1496</v>
      </c>
      <c r="B1497">
        <v>66431</v>
      </c>
      <c r="C1497">
        <v>0</v>
      </c>
      <c r="D1497">
        <v>0</v>
      </c>
      <c r="E1497" t="s">
        <v>2204</v>
      </c>
      <c r="F1497" t="s">
        <v>2205</v>
      </c>
      <c r="G1497">
        <v>1</v>
      </c>
      <c r="H1497" s="6">
        <v>250000</v>
      </c>
      <c r="I1497" s="7">
        <v>45945</v>
      </c>
      <c r="K1497" t="s">
        <v>2195</v>
      </c>
      <c r="L1497" t="s">
        <v>40</v>
      </c>
      <c r="M1497" t="s">
        <v>5</v>
      </c>
      <c r="N1497" t="s">
        <v>41</v>
      </c>
      <c r="O1497" t="s">
        <v>57</v>
      </c>
      <c r="P1497" t="s">
        <v>2082</v>
      </c>
      <c r="Q1497">
        <v>3.7</v>
      </c>
      <c r="R1497">
        <v>9.9</v>
      </c>
      <c r="S1497">
        <v>0</v>
      </c>
      <c r="U1497">
        <v>34000</v>
      </c>
      <c r="V1497">
        <v>9250</v>
      </c>
      <c r="W1497">
        <v>24750</v>
      </c>
      <c r="X1497">
        <v>0</v>
      </c>
      <c r="Y1497" t="s">
        <v>48</v>
      </c>
    </row>
    <row r="1498" spans="1:25" x14ac:dyDescent="0.25">
      <c r="A1498">
        <v>1497</v>
      </c>
      <c r="B1498">
        <v>66406</v>
      </c>
      <c r="C1498">
        <v>0</v>
      </c>
      <c r="D1498">
        <v>0</v>
      </c>
      <c r="E1498" t="s">
        <v>1369</v>
      </c>
      <c r="F1498" t="s">
        <v>1370</v>
      </c>
      <c r="G1498">
        <v>1</v>
      </c>
      <c r="H1498" s="6">
        <v>3181744</v>
      </c>
      <c r="I1498" s="7">
        <v>45944</v>
      </c>
      <c r="K1498" t="s">
        <v>1371</v>
      </c>
      <c r="L1498" t="s">
        <v>40</v>
      </c>
      <c r="M1498" t="s">
        <v>5</v>
      </c>
      <c r="N1498" t="s">
        <v>41</v>
      </c>
      <c r="O1498" t="s">
        <v>77</v>
      </c>
      <c r="P1498" t="s">
        <v>2082</v>
      </c>
      <c r="Q1498">
        <v>6</v>
      </c>
      <c r="R1498">
        <v>3.4</v>
      </c>
      <c r="S1498">
        <v>0</v>
      </c>
      <c r="U1498">
        <v>299084</v>
      </c>
      <c r="V1498">
        <v>190905</v>
      </c>
      <c r="W1498">
        <v>108179</v>
      </c>
      <c r="X1498">
        <v>0</v>
      </c>
      <c r="Y1498" t="s">
        <v>48</v>
      </c>
    </row>
    <row r="1499" spans="1:25" x14ac:dyDescent="0.25">
      <c r="A1499">
        <v>1498</v>
      </c>
      <c r="B1499">
        <v>66390</v>
      </c>
      <c r="C1499">
        <v>0</v>
      </c>
      <c r="D1499">
        <v>0</v>
      </c>
      <c r="E1499" t="s">
        <v>2167</v>
      </c>
      <c r="F1499" t="s">
        <v>2168</v>
      </c>
      <c r="G1499">
        <v>1</v>
      </c>
      <c r="H1499" s="6">
        <v>315872</v>
      </c>
      <c r="I1499" s="7">
        <v>45944</v>
      </c>
      <c r="K1499">
        <v>15</v>
      </c>
      <c r="L1499" t="s">
        <v>40</v>
      </c>
      <c r="M1499" t="s">
        <v>5</v>
      </c>
      <c r="N1499" t="s">
        <v>41</v>
      </c>
      <c r="O1499" t="s">
        <v>47</v>
      </c>
      <c r="P1499" t="s">
        <v>2082</v>
      </c>
      <c r="Q1499">
        <v>7</v>
      </c>
      <c r="R1499">
        <v>8</v>
      </c>
      <c r="S1499">
        <v>0</v>
      </c>
      <c r="U1499">
        <v>47381</v>
      </c>
      <c r="V1499">
        <v>22111</v>
      </c>
      <c r="W1499">
        <v>25270</v>
      </c>
      <c r="X1499">
        <v>0</v>
      </c>
      <c r="Y1499" t="s">
        <v>48</v>
      </c>
    </row>
    <row r="1500" spans="1:25" x14ac:dyDescent="0.25">
      <c r="A1500">
        <v>1499</v>
      </c>
      <c r="B1500">
        <v>66385</v>
      </c>
      <c r="C1500">
        <v>0</v>
      </c>
      <c r="D1500">
        <v>0</v>
      </c>
      <c r="E1500" t="s">
        <v>606</v>
      </c>
      <c r="F1500" t="s">
        <v>607</v>
      </c>
      <c r="G1500">
        <v>1</v>
      </c>
      <c r="H1500" s="6">
        <v>6884126</v>
      </c>
      <c r="I1500" s="7">
        <v>45944</v>
      </c>
      <c r="K1500">
        <v>14</v>
      </c>
      <c r="L1500" t="s">
        <v>40</v>
      </c>
      <c r="M1500" t="s">
        <v>5</v>
      </c>
      <c r="N1500" t="s">
        <v>41</v>
      </c>
      <c r="O1500" t="s">
        <v>57</v>
      </c>
      <c r="P1500" t="s">
        <v>2082</v>
      </c>
      <c r="Q1500">
        <v>9</v>
      </c>
      <c r="R1500">
        <v>5</v>
      </c>
      <c r="S1500">
        <v>0</v>
      </c>
      <c r="U1500">
        <v>963778</v>
      </c>
      <c r="V1500">
        <v>619571</v>
      </c>
      <c r="W1500">
        <v>344206</v>
      </c>
      <c r="X1500">
        <v>0</v>
      </c>
      <c r="Y1500" t="s">
        <v>48</v>
      </c>
    </row>
    <row r="1501" spans="1:25" x14ac:dyDescent="0.25">
      <c r="A1501">
        <v>1500</v>
      </c>
      <c r="B1501">
        <v>66402</v>
      </c>
      <c r="C1501">
        <v>0</v>
      </c>
      <c r="D1501">
        <v>0</v>
      </c>
      <c r="E1501" t="s">
        <v>1848</v>
      </c>
      <c r="F1501" t="s">
        <v>1849</v>
      </c>
      <c r="G1501">
        <v>1</v>
      </c>
      <c r="H1501" s="6">
        <v>19564821</v>
      </c>
      <c r="I1501" s="7">
        <v>45944</v>
      </c>
      <c r="K1501">
        <v>15</v>
      </c>
      <c r="L1501" t="s">
        <v>40</v>
      </c>
      <c r="M1501" t="s">
        <v>5</v>
      </c>
      <c r="N1501" t="s">
        <v>41</v>
      </c>
      <c r="O1501" t="s">
        <v>47</v>
      </c>
      <c r="P1501" t="s">
        <v>2082</v>
      </c>
      <c r="Q1501">
        <v>2</v>
      </c>
      <c r="R1501">
        <v>13</v>
      </c>
      <c r="S1501">
        <v>0</v>
      </c>
      <c r="U1501">
        <v>2934723</v>
      </c>
      <c r="V1501">
        <v>391296</v>
      </c>
      <c r="W1501">
        <v>2543427</v>
      </c>
      <c r="X1501">
        <v>0</v>
      </c>
      <c r="Y1501" t="s">
        <v>250</v>
      </c>
    </row>
    <row r="1502" spans="1:25" x14ac:dyDescent="0.25">
      <c r="A1502">
        <v>1501</v>
      </c>
      <c r="B1502">
        <v>66391</v>
      </c>
      <c r="C1502">
        <v>0</v>
      </c>
      <c r="D1502">
        <v>0</v>
      </c>
      <c r="E1502" t="s">
        <v>289</v>
      </c>
      <c r="F1502" t="s">
        <v>290</v>
      </c>
      <c r="G1502">
        <v>1</v>
      </c>
      <c r="H1502" s="6">
        <v>2545554</v>
      </c>
      <c r="I1502" s="7">
        <v>45944</v>
      </c>
      <c r="J1502" s="7">
        <v>45944</v>
      </c>
      <c r="K1502">
        <v>15</v>
      </c>
      <c r="L1502" t="s">
        <v>40</v>
      </c>
      <c r="M1502" t="s">
        <v>5</v>
      </c>
      <c r="N1502" t="s">
        <v>41</v>
      </c>
      <c r="O1502" t="s">
        <v>47</v>
      </c>
      <c r="P1502" t="s">
        <v>2082</v>
      </c>
      <c r="Q1502">
        <v>7</v>
      </c>
      <c r="R1502">
        <v>8</v>
      </c>
      <c r="S1502">
        <v>0</v>
      </c>
      <c r="U1502">
        <v>381833</v>
      </c>
      <c r="V1502">
        <v>178189</v>
      </c>
      <c r="W1502">
        <v>203644</v>
      </c>
      <c r="X1502">
        <v>0</v>
      </c>
      <c r="Y1502" t="s">
        <v>94</v>
      </c>
    </row>
    <row r="1503" spans="1:25" x14ac:dyDescent="0.25">
      <c r="A1503">
        <v>1502</v>
      </c>
      <c r="B1503">
        <v>66392</v>
      </c>
      <c r="C1503">
        <v>0</v>
      </c>
      <c r="D1503">
        <v>0</v>
      </c>
      <c r="E1503" t="s">
        <v>289</v>
      </c>
      <c r="F1503" t="s">
        <v>290</v>
      </c>
      <c r="G1503">
        <v>1</v>
      </c>
      <c r="H1503" s="6">
        <v>5000000</v>
      </c>
      <c r="I1503" s="7">
        <v>45944</v>
      </c>
      <c r="K1503">
        <v>15</v>
      </c>
      <c r="L1503" t="s">
        <v>40</v>
      </c>
      <c r="M1503" t="s">
        <v>5</v>
      </c>
      <c r="N1503" t="s">
        <v>41</v>
      </c>
      <c r="O1503" t="s">
        <v>47</v>
      </c>
      <c r="P1503" t="s">
        <v>2082</v>
      </c>
      <c r="Q1503">
        <v>7</v>
      </c>
      <c r="R1503">
        <v>8</v>
      </c>
      <c r="S1503">
        <v>0</v>
      </c>
      <c r="U1503">
        <v>750000</v>
      </c>
      <c r="V1503">
        <v>350000</v>
      </c>
      <c r="W1503">
        <v>400000</v>
      </c>
      <c r="X1503">
        <v>0</v>
      </c>
      <c r="Y1503" t="s">
        <v>94</v>
      </c>
    </row>
    <row r="1504" spans="1:25" x14ac:dyDescent="0.25">
      <c r="A1504">
        <v>1503</v>
      </c>
      <c r="B1504">
        <v>66393</v>
      </c>
      <c r="C1504">
        <v>0</v>
      </c>
      <c r="D1504">
        <v>0</v>
      </c>
      <c r="E1504" t="s">
        <v>289</v>
      </c>
      <c r="F1504" t="s">
        <v>290</v>
      </c>
      <c r="G1504">
        <v>1</v>
      </c>
      <c r="H1504" s="6">
        <v>5000000</v>
      </c>
      <c r="I1504" s="7">
        <v>45944</v>
      </c>
      <c r="K1504">
        <v>15</v>
      </c>
      <c r="L1504" t="s">
        <v>40</v>
      </c>
      <c r="M1504" t="s">
        <v>5</v>
      </c>
      <c r="N1504" t="s">
        <v>41</v>
      </c>
      <c r="O1504" t="s">
        <v>47</v>
      </c>
      <c r="P1504" t="s">
        <v>2082</v>
      </c>
      <c r="Q1504">
        <v>7</v>
      </c>
      <c r="R1504">
        <v>8</v>
      </c>
      <c r="S1504">
        <v>0</v>
      </c>
      <c r="U1504">
        <v>750000</v>
      </c>
      <c r="V1504">
        <v>350000</v>
      </c>
      <c r="W1504">
        <v>400000</v>
      </c>
      <c r="X1504">
        <v>0</v>
      </c>
      <c r="Y1504" t="s">
        <v>94</v>
      </c>
    </row>
    <row r="1505" spans="1:25" x14ac:dyDescent="0.25">
      <c r="A1505">
        <v>1504</v>
      </c>
      <c r="B1505">
        <v>66394</v>
      </c>
      <c r="C1505">
        <v>0</v>
      </c>
      <c r="D1505">
        <v>0</v>
      </c>
      <c r="E1505" t="s">
        <v>289</v>
      </c>
      <c r="F1505" t="s">
        <v>290</v>
      </c>
      <c r="G1505">
        <v>1</v>
      </c>
      <c r="H1505" s="6">
        <v>5000000</v>
      </c>
      <c r="I1505" s="7">
        <v>45944</v>
      </c>
      <c r="K1505">
        <v>15</v>
      </c>
      <c r="L1505" t="s">
        <v>40</v>
      </c>
      <c r="M1505" t="s">
        <v>5</v>
      </c>
      <c r="N1505" t="s">
        <v>41</v>
      </c>
      <c r="O1505" t="s">
        <v>47</v>
      </c>
      <c r="P1505" t="s">
        <v>2082</v>
      </c>
      <c r="Q1505">
        <v>7</v>
      </c>
      <c r="R1505">
        <v>8</v>
      </c>
      <c r="S1505">
        <v>0</v>
      </c>
      <c r="U1505">
        <v>750000</v>
      </c>
      <c r="V1505">
        <v>350000</v>
      </c>
      <c r="W1505">
        <v>400000</v>
      </c>
      <c r="X1505">
        <v>0</v>
      </c>
      <c r="Y1505" t="s">
        <v>94</v>
      </c>
    </row>
    <row r="1506" spans="1:25" x14ac:dyDescent="0.25">
      <c r="A1506">
        <v>1505</v>
      </c>
      <c r="B1506">
        <v>66395</v>
      </c>
      <c r="C1506">
        <v>0</v>
      </c>
      <c r="D1506">
        <v>0</v>
      </c>
      <c r="E1506" t="s">
        <v>289</v>
      </c>
      <c r="F1506" t="s">
        <v>290</v>
      </c>
      <c r="G1506">
        <v>1</v>
      </c>
      <c r="H1506" s="6">
        <v>5000000</v>
      </c>
      <c r="I1506" s="7">
        <v>45944</v>
      </c>
      <c r="K1506">
        <v>15</v>
      </c>
      <c r="L1506" t="s">
        <v>40</v>
      </c>
      <c r="M1506" t="s">
        <v>5</v>
      </c>
      <c r="N1506" t="s">
        <v>41</v>
      </c>
      <c r="O1506" t="s">
        <v>47</v>
      </c>
      <c r="P1506" t="s">
        <v>2082</v>
      </c>
      <c r="Q1506">
        <v>7</v>
      </c>
      <c r="R1506">
        <v>8</v>
      </c>
      <c r="S1506">
        <v>0</v>
      </c>
      <c r="U1506">
        <v>750000</v>
      </c>
      <c r="V1506">
        <v>350000</v>
      </c>
      <c r="W1506">
        <v>400000</v>
      </c>
      <c r="X1506">
        <v>0</v>
      </c>
      <c r="Y1506" t="s">
        <v>94</v>
      </c>
    </row>
    <row r="1507" spans="1:25" x14ac:dyDescent="0.25">
      <c r="A1507">
        <v>1506</v>
      </c>
      <c r="B1507">
        <v>66396</v>
      </c>
      <c r="C1507">
        <v>0</v>
      </c>
      <c r="D1507">
        <v>0</v>
      </c>
      <c r="E1507" t="s">
        <v>289</v>
      </c>
      <c r="F1507" t="s">
        <v>290</v>
      </c>
      <c r="G1507">
        <v>1</v>
      </c>
      <c r="H1507" s="6">
        <v>5000000</v>
      </c>
      <c r="I1507" s="7">
        <v>45944</v>
      </c>
      <c r="K1507">
        <v>15</v>
      </c>
      <c r="L1507" t="s">
        <v>40</v>
      </c>
      <c r="M1507" t="s">
        <v>5</v>
      </c>
      <c r="N1507" t="s">
        <v>41</v>
      </c>
      <c r="O1507" t="s">
        <v>47</v>
      </c>
      <c r="P1507" t="s">
        <v>2082</v>
      </c>
      <c r="Q1507">
        <v>7</v>
      </c>
      <c r="R1507">
        <v>8</v>
      </c>
      <c r="S1507">
        <v>0</v>
      </c>
      <c r="U1507">
        <v>750000</v>
      </c>
      <c r="V1507">
        <v>350000</v>
      </c>
      <c r="W1507">
        <v>400000</v>
      </c>
      <c r="X1507">
        <v>0</v>
      </c>
      <c r="Y1507" t="s">
        <v>94</v>
      </c>
    </row>
    <row r="1508" spans="1:25" x14ac:dyDescent="0.25">
      <c r="A1508">
        <v>1507</v>
      </c>
      <c r="B1508">
        <v>66397</v>
      </c>
      <c r="C1508">
        <v>0</v>
      </c>
      <c r="D1508">
        <v>0</v>
      </c>
      <c r="E1508" t="s">
        <v>289</v>
      </c>
      <c r="F1508" t="s">
        <v>290</v>
      </c>
      <c r="G1508">
        <v>1</v>
      </c>
      <c r="H1508" s="6">
        <v>5000000</v>
      </c>
      <c r="I1508" s="7">
        <v>45944</v>
      </c>
      <c r="K1508">
        <v>15</v>
      </c>
      <c r="L1508" t="s">
        <v>40</v>
      </c>
      <c r="M1508" t="s">
        <v>5</v>
      </c>
      <c r="N1508" t="s">
        <v>41</v>
      </c>
      <c r="O1508" t="s">
        <v>47</v>
      </c>
      <c r="P1508" t="s">
        <v>2082</v>
      </c>
      <c r="Q1508">
        <v>7</v>
      </c>
      <c r="R1508">
        <v>8</v>
      </c>
      <c r="S1508">
        <v>0</v>
      </c>
      <c r="U1508">
        <v>750000</v>
      </c>
      <c r="V1508">
        <v>350000</v>
      </c>
      <c r="W1508">
        <v>400000</v>
      </c>
      <c r="X1508">
        <v>0</v>
      </c>
      <c r="Y1508" t="s">
        <v>94</v>
      </c>
    </row>
    <row r="1509" spans="1:25" x14ac:dyDescent="0.25">
      <c r="A1509">
        <v>1508</v>
      </c>
      <c r="B1509">
        <v>66403</v>
      </c>
      <c r="C1509">
        <v>0</v>
      </c>
      <c r="D1509">
        <v>0</v>
      </c>
      <c r="E1509" t="s">
        <v>1113</v>
      </c>
      <c r="F1509" t="s">
        <v>1114</v>
      </c>
      <c r="G1509">
        <v>1</v>
      </c>
      <c r="H1509" s="6">
        <v>2000000</v>
      </c>
      <c r="I1509" s="7">
        <v>45944</v>
      </c>
      <c r="K1509">
        <v>15</v>
      </c>
      <c r="L1509" t="s">
        <v>40</v>
      </c>
      <c r="M1509" t="s">
        <v>5</v>
      </c>
      <c r="N1509" t="s">
        <v>41</v>
      </c>
      <c r="O1509" t="s">
        <v>77</v>
      </c>
      <c r="P1509" t="s">
        <v>2082</v>
      </c>
      <c r="Q1509">
        <v>8</v>
      </c>
      <c r="R1509">
        <v>7</v>
      </c>
      <c r="S1509">
        <v>0</v>
      </c>
      <c r="U1509">
        <v>300000</v>
      </c>
      <c r="V1509">
        <v>160000</v>
      </c>
      <c r="W1509">
        <v>140000</v>
      </c>
      <c r="X1509">
        <v>0</v>
      </c>
      <c r="Y1509" t="s">
        <v>250</v>
      </c>
    </row>
    <row r="1510" spans="1:25" x14ac:dyDescent="0.25">
      <c r="A1510">
        <v>1509</v>
      </c>
      <c r="B1510">
        <v>66404</v>
      </c>
      <c r="C1510">
        <v>0</v>
      </c>
      <c r="D1510">
        <v>0</v>
      </c>
      <c r="E1510" t="s">
        <v>1113</v>
      </c>
      <c r="F1510" t="s">
        <v>1114</v>
      </c>
      <c r="G1510">
        <v>1</v>
      </c>
      <c r="H1510" s="6">
        <v>5000000</v>
      </c>
      <c r="I1510" s="7">
        <v>45944</v>
      </c>
      <c r="K1510">
        <v>15</v>
      </c>
      <c r="L1510" t="s">
        <v>40</v>
      </c>
      <c r="M1510" t="s">
        <v>5</v>
      </c>
      <c r="N1510" t="s">
        <v>41</v>
      </c>
      <c r="O1510" t="s">
        <v>77</v>
      </c>
      <c r="P1510" t="s">
        <v>2082</v>
      </c>
      <c r="Q1510">
        <v>8</v>
      </c>
      <c r="R1510">
        <v>7</v>
      </c>
      <c r="S1510">
        <v>0</v>
      </c>
      <c r="U1510">
        <v>750000</v>
      </c>
      <c r="V1510">
        <v>400000</v>
      </c>
      <c r="W1510">
        <v>350000</v>
      </c>
      <c r="X1510">
        <v>0</v>
      </c>
      <c r="Y1510" t="s">
        <v>250</v>
      </c>
    </row>
    <row r="1511" spans="1:25" x14ac:dyDescent="0.25">
      <c r="A1511">
        <v>1510</v>
      </c>
      <c r="B1511">
        <v>66389</v>
      </c>
      <c r="C1511">
        <v>0</v>
      </c>
      <c r="D1511">
        <v>0</v>
      </c>
      <c r="E1511" t="s">
        <v>271</v>
      </c>
      <c r="F1511" t="s">
        <v>272</v>
      </c>
      <c r="G1511">
        <v>1</v>
      </c>
      <c r="H1511" s="6">
        <v>1429479</v>
      </c>
      <c r="I1511" s="7">
        <v>45944</v>
      </c>
      <c r="K1511">
        <v>15</v>
      </c>
      <c r="L1511" t="s">
        <v>40</v>
      </c>
      <c r="M1511" t="s">
        <v>5</v>
      </c>
      <c r="N1511" t="s">
        <v>41</v>
      </c>
      <c r="O1511" t="s">
        <v>47</v>
      </c>
      <c r="P1511" t="s">
        <v>2082</v>
      </c>
      <c r="Q1511">
        <v>7</v>
      </c>
      <c r="R1511">
        <v>8</v>
      </c>
      <c r="S1511">
        <v>0</v>
      </c>
      <c r="U1511">
        <v>214422</v>
      </c>
      <c r="V1511">
        <v>100064</v>
      </c>
      <c r="W1511">
        <v>114358</v>
      </c>
      <c r="X1511">
        <v>0</v>
      </c>
      <c r="Y1511" t="s">
        <v>94</v>
      </c>
    </row>
    <row r="1512" spans="1:25" x14ac:dyDescent="0.25">
      <c r="A1512">
        <v>1511</v>
      </c>
      <c r="B1512">
        <v>66409</v>
      </c>
      <c r="C1512">
        <v>0</v>
      </c>
      <c r="D1512">
        <v>0</v>
      </c>
      <c r="E1512" t="s">
        <v>1204</v>
      </c>
      <c r="F1512" t="s">
        <v>1205</v>
      </c>
      <c r="G1512">
        <v>1</v>
      </c>
      <c r="H1512" s="6">
        <v>215408</v>
      </c>
      <c r="I1512" s="7">
        <v>45944</v>
      </c>
      <c r="K1512">
        <v>15</v>
      </c>
      <c r="L1512" t="s">
        <v>40</v>
      </c>
      <c r="M1512" t="s">
        <v>5</v>
      </c>
      <c r="N1512" t="s">
        <v>41</v>
      </c>
      <c r="O1512" t="s">
        <v>54</v>
      </c>
      <c r="P1512" t="s">
        <v>2082</v>
      </c>
      <c r="Q1512">
        <v>10</v>
      </c>
      <c r="R1512">
        <v>5</v>
      </c>
      <c r="S1512">
        <v>0</v>
      </c>
      <c r="U1512">
        <v>32311</v>
      </c>
      <c r="V1512">
        <v>21541</v>
      </c>
      <c r="W1512">
        <v>10770</v>
      </c>
      <c r="X1512">
        <v>0</v>
      </c>
      <c r="Y1512" t="s">
        <v>48</v>
      </c>
    </row>
    <row r="1513" spans="1:25" x14ac:dyDescent="0.25">
      <c r="A1513">
        <v>1512</v>
      </c>
      <c r="B1513">
        <v>66563</v>
      </c>
      <c r="C1513">
        <v>0</v>
      </c>
      <c r="D1513">
        <v>0</v>
      </c>
      <c r="E1513" t="s">
        <v>2383</v>
      </c>
      <c r="F1513" t="s">
        <v>2384</v>
      </c>
      <c r="G1513">
        <v>1</v>
      </c>
      <c r="H1513" s="6">
        <v>7500000</v>
      </c>
      <c r="I1513" s="7">
        <v>45944</v>
      </c>
      <c r="K1513">
        <v>5</v>
      </c>
      <c r="L1513" t="s">
        <v>40</v>
      </c>
      <c r="M1513" t="s">
        <v>5</v>
      </c>
      <c r="N1513" t="s">
        <v>41</v>
      </c>
      <c r="O1513" t="s">
        <v>57</v>
      </c>
      <c r="P1513" t="s">
        <v>2082</v>
      </c>
      <c r="Q1513">
        <v>5</v>
      </c>
      <c r="R1513">
        <v>0</v>
      </c>
      <c r="S1513">
        <v>0</v>
      </c>
      <c r="U1513">
        <v>375000</v>
      </c>
      <c r="V1513">
        <v>375000</v>
      </c>
      <c r="W1513">
        <v>0</v>
      </c>
      <c r="X1513">
        <v>0</v>
      </c>
      <c r="Y1513" t="s">
        <v>2086</v>
      </c>
    </row>
    <row r="1514" spans="1:25" x14ac:dyDescent="0.25">
      <c r="A1514">
        <v>1513</v>
      </c>
      <c r="B1514">
        <v>66408</v>
      </c>
      <c r="C1514">
        <v>0</v>
      </c>
      <c r="D1514">
        <v>0</v>
      </c>
      <c r="E1514" t="s">
        <v>1101</v>
      </c>
      <c r="F1514" t="s">
        <v>1102</v>
      </c>
      <c r="G1514">
        <v>1</v>
      </c>
      <c r="H1514" s="6">
        <v>207132</v>
      </c>
      <c r="I1514" s="7">
        <v>45944</v>
      </c>
      <c r="K1514">
        <v>15</v>
      </c>
      <c r="L1514" t="s">
        <v>40</v>
      </c>
      <c r="M1514" t="s">
        <v>5</v>
      </c>
      <c r="N1514" t="s">
        <v>41</v>
      </c>
      <c r="O1514" t="s">
        <v>54</v>
      </c>
      <c r="P1514" t="s">
        <v>2082</v>
      </c>
      <c r="Q1514">
        <v>10</v>
      </c>
      <c r="R1514">
        <v>5</v>
      </c>
      <c r="S1514">
        <v>0</v>
      </c>
      <c r="U1514">
        <v>31070</v>
      </c>
      <c r="V1514">
        <v>20713</v>
      </c>
      <c r="W1514">
        <v>10357</v>
      </c>
      <c r="X1514">
        <v>0</v>
      </c>
      <c r="Y1514" t="s">
        <v>48</v>
      </c>
    </row>
    <row r="1515" spans="1:25" x14ac:dyDescent="0.25">
      <c r="A1515">
        <v>1514</v>
      </c>
      <c r="B1515">
        <v>66400</v>
      </c>
      <c r="C1515">
        <v>0</v>
      </c>
      <c r="D1515">
        <v>0</v>
      </c>
      <c r="E1515" t="s">
        <v>1331</v>
      </c>
      <c r="F1515" t="s">
        <v>1332</v>
      </c>
      <c r="G1515">
        <v>1</v>
      </c>
      <c r="H1515" s="6">
        <v>1585237</v>
      </c>
      <c r="I1515" s="7">
        <v>45944</v>
      </c>
      <c r="K1515">
        <v>8</v>
      </c>
      <c r="L1515" t="s">
        <v>40</v>
      </c>
      <c r="M1515" t="s">
        <v>9</v>
      </c>
      <c r="N1515" t="s">
        <v>41</v>
      </c>
      <c r="O1515" t="s">
        <v>42</v>
      </c>
      <c r="P1515" t="s">
        <v>2082</v>
      </c>
      <c r="Q1515">
        <v>8</v>
      </c>
      <c r="R1515">
        <v>0</v>
      </c>
      <c r="S1515">
        <v>0</v>
      </c>
      <c r="U1515">
        <v>126819</v>
      </c>
      <c r="V1515">
        <v>126819</v>
      </c>
      <c r="W1515">
        <v>0</v>
      </c>
      <c r="X1515">
        <v>0</v>
      </c>
      <c r="Y1515" t="s">
        <v>109</v>
      </c>
    </row>
    <row r="1516" spans="1:25" x14ac:dyDescent="0.25">
      <c r="A1516">
        <v>1515</v>
      </c>
      <c r="B1516">
        <v>66388</v>
      </c>
      <c r="C1516">
        <v>0</v>
      </c>
      <c r="D1516">
        <v>0</v>
      </c>
      <c r="E1516" t="s">
        <v>119</v>
      </c>
      <c r="F1516" t="s">
        <v>120</v>
      </c>
      <c r="G1516">
        <v>1</v>
      </c>
      <c r="H1516" s="6">
        <v>827051</v>
      </c>
      <c r="I1516" s="7">
        <v>45944</v>
      </c>
      <c r="K1516">
        <v>15</v>
      </c>
      <c r="L1516" t="s">
        <v>40</v>
      </c>
      <c r="M1516" t="s">
        <v>5</v>
      </c>
      <c r="N1516" t="s">
        <v>41</v>
      </c>
      <c r="O1516" t="s">
        <v>47</v>
      </c>
      <c r="P1516" t="s">
        <v>2082</v>
      </c>
      <c r="Q1516">
        <v>7</v>
      </c>
      <c r="R1516">
        <v>8</v>
      </c>
      <c r="S1516">
        <v>0</v>
      </c>
      <c r="U1516">
        <v>124058</v>
      </c>
      <c r="V1516">
        <v>57894</v>
      </c>
      <c r="W1516">
        <v>66164</v>
      </c>
      <c r="X1516">
        <v>0</v>
      </c>
      <c r="Y1516" t="s">
        <v>48</v>
      </c>
    </row>
    <row r="1517" spans="1:25" x14ac:dyDescent="0.25">
      <c r="A1517">
        <v>1516</v>
      </c>
      <c r="B1517">
        <v>66405</v>
      </c>
      <c r="C1517">
        <v>0</v>
      </c>
      <c r="D1517">
        <v>0</v>
      </c>
      <c r="E1517" t="s">
        <v>1376</v>
      </c>
      <c r="F1517" t="s">
        <v>1377</v>
      </c>
      <c r="G1517">
        <v>1</v>
      </c>
      <c r="H1517" s="6">
        <v>6199743</v>
      </c>
      <c r="I1517" s="7">
        <v>45944</v>
      </c>
      <c r="K1517" t="s">
        <v>1371</v>
      </c>
      <c r="L1517" t="s">
        <v>40</v>
      </c>
      <c r="M1517" t="s">
        <v>5</v>
      </c>
      <c r="N1517" t="s">
        <v>41</v>
      </c>
      <c r="O1517" t="s">
        <v>77</v>
      </c>
      <c r="P1517" t="s">
        <v>2082</v>
      </c>
      <c r="Q1517">
        <v>6</v>
      </c>
      <c r="R1517">
        <v>3.4</v>
      </c>
      <c r="S1517">
        <v>0</v>
      </c>
      <c r="U1517">
        <v>582776</v>
      </c>
      <c r="V1517">
        <v>371985</v>
      </c>
      <c r="W1517">
        <v>210791</v>
      </c>
      <c r="X1517">
        <v>0</v>
      </c>
      <c r="Y1517" t="s">
        <v>48</v>
      </c>
    </row>
    <row r="1518" spans="1:25" x14ac:dyDescent="0.25">
      <c r="A1518">
        <v>1517</v>
      </c>
      <c r="B1518">
        <v>66411</v>
      </c>
      <c r="C1518">
        <v>0</v>
      </c>
      <c r="D1518">
        <v>0</v>
      </c>
      <c r="E1518" t="s">
        <v>1570</v>
      </c>
      <c r="F1518" t="s">
        <v>1571</v>
      </c>
      <c r="G1518">
        <v>1</v>
      </c>
      <c r="H1518" s="6">
        <v>1000000</v>
      </c>
      <c r="I1518" s="7">
        <v>45944</v>
      </c>
      <c r="K1518">
        <v>7</v>
      </c>
      <c r="L1518" t="s">
        <v>40</v>
      </c>
      <c r="M1518" t="s">
        <v>5</v>
      </c>
      <c r="N1518" t="s">
        <v>41</v>
      </c>
      <c r="O1518" t="s">
        <v>47</v>
      </c>
      <c r="P1518" t="s">
        <v>2082</v>
      </c>
      <c r="Q1518">
        <v>7</v>
      </c>
      <c r="R1518">
        <v>0</v>
      </c>
      <c r="S1518">
        <v>0</v>
      </c>
      <c r="U1518">
        <v>70000</v>
      </c>
      <c r="V1518">
        <v>70000</v>
      </c>
      <c r="W1518">
        <v>0</v>
      </c>
      <c r="X1518">
        <v>0</v>
      </c>
      <c r="Y1518" t="s">
        <v>44</v>
      </c>
    </row>
    <row r="1519" spans="1:25" x14ac:dyDescent="0.25">
      <c r="A1519">
        <v>1518</v>
      </c>
      <c r="B1519">
        <v>66398</v>
      </c>
      <c r="C1519">
        <v>0</v>
      </c>
      <c r="D1519">
        <v>0</v>
      </c>
      <c r="E1519" t="s">
        <v>1345</v>
      </c>
      <c r="F1519" t="s">
        <v>1346</v>
      </c>
      <c r="G1519">
        <v>1</v>
      </c>
      <c r="H1519" s="6">
        <v>416699</v>
      </c>
      <c r="I1519" s="7">
        <v>45944</v>
      </c>
      <c r="K1519">
        <v>8</v>
      </c>
      <c r="L1519" t="s">
        <v>40</v>
      </c>
      <c r="M1519" t="s">
        <v>9</v>
      </c>
      <c r="N1519" t="s">
        <v>41</v>
      </c>
      <c r="O1519" t="s">
        <v>42</v>
      </c>
      <c r="P1519" t="s">
        <v>2082</v>
      </c>
      <c r="Q1519">
        <v>8</v>
      </c>
      <c r="R1519">
        <v>0</v>
      </c>
      <c r="S1519">
        <v>0</v>
      </c>
      <c r="U1519">
        <v>33336</v>
      </c>
      <c r="V1519">
        <v>33336</v>
      </c>
      <c r="W1519">
        <v>0</v>
      </c>
      <c r="X1519">
        <v>0</v>
      </c>
      <c r="Y1519" t="s">
        <v>109</v>
      </c>
    </row>
    <row r="1520" spans="1:25" x14ac:dyDescent="0.25">
      <c r="A1520">
        <v>1519</v>
      </c>
      <c r="B1520">
        <v>66387</v>
      </c>
      <c r="C1520">
        <v>0</v>
      </c>
      <c r="D1520">
        <v>0</v>
      </c>
      <c r="E1520" t="s">
        <v>541</v>
      </c>
      <c r="F1520" t="s">
        <v>542</v>
      </c>
      <c r="G1520">
        <v>1</v>
      </c>
      <c r="H1520" s="6">
        <v>377971</v>
      </c>
      <c r="I1520" s="7">
        <v>45944</v>
      </c>
      <c r="K1520">
        <v>14</v>
      </c>
      <c r="L1520" t="s">
        <v>40</v>
      </c>
      <c r="M1520" t="s">
        <v>5</v>
      </c>
      <c r="N1520" t="s">
        <v>41</v>
      </c>
      <c r="O1520" t="s">
        <v>57</v>
      </c>
      <c r="P1520" t="s">
        <v>2082</v>
      </c>
      <c r="Q1520">
        <v>9</v>
      </c>
      <c r="R1520">
        <v>5</v>
      </c>
      <c r="S1520">
        <v>0</v>
      </c>
      <c r="U1520">
        <v>52916</v>
      </c>
      <c r="V1520">
        <v>34017</v>
      </c>
      <c r="W1520">
        <v>18899</v>
      </c>
      <c r="X1520">
        <v>0</v>
      </c>
      <c r="Y1520" t="s">
        <v>48</v>
      </c>
    </row>
    <row r="1521" spans="1:25" x14ac:dyDescent="0.25">
      <c r="A1521">
        <v>1520</v>
      </c>
      <c r="B1521">
        <v>66407</v>
      </c>
      <c r="C1521">
        <v>0</v>
      </c>
      <c r="D1521">
        <v>0</v>
      </c>
      <c r="E1521" t="s">
        <v>2331</v>
      </c>
      <c r="F1521" t="s">
        <v>2332</v>
      </c>
      <c r="G1521">
        <v>1</v>
      </c>
      <c r="H1521" s="6">
        <v>1647910</v>
      </c>
      <c r="I1521" s="7">
        <v>45944</v>
      </c>
      <c r="K1521">
        <v>12</v>
      </c>
      <c r="L1521" t="s">
        <v>40</v>
      </c>
      <c r="M1521" t="s">
        <v>8</v>
      </c>
      <c r="N1521" t="s">
        <v>41</v>
      </c>
      <c r="O1521" t="s">
        <v>347</v>
      </c>
      <c r="P1521" t="s">
        <v>2082</v>
      </c>
      <c r="Q1521">
        <v>12</v>
      </c>
      <c r="R1521">
        <v>0</v>
      </c>
      <c r="S1521">
        <v>0</v>
      </c>
      <c r="U1521">
        <v>197749</v>
      </c>
      <c r="V1521">
        <v>197749</v>
      </c>
      <c r="W1521">
        <v>0</v>
      </c>
      <c r="X1521">
        <v>0</v>
      </c>
      <c r="Y1521" t="s">
        <v>2086</v>
      </c>
    </row>
    <row r="1522" spans="1:25" x14ac:dyDescent="0.25">
      <c r="A1522">
        <v>1521</v>
      </c>
      <c r="B1522">
        <v>66399</v>
      </c>
      <c r="C1522">
        <v>0</v>
      </c>
      <c r="D1522">
        <v>0</v>
      </c>
      <c r="E1522" t="s">
        <v>1343</v>
      </c>
      <c r="F1522" t="s">
        <v>1344</v>
      </c>
      <c r="G1522">
        <v>1</v>
      </c>
      <c r="H1522" s="6">
        <v>1145085</v>
      </c>
      <c r="I1522" s="7">
        <v>45944</v>
      </c>
      <c r="K1522">
        <v>8</v>
      </c>
      <c r="L1522" t="s">
        <v>40</v>
      </c>
      <c r="M1522" t="s">
        <v>9</v>
      </c>
      <c r="N1522" t="s">
        <v>41</v>
      </c>
      <c r="O1522" t="s">
        <v>42</v>
      </c>
      <c r="P1522" t="s">
        <v>2082</v>
      </c>
      <c r="Q1522">
        <v>8</v>
      </c>
      <c r="R1522">
        <v>0</v>
      </c>
      <c r="S1522">
        <v>0</v>
      </c>
      <c r="U1522">
        <v>91607</v>
      </c>
      <c r="V1522">
        <v>91607</v>
      </c>
      <c r="W1522">
        <v>0</v>
      </c>
      <c r="X1522">
        <v>0</v>
      </c>
      <c r="Y1522" t="s">
        <v>109</v>
      </c>
    </row>
    <row r="1523" spans="1:25" x14ac:dyDescent="0.25">
      <c r="A1523">
        <v>1522</v>
      </c>
      <c r="B1523">
        <v>66386</v>
      </c>
      <c r="C1523">
        <v>0</v>
      </c>
      <c r="D1523">
        <v>0</v>
      </c>
      <c r="E1523" t="s">
        <v>555</v>
      </c>
      <c r="F1523" t="s">
        <v>556</v>
      </c>
      <c r="G1523">
        <v>1</v>
      </c>
      <c r="H1523" s="6">
        <v>1154917</v>
      </c>
      <c r="I1523" s="7">
        <v>45944</v>
      </c>
      <c r="K1523">
        <v>14</v>
      </c>
      <c r="L1523" t="s">
        <v>40</v>
      </c>
      <c r="M1523" t="s">
        <v>5</v>
      </c>
      <c r="N1523" t="s">
        <v>41</v>
      </c>
      <c r="O1523" t="s">
        <v>57</v>
      </c>
      <c r="P1523" t="s">
        <v>2082</v>
      </c>
      <c r="Q1523">
        <v>9</v>
      </c>
      <c r="R1523">
        <v>5</v>
      </c>
      <c r="S1523">
        <v>0</v>
      </c>
      <c r="U1523">
        <v>161688</v>
      </c>
      <c r="V1523">
        <v>103943</v>
      </c>
      <c r="W1523">
        <v>57746</v>
      </c>
      <c r="X1523">
        <v>0</v>
      </c>
      <c r="Y1523" t="s">
        <v>48</v>
      </c>
    </row>
    <row r="1524" spans="1:25" x14ac:dyDescent="0.25">
      <c r="A1524">
        <v>1523</v>
      </c>
      <c r="B1524">
        <v>66401</v>
      </c>
      <c r="C1524">
        <v>0</v>
      </c>
      <c r="D1524">
        <v>0</v>
      </c>
      <c r="E1524" t="s">
        <v>1357</v>
      </c>
      <c r="F1524" t="s">
        <v>1358</v>
      </c>
      <c r="G1524">
        <v>1</v>
      </c>
      <c r="H1524" s="6">
        <v>27162226</v>
      </c>
      <c r="I1524" s="7">
        <v>45944</v>
      </c>
      <c r="K1524">
        <v>15</v>
      </c>
      <c r="L1524" t="s">
        <v>40</v>
      </c>
      <c r="M1524" t="s">
        <v>5</v>
      </c>
      <c r="N1524" t="s">
        <v>41</v>
      </c>
      <c r="O1524" t="s">
        <v>47</v>
      </c>
      <c r="P1524" t="s">
        <v>2082</v>
      </c>
      <c r="Q1524">
        <v>2</v>
      </c>
      <c r="R1524">
        <v>13</v>
      </c>
      <c r="S1524">
        <v>0</v>
      </c>
      <c r="U1524">
        <v>4074334</v>
      </c>
      <c r="V1524">
        <v>543245</v>
      </c>
      <c r="W1524">
        <v>3531089</v>
      </c>
      <c r="X1524">
        <v>0</v>
      </c>
      <c r="Y1524" t="s">
        <v>250</v>
      </c>
    </row>
    <row r="1525" spans="1:25" x14ac:dyDescent="0.25">
      <c r="A1525">
        <v>1524</v>
      </c>
      <c r="B1525">
        <v>66410</v>
      </c>
      <c r="C1525">
        <v>0</v>
      </c>
      <c r="D1525">
        <v>0</v>
      </c>
      <c r="E1525" t="s">
        <v>1137</v>
      </c>
      <c r="F1525" t="s">
        <v>1138</v>
      </c>
      <c r="G1525">
        <v>1</v>
      </c>
      <c r="H1525" s="6">
        <v>22861918</v>
      </c>
      <c r="I1525" s="7">
        <v>45944</v>
      </c>
      <c r="K1525">
        <v>15</v>
      </c>
      <c r="L1525" t="s">
        <v>40</v>
      </c>
      <c r="M1525" t="s">
        <v>5</v>
      </c>
      <c r="N1525" t="s">
        <v>41</v>
      </c>
      <c r="O1525" t="s">
        <v>54</v>
      </c>
      <c r="P1525" t="s">
        <v>2082</v>
      </c>
      <c r="Q1525">
        <v>10</v>
      </c>
      <c r="R1525">
        <v>5</v>
      </c>
      <c r="S1525">
        <v>0</v>
      </c>
      <c r="U1525">
        <v>3429288</v>
      </c>
      <c r="V1525">
        <v>2286192</v>
      </c>
      <c r="W1525">
        <v>1143096</v>
      </c>
      <c r="X1525">
        <v>0</v>
      </c>
      <c r="Y1525" t="s">
        <v>48</v>
      </c>
    </row>
    <row r="1526" spans="1:25" x14ac:dyDescent="0.25">
      <c r="A1526">
        <v>1525</v>
      </c>
      <c r="B1526">
        <v>66373</v>
      </c>
      <c r="C1526">
        <v>0</v>
      </c>
      <c r="D1526">
        <v>0</v>
      </c>
      <c r="E1526" t="s">
        <v>429</v>
      </c>
      <c r="F1526" t="s">
        <v>430</v>
      </c>
      <c r="G1526">
        <v>1</v>
      </c>
      <c r="H1526" s="6">
        <v>4749972</v>
      </c>
      <c r="I1526" s="7">
        <v>45943</v>
      </c>
      <c r="K1526">
        <v>15</v>
      </c>
      <c r="L1526" t="s">
        <v>40</v>
      </c>
      <c r="M1526" t="s">
        <v>5</v>
      </c>
      <c r="N1526" t="s">
        <v>41</v>
      </c>
      <c r="O1526" t="s">
        <v>54</v>
      </c>
      <c r="P1526" t="s">
        <v>2082</v>
      </c>
      <c r="Q1526">
        <v>9</v>
      </c>
      <c r="R1526">
        <v>6</v>
      </c>
      <c r="S1526">
        <v>0</v>
      </c>
      <c r="U1526">
        <v>712496</v>
      </c>
      <c r="V1526">
        <v>427497</v>
      </c>
      <c r="W1526">
        <v>284998</v>
      </c>
      <c r="X1526">
        <v>0</v>
      </c>
      <c r="Y1526" t="s">
        <v>48</v>
      </c>
    </row>
    <row r="1527" spans="1:25" x14ac:dyDescent="0.25">
      <c r="A1527">
        <v>1526</v>
      </c>
      <c r="B1527">
        <v>66370</v>
      </c>
      <c r="C1527">
        <v>0</v>
      </c>
      <c r="D1527">
        <v>0</v>
      </c>
      <c r="E1527" t="s">
        <v>1056</v>
      </c>
      <c r="F1527" t="s">
        <v>1057</v>
      </c>
      <c r="G1527">
        <v>1</v>
      </c>
      <c r="H1527" s="6">
        <v>54361187</v>
      </c>
      <c r="I1527" s="7">
        <v>45943</v>
      </c>
      <c r="K1527">
        <v>15</v>
      </c>
      <c r="L1527" t="s">
        <v>40</v>
      </c>
      <c r="M1527" t="s">
        <v>5</v>
      </c>
      <c r="N1527" t="s">
        <v>41</v>
      </c>
      <c r="O1527" t="s">
        <v>57</v>
      </c>
      <c r="P1527" t="s">
        <v>2082</v>
      </c>
      <c r="Q1527">
        <v>0.4</v>
      </c>
      <c r="R1527">
        <v>14.6</v>
      </c>
      <c r="S1527">
        <v>0</v>
      </c>
      <c r="U1527">
        <v>8154178</v>
      </c>
      <c r="V1527">
        <v>217445</v>
      </c>
      <c r="W1527">
        <v>7936733</v>
      </c>
      <c r="X1527">
        <v>0</v>
      </c>
      <c r="Y1527" t="s">
        <v>250</v>
      </c>
    </row>
    <row r="1528" spans="1:25" x14ac:dyDescent="0.25">
      <c r="A1528">
        <v>1527</v>
      </c>
      <c r="B1528">
        <v>66376</v>
      </c>
      <c r="C1528">
        <v>0</v>
      </c>
      <c r="D1528">
        <v>0</v>
      </c>
      <c r="E1528" t="s">
        <v>1133</v>
      </c>
      <c r="F1528" t="s">
        <v>1134</v>
      </c>
      <c r="G1528">
        <v>1</v>
      </c>
      <c r="H1528" s="6">
        <v>1690232</v>
      </c>
      <c r="I1528" s="7">
        <v>45943</v>
      </c>
      <c r="K1528">
        <v>15</v>
      </c>
      <c r="L1528" t="s">
        <v>40</v>
      </c>
      <c r="M1528" t="s">
        <v>5</v>
      </c>
      <c r="N1528" t="s">
        <v>41</v>
      </c>
      <c r="O1528" t="s">
        <v>54</v>
      </c>
      <c r="P1528" t="s">
        <v>2082</v>
      </c>
      <c r="Q1528">
        <v>10</v>
      </c>
      <c r="R1528">
        <v>5</v>
      </c>
      <c r="S1528">
        <v>0</v>
      </c>
      <c r="U1528">
        <v>253535</v>
      </c>
      <c r="V1528">
        <v>169023</v>
      </c>
      <c r="W1528">
        <v>84512</v>
      </c>
      <c r="X1528">
        <v>0</v>
      </c>
      <c r="Y1528" t="s">
        <v>48</v>
      </c>
    </row>
    <row r="1529" spans="1:25" x14ac:dyDescent="0.25">
      <c r="A1529">
        <v>1528</v>
      </c>
      <c r="B1529">
        <v>66374</v>
      </c>
      <c r="C1529">
        <v>0</v>
      </c>
      <c r="D1529">
        <v>0</v>
      </c>
      <c r="E1529" t="s">
        <v>1792</v>
      </c>
      <c r="F1529" t="s">
        <v>1793</v>
      </c>
      <c r="G1529">
        <v>1</v>
      </c>
      <c r="H1529" s="6">
        <v>1356553</v>
      </c>
      <c r="I1529" s="7">
        <v>45943</v>
      </c>
      <c r="K1529">
        <v>15</v>
      </c>
      <c r="L1529" t="s">
        <v>40</v>
      </c>
      <c r="M1529" t="s">
        <v>5</v>
      </c>
      <c r="N1529" t="s">
        <v>41</v>
      </c>
      <c r="O1529" t="s">
        <v>54</v>
      </c>
      <c r="P1529" t="s">
        <v>2082</v>
      </c>
      <c r="Q1529">
        <v>9</v>
      </c>
      <c r="R1529">
        <v>6</v>
      </c>
      <c r="S1529">
        <v>0</v>
      </c>
      <c r="U1529">
        <v>203483</v>
      </c>
      <c r="V1529">
        <v>122090</v>
      </c>
      <c r="W1529">
        <v>81393</v>
      </c>
      <c r="X1529">
        <v>0</v>
      </c>
      <c r="Y1529" t="s">
        <v>48</v>
      </c>
    </row>
    <row r="1530" spans="1:25" x14ac:dyDescent="0.25">
      <c r="A1530">
        <v>1529</v>
      </c>
      <c r="B1530">
        <v>66382</v>
      </c>
      <c r="C1530">
        <v>0</v>
      </c>
      <c r="D1530">
        <v>0</v>
      </c>
      <c r="E1530" t="s">
        <v>401</v>
      </c>
      <c r="F1530" t="s">
        <v>402</v>
      </c>
      <c r="G1530">
        <v>1</v>
      </c>
      <c r="H1530" s="6">
        <v>1335296</v>
      </c>
      <c r="I1530" s="7">
        <v>45943</v>
      </c>
      <c r="K1530">
        <v>7</v>
      </c>
      <c r="L1530" t="s">
        <v>40</v>
      </c>
      <c r="M1530" t="s">
        <v>5</v>
      </c>
      <c r="N1530" t="s">
        <v>41</v>
      </c>
      <c r="O1530" t="s">
        <v>47</v>
      </c>
      <c r="P1530" t="s">
        <v>2082</v>
      </c>
      <c r="Q1530">
        <v>7</v>
      </c>
      <c r="R1530">
        <v>0</v>
      </c>
      <c r="S1530">
        <v>0</v>
      </c>
      <c r="U1530">
        <v>93471</v>
      </c>
      <c r="V1530">
        <v>93471</v>
      </c>
      <c r="W1530">
        <v>0</v>
      </c>
      <c r="X1530">
        <v>0</v>
      </c>
      <c r="Y1530" t="s">
        <v>48</v>
      </c>
    </row>
    <row r="1531" spans="1:25" x14ac:dyDescent="0.25">
      <c r="A1531">
        <v>1530</v>
      </c>
      <c r="B1531">
        <v>66380</v>
      </c>
      <c r="C1531">
        <v>0</v>
      </c>
      <c r="D1531">
        <v>0</v>
      </c>
      <c r="E1531" t="s">
        <v>403</v>
      </c>
      <c r="F1531" t="s">
        <v>404</v>
      </c>
      <c r="G1531">
        <v>1</v>
      </c>
      <c r="H1531" s="6">
        <v>1680621</v>
      </c>
      <c r="I1531" s="7">
        <v>45943</v>
      </c>
      <c r="K1531">
        <v>7</v>
      </c>
      <c r="L1531" t="s">
        <v>40</v>
      </c>
      <c r="M1531" t="s">
        <v>5</v>
      </c>
      <c r="N1531" t="s">
        <v>41</v>
      </c>
      <c r="O1531" t="s">
        <v>47</v>
      </c>
      <c r="P1531" t="s">
        <v>2082</v>
      </c>
      <c r="Q1531">
        <v>7</v>
      </c>
      <c r="R1531">
        <v>0</v>
      </c>
      <c r="S1531">
        <v>0</v>
      </c>
      <c r="U1531">
        <v>117643</v>
      </c>
      <c r="V1531">
        <v>117643</v>
      </c>
      <c r="W1531">
        <v>0</v>
      </c>
      <c r="X1531">
        <v>0</v>
      </c>
      <c r="Y1531" t="s">
        <v>72</v>
      </c>
    </row>
    <row r="1532" spans="1:25" x14ac:dyDescent="0.25">
      <c r="A1532">
        <v>1531</v>
      </c>
      <c r="B1532">
        <v>66369</v>
      </c>
      <c r="C1532">
        <v>0</v>
      </c>
      <c r="D1532">
        <v>0</v>
      </c>
      <c r="E1532" t="s">
        <v>417</v>
      </c>
      <c r="F1532" t="s">
        <v>418</v>
      </c>
      <c r="G1532">
        <v>1</v>
      </c>
      <c r="H1532" s="6">
        <v>50000000</v>
      </c>
      <c r="I1532" s="7">
        <v>45943</v>
      </c>
      <c r="K1532">
        <v>15</v>
      </c>
      <c r="L1532" t="s">
        <v>40</v>
      </c>
      <c r="M1532" t="s">
        <v>5</v>
      </c>
      <c r="N1532" t="s">
        <v>41</v>
      </c>
      <c r="O1532" t="s">
        <v>57</v>
      </c>
      <c r="P1532" t="s">
        <v>2082</v>
      </c>
      <c r="Q1532">
        <v>4.7</v>
      </c>
      <c r="R1532">
        <v>10.3</v>
      </c>
      <c r="S1532">
        <v>0</v>
      </c>
      <c r="U1532">
        <v>7500000</v>
      </c>
      <c r="V1532">
        <v>2350000</v>
      </c>
      <c r="W1532">
        <v>5150000</v>
      </c>
      <c r="X1532">
        <v>0</v>
      </c>
      <c r="Y1532" t="s">
        <v>48</v>
      </c>
    </row>
    <row r="1533" spans="1:25" x14ac:dyDescent="0.25">
      <c r="A1533">
        <v>1532</v>
      </c>
      <c r="B1533">
        <v>66372</v>
      </c>
      <c r="C1533">
        <v>0</v>
      </c>
      <c r="D1533">
        <v>0</v>
      </c>
      <c r="E1533" t="s">
        <v>2408</v>
      </c>
      <c r="F1533" t="s">
        <v>2409</v>
      </c>
      <c r="G1533">
        <v>1</v>
      </c>
      <c r="H1533" s="6">
        <v>20000000</v>
      </c>
      <c r="I1533" s="7">
        <v>45943</v>
      </c>
      <c r="K1533">
        <v>1</v>
      </c>
      <c r="L1533" t="s">
        <v>40</v>
      </c>
      <c r="M1533" t="s">
        <v>0</v>
      </c>
      <c r="N1533" t="s">
        <v>41</v>
      </c>
      <c r="O1533" t="s">
        <v>87</v>
      </c>
      <c r="P1533" t="s">
        <v>2082</v>
      </c>
      <c r="Q1533">
        <v>1</v>
      </c>
      <c r="R1533">
        <v>0</v>
      </c>
      <c r="S1533">
        <v>0</v>
      </c>
      <c r="U1533">
        <v>200000</v>
      </c>
      <c r="V1533">
        <v>200000</v>
      </c>
      <c r="W1533">
        <v>0</v>
      </c>
      <c r="X1533">
        <v>0</v>
      </c>
      <c r="Y1533" t="s">
        <v>2086</v>
      </c>
    </row>
    <row r="1534" spans="1:25" x14ac:dyDescent="0.25">
      <c r="A1534">
        <v>1533</v>
      </c>
      <c r="B1534">
        <v>66368</v>
      </c>
      <c r="C1534">
        <v>0</v>
      </c>
      <c r="D1534">
        <v>0</v>
      </c>
      <c r="E1534" t="s">
        <v>197</v>
      </c>
      <c r="F1534" t="s">
        <v>198</v>
      </c>
      <c r="G1534">
        <v>1</v>
      </c>
      <c r="H1534" s="6">
        <v>493538</v>
      </c>
      <c r="I1534" s="7">
        <v>45943</v>
      </c>
      <c r="K1534">
        <v>15</v>
      </c>
      <c r="L1534" t="s">
        <v>40</v>
      </c>
      <c r="M1534" t="s">
        <v>5</v>
      </c>
      <c r="N1534" t="s">
        <v>41</v>
      </c>
      <c r="O1534" t="s">
        <v>47</v>
      </c>
      <c r="P1534" t="s">
        <v>2082</v>
      </c>
      <c r="Q1534">
        <v>15</v>
      </c>
      <c r="R1534">
        <v>0</v>
      </c>
      <c r="S1534">
        <v>0</v>
      </c>
      <c r="U1534">
        <v>74031</v>
      </c>
      <c r="V1534">
        <v>74031</v>
      </c>
      <c r="W1534">
        <v>0</v>
      </c>
      <c r="X1534">
        <v>0</v>
      </c>
      <c r="Y1534" t="s">
        <v>48</v>
      </c>
    </row>
    <row r="1535" spans="1:25" x14ac:dyDescent="0.25">
      <c r="A1535">
        <v>1534</v>
      </c>
      <c r="B1535">
        <v>66383</v>
      </c>
      <c r="C1535">
        <v>0</v>
      </c>
      <c r="D1535">
        <v>0</v>
      </c>
      <c r="E1535" t="s">
        <v>1392</v>
      </c>
      <c r="F1535" t="s">
        <v>1393</v>
      </c>
      <c r="G1535">
        <v>1</v>
      </c>
      <c r="H1535" s="6">
        <v>1203111</v>
      </c>
      <c r="I1535" s="7">
        <v>45943</v>
      </c>
      <c r="K1535">
        <v>10</v>
      </c>
      <c r="L1535" t="s">
        <v>40</v>
      </c>
      <c r="M1535" t="s">
        <v>5</v>
      </c>
      <c r="N1535" t="s">
        <v>41</v>
      </c>
      <c r="O1535" t="s">
        <v>57</v>
      </c>
      <c r="P1535" t="s">
        <v>2082</v>
      </c>
      <c r="Q1535">
        <v>10</v>
      </c>
      <c r="R1535">
        <v>0</v>
      </c>
      <c r="S1535">
        <v>0</v>
      </c>
      <c r="U1535">
        <v>120311</v>
      </c>
      <c r="V1535">
        <v>120311</v>
      </c>
      <c r="W1535">
        <v>0</v>
      </c>
      <c r="X1535">
        <v>0</v>
      </c>
      <c r="Y1535" t="s">
        <v>109</v>
      </c>
    </row>
    <row r="1536" spans="1:25" x14ac:dyDescent="0.25">
      <c r="A1536">
        <v>1535</v>
      </c>
      <c r="B1536">
        <v>66366</v>
      </c>
      <c r="C1536">
        <v>0</v>
      </c>
      <c r="D1536">
        <v>0</v>
      </c>
      <c r="E1536" t="s">
        <v>578</v>
      </c>
      <c r="F1536" t="s">
        <v>579</v>
      </c>
      <c r="G1536">
        <v>1</v>
      </c>
      <c r="H1536" s="6">
        <v>700000</v>
      </c>
      <c r="I1536" s="7">
        <v>45943</v>
      </c>
      <c r="J1536" s="7">
        <v>45943</v>
      </c>
      <c r="K1536">
        <v>8</v>
      </c>
      <c r="L1536" t="s">
        <v>40</v>
      </c>
      <c r="M1536" t="s">
        <v>9</v>
      </c>
      <c r="N1536" t="s">
        <v>41</v>
      </c>
      <c r="O1536" t="s">
        <v>42</v>
      </c>
      <c r="P1536" t="s">
        <v>2082</v>
      </c>
      <c r="Q1536">
        <v>8</v>
      </c>
      <c r="R1536">
        <v>0</v>
      </c>
      <c r="S1536">
        <v>0</v>
      </c>
      <c r="U1536">
        <v>56000</v>
      </c>
      <c r="V1536">
        <v>56000</v>
      </c>
      <c r="W1536">
        <v>0</v>
      </c>
      <c r="X1536">
        <v>0</v>
      </c>
      <c r="Y1536" t="s">
        <v>109</v>
      </c>
    </row>
    <row r="1537" spans="1:25" x14ac:dyDescent="0.25">
      <c r="A1537">
        <v>1536</v>
      </c>
      <c r="B1537">
        <v>66378</v>
      </c>
      <c r="C1537">
        <v>0</v>
      </c>
      <c r="D1537">
        <v>0</v>
      </c>
      <c r="E1537" t="s">
        <v>362</v>
      </c>
      <c r="F1537" t="s">
        <v>363</v>
      </c>
      <c r="G1537">
        <v>1</v>
      </c>
      <c r="H1537" s="6">
        <v>677800</v>
      </c>
      <c r="I1537" s="7">
        <v>45943</v>
      </c>
      <c r="K1537">
        <v>7</v>
      </c>
      <c r="L1537" t="s">
        <v>40</v>
      </c>
      <c r="M1537" t="s">
        <v>5</v>
      </c>
      <c r="N1537" t="s">
        <v>41</v>
      </c>
      <c r="O1537" t="s">
        <v>47</v>
      </c>
      <c r="P1537" t="s">
        <v>2082</v>
      </c>
      <c r="Q1537">
        <v>7</v>
      </c>
      <c r="R1537">
        <v>0</v>
      </c>
      <c r="S1537">
        <v>0</v>
      </c>
      <c r="U1537">
        <v>47446</v>
      </c>
      <c r="V1537">
        <v>47446</v>
      </c>
      <c r="W1537">
        <v>0</v>
      </c>
      <c r="X1537">
        <v>0</v>
      </c>
      <c r="Y1537" t="s">
        <v>72</v>
      </c>
    </row>
    <row r="1538" spans="1:25" x14ac:dyDescent="0.25">
      <c r="A1538">
        <v>1537</v>
      </c>
      <c r="B1538">
        <v>66375</v>
      </c>
      <c r="C1538">
        <v>0</v>
      </c>
      <c r="D1538">
        <v>0</v>
      </c>
      <c r="E1538" t="s">
        <v>1938</v>
      </c>
      <c r="F1538" t="s">
        <v>1939</v>
      </c>
      <c r="G1538">
        <v>1</v>
      </c>
      <c r="H1538" s="6">
        <v>5200000</v>
      </c>
      <c r="I1538" s="7">
        <v>45943</v>
      </c>
      <c r="K1538">
        <v>15</v>
      </c>
      <c r="L1538" t="s">
        <v>40</v>
      </c>
      <c r="M1538" t="s">
        <v>5</v>
      </c>
      <c r="N1538" t="s">
        <v>41</v>
      </c>
      <c r="O1538" t="s">
        <v>57</v>
      </c>
      <c r="P1538" t="s">
        <v>2082</v>
      </c>
      <c r="Q1538">
        <v>6</v>
      </c>
      <c r="R1538">
        <v>9</v>
      </c>
      <c r="S1538">
        <v>0</v>
      </c>
      <c r="U1538">
        <v>780000</v>
      </c>
      <c r="V1538">
        <v>312000</v>
      </c>
      <c r="W1538">
        <v>468000</v>
      </c>
      <c r="X1538">
        <v>0</v>
      </c>
      <c r="Y1538" t="s">
        <v>48</v>
      </c>
    </row>
    <row r="1539" spans="1:25" x14ac:dyDescent="0.25">
      <c r="A1539">
        <v>1538</v>
      </c>
      <c r="B1539">
        <v>66379</v>
      </c>
      <c r="C1539">
        <v>0</v>
      </c>
      <c r="D1539">
        <v>0</v>
      </c>
      <c r="E1539" t="s">
        <v>327</v>
      </c>
      <c r="F1539" t="s">
        <v>328</v>
      </c>
      <c r="G1539">
        <v>1</v>
      </c>
      <c r="H1539" s="6">
        <v>169651</v>
      </c>
      <c r="I1539" s="7">
        <v>45943</v>
      </c>
      <c r="K1539">
        <v>7</v>
      </c>
      <c r="L1539" t="s">
        <v>40</v>
      </c>
      <c r="M1539" t="s">
        <v>5</v>
      </c>
      <c r="N1539" t="s">
        <v>41</v>
      </c>
      <c r="O1539" t="s">
        <v>47</v>
      </c>
      <c r="P1539" t="s">
        <v>2082</v>
      </c>
      <c r="Q1539">
        <v>7</v>
      </c>
      <c r="R1539">
        <v>0</v>
      </c>
      <c r="S1539">
        <v>0</v>
      </c>
      <c r="U1539">
        <v>11876</v>
      </c>
      <c r="V1539">
        <v>11876</v>
      </c>
      <c r="W1539">
        <v>0</v>
      </c>
      <c r="X1539">
        <v>0</v>
      </c>
      <c r="Y1539" t="s">
        <v>72</v>
      </c>
    </row>
    <row r="1540" spans="1:25" x14ac:dyDescent="0.25">
      <c r="A1540">
        <v>1539</v>
      </c>
      <c r="B1540">
        <v>66377</v>
      </c>
      <c r="C1540">
        <v>0</v>
      </c>
      <c r="D1540">
        <v>0</v>
      </c>
      <c r="E1540" t="s">
        <v>329</v>
      </c>
      <c r="F1540" t="s">
        <v>330</v>
      </c>
      <c r="G1540">
        <v>1</v>
      </c>
      <c r="H1540" s="6">
        <v>38389</v>
      </c>
      <c r="I1540" s="7">
        <v>45943</v>
      </c>
      <c r="K1540">
        <v>7</v>
      </c>
      <c r="L1540" t="s">
        <v>40</v>
      </c>
      <c r="M1540" t="s">
        <v>5</v>
      </c>
      <c r="N1540" t="s">
        <v>41</v>
      </c>
      <c r="O1540" t="s">
        <v>47</v>
      </c>
      <c r="P1540" t="s">
        <v>2082</v>
      </c>
      <c r="Q1540">
        <v>7</v>
      </c>
      <c r="R1540">
        <v>0</v>
      </c>
      <c r="S1540">
        <v>0</v>
      </c>
      <c r="U1540">
        <v>2687</v>
      </c>
      <c r="V1540">
        <v>2687</v>
      </c>
      <c r="W1540">
        <v>0</v>
      </c>
      <c r="X1540">
        <v>0</v>
      </c>
      <c r="Y1540" t="s">
        <v>48</v>
      </c>
    </row>
    <row r="1541" spans="1:25" x14ac:dyDescent="0.25">
      <c r="A1541">
        <v>1540</v>
      </c>
      <c r="B1541">
        <v>66381</v>
      </c>
      <c r="C1541">
        <v>0</v>
      </c>
      <c r="D1541">
        <v>0</v>
      </c>
      <c r="E1541" t="s">
        <v>331</v>
      </c>
      <c r="F1541" t="s">
        <v>332</v>
      </c>
      <c r="G1541">
        <v>1</v>
      </c>
      <c r="H1541" s="6">
        <v>77490</v>
      </c>
      <c r="I1541" s="7">
        <v>45943</v>
      </c>
      <c r="K1541">
        <v>7</v>
      </c>
      <c r="L1541" t="s">
        <v>40</v>
      </c>
      <c r="M1541" t="s">
        <v>5</v>
      </c>
      <c r="N1541" t="s">
        <v>41</v>
      </c>
      <c r="O1541" t="s">
        <v>47</v>
      </c>
      <c r="P1541" t="s">
        <v>2082</v>
      </c>
      <c r="Q1541">
        <v>7</v>
      </c>
      <c r="R1541">
        <v>0</v>
      </c>
      <c r="S1541">
        <v>0</v>
      </c>
      <c r="U1541">
        <v>5424</v>
      </c>
      <c r="V1541">
        <v>5424</v>
      </c>
      <c r="W1541">
        <v>0</v>
      </c>
      <c r="X1541">
        <v>0</v>
      </c>
      <c r="Y1541" t="s">
        <v>48</v>
      </c>
    </row>
    <row r="1542" spans="1:25" x14ac:dyDescent="0.25">
      <c r="A1542">
        <v>1541</v>
      </c>
      <c r="B1542">
        <v>66367</v>
      </c>
      <c r="C1542">
        <v>0</v>
      </c>
      <c r="D1542">
        <v>0</v>
      </c>
      <c r="E1542" t="s">
        <v>335</v>
      </c>
      <c r="F1542" t="s">
        <v>336</v>
      </c>
      <c r="G1542">
        <v>1</v>
      </c>
      <c r="H1542" s="6">
        <v>3391253</v>
      </c>
      <c r="I1542" s="7">
        <v>45943</v>
      </c>
      <c r="K1542">
        <v>15</v>
      </c>
      <c r="L1542" t="s">
        <v>40</v>
      </c>
      <c r="M1542" t="s">
        <v>5</v>
      </c>
      <c r="N1542" t="s">
        <v>41</v>
      </c>
      <c r="O1542" t="s">
        <v>47</v>
      </c>
      <c r="P1542" t="s">
        <v>2082</v>
      </c>
      <c r="Q1542">
        <v>15</v>
      </c>
      <c r="R1542">
        <v>0</v>
      </c>
      <c r="S1542">
        <v>0</v>
      </c>
      <c r="U1542">
        <v>508688</v>
      </c>
      <c r="V1542">
        <v>508688</v>
      </c>
      <c r="W1542">
        <v>0</v>
      </c>
      <c r="X1542">
        <v>0</v>
      </c>
      <c r="Y1542" t="s">
        <v>48</v>
      </c>
    </row>
    <row r="1543" spans="1:25" x14ac:dyDescent="0.25">
      <c r="A1543">
        <v>1542</v>
      </c>
      <c r="B1543">
        <v>66371</v>
      </c>
      <c r="C1543">
        <v>0</v>
      </c>
      <c r="D1543">
        <v>0</v>
      </c>
      <c r="E1543" t="s">
        <v>1240</v>
      </c>
      <c r="F1543" t="s">
        <v>1241</v>
      </c>
      <c r="G1543">
        <v>1</v>
      </c>
      <c r="H1543" s="6">
        <v>5439636</v>
      </c>
      <c r="I1543" s="7">
        <v>45943</v>
      </c>
      <c r="K1543">
        <v>7</v>
      </c>
      <c r="L1543" t="s">
        <v>40</v>
      </c>
      <c r="M1543" t="s">
        <v>1</v>
      </c>
      <c r="N1543" t="s">
        <v>41</v>
      </c>
      <c r="O1543" t="s">
        <v>87</v>
      </c>
      <c r="P1543" t="s">
        <v>2082</v>
      </c>
      <c r="Q1543">
        <v>7</v>
      </c>
      <c r="R1543">
        <v>0</v>
      </c>
      <c r="S1543">
        <v>0</v>
      </c>
      <c r="U1543">
        <v>380775</v>
      </c>
      <c r="V1543">
        <v>380775</v>
      </c>
      <c r="W1543">
        <v>0</v>
      </c>
      <c r="X1543">
        <v>0</v>
      </c>
      <c r="Y1543" t="s">
        <v>390</v>
      </c>
    </row>
    <row r="1544" spans="1:25" x14ac:dyDescent="0.25">
      <c r="A1544">
        <v>1543</v>
      </c>
      <c r="B1544">
        <v>66343</v>
      </c>
      <c r="C1544">
        <v>0</v>
      </c>
      <c r="D1544">
        <v>0</v>
      </c>
      <c r="E1544" t="s">
        <v>2271</v>
      </c>
      <c r="F1544" t="s">
        <v>2272</v>
      </c>
      <c r="G1544">
        <v>1</v>
      </c>
      <c r="H1544" s="6">
        <v>629340</v>
      </c>
      <c r="I1544" s="7">
        <v>45940</v>
      </c>
      <c r="K1544">
        <v>15</v>
      </c>
      <c r="L1544" t="s">
        <v>40</v>
      </c>
      <c r="M1544" t="s">
        <v>5</v>
      </c>
      <c r="N1544" t="s">
        <v>41</v>
      </c>
      <c r="O1544" t="s">
        <v>54</v>
      </c>
      <c r="P1544" t="s">
        <v>2082</v>
      </c>
      <c r="Q1544">
        <v>4</v>
      </c>
      <c r="R1544">
        <v>11</v>
      </c>
      <c r="S1544">
        <v>0</v>
      </c>
      <c r="U1544">
        <v>94401</v>
      </c>
      <c r="V1544">
        <v>25174</v>
      </c>
      <c r="W1544">
        <v>69227</v>
      </c>
      <c r="X1544">
        <v>0</v>
      </c>
      <c r="Y1544" t="s">
        <v>109</v>
      </c>
    </row>
    <row r="1545" spans="1:25" x14ac:dyDescent="0.25">
      <c r="A1545">
        <v>1544</v>
      </c>
      <c r="B1545">
        <v>66439</v>
      </c>
      <c r="C1545">
        <v>0</v>
      </c>
      <c r="D1545">
        <v>0</v>
      </c>
      <c r="E1545" t="s">
        <v>980</v>
      </c>
      <c r="F1545" t="s">
        <v>981</v>
      </c>
      <c r="G1545">
        <v>1</v>
      </c>
      <c r="H1545" s="6">
        <v>36814177</v>
      </c>
      <c r="I1545" s="7">
        <v>45940</v>
      </c>
      <c r="K1545">
        <v>15</v>
      </c>
      <c r="L1545" t="s">
        <v>40</v>
      </c>
      <c r="M1545" t="s">
        <v>1</v>
      </c>
      <c r="N1545" t="s">
        <v>41</v>
      </c>
      <c r="O1545" t="s">
        <v>87</v>
      </c>
      <c r="P1545" t="s">
        <v>2082</v>
      </c>
      <c r="Q1545">
        <v>1.4</v>
      </c>
      <c r="R1545">
        <v>13.6</v>
      </c>
      <c r="S1545">
        <v>0</v>
      </c>
      <c r="U1545">
        <v>5522127</v>
      </c>
      <c r="V1545">
        <v>515398</v>
      </c>
      <c r="W1545">
        <v>5006728</v>
      </c>
      <c r="X1545">
        <v>0</v>
      </c>
      <c r="Y1545" t="s">
        <v>109</v>
      </c>
    </row>
    <row r="1546" spans="1:25" x14ac:dyDescent="0.25">
      <c r="A1546">
        <v>1545</v>
      </c>
      <c r="B1546">
        <v>66351</v>
      </c>
      <c r="C1546">
        <v>0</v>
      </c>
      <c r="D1546">
        <v>0</v>
      </c>
      <c r="E1546" t="s">
        <v>976</v>
      </c>
      <c r="F1546" t="s">
        <v>977</v>
      </c>
      <c r="G1546">
        <v>1</v>
      </c>
      <c r="H1546" s="6">
        <v>9777218</v>
      </c>
      <c r="I1546" s="7">
        <v>45940</v>
      </c>
      <c r="K1546">
        <v>8</v>
      </c>
      <c r="L1546" t="s">
        <v>40</v>
      </c>
      <c r="M1546" t="s">
        <v>5</v>
      </c>
      <c r="N1546" t="s">
        <v>41</v>
      </c>
      <c r="O1546" t="s">
        <v>54</v>
      </c>
      <c r="P1546" t="s">
        <v>2082</v>
      </c>
      <c r="Q1546">
        <v>8</v>
      </c>
      <c r="R1546">
        <v>0</v>
      </c>
      <c r="S1546">
        <v>0</v>
      </c>
      <c r="U1546">
        <v>782177</v>
      </c>
      <c r="V1546">
        <v>782177</v>
      </c>
      <c r="W1546">
        <v>0</v>
      </c>
      <c r="X1546">
        <v>0</v>
      </c>
      <c r="Y1546" t="s">
        <v>44</v>
      </c>
    </row>
    <row r="1547" spans="1:25" x14ac:dyDescent="0.25">
      <c r="A1547">
        <v>1546</v>
      </c>
      <c r="B1547">
        <v>66364</v>
      </c>
      <c r="C1547">
        <v>0</v>
      </c>
      <c r="D1547">
        <v>0</v>
      </c>
      <c r="E1547" t="s">
        <v>1936</v>
      </c>
      <c r="F1547" t="s">
        <v>1937</v>
      </c>
      <c r="G1547">
        <v>1</v>
      </c>
      <c r="H1547" s="6">
        <v>1462224</v>
      </c>
      <c r="I1547" s="7">
        <v>45940</v>
      </c>
      <c r="K1547">
        <v>10</v>
      </c>
      <c r="L1547" t="s">
        <v>40</v>
      </c>
      <c r="M1547" t="s">
        <v>5</v>
      </c>
      <c r="N1547" t="s">
        <v>41</v>
      </c>
      <c r="O1547" t="s">
        <v>54</v>
      </c>
      <c r="P1547" t="s">
        <v>2082</v>
      </c>
      <c r="Q1547">
        <v>10</v>
      </c>
      <c r="R1547">
        <v>0</v>
      </c>
      <c r="S1547">
        <v>0</v>
      </c>
      <c r="U1547">
        <v>146222</v>
      </c>
      <c r="V1547">
        <v>146222</v>
      </c>
      <c r="W1547">
        <v>0</v>
      </c>
      <c r="X1547">
        <v>0</v>
      </c>
      <c r="Y1547" t="s">
        <v>44</v>
      </c>
    </row>
    <row r="1548" spans="1:25" x14ac:dyDescent="0.25">
      <c r="A1548">
        <v>1547</v>
      </c>
      <c r="B1548">
        <v>66344</v>
      </c>
      <c r="C1548">
        <v>0</v>
      </c>
      <c r="D1548">
        <v>0</v>
      </c>
      <c r="E1548" t="s">
        <v>2267</v>
      </c>
      <c r="F1548" t="s">
        <v>2268</v>
      </c>
      <c r="G1548">
        <v>1</v>
      </c>
      <c r="H1548" s="6">
        <v>205991</v>
      </c>
      <c r="I1548" s="7">
        <v>45940</v>
      </c>
      <c r="K1548">
        <v>15</v>
      </c>
      <c r="L1548" t="s">
        <v>40</v>
      </c>
      <c r="M1548" t="s">
        <v>5</v>
      </c>
      <c r="N1548" t="s">
        <v>41</v>
      </c>
      <c r="O1548" t="s">
        <v>54</v>
      </c>
      <c r="P1548" t="s">
        <v>2082</v>
      </c>
      <c r="Q1548">
        <v>4</v>
      </c>
      <c r="R1548">
        <v>11</v>
      </c>
      <c r="S1548">
        <v>0</v>
      </c>
      <c r="U1548">
        <v>30899</v>
      </c>
      <c r="V1548">
        <v>8240</v>
      </c>
      <c r="W1548">
        <v>22659</v>
      </c>
      <c r="X1548">
        <v>0</v>
      </c>
      <c r="Y1548" t="s">
        <v>48</v>
      </c>
    </row>
    <row r="1549" spans="1:25" x14ac:dyDescent="0.25">
      <c r="A1549">
        <v>1548</v>
      </c>
      <c r="B1549">
        <v>66342</v>
      </c>
      <c r="C1549">
        <v>0</v>
      </c>
      <c r="D1549">
        <v>0</v>
      </c>
      <c r="E1549" t="s">
        <v>1646</v>
      </c>
      <c r="F1549" t="s">
        <v>1647</v>
      </c>
      <c r="G1549">
        <v>1</v>
      </c>
      <c r="H1549" s="6">
        <v>914920</v>
      </c>
      <c r="I1549" s="7">
        <v>45940</v>
      </c>
      <c r="K1549">
        <v>15</v>
      </c>
      <c r="L1549" t="s">
        <v>40</v>
      </c>
      <c r="M1549" t="s">
        <v>5</v>
      </c>
      <c r="N1549" t="s">
        <v>41</v>
      </c>
      <c r="O1549" t="s">
        <v>54</v>
      </c>
      <c r="P1549" t="s">
        <v>2082</v>
      </c>
      <c r="Q1549">
        <v>4</v>
      </c>
      <c r="R1549">
        <v>11</v>
      </c>
      <c r="S1549">
        <v>0</v>
      </c>
      <c r="U1549">
        <v>137238</v>
      </c>
      <c r="V1549">
        <v>36597</v>
      </c>
      <c r="W1549">
        <v>100641</v>
      </c>
      <c r="X1549">
        <v>0</v>
      </c>
      <c r="Y1549" t="s">
        <v>109</v>
      </c>
    </row>
    <row r="1550" spans="1:25" x14ac:dyDescent="0.25">
      <c r="A1550">
        <v>1549</v>
      </c>
      <c r="B1550">
        <v>66278</v>
      </c>
      <c r="C1550">
        <v>0</v>
      </c>
      <c r="D1550">
        <v>0</v>
      </c>
      <c r="E1550" t="s">
        <v>1422</v>
      </c>
      <c r="F1550" t="s">
        <v>1423</v>
      </c>
      <c r="G1550">
        <v>1</v>
      </c>
      <c r="H1550" s="6">
        <v>3345448</v>
      </c>
      <c r="I1550" s="7">
        <v>45940</v>
      </c>
      <c r="K1550">
        <v>6</v>
      </c>
      <c r="L1550" t="s">
        <v>40</v>
      </c>
      <c r="M1550" t="s">
        <v>5</v>
      </c>
      <c r="N1550" t="s">
        <v>41</v>
      </c>
      <c r="O1550" t="s">
        <v>47</v>
      </c>
      <c r="P1550" t="s">
        <v>2082</v>
      </c>
      <c r="Q1550">
        <v>6</v>
      </c>
      <c r="R1550">
        <v>0</v>
      </c>
      <c r="S1550">
        <v>0</v>
      </c>
      <c r="U1550">
        <v>200727</v>
      </c>
      <c r="V1550">
        <v>200727</v>
      </c>
      <c r="W1550">
        <v>0</v>
      </c>
      <c r="X1550">
        <v>0</v>
      </c>
      <c r="Y1550" t="s">
        <v>81</v>
      </c>
    </row>
    <row r="1551" spans="1:25" x14ac:dyDescent="0.25">
      <c r="A1551">
        <v>1550</v>
      </c>
      <c r="B1551">
        <v>66352</v>
      </c>
      <c r="C1551">
        <v>0</v>
      </c>
      <c r="D1551">
        <v>0</v>
      </c>
      <c r="E1551" t="s">
        <v>1564</v>
      </c>
      <c r="F1551" t="s">
        <v>1565</v>
      </c>
      <c r="G1551">
        <v>1</v>
      </c>
      <c r="H1551" s="6">
        <v>2043250</v>
      </c>
      <c r="I1551" s="7">
        <v>45940</v>
      </c>
      <c r="K1551">
        <v>10</v>
      </c>
      <c r="L1551" t="s">
        <v>40</v>
      </c>
      <c r="M1551" t="s">
        <v>8</v>
      </c>
      <c r="N1551" t="s">
        <v>41</v>
      </c>
      <c r="O1551" t="s">
        <v>347</v>
      </c>
      <c r="P1551" t="s">
        <v>2082</v>
      </c>
      <c r="Q1551">
        <v>10</v>
      </c>
      <c r="R1551">
        <v>0</v>
      </c>
      <c r="S1551">
        <v>0</v>
      </c>
      <c r="U1551">
        <v>204325</v>
      </c>
      <c r="V1551">
        <v>204325</v>
      </c>
      <c r="W1551">
        <v>0</v>
      </c>
      <c r="X1551">
        <v>0</v>
      </c>
      <c r="Y1551" t="s">
        <v>109</v>
      </c>
    </row>
    <row r="1552" spans="1:25" x14ac:dyDescent="0.25">
      <c r="A1552">
        <v>1551</v>
      </c>
      <c r="B1552">
        <v>66353</v>
      </c>
      <c r="C1552">
        <v>0</v>
      </c>
      <c r="D1552">
        <v>0</v>
      </c>
      <c r="E1552" t="s">
        <v>1562</v>
      </c>
      <c r="F1552" t="s">
        <v>1563</v>
      </c>
      <c r="G1552">
        <v>1</v>
      </c>
      <c r="H1552" s="6">
        <v>500000</v>
      </c>
      <c r="I1552" s="7">
        <v>45940</v>
      </c>
      <c r="K1552">
        <v>10</v>
      </c>
      <c r="L1552" t="s">
        <v>40</v>
      </c>
      <c r="M1552" t="s">
        <v>9</v>
      </c>
      <c r="N1552" t="s">
        <v>41</v>
      </c>
      <c r="O1552" t="s">
        <v>42</v>
      </c>
      <c r="P1552" t="s">
        <v>2082</v>
      </c>
      <c r="Q1552">
        <v>10</v>
      </c>
      <c r="R1552">
        <v>0</v>
      </c>
      <c r="S1552">
        <v>0</v>
      </c>
      <c r="U1552">
        <v>50000</v>
      </c>
      <c r="V1552">
        <v>50000</v>
      </c>
      <c r="W1552">
        <v>0</v>
      </c>
      <c r="X1552">
        <v>0</v>
      </c>
      <c r="Y1552" t="s">
        <v>44</v>
      </c>
    </row>
    <row r="1553" spans="1:25" x14ac:dyDescent="0.25">
      <c r="A1553">
        <v>1552</v>
      </c>
      <c r="B1553">
        <v>66354</v>
      </c>
      <c r="C1553">
        <v>0</v>
      </c>
      <c r="D1553">
        <v>0</v>
      </c>
      <c r="E1553" t="s">
        <v>199</v>
      </c>
      <c r="F1553" t="s">
        <v>200</v>
      </c>
      <c r="G1553">
        <v>1</v>
      </c>
      <c r="H1553" s="6">
        <v>27309790</v>
      </c>
      <c r="I1553" s="7">
        <v>45940</v>
      </c>
      <c r="K1553">
        <v>15</v>
      </c>
      <c r="L1553" t="s">
        <v>40</v>
      </c>
      <c r="M1553" t="s">
        <v>5</v>
      </c>
      <c r="N1553" t="s">
        <v>41</v>
      </c>
      <c r="O1553" t="s">
        <v>77</v>
      </c>
      <c r="P1553" t="s">
        <v>2082</v>
      </c>
      <c r="Q1553">
        <v>6</v>
      </c>
      <c r="R1553">
        <v>9</v>
      </c>
      <c r="S1553">
        <v>0</v>
      </c>
      <c r="U1553">
        <v>4096469</v>
      </c>
      <c r="V1553">
        <v>1638587</v>
      </c>
      <c r="W1553">
        <v>2457881</v>
      </c>
      <c r="X1553">
        <v>0</v>
      </c>
      <c r="Y1553" t="s">
        <v>94</v>
      </c>
    </row>
    <row r="1554" spans="1:25" x14ac:dyDescent="0.25">
      <c r="A1554">
        <v>1553</v>
      </c>
      <c r="B1554">
        <v>66362</v>
      </c>
      <c r="C1554">
        <v>0</v>
      </c>
      <c r="D1554">
        <v>0</v>
      </c>
      <c r="E1554" t="s">
        <v>735</v>
      </c>
      <c r="F1554" t="s">
        <v>736</v>
      </c>
      <c r="G1554">
        <v>1</v>
      </c>
      <c r="H1554" s="6">
        <v>5000000</v>
      </c>
      <c r="I1554" s="7">
        <v>45940</v>
      </c>
      <c r="K1554">
        <v>7</v>
      </c>
      <c r="L1554" t="s">
        <v>40</v>
      </c>
      <c r="M1554" t="s">
        <v>5</v>
      </c>
      <c r="N1554" t="s">
        <v>41</v>
      </c>
      <c r="O1554" t="s">
        <v>77</v>
      </c>
      <c r="P1554" t="s">
        <v>2082</v>
      </c>
      <c r="Q1554">
        <v>7</v>
      </c>
      <c r="R1554">
        <v>0</v>
      </c>
      <c r="S1554">
        <v>0</v>
      </c>
      <c r="U1554">
        <v>350000</v>
      </c>
      <c r="V1554">
        <v>350000</v>
      </c>
      <c r="W1554">
        <v>0</v>
      </c>
      <c r="X1554">
        <v>0</v>
      </c>
      <c r="Y1554" t="s">
        <v>48</v>
      </c>
    </row>
    <row r="1555" spans="1:25" x14ac:dyDescent="0.25">
      <c r="A1555">
        <v>1554</v>
      </c>
      <c r="B1555">
        <v>66349</v>
      </c>
      <c r="C1555">
        <v>0</v>
      </c>
      <c r="D1555">
        <v>0</v>
      </c>
      <c r="E1555" t="s">
        <v>717</v>
      </c>
      <c r="F1555" t="s">
        <v>718</v>
      </c>
      <c r="G1555">
        <v>1</v>
      </c>
      <c r="H1555" s="6">
        <v>10000000</v>
      </c>
      <c r="I1555" s="7">
        <v>45940</v>
      </c>
      <c r="K1555">
        <v>10</v>
      </c>
      <c r="L1555" t="s">
        <v>40</v>
      </c>
      <c r="M1555" t="s">
        <v>4</v>
      </c>
      <c r="N1555" t="s">
        <v>41</v>
      </c>
      <c r="O1555" t="s">
        <v>51</v>
      </c>
      <c r="P1555" t="s">
        <v>2082</v>
      </c>
      <c r="Q1555">
        <v>10</v>
      </c>
      <c r="R1555">
        <v>0</v>
      </c>
      <c r="S1555">
        <v>0</v>
      </c>
      <c r="U1555">
        <v>1000000</v>
      </c>
      <c r="V1555">
        <v>1000000</v>
      </c>
      <c r="W1555">
        <v>0</v>
      </c>
      <c r="X1555">
        <v>0</v>
      </c>
      <c r="Y1555" t="s">
        <v>44</v>
      </c>
    </row>
    <row r="1556" spans="1:25" x14ac:dyDescent="0.25">
      <c r="A1556">
        <v>1555</v>
      </c>
      <c r="B1556">
        <v>66348</v>
      </c>
      <c r="C1556">
        <v>0</v>
      </c>
      <c r="D1556">
        <v>0</v>
      </c>
      <c r="E1556" t="s">
        <v>814</v>
      </c>
      <c r="F1556" t="s">
        <v>815</v>
      </c>
      <c r="G1556">
        <v>1</v>
      </c>
      <c r="H1556" s="6">
        <v>13620424</v>
      </c>
      <c r="I1556" s="7">
        <v>45940</v>
      </c>
      <c r="K1556">
        <v>15</v>
      </c>
      <c r="L1556" t="s">
        <v>40</v>
      </c>
      <c r="M1556" t="s">
        <v>5</v>
      </c>
      <c r="N1556" t="s">
        <v>41</v>
      </c>
      <c r="O1556" t="s">
        <v>54</v>
      </c>
      <c r="P1556" t="s">
        <v>2082</v>
      </c>
      <c r="Q1556">
        <v>3.3</v>
      </c>
      <c r="R1556">
        <v>11.7</v>
      </c>
      <c r="S1556">
        <v>0</v>
      </c>
      <c r="U1556">
        <v>2043064</v>
      </c>
      <c r="V1556">
        <v>449474</v>
      </c>
      <c r="W1556">
        <v>1593590</v>
      </c>
      <c r="X1556">
        <v>0</v>
      </c>
      <c r="Y1556" t="s">
        <v>48</v>
      </c>
    </row>
    <row r="1557" spans="1:25" x14ac:dyDescent="0.25">
      <c r="A1557">
        <v>1556</v>
      </c>
      <c r="B1557">
        <v>66356</v>
      </c>
      <c r="C1557">
        <v>0</v>
      </c>
      <c r="D1557">
        <v>0</v>
      </c>
      <c r="E1557" t="s">
        <v>2222</v>
      </c>
      <c r="F1557" t="s">
        <v>2223</v>
      </c>
      <c r="G1557">
        <v>1</v>
      </c>
      <c r="H1557" s="6">
        <v>8910000</v>
      </c>
      <c r="I1557" s="7">
        <v>45940</v>
      </c>
      <c r="K1557">
        <v>5</v>
      </c>
      <c r="L1557" t="s">
        <v>40</v>
      </c>
      <c r="M1557" t="s">
        <v>5</v>
      </c>
      <c r="N1557" t="s">
        <v>41</v>
      </c>
      <c r="O1557" t="s">
        <v>77</v>
      </c>
      <c r="P1557" t="s">
        <v>2082</v>
      </c>
      <c r="Q1557">
        <v>5</v>
      </c>
      <c r="R1557">
        <v>0</v>
      </c>
      <c r="S1557">
        <v>0</v>
      </c>
      <c r="U1557">
        <v>445500</v>
      </c>
      <c r="V1557">
        <v>445500</v>
      </c>
      <c r="W1557">
        <v>0</v>
      </c>
      <c r="X1557">
        <v>0</v>
      </c>
      <c r="Y1557" t="s">
        <v>2086</v>
      </c>
    </row>
    <row r="1558" spans="1:25" x14ac:dyDescent="0.25">
      <c r="A1558">
        <v>1557</v>
      </c>
      <c r="B1558">
        <v>66363</v>
      </c>
      <c r="C1558">
        <v>0</v>
      </c>
      <c r="D1558">
        <v>0</v>
      </c>
      <c r="E1558" t="s">
        <v>1771</v>
      </c>
      <c r="F1558" t="s">
        <v>1772</v>
      </c>
      <c r="G1558">
        <v>1</v>
      </c>
      <c r="H1558" s="6">
        <v>200000</v>
      </c>
      <c r="I1558" s="7">
        <v>45940</v>
      </c>
      <c r="K1558">
        <v>8</v>
      </c>
      <c r="L1558" t="s">
        <v>40</v>
      </c>
      <c r="M1558" t="s">
        <v>5</v>
      </c>
      <c r="N1558" t="s">
        <v>41</v>
      </c>
      <c r="O1558" t="s">
        <v>54</v>
      </c>
      <c r="P1558" t="s">
        <v>2082</v>
      </c>
      <c r="Q1558">
        <v>8</v>
      </c>
      <c r="R1558">
        <v>0</v>
      </c>
      <c r="S1558">
        <v>0</v>
      </c>
      <c r="U1558">
        <v>16000</v>
      </c>
      <c r="V1558">
        <v>16000</v>
      </c>
      <c r="W1558">
        <v>0</v>
      </c>
      <c r="X1558">
        <v>0</v>
      </c>
      <c r="Y1558" t="s">
        <v>109</v>
      </c>
    </row>
    <row r="1559" spans="1:25" x14ac:dyDescent="0.25">
      <c r="A1559">
        <v>1558</v>
      </c>
      <c r="B1559">
        <v>66435</v>
      </c>
      <c r="C1559">
        <v>0</v>
      </c>
      <c r="D1559">
        <v>0</v>
      </c>
      <c r="E1559" t="s">
        <v>1054</v>
      </c>
      <c r="F1559" t="s">
        <v>1055</v>
      </c>
      <c r="G1559">
        <v>1</v>
      </c>
      <c r="H1559" s="6">
        <v>1240503</v>
      </c>
      <c r="I1559" s="7">
        <v>45940</v>
      </c>
      <c r="K1559">
        <v>8</v>
      </c>
      <c r="L1559" t="s">
        <v>40</v>
      </c>
      <c r="M1559" t="s">
        <v>9</v>
      </c>
      <c r="N1559" t="s">
        <v>41</v>
      </c>
      <c r="O1559" t="s">
        <v>42</v>
      </c>
      <c r="P1559" t="s">
        <v>2082</v>
      </c>
      <c r="Q1559">
        <v>8</v>
      </c>
      <c r="R1559">
        <v>0</v>
      </c>
      <c r="S1559">
        <v>0</v>
      </c>
      <c r="U1559">
        <v>99240</v>
      </c>
      <c r="V1559">
        <v>99240</v>
      </c>
      <c r="W1559">
        <v>0</v>
      </c>
      <c r="X1559">
        <v>0</v>
      </c>
      <c r="Y1559" t="s">
        <v>67</v>
      </c>
    </row>
    <row r="1560" spans="1:25" x14ac:dyDescent="0.25">
      <c r="A1560">
        <v>1559</v>
      </c>
      <c r="B1560">
        <v>66341</v>
      </c>
      <c r="C1560">
        <v>0</v>
      </c>
      <c r="D1560">
        <v>0</v>
      </c>
      <c r="E1560" t="s">
        <v>2333</v>
      </c>
      <c r="F1560" t="s">
        <v>2334</v>
      </c>
      <c r="G1560">
        <v>1</v>
      </c>
      <c r="H1560" s="6">
        <v>1739819</v>
      </c>
      <c r="I1560" s="7">
        <v>45940</v>
      </c>
      <c r="K1560">
        <v>7</v>
      </c>
      <c r="L1560" t="s">
        <v>40</v>
      </c>
      <c r="M1560" t="s">
        <v>7</v>
      </c>
      <c r="N1560" t="s">
        <v>41</v>
      </c>
      <c r="O1560" t="s">
        <v>64</v>
      </c>
      <c r="P1560" t="s">
        <v>2082</v>
      </c>
      <c r="Q1560">
        <v>7</v>
      </c>
      <c r="R1560">
        <v>0</v>
      </c>
      <c r="S1560">
        <v>0</v>
      </c>
      <c r="U1560">
        <v>121787</v>
      </c>
      <c r="V1560">
        <v>121787</v>
      </c>
      <c r="W1560">
        <v>0</v>
      </c>
      <c r="X1560">
        <v>0</v>
      </c>
      <c r="Y1560" t="s">
        <v>2086</v>
      </c>
    </row>
    <row r="1561" spans="1:25" x14ac:dyDescent="0.25">
      <c r="A1561">
        <v>1560</v>
      </c>
      <c r="B1561">
        <v>66355</v>
      </c>
      <c r="C1561">
        <v>0</v>
      </c>
      <c r="D1561">
        <v>0</v>
      </c>
      <c r="E1561" t="s">
        <v>795</v>
      </c>
      <c r="F1561" t="s">
        <v>796</v>
      </c>
      <c r="G1561">
        <v>1</v>
      </c>
      <c r="H1561" s="6">
        <v>22084235</v>
      </c>
      <c r="I1561" s="7">
        <v>45940</v>
      </c>
      <c r="K1561" t="s">
        <v>167</v>
      </c>
      <c r="L1561" t="s">
        <v>40</v>
      </c>
      <c r="M1561" t="s">
        <v>7</v>
      </c>
      <c r="N1561" t="s">
        <v>41</v>
      </c>
      <c r="O1561" t="s">
        <v>64</v>
      </c>
      <c r="P1561" t="s">
        <v>2082</v>
      </c>
      <c r="Q1561">
        <v>5.5</v>
      </c>
      <c r="R1561">
        <v>0</v>
      </c>
      <c r="S1561">
        <v>0</v>
      </c>
      <c r="U1561">
        <v>1214633</v>
      </c>
      <c r="V1561">
        <v>1214633</v>
      </c>
      <c r="W1561">
        <v>0</v>
      </c>
      <c r="X1561">
        <v>0</v>
      </c>
      <c r="Y1561" t="s">
        <v>44</v>
      </c>
    </row>
    <row r="1562" spans="1:25" x14ac:dyDescent="0.25">
      <c r="A1562">
        <v>1561</v>
      </c>
      <c r="B1562">
        <v>66339</v>
      </c>
      <c r="C1562">
        <v>0</v>
      </c>
      <c r="D1562">
        <v>0</v>
      </c>
      <c r="E1562" t="s">
        <v>514</v>
      </c>
      <c r="F1562" t="s">
        <v>515</v>
      </c>
      <c r="G1562">
        <v>1</v>
      </c>
      <c r="H1562" s="6">
        <v>12000000</v>
      </c>
      <c r="I1562" s="7">
        <v>45940</v>
      </c>
      <c r="K1562">
        <v>6</v>
      </c>
      <c r="L1562" t="s">
        <v>40</v>
      </c>
      <c r="M1562" t="s">
        <v>5</v>
      </c>
      <c r="N1562" t="s">
        <v>41</v>
      </c>
      <c r="O1562" t="s">
        <v>77</v>
      </c>
      <c r="P1562" t="s">
        <v>2082</v>
      </c>
      <c r="Q1562">
        <v>6</v>
      </c>
      <c r="R1562">
        <v>0</v>
      </c>
      <c r="S1562">
        <v>0</v>
      </c>
      <c r="U1562">
        <v>720000</v>
      </c>
      <c r="V1562">
        <v>720000</v>
      </c>
      <c r="W1562">
        <v>0</v>
      </c>
      <c r="X1562">
        <v>0</v>
      </c>
      <c r="Y1562" t="s">
        <v>48</v>
      </c>
    </row>
    <row r="1563" spans="1:25" x14ac:dyDescent="0.25">
      <c r="A1563">
        <v>1562</v>
      </c>
      <c r="B1563">
        <v>66384</v>
      </c>
      <c r="C1563">
        <v>0</v>
      </c>
      <c r="D1563">
        <v>0</v>
      </c>
      <c r="E1563" t="s">
        <v>1856</v>
      </c>
      <c r="F1563" t="s">
        <v>1857</v>
      </c>
      <c r="G1563">
        <v>1</v>
      </c>
      <c r="H1563" s="6">
        <v>13000000</v>
      </c>
      <c r="I1563" s="7">
        <v>45940</v>
      </c>
      <c r="K1563">
        <v>15</v>
      </c>
      <c r="L1563" t="s">
        <v>40</v>
      </c>
      <c r="M1563" t="s">
        <v>5</v>
      </c>
      <c r="N1563" t="s">
        <v>41</v>
      </c>
      <c r="O1563" t="s">
        <v>47</v>
      </c>
      <c r="P1563" t="s">
        <v>2082</v>
      </c>
      <c r="Q1563">
        <v>7</v>
      </c>
      <c r="R1563">
        <v>8</v>
      </c>
      <c r="S1563">
        <v>0</v>
      </c>
      <c r="U1563">
        <v>1950000</v>
      </c>
      <c r="V1563">
        <v>910000</v>
      </c>
      <c r="W1563">
        <v>1040000</v>
      </c>
      <c r="X1563">
        <v>0</v>
      </c>
      <c r="Y1563" t="s">
        <v>48</v>
      </c>
    </row>
    <row r="1564" spans="1:25" x14ac:dyDescent="0.25">
      <c r="A1564">
        <v>1563</v>
      </c>
      <c r="B1564">
        <v>66365</v>
      </c>
      <c r="C1564">
        <v>0</v>
      </c>
      <c r="D1564">
        <v>0</v>
      </c>
      <c r="E1564" t="s">
        <v>1854</v>
      </c>
      <c r="F1564" t="s">
        <v>1855</v>
      </c>
      <c r="G1564">
        <v>1</v>
      </c>
      <c r="H1564" s="6">
        <v>400000</v>
      </c>
      <c r="I1564" s="7">
        <v>45940</v>
      </c>
      <c r="K1564">
        <v>15</v>
      </c>
      <c r="L1564" t="s">
        <v>40</v>
      </c>
      <c r="M1564" t="s">
        <v>5</v>
      </c>
      <c r="N1564" t="s">
        <v>41</v>
      </c>
      <c r="O1564" t="s">
        <v>47</v>
      </c>
      <c r="P1564" t="s">
        <v>2082</v>
      </c>
      <c r="Q1564">
        <v>7</v>
      </c>
      <c r="R1564">
        <v>8</v>
      </c>
      <c r="S1564">
        <v>0</v>
      </c>
      <c r="U1564">
        <v>60000</v>
      </c>
      <c r="V1564">
        <v>28000</v>
      </c>
      <c r="W1564">
        <v>32000</v>
      </c>
      <c r="X1564">
        <v>0</v>
      </c>
      <c r="Y1564" t="s">
        <v>48</v>
      </c>
    </row>
    <row r="1565" spans="1:25" x14ac:dyDescent="0.25">
      <c r="A1565">
        <v>1564</v>
      </c>
      <c r="B1565">
        <v>66345</v>
      </c>
      <c r="C1565">
        <v>0</v>
      </c>
      <c r="D1565">
        <v>0</v>
      </c>
      <c r="E1565" t="s">
        <v>1410</v>
      </c>
      <c r="F1565" t="s">
        <v>1411</v>
      </c>
      <c r="G1565">
        <v>1</v>
      </c>
      <c r="H1565" s="6">
        <v>2800797</v>
      </c>
      <c r="I1565" s="7">
        <v>45940</v>
      </c>
      <c r="K1565">
        <v>7</v>
      </c>
      <c r="L1565" t="s">
        <v>40</v>
      </c>
      <c r="M1565" t="s">
        <v>5</v>
      </c>
      <c r="N1565" t="s">
        <v>41</v>
      </c>
      <c r="O1565" t="s">
        <v>77</v>
      </c>
      <c r="P1565" t="s">
        <v>2082</v>
      </c>
      <c r="Q1565">
        <v>7</v>
      </c>
      <c r="R1565">
        <v>0</v>
      </c>
      <c r="S1565">
        <v>0</v>
      </c>
      <c r="U1565">
        <v>196056</v>
      </c>
      <c r="V1565">
        <v>196056</v>
      </c>
      <c r="W1565">
        <v>0</v>
      </c>
      <c r="X1565">
        <v>0</v>
      </c>
      <c r="Y1565" t="s">
        <v>437</v>
      </c>
    </row>
    <row r="1566" spans="1:25" x14ac:dyDescent="0.25">
      <c r="A1566">
        <v>1565</v>
      </c>
      <c r="B1566">
        <v>66350</v>
      </c>
      <c r="C1566">
        <v>0</v>
      </c>
      <c r="D1566">
        <v>0</v>
      </c>
      <c r="E1566" t="s">
        <v>1355</v>
      </c>
      <c r="F1566" t="s">
        <v>1356</v>
      </c>
      <c r="G1566">
        <v>1</v>
      </c>
      <c r="H1566" s="6">
        <v>4022332</v>
      </c>
      <c r="I1566" s="7">
        <v>45940</v>
      </c>
      <c r="K1566">
        <v>15</v>
      </c>
      <c r="L1566" t="s">
        <v>40</v>
      </c>
      <c r="M1566" t="s">
        <v>5</v>
      </c>
      <c r="N1566" t="s">
        <v>41</v>
      </c>
      <c r="O1566" t="s">
        <v>57</v>
      </c>
      <c r="P1566" t="s">
        <v>2082</v>
      </c>
      <c r="Q1566">
        <v>8</v>
      </c>
      <c r="R1566">
        <v>7</v>
      </c>
      <c r="S1566">
        <v>0</v>
      </c>
      <c r="U1566">
        <v>603350</v>
      </c>
      <c r="V1566">
        <v>321787</v>
      </c>
      <c r="W1566">
        <v>281563</v>
      </c>
      <c r="X1566">
        <v>0</v>
      </c>
      <c r="Y1566" t="s">
        <v>48</v>
      </c>
    </row>
    <row r="1567" spans="1:25" x14ac:dyDescent="0.25">
      <c r="A1567">
        <v>1566</v>
      </c>
      <c r="B1567">
        <v>66346</v>
      </c>
      <c r="C1567">
        <v>0</v>
      </c>
      <c r="D1567">
        <v>0</v>
      </c>
      <c r="E1567" t="s">
        <v>491</v>
      </c>
      <c r="F1567" t="s">
        <v>492</v>
      </c>
      <c r="G1567">
        <v>1</v>
      </c>
      <c r="H1567" s="6">
        <v>108046</v>
      </c>
      <c r="I1567" s="7">
        <v>45940</v>
      </c>
      <c r="K1567">
        <v>13</v>
      </c>
      <c r="L1567" t="s">
        <v>40</v>
      </c>
      <c r="M1567" t="s">
        <v>5</v>
      </c>
      <c r="N1567" t="s">
        <v>41</v>
      </c>
      <c r="O1567" t="s">
        <v>47</v>
      </c>
      <c r="P1567" t="s">
        <v>2082</v>
      </c>
      <c r="Q1567">
        <v>13</v>
      </c>
      <c r="R1567">
        <v>0</v>
      </c>
      <c r="S1567">
        <v>0</v>
      </c>
      <c r="U1567">
        <v>14046</v>
      </c>
      <c r="V1567">
        <v>14046</v>
      </c>
      <c r="W1567">
        <v>0</v>
      </c>
      <c r="X1567">
        <v>0</v>
      </c>
      <c r="Y1567" t="s">
        <v>109</v>
      </c>
    </row>
    <row r="1568" spans="1:25" x14ac:dyDescent="0.25">
      <c r="A1568">
        <v>1567</v>
      </c>
      <c r="B1568">
        <v>66347</v>
      </c>
      <c r="C1568">
        <v>0</v>
      </c>
      <c r="D1568">
        <v>0</v>
      </c>
      <c r="E1568" t="s">
        <v>491</v>
      </c>
      <c r="F1568" t="s">
        <v>492</v>
      </c>
      <c r="G1568">
        <v>1</v>
      </c>
      <c r="H1568" s="6">
        <v>7000000</v>
      </c>
      <c r="I1568" s="7">
        <v>45940</v>
      </c>
      <c r="K1568">
        <v>13</v>
      </c>
      <c r="L1568" t="s">
        <v>40</v>
      </c>
      <c r="M1568" t="s">
        <v>5</v>
      </c>
      <c r="N1568" t="s">
        <v>41</v>
      </c>
      <c r="O1568" t="s">
        <v>47</v>
      </c>
      <c r="P1568" t="s">
        <v>2082</v>
      </c>
      <c r="Q1568">
        <v>13</v>
      </c>
      <c r="R1568">
        <v>0</v>
      </c>
      <c r="S1568">
        <v>0</v>
      </c>
      <c r="U1568">
        <v>910000</v>
      </c>
      <c r="V1568">
        <v>910000</v>
      </c>
      <c r="W1568">
        <v>0</v>
      </c>
      <c r="X1568">
        <v>0</v>
      </c>
      <c r="Y1568" t="s">
        <v>109</v>
      </c>
    </row>
    <row r="1569" spans="1:25" x14ac:dyDescent="0.25">
      <c r="A1569">
        <v>1568</v>
      </c>
      <c r="B1569">
        <v>65040</v>
      </c>
      <c r="C1569">
        <v>0</v>
      </c>
      <c r="D1569">
        <v>0</v>
      </c>
      <c r="E1569" t="s">
        <v>2343</v>
      </c>
      <c r="F1569" t="s">
        <v>2344</v>
      </c>
      <c r="G1569">
        <v>1</v>
      </c>
      <c r="H1569" s="6">
        <v>1000000</v>
      </c>
      <c r="I1569" s="7">
        <v>45940</v>
      </c>
      <c r="K1569">
        <v>15</v>
      </c>
      <c r="L1569" t="s">
        <v>40</v>
      </c>
      <c r="M1569" t="s">
        <v>5</v>
      </c>
      <c r="N1569" t="s">
        <v>41</v>
      </c>
      <c r="O1569" t="s">
        <v>77</v>
      </c>
      <c r="P1569" t="s">
        <v>2082</v>
      </c>
      <c r="Q1569">
        <v>5</v>
      </c>
      <c r="R1569">
        <v>10</v>
      </c>
      <c r="S1569">
        <v>0</v>
      </c>
      <c r="U1569">
        <v>150000</v>
      </c>
      <c r="V1569">
        <v>50000</v>
      </c>
      <c r="W1569">
        <v>100000</v>
      </c>
      <c r="X1569">
        <v>0</v>
      </c>
      <c r="Y1569" t="s">
        <v>48</v>
      </c>
    </row>
    <row r="1570" spans="1:25" x14ac:dyDescent="0.25">
      <c r="A1570">
        <v>1569</v>
      </c>
      <c r="B1570">
        <v>66340</v>
      </c>
      <c r="C1570">
        <v>0</v>
      </c>
      <c r="D1570">
        <v>0</v>
      </c>
      <c r="E1570" t="s">
        <v>1759</v>
      </c>
      <c r="F1570" t="s">
        <v>1760</v>
      </c>
      <c r="G1570">
        <v>1</v>
      </c>
      <c r="H1570" s="6">
        <v>1500000</v>
      </c>
      <c r="I1570" s="7">
        <v>45939</v>
      </c>
      <c r="K1570">
        <v>10</v>
      </c>
      <c r="L1570" t="s">
        <v>40</v>
      </c>
      <c r="M1570" t="s">
        <v>7</v>
      </c>
      <c r="N1570" t="s">
        <v>41</v>
      </c>
      <c r="O1570" t="s">
        <v>64</v>
      </c>
      <c r="P1570" t="s">
        <v>2082</v>
      </c>
      <c r="Q1570">
        <v>10</v>
      </c>
      <c r="R1570">
        <v>0</v>
      </c>
      <c r="S1570">
        <v>0</v>
      </c>
      <c r="U1570">
        <v>150000</v>
      </c>
      <c r="V1570">
        <v>150000</v>
      </c>
      <c r="W1570">
        <v>0</v>
      </c>
      <c r="X1570">
        <v>0</v>
      </c>
      <c r="Y1570" t="s">
        <v>48</v>
      </c>
    </row>
    <row r="1571" spans="1:25" x14ac:dyDescent="0.25">
      <c r="A1571">
        <v>1570</v>
      </c>
      <c r="B1571">
        <v>66333</v>
      </c>
      <c r="C1571">
        <v>0</v>
      </c>
      <c r="D1571">
        <v>0</v>
      </c>
      <c r="E1571" t="s">
        <v>970</v>
      </c>
      <c r="F1571" t="s">
        <v>971</v>
      </c>
      <c r="G1571">
        <v>1</v>
      </c>
      <c r="H1571" s="6">
        <v>3500000</v>
      </c>
      <c r="I1571" s="7">
        <v>45939</v>
      </c>
      <c r="K1571">
        <v>15</v>
      </c>
      <c r="L1571" t="s">
        <v>40</v>
      </c>
      <c r="M1571" t="s">
        <v>5</v>
      </c>
      <c r="N1571" t="s">
        <v>41</v>
      </c>
      <c r="O1571" t="s">
        <v>47</v>
      </c>
      <c r="P1571" t="s">
        <v>2082</v>
      </c>
      <c r="Q1571">
        <v>4</v>
      </c>
      <c r="R1571">
        <v>11</v>
      </c>
      <c r="S1571">
        <v>0</v>
      </c>
      <c r="U1571">
        <v>525000</v>
      </c>
      <c r="V1571">
        <v>140000</v>
      </c>
      <c r="W1571">
        <v>385000</v>
      </c>
      <c r="X1571">
        <v>0</v>
      </c>
      <c r="Y1571" t="s">
        <v>109</v>
      </c>
    </row>
    <row r="1572" spans="1:25" x14ac:dyDescent="0.25">
      <c r="A1572">
        <v>1571</v>
      </c>
      <c r="B1572">
        <v>66332</v>
      </c>
      <c r="C1572">
        <v>0</v>
      </c>
      <c r="D1572">
        <v>0</v>
      </c>
      <c r="E1572" t="s">
        <v>1365</v>
      </c>
      <c r="F1572" t="s">
        <v>1366</v>
      </c>
      <c r="G1572">
        <v>1</v>
      </c>
      <c r="H1572" s="6">
        <v>50574258</v>
      </c>
      <c r="I1572" s="7">
        <v>45939</v>
      </c>
      <c r="K1572">
        <v>15</v>
      </c>
      <c r="L1572" t="s">
        <v>40</v>
      </c>
      <c r="M1572" t="s">
        <v>9</v>
      </c>
      <c r="N1572" t="s">
        <v>41</v>
      </c>
      <c r="O1572" t="s">
        <v>42</v>
      </c>
      <c r="P1572" t="s">
        <v>2082</v>
      </c>
      <c r="Q1572">
        <v>8</v>
      </c>
      <c r="R1572">
        <v>7</v>
      </c>
      <c r="S1572">
        <v>0</v>
      </c>
      <c r="U1572">
        <v>7586139</v>
      </c>
      <c r="V1572">
        <v>4045941</v>
      </c>
      <c r="W1572">
        <v>3540198</v>
      </c>
      <c r="X1572">
        <v>0</v>
      </c>
      <c r="Y1572" t="s">
        <v>67</v>
      </c>
    </row>
    <row r="1573" spans="1:25" x14ac:dyDescent="0.25">
      <c r="A1573">
        <v>1572</v>
      </c>
      <c r="B1573">
        <v>66330</v>
      </c>
      <c r="C1573">
        <v>0</v>
      </c>
      <c r="D1573">
        <v>0</v>
      </c>
      <c r="E1573" t="s">
        <v>1666</v>
      </c>
      <c r="F1573" t="s">
        <v>1667</v>
      </c>
      <c r="G1573">
        <v>1</v>
      </c>
      <c r="H1573" s="6">
        <v>18494331</v>
      </c>
      <c r="I1573" s="7">
        <v>45939</v>
      </c>
      <c r="K1573">
        <v>15</v>
      </c>
      <c r="L1573" t="s">
        <v>40</v>
      </c>
      <c r="M1573" t="s">
        <v>5</v>
      </c>
      <c r="N1573" t="s">
        <v>41</v>
      </c>
      <c r="O1573" t="s">
        <v>77</v>
      </c>
      <c r="P1573" t="s">
        <v>2082</v>
      </c>
      <c r="Q1573">
        <v>5.6</v>
      </c>
      <c r="R1573">
        <v>9.4</v>
      </c>
      <c r="S1573">
        <v>0</v>
      </c>
      <c r="U1573">
        <v>2774150</v>
      </c>
      <c r="V1573">
        <v>1035683</v>
      </c>
      <c r="W1573">
        <v>1738467</v>
      </c>
      <c r="X1573">
        <v>0</v>
      </c>
      <c r="Y1573" t="s">
        <v>109</v>
      </c>
    </row>
    <row r="1574" spans="1:25" x14ac:dyDescent="0.25">
      <c r="A1574">
        <v>1573</v>
      </c>
      <c r="B1574">
        <v>66338</v>
      </c>
      <c r="C1574">
        <v>0</v>
      </c>
      <c r="D1574">
        <v>0</v>
      </c>
      <c r="E1574" t="s">
        <v>70</v>
      </c>
      <c r="F1574" t="s">
        <v>71</v>
      </c>
      <c r="G1574">
        <v>1</v>
      </c>
      <c r="H1574" s="6">
        <v>4369559</v>
      </c>
      <c r="I1574" s="7">
        <v>45939</v>
      </c>
      <c r="K1574">
        <v>15</v>
      </c>
      <c r="L1574" t="s">
        <v>40</v>
      </c>
      <c r="M1574" t="s">
        <v>3</v>
      </c>
      <c r="N1574" t="s">
        <v>41</v>
      </c>
      <c r="O1574" t="s">
        <v>51</v>
      </c>
      <c r="P1574" t="s">
        <v>2082</v>
      </c>
      <c r="Q1574">
        <v>15</v>
      </c>
      <c r="R1574">
        <v>0</v>
      </c>
      <c r="S1574">
        <v>0</v>
      </c>
      <c r="U1574">
        <v>655434</v>
      </c>
      <c r="V1574">
        <v>655434</v>
      </c>
      <c r="W1574">
        <v>0</v>
      </c>
      <c r="X1574">
        <v>0</v>
      </c>
      <c r="Y1574" t="s">
        <v>72</v>
      </c>
    </row>
    <row r="1575" spans="1:25" x14ac:dyDescent="0.25">
      <c r="A1575">
        <v>1574</v>
      </c>
      <c r="B1575">
        <v>66336</v>
      </c>
      <c r="C1575">
        <v>0</v>
      </c>
      <c r="D1575">
        <v>0</v>
      </c>
      <c r="E1575" t="s">
        <v>2335</v>
      </c>
      <c r="F1575" t="s">
        <v>2336</v>
      </c>
      <c r="G1575">
        <v>1</v>
      </c>
      <c r="H1575" s="6">
        <v>3372412</v>
      </c>
      <c r="I1575" s="7">
        <v>45939</v>
      </c>
      <c r="K1575">
        <v>7</v>
      </c>
      <c r="L1575" t="s">
        <v>40</v>
      </c>
      <c r="M1575" t="s">
        <v>7</v>
      </c>
      <c r="N1575" t="s">
        <v>41</v>
      </c>
      <c r="O1575" t="s">
        <v>64</v>
      </c>
      <c r="P1575" t="s">
        <v>2082</v>
      </c>
      <c r="Q1575">
        <v>7</v>
      </c>
      <c r="R1575">
        <v>0</v>
      </c>
      <c r="S1575">
        <v>0</v>
      </c>
      <c r="U1575">
        <v>236069</v>
      </c>
      <c r="V1575">
        <v>236069</v>
      </c>
      <c r="W1575">
        <v>0</v>
      </c>
      <c r="X1575">
        <v>0</v>
      </c>
      <c r="Y1575" t="s">
        <v>2086</v>
      </c>
    </row>
    <row r="1576" spans="1:25" x14ac:dyDescent="0.25">
      <c r="A1576">
        <v>1575</v>
      </c>
      <c r="B1576">
        <v>66331</v>
      </c>
      <c r="C1576">
        <v>0</v>
      </c>
      <c r="D1576">
        <v>0</v>
      </c>
      <c r="E1576" t="s">
        <v>1880</v>
      </c>
      <c r="F1576" t="s">
        <v>1881</v>
      </c>
      <c r="G1576">
        <v>1</v>
      </c>
      <c r="H1576" s="6">
        <v>90982459</v>
      </c>
      <c r="I1576" s="7">
        <v>45939</v>
      </c>
      <c r="K1576">
        <v>15</v>
      </c>
      <c r="L1576" t="s">
        <v>40</v>
      </c>
      <c r="M1576" t="s">
        <v>5</v>
      </c>
      <c r="N1576" t="s">
        <v>41</v>
      </c>
      <c r="O1576" t="s">
        <v>77</v>
      </c>
      <c r="P1576" t="s">
        <v>2082</v>
      </c>
      <c r="Q1576">
        <v>9</v>
      </c>
      <c r="R1576">
        <v>6</v>
      </c>
      <c r="S1576">
        <v>0</v>
      </c>
      <c r="U1576">
        <v>13647369</v>
      </c>
      <c r="V1576">
        <v>8188421</v>
      </c>
      <c r="W1576">
        <v>5458948</v>
      </c>
      <c r="X1576">
        <v>0</v>
      </c>
      <c r="Y1576" t="s">
        <v>48</v>
      </c>
    </row>
    <row r="1577" spans="1:25" x14ac:dyDescent="0.25">
      <c r="A1577">
        <v>1576</v>
      </c>
      <c r="B1577">
        <v>66334</v>
      </c>
      <c r="C1577">
        <v>0</v>
      </c>
      <c r="D1577">
        <v>0</v>
      </c>
      <c r="E1577" t="s">
        <v>984</v>
      </c>
      <c r="F1577" t="s">
        <v>985</v>
      </c>
      <c r="G1577">
        <v>1</v>
      </c>
      <c r="H1577" s="6">
        <v>2000000</v>
      </c>
      <c r="I1577" s="7">
        <v>45939</v>
      </c>
      <c r="K1577">
        <v>15</v>
      </c>
      <c r="L1577" t="s">
        <v>40</v>
      </c>
      <c r="M1577" t="s">
        <v>5</v>
      </c>
      <c r="N1577" t="s">
        <v>41</v>
      </c>
      <c r="O1577" t="s">
        <v>47</v>
      </c>
      <c r="P1577" t="s">
        <v>2082</v>
      </c>
      <c r="Q1577">
        <v>4</v>
      </c>
      <c r="R1577">
        <v>11</v>
      </c>
      <c r="S1577">
        <v>0</v>
      </c>
      <c r="U1577">
        <v>300000</v>
      </c>
      <c r="V1577">
        <v>80000</v>
      </c>
      <c r="W1577">
        <v>220000</v>
      </c>
      <c r="X1577">
        <v>0</v>
      </c>
      <c r="Y1577" t="s">
        <v>109</v>
      </c>
    </row>
    <row r="1578" spans="1:25" x14ac:dyDescent="0.25">
      <c r="A1578">
        <v>1577</v>
      </c>
      <c r="B1578">
        <v>66335</v>
      </c>
      <c r="C1578">
        <v>0</v>
      </c>
      <c r="D1578">
        <v>0</v>
      </c>
      <c r="E1578" t="s">
        <v>2337</v>
      </c>
      <c r="F1578" t="s">
        <v>2338</v>
      </c>
      <c r="G1578">
        <v>1</v>
      </c>
      <c r="H1578" s="6">
        <v>2227255</v>
      </c>
      <c r="I1578" s="7">
        <v>45939</v>
      </c>
      <c r="K1578">
        <v>7</v>
      </c>
      <c r="L1578" t="s">
        <v>40</v>
      </c>
      <c r="M1578" t="s">
        <v>7</v>
      </c>
      <c r="N1578" t="s">
        <v>41</v>
      </c>
      <c r="O1578" t="s">
        <v>64</v>
      </c>
      <c r="P1578" t="s">
        <v>2082</v>
      </c>
      <c r="Q1578">
        <v>7</v>
      </c>
      <c r="R1578">
        <v>0</v>
      </c>
      <c r="S1578">
        <v>0</v>
      </c>
      <c r="U1578">
        <v>155908</v>
      </c>
      <c r="V1578">
        <v>155908</v>
      </c>
      <c r="W1578">
        <v>0</v>
      </c>
      <c r="X1578">
        <v>0</v>
      </c>
      <c r="Y1578" t="s">
        <v>2086</v>
      </c>
    </row>
    <row r="1579" spans="1:25" x14ac:dyDescent="0.25">
      <c r="A1579">
        <v>1578</v>
      </c>
      <c r="B1579">
        <v>66337</v>
      </c>
      <c r="C1579">
        <v>0</v>
      </c>
      <c r="D1579">
        <v>0</v>
      </c>
      <c r="E1579" t="s">
        <v>1548</v>
      </c>
      <c r="F1579" t="s">
        <v>1549</v>
      </c>
      <c r="G1579">
        <v>1</v>
      </c>
      <c r="H1579" s="6">
        <v>140000</v>
      </c>
      <c r="I1579" s="7">
        <v>45939</v>
      </c>
      <c r="K1579">
        <v>10</v>
      </c>
      <c r="L1579" t="s">
        <v>40</v>
      </c>
      <c r="M1579" t="s">
        <v>7</v>
      </c>
      <c r="N1579" t="s">
        <v>41</v>
      </c>
      <c r="O1579" t="s">
        <v>64</v>
      </c>
      <c r="P1579" t="s">
        <v>2082</v>
      </c>
      <c r="Q1579">
        <v>10</v>
      </c>
      <c r="R1579">
        <v>0</v>
      </c>
      <c r="S1579">
        <v>0</v>
      </c>
      <c r="U1579">
        <v>14000</v>
      </c>
      <c r="V1579">
        <v>14000</v>
      </c>
      <c r="W1579">
        <v>0</v>
      </c>
      <c r="X1579">
        <v>0</v>
      </c>
      <c r="Y1579" t="s">
        <v>44</v>
      </c>
    </row>
    <row r="1580" spans="1:25" x14ac:dyDescent="0.25">
      <c r="A1580">
        <v>1579</v>
      </c>
      <c r="B1580">
        <v>66326</v>
      </c>
      <c r="C1580">
        <v>0</v>
      </c>
      <c r="D1580">
        <v>0</v>
      </c>
      <c r="E1580" t="s">
        <v>1473</v>
      </c>
      <c r="F1580" t="s">
        <v>1474</v>
      </c>
      <c r="G1580">
        <v>1</v>
      </c>
      <c r="H1580" s="6">
        <v>13</v>
      </c>
      <c r="I1580" s="7">
        <v>45938</v>
      </c>
      <c r="K1580">
        <v>5</v>
      </c>
      <c r="L1580" t="s">
        <v>40</v>
      </c>
      <c r="M1580" t="s">
        <v>6</v>
      </c>
      <c r="N1580" t="s">
        <v>41</v>
      </c>
      <c r="O1580" t="s">
        <v>64</v>
      </c>
      <c r="P1580" t="s">
        <v>2082</v>
      </c>
      <c r="Q1580">
        <v>5</v>
      </c>
      <c r="R1580">
        <v>0</v>
      </c>
      <c r="S1580">
        <v>0</v>
      </c>
      <c r="U1580">
        <v>1</v>
      </c>
      <c r="V1580">
        <v>1</v>
      </c>
      <c r="W1580">
        <v>0</v>
      </c>
      <c r="X1580">
        <v>0</v>
      </c>
      <c r="Y1580" t="s">
        <v>44</v>
      </c>
    </row>
    <row r="1581" spans="1:25" x14ac:dyDescent="0.25">
      <c r="A1581">
        <v>1580</v>
      </c>
      <c r="B1581">
        <v>66015</v>
      </c>
      <c r="C1581">
        <v>0</v>
      </c>
      <c r="D1581">
        <v>0</v>
      </c>
      <c r="E1581" t="s">
        <v>1739</v>
      </c>
      <c r="F1581" t="s">
        <v>1740</v>
      </c>
      <c r="G1581">
        <v>1</v>
      </c>
      <c r="H1581" s="6">
        <v>20000000</v>
      </c>
      <c r="I1581" s="7">
        <v>45938</v>
      </c>
      <c r="K1581">
        <v>15</v>
      </c>
      <c r="L1581" t="s">
        <v>40</v>
      </c>
      <c r="M1581" t="s">
        <v>5</v>
      </c>
      <c r="N1581" t="s">
        <v>41</v>
      </c>
      <c r="O1581" t="s">
        <v>54</v>
      </c>
      <c r="P1581" t="s">
        <v>2082</v>
      </c>
      <c r="Q1581">
        <v>4.5</v>
      </c>
      <c r="R1581">
        <v>10.5</v>
      </c>
      <c r="S1581">
        <v>0</v>
      </c>
      <c r="U1581">
        <v>3000000</v>
      </c>
      <c r="V1581">
        <v>900000</v>
      </c>
      <c r="W1581">
        <v>2100000</v>
      </c>
      <c r="X1581">
        <v>0</v>
      </c>
      <c r="Y1581" t="s">
        <v>48</v>
      </c>
    </row>
    <row r="1582" spans="1:25" x14ac:dyDescent="0.25">
      <c r="A1582">
        <v>1581</v>
      </c>
      <c r="B1582">
        <v>66327</v>
      </c>
      <c r="C1582">
        <v>0</v>
      </c>
      <c r="D1582">
        <v>0</v>
      </c>
      <c r="E1582" t="s">
        <v>2319</v>
      </c>
      <c r="F1582" t="s">
        <v>2320</v>
      </c>
      <c r="G1582">
        <v>1</v>
      </c>
      <c r="H1582" s="6">
        <v>583158</v>
      </c>
      <c r="I1582" s="7">
        <v>45938</v>
      </c>
      <c r="K1582">
        <v>5</v>
      </c>
      <c r="L1582" t="s">
        <v>40</v>
      </c>
      <c r="M1582" t="s">
        <v>6</v>
      </c>
      <c r="N1582" t="s">
        <v>41</v>
      </c>
      <c r="O1582" t="s">
        <v>64</v>
      </c>
      <c r="P1582" t="s">
        <v>2082</v>
      </c>
      <c r="Q1582">
        <v>5</v>
      </c>
      <c r="R1582">
        <v>0</v>
      </c>
      <c r="S1582">
        <v>0</v>
      </c>
      <c r="U1582">
        <v>29158</v>
      </c>
      <c r="V1582">
        <v>29158</v>
      </c>
      <c r="W1582">
        <v>0</v>
      </c>
      <c r="X1582">
        <v>0</v>
      </c>
      <c r="Y1582" t="s">
        <v>44</v>
      </c>
    </row>
    <row r="1583" spans="1:25" x14ac:dyDescent="0.25">
      <c r="A1583">
        <v>1582</v>
      </c>
      <c r="B1583">
        <v>66329</v>
      </c>
      <c r="C1583">
        <v>0</v>
      </c>
      <c r="D1583">
        <v>0</v>
      </c>
      <c r="E1583" t="s">
        <v>1054</v>
      </c>
      <c r="F1583" t="s">
        <v>1055</v>
      </c>
      <c r="G1583">
        <v>1</v>
      </c>
      <c r="H1583" s="6">
        <v>12112864</v>
      </c>
      <c r="I1583" s="7">
        <v>45938</v>
      </c>
      <c r="J1583" s="7">
        <v>45938</v>
      </c>
      <c r="K1583">
        <v>8</v>
      </c>
      <c r="L1583" t="s">
        <v>40</v>
      </c>
      <c r="M1583" t="s">
        <v>9</v>
      </c>
      <c r="N1583" t="s">
        <v>41</v>
      </c>
      <c r="O1583" t="s">
        <v>42</v>
      </c>
      <c r="P1583" t="s">
        <v>2082</v>
      </c>
      <c r="Q1583">
        <v>8</v>
      </c>
      <c r="R1583">
        <v>0</v>
      </c>
      <c r="S1583">
        <v>0</v>
      </c>
      <c r="U1583">
        <v>969029</v>
      </c>
      <c r="V1583">
        <v>969029</v>
      </c>
      <c r="W1583">
        <v>0</v>
      </c>
      <c r="X1583">
        <v>0</v>
      </c>
      <c r="Y1583" t="s">
        <v>67</v>
      </c>
    </row>
    <row r="1584" spans="1:25" x14ac:dyDescent="0.25">
      <c r="A1584">
        <v>1583</v>
      </c>
      <c r="B1584">
        <v>66328</v>
      </c>
      <c r="C1584">
        <v>0</v>
      </c>
      <c r="D1584">
        <v>0</v>
      </c>
      <c r="E1584" t="s">
        <v>1771</v>
      </c>
      <c r="F1584" t="s">
        <v>1772</v>
      </c>
      <c r="G1584">
        <v>1</v>
      </c>
      <c r="H1584" s="6">
        <v>1800000</v>
      </c>
      <c r="I1584" s="7">
        <v>45938</v>
      </c>
      <c r="K1584">
        <v>8</v>
      </c>
      <c r="L1584" t="s">
        <v>40</v>
      </c>
      <c r="M1584" t="s">
        <v>5</v>
      </c>
      <c r="N1584" t="s">
        <v>41</v>
      </c>
      <c r="O1584" t="s">
        <v>54</v>
      </c>
      <c r="P1584" t="s">
        <v>2082</v>
      </c>
      <c r="Q1584">
        <v>8</v>
      </c>
      <c r="R1584">
        <v>0</v>
      </c>
      <c r="S1584">
        <v>0</v>
      </c>
      <c r="U1584">
        <v>144000</v>
      </c>
      <c r="V1584">
        <v>144000</v>
      </c>
      <c r="W1584">
        <v>0</v>
      </c>
      <c r="X1584">
        <v>0</v>
      </c>
      <c r="Y1584" t="s">
        <v>109</v>
      </c>
    </row>
    <row r="1585" spans="1:25" x14ac:dyDescent="0.25">
      <c r="A1585">
        <v>1584</v>
      </c>
      <c r="B1585">
        <v>66325</v>
      </c>
      <c r="C1585">
        <v>0</v>
      </c>
      <c r="D1585">
        <v>0</v>
      </c>
      <c r="E1585" t="s">
        <v>1441</v>
      </c>
      <c r="F1585" t="s">
        <v>1442</v>
      </c>
      <c r="G1585">
        <v>1</v>
      </c>
      <c r="H1585" s="6">
        <v>4423200</v>
      </c>
      <c r="I1585" s="7">
        <v>45938</v>
      </c>
      <c r="K1585">
        <v>15</v>
      </c>
      <c r="L1585" t="s">
        <v>40</v>
      </c>
      <c r="M1585" t="s">
        <v>5</v>
      </c>
      <c r="N1585" t="s">
        <v>41</v>
      </c>
      <c r="O1585" t="s">
        <v>54</v>
      </c>
      <c r="P1585" t="s">
        <v>2082</v>
      </c>
      <c r="Q1585">
        <v>3.3</v>
      </c>
      <c r="R1585">
        <v>11.7</v>
      </c>
      <c r="S1585">
        <v>0</v>
      </c>
      <c r="U1585">
        <v>663480</v>
      </c>
      <c r="V1585">
        <v>145966</v>
      </c>
      <c r="W1585">
        <v>517514</v>
      </c>
      <c r="X1585">
        <v>0</v>
      </c>
      <c r="Y1585" t="s">
        <v>48</v>
      </c>
    </row>
    <row r="1586" spans="1:25" x14ac:dyDescent="0.25">
      <c r="A1586">
        <v>1585</v>
      </c>
      <c r="B1586">
        <v>66323</v>
      </c>
      <c r="C1586">
        <v>0</v>
      </c>
      <c r="D1586">
        <v>0</v>
      </c>
      <c r="E1586" t="s">
        <v>1502</v>
      </c>
      <c r="F1586" t="s">
        <v>1503</v>
      </c>
      <c r="G1586">
        <v>1</v>
      </c>
      <c r="H1586" s="6">
        <v>456522</v>
      </c>
      <c r="I1586" s="7">
        <v>45937</v>
      </c>
      <c r="K1586">
        <v>8</v>
      </c>
      <c r="L1586" t="s">
        <v>40</v>
      </c>
      <c r="M1586" t="s">
        <v>5</v>
      </c>
      <c r="N1586" t="s">
        <v>41</v>
      </c>
      <c r="O1586" t="s">
        <v>57</v>
      </c>
      <c r="P1586" t="s">
        <v>2082</v>
      </c>
      <c r="Q1586">
        <v>8</v>
      </c>
      <c r="R1586">
        <v>0</v>
      </c>
      <c r="S1586">
        <v>0</v>
      </c>
      <c r="U1586">
        <v>36522</v>
      </c>
      <c r="V1586">
        <v>36522</v>
      </c>
      <c r="W1586">
        <v>0</v>
      </c>
      <c r="X1586">
        <v>0</v>
      </c>
      <c r="Y1586" t="s">
        <v>250</v>
      </c>
    </row>
    <row r="1587" spans="1:25" x14ac:dyDescent="0.25">
      <c r="A1587">
        <v>1586</v>
      </c>
      <c r="B1587">
        <v>66322</v>
      </c>
      <c r="C1587">
        <v>0</v>
      </c>
      <c r="D1587">
        <v>0</v>
      </c>
      <c r="E1587" t="s">
        <v>1461</v>
      </c>
      <c r="F1587" t="s">
        <v>1462</v>
      </c>
      <c r="G1587">
        <v>1</v>
      </c>
      <c r="H1587" s="6">
        <v>400000</v>
      </c>
      <c r="I1587" s="7">
        <v>45937</v>
      </c>
      <c r="K1587">
        <v>10</v>
      </c>
      <c r="L1587" t="s">
        <v>40</v>
      </c>
      <c r="M1587" t="s">
        <v>8</v>
      </c>
      <c r="N1587" t="s">
        <v>41</v>
      </c>
      <c r="O1587" t="s">
        <v>347</v>
      </c>
      <c r="P1587" t="s">
        <v>2082</v>
      </c>
      <c r="Q1587">
        <v>10</v>
      </c>
      <c r="R1587">
        <v>0</v>
      </c>
      <c r="S1587">
        <v>0</v>
      </c>
      <c r="U1587">
        <v>40000</v>
      </c>
      <c r="V1587">
        <v>40000</v>
      </c>
      <c r="W1587">
        <v>0</v>
      </c>
      <c r="X1587">
        <v>0</v>
      </c>
      <c r="Y1587" t="s">
        <v>44</v>
      </c>
    </row>
    <row r="1588" spans="1:25" x14ac:dyDescent="0.25">
      <c r="A1588">
        <v>1587</v>
      </c>
      <c r="B1588">
        <v>66319</v>
      </c>
      <c r="C1588">
        <v>0</v>
      </c>
      <c r="D1588">
        <v>0</v>
      </c>
      <c r="E1588" t="s">
        <v>1085</v>
      </c>
      <c r="F1588" t="s">
        <v>1086</v>
      </c>
      <c r="G1588">
        <v>1</v>
      </c>
      <c r="H1588" s="6">
        <v>500000</v>
      </c>
      <c r="I1588" s="7">
        <v>45937</v>
      </c>
      <c r="K1588">
        <v>6</v>
      </c>
      <c r="L1588" t="s">
        <v>40</v>
      </c>
      <c r="M1588" t="s">
        <v>5</v>
      </c>
      <c r="N1588" t="s">
        <v>41</v>
      </c>
      <c r="O1588" t="s">
        <v>47</v>
      </c>
      <c r="P1588" t="s">
        <v>2082</v>
      </c>
      <c r="Q1588">
        <v>6</v>
      </c>
      <c r="R1588">
        <v>0</v>
      </c>
      <c r="S1588">
        <v>0</v>
      </c>
      <c r="U1588">
        <v>30000</v>
      </c>
      <c r="V1588">
        <v>30000</v>
      </c>
      <c r="W1588">
        <v>0</v>
      </c>
      <c r="X1588">
        <v>0</v>
      </c>
      <c r="Y1588" t="s">
        <v>109</v>
      </c>
    </row>
    <row r="1589" spans="1:25" x14ac:dyDescent="0.25">
      <c r="A1589">
        <v>1588</v>
      </c>
      <c r="B1589">
        <v>66320</v>
      </c>
      <c r="C1589">
        <v>0</v>
      </c>
      <c r="D1589">
        <v>0</v>
      </c>
      <c r="E1589" t="s">
        <v>1085</v>
      </c>
      <c r="F1589" t="s">
        <v>1086</v>
      </c>
      <c r="G1589">
        <v>1</v>
      </c>
      <c r="H1589" s="6">
        <v>3138000</v>
      </c>
      <c r="I1589" s="7">
        <v>45937</v>
      </c>
      <c r="K1589">
        <v>6</v>
      </c>
      <c r="L1589" t="s">
        <v>40</v>
      </c>
      <c r="M1589" t="s">
        <v>5</v>
      </c>
      <c r="N1589" t="s">
        <v>41</v>
      </c>
      <c r="O1589" t="s">
        <v>47</v>
      </c>
      <c r="P1589" t="s">
        <v>2082</v>
      </c>
      <c r="Q1589">
        <v>6</v>
      </c>
      <c r="R1589">
        <v>0</v>
      </c>
      <c r="S1589">
        <v>0</v>
      </c>
      <c r="U1589">
        <v>188280</v>
      </c>
      <c r="V1589">
        <v>188280</v>
      </c>
      <c r="W1589">
        <v>0</v>
      </c>
      <c r="X1589">
        <v>0</v>
      </c>
      <c r="Y1589" t="s">
        <v>109</v>
      </c>
    </row>
    <row r="1590" spans="1:25" x14ac:dyDescent="0.25">
      <c r="A1590">
        <v>1589</v>
      </c>
      <c r="B1590">
        <v>66321</v>
      </c>
      <c r="C1590">
        <v>0</v>
      </c>
      <c r="D1590">
        <v>0</v>
      </c>
      <c r="E1590" t="s">
        <v>1033</v>
      </c>
      <c r="F1590" t="s">
        <v>1034</v>
      </c>
      <c r="G1590">
        <v>1</v>
      </c>
      <c r="H1590" s="6">
        <v>255556</v>
      </c>
      <c r="I1590" s="7">
        <v>45937</v>
      </c>
      <c r="K1590">
        <v>10</v>
      </c>
      <c r="L1590" t="s">
        <v>40</v>
      </c>
      <c r="M1590" t="s">
        <v>7</v>
      </c>
      <c r="N1590" t="s">
        <v>41</v>
      </c>
      <c r="O1590" t="s">
        <v>64</v>
      </c>
      <c r="P1590" t="s">
        <v>2082</v>
      </c>
      <c r="Q1590">
        <v>10</v>
      </c>
      <c r="R1590">
        <v>0</v>
      </c>
      <c r="S1590">
        <v>0</v>
      </c>
      <c r="U1590">
        <v>25556</v>
      </c>
      <c r="V1590">
        <v>25556</v>
      </c>
      <c r="W1590">
        <v>0</v>
      </c>
      <c r="X1590">
        <v>0</v>
      </c>
      <c r="Y1590" t="s">
        <v>44</v>
      </c>
    </row>
    <row r="1591" spans="1:25" x14ac:dyDescent="0.25">
      <c r="A1591">
        <v>1590</v>
      </c>
      <c r="B1591">
        <v>66314</v>
      </c>
      <c r="C1591">
        <v>0</v>
      </c>
      <c r="D1591">
        <v>0</v>
      </c>
      <c r="E1591" t="s">
        <v>1033</v>
      </c>
      <c r="F1591" t="s">
        <v>1034</v>
      </c>
      <c r="G1591">
        <v>1</v>
      </c>
      <c r="H1591" s="6">
        <v>3517156</v>
      </c>
      <c r="I1591" s="7">
        <v>45936</v>
      </c>
      <c r="K1591">
        <v>10</v>
      </c>
      <c r="L1591" t="s">
        <v>40</v>
      </c>
      <c r="M1591" t="s">
        <v>7</v>
      </c>
      <c r="N1591" t="s">
        <v>41</v>
      </c>
      <c r="O1591" t="s">
        <v>64</v>
      </c>
      <c r="P1591" t="s">
        <v>2082</v>
      </c>
      <c r="Q1591">
        <v>10</v>
      </c>
      <c r="R1591">
        <v>0</v>
      </c>
      <c r="S1591">
        <v>0</v>
      </c>
      <c r="U1591">
        <v>351716</v>
      </c>
      <c r="V1591">
        <v>351716</v>
      </c>
      <c r="W1591">
        <v>0</v>
      </c>
      <c r="X1591">
        <v>0</v>
      </c>
      <c r="Y1591" t="s">
        <v>44</v>
      </c>
    </row>
    <row r="1592" spans="1:25" x14ac:dyDescent="0.25">
      <c r="A1592">
        <v>1591</v>
      </c>
      <c r="B1592">
        <v>66315</v>
      </c>
      <c r="C1592">
        <v>0</v>
      </c>
      <c r="D1592">
        <v>0</v>
      </c>
      <c r="E1592" t="s">
        <v>1033</v>
      </c>
      <c r="F1592" t="s">
        <v>1034</v>
      </c>
      <c r="G1592">
        <v>1</v>
      </c>
      <c r="H1592" s="6">
        <v>7000000</v>
      </c>
      <c r="I1592" s="7">
        <v>45936</v>
      </c>
      <c r="K1592">
        <v>10</v>
      </c>
      <c r="L1592" t="s">
        <v>40</v>
      </c>
      <c r="M1592" t="s">
        <v>7</v>
      </c>
      <c r="N1592" t="s">
        <v>41</v>
      </c>
      <c r="O1592" t="s">
        <v>64</v>
      </c>
      <c r="P1592" t="s">
        <v>2082</v>
      </c>
      <c r="Q1592">
        <v>10</v>
      </c>
      <c r="R1592">
        <v>0</v>
      </c>
      <c r="S1592">
        <v>0</v>
      </c>
      <c r="U1592">
        <v>700000</v>
      </c>
      <c r="V1592">
        <v>700000</v>
      </c>
      <c r="W1592">
        <v>0</v>
      </c>
      <c r="X1592">
        <v>0</v>
      </c>
      <c r="Y1592" t="s">
        <v>44</v>
      </c>
    </row>
    <row r="1593" spans="1:25" x14ac:dyDescent="0.25">
      <c r="A1593">
        <v>1592</v>
      </c>
      <c r="B1593">
        <v>66313</v>
      </c>
      <c r="C1593">
        <v>0</v>
      </c>
      <c r="D1593">
        <v>0</v>
      </c>
      <c r="E1593" t="s">
        <v>2118</v>
      </c>
      <c r="F1593" t="s">
        <v>2119</v>
      </c>
      <c r="G1593">
        <v>1</v>
      </c>
      <c r="H1593" s="6">
        <v>2000000</v>
      </c>
      <c r="I1593" s="7">
        <v>45936</v>
      </c>
      <c r="K1593">
        <v>7</v>
      </c>
      <c r="L1593" t="s">
        <v>40</v>
      </c>
      <c r="M1593" t="s">
        <v>5</v>
      </c>
      <c r="N1593" t="s">
        <v>41</v>
      </c>
      <c r="O1593" t="s">
        <v>57</v>
      </c>
      <c r="P1593" t="s">
        <v>2082</v>
      </c>
      <c r="Q1593">
        <v>7</v>
      </c>
      <c r="R1593">
        <v>0</v>
      </c>
      <c r="S1593">
        <v>0</v>
      </c>
      <c r="U1593">
        <v>140000</v>
      </c>
      <c r="V1593">
        <v>140000</v>
      </c>
      <c r="W1593">
        <v>0</v>
      </c>
      <c r="X1593">
        <v>0</v>
      </c>
      <c r="Y1593" t="s">
        <v>2086</v>
      </c>
    </row>
    <row r="1594" spans="1:25" x14ac:dyDescent="0.25">
      <c r="A1594">
        <v>1593</v>
      </c>
      <c r="B1594">
        <v>66311</v>
      </c>
      <c r="C1594">
        <v>0</v>
      </c>
      <c r="D1594">
        <v>0</v>
      </c>
      <c r="E1594" t="s">
        <v>830</v>
      </c>
      <c r="F1594" t="s">
        <v>831</v>
      </c>
      <c r="G1594">
        <v>1</v>
      </c>
      <c r="H1594" s="6">
        <v>3100000</v>
      </c>
      <c r="I1594" s="7">
        <v>45936</v>
      </c>
      <c r="K1594">
        <v>8</v>
      </c>
      <c r="L1594" t="s">
        <v>40</v>
      </c>
      <c r="M1594" t="s">
        <v>5</v>
      </c>
      <c r="N1594" t="s">
        <v>41</v>
      </c>
      <c r="O1594" t="s">
        <v>77</v>
      </c>
      <c r="P1594" t="s">
        <v>2082</v>
      </c>
      <c r="Q1594">
        <v>8</v>
      </c>
      <c r="R1594">
        <v>0</v>
      </c>
      <c r="S1594">
        <v>0</v>
      </c>
      <c r="U1594">
        <v>248000</v>
      </c>
      <c r="V1594">
        <v>248000</v>
      </c>
      <c r="W1594">
        <v>0</v>
      </c>
      <c r="X1594">
        <v>0</v>
      </c>
      <c r="Y1594" t="s">
        <v>44</v>
      </c>
    </row>
    <row r="1595" spans="1:25" x14ac:dyDescent="0.25">
      <c r="A1595">
        <v>1594</v>
      </c>
      <c r="B1595">
        <v>66312</v>
      </c>
      <c r="C1595">
        <v>0</v>
      </c>
      <c r="D1595">
        <v>0</v>
      </c>
      <c r="E1595" t="s">
        <v>1127</v>
      </c>
      <c r="F1595" t="s">
        <v>1128</v>
      </c>
      <c r="G1595">
        <v>1</v>
      </c>
      <c r="H1595" s="6">
        <v>3382235</v>
      </c>
      <c r="I1595" s="7">
        <v>45936</v>
      </c>
      <c r="K1595">
        <v>8</v>
      </c>
      <c r="L1595" t="s">
        <v>40</v>
      </c>
      <c r="M1595" t="s">
        <v>9</v>
      </c>
      <c r="N1595" t="s">
        <v>41</v>
      </c>
      <c r="O1595" t="s">
        <v>42</v>
      </c>
      <c r="P1595" t="s">
        <v>2082</v>
      </c>
      <c r="Q1595">
        <v>8</v>
      </c>
      <c r="R1595">
        <v>0</v>
      </c>
      <c r="S1595">
        <v>0</v>
      </c>
      <c r="U1595">
        <v>270579</v>
      </c>
      <c r="V1595">
        <v>270579</v>
      </c>
      <c r="W1595">
        <v>0</v>
      </c>
      <c r="X1595">
        <v>0</v>
      </c>
      <c r="Y1595" t="s">
        <v>109</v>
      </c>
    </row>
    <row r="1596" spans="1:25" x14ac:dyDescent="0.25">
      <c r="A1596">
        <v>1595</v>
      </c>
      <c r="B1596">
        <v>66316</v>
      </c>
      <c r="C1596">
        <v>0</v>
      </c>
      <c r="D1596">
        <v>0</v>
      </c>
      <c r="E1596" t="s">
        <v>1465</v>
      </c>
      <c r="F1596" t="s">
        <v>1466</v>
      </c>
      <c r="G1596">
        <v>1</v>
      </c>
      <c r="H1596" s="6">
        <v>1591579</v>
      </c>
      <c r="I1596" s="7">
        <v>45936</v>
      </c>
      <c r="K1596">
        <v>5</v>
      </c>
      <c r="L1596" t="s">
        <v>40</v>
      </c>
      <c r="M1596" t="s">
        <v>8</v>
      </c>
      <c r="N1596" t="s">
        <v>41</v>
      </c>
      <c r="O1596" t="s">
        <v>347</v>
      </c>
      <c r="P1596" t="s">
        <v>2082</v>
      </c>
      <c r="Q1596">
        <v>5</v>
      </c>
      <c r="R1596">
        <v>0</v>
      </c>
      <c r="S1596">
        <v>0</v>
      </c>
      <c r="U1596">
        <v>79579</v>
      </c>
      <c r="V1596">
        <v>79579</v>
      </c>
      <c r="W1596">
        <v>0</v>
      </c>
      <c r="X1596">
        <v>0</v>
      </c>
      <c r="Y1596" t="s">
        <v>44</v>
      </c>
    </row>
    <row r="1597" spans="1:25" x14ac:dyDescent="0.25">
      <c r="A1597">
        <v>1596</v>
      </c>
      <c r="B1597">
        <v>66299</v>
      </c>
      <c r="C1597">
        <v>0</v>
      </c>
      <c r="D1597">
        <v>0</v>
      </c>
      <c r="E1597" t="s">
        <v>1948</v>
      </c>
      <c r="F1597" t="s">
        <v>1949</v>
      </c>
      <c r="G1597">
        <v>1</v>
      </c>
      <c r="H1597" s="6">
        <v>556929</v>
      </c>
      <c r="I1597" s="7">
        <v>45933</v>
      </c>
      <c r="K1597">
        <v>15</v>
      </c>
      <c r="L1597" t="s">
        <v>40</v>
      </c>
      <c r="M1597" t="s">
        <v>5</v>
      </c>
      <c r="N1597" t="s">
        <v>41</v>
      </c>
      <c r="O1597" t="s">
        <v>77</v>
      </c>
      <c r="P1597" t="s">
        <v>2082</v>
      </c>
      <c r="Q1597">
        <v>5.6</v>
      </c>
      <c r="R1597">
        <v>9.4</v>
      </c>
      <c r="S1597">
        <v>0</v>
      </c>
      <c r="U1597">
        <v>83539</v>
      </c>
      <c r="V1597">
        <v>31188</v>
      </c>
      <c r="W1597">
        <v>52351</v>
      </c>
      <c r="X1597">
        <v>0</v>
      </c>
      <c r="Y1597" t="s">
        <v>67</v>
      </c>
    </row>
    <row r="1598" spans="1:25" x14ac:dyDescent="0.25">
      <c r="A1598">
        <v>1597</v>
      </c>
      <c r="B1598">
        <v>66297</v>
      </c>
      <c r="C1598">
        <v>0</v>
      </c>
      <c r="D1598">
        <v>0</v>
      </c>
      <c r="E1598" t="s">
        <v>1664</v>
      </c>
      <c r="F1598" t="s">
        <v>1665</v>
      </c>
      <c r="G1598">
        <v>1</v>
      </c>
      <c r="H1598" s="6">
        <v>12000000</v>
      </c>
      <c r="I1598" s="7">
        <v>45933</v>
      </c>
      <c r="K1598">
        <v>4</v>
      </c>
      <c r="L1598" t="s">
        <v>40</v>
      </c>
      <c r="M1598" t="s">
        <v>5</v>
      </c>
      <c r="N1598" t="s">
        <v>41</v>
      </c>
      <c r="O1598" t="s">
        <v>57</v>
      </c>
      <c r="P1598" t="s">
        <v>2082</v>
      </c>
      <c r="Q1598">
        <v>4</v>
      </c>
      <c r="R1598">
        <v>0</v>
      </c>
      <c r="S1598">
        <v>0</v>
      </c>
      <c r="U1598">
        <v>480000</v>
      </c>
      <c r="V1598">
        <v>480000</v>
      </c>
      <c r="W1598">
        <v>0</v>
      </c>
      <c r="X1598">
        <v>0</v>
      </c>
      <c r="Y1598" t="s">
        <v>48</v>
      </c>
    </row>
    <row r="1599" spans="1:25" x14ac:dyDescent="0.25">
      <c r="A1599">
        <v>1598</v>
      </c>
      <c r="B1599">
        <v>66198</v>
      </c>
      <c r="C1599">
        <v>0</v>
      </c>
      <c r="D1599">
        <v>0</v>
      </c>
      <c r="E1599" t="s">
        <v>1441</v>
      </c>
      <c r="F1599" t="s">
        <v>1442</v>
      </c>
      <c r="G1599">
        <v>1</v>
      </c>
      <c r="H1599" s="6">
        <v>1164706</v>
      </c>
      <c r="I1599" s="7">
        <v>45933</v>
      </c>
      <c r="K1599">
        <v>15</v>
      </c>
      <c r="L1599" t="s">
        <v>40</v>
      </c>
      <c r="M1599" t="s">
        <v>5</v>
      </c>
      <c r="N1599" t="s">
        <v>41</v>
      </c>
      <c r="O1599" t="s">
        <v>54</v>
      </c>
      <c r="P1599" t="s">
        <v>2082</v>
      </c>
      <c r="Q1599">
        <v>3.3</v>
      </c>
      <c r="R1599">
        <v>11.7</v>
      </c>
      <c r="S1599">
        <v>0</v>
      </c>
      <c r="U1599">
        <v>174706</v>
      </c>
      <c r="V1599">
        <v>38435</v>
      </c>
      <c r="W1599">
        <v>136271</v>
      </c>
      <c r="X1599">
        <v>0</v>
      </c>
      <c r="Y1599" t="s">
        <v>48</v>
      </c>
    </row>
    <row r="1600" spans="1:25" x14ac:dyDescent="0.25">
      <c r="A1600">
        <v>1599</v>
      </c>
      <c r="B1600">
        <v>66300</v>
      </c>
      <c r="C1600">
        <v>0</v>
      </c>
      <c r="D1600">
        <v>0</v>
      </c>
      <c r="E1600" t="s">
        <v>1942</v>
      </c>
      <c r="F1600" t="s">
        <v>1943</v>
      </c>
      <c r="G1600">
        <v>1</v>
      </c>
      <c r="H1600" s="6">
        <v>172404687</v>
      </c>
      <c r="I1600" s="7">
        <v>45933</v>
      </c>
      <c r="K1600">
        <v>15</v>
      </c>
      <c r="L1600" t="s">
        <v>40</v>
      </c>
      <c r="M1600" t="s">
        <v>5</v>
      </c>
      <c r="N1600" t="s">
        <v>41</v>
      </c>
      <c r="O1600" t="s">
        <v>77</v>
      </c>
      <c r="P1600" t="s">
        <v>2082</v>
      </c>
      <c r="Q1600">
        <v>5.6</v>
      </c>
      <c r="R1600">
        <v>9.4</v>
      </c>
      <c r="S1600">
        <v>0</v>
      </c>
      <c r="U1600">
        <v>25860703</v>
      </c>
      <c r="V1600">
        <v>9654662</v>
      </c>
      <c r="W1600">
        <v>16206041</v>
      </c>
      <c r="X1600">
        <v>0</v>
      </c>
      <c r="Y1600" t="s">
        <v>67</v>
      </c>
    </row>
    <row r="1601" spans="1:25" x14ac:dyDescent="0.25">
      <c r="A1601">
        <v>1600</v>
      </c>
      <c r="B1601">
        <v>66310</v>
      </c>
      <c r="C1601">
        <v>0</v>
      </c>
      <c r="D1601">
        <v>0</v>
      </c>
      <c r="E1601" t="s">
        <v>457</v>
      </c>
      <c r="F1601" t="s">
        <v>458</v>
      </c>
      <c r="G1601">
        <v>1</v>
      </c>
      <c r="H1601" s="6">
        <v>2004352</v>
      </c>
      <c r="I1601" s="7">
        <v>45933</v>
      </c>
      <c r="K1601" t="s">
        <v>137</v>
      </c>
      <c r="L1601" t="s">
        <v>40</v>
      </c>
      <c r="M1601" t="s">
        <v>5</v>
      </c>
      <c r="N1601" t="s">
        <v>41</v>
      </c>
      <c r="O1601" t="s">
        <v>47</v>
      </c>
      <c r="P1601" t="s">
        <v>2082</v>
      </c>
      <c r="Q1601">
        <v>12.5</v>
      </c>
      <c r="R1601">
        <v>0</v>
      </c>
      <c r="S1601">
        <v>0</v>
      </c>
      <c r="U1601">
        <v>250544</v>
      </c>
      <c r="V1601">
        <v>250544</v>
      </c>
      <c r="W1601">
        <v>0</v>
      </c>
      <c r="X1601">
        <v>0</v>
      </c>
      <c r="Y1601" t="s">
        <v>44</v>
      </c>
    </row>
    <row r="1602" spans="1:25" x14ac:dyDescent="0.25">
      <c r="A1602">
        <v>1601</v>
      </c>
      <c r="B1602">
        <v>66296</v>
      </c>
      <c r="C1602">
        <v>0</v>
      </c>
      <c r="D1602">
        <v>0</v>
      </c>
      <c r="E1602" t="s">
        <v>2410</v>
      </c>
      <c r="F1602" t="s">
        <v>2411</v>
      </c>
      <c r="G1602">
        <v>1</v>
      </c>
      <c r="H1602" s="6">
        <v>444400</v>
      </c>
      <c r="I1602" s="7">
        <v>45933</v>
      </c>
      <c r="K1602">
        <v>10</v>
      </c>
      <c r="L1602" t="s">
        <v>40</v>
      </c>
      <c r="M1602" t="s">
        <v>9</v>
      </c>
      <c r="N1602" t="s">
        <v>41</v>
      </c>
      <c r="O1602" t="s">
        <v>42</v>
      </c>
      <c r="P1602" t="s">
        <v>2082</v>
      </c>
      <c r="Q1602">
        <v>10</v>
      </c>
      <c r="R1602">
        <v>0</v>
      </c>
      <c r="S1602">
        <v>0</v>
      </c>
      <c r="U1602">
        <v>44440</v>
      </c>
      <c r="V1602">
        <v>44440</v>
      </c>
      <c r="W1602">
        <v>0</v>
      </c>
      <c r="X1602">
        <v>0</v>
      </c>
      <c r="Y1602" t="s">
        <v>109</v>
      </c>
    </row>
    <row r="1603" spans="1:25" x14ac:dyDescent="0.25">
      <c r="A1603">
        <v>1602</v>
      </c>
      <c r="B1603">
        <v>66307</v>
      </c>
      <c r="C1603">
        <v>0</v>
      </c>
      <c r="D1603">
        <v>0</v>
      </c>
      <c r="E1603" t="s">
        <v>1759</v>
      </c>
      <c r="F1603" t="s">
        <v>1760</v>
      </c>
      <c r="G1603">
        <v>1</v>
      </c>
      <c r="H1603" s="6">
        <v>3300000</v>
      </c>
      <c r="I1603" s="7">
        <v>45933</v>
      </c>
      <c r="K1603">
        <v>10</v>
      </c>
      <c r="L1603" t="s">
        <v>40</v>
      </c>
      <c r="M1603" t="s">
        <v>7</v>
      </c>
      <c r="N1603" t="s">
        <v>41</v>
      </c>
      <c r="O1603" t="s">
        <v>64</v>
      </c>
      <c r="P1603" t="s">
        <v>2082</v>
      </c>
      <c r="Q1603">
        <v>10</v>
      </c>
      <c r="R1603">
        <v>0</v>
      </c>
      <c r="S1603">
        <v>0</v>
      </c>
      <c r="U1603">
        <v>330000</v>
      </c>
      <c r="V1603">
        <v>330000</v>
      </c>
      <c r="W1603">
        <v>0</v>
      </c>
      <c r="X1603">
        <v>0</v>
      </c>
      <c r="Y1603" t="s">
        <v>48</v>
      </c>
    </row>
    <row r="1604" spans="1:25" x14ac:dyDescent="0.25">
      <c r="A1604">
        <v>1603</v>
      </c>
      <c r="B1604">
        <v>66295</v>
      </c>
      <c r="C1604">
        <v>0</v>
      </c>
      <c r="D1604">
        <v>0</v>
      </c>
      <c r="E1604" t="s">
        <v>475</v>
      </c>
      <c r="F1604" t="s">
        <v>476</v>
      </c>
      <c r="G1604">
        <v>1</v>
      </c>
      <c r="H1604" s="6">
        <v>10921425</v>
      </c>
      <c r="I1604" s="7">
        <v>45933</v>
      </c>
      <c r="K1604">
        <v>15</v>
      </c>
      <c r="L1604" t="s">
        <v>40</v>
      </c>
      <c r="M1604" t="s">
        <v>1</v>
      </c>
      <c r="N1604" t="s">
        <v>41</v>
      </c>
      <c r="O1604" t="s">
        <v>87</v>
      </c>
      <c r="P1604" t="s">
        <v>2082</v>
      </c>
      <c r="Q1604">
        <v>7</v>
      </c>
      <c r="R1604">
        <v>8</v>
      </c>
      <c r="S1604">
        <v>0</v>
      </c>
      <c r="U1604">
        <v>1638214</v>
      </c>
      <c r="V1604">
        <v>764500</v>
      </c>
      <c r="W1604">
        <v>873714</v>
      </c>
      <c r="X1604">
        <v>0</v>
      </c>
      <c r="Y1604" t="s">
        <v>44</v>
      </c>
    </row>
    <row r="1605" spans="1:25" x14ac:dyDescent="0.25">
      <c r="A1605">
        <v>1604</v>
      </c>
      <c r="B1605">
        <v>66301</v>
      </c>
      <c r="C1605">
        <v>0</v>
      </c>
      <c r="D1605">
        <v>0</v>
      </c>
      <c r="E1605" t="s">
        <v>1944</v>
      </c>
      <c r="F1605" t="s">
        <v>1945</v>
      </c>
      <c r="G1605">
        <v>1</v>
      </c>
      <c r="H1605" s="6">
        <v>170529918</v>
      </c>
      <c r="I1605" s="7">
        <v>45933</v>
      </c>
      <c r="K1605">
        <v>15</v>
      </c>
      <c r="L1605" t="s">
        <v>40</v>
      </c>
      <c r="M1605" t="s">
        <v>5</v>
      </c>
      <c r="N1605" t="s">
        <v>41</v>
      </c>
      <c r="O1605" t="s">
        <v>77</v>
      </c>
      <c r="P1605" t="s">
        <v>2082</v>
      </c>
      <c r="Q1605">
        <v>5.6</v>
      </c>
      <c r="R1605">
        <v>9.4</v>
      </c>
      <c r="S1605">
        <v>0</v>
      </c>
      <c r="U1605">
        <v>25579488</v>
      </c>
      <c r="V1605">
        <v>9549675</v>
      </c>
      <c r="W1605">
        <v>16029812</v>
      </c>
      <c r="X1605">
        <v>0</v>
      </c>
      <c r="Y1605" t="s">
        <v>67</v>
      </c>
    </row>
    <row r="1606" spans="1:25" x14ac:dyDescent="0.25">
      <c r="A1606">
        <v>1605</v>
      </c>
      <c r="B1606">
        <v>66293</v>
      </c>
      <c r="C1606">
        <v>0</v>
      </c>
      <c r="D1606">
        <v>0</v>
      </c>
      <c r="E1606" t="s">
        <v>1646</v>
      </c>
      <c r="F1606" t="s">
        <v>1647</v>
      </c>
      <c r="G1606">
        <v>1</v>
      </c>
      <c r="H1606" s="6">
        <v>914920</v>
      </c>
      <c r="I1606" s="7">
        <v>45933</v>
      </c>
      <c r="K1606">
        <v>15</v>
      </c>
      <c r="L1606" t="s">
        <v>40</v>
      </c>
      <c r="M1606" t="s">
        <v>5</v>
      </c>
      <c r="N1606" t="s">
        <v>41</v>
      </c>
      <c r="O1606" t="s">
        <v>54</v>
      </c>
      <c r="P1606" t="s">
        <v>2082</v>
      </c>
      <c r="Q1606">
        <v>4</v>
      </c>
      <c r="R1606">
        <v>11</v>
      </c>
      <c r="S1606">
        <v>0</v>
      </c>
      <c r="U1606">
        <v>137238</v>
      </c>
      <c r="V1606">
        <v>36597</v>
      </c>
      <c r="W1606">
        <v>100641</v>
      </c>
      <c r="X1606">
        <v>0</v>
      </c>
      <c r="Y1606" t="s">
        <v>109</v>
      </c>
    </row>
    <row r="1607" spans="1:25" x14ac:dyDescent="0.25">
      <c r="A1607">
        <v>1606</v>
      </c>
      <c r="B1607">
        <v>66309</v>
      </c>
      <c r="C1607">
        <v>0</v>
      </c>
      <c r="D1607">
        <v>0</v>
      </c>
      <c r="E1607" t="s">
        <v>582</v>
      </c>
      <c r="F1607" t="s">
        <v>583</v>
      </c>
      <c r="G1607">
        <v>1</v>
      </c>
      <c r="H1607" s="6">
        <v>4222222</v>
      </c>
      <c r="I1607" s="7">
        <v>45933</v>
      </c>
      <c r="K1607">
        <v>10</v>
      </c>
      <c r="L1607" t="s">
        <v>40</v>
      </c>
      <c r="M1607" t="s">
        <v>7</v>
      </c>
      <c r="N1607" t="s">
        <v>41</v>
      </c>
      <c r="O1607" t="s">
        <v>64</v>
      </c>
      <c r="P1607" t="s">
        <v>2082</v>
      </c>
      <c r="Q1607">
        <v>10</v>
      </c>
      <c r="R1607">
        <v>0</v>
      </c>
      <c r="S1607">
        <v>0</v>
      </c>
      <c r="U1607">
        <v>422222</v>
      </c>
      <c r="V1607">
        <v>422222</v>
      </c>
      <c r="W1607">
        <v>0</v>
      </c>
      <c r="X1607">
        <v>0</v>
      </c>
      <c r="Y1607" t="s">
        <v>48</v>
      </c>
    </row>
    <row r="1608" spans="1:25" x14ac:dyDescent="0.25">
      <c r="A1608">
        <v>1607</v>
      </c>
      <c r="B1608">
        <v>66294</v>
      </c>
      <c r="C1608">
        <v>0</v>
      </c>
      <c r="D1608">
        <v>0</v>
      </c>
      <c r="E1608" t="s">
        <v>1648</v>
      </c>
      <c r="F1608" t="s">
        <v>1649</v>
      </c>
      <c r="G1608">
        <v>1</v>
      </c>
      <c r="H1608" s="6">
        <v>2291030</v>
      </c>
      <c r="I1608" s="7">
        <v>45933</v>
      </c>
      <c r="K1608">
        <v>15</v>
      </c>
      <c r="L1608" t="s">
        <v>40</v>
      </c>
      <c r="M1608" t="s">
        <v>5</v>
      </c>
      <c r="N1608" t="s">
        <v>41</v>
      </c>
      <c r="O1608" t="s">
        <v>54</v>
      </c>
      <c r="P1608" t="s">
        <v>2082</v>
      </c>
      <c r="Q1608">
        <v>4</v>
      </c>
      <c r="R1608">
        <v>11</v>
      </c>
      <c r="S1608">
        <v>0</v>
      </c>
      <c r="U1608">
        <v>343655</v>
      </c>
      <c r="V1608">
        <v>91641</v>
      </c>
      <c r="W1608">
        <v>252013</v>
      </c>
      <c r="X1608">
        <v>0</v>
      </c>
      <c r="Y1608" t="s">
        <v>109</v>
      </c>
    </row>
    <row r="1609" spans="1:25" x14ac:dyDescent="0.25">
      <c r="A1609">
        <v>1608</v>
      </c>
      <c r="B1609">
        <v>65964</v>
      </c>
      <c r="C1609">
        <v>0</v>
      </c>
      <c r="D1609">
        <v>0</v>
      </c>
      <c r="E1609" t="s">
        <v>999</v>
      </c>
      <c r="F1609" t="s">
        <v>1000</v>
      </c>
      <c r="G1609">
        <v>1</v>
      </c>
      <c r="H1609" s="6">
        <v>10714872</v>
      </c>
      <c r="I1609" s="7">
        <v>45933</v>
      </c>
      <c r="K1609">
        <v>15</v>
      </c>
      <c r="L1609" t="s">
        <v>40</v>
      </c>
      <c r="M1609" t="s">
        <v>5</v>
      </c>
      <c r="N1609" t="s">
        <v>41</v>
      </c>
      <c r="O1609" t="s">
        <v>77</v>
      </c>
      <c r="P1609" t="s">
        <v>2082</v>
      </c>
      <c r="Q1609">
        <v>5</v>
      </c>
      <c r="R1609">
        <v>10</v>
      </c>
      <c r="S1609">
        <v>0</v>
      </c>
      <c r="U1609">
        <v>1607231</v>
      </c>
      <c r="V1609">
        <v>535744</v>
      </c>
      <c r="W1609">
        <v>1071487</v>
      </c>
      <c r="X1609">
        <v>0</v>
      </c>
      <c r="Y1609" t="s">
        <v>48</v>
      </c>
    </row>
    <row r="1610" spans="1:25" x14ac:dyDescent="0.25">
      <c r="A1610">
        <v>1609</v>
      </c>
      <c r="B1610">
        <v>66308</v>
      </c>
      <c r="C1610">
        <v>0</v>
      </c>
      <c r="D1610">
        <v>0</v>
      </c>
      <c r="E1610" t="s">
        <v>1604</v>
      </c>
      <c r="F1610" t="s">
        <v>1605</v>
      </c>
      <c r="G1610">
        <v>1</v>
      </c>
      <c r="H1610" s="6">
        <v>545067</v>
      </c>
      <c r="I1610" s="7">
        <v>45933</v>
      </c>
      <c r="K1610">
        <v>10</v>
      </c>
      <c r="L1610" t="s">
        <v>40</v>
      </c>
      <c r="M1610" t="s">
        <v>5</v>
      </c>
      <c r="N1610" t="s">
        <v>41</v>
      </c>
      <c r="O1610" t="s">
        <v>77</v>
      </c>
      <c r="P1610" t="s">
        <v>2082</v>
      </c>
      <c r="Q1610">
        <v>10</v>
      </c>
      <c r="R1610">
        <v>0</v>
      </c>
      <c r="S1610">
        <v>0</v>
      </c>
      <c r="U1610">
        <v>54507</v>
      </c>
      <c r="V1610">
        <v>54507</v>
      </c>
      <c r="W1610">
        <v>0</v>
      </c>
      <c r="X1610">
        <v>0</v>
      </c>
      <c r="Y1610" t="s">
        <v>48</v>
      </c>
    </row>
    <row r="1611" spans="1:25" x14ac:dyDescent="0.25">
      <c r="A1611">
        <v>1610</v>
      </c>
      <c r="B1611">
        <v>66304</v>
      </c>
      <c r="C1611">
        <v>0</v>
      </c>
      <c r="D1611">
        <v>0</v>
      </c>
      <c r="E1611" t="s">
        <v>2248</v>
      </c>
      <c r="F1611" t="s">
        <v>2249</v>
      </c>
      <c r="G1611">
        <v>1</v>
      </c>
      <c r="H1611" s="6">
        <v>155536</v>
      </c>
      <c r="I1611" s="7">
        <v>45933</v>
      </c>
      <c r="K1611">
        <v>15</v>
      </c>
      <c r="L1611" t="s">
        <v>40</v>
      </c>
      <c r="M1611" t="s">
        <v>3</v>
      </c>
      <c r="N1611" t="s">
        <v>41</v>
      </c>
      <c r="O1611" t="s">
        <v>51</v>
      </c>
      <c r="P1611" t="s">
        <v>2082</v>
      </c>
      <c r="Q1611">
        <v>15</v>
      </c>
      <c r="R1611">
        <v>0</v>
      </c>
      <c r="S1611">
        <v>0</v>
      </c>
      <c r="U1611">
        <v>23330</v>
      </c>
      <c r="V1611">
        <v>23330</v>
      </c>
      <c r="W1611">
        <v>0</v>
      </c>
      <c r="X1611">
        <v>0</v>
      </c>
      <c r="Y1611" t="s">
        <v>48</v>
      </c>
    </row>
    <row r="1612" spans="1:25" x14ac:dyDescent="0.25">
      <c r="A1612">
        <v>1611</v>
      </c>
      <c r="B1612">
        <v>66298</v>
      </c>
      <c r="C1612">
        <v>0</v>
      </c>
      <c r="D1612">
        <v>0</v>
      </c>
      <c r="E1612" t="s">
        <v>1044</v>
      </c>
      <c r="F1612" t="s">
        <v>1045</v>
      </c>
      <c r="G1612">
        <v>1</v>
      </c>
      <c r="H1612" s="6">
        <v>1927180</v>
      </c>
      <c r="I1612" s="7">
        <v>45933</v>
      </c>
      <c r="K1612">
        <v>10</v>
      </c>
      <c r="L1612" t="s">
        <v>40</v>
      </c>
      <c r="M1612" t="s">
        <v>9</v>
      </c>
      <c r="N1612" t="s">
        <v>41</v>
      </c>
      <c r="O1612" t="s">
        <v>42</v>
      </c>
      <c r="P1612" t="s">
        <v>2082</v>
      </c>
      <c r="Q1612">
        <v>10</v>
      </c>
      <c r="R1612">
        <v>0</v>
      </c>
      <c r="S1612">
        <v>0</v>
      </c>
      <c r="U1612">
        <v>192718</v>
      </c>
      <c r="V1612">
        <v>192718</v>
      </c>
      <c r="W1612">
        <v>0</v>
      </c>
      <c r="X1612">
        <v>0</v>
      </c>
      <c r="Y1612" t="s">
        <v>109</v>
      </c>
    </row>
    <row r="1613" spans="1:25" x14ac:dyDescent="0.25">
      <c r="A1613">
        <v>1612</v>
      </c>
      <c r="B1613">
        <v>66305</v>
      </c>
      <c r="C1613">
        <v>0</v>
      </c>
      <c r="D1613">
        <v>0</v>
      </c>
      <c r="E1613" t="s">
        <v>1929</v>
      </c>
      <c r="F1613" t="s">
        <v>1930</v>
      </c>
      <c r="G1613">
        <v>1</v>
      </c>
      <c r="H1613" s="6">
        <v>8740000</v>
      </c>
      <c r="I1613" s="7">
        <v>45933</v>
      </c>
      <c r="K1613">
        <v>10</v>
      </c>
      <c r="L1613" t="s">
        <v>40</v>
      </c>
      <c r="M1613" t="s">
        <v>5</v>
      </c>
      <c r="N1613" t="s">
        <v>41</v>
      </c>
      <c r="O1613" t="s">
        <v>57</v>
      </c>
      <c r="P1613" t="s">
        <v>2082</v>
      </c>
      <c r="Q1613">
        <v>10</v>
      </c>
      <c r="R1613">
        <v>0</v>
      </c>
      <c r="S1613">
        <v>0</v>
      </c>
      <c r="U1613">
        <v>874000</v>
      </c>
      <c r="V1613">
        <v>874000</v>
      </c>
      <c r="W1613">
        <v>0</v>
      </c>
      <c r="X1613">
        <v>0</v>
      </c>
      <c r="Y1613" t="s">
        <v>48</v>
      </c>
    </row>
    <row r="1614" spans="1:25" x14ac:dyDescent="0.25">
      <c r="A1614">
        <v>1613</v>
      </c>
      <c r="B1614">
        <v>66176</v>
      </c>
      <c r="C1614">
        <v>0</v>
      </c>
      <c r="D1614">
        <v>0</v>
      </c>
      <c r="E1614" t="s">
        <v>1530</v>
      </c>
      <c r="F1614" t="s">
        <v>1531</v>
      </c>
      <c r="G1614">
        <v>1</v>
      </c>
      <c r="H1614" s="6">
        <v>24838565</v>
      </c>
      <c r="I1614" s="7">
        <v>45933</v>
      </c>
      <c r="K1614">
        <v>15</v>
      </c>
      <c r="L1614" t="s">
        <v>40</v>
      </c>
      <c r="M1614" t="s">
        <v>5</v>
      </c>
      <c r="N1614" t="s">
        <v>41</v>
      </c>
      <c r="O1614" t="s">
        <v>54</v>
      </c>
      <c r="P1614" t="s">
        <v>2082</v>
      </c>
      <c r="Q1614">
        <v>3.3</v>
      </c>
      <c r="R1614">
        <v>11.7</v>
      </c>
      <c r="S1614">
        <v>0</v>
      </c>
      <c r="U1614">
        <v>3725785</v>
      </c>
      <c r="V1614">
        <v>819673</v>
      </c>
      <c r="W1614">
        <v>2906112</v>
      </c>
      <c r="X1614">
        <v>0</v>
      </c>
      <c r="Y1614" t="s">
        <v>48</v>
      </c>
    </row>
    <row r="1615" spans="1:25" x14ac:dyDescent="0.25">
      <c r="A1615">
        <v>1614</v>
      </c>
      <c r="B1615">
        <v>66306</v>
      </c>
      <c r="C1615">
        <v>0</v>
      </c>
      <c r="D1615">
        <v>0</v>
      </c>
      <c r="E1615" t="s">
        <v>2181</v>
      </c>
      <c r="F1615" t="s">
        <v>2182</v>
      </c>
      <c r="G1615">
        <v>1</v>
      </c>
      <c r="H1615" s="6">
        <v>10000000</v>
      </c>
      <c r="I1615" s="7">
        <v>45933</v>
      </c>
      <c r="K1615">
        <v>7</v>
      </c>
      <c r="L1615" t="s">
        <v>40</v>
      </c>
      <c r="M1615" t="s">
        <v>5</v>
      </c>
      <c r="N1615" t="s">
        <v>41</v>
      </c>
      <c r="O1615" t="s">
        <v>57</v>
      </c>
      <c r="P1615" t="s">
        <v>2082</v>
      </c>
      <c r="Q1615">
        <v>7</v>
      </c>
      <c r="R1615">
        <v>0</v>
      </c>
      <c r="S1615">
        <v>0</v>
      </c>
      <c r="U1615">
        <v>700000</v>
      </c>
      <c r="V1615">
        <v>700000</v>
      </c>
      <c r="W1615">
        <v>0</v>
      </c>
      <c r="X1615">
        <v>0</v>
      </c>
      <c r="Y1615" t="s">
        <v>2086</v>
      </c>
    </row>
    <row r="1616" spans="1:25" x14ac:dyDescent="0.25">
      <c r="A1616">
        <v>1615</v>
      </c>
      <c r="B1616">
        <v>66289</v>
      </c>
      <c r="C1616">
        <v>0</v>
      </c>
      <c r="D1616">
        <v>0</v>
      </c>
      <c r="E1616" t="s">
        <v>2297</v>
      </c>
      <c r="F1616" t="s">
        <v>2298</v>
      </c>
      <c r="G1616">
        <v>1</v>
      </c>
      <c r="H1616" s="6">
        <v>600000</v>
      </c>
      <c r="I1616" s="7">
        <v>45933</v>
      </c>
      <c r="K1616">
        <v>6</v>
      </c>
      <c r="L1616" t="s">
        <v>40</v>
      </c>
      <c r="M1616" t="s">
        <v>5</v>
      </c>
      <c r="N1616" t="s">
        <v>41</v>
      </c>
      <c r="O1616" t="s">
        <v>57</v>
      </c>
      <c r="P1616" t="s">
        <v>2082</v>
      </c>
      <c r="Q1616">
        <v>6</v>
      </c>
      <c r="R1616">
        <v>0</v>
      </c>
      <c r="S1616">
        <v>0</v>
      </c>
      <c r="U1616">
        <v>36000</v>
      </c>
      <c r="V1616">
        <v>36000</v>
      </c>
      <c r="W1616">
        <v>0</v>
      </c>
      <c r="X1616">
        <v>0</v>
      </c>
      <c r="Y1616" t="s">
        <v>48</v>
      </c>
    </row>
    <row r="1617" spans="1:25" x14ac:dyDescent="0.25">
      <c r="A1617">
        <v>1616</v>
      </c>
      <c r="B1617">
        <v>66284</v>
      </c>
      <c r="C1617">
        <v>0</v>
      </c>
      <c r="D1617">
        <v>0</v>
      </c>
      <c r="E1617" t="s">
        <v>52</v>
      </c>
      <c r="F1617" t="s">
        <v>53</v>
      </c>
      <c r="G1617">
        <v>1</v>
      </c>
      <c r="H1617" s="6">
        <v>4695171</v>
      </c>
      <c r="I1617" s="7">
        <v>45932</v>
      </c>
      <c r="K1617">
        <v>10</v>
      </c>
      <c r="L1617" t="s">
        <v>40</v>
      </c>
      <c r="M1617" t="s">
        <v>5</v>
      </c>
      <c r="N1617" t="s">
        <v>41</v>
      </c>
      <c r="O1617" t="s">
        <v>54</v>
      </c>
      <c r="P1617" t="s">
        <v>2082</v>
      </c>
      <c r="Q1617">
        <v>10</v>
      </c>
      <c r="R1617">
        <v>0</v>
      </c>
      <c r="S1617">
        <v>0</v>
      </c>
      <c r="U1617">
        <v>469517</v>
      </c>
      <c r="V1617">
        <v>469517</v>
      </c>
      <c r="W1617">
        <v>0</v>
      </c>
      <c r="X1617">
        <v>0</v>
      </c>
      <c r="Y1617" t="s">
        <v>44</v>
      </c>
    </row>
    <row r="1618" spans="1:25" x14ac:dyDescent="0.25">
      <c r="A1618">
        <v>1617</v>
      </c>
      <c r="B1618">
        <v>66283</v>
      </c>
      <c r="C1618">
        <v>0</v>
      </c>
      <c r="D1618">
        <v>0</v>
      </c>
      <c r="E1618" t="s">
        <v>1628</v>
      </c>
      <c r="F1618" t="s">
        <v>1629</v>
      </c>
      <c r="G1618">
        <v>1</v>
      </c>
      <c r="H1618" s="6">
        <v>4009892</v>
      </c>
      <c r="I1618" s="7">
        <v>45932</v>
      </c>
      <c r="K1618">
        <v>7</v>
      </c>
      <c r="L1618" t="s">
        <v>40</v>
      </c>
      <c r="M1618" t="s">
        <v>5</v>
      </c>
      <c r="N1618" t="s">
        <v>41</v>
      </c>
      <c r="O1618" t="s">
        <v>47</v>
      </c>
      <c r="P1618" t="s">
        <v>2082</v>
      </c>
      <c r="Q1618">
        <v>7</v>
      </c>
      <c r="R1618">
        <v>0</v>
      </c>
      <c r="S1618">
        <v>0</v>
      </c>
      <c r="U1618">
        <v>280692</v>
      </c>
      <c r="V1618">
        <v>280692</v>
      </c>
      <c r="W1618">
        <v>0</v>
      </c>
      <c r="X1618">
        <v>0</v>
      </c>
      <c r="Y1618" t="s">
        <v>229</v>
      </c>
    </row>
    <row r="1619" spans="1:25" x14ac:dyDescent="0.25">
      <c r="A1619">
        <v>1618</v>
      </c>
      <c r="B1619">
        <v>66290</v>
      </c>
      <c r="C1619">
        <v>0</v>
      </c>
      <c r="D1619">
        <v>0</v>
      </c>
      <c r="E1619" t="s">
        <v>2412</v>
      </c>
      <c r="F1619" t="s">
        <v>2413</v>
      </c>
      <c r="G1619">
        <v>1</v>
      </c>
      <c r="H1619" s="6">
        <v>1753191</v>
      </c>
      <c r="I1619" s="7">
        <v>45932</v>
      </c>
      <c r="K1619">
        <v>6</v>
      </c>
      <c r="L1619" t="s">
        <v>40</v>
      </c>
      <c r="M1619" t="s">
        <v>5</v>
      </c>
      <c r="N1619" t="s">
        <v>41</v>
      </c>
      <c r="O1619" t="s">
        <v>47</v>
      </c>
      <c r="P1619" t="s">
        <v>2082</v>
      </c>
      <c r="Q1619">
        <v>6</v>
      </c>
      <c r="R1619">
        <v>0</v>
      </c>
      <c r="S1619">
        <v>0</v>
      </c>
      <c r="U1619">
        <v>105191</v>
      </c>
      <c r="V1619">
        <v>105191</v>
      </c>
      <c r="W1619">
        <v>0</v>
      </c>
      <c r="X1619">
        <v>0</v>
      </c>
      <c r="Y1619" t="s">
        <v>2086</v>
      </c>
    </row>
    <row r="1620" spans="1:25" x14ac:dyDescent="0.25">
      <c r="A1620">
        <v>1619</v>
      </c>
      <c r="B1620">
        <v>66291</v>
      </c>
      <c r="C1620">
        <v>0</v>
      </c>
      <c r="D1620">
        <v>0</v>
      </c>
      <c r="E1620" t="s">
        <v>2412</v>
      </c>
      <c r="F1620" t="s">
        <v>2413</v>
      </c>
      <c r="G1620">
        <v>1</v>
      </c>
      <c r="H1620" s="6">
        <v>5000000</v>
      </c>
      <c r="I1620" s="7">
        <v>45932</v>
      </c>
      <c r="K1620">
        <v>6</v>
      </c>
      <c r="L1620" t="s">
        <v>40</v>
      </c>
      <c r="M1620" t="s">
        <v>5</v>
      </c>
      <c r="N1620" t="s">
        <v>41</v>
      </c>
      <c r="O1620" t="s">
        <v>47</v>
      </c>
      <c r="P1620" t="s">
        <v>2082</v>
      </c>
      <c r="Q1620">
        <v>6</v>
      </c>
      <c r="R1620">
        <v>0</v>
      </c>
      <c r="S1620">
        <v>0</v>
      </c>
      <c r="U1620">
        <v>300000</v>
      </c>
      <c r="V1620">
        <v>300000</v>
      </c>
      <c r="W1620">
        <v>0</v>
      </c>
      <c r="X1620">
        <v>0</v>
      </c>
      <c r="Y1620" t="s">
        <v>2086</v>
      </c>
    </row>
    <row r="1621" spans="1:25" x14ac:dyDescent="0.25">
      <c r="A1621">
        <v>1620</v>
      </c>
      <c r="B1621">
        <v>66280</v>
      </c>
      <c r="C1621">
        <v>0</v>
      </c>
      <c r="D1621">
        <v>0</v>
      </c>
      <c r="E1621" t="s">
        <v>624</v>
      </c>
      <c r="F1621" t="s">
        <v>625</v>
      </c>
      <c r="G1621">
        <v>1</v>
      </c>
      <c r="H1621" s="6">
        <v>5000000</v>
      </c>
      <c r="I1621" s="7">
        <v>45931</v>
      </c>
      <c r="K1621">
        <v>15</v>
      </c>
      <c r="L1621" t="s">
        <v>40</v>
      </c>
      <c r="M1621" t="s">
        <v>5</v>
      </c>
      <c r="N1621" t="s">
        <v>41</v>
      </c>
      <c r="O1621" t="s">
        <v>57</v>
      </c>
      <c r="P1621" t="s">
        <v>2082</v>
      </c>
      <c r="Q1621">
        <v>6</v>
      </c>
      <c r="R1621">
        <v>9</v>
      </c>
      <c r="S1621">
        <v>0</v>
      </c>
      <c r="U1621">
        <v>750000</v>
      </c>
      <c r="V1621">
        <v>300000</v>
      </c>
      <c r="W1621">
        <v>450000</v>
      </c>
      <c r="X1621">
        <v>0</v>
      </c>
      <c r="Y1621" t="s">
        <v>48</v>
      </c>
    </row>
    <row r="1622" spans="1:25" x14ac:dyDescent="0.25">
      <c r="A1622">
        <v>1621</v>
      </c>
      <c r="B1622">
        <v>66281</v>
      </c>
      <c r="C1622">
        <v>0</v>
      </c>
      <c r="D1622">
        <v>0</v>
      </c>
      <c r="E1622" t="s">
        <v>624</v>
      </c>
      <c r="F1622" t="s">
        <v>625</v>
      </c>
      <c r="G1622">
        <v>1</v>
      </c>
      <c r="H1622" s="6">
        <v>3000000</v>
      </c>
      <c r="I1622" s="7">
        <v>45931</v>
      </c>
      <c r="K1622">
        <v>15</v>
      </c>
      <c r="L1622" t="s">
        <v>40</v>
      </c>
      <c r="M1622" t="s">
        <v>5</v>
      </c>
      <c r="N1622" t="s">
        <v>41</v>
      </c>
      <c r="O1622" t="s">
        <v>57</v>
      </c>
      <c r="P1622" t="s">
        <v>2082</v>
      </c>
      <c r="Q1622">
        <v>6</v>
      </c>
      <c r="R1622">
        <v>9</v>
      </c>
      <c r="S1622">
        <v>0</v>
      </c>
      <c r="U1622">
        <v>450000</v>
      </c>
      <c r="V1622">
        <v>180000</v>
      </c>
      <c r="W1622">
        <v>270000</v>
      </c>
      <c r="X1622">
        <v>0</v>
      </c>
      <c r="Y1622" t="s">
        <v>48</v>
      </c>
    </row>
    <row r="1623" spans="1:25" x14ac:dyDescent="0.25">
      <c r="A1623">
        <v>1622</v>
      </c>
      <c r="B1623">
        <v>66282</v>
      </c>
      <c r="C1623">
        <v>0</v>
      </c>
      <c r="D1623">
        <v>0</v>
      </c>
      <c r="E1623" t="s">
        <v>520</v>
      </c>
      <c r="F1623" t="s">
        <v>521</v>
      </c>
      <c r="G1623">
        <v>1</v>
      </c>
      <c r="H1623" s="6">
        <v>10500000</v>
      </c>
      <c r="I1623" s="7">
        <v>45931</v>
      </c>
      <c r="K1623">
        <v>15</v>
      </c>
      <c r="L1623" t="s">
        <v>40</v>
      </c>
      <c r="M1623" t="s">
        <v>5</v>
      </c>
      <c r="N1623" t="s">
        <v>41</v>
      </c>
      <c r="O1623" t="s">
        <v>57</v>
      </c>
      <c r="P1623" t="s">
        <v>2082</v>
      </c>
      <c r="Q1623">
        <v>6</v>
      </c>
      <c r="R1623">
        <v>9</v>
      </c>
      <c r="S1623">
        <v>0</v>
      </c>
      <c r="U1623">
        <v>1575000</v>
      </c>
      <c r="V1623">
        <v>630000</v>
      </c>
      <c r="W1623">
        <v>945000</v>
      </c>
      <c r="X1623">
        <v>0</v>
      </c>
      <c r="Y1623" t="s">
        <v>390</v>
      </c>
    </row>
    <row r="1624" spans="1:25" x14ac:dyDescent="0.25">
      <c r="A1624">
        <v>1623</v>
      </c>
      <c r="B1624">
        <v>66279</v>
      </c>
      <c r="C1624">
        <v>0</v>
      </c>
      <c r="D1624">
        <v>0</v>
      </c>
      <c r="E1624" t="s">
        <v>565</v>
      </c>
      <c r="F1624" t="s">
        <v>566</v>
      </c>
      <c r="G1624">
        <v>1</v>
      </c>
      <c r="H1624" s="6">
        <v>25000000</v>
      </c>
      <c r="I1624" s="7">
        <v>45931</v>
      </c>
      <c r="K1624" t="s">
        <v>567</v>
      </c>
      <c r="L1624" t="s">
        <v>40</v>
      </c>
      <c r="M1624" t="s">
        <v>8</v>
      </c>
      <c r="N1624" t="s">
        <v>41</v>
      </c>
      <c r="O1624" t="s">
        <v>347</v>
      </c>
      <c r="P1624" t="s">
        <v>2082</v>
      </c>
      <c r="Q1624">
        <v>0.6</v>
      </c>
      <c r="R1624">
        <v>3.5</v>
      </c>
      <c r="S1624">
        <v>0</v>
      </c>
      <c r="U1624">
        <v>1025000</v>
      </c>
      <c r="V1624">
        <v>150000</v>
      </c>
      <c r="W1624">
        <v>875000</v>
      </c>
      <c r="X1624">
        <v>0</v>
      </c>
      <c r="Y1624" t="s">
        <v>44</v>
      </c>
    </row>
    <row r="1625" spans="1:25" x14ac:dyDescent="0.25">
      <c r="A1625">
        <v>1624</v>
      </c>
      <c r="B1625">
        <v>66266</v>
      </c>
      <c r="C1625">
        <v>0</v>
      </c>
      <c r="D1625">
        <v>0</v>
      </c>
      <c r="E1625" t="s">
        <v>1230</v>
      </c>
      <c r="F1625" t="s">
        <v>1231</v>
      </c>
      <c r="G1625">
        <v>1</v>
      </c>
      <c r="H1625" s="6">
        <v>58583708</v>
      </c>
      <c r="I1625" s="7">
        <v>45930</v>
      </c>
      <c r="K1625">
        <v>15</v>
      </c>
      <c r="L1625" t="s">
        <v>40</v>
      </c>
      <c r="M1625" t="s">
        <v>5</v>
      </c>
      <c r="N1625" t="s">
        <v>41</v>
      </c>
      <c r="O1625" t="s">
        <v>54</v>
      </c>
      <c r="P1625" t="s">
        <v>2082</v>
      </c>
      <c r="Q1625">
        <v>6.5</v>
      </c>
      <c r="R1625">
        <v>8.5</v>
      </c>
      <c r="S1625">
        <v>0</v>
      </c>
      <c r="U1625">
        <v>8787556</v>
      </c>
      <c r="V1625">
        <v>3807941</v>
      </c>
      <c r="W1625">
        <v>4979615</v>
      </c>
      <c r="X1625">
        <v>0</v>
      </c>
      <c r="Y1625" t="s">
        <v>229</v>
      </c>
    </row>
    <row r="1626" spans="1:25" x14ac:dyDescent="0.25">
      <c r="A1626">
        <v>1625</v>
      </c>
      <c r="B1626">
        <v>66265</v>
      </c>
      <c r="C1626">
        <v>0</v>
      </c>
      <c r="D1626">
        <v>0</v>
      </c>
      <c r="E1626" t="s">
        <v>1449</v>
      </c>
      <c r="F1626" t="s">
        <v>1450</v>
      </c>
      <c r="G1626">
        <v>1</v>
      </c>
      <c r="H1626" s="6">
        <v>4800000</v>
      </c>
      <c r="I1626" s="7">
        <v>45930</v>
      </c>
      <c r="K1626">
        <v>6</v>
      </c>
      <c r="L1626" t="s">
        <v>40</v>
      </c>
      <c r="M1626" t="s">
        <v>5</v>
      </c>
      <c r="N1626" t="s">
        <v>41</v>
      </c>
      <c r="O1626" t="s">
        <v>47</v>
      </c>
      <c r="P1626" t="s">
        <v>2082</v>
      </c>
      <c r="Q1626">
        <v>6</v>
      </c>
      <c r="R1626">
        <v>0</v>
      </c>
      <c r="S1626">
        <v>0</v>
      </c>
      <c r="U1626">
        <v>288000</v>
      </c>
      <c r="V1626">
        <v>288000</v>
      </c>
      <c r="W1626">
        <v>0</v>
      </c>
      <c r="X1626">
        <v>0</v>
      </c>
      <c r="Y1626" t="s">
        <v>48</v>
      </c>
    </row>
    <row r="1627" spans="1:25" x14ac:dyDescent="0.25">
      <c r="A1627">
        <v>1626</v>
      </c>
      <c r="B1627">
        <v>66263</v>
      </c>
      <c r="C1627">
        <v>0</v>
      </c>
      <c r="D1627">
        <v>0</v>
      </c>
      <c r="E1627" t="s">
        <v>487</v>
      </c>
      <c r="F1627" t="s">
        <v>488</v>
      </c>
      <c r="G1627">
        <v>1</v>
      </c>
      <c r="H1627" s="6">
        <v>8063624</v>
      </c>
      <c r="I1627" s="7">
        <v>45930</v>
      </c>
      <c r="K1627">
        <v>8</v>
      </c>
      <c r="L1627" t="s">
        <v>40</v>
      </c>
      <c r="M1627" t="s">
        <v>4</v>
      </c>
      <c r="N1627" t="s">
        <v>41</v>
      </c>
      <c r="O1627" t="s">
        <v>51</v>
      </c>
      <c r="P1627" t="s">
        <v>2082</v>
      </c>
      <c r="Q1627">
        <v>8</v>
      </c>
      <c r="R1627">
        <v>0</v>
      </c>
      <c r="S1627">
        <v>0</v>
      </c>
      <c r="U1627">
        <v>645090</v>
      </c>
      <c r="V1627">
        <v>645090</v>
      </c>
      <c r="W1627">
        <v>0</v>
      </c>
      <c r="X1627">
        <v>0</v>
      </c>
      <c r="Y1627" t="s">
        <v>48</v>
      </c>
    </row>
    <row r="1628" spans="1:25" x14ac:dyDescent="0.25">
      <c r="A1628">
        <v>1627</v>
      </c>
      <c r="B1628">
        <v>66267</v>
      </c>
      <c r="C1628">
        <v>0</v>
      </c>
      <c r="D1628">
        <v>0</v>
      </c>
      <c r="E1628" t="s">
        <v>1125</v>
      </c>
      <c r="F1628" t="s">
        <v>1126</v>
      </c>
      <c r="G1628">
        <v>1</v>
      </c>
      <c r="H1628" s="6"/>
      <c r="I1628" s="7">
        <v>45930</v>
      </c>
      <c r="K1628">
        <v>15</v>
      </c>
      <c r="L1628" t="s">
        <v>40</v>
      </c>
      <c r="M1628" t="s">
        <v>5</v>
      </c>
      <c r="N1628" t="s">
        <v>41</v>
      </c>
      <c r="O1628" t="s">
        <v>77</v>
      </c>
      <c r="P1628" t="s">
        <v>2082</v>
      </c>
      <c r="Q1628">
        <v>8</v>
      </c>
      <c r="R1628">
        <v>7</v>
      </c>
      <c r="S1628">
        <v>0</v>
      </c>
      <c r="U1628">
        <v>0</v>
      </c>
      <c r="V1628">
        <v>0</v>
      </c>
      <c r="W1628">
        <v>0</v>
      </c>
      <c r="X1628">
        <v>0</v>
      </c>
      <c r="Y1628" t="s">
        <v>48</v>
      </c>
    </row>
    <row r="1629" spans="1:25" x14ac:dyDescent="0.25">
      <c r="A1629">
        <v>1628</v>
      </c>
      <c r="B1629">
        <v>66277</v>
      </c>
      <c r="C1629">
        <v>0</v>
      </c>
      <c r="D1629">
        <v>0</v>
      </c>
      <c r="E1629" t="s">
        <v>2414</v>
      </c>
      <c r="F1629" t="s">
        <v>2415</v>
      </c>
      <c r="G1629">
        <v>1</v>
      </c>
      <c r="H1629" s="6">
        <v>936760</v>
      </c>
      <c r="I1629" s="7">
        <v>45930</v>
      </c>
      <c r="K1629">
        <v>15</v>
      </c>
      <c r="L1629" t="s">
        <v>40</v>
      </c>
      <c r="M1629" t="s">
        <v>5</v>
      </c>
      <c r="N1629" t="s">
        <v>41</v>
      </c>
      <c r="O1629" t="s">
        <v>57</v>
      </c>
      <c r="P1629" t="s">
        <v>2082</v>
      </c>
      <c r="Q1629">
        <v>5</v>
      </c>
      <c r="R1629">
        <v>10</v>
      </c>
      <c r="S1629">
        <v>0</v>
      </c>
      <c r="U1629">
        <v>140514</v>
      </c>
      <c r="V1629">
        <v>46838</v>
      </c>
      <c r="W1629">
        <v>93676</v>
      </c>
      <c r="X1629">
        <v>0</v>
      </c>
      <c r="Y1629" t="s">
        <v>48</v>
      </c>
    </row>
    <row r="1630" spans="1:25" x14ac:dyDescent="0.25">
      <c r="A1630">
        <v>1629</v>
      </c>
      <c r="B1630">
        <v>66268</v>
      </c>
      <c r="C1630">
        <v>0</v>
      </c>
      <c r="D1630">
        <v>0</v>
      </c>
      <c r="E1630" t="s">
        <v>995</v>
      </c>
      <c r="F1630" t="s">
        <v>996</v>
      </c>
      <c r="G1630">
        <v>1</v>
      </c>
      <c r="H1630" s="6">
        <v>6000000</v>
      </c>
      <c r="I1630" s="7">
        <v>45930</v>
      </c>
      <c r="K1630">
        <v>6</v>
      </c>
      <c r="L1630" t="s">
        <v>40</v>
      </c>
      <c r="M1630" t="s">
        <v>5</v>
      </c>
      <c r="N1630" t="s">
        <v>41</v>
      </c>
      <c r="O1630" t="s">
        <v>47</v>
      </c>
      <c r="P1630" t="s">
        <v>2082</v>
      </c>
      <c r="Q1630">
        <v>6</v>
      </c>
      <c r="R1630">
        <v>0</v>
      </c>
      <c r="S1630">
        <v>0</v>
      </c>
      <c r="U1630">
        <v>360000</v>
      </c>
      <c r="V1630">
        <v>360000</v>
      </c>
      <c r="W1630">
        <v>0</v>
      </c>
      <c r="X1630">
        <v>0</v>
      </c>
      <c r="Y1630" t="s">
        <v>109</v>
      </c>
    </row>
    <row r="1631" spans="1:25" x14ac:dyDescent="0.25">
      <c r="A1631">
        <v>1630</v>
      </c>
      <c r="B1631">
        <v>66260</v>
      </c>
      <c r="C1631">
        <v>0</v>
      </c>
      <c r="D1631">
        <v>0</v>
      </c>
      <c r="E1631" t="s">
        <v>1222</v>
      </c>
      <c r="F1631" t="s">
        <v>1223</v>
      </c>
      <c r="G1631">
        <v>1</v>
      </c>
      <c r="H1631" s="6">
        <v>252632</v>
      </c>
      <c r="I1631" s="7">
        <v>45930</v>
      </c>
      <c r="K1631">
        <v>5</v>
      </c>
      <c r="L1631" t="s">
        <v>40</v>
      </c>
      <c r="M1631" t="s">
        <v>8</v>
      </c>
      <c r="N1631" t="s">
        <v>41</v>
      </c>
      <c r="O1631" t="s">
        <v>347</v>
      </c>
      <c r="P1631" t="s">
        <v>2082</v>
      </c>
      <c r="Q1631">
        <v>5</v>
      </c>
      <c r="R1631">
        <v>0</v>
      </c>
      <c r="S1631">
        <v>0</v>
      </c>
      <c r="U1631">
        <v>12632</v>
      </c>
      <c r="V1631">
        <v>12632</v>
      </c>
      <c r="W1631">
        <v>0</v>
      </c>
      <c r="X1631">
        <v>0</v>
      </c>
      <c r="Y1631" t="s">
        <v>44</v>
      </c>
    </row>
    <row r="1632" spans="1:25" x14ac:dyDescent="0.25">
      <c r="A1632">
        <v>1631</v>
      </c>
      <c r="B1632">
        <v>66262</v>
      </c>
      <c r="C1632">
        <v>0</v>
      </c>
      <c r="D1632">
        <v>0</v>
      </c>
      <c r="E1632" t="s">
        <v>1007</v>
      </c>
      <c r="F1632" t="s">
        <v>1008</v>
      </c>
      <c r="G1632">
        <v>1</v>
      </c>
      <c r="H1632" s="6">
        <v>2174215</v>
      </c>
      <c r="I1632" s="7">
        <v>45930</v>
      </c>
      <c r="K1632">
        <v>7</v>
      </c>
      <c r="L1632" t="s">
        <v>40</v>
      </c>
      <c r="M1632" t="s">
        <v>5</v>
      </c>
      <c r="N1632" t="s">
        <v>41</v>
      </c>
      <c r="O1632" t="s">
        <v>57</v>
      </c>
      <c r="P1632" t="s">
        <v>2082</v>
      </c>
      <c r="Q1632">
        <v>7</v>
      </c>
      <c r="R1632">
        <v>0</v>
      </c>
      <c r="S1632">
        <v>0</v>
      </c>
      <c r="U1632">
        <v>152195</v>
      </c>
      <c r="V1632">
        <v>152195</v>
      </c>
      <c r="W1632">
        <v>0</v>
      </c>
      <c r="X1632">
        <v>0</v>
      </c>
      <c r="Y1632" t="s">
        <v>48</v>
      </c>
    </row>
    <row r="1633" spans="1:25" x14ac:dyDescent="0.25">
      <c r="A1633">
        <v>1632</v>
      </c>
      <c r="B1633">
        <v>66276</v>
      </c>
      <c r="C1633">
        <v>0</v>
      </c>
      <c r="D1633">
        <v>0</v>
      </c>
      <c r="E1633" t="s">
        <v>155</v>
      </c>
      <c r="F1633" t="s">
        <v>156</v>
      </c>
      <c r="G1633">
        <v>1</v>
      </c>
      <c r="H1633" s="6">
        <v>15000000</v>
      </c>
      <c r="I1633" s="7">
        <v>45930</v>
      </c>
      <c r="K1633">
        <v>15</v>
      </c>
      <c r="L1633" t="s">
        <v>40</v>
      </c>
      <c r="M1633" t="s">
        <v>5</v>
      </c>
      <c r="N1633" t="s">
        <v>41</v>
      </c>
      <c r="O1633" t="s">
        <v>77</v>
      </c>
      <c r="P1633" t="s">
        <v>2082</v>
      </c>
      <c r="Q1633">
        <v>5</v>
      </c>
      <c r="R1633">
        <v>10</v>
      </c>
      <c r="S1633">
        <v>0</v>
      </c>
      <c r="U1633">
        <v>2250000</v>
      </c>
      <c r="V1633">
        <v>750000</v>
      </c>
      <c r="W1633">
        <v>1500000</v>
      </c>
      <c r="X1633">
        <v>0</v>
      </c>
      <c r="Y1633" t="s">
        <v>72</v>
      </c>
    </row>
    <row r="1634" spans="1:25" x14ac:dyDescent="0.25">
      <c r="A1634">
        <v>1633</v>
      </c>
      <c r="B1634">
        <v>66269</v>
      </c>
      <c r="C1634">
        <v>0</v>
      </c>
      <c r="D1634">
        <v>0</v>
      </c>
      <c r="E1634" t="s">
        <v>1011</v>
      </c>
      <c r="F1634" t="s">
        <v>1012</v>
      </c>
      <c r="G1634">
        <v>1</v>
      </c>
      <c r="H1634" s="6">
        <v>1165145</v>
      </c>
      <c r="I1634" s="7">
        <v>45930</v>
      </c>
      <c r="K1634">
        <v>12</v>
      </c>
      <c r="L1634" t="s">
        <v>40</v>
      </c>
      <c r="M1634" t="s">
        <v>5</v>
      </c>
      <c r="N1634" t="s">
        <v>41</v>
      </c>
      <c r="O1634" t="s">
        <v>77</v>
      </c>
      <c r="P1634" t="s">
        <v>2082</v>
      </c>
      <c r="Q1634">
        <v>12</v>
      </c>
      <c r="R1634">
        <v>0</v>
      </c>
      <c r="S1634">
        <v>0</v>
      </c>
      <c r="U1634">
        <v>139817</v>
      </c>
      <c r="V1634">
        <v>139817</v>
      </c>
      <c r="W1634">
        <v>0</v>
      </c>
      <c r="X1634">
        <v>0</v>
      </c>
      <c r="Y1634" t="s">
        <v>437</v>
      </c>
    </row>
    <row r="1635" spans="1:25" x14ac:dyDescent="0.25">
      <c r="A1635">
        <v>1634</v>
      </c>
      <c r="B1635">
        <v>66274</v>
      </c>
      <c r="C1635">
        <v>0</v>
      </c>
      <c r="D1635">
        <v>0</v>
      </c>
      <c r="E1635" t="s">
        <v>2250</v>
      </c>
      <c r="F1635" t="s">
        <v>2251</v>
      </c>
      <c r="G1635">
        <v>1</v>
      </c>
      <c r="H1635" s="6">
        <v>173370</v>
      </c>
      <c r="I1635" s="7">
        <v>45930</v>
      </c>
      <c r="K1635">
        <v>15</v>
      </c>
      <c r="L1635" t="s">
        <v>40</v>
      </c>
      <c r="M1635" t="s">
        <v>3</v>
      </c>
      <c r="N1635" t="s">
        <v>41</v>
      </c>
      <c r="O1635" t="s">
        <v>51</v>
      </c>
      <c r="P1635" t="s">
        <v>2082</v>
      </c>
      <c r="Q1635">
        <v>15</v>
      </c>
      <c r="R1635">
        <v>0</v>
      </c>
      <c r="S1635">
        <v>0</v>
      </c>
      <c r="U1635">
        <v>26006</v>
      </c>
      <c r="V1635">
        <v>26006</v>
      </c>
      <c r="W1635">
        <v>0</v>
      </c>
      <c r="X1635">
        <v>0</v>
      </c>
      <c r="Y1635" t="s">
        <v>48</v>
      </c>
    </row>
    <row r="1636" spans="1:25" x14ac:dyDescent="0.25">
      <c r="A1636">
        <v>1635</v>
      </c>
      <c r="B1636">
        <v>66264</v>
      </c>
      <c r="C1636">
        <v>0</v>
      </c>
      <c r="D1636">
        <v>0</v>
      </c>
      <c r="E1636" t="s">
        <v>209</v>
      </c>
      <c r="F1636" t="s">
        <v>210</v>
      </c>
      <c r="G1636">
        <v>1</v>
      </c>
      <c r="H1636" s="6">
        <v>17300000</v>
      </c>
      <c r="I1636" s="7">
        <v>45930</v>
      </c>
      <c r="K1636">
        <v>5</v>
      </c>
      <c r="L1636" t="s">
        <v>40</v>
      </c>
      <c r="M1636" t="s">
        <v>5</v>
      </c>
      <c r="N1636" t="s">
        <v>41</v>
      </c>
      <c r="O1636" t="s">
        <v>77</v>
      </c>
      <c r="P1636" t="s">
        <v>2082</v>
      </c>
      <c r="Q1636">
        <v>5</v>
      </c>
      <c r="R1636">
        <v>0</v>
      </c>
      <c r="S1636">
        <v>0</v>
      </c>
      <c r="U1636">
        <v>865000</v>
      </c>
      <c r="V1636">
        <v>865000</v>
      </c>
      <c r="W1636">
        <v>0</v>
      </c>
      <c r="X1636">
        <v>0</v>
      </c>
      <c r="Y1636" t="s">
        <v>72</v>
      </c>
    </row>
    <row r="1637" spans="1:25" x14ac:dyDescent="0.25">
      <c r="A1637">
        <v>1636</v>
      </c>
      <c r="B1637">
        <v>66271</v>
      </c>
      <c r="C1637">
        <v>0</v>
      </c>
      <c r="D1637">
        <v>0</v>
      </c>
      <c r="E1637" t="s">
        <v>2254</v>
      </c>
      <c r="F1637" t="s">
        <v>2255</v>
      </c>
      <c r="G1637">
        <v>1</v>
      </c>
      <c r="H1637" s="6">
        <v>570694</v>
      </c>
      <c r="I1637" s="7">
        <v>45930</v>
      </c>
      <c r="K1637">
        <v>15</v>
      </c>
      <c r="L1637" t="s">
        <v>40</v>
      </c>
      <c r="M1637" t="s">
        <v>3</v>
      </c>
      <c r="N1637" t="s">
        <v>41</v>
      </c>
      <c r="O1637" t="s">
        <v>51</v>
      </c>
      <c r="P1637" t="s">
        <v>2082</v>
      </c>
      <c r="Q1637">
        <v>15</v>
      </c>
      <c r="R1637">
        <v>0</v>
      </c>
      <c r="S1637">
        <v>0</v>
      </c>
      <c r="U1637">
        <v>85604</v>
      </c>
      <c r="V1637">
        <v>85604</v>
      </c>
      <c r="W1637">
        <v>0</v>
      </c>
      <c r="X1637">
        <v>0</v>
      </c>
      <c r="Y1637" t="s">
        <v>48</v>
      </c>
    </row>
    <row r="1638" spans="1:25" x14ac:dyDescent="0.25">
      <c r="A1638">
        <v>1637</v>
      </c>
      <c r="B1638">
        <v>66272</v>
      </c>
      <c r="C1638">
        <v>0</v>
      </c>
      <c r="D1638">
        <v>0</v>
      </c>
      <c r="E1638" t="s">
        <v>1083</v>
      </c>
      <c r="F1638" t="s">
        <v>1084</v>
      </c>
      <c r="G1638">
        <v>1</v>
      </c>
      <c r="H1638" s="6">
        <v>847347</v>
      </c>
      <c r="I1638" s="7">
        <v>45930</v>
      </c>
      <c r="K1638">
        <v>15</v>
      </c>
      <c r="L1638" t="s">
        <v>40</v>
      </c>
      <c r="M1638" t="s">
        <v>3</v>
      </c>
      <c r="N1638" t="s">
        <v>41</v>
      </c>
      <c r="O1638" t="s">
        <v>51</v>
      </c>
      <c r="P1638" t="s">
        <v>2082</v>
      </c>
      <c r="Q1638">
        <v>15</v>
      </c>
      <c r="R1638">
        <v>0</v>
      </c>
      <c r="S1638">
        <v>0</v>
      </c>
      <c r="U1638">
        <v>127102</v>
      </c>
      <c r="V1638">
        <v>127102</v>
      </c>
      <c r="W1638">
        <v>0</v>
      </c>
      <c r="X1638">
        <v>0</v>
      </c>
      <c r="Y1638" t="s">
        <v>48</v>
      </c>
    </row>
    <row r="1639" spans="1:25" x14ac:dyDescent="0.25">
      <c r="A1639">
        <v>1638</v>
      </c>
      <c r="B1639">
        <v>66270</v>
      </c>
      <c r="C1639">
        <v>0</v>
      </c>
      <c r="D1639">
        <v>0</v>
      </c>
      <c r="E1639" t="s">
        <v>2252</v>
      </c>
      <c r="F1639" t="s">
        <v>2253</v>
      </c>
      <c r="G1639">
        <v>1</v>
      </c>
      <c r="H1639" s="6">
        <v>829747</v>
      </c>
      <c r="I1639" s="7">
        <v>45930</v>
      </c>
      <c r="K1639">
        <v>15</v>
      </c>
      <c r="L1639" t="s">
        <v>40</v>
      </c>
      <c r="M1639" t="s">
        <v>3</v>
      </c>
      <c r="N1639" t="s">
        <v>41</v>
      </c>
      <c r="O1639" t="s">
        <v>51</v>
      </c>
      <c r="P1639" t="s">
        <v>2082</v>
      </c>
      <c r="Q1639">
        <v>15</v>
      </c>
      <c r="R1639">
        <v>0</v>
      </c>
      <c r="S1639">
        <v>0</v>
      </c>
      <c r="U1639">
        <v>124462</v>
      </c>
      <c r="V1639">
        <v>124462</v>
      </c>
      <c r="W1639">
        <v>0</v>
      </c>
      <c r="X1639">
        <v>0</v>
      </c>
      <c r="Y1639" t="s">
        <v>48</v>
      </c>
    </row>
    <row r="1640" spans="1:25" x14ac:dyDescent="0.25">
      <c r="A1640">
        <v>1639</v>
      </c>
      <c r="B1640">
        <v>66273</v>
      </c>
      <c r="C1640">
        <v>0</v>
      </c>
      <c r="D1640">
        <v>0</v>
      </c>
      <c r="E1640" t="s">
        <v>860</v>
      </c>
      <c r="F1640" t="s">
        <v>861</v>
      </c>
      <c r="G1640">
        <v>1</v>
      </c>
      <c r="H1640" s="6">
        <v>1750036</v>
      </c>
      <c r="I1640" s="7">
        <v>45930</v>
      </c>
      <c r="K1640">
        <v>15</v>
      </c>
      <c r="L1640" t="s">
        <v>40</v>
      </c>
      <c r="M1640" t="s">
        <v>3</v>
      </c>
      <c r="N1640" t="s">
        <v>41</v>
      </c>
      <c r="O1640" t="s">
        <v>51</v>
      </c>
      <c r="P1640" t="s">
        <v>2082</v>
      </c>
      <c r="Q1640">
        <v>15</v>
      </c>
      <c r="R1640">
        <v>0</v>
      </c>
      <c r="S1640">
        <v>0</v>
      </c>
      <c r="U1640">
        <v>262505</v>
      </c>
      <c r="V1640">
        <v>262505</v>
      </c>
      <c r="W1640">
        <v>0</v>
      </c>
      <c r="X1640">
        <v>0</v>
      </c>
      <c r="Y1640" t="s">
        <v>48</v>
      </c>
    </row>
    <row r="1641" spans="1:25" x14ac:dyDescent="0.25">
      <c r="A1641">
        <v>1640</v>
      </c>
      <c r="B1641">
        <v>66261</v>
      </c>
      <c r="C1641">
        <v>0</v>
      </c>
      <c r="D1641">
        <v>0</v>
      </c>
      <c r="E1641" t="s">
        <v>110</v>
      </c>
      <c r="F1641" t="s">
        <v>111</v>
      </c>
      <c r="G1641">
        <v>1</v>
      </c>
      <c r="H1641" s="6">
        <v>3859845</v>
      </c>
      <c r="I1641" s="7">
        <v>45930</v>
      </c>
      <c r="K1641">
        <v>15</v>
      </c>
      <c r="L1641" t="s">
        <v>40</v>
      </c>
      <c r="M1641" t="s">
        <v>5</v>
      </c>
      <c r="N1641" t="s">
        <v>41</v>
      </c>
      <c r="O1641" t="s">
        <v>47</v>
      </c>
      <c r="P1641" t="s">
        <v>2082</v>
      </c>
      <c r="Q1641">
        <v>8</v>
      </c>
      <c r="R1641">
        <v>7</v>
      </c>
      <c r="S1641">
        <v>0</v>
      </c>
      <c r="U1641">
        <v>578977</v>
      </c>
      <c r="V1641">
        <v>308788</v>
      </c>
      <c r="W1641">
        <v>270189</v>
      </c>
      <c r="X1641">
        <v>0</v>
      </c>
      <c r="Y1641" t="s">
        <v>112</v>
      </c>
    </row>
    <row r="1642" spans="1:25" x14ac:dyDescent="0.25">
      <c r="A1642">
        <v>1641</v>
      </c>
      <c r="B1642">
        <v>66259</v>
      </c>
      <c r="C1642">
        <v>0</v>
      </c>
      <c r="D1642">
        <v>0</v>
      </c>
      <c r="E1642" t="s">
        <v>858</v>
      </c>
      <c r="F1642" t="s">
        <v>859</v>
      </c>
      <c r="G1642">
        <v>1</v>
      </c>
      <c r="H1642" s="6">
        <v>1500000</v>
      </c>
      <c r="I1642" s="7">
        <v>45929</v>
      </c>
      <c r="K1642">
        <v>15</v>
      </c>
      <c r="L1642" t="s">
        <v>40</v>
      </c>
      <c r="M1642" t="s">
        <v>3</v>
      </c>
      <c r="N1642" t="s">
        <v>41</v>
      </c>
      <c r="O1642" t="s">
        <v>51</v>
      </c>
      <c r="P1642" t="s">
        <v>2082</v>
      </c>
      <c r="Q1642">
        <v>15</v>
      </c>
      <c r="R1642">
        <v>0</v>
      </c>
      <c r="S1642">
        <v>0</v>
      </c>
      <c r="U1642">
        <v>225000</v>
      </c>
      <c r="V1642">
        <v>225000</v>
      </c>
      <c r="W1642">
        <v>0</v>
      </c>
      <c r="X1642">
        <v>0</v>
      </c>
      <c r="Y1642" t="s">
        <v>67</v>
      </c>
    </row>
    <row r="1643" spans="1:25" x14ac:dyDescent="0.25">
      <c r="A1643">
        <v>1642</v>
      </c>
      <c r="B1643">
        <v>66257</v>
      </c>
      <c r="C1643">
        <v>0</v>
      </c>
      <c r="D1643">
        <v>0</v>
      </c>
      <c r="E1643" t="s">
        <v>1167</v>
      </c>
      <c r="F1643" t="s">
        <v>1168</v>
      </c>
      <c r="G1643">
        <v>1</v>
      </c>
      <c r="H1643" s="6">
        <v>7000000</v>
      </c>
      <c r="I1643" s="7">
        <v>45929</v>
      </c>
      <c r="K1643">
        <v>8</v>
      </c>
      <c r="L1643" t="s">
        <v>40</v>
      </c>
      <c r="M1643" t="s">
        <v>5</v>
      </c>
      <c r="N1643" t="s">
        <v>41</v>
      </c>
      <c r="O1643" t="s">
        <v>77</v>
      </c>
      <c r="P1643" t="s">
        <v>2082</v>
      </c>
      <c r="Q1643">
        <v>8</v>
      </c>
      <c r="R1643">
        <v>0</v>
      </c>
      <c r="S1643">
        <v>0</v>
      </c>
      <c r="U1643">
        <v>560000</v>
      </c>
      <c r="V1643">
        <v>560000</v>
      </c>
      <c r="W1643">
        <v>0</v>
      </c>
      <c r="X1643">
        <v>0</v>
      </c>
      <c r="Y1643" t="s">
        <v>48</v>
      </c>
    </row>
    <row r="1644" spans="1:25" x14ac:dyDescent="0.25">
      <c r="A1644">
        <v>1643</v>
      </c>
      <c r="B1644">
        <v>66258</v>
      </c>
      <c r="C1644">
        <v>0</v>
      </c>
      <c r="D1644">
        <v>0</v>
      </c>
      <c r="E1644" t="s">
        <v>1089</v>
      </c>
      <c r="F1644" t="s">
        <v>1090</v>
      </c>
      <c r="G1644">
        <v>1</v>
      </c>
      <c r="H1644" s="6">
        <v>248760</v>
      </c>
      <c r="I1644" s="7">
        <v>45929</v>
      </c>
      <c r="K1644">
        <v>10</v>
      </c>
      <c r="L1644" t="s">
        <v>40</v>
      </c>
      <c r="M1644" t="s">
        <v>5</v>
      </c>
      <c r="N1644" t="s">
        <v>41</v>
      </c>
      <c r="O1644" t="s">
        <v>47</v>
      </c>
      <c r="P1644" t="s">
        <v>2082</v>
      </c>
      <c r="Q1644">
        <v>10</v>
      </c>
      <c r="R1644">
        <v>0</v>
      </c>
      <c r="S1644">
        <v>0</v>
      </c>
      <c r="U1644">
        <v>24876</v>
      </c>
      <c r="V1644">
        <v>24876</v>
      </c>
      <c r="W1644">
        <v>0</v>
      </c>
      <c r="X1644">
        <v>0</v>
      </c>
      <c r="Y1644" t="s">
        <v>72</v>
      </c>
    </row>
    <row r="1645" spans="1:25" x14ac:dyDescent="0.25">
      <c r="A1645">
        <v>1644</v>
      </c>
      <c r="B1645">
        <v>66256</v>
      </c>
      <c r="C1645">
        <v>0</v>
      </c>
      <c r="D1645">
        <v>0</v>
      </c>
      <c r="E1645" t="s">
        <v>642</v>
      </c>
      <c r="F1645" t="s">
        <v>643</v>
      </c>
      <c r="G1645">
        <v>1</v>
      </c>
      <c r="H1645" s="6">
        <v>11458583</v>
      </c>
      <c r="I1645" s="7">
        <v>45929</v>
      </c>
      <c r="K1645">
        <v>8</v>
      </c>
      <c r="L1645" t="s">
        <v>40</v>
      </c>
      <c r="M1645" t="s">
        <v>5</v>
      </c>
      <c r="N1645" t="s">
        <v>41</v>
      </c>
      <c r="O1645" t="s">
        <v>77</v>
      </c>
      <c r="P1645" t="s">
        <v>2082</v>
      </c>
      <c r="Q1645">
        <v>8</v>
      </c>
      <c r="R1645">
        <v>0</v>
      </c>
      <c r="S1645">
        <v>0</v>
      </c>
      <c r="U1645">
        <v>916687</v>
      </c>
      <c r="V1645">
        <v>916687</v>
      </c>
      <c r="W1645">
        <v>0</v>
      </c>
      <c r="X1645">
        <v>0</v>
      </c>
      <c r="Y1645" t="s">
        <v>250</v>
      </c>
    </row>
    <row r="1646" spans="1:25" x14ac:dyDescent="0.25">
      <c r="A1646">
        <v>1645</v>
      </c>
      <c r="B1646">
        <v>66076</v>
      </c>
      <c r="C1646">
        <v>0</v>
      </c>
      <c r="D1646">
        <v>0</v>
      </c>
      <c r="E1646" t="s">
        <v>1534</v>
      </c>
      <c r="F1646" t="s">
        <v>1535</v>
      </c>
      <c r="G1646">
        <v>1</v>
      </c>
      <c r="H1646" s="6">
        <v>5000000</v>
      </c>
      <c r="I1646" s="7">
        <v>45929</v>
      </c>
      <c r="K1646">
        <v>12</v>
      </c>
      <c r="L1646" t="s">
        <v>40</v>
      </c>
      <c r="M1646" t="s">
        <v>5</v>
      </c>
      <c r="N1646" t="s">
        <v>41</v>
      </c>
      <c r="O1646" t="s">
        <v>47</v>
      </c>
      <c r="P1646" t="s">
        <v>2082</v>
      </c>
      <c r="Q1646">
        <v>12</v>
      </c>
      <c r="R1646">
        <v>0</v>
      </c>
      <c r="S1646">
        <v>0</v>
      </c>
      <c r="U1646">
        <v>600000</v>
      </c>
      <c r="V1646">
        <v>600000</v>
      </c>
      <c r="W1646">
        <v>0</v>
      </c>
      <c r="X1646">
        <v>0</v>
      </c>
      <c r="Y1646" t="s">
        <v>109</v>
      </c>
    </row>
    <row r="1647" spans="1:25" x14ac:dyDescent="0.25">
      <c r="A1647">
        <v>1646</v>
      </c>
      <c r="B1647">
        <v>66222</v>
      </c>
      <c r="C1647">
        <v>0</v>
      </c>
      <c r="D1647">
        <v>0</v>
      </c>
      <c r="E1647" t="s">
        <v>1214</v>
      </c>
      <c r="F1647" t="s">
        <v>1215</v>
      </c>
      <c r="G1647">
        <v>1</v>
      </c>
      <c r="H1647" s="6">
        <v>2000000</v>
      </c>
      <c r="I1647" s="7">
        <v>45926</v>
      </c>
      <c r="K1647">
        <v>15</v>
      </c>
      <c r="L1647" t="s">
        <v>40</v>
      </c>
      <c r="M1647" t="s">
        <v>5</v>
      </c>
      <c r="N1647" t="s">
        <v>41</v>
      </c>
      <c r="O1647" t="s">
        <v>77</v>
      </c>
      <c r="P1647" t="s">
        <v>2082</v>
      </c>
      <c r="Q1647">
        <v>7</v>
      </c>
      <c r="R1647">
        <v>8</v>
      </c>
      <c r="S1647">
        <v>0</v>
      </c>
      <c r="U1647">
        <v>300000</v>
      </c>
      <c r="V1647">
        <v>140000</v>
      </c>
      <c r="W1647">
        <v>160000</v>
      </c>
      <c r="X1647">
        <v>0</v>
      </c>
      <c r="Y1647" t="s">
        <v>94</v>
      </c>
    </row>
    <row r="1648" spans="1:25" x14ac:dyDescent="0.25">
      <c r="A1648">
        <v>1647</v>
      </c>
      <c r="B1648">
        <v>66244</v>
      </c>
      <c r="C1648">
        <v>0</v>
      </c>
      <c r="D1648">
        <v>0</v>
      </c>
      <c r="E1648" t="s">
        <v>2196</v>
      </c>
      <c r="F1648" t="s">
        <v>2197</v>
      </c>
      <c r="G1648">
        <v>1</v>
      </c>
      <c r="H1648" s="6">
        <v>1019604</v>
      </c>
      <c r="I1648" s="7">
        <v>45926</v>
      </c>
      <c r="K1648">
        <v>8</v>
      </c>
      <c r="L1648" t="s">
        <v>40</v>
      </c>
      <c r="M1648" t="s">
        <v>5</v>
      </c>
      <c r="N1648" t="s">
        <v>41</v>
      </c>
      <c r="O1648" t="s">
        <v>57</v>
      </c>
      <c r="P1648" t="s">
        <v>2082</v>
      </c>
      <c r="Q1648">
        <v>8</v>
      </c>
      <c r="R1648">
        <v>0</v>
      </c>
      <c r="S1648">
        <v>0</v>
      </c>
      <c r="U1648">
        <v>81568</v>
      </c>
      <c r="V1648">
        <v>81568</v>
      </c>
      <c r="W1648">
        <v>0</v>
      </c>
      <c r="X1648">
        <v>0</v>
      </c>
      <c r="Y1648" t="s">
        <v>48</v>
      </c>
    </row>
    <row r="1649" spans="1:25" x14ac:dyDescent="0.25">
      <c r="A1649">
        <v>1648</v>
      </c>
      <c r="B1649">
        <v>66215</v>
      </c>
      <c r="C1649">
        <v>0</v>
      </c>
      <c r="D1649">
        <v>0</v>
      </c>
      <c r="E1649" t="s">
        <v>2191</v>
      </c>
      <c r="F1649" t="s">
        <v>2192</v>
      </c>
      <c r="G1649">
        <v>1</v>
      </c>
      <c r="H1649" s="6">
        <v>15000000</v>
      </c>
      <c r="I1649" s="7">
        <v>45926</v>
      </c>
      <c r="K1649" t="s">
        <v>648</v>
      </c>
      <c r="L1649" t="s">
        <v>40</v>
      </c>
      <c r="M1649" t="s">
        <v>5</v>
      </c>
      <c r="N1649" t="s">
        <v>41</v>
      </c>
      <c r="O1649" t="s">
        <v>77</v>
      </c>
      <c r="P1649" t="s">
        <v>2082</v>
      </c>
      <c r="Q1649">
        <v>4.5</v>
      </c>
      <c r="R1649">
        <v>2</v>
      </c>
      <c r="S1649">
        <v>0</v>
      </c>
      <c r="U1649">
        <v>975000</v>
      </c>
      <c r="V1649">
        <v>675000</v>
      </c>
      <c r="W1649">
        <v>300000</v>
      </c>
      <c r="X1649">
        <v>0</v>
      </c>
      <c r="Y1649" t="s">
        <v>48</v>
      </c>
    </row>
    <row r="1650" spans="1:25" x14ac:dyDescent="0.25">
      <c r="A1650">
        <v>1649</v>
      </c>
      <c r="B1650">
        <v>66251</v>
      </c>
      <c r="C1650">
        <v>0</v>
      </c>
      <c r="D1650">
        <v>0</v>
      </c>
      <c r="E1650" t="s">
        <v>848</v>
      </c>
      <c r="F1650" t="s">
        <v>849</v>
      </c>
      <c r="G1650">
        <v>1</v>
      </c>
      <c r="H1650" s="6">
        <v>507568</v>
      </c>
      <c r="I1650" s="7">
        <v>45926</v>
      </c>
      <c r="K1650">
        <v>15</v>
      </c>
      <c r="L1650" t="s">
        <v>40</v>
      </c>
      <c r="M1650" t="s">
        <v>5</v>
      </c>
      <c r="N1650" t="s">
        <v>41</v>
      </c>
      <c r="O1650" t="s">
        <v>47</v>
      </c>
      <c r="P1650" t="s">
        <v>2082</v>
      </c>
      <c r="Q1650">
        <v>4</v>
      </c>
      <c r="R1650">
        <v>11</v>
      </c>
      <c r="S1650">
        <v>0</v>
      </c>
      <c r="U1650">
        <v>76135</v>
      </c>
      <c r="V1650">
        <v>20303</v>
      </c>
      <c r="W1650">
        <v>55832</v>
      </c>
      <c r="X1650">
        <v>0</v>
      </c>
      <c r="Y1650" t="s">
        <v>109</v>
      </c>
    </row>
    <row r="1651" spans="1:25" x14ac:dyDescent="0.25">
      <c r="A1651">
        <v>1650</v>
      </c>
      <c r="B1651">
        <v>66252</v>
      </c>
      <c r="C1651">
        <v>0</v>
      </c>
      <c r="D1651">
        <v>0</v>
      </c>
      <c r="E1651" t="s">
        <v>848</v>
      </c>
      <c r="F1651" t="s">
        <v>849</v>
      </c>
      <c r="G1651">
        <v>1</v>
      </c>
      <c r="H1651" s="6">
        <v>549968</v>
      </c>
      <c r="I1651" s="7">
        <v>45926</v>
      </c>
      <c r="K1651">
        <v>15</v>
      </c>
      <c r="L1651" t="s">
        <v>40</v>
      </c>
      <c r="M1651" t="s">
        <v>5</v>
      </c>
      <c r="N1651" t="s">
        <v>41</v>
      </c>
      <c r="O1651" t="s">
        <v>47</v>
      </c>
      <c r="P1651" t="s">
        <v>2082</v>
      </c>
      <c r="Q1651">
        <v>4</v>
      </c>
      <c r="R1651">
        <v>11</v>
      </c>
      <c r="S1651">
        <v>0</v>
      </c>
      <c r="U1651">
        <v>82495</v>
      </c>
      <c r="V1651">
        <v>21999</v>
      </c>
      <c r="W1651">
        <v>60496</v>
      </c>
      <c r="X1651">
        <v>0</v>
      </c>
      <c r="Y1651" t="s">
        <v>109</v>
      </c>
    </row>
    <row r="1652" spans="1:25" x14ac:dyDescent="0.25">
      <c r="A1652">
        <v>1651</v>
      </c>
      <c r="B1652">
        <v>66217</v>
      </c>
      <c r="C1652">
        <v>0</v>
      </c>
      <c r="D1652">
        <v>0</v>
      </c>
      <c r="E1652" t="s">
        <v>1216</v>
      </c>
      <c r="F1652" t="s">
        <v>1217</v>
      </c>
      <c r="G1652">
        <v>1</v>
      </c>
      <c r="H1652" s="6">
        <v>1501514</v>
      </c>
      <c r="I1652" s="7">
        <v>45926</v>
      </c>
      <c r="K1652">
        <v>5</v>
      </c>
      <c r="L1652" t="s">
        <v>40</v>
      </c>
      <c r="M1652" t="s">
        <v>9</v>
      </c>
      <c r="N1652" t="s">
        <v>41</v>
      </c>
      <c r="O1652" t="s">
        <v>42</v>
      </c>
      <c r="P1652" t="s">
        <v>2082</v>
      </c>
      <c r="Q1652">
        <v>5</v>
      </c>
      <c r="R1652">
        <v>0</v>
      </c>
      <c r="S1652">
        <v>0</v>
      </c>
      <c r="U1652">
        <v>75076</v>
      </c>
      <c r="V1652">
        <v>75076</v>
      </c>
      <c r="W1652">
        <v>0</v>
      </c>
      <c r="X1652">
        <v>0</v>
      </c>
      <c r="Y1652" t="s">
        <v>112</v>
      </c>
    </row>
    <row r="1653" spans="1:25" x14ac:dyDescent="0.25">
      <c r="A1653">
        <v>1652</v>
      </c>
      <c r="B1653">
        <v>66219</v>
      </c>
      <c r="C1653">
        <v>0</v>
      </c>
      <c r="D1653">
        <v>0</v>
      </c>
      <c r="E1653" t="s">
        <v>1898</v>
      </c>
      <c r="F1653" t="s">
        <v>1899</v>
      </c>
      <c r="G1653">
        <v>1</v>
      </c>
      <c r="H1653" s="6">
        <v>16314615</v>
      </c>
      <c r="I1653" s="7">
        <v>45926</v>
      </c>
      <c r="K1653">
        <v>9</v>
      </c>
      <c r="L1653" t="s">
        <v>40</v>
      </c>
      <c r="M1653" t="s">
        <v>5</v>
      </c>
      <c r="N1653" t="s">
        <v>41</v>
      </c>
      <c r="O1653" t="s">
        <v>47</v>
      </c>
      <c r="P1653" t="s">
        <v>2082</v>
      </c>
      <c r="Q1653">
        <v>9</v>
      </c>
      <c r="R1653">
        <v>0</v>
      </c>
      <c r="S1653">
        <v>0</v>
      </c>
      <c r="U1653">
        <v>1468315</v>
      </c>
      <c r="V1653">
        <v>1468315</v>
      </c>
      <c r="W1653">
        <v>0</v>
      </c>
      <c r="X1653">
        <v>0</v>
      </c>
      <c r="Y1653" t="s">
        <v>67</v>
      </c>
    </row>
    <row r="1654" spans="1:25" x14ac:dyDescent="0.25">
      <c r="A1654">
        <v>1653</v>
      </c>
      <c r="B1654">
        <v>66250</v>
      </c>
      <c r="C1654">
        <v>0</v>
      </c>
      <c r="D1654">
        <v>0</v>
      </c>
      <c r="E1654" t="s">
        <v>830</v>
      </c>
      <c r="F1654" t="s">
        <v>831</v>
      </c>
      <c r="G1654">
        <v>1</v>
      </c>
      <c r="H1654" s="6">
        <v>1500000</v>
      </c>
      <c r="I1654" s="7">
        <v>45926</v>
      </c>
      <c r="K1654">
        <v>8</v>
      </c>
      <c r="L1654" t="s">
        <v>40</v>
      </c>
      <c r="M1654" t="s">
        <v>5</v>
      </c>
      <c r="N1654" t="s">
        <v>41</v>
      </c>
      <c r="O1654" t="s">
        <v>77</v>
      </c>
      <c r="P1654" t="s">
        <v>2082</v>
      </c>
      <c r="Q1654">
        <v>8</v>
      </c>
      <c r="R1654">
        <v>0</v>
      </c>
      <c r="S1654">
        <v>0</v>
      </c>
      <c r="U1654">
        <v>120000</v>
      </c>
      <c r="V1654">
        <v>120000</v>
      </c>
      <c r="W1654">
        <v>0</v>
      </c>
      <c r="X1654">
        <v>0</v>
      </c>
      <c r="Y1654" t="s">
        <v>44</v>
      </c>
    </row>
    <row r="1655" spans="1:25" x14ac:dyDescent="0.25">
      <c r="A1655">
        <v>1654</v>
      </c>
      <c r="B1655">
        <v>66223</v>
      </c>
      <c r="C1655">
        <v>0</v>
      </c>
      <c r="D1655">
        <v>0</v>
      </c>
      <c r="E1655" t="s">
        <v>1244</v>
      </c>
      <c r="F1655" t="s">
        <v>1245</v>
      </c>
      <c r="G1655">
        <v>1</v>
      </c>
      <c r="H1655" s="6">
        <v>1000000</v>
      </c>
      <c r="I1655" s="7">
        <v>45926</v>
      </c>
      <c r="K1655">
        <v>15</v>
      </c>
      <c r="L1655" t="s">
        <v>40</v>
      </c>
      <c r="M1655" t="s">
        <v>5</v>
      </c>
      <c r="N1655" t="s">
        <v>41</v>
      </c>
      <c r="O1655" t="s">
        <v>77</v>
      </c>
      <c r="P1655" t="s">
        <v>2082</v>
      </c>
      <c r="Q1655">
        <v>7</v>
      </c>
      <c r="R1655">
        <v>8</v>
      </c>
      <c r="S1655">
        <v>0</v>
      </c>
      <c r="U1655">
        <v>150000</v>
      </c>
      <c r="V1655">
        <v>70000</v>
      </c>
      <c r="W1655">
        <v>80000</v>
      </c>
      <c r="X1655">
        <v>0</v>
      </c>
      <c r="Y1655" t="s">
        <v>94</v>
      </c>
    </row>
    <row r="1656" spans="1:25" x14ac:dyDescent="0.25">
      <c r="A1656">
        <v>1655</v>
      </c>
      <c r="B1656">
        <v>66253</v>
      </c>
      <c r="C1656">
        <v>0</v>
      </c>
      <c r="D1656">
        <v>0</v>
      </c>
      <c r="E1656" t="s">
        <v>2416</v>
      </c>
      <c r="F1656" t="s">
        <v>2417</v>
      </c>
      <c r="G1656">
        <v>1</v>
      </c>
      <c r="H1656" s="6">
        <v>1149787</v>
      </c>
      <c r="I1656" s="7">
        <v>45926</v>
      </c>
      <c r="K1656">
        <v>6</v>
      </c>
      <c r="L1656" t="s">
        <v>40</v>
      </c>
      <c r="M1656" t="s">
        <v>5</v>
      </c>
      <c r="N1656" t="s">
        <v>41</v>
      </c>
      <c r="O1656" t="s">
        <v>57</v>
      </c>
      <c r="P1656" t="s">
        <v>2082</v>
      </c>
      <c r="Q1656">
        <v>6</v>
      </c>
      <c r="R1656">
        <v>0</v>
      </c>
      <c r="S1656">
        <v>0</v>
      </c>
      <c r="U1656">
        <v>68987</v>
      </c>
      <c r="V1656">
        <v>68987</v>
      </c>
      <c r="W1656">
        <v>0</v>
      </c>
      <c r="X1656">
        <v>0</v>
      </c>
      <c r="Y1656" t="s">
        <v>2086</v>
      </c>
    </row>
    <row r="1657" spans="1:25" x14ac:dyDescent="0.25">
      <c r="A1657">
        <v>1656</v>
      </c>
      <c r="B1657">
        <v>66221</v>
      </c>
      <c r="C1657">
        <v>0</v>
      </c>
      <c r="D1657">
        <v>0</v>
      </c>
      <c r="E1657" t="s">
        <v>1208</v>
      </c>
      <c r="F1657" t="s">
        <v>1209</v>
      </c>
      <c r="G1657">
        <v>1</v>
      </c>
      <c r="H1657" s="6">
        <v>14000000</v>
      </c>
      <c r="I1657" s="7">
        <v>45926</v>
      </c>
      <c r="K1657">
        <v>15</v>
      </c>
      <c r="L1657" t="s">
        <v>40</v>
      </c>
      <c r="M1657" t="s">
        <v>5</v>
      </c>
      <c r="N1657" t="s">
        <v>41</v>
      </c>
      <c r="O1657" t="s">
        <v>77</v>
      </c>
      <c r="P1657" t="s">
        <v>2082</v>
      </c>
      <c r="Q1657">
        <v>7</v>
      </c>
      <c r="R1657">
        <v>8</v>
      </c>
      <c r="S1657">
        <v>0</v>
      </c>
      <c r="U1657">
        <v>2100000</v>
      </c>
      <c r="V1657">
        <v>980000</v>
      </c>
      <c r="W1657">
        <v>1120000</v>
      </c>
      <c r="X1657">
        <v>0</v>
      </c>
      <c r="Y1657" t="s">
        <v>94</v>
      </c>
    </row>
    <row r="1658" spans="1:25" x14ac:dyDescent="0.25">
      <c r="A1658">
        <v>1657</v>
      </c>
      <c r="B1658">
        <v>66248</v>
      </c>
      <c r="C1658">
        <v>0</v>
      </c>
      <c r="D1658">
        <v>0</v>
      </c>
      <c r="E1658" t="s">
        <v>1380</v>
      </c>
      <c r="F1658" t="s">
        <v>1381</v>
      </c>
      <c r="G1658">
        <v>1</v>
      </c>
      <c r="H1658" s="6">
        <v>20000000</v>
      </c>
      <c r="I1658" s="7">
        <v>45926</v>
      </c>
      <c r="K1658">
        <v>15</v>
      </c>
      <c r="L1658" t="s">
        <v>40</v>
      </c>
      <c r="M1658" t="s">
        <v>1</v>
      </c>
      <c r="N1658" t="s">
        <v>41</v>
      </c>
      <c r="O1658" t="s">
        <v>87</v>
      </c>
      <c r="P1658" t="s">
        <v>2082</v>
      </c>
      <c r="Q1658">
        <v>8</v>
      </c>
      <c r="R1658">
        <v>7</v>
      </c>
      <c r="S1658">
        <v>0</v>
      </c>
      <c r="U1658">
        <v>3000000</v>
      </c>
      <c r="V1658">
        <v>1600000</v>
      </c>
      <c r="W1658">
        <v>1400000</v>
      </c>
      <c r="X1658">
        <v>0</v>
      </c>
      <c r="Y1658" t="s">
        <v>44</v>
      </c>
    </row>
    <row r="1659" spans="1:25" x14ac:dyDescent="0.25">
      <c r="A1659">
        <v>1658</v>
      </c>
      <c r="B1659">
        <v>66216</v>
      </c>
      <c r="C1659">
        <v>0</v>
      </c>
      <c r="D1659">
        <v>0</v>
      </c>
      <c r="E1659" t="s">
        <v>1196</v>
      </c>
      <c r="F1659" t="s">
        <v>1197</v>
      </c>
      <c r="G1659">
        <v>1</v>
      </c>
      <c r="H1659" s="6">
        <v>6495474</v>
      </c>
      <c r="I1659" s="7">
        <v>45926</v>
      </c>
      <c r="K1659">
        <v>5</v>
      </c>
      <c r="L1659" t="s">
        <v>40</v>
      </c>
      <c r="M1659" t="s">
        <v>9</v>
      </c>
      <c r="N1659" t="s">
        <v>41</v>
      </c>
      <c r="O1659" t="s">
        <v>42</v>
      </c>
      <c r="P1659" t="s">
        <v>2082</v>
      </c>
      <c r="Q1659">
        <v>5</v>
      </c>
      <c r="R1659">
        <v>0</v>
      </c>
      <c r="S1659">
        <v>0</v>
      </c>
      <c r="U1659">
        <v>324774</v>
      </c>
      <c r="V1659">
        <v>324774</v>
      </c>
      <c r="W1659">
        <v>0</v>
      </c>
      <c r="X1659">
        <v>0</v>
      </c>
      <c r="Y1659" t="s">
        <v>112</v>
      </c>
    </row>
    <row r="1660" spans="1:25" x14ac:dyDescent="0.25">
      <c r="A1660">
        <v>1659</v>
      </c>
      <c r="B1660">
        <v>66243</v>
      </c>
      <c r="C1660">
        <v>0</v>
      </c>
      <c r="D1660">
        <v>0</v>
      </c>
      <c r="E1660" t="s">
        <v>2093</v>
      </c>
      <c r="F1660" t="s">
        <v>2094</v>
      </c>
      <c r="G1660">
        <v>1</v>
      </c>
      <c r="H1660" s="6">
        <v>15393888</v>
      </c>
      <c r="I1660" s="7">
        <v>45926</v>
      </c>
      <c r="K1660">
        <v>7</v>
      </c>
      <c r="L1660" t="s">
        <v>40</v>
      </c>
      <c r="M1660" t="s">
        <v>6</v>
      </c>
      <c r="N1660" t="s">
        <v>41</v>
      </c>
      <c r="O1660" t="s">
        <v>64</v>
      </c>
      <c r="P1660" t="s">
        <v>2082</v>
      </c>
      <c r="Q1660">
        <v>7</v>
      </c>
      <c r="R1660">
        <v>0</v>
      </c>
      <c r="S1660">
        <v>0</v>
      </c>
      <c r="U1660">
        <v>1077572</v>
      </c>
      <c r="V1660">
        <v>1077572</v>
      </c>
      <c r="W1660">
        <v>0</v>
      </c>
      <c r="X1660">
        <v>0</v>
      </c>
      <c r="Y1660" t="s">
        <v>2086</v>
      </c>
    </row>
    <row r="1661" spans="1:25" x14ac:dyDescent="0.25">
      <c r="A1661">
        <v>1660</v>
      </c>
      <c r="B1661">
        <v>66228</v>
      </c>
      <c r="C1661">
        <v>0</v>
      </c>
      <c r="D1661">
        <v>0</v>
      </c>
      <c r="E1661" t="s">
        <v>1190</v>
      </c>
      <c r="F1661" t="s">
        <v>1191</v>
      </c>
      <c r="G1661">
        <v>1</v>
      </c>
      <c r="H1661" s="6">
        <v>106367</v>
      </c>
      <c r="I1661" s="7">
        <v>45926</v>
      </c>
      <c r="K1661">
        <v>5</v>
      </c>
      <c r="L1661" t="s">
        <v>40</v>
      </c>
      <c r="M1661" t="s">
        <v>9</v>
      </c>
      <c r="N1661" t="s">
        <v>41</v>
      </c>
      <c r="O1661" t="s">
        <v>42</v>
      </c>
      <c r="P1661" t="s">
        <v>2082</v>
      </c>
      <c r="Q1661">
        <v>5</v>
      </c>
      <c r="R1661">
        <v>0</v>
      </c>
      <c r="S1661">
        <v>0</v>
      </c>
      <c r="U1661">
        <v>5318</v>
      </c>
      <c r="V1661">
        <v>5318</v>
      </c>
      <c r="W1661">
        <v>0</v>
      </c>
      <c r="X1661">
        <v>0</v>
      </c>
      <c r="Y1661" t="s">
        <v>44</v>
      </c>
    </row>
    <row r="1662" spans="1:25" x14ac:dyDescent="0.25">
      <c r="A1662">
        <v>1661</v>
      </c>
      <c r="B1662">
        <v>66229</v>
      </c>
      <c r="C1662">
        <v>0</v>
      </c>
      <c r="D1662">
        <v>0</v>
      </c>
      <c r="E1662" t="s">
        <v>1190</v>
      </c>
      <c r="F1662" t="s">
        <v>1191</v>
      </c>
      <c r="G1662">
        <v>1</v>
      </c>
      <c r="H1662" s="6">
        <v>55853</v>
      </c>
      <c r="I1662" s="7">
        <v>45926</v>
      </c>
      <c r="K1662">
        <v>5</v>
      </c>
      <c r="L1662" t="s">
        <v>40</v>
      </c>
      <c r="M1662" t="s">
        <v>9</v>
      </c>
      <c r="N1662" t="s">
        <v>41</v>
      </c>
      <c r="O1662" t="s">
        <v>42</v>
      </c>
      <c r="P1662" t="s">
        <v>2082</v>
      </c>
      <c r="Q1662">
        <v>5</v>
      </c>
      <c r="R1662">
        <v>0</v>
      </c>
      <c r="S1662">
        <v>0</v>
      </c>
      <c r="U1662">
        <v>2793</v>
      </c>
      <c r="V1662">
        <v>2793</v>
      </c>
      <c r="W1662">
        <v>0</v>
      </c>
      <c r="X1662">
        <v>0</v>
      </c>
      <c r="Y1662" t="s">
        <v>44</v>
      </c>
    </row>
    <row r="1663" spans="1:25" x14ac:dyDescent="0.25">
      <c r="A1663">
        <v>1662</v>
      </c>
      <c r="B1663">
        <v>66230</v>
      </c>
      <c r="C1663">
        <v>0</v>
      </c>
      <c r="D1663">
        <v>0</v>
      </c>
      <c r="E1663" t="s">
        <v>1190</v>
      </c>
      <c r="F1663" t="s">
        <v>1191</v>
      </c>
      <c r="G1663">
        <v>1</v>
      </c>
      <c r="H1663" s="6">
        <v>80105</v>
      </c>
      <c r="I1663" s="7">
        <v>45926</v>
      </c>
      <c r="K1663">
        <v>5</v>
      </c>
      <c r="L1663" t="s">
        <v>40</v>
      </c>
      <c r="M1663" t="s">
        <v>9</v>
      </c>
      <c r="N1663" t="s">
        <v>41</v>
      </c>
      <c r="O1663" t="s">
        <v>42</v>
      </c>
      <c r="P1663" t="s">
        <v>2082</v>
      </c>
      <c r="Q1663">
        <v>5</v>
      </c>
      <c r="R1663">
        <v>0</v>
      </c>
      <c r="S1663">
        <v>0</v>
      </c>
      <c r="U1663">
        <v>4005</v>
      </c>
      <c r="V1663">
        <v>4005</v>
      </c>
      <c r="W1663">
        <v>0</v>
      </c>
      <c r="X1663">
        <v>0</v>
      </c>
      <c r="Y1663" t="s">
        <v>44</v>
      </c>
    </row>
    <row r="1664" spans="1:25" x14ac:dyDescent="0.25">
      <c r="A1664">
        <v>1663</v>
      </c>
      <c r="B1664">
        <v>66225</v>
      </c>
      <c r="C1664">
        <v>0</v>
      </c>
      <c r="D1664">
        <v>0</v>
      </c>
      <c r="E1664" t="s">
        <v>1188</v>
      </c>
      <c r="F1664" t="s">
        <v>1189</v>
      </c>
      <c r="G1664">
        <v>1</v>
      </c>
      <c r="H1664" s="6">
        <v>296624</v>
      </c>
      <c r="I1664" s="7">
        <v>45926</v>
      </c>
      <c r="K1664">
        <v>5</v>
      </c>
      <c r="L1664" t="s">
        <v>40</v>
      </c>
      <c r="M1664" t="s">
        <v>9</v>
      </c>
      <c r="N1664" t="s">
        <v>41</v>
      </c>
      <c r="O1664" t="s">
        <v>42</v>
      </c>
      <c r="P1664" t="s">
        <v>2082</v>
      </c>
      <c r="Q1664">
        <v>5</v>
      </c>
      <c r="R1664">
        <v>0</v>
      </c>
      <c r="S1664">
        <v>0</v>
      </c>
      <c r="U1664">
        <v>14831</v>
      </c>
      <c r="V1664">
        <v>14831</v>
      </c>
      <c r="W1664">
        <v>0</v>
      </c>
      <c r="X1664">
        <v>0</v>
      </c>
      <c r="Y1664" t="s">
        <v>44</v>
      </c>
    </row>
    <row r="1665" spans="1:25" x14ac:dyDescent="0.25">
      <c r="A1665">
        <v>1664</v>
      </c>
      <c r="B1665">
        <v>66226</v>
      </c>
      <c r="C1665">
        <v>0</v>
      </c>
      <c r="D1665">
        <v>0</v>
      </c>
      <c r="E1665" t="s">
        <v>1188</v>
      </c>
      <c r="F1665" t="s">
        <v>1189</v>
      </c>
      <c r="G1665">
        <v>1</v>
      </c>
      <c r="H1665" s="6">
        <v>572354</v>
      </c>
      <c r="I1665" s="7">
        <v>45926</v>
      </c>
      <c r="K1665">
        <v>5</v>
      </c>
      <c r="L1665" t="s">
        <v>40</v>
      </c>
      <c r="M1665" t="s">
        <v>9</v>
      </c>
      <c r="N1665" t="s">
        <v>41</v>
      </c>
      <c r="O1665" t="s">
        <v>42</v>
      </c>
      <c r="P1665" t="s">
        <v>2082</v>
      </c>
      <c r="Q1665">
        <v>5</v>
      </c>
      <c r="R1665">
        <v>0</v>
      </c>
      <c r="S1665">
        <v>0</v>
      </c>
      <c r="U1665">
        <v>28618</v>
      </c>
      <c r="V1665">
        <v>28618</v>
      </c>
      <c r="W1665">
        <v>0</v>
      </c>
      <c r="X1665">
        <v>0</v>
      </c>
      <c r="Y1665" t="s">
        <v>44</v>
      </c>
    </row>
    <row r="1666" spans="1:25" x14ac:dyDescent="0.25">
      <c r="A1666">
        <v>1665</v>
      </c>
      <c r="B1666">
        <v>66227</v>
      </c>
      <c r="C1666">
        <v>0</v>
      </c>
      <c r="D1666">
        <v>0</v>
      </c>
      <c r="E1666" t="s">
        <v>1188</v>
      </c>
      <c r="F1666" t="s">
        <v>1189</v>
      </c>
      <c r="G1666">
        <v>1</v>
      </c>
      <c r="H1666" s="6">
        <v>597120</v>
      </c>
      <c r="I1666" s="7">
        <v>45926</v>
      </c>
      <c r="K1666">
        <v>5</v>
      </c>
      <c r="L1666" t="s">
        <v>40</v>
      </c>
      <c r="M1666" t="s">
        <v>9</v>
      </c>
      <c r="N1666" t="s">
        <v>41</v>
      </c>
      <c r="O1666" t="s">
        <v>42</v>
      </c>
      <c r="P1666" t="s">
        <v>2082</v>
      </c>
      <c r="Q1666">
        <v>5</v>
      </c>
      <c r="R1666">
        <v>0</v>
      </c>
      <c r="S1666">
        <v>0</v>
      </c>
      <c r="U1666">
        <v>29856</v>
      </c>
      <c r="V1666">
        <v>29856</v>
      </c>
      <c r="W1666">
        <v>0</v>
      </c>
      <c r="X1666">
        <v>0</v>
      </c>
      <c r="Y1666" t="s">
        <v>44</v>
      </c>
    </row>
    <row r="1667" spans="1:25" x14ac:dyDescent="0.25">
      <c r="A1667">
        <v>1666</v>
      </c>
      <c r="B1667">
        <v>63700</v>
      </c>
      <c r="C1667">
        <v>0</v>
      </c>
      <c r="D1667">
        <v>0</v>
      </c>
      <c r="E1667" t="s">
        <v>1459</v>
      </c>
      <c r="F1667" t="s">
        <v>1460</v>
      </c>
      <c r="G1667">
        <v>1</v>
      </c>
      <c r="H1667" s="6">
        <v>8200000</v>
      </c>
      <c r="I1667" s="7">
        <v>45926</v>
      </c>
      <c r="K1667">
        <v>15</v>
      </c>
      <c r="L1667" t="s">
        <v>40</v>
      </c>
      <c r="M1667" t="s">
        <v>5</v>
      </c>
      <c r="N1667" t="s">
        <v>41</v>
      </c>
      <c r="O1667" t="s">
        <v>54</v>
      </c>
      <c r="P1667" t="s">
        <v>2082</v>
      </c>
      <c r="Q1667">
        <v>3.3</v>
      </c>
      <c r="R1667">
        <v>11.7</v>
      </c>
      <c r="S1667">
        <v>0</v>
      </c>
      <c r="U1667">
        <v>1230000</v>
      </c>
      <c r="V1667">
        <v>270600</v>
      </c>
      <c r="W1667">
        <v>959400</v>
      </c>
      <c r="X1667">
        <v>0</v>
      </c>
      <c r="Y1667" t="s">
        <v>48</v>
      </c>
    </row>
    <row r="1668" spans="1:25" x14ac:dyDescent="0.25">
      <c r="A1668">
        <v>1667</v>
      </c>
      <c r="B1668">
        <v>66218</v>
      </c>
      <c r="C1668">
        <v>0</v>
      </c>
      <c r="D1668">
        <v>0</v>
      </c>
      <c r="E1668" t="s">
        <v>1554</v>
      </c>
      <c r="F1668" t="s">
        <v>1555</v>
      </c>
      <c r="G1668">
        <v>1</v>
      </c>
      <c r="H1668" s="6">
        <v>1000000</v>
      </c>
      <c r="I1668" s="7">
        <v>45926</v>
      </c>
      <c r="K1668">
        <v>8</v>
      </c>
      <c r="L1668" t="s">
        <v>40</v>
      </c>
      <c r="M1668" t="s">
        <v>5</v>
      </c>
      <c r="N1668" t="s">
        <v>41</v>
      </c>
      <c r="O1668" t="s">
        <v>57</v>
      </c>
      <c r="P1668" t="s">
        <v>2082</v>
      </c>
      <c r="Q1668">
        <v>8</v>
      </c>
      <c r="R1668">
        <v>0</v>
      </c>
      <c r="S1668">
        <v>0</v>
      </c>
      <c r="U1668">
        <v>80000</v>
      </c>
      <c r="V1668">
        <v>80000</v>
      </c>
      <c r="W1668">
        <v>0</v>
      </c>
      <c r="X1668">
        <v>0</v>
      </c>
      <c r="Y1668" t="s">
        <v>48</v>
      </c>
    </row>
    <row r="1669" spans="1:25" x14ac:dyDescent="0.25">
      <c r="A1669">
        <v>1668</v>
      </c>
      <c r="B1669">
        <v>66231</v>
      </c>
      <c r="C1669">
        <v>0</v>
      </c>
      <c r="D1669">
        <v>0</v>
      </c>
      <c r="E1669" t="s">
        <v>2259</v>
      </c>
      <c r="F1669" t="s">
        <v>2260</v>
      </c>
      <c r="G1669">
        <v>1</v>
      </c>
      <c r="H1669" s="6">
        <v>28269</v>
      </c>
      <c r="I1669" s="7">
        <v>45926</v>
      </c>
      <c r="K1669">
        <v>5</v>
      </c>
      <c r="L1669" t="s">
        <v>40</v>
      </c>
      <c r="M1669" t="s">
        <v>9</v>
      </c>
      <c r="N1669" t="s">
        <v>41</v>
      </c>
      <c r="O1669" t="s">
        <v>42</v>
      </c>
      <c r="P1669" t="s">
        <v>2082</v>
      </c>
      <c r="Q1669">
        <v>5</v>
      </c>
      <c r="R1669">
        <v>0</v>
      </c>
      <c r="S1669">
        <v>0</v>
      </c>
      <c r="U1669">
        <v>1413</v>
      </c>
      <c r="V1669">
        <v>1413</v>
      </c>
      <c r="W1669">
        <v>0</v>
      </c>
      <c r="X1669">
        <v>0</v>
      </c>
      <c r="Y1669" t="s">
        <v>2086</v>
      </c>
    </row>
    <row r="1670" spans="1:25" x14ac:dyDescent="0.25">
      <c r="A1670">
        <v>1669</v>
      </c>
      <c r="B1670">
        <v>66220</v>
      </c>
      <c r="C1670">
        <v>0</v>
      </c>
      <c r="D1670">
        <v>0</v>
      </c>
      <c r="E1670" t="s">
        <v>1171</v>
      </c>
      <c r="F1670" t="s">
        <v>1172</v>
      </c>
      <c r="G1670">
        <v>1</v>
      </c>
      <c r="H1670" s="6">
        <v>12000000</v>
      </c>
      <c r="I1670" s="7">
        <v>45926</v>
      </c>
      <c r="K1670">
        <v>15</v>
      </c>
      <c r="L1670" t="s">
        <v>40</v>
      </c>
      <c r="M1670" t="s">
        <v>5</v>
      </c>
      <c r="N1670" t="s">
        <v>41</v>
      </c>
      <c r="O1670" t="s">
        <v>77</v>
      </c>
      <c r="P1670" t="s">
        <v>2082</v>
      </c>
      <c r="Q1670">
        <v>7</v>
      </c>
      <c r="R1670">
        <v>8</v>
      </c>
      <c r="S1670">
        <v>0</v>
      </c>
      <c r="U1670">
        <v>1800000</v>
      </c>
      <c r="V1670">
        <v>840000</v>
      </c>
      <c r="W1670">
        <v>960000</v>
      </c>
      <c r="X1670">
        <v>0</v>
      </c>
      <c r="Y1670" t="s">
        <v>94</v>
      </c>
    </row>
    <row r="1671" spans="1:25" x14ac:dyDescent="0.25">
      <c r="A1671">
        <v>1670</v>
      </c>
      <c r="B1671">
        <v>66232</v>
      </c>
      <c r="C1671">
        <v>0</v>
      </c>
      <c r="D1671">
        <v>0</v>
      </c>
      <c r="E1671" t="s">
        <v>1175</v>
      </c>
      <c r="F1671" t="s">
        <v>1176</v>
      </c>
      <c r="G1671">
        <v>1</v>
      </c>
      <c r="H1671" s="6">
        <v>149809</v>
      </c>
      <c r="I1671" s="7">
        <v>45926</v>
      </c>
      <c r="K1671">
        <v>5</v>
      </c>
      <c r="L1671" t="s">
        <v>40</v>
      </c>
      <c r="M1671" t="s">
        <v>9</v>
      </c>
      <c r="N1671" t="s">
        <v>41</v>
      </c>
      <c r="O1671" t="s">
        <v>42</v>
      </c>
      <c r="P1671" t="s">
        <v>2082</v>
      </c>
      <c r="Q1671">
        <v>5</v>
      </c>
      <c r="R1671">
        <v>0</v>
      </c>
      <c r="S1671">
        <v>0</v>
      </c>
      <c r="U1671">
        <v>7490</v>
      </c>
      <c r="V1671">
        <v>7490</v>
      </c>
      <c r="W1671">
        <v>0</v>
      </c>
      <c r="X1671">
        <v>0</v>
      </c>
      <c r="Y1671" t="s">
        <v>44</v>
      </c>
    </row>
    <row r="1672" spans="1:25" x14ac:dyDescent="0.25">
      <c r="A1672">
        <v>1671</v>
      </c>
      <c r="B1672">
        <v>66255</v>
      </c>
      <c r="C1672">
        <v>0</v>
      </c>
      <c r="D1672">
        <v>0</v>
      </c>
      <c r="E1672" t="s">
        <v>1778</v>
      </c>
      <c r="F1672" t="s">
        <v>1779</v>
      </c>
      <c r="G1672">
        <v>1</v>
      </c>
      <c r="H1672" s="6">
        <v>351317096</v>
      </c>
      <c r="I1672" s="7">
        <v>45926</v>
      </c>
      <c r="K1672">
        <v>15</v>
      </c>
      <c r="L1672" t="s">
        <v>40</v>
      </c>
      <c r="M1672" t="s">
        <v>2</v>
      </c>
      <c r="N1672" t="s">
        <v>41</v>
      </c>
      <c r="O1672" t="s">
        <v>87</v>
      </c>
      <c r="P1672" t="s">
        <v>2082</v>
      </c>
      <c r="Q1672">
        <v>2</v>
      </c>
      <c r="R1672">
        <v>13</v>
      </c>
      <c r="S1672">
        <v>0</v>
      </c>
      <c r="U1672">
        <v>52697564</v>
      </c>
      <c r="V1672">
        <v>7026342</v>
      </c>
      <c r="W1672">
        <v>45671222</v>
      </c>
      <c r="X1672">
        <v>0</v>
      </c>
      <c r="Y1672" t="s">
        <v>94</v>
      </c>
    </row>
    <row r="1673" spans="1:25" x14ac:dyDescent="0.25">
      <c r="A1673">
        <v>1672</v>
      </c>
      <c r="B1673">
        <v>66239</v>
      </c>
      <c r="C1673">
        <v>0</v>
      </c>
      <c r="D1673">
        <v>0</v>
      </c>
      <c r="E1673" t="s">
        <v>1254</v>
      </c>
      <c r="F1673" t="s">
        <v>1255</v>
      </c>
      <c r="G1673">
        <v>1</v>
      </c>
      <c r="H1673" s="6">
        <v>1353061</v>
      </c>
      <c r="I1673" s="7">
        <v>45926</v>
      </c>
      <c r="K1673">
        <v>5</v>
      </c>
      <c r="L1673" t="s">
        <v>40</v>
      </c>
      <c r="M1673" t="s">
        <v>9</v>
      </c>
      <c r="N1673" t="s">
        <v>41</v>
      </c>
      <c r="O1673" t="s">
        <v>42</v>
      </c>
      <c r="P1673" t="s">
        <v>2082</v>
      </c>
      <c r="Q1673">
        <v>5</v>
      </c>
      <c r="R1673">
        <v>0</v>
      </c>
      <c r="S1673">
        <v>0</v>
      </c>
      <c r="U1673">
        <v>67653</v>
      </c>
      <c r="V1673">
        <v>67653</v>
      </c>
      <c r="W1673">
        <v>0</v>
      </c>
      <c r="X1673">
        <v>0</v>
      </c>
      <c r="Y1673" t="s">
        <v>44</v>
      </c>
    </row>
    <row r="1674" spans="1:25" x14ac:dyDescent="0.25">
      <c r="A1674">
        <v>1673</v>
      </c>
      <c r="B1674">
        <v>66242</v>
      </c>
      <c r="C1674">
        <v>0</v>
      </c>
      <c r="D1674">
        <v>0</v>
      </c>
      <c r="E1674" t="s">
        <v>1260</v>
      </c>
      <c r="F1674" t="s">
        <v>1261</v>
      </c>
      <c r="G1674">
        <v>1</v>
      </c>
      <c r="H1674" s="6">
        <v>1633293</v>
      </c>
      <c r="I1674" s="7">
        <v>45926</v>
      </c>
      <c r="K1674">
        <v>5</v>
      </c>
      <c r="L1674" t="s">
        <v>40</v>
      </c>
      <c r="M1674" t="s">
        <v>9</v>
      </c>
      <c r="N1674" t="s">
        <v>41</v>
      </c>
      <c r="O1674" t="s">
        <v>42</v>
      </c>
      <c r="P1674" t="s">
        <v>2082</v>
      </c>
      <c r="Q1674">
        <v>5</v>
      </c>
      <c r="R1674">
        <v>0</v>
      </c>
      <c r="S1674">
        <v>0</v>
      </c>
      <c r="U1674">
        <v>81665</v>
      </c>
      <c r="V1674">
        <v>81665</v>
      </c>
      <c r="W1674">
        <v>0</v>
      </c>
      <c r="X1674">
        <v>0</v>
      </c>
      <c r="Y1674" t="s">
        <v>44</v>
      </c>
    </row>
    <row r="1675" spans="1:25" x14ac:dyDescent="0.25">
      <c r="A1675">
        <v>1674</v>
      </c>
      <c r="B1675">
        <v>66241</v>
      </c>
      <c r="C1675">
        <v>0</v>
      </c>
      <c r="D1675">
        <v>0</v>
      </c>
      <c r="E1675" t="s">
        <v>1258</v>
      </c>
      <c r="F1675" t="s">
        <v>1259</v>
      </c>
      <c r="G1675">
        <v>1</v>
      </c>
      <c r="H1675" s="6">
        <v>848496</v>
      </c>
      <c r="I1675" s="7">
        <v>45926</v>
      </c>
      <c r="K1675">
        <v>5</v>
      </c>
      <c r="L1675" t="s">
        <v>40</v>
      </c>
      <c r="M1675" t="s">
        <v>9</v>
      </c>
      <c r="N1675" t="s">
        <v>41</v>
      </c>
      <c r="O1675" t="s">
        <v>42</v>
      </c>
      <c r="P1675" t="s">
        <v>2082</v>
      </c>
      <c r="Q1675">
        <v>5</v>
      </c>
      <c r="R1675">
        <v>0</v>
      </c>
      <c r="S1675">
        <v>0</v>
      </c>
      <c r="U1675">
        <v>42425</v>
      </c>
      <c r="V1675">
        <v>42425</v>
      </c>
      <c r="W1675">
        <v>0</v>
      </c>
      <c r="X1675">
        <v>0</v>
      </c>
      <c r="Y1675" t="s">
        <v>44</v>
      </c>
    </row>
    <row r="1676" spans="1:25" x14ac:dyDescent="0.25">
      <c r="A1676">
        <v>1675</v>
      </c>
      <c r="B1676">
        <v>66240</v>
      </c>
      <c r="C1676">
        <v>0</v>
      </c>
      <c r="D1676">
        <v>0</v>
      </c>
      <c r="E1676" t="s">
        <v>1256</v>
      </c>
      <c r="F1676" t="s">
        <v>1257</v>
      </c>
      <c r="G1676">
        <v>1</v>
      </c>
      <c r="H1676" s="6">
        <v>1831991</v>
      </c>
      <c r="I1676" s="7">
        <v>45926</v>
      </c>
      <c r="K1676">
        <v>5</v>
      </c>
      <c r="L1676" t="s">
        <v>40</v>
      </c>
      <c r="M1676" t="s">
        <v>9</v>
      </c>
      <c r="N1676" t="s">
        <v>41</v>
      </c>
      <c r="O1676" t="s">
        <v>42</v>
      </c>
      <c r="P1676" t="s">
        <v>2082</v>
      </c>
      <c r="Q1676">
        <v>5</v>
      </c>
      <c r="R1676">
        <v>0</v>
      </c>
      <c r="S1676">
        <v>0</v>
      </c>
      <c r="U1676">
        <v>91600</v>
      </c>
      <c r="V1676">
        <v>91600</v>
      </c>
      <c r="W1676">
        <v>0</v>
      </c>
      <c r="X1676">
        <v>0</v>
      </c>
      <c r="Y1676" t="s">
        <v>44</v>
      </c>
    </row>
    <row r="1677" spans="1:25" x14ac:dyDescent="0.25">
      <c r="A1677">
        <v>1676</v>
      </c>
      <c r="B1677">
        <v>66247</v>
      </c>
      <c r="C1677">
        <v>0</v>
      </c>
      <c r="D1677">
        <v>0</v>
      </c>
      <c r="E1677" t="s">
        <v>393</v>
      </c>
      <c r="F1677" t="s">
        <v>2586</v>
      </c>
      <c r="G1677">
        <v>1</v>
      </c>
      <c r="H1677" s="6">
        <v>6988299</v>
      </c>
      <c r="I1677" s="7">
        <v>45926</v>
      </c>
      <c r="K1677">
        <v>8</v>
      </c>
      <c r="L1677" t="s">
        <v>40</v>
      </c>
      <c r="M1677" t="s">
        <v>5</v>
      </c>
      <c r="N1677" t="s">
        <v>41</v>
      </c>
      <c r="O1677" t="s">
        <v>57</v>
      </c>
      <c r="P1677" t="s">
        <v>2082</v>
      </c>
      <c r="Q1677">
        <v>8</v>
      </c>
      <c r="R1677">
        <v>0</v>
      </c>
      <c r="S1677">
        <v>0</v>
      </c>
      <c r="U1677">
        <v>559064</v>
      </c>
      <c r="V1677">
        <v>559064</v>
      </c>
      <c r="W1677">
        <v>0</v>
      </c>
      <c r="X1677">
        <v>0</v>
      </c>
      <c r="Y1677" t="s">
        <v>44</v>
      </c>
    </row>
    <row r="1678" spans="1:25" x14ac:dyDescent="0.25">
      <c r="A1678">
        <v>1677</v>
      </c>
      <c r="B1678">
        <v>66245</v>
      </c>
      <c r="C1678">
        <v>0</v>
      </c>
      <c r="D1678">
        <v>0</v>
      </c>
      <c r="E1678" t="s">
        <v>1232</v>
      </c>
      <c r="F1678" t="s">
        <v>1233</v>
      </c>
      <c r="G1678">
        <v>1</v>
      </c>
      <c r="H1678" s="6">
        <v>202232916</v>
      </c>
      <c r="I1678" s="7">
        <v>45926</v>
      </c>
      <c r="K1678">
        <v>15</v>
      </c>
      <c r="L1678" t="s">
        <v>40</v>
      </c>
      <c r="M1678" t="s">
        <v>5</v>
      </c>
      <c r="N1678" t="s">
        <v>41</v>
      </c>
      <c r="O1678" t="s">
        <v>54</v>
      </c>
      <c r="P1678" t="s">
        <v>2082</v>
      </c>
      <c r="Q1678">
        <v>3.7</v>
      </c>
      <c r="R1678">
        <v>11.3</v>
      </c>
      <c r="S1678">
        <v>0</v>
      </c>
      <c r="U1678">
        <v>30334937</v>
      </c>
      <c r="V1678">
        <v>7482618</v>
      </c>
      <c r="W1678">
        <v>22852320</v>
      </c>
      <c r="X1678">
        <v>0</v>
      </c>
      <c r="Y1678" t="s">
        <v>67</v>
      </c>
    </row>
    <row r="1679" spans="1:25" x14ac:dyDescent="0.25">
      <c r="A1679">
        <v>1678</v>
      </c>
      <c r="B1679">
        <v>66224</v>
      </c>
      <c r="C1679">
        <v>0</v>
      </c>
      <c r="D1679">
        <v>0</v>
      </c>
      <c r="E1679" t="s">
        <v>1282</v>
      </c>
      <c r="F1679" t="s">
        <v>1283</v>
      </c>
      <c r="G1679">
        <v>1</v>
      </c>
      <c r="H1679" s="6">
        <v>17000000</v>
      </c>
      <c r="I1679" s="7">
        <v>45926</v>
      </c>
      <c r="K1679">
        <v>15</v>
      </c>
      <c r="L1679" t="s">
        <v>40</v>
      </c>
      <c r="M1679" t="s">
        <v>5</v>
      </c>
      <c r="N1679" t="s">
        <v>41</v>
      </c>
      <c r="O1679" t="s">
        <v>77</v>
      </c>
      <c r="P1679" t="s">
        <v>2082</v>
      </c>
      <c r="Q1679">
        <v>7</v>
      </c>
      <c r="R1679">
        <v>8</v>
      </c>
      <c r="S1679">
        <v>0</v>
      </c>
      <c r="U1679">
        <v>2550000</v>
      </c>
      <c r="V1679">
        <v>1190000</v>
      </c>
      <c r="W1679">
        <v>1360000</v>
      </c>
      <c r="X1679">
        <v>0</v>
      </c>
      <c r="Y1679" t="s">
        <v>94</v>
      </c>
    </row>
    <row r="1680" spans="1:25" x14ac:dyDescent="0.25">
      <c r="A1680">
        <v>1679</v>
      </c>
      <c r="B1680">
        <v>66246</v>
      </c>
      <c r="C1680">
        <v>0</v>
      </c>
      <c r="D1680">
        <v>0</v>
      </c>
      <c r="E1680" t="s">
        <v>1410</v>
      </c>
      <c r="F1680" t="s">
        <v>1411</v>
      </c>
      <c r="G1680">
        <v>1</v>
      </c>
      <c r="H1680" s="6">
        <v>2742750</v>
      </c>
      <c r="I1680" s="7">
        <v>45926</v>
      </c>
      <c r="K1680">
        <v>7</v>
      </c>
      <c r="L1680" t="s">
        <v>40</v>
      </c>
      <c r="M1680" t="s">
        <v>5</v>
      </c>
      <c r="N1680" t="s">
        <v>41</v>
      </c>
      <c r="O1680" t="s">
        <v>77</v>
      </c>
      <c r="P1680" t="s">
        <v>2082</v>
      </c>
      <c r="Q1680">
        <v>7</v>
      </c>
      <c r="R1680">
        <v>0</v>
      </c>
      <c r="S1680">
        <v>0</v>
      </c>
      <c r="U1680">
        <v>191993</v>
      </c>
      <c r="V1680">
        <v>191992</v>
      </c>
      <c r="W1680">
        <v>0</v>
      </c>
      <c r="X1680">
        <v>0</v>
      </c>
      <c r="Y1680" t="s">
        <v>437</v>
      </c>
    </row>
    <row r="1681" spans="1:25" x14ac:dyDescent="0.25">
      <c r="A1681">
        <v>1680</v>
      </c>
      <c r="B1681">
        <v>66235</v>
      </c>
      <c r="C1681">
        <v>0</v>
      </c>
      <c r="D1681">
        <v>0</v>
      </c>
      <c r="E1681" t="s">
        <v>1278</v>
      </c>
      <c r="F1681" t="s">
        <v>1279</v>
      </c>
      <c r="G1681">
        <v>1</v>
      </c>
      <c r="H1681" s="6">
        <v>418516</v>
      </c>
      <c r="I1681" s="7">
        <v>45926</v>
      </c>
      <c r="K1681">
        <v>5</v>
      </c>
      <c r="L1681" t="s">
        <v>40</v>
      </c>
      <c r="M1681" t="s">
        <v>9</v>
      </c>
      <c r="N1681" t="s">
        <v>41</v>
      </c>
      <c r="O1681" t="s">
        <v>42</v>
      </c>
      <c r="P1681" t="s">
        <v>2082</v>
      </c>
      <c r="Q1681">
        <v>5</v>
      </c>
      <c r="R1681">
        <v>0</v>
      </c>
      <c r="S1681">
        <v>0</v>
      </c>
      <c r="U1681">
        <v>20926</v>
      </c>
      <c r="V1681">
        <v>20926</v>
      </c>
      <c r="W1681">
        <v>0</v>
      </c>
      <c r="X1681">
        <v>0</v>
      </c>
      <c r="Y1681" t="s">
        <v>44</v>
      </c>
    </row>
    <row r="1682" spans="1:25" x14ac:dyDescent="0.25">
      <c r="A1682">
        <v>1681</v>
      </c>
      <c r="B1682">
        <v>66236</v>
      </c>
      <c r="C1682">
        <v>0</v>
      </c>
      <c r="D1682">
        <v>0</v>
      </c>
      <c r="E1682" t="s">
        <v>1278</v>
      </c>
      <c r="F1682" t="s">
        <v>1279</v>
      </c>
      <c r="G1682">
        <v>1</v>
      </c>
      <c r="H1682" s="6">
        <v>347224</v>
      </c>
      <c r="I1682" s="7">
        <v>45926</v>
      </c>
      <c r="K1682">
        <v>5</v>
      </c>
      <c r="L1682" t="s">
        <v>40</v>
      </c>
      <c r="M1682" t="s">
        <v>9</v>
      </c>
      <c r="N1682" t="s">
        <v>41</v>
      </c>
      <c r="O1682" t="s">
        <v>42</v>
      </c>
      <c r="P1682" t="s">
        <v>2082</v>
      </c>
      <c r="Q1682">
        <v>5</v>
      </c>
      <c r="R1682">
        <v>0</v>
      </c>
      <c r="S1682">
        <v>0</v>
      </c>
      <c r="U1682">
        <v>17361</v>
      </c>
      <c r="V1682">
        <v>17361</v>
      </c>
      <c r="W1682">
        <v>0</v>
      </c>
      <c r="X1682">
        <v>0</v>
      </c>
      <c r="Y1682" t="s">
        <v>44</v>
      </c>
    </row>
    <row r="1683" spans="1:25" x14ac:dyDescent="0.25">
      <c r="A1683">
        <v>1682</v>
      </c>
      <c r="B1683">
        <v>66237</v>
      </c>
      <c r="C1683">
        <v>0</v>
      </c>
      <c r="D1683">
        <v>0</v>
      </c>
      <c r="E1683" t="s">
        <v>1278</v>
      </c>
      <c r="F1683" t="s">
        <v>1279</v>
      </c>
      <c r="G1683">
        <v>1</v>
      </c>
      <c r="H1683" s="6">
        <v>434061</v>
      </c>
      <c r="I1683" s="7">
        <v>45926</v>
      </c>
      <c r="K1683">
        <v>5</v>
      </c>
      <c r="L1683" t="s">
        <v>40</v>
      </c>
      <c r="M1683" t="s">
        <v>9</v>
      </c>
      <c r="N1683" t="s">
        <v>41</v>
      </c>
      <c r="O1683" t="s">
        <v>42</v>
      </c>
      <c r="P1683" t="s">
        <v>2082</v>
      </c>
      <c r="Q1683">
        <v>5</v>
      </c>
      <c r="R1683">
        <v>0</v>
      </c>
      <c r="S1683">
        <v>0</v>
      </c>
      <c r="U1683">
        <v>21703</v>
      </c>
      <c r="V1683">
        <v>21703</v>
      </c>
      <c r="W1683">
        <v>0</v>
      </c>
      <c r="X1683">
        <v>0</v>
      </c>
      <c r="Y1683" t="s">
        <v>44</v>
      </c>
    </row>
    <row r="1684" spans="1:25" x14ac:dyDescent="0.25">
      <c r="A1684">
        <v>1683</v>
      </c>
      <c r="B1684">
        <v>66234</v>
      </c>
      <c r="C1684">
        <v>0</v>
      </c>
      <c r="D1684">
        <v>0</v>
      </c>
      <c r="E1684" t="s">
        <v>1276</v>
      </c>
      <c r="F1684" t="s">
        <v>1277</v>
      </c>
      <c r="G1684">
        <v>1</v>
      </c>
      <c r="H1684" s="6">
        <v>3927390</v>
      </c>
      <c r="I1684" s="7">
        <v>45926</v>
      </c>
      <c r="K1684" t="s">
        <v>2403</v>
      </c>
      <c r="L1684" t="s">
        <v>40</v>
      </c>
      <c r="M1684" t="s">
        <v>9</v>
      </c>
      <c r="N1684" t="s">
        <v>41</v>
      </c>
      <c r="O1684" t="s">
        <v>42</v>
      </c>
      <c r="P1684" t="s">
        <v>2082</v>
      </c>
      <c r="Q1684">
        <v>5</v>
      </c>
      <c r="R1684">
        <v>7.9</v>
      </c>
      <c r="S1684">
        <v>0</v>
      </c>
      <c r="U1684">
        <v>506633</v>
      </c>
      <c r="V1684">
        <v>196370</v>
      </c>
      <c r="W1684">
        <v>310264</v>
      </c>
      <c r="X1684">
        <v>0</v>
      </c>
      <c r="Y1684" t="s">
        <v>44</v>
      </c>
    </row>
    <row r="1685" spans="1:25" x14ac:dyDescent="0.25">
      <c r="A1685">
        <v>1684</v>
      </c>
      <c r="B1685">
        <v>66233</v>
      </c>
      <c r="C1685">
        <v>0</v>
      </c>
      <c r="D1685">
        <v>0</v>
      </c>
      <c r="E1685" t="s">
        <v>1272</v>
      </c>
      <c r="F1685" t="s">
        <v>1273</v>
      </c>
      <c r="G1685">
        <v>1</v>
      </c>
      <c r="H1685" s="6">
        <v>1254237</v>
      </c>
      <c r="I1685" s="7">
        <v>45926</v>
      </c>
      <c r="K1685">
        <v>5</v>
      </c>
      <c r="L1685" t="s">
        <v>40</v>
      </c>
      <c r="M1685" t="s">
        <v>9</v>
      </c>
      <c r="N1685" t="s">
        <v>41</v>
      </c>
      <c r="O1685" t="s">
        <v>42</v>
      </c>
      <c r="P1685" t="s">
        <v>2082</v>
      </c>
      <c r="Q1685">
        <v>5</v>
      </c>
      <c r="R1685">
        <v>0</v>
      </c>
      <c r="S1685">
        <v>0</v>
      </c>
      <c r="U1685">
        <v>62712</v>
      </c>
      <c r="V1685">
        <v>62712</v>
      </c>
      <c r="W1685">
        <v>0</v>
      </c>
      <c r="X1685">
        <v>0</v>
      </c>
      <c r="Y1685" t="s">
        <v>44</v>
      </c>
    </row>
    <row r="1686" spans="1:25" x14ac:dyDescent="0.25">
      <c r="A1686">
        <v>1685</v>
      </c>
      <c r="B1686">
        <v>66249</v>
      </c>
      <c r="C1686">
        <v>0</v>
      </c>
      <c r="D1686">
        <v>0</v>
      </c>
      <c r="E1686" t="s">
        <v>795</v>
      </c>
      <c r="F1686" t="s">
        <v>796</v>
      </c>
      <c r="G1686">
        <v>1</v>
      </c>
      <c r="H1686" s="6">
        <v>15919311</v>
      </c>
      <c r="I1686" s="7">
        <v>45926</v>
      </c>
      <c r="K1686" t="s">
        <v>167</v>
      </c>
      <c r="L1686" t="s">
        <v>40</v>
      </c>
      <c r="M1686" t="s">
        <v>7</v>
      </c>
      <c r="N1686" t="s">
        <v>41</v>
      </c>
      <c r="O1686" t="s">
        <v>64</v>
      </c>
      <c r="P1686" t="s">
        <v>2082</v>
      </c>
      <c r="Q1686">
        <v>5.5</v>
      </c>
      <c r="R1686">
        <v>0</v>
      </c>
      <c r="S1686">
        <v>0</v>
      </c>
      <c r="U1686">
        <v>875562</v>
      </c>
      <c r="V1686">
        <v>875562</v>
      </c>
      <c r="W1686">
        <v>0</v>
      </c>
      <c r="X1686">
        <v>0</v>
      </c>
      <c r="Y1686" t="s">
        <v>44</v>
      </c>
    </row>
    <row r="1687" spans="1:25" x14ac:dyDescent="0.25">
      <c r="A1687">
        <v>1686</v>
      </c>
      <c r="B1687">
        <v>66238</v>
      </c>
      <c r="C1687">
        <v>0</v>
      </c>
      <c r="D1687">
        <v>0</v>
      </c>
      <c r="E1687" t="s">
        <v>1250</v>
      </c>
      <c r="F1687" t="s">
        <v>1251</v>
      </c>
      <c r="G1687">
        <v>1</v>
      </c>
      <c r="H1687" s="6">
        <v>1891103</v>
      </c>
      <c r="I1687" s="7">
        <v>45926</v>
      </c>
      <c r="K1687">
        <v>5</v>
      </c>
      <c r="L1687" t="s">
        <v>40</v>
      </c>
      <c r="M1687" t="s">
        <v>9</v>
      </c>
      <c r="N1687" t="s">
        <v>41</v>
      </c>
      <c r="O1687" t="s">
        <v>42</v>
      </c>
      <c r="P1687" t="s">
        <v>2082</v>
      </c>
      <c r="Q1687">
        <v>5</v>
      </c>
      <c r="R1687">
        <v>0</v>
      </c>
      <c r="S1687">
        <v>0</v>
      </c>
      <c r="U1687">
        <v>94555</v>
      </c>
      <c r="V1687">
        <v>94555</v>
      </c>
      <c r="W1687">
        <v>0</v>
      </c>
      <c r="X1687">
        <v>0</v>
      </c>
      <c r="Y1687" t="s">
        <v>44</v>
      </c>
    </row>
    <row r="1688" spans="1:25" x14ac:dyDescent="0.25">
      <c r="A1688">
        <v>1687</v>
      </c>
      <c r="B1688">
        <v>66208</v>
      </c>
      <c r="C1688">
        <v>0</v>
      </c>
      <c r="D1688">
        <v>0</v>
      </c>
      <c r="E1688" t="s">
        <v>1759</v>
      </c>
      <c r="F1688" t="s">
        <v>1760</v>
      </c>
      <c r="G1688">
        <v>1</v>
      </c>
      <c r="H1688" s="6">
        <v>1500000</v>
      </c>
      <c r="I1688" s="7">
        <v>45925</v>
      </c>
      <c r="K1688">
        <v>10</v>
      </c>
      <c r="L1688" t="s">
        <v>40</v>
      </c>
      <c r="M1688" t="s">
        <v>7</v>
      </c>
      <c r="N1688" t="s">
        <v>41</v>
      </c>
      <c r="O1688" t="s">
        <v>64</v>
      </c>
      <c r="P1688" t="s">
        <v>2082</v>
      </c>
      <c r="Q1688">
        <v>10</v>
      </c>
      <c r="R1688">
        <v>0</v>
      </c>
      <c r="S1688">
        <v>0</v>
      </c>
      <c r="U1688">
        <v>150000</v>
      </c>
      <c r="V1688">
        <v>150000</v>
      </c>
      <c r="W1688">
        <v>0</v>
      </c>
      <c r="X1688">
        <v>0</v>
      </c>
      <c r="Y1688" t="s">
        <v>48</v>
      </c>
    </row>
    <row r="1689" spans="1:25" x14ac:dyDescent="0.25">
      <c r="A1689">
        <v>1688</v>
      </c>
      <c r="B1689">
        <v>66209</v>
      </c>
      <c r="C1689">
        <v>0</v>
      </c>
      <c r="D1689">
        <v>0</v>
      </c>
      <c r="E1689" t="s">
        <v>1786</v>
      </c>
      <c r="F1689" t="s">
        <v>1787</v>
      </c>
      <c r="G1689">
        <v>1</v>
      </c>
      <c r="H1689" s="6">
        <v>7000000</v>
      </c>
      <c r="I1689" s="7">
        <v>45925</v>
      </c>
      <c r="K1689" t="s">
        <v>462</v>
      </c>
      <c r="L1689" t="s">
        <v>40</v>
      </c>
      <c r="M1689" t="s">
        <v>5</v>
      </c>
      <c r="N1689" t="s">
        <v>41</v>
      </c>
      <c r="O1689" t="s">
        <v>54</v>
      </c>
      <c r="P1689" t="s">
        <v>2082</v>
      </c>
      <c r="Q1689">
        <v>3.5</v>
      </c>
      <c r="R1689">
        <v>0</v>
      </c>
      <c r="S1689">
        <v>0</v>
      </c>
      <c r="U1689">
        <v>245000</v>
      </c>
      <c r="V1689">
        <v>245000</v>
      </c>
      <c r="W1689">
        <v>0</v>
      </c>
      <c r="X1689">
        <v>0</v>
      </c>
      <c r="Y1689" t="s">
        <v>229</v>
      </c>
    </row>
    <row r="1690" spans="1:25" x14ac:dyDescent="0.25">
      <c r="A1690">
        <v>1689</v>
      </c>
      <c r="B1690">
        <v>66210</v>
      </c>
      <c r="C1690">
        <v>0</v>
      </c>
      <c r="D1690">
        <v>0</v>
      </c>
      <c r="E1690" t="s">
        <v>1786</v>
      </c>
      <c r="F1690" t="s">
        <v>1787</v>
      </c>
      <c r="G1690">
        <v>1</v>
      </c>
      <c r="H1690" s="6">
        <v>6000000</v>
      </c>
      <c r="I1690" s="7">
        <v>45925</v>
      </c>
      <c r="K1690" t="s">
        <v>462</v>
      </c>
      <c r="L1690" t="s">
        <v>40</v>
      </c>
      <c r="M1690" t="s">
        <v>5</v>
      </c>
      <c r="N1690" t="s">
        <v>41</v>
      </c>
      <c r="O1690" t="s">
        <v>54</v>
      </c>
      <c r="P1690" t="s">
        <v>2082</v>
      </c>
      <c r="Q1690">
        <v>3.5</v>
      </c>
      <c r="R1690">
        <v>0</v>
      </c>
      <c r="S1690">
        <v>0</v>
      </c>
      <c r="U1690">
        <v>210000</v>
      </c>
      <c r="V1690">
        <v>210000</v>
      </c>
      <c r="W1690">
        <v>0</v>
      </c>
      <c r="X1690">
        <v>0</v>
      </c>
      <c r="Y1690" t="s">
        <v>229</v>
      </c>
    </row>
    <row r="1691" spans="1:25" x14ac:dyDescent="0.25">
      <c r="A1691">
        <v>1690</v>
      </c>
      <c r="B1691">
        <v>66211</v>
      </c>
      <c r="C1691">
        <v>0</v>
      </c>
      <c r="D1691">
        <v>0</v>
      </c>
      <c r="E1691" t="s">
        <v>1786</v>
      </c>
      <c r="F1691" t="s">
        <v>1787</v>
      </c>
      <c r="G1691">
        <v>1</v>
      </c>
      <c r="H1691" s="6">
        <v>7000000</v>
      </c>
      <c r="I1691" s="7">
        <v>45925</v>
      </c>
      <c r="K1691" t="s">
        <v>462</v>
      </c>
      <c r="L1691" t="s">
        <v>40</v>
      </c>
      <c r="M1691" t="s">
        <v>5</v>
      </c>
      <c r="N1691" t="s">
        <v>41</v>
      </c>
      <c r="O1691" t="s">
        <v>54</v>
      </c>
      <c r="P1691" t="s">
        <v>2082</v>
      </c>
      <c r="Q1691">
        <v>3.5</v>
      </c>
      <c r="R1691">
        <v>0</v>
      </c>
      <c r="S1691">
        <v>0</v>
      </c>
      <c r="U1691">
        <v>245000</v>
      </c>
      <c r="V1691">
        <v>245000</v>
      </c>
      <c r="W1691">
        <v>0</v>
      </c>
      <c r="X1691">
        <v>0</v>
      </c>
      <c r="Y1691" t="s">
        <v>229</v>
      </c>
    </row>
    <row r="1692" spans="1:25" x14ac:dyDescent="0.25">
      <c r="A1692">
        <v>1691</v>
      </c>
      <c r="B1692">
        <v>66207</v>
      </c>
      <c r="C1692">
        <v>0</v>
      </c>
      <c r="D1692">
        <v>0</v>
      </c>
      <c r="E1692" t="s">
        <v>514</v>
      </c>
      <c r="F1692" t="s">
        <v>515</v>
      </c>
      <c r="G1692">
        <v>1</v>
      </c>
      <c r="H1692" s="6">
        <v>10000000</v>
      </c>
      <c r="I1692" s="7">
        <v>45925</v>
      </c>
      <c r="K1692">
        <v>6</v>
      </c>
      <c r="L1692" t="s">
        <v>40</v>
      </c>
      <c r="M1692" t="s">
        <v>5</v>
      </c>
      <c r="N1692" t="s">
        <v>41</v>
      </c>
      <c r="O1692" t="s">
        <v>77</v>
      </c>
      <c r="P1692" t="s">
        <v>2082</v>
      </c>
      <c r="Q1692">
        <v>6</v>
      </c>
      <c r="R1692">
        <v>0</v>
      </c>
      <c r="S1692">
        <v>0</v>
      </c>
      <c r="U1692">
        <v>600000</v>
      </c>
      <c r="V1692">
        <v>600000</v>
      </c>
      <c r="W1692">
        <v>0</v>
      </c>
      <c r="X1692">
        <v>0</v>
      </c>
      <c r="Y1692" t="s">
        <v>48</v>
      </c>
    </row>
    <row r="1693" spans="1:25" x14ac:dyDescent="0.25">
      <c r="A1693">
        <v>1692</v>
      </c>
      <c r="B1693">
        <v>66202</v>
      </c>
      <c r="C1693">
        <v>0</v>
      </c>
      <c r="D1693">
        <v>0</v>
      </c>
      <c r="E1693" t="s">
        <v>58</v>
      </c>
      <c r="F1693" t="s">
        <v>59</v>
      </c>
      <c r="G1693">
        <v>1</v>
      </c>
      <c r="H1693" s="6">
        <v>11000000</v>
      </c>
      <c r="I1693" s="7">
        <v>45925</v>
      </c>
      <c r="K1693">
        <v>10</v>
      </c>
      <c r="L1693" t="s">
        <v>40</v>
      </c>
      <c r="M1693" t="s">
        <v>5</v>
      </c>
      <c r="N1693" t="s">
        <v>41</v>
      </c>
      <c r="O1693" t="s">
        <v>54</v>
      </c>
      <c r="P1693" t="s">
        <v>2082</v>
      </c>
      <c r="Q1693">
        <v>10</v>
      </c>
      <c r="R1693">
        <v>0</v>
      </c>
      <c r="S1693">
        <v>0</v>
      </c>
      <c r="U1693">
        <v>1100000</v>
      </c>
      <c r="V1693">
        <v>1100000</v>
      </c>
      <c r="W1693">
        <v>0</v>
      </c>
      <c r="X1693">
        <v>0</v>
      </c>
      <c r="Y1693" t="s">
        <v>44</v>
      </c>
    </row>
    <row r="1694" spans="1:25" x14ac:dyDescent="0.25">
      <c r="A1694">
        <v>1693</v>
      </c>
      <c r="B1694">
        <v>66204</v>
      </c>
      <c r="C1694">
        <v>0</v>
      </c>
      <c r="D1694">
        <v>0</v>
      </c>
      <c r="E1694" t="s">
        <v>1029</v>
      </c>
      <c r="F1694" t="s">
        <v>1030</v>
      </c>
      <c r="G1694">
        <v>1</v>
      </c>
      <c r="H1694" s="6">
        <v>3108272</v>
      </c>
      <c r="I1694" s="7">
        <v>45925</v>
      </c>
      <c r="K1694">
        <v>15</v>
      </c>
      <c r="L1694" t="s">
        <v>40</v>
      </c>
      <c r="M1694" t="s">
        <v>5</v>
      </c>
      <c r="N1694" t="s">
        <v>41</v>
      </c>
      <c r="O1694" t="s">
        <v>57</v>
      </c>
      <c r="P1694" t="s">
        <v>2082</v>
      </c>
      <c r="Q1694">
        <v>0.4</v>
      </c>
      <c r="R1694">
        <v>14.6</v>
      </c>
      <c r="S1694">
        <v>0</v>
      </c>
      <c r="U1694">
        <v>466241</v>
      </c>
      <c r="V1694">
        <v>12433</v>
      </c>
      <c r="W1694">
        <v>453808</v>
      </c>
      <c r="X1694">
        <v>0</v>
      </c>
      <c r="Y1694" t="s">
        <v>250</v>
      </c>
    </row>
    <row r="1695" spans="1:25" x14ac:dyDescent="0.25">
      <c r="A1695">
        <v>1694</v>
      </c>
      <c r="B1695">
        <v>66205</v>
      </c>
      <c r="C1695">
        <v>0</v>
      </c>
      <c r="D1695">
        <v>0</v>
      </c>
      <c r="E1695" t="s">
        <v>1037</v>
      </c>
      <c r="F1695" t="s">
        <v>1038</v>
      </c>
      <c r="G1695">
        <v>1</v>
      </c>
      <c r="H1695" s="6">
        <v>5340424</v>
      </c>
      <c r="I1695" s="7">
        <v>45925</v>
      </c>
      <c r="K1695">
        <v>15</v>
      </c>
      <c r="L1695" t="s">
        <v>40</v>
      </c>
      <c r="M1695" t="s">
        <v>5</v>
      </c>
      <c r="N1695" t="s">
        <v>41</v>
      </c>
      <c r="O1695" t="s">
        <v>57</v>
      </c>
      <c r="P1695" t="s">
        <v>2082</v>
      </c>
      <c r="Q1695">
        <v>0.4</v>
      </c>
      <c r="R1695">
        <v>14.6</v>
      </c>
      <c r="S1695">
        <v>0</v>
      </c>
      <c r="U1695">
        <v>801064</v>
      </c>
      <c r="V1695">
        <v>21362</v>
      </c>
      <c r="W1695">
        <v>779702</v>
      </c>
      <c r="X1695">
        <v>0</v>
      </c>
      <c r="Y1695" t="s">
        <v>250</v>
      </c>
    </row>
    <row r="1696" spans="1:25" x14ac:dyDescent="0.25">
      <c r="A1696">
        <v>1695</v>
      </c>
      <c r="B1696">
        <v>66206</v>
      </c>
      <c r="C1696">
        <v>0</v>
      </c>
      <c r="D1696">
        <v>0</v>
      </c>
      <c r="E1696" t="s">
        <v>1042</v>
      </c>
      <c r="F1696" t="s">
        <v>1043</v>
      </c>
      <c r="G1696">
        <v>1</v>
      </c>
      <c r="H1696" s="6">
        <v>37373514</v>
      </c>
      <c r="I1696" s="7">
        <v>45925</v>
      </c>
      <c r="K1696">
        <v>15</v>
      </c>
      <c r="L1696" t="s">
        <v>40</v>
      </c>
      <c r="M1696" t="s">
        <v>5</v>
      </c>
      <c r="N1696" t="s">
        <v>41</v>
      </c>
      <c r="O1696" t="s">
        <v>57</v>
      </c>
      <c r="P1696" t="s">
        <v>2082</v>
      </c>
      <c r="Q1696">
        <v>0.4</v>
      </c>
      <c r="R1696">
        <v>14.6</v>
      </c>
      <c r="S1696">
        <v>0</v>
      </c>
      <c r="U1696">
        <v>5606027</v>
      </c>
      <c r="V1696">
        <v>149494</v>
      </c>
      <c r="W1696">
        <v>5456533</v>
      </c>
      <c r="X1696">
        <v>0</v>
      </c>
      <c r="Y1696" t="s">
        <v>250</v>
      </c>
    </row>
    <row r="1697" spans="1:25" x14ac:dyDescent="0.25">
      <c r="A1697">
        <v>1696</v>
      </c>
      <c r="B1697">
        <v>66203</v>
      </c>
      <c r="C1697">
        <v>0</v>
      </c>
      <c r="D1697">
        <v>0</v>
      </c>
      <c r="E1697" t="s">
        <v>2401</v>
      </c>
      <c r="F1697" t="s">
        <v>2402</v>
      </c>
      <c r="G1697">
        <v>1</v>
      </c>
      <c r="H1697" s="6">
        <v>32821855</v>
      </c>
      <c r="I1697" s="7">
        <v>45925</v>
      </c>
      <c r="K1697">
        <v>14</v>
      </c>
      <c r="L1697" t="s">
        <v>40</v>
      </c>
      <c r="M1697" t="s">
        <v>9</v>
      </c>
      <c r="N1697" t="s">
        <v>41</v>
      </c>
      <c r="O1697" t="s">
        <v>42</v>
      </c>
      <c r="P1697" t="s">
        <v>2082</v>
      </c>
      <c r="Q1697">
        <v>7</v>
      </c>
      <c r="R1697">
        <v>7</v>
      </c>
      <c r="S1697">
        <v>0</v>
      </c>
      <c r="U1697">
        <v>4595060</v>
      </c>
      <c r="V1697">
        <v>2297530</v>
      </c>
      <c r="W1697">
        <v>2297530</v>
      </c>
      <c r="X1697">
        <v>0</v>
      </c>
      <c r="Y1697" t="s">
        <v>2086</v>
      </c>
    </row>
    <row r="1698" spans="1:25" x14ac:dyDescent="0.25">
      <c r="A1698">
        <v>1697</v>
      </c>
      <c r="B1698">
        <v>66201</v>
      </c>
      <c r="C1698">
        <v>0</v>
      </c>
      <c r="D1698">
        <v>0</v>
      </c>
      <c r="E1698" t="s">
        <v>1574</v>
      </c>
      <c r="F1698" t="s">
        <v>1575</v>
      </c>
      <c r="G1698">
        <v>1</v>
      </c>
      <c r="H1698" s="6">
        <v>465882</v>
      </c>
      <c r="I1698" s="7">
        <v>45925</v>
      </c>
      <c r="K1698">
        <v>10</v>
      </c>
      <c r="L1698" t="s">
        <v>40</v>
      </c>
      <c r="M1698" t="s">
        <v>5</v>
      </c>
      <c r="N1698" t="s">
        <v>41</v>
      </c>
      <c r="O1698" t="s">
        <v>77</v>
      </c>
      <c r="P1698" t="s">
        <v>2082</v>
      </c>
      <c r="Q1698">
        <v>10</v>
      </c>
      <c r="R1698">
        <v>0</v>
      </c>
      <c r="S1698">
        <v>0</v>
      </c>
      <c r="U1698">
        <v>46588</v>
      </c>
      <c r="V1698">
        <v>46588</v>
      </c>
      <c r="W1698">
        <v>0</v>
      </c>
      <c r="X1698">
        <v>0</v>
      </c>
      <c r="Y1698" t="s">
        <v>48</v>
      </c>
    </row>
    <row r="1699" spans="1:25" x14ac:dyDescent="0.25">
      <c r="A1699">
        <v>1698</v>
      </c>
      <c r="B1699">
        <v>66190</v>
      </c>
      <c r="C1699">
        <v>0</v>
      </c>
      <c r="D1699">
        <v>0</v>
      </c>
      <c r="E1699" t="s">
        <v>2193</v>
      </c>
      <c r="F1699" t="s">
        <v>2194</v>
      </c>
      <c r="G1699">
        <v>1</v>
      </c>
      <c r="H1699" s="6">
        <v>1193000</v>
      </c>
      <c r="I1699" s="7">
        <v>45924</v>
      </c>
      <c r="K1699" t="s">
        <v>2195</v>
      </c>
      <c r="L1699" t="s">
        <v>40</v>
      </c>
      <c r="M1699" t="s">
        <v>5</v>
      </c>
      <c r="N1699" t="s">
        <v>41</v>
      </c>
      <c r="O1699" t="s">
        <v>57</v>
      </c>
      <c r="P1699" t="s">
        <v>2082</v>
      </c>
      <c r="Q1699">
        <v>3.7</v>
      </c>
      <c r="R1699">
        <v>9.9</v>
      </c>
      <c r="S1699">
        <v>0</v>
      </c>
      <c r="U1699">
        <v>162248</v>
      </c>
      <c r="V1699">
        <v>44141</v>
      </c>
      <c r="W1699">
        <v>118107</v>
      </c>
      <c r="X1699">
        <v>0</v>
      </c>
      <c r="Y1699" t="s">
        <v>48</v>
      </c>
    </row>
    <row r="1700" spans="1:25" x14ac:dyDescent="0.25">
      <c r="A1700">
        <v>1699</v>
      </c>
      <c r="B1700">
        <v>66187</v>
      </c>
      <c r="C1700">
        <v>0</v>
      </c>
      <c r="D1700">
        <v>0</v>
      </c>
      <c r="E1700" t="s">
        <v>836</v>
      </c>
      <c r="F1700" t="s">
        <v>837</v>
      </c>
      <c r="G1700">
        <v>1</v>
      </c>
      <c r="H1700" s="6">
        <v>1459012</v>
      </c>
      <c r="I1700" s="7">
        <v>45924</v>
      </c>
      <c r="K1700">
        <v>15</v>
      </c>
      <c r="L1700" t="s">
        <v>40</v>
      </c>
      <c r="M1700" t="s">
        <v>5</v>
      </c>
      <c r="N1700" t="s">
        <v>41</v>
      </c>
      <c r="O1700" t="s">
        <v>47</v>
      </c>
      <c r="P1700" t="s">
        <v>2082</v>
      </c>
      <c r="Q1700">
        <v>4</v>
      </c>
      <c r="R1700">
        <v>11</v>
      </c>
      <c r="S1700">
        <v>0</v>
      </c>
      <c r="U1700">
        <v>218852</v>
      </c>
      <c r="V1700">
        <v>58360</v>
      </c>
      <c r="W1700">
        <v>160491</v>
      </c>
      <c r="X1700">
        <v>0</v>
      </c>
      <c r="Y1700" t="s">
        <v>109</v>
      </c>
    </row>
    <row r="1701" spans="1:25" x14ac:dyDescent="0.25">
      <c r="A1701">
        <v>1700</v>
      </c>
      <c r="B1701">
        <v>66188</v>
      </c>
      <c r="C1701">
        <v>0</v>
      </c>
      <c r="D1701">
        <v>0</v>
      </c>
      <c r="E1701" t="s">
        <v>1834</v>
      </c>
      <c r="F1701" t="s">
        <v>1835</v>
      </c>
      <c r="G1701">
        <v>1</v>
      </c>
      <c r="H1701" s="6">
        <v>2888889</v>
      </c>
      <c r="I1701" s="7">
        <v>45924</v>
      </c>
      <c r="K1701">
        <v>10</v>
      </c>
      <c r="L1701" t="s">
        <v>40</v>
      </c>
      <c r="M1701" t="s">
        <v>5</v>
      </c>
      <c r="N1701" t="s">
        <v>41</v>
      </c>
      <c r="O1701" t="s">
        <v>57</v>
      </c>
      <c r="P1701" t="s">
        <v>2082</v>
      </c>
      <c r="Q1701">
        <v>10</v>
      </c>
      <c r="R1701">
        <v>0</v>
      </c>
      <c r="S1701">
        <v>0</v>
      </c>
      <c r="U1701">
        <v>288889</v>
      </c>
      <c r="V1701">
        <v>288889</v>
      </c>
      <c r="W1701">
        <v>0</v>
      </c>
      <c r="X1701">
        <v>0</v>
      </c>
      <c r="Y1701" t="s">
        <v>48</v>
      </c>
    </row>
    <row r="1702" spans="1:25" x14ac:dyDescent="0.25">
      <c r="A1702">
        <v>1701</v>
      </c>
      <c r="B1702">
        <v>66200</v>
      </c>
      <c r="C1702">
        <v>0</v>
      </c>
      <c r="D1702">
        <v>0</v>
      </c>
      <c r="E1702" t="s">
        <v>976</v>
      </c>
      <c r="F1702" t="s">
        <v>977</v>
      </c>
      <c r="G1702">
        <v>1</v>
      </c>
      <c r="H1702" s="6">
        <v>10000000</v>
      </c>
      <c r="I1702" s="7">
        <v>45924</v>
      </c>
      <c r="K1702">
        <v>8</v>
      </c>
      <c r="L1702" t="s">
        <v>40</v>
      </c>
      <c r="M1702" t="s">
        <v>5</v>
      </c>
      <c r="N1702" t="s">
        <v>41</v>
      </c>
      <c r="O1702" t="s">
        <v>54</v>
      </c>
      <c r="P1702" t="s">
        <v>2082</v>
      </c>
      <c r="Q1702">
        <v>8</v>
      </c>
      <c r="R1702">
        <v>0</v>
      </c>
      <c r="S1702">
        <v>0</v>
      </c>
      <c r="U1702">
        <v>800000</v>
      </c>
      <c r="V1702">
        <v>800000</v>
      </c>
      <c r="W1702">
        <v>0</v>
      </c>
      <c r="X1702">
        <v>0</v>
      </c>
      <c r="Y1702" t="s">
        <v>44</v>
      </c>
    </row>
    <row r="1703" spans="1:25" x14ac:dyDescent="0.25">
      <c r="A1703">
        <v>1702</v>
      </c>
      <c r="B1703">
        <v>66193</v>
      </c>
      <c r="C1703">
        <v>0</v>
      </c>
      <c r="D1703">
        <v>0</v>
      </c>
      <c r="E1703" t="s">
        <v>2204</v>
      </c>
      <c r="F1703" t="s">
        <v>2205</v>
      </c>
      <c r="G1703">
        <v>1</v>
      </c>
      <c r="H1703" s="6">
        <v>250000</v>
      </c>
      <c r="I1703" s="7">
        <v>45924</v>
      </c>
      <c r="K1703" t="s">
        <v>2195</v>
      </c>
      <c r="L1703" t="s">
        <v>40</v>
      </c>
      <c r="M1703" t="s">
        <v>5</v>
      </c>
      <c r="N1703" t="s">
        <v>41</v>
      </c>
      <c r="O1703" t="s">
        <v>57</v>
      </c>
      <c r="P1703" t="s">
        <v>2082</v>
      </c>
      <c r="Q1703">
        <v>3.7</v>
      </c>
      <c r="R1703">
        <v>9.9</v>
      </c>
      <c r="S1703">
        <v>0</v>
      </c>
      <c r="U1703">
        <v>34000</v>
      </c>
      <c r="V1703">
        <v>9250</v>
      </c>
      <c r="W1703">
        <v>24750</v>
      </c>
      <c r="X1703">
        <v>0</v>
      </c>
      <c r="Y1703" t="s">
        <v>48</v>
      </c>
    </row>
    <row r="1704" spans="1:25" x14ac:dyDescent="0.25">
      <c r="A1704">
        <v>1703</v>
      </c>
      <c r="B1704">
        <v>66195</v>
      </c>
      <c r="C1704">
        <v>0</v>
      </c>
      <c r="D1704">
        <v>0</v>
      </c>
      <c r="E1704" t="s">
        <v>834</v>
      </c>
      <c r="F1704" t="s">
        <v>835</v>
      </c>
      <c r="G1704">
        <v>1</v>
      </c>
      <c r="H1704" s="6">
        <v>4215134</v>
      </c>
      <c r="I1704" s="7">
        <v>45924</v>
      </c>
      <c r="K1704">
        <v>15</v>
      </c>
      <c r="L1704" t="s">
        <v>40</v>
      </c>
      <c r="M1704" t="s">
        <v>5</v>
      </c>
      <c r="N1704" t="s">
        <v>41</v>
      </c>
      <c r="O1704" t="s">
        <v>57</v>
      </c>
      <c r="P1704" t="s">
        <v>2082</v>
      </c>
      <c r="Q1704">
        <v>5</v>
      </c>
      <c r="R1704">
        <v>10</v>
      </c>
      <c r="S1704">
        <v>0</v>
      </c>
      <c r="U1704">
        <v>632270</v>
      </c>
      <c r="V1704">
        <v>210757</v>
      </c>
      <c r="W1704">
        <v>421513</v>
      </c>
      <c r="X1704">
        <v>0</v>
      </c>
      <c r="Y1704" t="s">
        <v>94</v>
      </c>
    </row>
    <row r="1705" spans="1:25" x14ac:dyDescent="0.25">
      <c r="A1705">
        <v>1704</v>
      </c>
      <c r="B1705">
        <v>66212</v>
      </c>
      <c r="C1705">
        <v>0</v>
      </c>
      <c r="D1705">
        <v>0</v>
      </c>
      <c r="E1705" t="s">
        <v>1592</v>
      </c>
      <c r="F1705" t="s">
        <v>1593</v>
      </c>
      <c r="G1705">
        <v>1</v>
      </c>
      <c r="H1705" s="6">
        <v>5000000</v>
      </c>
      <c r="I1705" s="7">
        <v>45924</v>
      </c>
      <c r="K1705">
        <v>6</v>
      </c>
      <c r="L1705" t="s">
        <v>40</v>
      </c>
      <c r="M1705" t="s">
        <v>5</v>
      </c>
      <c r="N1705" t="s">
        <v>41</v>
      </c>
      <c r="O1705" t="s">
        <v>54</v>
      </c>
      <c r="P1705" t="s">
        <v>2082</v>
      </c>
      <c r="Q1705">
        <v>6</v>
      </c>
      <c r="R1705">
        <v>0</v>
      </c>
      <c r="S1705">
        <v>0</v>
      </c>
      <c r="U1705">
        <v>300000</v>
      </c>
      <c r="V1705">
        <v>300000</v>
      </c>
      <c r="W1705">
        <v>0</v>
      </c>
      <c r="X1705">
        <v>0</v>
      </c>
      <c r="Y1705" t="s">
        <v>44</v>
      </c>
    </row>
    <row r="1706" spans="1:25" x14ac:dyDescent="0.25">
      <c r="A1706">
        <v>1705</v>
      </c>
      <c r="B1706">
        <v>66213</v>
      </c>
      <c r="C1706">
        <v>0</v>
      </c>
      <c r="D1706">
        <v>0</v>
      </c>
      <c r="E1706" t="s">
        <v>1592</v>
      </c>
      <c r="F1706" t="s">
        <v>1593</v>
      </c>
      <c r="G1706">
        <v>1</v>
      </c>
      <c r="H1706" s="6">
        <v>5000000</v>
      </c>
      <c r="I1706" s="7">
        <v>45924</v>
      </c>
      <c r="K1706">
        <v>6</v>
      </c>
      <c r="L1706" t="s">
        <v>40</v>
      </c>
      <c r="M1706" t="s">
        <v>5</v>
      </c>
      <c r="N1706" t="s">
        <v>41</v>
      </c>
      <c r="O1706" t="s">
        <v>54</v>
      </c>
      <c r="P1706" t="s">
        <v>2082</v>
      </c>
      <c r="Q1706">
        <v>6</v>
      </c>
      <c r="R1706">
        <v>0</v>
      </c>
      <c r="S1706">
        <v>0</v>
      </c>
      <c r="U1706">
        <v>300000</v>
      </c>
      <c r="V1706">
        <v>300000</v>
      </c>
      <c r="W1706">
        <v>0</v>
      </c>
      <c r="X1706">
        <v>0</v>
      </c>
      <c r="Y1706" t="s">
        <v>44</v>
      </c>
    </row>
    <row r="1707" spans="1:25" x14ac:dyDescent="0.25">
      <c r="A1707">
        <v>1706</v>
      </c>
      <c r="B1707">
        <v>66214</v>
      </c>
      <c r="C1707">
        <v>0</v>
      </c>
      <c r="D1707">
        <v>0</v>
      </c>
      <c r="E1707" t="s">
        <v>1592</v>
      </c>
      <c r="F1707" t="s">
        <v>1593</v>
      </c>
      <c r="G1707">
        <v>1</v>
      </c>
      <c r="H1707" s="6">
        <v>5000000</v>
      </c>
      <c r="I1707" s="7">
        <v>45924</v>
      </c>
      <c r="K1707">
        <v>6</v>
      </c>
      <c r="L1707" t="s">
        <v>40</v>
      </c>
      <c r="M1707" t="s">
        <v>5</v>
      </c>
      <c r="N1707" t="s">
        <v>41</v>
      </c>
      <c r="O1707" t="s">
        <v>54</v>
      </c>
      <c r="P1707" t="s">
        <v>2082</v>
      </c>
      <c r="Q1707">
        <v>6</v>
      </c>
      <c r="R1707">
        <v>0</v>
      </c>
      <c r="S1707">
        <v>0</v>
      </c>
      <c r="U1707">
        <v>300000</v>
      </c>
      <c r="V1707">
        <v>300000</v>
      </c>
      <c r="W1707">
        <v>0</v>
      </c>
      <c r="X1707">
        <v>0</v>
      </c>
      <c r="Y1707" t="s">
        <v>44</v>
      </c>
    </row>
    <row r="1708" spans="1:25" x14ac:dyDescent="0.25">
      <c r="A1708">
        <v>1707</v>
      </c>
      <c r="B1708">
        <v>66186</v>
      </c>
      <c r="C1708">
        <v>0</v>
      </c>
      <c r="D1708">
        <v>0</v>
      </c>
      <c r="E1708" t="s">
        <v>2297</v>
      </c>
      <c r="F1708" t="s">
        <v>2298</v>
      </c>
      <c r="G1708">
        <v>1</v>
      </c>
      <c r="H1708" s="6">
        <v>2540298</v>
      </c>
      <c r="I1708" s="7">
        <v>45924</v>
      </c>
      <c r="K1708">
        <v>6</v>
      </c>
      <c r="L1708" t="s">
        <v>40</v>
      </c>
      <c r="M1708" t="s">
        <v>5</v>
      </c>
      <c r="N1708" t="s">
        <v>41</v>
      </c>
      <c r="O1708" t="s">
        <v>57</v>
      </c>
      <c r="P1708" t="s">
        <v>2082</v>
      </c>
      <c r="Q1708">
        <v>6</v>
      </c>
      <c r="R1708">
        <v>0</v>
      </c>
      <c r="S1708">
        <v>0</v>
      </c>
      <c r="U1708">
        <v>152418</v>
      </c>
      <c r="V1708">
        <v>152418</v>
      </c>
      <c r="W1708">
        <v>0</v>
      </c>
      <c r="X1708">
        <v>0</v>
      </c>
      <c r="Y1708" t="s">
        <v>48</v>
      </c>
    </row>
    <row r="1709" spans="1:25" x14ac:dyDescent="0.25">
      <c r="A1709">
        <v>1708</v>
      </c>
      <c r="B1709">
        <v>66192</v>
      </c>
      <c r="C1709">
        <v>0</v>
      </c>
      <c r="D1709">
        <v>0</v>
      </c>
      <c r="E1709" t="s">
        <v>2218</v>
      </c>
      <c r="F1709" t="s">
        <v>2219</v>
      </c>
      <c r="G1709">
        <v>1</v>
      </c>
      <c r="H1709" s="6">
        <v>2854000</v>
      </c>
      <c r="I1709" s="7">
        <v>45924</v>
      </c>
      <c r="K1709" t="s">
        <v>2195</v>
      </c>
      <c r="L1709" t="s">
        <v>40</v>
      </c>
      <c r="M1709" t="s">
        <v>5</v>
      </c>
      <c r="N1709" t="s">
        <v>41</v>
      </c>
      <c r="O1709" t="s">
        <v>57</v>
      </c>
      <c r="P1709" t="s">
        <v>2082</v>
      </c>
      <c r="Q1709">
        <v>3.7</v>
      </c>
      <c r="R1709">
        <v>9.9</v>
      </c>
      <c r="S1709">
        <v>0</v>
      </c>
      <c r="U1709">
        <v>388144</v>
      </c>
      <c r="V1709">
        <v>105598</v>
      </c>
      <c r="W1709">
        <v>282546</v>
      </c>
      <c r="X1709">
        <v>0</v>
      </c>
      <c r="Y1709" t="s">
        <v>48</v>
      </c>
    </row>
    <row r="1710" spans="1:25" x14ac:dyDescent="0.25">
      <c r="A1710">
        <v>1709</v>
      </c>
      <c r="B1710">
        <v>66189</v>
      </c>
      <c r="C1710">
        <v>0</v>
      </c>
      <c r="D1710">
        <v>0</v>
      </c>
      <c r="E1710" t="s">
        <v>2214</v>
      </c>
      <c r="F1710" t="s">
        <v>2215</v>
      </c>
      <c r="G1710">
        <v>1</v>
      </c>
      <c r="H1710" s="6">
        <v>660000</v>
      </c>
      <c r="I1710" s="7">
        <v>45924</v>
      </c>
      <c r="K1710" t="s">
        <v>2195</v>
      </c>
      <c r="L1710" t="s">
        <v>40</v>
      </c>
      <c r="M1710" t="s">
        <v>5</v>
      </c>
      <c r="N1710" t="s">
        <v>41</v>
      </c>
      <c r="O1710" t="s">
        <v>57</v>
      </c>
      <c r="P1710" t="s">
        <v>2082</v>
      </c>
      <c r="Q1710">
        <v>3.7</v>
      </c>
      <c r="R1710">
        <v>9.9</v>
      </c>
      <c r="S1710">
        <v>0</v>
      </c>
      <c r="U1710">
        <v>89760</v>
      </c>
      <c r="V1710">
        <v>24420</v>
      </c>
      <c r="W1710">
        <v>65340</v>
      </c>
      <c r="X1710">
        <v>0</v>
      </c>
      <c r="Y1710" t="s">
        <v>48</v>
      </c>
    </row>
    <row r="1711" spans="1:25" x14ac:dyDescent="0.25">
      <c r="A1711">
        <v>1710</v>
      </c>
      <c r="B1711">
        <v>66191</v>
      </c>
      <c r="C1711">
        <v>0</v>
      </c>
      <c r="D1711">
        <v>0</v>
      </c>
      <c r="E1711" t="s">
        <v>2212</v>
      </c>
      <c r="F1711" t="s">
        <v>2213</v>
      </c>
      <c r="G1711">
        <v>1</v>
      </c>
      <c r="H1711" s="6">
        <v>4645000</v>
      </c>
      <c r="I1711" s="7">
        <v>45924</v>
      </c>
      <c r="K1711" t="s">
        <v>2195</v>
      </c>
      <c r="L1711" t="s">
        <v>40</v>
      </c>
      <c r="M1711" t="s">
        <v>5</v>
      </c>
      <c r="N1711" t="s">
        <v>41</v>
      </c>
      <c r="O1711" t="s">
        <v>57</v>
      </c>
      <c r="P1711" t="s">
        <v>2082</v>
      </c>
      <c r="Q1711">
        <v>3.7</v>
      </c>
      <c r="R1711">
        <v>9.9</v>
      </c>
      <c r="S1711">
        <v>0</v>
      </c>
      <c r="U1711">
        <v>631720</v>
      </c>
      <c r="V1711">
        <v>171865</v>
      </c>
      <c r="W1711">
        <v>459855</v>
      </c>
      <c r="X1711">
        <v>0</v>
      </c>
      <c r="Y1711" t="s">
        <v>48</v>
      </c>
    </row>
    <row r="1712" spans="1:25" x14ac:dyDescent="0.25">
      <c r="A1712">
        <v>1711</v>
      </c>
      <c r="B1712">
        <v>66194</v>
      </c>
      <c r="C1712">
        <v>0</v>
      </c>
      <c r="D1712">
        <v>0</v>
      </c>
      <c r="E1712" t="s">
        <v>2216</v>
      </c>
      <c r="F1712" t="s">
        <v>2217</v>
      </c>
      <c r="G1712">
        <v>1</v>
      </c>
      <c r="H1712" s="6">
        <v>1425000</v>
      </c>
      <c r="I1712" s="7">
        <v>45924</v>
      </c>
      <c r="K1712" t="s">
        <v>2195</v>
      </c>
      <c r="L1712" t="s">
        <v>40</v>
      </c>
      <c r="M1712" t="s">
        <v>5</v>
      </c>
      <c r="N1712" t="s">
        <v>41</v>
      </c>
      <c r="O1712" t="s">
        <v>57</v>
      </c>
      <c r="P1712" t="s">
        <v>2082</v>
      </c>
      <c r="Q1712">
        <v>3.7</v>
      </c>
      <c r="R1712">
        <v>9.9</v>
      </c>
      <c r="S1712">
        <v>0</v>
      </c>
      <c r="U1712">
        <v>193800</v>
      </c>
      <c r="V1712">
        <v>52725</v>
      </c>
      <c r="W1712">
        <v>141075</v>
      </c>
      <c r="X1712">
        <v>0</v>
      </c>
      <c r="Y1712" t="s">
        <v>48</v>
      </c>
    </row>
    <row r="1713" spans="1:25" x14ac:dyDescent="0.25">
      <c r="A1713">
        <v>1712</v>
      </c>
      <c r="B1713">
        <v>66285</v>
      </c>
      <c r="C1713">
        <v>0</v>
      </c>
      <c r="D1713">
        <v>0</v>
      </c>
      <c r="E1713" t="s">
        <v>2347</v>
      </c>
      <c r="F1713" t="s">
        <v>2348</v>
      </c>
      <c r="G1713">
        <v>1</v>
      </c>
      <c r="H1713" s="6">
        <v>3982941</v>
      </c>
      <c r="I1713" s="7">
        <v>45923</v>
      </c>
      <c r="K1713">
        <v>15</v>
      </c>
      <c r="L1713" t="s">
        <v>459</v>
      </c>
      <c r="M1713" t="s">
        <v>5</v>
      </c>
      <c r="N1713" t="s">
        <v>41</v>
      </c>
      <c r="O1713" t="s">
        <v>47</v>
      </c>
      <c r="P1713" t="s">
        <v>2082</v>
      </c>
      <c r="Q1713">
        <v>2.8</v>
      </c>
      <c r="R1713">
        <v>12.2</v>
      </c>
      <c r="S1713">
        <v>0</v>
      </c>
      <c r="U1713">
        <v>597441</v>
      </c>
      <c r="V1713">
        <v>111522</v>
      </c>
      <c r="W1713">
        <v>485919</v>
      </c>
      <c r="X1713">
        <v>0</v>
      </c>
      <c r="Y1713" t="s">
        <v>48</v>
      </c>
    </row>
    <row r="1714" spans="1:25" x14ac:dyDescent="0.25">
      <c r="A1714">
        <v>1713</v>
      </c>
      <c r="B1714">
        <v>66531</v>
      </c>
      <c r="C1714">
        <v>0</v>
      </c>
      <c r="D1714">
        <v>0</v>
      </c>
      <c r="E1714" t="s">
        <v>2347</v>
      </c>
      <c r="F1714" t="s">
        <v>2348</v>
      </c>
      <c r="G1714">
        <v>1</v>
      </c>
      <c r="H1714" s="6">
        <v>57017059</v>
      </c>
      <c r="I1714" s="7">
        <v>45923</v>
      </c>
      <c r="K1714">
        <v>15</v>
      </c>
      <c r="L1714" t="s">
        <v>40</v>
      </c>
      <c r="M1714" t="s">
        <v>5</v>
      </c>
      <c r="N1714" t="s">
        <v>41</v>
      </c>
      <c r="O1714" t="s">
        <v>47</v>
      </c>
      <c r="P1714" t="s">
        <v>2082</v>
      </c>
      <c r="Q1714">
        <v>2.8</v>
      </c>
      <c r="R1714">
        <v>12.2</v>
      </c>
      <c r="S1714">
        <v>0</v>
      </c>
      <c r="U1714">
        <v>8552559</v>
      </c>
      <c r="V1714">
        <v>1596478</v>
      </c>
      <c r="W1714">
        <v>6956081</v>
      </c>
      <c r="X1714">
        <v>0</v>
      </c>
      <c r="Y1714" t="s">
        <v>48</v>
      </c>
    </row>
    <row r="1715" spans="1:25" x14ac:dyDescent="0.25">
      <c r="A1715">
        <v>1714</v>
      </c>
      <c r="B1715">
        <v>66182</v>
      </c>
      <c r="C1715">
        <v>0</v>
      </c>
      <c r="D1715">
        <v>0</v>
      </c>
      <c r="E1715" t="s">
        <v>873</v>
      </c>
      <c r="F1715" t="s">
        <v>874</v>
      </c>
      <c r="G1715">
        <v>1</v>
      </c>
      <c r="H1715" s="6">
        <v>1493851</v>
      </c>
      <c r="I1715" s="7">
        <v>45923</v>
      </c>
      <c r="K1715">
        <v>15</v>
      </c>
      <c r="L1715" t="s">
        <v>40</v>
      </c>
      <c r="M1715" t="s">
        <v>5</v>
      </c>
      <c r="N1715" t="s">
        <v>41</v>
      </c>
      <c r="O1715" t="s">
        <v>47</v>
      </c>
      <c r="P1715" t="s">
        <v>2082</v>
      </c>
      <c r="Q1715">
        <v>4</v>
      </c>
      <c r="R1715">
        <v>11</v>
      </c>
      <c r="S1715">
        <v>0</v>
      </c>
      <c r="U1715">
        <v>224078</v>
      </c>
      <c r="V1715">
        <v>59754</v>
      </c>
      <c r="W1715">
        <v>164324</v>
      </c>
      <c r="X1715">
        <v>0</v>
      </c>
      <c r="Y1715" t="s">
        <v>109</v>
      </c>
    </row>
    <row r="1716" spans="1:25" x14ac:dyDescent="0.25">
      <c r="A1716">
        <v>1715</v>
      </c>
      <c r="B1716">
        <v>66184</v>
      </c>
      <c r="C1716">
        <v>0</v>
      </c>
      <c r="D1716">
        <v>0</v>
      </c>
      <c r="E1716" t="s">
        <v>1475</v>
      </c>
      <c r="F1716" t="s">
        <v>1476</v>
      </c>
      <c r="G1716">
        <v>1</v>
      </c>
      <c r="H1716" s="6">
        <v>223072</v>
      </c>
      <c r="I1716" s="7">
        <v>45923</v>
      </c>
      <c r="K1716">
        <v>7</v>
      </c>
      <c r="L1716" t="s">
        <v>40</v>
      </c>
      <c r="M1716" t="s">
        <v>5</v>
      </c>
      <c r="N1716" t="s">
        <v>41</v>
      </c>
      <c r="O1716" t="s">
        <v>47</v>
      </c>
      <c r="P1716" t="s">
        <v>2082</v>
      </c>
      <c r="Q1716">
        <v>7</v>
      </c>
      <c r="R1716">
        <v>0</v>
      </c>
      <c r="S1716">
        <v>0</v>
      </c>
      <c r="U1716">
        <v>15615</v>
      </c>
      <c r="V1716">
        <v>15615</v>
      </c>
      <c r="W1716">
        <v>0</v>
      </c>
      <c r="X1716">
        <v>0</v>
      </c>
      <c r="Y1716" t="s">
        <v>48</v>
      </c>
    </row>
    <row r="1717" spans="1:25" x14ac:dyDescent="0.25">
      <c r="A1717">
        <v>1716</v>
      </c>
      <c r="B1717">
        <v>66185</v>
      </c>
      <c r="C1717">
        <v>0</v>
      </c>
      <c r="D1717">
        <v>0</v>
      </c>
      <c r="E1717" t="s">
        <v>1486</v>
      </c>
      <c r="F1717" t="s">
        <v>1487</v>
      </c>
      <c r="G1717">
        <v>1</v>
      </c>
      <c r="H1717" s="6">
        <v>1927699</v>
      </c>
      <c r="I1717" s="7">
        <v>45923</v>
      </c>
      <c r="K1717">
        <v>7</v>
      </c>
      <c r="L1717" t="s">
        <v>40</v>
      </c>
      <c r="M1717" t="s">
        <v>5</v>
      </c>
      <c r="N1717" t="s">
        <v>41</v>
      </c>
      <c r="O1717" t="s">
        <v>47</v>
      </c>
      <c r="P1717" t="s">
        <v>2082</v>
      </c>
      <c r="Q1717">
        <v>7</v>
      </c>
      <c r="R1717">
        <v>0</v>
      </c>
      <c r="S1717">
        <v>0</v>
      </c>
      <c r="U1717">
        <v>134939</v>
      </c>
      <c r="V1717">
        <v>134939</v>
      </c>
      <c r="W1717">
        <v>0</v>
      </c>
      <c r="X1717">
        <v>0</v>
      </c>
      <c r="Y1717" t="s">
        <v>72</v>
      </c>
    </row>
    <row r="1718" spans="1:25" x14ac:dyDescent="0.25">
      <c r="A1718">
        <v>1717</v>
      </c>
      <c r="B1718">
        <v>66179</v>
      </c>
      <c r="C1718">
        <v>0</v>
      </c>
      <c r="D1718">
        <v>0</v>
      </c>
      <c r="E1718" t="s">
        <v>1506</v>
      </c>
      <c r="F1718" t="s">
        <v>1507</v>
      </c>
      <c r="G1718">
        <v>1</v>
      </c>
      <c r="H1718" s="6">
        <v>197513</v>
      </c>
      <c r="I1718" s="7">
        <v>45923</v>
      </c>
      <c r="K1718">
        <v>8</v>
      </c>
      <c r="L1718" t="s">
        <v>40</v>
      </c>
      <c r="M1718" t="s">
        <v>7</v>
      </c>
      <c r="N1718" t="s">
        <v>41</v>
      </c>
      <c r="O1718" t="s">
        <v>64</v>
      </c>
      <c r="P1718" t="s">
        <v>2082</v>
      </c>
      <c r="Q1718">
        <v>8</v>
      </c>
      <c r="R1718">
        <v>0</v>
      </c>
      <c r="S1718">
        <v>0</v>
      </c>
      <c r="U1718">
        <v>15801</v>
      </c>
      <c r="V1718">
        <v>15801</v>
      </c>
      <c r="W1718">
        <v>0</v>
      </c>
      <c r="X1718">
        <v>0</v>
      </c>
      <c r="Y1718" t="s">
        <v>44</v>
      </c>
    </row>
    <row r="1719" spans="1:25" x14ac:dyDescent="0.25">
      <c r="A1719">
        <v>1718</v>
      </c>
      <c r="B1719">
        <v>66181</v>
      </c>
      <c r="C1719">
        <v>0</v>
      </c>
      <c r="D1719">
        <v>0</v>
      </c>
      <c r="E1719" t="s">
        <v>978</v>
      </c>
      <c r="F1719" t="s">
        <v>979</v>
      </c>
      <c r="G1719">
        <v>1</v>
      </c>
      <c r="H1719" s="6">
        <v>3059194</v>
      </c>
      <c r="I1719" s="7">
        <v>45923</v>
      </c>
      <c r="K1719">
        <v>8</v>
      </c>
      <c r="L1719" t="s">
        <v>40</v>
      </c>
      <c r="M1719" t="s">
        <v>7</v>
      </c>
      <c r="N1719" t="s">
        <v>41</v>
      </c>
      <c r="O1719" t="s">
        <v>64</v>
      </c>
      <c r="P1719" t="s">
        <v>2082</v>
      </c>
      <c r="Q1719">
        <v>8</v>
      </c>
      <c r="R1719">
        <v>0</v>
      </c>
      <c r="S1719">
        <v>0</v>
      </c>
      <c r="U1719">
        <v>244736</v>
      </c>
      <c r="V1719">
        <v>244736</v>
      </c>
      <c r="W1719">
        <v>0</v>
      </c>
      <c r="X1719">
        <v>0</v>
      </c>
      <c r="Y1719" t="s">
        <v>44</v>
      </c>
    </row>
    <row r="1720" spans="1:25" x14ac:dyDescent="0.25">
      <c r="A1720">
        <v>1719</v>
      </c>
      <c r="B1720">
        <v>66180</v>
      </c>
      <c r="C1720">
        <v>0</v>
      </c>
      <c r="D1720">
        <v>0</v>
      </c>
      <c r="E1720" t="s">
        <v>972</v>
      </c>
      <c r="F1720" t="s">
        <v>2623</v>
      </c>
      <c r="G1720">
        <v>1</v>
      </c>
      <c r="H1720" s="6">
        <v>917076</v>
      </c>
      <c r="I1720" s="7">
        <v>45923</v>
      </c>
      <c r="K1720">
        <v>8</v>
      </c>
      <c r="L1720" t="s">
        <v>40</v>
      </c>
      <c r="M1720" t="s">
        <v>7</v>
      </c>
      <c r="N1720" t="s">
        <v>41</v>
      </c>
      <c r="O1720" t="s">
        <v>64</v>
      </c>
      <c r="P1720" t="s">
        <v>2082</v>
      </c>
      <c r="Q1720">
        <v>8</v>
      </c>
      <c r="R1720">
        <v>0</v>
      </c>
      <c r="S1720">
        <v>0</v>
      </c>
      <c r="U1720">
        <v>73366</v>
      </c>
      <c r="V1720">
        <v>73366</v>
      </c>
      <c r="W1720">
        <v>0</v>
      </c>
      <c r="X1720">
        <v>0</v>
      </c>
      <c r="Y1720" t="s">
        <v>44</v>
      </c>
    </row>
    <row r="1721" spans="1:25" x14ac:dyDescent="0.25">
      <c r="A1721">
        <v>1720</v>
      </c>
      <c r="B1721">
        <v>66175</v>
      </c>
      <c r="C1721">
        <v>0</v>
      </c>
      <c r="D1721">
        <v>0</v>
      </c>
      <c r="E1721" t="s">
        <v>2389</v>
      </c>
      <c r="F1721" t="s">
        <v>2390</v>
      </c>
      <c r="G1721">
        <v>1</v>
      </c>
      <c r="H1721" s="6">
        <v>10000000</v>
      </c>
      <c r="I1721" s="7">
        <v>45922</v>
      </c>
      <c r="K1721">
        <v>8</v>
      </c>
      <c r="L1721" t="s">
        <v>40</v>
      </c>
      <c r="M1721" t="s">
        <v>5</v>
      </c>
      <c r="N1721" t="s">
        <v>41</v>
      </c>
      <c r="O1721" t="s">
        <v>54</v>
      </c>
      <c r="P1721" t="s">
        <v>2082</v>
      </c>
      <c r="Q1721">
        <v>8</v>
      </c>
      <c r="R1721">
        <v>0</v>
      </c>
      <c r="S1721">
        <v>0</v>
      </c>
      <c r="U1721">
        <v>800000</v>
      </c>
      <c r="V1721">
        <v>800000</v>
      </c>
      <c r="W1721">
        <v>0</v>
      </c>
      <c r="X1721">
        <v>0</v>
      </c>
      <c r="Y1721" t="s">
        <v>2086</v>
      </c>
    </row>
    <row r="1722" spans="1:25" x14ac:dyDescent="0.25">
      <c r="A1722">
        <v>1721</v>
      </c>
      <c r="B1722">
        <v>66170</v>
      </c>
      <c r="C1722">
        <v>0</v>
      </c>
      <c r="D1722">
        <v>0</v>
      </c>
      <c r="E1722" t="s">
        <v>2418</v>
      </c>
      <c r="F1722" t="s">
        <v>2419</v>
      </c>
      <c r="G1722">
        <v>1</v>
      </c>
      <c r="H1722" s="6">
        <v>845554</v>
      </c>
      <c r="I1722" s="7">
        <v>45922</v>
      </c>
      <c r="K1722">
        <v>6</v>
      </c>
      <c r="L1722" t="s">
        <v>40</v>
      </c>
      <c r="M1722" t="s">
        <v>1</v>
      </c>
      <c r="N1722" t="s">
        <v>41</v>
      </c>
      <c r="O1722" t="s">
        <v>87</v>
      </c>
      <c r="P1722" t="s">
        <v>2082</v>
      </c>
      <c r="Q1722">
        <v>6</v>
      </c>
      <c r="R1722">
        <v>0</v>
      </c>
      <c r="S1722">
        <v>0</v>
      </c>
      <c r="U1722">
        <v>50733</v>
      </c>
      <c r="V1722">
        <v>50733</v>
      </c>
      <c r="W1722">
        <v>0</v>
      </c>
      <c r="X1722">
        <v>0</v>
      </c>
      <c r="Y1722" t="s">
        <v>2086</v>
      </c>
    </row>
    <row r="1723" spans="1:25" x14ac:dyDescent="0.25">
      <c r="A1723">
        <v>1722</v>
      </c>
      <c r="B1723">
        <v>66172</v>
      </c>
      <c r="C1723">
        <v>0</v>
      </c>
      <c r="D1723">
        <v>0</v>
      </c>
      <c r="E1723" t="s">
        <v>2420</v>
      </c>
      <c r="F1723" t="s">
        <v>2421</v>
      </c>
      <c r="G1723">
        <v>1</v>
      </c>
      <c r="H1723" s="6">
        <v>440000</v>
      </c>
      <c r="I1723" s="7">
        <v>45922</v>
      </c>
      <c r="K1723">
        <v>10</v>
      </c>
      <c r="L1723" t="s">
        <v>40</v>
      </c>
      <c r="M1723" t="s">
        <v>5</v>
      </c>
      <c r="N1723" t="s">
        <v>41</v>
      </c>
      <c r="O1723" t="s">
        <v>77</v>
      </c>
      <c r="P1723" t="s">
        <v>2082</v>
      </c>
      <c r="Q1723">
        <v>10</v>
      </c>
      <c r="R1723">
        <v>0</v>
      </c>
      <c r="S1723">
        <v>0</v>
      </c>
      <c r="U1723">
        <v>44000</v>
      </c>
      <c r="V1723">
        <v>44000</v>
      </c>
      <c r="W1723">
        <v>0</v>
      </c>
      <c r="X1723">
        <v>0</v>
      </c>
      <c r="Y1723" t="s">
        <v>48</v>
      </c>
    </row>
    <row r="1724" spans="1:25" x14ac:dyDescent="0.25">
      <c r="A1724">
        <v>1723</v>
      </c>
      <c r="B1724">
        <v>66159</v>
      </c>
      <c r="C1724">
        <v>0</v>
      </c>
      <c r="D1724">
        <v>0</v>
      </c>
      <c r="E1724" t="s">
        <v>313</v>
      </c>
      <c r="F1724" t="s">
        <v>314</v>
      </c>
      <c r="G1724">
        <v>1</v>
      </c>
      <c r="H1724" s="6">
        <v>1687815</v>
      </c>
      <c r="I1724" s="7">
        <v>45917</v>
      </c>
      <c r="K1724">
        <v>15</v>
      </c>
      <c r="L1724" t="s">
        <v>40</v>
      </c>
      <c r="M1724" t="s">
        <v>3</v>
      </c>
      <c r="N1724" t="s">
        <v>41</v>
      </c>
      <c r="O1724" t="s">
        <v>51</v>
      </c>
      <c r="P1724" t="s">
        <v>2082</v>
      </c>
      <c r="Q1724">
        <v>10</v>
      </c>
      <c r="R1724">
        <v>5</v>
      </c>
      <c r="S1724">
        <v>0</v>
      </c>
      <c r="U1724">
        <v>253172</v>
      </c>
      <c r="V1724">
        <v>168782</v>
      </c>
      <c r="W1724">
        <v>84391</v>
      </c>
      <c r="X1724">
        <v>0</v>
      </c>
      <c r="Y1724" t="s">
        <v>109</v>
      </c>
    </row>
    <row r="1725" spans="1:25" x14ac:dyDescent="0.25">
      <c r="A1725">
        <v>1724</v>
      </c>
      <c r="B1725">
        <v>66154</v>
      </c>
      <c r="C1725">
        <v>0</v>
      </c>
      <c r="D1725">
        <v>0</v>
      </c>
      <c r="E1725" t="s">
        <v>335</v>
      </c>
      <c r="F1725" t="s">
        <v>336</v>
      </c>
      <c r="G1725">
        <v>1</v>
      </c>
      <c r="H1725" s="6">
        <v>3143538</v>
      </c>
      <c r="I1725" s="7">
        <v>45917</v>
      </c>
      <c r="K1725">
        <v>15</v>
      </c>
      <c r="L1725" t="s">
        <v>40</v>
      </c>
      <c r="M1725" t="s">
        <v>5</v>
      </c>
      <c r="N1725" t="s">
        <v>41</v>
      </c>
      <c r="O1725" t="s">
        <v>47</v>
      </c>
      <c r="P1725" t="s">
        <v>2082</v>
      </c>
      <c r="Q1725">
        <v>15</v>
      </c>
      <c r="R1725">
        <v>0</v>
      </c>
      <c r="S1725">
        <v>0</v>
      </c>
      <c r="U1725">
        <v>471531</v>
      </c>
      <c r="V1725">
        <v>471531</v>
      </c>
      <c r="W1725">
        <v>0</v>
      </c>
      <c r="X1725">
        <v>0</v>
      </c>
      <c r="Y1725" t="s">
        <v>48</v>
      </c>
    </row>
    <row r="1726" spans="1:25" x14ac:dyDescent="0.25">
      <c r="A1726">
        <v>1725</v>
      </c>
      <c r="B1726">
        <v>66156</v>
      </c>
      <c r="C1726">
        <v>0</v>
      </c>
      <c r="D1726">
        <v>0</v>
      </c>
      <c r="E1726" t="s">
        <v>1530</v>
      </c>
      <c r="F1726" t="s">
        <v>1531</v>
      </c>
      <c r="G1726">
        <v>1</v>
      </c>
      <c r="H1726" s="6">
        <v>24838565</v>
      </c>
      <c r="I1726" s="7">
        <v>45917</v>
      </c>
      <c r="K1726">
        <v>15</v>
      </c>
      <c r="L1726" t="s">
        <v>40</v>
      </c>
      <c r="M1726" t="s">
        <v>5</v>
      </c>
      <c r="N1726" t="s">
        <v>41</v>
      </c>
      <c r="O1726" t="s">
        <v>54</v>
      </c>
      <c r="P1726" t="s">
        <v>2082</v>
      </c>
      <c r="Q1726">
        <v>3.3</v>
      </c>
      <c r="R1726">
        <v>11.7</v>
      </c>
      <c r="S1726">
        <v>0</v>
      </c>
      <c r="U1726">
        <v>3725785</v>
      </c>
      <c r="V1726">
        <v>819673</v>
      </c>
      <c r="W1726">
        <v>2906112</v>
      </c>
      <c r="X1726">
        <v>0</v>
      </c>
      <c r="Y1726" t="s">
        <v>48</v>
      </c>
    </row>
    <row r="1727" spans="1:25" x14ac:dyDescent="0.25">
      <c r="A1727">
        <v>1726</v>
      </c>
      <c r="B1727">
        <v>66158</v>
      </c>
      <c r="C1727">
        <v>0</v>
      </c>
      <c r="D1727">
        <v>0</v>
      </c>
      <c r="E1727" t="s">
        <v>181</v>
      </c>
      <c r="F1727" t="s">
        <v>182</v>
      </c>
      <c r="G1727">
        <v>1</v>
      </c>
      <c r="H1727" s="6">
        <v>1180756</v>
      </c>
      <c r="I1727" s="7">
        <v>45917</v>
      </c>
      <c r="K1727">
        <v>15</v>
      </c>
      <c r="L1727" t="s">
        <v>40</v>
      </c>
      <c r="M1727" t="s">
        <v>3</v>
      </c>
      <c r="N1727" t="s">
        <v>41</v>
      </c>
      <c r="O1727" t="s">
        <v>51</v>
      </c>
      <c r="P1727" t="s">
        <v>2082</v>
      </c>
      <c r="Q1727">
        <v>10</v>
      </c>
      <c r="R1727">
        <v>5</v>
      </c>
      <c r="S1727">
        <v>0</v>
      </c>
      <c r="U1727">
        <v>177113</v>
      </c>
      <c r="V1727">
        <v>118076</v>
      </c>
      <c r="W1727">
        <v>59038</v>
      </c>
      <c r="X1727">
        <v>0</v>
      </c>
      <c r="Y1727" t="s">
        <v>72</v>
      </c>
    </row>
    <row r="1728" spans="1:25" x14ac:dyDescent="0.25">
      <c r="A1728">
        <v>1727</v>
      </c>
      <c r="B1728">
        <v>66157</v>
      </c>
      <c r="C1728">
        <v>0</v>
      </c>
      <c r="D1728">
        <v>0</v>
      </c>
      <c r="E1728" t="s">
        <v>1576</v>
      </c>
      <c r="F1728" t="s">
        <v>1577</v>
      </c>
      <c r="G1728">
        <v>1</v>
      </c>
      <c r="H1728" s="6">
        <v>500000</v>
      </c>
      <c r="I1728" s="7">
        <v>45917</v>
      </c>
      <c r="K1728">
        <v>10</v>
      </c>
      <c r="L1728" t="s">
        <v>40</v>
      </c>
      <c r="M1728" t="s">
        <v>0</v>
      </c>
      <c r="N1728" t="s">
        <v>41</v>
      </c>
      <c r="O1728" t="s">
        <v>87</v>
      </c>
      <c r="P1728" t="s">
        <v>2082</v>
      </c>
      <c r="Q1728">
        <v>10</v>
      </c>
      <c r="R1728">
        <v>0</v>
      </c>
      <c r="S1728">
        <v>0</v>
      </c>
      <c r="U1728">
        <v>50000</v>
      </c>
      <c r="V1728">
        <v>50000</v>
      </c>
      <c r="W1728">
        <v>0</v>
      </c>
      <c r="X1728">
        <v>0</v>
      </c>
      <c r="Y1728" t="s">
        <v>44</v>
      </c>
    </row>
    <row r="1729" spans="1:25" x14ac:dyDescent="0.25">
      <c r="A1729">
        <v>1728</v>
      </c>
      <c r="B1729">
        <v>66155</v>
      </c>
      <c r="C1729">
        <v>0</v>
      </c>
      <c r="D1729">
        <v>0</v>
      </c>
      <c r="E1729" t="s">
        <v>1915</v>
      </c>
      <c r="F1729" t="s">
        <v>1916</v>
      </c>
      <c r="G1729">
        <v>1</v>
      </c>
      <c r="H1729" s="6">
        <v>1428571</v>
      </c>
      <c r="I1729" s="7">
        <v>45917</v>
      </c>
      <c r="K1729">
        <v>13</v>
      </c>
      <c r="L1729" t="s">
        <v>40</v>
      </c>
      <c r="M1729" t="s">
        <v>5</v>
      </c>
      <c r="N1729" t="s">
        <v>41</v>
      </c>
      <c r="O1729" t="s">
        <v>54</v>
      </c>
      <c r="P1729" t="s">
        <v>2082</v>
      </c>
      <c r="Q1729">
        <v>13</v>
      </c>
      <c r="R1729">
        <v>0</v>
      </c>
      <c r="S1729">
        <v>0</v>
      </c>
      <c r="U1729">
        <v>185714</v>
      </c>
      <c r="V1729">
        <v>185714</v>
      </c>
      <c r="W1729">
        <v>0</v>
      </c>
      <c r="X1729">
        <v>0</v>
      </c>
      <c r="Y1729" t="s">
        <v>44</v>
      </c>
    </row>
    <row r="1730" spans="1:25" x14ac:dyDescent="0.25">
      <c r="A1730">
        <v>1729</v>
      </c>
      <c r="B1730">
        <v>66162</v>
      </c>
      <c r="C1730">
        <v>0</v>
      </c>
      <c r="D1730">
        <v>0</v>
      </c>
      <c r="E1730" t="s">
        <v>391</v>
      </c>
      <c r="F1730" t="s">
        <v>392</v>
      </c>
      <c r="G1730">
        <v>1</v>
      </c>
      <c r="H1730" s="6">
        <v>459604</v>
      </c>
      <c r="I1730" s="7">
        <v>45917</v>
      </c>
      <c r="K1730">
        <v>15</v>
      </c>
      <c r="L1730" t="s">
        <v>40</v>
      </c>
      <c r="M1730" t="s">
        <v>3</v>
      </c>
      <c r="N1730" t="s">
        <v>41</v>
      </c>
      <c r="O1730" t="s">
        <v>51</v>
      </c>
      <c r="P1730" t="s">
        <v>2082</v>
      </c>
      <c r="Q1730">
        <v>10</v>
      </c>
      <c r="R1730">
        <v>5</v>
      </c>
      <c r="S1730">
        <v>0</v>
      </c>
      <c r="U1730">
        <v>68941</v>
      </c>
      <c r="V1730">
        <v>45960</v>
      </c>
      <c r="W1730">
        <v>22980</v>
      </c>
      <c r="X1730">
        <v>0</v>
      </c>
      <c r="Y1730" t="s">
        <v>72</v>
      </c>
    </row>
    <row r="1731" spans="1:25" x14ac:dyDescent="0.25">
      <c r="A1731">
        <v>1730</v>
      </c>
      <c r="B1731">
        <v>66160</v>
      </c>
      <c r="C1731">
        <v>0</v>
      </c>
      <c r="D1731">
        <v>0</v>
      </c>
      <c r="E1731" t="s">
        <v>384</v>
      </c>
      <c r="F1731" t="s">
        <v>385</v>
      </c>
      <c r="G1731">
        <v>1</v>
      </c>
      <c r="H1731" s="6">
        <v>1920296</v>
      </c>
      <c r="I1731" s="7">
        <v>45917</v>
      </c>
      <c r="K1731">
        <v>15</v>
      </c>
      <c r="L1731" t="s">
        <v>40</v>
      </c>
      <c r="M1731" t="s">
        <v>3</v>
      </c>
      <c r="N1731" t="s">
        <v>41</v>
      </c>
      <c r="O1731" t="s">
        <v>51</v>
      </c>
      <c r="P1731" t="s">
        <v>2082</v>
      </c>
      <c r="Q1731">
        <v>10</v>
      </c>
      <c r="R1731">
        <v>5</v>
      </c>
      <c r="S1731">
        <v>0</v>
      </c>
      <c r="U1731">
        <v>288044</v>
      </c>
      <c r="V1731">
        <v>192030</v>
      </c>
      <c r="W1731">
        <v>96015</v>
      </c>
      <c r="X1731">
        <v>0</v>
      </c>
      <c r="Y1731" t="s">
        <v>72</v>
      </c>
    </row>
    <row r="1732" spans="1:25" x14ac:dyDescent="0.25">
      <c r="A1732">
        <v>1731</v>
      </c>
      <c r="B1732">
        <v>66161</v>
      </c>
      <c r="C1732">
        <v>0</v>
      </c>
      <c r="D1732">
        <v>0</v>
      </c>
      <c r="E1732" t="s">
        <v>386</v>
      </c>
      <c r="F1732" t="s">
        <v>387</v>
      </c>
      <c r="G1732">
        <v>1</v>
      </c>
      <c r="H1732" s="6">
        <v>347537</v>
      </c>
      <c r="I1732" s="7">
        <v>45917</v>
      </c>
      <c r="K1732">
        <v>15</v>
      </c>
      <c r="L1732" t="s">
        <v>40</v>
      </c>
      <c r="M1732" t="s">
        <v>3</v>
      </c>
      <c r="N1732" t="s">
        <v>41</v>
      </c>
      <c r="O1732" t="s">
        <v>51</v>
      </c>
      <c r="P1732" t="s">
        <v>2082</v>
      </c>
      <c r="Q1732">
        <v>10</v>
      </c>
      <c r="R1732">
        <v>5</v>
      </c>
      <c r="S1732">
        <v>0</v>
      </c>
      <c r="U1732">
        <v>52131</v>
      </c>
      <c r="V1732">
        <v>34754</v>
      </c>
      <c r="W1732">
        <v>17377</v>
      </c>
      <c r="X1732">
        <v>0</v>
      </c>
      <c r="Y1732" t="s">
        <v>72</v>
      </c>
    </row>
    <row r="1733" spans="1:25" x14ac:dyDescent="0.25">
      <c r="A1733">
        <v>1732</v>
      </c>
      <c r="B1733">
        <v>66153</v>
      </c>
      <c r="C1733">
        <v>0</v>
      </c>
      <c r="D1733">
        <v>0</v>
      </c>
      <c r="E1733" t="s">
        <v>1127</v>
      </c>
      <c r="F1733" t="s">
        <v>1128</v>
      </c>
      <c r="G1733">
        <v>1</v>
      </c>
      <c r="H1733" s="6">
        <v>2894313</v>
      </c>
      <c r="I1733" s="7">
        <v>45917</v>
      </c>
      <c r="K1733">
        <v>8</v>
      </c>
      <c r="L1733" t="s">
        <v>40</v>
      </c>
      <c r="M1733" t="s">
        <v>9</v>
      </c>
      <c r="N1733" t="s">
        <v>41</v>
      </c>
      <c r="O1733" t="s">
        <v>42</v>
      </c>
      <c r="P1733" t="s">
        <v>2082</v>
      </c>
      <c r="Q1733">
        <v>8</v>
      </c>
      <c r="R1733">
        <v>0</v>
      </c>
      <c r="S1733">
        <v>0</v>
      </c>
      <c r="U1733">
        <v>231545</v>
      </c>
      <c r="V1733">
        <v>231545</v>
      </c>
      <c r="W1733">
        <v>0</v>
      </c>
      <c r="X1733">
        <v>0</v>
      </c>
      <c r="Y1733" t="s">
        <v>109</v>
      </c>
    </row>
    <row r="1734" spans="1:25" x14ac:dyDescent="0.25">
      <c r="A1734">
        <v>1733</v>
      </c>
      <c r="B1734">
        <v>65396</v>
      </c>
      <c r="C1734">
        <v>0</v>
      </c>
      <c r="D1734">
        <v>0</v>
      </c>
      <c r="E1734" t="s">
        <v>435</v>
      </c>
      <c r="F1734" t="s">
        <v>436</v>
      </c>
      <c r="G1734">
        <v>1</v>
      </c>
      <c r="H1734" s="6">
        <v>6000000</v>
      </c>
      <c r="I1734" s="7">
        <v>45917</v>
      </c>
      <c r="K1734">
        <v>10</v>
      </c>
      <c r="L1734" t="s">
        <v>40</v>
      </c>
      <c r="M1734" t="s">
        <v>5</v>
      </c>
      <c r="N1734" t="s">
        <v>41</v>
      </c>
      <c r="O1734" t="s">
        <v>77</v>
      </c>
      <c r="P1734" t="s">
        <v>2082</v>
      </c>
      <c r="Q1734">
        <v>10</v>
      </c>
      <c r="R1734">
        <v>0</v>
      </c>
      <c r="S1734">
        <v>0</v>
      </c>
      <c r="U1734">
        <v>600000</v>
      </c>
      <c r="V1734">
        <v>600000</v>
      </c>
      <c r="W1734">
        <v>0</v>
      </c>
      <c r="X1734">
        <v>0</v>
      </c>
      <c r="Y1734" t="s">
        <v>437</v>
      </c>
    </row>
    <row r="1735" spans="1:25" x14ac:dyDescent="0.25">
      <c r="A1735">
        <v>1734</v>
      </c>
      <c r="B1735">
        <v>66163</v>
      </c>
      <c r="C1735">
        <v>0</v>
      </c>
      <c r="D1735">
        <v>0</v>
      </c>
      <c r="E1735" t="s">
        <v>502</v>
      </c>
      <c r="F1735" t="s">
        <v>503</v>
      </c>
      <c r="G1735">
        <v>1</v>
      </c>
      <c r="H1735" s="6">
        <v>100000000</v>
      </c>
      <c r="I1735" s="7">
        <v>45917</v>
      </c>
      <c r="K1735">
        <v>15</v>
      </c>
      <c r="L1735" t="s">
        <v>40</v>
      </c>
      <c r="M1735" t="s">
        <v>5</v>
      </c>
      <c r="N1735" t="s">
        <v>41</v>
      </c>
      <c r="O1735" t="s">
        <v>77</v>
      </c>
      <c r="P1735" t="s">
        <v>2082</v>
      </c>
      <c r="Q1735">
        <v>7</v>
      </c>
      <c r="R1735">
        <v>8</v>
      </c>
      <c r="S1735">
        <v>0</v>
      </c>
      <c r="U1735">
        <v>15000000</v>
      </c>
      <c r="V1735">
        <v>7000000</v>
      </c>
      <c r="W1735">
        <v>8000000</v>
      </c>
      <c r="X1735">
        <v>0</v>
      </c>
      <c r="Y1735" t="s">
        <v>48</v>
      </c>
    </row>
    <row r="1736" spans="1:25" x14ac:dyDescent="0.25">
      <c r="A1736">
        <v>1735</v>
      </c>
      <c r="B1736">
        <v>66171</v>
      </c>
      <c r="C1736">
        <v>0</v>
      </c>
      <c r="D1736">
        <v>0</v>
      </c>
      <c r="E1736" t="s">
        <v>2422</v>
      </c>
      <c r="F1736" t="s">
        <v>2423</v>
      </c>
      <c r="G1736">
        <v>1</v>
      </c>
      <c r="H1736" s="6">
        <v>207136</v>
      </c>
      <c r="I1736" s="7">
        <v>45917</v>
      </c>
      <c r="K1736" t="s">
        <v>1908</v>
      </c>
      <c r="L1736" t="s">
        <v>459</v>
      </c>
      <c r="M1736" t="s">
        <v>5</v>
      </c>
      <c r="N1736" t="s">
        <v>41</v>
      </c>
      <c r="O1736" t="s">
        <v>54</v>
      </c>
      <c r="P1736" t="s">
        <v>2082</v>
      </c>
      <c r="Q1736">
        <v>7.5</v>
      </c>
      <c r="R1736">
        <v>0</v>
      </c>
      <c r="S1736">
        <v>0</v>
      </c>
      <c r="U1736">
        <v>15535</v>
      </c>
      <c r="V1736">
        <v>15535</v>
      </c>
      <c r="W1736">
        <v>0</v>
      </c>
      <c r="X1736">
        <v>0</v>
      </c>
      <c r="Y1736" t="s">
        <v>67</v>
      </c>
    </row>
    <row r="1737" spans="1:25" x14ac:dyDescent="0.25">
      <c r="A1737">
        <v>1736</v>
      </c>
      <c r="B1737">
        <v>66141</v>
      </c>
      <c r="C1737">
        <v>0</v>
      </c>
      <c r="D1737">
        <v>0</v>
      </c>
      <c r="E1737" t="s">
        <v>1068</v>
      </c>
      <c r="F1737" t="s">
        <v>1069</v>
      </c>
      <c r="G1737">
        <v>1</v>
      </c>
      <c r="H1737" s="6">
        <v>15000000</v>
      </c>
      <c r="I1737" s="7">
        <v>45916</v>
      </c>
      <c r="K1737">
        <v>4</v>
      </c>
      <c r="L1737" t="s">
        <v>40</v>
      </c>
      <c r="M1737" t="s">
        <v>5</v>
      </c>
      <c r="N1737" t="s">
        <v>41</v>
      </c>
      <c r="O1737" t="s">
        <v>77</v>
      </c>
      <c r="P1737" t="s">
        <v>2082</v>
      </c>
      <c r="Q1737">
        <v>4</v>
      </c>
      <c r="R1737">
        <v>0</v>
      </c>
      <c r="S1737">
        <v>0</v>
      </c>
      <c r="U1737">
        <v>600000</v>
      </c>
      <c r="V1737">
        <v>600000</v>
      </c>
      <c r="W1737">
        <v>0</v>
      </c>
      <c r="X1737">
        <v>0</v>
      </c>
      <c r="Y1737" t="s">
        <v>48</v>
      </c>
    </row>
    <row r="1738" spans="1:25" x14ac:dyDescent="0.25">
      <c r="A1738">
        <v>1737</v>
      </c>
      <c r="B1738">
        <v>66174</v>
      </c>
      <c r="C1738">
        <v>0</v>
      </c>
      <c r="D1738">
        <v>0</v>
      </c>
      <c r="E1738" t="s">
        <v>1656</v>
      </c>
      <c r="F1738" t="s">
        <v>1657</v>
      </c>
      <c r="G1738">
        <v>1</v>
      </c>
      <c r="H1738" s="6">
        <v>226415038</v>
      </c>
      <c r="I1738" s="7">
        <v>45916</v>
      </c>
      <c r="K1738">
        <v>15</v>
      </c>
      <c r="L1738" t="s">
        <v>40</v>
      </c>
      <c r="M1738" t="s">
        <v>5</v>
      </c>
      <c r="N1738" t="s">
        <v>41</v>
      </c>
      <c r="O1738" t="s">
        <v>54</v>
      </c>
      <c r="P1738" t="s">
        <v>2082</v>
      </c>
      <c r="Q1738">
        <v>8</v>
      </c>
      <c r="R1738">
        <v>7</v>
      </c>
      <c r="S1738">
        <v>0</v>
      </c>
      <c r="U1738">
        <v>33962256</v>
      </c>
      <c r="V1738">
        <v>18113203</v>
      </c>
      <c r="W1738">
        <v>15849053</v>
      </c>
      <c r="X1738">
        <v>0</v>
      </c>
      <c r="Y1738" t="s">
        <v>48</v>
      </c>
    </row>
    <row r="1739" spans="1:25" x14ac:dyDescent="0.25">
      <c r="A1739">
        <v>1738</v>
      </c>
      <c r="B1739">
        <v>66151</v>
      </c>
      <c r="C1739">
        <v>0</v>
      </c>
      <c r="D1739">
        <v>0</v>
      </c>
      <c r="E1739" t="s">
        <v>2222</v>
      </c>
      <c r="F1739" t="s">
        <v>2223</v>
      </c>
      <c r="G1739">
        <v>1</v>
      </c>
      <c r="H1739" s="6">
        <v>7242105</v>
      </c>
      <c r="I1739" s="7">
        <v>45916</v>
      </c>
      <c r="K1739">
        <v>5</v>
      </c>
      <c r="L1739" t="s">
        <v>40</v>
      </c>
      <c r="M1739" t="s">
        <v>5</v>
      </c>
      <c r="N1739" t="s">
        <v>41</v>
      </c>
      <c r="O1739" t="s">
        <v>77</v>
      </c>
      <c r="P1739" t="s">
        <v>2082</v>
      </c>
      <c r="Q1739">
        <v>5</v>
      </c>
      <c r="R1739">
        <v>0</v>
      </c>
      <c r="S1739">
        <v>0</v>
      </c>
      <c r="U1739">
        <v>362105</v>
      </c>
      <c r="V1739">
        <v>362105</v>
      </c>
      <c r="W1739">
        <v>0</v>
      </c>
      <c r="X1739">
        <v>0</v>
      </c>
      <c r="Y1739" t="s">
        <v>2086</v>
      </c>
    </row>
    <row r="1740" spans="1:25" x14ac:dyDescent="0.25">
      <c r="A1740">
        <v>1739</v>
      </c>
      <c r="B1740">
        <v>66140</v>
      </c>
      <c r="C1740">
        <v>0</v>
      </c>
      <c r="D1740">
        <v>0</v>
      </c>
      <c r="E1740" t="s">
        <v>535</v>
      </c>
      <c r="F1740" t="s">
        <v>536</v>
      </c>
      <c r="G1740">
        <v>1</v>
      </c>
      <c r="H1740" s="6">
        <v>19150551</v>
      </c>
      <c r="I1740" s="7">
        <v>45916</v>
      </c>
      <c r="K1740">
        <v>15</v>
      </c>
      <c r="L1740" t="s">
        <v>40</v>
      </c>
      <c r="M1740" t="s">
        <v>9</v>
      </c>
      <c r="N1740" t="s">
        <v>41</v>
      </c>
      <c r="O1740" t="s">
        <v>42</v>
      </c>
      <c r="P1740" t="s">
        <v>2082</v>
      </c>
      <c r="Q1740">
        <v>5</v>
      </c>
      <c r="R1740">
        <v>10</v>
      </c>
      <c r="S1740">
        <v>0</v>
      </c>
      <c r="U1740">
        <v>2872583</v>
      </c>
      <c r="V1740">
        <v>957528</v>
      </c>
      <c r="W1740">
        <v>1915055</v>
      </c>
      <c r="X1740">
        <v>0</v>
      </c>
      <c r="Y1740" t="s">
        <v>109</v>
      </c>
    </row>
    <row r="1741" spans="1:25" x14ac:dyDescent="0.25">
      <c r="A1741">
        <v>1740</v>
      </c>
      <c r="B1741">
        <v>66142</v>
      </c>
      <c r="C1741">
        <v>0</v>
      </c>
      <c r="D1741">
        <v>0</v>
      </c>
      <c r="E1741" t="s">
        <v>1438</v>
      </c>
      <c r="F1741" t="s">
        <v>1439</v>
      </c>
      <c r="G1741">
        <v>1</v>
      </c>
      <c r="H1741" s="6">
        <v>44444444</v>
      </c>
      <c r="I1741" s="7">
        <v>45916</v>
      </c>
      <c r="K1741" t="s">
        <v>866</v>
      </c>
      <c r="L1741" t="s">
        <v>40</v>
      </c>
      <c r="M1741" t="s">
        <v>5</v>
      </c>
      <c r="N1741" t="s">
        <v>41</v>
      </c>
      <c r="O1741" t="s">
        <v>47</v>
      </c>
      <c r="P1741" t="s">
        <v>2082</v>
      </c>
      <c r="Q1741">
        <v>0.1</v>
      </c>
      <c r="R1741">
        <v>3.7</v>
      </c>
      <c r="S1741">
        <v>0</v>
      </c>
      <c r="U1741">
        <v>1688889</v>
      </c>
      <c r="V1741">
        <v>44444</v>
      </c>
      <c r="W1741">
        <v>1644444</v>
      </c>
      <c r="X1741">
        <v>0</v>
      </c>
      <c r="Y1741" t="s">
        <v>250</v>
      </c>
    </row>
    <row r="1742" spans="1:25" x14ac:dyDescent="0.25">
      <c r="A1742">
        <v>1741</v>
      </c>
      <c r="B1742">
        <v>66152</v>
      </c>
      <c r="C1742">
        <v>0</v>
      </c>
      <c r="D1742">
        <v>0</v>
      </c>
      <c r="E1742" t="s">
        <v>197</v>
      </c>
      <c r="F1742" t="s">
        <v>198</v>
      </c>
      <c r="G1742">
        <v>1</v>
      </c>
      <c r="H1742" s="6">
        <v>611832</v>
      </c>
      <c r="I1742" s="7">
        <v>45916</v>
      </c>
      <c r="K1742">
        <v>15</v>
      </c>
      <c r="L1742" t="s">
        <v>40</v>
      </c>
      <c r="M1742" t="s">
        <v>5</v>
      </c>
      <c r="N1742" t="s">
        <v>41</v>
      </c>
      <c r="O1742" t="s">
        <v>47</v>
      </c>
      <c r="P1742" t="s">
        <v>2082</v>
      </c>
      <c r="Q1742">
        <v>15</v>
      </c>
      <c r="R1742">
        <v>0</v>
      </c>
      <c r="S1742">
        <v>0</v>
      </c>
      <c r="U1742">
        <v>91775</v>
      </c>
      <c r="V1742">
        <v>91775</v>
      </c>
      <c r="W1742">
        <v>0</v>
      </c>
      <c r="X1742">
        <v>0</v>
      </c>
      <c r="Y1742" t="s">
        <v>48</v>
      </c>
    </row>
    <row r="1743" spans="1:25" x14ac:dyDescent="0.25">
      <c r="A1743">
        <v>1742</v>
      </c>
      <c r="B1743">
        <v>66150</v>
      </c>
      <c r="C1743">
        <v>0</v>
      </c>
      <c r="D1743">
        <v>0</v>
      </c>
      <c r="E1743" t="s">
        <v>1101</v>
      </c>
      <c r="F1743" t="s">
        <v>1102</v>
      </c>
      <c r="G1743">
        <v>1</v>
      </c>
      <c r="H1743" s="6">
        <v>185040</v>
      </c>
      <c r="I1743" s="7">
        <v>45916</v>
      </c>
      <c r="K1743">
        <v>15</v>
      </c>
      <c r="L1743" t="s">
        <v>40</v>
      </c>
      <c r="M1743" t="s">
        <v>5</v>
      </c>
      <c r="N1743" t="s">
        <v>41</v>
      </c>
      <c r="O1743" t="s">
        <v>54</v>
      </c>
      <c r="P1743" t="s">
        <v>2082</v>
      </c>
      <c r="Q1743">
        <v>10</v>
      </c>
      <c r="R1743">
        <v>5</v>
      </c>
      <c r="S1743">
        <v>0</v>
      </c>
      <c r="U1743">
        <v>27756</v>
      </c>
      <c r="V1743">
        <v>18504</v>
      </c>
      <c r="W1743">
        <v>9252</v>
      </c>
      <c r="X1743">
        <v>0</v>
      </c>
      <c r="Y1743" t="s">
        <v>48</v>
      </c>
    </row>
    <row r="1744" spans="1:25" x14ac:dyDescent="0.25">
      <c r="A1744">
        <v>1743</v>
      </c>
      <c r="B1744">
        <v>66136</v>
      </c>
      <c r="C1744">
        <v>0</v>
      </c>
      <c r="D1744">
        <v>0</v>
      </c>
      <c r="E1744" t="s">
        <v>1325</v>
      </c>
      <c r="F1744" t="s">
        <v>1326</v>
      </c>
      <c r="G1744">
        <v>1</v>
      </c>
      <c r="H1744" s="6">
        <v>7000000</v>
      </c>
      <c r="I1744" s="7">
        <v>45915</v>
      </c>
      <c r="K1744">
        <v>8</v>
      </c>
      <c r="L1744" t="s">
        <v>40</v>
      </c>
      <c r="M1744" t="s">
        <v>5</v>
      </c>
      <c r="N1744" t="s">
        <v>41</v>
      </c>
      <c r="O1744" t="s">
        <v>47</v>
      </c>
      <c r="P1744" t="s">
        <v>2082</v>
      </c>
      <c r="Q1744">
        <v>8</v>
      </c>
      <c r="R1744">
        <v>0</v>
      </c>
      <c r="S1744">
        <v>0</v>
      </c>
      <c r="U1744">
        <v>560000</v>
      </c>
      <c r="V1744">
        <v>560000</v>
      </c>
      <c r="W1744">
        <v>0</v>
      </c>
      <c r="X1744">
        <v>0</v>
      </c>
      <c r="Y1744" t="s">
        <v>48</v>
      </c>
    </row>
    <row r="1745" spans="1:25" x14ac:dyDescent="0.25">
      <c r="A1745">
        <v>1744</v>
      </c>
      <c r="B1745">
        <v>66135</v>
      </c>
      <c r="C1745">
        <v>0</v>
      </c>
      <c r="D1745">
        <v>0</v>
      </c>
      <c r="E1745" t="s">
        <v>1321</v>
      </c>
      <c r="F1745" t="s">
        <v>1322</v>
      </c>
      <c r="G1745">
        <v>1</v>
      </c>
      <c r="H1745" s="6">
        <v>20000000</v>
      </c>
      <c r="I1745" s="7">
        <v>45915</v>
      </c>
      <c r="K1745">
        <v>8</v>
      </c>
      <c r="L1745" t="s">
        <v>40</v>
      </c>
      <c r="M1745" t="s">
        <v>5</v>
      </c>
      <c r="N1745" t="s">
        <v>41</v>
      </c>
      <c r="O1745" t="s">
        <v>47</v>
      </c>
      <c r="P1745" t="s">
        <v>2082</v>
      </c>
      <c r="Q1745">
        <v>8</v>
      </c>
      <c r="R1745">
        <v>0</v>
      </c>
      <c r="S1745">
        <v>0</v>
      </c>
      <c r="U1745">
        <v>1600000</v>
      </c>
      <c r="V1745">
        <v>1600000</v>
      </c>
      <c r="W1745">
        <v>0</v>
      </c>
      <c r="X1745">
        <v>0</v>
      </c>
      <c r="Y1745" t="s">
        <v>437</v>
      </c>
    </row>
    <row r="1746" spans="1:25" x14ac:dyDescent="0.25">
      <c r="A1746">
        <v>1745</v>
      </c>
      <c r="B1746">
        <v>66139</v>
      </c>
      <c r="C1746">
        <v>0</v>
      </c>
      <c r="D1746">
        <v>0</v>
      </c>
      <c r="E1746" t="s">
        <v>1301</v>
      </c>
      <c r="F1746" t="s">
        <v>1302</v>
      </c>
      <c r="G1746">
        <v>1</v>
      </c>
      <c r="H1746" s="6">
        <v>1680000</v>
      </c>
      <c r="I1746" s="7">
        <v>45915</v>
      </c>
      <c r="K1746">
        <v>10</v>
      </c>
      <c r="L1746" t="s">
        <v>40</v>
      </c>
      <c r="M1746" t="s">
        <v>8</v>
      </c>
      <c r="N1746" t="s">
        <v>41</v>
      </c>
      <c r="O1746" t="s">
        <v>347</v>
      </c>
      <c r="P1746" t="s">
        <v>2082</v>
      </c>
      <c r="Q1746">
        <v>10</v>
      </c>
      <c r="R1746">
        <v>0</v>
      </c>
      <c r="S1746">
        <v>0</v>
      </c>
      <c r="U1746">
        <v>168000</v>
      </c>
      <c r="V1746">
        <v>168000</v>
      </c>
      <c r="W1746">
        <v>0</v>
      </c>
      <c r="X1746">
        <v>0</v>
      </c>
      <c r="Y1746" t="s">
        <v>44</v>
      </c>
    </row>
    <row r="1747" spans="1:25" x14ac:dyDescent="0.25">
      <c r="A1747">
        <v>1746</v>
      </c>
      <c r="B1747">
        <v>66137</v>
      </c>
      <c r="C1747">
        <v>0</v>
      </c>
      <c r="D1747">
        <v>0</v>
      </c>
      <c r="E1747" t="s">
        <v>1792</v>
      </c>
      <c r="F1747" t="s">
        <v>1793</v>
      </c>
      <c r="G1747">
        <v>1</v>
      </c>
      <c r="H1747" s="6">
        <v>1289399</v>
      </c>
      <c r="I1747" s="7">
        <v>45915</v>
      </c>
      <c r="K1747">
        <v>15</v>
      </c>
      <c r="L1747" t="s">
        <v>40</v>
      </c>
      <c r="M1747" t="s">
        <v>5</v>
      </c>
      <c r="N1747" t="s">
        <v>41</v>
      </c>
      <c r="O1747" t="s">
        <v>54</v>
      </c>
      <c r="P1747" t="s">
        <v>2082</v>
      </c>
      <c r="Q1747">
        <v>9</v>
      </c>
      <c r="R1747">
        <v>6</v>
      </c>
      <c r="S1747">
        <v>0</v>
      </c>
      <c r="U1747">
        <v>193410</v>
      </c>
      <c r="V1747">
        <v>116046</v>
      </c>
      <c r="W1747">
        <v>77364</v>
      </c>
      <c r="X1747">
        <v>0</v>
      </c>
      <c r="Y1747" t="s">
        <v>48</v>
      </c>
    </row>
    <row r="1748" spans="1:25" x14ac:dyDescent="0.25">
      <c r="A1748">
        <v>1747</v>
      </c>
      <c r="B1748">
        <v>66138</v>
      </c>
      <c r="C1748">
        <v>0</v>
      </c>
      <c r="D1748">
        <v>0</v>
      </c>
      <c r="E1748" t="s">
        <v>429</v>
      </c>
      <c r="F1748" t="s">
        <v>430</v>
      </c>
      <c r="G1748">
        <v>1</v>
      </c>
      <c r="H1748" s="6">
        <v>4631869</v>
      </c>
      <c r="I1748" s="7">
        <v>45915</v>
      </c>
      <c r="K1748">
        <v>15</v>
      </c>
      <c r="L1748" t="s">
        <v>40</v>
      </c>
      <c r="M1748" t="s">
        <v>5</v>
      </c>
      <c r="N1748" t="s">
        <v>41</v>
      </c>
      <c r="O1748" t="s">
        <v>54</v>
      </c>
      <c r="P1748" t="s">
        <v>2082</v>
      </c>
      <c r="Q1748">
        <v>9</v>
      </c>
      <c r="R1748">
        <v>6</v>
      </c>
      <c r="S1748">
        <v>0</v>
      </c>
      <c r="U1748">
        <v>694780</v>
      </c>
      <c r="V1748">
        <v>416868</v>
      </c>
      <c r="W1748">
        <v>277912</v>
      </c>
      <c r="X1748">
        <v>0</v>
      </c>
      <c r="Y1748" t="s">
        <v>48</v>
      </c>
    </row>
    <row r="1749" spans="1:25" x14ac:dyDescent="0.25">
      <c r="A1749">
        <v>1748</v>
      </c>
      <c r="B1749">
        <v>66133</v>
      </c>
      <c r="C1749">
        <v>0</v>
      </c>
      <c r="D1749">
        <v>0</v>
      </c>
      <c r="E1749" t="s">
        <v>1137</v>
      </c>
      <c r="F1749" t="s">
        <v>1138</v>
      </c>
      <c r="G1749">
        <v>1</v>
      </c>
      <c r="H1749" s="6">
        <v>21387028</v>
      </c>
      <c r="I1749" s="7">
        <v>45912</v>
      </c>
      <c r="K1749">
        <v>15</v>
      </c>
      <c r="L1749" t="s">
        <v>40</v>
      </c>
      <c r="M1749" t="s">
        <v>5</v>
      </c>
      <c r="N1749" t="s">
        <v>41</v>
      </c>
      <c r="O1749" t="s">
        <v>54</v>
      </c>
      <c r="P1749" t="s">
        <v>2082</v>
      </c>
      <c r="Q1749">
        <v>10</v>
      </c>
      <c r="R1749">
        <v>5</v>
      </c>
      <c r="S1749">
        <v>0</v>
      </c>
      <c r="U1749">
        <v>3208054</v>
      </c>
      <c r="V1749">
        <v>2138703</v>
      </c>
      <c r="W1749">
        <v>1069351</v>
      </c>
      <c r="X1749">
        <v>0</v>
      </c>
      <c r="Y1749" t="s">
        <v>48</v>
      </c>
    </row>
    <row r="1750" spans="1:25" x14ac:dyDescent="0.25">
      <c r="A1750">
        <v>1749</v>
      </c>
      <c r="B1750">
        <v>66131</v>
      </c>
      <c r="C1750">
        <v>0</v>
      </c>
      <c r="D1750">
        <v>0</v>
      </c>
      <c r="E1750" t="s">
        <v>1355</v>
      </c>
      <c r="F1750" t="s">
        <v>1356</v>
      </c>
      <c r="G1750">
        <v>1</v>
      </c>
      <c r="H1750" s="6">
        <v>4274768</v>
      </c>
      <c r="I1750" s="7">
        <v>45912</v>
      </c>
      <c r="K1750">
        <v>15</v>
      </c>
      <c r="L1750" t="s">
        <v>40</v>
      </c>
      <c r="M1750" t="s">
        <v>5</v>
      </c>
      <c r="N1750" t="s">
        <v>41</v>
      </c>
      <c r="O1750" t="s">
        <v>57</v>
      </c>
      <c r="P1750" t="s">
        <v>2082</v>
      </c>
      <c r="Q1750">
        <v>8</v>
      </c>
      <c r="R1750">
        <v>7</v>
      </c>
      <c r="S1750">
        <v>0</v>
      </c>
      <c r="U1750">
        <v>641215</v>
      </c>
      <c r="V1750">
        <v>341981</v>
      </c>
      <c r="W1750">
        <v>299234</v>
      </c>
      <c r="X1750">
        <v>0</v>
      </c>
      <c r="Y1750" t="s">
        <v>48</v>
      </c>
    </row>
    <row r="1751" spans="1:25" x14ac:dyDescent="0.25">
      <c r="A1751">
        <v>1750</v>
      </c>
      <c r="B1751">
        <v>66124</v>
      </c>
      <c r="C1751">
        <v>0</v>
      </c>
      <c r="D1751">
        <v>0</v>
      </c>
      <c r="E1751" t="s">
        <v>498</v>
      </c>
      <c r="F1751" t="s">
        <v>499</v>
      </c>
      <c r="G1751">
        <v>1</v>
      </c>
      <c r="H1751" s="6">
        <v>24325636</v>
      </c>
      <c r="I1751" s="7">
        <v>45912</v>
      </c>
      <c r="K1751">
        <v>15</v>
      </c>
      <c r="L1751" t="s">
        <v>40</v>
      </c>
      <c r="M1751" t="s">
        <v>5</v>
      </c>
      <c r="N1751" t="s">
        <v>41</v>
      </c>
      <c r="O1751" t="s">
        <v>77</v>
      </c>
      <c r="P1751" t="s">
        <v>2082</v>
      </c>
      <c r="Q1751">
        <v>6</v>
      </c>
      <c r="R1751">
        <v>9</v>
      </c>
      <c r="S1751">
        <v>0</v>
      </c>
      <c r="U1751">
        <v>3648845</v>
      </c>
      <c r="V1751">
        <v>1459538</v>
      </c>
      <c r="W1751">
        <v>2189307</v>
      </c>
      <c r="X1751">
        <v>0</v>
      </c>
      <c r="Y1751" t="s">
        <v>48</v>
      </c>
    </row>
    <row r="1752" spans="1:25" x14ac:dyDescent="0.25">
      <c r="A1752">
        <v>1751</v>
      </c>
      <c r="B1752">
        <v>66119</v>
      </c>
      <c r="C1752">
        <v>0</v>
      </c>
      <c r="D1752">
        <v>0</v>
      </c>
      <c r="E1752" t="s">
        <v>1652</v>
      </c>
      <c r="F1752" t="s">
        <v>1653</v>
      </c>
      <c r="G1752">
        <v>1</v>
      </c>
      <c r="H1752" s="6">
        <v>1710970</v>
      </c>
      <c r="I1752" s="7">
        <v>45912</v>
      </c>
      <c r="K1752">
        <v>7</v>
      </c>
      <c r="L1752" t="s">
        <v>40</v>
      </c>
      <c r="M1752" t="s">
        <v>5</v>
      </c>
      <c r="N1752" t="s">
        <v>41</v>
      </c>
      <c r="O1752" t="s">
        <v>47</v>
      </c>
      <c r="P1752" t="s">
        <v>2082</v>
      </c>
      <c r="Q1752">
        <v>7</v>
      </c>
      <c r="R1752">
        <v>0</v>
      </c>
      <c r="S1752">
        <v>0</v>
      </c>
      <c r="U1752">
        <v>119768</v>
      </c>
      <c r="V1752">
        <v>119768</v>
      </c>
      <c r="W1752">
        <v>0</v>
      </c>
      <c r="X1752">
        <v>0</v>
      </c>
      <c r="Y1752" t="s">
        <v>48</v>
      </c>
    </row>
    <row r="1753" spans="1:25" x14ac:dyDescent="0.25">
      <c r="A1753">
        <v>1752</v>
      </c>
      <c r="B1753">
        <v>66117</v>
      </c>
      <c r="C1753">
        <v>0</v>
      </c>
      <c r="D1753">
        <v>0</v>
      </c>
      <c r="E1753" t="s">
        <v>514</v>
      </c>
      <c r="F1753" t="s">
        <v>515</v>
      </c>
      <c r="G1753">
        <v>1</v>
      </c>
      <c r="H1753" s="6">
        <v>25000000</v>
      </c>
      <c r="I1753" s="7">
        <v>45912</v>
      </c>
      <c r="K1753">
        <v>6</v>
      </c>
      <c r="L1753" t="s">
        <v>40</v>
      </c>
      <c r="M1753" t="s">
        <v>5</v>
      </c>
      <c r="N1753" t="s">
        <v>41</v>
      </c>
      <c r="O1753" t="s">
        <v>77</v>
      </c>
      <c r="P1753" t="s">
        <v>2082</v>
      </c>
      <c r="Q1753">
        <v>6</v>
      </c>
      <c r="R1753">
        <v>0</v>
      </c>
      <c r="S1753">
        <v>0</v>
      </c>
      <c r="U1753">
        <v>1500000</v>
      </c>
      <c r="V1753">
        <v>1500000</v>
      </c>
      <c r="W1753">
        <v>0</v>
      </c>
      <c r="X1753">
        <v>0</v>
      </c>
      <c r="Y1753" t="s">
        <v>48</v>
      </c>
    </row>
    <row r="1754" spans="1:25" x14ac:dyDescent="0.25">
      <c r="A1754">
        <v>1753</v>
      </c>
      <c r="B1754">
        <v>66173</v>
      </c>
      <c r="C1754">
        <v>0</v>
      </c>
      <c r="D1754">
        <v>0</v>
      </c>
      <c r="E1754" t="s">
        <v>1054</v>
      </c>
      <c r="F1754" t="s">
        <v>1055</v>
      </c>
      <c r="G1754">
        <v>1</v>
      </c>
      <c r="H1754" s="6">
        <v>1219346</v>
      </c>
      <c r="I1754" s="7">
        <v>45912</v>
      </c>
      <c r="K1754">
        <v>8</v>
      </c>
      <c r="L1754" t="s">
        <v>40</v>
      </c>
      <c r="M1754" t="s">
        <v>9</v>
      </c>
      <c r="N1754" t="s">
        <v>41</v>
      </c>
      <c r="O1754" t="s">
        <v>42</v>
      </c>
      <c r="P1754" t="s">
        <v>2082</v>
      </c>
      <c r="Q1754">
        <v>8</v>
      </c>
      <c r="R1754">
        <v>0</v>
      </c>
      <c r="S1754">
        <v>0</v>
      </c>
      <c r="U1754">
        <v>97548</v>
      </c>
      <c r="V1754">
        <v>97548</v>
      </c>
      <c r="W1754">
        <v>0</v>
      </c>
      <c r="X1754">
        <v>0</v>
      </c>
      <c r="Y1754" t="s">
        <v>67</v>
      </c>
    </row>
    <row r="1755" spans="1:25" x14ac:dyDescent="0.25">
      <c r="A1755">
        <v>1754</v>
      </c>
      <c r="B1755">
        <v>66132</v>
      </c>
      <c r="C1755">
        <v>0</v>
      </c>
      <c r="D1755">
        <v>0</v>
      </c>
      <c r="E1755" t="s">
        <v>1771</v>
      </c>
      <c r="F1755" t="s">
        <v>1772</v>
      </c>
      <c r="G1755">
        <v>1</v>
      </c>
      <c r="H1755" s="6">
        <v>1500000</v>
      </c>
      <c r="I1755" s="7">
        <v>45912</v>
      </c>
      <c r="K1755">
        <v>8</v>
      </c>
      <c r="L1755" t="s">
        <v>40</v>
      </c>
      <c r="M1755" t="s">
        <v>5</v>
      </c>
      <c r="N1755" t="s">
        <v>41</v>
      </c>
      <c r="O1755" t="s">
        <v>54</v>
      </c>
      <c r="P1755" t="s">
        <v>2082</v>
      </c>
      <c r="Q1755">
        <v>8</v>
      </c>
      <c r="R1755">
        <v>0</v>
      </c>
      <c r="S1755">
        <v>0</v>
      </c>
      <c r="U1755">
        <v>120000</v>
      </c>
      <c r="V1755">
        <v>120000</v>
      </c>
      <c r="W1755">
        <v>0</v>
      </c>
      <c r="X1755">
        <v>0</v>
      </c>
      <c r="Y1755" t="s">
        <v>109</v>
      </c>
    </row>
    <row r="1756" spans="1:25" x14ac:dyDescent="0.25">
      <c r="A1756">
        <v>1755</v>
      </c>
      <c r="B1756">
        <v>66129</v>
      </c>
      <c r="C1756">
        <v>0</v>
      </c>
      <c r="D1756">
        <v>0</v>
      </c>
      <c r="E1756" t="s">
        <v>814</v>
      </c>
      <c r="F1756" t="s">
        <v>815</v>
      </c>
      <c r="G1756">
        <v>1</v>
      </c>
      <c r="H1756" s="6">
        <v>13620424</v>
      </c>
      <c r="I1756" s="7">
        <v>45912</v>
      </c>
      <c r="K1756">
        <v>15</v>
      </c>
      <c r="L1756" t="s">
        <v>40</v>
      </c>
      <c r="M1756" t="s">
        <v>5</v>
      </c>
      <c r="N1756" t="s">
        <v>41</v>
      </c>
      <c r="O1756" t="s">
        <v>54</v>
      </c>
      <c r="P1756" t="s">
        <v>2082</v>
      </c>
      <c r="Q1756">
        <v>3.3</v>
      </c>
      <c r="R1756">
        <v>11.7</v>
      </c>
      <c r="S1756">
        <v>0</v>
      </c>
      <c r="U1756">
        <v>2043064</v>
      </c>
      <c r="V1756">
        <v>449474</v>
      </c>
      <c r="W1756">
        <v>1593590</v>
      </c>
      <c r="X1756">
        <v>0</v>
      </c>
      <c r="Y1756" t="s">
        <v>48</v>
      </c>
    </row>
    <row r="1757" spans="1:25" x14ac:dyDescent="0.25">
      <c r="A1757">
        <v>1756</v>
      </c>
      <c r="B1757">
        <v>66118</v>
      </c>
      <c r="C1757">
        <v>0</v>
      </c>
      <c r="D1757">
        <v>0</v>
      </c>
      <c r="E1757" t="s">
        <v>1650</v>
      </c>
      <c r="F1757" t="s">
        <v>1651</v>
      </c>
      <c r="G1757">
        <v>1</v>
      </c>
      <c r="H1757" s="6">
        <v>663852</v>
      </c>
      <c r="I1757" s="7">
        <v>45912</v>
      </c>
      <c r="K1757">
        <v>7</v>
      </c>
      <c r="L1757" t="s">
        <v>40</v>
      </c>
      <c r="M1757" t="s">
        <v>5</v>
      </c>
      <c r="N1757" t="s">
        <v>41</v>
      </c>
      <c r="O1757" t="s">
        <v>47</v>
      </c>
      <c r="P1757" t="s">
        <v>2082</v>
      </c>
      <c r="Q1757">
        <v>7</v>
      </c>
      <c r="R1757">
        <v>0</v>
      </c>
      <c r="S1757">
        <v>0</v>
      </c>
      <c r="U1757">
        <v>46470</v>
      </c>
      <c r="V1757">
        <v>46470</v>
      </c>
      <c r="W1757">
        <v>0</v>
      </c>
      <c r="X1757">
        <v>0</v>
      </c>
      <c r="Y1757" t="s">
        <v>48</v>
      </c>
    </row>
    <row r="1758" spans="1:25" x14ac:dyDescent="0.25">
      <c r="A1758">
        <v>1757</v>
      </c>
      <c r="B1758">
        <v>65568</v>
      </c>
      <c r="C1758">
        <v>0</v>
      </c>
      <c r="D1758">
        <v>0</v>
      </c>
      <c r="E1758" t="s">
        <v>1946</v>
      </c>
      <c r="F1758" t="s">
        <v>1947</v>
      </c>
      <c r="G1758">
        <v>1</v>
      </c>
      <c r="H1758" s="6">
        <v>314261</v>
      </c>
      <c r="I1758" s="7">
        <v>45912</v>
      </c>
      <c r="K1758">
        <v>15</v>
      </c>
      <c r="L1758" t="s">
        <v>40</v>
      </c>
      <c r="M1758" t="s">
        <v>5</v>
      </c>
      <c r="N1758" t="s">
        <v>41</v>
      </c>
      <c r="O1758" t="s">
        <v>77</v>
      </c>
      <c r="P1758" t="s">
        <v>2082</v>
      </c>
      <c r="Q1758">
        <v>5</v>
      </c>
      <c r="R1758">
        <v>10</v>
      </c>
      <c r="S1758">
        <v>0</v>
      </c>
      <c r="U1758">
        <v>47139</v>
      </c>
      <c r="V1758">
        <v>15713</v>
      </c>
      <c r="W1758">
        <v>31426</v>
      </c>
      <c r="X1758">
        <v>0</v>
      </c>
      <c r="Y1758" t="s">
        <v>48</v>
      </c>
    </row>
    <row r="1759" spans="1:25" x14ac:dyDescent="0.25">
      <c r="A1759">
        <v>1758</v>
      </c>
      <c r="B1759">
        <v>66126</v>
      </c>
      <c r="C1759">
        <v>0</v>
      </c>
      <c r="D1759">
        <v>0</v>
      </c>
      <c r="E1759" t="s">
        <v>279</v>
      </c>
      <c r="F1759" t="s">
        <v>280</v>
      </c>
      <c r="G1759">
        <v>1</v>
      </c>
      <c r="H1759" s="6">
        <v>21998047</v>
      </c>
      <c r="I1759" s="7">
        <v>45912</v>
      </c>
      <c r="K1759" t="s">
        <v>80</v>
      </c>
      <c r="L1759" t="s">
        <v>40</v>
      </c>
      <c r="M1759" t="s">
        <v>5</v>
      </c>
      <c r="N1759" t="s">
        <v>41</v>
      </c>
      <c r="O1759" t="s">
        <v>57</v>
      </c>
      <c r="P1759" t="s">
        <v>2082</v>
      </c>
      <c r="Q1759">
        <v>6.8</v>
      </c>
      <c r="R1759">
        <v>0</v>
      </c>
      <c r="S1759">
        <v>0</v>
      </c>
      <c r="U1759">
        <v>1495867</v>
      </c>
      <c r="V1759">
        <v>1495867</v>
      </c>
      <c r="W1759">
        <v>0</v>
      </c>
      <c r="X1759">
        <v>0</v>
      </c>
      <c r="Y1759" t="s">
        <v>81</v>
      </c>
    </row>
    <row r="1760" spans="1:25" x14ac:dyDescent="0.25">
      <c r="A1760">
        <v>1759</v>
      </c>
      <c r="B1760">
        <v>66125</v>
      </c>
      <c r="C1760">
        <v>0</v>
      </c>
      <c r="D1760">
        <v>0</v>
      </c>
      <c r="E1760" t="s">
        <v>1210</v>
      </c>
      <c r="F1760" t="s">
        <v>1211</v>
      </c>
      <c r="G1760">
        <v>1</v>
      </c>
      <c r="H1760" s="6">
        <v>3183202</v>
      </c>
      <c r="I1760" s="7">
        <v>45912</v>
      </c>
      <c r="K1760">
        <v>15</v>
      </c>
      <c r="L1760" t="s">
        <v>40</v>
      </c>
      <c r="M1760" t="s">
        <v>5</v>
      </c>
      <c r="N1760" t="s">
        <v>41</v>
      </c>
      <c r="O1760" t="s">
        <v>57</v>
      </c>
      <c r="P1760" t="s">
        <v>2082</v>
      </c>
      <c r="Q1760">
        <v>5</v>
      </c>
      <c r="R1760">
        <v>10</v>
      </c>
      <c r="S1760">
        <v>0</v>
      </c>
      <c r="U1760">
        <v>477480</v>
      </c>
      <c r="V1760">
        <v>159160</v>
      </c>
      <c r="W1760">
        <v>318320</v>
      </c>
      <c r="X1760">
        <v>0</v>
      </c>
      <c r="Y1760" t="s">
        <v>72</v>
      </c>
    </row>
    <row r="1761" spans="1:25" x14ac:dyDescent="0.25">
      <c r="A1761">
        <v>1760</v>
      </c>
      <c r="B1761">
        <v>66134</v>
      </c>
      <c r="C1761">
        <v>0</v>
      </c>
      <c r="D1761">
        <v>0</v>
      </c>
      <c r="E1761" t="s">
        <v>1204</v>
      </c>
      <c r="F1761" t="s">
        <v>1205</v>
      </c>
      <c r="G1761">
        <v>1</v>
      </c>
      <c r="H1761" s="6">
        <v>232499</v>
      </c>
      <c r="I1761" s="7">
        <v>45912</v>
      </c>
      <c r="K1761">
        <v>15</v>
      </c>
      <c r="L1761" t="s">
        <v>40</v>
      </c>
      <c r="M1761" t="s">
        <v>5</v>
      </c>
      <c r="N1761" t="s">
        <v>41</v>
      </c>
      <c r="O1761" t="s">
        <v>54</v>
      </c>
      <c r="P1761" t="s">
        <v>2082</v>
      </c>
      <c r="Q1761">
        <v>10</v>
      </c>
      <c r="R1761">
        <v>5</v>
      </c>
      <c r="S1761">
        <v>0</v>
      </c>
      <c r="U1761">
        <v>34875</v>
      </c>
      <c r="V1761">
        <v>23250</v>
      </c>
      <c r="W1761">
        <v>11625</v>
      </c>
      <c r="X1761">
        <v>0</v>
      </c>
      <c r="Y1761" t="s">
        <v>48</v>
      </c>
    </row>
    <row r="1762" spans="1:25" x14ac:dyDescent="0.25">
      <c r="A1762">
        <v>1761</v>
      </c>
      <c r="B1762">
        <v>66116</v>
      </c>
      <c r="C1762">
        <v>0</v>
      </c>
      <c r="D1762">
        <v>0</v>
      </c>
      <c r="E1762" t="s">
        <v>1369</v>
      </c>
      <c r="F1762" t="s">
        <v>1370</v>
      </c>
      <c r="G1762">
        <v>1</v>
      </c>
      <c r="H1762" s="6">
        <v>2745042</v>
      </c>
      <c r="I1762" s="7">
        <v>45912</v>
      </c>
      <c r="K1762" t="s">
        <v>1371</v>
      </c>
      <c r="L1762" t="s">
        <v>40</v>
      </c>
      <c r="M1762" t="s">
        <v>5</v>
      </c>
      <c r="N1762" t="s">
        <v>41</v>
      </c>
      <c r="O1762" t="s">
        <v>77</v>
      </c>
      <c r="P1762" t="s">
        <v>2082</v>
      </c>
      <c r="Q1762">
        <v>6</v>
      </c>
      <c r="R1762">
        <v>3.4</v>
      </c>
      <c r="S1762">
        <v>0</v>
      </c>
      <c r="U1762">
        <v>258034</v>
      </c>
      <c r="V1762">
        <v>164703</v>
      </c>
      <c r="W1762">
        <v>93331</v>
      </c>
      <c r="X1762">
        <v>0</v>
      </c>
      <c r="Y1762" t="s">
        <v>48</v>
      </c>
    </row>
    <row r="1763" spans="1:25" x14ac:dyDescent="0.25">
      <c r="A1763">
        <v>1762</v>
      </c>
      <c r="B1763">
        <v>66128</v>
      </c>
      <c r="C1763">
        <v>0</v>
      </c>
      <c r="D1763">
        <v>0</v>
      </c>
      <c r="E1763" t="s">
        <v>580</v>
      </c>
      <c r="F1763" t="s">
        <v>581</v>
      </c>
      <c r="G1763">
        <v>1</v>
      </c>
      <c r="H1763" s="6">
        <v>5286665</v>
      </c>
      <c r="I1763" s="7">
        <v>45912</v>
      </c>
      <c r="K1763">
        <v>4</v>
      </c>
      <c r="L1763" t="s">
        <v>40</v>
      </c>
      <c r="M1763" t="s">
        <v>4</v>
      </c>
      <c r="N1763" t="s">
        <v>41</v>
      </c>
      <c r="O1763" t="s">
        <v>51</v>
      </c>
      <c r="P1763" t="s">
        <v>2082</v>
      </c>
      <c r="Q1763">
        <v>4</v>
      </c>
      <c r="R1763">
        <v>0</v>
      </c>
      <c r="S1763">
        <v>0</v>
      </c>
      <c r="U1763">
        <v>211467</v>
      </c>
      <c r="V1763">
        <v>211467</v>
      </c>
      <c r="W1763">
        <v>0</v>
      </c>
      <c r="X1763">
        <v>0</v>
      </c>
      <c r="Y1763" t="s">
        <v>48</v>
      </c>
    </row>
    <row r="1764" spans="1:25" x14ac:dyDescent="0.25">
      <c r="A1764">
        <v>1763</v>
      </c>
      <c r="B1764">
        <v>66122</v>
      </c>
      <c r="C1764">
        <v>0</v>
      </c>
      <c r="D1764">
        <v>0</v>
      </c>
      <c r="E1764" t="s">
        <v>2257</v>
      </c>
      <c r="F1764" t="s">
        <v>2258</v>
      </c>
      <c r="G1764">
        <v>1</v>
      </c>
      <c r="H1764" s="6">
        <v>8212653</v>
      </c>
      <c r="I1764" s="7">
        <v>45912</v>
      </c>
      <c r="K1764">
        <v>5</v>
      </c>
      <c r="L1764" t="s">
        <v>40</v>
      </c>
      <c r="M1764" t="s">
        <v>3</v>
      </c>
      <c r="N1764" t="s">
        <v>41</v>
      </c>
      <c r="O1764" t="s">
        <v>51</v>
      </c>
      <c r="P1764" t="s">
        <v>2082</v>
      </c>
      <c r="Q1764">
        <v>5</v>
      </c>
      <c r="R1764">
        <v>0</v>
      </c>
      <c r="S1764">
        <v>0</v>
      </c>
      <c r="U1764">
        <v>410633</v>
      </c>
      <c r="V1764">
        <v>410633</v>
      </c>
      <c r="W1764">
        <v>0</v>
      </c>
      <c r="X1764">
        <v>0</v>
      </c>
      <c r="Y1764" t="s">
        <v>2086</v>
      </c>
    </row>
    <row r="1765" spans="1:25" x14ac:dyDescent="0.25">
      <c r="A1765">
        <v>1764</v>
      </c>
      <c r="B1765">
        <v>66121</v>
      </c>
      <c r="C1765">
        <v>0</v>
      </c>
      <c r="D1765">
        <v>0</v>
      </c>
      <c r="E1765" t="s">
        <v>1638</v>
      </c>
      <c r="F1765" t="s">
        <v>1639</v>
      </c>
      <c r="G1765">
        <v>1</v>
      </c>
      <c r="H1765" s="6">
        <v>290789</v>
      </c>
      <c r="I1765" s="7">
        <v>45912</v>
      </c>
      <c r="K1765">
        <v>7</v>
      </c>
      <c r="L1765" t="s">
        <v>40</v>
      </c>
      <c r="M1765" t="s">
        <v>5</v>
      </c>
      <c r="N1765" t="s">
        <v>41</v>
      </c>
      <c r="O1765" t="s">
        <v>47</v>
      </c>
      <c r="P1765" t="s">
        <v>2082</v>
      </c>
      <c r="Q1765">
        <v>7</v>
      </c>
      <c r="R1765">
        <v>0</v>
      </c>
      <c r="S1765">
        <v>0</v>
      </c>
      <c r="U1765">
        <v>20355</v>
      </c>
      <c r="V1765">
        <v>20355</v>
      </c>
      <c r="W1765">
        <v>0</v>
      </c>
      <c r="X1765">
        <v>0</v>
      </c>
      <c r="Y1765" t="s">
        <v>48</v>
      </c>
    </row>
    <row r="1766" spans="1:25" x14ac:dyDescent="0.25">
      <c r="A1766">
        <v>1765</v>
      </c>
      <c r="B1766">
        <v>66114</v>
      </c>
      <c r="C1766">
        <v>0</v>
      </c>
      <c r="D1766">
        <v>0</v>
      </c>
      <c r="E1766" t="s">
        <v>1376</v>
      </c>
      <c r="F1766" t="s">
        <v>1377</v>
      </c>
      <c r="G1766">
        <v>1</v>
      </c>
      <c r="H1766" s="6">
        <v>5698936</v>
      </c>
      <c r="I1766" s="7">
        <v>45912</v>
      </c>
      <c r="K1766" t="s">
        <v>1371</v>
      </c>
      <c r="L1766" t="s">
        <v>40</v>
      </c>
      <c r="M1766" t="s">
        <v>5</v>
      </c>
      <c r="N1766" t="s">
        <v>41</v>
      </c>
      <c r="O1766" t="s">
        <v>77</v>
      </c>
      <c r="P1766" t="s">
        <v>2082</v>
      </c>
      <c r="Q1766">
        <v>6</v>
      </c>
      <c r="R1766">
        <v>3.4</v>
      </c>
      <c r="S1766">
        <v>0</v>
      </c>
      <c r="U1766">
        <v>535700</v>
      </c>
      <c r="V1766">
        <v>341936</v>
      </c>
      <c r="W1766">
        <v>193764</v>
      </c>
      <c r="X1766">
        <v>0</v>
      </c>
      <c r="Y1766" t="s">
        <v>48</v>
      </c>
    </row>
    <row r="1767" spans="1:25" x14ac:dyDescent="0.25">
      <c r="A1767">
        <v>1766</v>
      </c>
      <c r="B1767">
        <v>66143</v>
      </c>
      <c r="C1767">
        <v>0</v>
      </c>
      <c r="D1767">
        <v>0</v>
      </c>
      <c r="E1767" t="s">
        <v>88</v>
      </c>
      <c r="F1767" t="s">
        <v>89</v>
      </c>
      <c r="G1767">
        <v>1</v>
      </c>
      <c r="H1767" s="6">
        <v>176135</v>
      </c>
      <c r="I1767" s="7">
        <v>45912</v>
      </c>
      <c r="K1767" t="s">
        <v>80</v>
      </c>
      <c r="L1767" t="s">
        <v>40</v>
      </c>
      <c r="M1767" t="s">
        <v>5</v>
      </c>
      <c r="N1767" t="s">
        <v>41</v>
      </c>
      <c r="O1767" t="s">
        <v>57</v>
      </c>
      <c r="P1767" t="s">
        <v>2082</v>
      </c>
      <c r="Q1767">
        <v>6.8</v>
      </c>
      <c r="R1767">
        <v>0</v>
      </c>
      <c r="S1767">
        <v>0</v>
      </c>
      <c r="U1767">
        <v>11977</v>
      </c>
      <c r="V1767">
        <v>11977</v>
      </c>
      <c r="W1767">
        <v>0</v>
      </c>
      <c r="X1767">
        <v>0</v>
      </c>
      <c r="Y1767" t="s">
        <v>81</v>
      </c>
    </row>
    <row r="1768" spans="1:25" x14ac:dyDescent="0.25">
      <c r="A1768">
        <v>1767</v>
      </c>
      <c r="B1768">
        <v>66123</v>
      </c>
      <c r="C1768">
        <v>0</v>
      </c>
      <c r="D1768">
        <v>0</v>
      </c>
      <c r="E1768" t="s">
        <v>1640</v>
      </c>
      <c r="F1768" t="s">
        <v>1641</v>
      </c>
      <c r="G1768">
        <v>1</v>
      </c>
      <c r="H1768" s="6">
        <v>100000000</v>
      </c>
      <c r="I1768" s="7">
        <v>45912</v>
      </c>
      <c r="K1768">
        <v>15</v>
      </c>
      <c r="L1768" t="s">
        <v>40</v>
      </c>
      <c r="M1768" t="s">
        <v>5</v>
      </c>
      <c r="N1768" t="s">
        <v>41</v>
      </c>
      <c r="O1768" t="s">
        <v>77</v>
      </c>
      <c r="P1768" t="s">
        <v>2082</v>
      </c>
      <c r="Q1768">
        <v>3.3</v>
      </c>
      <c r="R1768">
        <v>11.7</v>
      </c>
      <c r="S1768">
        <v>0</v>
      </c>
      <c r="U1768">
        <v>15000000</v>
      </c>
      <c r="V1768">
        <v>3300000</v>
      </c>
      <c r="W1768">
        <v>11700000</v>
      </c>
      <c r="X1768">
        <v>0</v>
      </c>
      <c r="Y1768" t="s">
        <v>48</v>
      </c>
    </row>
    <row r="1769" spans="1:25" x14ac:dyDescent="0.25">
      <c r="A1769">
        <v>1768</v>
      </c>
      <c r="B1769">
        <v>66144</v>
      </c>
      <c r="C1769">
        <v>0</v>
      </c>
      <c r="D1769">
        <v>0</v>
      </c>
      <c r="E1769" t="s">
        <v>2114</v>
      </c>
      <c r="F1769" t="s">
        <v>2115</v>
      </c>
      <c r="G1769">
        <v>1</v>
      </c>
      <c r="H1769" s="6">
        <v>492162</v>
      </c>
      <c r="I1769" s="7">
        <v>45912</v>
      </c>
      <c r="K1769" t="s">
        <v>80</v>
      </c>
      <c r="L1769" t="s">
        <v>40</v>
      </c>
      <c r="M1769" t="s">
        <v>5</v>
      </c>
      <c r="N1769" t="s">
        <v>41</v>
      </c>
      <c r="O1769" t="s">
        <v>57</v>
      </c>
      <c r="P1769" t="s">
        <v>2082</v>
      </c>
      <c r="Q1769">
        <v>6.8</v>
      </c>
      <c r="R1769">
        <v>0</v>
      </c>
      <c r="S1769">
        <v>0</v>
      </c>
      <c r="U1769">
        <v>33467</v>
      </c>
      <c r="V1769">
        <v>33467</v>
      </c>
      <c r="W1769">
        <v>0</v>
      </c>
      <c r="X1769">
        <v>0</v>
      </c>
      <c r="Y1769" t="s">
        <v>81</v>
      </c>
    </row>
    <row r="1770" spans="1:25" x14ac:dyDescent="0.25">
      <c r="A1770">
        <v>1769</v>
      </c>
      <c r="B1770">
        <v>66120</v>
      </c>
      <c r="C1770">
        <v>0</v>
      </c>
      <c r="D1770">
        <v>0</v>
      </c>
      <c r="E1770" t="s">
        <v>1642</v>
      </c>
      <c r="F1770" t="s">
        <v>1643</v>
      </c>
      <c r="G1770">
        <v>1</v>
      </c>
      <c r="H1770" s="6">
        <v>10247143</v>
      </c>
      <c r="I1770" s="7">
        <v>45912</v>
      </c>
      <c r="K1770">
        <v>7</v>
      </c>
      <c r="L1770" t="s">
        <v>40</v>
      </c>
      <c r="M1770" t="s">
        <v>5</v>
      </c>
      <c r="N1770" t="s">
        <v>41</v>
      </c>
      <c r="O1770" t="s">
        <v>47</v>
      </c>
      <c r="P1770" t="s">
        <v>2082</v>
      </c>
      <c r="Q1770">
        <v>7</v>
      </c>
      <c r="R1770">
        <v>0</v>
      </c>
      <c r="S1770">
        <v>0</v>
      </c>
      <c r="U1770">
        <v>717300</v>
      </c>
      <c r="V1770">
        <v>717300</v>
      </c>
      <c r="W1770">
        <v>0</v>
      </c>
      <c r="X1770">
        <v>0</v>
      </c>
      <c r="Y1770" t="s">
        <v>48</v>
      </c>
    </row>
    <row r="1771" spans="1:25" x14ac:dyDescent="0.25">
      <c r="A1771">
        <v>1770</v>
      </c>
      <c r="B1771">
        <v>66149</v>
      </c>
      <c r="C1771">
        <v>0</v>
      </c>
      <c r="D1771">
        <v>0</v>
      </c>
      <c r="E1771" t="s">
        <v>191</v>
      </c>
      <c r="F1771" t="s">
        <v>192</v>
      </c>
      <c r="G1771">
        <v>1</v>
      </c>
      <c r="H1771" s="6">
        <v>398134</v>
      </c>
      <c r="I1771" s="7">
        <v>45912</v>
      </c>
      <c r="K1771" t="s">
        <v>80</v>
      </c>
      <c r="L1771" t="s">
        <v>40</v>
      </c>
      <c r="M1771" t="s">
        <v>5</v>
      </c>
      <c r="N1771" t="s">
        <v>41</v>
      </c>
      <c r="O1771" t="s">
        <v>57</v>
      </c>
      <c r="P1771" t="s">
        <v>2082</v>
      </c>
      <c r="Q1771">
        <v>6.8</v>
      </c>
      <c r="R1771">
        <v>0</v>
      </c>
      <c r="S1771">
        <v>0</v>
      </c>
      <c r="U1771">
        <v>27073</v>
      </c>
      <c r="V1771">
        <v>27073</v>
      </c>
      <c r="W1771">
        <v>0</v>
      </c>
      <c r="X1771">
        <v>0</v>
      </c>
      <c r="Y1771" t="s">
        <v>81</v>
      </c>
    </row>
    <row r="1772" spans="1:25" x14ac:dyDescent="0.25">
      <c r="A1772">
        <v>1771</v>
      </c>
      <c r="B1772">
        <v>66148</v>
      </c>
      <c r="C1772">
        <v>0</v>
      </c>
      <c r="D1772">
        <v>0</v>
      </c>
      <c r="E1772" t="s">
        <v>176</v>
      </c>
      <c r="F1772" t="s">
        <v>177</v>
      </c>
      <c r="G1772">
        <v>1</v>
      </c>
      <c r="H1772" s="6">
        <v>492305</v>
      </c>
      <c r="I1772" s="7">
        <v>45912</v>
      </c>
      <c r="K1772" t="s">
        <v>80</v>
      </c>
      <c r="L1772" t="s">
        <v>40</v>
      </c>
      <c r="M1772" t="s">
        <v>5</v>
      </c>
      <c r="N1772" t="s">
        <v>41</v>
      </c>
      <c r="O1772" t="s">
        <v>57</v>
      </c>
      <c r="P1772" t="s">
        <v>2082</v>
      </c>
      <c r="Q1772">
        <v>6.8</v>
      </c>
      <c r="R1772">
        <v>0</v>
      </c>
      <c r="S1772">
        <v>0</v>
      </c>
      <c r="U1772">
        <v>33477</v>
      </c>
      <c r="V1772">
        <v>33477</v>
      </c>
      <c r="W1772">
        <v>0</v>
      </c>
      <c r="X1772">
        <v>0</v>
      </c>
      <c r="Y1772" t="s">
        <v>81</v>
      </c>
    </row>
    <row r="1773" spans="1:25" x14ac:dyDescent="0.25">
      <c r="A1773">
        <v>1772</v>
      </c>
      <c r="B1773">
        <v>66145</v>
      </c>
      <c r="C1773">
        <v>0</v>
      </c>
      <c r="D1773">
        <v>0</v>
      </c>
      <c r="E1773" t="s">
        <v>168</v>
      </c>
      <c r="F1773" t="s">
        <v>169</v>
      </c>
      <c r="G1773">
        <v>1</v>
      </c>
      <c r="H1773" s="6">
        <v>376853</v>
      </c>
      <c r="I1773" s="7">
        <v>45912</v>
      </c>
      <c r="K1773" t="s">
        <v>80</v>
      </c>
      <c r="L1773" t="s">
        <v>40</v>
      </c>
      <c r="M1773" t="s">
        <v>5</v>
      </c>
      <c r="N1773" t="s">
        <v>41</v>
      </c>
      <c r="O1773" t="s">
        <v>57</v>
      </c>
      <c r="P1773" t="s">
        <v>2082</v>
      </c>
      <c r="Q1773">
        <v>6.8</v>
      </c>
      <c r="R1773">
        <v>0</v>
      </c>
      <c r="S1773">
        <v>0</v>
      </c>
      <c r="U1773">
        <v>25626</v>
      </c>
      <c r="V1773">
        <v>25626</v>
      </c>
      <c r="W1773">
        <v>0</v>
      </c>
      <c r="X1773">
        <v>0</v>
      </c>
      <c r="Y1773" t="s">
        <v>81</v>
      </c>
    </row>
    <row r="1774" spans="1:25" x14ac:dyDescent="0.25">
      <c r="A1774">
        <v>1773</v>
      </c>
      <c r="B1774">
        <v>66147</v>
      </c>
      <c r="C1774">
        <v>0</v>
      </c>
      <c r="D1774">
        <v>0</v>
      </c>
      <c r="E1774" t="s">
        <v>170</v>
      </c>
      <c r="F1774" t="s">
        <v>171</v>
      </c>
      <c r="G1774">
        <v>1</v>
      </c>
      <c r="H1774" s="6">
        <v>326343</v>
      </c>
      <c r="I1774" s="7">
        <v>45912</v>
      </c>
      <c r="K1774" t="s">
        <v>80</v>
      </c>
      <c r="L1774" t="s">
        <v>40</v>
      </c>
      <c r="M1774" t="s">
        <v>5</v>
      </c>
      <c r="N1774" t="s">
        <v>41</v>
      </c>
      <c r="O1774" t="s">
        <v>57</v>
      </c>
      <c r="P1774" t="s">
        <v>2082</v>
      </c>
      <c r="Q1774">
        <v>6.8</v>
      </c>
      <c r="R1774">
        <v>0</v>
      </c>
      <c r="S1774">
        <v>0</v>
      </c>
      <c r="U1774">
        <v>22191</v>
      </c>
      <c r="V1774">
        <v>22191</v>
      </c>
      <c r="W1774">
        <v>0</v>
      </c>
      <c r="X1774">
        <v>0</v>
      </c>
      <c r="Y1774" t="s">
        <v>81</v>
      </c>
    </row>
    <row r="1775" spans="1:25" x14ac:dyDescent="0.25">
      <c r="A1775">
        <v>1774</v>
      </c>
      <c r="B1775">
        <v>66146</v>
      </c>
      <c r="C1775">
        <v>0</v>
      </c>
      <c r="D1775">
        <v>0</v>
      </c>
      <c r="E1775" t="s">
        <v>172</v>
      </c>
      <c r="F1775" t="s">
        <v>173</v>
      </c>
      <c r="G1775">
        <v>1</v>
      </c>
      <c r="H1775" s="6">
        <v>505198</v>
      </c>
      <c r="I1775" s="7">
        <v>45912</v>
      </c>
      <c r="K1775" t="s">
        <v>80</v>
      </c>
      <c r="L1775" t="s">
        <v>40</v>
      </c>
      <c r="M1775" t="s">
        <v>5</v>
      </c>
      <c r="N1775" t="s">
        <v>41</v>
      </c>
      <c r="O1775" t="s">
        <v>57</v>
      </c>
      <c r="P1775" t="s">
        <v>2082</v>
      </c>
      <c r="Q1775">
        <v>6.8</v>
      </c>
      <c r="R1775">
        <v>0</v>
      </c>
      <c r="S1775">
        <v>0</v>
      </c>
      <c r="U1775">
        <v>34353</v>
      </c>
      <c r="V1775">
        <v>34353</v>
      </c>
      <c r="W1775">
        <v>0</v>
      </c>
      <c r="X1775">
        <v>0</v>
      </c>
      <c r="Y1775" t="s">
        <v>81</v>
      </c>
    </row>
    <row r="1776" spans="1:25" x14ac:dyDescent="0.25">
      <c r="A1776">
        <v>1775</v>
      </c>
      <c r="B1776">
        <v>66130</v>
      </c>
      <c r="C1776">
        <v>0</v>
      </c>
      <c r="D1776">
        <v>0</v>
      </c>
      <c r="E1776" t="s">
        <v>1329</v>
      </c>
      <c r="F1776" t="s">
        <v>1330</v>
      </c>
      <c r="G1776">
        <v>1</v>
      </c>
      <c r="H1776" s="6">
        <v>248889</v>
      </c>
      <c r="I1776" s="7">
        <v>45912</v>
      </c>
      <c r="K1776">
        <v>10</v>
      </c>
      <c r="L1776" t="s">
        <v>40</v>
      </c>
      <c r="M1776" t="s">
        <v>9</v>
      </c>
      <c r="N1776" t="s">
        <v>41</v>
      </c>
      <c r="O1776" t="s">
        <v>42</v>
      </c>
      <c r="P1776" t="s">
        <v>2082</v>
      </c>
      <c r="Q1776">
        <v>10</v>
      </c>
      <c r="R1776">
        <v>0</v>
      </c>
      <c r="S1776">
        <v>0</v>
      </c>
      <c r="U1776">
        <v>24889</v>
      </c>
      <c r="V1776">
        <v>24889</v>
      </c>
      <c r="W1776">
        <v>0</v>
      </c>
      <c r="X1776">
        <v>0</v>
      </c>
      <c r="Y1776" t="s">
        <v>44</v>
      </c>
    </row>
    <row r="1777" spans="1:25" x14ac:dyDescent="0.25">
      <c r="A1777">
        <v>1776</v>
      </c>
      <c r="B1777">
        <v>66127</v>
      </c>
      <c r="C1777">
        <v>0</v>
      </c>
      <c r="D1777">
        <v>0</v>
      </c>
      <c r="E1777" t="s">
        <v>127</v>
      </c>
      <c r="F1777" t="s">
        <v>128</v>
      </c>
      <c r="G1777">
        <v>1</v>
      </c>
      <c r="H1777" s="6">
        <v>1425000</v>
      </c>
      <c r="I1777" s="7">
        <v>45912</v>
      </c>
      <c r="K1777">
        <v>4</v>
      </c>
      <c r="L1777" t="s">
        <v>40</v>
      </c>
      <c r="M1777" t="s">
        <v>4</v>
      </c>
      <c r="N1777" t="s">
        <v>41</v>
      </c>
      <c r="O1777" t="s">
        <v>51</v>
      </c>
      <c r="P1777" t="s">
        <v>2082</v>
      </c>
      <c r="Q1777">
        <v>4</v>
      </c>
      <c r="R1777">
        <v>0</v>
      </c>
      <c r="S1777">
        <v>0</v>
      </c>
      <c r="U1777">
        <v>57000</v>
      </c>
      <c r="V1777">
        <v>57000</v>
      </c>
      <c r="W1777">
        <v>0</v>
      </c>
      <c r="X1777">
        <v>0</v>
      </c>
      <c r="Y1777" t="s">
        <v>48</v>
      </c>
    </row>
    <row r="1778" spans="1:25" x14ac:dyDescent="0.25">
      <c r="A1778">
        <v>1777</v>
      </c>
      <c r="B1778">
        <v>66115</v>
      </c>
      <c r="C1778">
        <v>0</v>
      </c>
      <c r="D1778">
        <v>0</v>
      </c>
      <c r="E1778" t="s">
        <v>1708</v>
      </c>
      <c r="F1778" t="s">
        <v>1709</v>
      </c>
      <c r="G1778">
        <v>1</v>
      </c>
      <c r="H1778" s="6">
        <v>3500241</v>
      </c>
      <c r="I1778" s="7">
        <v>45912</v>
      </c>
      <c r="K1778">
        <v>7</v>
      </c>
      <c r="L1778" t="s">
        <v>40</v>
      </c>
      <c r="M1778" t="s">
        <v>9</v>
      </c>
      <c r="N1778" t="s">
        <v>41</v>
      </c>
      <c r="O1778" t="s">
        <v>42</v>
      </c>
      <c r="P1778" t="s">
        <v>2082</v>
      </c>
      <c r="Q1778">
        <v>7</v>
      </c>
      <c r="R1778">
        <v>0</v>
      </c>
      <c r="S1778">
        <v>0</v>
      </c>
      <c r="U1778">
        <v>245017</v>
      </c>
      <c r="V1778">
        <v>245017</v>
      </c>
      <c r="W1778">
        <v>0</v>
      </c>
      <c r="X1778">
        <v>0</v>
      </c>
      <c r="Y1778" t="s">
        <v>109</v>
      </c>
    </row>
    <row r="1779" spans="1:25" x14ac:dyDescent="0.25">
      <c r="A1779">
        <v>1778</v>
      </c>
      <c r="B1779">
        <v>66105</v>
      </c>
      <c r="C1779">
        <v>0</v>
      </c>
      <c r="D1779">
        <v>0</v>
      </c>
      <c r="E1779" t="s">
        <v>2375</v>
      </c>
      <c r="F1779" t="s">
        <v>2376</v>
      </c>
      <c r="G1779">
        <v>1</v>
      </c>
      <c r="H1779" s="6">
        <v>83333</v>
      </c>
      <c r="I1779" s="7">
        <v>45911</v>
      </c>
      <c r="K1779">
        <v>10</v>
      </c>
      <c r="L1779" t="s">
        <v>40</v>
      </c>
      <c r="M1779" t="s">
        <v>9</v>
      </c>
      <c r="N1779" t="s">
        <v>41</v>
      </c>
      <c r="O1779" t="s">
        <v>42</v>
      </c>
      <c r="P1779" t="s">
        <v>2082</v>
      </c>
      <c r="Q1779">
        <v>10</v>
      </c>
      <c r="R1779">
        <v>0</v>
      </c>
      <c r="S1779">
        <v>0</v>
      </c>
      <c r="U1779">
        <v>8333</v>
      </c>
      <c r="V1779">
        <v>8333</v>
      </c>
      <c r="W1779">
        <v>0</v>
      </c>
      <c r="X1779">
        <v>0</v>
      </c>
      <c r="Y1779" t="s">
        <v>44</v>
      </c>
    </row>
    <row r="1780" spans="1:25" x14ac:dyDescent="0.25">
      <c r="A1780">
        <v>1779</v>
      </c>
      <c r="B1780">
        <v>66102</v>
      </c>
      <c r="C1780">
        <v>0</v>
      </c>
      <c r="D1780">
        <v>0</v>
      </c>
      <c r="E1780" t="s">
        <v>1317</v>
      </c>
      <c r="F1780" t="s">
        <v>1318</v>
      </c>
      <c r="G1780">
        <v>1</v>
      </c>
      <c r="H1780" s="6">
        <v>3000000</v>
      </c>
      <c r="I1780" s="7">
        <v>45911</v>
      </c>
      <c r="K1780">
        <v>10</v>
      </c>
      <c r="L1780" t="s">
        <v>40</v>
      </c>
      <c r="M1780" t="s">
        <v>5</v>
      </c>
      <c r="N1780" t="s">
        <v>41</v>
      </c>
      <c r="O1780" t="s">
        <v>54</v>
      </c>
      <c r="P1780" t="s">
        <v>2082</v>
      </c>
      <c r="Q1780">
        <v>10</v>
      </c>
      <c r="R1780">
        <v>0</v>
      </c>
      <c r="S1780">
        <v>0</v>
      </c>
      <c r="U1780">
        <v>300000</v>
      </c>
      <c r="V1780">
        <v>300000</v>
      </c>
      <c r="W1780">
        <v>0</v>
      </c>
      <c r="X1780">
        <v>0</v>
      </c>
      <c r="Y1780" t="s">
        <v>44</v>
      </c>
    </row>
    <row r="1781" spans="1:25" x14ac:dyDescent="0.25">
      <c r="A1781">
        <v>1780</v>
      </c>
      <c r="B1781">
        <v>66108</v>
      </c>
      <c r="C1781">
        <v>0</v>
      </c>
      <c r="D1781">
        <v>0</v>
      </c>
      <c r="E1781" t="s">
        <v>362</v>
      </c>
      <c r="F1781" t="s">
        <v>363</v>
      </c>
      <c r="G1781">
        <v>1</v>
      </c>
      <c r="H1781" s="6">
        <v>778083</v>
      </c>
      <c r="I1781" s="7">
        <v>45911</v>
      </c>
      <c r="K1781">
        <v>7</v>
      </c>
      <c r="L1781" t="s">
        <v>40</v>
      </c>
      <c r="M1781" t="s">
        <v>5</v>
      </c>
      <c r="N1781" t="s">
        <v>41</v>
      </c>
      <c r="O1781" t="s">
        <v>47</v>
      </c>
      <c r="P1781" t="s">
        <v>2082</v>
      </c>
      <c r="Q1781">
        <v>7</v>
      </c>
      <c r="R1781">
        <v>0</v>
      </c>
      <c r="S1781">
        <v>0</v>
      </c>
      <c r="U1781">
        <v>54466</v>
      </c>
      <c r="V1781">
        <v>54466</v>
      </c>
      <c r="W1781">
        <v>0</v>
      </c>
      <c r="X1781">
        <v>0</v>
      </c>
      <c r="Y1781" t="s">
        <v>72</v>
      </c>
    </row>
    <row r="1782" spans="1:25" x14ac:dyDescent="0.25">
      <c r="A1782">
        <v>1781</v>
      </c>
      <c r="B1782">
        <v>66113</v>
      </c>
      <c r="C1782">
        <v>0</v>
      </c>
      <c r="D1782">
        <v>0</v>
      </c>
      <c r="E1782" t="s">
        <v>329</v>
      </c>
      <c r="F1782" t="s">
        <v>330</v>
      </c>
      <c r="G1782">
        <v>1</v>
      </c>
      <c r="H1782" s="6">
        <v>47328</v>
      </c>
      <c r="I1782" s="7">
        <v>45911</v>
      </c>
      <c r="K1782">
        <v>7</v>
      </c>
      <c r="L1782" t="s">
        <v>40</v>
      </c>
      <c r="M1782" t="s">
        <v>5</v>
      </c>
      <c r="N1782" t="s">
        <v>41</v>
      </c>
      <c r="O1782" t="s">
        <v>47</v>
      </c>
      <c r="P1782" t="s">
        <v>2082</v>
      </c>
      <c r="Q1782">
        <v>7</v>
      </c>
      <c r="R1782">
        <v>0</v>
      </c>
      <c r="S1782">
        <v>0</v>
      </c>
      <c r="U1782">
        <v>3313</v>
      </c>
      <c r="V1782">
        <v>3313</v>
      </c>
      <c r="W1782">
        <v>0</v>
      </c>
      <c r="X1782">
        <v>0</v>
      </c>
      <c r="Y1782" t="s">
        <v>48</v>
      </c>
    </row>
    <row r="1783" spans="1:25" x14ac:dyDescent="0.25">
      <c r="A1783">
        <v>1782</v>
      </c>
      <c r="B1783">
        <v>66110</v>
      </c>
      <c r="C1783">
        <v>0</v>
      </c>
      <c r="D1783">
        <v>0</v>
      </c>
      <c r="E1783" t="s">
        <v>327</v>
      </c>
      <c r="F1783" t="s">
        <v>328</v>
      </c>
      <c r="G1783">
        <v>1</v>
      </c>
      <c r="H1783" s="6">
        <v>155283</v>
      </c>
      <c r="I1783" s="7">
        <v>45911</v>
      </c>
      <c r="K1783">
        <v>7</v>
      </c>
      <c r="L1783" t="s">
        <v>40</v>
      </c>
      <c r="M1783" t="s">
        <v>5</v>
      </c>
      <c r="N1783" t="s">
        <v>41</v>
      </c>
      <c r="O1783" t="s">
        <v>47</v>
      </c>
      <c r="P1783" t="s">
        <v>2082</v>
      </c>
      <c r="Q1783">
        <v>7</v>
      </c>
      <c r="R1783">
        <v>0</v>
      </c>
      <c r="S1783">
        <v>0</v>
      </c>
      <c r="U1783">
        <v>10870</v>
      </c>
      <c r="V1783">
        <v>10870</v>
      </c>
      <c r="W1783">
        <v>0</v>
      </c>
      <c r="X1783">
        <v>0</v>
      </c>
      <c r="Y1783" t="s">
        <v>72</v>
      </c>
    </row>
    <row r="1784" spans="1:25" x14ac:dyDescent="0.25">
      <c r="A1784">
        <v>1783</v>
      </c>
      <c r="B1784">
        <v>66111</v>
      </c>
      <c r="C1784">
        <v>0</v>
      </c>
      <c r="D1784">
        <v>0</v>
      </c>
      <c r="E1784" t="s">
        <v>331</v>
      </c>
      <c r="F1784" t="s">
        <v>332</v>
      </c>
      <c r="G1784">
        <v>1</v>
      </c>
      <c r="H1784" s="6">
        <v>79249</v>
      </c>
      <c r="I1784" s="7">
        <v>45911</v>
      </c>
      <c r="K1784">
        <v>7</v>
      </c>
      <c r="L1784" t="s">
        <v>40</v>
      </c>
      <c r="M1784" t="s">
        <v>5</v>
      </c>
      <c r="N1784" t="s">
        <v>41</v>
      </c>
      <c r="O1784" t="s">
        <v>47</v>
      </c>
      <c r="P1784" t="s">
        <v>2082</v>
      </c>
      <c r="Q1784">
        <v>7</v>
      </c>
      <c r="R1784">
        <v>0</v>
      </c>
      <c r="S1784">
        <v>0</v>
      </c>
      <c r="U1784">
        <v>5547</v>
      </c>
      <c r="V1784">
        <v>5547</v>
      </c>
      <c r="W1784">
        <v>0</v>
      </c>
      <c r="X1784">
        <v>0</v>
      </c>
      <c r="Y1784" t="s">
        <v>48</v>
      </c>
    </row>
    <row r="1785" spans="1:25" x14ac:dyDescent="0.25">
      <c r="A1785">
        <v>1784</v>
      </c>
      <c r="B1785">
        <v>66101</v>
      </c>
      <c r="C1785">
        <v>0</v>
      </c>
      <c r="D1785">
        <v>0</v>
      </c>
      <c r="E1785" t="s">
        <v>1240</v>
      </c>
      <c r="F1785" t="s">
        <v>1241</v>
      </c>
      <c r="G1785">
        <v>1</v>
      </c>
      <c r="H1785" s="6">
        <v>5470188</v>
      </c>
      <c r="I1785" s="7">
        <v>45911</v>
      </c>
      <c r="K1785">
        <v>7</v>
      </c>
      <c r="L1785" t="s">
        <v>40</v>
      </c>
      <c r="M1785" t="s">
        <v>1</v>
      </c>
      <c r="N1785" t="s">
        <v>41</v>
      </c>
      <c r="O1785" t="s">
        <v>87</v>
      </c>
      <c r="P1785" t="s">
        <v>2082</v>
      </c>
      <c r="Q1785">
        <v>7</v>
      </c>
      <c r="R1785">
        <v>0</v>
      </c>
      <c r="S1785">
        <v>0</v>
      </c>
      <c r="U1785">
        <v>382913</v>
      </c>
      <c r="V1785">
        <v>382913</v>
      </c>
      <c r="W1785">
        <v>0</v>
      </c>
      <c r="X1785">
        <v>0</v>
      </c>
      <c r="Y1785" t="s">
        <v>390</v>
      </c>
    </row>
    <row r="1786" spans="1:25" x14ac:dyDescent="0.25">
      <c r="A1786">
        <v>1785</v>
      </c>
      <c r="B1786">
        <v>66100</v>
      </c>
      <c r="C1786">
        <v>0</v>
      </c>
      <c r="D1786">
        <v>0</v>
      </c>
      <c r="E1786" t="s">
        <v>1696</v>
      </c>
      <c r="F1786" t="s">
        <v>1697</v>
      </c>
      <c r="G1786">
        <v>1</v>
      </c>
      <c r="H1786" s="6">
        <v>579310</v>
      </c>
      <c r="I1786" s="7">
        <v>45911</v>
      </c>
      <c r="K1786">
        <v>13</v>
      </c>
      <c r="L1786" t="s">
        <v>40</v>
      </c>
      <c r="M1786" t="s">
        <v>3</v>
      </c>
      <c r="N1786" t="s">
        <v>41</v>
      </c>
      <c r="O1786" t="s">
        <v>51</v>
      </c>
      <c r="P1786" t="s">
        <v>2082</v>
      </c>
      <c r="Q1786">
        <v>13</v>
      </c>
      <c r="R1786">
        <v>0</v>
      </c>
      <c r="S1786">
        <v>0</v>
      </c>
      <c r="U1786">
        <v>75310</v>
      </c>
      <c r="V1786">
        <v>75310</v>
      </c>
      <c r="W1786">
        <v>0</v>
      </c>
      <c r="X1786">
        <v>0</v>
      </c>
      <c r="Y1786" t="s">
        <v>48</v>
      </c>
    </row>
    <row r="1787" spans="1:25" x14ac:dyDescent="0.25">
      <c r="A1787">
        <v>1786</v>
      </c>
      <c r="B1787">
        <v>67131</v>
      </c>
      <c r="C1787">
        <v>0</v>
      </c>
      <c r="D1787">
        <v>0</v>
      </c>
      <c r="E1787" t="s">
        <v>403</v>
      </c>
      <c r="F1787" t="s">
        <v>404</v>
      </c>
      <c r="G1787">
        <v>1</v>
      </c>
      <c r="H1787" s="6">
        <v>1266222</v>
      </c>
      <c r="I1787" s="7">
        <v>45911</v>
      </c>
      <c r="K1787">
        <v>7</v>
      </c>
      <c r="L1787" t="s">
        <v>40</v>
      </c>
      <c r="M1787" t="s">
        <v>5</v>
      </c>
      <c r="N1787" t="s">
        <v>41</v>
      </c>
      <c r="O1787" t="s">
        <v>47</v>
      </c>
      <c r="P1787" t="s">
        <v>2082</v>
      </c>
      <c r="Q1787">
        <v>7</v>
      </c>
      <c r="R1787">
        <v>0</v>
      </c>
      <c r="S1787">
        <v>0</v>
      </c>
      <c r="U1787">
        <v>88636</v>
      </c>
      <c r="V1787">
        <v>88636</v>
      </c>
      <c r="W1787">
        <v>0</v>
      </c>
      <c r="X1787">
        <v>0</v>
      </c>
      <c r="Y1787" t="s">
        <v>72</v>
      </c>
    </row>
    <row r="1788" spans="1:25" x14ac:dyDescent="0.25">
      <c r="A1788">
        <v>1787</v>
      </c>
      <c r="B1788">
        <v>66109</v>
      </c>
      <c r="C1788">
        <v>0</v>
      </c>
      <c r="D1788">
        <v>0</v>
      </c>
      <c r="E1788" t="s">
        <v>403</v>
      </c>
      <c r="F1788" t="s">
        <v>404</v>
      </c>
      <c r="G1788">
        <v>1</v>
      </c>
      <c r="H1788" s="6">
        <v>366557</v>
      </c>
      <c r="I1788" s="7">
        <v>45911</v>
      </c>
      <c r="K1788">
        <v>7</v>
      </c>
      <c r="L1788" t="s">
        <v>40</v>
      </c>
      <c r="M1788" t="s">
        <v>5</v>
      </c>
      <c r="N1788" t="s">
        <v>41</v>
      </c>
      <c r="O1788" t="s">
        <v>47</v>
      </c>
      <c r="P1788" t="s">
        <v>2082</v>
      </c>
      <c r="Q1788">
        <v>7</v>
      </c>
      <c r="R1788">
        <v>0</v>
      </c>
      <c r="S1788">
        <v>0</v>
      </c>
      <c r="U1788">
        <v>25659</v>
      </c>
      <c r="V1788">
        <v>25659</v>
      </c>
      <c r="W1788">
        <v>0</v>
      </c>
      <c r="X1788">
        <v>0</v>
      </c>
      <c r="Y1788" t="s">
        <v>72</v>
      </c>
    </row>
    <row r="1789" spans="1:25" x14ac:dyDescent="0.25">
      <c r="A1789">
        <v>1788</v>
      </c>
      <c r="B1789">
        <v>66112</v>
      </c>
      <c r="C1789">
        <v>0</v>
      </c>
      <c r="D1789">
        <v>0</v>
      </c>
      <c r="E1789" t="s">
        <v>401</v>
      </c>
      <c r="F1789" t="s">
        <v>402</v>
      </c>
      <c r="G1789">
        <v>1</v>
      </c>
      <c r="H1789" s="6">
        <v>1230030</v>
      </c>
      <c r="I1789" s="7">
        <v>45911</v>
      </c>
      <c r="K1789">
        <v>7</v>
      </c>
      <c r="L1789" t="s">
        <v>40</v>
      </c>
      <c r="M1789" t="s">
        <v>5</v>
      </c>
      <c r="N1789" t="s">
        <v>41</v>
      </c>
      <c r="O1789" t="s">
        <v>47</v>
      </c>
      <c r="P1789" t="s">
        <v>2082</v>
      </c>
      <c r="Q1789">
        <v>7</v>
      </c>
      <c r="R1789">
        <v>0</v>
      </c>
      <c r="S1789">
        <v>0</v>
      </c>
      <c r="U1789">
        <v>86102</v>
      </c>
      <c r="V1789">
        <v>86102</v>
      </c>
      <c r="W1789">
        <v>0</v>
      </c>
      <c r="X1789">
        <v>0</v>
      </c>
      <c r="Y1789" t="s">
        <v>48</v>
      </c>
    </row>
    <row r="1790" spans="1:25" x14ac:dyDescent="0.25">
      <c r="A1790">
        <v>1789</v>
      </c>
      <c r="B1790">
        <v>66106</v>
      </c>
      <c r="C1790">
        <v>0</v>
      </c>
      <c r="D1790">
        <v>0</v>
      </c>
      <c r="E1790" t="s">
        <v>1133</v>
      </c>
      <c r="F1790" t="s">
        <v>1134</v>
      </c>
      <c r="G1790">
        <v>1</v>
      </c>
      <c r="H1790" s="6">
        <v>1139192</v>
      </c>
      <c r="I1790" s="7">
        <v>45911</v>
      </c>
      <c r="K1790">
        <v>15</v>
      </c>
      <c r="L1790" t="s">
        <v>40</v>
      </c>
      <c r="M1790" t="s">
        <v>5</v>
      </c>
      <c r="N1790" t="s">
        <v>41</v>
      </c>
      <c r="O1790" t="s">
        <v>54</v>
      </c>
      <c r="P1790" t="s">
        <v>2082</v>
      </c>
      <c r="Q1790">
        <v>10</v>
      </c>
      <c r="R1790">
        <v>5</v>
      </c>
      <c r="S1790">
        <v>0</v>
      </c>
      <c r="U1790">
        <v>170879</v>
      </c>
      <c r="V1790">
        <v>113919</v>
      </c>
      <c r="W1790">
        <v>56960</v>
      </c>
      <c r="X1790">
        <v>0</v>
      </c>
      <c r="Y1790" t="s">
        <v>48</v>
      </c>
    </row>
    <row r="1791" spans="1:25" x14ac:dyDescent="0.25">
      <c r="A1791">
        <v>1790</v>
      </c>
      <c r="B1791">
        <v>66084</v>
      </c>
      <c r="C1791">
        <v>0</v>
      </c>
      <c r="D1791">
        <v>0</v>
      </c>
      <c r="E1791" t="s">
        <v>1357</v>
      </c>
      <c r="F1791" t="s">
        <v>1358</v>
      </c>
      <c r="G1791">
        <v>1</v>
      </c>
      <c r="H1791" s="6">
        <v>27162226</v>
      </c>
      <c r="I1791" s="7">
        <v>45910</v>
      </c>
      <c r="K1791">
        <v>15</v>
      </c>
      <c r="L1791" t="s">
        <v>40</v>
      </c>
      <c r="M1791" t="s">
        <v>5</v>
      </c>
      <c r="N1791" t="s">
        <v>41</v>
      </c>
      <c r="O1791" t="s">
        <v>47</v>
      </c>
      <c r="P1791" t="s">
        <v>2082</v>
      </c>
      <c r="Q1791">
        <v>2</v>
      </c>
      <c r="R1791">
        <v>13</v>
      </c>
      <c r="S1791">
        <v>0</v>
      </c>
      <c r="U1791">
        <v>4074334</v>
      </c>
      <c r="V1791">
        <v>543245</v>
      </c>
      <c r="W1791">
        <v>3531089</v>
      </c>
      <c r="X1791">
        <v>0</v>
      </c>
      <c r="Y1791" t="s">
        <v>250</v>
      </c>
    </row>
    <row r="1792" spans="1:25" x14ac:dyDescent="0.25">
      <c r="A1792">
        <v>1791</v>
      </c>
      <c r="B1792">
        <v>66082</v>
      </c>
      <c r="C1792">
        <v>0</v>
      </c>
      <c r="D1792">
        <v>0</v>
      </c>
      <c r="E1792" t="s">
        <v>531</v>
      </c>
      <c r="F1792" t="s">
        <v>532</v>
      </c>
      <c r="G1792">
        <v>1</v>
      </c>
      <c r="H1792" s="6">
        <v>7894792</v>
      </c>
      <c r="I1792" s="7">
        <v>45910</v>
      </c>
      <c r="K1792">
        <v>4</v>
      </c>
      <c r="L1792" t="s">
        <v>40</v>
      </c>
      <c r="M1792" t="s">
        <v>4</v>
      </c>
      <c r="N1792" t="s">
        <v>41</v>
      </c>
      <c r="O1792" t="s">
        <v>51</v>
      </c>
      <c r="P1792" t="s">
        <v>2082</v>
      </c>
      <c r="Q1792">
        <v>4</v>
      </c>
      <c r="R1792">
        <v>0</v>
      </c>
      <c r="S1792">
        <v>0</v>
      </c>
      <c r="U1792">
        <v>315792</v>
      </c>
      <c r="V1792">
        <v>315792</v>
      </c>
      <c r="W1792">
        <v>0</v>
      </c>
      <c r="X1792">
        <v>0</v>
      </c>
      <c r="Y1792" t="s">
        <v>48</v>
      </c>
    </row>
    <row r="1793" spans="1:25" x14ac:dyDescent="0.25">
      <c r="A1793">
        <v>1792</v>
      </c>
      <c r="B1793">
        <v>66092</v>
      </c>
      <c r="C1793">
        <v>0</v>
      </c>
      <c r="D1793">
        <v>0</v>
      </c>
      <c r="E1793" t="s">
        <v>2333</v>
      </c>
      <c r="F1793" t="s">
        <v>2334</v>
      </c>
      <c r="G1793">
        <v>1</v>
      </c>
      <c r="H1793" s="6">
        <v>1608054</v>
      </c>
      <c r="I1793" s="7">
        <v>45910</v>
      </c>
      <c r="K1793">
        <v>7</v>
      </c>
      <c r="L1793" t="s">
        <v>40</v>
      </c>
      <c r="M1793" t="s">
        <v>7</v>
      </c>
      <c r="N1793" t="s">
        <v>41</v>
      </c>
      <c r="O1793" t="s">
        <v>64</v>
      </c>
      <c r="P1793" t="s">
        <v>2082</v>
      </c>
      <c r="Q1793">
        <v>7</v>
      </c>
      <c r="R1793">
        <v>0</v>
      </c>
      <c r="S1793">
        <v>0</v>
      </c>
      <c r="U1793">
        <v>112564</v>
      </c>
      <c r="V1793">
        <v>112564</v>
      </c>
      <c r="W1793">
        <v>0</v>
      </c>
      <c r="X1793">
        <v>0</v>
      </c>
      <c r="Y1793" t="s">
        <v>2086</v>
      </c>
    </row>
    <row r="1794" spans="1:25" x14ac:dyDescent="0.25">
      <c r="A1794">
        <v>1793</v>
      </c>
      <c r="B1794">
        <v>66087</v>
      </c>
      <c r="C1794">
        <v>0</v>
      </c>
      <c r="D1794">
        <v>0</v>
      </c>
      <c r="E1794" t="s">
        <v>1343</v>
      </c>
      <c r="F1794" t="s">
        <v>1344</v>
      </c>
      <c r="G1794">
        <v>1</v>
      </c>
      <c r="H1794" s="6">
        <v>1005586</v>
      </c>
      <c r="I1794" s="7">
        <v>45910</v>
      </c>
      <c r="K1794">
        <v>8</v>
      </c>
      <c r="L1794" t="s">
        <v>40</v>
      </c>
      <c r="M1794" t="s">
        <v>9</v>
      </c>
      <c r="N1794" t="s">
        <v>41</v>
      </c>
      <c r="O1794" t="s">
        <v>42</v>
      </c>
      <c r="P1794" t="s">
        <v>2082</v>
      </c>
      <c r="Q1794">
        <v>8</v>
      </c>
      <c r="R1794">
        <v>0</v>
      </c>
      <c r="S1794">
        <v>0</v>
      </c>
      <c r="U1794">
        <v>80447</v>
      </c>
      <c r="V1794">
        <v>80447</v>
      </c>
      <c r="W1794">
        <v>0</v>
      </c>
      <c r="X1794">
        <v>0</v>
      </c>
      <c r="Y1794" t="s">
        <v>109</v>
      </c>
    </row>
    <row r="1795" spans="1:25" x14ac:dyDescent="0.25">
      <c r="A1795">
        <v>1794</v>
      </c>
      <c r="B1795">
        <v>66088</v>
      </c>
      <c r="C1795">
        <v>0</v>
      </c>
      <c r="D1795">
        <v>0</v>
      </c>
      <c r="E1795" t="s">
        <v>1345</v>
      </c>
      <c r="F1795" t="s">
        <v>1346</v>
      </c>
      <c r="G1795">
        <v>1</v>
      </c>
      <c r="H1795" s="6">
        <v>409378</v>
      </c>
      <c r="I1795" s="7">
        <v>45910</v>
      </c>
      <c r="K1795">
        <v>8</v>
      </c>
      <c r="L1795" t="s">
        <v>40</v>
      </c>
      <c r="M1795" t="s">
        <v>9</v>
      </c>
      <c r="N1795" t="s">
        <v>41</v>
      </c>
      <c r="O1795" t="s">
        <v>42</v>
      </c>
      <c r="P1795" t="s">
        <v>2082</v>
      </c>
      <c r="Q1795">
        <v>8</v>
      </c>
      <c r="R1795">
        <v>0</v>
      </c>
      <c r="S1795">
        <v>0</v>
      </c>
      <c r="U1795">
        <v>32750</v>
      </c>
      <c r="V1795">
        <v>32750</v>
      </c>
      <c r="W1795">
        <v>0</v>
      </c>
      <c r="X1795">
        <v>0</v>
      </c>
      <c r="Y1795" t="s">
        <v>109</v>
      </c>
    </row>
    <row r="1796" spans="1:25" x14ac:dyDescent="0.25">
      <c r="A1796">
        <v>1795</v>
      </c>
      <c r="B1796">
        <v>65935</v>
      </c>
      <c r="C1796">
        <v>0</v>
      </c>
      <c r="D1796">
        <v>0</v>
      </c>
      <c r="E1796" t="s">
        <v>1441</v>
      </c>
      <c r="F1796" t="s">
        <v>1442</v>
      </c>
      <c r="G1796">
        <v>1</v>
      </c>
      <c r="H1796" s="6">
        <v>6600000</v>
      </c>
      <c r="I1796" s="7">
        <v>45910</v>
      </c>
      <c r="K1796">
        <v>15</v>
      </c>
      <c r="L1796" t="s">
        <v>40</v>
      </c>
      <c r="M1796" t="s">
        <v>5</v>
      </c>
      <c r="N1796" t="s">
        <v>41</v>
      </c>
      <c r="O1796" t="s">
        <v>54</v>
      </c>
      <c r="P1796" t="s">
        <v>2082</v>
      </c>
      <c r="Q1796">
        <v>3.3</v>
      </c>
      <c r="R1796">
        <v>11.7</v>
      </c>
      <c r="S1796">
        <v>0</v>
      </c>
      <c r="U1796">
        <v>990000</v>
      </c>
      <c r="V1796">
        <v>217800</v>
      </c>
      <c r="W1796">
        <v>772200</v>
      </c>
      <c r="X1796">
        <v>0</v>
      </c>
      <c r="Y1796" t="s">
        <v>48</v>
      </c>
    </row>
    <row r="1797" spans="1:25" x14ac:dyDescent="0.25">
      <c r="A1797">
        <v>1796</v>
      </c>
      <c r="B1797">
        <v>66095</v>
      </c>
      <c r="C1797">
        <v>0</v>
      </c>
      <c r="D1797">
        <v>0</v>
      </c>
      <c r="E1797" t="s">
        <v>1054</v>
      </c>
      <c r="F1797" t="s">
        <v>1055</v>
      </c>
      <c r="G1797">
        <v>1</v>
      </c>
      <c r="H1797" s="6">
        <v>10169613</v>
      </c>
      <c r="I1797" s="7">
        <v>45910</v>
      </c>
      <c r="K1797">
        <v>8</v>
      </c>
      <c r="L1797" t="s">
        <v>40</v>
      </c>
      <c r="M1797" t="s">
        <v>9</v>
      </c>
      <c r="N1797" t="s">
        <v>41</v>
      </c>
      <c r="O1797" t="s">
        <v>42</v>
      </c>
      <c r="P1797" t="s">
        <v>2082</v>
      </c>
      <c r="Q1797">
        <v>8</v>
      </c>
      <c r="R1797">
        <v>0</v>
      </c>
      <c r="S1797">
        <v>0</v>
      </c>
      <c r="U1797">
        <v>813569</v>
      </c>
      <c r="V1797">
        <v>813569</v>
      </c>
      <c r="W1797">
        <v>0</v>
      </c>
      <c r="X1797">
        <v>0</v>
      </c>
      <c r="Y1797" t="s">
        <v>67</v>
      </c>
    </row>
    <row r="1798" spans="1:25" x14ac:dyDescent="0.25">
      <c r="A1798">
        <v>1797</v>
      </c>
      <c r="B1798">
        <v>66081</v>
      </c>
      <c r="C1798">
        <v>0</v>
      </c>
      <c r="D1798">
        <v>0</v>
      </c>
      <c r="E1798" t="s">
        <v>1488</v>
      </c>
      <c r="F1798" t="s">
        <v>1489</v>
      </c>
      <c r="G1798">
        <v>1</v>
      </c>
      <c r="H1798" s="6">
        <v>10000000</v>
      </c>
      <c r="I1798" s="7">
        <v>45910</v>
      </c>
      <c r="K1798">
        <v>15</v>
      </c>
      <c r="L1798" t="s">
        <v>40</v>
      </c>
      <c r="M1798" t="s">
        <v>5</v>
      </c>
      <c r="N1798" t="s">
        <v>41</v>
      </c>
      <c r="O1798" t="s">
        <v>47</v>
      </c>
      <c r="P1798" t="s">
        <v>2082</v>
      </c>
      <c r="Q1798">
        <v>6</v>
      </c>
      <c r="R1798">
        <v>9</v>
      </c>
      <c r="S1798">
        <v>0</v>
      </c>
      <c r="U1798">
        <v>1500000</v>
      </c>
      <c r="V1798">
        <v>600000</v>
      </c>
      <c r="W1798">
        <v>900000</v>
      </c>
      <c r="X1798">
        <v>0</v>
      </c>
      <c r="Y1798" t="s">
        <v>48</v>
      </c>
    </row>
    <row r="1799" spans="1:25" x14ac:dyDescent="0.25">
      <c r="A1799">
        <v>1798</v>
      </c>
      <c r="B1799">
        <v>66099</v>
      </c>
      <c r="C1799">
        <v>0</v>
      </c>
      <c r="D1799">
        <v>0</v>
      </c>
      <c r="E1799" t="s">
        <v>1570</v>
      </c>
      <c r="F1799" t="s">
        <v>1571</v>
      </c>
      <c r="G1799">
        <v>1</v>
      </c>
      <c r="H1799" s="6">
        <v>1000000</v>
      </c>
      <c r="I1799" s="7">
        <v>45910</v>
      </c>
      <c r="K1799">
        <v>7</v>
      </c>
      <c r="L1799" t="s">
        <v>40</v>
      </c>
      <c r="M1799" t="s">
        <v>5</v>
      </c>
      <c r="N1799" t="s">
        <v>41</v>
      </c>
      <c r="O1799" t="s">
        <v>47</v>
      </c>
      <c r="P1799" t="s">
        <v>2082</v>
      </c>
      <c r="Q1799">
        <v>7</v>
      </c>
      <c r="R1799">
        <v>0</v>
      </c>
      <c r="S1799">
        <v>0</v>
      </c>
      <c r="U1799">
        <v>70000</v>
      </c>
      <c r="V1799">
        <v>70000</v>
      </c>
      <c r="W1799">
        <v>0</v>
      </c>
      <c r="X1799">
        <v>0</v>
      </c>
      <c r="Y1799" t="s">
        <v>44</v>
      </c>
    </row>
    <row r="1800" spans="1:25" x14ac:dyDescent="0.25">
      <c r="A1800">
        <v>1799</v>
      </c>
      <c r="B1800">
        <v>66093</v>
      </c>
      <c r="C1800">
        <v>0</v>
      </c>
      <c r="D1800">
        <v>0</v>
      </c>
      <c r="E1800" t="s">
        <v>2335</v>
      </c>
      <c r="F1800" t="s">
        <v>2336</v>
      </c>
      <c r="G1800">
        <v>1</v>
      </c>
      <c r="H1800" s="6">
        <v>3227000</v>
      </c>
      <c r="I1800" s="7">
        <v>45910</v>
      </c>
      <c r="K1800">
        <v>7</v>
      </c>
      <c r="L1800" t="s">
        <v>40</v>
      </c>
      <c r="M1800" t="s">
        <v>7</v>
      </c>
      <c r="N1800" t="s">
        <v>41</v>
      </c>
      <c r="O1800" t="s">
        <v>64</v>
      </c>
      <c r="P1800" t="s">
        <v>2082</v>
      </c>
      <c r="Q1800">
        <v>7</v>
      </c>
      <c r="R1800">
        <v>0</v>
      </c>
      <c r="S1800">
        <v>0</v>
      </c>
      <c r="U1800">
        <v>225890</v>
      </c>
      <c r="V1800">
        <v>225890</v>
      </c>
      <c r="W1800">
        <v>0</v>
      </c>
      <c r="X1800">
        <v>0</v>
      </c>
      <c r="Y1800" t="s">
        <v>2086</v>
      </c>
    </row>
    <row r="1801" spans="1:25" x14ac:dyDescent="0.25">
      <c r="A1801">
        <v>1800</v>
      </c>
      <c r="B1801">
        <v>66083</v>
      </c>
      <c r="C1801">
        <v>0</v>
      </c>
      <c r="D1801">
        <v>0</v>
      </c>
      <c r="E1801" t="s">
        <v>1848</v>
      </c>
      <c r="F1801" t="s">
        <v>1849</v>
      </c>
      <c r="G1801">
        <v>1</v>
      </c>
      <c r="H1801" s="6">
        <v>19564821</v>
      </c>
      <c r="I1801" s="7">
        <v>45910</v>
      </c>
      <c r="K1801">
        <v>15</v>
      </c>
      <c r="L1801" t="s">
        <v>40</v>
      </c>
      <c r="M1801" t="s">
        <v>5</v>
      </c>
      <c r="N1801" t="s">
        <v>41</v>
      </c>
      <c r="O1801" t="s">
        <v>47</v>
      </c>
      <c r="P1801" t="s">
        <v>2082</v>
      </c>
      <c r="Q1801">
        <v>2</v>
      </c>
      <c r="R1801">
        <v>13</v>
      </c>
      <c r="S1801">
        <v>0</v>
      </c>
      <c r="U1801">
        <v>2934723</v>
      </c>
      <c r="V1801">
        <v>391296</v>
      </c>
      <c r="W1801">
        <v>2543427</v>
      </c>
      <c r="X1801">
        <v>0</v>
      </c>
      <c r="Y1801" t="s">
        <v>250</v>
      </c>
    </row>
    <row r="1802" spans="1:25" x14ac:dyDescent="0.25">
      <c r="A1802">
        <v>1801</v>
      </c>
      <c r="B1802">
        <v>66086</v>
      </c>
      <c r="C1802">
        <v>0</v>
      </c>
      <c r="D1802">
        <v>0</v>
      </c>
      <c r="E1802" t="s">
        <v>1361</v>
      </c>
      <c r="F1802" t="s">
        <v>1362</v>
      </c>
      <c r="G1802">
        <v>1</v>
      </c>
      <c r="H1802" s="6"/>
      <c r="I1802" s="7">
        <v>45910</v>
      </c>
      <c r="K1802">
        <v>15</v>
      </c>
      <c r="L1802" t="s">
        <v>40</v>
      </c>
      <c r="M1802" t="s">
        <v>5</v>
      </c>
      <c r="N1802" t="s">
        <v>41</v>
      </c>
      <c r="O1802" t="s">
        <v>47</v>
      </c>
      <c r="P1802" t="s">
        <v>2082</v>
      </c>
      <c r="Q1802">
        <v>2</v>
      </c>
      <c r="R1802">
        <v>13</v>
      </c>
      <c r="S1802">
        <v>0</v>
      </c>
      <c r="U1802">
        <v>0</v>
      </c>
      <c r="V1802">
        <v>0</v>
      </c>
      <c r="W1802">
        <v>0</v>
      </c>
      <c r="X1802">
        <v>0</v>
      </c>
      <c r="Y1802" t="s">
        <v>250</v>
      </c>
    </row>
    <row r="1803" spans="1:25" x14ac:dyDescent="0.25">
      <c r="A1803">
        <v>1802</v>
      </c>
      <c r="B1803">
        <v>66096</v>
      </c>
      <c r="C1803">
        <v>0</v>
      </c>
      <c r="D1803">
        <v>0</v>
      </c>
      <c r="E1803" t="s">
        <v>1564</v>
      </c>
      <c r="F1803" t="s">
        <v>1565</v>
      </c>
      <c r="G1803">
        <v>1</v>
      </c>
      <c r="H1803" s="6">
        <v>5895733</v>
      </c>
      <c r="I1803" s="7">
        <v>45910</v>
      </c>
      <c r="K1803">
        <v>10</v>
      </c>
      <c r="L1803" t="s">
        <v>40</v>
      </c>
      <c r="M1803" t="s">
        <v>8</v>
      </c>
      <c r="N1803" t="s">
        <v>41</v>
      </c>
      <c r="O1803" t="s">
        <v>347</v>
      </c>
      <c r="P1803" t="s">
        <v>2082</v>
      </c>
      <c r="Q1803">
        <v>10</v>
      </c>
      <c r="R1803">
        <v>0</v>
      </c>
      <c r="S1803">
        <v>0</v>
      </c>
      <c r="U1803">
        <v>589573</v>
      </c>
      <c r="V1803">
        <v>589573</v>
      </c>
      <c r="W1803">
        <v>0</v>
      </c>
      <c r="X1803">
        <v>0</v>
      </c>
      <c r="Y1803" t="s">
        <v>109</v>
      </c>
    </row>
    <row r="1804" spans="1:25" x14ac:dyDescent="0.25">
      <c r="A1804">
        <v>1803</v>
      </c>
      <c r="B1804">
        <v>66091</v>
      </c>
      <c r="C1804">
        <v>0</v>
      </c>
      <c r="D1804">
        <v>0</v>
      </c>
      <c r="E1804" t="s">
        <v>2337</v>
      </c>
      <c r="F1804" t="s">
        <v>2338</v>
      </c>
      <c r="G1804">
        <v>1</v>
      </c>
      <c r="H1804" s="6">
        <v>2090876</v>
      </c>
      <c r="I1804" s="7">
        <v>45910</v>
      </c>
      <c r="K1804">
        <v>7</v>
      </c>
      <c r="L1804" t="s">
        <v>40</v>
      </c>
      <c r="M1804" t="s">
        <v>7</v>
      </c>
      <c r="N1804" t="s">
        <v>41</v>
      </c>
      <c r="O1804" t="s">
        <v>64</v>
      </c>
      <c r="P1804" t="s">
        <v>2082</v>
      </c>
      <c r="Q1804">
        <v>7</v>
      </c>
      <c r="R1804">
        <v>0</v>
      </c>
      <c r="S1804">
        <v>0</v>
      </c>
      <c r="U1804">
        <v>146361</v>
      </c>
      <c r="V1804">
        <v>146361</v>
      </c>
      <c r="W1804">
        <v>0</v>
      </c>
      <c r="X1804">
        <v>0</v>
      </c>
      <c r="Y1804" t="s">
        <v>2086</v>
      </c>
    </row>
    <row r="1805" spans="1:25" x14ac:dyDescent="0.25">
      <c r="A1805">
        <v>1804</v>
      </c>
      <c r="B1805">
        <v>65936</v>
      </c>
      <c r="C1805">
        <v>0</v>
      </c>
      <c r="D1805">
        <v>0</v>
      </c>
      <c r="E1805" t="s">
        <v>1874</v>
      </c>
      <c r="F1805" t="s">
        <v>1875</v>
      </c>
      <c r="G1805">
        <v>1</v>
      </c>
      <c r="H1805" s="6">
        <v>4950000</v>
      </c>
      <c r="I1805" s="7">
        <v>45910</v>
      </c>
      <c r="K1805">
        <v>15</v>
      </c>
      <c r="L1805" t="s">
        <v>40</v>
      </c>
      <c r="M1805" t="s">
        <v>5</v>
      </c>
      <c r="N1805" t="s">
        <v>41</v>
      </c>
      <c r="O1805" t="s">
        <v>54</v>
      </c>
      <c r="P1805" t="s">
        <v>2082</v>
      </c>
      <c r="Q1805">
        <v>3.3</v>
      </c>
      <c r="R1805">
        <v>11.7</v>
      </c>
      <c r="S1805">
        <v>0</v>
      </c>
      <c r="U1805">
        <v>742500</v>
      </c>
      <c r="V1805">
        <v>163350</v>
      </c>
      <c r="W1805">
        <v>579150</v>
      </c>
      <c r="X1805">
        <v>0</v>
      </c>
      <c r="Y1805" t="s">
        <v>48</v>
      </c>
    </row>
    <row r="1806" spans="1:25" x14ac:dyDescent="0.25">
      <c r="A1806">
        <v>1805</v>
      </c>
      <c r="B1806">
        <v>66079</v>
      </c>
      <c r="C1806">
        <v>0</v>
      </c>
      <c r="D1806">
        <v>0</v>
      </c>
      <c r="E1806" t="s">
        <v>1806</v>
      </c>
      <c r="F1806" t="s">
        <v>1807</v>
      </c>
      <c r="G1806">
        <v>1</v>
      </c>
      <c r="H1806" s="6">
        <v>10000000</v>
      </c>
      <c r="I1806" s="7">
        <v>45910</v>
      </c>
      <c r="K1806">
        <v>15</v>
      </c>
      <c r="L1806" t="s">
        <v>40</v>
      </c>
      <c r="M1806" t="s">
        <v>5</v>
      </c>
      <c r="N1806" t="s">
        <v>41</v>
      </c>
      <c r="O1806" t="s">
        <v>47</v>
      </c>
      <c r="P1806" t="s">
        <v>2082</v>
      </c>
      <c r="Q1806">
        <v>6</v>
      </c>
      <c r="R1806">
        <v>9</v>
      </c>
      <c r="S1806">
        <v>0</v>
      </c>
      <c r="U1806">
        <v>1500000</v>
      </c>
      <c r="V1806">
        <v>600000</v>
      </c>
      <c r="W1806">
        <v>900000</v>
      </c>
      <c r="X1806">
        <v>0</v>
      </c>
      <c r="Y1806" t="s">
        <v>48</v>
      </c>
    </row>
    <row r="1807" spans="1:25" x14ac:dyDescent="0.25">
      <c r="A1807">
        <v>1806</v>
      </c>
      <c r="B1807">
        <v>66097</v>
      </c>
      <c r="C1807">
        <v>0</v>
      </c>
      <c r="D1807">
        <v>0</v>
      </c>
      <c r="E1807" t="s">
        <v>1177</v>
      </c>
      <c r="F1807" t="s">
        <v>1178</v>
      </c>
      <c r="G1807">
        <v>1</v>
      </c>
      <c r="H1807" s="6">
        <v>25500000</v>
      </c>
      <c r="I1807" s="7">
        <v>45910</v>
      </c>
      <c r="K1807" t="s">
        <v>1179</v>
      </c>
      <c r="L1807" t="s">
        <v>40</v>
      </c>
      <c r="M1807" t="s">
        <v>5</v>
      </c>
      <c r="N1807" t="s">
        <v>41</v>
      </c>
      <c r="O1807" t="s">
        <v>57</v>
      </c>
      <c r="P1807" t="s">
        <v>2082</v>
      </c>
      <c r="Q1807">
        <v>5.8</v>
      </c>
      <c r="R1807">
        <v>0</v>
      </c>
      <c r="S1807">
        <v>0</v>
      </c>
      <c r="U1807">
        <v>1479000</v>
      </c>
      <c r="V1807">
        <v>1479000</v>
      </c>
      <c r="W1807">
        <v>0</v>
      </c>
      <c r="X1807">
        <v>0</v>
      </c>
      <c r="Y1807" t="s">
        <v>48</v>
      </c>
    </row>
    <row r="1808" spans="1:25" x14ac:dyDescent="0.25">
      <c r="A1808">
        <v>1807</v>
      </c>
      <c r="B1808">
        <v>66077</v>
      </c>
      <c r="C1808">
        <v>0</v>
      </c>
      <c r="D1808">
        <v>0</v>
      </c>
      <c r="E1808" t="s">
        <v>2232</v>
      </c>
      <c r="F1808" t="s">
        <v>2233</v>
      </c>
      <c r="G1808">
        <v>1</v>
      </c>
      <c r="H1808" s="6">
        <v>800000</v>
      </c>
      <c r="I1808" s="7">
        <v>45910</v>
      </c>
      <c r="K1808">
        <v>6</v>
      </c>
      <c r="L1808" t="s">
        <v>40</v>
      </c>
      <c r="M1808" t="s">
        <v>4</v>
      </c>
      <c r="N1808" t="s">
        <v>41</v>
      </c>
      <c r="O1808" t="s">
        <v>51</v>
      </c>
      <c r="P1808" t="s">
        <v>2082</v>
      </c>
      <c r="Q1808">
        <v>6</v>
      </c>
      <c r="R1808">
        <v>0</v>
      </c>
      <c r="S1808">
        <v>0</v>
      </c>
      <c r="U1808">
        <v>48000</v>
      </c>
      <c r="V1808">
        <v>48000</v>
      </c>
      <c r="W1808">
        <v>0</v>
      </c>
      <c r="X1808">
        <v>0</v>
      </c>
      <c r="Y1808" t="s">
        <v>229</v>
      </c>
    </row>
    <row r="1809" spans="1:25" x14ac:dyDescent="0.25">
      <c r="A1809">
        <v>1808</v>
      </c>
      <c r="B1809">
        <v>66078</v>
      </c>
      <c r="C1809">
        <v>0</v>
      </c>
      <c r="D1809">
        <v>0</v>
      </c>
      <c r="E1809" t="s">
        <v>1666</v>
      </c>
      <c r="F1809" t="s">
        <v>1667</v>
      </c>
      <c r="G1809">
        <v>1</v>
      </c>
      <c r="H1809" s="6">
        <v>19669001</v>
      </c>
      <c r="I1809" s="7">
        <v>45910</v>
      </c>
      <c r="K1809">
        <v>15</v>
      </c>
      <c r="L1809" t="s">
        <v>40</v>
      </c>
      <c r="M1809" t="s">
        <v>5</v>
      </c>
      <c r="N1809" t="s">
        <v>41</v>
      </c>
      <c r="O1809" t="s">
        <v>77</v>
      </c>
      <c r="P1809" t="s">
        <v>2082</v>
      </c>
      <c r="Q1809">
        <v>5.6</v>
      </c>
      <c r="R1809">
        <v>9.4</v>
      </c>
      <c r="S1809">
        <v>0</v>
      </c>
      <c r="U1809">
        <v>2950350</v>
      </c>
      <c r="V1809">
        <v>1101464</v>
      </c>
      <c r="W1809">
        <v>1848886</v>
      </c>
      <c r="X1809">
        <v>0</v>
      </c>
      <c r="Y1809" t="s">
        <v>109</v>
      </c>
    </row>
    <row r="1810" spans="1:25" x14ac:dyDescent="0.25">
      <c r="A1810">
        <v>1809</v>
      </c>
      <c r="B1810">
        <v>66094</v>
      </c>
      <c r="C1810">
        <v>0</v>
      </c>
      <c r="D1810">
        <v>0</v>
      </c>
      <c r="E1810" t="s">
        <v>70</v>
      </c>
      <c r="F1810" t="s">
        <v>71</v>
      </c>
      <c r="G1810">
        <v>1</v>
      </c>
      <c r="H1810" s="6">
        <v>4607760</v>
      </c>
      <c r="I1810" s="7">
        <v>45910</v>
      </c>
      <c r="K1810">
        <v>15</v>
      </c>
      <c r="L1810" t="s">
        <v>40</v>
      </c>
      <c r="M1810" t="s">
        <v>3</v>
      </c>
      <c r="N1810" t="s">
        <v>41</v>
      </c>
      <c r="O1810" t="s">
        <v>51</v>
      </c>
      <c r="P1810" t="s">
        <v>2082</v>
      </c>
      <c r="Q1810">
        <v>15</v>
      </c>
      <c r="R1810">
        <v>0</v>
      </c>
      <c r="S1810">
        <v>0</v>
      </c>
      <c r="U1810">
        <v>691164</v>
      </c>
      <c r="V1810">
        <v>691164</v>
      </c>
      <c r="W1810">
        <v>0</v>
      </c>
      <c r="X1810">
        <v>0</v>
      </c>
      <c r="Y1810" t="s">
        <v>72</v>
      </c>
    </row>
    <row r="1811" spans="1:25" x14ac:dyDescent="0.25">
      <c r="A1811">
        <v>1810</v>
      </c>
      <c r="B1811">
        <v>66098</v>
      </c>
      <c r="C1811">
        <v>0</v>
      </c>
      <c r="D1811">
        <v>0</v>
      </c>
      <c r="E1811" t="s">
        <v>1562</v>
      </c>
      <c r="F1811" t="s">
        <v>1563</v>
      </c>
      <c r="G1811">
        <v>1</v>
      </c>
      <c r="H1811" s="6">
        <v>500000</v>
      </c>
      <c r="I1811" s="7">
        <v>45910</v>
      </c>
      <c r="K1811">
        <v>10</v>
      </c>
      <c r="L1811" t="s">
        <v>40</v>
      </c>
      <c r="M1811" t="s">
        <v>9</v>
      </c>
      <c r="N1811" t="s">
        <v>41</v>
      </c>
      <c r="O1811" t="s">
        <v>42</v>
      </c>
      <c r="P1811" t="s">
        <v>2082</v>
      </c>
      <c r="Q1811">
        <v>10</v>
      </c>
      <c r="R1811">
        <v>0</v>
      </c>
      <c r="S1811">
        <v>0</v>
      </c>
      <c r="U1811">
        <v>50000</v>
      </c>
      <c r="V1811">
        <v>50000</v>
      </c>
      <c r="W1811">
        <v>0</v>
      </c>
      <c r="X1811">
        <v>0</v>
      </c>
      <c r="Y1811" t="s">
        <v>44</v>
      </c>
    </row>
    <row r="1812" spans="1:25" x14ac:dyDescent="0.25">
      <c r="A1812">
        <v>1811</v>
      </c>
      <c r="B1812">
        <v>66085</v>
      </c>
      <c r="C1812">
        <v>0</v>
      </c>
      <c r="D1812">
        <v>0</v>
      </c>
      <c r="E1812" t="s">
        <v>1331</v>
      </c>
      <c r="F1812" t="s">
        <v>1332</v>
      </c>
      <c r="G1812">
        <v>1</v>
      </c>
      <c r="H1812" s="6">
        <v>1475552</v>
      </c>
      <c r="I1812" s="7">
        <v>45910</v>
      </c>
      <c r="K1812">
        <v>8</v>
      </c>
      <c r="L1812" t="s">
        <v>40</v>
      </c>
      <c r="M1812" t="s">
        <v>9</v>
      </c>
      <c r="N1812" t="s">
        <v>41</v>
      </c>
      <c r="O1812" t="s">
        <v>42</v>
      </c>
      <c r="P1812" t="s">
        <v>2082</v>
      </c>
      <c r="Q1812">
        <v>8</v>
      </c>
      <c r="R1812">
        <v>0</v>
      </c>
      <c r="S1812">
        <v>0</v>
      </c>
      <c r="U1812">
        <v>118044</v>
      </c>
      <c r="V1812">
        <v>118044</v>
      </c>
      <c r="W1812">
        <v>0</v>
      </c>
      <c r="X1812">
        <v>0</v>
      </c>
      <c r="Y1812" t="s">
        <v>109</v>
      </c>
    </row>
    <row r="1813" spans="1:25" x14ac:dyDescent="0.25">
      <c r="A1813">
        <v>1812</v>
      </c>
      <c r="B1813">
        <v>66090</v>
      </c>
      <c r="C1813">
        <v>0</v>
      </c>
      <c r="D1813">
        <v>0</v>
      </c>
      <c r="E1813" t="s">
        <v>2424</v>
      </c>
      <c r="F1813" t="s">
        <v>2425</v>
      </c>
      <c r="G1813">
        <v>1</v>
      </c>
      <c r="H1813" s="6">
        <v>1946540</v>
      </c>
      <c r="I1813" s="7">
        <v>45910</v>
      </c>
      <c r="K1813">
        <v>15</v>
      </c>
      <c r="L1813" t="s">
        <v>40</v>
      </c>
      <c r="M1813" t="s">
        <v>5</v>
      </c>
      <c r="N1813" t="s">
        <v>41</v>
      </c>
      <c r="O1813" t="s">
        <v>47</v>
      </c>
      <c r="P1813" t="s">
        <v>2082</v>
      </c>
      <c r="Q1813">
        <v>2</v>
      </c>
      <c r="R1813">
        <v>13</v>
      </c>
      <c r="S1813">
        <v>0</v>
      </c>
      <c r="U1813">
        <v>291981</v>
      </c>
      <c r="V1813">
        <v>38931</v>
      </c>
      <c r="W1813">
        <v>253050</v>
      </c>
      <c r="X1813">
        <v>0</v>
      </c>
      <c r="Y1813" t="s">
        <v>48</v>
      </c>
    </row>
    <row r="1814" spans="1:25" x14ac:dyDescent="0.25">
      <c r="A1814">
        <v>1813</v>
      </c>
      <c r="B1814">
        <v>66080</v>
      </c>
      <c r="C1814">
        <v>0</v>
      </c>
      <c r="D1814">
        <v>0</v>
      </c>
      <c r="E1814" t="s">
        <v>1808</v>
      </c>
      <c r="F1814" t="s">
        <v>1809</v>
      </c>
      <c r="G1814">
        <v>1</v>
      </c>
      <c r="H1814" s="6">
        <v>14906468</v>
      </c>
      <c r="I1814" s="7">
        <v>45910</v>
      </c>
      <c r="K1814">
        <v>15</v>
      </c>
      <c r="L1814" t="s">
        <v>40</v>
      </c>
      <c r="M1814" t="s">
        <v>5</v>
      </c>
      <c r="N1814" t="s">
        <v>41</v>
      </c>
      <c r="O1814" t="s">
        <v>47</v>
      </c>
      <c r="P1814" t="s">
        <v>2082</v>
      </c>
      <c r="Q1814">
        <v>6</v>
      </c>
      <c r="R1814">
        <v>9</v>
      </c>
      <c r="S1814">
        <v>0</v>
      </c>
      <c r="U1814">
        <v>2235970</v>
      </c>
      <c r="V1814">
        <v>894388</v>
      </c>
      <c r="W1814">
        <v>1341582</v>
      </c>
      <c r="X1814">
        <v>0</v>
      </c>
      <c r="Y1814" t="s">
        <v>48</v>
      </c>
    </row>
    <row r="1815" spans="1:25" x14ac:dyDescent="0.25">
      <c r="A1815">
        <v>1814</v>
      </c>
      <c r="B1815">
        <v>66072</v>
      </c>
      <c r="C1815">
        <v>0</v>
      </c>
      <c r="D1815">
        <v>0</v>
      </c>
      <c r="E1815" t="s">
        <v>1333</v>
      </c>
      <c r="F1815" t="s">
        <v>1334</v>
      </c>
      <c r="G1815">
        <v>1</v>
      </c>
      <c r="H1815" s="6">
        <v>2000000</v>
      </c>
      <c r="I1815" s="7">
        <v>45909</v>
      </c>
      <c r="K1815">
        <v>6</v>
      </c>
      <c r="L1815" t="s">
        <v>40</v>
      </c>
      <c r="M1815" t="s">
        <v>5</v>
      </c>
      <c r="N1815" t="s">
        <v>41</v>
      </c>
      <c r="O1815" t="s">
        <v>54</v>
      </c>
      <c r="P1815" t="s">
        <v>2082</v>
      </c>
      <c r="Q1815">
        <v>6</v>
      </c>
      <c r="R1815">
        <v>0</v>
      </c>
      <c r="S1815">
        <v>0</v>
      </c>
      <c r="U1815">
        <v>120000</v>
      </c>
      <c r="V1815">
        <v>120000</v>
      </c>
      <c r="W1815">
        <v>0</v>
      </c>
      <c r="X1815">
        <v>0</v>
      </c>
      <c r="Y1815" t="s">
        <v>44</v>
      </c>
    </row>
    <row r="1816" spans="1:25" x14ac:dyDescent="0.25">
      <c r="A1816">
        <v>1815</v>
      </c>
      <c r="B1816">
        <v>66075</v>
      </c>
      <c r="C1816">
        <v>0</v>
      </c>
      <c r="D1816">
        <v>0</v>
      </c>
      <c r="E1816" t="s">
        <v>606</v>
      </c>
      <c r="F1816" t="s">
        <v>607</v>
      </c>
      <c r="G1816">
        <v>1</v>
      </c>
      <c r="H1816" s="6">
        <v>6837512</v>
      </c>
      <c r="I1816" s="7">
        <v>45909</v>
      </c>
      <c r="K1816">
        <v>14</v>
      </c>
      <c r="L1816" t="s">
        <v>40</v>
      </c>
      <c r="M1816" t="s">
        <v>5</v>
      </c>
      <c r="N1816" t="s">
        <v>41</v>
      </c>
      <c r="O1816" t="s">
        <v>57</v>
      </c>
      <c r="P1816" t="s">
        <v>2082</v>
      </c>
      <c r="Q1816">
        <v>9</v>
      </c>
      <c r="R1816">
        <v>5</v>
      </c>
      <c r="S1816">
        <v>0</v>
      </c>
      <c r="U1816">
        <v>957252</v>
      </c>
      <c r="V1816">
        <v>615376</v>
      </c>
      <c r="W1816">
        <v>341876</v>
      </c>
      <c r="X1816">
        <v>0</v>
      </c>
      <c r="Y1816" t="s">
        <v>48</v>
      </c>
    </row>
    <row r="1817" spans="1:25" x14ac:dyDescent="0.25">
      <c r="A1817">
        <v>1816</v>
      </c>
      <c r="B1817">
        <v>66065</v>
      </c>
      <c r="C1817">
        <v>0</v>
      </c>
      <c r="D1817">
        <v>0</v>
      </c>
      <c r="E1817" t="s">
        <v>1125</v>
      </c>
      <c r="F1817" t="s">
        <v>1126</v>
      </c>
      <c r="G1817">
        <v>1</v>
      </c>
      <c r="H1817" s="6">
        <v>2305225</v>
      </c>
      <c r="I1817" s="7">
        <v>45909</v>
      </c>
      <c r="K1817">
        <v>15</v>
      </c>
      <c r="L1817" t="s">
        <v>40</v>
      </c>
      <c r="M1817" t="s">
        <v>5</v>
      </c>
      <c r="N1817" t="s">
        <v>41</v>
      </c>
      <c r="O1817" t="s">
        <v>77</v>
      </c>
      <c r="P1817" t="s">
        <v>2082</v>
      </c>
      <c r="Q1817">
        <v>8</v>
      </c>
      <c r="R1817">
        <v>7</v>
      </c>
      <c r="S1817">
        <v>0</v>
      </c>
      <c r="U1817">
        <v>345784</v>
      </c>
      <c r="V1817">
        <v>184418</v>
      </c>
      <c r="W1817">
        <v>161366</v>
      </c>
      <c r="X1817">
        <v>0</v>
      </c>
      <c r="Y1817" t="s">
        <v>48</v>
      </c>
    </row>
    <row r="1818" spans="1:25" x14ac:dyDescent="0.25">
      <c r="A1818">
        <v>1817</v>
      </c>
      <c r="B1818">
        <v>66074</v>
      </c>
      <c r="C1818">
        <v>0</v>
      </c>
      <c r="D1818">
        <v>0</v>
      </c>
      <c r="E1818" t="s">
        <v>541</v>
      </c>
      <c r="F1818" t="s">
        <v>542</v>
      </c>
      <c r="G1818">
        <v>1</v>
      </c>
      <c r="H1818" s="6">
        <v>384451</v>
      </c>
      <c r="I1818" s="7">
        <v>45909</v>
      </c>
      <c r="K1818">
        <v>14</v>
      </c>
      <c r="L1818" t="s">
        <v>40</v>
      </c>
      <c r="M1818" t="s">
        <v>5</v>
      </c>
      <c r="N1818" t="s">
        <v>41</v>
      </c>
      <c r="O1818" t="s">
        <v>57</v>
      </c>
      <c r="P1818" t="s">
        <v>2082</v>
      </c>
      <c r="Q1818">
        <v>9</v>
      </c>
      <c r="R1818">
        <v>5</v>
      </c>
      <c r="S1818">
        <v>0</v>
      </c>
      <c r="U1818">
        <v>53823</v>
      </c>
      <c r="V1818">
        <v>34601</v>
      </c>
      <c r="W1818">
        <v>19223</v>
      </c>
      <c r="X1818">
        <v>0</v>
      </c>
      <c r="Y1818" t="s">
        <v>48</v>
      </c>
    </row>
    <row r="1819" spans="1:25" x14ac:dyDescent="0.25">
      <c r="A1819">
        <v>1818</v>
      </c>
      <c r="B1819">
        <v>66071</v>
      </c>
      <c r="C1819">
        <v>0</v>
      </c>
      <c r="D1819">
        <v>0</v>
      </c>
      <c r="E1819" t="s">
        <v>2222</v>
      </c>
      <c r="F1819" t="s">
        <v>2223</v>
      </c>
      <c r="G1819">
        <v>1</v>
      </c>
      <c r="H1819" s="6">
        <v>7000000</v>
      </c>
      <c r="I1819" s="7">
        <v>45909</v>
      </c>
      <c r="K1819">
        <v>5</v>
      </c>
      <c r="L1819" t="s">
        <v>40</v>
      </c>
      <c r="M1819" t="s">
        <v>5</v>
      </c>
      <c r="N1819" t="s">
        <v>41</v>
      </c>
      <c r="O1819" t="s">
        <v>77</v>
      </c>
      <c r="P1819" t="s">
        <v>2082</v>
      </c>
      <c r="Q1819">
        <v>5</v>
      </c>
      <c r="R1819">
        <v>0</v>
      </c>
      <c r="S1819">
        <v>0</v>
      </c>
      <c r="U1819">
        <v>350000</v>
      </c>
      <c r="V1819">
        <v>350000</v>
      </c>
      <c r="W1819">
        <v>0</v>
      </c>
      <c r="X1819">
        <v>0</v>
      </c>
      <c r="Y1819" t="s">
        <v>2086</v>
      </c>
    </row>
    <row r="1820" spans="1:25" x14ac:dyDescent="0.25">
      <c r="A1820">
        <v>1819</v>
      </c>
      <c r="B1820">
        <v>66073</v>
      </c>
      <c r="C1820">
        <v>0</v>
      </c>
      <c r="D1820">
        <v>0</v>
      </c>
      <c r="E1820" t="s">
        <v>555</v>
      </c>
      <c r="F1820" t="s">
        <v>556</v>
      </c>
      <c r="G1820">
        <v>1</v>
      </c>
      <c r="H1820" s="6">
        <v>1097214</v>
      </c>
      <c r="I1820" s="7">
        <v>45909</v>
      </c>
      <c r="K1820">
        <v>14</v>
      </c>
      <c r="L1820" t="s">
        <v>40</v>
      </c>
      <c r="M1820" t="s">
        <v>5</v>
      </c>
      <c r="N1820" t="s">
        <v>41</v>
      </c>
      <c r="O1820" t="s">
        <v>57</v>
      </c>
      <c r="P1820" t="s">
        <v>2082</v>
      </c>
      <c r="Q1820">
        <v>9</v>
      </c>
      <c r="R1820">
        <v>5</v>
      </c>
      <c r="S1820">
        <v>0</v>
      </c>
      <c r="U1820">
        <v>153610</v>
      </c>
      <c r="V1820">
        <v>98749</v>
      </c>
      <c r="W1820">
        <v>54861</v>
      </c>
      <c r="X1820">
        <v>0</v>
      </c>
      <c r="Y1820" t="s">
        <v>48</v>
      </c>
    </row>
    <row r="1821" spans="1:25" x14ac:dyDescent="0.25">
      <c r="A1821">
        <v>1820</v>
      </c>
      <c r="B1821">
        <v>66068</v>
      </c>
      <c r="C1821">
        <v>0</v>
      </c>
      <c r="D1821">
        <v>0</v>
      </c>
      <c r="E1821" t="s">
        <v>473</v>
      </c>
      <c r="F1821" t="s">
        <v>474</v>
      </c>
      <c r="G1821">
        <v>1</v>
      </c>
      <c r="H1821" s="6">
        <v>3403581</v>
      </c>
      <c r="I1821" s="7">
        <v>45909</v>
      </c>
      <c r="K1821">
        <v>8</v>
      </c>
      <c r="L1821" t="s">
        <v>40</v>
      </c>
      <c r="M1821" t="s">
        <v>5</v>
      </c>
      <c r="N1821" t="s">
        <v>41</v>
      </c>
      <c r="O1821" t="s">
        <v>77</v>
      </c>
      <c r="P1821" t="s">
        <v>2082</v>
      </c>
      <c r="Q1821">
        <v>8</v>
      </c>
      <c r="R1821">
        <v>0</v>
      </c>
      <c r="S1821">
        <v>0</v>
      </c>
      <c r="U1821">
        <v>272286</v>
      </c>
      <c r="V1821">
        <v>272286</v>
      </c>
      <c r="W1821">
        <v>0</v>
      </c>
      <c r="X1821">
        <v>0</v>
      </c>
      <c r="Y1821" t="s">
        <v>250</v>
      </c>
    </row>
    <row r="1822" spans="1:25" x14ac:dyDescent="0.25">
      <c r="A1822">
        <v>1821</v>
      </c>
      <c r="B1822">
        <v>66069</v>
      </c>
      <c r="C1822">
        <v>0</v>
      </c>
      <c r="D1822">
        <v>0</v>
      </c>
      <c r="E1822" t="s">
        <v>473</v>
      </c>
      <c r="F1822" t="s">
        <v>474</v>
      </c>
      <c r="G1822">
        <v>1</v>
      </c>
      <c r="H1822" s="6">
        <v>3360825</v>
      </c>
      <c r="I1822" s="7">
        <v>45909</v>
      </c>
      <c r="K1822">
        <v>8</v>
      </c>
      <c r="L1822" t="s">
        <v>40</v>
      </c>
      <c r="M1822" t="s">
        <v>5</v>
      </c>
      <c r="N1822" t="s">
        <v>41</v>
      </c>
      <c r="O1822" t="s">
        <v>77</v>
      </c>
      <c r="P1822" t="s">
        <v>2082</v>
      </c>
      <c r="Q1822">
        <v>8</v>
      </c>
      <c r="R1822">
        <v>0</v>
      </c>
      <c r="S1822">
        <v>0</v>
      </c>
      <c r="U1822">
        <v>268866</v>
      </c>
      <c r="V1822">
        <v>268866</v>
      </c>
      <c r="W1822">
        <v>0</v>
      </c>
      <c r="X1822">
        <v>0</v>
      </c>
      <c r="Y1822" t="s">
        <v>250</v>
      </c>
    </row>
    <row r="1823" spans="1:25" x14ac:dyDescent="0.25">
      <c r="A1823">
        <v>1822</v>
      </c>
      <c r="B1823">
        <v>66070</v>
      </c>
      <c r="C1823">
        <v>0</v>
      </c>
      <c r="D1823">
        <v>0</v>
      </c>
      <c r="E1823" t="s">
        <v>473</v>
      </c>
      <c r="F1823" t="s">
        <v>474</v>
      </c>
      <c r="G1823">
        <v>1</v>
      </c>
      <c r="H1823" s="6">
        <v>3409292</v>
      </c>
      <c r="I1823" s="7">
        <v>45909</v>
      </c>
      <c r="K1823">
        <v>8</v>
      </c>
      <c r="L1823" t="s">
        <v>40</v>
      </c>
      <c r="M1823" t="s">
        <v>5</v>
      </c>
      <c r="N1823" t="s">
        <v>41</v>
      </c>
      <c r="O1823" t="s">
        <v>77</v>
      </c>
      <c r="P1823" t="s">
        <v>2082</v>
      </c>
      <c r="Q1823">
        <v>8</v>
      </c>
      <c r="R1823">
        <v>0</v>
      </c>
      <c r="S1823">
        <v>0</v>
      </c>
      <c r="U1823">
        <v>272743</v>
      </c>
      <c r="V1823">
        <v>272743</v>
      </c>
      <c r="W1823">
        <v>0</v>
      </c>
      <c r="X1823">
        <v>0</v>
      </c>
      <c r="Y1823" t="s">
        <v>250</v>
      </c>
    </row>
    <row r="1824" spans="1:25" x14ac:dyDescent="0.25">
      <c r="A1824">
        <v>1823</v>
      </c>
      <c r="B1824">
        <v>66062</v>
      </c>
      <c r="C1824">
        <v>0</v>
      </c>
      <c r="D1824">
        <v>0</v>
      </c>
      <c r="E1824" t="s">
        <v>970</v>
      </c>
      <c r="F1824" t="s">
        <v>971</v>
      </c>
      <c r="G1824">
        <v>1</v>
      </c>
      <c r="H1824" s="6">
        <v>5000000</v>
      </c>
      <c r="I1824" s="7">
        <v>45908</v>
      </c>
      <c r="K1824">
        <v>15</v>
      </c>
      <c r="L1824" t="s">
        <v>40</v>
      </c>
      <c r="M1824" t="s">
        <v>5</v>
      </c>
      <c r="N1824" t="s">
        <v>41</v>
      </c>
      <c r="O1824" t="s">
        <v>47</v>
      </c>
      <c r="P1824" t="s">
        <v>2082</v>
      </c>
      <c r="Q1824">
        <v>4</v>
      </c>
      <c r="R1824">
        <v>11</v>
      </c>
      <c r="S1824">
        <v>0</v>
      </c>
      <c r="U1824">
        <v>750000</v>
      </c>
      <c r="V1824">
        <v>200000</v>
      </c>
      <c r="W1824">
        <v>550000</v>
      </c>
      <c r="X1824">
        <v>0</v>
      </c>
      <c r="Y1824" t="s">
        <v>109</v>
      </c>
    </row>
    <row r="1825" spans="1:25" x14ac:dyDescent="0.25">
      <c r="A1825">
        <v>1824</v>
      </c>
      <c r="B1825">
        <v>66063</v>
      </c>
      <c r="C1825">
        <v>0</v>
      </c>
      <c r="D1825">
        <v>0</v>
      </c>
      <c r="E1825" t="s">
        <v>970</v>
      </c>
      <c r="F1825" t="s">
        <v>971</v>
      </c>
      <c r="G1825">
        <v>1</v>
      </c>
      <c r="H1825" s="6">
        <v>5000000</v>
      </c>
      <c r="I1825" s="7">
        <v>45908</v>
      </c>
      <c r="K1825">
        <v>15</v>
      </c>
      <c r="L1825" t="s">
        <v>40</v>
      </c>
      <c r="M1825" t="s">
        <v>5</v>
      </c>
      <c r="N1825" t="s">
        <v>41</v>
      </c>
      <c r="O1825" t="s">
        <v>47</v>
      </c>
      <c r="P1825" t="s">
        <v>2082</v>
      </c>
      <c r="Q1825">
        <v>4</v>
      </c>
      <c r="R1825">
        <v>11</v>
      </c>
      <c r="S1825">
        <v>0</v>
      </c>
      <c r="U1825">
        <v>750000</v>
      </c>
      <c r="V1825">
        <v>200000</v>
      </c>
      <c r="W1825">
        <v>550000</v>
      </c>
      <c r="X1825">
        <v>0</v>
      </c>
      <c r="Y1825" t="s">
        <v>109</v>
      </c>
    </row>
    <row r="1826" spans="1:25" x14ac:dyDescent="0.25">
      <c r="A1826">
        <v>1825</v>
      </c>
      <c r="B1826">
        <v>66059</v>
      </c>
      <c r="C1826">
        <v>0</v>
      </c>
      <c r="D1826">
        <v>0</v>
      </c>
      <c r="E1826" t="s">
        <v>163</v>
      </c>
      <c r="F1826" t="s">
        <v>164</v>
      </c>
      <c r="G1826">
        <v>1</v>
      </c>
      <c r="H1826" s="6">
        <v>1270874</v>
      </c>
      <c r="I1826" s="7">
        <v>45908</v>
      </c>
      <c r="K1826">
        <v>8</v>
      </c>
      <c r="L1826" t="s">
        <v>40</v>
      </c>
      <c r="M1826" t="s">
        <v>5</v>
      </c>
      <c r="N1826" t="s">
        <v>41</v>
      </c>
      <c r="O1826" t="s">
        <v>77</v>
      </c>
      <c r="P1826" t="s">
        <v>2082</v>
      </c>
      <c r="Q1826">
        <v>8</v>
      </c>
      <c r="R1826">
        <v>0</v>
      </c>
      <c r="S1826">
        <v>0</v>
      </c>
      <c r="U1826">
        <v>101670</v>
      </c>
      <c r="V1826">
        <v>101670</v>
      </c>
      <c r="W1826">
        <v>0</v>
      </c>
      <c r="X1826">
        <v>0</v>
      </c>
      <c r="Y1826" t="s">
        <v>48</v>
      </c>
    </row>
    <row r="1827" spans="1:25" x14ac:dyDescent="0.25">
      <c r="A1827">
        <v>1826</v>
      </c>
      <c r="B1827">
        <v>66060</v>
      </c>
      <c r="C1827">
        <v>0</v>
      </c>
      <c r="D1827">
        <v>0</v>
      </c>
      <c r="E1827" t="s">
        <v>163</v>
      </c>
      <c r="F1827" t="s">
        <v>164</v>
      </c>
      <c r="G1827">
        <v>1</v>
      </c>
      <c r="H1827" s="6">
        <v>1266272</v>
      </c>
      <c r="I1827" s="7">
        <v>45908</v>
      </c>
      <c r="K1827">
        <v>8</v>
      </c>
      <c r="L1827" t="s">
        <v>40</v>
      </c>
      <c r="M1827" t="s">
        <v>5</v>
      </c>
      <c r="N1827" t="s">
        <v>41</v>
      </c>
      <c r="O1827" t="s">
        <v>77</v>
      </c>
      <c r="P1827" t="s">
        <v>2082</v>
      </c>
      <c r="Q1827">
        <v>8</v>
      </c>
      <c r="R1827">
        <v>0</v>
      </c>
      <c r="S1827">
        <v>0</v>
      </c>
      <c r="U1827">
        <v>101302</v>
      </c>
      <c r="V1827">
        <v>101302</v>
      </c>
      <c r="W1827">
        <v>0</v>
      </c>
      <c r="X1827">
        <v>0</v>
      </c>
      <c r="Y1827" t="s">
        <v>48</v>
      </c>
    </row>
    <row r="1828" spans="1:25" x14ac:dyDescent="0.25">
      <c r="A1828">
        <v>1827</v>
      </c>
      <c r="B1828">
        <v>66061</v>
      </c>
      <c r="C1828">
        <v>0</v>
      </c>
      <c r="D1828">
        <v>0</v>
      </c>
      <c r="E1828" t="s">
        <v>163</v>
      </c>
      <c r="F1828" t="s">
        <v>164</v>
      </c>
      <c r="G1828">
        <v>1</v>
      </c>
      <c r="H1828" s="6">
        <v>1312637</v>
      </c>
      <c r="I1828" s="7">
        <v>45908</v>
      </c>
      <c r="K1828">
        <v>8</v>
      </c>
      <c r="L1828" t="s">
        <v>40</v>
      </c>
      <c r="M1828" t="s">
        <v>5</v>
      </c>
      <c r="N1828" t="s">
        <v>41</v>
      </c>
      <c r="O1828" t="s">
        <v>77</v>
      </c>
      <c r="P1828" t="s">
        <v>2082</v>
      </c>
      <c r="Q1828">
        <v>8</v>
      </c>
      <c r="R1828">
        <v>0</v>
      </c>
      <c r="S1828">
        <v>0</v>
      </c>
      <c r="U1828">
        <v>105011</v>
      </c>
      <c r="V1828">
        <v>105011</v>
      </c>
      <c r="W1828">
        <v>0</v>
      </c>
      <c r="X1828">
        <v>0</v>
      </c>
      <c r="Y1828" t="s">
        <v>48</v>
      </c>
    </row>
    <row r="1829" spans="1:25" x14ac:dyDescent="0.25">
      <c r="A1829">
        <v>1828</v>
      </c>
      <c r="B1829">
        <v>64980</v>
      </c>
      <c r="C1829">
        <v>0</v>
      </c>
      <c r="D1829">
        <v>0</v>
      </c>
      <c r="E1829" t="s">
        <v>1733</v>
      </c>
      <c r="F1829" t="s">
        <v>1734</v>
      </c>
      <c r="G1829">
        <v>1</v>
      </c>
      <c r="H1829" s="6">
        <v>45000000</v>
      </c>
      <c r="I1829" s="7">
        <v>45908</v>
      </c>
      <c r="J1829" s="7">
        <v>45908</v>
      </c>
      <c r="K1829">
        <v>15</v>
      </c>
      <c r="L1829" t="s">
        <v>40</v>
      </c>
      <c r="M1829" t="s">
        <v>5</v>
      </c>
      <c r="N1829" t="s">
        <v>41</v>
      </c>
      <c r="O1829" t="s">
        <v>77</v>
      </c>
      <c r="P1829" t="s">
        <v>2082</v>
      </c>
      <c r="Q1829">
        <v>7</v>
      </c>
      <c r="R1829">
        <v>8</v>
      </c>
      <c r="S1829">
        <v>0</v>
      </c>
      <c r="U1829">
        <v>6750000</v>
      </c>
      <c r="V1829">
        <v>3150000</v>
      </c>
      <c r="W1829">
        <v>3600000</v>
      </c>
      <c r="X1829">
        <v>0</v>
      </c>
      <c r="Y1829" t="s">
        <v>48</v>
      </c>
    </row>
    <row r="1830" spans="1:25" x14ac:dyDescent="0.25">
      <c r="A1830">
        <v>1829</v>
      </c>
      <c r="B1830">
        <v>66064</v>
      </c>
      <c r="C1830">
        <v>0</v>
      </c>
      <c r="D1830">
        <v>0</v>
      </c>
      <c r="E1830" t="s">
        <v>2232</v>
      </c>
      <c r="F1830" t="s">
        <v>2233</v>
      </c>
      <c r="G1830">
        <v>1</v>
      </c>
      <c r="H1830" s="6">
        <v>1380000</v>
      </c>
      <c r="I1830" s="7">
        <v>45908</v>
      </c>
      <c r="K1830">
        <v>6</v>
      </c>
      <c r="L1830" t="s">
        <v>40</v>
      </c>
      <c r="M1830" t="s">
        <v>4</v>
      </c>
      <c r="N1830" t="s">
        <v>41</v>
      </c>
      <c r="O1830" t="s">
        <v>51</v>
      </c>
      <c r="P1830" t="s">
        <v>2082</v>
      </c>
      <c r="Q1830">
        <v>6</v>
      </c>
      <c r="R1830">
        <v>0</v>
      </c>
      <c r="S1830">
        <v>0</v>
      </c>
      <c r="U1830">
        <v>82800</v>
      </c>
      <c r="V1830">
        <v>82800</v>
      </c>
      <c r="W1830">
        <v>0</v>
      </c>
      <c r="X1830">
        <v>0</v>
      </c>
      <c r="Y1830" t="s">
        <v>229</v>
      </c>
    </row>
    <row r="1831" spans="1:25" x14ac:dyDescent="0.25">
      <c r="A1831">
        <v>1830</v>
      </c>
      <c r="B1831">
        <v>66044</v>
      </c>
      <c r="C1831">
        <v>0</v>
      </c>
      <c r="D1831">
        <v>0</v>
      </c>
      <c r="E1831" t="s">
        <v>1596</v>
      </c>
      <c r="F1831" t="s">
        <v>1597</v>
      </c>
      <c r="G1831">
        <v>1</v>
      </c>
      <c r="H1831" s="6">
        <v>4000000</v>
      </c>
      <c r="I1831" s="7">
        <v>45905</v>
      </c>
      <c r="K1831">
        <v>9</v>
      </c>
      <c r="L1831" t="s">
        <v>40</v>
      </c>
      <c r="M1831" t="s">
        <v>5</v>
      </c>
      <c r="N1831" t="s">
        <v>41</v>
      </c>
      <c r="O1831" t="s">
        <v>57</v>
      </c>
      <c r="P1831" t="s">
        <v>2082</v>
      </c>
      <c r="Q1831">
        <v>9</v>
      </c>
      <c r="R1831">
        <v>0</v>
      </c>
      <c r="S1831">
        <v>0</v>
      </c>
      <c r="U1831">
        <v>360000</v>
      </c>
      <c r="V1831">
        <v>360000</v>
      </c>
      <c r="W1831">
        <v>0</v>
      </c>
      <c r="X1831">
        <v>0</v>
      </c>
      <c r="Y1831" t="s">
        <v>112</v>
      </c>
    </row>
    <row r="1832" spans="1:25" x14ac:dyDescent="0.25">
      <c r="A1832">
        <v>1831</v>
      </c>
      <c r="B1832">
        <v>66045</v>
      </c>
      <c r="C1832">
        <v>0</v>
      </c>
      <c r="D1832">
        <v>0</v>
      </c>
      <c r="E1832" t="s">
        <v>1530</v>
      </c>
      <c r="F1832" t="s">
        <v>1531</v>
      </c>
      <c r="G1832">
        <v>1</v>
      </c>
      <c r="H1832" s="6">
        <v>24838565</v>
      </c>
      <c r="I1832" s="7">
        <v>45905</v>
      </c>
      <c r="K1832">
        <v>15</v>
      </c>
      <c r="L1832" t="s">
        <v>40</v>
      </c>
      <c r="M1832" t="s">
        <v>5</v>
      </c>
      <c r="N1832" t="s">
        <v>41</v>
      </c>
      <c r="O1832" t="s">
        <v>54</v>
      </c>
      <c r="P1832" t="s">
        <v>2082</v>
      </c>
      <c r="Q1832">
        <v>3.3</v>
      </c>
      <c r="R1832">
        <v>11.7</v>
      </c>
      <c r="S1832">
        <v>0</v>
      </c>
      <c r="U1832">
        <v>3725785</v>
      </c>
      <c r="V1832">
        <v>819673</v>
      </c>
      <c r="W1832">
        <v>2906112</v>
      </c>
      <c r="X1832">
        <v>0</v>
      </c>
      <c r="Y1832" t="s">
        <v>48</v>
      </c>
    </row>
    <row r="1833" spans="1:25" x14ac:dyDescent="0.25">
      <c r="A1833">
        <v>1832</v>
      </c>
      <c r="B1833">
        <v>66104</v>
      </c>
      <c r="C1833">
        <v>0</v>
      </c>
      <c r="D1833">
        <v>0</v>
      </c>
      <c r="E1833" t="s">
        <v>2383</v>
      </c>
      <c r="F1833" t="s">
        <v>2384</v>
      </c>
      <c r="G1833">
        <v>1</v>
      </c>
      <c r="H1833" s="6">
        <v>7000000</v>
      </c>
      <c r="I1833" s="7">
        <v>45905</v>
      </c>
      <c r="K1833">
        <v>5</v>
      </c>
      <c r="L1833" t="s">
        <v>40</v>
      </c>
      <c r="M1833" t="s">
        <v>5</v>
      </c>
      <c r="N1833" t="s">
        <v>41</v>
      </c>
      <c r="O1833" t="s">
        <v>57</v>
      </c>
      <c r="P1833" t="s">
        <v>2082</v>
      </c>
      <c r="Q1833">
        <v>5</v>
      </c>
      <c r="R1833">
        <v>0</v>
      </c>
      <c r="S1833">
        <v>0</v>
      </c>
      <c r="U1833">
        <v>350000</v>
      </c>
      <c r="V1833">
        <v>350000</v>
      </c>
      <c r="W1833">
        <v>0</v>
      </c>
      <c r="X1833">
        <v>0</v>
      </c>
      <c r="Y1833" t="s">
        <v>2086</v>
      </c>
    </row>
    <row r="1834" spans="1:25" x14ac:dyDescent="0.25">
      <c r="A1834">
        <v>1833</v>
      </c>
      <c r="B1834">
        <v>66041</v>
      </c>
      <c r="C1834">
        <v>0</v>
      </c>
      <c r="D1834">
        <v>0</v>
      </c>
      <c r="E1834" t="s">
        <v>199</v>
      </c>
      <c r="F1834" t="s">
        <v>200</v>
      </c>
      <c r="G1834">
        <v>1</v>
      </c>
      <c r="H1834" s="6">
        <v>22957997</v>
      </c>
      <c r="I1834" s="7">
        <v>45905</v>
      </c>
      <c r="K1834">
        <v>15</v>
      </c>
      <c r="L1834" t="s">
        <v>40</v>
      </c>
      <c r="M1834" t="s">
        <v>5</v>
      </c>
      <c r="N1834" t="s">
        <v>41</v>
      </c>
      <c r="O1834" t="s">
        <v>77</v>
      </c>
      <c r="P1834" t="s">
        <v>2082</v>
      </c>
      <c r="Q1834">
        <v>6</v>
      </c>
      <c r="R1834">
        <v>9</v>
      </c>
      <c r="S1834">
        <v>0</v>
      </c>
      <c r="U1834">
        <v>3443700</v>
      </c>
      <c r="V1834">
        <v>1377480</v>
      </c>
      <c r="W1834">
        <v>2066220</v>
      </c>
      <c r="X1834">
        <v>0</v>
      </c>
      <c r="Y1834" t="s">
        <v>94</v>
      </c>
    </row>
    <row r="1835" spans="1:25" x14ac:dyDescent="0.25">
      <c r="A1835">
        <v>1834</v>
      </c>
      <c r="B1835">
        <v>65992</v>
      </c>
      <c r="C1835">
        <v>0</v>
      </c>
      <c r="D1835">
        <v>0</v>
      </c>
      <c r="E1835" t="s">
        <v>1422</v>
      </c>
      <c r="F1835" t="s">
        <v>1423</v>
      </c>
      <c r="G1835">
        <v>1</v>
      </c>
      <c r="H1835" s="6">
        <v>2867747</v>
      </c>
      <c r="I1835" s="7">
        <v>45905</v>
      </c>
      <c r="K1835">
        <v>6</v>
      </c>
      <c r="L1835" t="s">
        <v>40</v>
      </c>
      <c r="M1835" t="s">
        <v>5</v>
      </c>
      <c r="N1835" t="s">
        <v>41</v>
      </c>
      <c r="O1835" t="s">
        <v>47</v>
      </c>
      <c r="P1835" t="s">
        <v>2082</v>
      </c>
      <c r="Q1835">
        <v>6</v>
      </c>
      <c r="R1835">
        <v>0</v>
      </c>
      <c r="S1835">
        <v>0</v>
      </c>
      <c r="U1835">
        <v>172065</v>
      </c>
      <c r="V1835">
        <v>172065</v>
      </c>
      <c r="W1835">
        <v>0</v>
      </c>
      <c r="X1835">
        <v>0</v>
      </c>
      <c r="Y1835" t="s">
        <v>81</v>
      </c>
    </row>
    <row r="1836" spans="1:25" x14ac:dyDescent="0.25">
      <c r="A1836">
        <v>1835</v>
      </c>
      <c r="B1836">
        <v>66049</v>
      </c>
      <c r="C1836">
        <v>0</v>
      </c>
      <c r="D1836">
        <v>0</v>
      </c>
      <c r="E1836" t="s">
        <v>842</v>
      </c>
      <c r="F1836" t="s">
        <v>843</v>
      </c>
      <c r="G1836">
        <v>1</v>
      </c>
      <c r="H1836" s="6">
        <v>2000000</v>
      </c>
      <c r="I1836" s="7">
        <v>45905</v>
      </c>
      <c r="K1836">
        <v>10</v>
      </c>
      <c r="L1836" t="s">
        <v>40</v>
      </c>
      <c r="M1836" t="s">
        <v>5</v>
      </c>
      <c r="N1836" t="s">
        <v>41</v>
      </c>
      <c r="O1836" t="s">
        <v>77</v>
      </c>
      <c r="P1836" t="s">
        <v>2082</v>
      </c>
      <c r="Q1836">
        <v>10</v>
      </c>
      <c r="R1836">
        <v>0</v>
      </c>
      <c r="S1836">
        <v>0</v>
      </c>
      <c r="U1836">
        <v>200000</v>
      </c>
      <c r="V1836">
        <v>200000</v>
      </c>
      <c r="W1836">
        <v>0</v>
      </c>
      <c r="X1836">
        <v>0</v>
      </c>
      <c r="Y1836" t="s">
        <v>250</v>
      </c>
    </row>
    <row r="1837" spans="1:25" x14ac:dyDescent="0.25">
      <c r="A1837">
        <v>1836</v>
      </c>
      <c r="B1837">
        <v>66037</v>
      </c>
      <c r="C1837">
        <v>0</v>
      </c>
      <c r="D1837">
        <v>0</v>
      </c>
      <c r="E1837" t="s">
        <v>275</v>
      </c>
      <c r="F1837" t="s">
        <v>276</v>
      </c>
      <c r="G1837">
        <v>1</v>
      </c>
      <c r="H1837" s="6">
        <v>5000000</v>
      </c>
      <c r="I1837" s="7">
        <v>45905</v>
      </c>
      <c r="K1837">
        <v>9</v>
      </c>
      <c r="L1837" t="s">
        <v>40</v>
      </c>
      <c r="M1837" t="s">
        <v>4</v>
      </c>
      <c r="N1837" t="s">
        <v>41</v>
      </c>
      <c r="O1837" t="s">
        <v>51</v>
      </c>
      <c r="P1837" t="s">
        <v>2082</v>
      </c>
      <c r="Q1837">
        <v>9</v>
      </c>
      <c r="R1837">
        <v>0</v>
      </c>
      <c r="S1837">
        <v>0</v>
      </c>
      <c r="U1837">
        <v>450000</v>
      </c>
      <c r="V1837">
        <v>450000</v>
      </c>
      <c r="W1837">
        <v>0</v>
      </c>
      <c r="X1837">
        <v>0</v>
      </c>
      <c r="Y1837" t="s">
        <v>44</v>
      </c>
    </row>
    <row r="1838" spans="1:25" x14ac:dyDescent="0.25">
      <c r="A1838">
        <v>1837</v>
      </c>
      <c r="B1838">
        <v>66043</v>
      </c>
      <c r="C1838">
        <v>0</v>
      </c>
      <c r="D1838">
        <v>0</v>
      </c>
      <c r="E1838" t="s">
        <v>1465</v>
      </c>
      <c r="F1838" t="s">
        <v>1466</v>
      </c>
      <c r="G1838">
        <v>1</v>
      </c>
      <c r="H1838" s="6">
        <v>2475789</v>
      </c>
      <c r="I1838" s="7">
        <v>45905</v>
      </c>
      <c r="K1838">
        <v>5</v>
      </c>
      <c r="L1838" t="s">
        <v>40</v>
      </c>
      <c r="M1838" t="s">
        <v>8</v>
      </c>
      <c r="N1838" t="s">
        <v>41</v>
      </c>
      <c r="O1838" t="s">
        <v>347</v>
      </c>
      <c r="P1838" t="s">
        <v>2082</v>
      </c>
      <c r="Q1838">
        <v>5</v>
      </c>
      <c r="R1838">
        <v>0</v>
      </c>
      <c r="S1838">
        <v>0</v>
      </c>
      <c r="U1838">
        <v>123789</v>
      </c>
      <c r="V1838">
        <v>123789</v>
      </c>
      <c r="W1838">
        <v>0</v>
      </c>
      <c r="X1838">
        <v>0</v>
      </c>
      <c r="Y1838" t="s">
        <v>44</v>
      </c>
    </row>
    <row r="1839" spans="1:25" x14ac:dyDescent="0.25">
      <c r="A1839">
        <v>1838</v>
      </c>
      <c r="B1839">
        <v>66050</v>
      </c>
      <c r="C1839">
        <v>0</v>
      </c>
      <c r="D1839">
        <v>0</v>
      </c>
      <c r="E1839" t="s">
        <v>1784</v>
      </c>
      <c r="F1839" t="s">
        <v>1785</v>
      </c>
      <c r="G1839">
        <v>1</v>
      </c>
      <c r="H1839" s="6">
        <v>3500000</v>
      </c>
      <c r="I1839" s="7">
        <v>45905</v>
      </c>
      <c r="K1839">
        <v>8</v>
      </c>
      <c r="L1839" t="s">
        <v>40</v>
      </c>
      <c r="M1839" t="s">
        <v>5</v>
      </c>
      <c r="N1839" t="s">
        <v>41</v>
      </c>
      <c r="O1839" t="s">
        <v>57</v>
      </c>
      <c r="P1839" t="s">
        <v>2082</v>
      </c>
      <c r="Q1839">
        <v>8</v>
      </c>
      <c r="R1839">
        <v>0</v>
      </c>
      <c r="S1839">
        <v>0</v>
      </c>
      <c r="U1839">
        <v>280000</v>
      </c>
      <c r="V1839">
        <v>280000</v>
      </c>
      <c r="W1839">
        <v>0</v>
      </c>
      <c r="X1839">
        <v>0</v>
      </c>
      <c r="Y1839" t="s">
        <v>48</v>
      </c>
    </row>
    <row r="1840" spans="1:25" x14ac:dyDescent="0.25">
      <c r="A1840">
        <v>1839</v>
      </c>
      <c r="B1840">
        <v>66048</v>
      </c>
      <c r="C1840">
        <v>0</v>
      </c>
      <c r="D1840">
        <v>0</v>
      </c>
      <c r="E1840" t="s">
        <v>475</v>
      </c>
      <c r="F1840" t="s">
        <v>476</v>
      </c>
      <c r="G1840">
        <v>1</v>
      </c>
      <c r="H1840" s="6">
        <v>10921425</v>
      </c>
      <c r="I1840" s="7">
        <v>45905</v>
      </c>
      <c r="K1840">
        <v>15</v>
      </c>
      <c r="L1840" t="s">
        <v>40</v>
      </c>
      <c r="M1840" t="s">
        <v>1</v>
      </c>
      <c r="N1840" t="s">
        <v>41</v>
      </c>
      <c r="O1840" t="s">
        <v>87</v>
      </c>
      <c r="P1840" t="s">
        <v>2082</v>
      </c>
      <c r="Q1840">
        <v>7</v>
      </c>
      <c r="R1840">
        <v>8</v>
      </c>
      <c r="S1840">
        <v>0</v>
      </c>
      <c r="U1840">
        <v>1638214</v>
      </c>
      <c r="V1840">
        <v>764500</v>
      </c>
      <c r="W1840">
        <v>873714</v>
      </c>
      <c r="X1840">
        <v>0</v>
      </c>
      <c r="Y1840" t="s">
        <v>44</v>
      </c>
    </row>
    <row r="1841" spans="1:25" x14ac:dyDescent="0.25">
      <c r="A1841">
        <v>1840</v>
      </c>
      <c r="B1841">
        <v>66046</v>
      </c>
      <c r="C1841">
        <v>0</v>
      </c>
      <c r="D1841">
        <v>0</v>
      </c>
      <c r="E1841" t="s">
        <v>514</v>
      </c>
      <c r="F1841" t="s">
        <v>515</v>
      </c>
      <c r="G1841">
        <v>1</v>
      </c>
      <c r="H1841" s="6">
        <v>25000000</v>
      </c>
      <c r="I1841" s="7">
        <v>45905</v>
      </c>
      <c r="K1841">
        <v>6</v>
      </c>
      <c r="L1841" t="s">
        <v>40</v>
      </c>
      <c r="M1841" t="s">
        <v>5</v>
      </c>
      <c r="N1841" t="s">
        <v>41</v>
      </c>
      <c r="O1841" t="s">
        <v>77</v>
      </c>
      <c r="P1841" t="s">
        <v>2082</v>
      </c>
      <c r="Q1841">
        <v>6</v>
      </c>
      <c r="R1841">
        <v>0</v>
      </c>
      <c r="S1841">
        <v>0</v>
      </c>
      <c r="U1841">
        <v>1500000</v>
      </c>
      <c r="V1841">
        <v>1500000</v>
      </c>
      <c r="W1841">
        <v>0</v>
      </c>
      <c r="X1841">
        <v>0</v>
      </c>
      <c r="Y1841" t="s">
        <v>48</v>
      </c>
    </row>
    <row r="1842" spans="1:25" x14ac:dyDescent="0.25">
      <c r="A1842">
        <v>1841</v>
      </c>
      <c r="B1842">
        <v>66042</v>
      </c>
      <c r="C1842">
        <v>0</v>
      </c>
      <c r="D1842">
        <v>0</v>
      </c>
      <c r="E1842" t="s">
        <v>1828</v>
      </c>
      <c r="F1842" t="s">
        <v>1829</v>
      </c>
      <c r="G1842">
        <v>1</v>
      </c>
      <c r="H1842" s="6">
        <v>7000000</v>
      </c>
      <c r="I1842" s="7">
        <v>45905</v>
      </c>
      <c r="K1842">
        <v>10</v>
      </c>
      <c r="L1842" t="s">
        <v>40</v>
      </c>
      <c r="M1842" t="s">
        <v>5</v>
      </c>
      <c r="N1842" t="s">
        <v>41</v>
      </c>
      <c r="O1842" t="s">
        <v>57</v>
      </c>
      <c r="P1842" t="s">
        <v>2082</v>
      </c>
      <c r="Q1842">
        <v>10</v>
      </c>
      <c r="R1842">
        <v>0</v>
      </c>
      <c r="S1842">
        <v>0</v>
      </c>
      <c r="U1842">
        <v>700000</v>
      </c>
      <c r="V1842">
        <v>700000</v>
      </c>
      <c r="W1842">
        <v>0</v>
      </c>
      <c r="X1842">
        <v>0</v>
      </c>
      <c r="Y1842" t="s">
        <v>109</v>
      </c>
    </row>
    <row r="1843" spans="1:25" x14ac:dyDescent="0.25">
      <c r="A1843">
        <v>1842</v>
      </c>
      <c r="B1843">
        <v>66047</v>
      </c>
      <c r="C1843">
        <v>0</v>
      </c>
      <c r="D1843">
        <v>0</v>
      </c>
      <c r="E1843" t="s">
        <v>1408</v>
      </c>
      <c r="F1843" t="s">
        <v>1409</v>
      </c>
      <c r="G1843">
        <v>1</v>
      </c>
      <c r="H1843" s="6">
        <v>532258</v>
      </c>
      <c r="I1843" s="7">
        <v>45905</v>
      </c>
      <c r="K1843">
        <v>7</v>
      </c>
      <c r="L1843" t="s">
        <v>40</v>
      </c>
      <c r="M1843" t="s">
        <v>5</v>
      </c>
      <c r="N1843" t="s">
        <v>41</v>
      </c>
      <c r="O1843" t="s">
        <v>47</v>
      </c>
      <c r="P1843" t="s">
        <v>2082</v>
      </c>
      <c r="Q1843">
        <v>7</v>
      </c>
      <c r="R1843">
        <v>0</v>
      </c>
      <c r="S1843">
        <v>0</v>
      </c>
      <c r="U1843">
        <v>37258</v>
      </c>
      <c r="V1843">
        <v>37258</v>
      </c>
      <c r="W1843">
        <v>0</v>
      </c>
      <c r="X1843">
        <v>0</v>
      </c>
      <c r="Y1843" t="s">
        <v>81</v>
      </c>
    </row>
    <row r="1844" spans="1:25" x14ac:dyDescent="0.25">
      <c r="A1844">
        <v>1843</v>
      </c>
      <c r="B1844">
        <v>66019</v>
      </c>
      <c r="C1844">
        <v>0</v>
      </c>
      <c r="D1844">
        <v>0</v>
      </c>
      <c r="E1844" t="s">
        <v>1836</v>
      </c>
      <c r="F1844" t="s">
        <v>1837</v>
      </c>
      <c r="G1844">
        <v>1</v>
      </c>
      <c r="H1844" s="6">
        <v>6250000</v>
      </c>
      <c r="I1844" s="7">
        <v>45904</v>
      </c>
      <c r="K1844">
        <v>9</v>
      </c>
      <c r="L1844" t="s">
        <v>40</v>
      </c>
      <c r="M1844" t="s">
        <v>9</v>
      </c>
      <c r="N1844" t="s">
        <v>41</v>
      </c>
      <c r="O1844" t="s">
        <v>42</v>
      </c>
      <c r="P1844" t="s">
        <v>2082</v>
      </c>
      <c r="Q1844">
        <v>9</v>
      </c>
      <c r="R1844">
        <v>0</v>
      </c>
      <c r="S1844">
        <v>0</v>
      </c>
      <c r="U1844">
        <v>562500</v>
      </c>
      <c r="V1844">
        <v>562500</v>
      </c>
      <c r="W1844">
        <v>0</v>
      </c>
      <c r="X1844">
        <v>0</v>
      </c>
      <c r="Y1844" t="s">
        <v>67</v>
      </c>
    </row>
    <row r="1845" spans="1:25" x14ac:dyDescent="0.25">
      <c r="A1845">
        <v>1844</v>
      </c>
      <c r="B1845">
        <v>66020</v>
      </c>
      <c r="C1845">
        <v>0</v>
      </c>
      <c r="D1845">
        <v>0</v>
      </c>
      <c r="E1845" t="s">
        <v>1502</v>
      </c>
      <c r="F1845" t="s">
        <v>1503</v>
      </c>
      <c r="G1845">
        <v>1</v>
      </c>
      <c r="H1845" s="6">
        <v>312392</v>
      </c>
      <c r="I1845" s="7">
        <v>45904</v>
      </c>
      <c r="K1845">
        <v>8</v>
      </c>
      <c r="L1845" t="s">
        <v>459</v>
      </c>
      <c r="M1845" t="s">
        <v>5</v>
      </c>
      <c r="N1845" t="s">
        <v>41</v>
      </c>
      <c r="O1845" t="s">
        <v>57</v>
      </c>
      <c r="P1845" t="s">
        <v>2082</v>
      </c>
      <c r="Q1845">
        <v>8</v>
      </c>
      <c r="R1845">
        <v>0</v>
      </c>
      <c r="S1845">
        <v>0</v>
      </c>
      <c r="U1845">
        <v>24991</v>
      </c>
      <c r="V1845">
        <v>24991</v>
      </c>
      <c r="W1845">
        <v>0</v>
      </c>
      <c r="X1845">
        <v>0</v>
      </c>
      <c r="Y1845" t="s">
        <v>250</v>
      </c>
    </row>
    <row r="1846" spans="1:25" x14ac:dyDescent="0.25">
      <c r="A1846">
        <v>1845</v>
      </c>
      <c r="B1846">
        <v>66056</v>
      </c>
      <c r="C1846">
        <v>0</v>
      </c>
      <c r="D1846">
        <v>0</v>
      </c>
      <c r="E1846" t="s">
        <v>1113</v>
      </c>
      <c r="F1846" t="s">
        <v>1114</v>
      </c>
      <c r="G1846">
        <v>1</v>
      </c>
      <c r="H1846" s="6">
        <v>7000000</v>
      </c>
      <c r="I1846" s="7">
        <v>45904</v>
      </c>
      <c r="K1846">
        <v>15</v>
      </c>
      <c r="L1846" t="s">
        <v>40</v>
      </c>
      <c r="M1846" t="s">
        <v>5</v>
      </c>
      <c r="N1846" t="s">
        <v>41</v>
      </c>
      <c r="O1846" t="s">
        <v>77</v>
      </c>
      <c r="P1846" t="s">
        <v>2082</v>
      </c>
      <c r="Q1846">
        <v>8</v>
      </c>
      <c r="R1846">
        <v>7</v>
      </c>
      <c r="S1846">
        <v>0</v>
      </c>
      <c r="U1846">
        <v>1050000</v>
      </c>
      <c r="V1846">
        <v>560000</v>
      </c>
      <c r="W1846">
        <v>490000</v>
      </c>
      <c r="X1846">
        <v>0</v>
      </c>
      <c r="Y1846" t="s">
        <v>250</v>
      </c>
    </row>
    <row r="1847" spans="1:25" x14ac:dyDescent="0.25">
      <c r="A1847">
        <v>1846</v>
      </c>
      <c r="B1847">
        <v>66018</v>
      </c>
      <c r="C1847">
        <v>0</v>
      </c>
      <c r="D1847">
        <v>0</v>
      </c>
      <c r="E1847" t="s">
        <v>1467</v>
      </c>
      <c r="F1847" t="s">
        <v>1468</v>
      </c>
      <c r="G1847">
        <v>1</v>
      </c>
      <c r="H1847" s="6">
        <v>5053191</v>
      </c>
      <c r="I1847" s="7">
        <v>45904</v>
      </c>
      <c r="K1847">
        <v>6</v>
      </c>
      <c r="L1847" t="s">
        <v>40</v>
      </c>
      <c r="M1847" t="s">
        <v>5</v>
      </c>
      <c r="N1847" t="s">
        <v>41</v>
      </c>
      <c r="O1847" t="s">
        <v>54</v>
      </c>
      <c r="P1847" t="s">
        <v>2082</v>
      </c>
      <c r="Q1847">
        <v>6</v>
      </c>
      <c r="R1847">
        <v>0</v>
      </c>
      <c r="S1847">
        <v>0</v>
      </c>
      <c r="U1847">
        <v>303191</v>
      </c>
      <c r="V1847">
        <v>303191</v>
      </c>
      <c r="W1847">
        <v>0</v>
      </c>
      <c r="X1847">
        <v>0</v>
      </c>
      <c r="Y1847" t="s">
        <v>44</v>
      </c>
    </row>
    <row r="1848" spans="1:25" x14ac:dyDescent="0.25">
      <c r="A1848">
        <v>1847</v>
      </c>
      <c r="B1848">
        <v>66024</v>
      </c>
      <c r="C1848">
        <v>0</v>
      </c>
      <c r="D1848">
        <v>0</v>
      </c>
      <c r="E1848" t="s">
        <v>1590</v>
      </c>
      <c r="F1848" t="s">
        <v>1591</v>
      </c>
      <c r="G1848">
        <v>1</v>
      </c>
      <c r="H1848" s="6">
        <v>9362526</v>
      </c>
      <c r="I1848" s="7">
        <v>45904</v>
      </c>
      <c r="K1848">
        <v>8</v>
      </c>
      <c r="L1848" t="s">
        <v>40</v>
      </c>
      <c r="M1848" t="s">
        <v>5</v>
      </c>
      <c r="N1848" t="s">
        <v>41</v>
      </c>
      <c r="O1848" t="s">
        <v>57</v>
      </c>
      <c r="P1848" t="s">
        <v>2082</v>
      </c>
      <c r="Q1848">
        <v>8</v>
      </c>
      <c r="R1848">
        <v>0</v>
      </c>
      <c r="S1848">
        <v>0</v>
      </c>
      <c r="U1848">
        <v>749002</v>
      </c>
      <c r="V1848">
        <v>749002</v>
      </c>
      <c r="W1848">
        <v>0</v>
      </c>
      <c r="X1848">
        <v>0</v>
      </c>
      <c r="Y1848" t="s">
        <v>48</v>
      </c>
    </row>
    <row r="1849" spans="1:25" x14ac:dyDescent="0.25">
      <c r="A1849">
        <v>1848</v>
      </c>
      <c r="B1849">
        <v>66022</v>
      </c>
      <c r="C1849">
        <v>0</v>
      </c>
      <c r="D1849">
        <v>0</v>
      </c>
      <c r="E1849" t="s">
        <v>832</v>
      </c>
      <c r="F1849" t="s">
        <v>833</v>
      </c>
      <c r="G1849">
        <v>1</v>
      </c>
      <c r="H1849" s="6">
        <v>34904</v>
      </c>
      <c r="I1849" s="7">
        <v>45904</v>
      </c>
      <c r="K1849">
        <v>6</v>
      </c>
      <c r="L1849" t="s">
        <v>40</v>
      </c>
      <c r="M1849" t="s">
        <v>5</v>
      </c>
      <c r="N1849" t="s">
        <v>41</v>
      </c>
      <c r="O1849" t="s">
        <v>77</v>
      </c>
      <c r="P1849" t="s">
        <v>2082</v>
      </c>
      <c r="Q1849">
        <v>6</v>
      </c>
      <c r="R1849">
        <v>0</v>
      </c>
      <c r="S1849">
        <v>0</v>
      </c>
      <c r="U1849">
        <v>2094</v>
      </c>
      <c r="V1849">
        <v>2094</v>
      </c>
      <c r="W1849">
        <v>0</v>
      </c>
      <c r="X1849">
        <v>0</v>
      </c>
      <c r="Y1849" t="s">
        <v>250</v>
      </c>
    </row>
    <row r="1850" spans="1:25" x14ac:dyDescent="0.25">
      <c r="A1850">
        <v>1849</v>
      </c>
      <c r="B1850">
        <v>66017</v>
      </c>
      <c r="C1850">
        <v>0</v>
      </c>
      <c r="D1850">
        <v>0</v>
      </c>
      <c r="E1850" t="s">
        <v>1103</v>
      </c>
      <c r="F1850" t="s">
        <v>1104</v>
      </c>
      <c r="G1850">
        <v>1</v>
      </c>
      <c r="H1850" s="6">
        <v>5742987</v>
      </c>
      <c r="I1850" s="7">
        <v>45904</v>
      </c>
      <c r="K1850">
        <v>10</v>
      </c>
      <c r="L1850" t="s">
        <v>40</v>
      </c>
      <c r="M1850" t="s">
        <v>4</v>
      </c>
      <c r="N1850" t="s">
        <v>41</v>
      </c>
      <c r="O1850" t="s">
        <v>51</v>
      </c>
      <c r="P1850" t="s">
        <v>2082</v>
      </c>
      <c r="Q1850">
        <v>10</v>
      </c>
      <c r="R1850">
        <v>0</v>
      </c>
      <c r="S1850">
        <v>0</v>
      </c>
      <c r="U1850">
        <v>574299</v>
      </c>
      <c r="V1850">
        <v>574299</v>
      </c>
      <c r="W1850">
        <v>0</v>
      </c>
      <c r="X1850">
        <v>0</v>
      </c>
      <c r="Y1850" t="s">
        <v>109</v>
      </c>
    </row>
    <row r="1851" spans="1:25" x14ac:dyDescent="0.25">
      <c r="A1851">
        <v>1850</v>
      </c>
      <c r="B1851">
        <v>66016</v>
      </c>
      <c r="C1851">
        <v>0</v>
      </c>
      <c r="D1851">
        <v>0</v>
      </c>
      <c r="E1851" t="s">
        <v>1628</v>
      </c>
      <c r="F1851" t="s">
        <v>1629</v>
      </c>
      <c r="G1851">
        <v>1</v>
      </c>
      <c r="H1851" s="6">
        <v>3650000</v>
      </c>
      <c r="I1851" s="7">
        <v>45904</v>
      </c>
      <c r="K1851">
        <v>7</v>
      </c>
      <c r="L1851" t="s">
        <v>40</v>
      </c>
      <c r="M1851" t="s">
        <v>5</v>
      </c>
      <c r="N1851" t="s">
        <v>41</v>
      </c>
      <c r="O1851" t="s">
        <v>47</v>
      </c>
      <c r="P1851" t="s">
        <v>2082</v>
      </c>
      <c r="Q1851">
        <v>7</v>
      </c>
      <c r="R1851">
        <v>0</v>
      </c>
      <c r="S1851">
        <v>0</v>
      </c>
      <c r="U1851">
        <v>255500</v>
      </c>
      <c r="V1851">
        <v>255500</v>
      </c>
      <c r="W1851">
        <v>0</v>
      </c>
      <c r="X1851">
        <v>0</v>
      </c>
      <c r="Y1851" t="s">
        <v>229</v>
      </c>
    </row>
    <row r="1852" spans="1:25" x14ac:dyDescent="0.25">
      <c r="A1852">
        <v>1851</v>
      </c>
      <c r="B1852">
        <v>66023</v>
      </c>
      <c r="C1852">
        <v>0</v>
      </c>
      <c r="D1852">
        <v>0</v>
      </c>
      <c r="E1852" t="s">
        <v>1447</v>
      </c>
      <c r="F1852" t="s">
        <v>1448</v>
      </c>
      <c r="G1852">
        <v>1</v>
      </c>
      <c r="H1852" s="6">
        <v>3000000</v>
      </c>
      <c r="I1852" s="7">
        <v>45904</v>
      </c>
      <c r="K1852">
        <v>6</v>
      </c>
      <c r="L1852" t="s">
        <v>40</v>
      </c>
      <c r="M1852" t="s">
        <v>5</v>
      </c>
      <c r="N1852" t="s">
        <v>41</v>
      </c>
      <c r="O1852" t="s">
        <v>77</v>
      </c>
      <c r="P1852" t="s">
        <v>2082</v>
      </c>
      <c r="Q1852">
        <v>6</v>
      </c>
      <c r="R1852">
        <v>0</v>
      </c>
      <c r="S1852">
        <v>0</v>
      </c>
      <c r="U1852">
        <v>180000</v>
      </c>
      <c r="V1852">
        <v>180000</v>
      </c>
      <c r="W1852">
        <v>0</v>
      </c>
      <c r="X1852">
        <v>0</v>
      </c>
      <c r="Y1852" t="s">
        <v>48</v>
      </c>
    </row>
    <row r="1853" spans="1:25" x14ac:dyDescent="0.25">
      <c r="A1853">
        <v>1852</v>
      </c>
      <c r="B1853">
        <v>66014</v>
      </c>
      <c r="C1853">
        <v>0</v>
      </c>
      <c r="D1853">
        <v>0</v>
      </c>
      <c r="E1853" t="s">
        <v>345</v>
      </c>
      <c r="F1853" t="s">
        <v>346</v>
      </c>
      <c r="G1853">
        <v>1</v>
      </c>
      <c r="H1853" s="6">
        <v>3000000</v>
      </c>
      <c r="I1853" s="7">
        <v>45903</v>
      </c>
      <c r="K1853">
        <v>8</v>
      </c>
      <c r="L1853" t="s">
        <v>40</v>
      </c>
      <c r="M1853" t="s">
        <v>8</v>
      </c>
      <c r="N1853" t="s">
        <v>41</v>
      </c>
      <c r="O1853" t="s">
        <v>347</v>
      </c>
      <c r="P1853" t="s">
        <v>2082</v>
      </c>
      <c r="Q1853">
        <v>8</v>
      </c>
      <c r="R1853">
        <v>0</v>
      </c>
      <c r="S1853">
        <v>0</v>
      </c>
      <c r="U1853">
        <v>240000</v>
      </c>
      <c r="V1853">
        <v>240000</v>
      </c>
      <c r="W1853">
        <v>0</v>
      </c>
      <c r="X1853">
        <v>0</v>
      </c>
      <c r="Y1853" t="s">
        <v>109</v>
      </c>
    </row>
    <row r="1854" spans="1:25" x14ac:dyDescent="0.25">
      <c r="A1854">
        <v>1853</v>
      </c>
      <c r="B1854">
        <v>66011</v>
      </c>
      <c r="C1854">
        <v>0</v>
      </c>
      <c r="D1854">
        <v>0</v>
      </c>
      <c r="E1854" t="s">
        <v>1698</v>
      </c>
      <c r="F1854" t="s">
        <v>1699</v>
      </c>
      <c r="G1854">
        <v>1</v>
      </c>
      <c r="H1854" s="6">
        <v>51233998</v>
      </c>
      <c r="I1854" s="7">
        <v>45903</v>
      </c>
      <c r="K1854">
        <v>15</v>
      </c>
      <c r="L1854" t="s">
        <v>40</v>
      </c>
      <c r="M1854" t="s">
        <v>5</v>
      </c>
      <c r="N1854" t="s">
        <v>41</v>
      </c>
      <c r="O1854" t="s">
        <v>54</v>
      </c>
      <c r="P1854" t="s">
        <v>2082</v>
      </c>
      <c r="Q1854">
        <v>5</v>
      </c>
      <c r="R1854">
        <v>10</v>
      </c>
      <c r="S1854">
        <v>0</v>
      </c>
      <c r="U1854">
        <v>7685100</v>
      </c>
      <c r="V1854">
        <v>2561700</v>
      </c>
      <c r="W1854">
        <v>5123400</v>
      </c>
      <c r="X1854">
        <v>0</v>
      </c>
      <c r="Y1854" t="s">
        <v>48</v>
      </c>
    </row>
    <row r="1855" spans="1:25" x14ac:dyDescent="0.25">
      <c r="A1855">
        <v>1854</v>
      </c>
      <c r="B1855">
        <v>64302</v>
      </c>
      <c r="C1855">
        <v>0</v>
      </c>
      <c r="D1855">
        <v>0</v>
      </c>
      <c r="E1855" t="s">
        <v>1854</v>
      </c>
      <c r="F1855" t="s">
        <v>1855</v>
      </c>
      <c r="G1855">
        <v>1</v>
      </c>
      <c r="H1855" s="6">
        <v>400000</v>
      </c>
      <c r="I1855" s="7">
        <v>45903</v>
      </c>
      <c r="K1855">
        <v>15</v>
      </c>
      <c r="L1855" t="s">
        <v>40</v>
      </c>
      <c r="M1855" t="s">
        <v>5</v>
      </c>
      <c r="N1855" t="s">
        <v>41</v>
      </c>
      <c r="O1855" t="s">
        <v>47</v>
      </c>
      <c r="P1855" t="s">
        <v>2082</v>
      </c>
      <c r="Q1855">
        <v>7</v>
      </c>
      <c r="R1855">
        <v>8</v>
      </c>
      <c r="S1855">
        <v>0</v>
      </c>
      <c r="U1855">
        <v>60000</v>
      </c>
      <c r="V1855">
        <v>28000</v>
      </c>
      <c r="W1855">
        <v>32000</v>
      </c>
      <c r="X1855">
        <v>0</v>
      </c>
      <c r="Y1855" t="s">
        <v>48</v>
      </c>
    </row>
    <row r="1856" spans="1:25" x14ac:dyDescent="0.25">
      <c r="A1856">
        <v>1855</v>
      </c>
      <c r="B1856">
        <v>64298</v>
      </c>
      <c r="C1856">
        <v>0</v>
      </c>
      <c r="D1856">
        <v>0</v>
      </c>
      <c r="E1856" t="s">
        <v>1856</v>
      </c>
      <c r="F1856" t="s">
        <v>1857</v>
      </c>
      <c r="G1856">
        <v>1</v>
      </c>
      <c r="H1856" s="6">
        <v>13000000</v>
      </c>
      <c r="I1856" s="7">
        <v>45903</v>
      </c>
      <c r="K1856">
        <v>15</v>
      </c>
      <c r="L1856" t="s">
        <v>40</v>
      </c>
      <c r="M1856" t="s">
        <v>5</v>
      </c>
      <c r="N1856" t="s">
        <v>41</v>
      </c>
      <c r="O1856" t="s">
        <v>47</v>
      </c>
      <c r="P1856" t="s">
        <v>2082</v>
      </c>
      <c r="Q1856">
        <v>7</v>
      </c>
      <c r="R1856">
        <v>8</v>
      </c>
      <c r="S1856">
        <v>0</v>
      </c>
      <c r="U1856">
        <v>1950000</v>
      </c>
      <c r="V1856">
        <v>910000</v>
      </c>
      <c r="W1856">
        <v>1040000</v>
      </c>
      <c r="X1856">
        <v>0</v>
      </c>
      <c r="Y1856" t="s">
        <v>48</v>
      </c>
    </row>
    <row r="1857" spans="1:25" x14ac:dyDescent="0.25">
      <c r="A1857">
        <v>1856</v>
      </c>
      <c r="B1857">
        <v>66012</v>
      </c>
      <c r="C1857">
        <v>0</v>
      </c>
      <c r="D1857">
        <v>0</v>
      </c>
      <c r="E1857" t="s">
        <v>1721</v>
      </c>
      <c r="F1857" t="s">
        <v>1722</v>
      </c>
      <c r="G1857">
        <v>1</v>
      </c>
      <c r="H1857" s="6">
        <v>26749015</v>
      </c>
      <c r="I1857" s="7">
        <v>45903</v>
      </c>
      <c r="K1857">
        <v>15</v>
      </c>
      <c r="L1857" t="s">
        <v>40</v>
      </c>
      <c r="M1857" t="s">
        <v>5</v>
      </c>
      <c r="N1857" t="s">
        <v>41</v>
      </c>
      <c r="O1857" t="s">
        <v>54</v>
      </c>
      <c r="P1857" t="s">
        <v>2082</v>
      </c>
      <c r="Q1857">
        <v>5</v>
      </c>
      <c r="R1857">
        <v>10</v>
      </c>
      <c r="S1857">
        <v>0</v>
      </c>
      <c r="U1857">
        <v>4012352</v>
      </c>
      <c r="V1857">
        <v>1337451</v>
      </c>
      <c r="W1857">
        <v>2674902</v>
      </c>
      <c r="X1857">
        <v>0</v>
      </c>
      <c r="Y1857" t="s">
        <v>48</v>
      </c>
    </row>
    <row r="1858" spans="1:25" x14ac:dyDescent="0.25">
      <c r="A1858">
        <v>1857</v>
      </c>
      <c r="B1858">
        <v>66013</v>
      </c>
      <c r="C1858">
        <v>0</v>
      </c>
      <c r="D1858">
        <v>0</v>
      </c>
      <c r="E1858" t="s">
        <v>1719</v>
      </c>
      <c r="F1858" t="s">
        <v>1720</v>
      </c>
      <c r="G1858">
        <v>1</v>
      </c>
      <c r="H1858" s="6">
        <v>243478880</v>
      </c>
      <c r="I1858" s="7">
        <v>45903</v>
      </c>
      <c r="K1858">
        <v>15</v>
      </c>
      <c r="L1858" t="s">
        <v>40</v>
      </c>
      <c r="M1858" t="s">
        <v>5</v>
      </c>
      <c r="N1858" t="s">
        <v>41</v>
      </c>
      <c r="O1858" t="s">
        <v>54</v>
      </c>
      <c r="P1858" t="s">
        <v>2082</v>
      </c>
      <c r="Q1858">
        <v>5</v>
      </c>
      <c r="R1858">
        <v>10</v>
      </c>
      <c r="S1858">
        <v>0</v>
      </c>
      <c r="U1858">
        <v>36521832</v>
      </c>
      <c r="V1858">
        <v>12173944</v>
      </c>
      <c r="W1858">
        <v>24347888</v>
      </c>
      <c r="X1858">
        <v>0</v>
      </c>
      <c r="Y1858" t="s">
        <v>48</v>
      </c>
    </row>
    <row r="1859" spans="1:25" x14ac:dyDescent="0.25">
      <c r="A1859">
        <v>1858</v>
      </c>
      <c r="B1859">
        <v>66003</v>
      </c>
      <c r="C1859">
        <v>0</v>
      </c>
      <c r="D1859">
        <v>0</v>
      </c>
      <c r="E1859" t="s">
        <v>1616</v>
      </c>
      <c r="F1859" t="s">
        <v>1617</v>
      </c>
      <c r="G1859">
        <v>1</v>
      </c>
      <c r="H1859" s="6">
        <v>30000000</v>
      </c>
      <c r="I1859" s="7">
        <v>45902</v>
      </c>
      <c r="K1859">
        <v>15</v>
      </c>
      <c r="L1859" t="s">
        <v>40</v>
      </c>
      <c r="M1859" t="s">
        <v>5</v>
      </c>
      <c r="N1859" t="s">
        <v>41</v>
      </c>
      <c r="O1859" t="s">
        <v>54</v>
      </c>
      <c r="P1859" t="s">
        <v>2082</v>
      </c>
      <c r="Q1859">
        <v>3</v>
      </c>
      <c r="R1859">
        <v>12</v>
      </c>
      <c r="S1859">
        <v>0</v>
      </c>
      <c r="U1859">
        <v>4500000</v>
      </c>
      <c r="V1859">
        <v>900000</v>
      </c>
      <c r="W1859">
        <v>3600000</v>
      </c>
      <c r="X1859">
        <v>0</v>
      </c>
      <c r="Y1859" t="s">
        <v>72</v>
      </c>
    </row>
    <row r="1860" spans="1:25" x14ac:dyDescent="0.25">
      <c r="A1860">
        <v>1859</v>
      </c>
      <c r="B1860">
        <v>66002</v>
      </c>
      <c r="C1860">
        <v>0</v>
      </c>
      <c r="D1860">
        <v>0</v>
      </c>
      <c r="E1860" t="s">
        <v>1842</v>
      </c>
      <c r="F1860" t="s">
        <v>1843</v>
      </c>
      <c r="G1860">
        <v>1</v>
      </c>
      <c r="H1860" s="6">
        <v>15000000</v>
      </c>
      <c r="I1860" s="7">
        <v>45902</v>
      </c>
      <c r="K1860">
        <v>15</v>
      </c>
      <c r="L1860" t="s">
        <v>40</v>
      </c>
      <c r="M1860" t="s">
        <v>5</v>
      </c>
      <c r="N1860" t="s">
        <v>41</v>
      </c>
      <c r="O1860" t="s">
        <v>54</v>
      </c>
      <c r="P1860" t="s">
        <v>2082</v>
      </c>
      <c r="Q1860">
        <v>3</v>
      </c>
      <c r="R1860">
        <v>12</v>
      </c>
      <c r="S1860">
        <v>0</v>
      </c>
      <c r="U1860">
        <v>2250000</v>
      </c>
      <c r="V1860">
        <v>450000</v>
      </c>
      <c r="W1860">
        <v>1800000</v>
      </c>
      <c r="X1860">
        <v>0</v>
      </c>
      <c r="Y1860" t="s">
        <v>72</v>
      </c>
    </row>
    <row r="1861" spans="1:25" x14ac:dyDescent="0.25">
      <c r="A1861">
        <v>1860</v>
      </c>
      <c r="B1861">
        <v>65997</v>
      </c>
      <c r="C1861">
        <v>0</v>
      </c>
      <c r="D1861">
        <v>0</v>
      </c>
      <c r="E1861" t="s">
        <v>1449</v>
      </c>
      <c r="F1861" t="s">
        <v>1450</v>
      </c>
      <c r="G1861">
        <v>1</v>
      </c>
      <c r="H1861" s="6">
        <v>4800000</v>
      </c>
      <c r="I1861" s="7">
        <v>45902</v>
      </c>
      <c r="K1861">
        <v>6</v>
      </c>
      <c r="L1861" t="s">
        <v>40</v>
      </c>
      <c r="M1861" t="s">
        <v>5</v>
      </c>
      <c r="N1861" t="s">
        <v>41</v>
      </c>
      <c r="O1861" t="s">
        <v>47</v>
      </c>
      <c r="P1861" t="s">
        <v>2082</v>
      </c>
      <c r="Q1861">
        <v>6</v>
      </c>
      <c r="R1861">
        <v>0</v>
      </c>
      <c r="S1861">
        <v>0</v>
      </c>
      <c r="U1861">
        <v>288000</v>
      </c>
      <c r="V1861">
        <v>288000</v>
      </c>
      <c r="W1861">
        <v>0</v>
      </c>
      <c r="X1861">
        <v>0</v>
      </c>
      <c r="Y1861" t="s">
        <v>48</v>
      </c>
    </row>
    <row r="1862" spans="1:25" x14ac:dyDescent="0.25">
      <c r="A1862">
        <v>1861</v>
      </c>
      <c r="B1862">
        <v>66005</v>
      </c>
      <c r="C1862">
        <v>0</v>
      </c>
      <c r="D1862">
        <v>0</v>
      </c>
      <c r="E1862" t="s">
        <v>1622</v>
      </c>
      <c r="F1862" t="s">
        <v>1623</v>
      </c>
      <c r="G1862">
        <v>1</v>
      </c>
      <c r="H1862" s="6">
        <v>2000000</v>
      </c>
      <c r="I1862" s="7">
        <v>45902</v>
      </c>
      <c r="K1862">
        <v>15</v>
      </c>
      <c r="L1862" t="s">
        <v>40</v>
      </c>
      <c r="M1862" t="s">
        <v>5</v>
      </c>
      <c r="N1862" t="s">
        <v>41</v>
      </c>
      <c r="O1862" t="s">
        <v>54</v>
      </c>
      <c r="P1862" t="s">
        <v>2082</v>
      </c>
      <c r="Q1862">
        <v>3</v>
      </c>
      <c r="R1862">
        <v>12</v>
      </c>
      <c r="S1862">
        <v>0</v>
      </c>
      <c r="U1862">
        <v>300000</v>
      </c>
      <c r="V1862">
        <v>60000</v>
      </c>
      <c r="W1862">
        <v>240000</v>
      </c>
      <c r="X1862">
        <v>0</v>
      </c>
      <c r="Y1862" t="s">
        <v>72</v>
      </c>
    </row>
    <row r="1863" spans="1:25" x14ac:dyDescent="0.25">
      <c r="A1863">
        <v>1862</v>
      </c>
      <c r="B1863">
        <v>66985</v>
      </c>
      <c r="C1863">
        <v>0</v>
      </c>
      <c r="D1863">
        <v>0</v>
      </c>
      <c r="E1863" t="s">
        <v>2281</v>
      </c>
      <c r="F1863" t="s">
        <v>2282</v>
      </c>
      <c r="G1863">
        <v>1</v>
      </c>
      <c r="H1863" s="6">
        <v>225413</v>
      </c>
      <c r="I1863" s="7">
        <v>45902</v>
      </c>
      <c r="K1863">
        <v>15</v>
      </c>
      <c r="L1863" t="s">
        <v>459</v>
      </c>
      <c r="M1863" t="s">
        <v>5</v>
      </c>
      <c r="N1863" t="s">
        <v>41</v>
      </c>
      <c r="O1863" t="s">
        <v>54</v>
      </c>
      <c r="P1863" t="s">
        <v>2082</v>
      </c>
      <c r="Q1863">
        <v>3</v>
      </c>
      <c r="R1863">
        <v>12</v>
      </c>
      <c r="S1863">
        <v>0</v>
      </c>
      <c r="U1863">
        <v>33812</v>
      </c>
      <c r="V1863">
        <v>6762</v>
      </c>
      <c r="W1863">
        <v>27050</v>
      </c>
      <c r="X1863">
        <v>0</v>
      </c>
      <c r="Y1863" t="s">
        <v>72</v>
      </c>
    </row>
    <row r="1864" spans="1:25" x14ac:dyDescent="0.25">
      <c r="A1864">
        <v>1863</v>
      </c>
      <c r="B1864">
        <v>66989</v>
      </c>
      <c r="C1864">
        <v>0</v>
      </c>
      <c r="D1864">
        <v>0</v>
      </c>
      <c r="E1864" t="s">
        <v>2281</v>
      </c>
      <c r="F1864" t="s">
        <v>2282</v>
      </c>
      <c r="G1864">
        <v>1</v>
      </c>
      <c r="H1864" s="6">
        <v>774587</v>
      </c>
      <c r="I1864" s="7">
        <v>45902</v>
      </c>
      <c r="K1864">
        <v>15</v>
      </c>
      <c r="L1864" t="s">
        <v>40</v>
      </c>
      <c r="M1864" t="s">
        <v>5</v>
      </c>
      <c r="N1864" t="s">
        <v>41</v>
      </c>
      <c r="O1864" t="s">
        <v>54</v>
      </c>
      <c r="P1864" t="s">
        <v>2082</v>
      </c>
      <c r="Q1864">
        <v>3</v>
      </c>
      <c r="R1864">
        <v>12</v>
      </c>
      <c r="S1864">
        <v>0</v>
      </c>
      <c r="U1864">
        <v>116188</v>
      </c>
      <c r="V1864">
        <v>23238</v>
      </c>
      <c r="W1864">
        <v>92950</v>
      </c>
      <c r="X1864">
        <v>0</v>
      </c>
      <c r="Y1864" t="s">
        <v>72</v>
      </c>
    </row>
    <row r="1865" spans="1:25" x14ac:dyDescent="0.25">
      <c r="A1865">
        <v>1864</v>
      </c>
      <c r="B1865">
        <v>66001</v>
      </c>
      <c r="C1865">
        <v>0</v>
      </c>
      <c r="D1865">
        <v>0</v>
      </c>
      <c r="E1865" t="s">
        <v>520</v>
      </c>
      <c r="F1865" t="s">
        <v>521</v>
      </c>
      <c r="G1865">
        <v>1</v>
      </c>
      <c r="H1865" s="6">
        <v>10500000</v>
      </c>
      <c r="I1865" s="7">
        <v>45902</v>
      </c>
      <c r="K1865">
        <v>15</v>
      </c>
      <c r="L1865" t="s">
        <v>40</v>
      </c>
      <c r="M1865" t="s">
        <v>5</v>
      </c>
      <c r="N1865" t="s">
        <v>41</v>
      </c>
      <c r="O1865" t="s">
        <v>57</v>
      </c>
      <c r="P1865" t="s">
        <v>2082</v>
      </c>
      <c r="Q1865">
        <v>6</v>
      </c>
      <c r="R1865">
        <v>9</v>
      </c>
      <c r="S1865">
        <v>0</v>
      </c>
      <c r="U1865">
        <v>1575000</v>
      </c>
      <c r="V1865">
        <v>630000</v>
      </c>
      <c r="W1865">
        <v>945000</v>
      </c>
      <c r="X1865">
        <v>0</v>
      </c>
      <c r="Y1865" t="s">
        <v>390</v>
      </c>
    </row>
    <row r="1866" spans="1:25" x14ac:dyDescent="0.25">
      <c r="A1866">
        <v>1865</v>
      </c>
      <c r="B1866">
        <v>66000</v>
      </c>
      <c r="C1866">
        <v>0</v>
      </c>
      <c r="D1866">
        <v>0</v>
      </c>
      <c r="E1866" t="s">
        <v>500</v>
      </c>
      <c r="F1866" t="s">
        <v>501</v>
      </c>
      <c r="G1866">
        <v>1</v>
      </c>
      <c r="H1866" s="6">
        <v>2720924</v>
      </c>
      <c r="I1866" s="7">
        <v>45902</v>
      </c>
      <c r="K1866">
        <v>15</v>
      </c>
      <c r="L1866" t="s">
        <v>40</v>
      </c>
      <c r="M1866" t="s">
        <v>5</v>
      </c>
      <c r="N1866" t="s">
        <v>41</v>
      </c>
      <c r="O1866" t="s">
        <v>57</v>
      </c>
      <c r="P1866" t="s">
        <v>2082</v>
      </c>
      <c r="Q1866">
        <v>6</v>
      </c>
      <c r="R1866">
        <v>9</v>
      </c>
      <c r="S1866">
        <v>0</v>
      </c>
      <c r="U1866">
        <v>408139</v>
      </c>
      <c r="V1866">
        <v>163255</v>
      </c>
      <c r="W1866">
        <v>244883</v>
      </c>
      <c r="X1866">
        <v>0</v>
      </c>
      <c r="Y1866" t="s">
        <v>48</v>
      </c>
    </row>
    <row r="1867" spans="1:25" x14ac:dyDescent="0.25">
      <c r="A1867">
        <v>1866</v>
      </c>
      <c r="B1867">
        <v>65999</v>
      </c>
      <c r="C1867">
        <v>0</v>
      </c>
      <c r="D1867">
        <v>0</v>
      </c>
      <c r="E1867" t="s">
        <v>624</v>
      </c>
      <c r="F1867" t="s">
        <v>625</v>
      </c>
      <c r="G1867">
        <v>1</v>
      </c>
      <c r="H1867" s="6">
        <v>8000000</v>
      </c>
      <c r="I1867" s="7">
        <v>45902</v>
      </c>
      <c r="K1867">
        <v>15</v>
      </c>
      <c r="L1867" t="s">
        <v>40</v>
      </c>
      <c r="M1867" t="s">
        <v>5</v>
      </c>
      <c r="N1867" t="s">
        <v>41</v>
      </c>
      <c r="O1867" t="s">
        <v>57</v>
      </c>
      <c r="P1867" t="s">
        <v>2082</v>
      </c>
      <c r="Q1867">
        <v>6</v>
      </c>
      <c r="R1867">
        <v>9</v>
      </c>
      <c r="S1867">
        <v>0</v>
      </c>
      <c r="U1867">
        <v>1200000</v>
      </c>
      <c r="V1867">
        <v>480000</v>
      </c>
      <c r="W1867">
        <v>720000</v>
      </c>
      <c r="X1867">
        <v>0</v>
      </c>
      <c r="Y1867" t="s">
        <v>48</v>
      </c>
    </row>
    <row r="1868" spans="1:25" x14ac:dyDescent="0.25">
      <c r="A1868">
        <v>1867</v>
      </c>
      <c r="B1868">
        <v>66004</v>
      </c>
      <c r="C1868">
        <v>0</v>
      </c>
      <c r="D1868">
        <v>0</v>
      </c>
      <c r="E1868" t="s">
        <v>1840</v>
      </c>
      <c r="F1868" t="s">
        <v>1841</v>
      </c>
      <c r="G1868">
        <v>1</v>
      </c>
      <c r="H1868" s="6">
        <v>40000000</v>
      </c>
      <c r="I1868" s="7">
        <v>45902</v>
      </c>
      <c r="K1868">
        <v>15</v>
      </c>
      <c r="L1868" t="s">
        <v>40</v>
      </c>
      <c r="M1868" t="s">
        <v>5</v>
      </c>
      <c r="N1868" t="s">
        <v>41</v>
      </c>
      <c r="O1868" t="s">
        <v>54</v>
      </c>
      <c r="P1868" t="s">
        <v>2082</v>
      </c>
      <c r="Q1868">
        <v>3</v>
      </c>
      <c r="R1868">
        <v>12</v>
      </c>
      <c r="S1868">
        <v>0</v>
      </c>
      <c r="U1868">
        <v>6000000</v>
      </c>
      <c r="V1868">
        <v>1200000</v>
      </c>
      <c r="W1868">
        <v>4800000</v>
      </c>
      <c r="X1868">
        <v>0</v>
      </c>
      <c r="Y1868" t="s">
        <v>72</v>
      </c>
    </row>
    <row r="1869" spans="1:25" x14ac:dyDescent="0.25">
      <c r="A1869">
        <v>1868</v>
      </c>
      <c r="B1869">
        <v>66008</v>
      </c>
      <c r="C1869">
        <v>0</v>
      </c>
      <c r="D1869">
        <v>0</v>
      </c>
      <c r="E1869" t="s">
        <v>2391</v>
      </c>
      <c r="F1869" t="s">
        <v>2392</v>
      </c>
      <c r="G1869">
        <v>1</v>
      </c>
      <c r="H1869" s="6">
        <v>1500000</v>
      </c>
      <c r="I1869" s="7">
        <v>45902</v>
      </c>
      <c r="K1869">
        <v>10</v>
      </c>
      <c r="L1869" t="s">
        <v>40</v>
      </c>
      <c r="M1869" t="s">
        <v>3</v>
      </c>
      <c r="N1869" t="s">
        <v>41</v>
      </c>
      <c r="O1869" t="s">
        <v>51</v>
      </c>
      <c r="P1869" t="s">
        <v>2082</v>
      </c>
      <c r="Q1869">
        <v>10</v>
      </c>
      <c r="R1869">
        <v>0</v>
      </c>
      <c r="S1869">
        <v>0</v>
      </c>
      <c r="U1869">
        <v>150000</v>
      </c>
      <c r="V1869">
        <v>150000</v>
      </c>
      <c r="W1869">
        <v>0</v>
      </c>
      <c r="X1869">
        <v>0</v>
      </c>
      <c r="Y1869" t="s">
        <v>2086</v>
      </c>
    </row>
    <row r="1870" spans="1:25" x14ac:dyDescent="0.25">
      <c r="A1870">
        <v>1869</v>
      </c>
      <c r="B1870">
        <v>66010</v>
      </c>
      <c r="C1870">
        <v>0</v>
      </c>
      <c r="D1870">
        <v>0</v>
      </c>
      <c r="E1870" t="s">
        <v>2157</v>
      </c>
      <c r="F1870" t="s">
        <v>2158</v>
      </c>
      <c r="G1870">
        <v>1</v>
      </c>
      <c r="H1870" s="6">
        <v>2089333</v>
      </c>
      <c r="I1870" s="7">
        <v>45902</v>
      </c>
      <c r="K1870">
        <v>10</v>
      </c>
      <c r="L1870" t="s">
        <v>40</v>
      </c>
      <c r="M1870" t="s">
        <v>9</v>
      </c>
      <c r="N1870" t="s">
        <v>41</v>
      </c>
      <c r="O1870" t="s">
        <v>42</v>
      </c>
      <c r="P1870" t="s">
        <v>2082</v>
      </c>
      <c r="Q1870">
        <v>10</v>
      </c>
      <c r="R1870">
        <v>0</v>
      </c>
      <c r="S1870">
        <v>0</v>
      </c>
      <c r="U1870">
        <v>208933</v>
      </c>
      <c r="V1870">
        <v>208933</v>
      </c>
      <c r="W1870">
        <v>0</v>
      </c>
      <c r="X1870">
        <v>0</v>
      </c>
      <c r="Y1870" t="s">
        <v>2086</v>
      </c>
    </row>
    <row r="1871" spans="1:25" x14ac:dyDescent="0.25">
      <c r="A1871">
        <v>1870</v>
      </c>
      <c r="B1871">
        <v>66006</v>
      </c>
      <c r="C1871">
        <v>0</v>
      </c>
      <c r="D1871">
        <v>0</v>
      </c>
      <c r="E1871" t="s">
        <v>1614</v>
      </c>
      <c r="F1871" t="s">
        <v>1615</v>
      </c>
      <c r="G1871">
        <v>1</v>
      </c>
      <c r="H1871" s="6">
        <v>8000000</v>
      </c>
      <c r="I1871" s="7">
        <v>45902</v>
      </c>
      <c r="K1871">
        <v>15</v>
      </c>
      <c r="L1871" t="s">
        <v>40</v>
      </c>
      <c r="M1871" t="s">
        <v>5</v>
      </c>
      <c r="N1871" t="s">
        <v>41</v>
      </c>
      <c r="O1871" t="s">
        <v>54</v>
      </c>
      <c r="P1871" t="s">
        <v>2082</v>
      </c>
      <c r="Q1871">
        <v>3</v>
      </c>
      <c r="R1871">
        <v>12</v>
      </c>
      <c r="S1871">
        <v>0</v>
      </c>
      <c r="U1871">
        <v>1200000</v>
      </c>
      <c r="V1871">
        <v>240000</v>
      </c>
      <c r="W1871">
        <v>960000</v>
      </c>
      <c r="X1871">
        <v>0</v>
      </c>
      <c r="Y1871" t="s">
        <v>72</v>
      </c>
    </row>
    <row r="1872" spans="1:25" x14ac:dyDescent="0.25">
      <c r="A1872">
        <v>1871</v>
      </c>
      <c r="B1872">
        <v>65998</v>
      </c>
      <c r="C1872">
        <v>0</v>
      </c>
      <c r="D1872">
        <v>0</v>
      </c>
      <c r="E1872" t="s">
        <v>735</v>
      </c>
      <c r="F1872" t="s">
        <v>736</v>
      </c>
      <c r="G1872">
        <v>1</v>
      </c>
      <c r="H1872" s="6">
        <v>5000000</v>
      </c>
      <c r="I1872" s="7">
        <v>45902</v>
      </c>
      <c r="K1872">
        <v>7</v>
      </c>
      <c r="L1872" t="s">
        <v>40</v>
      </c>
      <c r="M1872" t="s">
        <v>5</v>
      </c>
      <c r="N1872" t="s">
        <v>41</v>
      </c>
      <c r="O1872" t="s">
        <v>77</v>
      </c>
      <c r="P1872" t="s">
        <v>2082</v>
      </c>
      <c r="Q1872">
        <v>7</v>
      </c>
      <c r="R1872">
        <v>0</v>
      </c>
      <c r="S1872">
        <v>0</v>
      </c>
      <c r="U1872">
        <v>350000</v>
      </c>
      <c r="V1872">
        <v>350000</v>
      </c>
      <c r="W1872">
        <v>0</v>
      </c>
      <c r="X1872">
        <v>0</v>
      </c>
      <c r="Y1872" t="s">
        <v>48</v>
      </c>
    </row>
    <row r="1873" spans="1:25" x14ac:dyDescent="0.25">
      <c r="A1873">
        <v>1872</v>
      </c>
      <c r="B1873">
        <v>66009</v>
      </c>
      <c r="C1873">
        <v>0</v>
      </c>
      <c r="D1873">
        <v>0</v>
      </c>
      <c r="E1873" t="s">
        <v>2426</v>
      </c>
      <c r="F1873" t="s">
        <v>2427</v>
      </c>
      <c r="G1873">
        <v>1</v>
      </c>
      <c r="H1873" s="6">
        <v>550667</v>
      </c>
      <c r="I1873" s="7">
        <v>45902</v>
      </c>
      <c r="K1873">
        <v>10</v>
      </c>
      <c r="L1873" t="s">
        <v>40</v>
      </c>
      <c r="M1873" t="s">
        <v>7</v>
      </c>
      <c r="N1873" t="s">
        <v>41</v>
      </c>
      <c r="O1873" t="s">
        <v>64</v>
      </c>
      <c r="P1873" t="s">
        <v>2082</v>
      </c>
      <c r="Q1873">
        <v>10</v>
      </c>
      <c r="R1873">
        <v>0</v>
      </c>
      <c r="S1873">
        <v>0</v>
      </c>
      <c r="U1873">
        <v>55067</v>
      </c>
      <c r="V1873">
        <v>55067</v>
      </c>
      <c r="W1873">
        <v>0</v>
      </c>
      <c r="X1873">
        <v>0</v>
      </c>
      <c r="Y1873" t="s">
        <v>48</v>
      </c>
    </row>
    <row r="1874" spans="1:25" x14ac:dyDescent="0.25">
      <c r="A1874">
        <v>1873</v>
      </c>
      <c r="B1874">
        <v>65987</v>
      </c>
      <c r="C1874">
        <v>0</v>
      </c>
      <c r="D1874">
        <v>0</v>
      </c>
      <c r="E1874" t="s">
        <v>2250</v>
      </c>
      <c r="F1874" t="s">
        <v>2251</v>
      </c>
      <c r="G1874">
        <v>1</v>
      </c>
      <c r="H1874" s="6">
        <v>150699</v>
      </c>
      <c r="I1874" s="7">
        <v>45901</v>
      </c>
      <c r="K1874">
        <v>15</v>
      </c>
      <c r="L1874" t="s">
        <v>40</v>
      </c>
      <c r="M1874" t="s">
        <v>3</v>
      </c>
      <c r="N1874" t="s">
        <v>41</v>
      </c>
      <c r="O1874" t="s">
        <v>51</v>
      </c>
      <c r="P1874" t="s">
        <v>2082</v>
      </c>
      <c r="Q1874">
        <v>15</v>
      </c>
      <c r="R1874">
        <v>0</v>
      </c>
      <c r="S1874">
        <v>0</v>
      </c>
      <c r="U1874">
        <v>22605</v>
      </c>
      <c r="V1874">
        <v>22605</v>
      </c>
      <c r="W1874">
        <v>0</v>
      </c>
      <c r="X1874">
        <v>0</v>
      </c>
      <c r="Y1874" t="s">
        <v>48</v>
      </c>
    </row>
    <row r="1875" spans="1:25" x14ac:dyDescent="0.25">
      <c r="A1875">
        <v>1874</v>
      </c>
      <c r="B1875">
        <v>65995</v>
      </c>
      <c r="C1875">
        <v>0</v>
      </c>
      <c r="D1875">
        <v>0</v>
      </c>
      <c r="E1875" t="s">
        <v>1317</v>
      </c>
      <c r="F1875" t="s">
        <v>1318</v>
      </c>
      <c r="G1875">
        <v>1</v>
      </c>
      <c r="H1875" s="6">
        <v>3000000</v>
      </c>
      <c r="I1875" s="7">
        <v>45901</v>
      </c>
      <c r="K1875">
        <v>10</v>
      </c>
      <c r="L1875" t="s">
        <v>40</v>
      </c>
      <c r="M1875" t="s">
        <v>5</v>
      </c>
      <c r="N1875" t="s">
        <v>41</v>
      </c>
      <c r="O1875" t="s">
        <v>54</v>
      </c>
      <c r="P1875" t="s">
        <v>2082</v>
      </c>
      <c r="Q1875">
        <v>10</v>
      </c>
      <c r="R1875">
        <v>0</v>
      </c>
      <c r="S1875">
        <v>0</v>
      </c>
      <c r="U1875">
        <v>300000</v>
      </c>
      <c r="V1875">
        <v>300000</v>
      </c>
      <c r="W1875">
        <v>0</v>
      </c>
      <c r="X1875">
        <v>0</v>
      </c>
      <c r="Y1875" t="s">
        <v>44</v>
      </c>
    </row>
    <row r="1876" spans="1:25" x14ac:dyDescent="0.25">
      <c r="A1876">
        <v>1875</v>
      </c>
      <c r="B1876">
        <v>65984</v>
      </c>
      <c r="C1876">
        <v>0</v>
      </c>
      <c r="D1876">
        <v>0</v>
      </c>
      <c r="E1876" t="s">
        <v>2254</v>
      </c>
      <c r="F1876" t="s">
        <v>2255</v>
      </c>
      <c r="G1876">
        <v>1</v>
      </c>
      <c r="H1876" s="6">
        <v>548157</v>
      </c>
      <c r="I1876" s="7">
        <v>45901</v>
      </c>
      <c r="K1876">
        <v>15</v>
      </c>
      <c r="L1876" t="s">
        <v>40</v>
      </c>
      <c r="M1876" t="s">
        <v>3</v>
      </c>
      <c r="N1876" t="s">
        <v>41</v>
      </c>
      <c r="O1876" t="s">
        <v>51</v>
      </c>
      <c r="P1876" t="s">
        <v>2082</v>
      </c>
      <c r="Q1876">
        <v>15</v>
      </c>
      <c r="R1876">
        <v>0</v>
      </c>
      <c r="S1876">
        <v>0</v>
      </c>
      <c r="U1876">
        <v>82224</v>
      </c>
      <c r="V1876">
        <v>82224</v>
      </c>
      <c r="W1876">
        <v>0</v>
      </c>
      <c r="X1876">
        <v>0</v>
      </c>
      <c r="Y1876" t="s">
        <v>48</v>
      </c>
    </row>
    <row r="1877" spans="1:25" x14ac:dyDescent="0.25">
      <c r="A1877">
        <v>1876</v>
      </c>
      <c r="B1877">
        <v>65986</v>
      </c>
      <c r="C1877">
        <v>0</v>
      </c>
      <c r="D1877">
        <v>0</v>
      </c>
      <c r="E1877" t="s">
        <v>1917</v>
      </c>
      <c r="F1877" t="s">
        <v>1918</v>
      </c>
      <c r="G1877">
        <v>1</v>
      </c>
      <c r="H1877" s="6">
        <v>1981862</v>
      </c>
      <c r="I1877" s="7">
        <v>45901</v>
      </c>
      <c r="K1877">
        <v>7</v>
      </c>
      <c r="L1877" t="s">
        <v>40</v>
      </c>
      <c r="M1877" t="s">
        <v>5</v>
      </c>
      <c r="N1877" t="s">
        <v>41</v>
      </c>
      <c r="O1877" t="s">
        <v>47</v>
      </c>
      <c r="P1877" t="s">
        <v>2082</v>
      </c>
      <c r="Q1877">
        <v>7</v>
      </c>
      <c r="R1877">
        <v>0</v>
      </c>
      <c r="S1877">
        <v>0</v>
      </c>
      <c r="U1877">
        <v>138730</v>
      </c>
      <c r="V1877">
        <v>138730</v>
      </c>
      <c r="W1877">
        <v>0</v>
      </c>
      <c r="X1877">
        <v>0</v>
      </c>
      <c r="Y1877" t="s">
        <v>109</v>
      </c>
    </row>
    <row r="1878" spans="1:25" x14ac:dyDescent="0.25">
      <c r="A1878">
        <v>1877</v>
      </c>
      <c r="B1878">
        <v>65983</v>
      </c>
      <c r="C1878">
        <v>0</v>
      </c>
      <c r="D1878">
        <v>0</v>
      </c>
      <c r="E1878" t="s">
        <v>1083</v>
      </c>
      <c r="F1878" t="s">
        <v>1084</v>
      </c>
      <c r="G1878">
        <v>1</v>
      </c>
      <c r="H1878" s="6">
        <v>856883</v>
      </c>
      <c r="I1878" s="7">
        <v>45901</v>
      </c>
      <c r="K1878">
        <v>15</v>
      </c>
      <c r="L1878" t="s">
        <v>40</v>
      </c>
      <c r="M1878" t="s">
        <v>3</v>
      </c>
      <c r="N1878" t="s">
        <v>41</v>
      </c>
      <c r="O1878" t="s">
        <v>51</v>
      </c>
      <c r="P1878" t="s">
        <v>2082</v>
      </c>
      <c r="Q1878">
        <v>15</v>
      </c>
      <c r="R1878">
        <v>0</v>
      </c>
      <c r="S1878">
        <v>0</v>
      </c>
      <c r="U1878">
        <v>128532</v>
      </c>
      <c r="V1878">
        <v>128532</v>
      </c>
      <c r="W1878">
        <v>0</v>
      </c>
      <c r="X1878">
        <v>0</v>
      </c>
      <c r="Y1878" t="s">
        <v>48</v>
      </c>
    </row>
    <row r="1879" spans="1:25" x14ac:dyDescent="0.25">
      <c r="A1879">
        <v>1878</v>
      </c>
      <c r="B1879">
        <v>65982</v>
      </c>
      <c r="C1879">
        <v>0</v>
      </c>
      <c r="D1879">
        <v>0</v>
      </c>
      <c r="E1879" t="s">
        <v>2252</v>
      </c>
      <c r="F1879" t="s">
        <v>2253</v>
      </c>
      <c r="G1879">
        <v>1</v>
      </c>
      <c r="H1879" s="6">
        <v>821847</v>
      </c>
      <c r="I1879" s="7">
        <v>45901</v>
      </c>
      <c r="K1879">
        <v>15</v>
      </c>
      <c r="L1879" t="s">
        <v>40</v>
      </c>
      <c r="M1879" t="s">
        <v>3</v>
      </c>
      <c r="N1879" t="s">
        <v>41</v>
      </c>
      <c r="O1879" t="s">
        <v>51</v>
      </c>
      <c r="P1879" t="s">
        <v>2082</v>
      </c>
      <c r="Q1879">
        <v>15</v>
      </c>
      <c r="R1879">
        <v>0</v>
      </c>
      <c r="S1879">
        <v>0</v>
      </c>
      <c r="U1879">
        <v>123277</v>
      </c>
      <c r="V1879">
        <v>123277</v>
      </c>
      <c r="W1879">
        <v>0</v>
      </c>
      <c r="X1879">
        <v>0</v>
      </c>
      <c r="Y1879" t="s">
        <v>48</v>
      </c>
    </row>
    <row r="1880" spans="1:25" x14ac:dyDescent="0.25">
      <c r="A1880">
        <v>1879</v>
      </c>
      <c r="B1880">
        <v>65985</v>
      </c>
      <c r="C1880">
        <v>0</v>
      </c>
      <c r="D1880">
        <v>0</v>
      </c>
      <c r="E1880" t="s">
        <v>860</v>
      </c>
      <c r="F1880" t="s">
        <v>861</v>
      </c>
      <c r="G1880">
        <v>1</v>
      </c>
      <c r="H1880" s="6">
        <v>1660573</v>
      </c>
      <c r="I1880" s="7">
        <v>45901</v>
      </c>
      <c r="K1880">
        <v>15</v>
      </c>
      <c r="L1880" t="s">
        <v>40</v>
      </c>
      <c r="M1880" t="s">
        <v>3</v>
      </c>
      <c r="N1880" t="s">
        <v>41</v>
      </c>
      <c r="O1880" t="s">
        <v>51</v>
      </c>
      <c r="P1880" t="s">
        <v>2082</v>
      </c>
      <c r="Q1880">
        <v>15</v>
      </c>
      <c r="R1880">
        <v>0</v>
      </c>
      <c r="S1880">
        <v>0</v>
      </c>
      <c r="U1880">
        <v>249086</v>
      </c>
      <c r="V1880">
        <v>249086</v>
      </c>
      <c r="W1880">
        <v>0</v>
      </c>
      <c r="X1880">
        <v>0</v>
      </c>
      <c r="Y1880" t="s">
        <v>48</v>
      </c>
    </row>
    <row r="1881" spans="1:25" x14ac:dyDescent="0.25">
      <c r="A1881">
        <v>1880</v>
      </c>
      <c r="B1881">
        <v>65988</v>
      </c>
      <c r="C1881">
        <v>0</v>
      </c>
      <c r="D1881">
        <v>0</v>
      </c>
      <c r="E1881" t="s">
        <v>2248</v>
      </c>
      <c r="F1881" t="s">
        <v>2249</v>
      </c>
      <c r="G1881">
        <v>1</v>
      </c>
      <c r="H1881" s="6">
        <v>150138</v>
      </c>
      <c r="I1881" s="7">
        <v>45901</v>
      </c>
      <c r="K1881">
        <v>15</v>
      </c>
      <c r="L1881" t="s">
        <v>40</v>
      </c>
      <c r="M1881" t="s">
        <v>3</v>
      </c>
      <c r="N1881" t="s">
        <v>41</v>
      </c>
      <c r="O1881" t="s">
        <v>51</v>
      </c>
      <c r="P1881" t="s">
        <v>2082</v>
      </c>
      <c r="Q1881">
        <v>15</v>
      </c>
      <c r="R1881">
        <v>0</v>
      </c>
      <c r="S1881">
        <v>0</v>
      </c>
      <c r="U1881">
        <v>22521</v>
      </c>
      <c r="V1881">
        <v>22521</v>
      </c>
      <c r="W1881">
        <v>0</v>
      </c>
      <c r="X1881">
        <v>0</v>
      </c>
      <c r="Y1881" t="s">
        <v>48</v>
      </c>
    </row>
    <row r="1882" spans="1:25" x14ac:dyDescent="0.25">
      <c r="A1882">
        <v>1881</v>
      </c>
      <c r="B1882">
        <v>65989</v>
      </c>
      <c r="C1882">
        <v>0</v>
      </c>
      <c r="D1882">
        <v>0</v>
      </c>
      <c r="E1882" t="s">
        <v>393</v>
      </c>
      <c r="F1882" t="s">
        <v>2586</v>
      </c>
      <c r="G1882">
        <v>1</v>
      </c>
      <c r="H1882" s="6">
        <v>5000000</v>
      </c>
      <c r="I1882" s="7">
        <v>45901</v>
      </c>
      <c r="K1882">
        <v>8</v>
      </c>
      <c r="L1882" t="s">
        <v>40</v>
      </c>
      <c r="M1882" t="s">
        <v>5</v>
      </c>
      <c r="N1882" t="s">
        <v>41</v>
      </c>
      <c r="O1882" t="s">
        <v>57</v>
      </c>
      <c r="P1882" t="s">
        <v>2082</v>
      </c>
      <c r="Q1882">
        <v>8</v>
      </c>
      <c r="R1882">
        <v>0</v>
      </c>
      <c r="S1882">
        <v>0</v>
      </c>
      <c r="U1882">
        <v>400000</v>
      </c>
      <c r="V1882">
        <v>400000</v>
      </c>
      <c r="W1882">
        <v>0</v>
      </c>
      <c r="X1882">
        <v>0</v>
      </c>
      <c r="Y1882" t="s">
        <v>44</v>
      </c>
    </row>
    <row r="1883" spans="1:25" x14ac:dyDescent="0.25">
      <c r="A1883">
        <v>1882</v>
      </c>
      <c r="B1883">
        <v>65990</v>
      </c>
      <c r="C1883">
        <v>0</v>
      </c>
      <c r="D1883">
        <v>0</v>
      </c>
      <c r="E1883" t="s">
        <v>393</v>
      </c>
      <c r="F1883" t="s">
        <v>2586</v>
      </c>
      <c r="G1883">
        <v>1</v>
      </c>
      <c r="H1883" s="6">
        <v>1359383</v>
      </c>
      <c r="I1883" s="7">
        <v>45901</v>
      </c>
      <c r="K1883">
        <v>8</v>
      </c>
      <c r="L1883" t="s">
        <v>40</v>
      </c>
      <c r="M1883" t="s">
        <v>5</v>
      </c>
      <c r="N1883" t="s">
        <v>41</v>
      </c>
      <c r="O1883" t="s">
        <v>57</v>
      </c>
      <c r="P1883" t="s">
        <v>2082</v>
      </c>
      <c r="Q1883">
        <v>8</v>
      </c>
      <c r="R1883">
        <v>0</v>
      </c>
      <c r="S1883">
        <v>0</v>
      </c>
      <c r="U1883">
        <v>108751</v>
      </c>
      <c r="V1883">
        <v>108751</v>
      </c>
      <c r="W1883">
        <v>0</v>
      </c>
      <c r="X1883">
        <v>0</v>
      </c>
      <c r="Y1883" t="s">
        <v>44</v>
      </c>
    </row>
    <row r="1884" spans="1:25" x14ac:dyDescent="0.25">
      <c r="A1884">
        <v>1883</v>
      </c>
      <c r="B1884">
        <v>65960</v>
      </c>
      <c r="C1884">
        <v>0</v>
      </c>
      <c r="D1884">
        <v>0</v>
      </c>
      <c r="E1884" t="s">
        <v>1226</v>
      </c>
      <c r="F1884" t="s">
        <v>1227</v>
      </c>
      <c r="G1884">
        <v>1</v>
      </c>
      <c r="H1884" s="6">
        <v>50000000</v>
      </c>
      <c r="I1884" s="7">
        <v>45898</v>
      </c>
      <c r="K1884">
        <v>15</v>
      </c>
      <c r="L1884" t="s">
        <v>40</v>
      </c>
      <c r="M1884" t="s">
        <v>7</v>
      </c>
      <c r="N1884" t="s">
        <v>41</v>
      </c>
      <c r="O1884" t="s">
        <v>64</v>
      </c>
      <c r="P1884" t="s">
        <v>2082</v>
      </c>
      <c r="Q1884">
        <v>8</v>
      </c>
      <c r="R1884">
        <v>7</v>
      </c>
      <c r="S1884">
        <v>0</v>
      </c>
      <c r="U1884">
        <v>7500000</v>
      </c>
      <c r="V1884">
        <v>4000000</v>
      </c>
      <c r="W1884">
        <v>3500000</v>
      </c>
      <c r="X1884">
        <v>0</v>
      </c>
      <c r="Y1884" t="s">
        <v>48</v>
      </c>
    </row>
    <row r="1885" spans="1:25" x14ac:dyDescent="0.25">
      <c r="A1885">
        <v>1884</v>
      </c>
      <c r="B1885">
        <v>65971</v>
      </c>
      <c r="C1885">
        <v>0</v>
      </c>
      <c r="D1885">
        <v>0</v>
      </c>
      <c r="E1885" t="s">
        <v>409</v>
      </c>
      <c r="F1885" t="s">
        <v>410</v>
      </c>
      <c r="G1885">
        <v>1</v>
      </c>
      <c r="H1885" s="6">
        <v>270000000</v>
      </c>
      <c r="I1885" s="7">
        <v>45898</v>
      </c>
      <c r="J1885" s="7">
        <v>45898</v>
      </c>
      <c r="K1885">
        <v>15</v>
      </c>
      <c r="L1885" t="s">
        <v>40</v>
      </c>
      <c r="M1885" t="s">
        <v>5</v>
      </c>
      <c r="N1885" t="s">
        <v>41</v>
      </c>
      <c r="O1885" t="s">
        <v>77</v>
      </c>
      <c r="P1885" t="s">
        <v>2082</v>
      </c>
      <c r="Q1885">
        <v>4.9000000000000004</v>
      </c>
      <c r="R1885">
        <v>5.4</v>
      </c>
      <c r="S1885">
        <v>4.7</v>
      </c>
      <c r="U1885">
        <v>40500000</v>
      </c>
      <c r="V1885">
        <v>13230000</v>
      </c>
      <c r="W1885">
        <v>14580000</v>
      </c>
      <c r="X1885">
        <v>12690000</v>
      </c>
      <c r="Y1885" t="s">
        <v>112</v>
      </c>
    </row>
    <row r="1886" spans="1:25" x14ac:dyDescent="0.25">
      <c r="A1886">
        <v>1885</v>
      </c>
      <c r="B1886">
        <v>65972</v>
      </c>
      <c r="C1886">
        <v>0</v>
      </c>
      <c r="D1886">
        <v>0</v>
      </c>
      <c r="E1886" t="s">
        <v>409</v>
      </c>
      <c r="F1886" t="s">
        <v>410</v>
      </c>
      <c r="G1886">
        <v>1</v>
      </c>
      <c r="H1886" s="6">
        <v>70000000</v>
      </c>
      <c r="I1886" s="7">
        <v>45898</v>
      </c>
      <c r="J1886" s="7">
        <v>45898</v>
      </c>
      <c r="K1886">
        <v>15</v>
      </c>
      <c r="L1886" t="s">
        <v>40</v>
      </c>
      <c r="M1886" t="s">
        <v>5</v>
      </c>
      <c r="N1886" t="s">
        <v>41</v>
      </c>
      <c r="O1886" t="s">
        <v>77</v>
      </c>
      <c r="P1886" t="s">
        <v>2082</v>
      </c>
      <c r="Q1886">
        <v>4.9000000000000004</v>
      </c>
      <c r="R1886">
        <v>5.4</v>
      </c>
      <c r="S1886">
        <v>4.7</v>
      </c>
      <c r="U1886">
        <v>10500000</v>
      </c>
      <c r="V1886">
        <v>3430000</v>
      </c>
      <c r="W1886">
        <v>3780000</v>
      </c>
      <c r="X1886">
        <v>3290000</v>
      </c>
      <c r="Y1886" t="s">
        <v>112</v>
      </c>
    </row>
    <row r="1887" spans="1:25" x14ac:dyDescent="0.25">
      <c r="A1887">
        <v>1886</v>
      </c>
      <c r="B1887">
        <v>65994</v>
      </c>
      <c r="C1887">
        <v>0</v>
      </c>
      <c r="D1887">
        <v>0</v>
      </c>
      <c r="E1887" t="s">
        <v>2428</v>
      </c>
      <c r="F1887" t="s">
        <v>2429</v>
      </c>
      <c r="G1887">
        <v>1</v>
      </c>
      <c r="H1887" s="6">
        <v>2000000</v>
      </c>
      <c r="I1887" s="7">
        <v>45898</v>
      </c>
      <c r="J1887" s="7"/>
      <c r="K1887">
        <v>7</v>
      </c>
      <c r="L1887" t="s">
        <v>40</v>
      </c>
      <c r="M1887" t="s">
        <v>5</v>
      </c>
      <c r="N1887" t="s">
        <v>41</v>
      </c>
      <c r="O1887" t="s">
        <v>77</v>
      </c>
      <c r="P1887" t="s">
        <v>2082</v>
      </c>
      <c r="Q1887">
        <v>7</v>
      </c>
      <c r="R1887">
        <v>0</v>
      </c>
      <c r="S1887">
        <v>0</v>
      </c>
      <c r="U1887">
        <v>140000</v>
      </c>
      <c r="V1887">
        <v>140000</v>
      </c>
      <c r="W1887">
        <v>0</v>
      </c>
      <c r="X1887">
        <v>0</v>
      </c>
      <c r="Y1887" t="s">
        <v>2086</v>
      </c>
    </row>
    <row r="1888" spans="1:25" x14ac:dyDescent="0.25">
      <c r="A1888">
        <v>1887</v>
      </c>
      <c r="B1888">
        <v>65980</v>
      </c>
      <c r="C1888">
        <v>0</v>
      </c>
      <c r="D1888">
        <v>0</v>
      </c>
      <c r="E1888" t="s">
        <v>405</v>
      </c>
      <c r="F1888" t="s">
        <v>406</v>
      </c>
      <c r="G1888">
        <v>1</v>
      </c>
      <c r="H1888" s="6">
        <v>50000000</v>
      </c>
      <c r="I1888" s="7">
        <v>45898</v>
      </c>
      <c r="K1888">
        <v>15</v>
      </c>
      <c r="L1888" t="s">
        <v>40</v>
      </c>
      <c r="M1888" t="s">
        <v>5</v>
      </c>
      <c r="N1888" t="s">
        <v>41</v>
      </c>
      <c r="O1888" t="s">
        <v>54</v>
      </c>
      <c r="P1888" t="s">
        <v>2082</v>
      </c>
      <c r="Q1888">
        <v>5</v>
      </c>
      <c r="R1888">
        <v>10</v>
      </c>
      <c r="S1888">
        <v>0</v>
      </c>
      <c r="U1888">
        <v>7500000</v>
      </c>
      <c r="V1888">
        <v>2500000</v>
      </c>
      <c r="W1888">
        <v>5000000</v>
      </c>
      <c r="X1888">
        <v>0</v>
      </c>
      <c r="Y1888" t="s">
        <v>67</v>
      </c>
    </row>
    <row r="1889" spans="1:25" x14ac:dyDescent="0.25">
      <c r="A1889">
        <v>1888</v>
      </c>
      <c r="B1889">
        <v>65959</v>
      </c>
      <c r="C1889">
        <v>0</v>
      </c>
      <c r="D1889">
        <v>0</v>
      </c>
      <c r="E1889" t="s">
        <v>553</v>
      </c>
      <c r="F1889" t="s">
        <v>554</v>
      </c>
      <c r="G1889">
        <v>1</v>
      </c>
      <c r="H1889" s="6">
        <v>76050060</v>
      </c>
      <c r="I1889" s="7">
        <v>45898</v>
      </c>
      <c r="K1889">
        <v>15</v>
      </c>
      <c r="L1889" t="s">
        <v>40</v>
      </c>
      <c r="M1889" t="s">
        <v>5</v>
      </c>
      <c r="N1889" t="s">
        <v>41</v>
      </c>
      <c r="O1889" t="s">
        <v>47</v>
      </c>
      <c r="P1889" t="s">
        <v>2082</v>
      </c>
      <c r="Q1889">
        <v>4</v>
      </c>
      <c r="R1889">
        <v>11</v>
      </c>
      <c r="S1889">
        <v>0</v>
      </c>
      <c r="U1889">
        <v>11407509</v>
      </c>
      <c r="V1889">
        <v>3042002</v>
      </c>
      <c r="W1889">
        <v>8365507</v>
      </c>
      <c r="X1889">
        <v>0</v>
      </c>
      <c r="Y1889" t="s">
        <v>109</v>
      </c>
    </row>
    <row r="1890" spans="1:25" x14ac:dyDescent="0.25">
      <c r="A1890">
        <v>1889</v>
      </c>
      <c r="B1890">
        <v>65958</v>
      </c>
      <c r="C1890">
        <v>0</v>
      </c>
      <c r="D1890">
        <v>0</v>
      </c>
      <c r="E1890" t="s">
        <v>539</v>
      </c>
      <c r="F1890" t="s">
        <v>540</v>
      </c>
      <c r="G1890">
        <v>1</v>
      </c>
      <c r="H1890" s="6">
        <v>40249955</v>
      </c>
      <c r="I1890" s="7">
        <v>45898</v>
      </c>
      <c r="K1890">
        <v>15</v>
      </c>
      <c r="L1890" t="s">
        <v>40</v>
      </c>
      <c r="M1890" t="s">
        <v>5</v>
      </c>
      <c r="N1890" t="s">
        <v>41</v>
      </c>
      <c r="O1890" t="s">
        <v>47</v>
      </c>
      <c r="P1890" t="s">
        <v>2082</v>
      </c>
      <c r="Q1890">
        <v>4</v>
      </c>
      <c r="R1890">
        <v>11</v>
      </c>
      <c r="S1890">
        <v>0</v>
      </c>
      <c r="U1890">
        <v>6037493</v>
      </c>
      <c r="V1890">
        <v>1609998</v>
      </c>
      <c r="W1890">
        <v>4427495</v>
      </c>
      <c r="X1890">
        <v>0</v>
      </c>
      <c r="Y1890" t="s">
        <v>109</v>
      </c>
    </row>
    <row r="1891" spans="1:25" x14ac:dyDescent="0.25">
      <c r="A1891">
        <v>1890</v>
      </c>
      <c r="B1891">
        <v>65949</v>
      </c>
      <c r="C1891">
        <v>0</v>
      </c>
      <c r="D1891">
        <v>0</v>
      </c>
      <c r="E1891" t="s">
        <v>535</v>
      </c>
      <c r="F1891" t="s">
        <v>536</v>
      </c>
      <c r="G1891">
        <v>1</v>
      </c>
      <c r="H1891" s="6">
        <v>16527339</v>
      </c>
      <c r="I1891" s="7">
        <v>45898</v>
      </c>
      <c r="K1891">
        <v>15</v>
      </c>
      <c r="L1891" t="s">
        <v>40</v>
      </c>
      <c r="M1891" t="s">
        <v>9</v>
      </c>
      <c r="N1891" t="s">
        <v>41</v>
      </c>
      <c r="O1891" t="s">
        <v>42</v>
      </c>
      <c r="P1891" t="s">
        <v>2082</v>
      </c>
      <c r="Q1891">
        <v>5</v>
      </c>
      <c r="R1891">
        <v>10</v>
      </c>
      <c r="S1891">
        <v>0</v>
      </c>
      <c r="U1891">
        <v>2479101</v>
      </c>
      <c r="V1891">
        <v>826367</v>
      </c>
      <c r="W1891">
        <v>1652734</v>
      </c>
      <c r="X1891">
        <v>0</v>
      </c>
      <c r="Y1891" t="s">
        <v>109</v>
      </c>
    </row>
    <row r="1892" spans="1:25" x14ac:dyDescent="0.25">
      <c r="A1892">
        <v>1891</v>
      </c>
      <c r="B1892">
        <v>65962</v>
      </c>
      <c r="C1892">
        <v>0</v>
      </c>
      <c r="D1892">
        <v>0</v>
      </c>
      <c r="E1892" t="s">
        <v>535</v>
      </c>
      <c r="F1892" t="s">
        <v>536</v>
      </c>
      <c r="G1892">
        <v>1</v>
      </c>
      <c r="H1892" s="6">
        <v>17321927</v>
      </c>
      <c r="I1892" s="7">
        <v>45898</v>
      </c>
      <c r="K1892">
        <v>15</v>
      </c>
      <c r="L1892" t="s">
        <v>40</v>
      </c>
      <c r="M1892" t="s">
        <v>9</v>
      </c>
      <c r="N1892" t="s">
        <v>41</v>
      </c>
      <c r="O1892" t="s">
        <v>42</v>
      </c>
      <c r="P1892" t="s">
        <v>2082</v>
      </c>
      <c r="Q1892">
        <v>5</v>
      </c>
      <c r="R1892">
        <v>10</v>
      </c>
      <c r="S1892">
        <v>0</v>
      </c>
      <c r="U1892">
        <v>2598289</v>
      </c>
      <c r="V1892">
        <v>866096</v>
      </c>
      <c r="W1892">
        <v>1732193</v>
      </c>
      <c r="X1892">
        <v>0</v>
      </c>
      <c r="Y1892" t="s">
        <v>109</v>
      </c>
    </row>
    <row r="1893" spans="1:25" x14ac:dyDescent="0.25">
      <c r="A1893">
        <v>1892</v>
      </c>
      <c r="B1893">
        <v>65975</v>
      </c>
      <c r="C1893">
        <v>0</v>
      </c>
      <c r="D1893">
        <v>0</v>
      </c>
      <c r="E1893" t="s">
        <v>423</v>
      </c>
      <c r="F1893" t="s">
        <v>424</v>
      </c>
      <c r="G1893">
        <v>1</v>
      </c>
      <c r="H1893" s="6">
        <v>17000000</v>
      </c>
      <c r="I1893" s="7">
        <v>45898</v>
      </c>
      <c r="J1893" s="7">
        <v>45898</v>
      </c>
      <c r="K1893">
        <v>15</v>
      </c>
      <c r="L1893" t="s">
        <v>40</v>
      </c>
      <c r="M1893" t="s">
        <v>5</v>
      </c>
      <c r="N1893" t="s">
        <v>41</v>
      </c>
      <c r="O1893" t="s">
        <v>77</v>
      </c>
      <c r="P1893" t="s">
        <v>2082</v>
      </c>
      <c r="Q1893">
        <v>4.9000000000000004</v>
      </c>
      <c r="R1893">
        <v>5.4</v>
      </c>
      <c r="S1893">
        <v>4.7</v>
      </c>
      <c r="U1893">
        <v>2550000</v>
      </c>
      <c r="V1893">
        <v>833000</v>
      </c>
      <c r="W1893">
        <v>918000</v>
      </c>
      <c r="X1893">
        <v>799000</v>
      </c>
      <c r="Y1893" t="s">
        <v>112</v>
      </c>
    </row>
    <row r="1894" spans="1:25" x14ac:dyDescent="0.25">
      <c r="A1894">
        <v>1893</v>
      </c>
      <c r="B1894">
        <v>65979</v>
      </c>
      <c r="C1894">
        <v>0</v>
      </c>
      <c r="D1894">
        <v>0</v>
      </c>
      <c r="E1894" t="s">
        <v>423</v>
      </c>
      <c r="F1894" t="s">
        <v>424</v>
      </c>
      <c r="G1894">
        <v>1</v>
      </c>
      <c r="H1894" s="6">
        <v>40000000</v>
      </c>
      <c r="I1894" s="7">
        <v>45898</v>
      </c>
      <c r="J1894" s="7">
        <v>45898</v>
      </c>
      <c r="K1894">
        <v>15</v>
      </c>
      <c r="L1894" t="s">
        <v>40</v>
      </c>
      <c r="M1894" t="s">
        <v>5</v>
      </c>
      <c r="N1894" t="s">
        <v>41</v>
      </c>
      <c r="O1894" t="s">
        <v>77</v>
      </c>
      <c r="P1894" t="s">
        <v>2082</v>
      </c>
      <c r="Q1894">
        <v>4.9000000000000004</v>
      </c>
      <c r="R1894">
        <v>5.4</v>
      </c>
      <c r="S1894">
        <v>4.7</v>
      </c>
      <c r="U1894">
        <v>6000000</v>
      </c>
      <c r="V1894">
        <v>1960000</v>
      </c>
      <c r="W1894">
        <v>2160000</v>
      </c>
      <c r="X1894">
        <v>1880000</v>
      </c>
      <c r="Y1894" t="s">
        <v>112</v>
      </c>
    </row>
    <row r="1895" spans="1:25" x14ac:dyDescent="0.25">
      <c r="A1895">
        <v>1894</v>
      </c>
      <c r="B1895">
        <v>65877</v>
      </c>
      <c r="C1895">
        <v>0</v>
      </c>
      <c r="D1895">
        <v>0</v>
      </c>
      <c r="E1895" t="s">
        <v>1692</v>
      </c>
      <c r="F1895" t="s">
        <v>1693</v>
      </c>
      <c r="G1895">
        <v>1</v>
      </c>
      <c r="H1895" s="6">
        <v>24921156</v>
      </c>
      <c r="I1895" s="7">
        <v>45898</v>
      </c>
      <c r="K1895">
        <v>15</v>
      </c>
      <c r="L1895" t="s">
        <v>40</v>
      </c>
      <c r="M1895" t="s">
        <v>5</v>
      </c>
      <c r="N1895" t="s">
        <v>41</v>
      </c>
      <c r="O1895" t="s">
        <v>54</v>
      </c>
      <c r="P1895" t="s">
        <v>2082</v>
      </c>
      <c r="Q1895">
        <v>3.3</v>
      </c>
      <c r="R1895">
        <v>11.7</v>
      </c>
      <c r="S1895">
        <v>0</v>
      </c>
      <c r="U1895">
        <v>3738173</v>
      </c>
      <c r="V1895">
        <v>822398</v>
      </c>
      <c r="W1895">
        <v>2915775</v>
      </c>
      <c r="X1895">
        <v>0</v>
      </c>
      <c r="Y1895" t="s">
        <v>48</v>
      </c>
    </row>
    <row r="1896" spans="1:25" x14ac:dyDescent="0.25">
      <c r="A1896">
        <v>1895</v>
      </c>
      <c r="B1896">
        <v>65974</v>
      </c>
      <c r="C1896">
        <v>0</v>
      </c>
      <c r="D1896">
        <v>0</v>
      </c>
      <c r="E1896" t="s">
        <v>1745</v>
      </c>
      <c r="F1896" t="s">
        <v>1746</v>
      </c>
      <c r="G1896">
        <v>1</v>
      </c>
      <c r="H1896" s="6">
        <v>48000000</v>
      </c>
      <c r="I1896" s="7">
        <v>45898</v>
      </c>
      <c r="J1896" s="7">
        <v>45898</v>
      </c>
      <c r="K1896">
        <v>15</v>
      </c>
      <c r="L1896" t="s">
        <v>40</v>
      </c>
      <c r="M1896" t="s">
        <v>5</v>
      </c>
      <c r="N1896" t="s">
        <v>41</v>
      </c>
      <c r="O1896" t="s">
        <v>77</v>
      </c>
      <c r="P1896" t="s">
        <v>2082</v>
      </c>
      <c r="Q1896">
        <v>4.9000000000000004</v>
      </c>
      <c r="R1896">
        <v>5.4</v>
      </c>
      <c r="S1896">
        <v>4.7</v>
      </c>
      <c r="U1896">
        <v>7200000</v>
      </c>
      <c r="V1896">
        <v>2352000</v>
      </c>
      <c r="W1896">
        <v>2592000</v>
      </c>
      <c r="X1896">
        <v>2256000</v>
      </c>
      <c r="Y1896" t="s">
        <v>48</v>
      </c>
    </row>
    <row r="1897" spans="1:25" x14ac:dyDescent="0.25">
      <c r="A1897">
        <v>1896</v>
      </c>
      <c r="B1897">
        <v>65981</v>
      </c>
      <c r="C1897">
        <v>0</v>
      </c>
      <c r="D1897">
        <v>0</v>
      </c>
      <c r="E1897" t="s">
        <v>510</v>
      </c>
      <c r="F1897" t="s">
        <v>511</v>
      </c>
      <c r="G1897">
        <v>1</v>
      </c>
      <c r="H1897" s="6">
        <v>3571944</v>
      </c>
      <c r="I1897" s="7">
        <v>45898</v>
      </c>
      <c r="K1897">
        <v>10</v>
      </c>
      <c r="L1897" t="s">
        <v>40</v>
      </c>
      <c r="M1897" t="s">
        <v>5</v>
      </c>
      <c r="N1897" t="s">
        <v>41</v>
      </c>
      <c r="O1897" t="s">
        <v>57</v>
      </c>
      <c r="P1897" t="s">
        <v>2082</v>
      </c>
      <c r="Q1897">
        <v>10</v>
      </c>
      <c r="R1897">
        <v>0</v>
      </c>
      <c r="S1897">
        <v>0</v>
      </c>
      <c r="U1897">
        <v>357194</v>
      </c>
      <c r="V1897">
        <v>357194</v>
      </c>
      <c r="W1897">
        <v>0</v>
      </c>
      <c r="X1897">
        <v>0</v>
      </c>
      <c r="Y1897" t="s">
        <v>44</v>
      </c>
    </row>
    <row r="1898" spans="1:25" x14ac:dyDescent="0.25">
      <c r="A1898">
        <v>1897</v>
      </c>
      <c r="B1898">
        <v>65993</v>
      </c>
      <c r="C1898">
        <v>0</v>
      </c>
      <c r="D1898">
        <v>0</v>
      </c>
      <c r="E1898" t="s">
        <v>2430</v>
      </c>
      <c r="F1898" t="s">
        <v>2431</v>
      </c>
      <c r="G1898">
        <v>1</v>
      </c>
      <c r="H1898" s="6">
        <v>1000000</v>
      </c>
      <c r="I1898" s="7">
        <v>45898</v>
      </c>
      <c r="K1898">
        <v>7</v>
      </c>
      <c r="L1898" t="s">
        <v>40</v>
      </c>
      <c r="M1898" t="s">
        <v>5</v>
      </c>
      <c r="N1898" t="s">
        <v>41</v>
      </c>
      <c r="O1898" t="s">
        <v>77</v>
      </c>
      <c r="P1898" t="s">
        <v>2082</v>
      </c>
      <c r="Q1898">
        <v>7</v>
      </c>
      <c r="R1898">
        <v>0</v>
      </c>
      <c r="S1898">
        <v>0</v>
      </c>
      <c r="U1898">
        <v>70000</v>
      </c>
      <c r="V1898">
        <v>70000</v>
      </c>
      <c r="W1898">
        <v>0</v>
      </c>
      <c r="X1898">
        <v>0</v>
      </c>
      <c r="Y1898" t="s">
        <v>2086</v>
      </c>
    </row>
    <row r="1899" spans="1:25" x14ac:dyDescent="0.25">
      <c r="A1899">
        <v>1898</v>
      </c>
      <c r="B1899">
        <v>65970</v>
      </c>
      <c r="C1899">
        <v>0</v>
      </c>
      <c r="D1899">
        <v>0</v>
      </c>
      <c r="E1899" t="s">
        <v>2432</v>
      </c>
      <c r="F1899" t="s">
        <v>2433</v>
      </c>
      <c r="G1899">
        <v>1</v>
      </c>
      <c r="H1899" s="6">
        <v>4099633</v>
      </c>
      <c r="I1899" s="7">
        <v>45898</v>
      </c>
      <c r="K1899">
        <v>15</v>
      </c>
      <c r="L1899" t="s">
        <v>40</v>
      </c>
      <c r="M1899" t="s">
        <v>5</v>
      </c>
      <c r="N1899" t="s">
        <v>41</v>
      </c>
      <c r="O1899" t="s">
        <v>77</v>
      </c>
      <c r="P1899" t="s">
        <v>2082</v>
      </c>
      <c r="Q1899">
        <v>5</v>
      </c>
      <c r="R1899">
        <v>10</v>
      </c>
      <c r="S1899">
        <v>0</v>
      </c>
      <c r="U1899">
        <v>614945</v>
      </c>
      <c r="V1899">
        <v>204982</v>
      </c>
      <c r="W1899">
        <v>409963</v>
      </c>
      <c r="X1899">
        <v>0</v>
      </c>
      <c r="Y1899" t="s">
        <v>48</v>
      </c>
    </row>
    <row r="1900" spans="1:25" x14ac:dyDescent="0.25">
      <c r="A1900">
        <v>1899</v>
      </c>
      <c r="B1900">
        <v>65947</v>
      </c>
      <c r="C1900">
        <v>0</v>
      </c>
      <c r="D1900">
        <v>0</v>
      </c>
      <c r="E1900" t="s">
        <v>848</v>
      </c>
      <c r="F1900" t="s">
        <v>849</v>
      </c>
      <c r="G1900">
        <v>1</v>
      </c>
      <c r="H1900" s="6">
        <v>483757</v>
      </c>
      <c r="I1900" s="7">
        <v>45898</v>
      </c>
      <c r="K1900">
        <v>15</v>
      </c>
      <c r="L1900" t="s">
        <v>40</v>
      </c>
      <c r="M1900" t="s">
        <v>5</v>
      </c>
      <c r="N1900" t="s">
        <v>41</v>
      </c>
      <c r="O1900" t="s">
        <v>47</v>
      </c>
      <c r="P1900" t="s">
        <v>2082</v>
      </c>
      <c r="Q1900">
        <v>4</v>
      </c>
      <c r="R1900">
        <v>11</v>
      </c>
      <c r="S1900">
        <v>0</v>
      </c>
      <c r="U1900">
        <v>72564</v>
      </c>
      <c r="V1900">
        <v>19350</v>
      </c>
      <c r="W1900">
        <v>53213</v>
      </c>
      <c r="X1900">
        <v>0</v>
      </c>
      <c r="Y1900" t="s">
        <v>109</v>
      </c>
    </row>
    <row r="1901" spans="1:25" x14ac:dyDescent="0.25">
      <c r="A1901">
        <v>1900</v>
      </c>
      <c r="B1901">
        <v>65948</v>
      </c>
      <c r="C1901">
        <v>0</v>
      </c>
      <c r="D1901">
        <v>0</v>
      </c>
      <c r="E1901" t="s">
        <v>848</v>
      </c>
      <c r="F1901" t="s">
        <v>849</v>
      </c>
      <c r="G1901">
        <v>1</v>
      </c>
      <c r="H1901" s="6">
        <v>497437</v>
      </c>
      <c r="I1901" s="7">
        <v>45898</v>
      </c>
      <c r="K1901">
        <v>15</v>
      </c>
      <c r="L1901" t="s">
        <v>40</v>
      </c>
      <c r="M1901" t="s">
        <v>5</v>
      </c>
      <c r="N1901" t="s">
        <v>41</v>
      </c>
      <c r="O1901" t="s">
        <v>47</v>
      </c>
      <c r="P1901" t="s">
        <v>2082</v>
      </c>
      <c r="Q1901">
        <v>4</v>
      </c>
      <c r="R1901">
        <v>11</v>
      </c>
      <c r="S1901">
        <v>0</v>
      </c>
      <c r="U1901">
        <v>74616</v>
      </c>
      <c r="V1901">
        <v>19897</v>
      </c>
      <c r="W1901">
        <v>54718</v>
      </c>
      <c r="X1901">
        <v>0</v>
      </c>
      <c r="Y1901" t="s">
        <v>109</v>
      </c>
    </row>
    <row r="1902" spans="1:25" x14ac:dyDescent="0.25">
      <c r="A1902">
        <v>1901</v>
      </c>
      <c r="B1902">
        <v>65968</v>
      </c>
      <c r="C1902">
        <v>0</v>
      </c>
      <c r="D1902">
        <v>0</v>
      </c>
      <c r="E1902" t="s">
        <v>634</v>
      </c>
      <c r="F1902" t="s">
        <v>635</v>
      </c>
      <c r="G1902">
        <v>1</v>
      </c>
      <c r="H1902" s="6">
        <v>1425371</v>
      </c>
      <c r="I1902" s="7">
        <v>45898</v>
      </c>
      <c r="K1902">
        <v>15</v>
      </c>
      <c r="L1902" t="s">
        <v>40</v>
      </c>
      <c r="M1902" t="s">
        <v>5</v>
      </c>
      <c r="N1902" t="s">
        <v>41</v>
      </c>
      <c r="O1902" t="s">
        <v>47</v>
      </c>
      <c r="P1902" t="s">
        <v>2082</v>
      </c>
      <c r="Q1902">
        <v>4</v>
      </c>
      <c r="R1902">
        <v>11</v>
      </c>
      <c r="S1902">
        <v>0</v>
      </c>
      <c r="U1902">
        <v>213806</v>
      </c>
      <c r="V1902">
        <v>57015</v>
      </c>
      <c r="W1902">
        <v>156791</v>
      </c>
      <c r="X1902">
        <v>0</v>
      </c>
      <c r="Y1902" t="s">
        <v>109</v>
      </c>
    </row>
    <row r="1903" spans="1:25" x14ac:dyDescent="0.25">
      <c r="A1903">
        <v>1902</v>
      </c>
      <c r="B1903">
        <v>65945</v>
      </c>
      <c r="C1903">
        <v>0</v>
      </c>
      <c r="D1903">
        <v>0</v>
      </c>
      <c r="E1903" t="s">
        <v>2196</v>
      </c>
      <c r="F1903" t="s">
        <v>2197</v>
      </c>
      <c r="G1903">
        <v>1</v>
      </c>
      <c r="H1903" s="6">
        <v>943141</v>
      </c>
      <c r="I1903" s="7">
        <v>45898</v>
      </c>
      <c r="K1903">
        <v>8</v>
      </c>
      <c r="L1903" t="s">
        <v>40</v>
      </c>
      <c r="M1903" t="s">
        <v>5</v>
      </c>
      <c r="N1903" t="s">
        <v>41</v>
      </c>
      <c r="O1903" t="s">
        <v>57</v>
      </c>
      <c r="P1903" t="s">
        <v>2082</v>
      </c>
      <c r="Q1903">
        <v>8</v>
      </c>
      <c r="R1903">
        <v>0</v>
      </c>
      <c r="S1903">
        <v>0</v>
      </c>
      <c r="U1903">
        <v>75451</v>
      </c>
      <c r="V1903">
        <v>75451</v>
      </c>
      <c r="W1903">
        <v>0</v>
      </c>
      <c r="X1903">
        <v>0</v>
      </c>
      <c r="Y1903" t="s">
        <v>48</v>
      </c>
    </row>
    <row r="1904" spans="1:25" x14ac:dyDescent="0.25">
      <c r="A1904">
        <v>1903</v>
      </c>
      <c r="B1904">
        <v>65969</v>
      </c>
      <c r="C1904">
        <v>0</v>
      </c>
      <c r="D1904">
        <v>0</v>
      </c>
      <c r="E1904" t="s">
        <v>1972</v>
      </c>
      <c r="F1904" t="s">
        <v>1973</v>
      </c>
      <c r="G1904">
        <v>1</v>
      </c>
      <c r="H1904" s="6">
        <v>7000000</v>
      </c>
      <c r="I1904" s="7">
        <v>45898</v>
      </c>
      <c r="K1904">
        <v>15</v>
      </c>
      <c r="L1904" t="s">
        <v>40</v>
      </c>
      <c r="M1904" t="s">
        <v>5</v>
      </c>
      <c r="N1904" t="s">
        <v>41</v>
      </c>
      <c r="O1904" t="s">
        <v>77</v>
      </c>
      <c r="P1904" t="s">
        <v>2082</v>
      </c>
      <c r="Q1904">
        <v>4.5</v>
      </c>
      <c r="R1904">
        <v>10.5</v>
      </c>
      <c r="S1904">
        <v>0</v>
      </c>
      <c r="U1904">
        <v>1050000</v>
      </c>
      <c r="V1904">
        <v>315000</v>
      </c>
      <c r="W1904">
        <v>735000</v>
      </c>
      <c r="X1904">
        <v>0</v>
      </c>
      <c r="Y1904" t="s">
        <v>48</v>
      </c>
    </row>
    <row r="1905" spans="1:25" x14ac:dyDescent="0.25">
      <c r="A1905">
        <v>1904</v>
      </c>
      <c r="B1905">
        <v>65967</v>
      </c>
      <c r="C1905">
        <v>0</v>
      </c>
      <c r="D1905">
        <v>0</v>
      </c>
      <c r="E1905" t="s">
        <v>588</v>
      </c>
      <c r="F1905" t="s">
        <v>589</v>
      </c>
      <c r="G1905">
        <v>1</v>
      </c>
      <c r="H1905" s="6">
        <v>425238</v>
      </c>
      <c r="I1905" s="7">
        <v>45898</v>
      </c>
      <c r="K1905">
        <v>15</v>
      </c>
      <c r="L1905" t="s">
        <v>40</v>
      </c>
      <c r="M1905" t="s">
        <v>5</v>
      </c>
      <c r="N1905" t="s">
        <v>41</v>
      </c>
      <c r="O1905" t="s">
        <v>47</v>
      </c>
      <c r="P1905" t="s">
        <v>2082</v>
      </c>
      <c r="Q1905">
        <v>4</v>
      </c>
      <c r="R1905">
        <v>11</v>
      </c>
      <c r="S1905">
        <v>0</v>
      </c>
      <c r="U1905">
        <v>63786</v>
      </c>
      <c r="V1905">
        <v>17010</v>
      </c>
      <c r="W1905">
        <v>46776</v>
      </c>
      <c r="X1905">
        <v>0</v>
      </c>
      <c r="Y1905" t="s">
        <v>109</v>
      </c>
    </row>
    <row r="1906" spans="1:25" x14ac:dyDescent="0.25">
      <c r="A1906">
        <v>1905</v>
      </c>
      <c r="B1906">
        <v>65976</v>
      </c>
      <c r="C1906">
        <v>0</v>
      </c>
      <c r="D1906">
        <v>0</v>
      </c>
      <c r="E1906" t="s">
        <v>348</v>
      </c>
      <c r="F1906" t="s">
        <v>349</v>
      </c>
      <c r="G1906">
        <v>1</v>
      </c>
      <c r="H1906" s="6">
        <v>36000000</v>
      </c>
      <c r="I1906" s="7">
        <v>45898</v>
      </c>
      <c r="J1906" s="7">
        <v>45898</v>
      </c>
      <c r="K1906">
        <v>15</v>
      </c>
      <c r="L1906" t="s">
        <v>40</v>
      </c>
      <c r="M1906" t="s">
        <v>5</v>
      </c>
      <c r="N1906" t="s">
        <v>41</v>
      </c>
      <c r="O1906" t="s">
        <v>77</v>
      </c>
      <c r="P1906" t="s">
        <v>2082</v>
      </c>
      <c r="Q1906">
        <v>4.9000000000000004</v>
      </c>
      <c r="R1906">
        <v>5.4</v>
      </c>
      <c r="S1906">
        <v>4.7</v>
      </c>
      <c r="U1906">
        <v>5400000</v>
      </c>
      <c r="V1906">
        <v>1764000</v>
      </c>
      <c r="W1906">
        <v>1944000</v>
      </c>
      <c r="X1906">
        <v>1692000</v>
      </c>
      <c r="Y1906" t="s">
        <v>112</v>
      </c>
    </row>
    <row r="1907" spans="1:25" x14ac:dyDescent="0.25">
      <c r="A1907">
        <v>1906</v>
      </c>
      <c r="B1907">
        <v>65977</v>
      </c>
      <c r="C1907">
        <v>0</v>
      </c>
      <c r="D1907">
        <v>0</v>
      </c>
      <c r="E1907" t="s">
        <v>348</v>
      </c>
      <c r="F1907" t="s">
        <v>349</v>
      </c>
      <c r="G1907">
        <v>1</v>
      </c>
      <c r="H1907" s="6">
        <v>17000000</v>
      </c>
      <c r="I1907" s="7">
        <v>45898</v>
      </c>
      <c r="J1907" s="7">
        <v>45898</v>
      </c>
      <c r="K1907">
        <v>15</v>
      </c>
      <c r="L1907" t="s">
        <v>40</v>
      </c>
      <c r="M1907" t="s">
        <v>5</v>
      </c>
      <c r="N1907" t="s">
        <v>41</v>
      </c>
      <c r="O1907" t="s">
        <v>77</v>
      </c>
      <c r="P1907" t="s">
        <v>2082</v>
      </c>
      <c r="Q1907">
        <v>4.9000000000000004</v>
      </c>
      <c r="R1907">
        <v>5.4</v>
      </c>
      <c r="S1907">
        <v>4.7</v>
      </c>
      <c r="U1907">
        <v>2550000</v>
      </c>
      <c r="V1907">
        <v>833000</v>
      </c>
      <c r="W1907">
        <v>918000</v>
      </c>
      <c r="X1907">
        <v>799000</v>
      </c>
      <c r="Y1907" t="s">
        <v>112</v>
      </c>
    </row>
    <row r="1908" spans="1:25" x14ac:dyDescent="0.25">
      <c r="A1908">
        <v>1907</v>
      </c>
      <c r="B1908">
        <v>65961</v>
      </c>
      <c r="C1908">
        <v>0</v>
      </c>
      <c r="D1908">
        <v>0</v>
      </c>
      <c r="E1908" t="s">
        <v>1646</v>
      </c>
      <c r="F1908" t="s">
        <v>1647</v>
      </c>
      <c r="G1908">
        <v>1</v>
      </c>
      <c r="H1908" s="6">
        <v>1083480</v>
      </c>
      <c r="I1908" s="7">
        <v>45898</v>
      </c>
      <c r="J1908" s="7"/>
      <c r="K1908">
        <v>15</v>
      </c>
      <c r="L1908" t="s">
        <v>40</v>
      </c>
      <c r="M1908" t="s">
        <v>5</v>
      </c>
      <c r="N1908" t="s">
        <v>41</v>
      </c>
      <c r="O1908" t="s">
        <v>54</v>
      </c>
      <c r="P1908" t="s">
        <v>2082</v>
      </c>
      <c r="Q1908">
        <v>4</v>
      </c>
      <c r="R1908">
        <v>11</v>
      </c>
      <c r="S1908">
        <v>0</v>
      </c>
      <c r="U1908">
        <v>162522</v>
      </c>
      <c r="V1908">
        <v>43339</v>
      </c>
      <c r="W1908">
        <v>119183</v>
      </c>
      <c r="X1908">
        <v>0</v>
      </c>
      <c r="Y1908" t="s">
        <v>109</v>
      </c>
    </row>
    <row r="1909" spans="1:25" x14ac:dyDescent="0.25">
      <c r="A1909">
        <v>1908</v>
      </c>
      <c r="B1909">
        <v>65991</v>
      </c>
      <c r="C1909">
        <v>0</v>
      </c>
      <c r="D1909">
        <v>0</v>
      </c>
      <c r="E1909" t="s">
        <v>980</v>
      </c>
      <c r="F1909" t="s">
        <v>981</v>
      </c>
      <c r="G1909">
        <v>1</v>
      </c>
      <c r="H1909" s="6">
        <v>37377497</v>
      </c>
      <c r="I1909" s="7">
        <v>45898</v>
      </c>
      <c r="K1909">
        <v>15</v>
      </c>
      <c r="L1909" t="s">
        <v>40</v>
      </c>
      <c r="M1909" t="s">
        <v>1</v>
      </c>
      <c r="N1909" t="s">
        <v>41</v>
      </c>
      <c r="O1909" t="s">
        <v>87</v>
      </c>
      <c r="P1909" t="s">
        <v>2082</v>
      </c>
      <c r="Q1909">
        <v>1.4</v>
      </c>
      <c r="R1909">
        <v>13.6</v>
      </c>
      <c r="S1909">
        <v>0</v>
      </c>
      <c r="U1909">
        <v>5606625</v>
      </c>
      <c r="V1909">
        <v>523285</v>
      </c>
      <c r="W1909">
        <v>5083340</v>
      </c>
      <c r="X1909">
        <v>0</v>
      </c>
      <c r="Y1909" t="s">
        <v>109</v>
      </c>
    </row>
    <row r="1910" spans="1:25" x14ac:dyDescent="0.25">
      <c r="A1910">
        <v>1909</v>
      </c>
      <c r="B1910">
        <v>65878</v>
      </c>
      <c r="C1910">
        <v>0</v>
      </c>
      <c r="D1910">
        <v>0</v>
      </c>
      <c r="E1910" t="s">
        <v>1532</v>
      </c>
      <c r="F1910" t="s">
        <v>1533</v>
      </c>
      <c r="G1910">
        <v>1</v>
      </c>
      <c r="H1910" s="6">
        <v>98220708</v>
      </c>
      <c r="I1910" s="7">
        <v>45898</v>
      </c>
      <c r="K1910">
        <v>15</v>
      </c>
      <c r="L1910" t="s">
        <v>40</v>
      </c>
      <c r="M1910" t="s">
        <v>5</v>
      </c>
      <c r="N1910" t="s">
        <v>41</v>
      </c>
      <c r="O1910" t="s">
        <v>54</v>
      </c>
      <c r="P1910" t="s">
        <v>2082</v>
      </c>
      <c r="Q1910">
        <v>3.3</v>
      </c>
      <c r="R1910">
        <v>11.7</v>
      </c>
      <c r="S1910">
        <v>0</v>
      </c>
      <c r="U1910">
        <v>14733106</v>
      </c>
      <c r="V1910">
        <v>3241283</v>
      </c>
      <c r="W1910">
        <v>11491823</v>
      </c>
      <c r="X1910">
        <v>0</v>
      </c>
      <c r="Y1910" t="s">
        <v>48</v>
      </c>
    </row>
    <row r="1911" spans="1:25" x14ac:dyDescent="0.25">
      <c r="A1911">
        <v>1910</v>
      </c>
      <c r="B1911">
        <v>65978</v>
      </c>
      <c r="C1911">
        <v>0</v>
      </c>
      <c r="D1911">
        <v>0</v>
      </c>
      <c r="E1911" t="s">
        <v>1737</v>
      </c>
      <c r="F1911" t="s">
        <v>1738</v>
      </c>
      <c r="G1911">
        <v>1</v>
      </c>
      <c r="H1911" s="6">
        <v>48000000</v>
      </c>
      <c r="I1911" s="7">
        <v>45898</v>
      </c>
      <c r="J1911" s="7">
        <v>45898</v>
      </c>
      <c r="K1911">
        <v>15</v>
      </c>
      <c r="L1911" t="s">
        <v>40</v>
      </c>
      <c r="M1911" t="s">
        <v>5</v>
      </c>
      <c r="N1911" t="s">
        <v>41</v>
      </c>
      <c r="O1911" t="s">
        <v>77</v>
      </c>
      <c r="P1911" t="s">
        <v>2082</v>
      </c>
      <c r="Q1911">
        <v>4.9000000000000004</v>
      </c>
      <c r="R1911">
        <v>5.4</v>
      </c>
      <c r="S1911">
        <v>4.7</v>
      </c>
      <c r="U1911">
        <v>7200000</v>
      </c>
      <c r="V1911">
        <v>2352000</v>
      </c>
      <c r="W1911">
        <v>2592000</v>
      </c>
      <c r="X1911">
        <v>2256000</v>
      </c>
      <c r="Y1911" t="s">
        <v>48</v>
      </c>
    </row>
    <row r="1912" spans="1:25" x14ac:dyDescent="0.25">
      <c r="A1912">
        <v>1911</v>
      </c>
      <c r="B1912">
        <v>65965</v>
      </c>
      <c r="C1912">
        <v>0</v>
      </c>
      <c r="D1912">
        <v>0</v>
      </c>
      <c r="E1912" t="s">
        <v>110</v>
      </c>
      <c r="F1912" t="s">
        <v>111</v>
      </c>
      <c r="G1912">
        <v>1</v>
      </c>
      <c r="H1912" s="6">
        <v>3859845</v>
      </c>
      <c r="I1912" s="7">
        <v>45898</v>
      </c>
      <c r="K1912">
        <v>15</v>
      </c>
      <c r="L1912" t="s">
        <v>40</v>
      </c>
      <c r="M1912" t="s">
        <v>5</v>
      </c>
      <c r="N1912" t="s">
        <v>41</v>
      </c>
      <c r="O1912" t="s">
        <v>47</v>
      </c>
      <c r="P1912" t="s">
        <v>2082</v>
      </c>
      <c r="Q1912">
        <v>8</v>
      </c>
      <c r="R1912">
        <v>7</v>
      </c>
      <c r="S1912">
        <v>0</v>
      </c>
      <c r="U1912">
        <v>578977</v>
      </c>
      <c r="V1912">
        <v>308788</v>
      </c>
      <c r="W1912">
        <v>270189</v>
      </c>
      <c r="X1912">
        <v>0</v>
      </c>
      <c r="Y1912" t="s">
        <v>112</v>
      </c>
    </row>
    <row r="1913" spans="1:25" x14ac:dyDescent="0.25">
      <c r="A1913">
        <v>1912</v>
      </c>
      <c r="B1913">
        <v>65946</v>
      </c>
      <c r="C1913">
        <v>0</v>
      </c>
      <c r="D1913">
        <v>0</v>
      </c>
      <c r="E1913" t="s">
        <v>1167</v>
      </c>
      <c r="F1913" t="s">
        <v>1168</v>
      </c>
      <c r="G1913">
        <v>1</v>
      </c>
      <c r="H1913" s="6">
        <v>7000000</v>
      </c>
      <c r="I1913" s="7">
        <v>45898</v>
      </c>
      <c r="K1913">
        <v>8</v>
      </c>
      <c r="L1913" t="s">
        <v>40</v>
      </c>
      <c r="M1913" t="s">
        <v>5</v>
      </c>
      <c r="N1913" t="s">
        <v>41</v>
      </c>
      <c r="O1913" t="s">
        <v>77</v>
      </c>
      <c r="P1913" t="s">
        <v>2082</v>
      </c>
      <c r="Q1913">
        <v>8</v>
      </c>
      <c r="R1913">
        <v>0</v>
      </c>
      <c r="S1913">
        <v>0</v>
      </c>
      <c r="U1913">
        <v>560000</v>
      </c>
      <c r="V1913">
        <v>560000</v>
      </c>
      <c r="W1913">
        <v>0</v>
      </c>
      <c r="X1913">
        <v>0</v>
      </c>
      <c r="Y1913" t="s">
        <v>48</v>
      </c>
    </row>
    <row r="1914" spans="1:25" x14ac:dyDescent="0.25">
      <c r="A1914">
        <v>1913</v>
      </c>
      <c r="B1914">
        <v>65966</v>
      </c>
      <c r="C1914">
        <v>0</v>
      </c>
      <c r="D1914">
        <v>0</v>
      </c>
      <c r="E1914" t="s">
        <v>1684</v>
      </c>
      <c r="F1914" t="s">
        <v>1685</v>
      </c>
      <c r="G1914">
        <v>1</v>
      </c>
      <c r="H1914" s="6">
        <v>17000000</v>
      </c>
      <c r="I1914" s="7">
        <v>45898</v>
      </c>
      <c r="K1914" t="s">
        <v>648</v>
      </c>
      <c r="L1914" t="s">
        <v>40</v>
      </c>
      <c r="M1914" t="s">
        <v>5</v>
      </c>
      <c r="N1914" t="s">
        <v>41</v>
      </c>
      <c r="O1914" t="s">
        <v>77</v>
      </c>
      <c r="P1914" t="s">
        <v>2082</v>
      </c>
      <c r="Q1914">
        <v>6.5</v>
      </c>
      <c r="R1914">
        <v>0</v>
      </c>
      <c r="S1914">
        <v>0</v>
      </c>
      <c r="U1914">
        <v>1105000</v>
      </c>
      <c r="V1914">
        <v>1105000</v>
      </c>
      <c r="W1914">
        <v>0</v>
      </c>
      <c r="X1914">
        <v>0</v>
      </c>
      <c r="Y1914" t="s">
        <v>81</v>
      </c>
    </row>
    <row r="1915" spans="1:25" x14ac:dyDescent="0.25">
      <c r="A1915">
        <v>1914</v>
      </c>
      <c r="B1915">
        <v>66497</v>
      </c>
      <c r="C1915">
        <v>0</v>
      </c>
      <c r="D1915">
        <v>0</v>
      </c>
      <c r="E1915" t="s">
        <v>2351</v>
      </c>
      <c r="F1915" t="s">
        <v>2352</v>
      </c>
      <c r="G1915">
        <v>1</v>
      </c>
      <c r="H1915" s="6">
        <v>1200000</v>
      </c>
      <c r="I1915" s="7">
        <v>45898</v>
      </c>
      <c r="K1915">
        <v>15</v>
      </c>
      <c r="L1915" t="s">
        <v>40</v>
      </c>
      <c r="M1915" t="s">
        <v>5</v>
      </c>
      <c r="N1915" t="s">
        <v>41</v>
      </c>
      <c r="O1915" t="s">
        <v>47</v>
      </c>
      <c r="P1915" t="s">
        <v>2082</v>
      </c>
      <c r="Q1915">
        <v>2.8</v>
      </c>
      <c r="R1915">
        <v>12.2</v>
      </c>
      <c r="S1915">
        <v>0</v>
      </c>
      <c r="U1915">
        <v>180000</v>
      </c>
      <c r="V1915">
        <v>33600</v>
      </c>
      <c r="W1915">
        <v>146400</v>
      </c>
      <c r="X1915">
        <v>0</v>
      </c>
      <c r="Y1915" t="s">
        <v>48</v>
      </c>
    </row>
    <row r="1916" spans="1:25" x14ac:dyDescent="0.25">
      <c r="A1916">
        <v>1915</v>
      </c>
      <c r="B1916">
        <v>65956</v>
      </c>
      <c r="C1916">
        <v>0</v>
      </c>
      <c r="D1916">
        <v>0</v>
      </c>
      <c r="E1916" t="s">
        <v>1378</v>
      </c>
      <c r="F1916" t="s">
        <v>1379</v>
      </c>
      <c r="G1916">
        <v>1</v>
      </c>
      <c r="H1916" s="6">
        <v>6719927</v>
      </c>
      <c r="I1916" s="7">
        <v>45898</v>
      </c>
      <c r="K1916">
        <v>15</v>
      </c>
      <c r="L1916" t="s">
        <v>40</v>
      </c>
      <c r="M1916" t="s">
        <v>4</v>
      </c>
      <c r="N1916" t="s">
        <v>41</v>
      </c>
      <c r="O1916" t="s">
        <v>51</v>
      </c>
      <c r="P1916" t="s">
        <v>2082</v>
      </c>
      <c r="Q1916">
        <v>5.5</v>
      </c>
      <c r="R1916">
        <v>7</v>
      </c>
      <c r="S1916">
        <v>2.5</v>
      </c>
      <c r="U1916">
        <v>1007989</v>
      </c>
      <c r="V1916">
        <v>369596</v>
      </c>
      <c r="W1916">
        <v>470395</v>
      </c>
      <c r="X1916">
        <v>167998</v>
      </c>
      <c r="Y1916" t="s">
        <v>109</v>
      </c>
    </row>
    <row r="1917" spans="1:25" x14ac:dyDescent="0.25">
      <c r="A1917">
        <v>1916</v>
      </c>
      <c r="B1917">
        <v>65957</v>
      </c>
      <c r="C1917">
        <v>0</v>
      </c>
      <c r="D1917">
        <v>0</v>
      </c>
      <c r="E1917" t="s">
        <v>1378</v>
      </c>
      <c r="F1917" t="s">
        <v>1379</v>
      </c>
      <c r="G1917">
        <v>1</v>
      </c>
      <c r="H1917" s="6">
        <v>6521048</v>
      </c>
      <c r="I1917" s="7">
        <v>45898</v>
      </c>
      <c r="K1917">
        <v>15</v>
      </c>
      <c r="L1917" t="s">
        <v>40</v>
      </c>
      <c r="M1917" t="s">
        <v>4</v>
      </c>
      <c r="N1917" t="s">
        <v>41</v>
      </c>
      <c r="O1917" t="s">
        <v>51</v>
      </c>
      <c r="P1917" t="s">
        <v>2082</v>
      </c>
      <c r="Q1917">
        <v>5.5</v>
      </c>
      <c r="R1917">
        <v>7</v>
      </c>
      <c r="S1917">
        <v>2.5</v>
      </c>
      <c r="U1917">
        <v>978157</v>
      </c>
      <c r="V1917">
        <v>358658</v>
      </c>
      <c r="W1917">
        <v>456473</v>
      </c>
      <c r="X1917">
        <v>163026</v>
      </c>
      <c r="Y1917" t="s">
        <v>109</v>
      </c>
    </row>
    <row r="1918" spans="1:25" x14ac:dyDescent="0.25">
      <c r="A1918">
        <v>1917</v>
      </c>
      <c r="B1918">
        <v>65973</v>
      </c>
      <c r="C1918">
        <v>0</v>
      </c>
      <c r="D1918">
        <v>0</v>
      </c>
      <c r="E1918" t="s">
        <v>155</v>
      </c>
      <c r="F1918" t="s">
        <v>156</v>
      </c>
      <c r="G1918">
        <v>1</v>
      </c>
      <c r="H1918" s="6">
        <v>15000000</v>
      </c>
      <c r="I1918" s="7">
        <v>45898</v>
      </c>
      <c r="J1918" s="7">
        <v>45898</v>
      </c>
      <c r="K1918">
        <v>15</v>
      </c>
      <c r="L1918" t="s">
        <v>40</v>
      </c>
      <c r="M1918" t="s">
        <v>5</v>
      </c>
      <c r="N1918" t="s">
        <v>41</v>
      </c>
      <c r="O1918" t="s">
        <v>77</v>
      </c>
      <c r="P1918" t="s">
        <v>2082</v>
      </c>
      <c r="Q1918">
        <v>5</v>
      </c>
      <c r="R1918">
        <v>10</v>
      </c>
      <c r="S1918">
        <v>0</v>
      </c>
      <c r="U1918">
        <v>2250000</v>
      </c>
      <c r="V1918">
        <v>750000</v>
      </c>
      <c r="W1918">
        <v>1500000</v>
      </c>
      <c r="X1918">
        <v>0</v>
      </c>
      <c r="Y1918" t="s">
        <v>72</v>
      </c>
    </row>
    <row r="1919" spans="1:25" x14ac:dyDescent="0.25">
      <c r="A1919">
        <v>1918</v>
      </c>
      <c r="B1919">
        <v>65950</v>
      </c>
      <c r="C1919">
        <v>0</v>
      </c>
      <c r="D1919">
        <v>0</v>
      </c>
      <c r="E1919" t="s">
        <v>1372</v>
      </c>
      <c r="F1919" t="s">
        <v>1373</v>
      </c>
      <c r="G1919">
        <v>1</v>
      </c>
      <c r="H1919" s="6">
        <v>7000000</v>
      </c>
      <c r="I1919" s="7">
        <v>45897</v>
      </c>
      <c r="K1919">
        <v>15</v>
      </c>
      <c r="L1919" t="s">
        <v>40</v>
      </c>
      <c r="M1919" t="s">
        <v>4</v>
      </c>
      <c r="N1919" t="s">
        <v>41</v>
      </c>
      <c r="O1919" t="s">
        <v>51</v>
      </c>
      <c r="P1919" t="s">
        <v>2082</v>
      </c>
      <c r="Q1919">
        <v>5.5</v>
      </c>
      <c r="R1919">
        <v>7</v>
      </c>
      <c r="S1919">
        <v>2.5</v>
      </c>
      <c r="U1919">
        <v>1050000</v>
      </c>
      <c r="V1919">
        <v>385000</v>
      </c>
      <c r="W1919">
        <v>490000</v>
      </c>
      <c r="X1919">
        <v>175000</v>
      </c>
      <c r="Y1919" t="s">
        <v>109</v>
      </c>
    </row>
    <row r="1920" spans="1:25" x14ac:dyDescent="0.25">
      <c r="A1920">
        <v>1919</v>
      </c>
      <c r="B1920">
        <v>65951</v>
      </c>
      <c r="C1920">
        <v>0</v>
      </c>
      <c r="D1920">
        <v>0</v>
      </c>
      <c r="E1920" t="s">
        <v>1372</v>
      </c>
      <c r="F1920" t="s">
        <v>1373</v>
      </c>
      <c r="G1920">
        <v>1</v>
      </c>
      <c r="H1920" s="6">
        <v>7000000</v>
      </c>
      <c r="I1920" s="7">
        <v>45897</v>
      </c>
      <c r="K1920">
        <v>15</v>
      </c>
      <c r="L1920" t="s">
        <v>40</v>
      </c>
      <c r="M1920" t="s">
        <v>4</v>
      </c>
      <c r="N1920" t="s">
        <v>41</v>
      </c>
      <c r="O1920" t="s">
        <v>51</v>
      </c>
      <c r="P1920" t="s">
        <v>2082</v>
      </c>
      <c r="Q1920">
        <v>5.5</v>
      </c>
      <c r="R1920">
        <v>7</v>
      </c>
      <c r="S1920">
        <v>2.5</v>
      </c>
      <c r="U1920">
        <v>1050000</v>
      </c>
      <c r="V1920">
        <v>385000</v>
      </c>
      <c r="W1920">
        <v>490000</v>
      </c>
      <c r="X1920">
        <v>175000</v>
      </c>
      <c r="Y1920" t="s">
        <v>109</v>
      </c>
    </row>
    <row r="1921" spans="1:25" x14ac:dyDescent="0.25">
      <c r="A1921">
        <v>1920</v>
      </c>
      <c r="B1921">
        <v>65952</v>
      </c>
      <c r="C1921">
        <v>0</v>
      </c>
      <c r="D1921">
        <v>0</v>
      </c>
      <c r="E1921" t="s">
        <v>1372</v>
      </c>
      <c r="F1921" t="s">
        <v>1373</v>
      </c>
      <c r="G1921">
        <v>1</v>
      </c>
      <c r="H1921" s="6">
        <v>3956148</v>
      </c>
      <c r="I1921" s="7">
        <v>45897</v>
      </c>
      <c r="K1921">
        <v>15</v>
      </c>
      <c r="L1921" t="s">
        <v>40</v>
      </c>
      <c r="M1921" t="s">
        <v>4</v>
      </c>
      <c r="N1921" t="s">
        <v>41</v>
      </c>
      <c r="O1921" t="s">
        <v>51</v>
      </c>
      <c r="P1921" t="s">
        <v>2082</v>
      </c>
      <c r="Q1921">
        <v>5.5</v>
      </c>
      <c r="R1921">
        <v>7</v>
      </c>
      <c r="S1921">
        <v>2.5</v>
      </c>
      <c r="U1921">
        <v>593422</v>
      </c>
      <c r="V1921">
        <v>217588</v>
      </c>
      <c r="W1921">
        <v>276930</v>
      </c>
      <c r="X1921">
        <v>98904</v>
      </c>
      <c r="Y1921" t="s">
        <v>109</v>
      </c>
    </row>
    <row r="1922" spans="1:25" x14ac:dyDescent="0.25">
      <c r="A1922">
        <v>1921</v>
      </c>
      <c r="B1922">
        <v>65953</v>
      </c>
      <c r="C1922">
        <v>0</v>
      </c>
      <c r="D1922">
        <v>0</v>
      </c>
      <c r="E1922" t="s">
        <v>1372</v>
      </c>
      <c r="F1922" t="s">
        <v>1373</v>
      </c>
      <c r="G1922">
        <v>1</v>
      </c>
      <c r="H1922" s="6">
        <v>7000000</v>
      </c>
      <c r="I1922" s="7">
        <v>45897</v>
      </c>
      <c r="K1922">
        <v>15</v>
      </c>
      <c r="L1922" t="s">
        <v>40</v>
      </c>
      <c r="M1922" t="s">
        <v>4</v>
      </c>
      <c r="N1922" t="s">
        <v>41</v>
      </c>
      <c r="O1922" t="s">
        <v>51</v>
      </c>
      <c r="P1922" t="s">
        <v>2082</v>
      </c>
      <c r="Q1922">
        <v>5.5</v>
      </c>
      <c r="R1922">
        <v>7</v>
      </c>
      <c r="S1922">
        <v>2.5</v>
      </c>
      <c r="U1922">
        <v>1050000</v>
      </c>
      <c r="V1922">
        <v>385000</v>
      </c>
      <c r="W1922">
        <v>490000</v>
      </c>
      <c r="X1922">
        <v>175000</v>
      </c>
      <c r="Y1922" t="s">
        <v>109</v>
      </c>
    </row>
    <row r="1923" spans="1:25" x14ac:dyDescent="0.25">
      <c r="A1923">
        <v>1922</v>
      </c>
      <c r="B1923">
        <v>65954</v>
      </c>
      <c r="C1923">
        <v>0</v>
      </c>
      <c r="D1923">
        <v>0</v>
      </c>
      <c r="E1923" t="s">
        <v>1372</v>
      </c>
      <c r="F1923" t="s">
        <v>1373</v>
      </c>
      <c r="G1923">
        <v>1</v>
      </c>
      <c r="H1923" s="6">
        <v>7000000</v>
      </c>
      <c r="I1923" s="7">
        <v>45897</v>
      </c>
      <c r="K1923">
        <v>15</v>
      </c>
      <c r="L1923" t="s">
        <v>40</v>
      </c>
      <c r="M1923" t="s">
        <v>4</v>
      </c>
      <c r="N1923" t="s">
        <v>41</v>
      </c>
      <c r="O1923" t="s">
        <v>51</v>
      </c>
      <c r="P1923" t="s">
        <v>2082</v>
      </c>
      <c r="Q1923">
        <v>5.5</v>
      </c>
      <c r="R1923">
        <v>7</v>
      </c>
      <c r="S1923">
        <v>2.5</v>
      </c>
      <c r="U1923">
        <v>1050000</v>
      </c>
      <c r="V1923">
        <v>385000</v>
      </c>
      <c r="W1923">
        <v>490000</v>
      </c>
      <c r="X1923">
        <v>175000</v>
      </c>
      <c r="Y1923" t="s">
        <v>109</v>
      </c>
    </row>
    <row r="1924" spans="1:25" x14ac:dyDescent="0.25">
      <c r="A1924">
        <v>1923</v>
      </c>
      <c r="B1924">
        <v>65955</v>
      </c>
      <c r="C1924">
        <v>0</v>
      </c>
      <c r="D1924">
        <v>0</v>
      </c>
      <c r="E1924" t="s">
        <v>1372</v>
      </c>
      <c r="F1924" t="s">
        <v>1373</v>
      </c>
      <c r="G1924">
        <v>1</v>
      </c>
      <c r="H1924" s="6">
        <v>4420021</v>
      </c>
      <c r="I1924" s="7">
        <v>45897</v>
      </c>
      <c r="K1924">
        <v>15</v>
      </c>
      <c r="L1924" t="s">
        <v>40</v>
      </c>
      <c r="M1924" t="s">
        <v>4</v>
      </c>
      <c r="N1924" t="s">
        <v>41</v>
      </c>
      <c r="O1924" t="s">
        <v>51</v>
      </c>
      <c r="P1924" t="s">
        <v>2082</v>
      </c>
      <c r="Q1924">
        <v>5.5</v>
      </c>
      <c r="R1924">
        <v>7</v>
      </c>
      <c r="S1924">
        <v>2.5</v>
      </c>
      <c r="U1924">
        <v>663003</v>
      </c>
      <c r="V1924">
        <v>243101</v>
      </c>
      <c r="W1924">
        <v>309401</v>
      </c>
      <c r="X1924">
        <v>110501</v>
      </c>
      <c r="Y1924" t="s">
        <v>109</v>
      </c>
    </row>
    <row r="1925" spans="1:25" x14ac:dyDescent="0.25">
      <c r="A1925">
        <v>1924</v>
      </c>
      <c r="B1925">
        <v>65943</v>
      </c>
      <c r="C1925">
        <v>0</v>
      </c>
      <c r="D1925">
        <v>0</v>
      </c>
      <c r="E1925" t="s">
        <v>2434</v>
      </c>
      <c r="F1925" t="s">
        <v>2435</v>
      </c>
      <c r="G1925">
        <v>1</v>
      </c>
      <c r="H1925" s="6">
        <v>458333</v>
      </c>
      <c r="I1925" s="7">
        <v>45897</v>
      </c>
      <c r="J1925" s="7">
        <v>45897</v>
      </c>
      <c r="K1925">
        <v>10</v>
      </c>
      <c r="L1925" t="s">
        <v>40</v>
      </c>
      <c r="M1925" t="s">
        <v>8</v>
      </c>
      <c r="N1925" t="s">
        <v>41</v>
      </c>
      <c r="O1925" t="s">
        <v>347</v>
      </c>
      <c r="P1925" t="s">
        <v>2082</v>
      </c>
      <c r="Q1925">
        <v>10</v>
      </c>
      <c r="R1925">
        <v>0</v>
      </c>
      <c r="S1925">
        <v>0</v>
      </c>
      <c r="U1925">
        <v>45833</v>
      </c>
      <c r="V1925">
        <v>45833</v>
      </c>
      <c r="W1925">
        <v>0</v>
      </c>
      <c r="X1925">
        <v>0</v>
      </c>
      <c r="Y1925" t="s">
        <v>109</v>
      </c>
    </row>
    <row r="1926" spans="1:25" x14ac:dyDescent="0.25">
      <c r="A1926">
        <v>1925</v>
      </c>
      <c r="B1926">
        <v>65939</v>
      </c>
      <c r="C1926">
        <v>0</v>
      </c>
      <c r="D1926">
        <v>0</v>
      </c>
      <c r="E1926" t="s">
        <v>209</v>
      </c>
      <c r="F1926" t="s">
        <v>210</v>
      </c>
      <c r="G1926">
        <v>1</v>
      </c>
      <c r="H1926" s="6">
        <v>17300000</v>
      </c>
      <c r="I1926" s="7">
        <v>45897</v>
      </c>
      <c r="K1926">
        <v>5</v>
      </c>
      <c r="L1926" t="s">
        <v>40</v>
      </c>
      <c r="M1926" t="s">
        <v>5</v>
      </c>
      <c r="N1926" t="s">
        <v>41</v>
      </c>
      <c r="O1926" t="s">
        <v>77</v>
      </c>
      <c r="P1926" t="s">
        <v>2082</v>
      </c>
      <c r="Q1926">
        <v>5</v>
      </c>
      <c r="R1926">
        <v>0</v>
      </c>
      <c r="S1926">
        <v>0</v>
      </c>
      <c r="U1926">
        <v>865000</v>
      </c>
      <c r="V1926">
        <v>865000</v>
      </c>
      <c r="W1926">
        <v>0</v>
      </c>
      <c r="X1926">
        <v>0</v>
      </c>
      <c r="Y1926" t="s">
        <v>72</v>
      </c>
    </row>
    <row r="1927" spans="1:25" x14ac:dyDescent="0.25">
      <c r="A1927">
        <v>1926</v>
      </c>
      <c r="B1927">
        <v>66033</v>
      </c>
      <c r="C1927">
        <v>0</v>
      </c>
      <c r="D1927">
        <v>0</v>
      </c>
      <c r="E1927" t="s">
        <v>2309</v>
      </c>
      <c r="F1927" t="s">
        <v>2310</v>
      </c>
      <c r="G1927">
        <v>1</v>
      </c>
      <c r="H1927" s="6">
        <v>7000000</v>
      </c>
      <c r="I1927" s="7">
        <v>45897</v>
      </c>
      <c r="K1927">
        <v>5</v>
      </c>
      <c r="L1927" t="s">
        <v>40</v>
      </c>
      <c r="M1927" t="s">
        <v>5</v>
      </c>
      <c r="N1927" t="s">
        <v>41</v>
      </c>
      <c r="O1927" t="s">
        <v>47</v>
      </c>
      <c r="P1927" t="s">
        <v>2082</v>
      </c>
      <c r="Q1927">
        <v>5</v>
      </c>
      <c r="R1927">
        <v>0</v>
      </c>
      <c r="S1927">
        <v>0</v>
      </c>
      <c r="U1927">
        <v>350000</v>
      </c>
      <c r="V1927">
        <v>350000</v>
      </c>
      <c r="W1927">
        <v>0</v>
      </c>
      <c r="X1927">
        <v>0</v>
      </c>
      <c r="Y1927" t="s">
        <v>2086</v>
      </c>
    </row>
    <row r="1928" spans="1:25" x14ac:dyDescent="0.25">
      <c r="A1928">
        <v>1927</v>
      </c>
      <c r="B1928">
        <v>66034</v>
      </c>
      <c r="C1928">
        <v>0</v>
      </c>
      <c r="D1928">
        <v>0</v>
      </c>
      <c r="E1928" t="s">
        <v>2309</v>
      </c>
      <c r="F1928" t="s">
        <v>2310</v>
      </c>
      <c r="G1928">
        <v>1</v>
      </c>
      <c r="H1928" s="6">
        <v>7000000</v>
      </c>
      <c r="I1928" s="7">
        <v>45897</v>
      </c>
      <c r="K1928">
        <v>5</v>
      </c>
      <c r="L1928" t="s">
        <v>40</v>
      </c>
      <c r="M1928" t="s">
        <v>5</v>
      </c>
      <c r="N1928" t="s">
        <v>41</v>
      </c>
      <c r="O1928" t="s">
        <v>47</v>
      </c>
      <c r="P1928" t="s">
        <v>2082</v>
      </c>
      <c r="Q1928">
        <v>5</v>
      </c>
      <c r="R1928">
        <v>0</v>
      </c>
      <c r="S1928">
        <v>0</v>
      </c>
      <c r="U1928">
        <v>350000</v>
      </c>
      <c r="V1928">
        <v>350000</v>
      </c>
      <c r="W1928">
        <v>0</v>
      </c>
      <c r="X1928">
        <v>0</v>
      </c>
      <c r="Y1928" t="s">
        <v>2086</v>
      </c>
    </row>
    <row r="1929" spans="1:25" x14ac:dyDescent="0.25">
      <c r="A1929">
        <v>1928</v>
      </c>
      <c r="B1929">
        <v>66035</v>
      </c>
      <c r="C1929">
        <v>0</v>
      </c>
      <c r="D1929">
        <v>0</v>
      </c>
      <c r="E1929" t="s">
        <v>2309</v>
      </c>
      <c r="F1929" t="s">
        <v>2310</v>
      </c>
      <c r="G1929">
        <v>1</v>
      </c>
      <c r="H1929" s="6">
        <v>2520000</v>
      </c>
      <c r="I1929" s="7">
        <v>45897</v>
      </c>
      <c r="K1929">
        <v>5</v>
      </c>
      <c r="L1929" t="s">
        <v>40</v>
      </c>
      <c r="M1929" t="s">
        <v>5</v>
      </c>
      <c r="N1929" t="s">
        <v>41</v>
      </c>
      <c r="O1929" t="s">
        <v>47</v>
      </c>
      <c r="P1929" t="s">
        <v>2082</v>
      </c>
      <c r="Q1929">
        <v>5</v>
      </c>
      <c r="R1929">
        <v>0</v>
      </c>
      <c r="S1929">
        <v>0</v>
      </c>
      <c r="U1929">
        <v>126000</v>
      </c>
      <c r="V1929">
        <v>126000</v>
      </c>
      <c r="W1929">
        <v>0</v>
      </c>
      <c r="X1929">
        <v>0</v>
      </c>
      <c r="Y1929" t="s">
        <v>2086</v>
      </c>
    </row>
    <row r="1930" spans="1:25" x14ac:dyDescent="0.25">
      <c r="A1930">
        <v>1929</v>
      </c>
      <c r="B1930">
        <v>66036</v>
      </c>
      <c r="C1930">
        <v>0</v>
      </c>
      <c r="D1930">
        <v>0</v>
      </c>
      <c r="E1930" t="s">
        <v>2309</v>
      </c>
      <c r="F1930" t="s">
        <v>2310</v>
      </c>
      <c r="G1930">
        <v>1</v>
      </c>
      <c r="H1930" s="6">
        <v>7000000</v>
      </c>
      <c r="I1930" s="7">
        <v>45897</v>
      </c>
      <c r="K1930">
        <v>5</v>
      </c>
      <c r="L1930" t="s">
        <v>40</v>
      </c>
      <c r="M1930" t="s">
        <v>5</v>
      </c>
      <c r="N1930" t="s">
        <v>41</v>
      </c>
      <c r="O1930" t="s">
        <v>47</v>
      </c>
      <c r="P1930" t="s">
        <v>2082</v>
      </c>
      <c r="Q1930">
        <v>5</v>
      </c>
      <c r="R1930">
        <v>0</v>
      </c>
      <c r="S1930">
        <v>0</v>
      </c>
      <c r="U1930">
        <v>350000</v>
      </c>
      <c r="V1930">
        <v>350000</v>
      </c>
      <c r="W1930">
        <v>0</v>
      </c>
      <c r="X1930">
        <v>0</v>
      </c>
      <c r="Y1930" t="s">
        <v>2086</v>
      </c>
    </row>
    <row r="1931" spans="1:25" x14ac:dyDescent="0.25">
      <c r="A1931">
        <v>1930</v>
      </c>
      <c r="B1931">
        <v>65941</v>
      </c>
      <c r="C1931">
        <v>0</v>
      </c>
      <c r="D1931">
        <v>0</v>
      </c>
      <c r="E1931" t="s">
        <v>775</v>
      </c>
      <c r="F1931" t="s">
        <v>776</v>
      </c>
      <c r="G1931">
        <v>1</v>
      </c>
      <c r="H1931" s="6">
        <v>20000000</v>
      </c>
      <c r="I1931" s="7">
        <v>45897</v>
      </c>
      <c r="K1931">
        <v>7</v>
      </c>
      <c r="L1931" t="s">
        <v>40</v>
      </c>
      <c r="M1931" t="s">
        <v>9</v>
      </c>
      <c r="N1931" t="s">
        <v>41</v>
      </c>
      <c r="O1931" t="s">
        <v>42</v>
      </c>
      <c r="P1931" t="s">
        <v>2082</v>
      </c>
      <c r="Q1931">
        <v>7</v>
      </c>
      <c r="R1931">
        <v>0</v>
      </c>
      <c r="S1931">
        <v>0</v>
      </c>
      <c r="U1931">
        <v>1400000</v>
      </c>
      <c r="V1931">
        <v>1400000</v>
      </c>
      <c r="W1931">
        <v>0</v>
      </c>
      <c r="X1931">
        <v>0</v>
      </c>
      <c r="Y1931" t="s">
        <v>67</v>
      </c>
    </row>
    <row r="1932" spans="1:25" x14ac:dyDescent="0.25">
      <c r="A1932">
        <v>1931</v>
      </c>
      <c r="B1932">
        <v>65714</v>
      </c>
      <c r="C1932">
        <v>0</v>
      </c>
      <c r="D1932">
        <v>0</v>
      </c>
      <c r="E1932" t="s">
        <v>1739</v>
      </c>
      <c r="F1932" t="s">
        <v>1740</v>
      </c>
      <c r="G1932">
        <v>1</v>
      </c>
      <c r="H1932" s="6">
        <v>30000000</v>
      </c>
      <c r="I1932" s="7">
        <v>45897</v>
      </c>
      <c r="K1932">
        <v>15</v>
      </c>
      <c r="L1932" t="s">
        <v>40</v>
      </c>
      <c r="M1932" t="s">
        <v>5</v>
      </c>
      <c r="N1932" t="s">
        <v>41</v>
      </c>
      <c r="O1932" t="s">
        <v>54</v>
      </c>
      <c r="P1932" t="s">
        <v>2082</v>
      </c>
      <c r="Q1932">
        <v>4.5</v>
      </c>
      <c r="R1932">
        <v>10.5</v>
      </c>
      <c r="S1932">
        <v>0</v>
      </c>
      <c r="U1932">
        <v>4500000</v>
      </c>
      <c r="V1932">
        <v>1350000</v>
      </c>
      <c r="W1932">
        <v>3150000</v>
      </c>
      <c r="X1932">
        <v>0</v>
      </c>
      <c r="Y1932" t="s">
        <v>48</v>
      </c>
    </row>
    <row r="1933" spans="1:25" x14ac:dyDescent="0.25">
      <c r="A1933">
        <v>1932</v>
      </c>
      <c r="B1933">
        <v>65938</v>
      </c>
      <c r="C1933">
        <v>0</v>
      </c>
      <c r="D1933">
        <v>0</v>
      </c>
      <c r="E1933" t="s">
        <v>2120</v>
      </c>
      <c r="F1933" t="s">
        <v>2121</v>
      </c>
      <c r="G1933">
        <v>1</v>
      </c>
      <c r="H1933" s="6">
        <v>415652</v>
      </c>
      <c r="I1933" s="7">
        <v>45897</v>
      </c>
      <c r="K1933">
        <v>8</v>
      </c>
      <c r="L1933" t="s">
        <v>40</v>
      </c>
      <c r="M1933" t="s">
        <v>9</v>
      </c>
      <c r="N1933" t="s">
        <v>41</v>
      </c>
      <c r="O1933" t="s">
        <v>42</v>
      </c>
      <c r="P1933" t="s">
        <v>2082</v>
      </c>
      <c r="Q1933">
        <v>8</v>
      </c>
      <c r="R1933">
        <v>0</v>
      </c>
      <c r="S1933">
        <v>0</v>
      </c>
      <c r="U1933">
        <v>33252</v>
      </c>
      <c r="V1933">
        <v>33252</v>
      </c>
      <c r="W1933">
        <v>0</v>
      </c>
      <c r="X1933">
        <v>0</v>
      </c>
      <c r="Y1933" t="s">
        <v>2086</v>
      </c>
    </row>
    <row r="1934" spans="1:25" x14ac:dyDescent="0.25">
      <c r="A1934">
        <v>1933</v>
      </c>
      <c r="B1934">
        <v>65940</v>
      </c>
      <c r="C1934">
        <v>0</v>
      </c>
      <c r="D1934">
        <v>0</v>
      </c>
      <c r="E1934" t="s">
        <v>1007</v>
      </c>
      <c r="F1934" t="s">
        <v>1008</v>
      </c>
      <c r="G1934">
        <v>1</v>
      </c>
      <c r="H1934" s="6">
        <v>2407393</v>
      </c>
      <c r="I1934" s="7">
        <v>45897</v>
      </c>
      <c r="K1934">
        <v>7</v>
      </c>
      <c r="L1934" t="s">
        <v>40</v>
      </c>
      <c r="M1934" t="s">
        <v>5</v>
      </c>
      <c r="N1934" t="s">
        <v>41</v>
      </c>
      <c r="O1934" t="s">
        <v>57</v>
      </c>
      <c r="P1934" t="s">
        <v>2082</v>
      </c>
      <c r="Q1934">
        <v>7</v>
      </c>
      <c r="R1934">
        <v>0</v>
      </c>
      <c r="S1934">
        <v>0</v>
      </c>
      <c r="U1934">
        <v>168518</v>
      </c>
      <c r="V1934">
        <v>168518</v>
      </c>
      <c r="W1934">
        <v>0</v>
      </c>
      <c r="X1934">
        <v>0</v>
      </c>
      <c r="Y1934" t="s">
        <v>48</v>
      </c>
    </row>
    <row r="1935" spans="1:25" x14ac:dyDescent="0.25">
      <c r="A1935">
        <v>1934</v>
      </c>
      <c r="B1935">
        <v>65944</v>
      </c>
      <c r="C1935">
        <v>0</v>
      </c>
      <c r="D1935">
        <v>0</v>
      </c>
      <c r="E1935" t="s">
        <v>1222</v>
      </c>
      <c r="F1935" t="s">
        <v>1223</v>
      </c>
      <c r="G1935">
        <v>1</v>
      </c>
      <c r="H1935" s="6">
        <v>227368</v>
      </c>
      <c r="I1935" s="7">
        <v>45897</v>
      </c>
      <c r="K1935">
        <v>5</v>
      </c>
      <c r="L1935" t="s">
        <v>40</v>
      </c>
      <c r="M1935" t="s">
        <v>8</v>
      </c>
      <c r="N1935" t="s">
        <v>41</v>
      </c>
      <c r="O1935" t="s">
        <v>347</v>
      </c>
      <c r="P1935" t="s">
        <v>2082</v>
      </c>
      <c r="Q1935">
        <v>5</v>
      </c>
      <c r="R1935">
        <v>0</v>
      </c>
      <c r="S1935">
        <v>0</v>
      </c>
      <c r="U1935">
        <v>11368</v>
      </c>
      <c r="V1935">
        <v>11368</v>
      </c>
      <c r="W1935">
        <v>0</v>
      </c>
      <c r="X1935">
        <v>0</v>
      </c>
      <c r="Y1935" t="s">
        <v>44</v>
      </c>
    </row>
    <row r="1936" spans="1:25" x14ac:dyDescent="0.25">
      <c r="A1936">
        <v>1935</v>
      </c>
      <c r="B1936">
        <v>66038</v>
      </c>
      <c r="C1936">
        <v>0</v>
      </c>
      <c r="D1936">
        <v>0</v>
      </c>
      <c r="E1936" t="s">
        <v>2371</v>
      </c>
      <c r="F1936" t="s">
        <v>2372</v>
      </c>
      <c r="G1936">
        <v>1</v>
      </c>
      <c r="H1936" s="6">
        <v>2800000</v>
      </c>
      <c r="I1936" s="7">
        <v>45897</v>
      </c>
      <c r="K1936">
        <v>15</v>
      </c>
      <c r="L1936" t="s">
        <v>40</v>
      </c>
      <c r="M1936" t="s">
        <v>5</v>
      </c>
      <c r="N1936" t="s">
        <v>41</v>
      </c>
      <c r="O1936" t="s">
        <v>77</v>
      </c>
      <c r="P1936" t="s">
        <v>2082</v>
      </c>
      <c r="Q1936">
        <v>8</v>
      </c>
      <c r="R1936">
        <v>7</v>
      </c>
      <c r="S1936">
        <v>0</v>
      </c>
      <c r="U1936">
        <v>420000</v>
      </c>
      <c r="V1936">
        <v>224000</v>
      </c>
      <c r="W1936">
        <v>196000</v>
      </c>
      <c r="X1936">
        <v>0</v>
      </c>
      <c r="Y1936" t="s">
        <v>48</v>
      </c>
    </row>
    <row r="1937" spans="1:25" x14ac:dyDescent="0.25">
      <c r="A1937">
        <v>1936</v>
      </c>
      <c r="B1937">
        <v>66039</v>
      </c>
      <c r="C1937">
        <v>0</v>
      </c>
      <c r="D1937">
        <v>0</v>
      </c>
      <c r="E1937" t="s">
        <v>2371</v>
      </c>
      <c r="F1937" t="s">
        <v>2372</v>
      </c>
      <c r="G1937">
        <v>1</v>
      </c>
      <c r="H1937" s="6">
        <v>1200000</v>
      </c>
      <c r="I1937" s="7">
        <v>45897</v>
      </c>
      <c r="K1937">
        <v>15</v>
      </c>
      <c r="L1937" t="s">
        <v>40</v>
      </c>
      <c r="M1937" t="s">
        <v>5</v>
      </c>
      <c r="N1937" t="s">
        <v>41</v>
      </c>
      <c r="O1937" t="s">
        <v>77</v>
      </c>
      <c r="P1937" t="s">
        <v>2082</v>
      </c>
      <c r="Q1937">
        <v>8</v>
      </c>
      <c r="R1937">
        <v>7</v>
      </c>
      <c r="S1937">
        <v>0</v>
      </c>
      <c r="U1937">
        <v>180000</v>
      </c>
      <c r="V1937">
        <v>96000</v>
      </c>
      <c r="W1937">
        <v>84000</v>
      </c>
      <c r="X1937">
        <v>0</v>
      </c>
      <c r="Y1937" t="s">
        <v>48</v>
      </c>
    </row>
    <row r="1938" spans="1:25" x14ac:dyDescent="0.25">
      <c r="A1938">
        <v>1937</v>
      </c>
      <c r="B1938">
        <v>65942</v>
      </c>
      <c r="C1938">
        <v>0</v>
      </c>
      <c r="D1938">
        <v>0</v>
      </c>
      <c r="E1938" t="s">
        <v>1828</v>
      </c>
      <c r="F1938" t="s">
        <v>1829</v>
      </c>
      <c r="G1938">
        <v>1</v>
      </c>
      <c r="H1938" s="6">
        <v>150000</v>
      </c>
      <c r="I1938" s="7">
        <v>45897</v>
      </c>
      <c r="K1938">
        <v>10</v>
      </c>
      <c r="L1938" t="s">
        <v>40</v>
      </c>
      <c r="M1938" t="s">
        <v>5</v>
      </c>
      <c r="N1938" t="s">
        <v>41</v>
      </c>
      <c r="O1938" t="s">
        <v>57</v>
      </c>
      <c r="P1938" t="s">
        <v>2082</v>
      </c>
      <c r="Q1938">
        <v>10</v>
      </c>
      <c r="R1938">
        <v>0</v>
      </c>
      <c r="S1938">
        <v>0</v>
      </c>
      <c r="U1938">
        <v>15000</v>
      </c>
      <c r="V1938">
        <v>15000</v>
      </c>
      <c r="W1938">
        <v>0</v>
      </c>
      <c r="X1938">
        <v>0</v>
      </c>
      <c r="Y1938" t="s">
        <v>109</v>
      </c>
    </row>
    <row r="1939" spans="1:25" x14ac:dyDescent="0.25">
      <c r="A1939">
        <v>1938</v>
      </c>
      <c r="B1939">
        <v>66028</v>
      </c>
      <c r="C1939">
        <v>0</v>
      </c>
      <c r="D1939">
        <v>0</v>
      </c>
      <c r="E1939" t="s">
        <v>2436</v>
      </c>
      <c r="F1939" t="s">
        <v>2437</v>
      </c>
      <c r="G1939">
        <v>1</v>
      </c>
      <c r="H1939" s="6">
        <v>7000000</v>
      </c>
      <c r="I1939" s="7">
        <v>45897</v>
      </c>
      <c r="K1939">
        <v>5</v>
      </c>
      <c r="L1939" t="s">
        <v>40</v>
      </c>
      <c r="M1939" t="s">
        <v>5</v>
      </c>
      <c r="N1939" t="s">
        <v>41</v>
      </c>
      <c r="O1939" t="s">
        <v>47</v>
      </c>
      <c r="P1939" t="s">
        <v>2082</v>
      </c>
      <c r="Q1939">
        <v>5</v>
      </c>
      <c r="R1939">
        <v>0</v>
      </c>
      <c r="S1939">
        <v>0</v>
      </c>
      <c r="U1939">
        <v>350000</v>
      </c>
      <c r="V1939">
        <v>350000</v>
      </c>
      <c r="W1939">
        <v>0</v>
      </c>
      <c r="X1939">
        <v>0</v>
      </c>
      <c r="Y1939" t="s">
        <v>2086</v>
      </c>
    </row>
    <row r="1940" spans="1:25" x14ac:dyDescent="0.25">
      <c r="A1940">
        <v>1939</v>
      </c>
      <c r="B1940">
        <v>66029</v>
      </c>
      <c r="C1940">
        <v>0</v>
      </c>
      <c r="D1940">
        <v>0</v>
      </c>
      <c r="E1940" t="s">
        <v>2436</v>
      </c>
      <c r="F1940" t="s">
        <v>2437</v>
      </c>
      <c r="G1940">
        <v>1</v>
      </c>
      <c r="H1940" s="6">
        <v>7000000</v>
      </c>
      <c r="I1940" s="7">
        <v>45897</v>
      </c>
      <c r="K1940">
        <v>5</v>
      </c>
      <c r="L1940" t="s">
        <v>40</v>
      </c>
      <c r="M1940" t="s">
        <v>5</v>
      </c>
      <c r="N1940" t="s">
        <v>41</v>
      </c>
      <c r="O1940" t="s">
        <v>47</v>
      </c>
      <c r="P1940" t="s">
        <v>2082</v>
      </c>
      <c r="Q1940">
        <v>5</v>
      </c>
      <c r="R1940">
        <v>0</v>
      </c>
      <c r="S1940">
        <v>0</v>
      </c>
      <c r="U1940">
        <v>350000</v>
      </c>
      <c r="V1940">
        <v>350000</v>
      </c>
      <c r="W1940">
        <v>0</v>
      </c>
      <c r="X1940">
        <v>0</v>
      </c>
      <c r="Y1940" t="s">
        <v>2086</v>
      </c>
    </row>
    <row r="1941" spans="1:25" x14ac:dyDescent="0.25">
      <c r="A1941">
        <v>1940</v>
      </c>
      <c r="B1941">
        <v>66030</v>
      </c>
      <c r="C1941">
        <v>0</v>
      </c>
      <c r="D1941">
        <v>0</v>
      </c>
      <c r="E1941" t="s">
        <v>2436</v>
      </c>
      <c r="F1941" t="s">
        <v>2437</v>
      </c>
      <c r="G1941">
        <v>1</v>
      </c>
      <c r="H1941" s="6">
        <v>7000000</v>
      </c>
      <c r="I1941" s="7">
        <v>45897</v>
      </c>
      <c r="K1941">
        <v>5</v>
      </c>
      <c r="L1941" t="s">
        <v>40</v>
      </c>
      <c r="M1941" t="s">
        <v>5</v>
      </c>
      <c r="N1941" t="s">
        <v>41</v>
      </c>
      <c r="O1941" t="s">
        <v>47</v>
      </c>
      <c r="P1941" t="s">
        <v>2082</v>
      </c>
      <c r="Q1941">
        <v>5</v>
      </c>
      <c r="R1941">
        <v>0</v>
      </c>
      <c r="S1941">
        <v>0</v>
      </c>
      <c r="U1941">
        <v>350000</v>
      </c>
      <c r="V1941">
        <v>350000</v>
      </c>
      <c r="W1941">
        <v>0</v>
      </c>
      <c r="X1941">
        <v>0</v>
      </c>
      <c r="Y1941" t="s">
        <v>2086</v>
      </c>
    </row>
    <row r="1942" spans="1:25" x14ac:dyDescent="0.25">
      <c r="A1942">
        <v>1941</v>
      </c>
      <c r="B1942">
        <v>66031</v>
      </c>
      <c r="C1942">
        <v>0</v>
      </c>
      <c r="D1942">
        <v>0</v>
      </c>
      <c r="E1942" t="s">
        <v>2436</v>
      </c>
      <c r="F1942" t="s">
        <v>2437</v>
      </c>
      <c r="G1942">
        <v>1</v>
      </c>
      <c r="H1942" s="6">
        <v>7000000</v>
      </c>
      <c r="I1942" s="7">
        <v>45897</v>
      </c>
      <c r="K1942">
        <v>5</v>
      </c>
      <c r="L1942" t="s">
        <v>40</v>
      </c>
      <c r="M1942" t="s">
        <v>5</v>
      </c>
      <c r="N1942" t="s">
        <v>41</v>
      </c>
      <c r="O1942" t="s">
        <v>47</v>
      </c>
      <c r="P1942" t="s">
        <v>2082</v>
      </c>
      <c r="Q1942">
        <v>5</v>
      </c>
      <c r="R1942">
        <v>0</v>
      </c>
      <c r="S1942">
        <v>0</v>
      </c>
      <c r="U1942">
        <v>350000</v>
      </c>
      <c r="V1942">
        <v>350000</v>
      </c>
      <c r="W1942">
        <v>0</v>
      </c>
      <c r="X1942">
        <v>0</v>
      </c>
      <c r="Y1942" t="s">
        <v>2086</v>
      </c>
    </row>
    <row r="1943" spans="1:25" x14ac:dyDescent="0.25">
      <c r="A1943">
        <v>1942</v>
      </c>
      <c r="B1943">
        <v>66032</v>
      </c>
      <c r="C1943">
        <v>0</v>
      </c>
      <c r="D1943">
        <v>0</v>
      </c>
      <c r="E1943" t="s">
        <v>2436</v>
      </c>
      <c r="F1943" t="s">
        <v>2437</v>
      </c>
      <c r="G1943">
        <v>1</v>
      </c>
      <c r="H1943" s="6">
        <v>4078329</v>
      </c>
      <c r="I1943" s="7">
        <v>45897</v>
      </c>
      <c r="K1943">
        <v>5</v>
      </c>
      <c r="L1943" t="s">
        <v>40</v>
      </c>
      <c r="M1943" t="s">
        <v>5</v>
      </c>
      <c r="N1943" t="s">
        <v>41</v>
      </c>
      <c r="O1943" t="s">
        <v>47</v>
      </c>
      <c r="P1943" t="s">
        <v>2082</v>
      </c>
      <c r="Q1943">
        <v>5</v>
      </c>
      <c r="R1943">
        <v>0</v>
      </c>
      <c r="S1943">
        <v>0</v>
      </c>
      <c r="U1943">
        <v>203916</v>
      </c>
      <c r="V1943">
        <v>203916</v>
      </c>
      <c r="W1943">
        <v>0</v>
      </c>
      <c r="X1943">
        <v>0</v>
      </c>
      <c r="Y1943" t="s">
        <v>2086</v>
      </c>
    </row>
    <row r="1944" spans="1:25" x14ac:dyDescent="0.25">
      <c r="A1944">
        <v>1943</v>
      </c>
      <c r="B1944">
        <v>65932</v>
      </c>
      <c r="C1944">
        <v>0</v>
      </c>
      <c r="D1944">
        <v>0</v>
      </c>
      <c r="E1944" t="s">
        <v>836</v>
      </c>
      <c r="F1944" t="s">
        <v>837</v>
      </c>
      <c r="G1944">
        <v>1</v>
      </c>
      <c r="H1944" s="6">
        <v>1493749</v>
      </c>
      <c r="I1944" s="7">
        <v>45896</v>
      </c>
      <c r="K1944">
        <v>15</v>
      </c>
      <c r="L1944" t="s">
        <v>40</v>
      </c>
      <c r="M1944" t="s">
        <v>5</v>
      </c>
      <c r="N1944" t="s">
        <v>41</v>
      </c>
      <c r="O1944" t="s">
        <v>47</v>
      </c>
      <c r="P1944" t="s">
        <v>2082</v>
      </c>
      <c r="Q1944">
        <v>4</v>
      </c>
      <c r="R1944">
        <v>11</v>
      </c>
      <c r="S1944">
        <v>0</v>
      </c>
      <c r="U1944">
        <v>224062</v>
      </c>
      <c r="V1944">
        <v>59750</v>
      </c>
      <c r="W1944">
        <v>164312</v>
      </c>
      <c r="X1944">
        <v>0</v>
      </c>
      <c r="Y1944" t="s">
        <v>109</v>
      </c>
    </row>
    <row r="1945" spans="1:25" x14ac:dyDescent="0.25">
      <c r="A1945">
        <v>1944</v>
      </c>
      <c r="B1945">
        <v>65933</v>
      </c>
      <c r="C1945">
        <v>0</v>
      </c>
      <c r="D1945">
        <v>0</v>
      </c>
      <c r="E1945" t="s">
        <v>836</v>
      </c>
      <c r="F1945" t="s">
        <v>837</v>
      </c>
      <c r="G1945">
        <v>1</v>
      </c>
      <c r="H1945" s="6">
        <v>1447800</v>
      </c>
      <c r="I1945" s="7">
        <v>45896</v>
      </c>
      <c r="K1945">
        <v>15</v>
      </c>
      <c r="L1945" t="s">
        <v>40</v>
      </c>
      <c r="M1945" t="s">
        <v>5</v>
      </c>
      <c r="N1945" t="s">
        <v>41</v>
      </c>
      <c r="O1945" t="s">
        <v>47</v>
      </c>
      <c r="P1945" t="s">
        <v>2082</v>
      </c>
      <c r="Q1945">
        <v>4</v>
      </c>
      <c r="R1945">
        <v>11</v>
      </c>
      <c r="S1945">
        <v>0</v>
      </c>
      <c r="U1945">
        <v>217170</v>
      </c>
      <c r="V1945">
        <v>57912</v>
      </c>
      <c r="W1945">
        <v>159258</v>
      </c>
      <c r="X1945">
        <v>0</v>
      </c>
      <c r="Y1945" t="s">
        <v>109</v>
      </c>
    </row>
    <row r="1946" spans="1:25" x14ac:dyDescent="0.25">
      <c r="A1946">
        <v>1945</v>
      </c>
      <c r="B1946">
        <v>65934</v>
      </c>
      <c r="C1946">
        <v>0</v>
      </c>
      <c r="D1946">
        <v>0</v>
      </c>
      <c r="E1946" t="s">
        <v>2093</v>
      </c>
      <c r="F1946" t="s">
        <v>2094</v>
      </c>
      <c r="G1946">
        <v>1</v>
      </c>
      <c r="H1946" s="6">
        <v>15393888</v>
      </c>
      <c r="I1946" s="7">
        <v>45896</v>
      </c>
      <c r="K1946">
        <v>7</v>
      </c>
      <c r="L1946" t="s">
        <v>40</v>
      </c>
      <c r="M1946" t="s">
        <v>6</v>
      </c>
      <c r="N1946" t="s">
        <v>41</v>
      </c>
      <c r="O1946" t="s">
        <v>64</v>
      </c>
      <c r="P1946" t="s">
        <v>2082</v>
      </c>
      <c r="Q1946">
        <v>7</v>
      </c>
      <c r="R1946">
        <v>0</v>
      </c>
      <c r="S1946">
        <v>0</v>
      </c>
      <c r="U1946">
        <v>1077572</v>
      </c>
      <c r="V1946">
        <v>1077572</v>
      </c>
      <c r="W1946">
        <v>0</v>
      </c>
      <c r="X1946">
        <v>0</v>
      </c>
      <c r="Y1946" t="s">
        <v>2086</v>
      </c>
    </row>
    <row r="1947" spans="1:25" x14ac:dyDescent="0.25">
      <c r="A1947">
        <v>1946</v>
      </c>
      <c r="B1947">
        <v>65931</v>
      </c>
      <c r="C1947">
        <v>0</v>
      </c>
      <c r="D1947">
        <v>0</v>
      </c>
      <c r="E1947" t="s">
        <v>1477</v>
      </c>
      <c r="F1947" t="s">
        <v>1478</v>
      </c>
      <c r="G1947">
        <v>1</v>
      </c>
      <c r="H1947" s="6">
        <v>470000</v>
      </c>
      <c r="I1947" s="7">
        <v>45896</v>
      </c>
      <c r="K1947">
        <v>6</v>
      </c>
      <c r="L1947" t="s">
        <v>40</v>
      </c>
      <c r="M1947" t="s">
        <v>5</v>
      </c>
      <c r="N1947" t="s">
        <v>41</v>
      </c>
      <c r="O1947" t="s">
        <v>47</v>
      </c>
      <c r="P1947" t="s">
        <v>2082</v>
      </c>
      <c r="Q1947">
        <v>6</v>
      </c>
      <c r="R1947">
        <v>0</v>
      </c>
      <c r="S1947">
        <v>0</v>
      </c>
      <c r="U1947">
        <v>28200</v>
      </c>
      <c r="V1947">
        <v>28200</v>
      </c>
      <c r="W1947">
        <v>0</v>
      </c>
      <c r="X1947">
        <v>0</v>
      </c>
      <c r="Y1947" t="s">
        <v>72</v>
      </c>
    </row>
    <row r="1948" spans="1:25" x14ac:dyDescent="0.25">
      <c r="A1948">
        <v>1947</v>
      </c>
      <c r="B1948">
        <v>65920</v>
      </c>
      <c r="C1948">
        <v>0</v>
      </c>
      <c r="D1948">
        <v>0</v>
      </c>
      <c r="E1948" t="s">
        <v>642</v>
      </c>
      <c r="F1948" t="s">
        <v>643</v>
      </c>
      <c r="G1948">
        <v>1</v>
      </c>
      <c r="H1948" s="6">
        <v>11629040</v>
      </c>
      <c r="I1948" s="7">
        <v>45895</v>
      </c>
      <c r="K1948">
        <v>8</v>
      </c>
      <c r="L1948" t="s">
        <v>40</v>
      </c>
      <c r="M1948" t="s">
        <v>5</v>
      </c>
      <c r="N1948" t="s">
        <v>41</v>
      </c>
      <c r="O1948" t="s">
        <v>77</v>
      </c>
      <c r="P1948" t="s">
        <v>2082</v>
      </c>
      <c r="Q1948">
        <v>8</v>
      </c>
      <c r="R1948">
        <v>0</v>
      </c>
      <c r="S1948">
        <v>0</v>
      </c>
      <c r="U1948">
        <v>930323</v>
      </c>
      <c r="V1948">
        <v>930323</v>
      </c>
      <c r="W1948">
        <v>0</v>
      </c>
      <c r="X1948">
        <v>0</v>
      </c>
      <c r="Y1948" t="s">
        <v>250</v>
      </c>
    </row>
    <row r="1949" spans="1:25" x14ac:dyDescent="0.25">
      <c r="A1949">
        <v>1948</v>
      </c>
      <c r="B1949">
        <v>65918</v>
      </c>
      <c r="C1949">
        <v>0</v>
      </c>
      <c r="D1949">
        <v>0</v>
      </c>
      <c r="E1949" t="s">
        <v>873</v>
      </c>
      <c r="F1949" t="s">
        <v>874</v>
      </c>
      <c r="G1949">
        <v>1</v>
      </c>
      <c r="H1949" s="6">
        <v>1529624</v>
      </c>
      <c r="I1949" s="7">
        <v>45895</v>
      </c>
      <c r="K1949">
        <v>15</v>
      </c>
      <c r="L1949" t="s">
        <v>40</v>
      </c>
      <c r="M1949" t="s">
        <v>5</v>
      </c>
      <c r="N1949" t="s">
        <v>41</v>
      </c>
      <c r="O1949" t="s">
        <v>47</v>
      </c>
      <c r="P1949" t="s">
        <v>2082</v>
      </c>
      <c r="Q1949">
        <v>4</v>
      </c>
      <c r="R1949">
        <v>11</v>
      </c>
      <c r="S1949">
        <v>0</v>
      </c>
      <c r="U1949">
        <v>229444</v>
      </c>
      <c r="V1949">
        <v>61185</v>
      </c>
      <c r="W1949">
        <v>168259</v>
      </c>
      <c r="X1949">
        <v>0</v>
      </c>
      <c r="Y1949" t="s">
        <v>109</v>
      </c>
    </row>
    <row r="1950" spans="1:25" x14ac:dyDescent="0.25">
      <c r="A1950">
        <v>1949</v>
      </c>
      <c r="B1950">
        <v>65919</v>
      </c>
      <c r="C1950">
        <v>0</v>
      </c>
      <c r="D1950">
        <v>0</v>
      </c>
      <c r="E1950" t="s">
        <v>873</v>
      </c>
      <c r="F1950" t="s">
        <v>874</v>
      </c>
      <c r="G1950">
        <v>1</v>
      </c>
      <c r="H1950" s="6">
        <v>1568535</v>
      </c>
      <c r="I1950" s="7">
        <v>45895</v>
      </c>
      <c r="K1950">
        <v>15</v>
      </c>
      <c r="L1950" t="s">
        <v>40</v>
      </c>
      <c r="M1950" t="s">
        <v>5</v>
      </c>
      <c r="N1950" t="s">
        <v>41</v>
      </c>
      <c r="O1950" t="s">
        <v>47</v>
      </c>
      <c r="P1950" t="s">
        <v>2082</v>
      </c>
      <c r="Q1950">
        <v>4</v>
      </c>
      <c r="R1950">
        <v>11</v>
      </c>
      <c r="S1950">
        <v>0</v>
      </c>
      <c r="U1950">
        <v>235280</v>
      </c>
      <c r="V1950">
        <v>62741</v>
      </c>
      <c r="W1950">
        <v>172539</v>
      </c>
      <c r="X1950">
        <v>0</v>
      </c>
      <c r="Y1950" t="s">
        <v>109</v>
      </c>
    </row>
    <row r="1951" spans="1:25" x14ac:dyDescent="0.25">
      <c r="A1951">
        <v>1950</v>
      </c>
      <c r="B1951">
        <v>66051</v>
      </c>
      <c r="C1951">
        <v>0</v>
      </c>
      <c r="D1951">
        <v>0</v>
      </c>
      <c r="E1951" t="s">
        <v>1113</v>
      </c>
      <c r="F1951" t="s">
        <v>1114</v>
      </c>
      <c r="G1951">
        <v>1</v>
      </c>
      <c r="H1951" s="6">
        <v>7106507</v>
      </c>
      <c r="I1951" s="7">
        <v>45895</v>
      </c>
      <c r="K1951">
        <v>15</v>
      </c>
      <c r="L1951" t="s">
        <v>40</v>
      </c>
      <c r="M1951" t="s">
        <v>5</v>
      </c>
      <c r="N1951" t="s">
        <v>41</v>
      </c>
      <c r="O1951" t="s">
        <v>77</v>
      </c>
      <c r="P1951" t="s">
        <v>2082</v>
      </c>
      <c r="Q1951">
        <v>8</v>
      </c>
      <c r="R1951">
        <v>7</v>
      </c>
      <c r="S1951">
        <v>0</v>
      </c>
      <c r="U1951">
        <v>1065976</v>
      </c>
      <c r="V1951">
        <v>568521</v>
      </c>
      <c r="W1951">
        <v>497455</v>
      </c>
      <c r="X1951">
        <v>0</v>
      </c>
      <c r="Y1951" t="s">
        <v>250</v>
      </c>
    </row>
    <row r="1952" spans="1:25" x14ac:dyDescent="0.25">
      <c r="A1952">
        <v>1951</v>
      </c>
      <c r="B1952">
        <v>66052</v>
      </c>
      <c r="C1952">
        <v>0</v>
      </c>
      <c r="D1952">
        <v>0</v>
      </c>
      <c r="E1952" t="s">
        <v>1113</v>
      </c>
      <c r="F1952" t="s">
        <v>1114</v>
      </c>
      <c r="G1952">
        <v>1</v>
      </c>
      <c r="H1952" s="6">
        <v>7218293</v>
      </c>
      <c r="I1952" s="7">
        <v>45895</v>
      </c>
      <c r="K1952">
        <v>15</v>
      </c>
      <c r="L1952" t="s">
        <v>40</v>
      </c>
      <c r="M1952" t="s">
        <v>5</v>
      </c>
      <c r="N1952" t="s">
        <v>41</v>
      </c>
      <c r="O1952" t="s">
        <v>77</v>
      </c>
      <c r="P1952" t="s">
        <v>2082</v>
      </c>
      <c r="Q1952">
        <v>8</v>
      </c>
      <c r="R1952">
        <v>7</v>
      </c>
      <c r="S1952">
        <v>0</v>
      </c>
      <c r="U1952">
        <v>1082744</v>
      </c>
      <c r="V1952">
        <v>577463</v>
      </c>
      <c r="W1952">
        <v>505281</v>
      </c>
      <c r="X1952">
        <v>0</v>
      </c>
      <c r="Y1952" t="s">
        <v>250</v>
      </c>
    </row>
    <row r="1953" spans="1:25" x14ac:dyDescent="0.25">
      <c r="A1953">
        <v>1952</v>
      </c>
      <c r="B1953">
        <v>66053</v>
      </c>
      <c r="C1953">
        <v>0</v>
      </c>
      <c r="D1953">
        <v>0</v>
      </c>
      <c r="E1953" t="s">
        <v>1113</v>
      </c>
      <c r="F1953" t="s">
        <v>1114</v>
      </c>
      <c r="G1953">
        <v>1</v>
      </c>
      <c r="H1953" s="6">
        <v>7111365</v>
      </c>
      <c r="I1953" s="7">
        <v>45895</v>
      </c>
      <c r="K1953">
        <v>15</v>
      </c>
      <c r="L1953" t="s">
        <v>40</v>
      </c>
      <c r="M1953" t="s">
        <v>5</v>
      </c>
      <c r="N1953" t="s">
        <v>41</v>
      </c>
      <c r="O1953" t="s">
        <v>77</v>
      </c>
      <c r="P1953" t="s">
        <v>2082</v>
      </c>
      <c r="Q1953">
        <v>8</v>
      </c>
      <c r="R1953">
        <v>7</v>
      </c>
      <c r="S1953">
        <v>0</v>
      </c>
      <c r="U1953">
        <v>1066705</v>
      </c>
      <c r="V1953">
        <v>568909</v>
      </c>
      <c r="W1953">
        <v>497796</v>
      </c>
      <c r="X1953">
        <v>0</v>
      </c>
      <c r="Y1953" t="s">
        <v>250</v>
      </c>
    </row>
    <row r="1954" spans="1:25" x14ac:dyDescent="0.25">
      <c r="A1954">
        <v>1953</v>
      </c>
      <c r="B1954">
        <v>66054</v>
      </c>
      <c r="C1954">
        <v>0</v>
      </c>
      <c r="D1954">
        <v>0</v>
      </c>
      <c r="E1954" t="s">
        <v>1113</v>
      </c>
      <c r="F1954" t="s">
        <v>1114</v>
      </c>
      <c r="G1954">
        <v>1</v>
      </c>
      <c r="H1954" s="6">
        <v>7111365</v>
      </c>
      <c r="I1954" s="7">
        <v>45895</v>
      </c>
      <c r="K1954">
        <v>15</v>
      </c>
      <c r="L1954" t="s">
        <v>40</v>
      </c>
      <c r="M1954" t="s">
        <v>5</v>
      </c>
      <c r="N1954" t="s">
        <v>41</v>
      </c>
      <c r="O1954" t="s">
        <v>77</v>
      </c>
      <c r="P1954" t="s">
        <v>2082</v>
      </c>
      <c r="Q1954">
        <v>8</v>
      </c>
      <c r="R1954">
        <v>7</v>
      </c>
      <c r="S1954">
        <v>0</v>
      </c>
      <c r="U1954">
        <v>1066705</v>
      </c>
      <c r="V1954">
        <v>568909</v>
      </c>
      <c r="W1954">
        <v>497796</v>
      </c>
      <c r="X1954">
        <v>0</v>
      </c>
      <c r="Y1954" t="s">
        <v>250</v>
      </c>
    </row>
    <row r="1955" spans="1:25" x14ac:dyDescent="0.25">
      <c r="A1955">
        <v>1954</v>
      </c>
      <c r="B1955">
        <v>66055</v>
      </c>
      <c r="C1955">
        <v>0</v>
      </c>
      <c r="D1955">
        <v>0</v>
      </c>
      <c r="E1955" t="s">
        <v>1113</v>
      </c>
      <c r="F1955" t="s">
        <v>1114</v>
      </c>
      <c r="G1955">
        <v>1</v>
      </c>
      <c r="H1955" s="6">
        <v>7000000</v>
      </c>
      <c r="I1955" s="7">
        <v>45895</v>
      </c>
      <c r="K1955">
        <v>15</v>
      </c>
      <c r="L1955" t="s">
        <v>40</v>
      </c>
      <c r="M1955" t="s">
        <v>5</v>
      </c>
      <c r="N1955" t="s">
        <v>41</v>
      </c>
      <c r="O1955" t="s">
        <v>77</v>
      </c>
      <c r="P1955" t="s">
        <v>2082</v>
      </c>
      <c r="Q1955">
        <v>8</v>
      </c>
      <c r="R1955">
        <v>7</v>
      </c>
      <c r="S1955">
        <v>0</v>
      </c>
      <c r="U1955">
        <v>1050000</v>
      </c>
      <c r="V1955">
        <v>560000</v>
      </c>
      <c r="W1955">
        <v>490000</v>
      </c>
      <c r="X1955">
        <v>0</v>
      </c>
      <c r="Y1955" t="s">
        <v>250</v>
      </c>
    </row>
    <row r="1956" spans="1:25" x14ac:dyDescent="0.25">
      <c r="A1956">
        <v>1955</v>
      </c>
      <c r="B1956">
        <v>65910</v>
      </c>
      <c r="C1956">
        <v>0</v>
      </c>
      <c r="D1956">
        <v>0</v>
      </c>
      <c r="E1956" t="s">
        <v>830</v>
      </c>
      <c r="F1956" t="s">
        <v>831</v>
      </c>
      <c r="G1956">
        <v>1</v>
      </c>
      <c r="H1956" s="6">
        <v>900000</v>
      </c>
      <c r="I1956" s="7">
        <v>45895</v>
      </c>
      <c r="K1956">
        <v>8</v>
      </c>
      <c r="L1956" t="s">
        <v>40</v>
      </c>
      <c r="M1956" t="s">
        <v>5</v>
      </c>
      <c r="N1956" t="s">
        <v>41</v>
      </c>
      <c r="O1956" t="s">
        <v>77</v>
      </c>
      <c r="P1956" t="s">
        <v>2082</v>
      </c>
      <c r="Q1956">
        <v>8</v>
      </c>
      <c r="R1956">
        <v>0</v>
      </c>
      <c r="S1956">
        <v>0</v>
      </c>
      <c r="U1956">
        <v>72000</v>
      </c>
      <c r="V1956">
        <v>72000</v>
      </c>
      <c r="W1956">
        <v>0</v>
      </c>
      <c r="X1956">
        <v>0</v>
      </c>
      <c r="Y1956" t="s">
        <v>44</v>
      </c>
    </row>
    <row r="1957" spans="1:25" x14ac:dyDescent="0.25">
      <c r="A1957">
        <v>1956</v>
      </c>
      <c r="B1957">
        <v>65909</v>
      </c>
      <c r="C1957">
        <v>0</v>
      </c>
      <c r="D1957">
        <v>0</v>
      </c>
      <c r="E1957" t="s">
        <v>1240</v>
      </c>
      <c r="F1957" t="s">
        <v>1241</v>
      </c>
      <c r="G1957">
        <v>1</v>
      </c>
      <c r="H1957" s="6">
        <v>6026130</v>
      </c>
      <c r="I1957" s="7">
        <v>45895</v>
      </c>
      <c r="K1957">
        <v>7</v>
      </c>
      <c r="L1957" t="s">
        <v>40</v>
      </c>
      <c r="M1957" t="s">
        <v>1</v>
      </c>
      <c r="N1957" t="s">
        <v>41</v>
      </c>
      <c r="O1957" t="s">
        <v>87</v>
      </c>
      <c r="P1957" t="s">
        <v>2082</v>
      </c>
      <c r="Q1957">
        <v>7</v>
      </c>
      <c r="R1957">
        <v>0</v>
      </c>
      <c r="S1957">
        <v>0</v>
      </c>
      <c r="U1957">
        <v>421829</v>
      </c>
      <c r="V1957">
        <v>421829</v>
      </c>
      <c r="W1957">
        <v>0</v>
      </c>
      <c r="X1957">
        <v>0</v>
      </c>
      <c r="Y1957" t="s">
        <v>390</v>
      </c>
    </row>
    <row r="1958" spans="1:25" x14ac:dyDescent="0.25">
      <c r="A1958">
        <v>1957</v>
      </c>
      <c r="B1958">
        <v>65911</v>
      </c>
      <c r="C1958">
        <v>0</v>
      </c>
      <c r="D1958">
        <v>0</v>
      </c>
      <c r="E1958" t="s">
        <v>834</v>
      </c>
      <c r="F1958" t="s">
        <v>835</v>
      </c>
      <c r="G1958">
        <v>1</v>
      </c>
      <c r="H1958" s="6">
        <v>4165540</v>
      </c>
      <c r="I1958" s="7">
        <v>45895</v>
      </c>
      <c r="K1958">
        <v>15</v>
      </c>
      <c r="L1958" t="s">
        <v>40</v>
      </c>
      <c r="M1958" t="s">
        <v>5</v>
      </c>
      <c r="N1958" t="s">
        <v>41</v>
      </c>
      <c r="O1958" t="s">
        <v>57</v>
      </c>
      <c r="P1958" t="s">
        <v>2082</v>
      </c>
      <c r="Q1958">
        <v>5</v>
      </c>
      <c r="R1958">
        <v>10</v>
      </c>
      <c r="S1958">
        <v>0</v>
      </c>
      <c r="U1958">
        <v>624831</v>
      </c>
      <c r="V1958">
        <v>208277</v>
      </c>
      <c r="W1958">
        <v>416554</v>
      </c>
      <c r="X1958">
        <v>0</v>
      </c>
      <c r="Y1958" t="s">
        <v>94</v>
      </c>
    </row>
    <row r="1959" spans="1:25" x14ac:dyDescent="0.25">
      <c r="A1959">
        <v>1958</v>
      </c>
      <c r="B1959">
        <v>66626</v>
      </c>
      <c r="C1959">
        <v>0</v>
      </c>
      <c r="D1959">
        <v>0</v>
      </c>
      <c r="E1959" t="s">
        <v>1449</v>
      </c>
      <c r="F1959" t="s">
        <v>1450</v>
      </c>
      <c r="G1959">
        <v>1</v>
      </c>
      <c r="H1959" s="6">
        <v>855161</v>
      </c>
      <c r="I1959" s="7">
        <v>45895</v>
      </c>
      <c r="K1959">
        <v>6</v>
      </c>
      <c r="L1959" t="s">
        <v>459</v>
      </c>
      <c r="M1959" t="s">
        <v>5</v>
      </c>
      <c r="N1959" t="s">
        <v>41</v>
      </c>
      <c r="O1959" t="s">
        <v>47</v>
      </c>
      <c r="P1959" t="s">
        <v>2082</v>
      </c>
      <c r="Q1959">
        <v>6</v>
      </c>
      <c r="R1959">
        <v>0</v>
      </c>
      <c r="S1959">
        <v>0</v>
      </c>
      <c r="U1959">
        <v>51310</v>
      </c>
      <c r="V1959">
        <v>51310</v>
      </c>
      <c r="W1959">
        <v>0</v>
      </c>
      <c r="X1959">
        <v>0</v>
      </c>
      <c r="Y1959" t="s">
        <v>48</v>
      </c>
    </row>
    <row r="1960" spans="1:25" x14ac:dyDescent="0.25">
      <c r="A1960">
        <v>1959</v>
      </c>
      <c r="B1960">
        <v>66627</v>
      </c>
      <c r="C1960">
        <v>0</v>
      </c>
      <c r="D1960">
        <v>0</v>
      </c>
      <c r="E1960" t="s">
        <v>1449</v>
      </c>
      <c r="F1960" t="s">
        <v>1450</v>
      </c>
      <c r="G1960">
        <v>1</v>
      </c>
      <c r="H1960" s="6">
        <v>3944839</v>
      </c>
      <c r="I1960" s="7">
        <v>45895</v>
      </c>
      <c r="K1960">
        <v>6</v>
      </c>
      <c r="L1960" t="s">
        <v>40</v>
      </c>
      <c r="M1960" t="s">
        <v>5</v>
      </c>
      <c r="N1960" t="s">
        <v>41</v>
      </c>
      <c r="O1960" t="s">
        <v>47</v>
      </c>
      <c r="P1960" t="s">
        <v>2082</v>
      </c>
      <c r="Q1960">
        <v>6</v>
      </c>
      <c r="R1960">
        <v>0</v>
      </c>
      <c r="S1960">
        <v>0</v>
      </c>
      <c r="U1960">
        <v>236690</v>
      </c>
      <c r="V1960">
        <v>236690</v>
      </c>
      <c r="W1960">
        <v>0</v>
      </c>
      <c r="X1960">
        <v>0</v>
      </c>
      <c r="Y1960" t="s">
        <v>48</v>
      </c>
    </row>
    <row r="1961" spans="1:25" x14ac:dyDescent="0.25">
      <c r="A1961">
        <v>1960</v>
      </c>
      <c r="B1961">
        <v>65921</v>
      </c>
      <c r="C1961">
        <v>0</v>
      </c>
      <c r="D1961">
        <v>0</v>
      </c>
      <c r="E1961" t="s">
        <v>559</v>
      </c>
      <c r="F1961" t="s">
        <v>560</v>
      </c>
      <c r="G1961">
        <v>1</v>
      </c>
      <c r="H1961" s="6">
        <v>3000000</v>
      </c>
      <c r="I1961" s="7">
        <v>45895</v>
      </c>
      <c r="K1961">
        <v>7</v>
      </c>
      <c r="L1961" t="s">
        <v>40</v>
      </c>
      <c r="M1961" t="s">
        <v>4</v>
      </c>
      <c r="N1961" t="s">
        <v>41</v>
      </c>
      <c r="O1961" t="s">
        <v>51</v>
      </c>
      <c r="P1961" t="s">
        <v>2082</v>
      </c>
      <c r="Q1961">
        <v>7</v>
      </c>
      <c r="R1961">
        <v>0</v>
      </c>
      <c r="S1961">
        <v>0</v>
      </c>
      <c r="U1961">
        <v>210000</v>
      </c>
      <c r="V1961">
        <v>210000</v>
      </c>
      <c r="W1961">
        <v>0</v>
      </c>
      <c r="X1961">
        <v>0</v>
      </c>
      <c r="Y1961" t="s">
        <v>109</v>
      </c>
    </row>
    <row r="1962" spans="1:25" x14ac:dyDescent="0.25">
      <c r="A1962">
        <v>1961</v>
      </c>
      <c r="B1962">
        <v>65913</v>
      </c>
      <c r="C1962">
        <v>0</v>
      </c>
      <c r="D1962">
        <v>0</v>
      </c>
      <c r="E1962" t="s">
        <v>1688</v>
      </c>
      <c r="F1962" t="s">
        <v>1689</v>
      </c>
      <c r="G1962">
        <v>1</v>
      </c>
      <c r="H1962" s="6">
        <v>3000000</v>
      </c>
      <c r="I1962" s="7">
        <v>45895</v>
      </c>
      <c r="K1962">
        <v>6</v>
      </c>
      <c r="L1962" t="s">
        <v>40</v>
      </c>
      <c r="M1962" t="s">
        <v>5</v>
      </c>
      <c r="N1962" t="s">
        <v>41</v>
      </c>
      <c r="O1962" t="s">
        <v>77</v>
      </c>
      <c r="P1962" t="s">
        <v>2082</v>
      </c>
      <c r="Q1962">
        <v>6</v>
      </c>
      <c r="R1962">
        <v>0</v>
      </c>
      <c r="S1962">
        <v>0</v>
      </c>
      <c r="U1962">
        <v>180000</v>
      </c>
      <c r="V1962">
        <v>180000</v>
      </c>
      <c r="W1962">
        <v>0</v>
      </c>
      <c r="X1962">
        <v>0</v>
      </c>
      <c r="Y1962" t="s">
        <v>48</v>
      </c>
    </row>
    <row r="1963" spans="1:25" x14ac:dyDescent="0.25">
      <c r="A1963">
        <v>1962</v>
      </c>
      <c r="B1963">
        <v>65922</v>
      </c>
      <c r="C1963">
        <v>0</v>
      </c>
      <c r="D1963">
        <v>0</v>
      </c>
      <c r="E1963" t="s">
        <v>2140</v>
      </c>
      <c r="F1963" t="s">
        <v>2141</v>
      </c>
      <c r="G1963">
        <v>1</v>
      </c>
      <c r="H1963" s="6">
        <v>300000</v>
      </c>
      <c r="I1963" s="7">
        <v>45894</v>
      </c>
      <c r="K1963">
        <v>9</v>
      </c>
      <c r="L1963" t="s">
        <v>40</v>
      </c>
      <c r="M1963" t="s">
        <v>5</v>
      </c>
      <c r="N1963" t="s">
        <v>41</v>
      </c>
      <c r="O1963" t="s">
        <v>57</v>
      </c>
      <c r="P1963" t="s">
        <v>2082</v>
      </c>
      <c r="Q1963">
        <v>9</v>
      </c>
      <c r="R1963">
        <v>0</v>
      </c>
      <c r="S1963">
        <v>0</v>
      </c>
      <c r="U1963">
        <v>27000</v>
      </c>
      <c r="V1963">
        <v>27000</v>
      </c>
      <c r="W1963">
        <v>0</v>
      </c>
      <c r="X1963">
        <v>0</v>
      </c>
      <c r="Y1963" t="s">
        <v>48</v>
      </c>
    </row>
    <row r="1964" spans="1:25" x14ac:dyDescent="0.25">
      <c r="A1964">
        <v>1963</v>
      </c>
      <c r="B1964">
        <v>65906</v>
      </c>
      <c r="C1964">
        <v>0</v>
      </c>
      <c r="D1964">
        <v>0</v>
      </c>
      <c r="E1964" t="s">
        <v>574</v>
      </c>
      <c r="F1964" t="s">
        <v>575</v>
      </c>
      <c r="G1964">
        <v>1</v>
      </c>
      <c r="H1964" s="6">
        <v>7000000</v>
      </c>
      <c r="I1964" s="7">
        <v>45894</v>
      </c>
      <c r="K1964">
        <v>6</v>
      </c>
      <c r="L1964" t="s">
        <v>40</v>
      </c>
      <c r="M1964" t="s">
        <v>5</v>
      </c>
      <c r="N1964" t="s">
        <v>41</v>
      </c>
      <c r="O1964" t="s">
        <v>77</v>
      </c>
      <c r="P1964" t="s">
        <v>2082</v>
      </c>
      <c r="Q1964">
        <v>6</v>
      </c>
      <c r="R1964">
        <v>0</v>
      </c>
      <c r="S1964">
        <v>0</v>
      </c>
      <c r="U1964">
        <v>420000</v>
      </c>
      <c r="V1964">
        <v>420000</v>
      </c>
      <c r="W1964">
        <v>0</v>
      </c>
      <c r="X1964">
        <v>0</v>
      </c>
      <c r="Y1964" t="s">
        <v>48</v>
      </c>
    </row>
    <row r="1965" spans="1:25" x14ac:dyDescent="0.25">
      <c r="A1965">
        <v>1964</v>
      </c>
      <c r="B1965">
        <v>65907</v>
      </c>
      <c r="C1965">
        <v>0</v>
      </c>
      <c r="D1965">
        <v>0</v>
      </c>
      <c r="E1965" t="s">
        <v>574</v>
      </c>
      <c r="F1965" t="s">
        <v>575</v>
      </c>
      <c r="G1965">
        <v>1</v>
      </c>
      <c r="H1965" s="6">
        <v>7000000</v>
      </c>
      <c r="I1965" s="7">
        <v>45894</v>
      </c>
      <c r="K1965">
        <v>6</v>
      </c>
      <c r="L1965" t="s">
        <v>40</v>
      </c>
      <c r="M1965" t="s">
        <v>5</v>
      </c>
      <c r="N1965" t="s">
        <v>41</v>
      </c>
      <c r="O1965" t="s">
        <v>77</v>
      </c>
      <c r="P1965" t="s">
        <v>2082</v>
      </c>
      <c r="Q1965">
        <v>6</v>
      </c>
      <c r="R1965">
        <v>0</v>
      </c>
      <c r="S1965">
        <v>0</v>
      </c>
      <c r="U1965">
        <v>420000</v>
      </c>
      <c r="V1965">
        <v>420000</v>
      </c>
      <c r="W1965">
        <v>0</v>
      </c>
      <c r="X1965">
        <v>0</v>
      </c>
      <c r="Y1965" t="s">
        <v>48</v>
      </c>
    </row>
    <row r="1966" spans="1:25" x14ac:dyDescent="0.25">
      <c r="A1966">
        <v>1965</v>
      </c>
      <c r="B1966">
        <v>65908</v>
      </c>
      <c r="C1966">
        <v>0</v>
      </c>
      <c r="D1966">
        <v>0</v>
      </c>
      <c r="E1966" t="s">
        <v>574</v>
      </c>
      <c r="F1966" t="s">
        <v>575</v>
      </c>
      <c r="G1966">
        <v>1</v>
      </c>
      <c r="H1966" s="6">
        <v>6000000</v>
      </c>
      <c r="I1966" s="7">
        <v>45894</v>
      </c>
      <c r="K1966">
        <v>6</v>
      </c>
      <c r="L1966" t="s">
        <v>40</v>
      </c>
      <c r="M1966" t="s">
        <v>5</v>
      </c>
      <c r="N1966" t="s">
        <v>41</v>
      </c>
      <c r="O1966" t="s">
        <v>77</v>
      </c>
      <c r="P1966" t="s">
        <v>2082</v>
      </c>
      <c r="Q1966">
        <v>6</v>
      </c>
      <c r="R1966">
        <v>0</v>
      </c>
      <c r="S1966">
        <v>0</v>
      </c>
      <c r="U1966">
        <v>360000</v>
      </c>
      <c r="V1966">
        <v>360000</v>
      </c>
      <c r="W1966">
        <v>0</v>
      </c>
      <c r="X1966">
        <v>0</v>
      </c>
      <c r="Y1966" t="s">
        <v>48</v>
      </c>
    </row>
    <row r="1967" spans="1:25" x14ac:dyDescent="0.25">
      <c r="A1967">
        <v>1966</v>
      </c>
      <c r="B1967">
        <v>65902</v>
      </c>
      <c r="C1967">
        <v>0</v>
      </c>
      <c r="D1967">
        <v>0</v>
      </c>
      <c r="E1967" t="s">
        <v>2321</v>
      </c>
      <c r="F1967" t="s">
        <v>2322</v>
      </c>
      <c r="G1967">
        <v>1</v>
      </c>
      <c r="H1967" s="6">
        <v>1798477</v>
      </c>
      <c r="I1967" s="7">
        <v>45894</v>
      </c>
      <c r="K1967" t="s">
        <v>167</v>
      </c>
      <c r="L1967" t="s">
        <v>40</v>
      </c>
      <c r="M1967" t="s">
        <v>4</v>
      </c>
      <c r="N1967" t="s">
        <v>41</v>
      </c>
      <c r="O1967" t="s">
        <v>51</v>
      </c>
      <c r="P1967" t="s">
        <v>2082</v>
      </c>
      <c r="Q1967">
        <v>5.5</v>
      </c>
      <c r="R1967">
        <v>0</v>
      </c>
      <c r="S1967">
        <v>0</v>
      </c>
      <c r="U1967">
        <v>98916</v>
      </c>
      <c r="V1967">
        <v>98916</v>
      </c>
      <c r="W1967">
        <v>0</v>
      </c>
      <c r="X1967">
        <v>0</v>
      </c>
      <c r="Y1967" t="s">
        <v>2086</v>
      </c>
    </row>
    <row r="1968" spans="1:25" x14ac:dyDescent="0.25">
      <c r="A1968">
        <v>1967</v>
      </c>
      <c r="B1968">
        <v>65900</v>
      </c>
      <c r="C1968">
        <v>0</v>
      </c>
      <c r="D1968">
        <v>0</v>
      </c>
      <c r="E1968" t="s">
        <v>1848</v>
      </c>
      <c r="F1968" t="s">
        <v>1849</v>
      </c>
      <c r="G1968">
        <v>1</v>
      </c>
      <c r="H1968" s="6">
        <v>19564821</v>
      </c>
      <c r="I1968" s="7">
        <v>45894</v>
      </c>
      <c r="K1968">
        <v>15</v>
      </c>
      <c r="L1968" t="s">
        <v>40</v>
      </c>
      <c r="M1968" t="s">
        <v>5</v>
      </c>
      <c r="N1968" t="s">
        <v>41</v>
      </c>
      <c r="O1968" t="s">
        <v>47</v>
      </c>
      <c r="P1968" t="s">
        <v>2082</v>
      </c>
      <c r="Q1968">
        <v>2</v>
      </c>
      <c r="R1968">
        <v>13</v>
      </c>
      <c r="S1968">
        <v>0</v>
      </c>
      <c r="U1968">
        <v>2934723</v>
      </c>
      <c r="V1968">
        <v>391296</v>
      </c>
      <c r="W1968">
        <v>2543427</v>
      </c>
      <c r="X1968">
        <v>0</v>
      </c>
      <c r="Y1968" t="s">
        <v>250</v>
      </c>
    </row>
    <row r="1969" spans="1:25" x14ac:dyDescent="0.25">
      <c r="A1969">
        <v>1968</v>
      </c>
      <c r="B1969">
        <v>65901</v>
      </c>
      <c r="C1969">
        <v>0</v>
      </c>
      <c r="D1969">
        <v>0</v>
      </c>
      <c r="E1969" t="s">
        <v>1303</v>
      </c>
      <c r="F1969" t="s">
        <v>1304</v>
      </c>
      <c r="G1969">
        <v>1</v>
      </c>
      <c r="H1969" s="6">
        <v>4835437</v>
      </c>
      <c r="I1969" s="7">
        <v>45894</v>
      </c>
      <c r="K1969" t="s">
        <v>167</v>
      </c>
      <c r="L1969" t="s">
        <v>40</v>
      </c>
      <c r="M1969" t="s">
        <v>4</v>
      </c>
      <c r="N1969" t="s">
        <v>41</v>
      </c>
      <c r="O1969" t="s">
        <v>51</v>
      </c>
      <c r="P1969" t="s">
        <v>2082</v>
      </c>
      <c r="Q1969">
        <v>5.5</v>
      </c>
      <c r="R1969">
        <v>0</v>
      </c>
      <c r="S1969">
        <v>0</v>
      </c>
      <c r="U1969">
        <v>265949</v>
      </c>
      <c r="V1969">
        <v>265949</v>
      </c>
      <c r="W1969">
        <v>0</v>
      </c>
      <c r="X1969">
        <v>0</v>
      </c>
      <c r="Y1969" t="s">
        <v>109</v>
      </c>
    </row>
    <row r="1970" spans="1:25" x14ac:dyDescent="0.25">
      <c r="A1970">
        <v>1969</v>
      </c>
      <c r="B1970">
        <v>65903</v>
      </c>
      <c r="C1970">
        <v>0</v>
      </c>
      <c r="D1970">
        <v>0</v>
      </c>
      <c r="E1970" t="s">
        <v>984</v>
      </c>
      <c r="F1970" t="s">
        <v>985</v>
      </c>
      <c r="G1970">
        <v>1</v>
      </c>
      <c r="H1970" s="6">
        <v>813353</v>
      </c>
      <c r="I1970" s="7">
        <v>45894</v>
      </c>
      <c r="K1970">
        <v>15</v>
      </c>
      <c r="L1970" t="s">
        <v>40</v>
      </c>
      <c r="M1970" t="s">
        <v>5</v>
      </c>
      <c r="N1970" t="s">
        <v>41</v>
      </c>
      <c r="O1970" t="s">
        <v>47</v>
      </c>
      <c r="P1970" t="s">
        <v>2082</v>
      </c>
      <c r="Q1970">
        <v>4</v>
      </c>
      <c r="R1970">
        <v>11</v>
      </c>
      <c r="S1970">
        <v>0</v>
      </c>
      <c r="U1970">
        <v>122003</v>
      </c>
      <c r="V1970">
        <v>32534</v>
      </c>
      <c r="W1970">
        <v>89469</v>
      </c>
      <c r="X1970">
        <v>0</v>
      </c>
      <c r="Y1970" t="s">
        <v>109</v>
      </c>
    </row>
    <row r="1971" spans="1:25" x14ac:dyDescent="0.25">
      <c r="A1971">
        <v>1970</v>
      </c>
      <c r="B1971">
        <v>65904</v>
      </c>
      <c r="C1971">
        <v>0</v>
      </c>
      <c r="D1971">
        <v>0</v>
      </c>
      <c r="E1971" t="s">
        <v>2110</v>
      </c>
      <c r="F1971" t="s">
        <v>2111</v>
      </c>
      <c r="G1971">
        <v>1</v>
      </c>
      <c r="H1971" s="6">
        <v>606711</v>
      </c>
      <c r="I1971" s="7">
        <v>45894</v>
      </c>
      <c r="K1971" t="s">
        <v>167</v>
      </c>
      <c r="L1971" t="s">
        <v>40</v>
      </c>
      <c r="M1971" t="s">
        <v>7</v>
      </c>
      <c r="N1971" t="s">
        <v>41</v>
      </c>
      <c r="O1971" t="s">
        <v>64</v>
      </c>
      <c r="P1971" t="s">
        <v>2082</v>
      </c>
      <c r="Q1971">
        <v>5.5</v>
      </c>
      <c r="R1971">
        <v>0</v>
      </c>
      <c r="S1971">
        <v>0</v>
      </c>
      <c r="U1971">
        <v>33369</v>
      </c>
      <c r="V1971">
        <v>33369</v>
      </c>
      <c r="W1971">
        <v>0</v>
      </c>
      <c r="X1971">
        <v>0</v>
      </c>
      <c r="Y1971" t="s">
        <v>48</v>
      </c>
    </row>
    <row r="1972" spans="1:25" x14ac:dyDescent="0.25">
      <c r="A1972">
        <v>1971</v>
      </c>
      <c r="B1972">
        <v>65905</v>
      </c>
      <c r="C1972">
        <v>0</v>
      </c>
      <c r="D1972">
        <v>0</v>
      </c>
      <c r="E1972" t="s">
        <v>1011</v>
      </c>
      <c r="F1972" t="s">
        <v>1012</v>
      </c>
      <c r="G1972">
        <v>1</v>
      </c>
      <c r="H1972" s="6">
        <v>4756080</v>
      </c>
      <c r="I1972" s="7">
        <v>45894</v>
      </c>
      <c r="K1972">
        <v>12</v>
      </c>
      <c r="L1972" t="s">
        <v>40</v>
      </c>
      <c r="M1972" t="s">
        <v>5</v>
      </c>
      <c r="N1972" t="s">
        <v>41</v>
      </c>
      <c r="O1972" t="s">
        <v>77</v>
      </c>
      <c r="P1972" t="s">
        <v>2082</v>
      </c>
      <c r="Q1972">
        <v>12</v>
      </c>
      <c r="R1972">
        <v>0</v>
      </c>
      <c r="S1972">
        <v>0</v>
      </c>
      <c r="U1972">
        <v>570730</v>
      </c>
      <c r="V1972">
        <v>570730</v>
      </c>
      <c r="W1972">
        <v>0</v>
      </c>
      <c r="X1972">
        <v>0</v>
      </c>
      <c r="Y1972" t="s">
        <v>437</v>
      </c>
    </row>
    <row r="1973" spans="1:25" x14ac:dyDescent="0.25">
      <c r="A1973">
        <v>1972</v>
      </c>
      <c r="B1973">
        <v>63699</v>
      </c>
      <c r="C1973">
        <v>0</v>
      </c>
      <c r="D1973">
        <v>0</v>
      </c>
      <c r="E1973" t="s">
        <v>1459</v>
      </c>
      <c r="F1973" t="s">
        <v>1460</v>
      </c>
      <c r="G1973">
        <v>1</v>
      </c>
      <c r="H1973" s="6">
        <v>8200000</v>
      </c>
      <c r="I1973" s="7">
        <v>45891</v>
      </c>
      <c r="K1973">
        <v>15</v>
      </c>
      <c r="L1973" t="s">
        <v>40</v>
      </c>
      <c r="M1973" t="s">
        <v>5</v>
      </c>
      <c r="N1973" t="s">
        <v>41</v>
      </c>
      <c r="O1973" t="s">
        <v>54</v>
      </c>
      <c r="P1973" t="s">
        <v>2082</v>
      </c>
      <c r="Q1973">
        <v>3.3</v>
      </c>
      <c r="R1973">
        <v>11.7</v>
      </c>
      <c r="S1973">
        <v>0</v>
      </c>
      <c r="U1973">
        <v>1230000</v>
      </c>
      <c r="V1973">
        <v>270600</v>
      </c>
      <c r="W1973">
        <v>959400</v>
      </c>
      <c r="X1973">
        <v>0</v>
      </c>
      <c r="Y1973" t="s">
        <v>48</v>
      </c>
    </row>
    <row r="1974" spans="1:25" x14ac:dyDescent="0.25">
      <c r="A1974">
        <v>1973</v>
      </c>
      <c r="B1974">
        <v>65889</v>
      </c>
      <c r="C1974">
        <v>0</v>
      </c>
      <c r="D1974">
        <v>0</v>
      </c>
      <c r="E1974" t="s">
        <v>1361</v>
      </c>
      <c r="F1974" t="s">
        <v>1362</v>
      </c>
      <c r="G1974">
        <v>1</v>
      </c>
      <c r="H1974" s="6">
        <v>8352770</v>
      </c>
      <c r="I1974" s="7">
        <v>45891</v>
      </c>
      <c r="K1974">
        <v>15</v>
      </c>
      <c r="L1974" t="s">
        <v>40</v>
      </c>
      <c r="M1974" t="s">
        <v>5</v>
      </c>
      <c r="N1974" t="s">
        <v>41</v>
      </c>
      <c r="O1974" t="s">
        <v>47</v>
      </c>
      <c r="P1974" t="s">
        <v>2082</v>
      </c>
      <c r="Q1974">
        <v>2</v>
      </c>
      <c r="R1974">
        <v>13</v>
      </c>
      <c r="S1974">
        <v>0</v>
      </c>
      <c r="U1974">
        <v>1252916</v>
      </c>
      <c r="V1974">
        <v>167055</v>
      </c>
      <c r="W1974">
        <v>1085860</v>
      </c>
      <c r="X1974">
        <v>0</v>
      </c>
      <c r="Y1974" t="s">
        <v>250</v>
      </c>
    </row>
    <row r="1975" spans="1:25" x14ac:dyDescent="0.25">
      <c r="A1975">
        <v>1974</v>
      </c>
      <c r="B1975">
        <v>65894</v>
      </c>
      <c r="C1975">
        <v>0</v>
      </c>
      <c r="D1975">
        <v>0</v>
      </c>
      <c r="E1975" t="s">
        <v>1107</v>
      </c>
      <c r="F1975" t="s">
        <v>1108</v>
      </c>
      <c r="G1975">
        <v>1</v>
      </c>
      <c r="H1975" s="6">
        <v>7000000</v>
      </c>
      <c r="I1975" s="7">
        <v>45891</v>
      </c>
      <c r="K1975">
        <v>15</v>
      </c>
      <c r="L1975" t="s">
        <v>40</v>
      </c>
      <c r="M1975" t="s">
        <v>1</v>
      </c>
      <c r="N1975" t="s">
        <v>41</v>
      </c>
      <c r="O1975" t="s">
        <v>87</v>
      </c>
      <c r="P1975" t="s">
        <v>2082</v>
      </c>
      <c r="Q1975">
        <v>10</v>
      </c>
      <c r="R1975">
        <v>5</v>
      </c>
      <c r="S1975">
        <v>0</v>
      </c>
      <c r="U1975">
        <v>1050000</v>
      </c>
      <c r="V1975">
        <v>700000</v>
      </c>
      <c r="W1975">
        <v>350000</v>
      </c>
      <c r="X1975">
        <v>0</v>
      </c>
      <c r="Y1975" t="s">
        <v>48</v>
      </c>
    </row>
    <row r="1976" spans="1:25" x14ac:dyDescent="0.25">
      <c r="A1976">
        <v>1975</v>
      </c>
      <c r="B1976">
        <v>65895</v>
      </c>
      <c r="C1976">
        <v>0</v>
      </c>
      <c r="D1976">
        <v>0</v>
      </c>
      <c r="E1976" t="s">
        <v>1107</v>
      </c>
      <c r="F1976" t="s">
        <v>1108</v>
      </c>
      <c r="G1976">
        <v>1</v>
      </c>
      <c r="H1976" s="6">
        <v>3000000</v>
      </c>
      <c r="I1976" s="7">
        <v>45891</v>
      </c>
      <c r="K1976">
        <v>15</v>
      </c>
      <c r="L1976" t="s">
        <v>40</v>
      </c>
      <c r="M1976" t="s">
        <v>1</v>
      </c>
      <c r="N1976" t="s">
        <v>41</v>
      </c>
      <c r="O1976" t="s">
        <v>87</v>
      </c>
      <c r="P1976" t="s">
        <v>2082</v>
      </c>
      <c r="Q1976">
        <v>10</v>
      </c>
      <c r="R1976">
        <v>5</v>
      </c>
      <c r="S1976">
        <v>0</v>
      </c>
      <c r="U1976">
        <v>450000</v>
      </c>
      <c r="V1976">
        <v>300000</v>
      </c>
      <c r="W1976">
        <v>150000</v>
      </c>
      <c r="X1976">
        <v>0</v>
      </c>
      <c r="Y1976" t="s">
        <v>48</v>
      </c>
    </row>
    <row r="1977" spans="1:25" x14ac:dyDescent="0.25">
      <c r="A1977">
        <v>1976</v>
      </c>
      <c r="B1977">
        <v>65888</v>
      </c>
      <c r="C1977">
        <v>0</v>
      </c>
      <c r="D1977">
        <v>0</v>
      </c>
      <c r="E1977" t="s">
        <v>1610</v>
      </c>
      <c r="F1977" t="s">
        <v>1611</v>
      </c>
      <c r="G1977">
        <v>1</v>
      </c>
      <c r="H1977" s="6">
        <v>2000000</v>
      </c>
      <c r="I1977" s="7">
        <v>45891</v>
      </c>
      <c r="K1977">
        <v>8</v>
      </c>
      <c r="L1977" t="s">
        <v>40</v>
      </c>
      <c r="M1977" t="s">
        <v>5</v>
      </c>
      <c r="N1977" t="s">
        <v>41</v>
      </c>
      <c r="O1977" t="s">
        <v>57</v>
      </c>
      <c r="P1977" t="s">
        <v>2082</v>
      </c>
      <c r="Q1977">
        <v>8</v>
      </c>
      <c r="R1977">
        <v>0</v>
      </c>
      <c r="S1977">
        <v>0</v>
      </c>
      <c r="U1977">
        <v>160000</v>
      </c>
      <c r="V1977">
        <v>160000</v>
      </c>
      <c r="W1977">
        <v>0</v>
      </c>
      <c r="X1977">
        <v>0</v>
      </c>
      <c r="Y1977" t="s">
        <v>48</v>
      </c>
    </row>
    <row r="1978" spans="1:25" x14ac:dyDescent="0.25">
      <c r="A1978">
        <v>1977</v>
      </c>
      <c r="B1978">
        <v>65898</v>
      </c>
      <c r="C1978">
        <v>0</v>
      </c>
      <c r="D1978">
        <v>0</v>
      </c>
      <c r="E1978" t="s">
        <v>1536</v>
      </c>
      <c r="F1978" t="s">
        <v>1537</v>
      </c>
      <c r="G1978">
        <v>1</v>
      </c>
      <c r="H1978" s="6">
        <v>5000000</v>
      </c>
      <c r="I1978" s="7">
        <v>45891</v>
      </c>
      <c r="K1978">
        <v>8</v>
      </c>
      <c r="L1978" t="s">
        <v>40</v>
      </c>
      <c r="M1978" t="s">
        <v>5</v>
      </c>
      <c r="N1978" t="s">
        <v>41</v>
      </c>
      <c r="O1978" t="s">
        <v>57</v>
      </c>
      <c r="P1978" t="s">
        <v>2082</v>
      </c>
      <c r="Q1978">
        <v>3</v>
      </c>
      <c r="R1978">
        <v>5</v>
      </c>
      <c r="S1978">
        <v>0</v>
      </c>
      <c r="U1978">
        <v>400000</v>
      </c>
      <c r="V1978">
        <v>150000</v>
      </c>
      <c r="W1978">
        <v>250000</v>
      </c>
      <c r="X1978">
        <v>0</v>
      </c>
      <c r="Y1978" t="s">
        <v>72</v>
      </c>
    </row>
    <row r="1979" spans="1:25" x14ac:dyDescent="0.25">
      <c r="A1979">
        <v>1978</v>
      </c>
      <c r="B1979">
        <v>65899</v>
      </c>
      <c r="C1979">
        <v>0</v>
      </c>
      <c r="D1979">
        <v>0</v>
      </c>
      <c r="E1979" t="s">
        <v>1137</v>
      </c>
      <c r="F1979" t="s">
        <v>1138</v>
      </c>
      <c r="G1979">
        <v>1</v>
      </c>
      <c r="H1979" s="6">
        <v>21921057</v>
      </c>
      <c r="I1979" s="7">
        <v>45891</v>
      </c>
      <c r="K1979">
        <v>15</v>
      </c>
      <c r="L1979" t="s">
        <v>40</v>
      </c>
      <c r="M1979" t="s">
        <v>5</v>
      </c>
      <c r="N1979" t="s">
        <v>41</v>
      </c>
      <c r="O1979" t="s">
        <v>54</v>
      </c>
      <c r="P1979" t="s">
        <v>2082</v>
      </c>
      <c r="Q1979">
        <v>10</v>
      </c>
      <c r="R1979">
        <v>5</v>
      </c>
      <c r="S1979">
        <v>0</v>
      </c>
      <c r="U1979">
        <v>3288159</v>
      </c>
      <c r="V1979">
        <v>2192106</v>
      </c>
      <c r="W1979">
        <v>1096053</v>
      </c>
      <c r="X1979">
        <v>0</v>
      </c>
      <c r="Y1979" t="s">
        <v>48</v>
      </c>
    </row>
    <row r="1980" spans="1:25" x14ac:dyDescent="0.25">
      <c r="A1980">
        <v>1979</v>
      </c>
      <c r="B1980">
        <v>65890</v>
      </c>
      <c r="C1980">
        <v>0</v>
      </c>
      <c r="D1980">
        <v>0</v>
      </c>
      <c r="E1980" t="s">
        <v>1357</v>
      </c>
      <c r="F1980" t="s">
        <v>1358</v>
      </c>
      <c r="G1980">
        <v>1</v>
      </c>
      <c r="H1980" s="6">
        <v>27162226</v>
      </c>
      <c r="I1980" s="7">
        <v>45891</v>
      </c>
      <c r="K1980">
        <v>15</v>
      </c>
      <c r="L1980" t="s">
        <v>40</v>
      </c>
      <c r="M1980" t="s">
        <v>5</v>
      </c>
      <c r="N1980" t="s">
        <v>41</v>
      </c>
      <c r="O1980" t="s">
        <v>47</v>
      </c>
      <c r="P1980" t="s">
        <v>2082</v>
      </c>
      <c r="Q1980">
        <v>2</v>
      </c>
      <c r="R1980">
        <v>13</v>
      </c>
      <c r="S1980">
        <v>0</v>
      </c>
      <c r="U1980">
        <v>4074334</v>
      </c>
      <c r="V1980">
        <v>543245</v>
      </c>
      <c r="W1980">
        <v>3531089</v>
      </c>
      <c r="X1980">
        <v>0</v>
      </c>
      <c r="Y1980" t="s">
        <v>250</v>
      </c>
    </row>
    <row r="1981" spans="1:25" x14ac:dyDescent="0.25">
      <c r="A1981">
        <v>1980</v>
      </c>
      <c r="B1981">
        <v>65891</v>
      </c>
      <c r="C1981">
        <v>0</v>
      </c>
      <c r="D1981">
        <v>0</v>
      </c>
      <c r="E1981" t="s">
        <v>1455</v>
      </c>
      <c r="F1981" t="s">
        <v>1456</v>
      </c>
      <c r="G1981">
        <v>1</v>
      </c>
      <c r="H1981" s="6">
        <v>5000000</v>
      </c>
      <c r="I1981" s="7">
        <v>45891</v>
      </c>
      <c r="K1981">
        <v>8</v>
      </c>
      <c r="L1981" t="s">
        <v>40</v>
      </c>
      <c r="M1981" t="s">
        <v>5</v>
      </c>
      <c r="N1981" t="s">
        <v>41</v>
      </c>
      <c r="O1981" t="s">
        <v>47</v>
      </c>
      <c r="P1981" t="s">
        <v>2082</v>
      </c>
      <c r="Q1981">
        <v>8</v>
      </c>
      <c r="R1981">
        <v>0</v>
      </c>
      <c r="S1981">
        <v>0</v>
      </c>
      <c r="U1981">
        <v>400000</v>
      </c>
      <c r="V1981">
        <v>400000</v>
      </c>
      <c r="W1981">
        <v>0</v>
      </c>
      <c r="X1981">
        <v>0</v>
      </c>
      <c r="Y1981" t="s">
        <v>109</v>
      </c>
    </row>
    <row r="1982" spans="1:25" x14ac:dyDescent="0.25">
      <c r="A1982">
        <v>1981</v>
      </c>
      <c r="B1982">
        <v>65892</v>
      </c>
      <c r="C1982">
        <v>0</v>
      </c>
      <c r="D1982">
        <v>0</v>
      </c>
      <c r="E1982" t="s">
        <v>1455</v>
      </c>
      <c r="F1982" t="s">
        <v>1456</v>
      </c>
      <c r="G1982">
        <v>1</v>
      </c>
      <c r="H1982" s="6">
        <v>5000000</v>
      </c>
      <c r="I1982" s="7">
        <v>45891</v>
      </c>
      <c r="K1982">
        <v>8</v>
      </c>
      <c r="L1982" t="s">
        <v>40</v>
      </c>
      <c r="M1982" t="s">
        <v>5</v>
      </c>
      <c r="N1982" t="s">
        <v>41</v>
      </c>
      <c r="O1982" t="s">
        <v>47</v>
      </c>
      <c r="P1982" t="s">
        <v>2082</v>
      </c>
      <c r="Q1982">
        <v>8</v>
      </c>
      <c r="R1982">
        <v>0</v>
      </c>
      <c r="S1982">
        <v>0</v>
      </c>
      <c r="U1982">
        <v>400000</v>
      </c>
      <c r="V1982">
        <v>400000</v>
      </c>
      <c r="W1982">
        <v>0</v>
      </c>
      <c r="X1982">
        <v>0</v>
      </c>
      <c r="Y1982" t="s">
        <v>109</v>
      </c>
    </row>
    <row r="1983" spans="1:25" x14ac:dyDescent="0.25">
      <c r="A1983">
        <v>1982</v>
      </c>
      <c r="B1983">
        <v>65893</v>
      </c>
      <c r="C1983">
        <v>0</v>
      </c>
      <c r="D1983">
        <v>0</v>
      </c>
      <c r="E1983" t="s">
        <v>795</v>
      </c>
      <c r="F1983" t="s">
        <v>796</v>
      </c>
      <c r="G1983">
        <v>1</v>
      </c>
      <c r="H1983" s="6">
        <v>22825635</v>
      </c>
      <c r="I1983" s="7">
        <v>45891</v>
      </c>
      <c r="K1983" t="s">
        <v>167</v>
      </c>
      <c r="L1983" t="s">
        <v>40</v>
      </c>
      <c r="M1983" t="s">
        <v>7</v>
      </c>
      <c r="N1983" t="s">
        <v>41</v>
      </c>
      <c r="O1983" t="s">
        <v>64</v>
      </c>
      <c r="P1983" t="s">
        <v>2082</v>
      </c>
      <c r="Q1983">
        <v>5.5</v>
      </c>
      <c r="R1983">
        <v>0</v>
      </c>
      <c r="S1983">
        <v>0</v>
      </c>
      <c r="U1983">
        <v>1255410</v>
      </c>
      <c r="V1983">
        <v>1255410</v>
      </c>
      <c r="W1983">
        <v>0</v>
      </c>
      <c r="X1983">
        <v>0</v>
      </c>
      <c r="Y1983" t="s">
        <v>44</v>
      </c>
    </row>
    <row r="1984" spans="1:25" x14ac:dyDescent="0.25">
      <c r="A1984">
        <v>1983</v>
      </c>
      <c r="B1984">
        <v>65885</v>
      </c>
      <c r="C1984">
        <v>0</v>
      </c>
      <c r="D1984">
        <v>0</v>
      </c>
      <c r="E1984" t="s">
        <v>1502</v>
      </c>
      <c r="F1984" t="s">
        <v>1503</v>
      </c>
      <c r="G1984">
        <v>1</v>
      </c>
      <c r="H1984" s="6">
        <v>37663</v>
      </c>
      <c r="I1984" s="7">
        <v>45890</v>
      </c>
      <c r="K1984">
        <v>8</v>
      </c>
      <c r="L1984" t="s">
        <v>40</v>
      </c>
      <c r="M1984" t="s">
        <v>5</v>
      </c>
      <c r="N1984" t="s">
        <v>41</v>
      </c>
      <c r="O1984" t="s">
        <v>57</v>
      </c>
      <c r="P1984" t="s">
        <v>2082</v>
      </c>
      <c r="Q1984">
        <v>8</v>
      </c>
      <c r="R1984">
        <v>0</v>
      </c>
      <c r="S1984">
        <v>0</v>
      </c>
      <c r="U1984">
        <v>3013</v>
      </c>
      <c r="V1984">
        <v>3013</v>
      </c>
      <c r="W1984">
        <v>0</v>
      </c>
      <c r="X1984">
        <v>0</v>
      </c>
      <c r="Y1984" t="s">
        <v>250</v>
      </c>
    </row>
    <row r="1985" spans="1:25" x14ac:dyDescent="0.25">
      <c r="A1985">
        <v>1984</v>
      </c>
      <c r="B1985">
        <v>65886</v>
      </c>
      <c r="C1985">
        <v>0</v>
      </c>
      <c r="D1985">
        <v>0</v>
      </c>
      <c r="E1985" t="s">
        <v>1133</v>
      </c>
      <c r="F1985" t="s">
        <v>1134</v>
      </c>
      <c r="G1985">
        <v>1</v>
      </c>
      <c r="H1985" s="6">
        <v>1299722</v>
      </c>
      <c r="I1985" s="7">
        <v>45890</v>
      </c>
      <c r="K1985">
        <v>15</v>
      </c>
      <c r="L1985" t="s">
        <v>40</v>
      </c>
      <c r="M1985" t="s">
        <v>5</v>
      </c>
      <c r="N1985" t="s">
        <v>41</v>
      </c>
      <c r="O1985" t="s">
        <v>54</v>
      </c>
      <c r="P1985" t="s">
        <v>2082</v>
      </c>
      <c r="Q1985">
        <v>10</v>
      </c>
      <c r="R1985">
        <v>5</v>
      </c>
      <c r="S1985">
        <v>0</v>
      </c>
      <c r="U1985">
        <v>194958</v>
      </c>
      <c r="V1985">
        <v>129972</v>
      </c>
      <c r="W1985">
        <v>64986</v>
      </c>
      <c r="X1985">
        <v>0</v>
      </c>
      <c r="Y1985" t="s">
        <v>48</v>
      </c>
    </row>
    <row r="1986" spans="1:25" x14ac:dyDescent="0.25">
      <c r="A1986">
        <v>1985</v>
      </c>
      <c r="B1986">
        <v>65881</v>
      </c>
      <c r="C1986">
        <v>0</v>
      </c>
      <c r="D1986">
        <v>0</v>
      </c>
      <c r="E1986" t="s">
        <v>978</v>
      </c>
      <c r="F1986" t="s">
        <v>979</v>
      </c>
      <c r="G1986">
        <v>1</v>
      </c>
      <c r="H1986" s="6">
        <v>3151666</v>
      </c>
      <c r="I1986" s="7">
        <v>45890</v>
      </c>
      <c r="K1986">
        <v>8</v>
      </c>
      <c r="L1986" t="s">
        <v>40</v>
      </c>
      <c r="M1986" t="s">
        <v>7</v>
      </c>
      <c r="N1986" t="s">
        <v>41</v>
      </c>
      <c r="O1986" t="s">
        <v>64</v>
      </c>
      <c r="P1986" t="s">
        <v>2082</v>
      </c>
      <c r="Q1986">
        <v>8</v>
      </c>
      <c r="R1986">
        <v>0</v>
      </c>
      <c r="S1986">
        <v>0</v>
      </c>
      <c r="U1986">
        <v>252133</v>
      </c>
      <c r="V1986">
        <v>252133</v>
      </c>
      <c r="W1986">
        <v>0</v>
      </c>
      <c r="X1986">
        <v>0</v>
      </c>
      <c r="Y1986" t="s">
        <v>44</v>
      </c>
    </row>
    <row r="1987" spans="1:25" x14ac:dyDescent="0.25">
      <c r="A1987">
        <v>1986</v>
      </c>
      <c r="B1987">
        <v>65879</v>
      </c>
      <c r="C1987">
        <v>0</v>
      </c>
      <c r="D1987">
        <v>0</v>
      </c>
      <c r="E1987" t="s">
        <v>2313</v>
      </c>
      <c r="F1987" t="s">
        <v>2314</v>
      </c>
      <c r="G1987">
        <v>1</v>
      </c>
      <c r="H1987" s="6">
        <v>53617</v>
      </c>
      <c r="I1987" s="7">
        <v>45890</v>
      </c>
      <c r="J1987" s="7">
        <v>45890</v>
      </c>
      <c r="K1987">
        <v>10</v>
      </c>
      <c r="L1987" t="s">
        <v>40</v>
      </c>
      <c r="M1987" t="s">
        <v>8</v>
      </c>
      <c r="N1987" t="s">
        <v>41</v>
      </c>
      <c r="O1987" t="s">
        <v>347</v>
      </c>
      <c r="P1987" t="s">
        <v>2082</v>
      </c>
      <c r="Q1987">
        <v>10</v>
      </c>
      <c r="R1987">
        <v>0</v>
      </c>
      <c r="S1987">
        <v>0</v>
      </c>
      <c r="U1987">
        <v>5362</v>
      </c>
      <c r="V1987">
        <v>5362</v>
      </c>
      <c r="W1987">
        <v>0</v>
      </c>
      <c r="X1987">
        <v>0</v>
      </c>
      <c r="Y1987" t="s">
        <v>2086</v>
      </c>
    </row>
    <row r="1988" spans="1:25" x14ac:dyDescent="0.25">
      <c r="A1988">
        <v>1987</v>
      </c>
      <c r="B1988">
        <v>65883</v>
      </c>
      <c r="C1988">
        <v>0</v>
      </c>
      <c r="D1988">
        <v>0</v>
      </c>
      <c r="E1988" t="s">
        <v>972</v>
      </c>
      <c r="F1988" t="s">
        <v>2623</v>
      </c>
      <c r="G1988">
        <v>1</v>
      </c>
      <c r="H1988" s="6">
        <v>946609</v>
      </c>
      <c r="I1988" s="7">
        <v>45890</v>
      </c>
      <c r="K1988">
        <v>8</v>
      </c>
      <c r="L1988" t="s">
        <v>40</v>
      </c>
      <c r="M1988" t="s">
        <v>7</v>
      </c>
      <c r="N1988" t="s">
        <v>41</v>
      </c>
      <c r="O1988" t="s">
        <v>64</v>
      </c>
      <c r="P1988" t="s">
        <v>2082</v>
      </c>
      <c r="Q1988">
        <v>8</v>
      </c>
      <c r="R1988">
        <v>0</v>
      </c>
      <c r="S1988">
        <v>0</v>
      </c>
      <c r="U1988">
        <v>75729</v>
      </c>
      <c r="V1988">
        <v>75729</v>
      </c>
      <c r="W1988">
        <v>0</v>
      </c>
      <c r="X1988">
        <v>0</v>
      </c>
      <c r="Y1988" t="s">
        <v>44</v>
      </c>
    </row>
    <row r="1989" spans="1:25" x14ac:dyDescent="0.25">
      <c r="A1989">
        <v>1988</v>
      </c>
      <c r="B1989">
        <v>65880</v>
      </c>
      <c r="C1989">
        <v>0</v>
      </c>
      <c r="D1989">
        <v>0</v>
      </c>
      <c r="E1989" t="s">
        <v>2311</v>
      </c>
      <c r="F1989" t="s">
        <v>2312</v>
      </c>
      <c r="G1989">
        <v>1</v>
      </c>
      <c r="H1989" s="6">
        <v>769788</v>
      </c>
      <c r="I1989" s="7">
        <v>45890</v>
      </c>
      <c r="J1989" s="7">
        <v>45890</v>
      </c>
      <c r="K1989">
        <v>10</v>
      </c>
      <c r="L1989" t="s">
        <v>40</v>
      </c>
      <c r="M1989" t="s">
        <v>8</v>
      </c>
      <c r="N1989" t="s">
        <v>41</v>
      </c>
      <c r="O1989" t="s">
        <v>347</v>
      </c>
      <c r="P1989" t="s">
        <v>2082</v>
      </c>
      <c r="Q1989">
        <v>10</v>
      </c>
      <c r="R1989">
        <v>0</v>
      </c>
      <c r="S1989">
        <v>0</v>
      </c>
      <c r="U1989">
        <v>76979</v>
      </c>
      <c r="V1989">
        <v>76979</v>
      </c>
      <c r="W1989">
        <v>0</v>
      </c>
      <c r="X1989">
        <v>0</v>
      </c>
      <c r="Y1989" t="s">
        <v>2086</v>
      </c>
    </row>
    <row r="1990" spans="1:25" x14ac:dyDescent="0.25">
      <c r="A1990">
        <v>1989</v>
      </c>
      <c r="B1990">
        <v>65884</v>
      </c>
      <c r="C1990">
        <v>0</v>
      </c>
      <c r="D1990">
        <v>0</v>
      </c>
      <c r="E1990" t="s">
        <v>1204</v>
      </c>
      <c r="F1990" t="s">
        <v>1205</v>
      </c>
      <c r="G1990">
        <v>1</v>
      </c>
      <c r="H1990" s="6">
        <v>225170</v>
      </c>
      <c r="I1990" s="7">
        <v>45890</v>
      </c>
      <c r="K1990">
        <v>15</v>
      </c>
      <c r="L1990" t="s">
        <v>40</v>
      </c>
      <c r="M1990" t="s">
        <v>5</v>
      </c>
      <c r="N1990" t="s">
        <v>41</v>
      </c>
      <c r="O1990" t="s">
        <v>54</v>
      </c>
      <c r="P1990" t="s">
        <v>2082</v>
      </c>
      <c r="Q1990">
        <v>10</v>
      </c>
      <c r="R1990">
        <v>5</v>
      </c>
      <c r="S1990">
        <v>0</v>
      </c>
      <c r="U1990">
        <v>33776</v>
      </c>
      <c r="V1990">
        <v>22517</v>
      </c>
      <c r="W1990">
        <v>11258</v>
      </c>
      <c r="X1990">
        <v>0</v>
      </c>
      <c r="Y1990" t="s">
        <v>48</v>
      </c>
    </row>
    <row r="1991" spans="1:25" x14ac:dyDescent="0.25">
      <c r="A1991">
        <v>1990</v>
      </c>
      <c r="B1991">
        <v>65882</v>
      </c>
      <c r="C1991">
        <v>0</v>
      </c>
      <c r="D1991">
        <v>0</v>
      </c>
      <c r="E1991" t="s">
        <v>1506</v>
      </c>
      <c r="F1991" t="s">
        <v>1507</v>
      </c>
      <c r="G1991">
        <v>1</v>
      </c>
      <c r="H1991" s="6">
        <v>195808</v>
      </c>
      <c r="I1991" s="7">
        <v>45890</v>
      </c>
      <c r="K1991">
        <v>8</v>
      </c>
      <c r="L1991" t="s">
        <v>40</v>
      </c>
      <c r="M1991" t="s">
        <v>7</v>
      </c>
      <c r="N1991" t="s">
        <v>41</v>
      </c>
      <c r="O1991" t="s">
        <v>64</v>
      </c>
      <c r="P1991" t="s">
        <v>2082</v>
      </c>
      <c r="Q1991">
        <v>8</v>
      </c>
      <c r="R1991">
        <v>0</v>
      </c>
      <c r="S1991">
        <v>0</v>
      </c>
      <c r="U1991">
        <v>15665</v>
      </c>
      <c r="V1991">
        <v>15665</v>
      </c>
      <c r="W1991">
        <v>0</v>
      </c>
      <c r="X1991">
        <v>0</v>
      </c>
      <c r="Y1991" t="s">
        <v>44</v>
      </c>
    </row>
    <row r="1992" spans="1:25" x14ac:dyDescent="0.25">
      <c r="A1992">
        <v>1991</v>
      </c>
      <c r="B1992">
        <v>65887</v>
      </c>
      <c r="C1992">
        <v>0</v>
      </c>
      <c r="D1992">
        <v>0</v>
      </c>
      <c r="E1992" t="s">
        <v>1101</v>
      </c>
      <c r="F1992" t="s">
        <v>1102</v>
      </c>
      <c r="G1992">
        <v>1</v>
      </c>
      <c r="H1992" s="6">
        <v>185845</v>
      </c>
      <c r="I1992" s="7">
        <v>45890</v>
      </c>
      <c r="K1992">
        <v>15</v>
      </c>
      <c r="L1992" t="s">
        <v>40</v>
      </c>
      <c r="M1992" t="s">
        <v>5</v>
      </c>
      <c r="N1992" t="s">
        <v>41</v>
      </c>
      <c r="O1992" t="s">
        <v>54</v>
      </c>
      <c r="P1992" t="s">
        <v>2082</v>
      </c>
      <c r="Q1992">
        <v>10</v>
      </c>
      <c r="R1992">
        <v>5</v>
      </c>
      <c r="S1992">
        <v>0</v>
      </c>
      <c r="U1992">
        <v>27877</v>
      </c>
      <c r="V1992">
        <v>18584</v>
      </c>
      <c r="W1992">
        <v>9292</v>
      </c>
      <c r="X1992">
        <v>0</v>
      </c>
      <c r="Y1992" t="s">
        <v>48</v>
      </c>
    </row>
    <row r="1993" spans="1:25" x14ac:dyDescent="0.25">
      <c r="A1993">
        <v>1992</v>
      </c>
      <c r="B1993">
        <v>65865</v>
      </c>
      <c r="C1993">
        <v>0</v>
      </c>
      <c r="D1993">
        <v>0</v>
      </c>
      <c r="E1993" t="s">
        <v>181</v>
      </c>
      <c r="F1993" t="s">
        <v>182</v>
      </c>
      <c r="G1993">
        <v>1</v>
      </c>
      <c r="H1993" s="6">
        <v>1136168</v>
      </c>
      <c r="I1993" s="7">
        <v>45889</v>
      </c>
      <c r="K1993">
        <v>15</v>
      </c>
      <c r="L1993" t="s">
        <v>40</v>
      </c>
      <c r="M1993" t="s">
        <v>3</v>
      </c>
      <c r="N1993" t="s">
        <v>41</v>
      </c>
      <c r="O1993" t="s">
        <v>51</v>
      </c>
      <c r="P1993" t="s">
        <v>2082</v>
      </c>
      <c r="Q1993">
        <v>10</v>
      </c>
      <c r="R1993">
        <v>5</v>
      </c>
      <c r="S1993">
        <v>0</v>
      </c>
      <c r="U1993">
        <v>170425</v>
      </c>
      <c r="V1993">
        <v>113617</v>
      </c>
      <c r="W1993">
        <v>56808</v>
      </c>
      <c r="X1993">
        <v>0</v>
      </c>
      <c r="Y1993" t="s">
        <v>72</v>
      </c>
    </row>
    <row r="1994" spans="1:25" x14ac:dyDescent="0.25">
      <c r="A1994">
        <v>1993</v>
      </c>
      <c r="B1994">
        <v>65863</v>
      </c>
      <c r="C1994">
        <v>0</v>
      </c>
      <c r="D1994">
        <v>0</v>
      </c>
      <c r="E1994" t="s">
        <v>1666</v>
      </c>
      <c r="F1994" t="s">
        <v>1667</v>
      </c>
      <c r="G1994">
        <v>1</v>
      </c>
      <c r="H1994" s="6">
        <v>20162698</v>
      </c>
      <c r="I1994" s="7">
        <v>45889</v>
      </c>
      <c r="K1994">
        <v>15</v>
      </c>
      <c r="L1994" t="s">
        <v>40</v>
      </c>
      <c r="M1994" t="s">
        <v>5</v>
      </c>
      <c r="N1994" t="s">
        <v>41</v>
      </c>
      <c r="O1994" t="s">
        <v>77</v>
      </c>
      <c r="P1994" t="s">
        <v>2082</v>
      </c>
      <c r="Q1994">
        <v>5.6</v>
      </c>
      <c r="R1994">
        <v>9.4</v>
      </c>
      <c r="S1994">
        <v>0</v>
      </c>
      <c r="U1994">
        <v>3024405</v>
      </c>
      <c r="V1994">
        <v>1129111</v>
      </c>
      <c r="W1994">
        <v>1895294</v>
      </c>
      <c r="X1994">
        <v>0</v>
      </c>
      <c r="Y1994" t="s">
        <v>109</v>
      </c>
    </row>
    <row r="1995" spans="1:25" x14ac:dyDescent="0.25">
      <c r="A1995">
        <v>1994</v>
      </c>
      <c r="B1995">
        <v>65874</v>
      </c>
      <c r="C1995">
        <v>0</v>
      </c>
      <c r="D1995">
        <v>0</v>
      </c>
      <c r="E1995" t="s">
        <v>2191</v>
      </c>
      <c r="F1995" t="s">
        <v>2192</v>
      </c>
      <c r="G1995">
        <v>1</v>
      </c>
      <c r="H1995" s="6">
        <v>7000000</v>
      </c>
      <c r="I1995" s="7">
        <v>45889</v>
      </c>
      <c r="K1995" t="s">
        <v>648</v>
      </c>
      <c r="L1995" t="s">
        <v>40</v>
      </c>
      <c r="M1995" t="s">
        <v>5</v>
      </c>
      <c r="N1995" t="s">
        <v>41</v>
      </c>
      <c r="O1995" t="s">
        <v>77</v>
      </c>
      <c r="P1995" t="s">
        <v>2082</v>
      </c>
      <c r="Q1995">
        <v>4.5</v>
      </c>
      <c r="R1995">
        <v>2</v>
      </c>
      <c r="S1995">
        <v>0</v>
      </c>
      <c r="U1995">
        <v>455000</v>
      </c>
      <c r="V1995">
        <v>315000</v>
      </c>
      <c r="W1995">
        <v>140000</v>
      </c>
      <c r="X1995">
        <v>0</v>
      </c>
      <c r="Y1995" t="s">
        <v>48</v>
      </c>
    </row>
    <row r="1996" spans="1:25" x14ac:dyDescent="0.25">
      <c r="A1996">
        <v>1995</v>
      </c>
      <c r="B1996">
        <v>65875</v>
      </c>
      <c r="C1996">
        <v>0</v>
      </c>
      <c r="D1996">
        <v>0</v>
      </c>
      <c r="E1996" t="s">
        <v>2191</v>
      </c>
      <c r="F1996" t="s">
        <v>2192</v>
      </c>
      <c r="G1996">
        <v>1</v>
      </c>
      <c r="H1996" s="6">
        <v>6000000</v>
      </c>
      <c r="I1996" s="7">
        <v>45889</v>
      </c>
      <c r="K1996" t="s">
        <v>648</v>
      </c>
      <c r="L1996" t="s">
        <v>40</v>
      </c>
      <c r="M1996" t="s">
        <v>5</v>
      </c>
      <c r="N1996" t="s">
        <v>41</v>
      </c>
      <c r="O1996" t="s">
        <v>77</v>
      </c>
      <c r="P1996" t="s">
        <v>2082</v>
      </c>
      <c r="Q1996">
        <v>4.5</v>
      </c>
      <c r="R1996">
        <v>2</v>
      </c>
      <c r="S1996">
        <v>0</v>
      </c>
      <c r="U1996">
        <v>390000</v>
      </c>
      <c r="V1996">
        <v>270000</v>
      </c>
      <c r="W1996">
        <v>120000</v>
      </c>
      <c r="X1996">
        <v>0</v>
      </c>
      <c r="Y1996" t="s">
        <v>48</v>
      </c>
    </row>
    <row r="1997" spans="1:25" x14ac:dyDescent="0.25">
      <c r="A1997">
        <v>1996</v>
      </c>
      <c r="B1997">
        <v>65876</v>
      </c>
      <c r="C1997">
        <v>0</v>
      </c>
      <c r="D1997">
        <v>0</v>
      </c>
      <c r="E1997" t="s">
        <v>2191</v>
      </c>
      <c r="F1997" t="s">
        <v>2192</v>
      </c>
      <c r="G1997">
        <v>1</v>
      </c>
      <c r="H1997" s="6">
        <v>7000000</v>
      </c>
      <c r="I1997" s="7">
        <v>45889</v>
      </c>
      <c r="K1997" t="s">
        <v>648</v>
      </c>
      <c r="L1997" t="s">
        <v>40</v>
      </c>
      <c r="M1997" t="s">
        <v>5</v>
      </c>
      <c r="N1997" t="s">
        <v>41</v>
      </c>
      <c r="O1997" t="s">
        <v>77</v>
      </c>
      <c r="P1997" t="s">
        <v>2082</v>
      </c>
      <c r="Q1997">
        <v>4.5</v>
      </c>
      <c r="R1997">
        <v>2</v>
      </c>
      <c r="S1997">
        <v>0</v>
      </c>
      <c r="U1997">
        <v>455000</v>
      </c>
      <c r="V1997">
        <v>315000</v>
      </c>
      <c r="W1997">
        <v>140000</v>
      </c>
      <c r="X1997">
        <v>0</v>
      </c>
      <c r="Y1997" t="s">
        <v>48</v>
      </c>
    </row>
    <row r="1998" spans="1:25" x14ac:dyDescent="0.25">
      <c r="A1998">
        <v>1997</v>
      </c>
      <c r="B1998">
        <v>65871</v>
      </c>
      <c r="C1998">
        <v>0</v>
      </c>
      <c r="D1998">
        <v>0</v>
      </c>
      <c r="E1998" t="s">
        <v>614</v>
      </c>
      <c r="F1998" t="s">
        <v>615</v>
      </c>
      <c r="G1998">
        <v>1</v>
      </c>
      <c r="H1998" s="6">
        <v>8000000</v>
      </c>
      <c r="I1998" s="7">
        <v>45889</v>
      </c>
      <c r="K1998">
        <v>8</v>
      </c>
      <c r="L1998" t="s">
        <v>40</v>
      </c>
      <c r="M1998" t="s">
        <v>5</v>
      </c>
      <c r="N1998" t="s">
        <v>41</v>
      </c>
      <c r="O1998" t="s">
        <v>54</v>
      </c>
      <c r="P1998" t="s">
        <v>2082</v>
      </c>
      <c r="Q1998">
        <v>8</v>
      </c>
      <c r="R1998">
        <v>0</v>
      </c>
      <c r="S1998">
        <v>0</v>
      </c>
      <c r="U1998">
        <v>640000</v>
      </c>
      <c r="V1998">
        <v>640000</v>
      </c>
      <c r="W1998">
        <v>0</v>
      </c>
      <c r="X1998">
        <v>0</v>
      </c>
      <c r="Y1998" t="s">
        <v>67</v>
      </c>
    </row>
    <row r="1999" spans="1:25" x14ac:dyDescent="0.25">
      <c r="A1999">
        <v>1998</v>
      </c>
      <c r="B1999">
        <v>65864</v>
      </c>
      <c r="C1999">
        <v>0</v>
      </c>
      <c r="D1999">
        <v>0</v>
      </c>
      <c r="E1999" t="s">
        <v>313</v>
      </c>
      <c r="F1999" t="s">
        <v>314</v>
      </c>
      <c r="G1999">
        <v>1</v>
      </c>
      <c r="H1999" s="6">
        <v>1597019</v>
      </c>
      <c r="I1999" s="7">
        <v>45889</v>
      </c>
      <c r="K1999">
        <v>15</v>
      </c>
      <c r="L1999" t="s">
        <v>40</v>
      </c>
      <c r="M1999" t="s">
        <v>3</v>
      </c>
      <c r="N1999" t="s">
        <v>41</v>
      </c>
      <c r="O1999" t="s">
        <v>51</v>
      </c>
      <c r="P1999" t="s">
        <v>2082</v>
      </c>
      <c r="Q1999">
        <v>10</v>
      </c>
      <c r="R1999">
        <v>5</v>
      </c>
      <c r="S1999">
        <v>0</v>
      </c>
      <c r="U1999">
        <v>239553</v>
      </c>
      <c r="V1999">
        <v>159702</v>
      </c>
      <c r="W1999">
        <v>79851</v>
      </c>
      <c r="X1999">
        <v>0</v>
      </c>
      <c r="Y1999" t="s">
        <v>109</v>
      </c>
    </row>
    <row r="2000" spans="1:25" x14ac:dyDescent="0.25">
      <c r="A2000">
        <v>1999</v>
      </c>
      <c r="B2000">
        <v>65870</v>
      </c>
      <c r="C2000">
        <v>0</v>
      </c>
      <c r="D2000">
        <v>0</v>
      </c>
      <c r="E2000" t="s">
        <v>584</v>
      </c>
      <c r="F2000" t="s">
        <v>585</v>
      </c>
      <c r="G2000">
        <v>1</v>
      </c>
      <c r="H2000" s="6">
        <v>12000000</v>
      </c>
      <c r="I2000" s="7">
        <v>45889</v>
      </c>
      <c r="K2000">
        <v>8</v>
      </c>
      <c r="L2000" t="s">
        <v>40</v>
      </c>
      <c r="M2000" t="s">
        <v>5</v>
      </c>
      <c r="N2000" t="s">
        <v>41</v>
      </c>
      <c r="O2000" t="s">
        <v>54</v>
      </c>
      <c r="P2000" t="s">
        <v>2082</v>
      </c>
      <c r="Q2000">
        <v>8</v>
      </c>
      <c r="R2000">
        <v>0</v>
      </c>
      <c r="S2000">
        <v>0</v>
      </c>
      <c r="U2000">
        <v>960000</v>
      </c>
      <c r="V2000">
        <v>960000</v>
      </c>
      <c r="W2000">
        <v>0</v>
      </c>
      <c r="X2000">
        <v>0</v>
      </c>
      <c r="Y2000" t="s">
        <v>48</v>
      </c>
    </row>
    <row r="2001" spans="1:25" x14ac:dyDescent="0.25">
      <c r="A2001">
        <v>2000</v>
      </c>
      <c r="B2001">
        <v>65869</v>
      </c>
      <c r="C2001">
        <v>0</v>
      </c>
      <c r="D2001">
        <v>0</v>
      </c>
      <c r="E2001" t="s">
        <v>596</v>
      </c>
      <c r="F2001" t="s">
        <v>597</v>
      </c>
      <c r="G2001">
        <v>1</v>
      </c>
      <c r="H2001" s="6">
        <v>3000000</v>
      </c>
      <c r="I2001" s="7">
        <v>45889</v>
      </c>
      <c r="K2001">
        <v>8</v>
      </c>
      <c r="L2001" t="s">
        <v>40</v>
      </c>
      <c r="M2001" t="s">
        <v>5</v>
      </c>
      <c r="N2001" t="s">
        <v>41</v>
      </c>
      <c r="O2001" t="s">
        <v>54</v>
      </c>
      <c r="P2001" t="s">
        <v>2082</v>
      </c>
      <c r="Q2001">
        <v>8</v>
      </c>
      <c r="R2001">
        <v>0</v>
      </c>
      <c r="S2001">
        <v>0</v>
      </c>
      <c r="U2001">
        <v>240000</v>
      </c>
      <c r="V2001">
        <v>240000</v>
      </c>
      <c r="W2001">
        <v>0</v>
      </c>
      <c r="X2001">
        <v>0</v>
      </c>
      <c r="Y2001" t="s">
        <v>48</v>
      </c>
    </row>
    <row r="2002" spans="1:25" x14ac:dyDescent="0.25">
      <c r="A2002">
        <v>2001</v>
      </c>
      <c r="B2002">
        <v>65872</v>
      </c>
      <c r="C2002">
        <v>0</v>
      </c>
      <c r="D2002">
        <v>0</v>
      </c>
      <c r="E2002" t="s">
        <v>806</v>
      </c>
      <c r="F2002" t="s">
        <v>807</v>
      </c>
      <c r="G2002">
        <v>1</v>
      </c>
      <c r="H2002" s="6">
        <v>300000000</v>
      </c>
      <c r="I2002" s="7">
        <v>45889</v>
      </c>
      <c r="K2002">
        <v>15</v>
      </c>
      <c r="L2002" t="s">
        <v>40</v>
      </c>
      <c r="M2002" t="s">
        <v>5</v>
      </c>
      <c r="N2002" t="s">
        <v>41</v>
      </c>
      <c r="O2002" t="s">
        <v>54</v>
      </c>
      <c r="P2002" t="s">
        <v>2082</v>
      </c>
      <c r="Q2002">
        <v>8</v>
      </c>
      <c r="R2002">
        <v>6</v>
      </c>
      <c r="S2002">
        <v>1</v>
      </c>
      <c r="U2002">
        <v>45000000</v>
      </c>
      <c r="V2002">
        <v>24000000</v>
      </c>
      <c r="W2002">
        <v>18000000</v>
      </c>
      <c r="X2002">
        <v>3000000</v>
      </c>
      <c r="Y2002" t="s">
        <v>48</v>
      </c>
    </row>
    <row r="2003" spans="1:25" x14ac:dyDescent="0.25">
      <c r="A2003">
        <v>2002</v>
      </c>
      <c r="B2003">
        <v>65873</v>
      </c>
      <c r="C2003">
        <v>0</v>
      </c>
      <c r="D2003">
        <v>0</v>
      </c>
      <c r="E2003" t="s">
        <v>2331</v>
      </c>
      <c r="F2003" t="s">
        <v>2332</v>
      </c>
      <c r="G2003">
        <v>1</v>
      </c>
      <c r="H2003" s="6">
        <v>1574774</v>
      </c>
      <c r="I2003" s="7">
        <v>45889</v>
      </c>
      <c r="K2003">
        <v>12</v>
      </c>
      <c r="L2003" t="s">
        <v>40</v>
      </c>
      <c r="M2003" t="s">
        <v>8</v>
      </c>
      <c r="N2003" t="s">
        <v>41</v>
      </c>
      <c r="O2003" t="s">
        <v>347</v>
      </c>
      <c r="P2003" t="s">
        <v>2082</v>
      </c>
      <c r="Q2003">
        <v>12</v>
      </c>
      <c r="R2003">
        <v>0</v>
      </c>
      <c r="S2003">
        <v>0</v>
      </c>
      <c r="U2003">
        <v>188973</v>
      </c>
      <c r="V2003">
        <v>188973</v>
      </c>
      <c r="W2003">
        <v>0</v>
      </c>
      <c r="X2003">
        <v>0</v>
      </c>
      <c r="Y2003" t="s">
        <v>2086</v>
      </c>
    </row>
    <row r="2004" spans="1:25" x14ac:dyDescent="0.25">
      <c r="A2004">
        <v>2003</v>
      </c>
      <c r="B2004">
        <v>65861</v>
      </c>
      <c r="C2004">
        <v>0</v>
      </c>
      <c r="D2004">
        <v>0</v>
      </c>
      <c r="E2004" t="s">
        <v>1580</v>
      </c>
      <c r="F2004" t="s">
        <v>1581</v>
      </c>
      <c r="G2004">
        <v>1</v>
      </c>
      <c r="H2004" s="6">
        <v>3000000</v>
      </c>
      <c r="I2004" s="7">
        <v>45889</v>
      </c>
      <c r="K2004">
        <v>15</v>
      </c>
      <c r="L2004" t="s">
        <v>40</v>
      </c>
      <c r="M2004" t="s">
        <v>5</v>
      </c>
      <c r="N2004" t="s">
        <v>41</v>
      </c>
      <c r="O2004" t="s">
        <v>57</v>
      </c>
      <c r="P2004" t="s">
        <v>2082</v>
      </c>
      <c r="Q2004">
        <v>7</v>
      </c>
      <c r="R2004">
        <v>8</v>
      </c>
      <c r="S2004">
        <v>0</v>
      </c>
      <c r="U2004">
        <v>450000</v>
      </c>
      <c r="V2004">
        <v>210000</v>
      </c>
      <c r="W2004">
        <v>240000</v>
      </c>
      <c r="X2004">
        <v>0</v>
      </c>
      <c r="Y2004" t="s">
        <v>48</v>
      </c>
    </row>
    <row r="2005" spans="1:25" x14ac:dyDescent="0.25">
      <c r="A2005">
        <v>2004</v>
      </c>
      <c r="B2005">
        <v>65917</v>
      </c>
      <c r="C2005">
        <v>0</v>
      </c>
      <c r="D2005">
        <v>0</v>
      </c>
      <c r="E2005" t="s">
        <v>549</v>
      </c>
      <c r="F2005" t="s">
        <v>550</v>
      </c>
      <c r="G2005">
        <v>1</v>
      </c>
      <c r="H2005" s="6">
        <v>25000000</v>
      </c>
      <c r="I2005" s="7">
        <v>45889</v>
      </c>
      <c r="K2005">
        <v>8</v>
      </c>
      <c r="L2005" t="s">
        <v>40</v>
      </c>
      <c r="M2005" t="s">
        <v>5</v>
      </c>
      <c r="N2005" t="s">
        <v>41</v>
      </c>
      <c r="O2005" t="s">
        <v>54</v>
      </c>
      <c r="P2005" t="s">
        <v>2082</v>
      </c>
      <c r="Q2005">
        <v>8</v>
      </c>
      <c r="R2005">
        <v>0</v>
      </c>
      <c r="S2005">
        <v>0</v>
      </c>
      <c r="U2005">
        <v>2000000</v>
      </c>
      <c r="V2005">
        <v>2000000</v>
      </c>
      <c r="W2005">
        <v>0</v>
      </c>
      <c r="X2005">
        <v>0</v>
      </c>
      <c r="Y2005" t="s">
        <v>48</v>
      </c>
    </row>
    <row r="2006" spans="1:25" x14ac:dyDescent="0.25">
      <c r="A2006">
        <v>2005</v>
      </c>
      <c r="B2006">
        <v>65867</v>
      </c>
      <c r="C2006">
        <v>0</v>
      </c>
      <c r="D2006">
        <v>0</v>
      </c>
      <c r="E2006" t="s">
        <v>386</v>
      </c>
      <c r="F2006" t="s">
        <v>387</v>
      </c>
      <c r="G2006">
        <v>1</v>
      </c>
      <c r="H2006" s="6">
        <v>301646</v>
      </c>
      <c r="I2006" s="7">
        <v>45889</v>
      </c>
      <c r="K2006">
        <v>15</v>
      </c>
      <c r="L2006" t="s">
        <v>40</v>
      </c>
      <c r="M2006" t="s">
        <v>3</v>
      </c>
      <c r="N2006" t="s">
        <v>41</v>
      </c>
      <c r="O2006" t="s">
        <v>51</v>
      </c>
      <c r="P2006" t="s">
        <v>2082</v>
      </c>
      <c r="Q2006">
        <v>10</v>
      </c>
      <c r="R2006">
        <v>5</v>
      </c>
      <c r="S2006">
        <v>0</v>
      </c>
      <c r="U2006">
        <v>45247</v>
      </c>
      <c r="V2006">
        <v>30165</v>
      </c>
      <c r="W2006">
        <v>15082</v>
      </c>
      <c r="X2006">
        <v>0</v>
      </c>
      <c r="Y2006" t="s">
        <v>72</v>
      </c>
    </row>
    <row r="2007" spans="1:25" x14ac:dyDescent="0.25">
      <c r="A2007">
        <v>2006</v>
      </c>
      <c r="B2007">
        <v>65866</v>
      </c>
      <c r="C2007">
        <v>0</v>
      </c>
      <c r="D2007">
        <v>0</v>
      </c>
      <c r="E2007" t="s">
        <v>384</v>
      </c>
      <c r="F2007" t="s">
        <v>385</v>
      </c>
      <c r="G2007">
        <v>1</v>
      </c>
      <c r="H2007" s="6">
        <v>1837673</v>
      </c>
      <c r="I2007" s="7">
        <v>45889</v>
      </c>
      <c r="K2007">
        <v>15</v>
      </c>
      <c r="L2007" t="s">
        <v>40</v>
      </c>
      <c r="M2007" t="s">
        <v>3</v>
      </c>
      <c r="N2007" t="s">
        <v>41</v>
      </c>
      <c r="O2007" t="s">
        <v>51</v>
      </c>
      <c r="P2007" t="s">
        <v>2082</v>
      </c>
      <c r="Q2007">
        <v>10</v>
      </c>
      <c r="R2007">
        <v>5</v>
      </c>
      <c r="S2007">
        <v>0</v>
      </c>
      <c r="U2007">
        <v>275651</v>
      </c>
      <c r="V2007">
        <v>183767</v>
      </c>
      <c r="W2007">
        <v>91884</v>
      </c>
      <c r="X2007">
        <v>0</v>
      </c>
      <c r="Y2007" t="s">
        <v>72</v>
      </c>
    </row>
    <row r="2008" spans="1:25" x14ac:dyDescent="0.25">
      <c r="A2008">
        <v>2007</v>
      </c>
      <c r="B2008">
        <v>65868</v>
      </c>
      <c r="C2008">
        <v>0</v>
      </c>
      <c r="D2008">
        <v>0</v>
      </c>
      <c r="E2008" t="s">
        <v>391</v>
      </c>
      <c r="F2008" t="s">
        <v>392</v>
      </c>
      <c r="G2008">
        <v>1</v>
      </c>
      <c r="H2008" s="6">
        <v>436455</v>
      </c>
      <c r="I2008" s="7">
        <v>45889</v>
      </c>
      <c r="K2008">
        <v>15</v>
      </c>
      <c r="L2008" t="s">
        <v>40</v>
      </c>
      <c r="M2008" t="s">
        <v>3</v>
      </c>
      <c r="N2008" t="s">
        <v>41</v>
      </c>
      <c r="O2008" t="s">
        <v>51</v>
      </c>
      <c r="P2008" t="s">
        <v>2082</v>
      </c>
      <c r="Q2008">
        <v>10</v>
      </c>
      <c r="R2008">
        <v>5</v>
      </c>
      <c r="S2008">
        <v>0</v>
      </c>
      <c r="U2008">
        <v>65468</v>
      </c>
      <c r="V2008">
        <v>43646</v>
      </c>
      <c r="W2008">
        <v>21823</v>
      </c>
      <c r="X2008">
        <v>0</v>
      </c>
      <c r="Y2008" t="s">
        <v>72</v>
      </c>
    </row>
    <row r="2009" spans="1:25" x14ac:dyDescent="0.25">
      <c r="A2009">
        <v>2008</v>
      </c>
      <c r="B2009">
        <v>65862</v>
      </c>
      <c r="C2009">
        <v>0</v>
      </c>
      <c r="D2009">
        <v>0</v>
      </c>
      <c r="E2009" t="s">
        <v>1068</v>
      </c>
      <c r="F2009" t="s">
        <v>1069</v>
      </c>
      <c r="G2009">
        <v>1</v>
      </c>
      <c r="H2009" s="6">
        <v>31500000</v>
      </c>
      <c r="I2009" s="7">
        <v>45889</v>
      </c>
      <c r="K2009">
        <v>4</v>
      </c>
      <c r="L2009" t="s">
        <v>40</v>
      </c>
      <c r="M2009" t="s">
        <v>5</v>
      </c>
      <c r="N2009" t="s">
        <v>41</v>
      </c>
      <c r="O2009" t="s">
        <v>77</v>
      </c>
      <c r="P2009" t="s">
        <v>2082</v>
      </c>
      <c r="Q2009">
        <v>4</v>
      </c>
      <c r="R2009">
        <v>0</v>
      </c>
      <c r="S2009">
        <v>0</v>
      </c>
      <c r="U2009">
        <v>1260000</v>
      </c>
      <c r="V2009">
        <v>1260000</v>
      </c>
      <c r="W2009">
        <v>0</v>
      </c>
      <c r="X2009">
        <v>0</v>
      </c>
      <c r="Y2009" t="s">
        <v>48</v>
      </c>
    </row>
    <row r="2010" spans="1:25" x14ac:dyDescent="0.25">
      <c r="A2010">
        <v>2009</v>
      </c>
      <c r="B2010">
        <v>65859</v>
      </c>
      <c r="C2010">
        <v>0</v>
      </c>
      <c r="D2010">
        <v>0</v>
      </c>
      <c r="E2010" t="s">
        <v>1436</v>
      </c>
      <c r="F2010" t="s">
        <v>1437</v>
      </c>
      <c r="G2010">
        <v>1</v>
      </c>
      <c r="H2010" s="6">
        <v>500000</v>
      </c>
      <c r="I2010" s="7">
        <v>45888</v>
      </c>
      <c r="K2010">
        <v>8</v>
      </c>
      <c r="L2010" t="s">
        <v>40</v>
      </c>
      <c r="M2010" t="s">
        <v>5</v>
      </c>
      <c r="N2010" t="s">
        <v>41</v>
      </c>
      <c r="O2010" t="s">
        <v>77</v>
      </c>
      <c r="P2010" t="s">
        <v>2082</v>
      </c>
      <c r="Q2010">
        <v>8</v>
      </c>
      <c r="R2010">
        <v>0</v>
      </c>
      <c r="S2010">
        <v>0</v>
      </c>
      <c r="U2010">
        <v>40000</v>
      </c>
      <c r="V2010">
        <v>40000</v>
      </c>
      <c r="W2010">
        <v>0</v>
      </c>
      <c r="X2010">
        <v>0</v>
      </c>
      <c r="Y2010" t="s">
        <v>799</v>
      </c>
    </row>
    <row r="2011" spans="1:25" x14ac:dyDescent="0.25">
      <c r="A2011">
        <v>2010</v>
      </c>
      <c r="B2011">
        <v>65855</v>
      </c>
      <c r="C2011">
        <v>0</v>
      </c>
      <c r="D2011">
        <v>0</v>
      </c>
      <c r="E2011" t="s">
        <v>1453</v>
      </c>
      <c r="F2011" t="s">
        <v>1454</v>
      </c>
      <c r="G2011">
        <v>1</v>
      </c>
      <c r="H2011" s="6">
        <v>568421</v>
      </c>
      <c r="I2011" s="7">
        <v>45888</v>
      </c>
      <c r="J2011" s="7">
        <v>45888</v>
      </c>
      <c r="K2011">
        <v>5</v>
      </c>
      <c r="L2011" t="s">
        <v>40</v>
      </c>
      <c r="M2011" t="s">
        <v>8</v>
      </c>
      <c r="N2011" t="s">
        <v>41</v>
      </c>
      <c r="O2011" t="s">
        <v>347</v>
      </c>
      <c r="P2011" t="s">
        <v>2082</v>
      </c>
      <c r="Q2011">
        <v>5</v>
      </c>
      <c r="R2011">
        <v>0</v>
      </c>
      <c r="S2011">
        <v>0</v>
      </c>
      <c r="U2011">
        <v>28421</v>
      </c>
      <c r="V2011">
        <v>28421</v>
      </c>
      <c r="W2011">
        <v>0</v>
      </c>
      <c r="X2011">
        <v>0</v>
      </c>
      <c r="Y2011" t="s">
        <v>44</v>
      </c>
    </row>
    <row r="2012" spans="1:25" x14ac:dyDescent="0.25">
      <c r="A2012">
        <v>2011</v>
      </c>
      <c r="B2012">
        <v>65860</v>
      </c>
      <c r="C2012">
        <v>0</v>
      </c>
      <c r="D2012">
        <v>0</v>
      </c>
      <c r="E2012" t="s">
        <v>502</v>
      </c>
      <c r="F2012" t="s">
        <v>503</v>
      </c>
      <c r="G2012">
        <v>1</v>
      </c>
      <c r="H2012" s="6">
        <v>100000000</v>
      </c>
      <c r="I2012" s="7">
        <v>45888</v>
      </c>
      <c r="K2012">
        <v>15</v>
      </c>
      <c r="L2012" t="s">
        <v>40</v>
      </c>
      <c r="M2012" t="s">
        <v>5</v>
      </c>
      <c r="N2012" t="s">
        <v>41</v>
      </c>
      <c r="O2012" t="s">
        <v>77</v>
      </c>
      <c r="P2012" t="s">
        <v>2082</v>
      </c>
      <c r="Q2012">
        <v>7</v>
      </c>
      <c r="R2012">
        <v>8</v>
      </c>
      <c r="S2012">
        <v>0</v>
      </c>
      <c r="U2012">
        <v>15000000</v>
      </c>
      <c r="V2012">
        <v>7000000</v>
      </c>
      <c r="W2012">
        <v>8000000</v>
      </c>
      <c r="X2012">
        <v>0</v>
      </c>
      <c r="Y2012" t="s">
        <v>48</v>
      </c>
    </row>
    <row r="2013" spans="1:25" x14ac:dyDescent="0.25">
      <c r="A2013">
        <v>2012</v>
      </c>
      <c r="B2013">
        <v>65858</v>
      </c>
      <c r="C2013">
        <v>0</v>
      </c>
      <c r="D2013">
        <v>0</v>
      </c>
      <c r="E2013" t="s">
        <v>1438</v>
      </c>
      <c r="F2013" t="s">
        <v>1439</v>
      </c>
      <c r="G2013">
        <v>1</v>
      </c>
      <c r="H2013" s="6">
        <v>44444444</v>
      </c>
      <c r="I2013" s="7">
        <v>45888</v>
      </c>
      <c r="K2013" t="s">
        <v>866</v>
      </c>
      <c r="L2013" t="s">
        <v>40</v>
      </c>
      <c r="M2013" t="s">
        <v>5</v>
      </c>
      <c r="N2013" t="s">
        <v>41</v>
      </c>
      <c r="O2013" t="s">
        <v>47</v>
      </c>
      <c r="P2013" t="s">
        <v>2082</v>
      </c>
      <c r="Q2013">
        <v>0.1</v>
      </c>
      <c r="R2013">
        <v>3.7</v>
      </c>
      <c r="S2013">
        <v>0</v>
      </c>
      <c r="U2013">
        <v>1688889</v>
      </c>
      <c r="V2013">
        <v>44444</v>
      </c>
      <c r="W2013">
        <v>1644444</v>
      </c>
      <c r="X2013">
        <v>0</v>
      </c>
      <c r="Y2013" t="s">
        <v>250</v>
      </c>
    </row>
    <row r="2014" spans="1:25" x14ac:dyDescent="0.25">
      <c r="A2014">
        <v>2013</v>
      </c>
      <c r="B2014">
        <v>68222</v>
      </c>
      <c r="C2014">
        <v>0</v>
      </c>
      <c r="D2014">
        <v>0</v>
      </c>
      <c r="E2014" t="s">
        <v>862</v>
      </c>
      <c r="F2014" t="s">
        <v>863</v>
      </c>
      <c r="G2014">
        <v>1</v>
      </c>
      <c r="H2014" s="6">
        <v>5502492</v>
      </c>
      <c r="I2014" s="7">
        <v>45887</v>
      </c>
      <c r="K2014" t="s">
        <v>757</v>
      </c>
      <c r="L2014" t="s">
        <v>40</v>
      </c>
      <c r="M2014" t="s">
        <v>5</v>
      </c>
      <c r="N2014" t="s">
        <v>41</v>
      </c>
      <c r="O2014" t="s">
        <v>54</v>
      </c>
      <c r="P2014" t="s">
        <v>2082</v>
      </c>
      <c r="Q2014">
        <v>3.45</v>
      </c>
      <c r="R2014">
        <v>0.42</v>
      </c>
      <c r="S2014">
        <v>0</v>
      </c>
      <c r="U2014">
        <v>212946</v>
      </c>
      <c r="V2014">
        <v>189836</v>
      </c>
      <c r="W2014">
        <v>23110</v>
      </c>
      <c r="X2014">
        <v>0</v>
      </c>
      <c r="Y2014" t="s">
        <v>44</v>
      </c>
    </row>
    <row r="2015" spans="1:25" x14ac:dyDescent="0.25">
      <c r="A2015">
        <v>2014</v>
      </c>
      <c r="B2015">
        <v>65786</v>
      </c>
      <c r="C2015">
        <v>0</v>
      </c>
      <c r="D2015">
        <v>0</v>
      </c>
      <c r="E2015" t="s">
        <v>1188</v>
      </c>
      <c r="F2015" t="s">
        <v>1189</v>
      </c>
      <c r="G2015">
        <v>1</v>
      </c>
      <c r="H2015" s="6">
        <v>513603</v>
      </c>
      <c r="I2015" s="7">
        <v>45887</v>
      </c>
      <c r="J2015" s="7">
        <v>45887</v>
      </c>
      <c r="K2015">
        <v>5</v>
      </c>
      <c r="L2015" t="s">
        <v>40</v>
      </c>
      <c r="M2015" t="s">
        <v>9</v>
      </c>
      <c r="N2015" t="s">
        <v>41</v>
      </c>
      <c r="O2015" t="s">
        <v>42</v>
      </c>
      <c r="P2015" t="s">
        <v>2082</v>
      </c>
      <c r="Q2015">
        <v>5</v>
      </c>
      <c r="R2015">
        <v>0</v>
      </c>
      <c r="S2015">
        <v>0</v>
      </c>
      <c r="U2015">
        <v>25680</v>
      </c>
      <c r="V2015">
        <v>25680</v>
      </c>
      <c r="W2015">
        <v>0</v>
      </c>
      <c r="X2015">
        <v>0</v>
      </c>
      <c r="Y2015" t="s">
        <v>44</v>
      </c>
    </row>
    <row r="2016" spans="1:25" x14ac:dyDescent="0.25">
      <c r="A2016">
        <v>2015</v>
      </c>
      <c r="B2016">
        <v>65787</v>
      </c>
      <c r="C2016">
        <v>0</v>
      </c>
      <c r="D2016">
        <v>0</v>
      </c>
      <c r="E2016" t="s">
        <v>1188</v>
      </c>
      <c r="F2016" t="s">
        <v>1189</v>
      </c>
      <c r="G2016">
        <v>1</v>
      </c>
      <c r="H2016" s="6">
        <v>559489</v>
      </c>
      <c r="I2016" s="7">
        <v>45887</v>
      </c>
      <c r="J2016" s="7">
        <v>45887</v>
      </c>
      <c r="K2016">
        <v>5</v>
      </c>
      <c r="L2016" t="s">
        <v>40</v>
      </c>
      <c r="M2016" t="s">
        <v>9</v>
      </c>
      <c r="N2016" t="s">
        <v>41</v>
      </c>
      <c r="O2016" t="s">
        <v>42</v>
      </c>
      <c r="P2016" t="s">
        <v>2082</v>
      </c>
      <c r="Q2016">
        <v>5</v>
      </c>
      <c r="R2016">
        <v>0</v>
      </c>
      <c r="S2016">
        <v>0</v>
      </c>
      <c r="U2016">
        <v>27974</v>
      </c>
      <c r="V2016">
        <v>27974</v>
      </c>
      <c r="W2016">
        <v>0</v>
      </c>
      <c r="X2016">
        <v>0</v>
      </c>
      <c r="Y2016" t="s">
        <v>44</v>
      </c>
    </row>
    <row r="2017" spans="1:25" x14ac:dyDescent="0.25">
      <c r="A2017">
        <v>2016</v>
      </c>
      <c r="B2017">
        <v>65788</v>
      </c>
      <c r="C2017">
        <v>0</v>
      </c>
      <c r="D2017">
        <v>0</v>
      </c>
      <c r="E2017" t="s">
        <v>1188</v>
      </c>
      <c r="F2017" t="s">
        <v>1189</v>
      </c>
      <c r="G2017">
        <v>1</v>
      </c>
      <c r="H2017" s="6">
        <v>280078</v>
      </c>
      <c r="I2017" s="7">
        <v>45887</v>
      </c>
      <c r="J2017" s="7">
        <v>45887</v>
      </c>
      <c r="K2017">
        <v>5</v>
      </c>
      <c r="L2017" t="s">
        <v>40</v>
      </c>
      <c r="M2017" t="s">
        <v>9</v>
      </c>
      <c r="N2017" t="s">
        <v>41</v>
      </c>
      <c r="O2017" t="s">
        <v>42</v>
      </c>
      <c r="P2017" t="s">
        <v>2082</v>
      </c>
      <c r="Q2017">
        <v>5</v>
      </c>
      <c r="R2017">
        <v>0</v>
      </c>
      <c r="S2017">
        <v>0</v>
      </c>
      <c r="U2017">
        <v>14004</v>
      </c>
      <c r="V2017">
        <v>14004</v>
      </c>
      <c r="W2017">
        <v>0</v>
      </c>
      <c r="X2017">
        <v>0</v>
      </c>
      <c r="Y2017" t="s">
        <v>44</v>
      </c>
    </row>
    <row r="2018" spans="1:25" x14ac:dyDescent="0.25">
      <c r="A2018">
        <v>2017</v>
      </c>
      <c r="B2018">
        <v>65789</v>
      </c>
      <c r="C2018">
        <v>0</v>
      </c>
      <c r="D2018">
        <v>0</v>
      </c>
      <c r="E2018" t="s">
        <v>1190</v>
      </c>
      <c r="F2018" t="s">
        <v>1191</v>
      </c>
      <c r="G2018">
        <v>1</v>
      </c>
      <c r="H2018" s="6">
        <v>76094</v>
      </c>
      <c r="I2018" s="7">
        <v>45887</v>
      </c>
      <c r="J2018" s="7">
        <v>45887</v>
      </c>
      <c r="K2018">
        <v>5</v>
      </c>
      <c r="L2018" t="s">
        <v>40</v>
      </c>
      <c r="M2018" t="s">
        <v>9</v>
      </c>
      <c r="N2018" t="s">
        <v>41</v>
      </c>
      <c r="O2018" t="s">
        <v>42</v>
      </c>
      <c r="P2018" t="s">
        <v>2082</v>
      </c>
      <c r="Q2018">
        <v>5</v>
      </c>
      <c r="R2018">
        <v>0</v>
      </c>
      <c r="S2018">
        <v>0</v>
      </c>
      <c r="U2018">
        <v>3805</v>
      </c>
      <c r="V2018">
        <v>3805</v>
      </c>
      <c r="W2018">
        <v>0</v>
      </c>
      <c r="X2018">
        <v>0</v>
      </c>
      <c r="Y2018" t="s">
        <v>44</v>
      </c>
    </row>
    <row r="2019" spans="1:25" x14ac:dyDescent="0.25">
      <c r="A2019">
        <v>2018</v>
      </c>
      <c r="B2019">
        <v>65790</v>
      </c>
      <c r="C2019">
        <v>0</v>
      </c>
      <c r="D2019">
        <v>0</v>
      </c>
      <c r="E2019" t="s">
        <v>1190</v>
      </c>
      <c r="F2019" t="s">
        <v>1191</v>
      </c>
      <c r="G2019">
        <v>1</v>
      </c>
      <c r="H2019" s="6">
        <v>118128</v>
      </c>
      <c r="I2019" s="7">
        <v>45887</v>
      </c>
      <c r="J2019" s="7">
        <v>45887</v>
      </c>
      <c r="K2019">
        <v>5</v>
      </c>
      <c r="L2019" t="s">
        <v>40</v>
      </c>
      <c r="M2019" t="s">
        <v>9</v>
      </c>
      <c r="N2019" t="s">
        <v>41</v>
      </c>
      <c r="O2019" t="s">
        <v>42</v>
      </c>
      <c r="P2019" t="s">
        <v>2082</v>
      </c>
      <c r="Q2019">
        <v>5</v>
      </c>
      <c r="R2019">
        <v>0</v>
      </c>
      <c r="S2019">
        <v>0</v>
      </c>
      <c r="U2019">
        <v>5906</v>
      </c>
      <c r="V2019">
        <v>5906</v>
      </c>
      <c r="W2019">
        <v>0</v>
      </c>
      <c r="X2019">
        <v>0</v>
      </c>
      <c r="Y2019" t="s">
        <v>44</v>
      </c>
    </row>
    <row r="2020" spans="1:25" x14ac:dyDescent="0.25">
      <c r="A2020">
        <v>2019</v>
      </c>
      <c r="B2020">
        <v>65791</v>
      </c>
      <c r="C2020">
        <v>0</v>
      </c>
      <c r="D2020">
        <v>0</v>
      </c>
      <c r="E2020" t="s">
        <v>1190</v>
      </c>
      <c r="F2020" t="s">
        <v>1191</v>
      </c>
      <c r="G2020">
        <v>1</v>
      </c>
      <c r="H2020" s="6">
        <v>54750</v>
      </c>
      <c r="I2020" s="7">
        <v>45887</v>
      </c>
      <c r="J2020" s="7">
        <v>45887</v>
      </c>
      <c r="K2020">
        <v>5</v>
      </c>
      <c r="L2020" t="s">
        <v>40</v>
      </c>
      <c r="M2020" t="s">
        <v>9</v>
      </c>
      <c r="N2020" t="s">
        <v>41</v>
      </c>
      <c r="O2020" t="s">
        <v>42</v>
      </c>
      <c r="P2020" t="s">
        <v>2082</v>
      </c>
      <c r="Q2020">
        <v>5</v>
      </c>
      <c r="R2020">
        <v>0</v>
      </c>
      <c r="S2020">
        <v>0</v>
      </c>
      <c r="U2020">
        <v>2738</v>
      </c>
      <c r="V2020">
        <v>2738</v>
      </c>
      <c r="W2020">
        <v>0</v>
      </c>
      <c r="X2020">
        <v>0</v>
      </c>
      <c r="Y2020" t="s">
        <v>44</v>
      </c>
    </row>
    <row r="2021" spans="1:25" x14ac:dyDescent="0.25">
      <c r="A2021">
        <v>2020</v>
      </c>
      <c r="B2021">
        <v>65785</v>
      </c>
      <c r="C2021">
        <v>0</v>
      </c>
      <c r="D2021">
        <v>0</v>
      </c>
      <c r="E2021" t="s">
        <v>871</v>
      </c>
      <c r="F2021" t="s">
        <v>872</v>
      </c>
      <c r="G2021">
        <v>1</v>
      </c>
      <c r="H2021" s="6">
        <v>200000000</v>
      </c>
      <c r="I2021" s="7">
        <v>45887</v>
      </c>
      <c r="J2021" s="7">
        <v>45887</v>
      </c>
      <c r="K2021">
        <v>15</v>
      </c>
      <c r="L2021" t="s">
        <v>40</v>
      </c>
      <c r="M2021" t="s">
        <v>5</v>
      </c>
      <c r="N2021" t="s">
        <v>41</v>
      </c>
      <c r="O2021" t="s">
        <v>54</v>
      </c>
      <c r="P2021" t="s">
        <v>2082</v>
      </c>
      <c r="Q2021">
        <v>5</v>
      </c>
      <c r="R2021">
        <v>10</v>
      </c>
      <c r="S2021">
        <v>0</v>
      </c>
      <c r="U2021">
        <v>30000000</v>
      </c>
      <c r="V2021">
        <v>10000000</v>
      </c>
      <c r="W2021">
        <v>20000000</v>
      </c>
      <c r="X2021">
        <v>0</v>
      </c>
      <c r="Y2021" t="s">
        <v>48</v>
      </c>
    </row>
    <row r="2022" spans="1:25" x14ac:dyDescent="0.25">
      <c r="A2022">
        <v>2021</v>
      </c>
      <c r="B2022">
        <v>64256</v>
      </c>
      <c r="C2022">
        <v>0</v>
      </c>
      <c r="D2022">
        <v>0</v>
      </c>
      <c r="E2022" t="s">
        <v>1532</v>
      </c>
      <c r="F2022" t="s">
        <v>1533</v>
      </c>
      <c r="G2022">
        <v>1</v>
      </c>
      <c r="H2022" s="6">
        <v>24555177</v>
      </c>
      <c r="I2022" s="7">
        <v>45887</v>
      </c>
      <c r="J2022" s="7">
        <v>45887</v>
      </c>
      <c r="K2022">
        <v>15</v>
      </c>
      <c r="L2022" t="s">
        <v>40</v>
      </c>
      <c r="M2022" t="s">
        <v>5</v>
      </c>
      <c r="N2022" t="s">
        <v>41</v>
      </c>
      <c r="O2022" t="s">
        <v>54</v>
      </c>
      <c r="P2022" t="s">
        <v>2082</v>
      </c>
      <c r="Q2022">
        <v>3.3</v>
      </c>
      <c r="R2022">
        <v>11.7</v>
      </c>
      <c r="S2022">
        <v>0</v>
      </c>
      <c r="U2022">
        <v>3683277</v>
      </c>
      <c r="V2022">
        <v>810321</v>
      </c>
      <c r="W2022">
        <v>2872956</v>
      </c>
      <c r="X2022">
        <v>0</v>
      </c>
      <c r="Y2022" t="s">
        <v>48</v>
      </c>
    </row>
    <row r="2023" spans="1:25" x14ac:dyDescent="0.25">
      <c r="A2023">
        <v>2022</v>
      </c>
      <c r="B2023">
        <v>65783</v>
      </c>
      <c r="C2023">
        <v>0</v>
      </c>
      <c r="D2023">
        <v>0</v>
      </c>
      <c r="E2023" t="s">
        <v>877</v>
      </c>
      <c r="F2023" t="s">
        <v>878</v>
      </c>
      <c r="G2023">
        <v>1</v>
      </c>
      <c r="H2023" s="6">
        <v>1000000</v>
      </c>
      <c r="I2023" s="7">
        <v>45887</v>
      </c>
      <c r="J2023" s="7">
        <v>45887</v>
      </c>
      <c r="K2023" t="s">
        <v>879</v>
      </c>
      <c r="L2023" t="s">
        <v>40</v>
      </c>
      <c r="M2023" t="s">
        <v>5</v>
      </c>
      <c r="N2023" t="s">
        <v>41</v>
      </c>
      <c r="O2023" t="s">
        <v>57</v>
      </c>
      <c r="P2023" t="s">
        <v>2082</v>
      </c>
      <c r="Q2023">
        <v>8.5</v>
      </c>
      <c r="R2023">
        <v>0</v>
      </c>
      <c r="S2023">
        <v>0</v>
      </c>
      <c r="U2023">
        <v>85000</v>
      </c>
      <c r="V2023">
        <v>85000</v>
      </c>
      <c r="W2023">
        <v>0</v>
      </c>
      <c r="X2023">
        <v>0</v>
      </c>
      <c r="Y2023" t="s">
        <v>48</v>
      </c>
    </row>
    <row r="2024" spans="1:25" x14ac:dyDescent="0.25">
      <c r="A2024">
        <v>2023</v>
      </c>
      <c r="B2024">
        <v>65793</v>
      </c>
      <c r="C2024">
        <v>0</v>
      </c>
      <c r="D2024">
        <v>0</v>
      </c>
      <c r="E2024" t="s">
        <v>1175</v>
      </c>
      <c r="F2024" t="s">
        <v>1176</v>
      </c>
      <c r="G2024">
        <v>1</v>
      </c>
      <c r="H2024" s="6">
        <v>152549</v>
      </c>
      <c r="I2024" s="7">
        <v>45887</v>
      </c>
      <c r="J2024" s="7">
        <v>45887</v>
      </c>
      <c r="K2024">
        <v>5</v>
      </c>
      <c r="L2024" t="s">
        <v>40</v>
      </c>
      <c r="M2024" t="s">
        <v>9</v>
      </c>
      <c r="N2024" t="s">
        <v>41</v>
      </c>
      <c r="O2024" t="s">
        <v>42</v>
      </c>
      <c r="P2024" t="s">
        <v>2082</v>
      </c>
      <c r="Q2024">
        <v>5</v>
      </c>
      <c r="R2024">
        <v>0</v>
      </c>
      <c r="S2024">
        <v>0</v>
      </c>
      <c r="U2024">
        <v>7627</v>
      </c>
      <c r="V2024">
        <v>7627</v>
      </c>
      <c r="W2024">
        <v>0</v>
      </c>
      <c r="X2024">
        <v>0</v>
      </c>
      <c r="Y2024" t="s">
        <v>44</v>
      </c>
    </row>
    <row r="2025" spans="1:25" x14ac:dyDescent="0.25">
      <c r="A2025">
        <v>2024</v>
      </c>
      <c r="B2025">
        <v>65792</v>
      </c>
      <c r="C2025">
        <v>0</v>
      </c>
      <c r="D2025">
        <v>0</v>
      </c>
      <c r="E2025" t="s">
        <v>2259</v>
      </c>
      <c r="F2025" t="s">
        <v>2260</v>
      </c>
      <c r="G2025">
        <v>1</v>
      </c>
      <c r="H2025" s="6">
        <v>28269</v>
      </c>
      <c r="I2025" s="7">
        <v>45887</v>
      </c>
      <c r="J2025" s="7">
        <v>45887</v>
      </c>
      <c r="K2025">
        <v>5</v>
      </c>
      <c r="L2025" t="s">
        <v>40</v>
      </c>
      <c r="M2025" t="s">
        <v>9</v>
      </c>
      <c r="N2025" t="s">
        <v>41</v>
      </c>
      <c r="O2025" t="s">
        <v>42</v>
      </c>
      <c r="P2025" t="s">
        <v>2082</v>
      </c>
      <c r="Q2025">
        <v>5</v>
      </c>
      <c r="R2025">
        <v>0</v>
      </c>
      <c r="S2025">
        <v>0</v>
      </c>
      <c r="U2025">
        <v>1413</v>
      </c>
      <c r="V2025">
        <v>1413</v>
      </c>
      <c r="W2025">
        <v>0</v>
      </c>
      <c r="X2025">
        <v>0</v>
      </c>
      <c r="Y2025" t="s">
        <v>2086</v>
      </c>
    </row>
    <row r="2026" spans="1:25" x14ac:dyDescent="0.25">
      <c r="A2026">
        <v>2025</v>
      </c>
      <c r="B2026">
        <v>65925</v>
      </c>
      <c r="C2026">
        <v>0</v>
      </c>
      <c r="D2026">
        <v>0</v>
      </c>
      <c r="E2026" t="s">
        <v>850</v>
      </c>
      <c r="F2026" t="s">
        <v>851</v>
      </c>
      <c r="G2026">
        <v>1</v>
      </c>
      <c r="H2026" s="6">
        <v>865881</v>
      </c>
      <c r="I2026" s="7">
        <v>45887</v>
      </c>
      <c r="K2026" t="s">
        <v>757</v>
      </c>
      <c r="L2026" t="s">
        <v>40</v>
      </c>
      <c r="M2026" t="s">
        <v>5</v>
      </c>
      <c r="N2026" t="s">
        <v>41</v>
      </c>
      <c r="O2026" t="s">
        <v>54</v>
      </c>
      <c r="P2026" t="s">
        <v>2082</v>
      </c>
      <c r="Q2026">
        <v>3.45</v>
      </c>
      <c r="R2026">
        <v>0.42</v>
      </c>
      <c r="S2026">
        <v>0</v>
      </c>
      <c r="U2026">
        <v>33510</v>
      </c>
      <c r="V2026">
        <v>29873</v>
      </c>
      <c r="W2026">
        <v>3637</v>
      </c>
      <c r="X2026">
        <v>0</v>
      </c>
      <c r="Y2026" t="s">
        <v>44</v>
      </c>
    </row>
    <row r="2027" spans="1:25" x14ac:dyDescent="0.25">
      <c r="A2027">
        <v>2026</v>
      </c>
      <c r="B2027">
        <v>65926</v>
      </c>
      <c r="C2027">
        <v>0</v>
      </c>
      <c r="D2027">
        <v>0</v>
      </c>
      <c r="E2027" t="s">
        <v>1818</v>
      </c>
      <c r="F2027" t="s">
        <v>1819</v>
      </c>
      <c r="G2027">
        <v>1</v>
      </c>
      <c r="H2027" s="6">
        <v>284969286</v>
      </c>
      <c r="I2027" s="7">
        <v>45887</v>
      </c>
      <c r="K2027" t="s">
        <v>757</v>
      </c>
      <c r="L2027" t="s">
        <v>40</v>
      </c>
      <c r="M2027" t="s">
        <v>5</v>
      </c>
      <c r="N2027" t="s">
        <v>41</v>
      </c>
      <c r="O2027" t="s">
        <v>54</v>
      </c>
      <c r="P2027" t="s">
        <v>2082</v>
      </c>
      <c r="Q2027">
        <v>3.45</v>
      </c>
      <c r="R2027">
        <v>0.42</v>
      </c>
      <c r="S2027">
        <v>0</v>
      </c>
      <c r="U2027">
        <v>11028311</v>
      </c>
      <c r="V2027">
        <v>9831440</v>
      </c>
      <c r="W2027">
        <v>1196871</v>
      </c>
      <c r="X2027">
        <v>0</v>
      </c>
      <c r="Y2027" t="s">
        <v>44</v>
      </c>
    </row>
    <row r="2028" spans="1:25" x14ac:dyDescent="0.25">
      <c r="A2028">
        <v>2027</v>
      </c>
      <c r="B2028">
        <v>65853</v>
      </c>
      <c r="C2028">
        <v>0</v>
      </c>
      <c r="D2028">
        <v>0</v>
      </c>
      <c r="E2028" t="s">
        <v>1524</v>
      </c>
      <c r="F2028" t="s">
        <v>1525</v>
      </c>
      <c r="G2028">
        <v>1</v>
      </c>
      <c r="H2028" s="6">
        <v>3000000</v>
      </c>
      <c r="I2028" s="7">
        <v>45887</v>
      </c>
      <c r="J2028" s="7">
        <v>45887</v>
      </c>
      <c r="K2028">
        <v>8</v>
      </c>
      <c r="L2028" t="s">
        <v>40</v>
      </c>
      <c r="M2028" t="s">
        <v>8</v>
      </c>
      <c r="N2028" t="s">
        <v>41</v>
      </c>
      <c r="O2028" t="s">
        <v>347</v>
      </c>
      <c r="P2028" t="s">
        <v>2082</v>
      </c>
      <c r="Q2028">
        <v>8</v>
      </c>
      <c r="R2028">
        <v>0</v>
      </c>
      <c r="S2028">
        <v>0</v>
      </c>
      <c r="U2028">
        <v>240000</v>
      </c>
      <c r="V2028">
        <v>240000</v>
      </c>
      <c r="W2028">
        <v>0</v>
      </c>
      <c r="X2028">
        <v>0</v>
      </c>
      <c r="Y2028" t="s">
        <v>109</v>
      </c>
    </row>
    <row r="2029" spans="1:25" x14ac:dyDescent="0.25">
      <c r="A2029">
        <v>2028</v>
      </c>
      <c r="B2029">
        <v>65794</v>
      </c>
      <c r="C2029">
        <v>0</v>
      </c>
      <c r="D2029">
        <v>0</v>
      </c>
      <c r="E2029" t="s">
        <v>1196</v>
      </c>
      <c r="F2029" t="s">
        <v>1197</v>
      </c>
      <c r="G2029">
        <v>1</v>
      </c>
      <c r="H2029" s="6">
        <v>6382958</v>
      </c>
      <c r="I2029" s="7">
        <v>45887</v>
      </c>
      <c r="J2029" s="7">
        <v>45887</v>
      </c>
      <c r="K2029">
        <v>5</v>
      </c>
      <c r="L2029" t="s">
        <v>40</v>
      </c>
      <c r="M2029" t="s">
        <v>9</v>
      </c>
      <c r="N2029" t="s">
        <v>41</v>
      </c>
      <c r="O2029" t="s">
        <v>42</v>
      </c>
      <c r="P2029" t="s">
        <v>2082</v>
      </c>
      <c r="Q2029">
        <v>5</v>
      </c>
      <c r="R2029">
        <v>0</v>
      </c>
      <c r="S2029">
        <v>0</v>
      </c>
      <c r="U2029">
        <v>319148</v>
      </c>
      <c r="V2029">
        <v>319148</v>
      </c>
      <c r="W2029">
        <v>0</v>
      </c>
      <c r="X2029">
        <v>0</v>
      </c>
      <c r="Y2029" t="s">
        <v>112</v>
      </c>
    </row>
    <row r="2030" spans="1:25" x14ac:dyDescent="0.25">
      <c r="A2030">
        <v>2029</v>
      </c>
      <c r="B2030">
        <v>65851</v>
      </c>
      <c r="C2030">
        <v>0</v>
      </c>
      <c r="D2030">
        <v>0</v>
      </c>
      <c r="E2030" t="s">
        <v>1929</v>
      </c>
      <c r="F2030" t="s">
        <v>1930</v>
      </c>
      <c r="G2030">
        <v>1</v>
      </c>
      <c r="H2030" s="6">
        <v>1169778</v>
      </c>
      <c r="I2030" s="7">
        <v>45887</v>
      </c>
      <c r="J2030" s="7">
        <v>45887</v>
      </c>
      <c r="K2030">
        <v>10</v>
      </c>
      <c r="L2030" t="s">
        <v>40</v>
      </c>
      <c r="M2030" t="s">
        <v>5</v>
      </c>
      <c r="N2030" t="s">
        <v>41</v>
      </c>
      <c r="O2030" t="s">
        <v>57</v>
      </c>
      <c r="P2030" t="s">
        <v>2082</v>
      </c>
      <c r="Q2030">
        <v>10</v>
      </c>
      <c r="R2030">
        <v>0</v>
      </c>
      <c r="S2030">
        <v>0</v>
      </c>
      <c r="U2030">
        <v>116978</v>
      </c>
      <c r="V2030">
        <v>116978</v>
      </c>
      <c r="W2030">
        <v>0</v>
      </c>
      <c r="X2030">
        <v>0</v>
      </c>
      <c r="Y2030" t="s">
        <v>48</v>
      </c>
    </row>
    <row r="2031" spans="1:25" x14ac:dyDescent="0.25">
      <c r="A2031">
        <v>2030</v>
      </c>
      <c r="B2031">
        <v>65924</v>
      </c>
      <c r="C2031">
        <v>0</v>
      </c>
      <c r="D2031">
        <v>0</v>
      </c>
      <c r="E2031" t="s">
        <v>856</v>
      </c>
      <c r="F2031" t="s">
        <v>857</v>
      </c>
      <c r="G2031">
        <v>1</v>
      </c>
      <c r="H2031" s="6">
        <v>2095886</v>
      </c>
      <c r="I2031" s="7">
        <v>45887</v>
      </c>
      <c r="K2031" t="s">
        <v>757</v>
      </c>
      <c r="L2031" t="s">
        <v>40</v>
      </c>
      <c r="M2031" t="s">
        <v>5</v>
      </c>
      <c r="N2031" t="s">
        <v>41</v>
      </c>
      <c r="O2031" t="s">
        <v>54</v>
      </c>
      <c r="P2031" t="s">
        <v>2082</v>
      </c>
      <c r="Q2031">
        <v>3.45</v>
      </c>
      <c r="R2031">
        <v>0.42</v>
      </c>
      <c r="S2031">
        <v>0</v>
      </c>
      <c r="U2031">
        <v>81111</v>
      </c>
      <c r="V2031">
        <v>72308</v>
      </c>
      <c r="W2031">
        <v>8803</v>
      </c>
      <c r="X2031">
        <v>0</v>
      </c>
      <c r="Y2031" t="s">
        <v>44</v>
      </c>
    </row>
    <row r="2032" spans="1:25" x14ac:dyDescent="0.25">
      <c r="A2032">
        <v>2031</v>
      </c>
      <c r="B2032">
        <v>65782</v>
      </c>
      <c r="C2032">
        <v>0</v>
      </c>
      <c r="D2032">
        <v>0</v>
      </c>
      <c r="E2032" t="s">
        <v>2303</v>
      </c>
      <c r="F2032" t="s">
        <v>2304</v>
      </c>
      <c r="G2032">
        <v>1</v>
      </c>
      <c r="H2032" s="6">
        <v>1245553</v>
      </c>
      <c r="I2032" s="7">
        <v>45887</v>
      </c>
      <c r="J2032" s="7">
        <v>45887</v>
      </c>
      <c r="K2032">
        <v>15</v>
      </c>
      <c r="L2032" t="s">
        <v>40</v>
      </c>
      <c r="M2032" t="s">
        <v>5</v>
      </c>
      <c r="N2032" t="s">
        <v>41</v>
      </c>
      <c r="O2032" t="s">
        <v>57</v>
      </c>
      <c r="P2032" t="s">
        <v>2082</v>
      </c>
      <c r="Q2032">
        <v>15</v>
      </c>
      <c r="R2032">
        <v>0</v>
      </c>
      <c r="S2032">
        <v>0</v>
      </c>
      <c r="U2032">
        <v>186833</v>
      </c>
      <c r="V2032">
        <v>186833</v>
      </c>
      <c r="W2032">
        <v>0</v>
      </c>
      <c r="X2032">
        <v>0</v>
      </c>
      <c r="Y2032" t="s">
        <v>2086</v>
      </c>
    </row>
    <row r="2033" spans="1:25" x14ac:dyDescent="0.25">
      <c r="A2033">
        <v>2032</v>
      </c>
      <c r="B2033">
        <v>65854</v>
      </c>
      <c r="C2033">
        <v>0</v>
      </c>
      <c r="D2033">
        <v>0</v>
      </c>
      <c r="E2033" t="s">
        <v>1715</v>
      </c>
      <c r="F2033" t="s">
        <v>1716</v>
      </c>
      <c r="G2033">
        <v>1</v>
      </c>
      <c r="H2033" s="6">
        <v>5000000</v>
      </c>
      <c r="I2033" s="7">
        <v>45887</v>
      </c>
      <c r="J2033" s="7">
        <v>45887</v>
      </c>
      <c r="K2033">
        <v>9</v>
      </c>
      <c r="L2033" t="s">
        <v>40</v>
      </c>
      <c r="M2033" t="s">
        <v>5</v>
      </c>
      <c r="N2033" t="s">
        <v>41</v>
      </c>
      <c r="O2033" t="s">
        <v>77</v>
      </c>
      <c r="P2033" t="s">
        <v>2082</v>
      </c>
      <c r="Q2033">
        <v>9</v>
      </c>
      <c r="R2033">
        <v>0</v>
      </c>
      <c r="S2033">
        <v>0</v>
      </c>
      <c r="U2033">
        <v>450000</v>
      </c>
      <c r="V2033">
        <v>450000</v>
      </c>
      <c r="W2033">
        <v>0</v>
      </c>
      <c r="X2033">
        <v>0</v>
      </c>
      <c r="Y2033" t="s">
        <v>799</v>
      </c>
    </row>
    <row r="2034" spans="1:25" x14ac:dyDescent="0.25">
      <c r="A2034">
        <v>2033</v>
      </c>
      <c r="B2034">
        <v>65930</v>
      </c>
      <c r="C2034">
        <v>0</v>
      </c>
      <c r="D2034">
        <v>0</v>
      </c>
      <c r="E2034" t="s">
        <v>838</v>
      </c>
      <c r="F2034" t="s">
        <v>839</v>
      </c>
      <c r="G2034">
        <v>1</v>
      </c>
      <c r="H2034" s="6">
        <v>400465</v>
      </c>
      <c r="I2034" s="7">
        <v>45887</v>
      </c>
      <c r="K2034" t="s">
        <v>757</v>
      </c>
      <c r="L2034" t="s">
        <v>40</v>
      </c>
      <c r="M2034" t="s">
        <v>5</v>
      </c>
      <c r="N2034" t="s">
        <v>41</v>
      </c>
      <c r="O2034" t="s">
        <v>54</v>
      </c>
      <c r="P2034" t="s">
        <v>2082</v>
      </c>
      <c r="Q2034">
        <v>3.45</v>
      </c>
      <c r="R2034">
        <v>0.42</v>
      </c>
      <c r="S2034">
        <v>0</v>
      </c>
      <c r="U2034">
        <v>15498</v>
      </c>
      <c r="V2034">
        <v>13816</v>
      </c>
      <c r="W2034">
        <v>1682</v>
      </c>
      <c r="X2034">
        <v>0</v>
      </c>
      <c r="Y2034" t="s">
        <v>44</v>
      </c>
    </row>
    <row r="2035" spans="1:25" x14ac:dyDescent="0.25">
      <c r="A2035">
        <v>2034</v>
      </c>
      <c r="B2035">
        <v>68224</v>
      </c>
      <c r="C2035">
        <v>0</v>
      </c>
      <c r="D2035">
        <v>0</v>
      </c>
      <c r="E2035" t="s">
        <v>1822</v>
      </c>
      <c r="F2035" t="s">
        <v>1823</v>
      </c>
      <c r="G2035">
        <v>1</v>
      </c>
      <c r="H2035" s="6">
        <v>2628398</v>
      </c>
      <c r="I2035" s="7">
        <v>45887</v>
      </c>
      <c r="K2035" t="s">
        <v>757</v>
      </c>
      <c r="L2035" t="s">
        <v>40</v>
      </c>
      <c r="M2035" t="s">
        <v>5</v>
      </c>
      <c r="N2035" t="s">
        <v>41</v>
      </c>
      <c r="O2035" t="s">
        <v>54</v>
      </c>
      <c r="P2035" t="s">
        <v>2082</v>
      </c>
      <c r="Q2035">
        <v>3.45</v>
      </c>
      <c r="R2035">
        <v>0.42</v>
      </c>
      <c r="S2035">
        <v>0</v>
      </c>
      <c r="U2035">
        <v>101719</v>
      </c>
      <c r="V2035">
        <v>90680</v>
      </c>
      <c r="W2035">
        <v>11039</v>
      </c>
      <c r="X2035">
        <v>0</v>
      </c>
      <c r="Y2035" t="s">
        <v>44</v>
      </c>
    </row>
    <row r="2036" spans="1:25" x14ac:dyDescent="0.25">
      <c r="A2036">
        <v>2035</v>
      </c>
      <c r="B2036">
        <v>65795</v>
      </c>
      <c r="C2036">
        <v>0</v>
      </c>
      <c r="D2036">
        <v>0</v>
      </c>
      <c r="E2036" t="s">
        <v>1216</v>
      </c>
      <c r="F2036" t="s">
        <v>1217</v>
      </c>
      <c r="G2036">
        <v>1</v>
      </c>
      <c r="H2036" s="6">
        <v>1475129</v>
      </c>
      <c r="I2036" s="7">
        <v>45887</v>
      </c>
      <c r="J2036" s="7">
        <v>45887</v>
      </c>
      <c r="K2036">
        <v>5</v>
      </c>
      <c r="L2036" t="s">
        <v>40</v>
      </c>
      <c r="M2036" t="s">
        <v>9</v>
      </c>
      <c r="N2036" t="s">
        <v>41</v>
      </c>
      <c r="O2036" t="s">
        <v>42</v>
      </c>
      <c r="P2036" t="s">
        <v>2082</v>
      </c>
      <c r="Q2036">
        <v>5</v>
      </c>
      <c r="R2036">
        <v>0</v>
      </c>
      <c r="S2036">
        <v>0</v>
      </c>
      <c r="U2036">
        <v>73756</v>
      </c>
      <c r="V2036">
        <v>73756</v>
      </c>
      <c r="W2036">
        <v>0</v>
      </c>
      <c r="X2036">
        <v>0</v>
      </c>
      <c r="Y2036" t="s">
        <v>112</v>
      </c>
    </row>
    <row r="2037" spans="1:25" x14ac:dyDescent="0.25">
      <c r="A2037">
        <v>2036</v>
      </c>
      <c r="B2037">
        <v>65928</v>
      </c>
      <c r="C2037">
        <v>0</v>
      </c>
      <c r="D2037">
        <v>0</v>
      </c>
      <c r="E2037" t="s">
        <v>755</v>
      </c>
      <c r="F2037" t="s">
        <v>756</v>
      </c>
      <c r="G2037">
        <v>1</v>
      </c>
      <c r="H2037" s="6">
        <v>3236185</v>
      </c>
      <c r="I2037" s="7">
        <v>45887</v>
      </c>
      <c r="K2037" t="s">
        <v>757</v>
      </c>
      <c r="L2037" t="s">
        <v>40</v>
      </c>
      <c r="M2037" t="s">
        <v>5</v>
      </c>
      <c r="N2037" t="s">
        <v>41</v>
      </c>
      <c r="O2037" t="s">
        <v>54</v>
      </c>
      <c r="P2037" t="s">
        <v>2082</v>
      </c>
      <c r="Q2037">
        <v>3.45</v>
      </c>
      <c r="R2037">
        <v>0.42</v>
      </c>
      <c r="S2037">
        <v>0</v>
      </c>
      <c r="U2037">
        <v>125240</v>
      </c>
      <c r="V2037">
        <v>111648</v>
      </c>
      <c r="W2037">
        <v>13592</v>
      </c>
      <c r="X2037">
        <v>0</v>
      </c>
      <c r="Y2037" t="s">
        <v>44</v>
      </c>
    </row>
    <row r="2038" spans="1:25" x14ac:dyDescent="0.25">
      <c r="A2038">
        <v>2037</v>
      </c>
      <c r="B2038">
        <v>68223</v>
      </c>
      <c r="C2038">
        <v>0</v>
      </c>
      <c r="D2038">
        <v>0</v>
      </c>
      <c r="E2038" t="s">
        <v>1816</v>
      </c>
      <c r="F2038" t="s">
        <v>1817</v>
      </c>
      <c r="G2038">
        <v>1</v>
      </c>
      <c r="H2038" s="6">
        <v>301407</v>
      </c>
      <c r="I2038" s="7">
        <v>45887</v>
      </c>
      <c r="K2038" t="s">
        <v>757</v>
      </c>
      <c r="L2038" t="s">
        <v>40</v>
      </c>
      <c r="M2038" t="s">
        <v>5</v>
      </c>
      <c r="N2038" t="s">
        <v>41</v>
      </c>
      <c r="O2038" t="s">
        <v>54</v>
      </c>
      <c r="P2038" t="s">
        <v>2082</v>
      </c>
      <c r="Q2038">
        <v>3.45</v>
      </c>
      <c r="R2038">
        <v>0.42</v>
      </c>
      <c r="S2038">
        <v>0</v>
      </c>
      <c r="U2038">
        <v>11664</v>
      </c>
      <c r="V2038">
        <v>10399</v>
      </c>
      <c r="W2038">
        <v>1266</v>
      </c>
      <c r="X2038">
        <v>0</v>
      </c>
      <c r="Y2038" t="s">
        <v>44</v>
      </c>
    </row>
    <row r="2039" spans="1:25" x14ac:dyDescent="0.25">
      <c r="A2039">
        <v>2038</v>
      </c>
      <c r="B2039">
        <v>64245</v>
      </c>
      <c r="C2039">
        <v>0</v>
      </c>
      <c r="D2039">
        <v>0</v>
      </c>
      <c r="E2039" t="s">
        <v>1692</v>
      </c>
      <c r="F2039" t="s">
        <v>1693</v>
      </c>
      <c r="G2039">
        <v>1</v>
      </c>
      <c r="H2039" s="6">
        <v>6230289</v>
      </c>
      <c r="I2039" s="7">
        <v>45887</v>
      </c>
      <c r="J2039" s="7">
        <v>45887</v>
      </c>
      <c r="K2039">
        <v>15</v>
      </c>
      <c r="L2039" t="s">
        <v>40</v>
      </c>
      <c r="M2039" t="s">
        <v>5</v>
      </c>
      <c r="N2039" t="s">
        <v>41</v>
      </c>
      <c r="O2039" t="s">
        <v>54</v>
      </c>
      <c r="P2039" t="s">
        <v>2082</v>
      </c>
      <c r="Q2039">
        <v>3.3</v>
      </c>
      <c r="R2039">
        <v>11.7</v>
      </c>
      <c r="S2039">
        <v>0</v>
      </c>
      <c r="U2039">
        <v>934543</v>
      </c>
      <c r="V2039">
        <v>205600</v>
      </c>
      <c r="W2039">
        <v>728944</v>
      </c>
      <c r="X2039">
        <v>0</v>
      </c>
      <c r="Y2039" t="s">
        <v>48</v>
      </c>
    </row>
    <row r="2040" spans="1:25" x14ac:dyDescent="0.25">
      <c r="A2040">
        <v>2039</v>
      </c>
      <c r="B2040">
        <v>65801</v>
      </c>
      <c r="C2040">
        <v>0</v>
      </c>
      <c r="D2040">
        <v>0</v>
      </c>
      <c r="E2040" t="s">
        <v>1250</v>
      </c>
      <c r="F2040" t="s">
        <v>1251</v>
      </c>
      <c r="G2040">
        <v>1</v>
      </c>
      <c r="H2040" s="6">
        <v>2195257</v>
      </c>
      <c r="I2040" s="7">
        <v>45887</v>
      </c>
      <c r="J2040" s="7">
        <v>45887</v>
      </c>
      <c r="K2040">
        <v>5</v>
      </c>
      <c r="L2040" t="s">
        <v>40</v>
      </c>
      <c r="M2040" t="s">
        <v>9</v>
      </c>
      <c r="N2040" t="s">
        <v>41</v>
      </c>
      <c r="O2040" t="s">
        <v>42</v>
      </c>
      <c r="P2040" t="s">
        <v>2082</v>
      </c>
      <c r="Q2040">
        <v>5</v>
      </c>
      <c r="R2040">
        <v>0</v>
      </c>
      <c r="S2040">
        <v>0</v>
      </c>
      <c r="U2040">
        <v>109763</v>
      </c>
      <c r="V2040">
        <v>109763</v>
      </c>
      <c r="W2040">
        <v>0</v>
      </c>
      <c r="X2040">
        <v>0</v>
      </c>
      <c r="Y2040" t="s">
        <v>44</v>
      </c>
    </row>
    <row r="2041" spans="1:25" x14ac:dyDescent="0.25">
      <c r="A2041">
        <v>2040</v>
      </c>
      <c r="B2041">
        <v>65852</v>
      </c>
      <c r="C2041">
        <v>0</v>
      </c>
      <c r="D2041">
        <v>0</v>
      </c>
      <c r="E2041" t="s">
        <v>457</v>
      </c>
      <c r="F2041" t="s">
        <v>458</v>
      </c>
      <c r="G2041">
        <v>1</v>
      </c>
      <c r="H2041" s="6">
        <v>3565714</v>
      </c>
      <c r="I2041" s="7">
        <v>45887</v>
      </c>
      <c r="J2041" s="7">
        <v>45887</v>
      </c>
      <c r="K2041" t="s">
        <v>137</v>
      </c>
      <c r="L2041" t="s">
        <v>40</v>
      </c>
      <c r="M2041" t="s">
        <v>5</v>
      </c>
      <c r="N2041" t="s">
        <v>41</v>
      </c>
      <c r="O2041" t="s">
        <v>47</v>
      </c>
      <c r="P2041" t="s">
        <v>2082</v>
      </c>
      <c r="Q2041">
        <v>12.5</v>
      </c>
      <c r="R2041">
        <v>0</v>
      </c>
      <c r="S2041">
        <v>0</v>
      </c>
      <c r="U2041">
        <v>445714</v>
      </c>
      <c r="V2041">
        <v>445714</v>
      </c>
      <c r="W2041">
        <v>0</v>
      </c>
      <c r="X2041">
        <v>0</v>
      </c>
      <c r="Y2041" t="s">
        <v>44</v>
      </c>
    </row>
    <row r="2042" spans="1:25" x14ac:dyDescent="0.25">
      <c r="A2042">
        <v>2041</v>
      </c>
      <c r="B2042">
        <v>65797</v>
      </c>
      <c r="C2042">
        <v>0</v>
      </c>
      <c r="D2042">
        <v>0</v>
      </c>
      <c r="E2042" t="s">
        <v>1276</v>
      </c>
      <c r="F2042" t="s">
        <v>1277</v>
      </c>
      <c r="G2042">
        <v>1</v>
      </c>
      <c r="H2042" s="6">
        <v>3851973</v>
      </c>
      <c r="I2042" s="7">
        <v>45887</v>
      </c>
      <c r="J2042" s="7">
        <v>45887</v>
      </c>
      <c r="K2042" t="s">
        <v>2403</v>
      </c>
      <c r="L2042" t="s">
        <v>40</v>
      </c>
      <c r="M2042" t="s">
        <v>9</v>
      </c>
      <c r="N2042" t="s">
        <v>41</v>
      </c>
      <c r="O2042" t="s">
        <v>42</v>
      </c>
      <c r="P2042" t="s">
        <v>2082</v>
      </c>
      <c r="Q2042">
        <v>5</v>
      </c>
      <c r="R2042">
        <v>7.9</v>
      </c>
      <c r="S2042">
        <v>0</v>
      </c>
      <c r="U2042">
        <v>496905</v>
      </c>
      <c r="V2042">
        <v>192599</v>
      </c>
      <c r="W2042">
        <v>304306</v>
      </c>
      <c r="X2042">
        <v>0</v>
      </c>
      <c r="Y2042" t="s">
        <v>44</v>
      </c>
    </row>
    <row r="2043" spans="1:25" x14ac:dyDescent="0.25">
      <c r="A2043">
        <v>2042</v>
      </c>
      <c r="B2043">
        <v>65798</v>
      </c>
      <c r="C2043">
        <v>0</v>
      </c>
      <c r="D2043">
        <v>0</v>
      </c>
      <c r="E2043" t="s">
        <v>1278</v>
      </c>
      <c r="F2043" t="s">
        <v>1279</v>
      </c>
      <c r="G2043">
        <v>1</v>
      </c>
      <c r="H2043" s="6">
        <v>366491</v>
      </c>
      <c r="I2043" s="7">
        <v>45887</v>
      </c>
      <c r="J2043" s="7">
        <v>45887</v>
      </c>
      <c r="K2043">
        <v>5</v>
      </c>
      <c r="L2043" t="s">
        <v>40</v>
      </c>
      <c r="M2043" t="s">
        <v>9</v>
      </c>
      <c r="N2043" t="s">
        <v>41</v>
      </c>
      <c r="O2043" t="s">
        <v>42</v>
      </c>
      <c r="P2043" t="s">
        <v>2082</v>
      </c>
      <c r="Q2043">
        <v>5</v>
      </c>
      <c r="R2043">
        <v>0</v>
      </c>
      <c r="S2043">
        <v>0</v>
      </c>
      <c r="U2043">
        <v>18325</v>
      </c>
      <c r="V2043">
        <v>18325</v>
      </c>
      <c r="W2043">
        <v>0</v>
      </c>
      <c r="X2043">
        <v>0</v>
      </c>
      <c r="Y2043" t="s">
        <v>44</v>
      </c>
    </row>
    <row r="2044" spans="1:25" x14ac:dyDescent="0.25">
      <c r="A2044">
        <v>2043</v>
      </c>
      <c r="B2044">
        <v>65799</v>
      </c>
      <c r="C2044">
        <v>0</v>
      </c>
      <c r="D2044">
        <v>0</v>
      </c>
      <c r="E2044" t="s">
        <v>1278</v>
      </c>
      <c r="F2044" t="s">
        <v>1279</v>
      </c>
      <c r="G2044">
        <v>1</v>
      </c>
      <c r="H2044" s="6">
        <v>403687</v>
      </c>
      <c r="I2044" s="7">
        <v>45887</v>
      </c>
      <c r="J2044" s="7">
        <v>45887</v>
      </c>
      <c r="K2044">
        <v>5</v>
      </c>
      <c r="L2044" t="s">
        <v>40</v>
      </c>
      <c r="M2044" t="s">
        <v>9</v>
      </c>
      <c r="N2044" t="s">
        <v>41</v>
      </c>
      <c r="O2044" t="s">
        <v>42</v>
      </c>
      <c r="P2044" t="s">
        <v>2082</v>
      </c>
      <c r="Q2044">
        <v>5</v>
      </c>
      <c r="R2044">
        <v>0</v>
      </c>
      <c r="S2044">
        <v>0</v>
      </c>
      <c r="U2044">
        <v>20184</v>
      </c>
      <c r="V2044">
        <v>20184</v>
      </c>
      <c r="W2044">
        <v>0</v>
      </c>
      <c r="X2044">
        <v>0</v>
      </c>
      <c r="Y2044" t="s">
        <v>44</v>
      </c>
    </row>
    <row r="2045" spans="1:25" x14ac:dyDescent="0.25">
      <c r="A2045">
        <v>2044</v>
      </c>
      <c r="B2045">
        <v>65800</v>
      </c>
      <c r="C2045">
        <v>0</v>
      </c>
      <c r="D2045">
        <v>0</v>
      </c>
      <c r="E2045" t="s">
        <v>1278</v>
      </c>
      <c r="F2045" t="s">
        <v>1279</v>
      </c>
      <c r="G2045">
        <v>1</v>
      </c>
      <c r="H2045" s="6">
        <v>440820</v>
      </c>
      <c r="I2045" s="7">
        <v>45887</v>
      </c>
      <c r="J2045" s="7">
        <v>45887</v>
      </c>
      <c r="K2045">
        <v>5</v>
      </c>
      <c r="L2045" t="s">
        <v>40</v>
      </c>
      <c r="M2045" t="s">
        <v>9</v>
      </c>
      <c r="N2045" t="s">
        <v>41</v>
      </c>
      <c r="O2045" t="s">
        <v>42</v>
      </c>
      <c r="P2045" t="s">
        <v>2082</v>
      </c>
      <c r="Q2045">
        <v>5</v>
      </c>
      <c r="R2045">
        <v>0</v>
      </c>
      <c r="S2045">
        <v>0</v>
      </c>
      <c r="U2045">
        <v>22041</v>
      </c>
      <c r="V2045">
        <v>22041</v>
      </c>
      <c r="W2045">
        <v>0</v>
      </c>
      <c r="X2045">
        <v>0</v>
      </c>
      <c r="Y2045" t="s">
        <v>44</v>
      </c>
    </row>
    <row r="2046" spans="1:25" x14ac:dyDescent="0.25">
      <c r="A2046">
        <v>2045</v>
      </c>
      <c r="B2046">
        <v>65796</v>
      </c>
      <c r="C2046">
        <v>0</v>
      </c>
      <c r="D2046">
        <v>0</v>
      </c>
      <c r="E2046" t="s">
        <v>1272</v>
      </c>
      <c r="F2046" t="s">
        <v>1273</v>
      </c>
      <c r="G2046">
        <v>1</v>
      </c>
      <c r="H2046" s="6">
        <v>1389370</v>
      </c>
      <c r="I2046" s="7">
        <v>45887</v>
      </c>
      <c r="J2046" s="7">
        <v>45887</v>
      </c>
      <c r="K2046">
        <v>5</v>
      </c>
      <c r="L2046" t="s">
        <v>40</v>
      </c>
      <c r="M2046" t="s">
        <v>9</v>
      </c>
      <c r="N2046" t="s">
        <v>41</v>
      </c>
      <c r="O2046" t="s">
        <v>42</v>
      </c>
      <c r="P2046" t="s">
        <v>2082</v>
      </c>
      <c r="Q2046">
        <v>5</v>
      </c>
      <c r="R2046">
        <v>0</v>
      </c>
      <c r="S2046">
        <v>0</v>
      </c>
      <c r="U2046">
        <v>69469</v>
      </c>
      <c r="V2046">
        <v>69468</v>
      </c>
      <c r="W2046">
        <v>0</v>
      </c>
      <c r="X2046">
        <v>0</v>
      </c>
      <c r="Y2046" t="s">
        <v>44</v>
      </c>
    </row>
    <row r="2047" spans="1:25" x14ac:dyDescent="0.25">
      <c r="A2047">
        <v>2046</v>
      </c>
      <c r="B2047">
        <v>65784</v>
      </c>
      <c r="C2047">
        <v>0</v>
      </c>
      <c r="D2047">
        <v>0</v>
      </c>
      <c r="E2047" t="s">
        <v>1526</v>
      </c>
      <c r="F2047" t="s">
        <v>1527</v>
      </c>
      <c r="G2047">
        <v>1</v>
      </c>
      <c r="H2047" s="6">
        <v>2500000</v>
      </c>
      <c r="I2047" s="7">
        <v>45887</v>
      </c>
      <c r="J2047" s="7">
        <v>45887</v>
      </c>
      <c r="K2047" t="s">
        <v>879</v>
      </c>
      <c r="L2047" t="s">
        <v>40</v>
      </c>
      <c r="M2047" t="s">
        <v>5</v>
      </c>
      <c r="N2047" t="s">
        <v>41</v>
      </c>
      <c r="O2047" t="s">
        <v>77</v>
      </c>
      <c r="P2047" t="s">
        <v>2082</v>
      </c>
      <c r="Q2047">
        <v>8.5</v>
      </c>
      <c r="R2047">
        <v>0</v>
      </c>
      <c r="S2047">
        <v>0</v>
      </c>
      <c r="U2047">
        <v>212500</v>
      </c>
      <c r="V2047">
        <v>212500</v>
      </c>
      <c r="W2047">
        <v>0</v>
      </c>
      <c r="X2047">
        <v>0</v>
      </c>
      <c r="Y2047" t="s">
        <v>250</v>
      </c>
    </row>
    <row r="2048" spans="1:25" x14ac:dyDescent="0.25">
      <c r="A2048">
        <v>2047</v>
      </c>
      <c r="B2048">
        <v>65781</v>
      </c>
      <c r="C2048">
        <v>0</v>
      </c>
      <c r="D2048">
        <v>0</v>
      </c>
      <c r="E2048" t="s">
        <v>1763</v>
      </c>
      <c r="F2048" t="s">
        <v>1764</v>
      </c>
      <c r="G2048">
        <v>1</v>
      </c>
      <c r="H2048" s="6">
        <v>1829332</v>
      </c>
      <c r="I2048" s="7">
        <v>45887</v>
      </c>
      <c r="J2048" s="7">
        <v>45887</v>
      </c>
      <c r="K2048">
        <v>10</v>
      </c>
      <c r="L2048" t="s">
        <v>40</v>
      </c>
      <c r="M2048" t="s">
        <v>5</v>
      </c>
      <c r="N2048" t="s">
        <v>41</v>
      </c>
      <c r="O2048" t="s">
        <v>57</v>
      </c>
      <c r="P2048" t="s">
        <v>2082</v>
      </c>
      <c r="Q2048">
        <v>10</v>
      </c>
      <c r="R2048">
        <v>0</v>
      </c>
      <c r="S2048">
        <v>0</v>
      </c>
      <c r="U2048">
        <v>182933</v>
      </c>
      <c r="V2048">
        <v>182933</v>
      </c>
      <c r="W2048">
        <v>0</v>
      </c>
      <c r="X2048">
        <v>0</v>
      </c>
      <c r="Y2048" t="s">
        <v>72</v>
      </c>
    </row>
    <row r="2049" spans="1:25" x14ac:dyDescent="0.25">
      <c r="A2049">
        <v>2048</v>
      </c>
      <c r="B2049">
        <v>65804</v>
      </c>
      <c r="C2049">
        <v>0</v>
      </c>
      <c r="D2049">
        <v>0</v>
      </c>
      <c r="E2049" t="s">
        <v>1258</v>
      </c>
      <c r="F2049" t="s">
        <v>1259</v>
      </c>
      <c r="G2049">
        <v>1</v>
      </c>
      <c r="H2049" s="6">
        <v>810004</v>
      </c>
      <c r="I2049" s="7">
        <v>45887</v>
      </c>
      <c r="J2049" s="7">
        <v>45887</v>
      </c>
      <c r="K2049">
        <v>5</v>
      </c>
      <c r="L2049" t="s">
        <v>40</v>
      </c>
      <c r="M2049" t="s">
        <v>9</v>
      </c>
      <c r="N2049" t="s">
        <v>41</v>
      </c>
      <c r="O2049" t="s">
        <v>42</v>
      </c>
      <c r="P2049" t="s">
        <v>2082</v>
      </c>
      <c r="Q2049">
        <v>5</v>
      </c>
      <c r="R2049">
        <v>0</v>
      </c>
      <c r="S2049">
        <v>0</v>
      </c>
      <c r="U2049">
        <v>40500</v>
      </c>
      <c r="V2049">
        <v>40500</v>
      </c>
      <c r="W2049">
        <v>0</v>
      </c>
      <c r="X2049">
        <v>0</v>
      </c>
      <c r="Y2049" t="s">
        <v>44</v>
      </c>
    </row>
    <row r="2050" spans="1:25" x14ac:dyDescent="0.25">
      <c r="A2050">
        <v>2049</v>
      </c>
      <c r="B2050">
        <v>65803</v>
      </c>
      <c r="C2050">
        <v>0</v>
      </c>
      <c r="D2050">
        <v>0</v>
      </c>
      <c r="E2050" t="s">
        <v>1256</v>
      </c>
      <c r="F2050" t="s">
        <v>1257</v>
      </c>
      <c r="G2050">
        <v>1</v>
      </c>
      <c r="H2050" s="6">
        <v>1815933</v>
      </c>
      <c r="I2050" s="7">
        <v>45887</v>
      </c>
      <c r="J2050" s="7">
        <v>45887</v>
      </c>
      <c r="K2050">
        <v>5</v>
      </c>
      <c r="L2050" t="s">
        <v>40</v>
      </c>
      <c r="M2050" t="s">
        <v>9</v>
      </c>
      <c r="N2050" t="s">
        <v>41</v>
      </c>
      <c r="O2050" t="s">
        <v>42</v>
      </c>
      <c r="P2050" t="s">
        <v>2082</v>
      </c>
      <c r="Q2050">
        <v>5</v>
      </c>
      <c r="R2050">
        <v>0</v>
      </c>
      <c r="S2050">
        <v>0</v>
      </c>
      <c r="U2050">
        <v>90797</v>
      </c>
      <c r="V2050">
        <v>90797</v>
      </c>
      <c r="W2050">
        <v>0</v>
      </c>
      <c r="X2050">
        <v>0</v>
      </c>
      <c r="Y2050" t="s">
        <v>44</v>
      </c>
    </row>
    <row r="2051" spans="1:25" x14ac:dyDescent="0.25">
      <c r="A2051">
        <v>2050</v>
      </c>
      <c r="B2051">
        <v>65805</v>
      </c>
      <c r="C2051">
        <v>0</v>
      </c>
      <c r="D2051">
        <v>0</v>
      </c>
      <c r="E2051" t="s">
        <v>1260</v>
      </c>
      <c r="F2051" t="s">
        <v>1261</v>
      </c>
      <c r="G2051">
        <v>1</v>
      </c>
      <c r="H2051" s="6">
        <v>1606734</v>
      </c>
      <c r="I2051" s="7">
        <v>45887</v>
      </c>
      <c r="J2051" s="7">
        <v>45887</v>
      </c>
      <c r="K2051">
        <v>5</v>
      </c>
      <c r="L2051" t="s">
        <v>40</v>
      </c>
      <c r="M2051" t="s">
        <v>9</v>
      </c>
      <c r="N2051" t="s">
        <v>41</v>
      </c>
      <c r="O2051" t="s">
        <v>42</v>
      </c>
      <c r="P2051" t="s">
        <v>2082</v>
      </c>
      <c r="Q2051">
        <v>5</v>
      </c>
      <c r="R2051">
        <v>0</v>
      </c>
      <c r="S2051">
        <v>0</v>
      </c>
      <c r="U2051">
        <v>80337</v>
      </c>
      <c r="V2051">
        <v>80337</v>
      </c>
      <c r="W2051">
        <v>0</v>
      </c>
      <c r="X2051">
        <v>0</v>
      </c>
      <c r="Y2051" t="s">
        <v>44</v>
      </c>
    </row>
    <row r="2052" spans="1:25" x14ac:dyDescent="0.25">
      <c r="A2052">
        <v>2051</v>
      </c>
      <c r="B2052">
        <v>65802</v>
      </c>
      <c r="C2052">
        <v>0</v>
      </c>
      <c r="D2052">
        <v>0</v>
      </c>
      <c r="E2052" t="s">
        <v>1254</v>
      </c>
      <c r="F2052" t="s">
        <v>1255</v>
      </c>
      <c r="G2052">
        <v>1</v>
      </c>
      <c r="H2052" s="6">
        <v>1458141</v>
      </c>
      <c r="I2052" s="7">
        <v>45887</v>
      </c>
      <c r="J2052" s="7">
        <v>45887</v>
      </c>
      <c r="K2052">
        <v>5</v>
      </c>
      <c r="L2052" t="s">
        <v>40</v>
      </c>
      <c r="M2052" t="s">
        <v>9</v>
      </c>
      <c r="N2052" t="s">
        <v>41</v>
      </c>
      <c r="O2052" t="s">
        <v>42</v>
      </c>
      <c r="P2052" t="s">
        <v>2082</v>
      </c>
      <c r="Q2052">
        <v>5</v>
      </c>
      <c r="R2052">
        <v>0</v>
      </c>
      <c r="S2052">
        <v>0</v>
      </c>
      <c r="U2052">
        <v>72907</v>
      </c>
      <c r="V2052">
        <v>72907</v>
      </c>
      <c r="W2052">
        <v>0</v>
      </c>
      <c r="X2052">
        <v>0</v>
      </c>
      <c r="Y2052" t="s">
        <v>44</v>
      </c>
    </row>
    <row r="2053" spans="1:25" x14ac:dyDescent="0.25">
      <c r="A2053">
        <v>2052</v>
      </c>
      <c r="B2053">
        <v>65767</v>
      </c>
      <c r="C2053">
        <v>0</v>
      </c>
      <c r="D2053">
        <v>0</v>
      </c>
      <c r="E2053" t="s">
        <v>1632</v>
      </c>
      <c r="F2053" t="s">
        <v>1633</v>
      </c>
      <c r="G2053">
        <v>1</v>
      </c>
      <c r="H2053" s="6">
        <v>13451478</v>
      </c>
      <c r="I2053" s="7">
        <v>45883</v>
      </c>
      <c r="J2053" s="7">
        <v>45883</v>
      </c>
      <c r="K2053">
        <v>8</v>
      </c>
      <c r="L2053" t="s">
        <v>40</v>
      </c>
      <c r="M2053" t="s">
        <v>5</v>
      </c>
      <c r="N2053" t="s">
        <v>41</v>
      </c>
      <c r="O2053" t="s">
        <v>47</v>
      </c>
      <c r="P2053" t="s">
        <v>2082</v>
      </c>
      <c r="Q2053">
        <v>8</v>
      </c>
      <c r="R2053">
        <v>0</v>
      </c>
      <c r="S2053">
        <v>0</v>
      </c>
      <c r="U2053">
        <v>1076118</v>
      </c>
      <c r="V2053">
        <v>1076118</v>
      </c>
      <c r="W2053">
        <v>0</v>
      </c>
      <c r="X2053">
        <v>0</v>
      </c>
      <c r="Y2053" t="s">
        <v>48</v>
      </c>
    </row>
    <row r="2054" spans="1:25" x14ac:dyDescent="0.25">
      <c r="A2054">
        <v>2053</v>
      </c>
      <c r="B2054">
        <v>65773</v>
      </c>
      <c r="C2054">
        <v>0</v>
      </c>
      <c r="D2054">
        <v>0</v>
      </c>
      <c r="E2054" t="s">
        <v>1345</v>
      </c>
      <c r="F2054" t="s">
        <v>1346</v>
      </c>
      <c r="G2054">
        <v>1</v>
      </c>
      <c r="H2054" s="6">
        <v>434101</v>
      </c>
      <c r="I2054" s="7">
        <v>45883</v>
      </c>
      <c r="J2054" s="7">
        <v>45883</v>
      </c>
      <c r="K2054">
        <v>8</v>
      </c>
      <c r="L2054" t="s">
        <v>40</v>
      </c>
      <c r="M2054" t="s">
        <v>9</v>
      </c>
      <c r="N2054" t="s">
        <v>41</v>
      </c>
      <c r="O2054" t="s">
        <v>42</v>
      </c>
      <c r="P2054" t="s">
        <v>2082</v>
      </c>
      <c r="Q2054">
        <v>8</v>
      </c>
      <c r="R2054">
        <v>0</v>
      </c>
      <c r="S2054">
        <v>0</v>
      </c>
      <c r="U2054">
        <v>34728</v>
      </c>
      <c r="V2054">
        <v>34728</v>
      </c>
      <c r="W2054">
        <v>0</v>
      </c>
      <c r="X2054">
        <v>0</v>
      </c>
      <c r="Y2054" t="s">
        <v>109</v>
      </c>
    </row>
    <row r="2055" spans="1:25" x14ac:dyDescent="0.25">
      <c r="A2055">
        <v>2054</v>
      </c>
      <c r="B2055">
        <v>65774</v>
      </c>
      <c r="C2055">
        <v>0</v>
      </c>
      <c r="D2055">
        <v>0</v>
      </c>
      <c r="E2055" t="s">
        <v>1343</v>
      </c>
      <c r="F2055" t="s">
        <v>1344</v>
      </c>
      <c r="G2055">
        <v>1</v>
      </c>
      <c r="H2055" s="6">
        <v>875187</v>
      </c>
      <c r="I2055" s="7">
        <v>45883</v>
      </c>
      <c r="J2055" s="7">
        <v>45883</v>
      </c>
      <c r="K2055">
        <v>8</v>
      </c>
      <c r="L2055" t="s">
        <v>40</v>
      </c>
      <c r="M2055" t="s">
        <v>9</v>
      </c>
      <c r="N2055" t="s">
        <v>41</v>
      </c>
      <c r="O2055" t="s">
        <v>42</v>
      </c>
      <c r="P2055" t="s">
        <v>2082</v>
      </c>
      <c r="Q2055">
        <v>8</v>
      </c>
      <c r="R2055">
        <v>0</v>
      </c>
      <c r="S2055">
        <v>0</v>
      </c>
      <c r="U2055">
        <v>70015</v>
      </c>
      <c r="V2055">
        <v>70015</v>
      </c>
      <c r="W2055">
        <v>0</v>
      </c>
      <c r="X2055">
        <v>0</v>
      </c>
      <c r="Y2055" t="s">
        <v>109</v>
      </c>
    </row>
    <row r="2056" spans="1:25" x14ac:dyDescent="0.25">
      <c r="A2056">
        <v>2055</v>
      </c>
      <c r="B2056">
        <v>65768</v>
      </c>
      <c r="C2056">
        <v>0</v>
      </c>
      <c r="D2056">
        <v>0</v>
      </c>
      <c r="E2056" t="s">
        <v>1828</v>
      </c>
      <c r="F2056" t="s">
        <v>1829</v>
      </c>
      <c r="G2056">
        <v>1</v>
      </c>
      <c r="H2056" s="6">
        <v>1840000</v>
      </c>
      <c r="I2056" s="7">
        <v>45883</v>
      </c>
      <c r="J2056" s="7">
        <v>45883</v>
      </c>
      <c r="K2056">
        <v>10</v>
      </c>
      <c r="L2056" t="s">
        <v>40</v>
      </c>
      <c r="M2056" t="s">
        <v>5</v>
      </c>
      <c r="N2056" t="s">
        <v>41</v>
      </c>
      <c r="O2056" t="s">
        <v>57</v>
      </c>
      <c r="P2056" t="s">
        <v>2082</v>
      </c>
      <c r="Q2056">
        <v>10</v>
      </c>
      <c r="R2056">
        <v>0</v>
      </c>
      <c r="S2056">
        <v>0</v>
      </c>
      <c r="U2056">
        <v>184000</v>
      </c>
      <c r="V2056">
        <v>184000</v>
      </c>
      <c r="W2056">
        <v>0</v>
      </c>
      <c r="X2056">
        <v>0</v>
      </c>
      <c r="Y2056" t="s">
        <v>109</v>
      </c>
    </row>
    <row r="2057" spans="1:25" x14ac:dyDescent="0.25">
      <c r="A2057">
        <v>2056</v>
      </c>
      <c r="B2057">
        <v>65772</v>
      </c>
      <c r="C2057">
        <v>0</v>
      </c>
      <c r="D2057">
        <v>0</v>
      </c>
      <c r="E2057" t="s">
        <v>1410</v>
      </c>
      <c r="F2057" t="s">
        <v>1411</v>
      </c>
      <c r="G2057">
        <v>1</v>
      </c>
      <c r="H2057" s="6">
        <v>2725530</v>
      </c>
      <c r="I2057" s="7">
        <v>45883</v>
      </c>
      <c r="J2057" s="7">
        <v>45883</v>
      </c>
      <c r="K2057">
        <v>7</v>
      </c>
      <c r="L2057" t="s">
        <v>40</v>
      </c>
      <c r="M2057" t="s">
        <v>5</v>
      </c>
      <c r="N2057" t="s">
        <v>41</v>
      </c>
      <c r="O2057" t="s">
        <v>77</v>
      </c>
      <c r="P2057" t="s">
        <v>2082</v>
      </c>
      <c r="Q2057">
        <v>7</v>
      </c>
      <c r="R2057">
        <v>0</v>
      </c>
      <c r="S2057">
        <v>0</v>
      </c>
      <c r="U2057">
        <v>190787</v>
      </c>
      <c r="V2057">
        <v>190787</v>
      </c>
      <c r="W2057">
        <v>0</v>
      </c>
      <c r="X2057">
        <v>0</v>
      </c>
      <c r="Y2057" t="s">
        <v>437</v>
      </c>
    </row>
    <row r="2058" spans="1:25" x14ac:dyDescent="0.25">
      <c r="A2058">
        <v>2057</v>
      </c>
      <c r="B2058">
        <v>65779</v>
      </c>
      <c r="C2058">
        <v>0</v>
      </c>
      <c r="D2058">
        <v>0</v>
      </c>
      <c r="E2058" t="s">
        <v>2028</v>
      </c>
      <c r="F2058" t="s">
        <v>2029</v>
      </c>
      <c r="G2058">
        <v>1</v>
      </c>
      <c r="H2058" s="6">
        <v>365217</v>
      </c>
      <c r="I2058" s="7">
        <v>45883</v>
      </c>
      <c r="J2058" s="7">
        <v>45883</v>
      </c>
      <c r="K2058">
        <v>8</v>
      </c>
      <c r="L2058" t="s">
        <v>40</v>
      </c>
      <c r="M2058" t="s">
        <v>5</v>
      </c>
      <c r="N2058" t="s">
        <v>41</v>
      </c>
      <c r="O2058" t="s">
        <v>77</v>
      </c>
      <c r="P2058" t="s">
        <v>2082</v>
      </c>
      <c r="Q2058">
        <v>8</v>
      </c>
      <c r="R2058">
        <v>0</v>
      </c>
      <c r="S2058">
        <v>0</v>
      </c>
      <c r="U2058">
        <v>29217</v>
      </c>
      <c r="V2058">
        <v>29217</v>
      </c>
      <c r="W2058">
        <v>0</v>
      </c>
      <c r="X2058">
        <v>0</v>
      </c>
      <c r="Y2058" t="s">
        <v>48</v>
      </c>
    </row>
    <row r="2059" spans="1:25" x14ac:dyDescent="0.25">
      <c r="A2059">
        <v>2058</v>
      </c>
      <c r="B2059">
        <v>65770</v>
      </c>
      <c r="C2059">
        <v>0</v>
      </c>
      <c r="D2059">
        <v>0</v>
      </c>
      <c r="E2059" t="s">
        <v>1210</v>
      </c>
      <c r="F2059" t="s">
        <v>1211</v>
      </c>
      <c r="G2059">
        <v>1</v>
      </c>
      <c r="H2059" s="6">
        <v>3185284</v>
      </c>
      <c r="I2059" s="7">
        <v>45883</v>
      </c>
      <c r="J2059" s="7">
        <v>45883</v>
      </c>
      <c r="K2059">
        <v>15</v>
      </c>
      <c r="L2059" t="s">
        <v>40</v>
      </c>
      <c r="M2059" t="s">
        <v>5</v>
      </c>
      <c r="N2059" t="s">
        <v>41</v>
      </c>
      <c r="O2059" t="s">
        <v>57</v>
      </c>
      <c r="P2059" t="s">
        <v>2082</v>
      </c>
      <c r="Q2059">
        <v>5</v>
      </c>
      <c r="R2059">
        <v>10</v>
      </c>
      <c r="S2059">
        <v>0</v>
      </c>
      <c r="U2059">
        <v>477793</v>
      </c>
      <c r="V2059">
        <v>159264</v>
      </c>
      <c r="W2059">
        <v>318528</v>
      </c>
      <c r="X2059">
        <v>0</v>
      </c>
      <c r="Y2059" t="s">
        <v>72</v>
      </c>
    </row>
    <row r="2060" spans="1:25" x14ac:dyDescent="0.25">
      <c r="A2060">
        <v>2059</v>
      </c>
      <c r="B2060">
        <v>65778</v>
      </c>
      <c r="C2060">
        <v>0</v>
      </c>
      <c r="D2060">
        <v>0</v>
      </c>
      <c r="E2060" t="s">
        <v>1834</v>
      </c>
      <c r="F2060" t="s">
        <v>1835</v>
      </c>
      <c r="G2060">
        <v>1</v>
      </c>
      <c r="H2060" s="6">
        <v>149333</v>
      </c>
      <c r="I2060" s="7">
        <v>45883</v>
      </c>
      <c r="J2060" s="7">
        <v>45883</v>
      </c>
      <c r="K2060">
        <v>10</v>
      </c>
      <c r="L2060" t="s">
        <v>40</v>
      </c>
      <c r="M2060" t="s">
        <v>5</v>
      </c>
      <c r="N2060" t="s">
        <v>41</v>
      </c>
      <c r="O2060" t="s">
        <v>57</v>
      </c>
      <c r="P2060" t="s">
        <v>2082</v>
      </c>
      <c r="Q2060">
        <v>10</v>
      </c>
      <c r="R2060">
        <v>0</v>
      </c>
      <c r="S2060">
        <v>0</v>
      </c>
      <c r="U2060">
        <v>14933</v>
      </c>
      <c r="V2060">
        <v>14933</v>
      </c>
      <c r="W2060">
        <v>0</v>
      </c>
      <c r="X2060">
        <v>0</v>
      </c>
      <c r="Y2060" t="s">
        <v>48</v>
      </c>
    </row>
    <row r="2061" spans="1:25" x14ac:dyDescent="0.25">
      <c r="A2061">
        <v>2060</v>
      </c>
      <c r="B2061">
        <v>65776</v>
      </c>
      <c r="C2061">
        <v>0</v>
      </c>
      <c r="D2061">
        <v>0</v>
      </c>
      <c r="E2061" t="s">
        <v>844</v>
      </c>
      <c r="F2061" t="s">
        <v>845</v>
      </c>
      <c r="G2061">
        <v>1</v>
      </c>
      <c r="H2061" s="6">
        <v>160000</v>
      </c>
      <c r="I2061" s="7">
        <v>45883</v>
      </c>
      <c r="J2061" s="7">
        <v>45883</v>
      </c>
      <c r="K2061">
        <v>15</v>
      </c>
      <c r="L2061" t="s">
        <v>40</v>
      </c>
      <c r="M2061" t="s">
        <v>5</v>
      </c>
      <c r="N2061" t="s">
        <v>41</v>
      </c>
      <c r="O2061" t="s">
        <v>77</v>
      </c>
      <c r="P2061" t="s">
        <v>2082</v>
      </c>
      <c r="Q2061">
        <v>8</v>
      </c>
      <c r="R2061">
        <v>7</v>
      </c>
      <c r="S2061">
        <v>0</v>
      </c>
      <c r="U2061">
        <v>24000</v>
      </c>
      <c r="V2061">
        <v>12800</v>
      </c>
      <c r="W2061">
        <v>11200</v>
      </c>
      <c r="X2061">
        <v>0</v>
      </c>
      <c r="Y2061" t="s">
        <v>48</v>
      </c>
    </row>
    <row r="2062" spans="1:25" x14ac:dyDescent="0.25">
      <c r="A2062">
        <v>2061</v>
      </c>
      <c r="B2062">
        <v>65777</v>
      </c>
      <c r="C2062">
        <v>0</v>
      </c>
      <c r="D2062">
        <v>0</v>
      </c>
      <c r="E2062" t="s">
        <v>844</v>
      </c>
      <c r="F2062" t="s">
        <v>845</v>
      </c>
      <c r="G2062">
        <v>1</v>
      </c>
      <c r="H2062" s="6">
        <v>160000</v>
      </c>
      <c r="I2062" s="7">
        <v>45883</v>
      </c>
      <c r="J2062" s="7">
        <v>45883</v>
      </c>
      <c r="K2062">
        <v>15</v>
      </c>
      <c r="L2062" t="s">
        <v>40</v>
      </c>
      <c r="M2062" t="s">
        <v>5</v>
      </c>
      <c r="N2062" t="s">
        <v>41</v>
      </c>
      <c r="O2062" t="s">
        <v>77</v>
      </c>
      <c r="P2062" t="s">
        <v>2082</v>
      </c>
      <c r="Q2062">
        <v>8</v>
      </c>
      <c r="R2062">
        <v>7</v>
      </c>
      <c r="S2062">
        <v>0</v>
      </c>
      <c r="U2062">
        <v>24000</v>
      </c>
      <c r="V2062">
        <v>12800</v>
      </c>
      <c r="W2062">
        <v>11200</v>
      </c>
      <c r="X2062">
        <v>0</v>
      </c>
      <c r="Y2062" t="s">
        <v>48</v>
      </c>
    </row>
    <row r="2063" spans="1:25" x14ac:dyDescent="0.25">
      <c r="A2063">
        <v>2062</v>
      </c>
      <c r="B2063">
        <v>65769</v>
      </c>
      <c r="C2063">
        <v>0</v>
      </c>
      <c r="D2063">
        <v>0</v>
      </c>
      <c r="E2063" t="s">
        <v>1708</v>
      </c>
      <c r="F2063" t="s">
        <v>1709</v>
      </c>
      <c r="G2063">
        <v>1</v>
      </c>
      <c r="H2063" s="6">
        <v>3297722</v>
      </c>
      <c r="I2063" s="7">
        <v>45883</v>
      </c>
      <c r="J2063" s="7">
        <v>45883</v>
      </c>
      <c r="K2063">
        <v>7</v>
      </c>
      <c r="L2063" t="s">
        <v>40</v>
      </c>
      <c r="M2063" t="s">
        <v>9</v>
      </c>
      <c r="N2063" t="s">
        <v>41</v>
      </c>
      <c r="O2063" t="s">
        <v>42</v>
      </c>
      <c r="P2063" t="s">
        <v>2082</v>
      </c>
      <c r="Q2063">
        <v>7</v>
      </c>
      <c r="R2063">
        <v>0</v>
      </c>
      <c r="S2063">
        <v>0</v>
      </c>
      <c r="U2063">
        <v>230841</v>
      </c>
      <c r="V2063">
        <v>230841</v>
      </c>
      <c r="W2063">
        <v>0</v>
      </c>
      <c r="X2063">
        <v>0</v>
      </c>
      <c r="Y2063" t="s">
        <v>109</v>
      </c>
    </row>
    <row r="2064" spans="1:25" x14ac:dyDescent="0.25">
      <c r="A2064">
        <v>2063</v>
      </c>
      <c r="B2064">
        <v>65775</v>
      </c>
      <c r="C2064">
        <v>0</v>
      </c>
      <c r="D2064">
        <v>0</v>
      </c>
      <c r="E2064" t="s">
        <v>1331</v>
      </c>
      <c r="F2064" t="s">
        <v>1332</v>
      </c>
      <c r="G2064">
        <v>1</v>
      </c>
      <c r="H2064" s="6">
        <v>1589257</v>
      </c>
      <c r="I2064" s="7">
        <v>45883</v>
      </c>
      <c r="J2064" s="7">
        <v>45883</v>
      </c>
      <c r="K2064">
        <v>8</v>
      </c>
      <c r="L2064" t="s">
        <v>40</v>
      </c>
      <c r="M2064" t="s">
        <v>9</v>
      </c>
      <c r="N2064" t="s">
        <v>41</v>
      </c>
      <c r="O2064" t="s">
        <v>42</v>
      </c>
      <c r="P2064" t="s">
        <v>2082</v>
      </c>
      <c r="Q2064">
        <v>8</v>
      </c>
      <c r="R2064">
        <v>0</v>
      </c>
      <c r="S2064">
        <v>0</v>
      </c>
      <c r="U2064">
        <v>127141</v>
      </c>
      <c r="V2064">
        <v>127141</v>
      </c>
      <c r="W2064">
        <v>0</v>
      </c>
      <c r="X2064">
        <v>0</v>
      </c>
      <c r="Y2064" t="s">
        <v>109</v>
      </c>
    </row>
    <row r="2065" spans="1:25" x14ac:dyDescent="0.25">
      <c r="A2065">
        <v>2064</v>
      </c>
      <c r="B2065">
        <v>65771</v>
      </c>
      <c r="C2065">
        <v>0</v>
      </c>
      <c r="D2065">
        <v>0</v>
      </c>
      <c r="E2065" t="s">
        <v>1447</v>
      </c>
      <c r="F2065" t="s">
        <v>1448</v>
      </c>
      <c r="G2065">
        <v>1</v>
      </c>
      <c r="H2065" s="6">
        <v>5000000</v>
      </c>
      <c r="I2065" s="7">
        <v>45883</v>
      </c>
      <c r="J2065" s="7">
        <v>45883</v>
      </c>
      <c r="K2065">
        <v>6</v>
      </c>
      <c r="L2065" t="s">
        <v>40</v>
      </c>
      <c r="M2065" t="s">
        <v>5</v>
      </c>
      <c r="N2065" t="s">
        <v>41</v>
      </c>
      <c r="O2065" t="s">
        <v>77</v>
      </c>
      <c r="P2065" t="s">
        <v>2082</v>
      </c>
      <c r="Q2065">
        <v>6</v>
      </c>
      <c r="R2065">
        <v>0</v>
      </c>
      <c r="S2065">
        <v>0</v>
      </c>
      <c r="U2065">
        <v>300000</v>
      </c>
      <c r="V2065">
        <v>300000</v>
      </c>
      <c r="W2065">
        <v>0</v>
      </c>
      <c r="X2065">
        <v>0</v>
      </c>
      <c r="Y2065" t="s">
        <v>48</v>
      </c>
    </row>
    <row r="2066" spans="1:25" x14ac:dyDescent="0.25">
      <c r="A2066">
        <v>2065</v>
      </c>
      <c r="B2066">
        <v>65748</v>
      </c>
      <c r="C2066">
        <v>0</v>
      </c>
      <c r="D2066">
        <v>0</v>
      </c>
      <c r="E2066" t="s">
        <v>1376</v>
      </c>
      <c r="F2066" t="s">
        <v>1377</v>
      </c>
      <c r="G2066">
        <v>1</v>
      </c>
      <c r="H2066" s="6">
        <v>5760018</v>
      </c>
      <c r="I2066" s="7">
        <v>45882</v>
      </c>
      <c r="J2066" s="7">
        <v>45882</v>
      </c>
      <c r="K2066" t="s">
        <v>1371</v>
      </c>
      <c r="L2066" t="s">
        <v>40</v>
      </c>
      <c r="M2066" t="s">
        <v>5</v>
      </c>
      <c r="N2066" t="s">
        <v>41</v>
      </c>
      <c r="O2066" t="s">
        <v>77</v>
      </c>
      <c r="P2066" t="s">
        <v>2082</v>
      </c>
      <c r="Q2066">
        <v>6</v>
      </c>
      <c r="R2066">
        <v>3.4</v>
      </c>
      <c r="S2066">
        <v>0</v>
      </c>
      <c r="U2066">
        <v>541442</v>
      </c>
      <c r="V2066">
        <v>345601</v>
      </c>
      <c r="W2066">
        <v>195841</v>
      </c>
      <c r="X2066">
        <v>0</v>
      </c>
      <c r="Y2066" t="s">
        <v>48</v>
      </c>
    </row>
    <row r="2067" spans="1:25" x14ac:dyDescent="0.25">
      <c r="A2067">
        <v>2066</v>
      </c>
      <c r="B2067">
        <v>65744</v>
      </c>
      <c r="C2067">
        <v>0</v>
      </c>
      <c r="D2067">
        <v>0</v>
      </c>
      <c r="E2067" t="s">
        <v>70</v>
      </c>
      <c r="F2067" t="s">
        <v>71</v>
      </c>
      <c r="G2067">
        <v>1</v>
      </c>
      <c r="H2067" s="6">
        <v>4761167</v>
      </c>
      <c r="I2067" s="7">
        <v>45882</v>
      </c>
      <c r="J2067" s="7">
        <v>45882</v>
      </c>
      <c r="K2067">
        <v>15</v>
      </c>
      <c r="L2067" t="s">
        <v>40</v>
      </c>
      <c r="M2067" t="s">
        <v>3</v>
      </c>
      <c r="N2067" t="s">
        <v>41</v>
      </c>
      <c r="O2067" t="s">
        <v>51</v>
      </c>
      <c r="P2067" t="s">
        <v>2082</v>
      </c>
      <c r="Q2067">
        <v>15</v>
      </c>
      <c r="R2067">
        <v>0</v>
      </c>
      <c r="S2067">
        <v>0</v>
      </c>
      <c r="U2067">
        <v>714175</v>
      </c>
      <c r="V2067">
        <v>714175</v>
      </c>
      <c r="W2067">
        <v>0</v>
      </c>
      <c r="X2067">
        <v>0</v>
      </c>
      <c r="Y2067" t="s">
        <v>72</v>
      </c>
    </row>
    <row r="2068" spans="1:25" x14ac:dyDescent="0.25">
      <c r="A2068">
        <v>2067</v>
      </c>
      <c r="B2068">
        <v>65766</v>
      </c>
      <c r="C2068">
        <v>0</v>
      </c>
      <c r="D2068">
        <v>0</v>
      </c>
      <c r="E2068" t="s">
        <v>1606</v>
      </c>
      <c r="F2068" t="s">
        <v>1607</v>
      </c>
      <c r="G2068">
        <v>1</v>
      </c>
      <c r="H2068" s="6">
        <v>20673587</v>
      </c>
      <c r="I2068" s="7">
        <v>45882</v>
      </c>
      <c r="J2068" s="7">
        <v>45882</v>
      </c>
      <c r="K2068">
        <v>15</v>
      </c>
      <c r="L2068" t="s">
        <v>40</v>
      </c>
      <c r="M2068" t="s">
        <v>5</v>
      </c>
      <c r="N2068" t="s">
        <v>41</v>
      </c>
      <c r="O2068" t="s">
        <v>54</v>
      </c>
      <c r="P2068" t="s">
        <v>2082</v>
      </c>
      <c r="Q2068">
        <v>10.5</v>
      </c>
      <c r="R2068">
        <v>4.5</v>
      </c>
      <c r="S2068">
        <v>0</v>
      </c>
      <c r="U2068">
        <v>3101038</v>
      </c>
      <c r="V2068">
        <v>2170727</v>
      </c>
      <c r="W2068">
        <v>930311</v>
      </c>
      <c r="X2068">
        <v>0</v>
      </c>
      <c r="Y2068" t="s">
        <v>437</v>
      </c>
    </row>
    <row r="2069" spans="1:25" x14ac:dyDescent="0.25">
      <c r="A2069">
        <v>2068</v>
      </c>
      <c r="B2069">
        <v>65756</v>
      </c>
      <c r="C2069">
        <v>0</v>
      </c>
      <c r="D2069">
        <v>0</v>
      </c>
      <c r="E2069" t="s">
        <v>984</v>
      </c>
      <c r="F2069" t="s">
        <v>985</v>
      </c>
      <c r="G2069">
        <v>1</v>
      </c>
      <c r="H2069" s="6">
        <v>827824</v>
      </c>
      <c r="I2069" s="7">
        <v>45882</v>
      </c>
      <c r="J2069" s="7">
        <v>45882</v>
      </c>
      <c r="K2069">
        <v>15</v>
      </c>
      <c r="L2069" t="s">
        <v>40</v>
      </c>
      <c r="M2069" t="s">
        <v>5</v>
      </c>
      <c r="N2069" t="s">
        <v>41</v>
      </c>
      <c r="O2069" t="s">
        <v>47</v>
      </c>
      <c r="P2069" t="s">
        <v>2082</v>
      </c>
      <c r="Q2069">
        <v>4</v>
      </c>
      <c r="R2069">
        <v>11</v>
      </c>
      <c r="S2069">
        <v>0</v>
      </c>
      <c r="U2069">
        <v>124174</v>
      </c>
      <c r="V2069">
        <v>33113</v>
      </c>
      <c r="W2069">
        <v>91061</v>
      </c>
      <c r="X2069">
        <v>0</v>
      </c>
      <c r="Y2069" t="s">
        <v>109</v>
      </c>
    </row>
    <row r="2070" spans="1:25" x14ac:dyDescent="0.25">
      <c r="A2070">
        <v>2069</v>
      </c>
      <c r="B2070">
        <v>65765</v>
      </c>
      <c r="C2070">
        <v>0</v>
      </c>
      <c r="D2070">
        <v>0</v>
      </c>
      <c r="E2070" t="s">
        <v>1461</v>
      </c>
      <c r="F2070" t="s">
        <v>1462</v>
      </c>
      <c r="G2070">
        <v>1</v>
      </c>
      <c r="H2070" s="6">
        <v>200000</v>
      </c>
      <c r="I2070" s="7">
        <v>45882</v>
      </c>
      <c r="J2070" s="7">
        <v>45882</v>
      </c>
      <c r="K2070">
        <v>10</v>
      </c>
      <c r="L2070" t="s">
        <v>40</v>
      </c>
      <c r="M2070" t="s">
        <v>8</v>
      </c>
      <c r="N2070" t="s">
        <v>41</v>
      </c>
      <c r="O2070" t="s">
        <v>347</v>
      </c>
      <c r="P2070" t="s">
        <v>2082</v>
      </c>
      <c r="Q2070">
        <v>10</v>
      </c>
      <c r="R2070">
        <v>0</v>
      </c>
      <c r="S2070">
        <v>0</v>
      </c>
      <c r="U2070">
        <v>20000</v>
      </c>
      <c r="V2070">
        <v>20000</v>
      </c>
      <c r="W2070">
        <v>0</v>
      </c>
      <c r="X2070">
        <v>0</v>
      </c>
      <c r="Y2070" t="s">
        <v>44</v>
      </c>
    </row>
    <row r="2071" spans="1:25" x14ac:dyDescent="0.25">
      <c r="A2071">
        <v>2070</v>
      </c>
      <c r="B2071">
        <v>65763</v>
      </c>
      <c r="C2071">
        <v>0</v>
      </c>
      <c r="D2071">
        <v>0</v>
      </c>
      <c r="E2071" t="s">
        <v>362</v>
      </c>
      <c r="F2071" t="s">
        <v>363</v>
      </c>
      <c r="G2071">
        <v>1</v>
      </c>
      <c r="H2071" s="6">
        <v>755567</v>
      </c>
      <c r="I2071" s="7">
        <v>45882</v>
      </c>
      <c r="J2071" s="7">
        <v>45882</v>
      </c>
      <c r="K2071">
        <v>7</v>
      </c>
      <c r="L2071" t="s">
        <v>40</v>
      </c>
      <c r="M2071" t="s">
        <v>5</v>
      </c>
      <c r="N2071" t="s">
        <v>41</v>
      </c>
      <c r="O2071" t="s">
        <v>47</v>
      </c>
      <c r="P2071" t="s">
        <v>2082</v>
      </c>
      <c r="Q2071">
        <v>7</v>
      </c>
      <c r="R2071">
        <v>0</v>
      </c>
      <c r="S2071">
        <v>0</v>
      </c>
      <c r="U2071">
        <v>52890</v>
      </c>
      <c r="V2071">
        <v>52890</v>
      </c>
      <c r="W2071">
        <v>0</v>
      </c>
      <c r="X2071">
        <v>0</v>
      </c>
      <c r="Y2071" t="s">
        <v>72</v>
      </c>
    </row>
    <row r="2072" spans="1:25" x14ac:dyDescent="0.25">
      <c r="A2072">
        <v>2071</v>
      </c>
      <c r="B2072">
        <v>65746</v>
      </c>
      <c r="C2072">
        <v>0</v>
      </c>
      <c r="D2072">
        <v>0</v>
      </c>
      <c r="E2072" t="s">
        <v>1660</v>
      </c>
      <c r="F2072" t="s">
        <v>1661</v>
      </c>
      <c r="G2072">
        <v>1</v>
      </c>
      <c r="H2072" s="6">
        <v>1216100</v>
      </c>
      <c r="I2072" s="7">
        <v>45882</v>
      </c>
      <c r="J2072" s="7">
        <v>45882</v>
      </c>
      <c r="K2072">
        <v>9</v>
      </c>
      <c r="L2072" t="s">
        <v>40</v>
      </c>
      <c r="M2072" t="s">
        <v>3</v>
      </c>
      <c r="N2072" t="s">
        <v>41</v>
      </c>
      <c r="O2072" t="s">
        <v>51</v>
      </c>
      <c r="P2072" t="s">
        <v>2082</v>
      </c>
      <c r="Q2072">
        <v>9</v>
      </c>
      <c r="R2072">
        <v>0</v>
      </c>
      <c r="S2072">
        <v>0</v>
      </c>
      <c r="U2072">
        <v>109449</v>
      </c>
      <c r="V2072">
        <v>109449</v>
      </c>
      <c r="W2072">
        <v>0</v>
      </c>
      <c r="X2072">
        <v>0</v>
      </c>
      <c r="Y2072" t="s">
        <v>44</v>
      </c>
    </row>
    <row r="2073" spans="1:25" x14ac:dyDescent="0.25">
      <c r="A2073">
        <v>2072</v>
      </c>
      <c r="B2073">
        <v>65745</v>
      </c>
      <c r="C2073">
        <v>0</v>
      </c>
      <c r="D2073">
        <v>0</v>
      </c>
      <c r="E2073" t="s">
        <v>1662</v>
      </c>
      <c r="F2073" t="s">
        <v>1663</v>
      </c>
      <c r="G2073">
        <v>1</v>
      </c>
      <c r="H2073" s="6">
        <v>1911890</v>
      </c>
      <c r="I2073" s="7">
        <v>45882</v>
      </c>
      <c r="J2073" s="7">
        <v>45882</v>
      </c>
      <c r="K2073">
        <v>9</v>
      </c>
      <c r="L2073" t="s">
        <v>40</v>
      </c>
      <c r="M2073" t="s">
        <v>3</v>
      </c>
      <c r="N2073" t="s">
        <v>41</v>
      </c>
      <c r="O2073" t="s">
        <v>51</v>
      </c>
      <c r="P2073" t="s">
        <v>2082</v>
      </c>
      <c r="Q2073">
        <v>9</v>
      </c>
      <c r="R2073">
        <v>0</v>
      </c>
      <c r="S2073">
        <v>0</v>
      </c>
      <c r="U2073">
        <v>172070</v>
      </c>
      <c r="V2073">
        <v>172070</v>
      </c>
      <c r="W2073">
        <v>0</v>
      </c>
      <c r="X2073">
        <v>0</v>
      </c>
      <c r="Y2073" t="s">
        <v>44</v>
      </c>
    </row>
    <row r="2074" spans="1:25" x14ac:dyDescent="0.25">
      <c r="A2074">
        <v>2073</v>
      </c>
      <c r="B2074">
        <v>65749</v>
      </c>
      <c r="C2074">
        <v>0</v>
      </c>
      <c r="D2074">
        <v>0</v>
      </c>
      <c r="E2074" t="s">
        <v>830</v>
      </c>
      <c r="F2074" t="s">
        <v>831</v>
      </c>
      <c r="G2074">
        <v>1</v>
      </c>
      <c r="H2074" s="6">
        <v>1500000</v>
      </c>
      <c r="I2074" s="7">
        <v>45882</v>
      </c>
      <c r="J2074" s="7">
        <v>45882</v>
      </c>
      <c r="K2074">
        <v>8</v>
      </c>
      <c r="L2074" t="s">
        <v>40</v>
      </c>
      <c r="M2074" t="s">
        <v>5</v>
      </c>
      <c r="N2074" t="s">
        <v>41</v>
      </c>
      <c r="O2074" t="s">
        <v>77</v>
      </c>
      <c r="P2074" t="s">
        <v>2082</v>
      </c>
      <c r="Q2074">
        <v>8</v>
      </c>
      <c r="R2074">
        <v>0</v>
      </c>
      <c r="S2074">
        <v>0</v>
      </c>
      <c r="U2074">
        <v>120000</v>
      </c>
      <c r="V2074">
        <v>120000</v>
      </c>
      <c r="W2074">
        <v>0</v>
      </c>
      <c r="X2074">
        <v>0</v>
      </c>
      <c r="Y2074" t="s">
        <v>44</v>
      </c>
    </row>
    <row r="2075" spans="1:25" x14ac:dyDescent="0.25">
      <c r="A2075">
        <v>2074</v>
      </c>
      <c r="B2075">
        <v>65760</v>
      </c>
      <c r="C2075">
        <v>0</v>
      </c>
      <c r="D2075">
        <v>0</v>
      </c>
      <c r="E2075" t="s">
        <v>331</v>
      </c>
      <c r="F2075" t="s">
        <v>332</v>
      </c>
      <c r="G2075">
        <v>1</v>
      </c>
      <c r="H2075" s="6">
        <v>78033</v>
      </c>
      <c r="I2075" s="7">
        <v>45882</v>
      </c>
      <c r="J2075" s="7">
        <v>45882</v>
      </c>
      <c r="K2075">
        <v>7</v>
      </c>
      <c r="L2075" t="s">
        <v>40</v>
      </c>
      <c r="M2075" t="s">
        <v>5</v>
      </c>
      <c r="N2075" t="s">
        <v>41</v>
      </c>
      <c r="O2075" t="s">
        <v>47</v>
      </c>
      <c r="P2075" t="s">
        <v>2082</v>
      </c>
      <c r="Q2075">
        <v>7</v>
      </c>
      <c r="R2075">
        <v>0</v>
      </c>
      <c r="S2075">
        <v>0</v>
      </c>
      <c r="U2075">
        <v>5462</v>
      </c>
      <c r="V2075">
        <v>5462</v>
      </c>
      <c r="W2075">
        <v>0</v>
      </c>
      <c r="X2075">
        <v>0</v>
      </c>
      <c r="Y2075" t="s">
        <v>48</v>
      </c>
    </row>
    <row r="2076" spans="1:25" x14ac:dyDescent="0.25">
      <c r="A2076">
        <v>2075</v>
      </c>
      <c r="B2076">
        <v>65758</v>
      </c>
      <c r="C2076">
        <v>0</v>
      </c>
      <c r="D2076">
        <v>0</v>
      </c>
      <c r="E2076" t="s">
        <v>329</v>
      </c>
      <c r="F2076" t="s">
        <v>330</v>
      </c>
      <c r="G2076">
        <v>1</v>
      </c>
      <c r="H2076" s="6">
        <v>39162</v>
      </c>
      <c r="I2076" s="7">
        <v>45882</v>
      </c>
      <c r="J2076" s="7">
        <v>45882</v>
      </c>
      <c r="K2076">
        <v>7</v>
      </c>
      <c r="L2076" t="s">
        <v>40</v>
      </c>
      <c r="M2076" t="s">
        <v>5</v>
      </c>
      <c r="N2076" t="s">
        <v>41</v>
      </c>
      <c r="O2076" t="s">
        <v>47</v>
      </c>
      <c r="P2076" t="s">
        <v>2082</v>
      </c>
      <c r="Q2076">
        <v>7</v>
      </c>
      <c r="R2076">
        <v>0</v>
      </c>
      <c r="S2076">
        <v>0</v>
      </c>
      <c r="U2076">
        <v>2741</v>
      </c>
      <c r="V2076">
        <v>2741</v>
      </c>
      <c r="W2076">
        <v>0</v>
      </c>
      <c r="X2076">
        <v>0</v>
      </c>
      <c r="Y2076" t="s">
        <v>48</v>
      </c>
    </row>
    <row r="2077" spans="1:25" x14ac:dyDescent="0.25">
      <c r="A2077">
        <v>2076</v>
      </c>
      <c r="B2077">
        <v>65747</v>
      </c>
      <c r="C2077">
        <v>0</v>
      </c>
      <c r="D2077">
        <v>0</v>
      </c>
      <c r="E2077" t="s">
        <v>1369</v>
      </c>
      <c r="F2077" t="s">
        <v>1370</v>
      </c>
      <c r="G2077">
        <v>1</v>
      </c>
      <c r="H2077" s="6">
        <v>2719905</v>
      </c>
      <c r="I2077" s="7">
        <v>45882</v>
      </c>
      <c r="J2077" s="7">
        <v>45882</v>
      </c>
      <c r="K2077" t="s">
        <v>1371</v>
      </c>
      <c r="L2077" t="s">
        <v>40</v>
      </c>
      <c r="M2077" t="s">
        <v>5</v>
      </c>
      <c r="N2077" t="s">
        <v>41</v>
      </c>
      <c r="O2077" t="s">
        <v>77</v>
      </c>
      <c r="P2077" t="s">
        <v>2082</v>
      </c>
      <c r="Q2077">
        <v>6</v>
      </c>
      <c r="R2077">
        <v>3.4</v>
      </c>
      <c r="S2077">
        <v>0</v>
      </c>
      <c r="U2077">
        <v>255671</v>
      </c>
      <c r="V2077">
        <v>163194</v>
      </c>
      <c r="W2077">
        <v>92477</v>
      </c>
      <c r="X2077">
        <v>0</v>
      </c>
      <c r="Y2077" t="s">
        <v>48</v>
      </c>
    </row>
    <row r="2078" spans="1:25" x14ac:dyDescent="0.25">
      <c r="A2078">
        <v>2077</v>
      </c>
      <c r="B2078">
        <v>65764</v>
      </c>
      <c r="C2078">
        <v>0</v>
      </c>
      <c r="D2078">
        <v>0</v>
      </c>
      <c r="E2078" t="s">
        <v>327</v>
      </c>
      <c r="F2078" t="s">
        <v>328</v>
      </c>
      <c r="G2078">
        <v>1</v>
      </c>
      <c r="H2078" s="6">
        <v>178717</v>
      </c>
      <c r="I2078" s="7">
        <v>45882</v>
      </c>
      <c r="J2078" s="7">
        <v>45882</v>
      </c>
      <c r="K2078">
        <v>7</v>
      </c>
      <c r="L2078" t="s">
        <v>40</v>
      </c>
      <c r="M2078" t="s">
        <v>5</v>
      </c>
      <c r="N2078" t="s">
        <v>41</v>
      </c>
      <c r="O2078" t="s">
        <v>47</v>
      </c>
      <c r="P2078" t="s">
        <v>2082</v>
      </c>
      <c r="Q2078">
        <v>7</v>
      </c>
      <c r="R2078">
        <v>0</v>
      </c>
      <c r="S2078">
        <v>0</v>
      </c>
      <c r="U2078">
        <v>12510</v>
      </c>
      <c r="V2078">
        <v>12510</v>
      </c>
      <c r="W2078">
        <v>0</v>
      </c>
      <c r="X2078">
        <v>0</v>
      </c>
      <c r="Y2078" t="s">
        <v>72</v>
      </c>
    </row>
    <row r="2079" spans="1:25" x14ac:dyDescent="0.25">
      <c r="A2079">
        <v>2078</v>
      </c>
      <c r="B2079">
        <v>65755</v>
      </c>
      <c r="C2079">
        <v>0</v>
      </c>
      <c r="D2079">
        <v>0</v>
      </c>
      <c r="E2079" t="s">
        <v>970</v>
      </c>
      <c r="F2079" t="s">
        <v>971</v>
      </c>
      <c r="G2079">
        <v>1</v>
      </c>
      <c r="H2079" s="6">
        <v>4000000</v>
      </c>
      <c r="I2079" s="7">
        <v>45882</v>
      </c>
      <c r="J2079" s="7">
        <v>45882</v>
      </c>
      <c r="K2079">
        <v>15</v>
      </c>
      <c r="L2079" t="s">
        <v>40</v>
      </c>
      <c r="M2079" t="s">
        <v>5</v>
      </c>
      <c r="N2079" t="s">
        <v>41</v>
      </c>
      <c r="O2079" t="s">
        <v>47</v>
      </c>
      <c r="P2079" t="s">
        <v>2082</v>
      </c>
      <c r="Q2079">
        <v>4</v>
      </c>
      <c r="R2079">
        <v>11</v>
      </c>
      <c r="S2079">
        <v>0</v>
      </c>
      <c r="U2079">
        <v>600000</v>
      </c>
      <c r="V2079">
        <v>160000</v>
      </c>
      <c r="W2079">
        <v>440000</v>
      </c>
      <c r="X2079">
        <v>0</v>
      </c>
      <c r="Y2079" t="s">
        <v>109</v>
      </c>
    </row>
    <row r="2080" spans="1:25" x14ac:dyDescent="0.25">
      <c r="A2080">
        <v>2079</v>
      </c>
      <c r="B2080">
        <v>65757</v>
      </c>
      <c r="C2080">
        <v>0</v>
      </c>
      <c r="D2080">
        <v>0</v>
      </c>
      <c r="E2080" t="s">
        <v>2347</v>
      </c>
      <c r="F2080" t="s">
        <v>2348</v>
      </c>
      <c r="G2080">
        <v>1</v>
      </c>
      <c r="H2080" s="6">
        <v>67446623</v>
      </c>
      <c r="I2080" s="7">
        <v>45882</v>
      </c>
      <c r="J2080" s="7">
        <v>45882</v>
      </c>
      <c r="K2080">
        <v>15</v>
      </c>
      <c r="L2080" t="s">
        <v>40</v>
      </c>
      <c r="M2080" t="s">
        <v>5</v>
      </c>
      <c r="N2080" t="s">
        <v>41</v>
      </c>
      <c r="O2080" t="s">
        <v>47</v>
      </c>
      <c r="P2080" t="s">
        <v>2082</v>
      </c>
      <c r="Q2080">
        <v>2.8</v>
      </c>
      <c r="R2080">
        <v>12.2</v>
      </c>
      <c r="S2080">
        <v>0</v>
      </c>
      <c r="U2080">
        <v>10116993</v>
      </c>
      <c r="V2080">
        <v>1888505</v>
      </c>
      <c r="W2080">
        <v>8228488</v>
      </c>
      <c r="X2080">
        <v>0</v>
      </c>
      <c r="Y2080" t="s">
        <v>48</v>
      </c>
    </row>
    <row r="2081" spans="1:25" x14ac:dyDescent="0.25">
      <c r="A2081">
        <v>2080</v>
      </c>
      <c r="B2081">
        <v>65761</v>
      </c>
      <c r="C2081">
        <v>0</v>
      </c>
      <c r="D2081">
        <v>0</v>
      </c>
      <c r="E2081" t="s">
        <v>401</v>
      </c>
      <c r="F2081" t="s">
        <v>402</v>
      </c>
      <c r="G2081">
        <v>1</v>
      </c>
      <c r="H2081" s="6">
        <v>1208343</v>
      </c>
      <c r="I2081" s="7">
        <v>45882</v>
      </c>
      <c r="J2081" s="7">
        <v>45882</v>
      </c>
      <c r="K2081">
        <v>7</v>
      </c>
      <c r="L2081" t="s">
        <v>40</v>
      </c>
      <c r="M2081" t="s">
        <v>5</v>
      </c>
      <c r="N2081" t="s">
        <v>41</v>
      </c>
      <c r="O2081" t="s">
        <v>47</v>
      </c>
      <c r="P2081" t="s">
        <v>2082</v>
      </c>
      <c r="Q2081">
        <v>7</v>
      </c>
      <c r="R2081">
        <v>0</v>
      </c>
      <c r="S2081">
        <v>0</v>
      </c>
      <c r="U2081">
        <v>84584</v>
      </c>
      <c r="V2081">
        <v>84584</v>
      </c>
      <c r="W2081">
        <v>0</v>
      </c>
      <c r="X2081">
        <v>0</v>
      </c>
      <c r="Y2081" t="s">
        <v>48</v>
      </c>
    </row>
    <row r="2082" spans="1:25" x14ac:dyDescent="0.25">
      <c r="A2082">
        <v>2081</v>
      </c>
      <c r="B2082">
        <v>65762</v>
      </c>
      <c r="C2082">
        <v>0</v>
      </c>
      <c r="D2082">
        <v>0</v>
      </c>
      <c r="E2082" t="s">
        <v>403</v>
      </c>
      <c r="F2082" t="s">
        <v>404</v>
      </c>
      <c r="G2082">
        <v>1</v>
      </c>
      <c r="H2082" s="6">
        <v>1302926</v>
      </c>
      <c r="I2082" s="7">
        <v>45882</v>
      </c>
      <c r="J2082" s="7">
        <v>45882</v>
      </c>
      <c r="K2082">
        <v>7</v>
      </c>
      <c r="L2082" t="s">
        <v>40</v>
      </c>
      <c r="M2082" t="s">
        <v>5</v>
      </c>
      <c r="N2082" t="s">
        <v>41</v>
      </c>
      <c r="O2082" t="s">
        <v>47</v>
      </c>
      <c r="P2082" t="s">
        <v>2082</v>
      </c>
      <c r="Q2082">
        <v>7</v>
      </c>
      <c r="R2082">
        <v>0</v>
      </c>
      <c r="S2082">
        <v>0</v>
      </c>
      <c r="U2082">
        <v>91205</v>
      </c>
      <c r="V2082">
        <v>91205</v>
      </c>
      <c r="W2082">
        <v>0</v>
      </c>
      <c r="X2082">
        <v>0</v>
      </c>
      <c r="Y2082" t="s">
        <v>72</v>
      </c>
    </row>
    <row r="2083" spans="1:25" x14ac:dyDescent="0.25">
      <c r="A2083">
        <v>2082</v>
      </c>
      <c r="B2083">
        <v>65759</v>
      </c>
      <c r="C2083">
        <v>0</v>
      </c>
      <c r="D2083">
        <v>0</v>
      </c>
      <c r="E2083" t="s">
        <v>403</v>
      </c>
      <c r="F2083" t="s">
        <v>404</v>
      </c>
      <c r="G2083">
        <v>1</v>
      </c>
      <c r="H2083" s="6">
        <v>368490</v>
      </c>
      <c r="I2083" s="7">
        <v>45882</v>
      </c>
      <c r="J2083" s="7">
        <v>45882</v>
      </c>
      <c r="K2083">
        <v>7</v>
      </c>
      <c r="L2083" t="s">
        <v>40</v>
      </c>
      <c r="M2083" t="s">
        <v>5</v>
      </c>
      <c r="N2083" t="s">
        <v>41</v>
      </c>
      <c r="O2083" t="s">
        <v>47</v>
      </c>
      <c r="P2083" t="s">
        <v>2082</v>
      </c>
      <c r="Q2083">
        <v>7</v>
      </c>
      <c r="R2083">
        <v>0</v>
      </c>
      <c r="S2083">
        <v>0</v>
      </c>
      <c r="U2083">
        <v>25794</v>
      </c>
      <c r="V2083">
        <v>25794</v>
      </c>
      <c r="W2083">
        <v>0</v>
      </c>
      <c r="X2083">
        <v>0</v>
      </c>
      <c r="Y2083" t="s">
        <v>72</v>
      </c>
    </row>
    <row r="2084" spans="1:25" x14ac:dyDescent="0.25">
      <c r="A2084">
        <v>2083</v>
      </c>
      <c r="B2084">
        <v>65723</v>
      </c>
      <c r="C2084">
        <v>0</v>
      </c>
      <c r="D2084">
        <v>0</v>
      </c>
      <c r="E2084" t="s">
        <v>555</v>
      </c>
      <c r="F2084" t="s">
        <v>556</v>
      </c>
      <c r="G2084">
        <v>1</v>
      </c>
      <c r="H2084" s="6">
        <v>1107435</v>
      </c>
      <c r="I2084" s="7">
        <v>45881</v>
      </c>
      <c r="J2084" s="7">
        <v>45881</v>
      </c>
      <c r="K2084">
        <v>14</v>
      </c>
      <c r="L2084" t="s">
        <v>40</v>
      </c>
      <c r="M2084" t="s">
        <v>5</v>
      </c>
      <c r="N2084" t="s">
        <v>41</v>
      </c>
      <c r="O2084" t="s">
        <v>57</v>
      </c>
      <c r="P2084" t="s">
        <v>2082</v>
      </c>
      <c r="Q2084">
        <v>9</v>
      </c>
      <c r="R2084">
        <v>5</v>
      </c>
      <c r="S2084">
        <v>0</v>
      </c>
      <c r="U2084">
        <v>155041</v>
      </c>
      <c r="V2084">
        <v>99669</v>
      </c>
      <c r="W2084">
        <v>55372</v>
      </c>
      <c r="X2084">
        <v>0</v>
      </c>
      <c r="Y2084" t="s">
        <v>48</v>
      </c>
    </row>
    <row r="2085" spans="1:25" x14ac:dyDescent="0.25">
      <c r="A2085">
        <v>2084</v>
      </c>
      <c r="B2085">
        <v>65739</v>
      </c>
      <c r="C2085">
        <v>0</v>
      </c>
      <c r="D2085">
        <v>0</v>
      </c>
      <c r="E2085" t="s">
        <v>541</v>
      </c>
      <c r="F2085" t="s">
        <v>542</v>
      </c>
      <c r="G2085">
        <v>1</v>
      </c>
      <c r="H2085" s="6">
        <v>370367</v>
      </c>
      <c r="I2085" s="7">
        <v>45881</v>
      </c>
      <c r="J2085" s="7">
        <v>45881</v>
      </c>
      <c r="K2085">
        <v>14</v>
      </c>
      <c r="L2085" t="s">
        <v>40</v>
      </c>
      <c r="M2085" t="s">
        <v>5</v>
      </c>
      <c r="N2085" t="s">
        <v>41</v>
      </c>
      <c r="O2085" t="s">
        <v>57</v>
      </c>
      <c r="P2085" t="s">
        <v>2082</v>
      </c>
      <c r="Q2085">
        <v>9</v>
      </c>
      <c r="R2085">
        <v>5</v>
      </c>
      <c r="S2085">
        <v>0</v>
      </c>
      <c r="U2085">
        <v>51851</v>
      </c>
      <c r="V2085">
        <v>33333</v>
      </c>
      <c r="W2085">
        <v>18518</v>
      </c>
      <c r="X2085">
        <v>0</v>
      </c>
      <c r="Y2085" t="s">
        <v>48</v>
      </c>
    </row>
    <row r="2086" spans="1:25" x14ac:dyDescent="0.25">
      <c r="A2086">
        <v>2085</v>
      </c>
      <c r="B2086">
        <v>65740</v>
      </c>
      <c r="C2086">
        <v>0</v>
      </c>
      <c r="D2086">
        <v>0</v>
      </c>
      <c r="E2086" t="s">
        <v>1054</v>
      </c>
      <c r="F2086" t="s">
        <v>1055</v>
      </c>
      <c r="G2086">
        <v>1</v>
      </c>
      <c r="H2086" s="6">
        <v>9705636</v>
      </c>
      <c r="I2086" s="7">
        <v>45881</v>
      </c>
      <c r="J2086" s="7">
        <v>45881</v>
      </c>
      <c r="K2086">
        <v>8</v>
      </c>
      <c r="L2086" t="s">
        <v>40</v>
      </c>
      <c r="M2086" t="s">
        <v>9</v>
      </c>
      <c r="N2086" t="s">
        <v>41</v>
      </c>
      <c r="O2086" t="s">
        <v>42</v>
      </c>
      <c r="P2086" t="s">
        <v>2082</v>
      </c>
      <c r="Q2086">
        <v>8</v>
      </c>
      <c r="R2086">
        <v>0</v>
      </c>
      <c r="S2086">
        <v>0</v>
      </c>
      <c r="U2086">
        <v>776451</v>
      </c>
      <c r="V2086">
        <v>776451</v>
      </c>
      <c r="W2086">
        <v>0</v>
      </c>
      <c r="X2086">
        <v>0</v>
      </c>
      <c r="Y2086" t="s">
        <v>67</v>
      </c>
    </row>
    <row r="2087" spans="1:25" x14ac:dyDescent="0.25">
      <c r="A2087">
        <v>2086</v>
      </c>
      <c r="B2087">
        <v>65741</v>
      </c>
      <c r="C2087">
        <v>0</v>
      </c>
      <c r="D2087">
        <v>0</v>
      </c>
      <c r="E2087" t="s">
        <v>1854</v>
      </c>
      <c r="F2087" t="s">
        <v>1855</v>
      </c>
      <c r="G2087">
        <v>1</v>
      </c>
      <c r="H2087" s="6">
        <v>400000</v>
      </c>
      <c r="I2087" s="7">
        <v>45881</v>
      </c>
      <c r="J2087" s="7">
        <v>45881</v>
      </c>
      <c r="K2087">
        <v>15</v>
      </c>
      <c r="L2087" t="s">
        <v>40</v>
      </c>
      <c r="M2087" t="s">
        <v>5</v>
      </c>
      <c r="N2087" t="s">
        <v>41</v>
      </c>
      <c r="O2087" t="s">
        <v>47</v>
      </c>
      <c r="P2087" t="s">
        <v>2082</v>
      </c>
      <c r="Q2087">
        <v>7</v>
      </c>
      <c r="R2087">
        <v>8</v>
      </c>
      <c r="S2087">
        <v>0</v>
      </c>
      <c r="U2087">
        <v>60000</v>
      </c>
      <c r="V2087">
        <v>28000</v>
      </c>
      <c r="W2087">
        <v>32000</v>
      </c>
      <c r="X2087">
        <v>0</v>
      </c>
      <c r="Y2087" t="s">
        <v>48</v>
      </c>
    </row>
    <row r="2088" spans="1:25" x14ac:dyDescent="0.25">
      <c r="A2088">
        <v>2087</v>
      </c>
      <c r="B2088">
        <v>65742</v>
      </c>
      <c r="C2088">
        <v>0</v>
      </c>
      <c r="D2088">
        <v>0</v>
      </c>
      <c r="E2088" t="s">
        <v>1856</v>
      </c>
      <c r="F2088" t="s">
        <v>1857</v>
      </c>
      <c r="G2088">
        <v>1</v>
      </c>
      <c r="H2088" s="6">
        <v>13000000</v>
      </c>
      <c r="I2088" s="7">
        <v>45881</v>
      </c>
      <c r="J2088" s="7">
        <v>45881</v>
      </c>
      <c r="K2088">
        <v>15</v>
      </c>
      <c r="L2088" t="s">
        <v>40</v>
      </c>
      <c r="M2088" t="s">
        <v>5</v>
      </c>
      <c r="N2088" t="s">
        <v>41</v>
      </c>
      <c r="O2088" t="s">
        <v>47</v>
      </c>
      <c r="P2088" t="s">
        <v>2082</v>
      </c>
      <c r="Q2088">
        <v>7</v>
      </c>
      <c r="R2088">
        <v>8</v>
      </c>
      <c r="S2088">
        <v>0</v>
      </c>
      <c r="U2088">
        <v>1950000</v>
      </c>
      <c r="V2088">
        <v>910000</v>
      </c>
      <c r="W2088">
        <v>1040000</v>
      </c>
      <c r="X2088">
        <v>0</v>
      </c>
      <c r="Y2088" t="s">
        <v>48</v>
      </c>
    </row>
    <row r="2089" spans="1:25" x14ac:dyDescent="0.25">
      <c r="A2089">
        <v>2088</v>
      </c>
      <c r="B2089">
        <v>65718</v>
      </c>
      <c r="C2089">
        <v>0</v>
      </c>
      <c r="D2089">
        <v>0</v>
      </c>
      <c r="E2089" t="s">
        <v>1125</v>
      </c>
      <c r="F2089" t="s">
        <v>1126</v>
      </c>
      <c r="G2089">
        <v>1</v>
      </c>
      <c r="H2089" s="6">
        <v>3000000</v>
      </c>
      <c r="I2089" s="7">
        <v>45881</v>
      </c>
      <c r="J2089" s="7">
        <v>45881</v>
      </c>
      <c r="K2089">
        <v>15</v>
      </c>
      <c r="L2089" t="s">
        <v>40</v>
      </c>
      <c r="M2089" t="s">
        <v>5</v>
      </c>
      <c r="N2089" t="s">
        <v>41</v>
      </c>
      <c r="O2089" t="s">
        <v>77</v>
      </c>
      <c r="P2089" t="s">
        <v>2082</v>
      </c>
      <c r="Q2089">
        <v>8</v>
      </c>
      <c r="R2089">
        <v>7</v>
      </c>
      <c r="S2089">
        <v>0</v>
      </c>
      <c r="U2089">
        <v>450000</v>
      </c>
      <c r="V2089">
        <v>240000</v>
      </c>
      <c r="W2089">
        <v>210000</v>
      </c>
      <c r="X2089">
        <v>0</v>
      </c>
      <c r="Y2089" t="s">
        <v>48</v>
      </c>
    </row>
    <row r="2090" spans="1:25" x14ac:dyDescent="0.25">
      <c r="A2090">
        <v>2089</v>
      </c>
      <c r="B2090">
        <v>65743</v>
      </c>
      <c r="C2090">
        <v>0</v>
      </c>
      <c r="D2090">
        <v>0</v>
      </c>
      <c r="E2090" t="s">
        <v>606</v>
      </c>
      <c r="F2090" t="s">
        <v>607</v>
      </c>
      <c r="G2090">
        <v>1</v>
      </c>
      <c r="H2090" s="6">
        <v>6775459</v>
      </c>
      <c r="I2090" s="7">
        <v>45881</v>
      </c>
      <c r="J2090" s="7">
        <v>45881</v>
      </c>
      <c r="K2090">
        <v>14</v>
      </c>
      <c r="L2090" t="s">
        <v>40</v>
      </c>
      <c r="M2090" t="s">
        <v>5</v>
      </c>
      <c r="N2090" t="s">
        <v>41</v>
      </c>
      <c r="O2090" t="s">
        <v>57</v>
      </c>
      <c r="P2090" t="s">
        <v>2082</v>
      </c>
      <c r="Q2090">
        <v>9</v>
      </c>
      <c r="R2090">
        <v>5</v>
      </c>
      <c r="S2090">
        <v>0</v>
      </c>
      <c r="U2090">
        <v>948564</v>
      </c>
      <c r="V2090">
        <v>609791</v>
      </c>
      <c r="W2090">
        <v>338773</v>
      </c>
      <c r="X2090">
        <v>0</v>
      </c>
      <c r="Y2090" t="s">
        <v>48</v>
      </c>
    </row>
    <row r="2091" spans="1:25" x14ac:dyDescent="0.25">
      <c r="A2091">
        <v>2090</v>
      </c>
      <c r="B2091">
        <v>65717</v>
      </c>
      <c r="C2091">
        <v>0</v>
      </c>
      <c r="D2091">
        <v>0</v>
      </c>
      <c r="E2091" t="s">
        <v>1702</v>
      </c>
      <c r="F2091" t="s">
        <v>1703</v>
      </c>
      <c r="G2091">
        <v>1</v>
      </c>
      <c r="I2091" s="7">
        <v>45881</v>
      </c>
      <c r="J2091" s="7">
        <v>45881</v>
      </c>
      <c r="K2091">
        <v>15</v>
      </c>
      <c r="L2091" t="s">
        <v>40</v>
      </c>
      <c r="M2091" t="s">
        <v>5</v>
      </c>
      <c r="N2091" t="s">
        <v>41</v>
      </c>
      <c r="O2091" t="s">
        <v>47</v>
      </c>
      <c r="P2091" t="s">
        <v>2082</v>
      </c>
      <c r="Q2091">
        <v>5</v>
      </c>
      <c r="R2091">
        <v>10</v>
      </c>
      <c r="S2091">
        <v>0</v>
      </c>
      <c r="U2091">
        <v>0</v>
      </c>
      <c r="V2091">
        <v>0</v>
      </c>
      <c r="W2091">
        <v>0</v>
      </c>
      <c r="X2091">
        <v>0</v>
      </c>
      <c r="Y2091" t="s">
        <v>48</v>
      </c>
    </row>
    <row r="2092" spans="1:25" x14ac:dyDescent="0.25">
      <c r="A2092">
        <v>2091</v>
      </c>
      <c r="B2092">
        <v>65715</v>
      </c>
      <c r="C2092">
        <v>0</v>
      </c>
      <c r="D2092">
        <v>0</v>
      </c>
      <c r="E2092" t="s">
        <v>2010</v>
      </c>
      <c r="F2092" t="s">
        <v>2011</v>
      </c>
      <c r="G2092">
        <v>1</v>
      </c>
      <c r="H2092" s="6">
        <v>6576945</v>
      </c>
      <c r="I2092" s="7">
        <v>45881</v>
      </c>
      <c r="J2092" s="7">
        <v>45881</v>
      </c>
      <c r="K2092">
        <v>12</v>
      </c>
      <c r="L2092" t="s">
        <v>40</v>
      </c>
      <c r="M2092" t="s">
        <v>5</v>
      </c>
      <c r="N2092" t="s">
        <v>41</v>
      </c>
      <c r="O2092" t="s">
        <v>54</v>
      </c>
      <c r="P2092" t="s">
        <v>2082</v>
      </c>
      <c r="Q2092">
        <v>12</v>
      </c>
      <c r="R2092">
        <v>0</v>
      </c>
      <c r="S2092">
        <v>0</v>
      </c>
      <c r="U2092">
        <v>789233</v>
      </c>
      <c r="V2092">
        <v>789233</v>
      </c>
      <c r="W2092">
        <v>0</v>
      </c>
      <c r="X2092">
        <v>0</v>
      </c>
      <c r="Y2092" t="s">
        <v>44</v>
      </c>
    </row>
    <row r="2093" spans="1:25" x14ac:dyDescent="0.25">
      <c r="A2093">
        <v>2092</v>
      </c>
      <c r="B2093">
        <v>65678</v>
      </c>
      <c r="C2093">
        <v>0</v>
      </c>
      <c r="D2093">
        <v>0</v>
      </c>
      <c r="E2093" t="s">
        <v>147</v>
      </c>
      <c r="F2093" t="s">
        <v>148</v>
      </c>
      <c r="G2093">
        <v>1</v>
      </c>
      <c r="H2093" s="6">
        <v>5000000</v>
      </c>
      <c r="I2093" s="7">
        <v>45880</v>
      </c>
      <c r="J2093" s="7">
        <v>45880</v>
      </c>
      <c r="K2093">
        <v>8</v>
      </c>
      <c r="L2093" t="s">
        <v>40</v>
      </c>
      <c r="M2093" t="s">
        <v>5</v>
      </c>
      <c r="N2093" t="s">
        <v>41</v>
      </c>
      <c r="O2093" t="s">
        <v>77</v>
      </c>
      <c r="P2093" t="s">
        <v>2082</v>
      </c>
      <c r="Q2093">
        <v>8</v>
      </c>
      <c r="R2093">
        <v>0</v>
      </c>
      <c r="S2093">
        <v>0</v>
      </c>
      <c r="U2093">
        <v>400000</v>
      </c>
      <c r="V2093">
        <v>400000</v>
      </c>
      <c r="W2093">
        <v>0</v>
      </c>
      <c r="X2093">
        <v>0</v>
      </c>
      <c r="Y2093" t="s">
        <v>48</v>
      </c>
    </row>
    <row r="2094" spans="1:25" x14ac:dyDescent="0.25">
      <c r="A2094">
        <v>2093</v>
      </c>
      <c r="B2094">
        <v>65679</v>
      </c>
      <c r="C2094">
        <v>0</v>
      </c>
      <c r="D2094">
        <v>0</v>
      </c>
      <c r="E2094" t="s">
        <v>147</v>
      </c>
      <c r="F2094" t="s">
        <v>148</v>
      </c>
      <c r="G2094">
        <v>1</v>
      </c>
      <c r="H2094" s="6">
        <v>5000000</v>
      </c>
      <c r="I2094" s="7">
        <v>45880</v>
      </c>
      <c r="J2094" s="7">
        <v>45880</v>
      </c>
      <c r="K2094">
        <v>8</v>
      </c>
      <c r="L2094" t="s">
        <v>40</v>
      </c>
      <c r="M2094" t="s">
        <v>5</v>
      </c>
      <c r="N2094" t="s">
        <v>41</v>
      </c>
      <c r="O2094" t="s">
        <v>77</v>
      </c>
      <c r="P2094" t="s">
        <v>2082</v>
      </c>
      <c r="Q2094">
        <v>8</v>
      </c>
      <c r="R2094">
        <v>0</v>
      </c>
      <c r="S2094">
        <v>0</v>
      </c>
      <c r="U2094">
        <v>400000</v>
      </c>
      <c r="V2094">
        <v>400000</v>
      </c>
      <c r="W2094">
        <v>0</v>
      </c>
      <c r="X2094">
        <v>0</v>
      </c>
      <c r="Y2094" t="s">
        <v>48</v>
      </c>
    </row>
    <row r="2095" spans="1:25" x14ac:dyDescent="0.25">
      <c r="A2095">
        <v>2094</v>
      </c>
      <c r="B2095">
        <v>65680</v>
      </c>
      <c r="C2095">
        <v>0</v>
      </c>
      <c r="D2095">
        <v>0</v>
      </c>
      <c r="E2095" t="s">
        <v>147</v>
      </c>
      <c r="F2095" t="s">
        <v>148</v>
      </c>
      <c r="G2095">
        <v>1</v>
      </c>
      <c r="H2095" s="6">
        <v>5000000</v>
      </c>
      <c r="I2095" s="7">
        <v>45880</v>
      </c>
      <c r="J2095" s="7">
        <v>45880</v>
      </c>
      <c r="K2095">
        <v>8</v>
      </c>
      <c r="L2095" t="s">
        <v>40</v>
      </c>
      <c r="M2095" t="s">
        <v>5</v>
      </c>
      <c r="N2095" t="s">
        <v>41</v>
      </c>
      <c r="O2095" t="s">
        <v>77</v>
      </c>
      <c r="P2095" t="s">
        <v>2082</v>
      </c>
      <c r="Q2095">
        <v>8</v>
      </c>
      <c r="R2095">
        <v>0</v>
      </c>
      <c r="S2095">
        <v>0</v>
      </c>
      <c r="U2095">
        <v>400000</v>
      </c>
      <c r="V2095">
        <v>400000</v>
      </c>
      <c r="W2095">
        <v>0</v>
      </c>
      <c r="X2095">
        <v>0</v>
      </c>
      <c r="Y2095" t="s">
        <v>48</v>
      </c>
    </row>
    <row r="2096" spans="1:25" x14ac:dyDescent="0.25">
      <c r="A2096">
        <v>2095</v>
      </c>
      <c r="B2096">
        <v>65681</v>
      </c>
      <c r="C2096">
        <v>0</v>
      </c>
      <c r="D2096">
        <v>0</v>
      </c>
      <c r="E2096" t="s">
        <v>147</v>
      </c>
      <c r="F2096" t="s">
        <v>148</v>
      </c>
      <c r="G2096">
        <v>1</v>
      </c>
      <c r="H2096" s="6">
        <v>5000000</v>
      </c>
      <c r="I2096" s="7">
        <v>45880</v>
      </c>
      <c r="J2096" s="7">
        <v>45880</v>
      </c>
      <c r="K2096">
        <v>8</v>
      </c>
      <c r="L2096" t="s">
        <v>40</v>
      </c>
      <c r="M2096" t="s">
        <v>5</v>
      </c>
      <c r="N2096" t="s">
        <v>41</v>
      </c>
      <c r="O2096" t="s">
        <v>77</v>
      </c>
      <c r="P2096" t="s">
        <v>2082</v>
      </c>
      <c r="Q2096">
        <v>8</v>
      </c>
      <c r="R2096">
        <v>0</v>
      </c>
      <c r="S2096">
        <v>0</v>
      </c>
      <c r="U2096">
        <v>400000</v>
      </c>
      <c r="V2096">
        <v>400000</v>
      </c>
      <c r="W2096">
        <v>0</v>
      </c>
      <c r="X2096">
        <v>0</v>
      </c>
      <c r="Y2096" t="s">
        <v>48</v>
      </c>
    </row>
    <row r="2097" spans="1:25" x14ac:dyDescent="0.25">
      <c r="A2097">
        <v>2096</v>
      </c>
      <c r="B2097">
        <v>65682</v>
      </c>
      <c r="C2097">
        <v>0</v>
      </c>
      <c r="D2097">
        <v>0</v>
      </c>
      <c r="E2097" t="s">
        <v>147</v>
      </c>
      <c r="F2097" t="s">
        <v>148</v>
      </c>
      <c r="G2097">
        <v>1</v>
      </c>
      <c r="H2097" s="6">
        <v>5000000</v>
      </c>
      <c r="I2097" s="7">
        <v>45880</v>
      </c>
      <c r="J2097" s="7">
        <v>45880</v>
      </c>
      <c r="K2097">
        <v>8</v>
      </c>
      <c r="L2097" t="s">
        <v>40</v>
      </c>
      <c r="M2097" t="s">
        <v>5</v>
      </c>
      <c r="N2097" t="s">
        <v>41</v>
      </c>
      <c r="O2097" t="s">
        <v>77</v>
      </c>
      <c r="P2097" t="s">
        <v>2082</v>
      </c>
      <c r="Q2097">
        <v>8</v>
      </c>
      <c r="R2097">
        <v>0</v>
      </c>
      <c r="S2097">
        <v>0</v>
      </c>
      <c r="U2097">
        <v>400000</v>
      </c>
      <c r="V2097">
        <v>400000</v>
      </c>
      <c r="W2097">
        <v>0</v>
      </c>
      <c r="X2097">
        <v>0</v>
      </c>
      <c r="Y2097" t="s">
        <v>48</v>
      </c>
    </row>
    <row r="2098" spans="1:25" x14ac:dyDescent="0.25">
      <c r="A2098">
        <v>2097</v>
      </c>
      <c r="B2098">
        <v>65683</v>
      </c>
      <c r="C2098">
        <v>0</v>
      </c>
      <c r="D2098">
        <v>0</v>
      </c>
      <c r="E2098" t="s">
        <v>147</v>
      </c>
      <c r="F2098" t="s">
        <v>148</v>
      </c>
      <c r="G2098">
        <v>1</v>
      </c>
      <c r="H2098" s="6">
        <v>5000000</v>
      </c>
      <c r="I2098" s="7">
        <v>45880</v>
      </c>
      <c r="J2098" s="7">
        <v>45880</v>
      </c>
      <c r="K2098">
        <v>8</v>
      </c>
      <c r="L2098" t="s">
        <v>40</v>
      </c>
      <c r="M2098" t="s">
        <v>5</v>
      </c>
      <c r="N2098" t="s">
        <v>41</v>
      </c>
      <c r="O2098" t="s">
        <v>77</v>
      </c>
      <c r="P2098" t="s">
        <v>2082</v>
      </c>
      <c r="Q2098">
        <v>8</v>
      </c>
      <c r="R2098">
        <v>0</v>
      </c>
      <c r="S2098">
        <v>0</v>
      </c>
      <c r="U2098">
        <v>400000</v>
      </c>
      <c r="V2098">
        <v>400000</v>
      </c>
      <c r="W2098">
        <v>0</v>
      </c>
      <c r="X2098">
        <v>0</v>
      </c>
      <c r="Y2098" t="s">
        <v>48</v>
      </c>
    </row>
    <row r="2099" spans="1:25" x14ac:dyDescent="0.25">
      <c r="A2099">
        <v>2098</v>
      </c>
      <c r="B2099">
        <v>65684</v>
      </c>
      <c r="C2099">
        <v>0</v>
      </c>
      <c r="D2099">
        <v>0</v>
      </c>
      <c r="E2099" t="s">
        <v>147</v>
      </c>
      <c r="F2099" t="s">
        <v>148</v>
      </c>
      <c r="G2099">
        <v>1</v>
      </c>
      <c r="H2099" s="6">
        <v>5000000</v>
      </c>
      <c r="I2099" s="7">
        <v>45880</v>
      </c>
      <c r="J2099" s="7">
        <v>45880</v>
      </c>
      <c r="K2099">
        <v>8</v>
      </c>
      <c r="L2099" t="s">
        <v>40</v>
      </c>
      <c r="M2099" t="s">
        <v>5</v>
      </c>
      <c r="N2099" t="s">
        <v>41</v>
      </c>
      <c r="O2099" t="s">
        <v>77</v>
      </c>
      <c r="P2099" t="s">
        <v>2082</v>
      </c>
      <c r="Q2099">
        <v>8</v>
      </c>
      <c r="R2099">
        <v>0</v>
      </c>
      <c r="S2099">
        <v>0</v>
      </c>
      <c r="U2099">
        <v>400000</v>
      </c>
      <c r="V2099">
        <v>400000</v>
      </c>
      <c r="W2099">
        <v>0</v>
      </c>
      <c r="X2099">
        <v>0</v>
      </c>
      <c r="Y2099" t="s">
        <v>48</v>
      </c>
    </row>
    <row r="2100" spans="1:25" x14ac:dyDescent="0.25">
      <c r="A2100">
        <v>2099</v>
      </c>
      <c r="B2100">
        <v>65685</v>
      </c>
      <c r="C2100">
        <v>0</v>
      </c>
      <c r="D2100">
        <v>0</v>
      </c>
      <c r="E2100" t="s">
        <v>147</v>
      </c>
      <c r="F2100" t="s">
        <v>148</v>
      </c>
      <c r="G2100">
        <v>1</v>
      </c>
      <c r="H2100" s="6">
        <v>5000000</v>
      </c>
      <c r="I2100" s="7">
        <v>45880</v>
      </c>
      <c r="J2100" s="7">
        <v>45880</v>
      </c>
      <c r="K2100">
        <v>8</v>
      </c>
      <c r="L2100" t="s">
        <v>40</v>
      </c>
      <c r="M2100" t="s">
        <v>5</v>
      </c>
      <c r="N2100" t="s">
        <v>41</v>
      </c>
      <c r="O2100" t="s">
        <v>77</v>
      </c>
      <c r="P2100" t="s">
        <v>2082</v>
      </c>
      <c r="Q2100">
        <v>8</v>
      </c>
      <c r="R2100">
        <v>0</v>
      </c>
      <c r="S2100">
        <v>0</v>
      </c>
      <c r="U2100">
        <v>400000</v>
      </c>
      <c r="V2100">
        <v>400000</v>
      </c>
      <c r="W2100">
        <v>0</v>
      </c>
      <c r="X2100">
        <v>0</v>
      </c>
      <c r="Y2100" t="s">
        <v>48</v>
      </c>
    </row>
    <row r="2101" spans="1:25" x14ac:dyDescent="0.25">
      <c r="A2101">
        <v>2100</v>
      </c>
      <c r="B2101">
        <v>65686</v>
      </c>
      <c r="C2101">
        <v>0</v>
      </c>
      <c r="D2101">
        <v>0</v>
      </c>
      <c r="E2101" t="s">
        <v>147</v>
      </c>
      <c r="F2101" t="s">
        <v>148</v>
      </c>
      <c r="G2101">
        <v>1</v>
      </c>
      <c r="H2101" s="6">
        <v>5000000</v>
      </c>
      <c r="I2101" s="7">
        <v>45880</v>
      </c>
      <c r="J2101" s="7">
        <v>45880</v>
      </c>
      <c r="K2101">
        <v>8</v>
      </c>
      <c r="L2101" t="s">
        <v>40</v>
      </c>
      <c r="M2101" t="s">
        <v>5</v>
      </c>
      <c r="N2101" t="s">
        <v>41</v>
      </c>
      <c r="O2101" t="s">
        <v>77</v>
      </c>
      <c r="P2101" t="s">
        <v>2082</v>
      </c>
      <c r="Q2101">
        <v>8</v>
      </c>
      <c r="R2101">
        <v>0</v>
      </c>
      <c r="S2101">
        <v>0</v>
      </c>
      <c r="U2101">
        <v>400000</v>
      </c>
      <c r="V2101">
        <v>400000</v>
      </c>
      <c r="W2101">
        <v>0</v>
      </c>
      <c r="X2101">
        <v>0</v>
      </c>
      <c r="Y2101" t="s">
        <v>48</v>
      </c>
    </row>
    <row r="2102" spans="1:25" x14ac:dyDescent="0.25">
      <c r="A2102">
        <v>2101</v>
      </c>
      <c r="B2102">
        <v>65687</v>
      </c>
      <c r="C2102">
        <v>0</v>
      </c>
      <c r="D2102">
        <v>0</v>
      </c>
      <c r="E2102" t="s">
        <v>147</v>
      </c>
      <c r="F2102" t="s">
        <v>148</v>
      </c>
      <c r="G2102">
        <v>1</v>
      </c>
      <c r="H2102" s="6">
        <v>5000000</v>
      </c>
      <c r="I2102" s="7">
        <v>45880</v>
      </c>
      <c r="J2102" s="7">
        <v>45880</v>
      </c>
      <c r="K2102">
        <v>8</v>
      </c>
      <c r="L2102" t="s">
        <v>40</v>
      </c>
      <c r="M2102" t="s">
        <v>5</v>
      </c>
      <c r="N2102" t="s">
        <v>41</v>
      </c>
      <c r="O2102" t="s">
        <v>77</v>
      </c>
      <c r="P2102" t="s">
        <v>2082</v>
      </c>
      <c r="Q2102">
        <v>8</v>
      </c>
      <c r="R2102">
        <v>0</v>
      </c>
      <c r="S2102">
        <v>0</v>
      </c>
      <c r="U2102">
        <v>400000</v>
      </c>
      <c r="V2102">
        <v>400000</v>
      </c>
      <c r="W2102">
        <v>0</v>
      </c>
      <c r="X2102">
        <v>0</v>
      </c>
      <c r="Y2102" t="s">
        <v>48</v>
      </c>
    </row>
    <row r="2103" spans="1:25" x14ac:dyDescent="0.25">
      <c r="A2103">
        <v>2102</v>
      </c>
      <c r="B2103">
        <v>65688</v>
      </c>
      <c r="C2103">
        <v>0</v>
      </c>
      <c r="D2103">
        <v>0</v>
      </c>
      <c r="E2103" t="s">
        <v>147</v>
      </c>
      <c r="F2103" t="s">
        <v>148</v>
      </c>
      <c r="G2103">
        <v>1</v>
      </c>
      <c r="H2103" s="6">
        <v>5000000</v>
      </c>
      <c r="I2103" s="7">
        <v>45880</v>
      </c>
      <c r="J2103" s="7">
        <v>45880</v>
      </c>
      <c r="K2103">
        <v>8</v>
      </c>
      <c r="L2103" t="s">
        <v>40</v>
      </c>
      <c r="M2103" t="s">
        <v>5</v>
      </c>
      <c r="N2103" t="s">
        <v>41</v>
      </c>
      <c r="O2103" t="s">
        <v>77</v>
      </c>
      <c r="P2103" t="s">
        <v>2082</v>
      </c>
      <c r="Q2103">
        <v>8</v>
      </c>
      <c r="R2103">
        <v>0</v>
      </c>
      <c r="S2103">
        <v>0</v>
      </c>
      <c r="U2103">
        <v>400000</v>
      </c>
      <c r="V2103">
        <v>400000</v>
      </c>
      <c r="W2103">
        <v>0</v>
      </c>
      <c r="X2103">
        <v>0</v>
      </c>
      <c r="Y2103" t="s">
        <v>48</v>
      </c>
    </row>
    <row r="2104" spans="1:25" x14ac:dyDescent="0.25">
      <c r="A2104">
        <v>2103</v>
      </c>
      <c r="B2104">
        <v>65689</v>
      </c>
      <c r="C2104">
        <v>0</v>
      </c>
      <c r="D2104">
        <v>0</v>
      </c>
      <c r="E2104" t="s">
        <v>147</v>
      </c>
      <c r="F2104" t="s">
        <v>148</v>
      </c>
      <c r="G2104">
        <v>1</v>
      </c>
      <c r="H2104" s="6">
        <v>4616000</v>
      </c>
      <c r="I2104" s="7">
        <v>45880</v>
      </c>
      <c r="J2104" s="7">
        <v>45880</v>
      </c>
      <c r="K2104">
        <v>8</v>
      </c>
      <c r="L2104" t="s">
        <v>40</v>
      </c>
      <c r="M2104" t="s">
        <v>5</v>
      </c>
      <c r="N2104" t="s">
        <v>41</v>
      </c>
      <c r="O2104" t="s">
        <v>77</v>
      </c>
      <c r="P2104" t="s">
        <v>2082</v>
      </c>
      <c r="Q2104">
        <v>8</v>
      </c>
      <c r="R2104">
        <v>0</v>
      </c>
      <c r="S2104">
        <v>0</v>
      </c>
      <c r="U2104">
        <v>369280</v>
      </c>
      <c r="V2104">
        <v>369280</v>
      </c>
      <c r="W2104">
        <v>0</v>
      </c>
      <c r="X2104">
        <v>0</v>
      </c>
      <c r="Y2104" t="s">
        <v>48</v>
      </c>
    </row>
    <row r="2105" spans="1:25" x14ac:dyDescent="0.25">
      <c r="A2105">
        <v>2104</v>
      </c>
      <c r="B2105">
        <v>65712</v>
      </c>
      <c r="C2105">
        <v>0</v>
      </c>
      <c r="D2105">
        <v>0</v>
      </c>
      <c r="E2105" t="s">
        <v>197</v>
      </c>
      <c r="F2105" t="s">
        <v>198</v>
      </c>
      <c r="G2105">
        <v>1</v>
      </c>
      <c r="H2105" s="6">
        <v>589215</v>
      </c>
      <c r="I2105" s="7">
        <v>45880</v>
      </c>
      <c r="J2105" s="7">
        <v>45880</v>
      </c>
      <c r="K2105">
        <v>15</v>
      </c>
      <c r="L2105" t="s">
        <v>40</v>
      </c>
      <c r="M2105" t="s">
        <v>5</v>
      </c>
      <c r="N2105" t="s">
        <v>41</v>
      </c>
      <c r="O2105" t="s">
        <v>47</v>
      </c>
      <c r="P2105" t="s">
        <v>2082</v>
      </c>
      <c r="Q2105">
        <v>15</v>
      </c>
      <c r="R2105">
        <v>0</v>
      </c>
      <c r="S2105">
        <v>0</v>
      </c>
      <c r="U2105">
        <v>88382</v>
      </c>
      <c r="V2105">
        <v>88382</v>
      </c>
      <c r="W2105">
        <v>0</v>
      </c>
      <c r="X2105">
        <v>0</v>
      </c>
      <c r="Y2105" t="s">
        <v>48</v>
      </c>
    </row>
    <row r="2106" spans="1:25" x14ac:dyDescent="0.25">
      <c r="A2106">
        <v>2105</v>
      </c>
      <c r="B2106">
        <v>65693</v>
      </c>
      <c r="C2106">
        <v>0</v>
      </c>
      <c r="D2106">
        <v>0</v>
      </c>
      <c r="E2106" t="s">
        <v>2257</v>
      </c>
      <c r="F2106" t="s">
        <v>2258</v>
      </c>
      <c r="G2106">
        <v>1</v>
      </c>
      <c r="H2106" s="6">
        <v>15274556</v>
      </c>
      <c r="I2106" s="7">
        <v>45880</v>
      </c>
      <c r="J2106" s="7">
        <v>45880</v>
      </c>
      <c r="K2106">
        <v>5</v>
      </c>
      <c r="L2106" t="s">
        <v>40</v>
      </c>
      <c r="M2106" t="s">
        <v>3</v>
      </c>
      <c r="N2106" t="s">
        <v>41</v>
      </c>
      <c r="O2106" t="s">
        <v>51</v>
      </c>
      <c r="P2106" t="s">
        <v>2082</v>
      </c>
      <c r="Q2106">
        <v>5</v>
      </c>
      <c r="R2106">
        <v>0</v>
      </c>
      <c r="S2106">
        <v>0</v>
      </c>
      <c r="U2106">
        <v>763728</v>
      </c>
      <c r="V2106">
        <v>763728</v>
      </c>
      <c r="W2106">
        <v>0</v>
      </c>
      <c r="X2106">
        <v>0</v>
      </c>
      <c r="Y2106" t="s">
        <v>2086</v>
      </c>
    </row>
    <row r="2107" spans="1:25" x14ac:dyDescent="0.25">
      <c r="A2107">
        <v>2106</v>
      </c>
      <c r="B2107">
        <v>65692</v>
      </c>
      <c r="C2107">
        <v>0</v>
      </c>
      <c r="D2107">
        <v>0</v>
      </c>
      <c r="E2107" t="s">
        <v>2335</v>
      </c>
      <c r="F2107" t="s">
        <v>2336</v>
      </c>
      <c r="G2107">
        <v>1</v>
      </c>
      <c r="H2107" s="6">
        <v>3130771</v>
      </c>
      <c r="I2107" s="7">
        <v>45880</v>
      </c>
      <c r="J2107" s="7">
        <v>45880</v>
      </c>
      <c r="K2107">
        <v>7</v>
      </c>
      <c r="L2107" t="s">
        <v>40</v>
      </c>
      <c r="M2107" t="s">
        <v>7</v>
      </c>
      <c r="N2107" t="s">
        <v>41</v>
      </c>
      <c r="O2107" t="s">
        <v>64</v>
      </c>
      <c r="P2107" t="s">
        <v>2082</v>
      </c>
      <c r="Q2107">
        <v>7</v>
      </c>
      <c r="R2107">
        <v>0</v>
      </c>
      <c r="S2107">
        <v>0</v>
      </c>
      <c r="U2107">
        <v>219154</v>
      </c>
      <c r="V2107">
        <v>219154</v>
      </c>
      <c r="W2107">
        <v>0</v>
      </c>
      <c r="X2107">
        <v>0</v>
      </c>
      <c r="Y2107" t="s">
        <v>2086</v>
      </c>
    </row>
    <row r="2108" spans="1:25" x14ac:dyDescent="0.25">
      <c r="A2108">
        <v>2107</v>
      </c>
      <c r="B2108">
        <v>65710</v>
      </c>
      <c r="C2108">
        <v>0</v>
      </c>
      <c r="D2108">
        <v>0</v>
      </c>
      <c r="E2108" t="s">
        <v>335</v>
      </c>
      <c r="F2108" t="s">
        <v>336</v>
      </c>
      <c r="G2108">
        <v>1</v>
      </c>
      <c r="H2108" s="6">
        <v>3103979</v>
      </c>
      <c r="I2108" s="7">
        <v>45880</v>
      </c>
      <c r="J2108" s="7">
        <v>45880</v>
      </c>
      <c r="K2108">
        <v>15</v>
      </c>
      <c r="L2108" t="s">
        <v>40</v>
      </c>
      <c r="M2108" t="s">
        <v>5</v>
      </c>
      <c r="N2108" t="s">
        <v>41</v>
      </c>
      <c r="O2108" t="s">
        <v>47</v>
      </c>
      <c r="P2108" t="s">
        <v>2082</v>
      </c>
      <c r="Q2108">
        <v>15</v>
      </c>
      <c r="R2108">
        <v>0</v>
      </c>
      <c r="S2108">
        <v>0</v>
      </c>
      <c r="U2108">
        <v>465597</v>
      </c>
      <c r="V2108">
        <v>465597</v>
      </c>
      <c r="W2108">
        <v>0</v>
      </c>
      <c r="X2108">
        <v>0</v>
      </c>
      <c r="Y2108" t="s">
        <v>48</v>
      </c>
    </row>
    <row r="2109" spans="1:25" x14ac:dyDescent="0.25">
      <c r="A2109">
        <v>2108</v>
      </c>
      <c r="B2109">
        <v>65700</v>
      </c>
      <c r="C2109">
        <v>0</v>
      </c>
      <c r="D2109">
        <v>0</v>
      </c>
      <c r="E2109" t="s">
        <v>236</v>
      </c>
      <c r="F2109" t="s">
        <v>237</v>
      </c>
      <c r="G2109">
        <v>1</v>
      </c>
      <c r="H2109" s="6">
        <v>1713333</v>
      </c>
      <c r="I2109" s="7">
        <v>45880</v>
      </c>
      <c r="J2109" s="7">
        <v>45880</v>
      </c>
      <c r="K2109">
        <v>10</v>
      </c>
      <c r="L2109" t="s">
        <v>40</v>
      </c>
      <c r="M2109" t="s">
        <v>7</v>
      </c>
      <c r="N2109" t="s">
        <v>41</v>
      </c>
      <c r="O2109" t="s">
        <v>64</v>
      </c>
      <c r="P2109" t="s">
        <v>2082</v>
      </c>
      <c r="Q2109">
        <v>10</v>
      </c>
      <c r="R2109">
        <v>0</v>
      </c>
      <c r="S2109">
        <v>0</v>
      </c>
      <c r="U2109">
        <v>171333</v>
      </c>
      <c r="V2109">
        <v>171333</v>
      </c>
      <c r="W2109">
        <v>0</v>
      </c>
      <c r="X2109">
        <v>0</v>
      </c>
      <c r="Y2109" t="s">
        <v>44</v>
      </c>
    </row>
    <row r="2110" spans="1:25" x14ac:dyDescent="0.25">
      <c r="A2110">
        <v>2109</v>
      </c>
      <c r="B2110">
        <v>65701</v>
      </c>
      <c r="C2110">
        <v>0</v>
      </c>
      <c r="D2110">
        <v>0</v>
      </c>
      <c r="E2110" t="s">
        <v>1035</v>
      </c>
      <c r="F2110" t="s">
        <v>1036</v>
      </c>
      <c r="G2110">
        <v>1</v>
      </c>
      <c r="H2110" s="6">
        <v>9098500</v>
      </c>
      <c r="I2110" s="7">
        <v>45880</v>
      </c>
      <c r="J2110" s="7">
        <v>45880</v>
      </c>
      <c r="K2110">
        <v>5</v>
      </c>
      <c r="L2110" t="s">
        <v>40</v>
      </c>
      <c r="M2110" t="s">
        <v>5</v>
      </c>
      <c r="N2110" t="s">
        <v>41</v>
      </c>
      <c r="O2110" t="s">
        <v>47</v>
      </c>
      <c r="P2110" t="s">
        <v>2082</v>
      </c>
      <c r="Q2110">
        <v>5</v>
      </c>
      <c r="R2110">
        <v>0</v>
      </c>
      <c r="S2110">
        <v>0</v>
      </c>
      <c r="U2110">
        <v>454925</v>
      </c>
      <c r="V2110">
        <v>454925</v>
      </c>
      <c r="W2110">
        <v>0</v>
      </c>
      <c r="X2110">
        <v>0</v>
      </c>
      <c r="Y2110" t="s">
        <v>390</v>
      </c>
    </row>
    <row r="2111" spans="1:25" x14ac:dyDescent="0.25">
      <c r="A2111">
        <v>2110</v>
      </c>
      <c r="B2111">
        <v>65691</v>
      </c>
      <c r="C2111">
        <v>0</v>
      </c>
      <c r="D2111">
        <v>0</v>
      </c>
      <c r="E2111" t="s">
        <v>2337</v>
      </c>
      <c r="F2111" t="s">
        <v>2338</v>
      </c>
      <c r="G2111">
        <v>1</v>
      </c>
      <c r="H2111" s="6">
        <v>2024825</v>
      </c>
      <c r="I2111" s="7">
        <v>45880</v>
      </c>
      <c r="J2111" s="7">
        <v>45880</v>
      </c>
      <c r="K2111">
        <v>7</v>
      </c>
      <c r="L2111" t="s">
        <v>40</v>
      </c>
      <c r="M2111" t="s">
        <v>7</v>
      </c>
      <c r="N2111" t="s">
        <v>41</v>
      </c>
      <c r="O2111" t="s">
        <v>64</v>
      </c>
      <c r="P2111" t="s">
        <v>2082</v>
      </c>
      <c r="Q2111">
        <v>7</v>
      </c>
      <c r="R2111">
        <v>0</v>
      </c>
      <c r="S2111">
        <v>0</v>
      </c>
      <c r="U2111">
        <v>141738</v>
      </c>
      <c r="V2111">
        <v>141738</v>
      </c>
      <c r="W2111">
        <v>0</v>
      </c>
      <c r="X2111">
        <v>0</v>
      </c>
      <c r="Y2111" t="s">
        <v>2086</v>
      </c>
    </row>
    <row r="2112" spans="1:25" x14ac:dyDescent="0.25">
      <c r="A2112">
        <v>2111</v>
      </c>
      <c r="B2112">
        <v>65698</v>
      </c>
      <c r="C2112">
        <v>0</v>
      </c>
      <c r="D2112">
        <v>0</v>
      </c>
      <c r="E2112" t="s">
        <v>995</v>
      </c>
      <c r="F2112" t="s">
        <v>996</v>
      </c>
      <c r="G2112">
        <v>1</v>
      </c>
      <c r="H2112" s="6">
        <v>2000000</v>
      </c>
      <c r="I2112" s="7">
        <v>45880</v>
      </c>
      <c r="J2112" s="7">
        <v>45880</v>
      </c>
      <c r="K2112">
        <v>6</v>
      </c>
      <c r="L2112" t="s">
        <v>40</v>
      </c>
      <c r="M2112" t="s">
        <v>5</v>
      </c>
      <c r="N2112" t="s">
        <v>41</v>
      </c>
      <c r="O2112" t="s">
        <v>47</v>
      </c>
      <c r="P2112" t="s">
        <v>2082</v>
      </c>
      <c r="Q2112">
        <v>6</v>
      </c>
      <c r="R2112">
        <v>0</v>
      </c>
      <c r="S2112">
        <v>0</v>
      </c>
      <c r="U2112">
        <v>120000</v>
      </c>
      <c r="V2112">
        <v>120000</v>
      </c>
      <c r="W2112">
        <v>0</v>
      </c>
      <c r="X2112">
        <v>0</v>
      </c>
      <c r="Y2112" t="s">
        <v>109</v>
      </c>
    </row>
    <row r="2113" spans="1:25" x14ac:dyDescent="0.25">
      <c r="A2113">
        <v>2112</v>
      </c>
      <c r="B2113">
        <v>65699</v>
      </c>
      <c r="C2113">
        <v>0</v>
      </c>
      <c r="D2113">
        <v>0</v>
      </c>
      <c r="E2113" t="s">
        <v>307</v>
      </c>
      <c r="F2113" t="s">
        <v>308</v>
      </c>
      <c r="G2113">
        <v>1</v>
      </c>
      <c r="H2113" s="6">
        <v>6246674</v>
      </c>
      <c r="I2113" s="7">
        <v>45880</v>
      </c>
      <c r="J2113" s="7">
        <v>45880</v>
      </c>
      <c r="K2113">
        <v>10</v>
      </c>
      <c r="L2113" t="s">
        <v>40</v>
      </c>
      <c r="M2113" t="s">
        <v>7</v>
      </c>
      <c r="N2113" t="s">
        <v>41</v>
      </c>
      <c r="O2113" t="s">
        <v>64</v>
      </c>
      <c r="P2113" t="s">
        <v>2082</v>
      </c>
      <c r="Q2113">
        <v>10</v>
      </c>
      <c r="R2113">
        <v>0</v>
      </c>
      <c r="S2113">
        <v>0</v>
      </c>
      <c r="U2113">
        <v>624667</v>
      </c>
      <c r="V2113">
        <v>624667</v>
      </c>
      <c r="W2113">
        <v>0</v>
      </c>
      <c r="X2113">
        <v>0</v>
      </c>
      <c r="Y2113" t="s">
        <v>44</v>
      </c>
    </row>
    <row r="2114" spans="1:25" x14ac:dyDescent="0.25">
      <c r="A2114">
        <v>2113</v>
      </c>
      <c r="B2114">
        <v>65713</v>
      </c>
      <c r="C2114">
        <v>0</v>
      </c>
      <c r="D2114">
        <v>0</v>
      </c>
      <c r="E2114" t="s">
        <v>1570</v>
      </c>
      <c r="F2114" t="s">
        <v>1571</v>
      </c>
      <c r="G2114">
        <v>1</v>
      </c>
      <c r="H2114" s="6">
        <v>500000</v>
      </c>
      <c r="I2114" s="7">
        <v>45880</v>
      </c>
      <c r="J2114" s="7">
        <v>45880</v>
      </c>
      <c r="K2114">
        <v>7</v>
      </c>
      <c r="L2114" t="s">
        <v>40</v>
      </c>
      <c r="M2114" t="s">
        <v>5</v>
      </c>
      <c r="N2114" t="s">
        <v>41</v>
      </c>
      <c r="O2114" t="s">
        <v>47</v>
      </c>
      <c r="P2114" t="s">
        <v>2082</v>
      </c>
      <c r="Q2114">
        <v>7</v>
      </c>
      <c r="R2114">
        <v>0</v>
      </c>
      <c r="S2114">
        <v>0</v>
      </c>
      <c r="U2114">
        <v>35000</v>
      </c>
      <c r="V2114">
        <v>35000</v>
      </c>
      <c r="W2114">
        <v>0</v>
      </c>
      <c r="X2114">
        <v>0</v>
      </c>
      <c r="Y2114" t="s">
        <v>44</v>
      </c>
    </row>
    <row r="2115" spans="1:25" x14ac:dyDescent="0.25">
      <c r="A2115">
        <v>2114</v>
      </c>
      <c r="B2115">
        <v>65697</v>
      </c>
      <c r="C2115">
        <v>0</v>
      </c>
      <c r="D2115">
        <v>0</v>
      </c>
      <c r="E2115" t="s">
        <v>2317</v>
      </c>
      <c r="F2115" t="s">
        <v>2318</v>
      </c>
      <c r="G2115">
        <v>1</v>
      </c>
      <c r="H2115" s="6">
        <v>3186877</v>
      </c>
      <c r="I2115" s="7">
        <v>45880</v>
      </c>
      <c r="J2115" s="7">
        <v>45880</v>
      </c>
      <c r="K2115">
        <v>15</v>
      </c>
      <c r="L2115" t="s">
        <v>40</v>
      </c>
      <c r="M2115" t="s">
        <v>5</v>
      </c>
      <c r="N2115" t="s">
        <v>41</v>
      </c>
      <c r="O2115" t="s">
        <v>54</v>
      </c>
      <c r="P2115" t="s">
        <v>2082</v>
      </c>
      <c r="Q2115">
        <v>5</v>
      </c>
      <c r="R2115">
        <v>10</v>
      </c>
      <c r="S2115">
        <v>0</v>
      </c>
      <c r="U2115">
        <v>478032</v>
      </c>
      <c r="V2115">
        <v>159344</v>
      </c>
      <c r="W2115">
        <v>318688</v>
      </c>
      <c r="X2115">
        <v>0</v>
      </c>
      <c r="Y2115" t="s">
        <v>48</v>
      </c>
    </row>
    <row r="2116" spans="1:25" x14ac:dyDescent="0.25">
      <c r="A2116">
        <v>2115</v>
      </c>
      <c r="B2116">
        <v>65694</v>
      </c>
      <c r="C2116">
        <v>0</v>
      </c>
      <c r="D2116">
        <v>0</v>
      </c>
      <c r="E2116" t="s">
        <v>1792</v>
      </c>
      <c r="F2116" t="s">
        <v>1793</v>
      </c>
      <c r="G2116">
        <v>1</v>
      </c>
      <c r="H2116" s="6">
        <v>1310893</v>
      </c>
      <c r="I2116" s="7">
        <v>45880</v>
      </c>
      <c r="J2116" s="7">
        <v>45880</v>
      </c>
      <c r="K2116">
        <v>15</v>
      </c>
      <c r="L2116" t="s">
        <v>40</v>
      </c>
      <c r="M2116" t="s">
        <v>5</v>
      </c>
      <c r="N2116" t="s">
        <v>41</v>
      </c>
      <c r="O2116" t="s">
        <v>54</v>
      </c>
      <c r="P2116" t="s">
        <v>2082</v>
      </c>
      <c r="Q2116">
        <v>9</v>
      </c>
      <c r="R2116">
        <v>6</v>
      </c>
      <c r="S2116">
        <v>0</v>
      </c>
      <c r="U2116">
        <v>196634</v>
      </c>
      <c r="V2116">
        <v>117980</v>
      </c>
      <c r="W2116">
        <v>78654</v>
      </c>
      <c r="X2116">
        <v>0</v>
      </c>
      <c r="Y2116" t="s">
        <v>48</v>
      </c>
    </row>
    <row r="2117" spans="1:25" x14ac:dyDescent="0.25">
      <c r="A2117">
        <v>2116</v>
      </c>
      <c r="B2117">
        <v>65695</v>
      </c>
      <c r="C2117">
        <v>0</v>
      </c>
      <c r="D2117">
        <v>0</v>
      </c>
      <c r="E2117" t="s">
        <v>429</v>
      </c>
      <c r="F2117" t="s">
        <v>430</v>
      </c>
      <c r="G2117">
        <v>1</v>
      </c>
      <c r="H2117" s="6">
        <v>4548055</v>
      </c>
      <c r="I2117" s="7">
        <v>45880</v>
      </c>
      <c r="J2117" s="7">
        <v>45880</v>
      </c>
      <c r="K2117">
        <v>15</v>
      </c>
      <c r="L2117" t="s">
        <v>40</v>
      </c>
      <c r="M2117" t="s">
        <v>5</v>
      </c>
      <c r="N2117" t="s">
        <v>41</v>
      </c>
      <c r="O2117" t="s">
        <v>54</v>
      </c>
      <c r="P2117" t="s">
        <v>2082</v>
      </c>
      <c r="Q2117">
        <v>9</v>
      </c>
      <c r="R2117">
        <v>6</v>
      </c>
      <c r="S2117">
        <v>0</v>
      </c>
      <c r="U2117">
        <v>682208</v>
      </c>
      <c r="V2117">
        <v>409325</v>
      </c>
      <c r="W2117">
        <v>272883</v>
      </c>
      <c r="X2117">
        <v>0</v>
      </c>
      <c r="Y2117" t="s">
        <v>48</v>
      </c>
    </row>
    <row r="2118" spans="1:25" x14ac:dyDescent="0.25">
      <c r="A2118">
        <v>2117</v>
      </c>
      <c r="B2118">
        <v>65780</v>
      </c>
      <c r="C2118">
        <v>0</v>
      </c>
      <c r="D2118">
        <v>0</v>
      </c>
      <c r="E2118" t="s">
        <v>1054</v>
      </c>
      <c r="F2118" t="s">
        <v>1055</v>
      </c>
      <c r="G2118">
        <v>1</v>
      </c>
      <c r="H2118" s="6">
        <v>1198803</v>
      </c>
      <c r="I2118" s="7">
        <v>45880</v>
      </c>
      <c r="J2118" s="7">
        <v>45880</v>
      </c>
      <c r="K2118">
        <v>8</v>
      </c>
      <c r="L2118" t="s">
        <v>40</v>
      </c>
      <c r="M2118" t="s">
        <v>9</v>
      </c>
      <c r="N2118" t="s">
        <v>41</v>
      </c>
      <c r="O2118" t="s">
        <v>42</v>
      </c>
      <c r="P2118" t="s">
        <v>2082</v>
      </c>
      <c r="Q2118">
        <v>8</v>
      </c>
      <c r="R2118">
        <v>0</v>
      </c>
      <c r="S2118">
        <v>0</v>
      </c>
      <c r="U2118">
        <v>95904</v>
      </c>
      <c r="V2118">
        <v>95904</v>
      </c>
      <c r="W2118">
        <v>0</v>
      </c>
      <c r="X2118">
        <v>0</v>
      </c>
      <c r="Y2118" t="s">
        <v>67</v>
      </c>
    </row>
    <row r="2119" spans="1:25" x14ac:dyDescent="0.25">
      <c r="A2119">
        <v>2118</v>
      </c>
      <c r="B2119">
        <v>65690</v>
      </c>
      <c r="C2119">
        <v>0</v>
      </c>
      <c r="D2119">
        <v>0</v>
      </c>
      <c r="E2119" t="s">
        <v>2333</v>
      </c>
      <c r="F2119" t="s">
        <v>2334</v>
      </c>
      <c r="G2119">
        <v>1</v>
      </c>
      <c r="H2119" s="6">
        <v>1615476</v>
      </c>
      <c r="I2119" s="7">
        <v>45880</v>
      </c>
      <c r="J2119" s="7">
        <v>45880</v>
      </c>
      <c r="K2119">
        <v>7</v>
      </c>
      <c r="L2119" t="s">
        <v>40</v>
      </c>
      <c r="M2119" t="s">
        <v>7</v>
      </c>
      <c r="N2119" t="s">
        <v>41</v>
      </c>
      <c r="O2119" t="s">
        <v>64</v>
      </c>
      <c r="P2119" t="s">
        <v>2082</v>
      </c>
      <c r="Q2119">
        <v>7</v>
      </c>
      <c r="R2119">
        <v>0</v>
      </c>
      <c r="S2119">
        <v>0</v>
      </c>
      <c r="U2119">
        <v>113083</v>
      </c>
      <c r="V2119">
        <v>113083</v>
      </c>
      <c r="W2119">
        <v>0</v>
      </c>
      <c r="X2119">
        <v>0</v>
      </c>
      <c r="Y2119" t="s">
        <v>2086</v>
      </c>
    </row>
    <row r="2120" spans="1:25" x14ac:dyDescent="0.25">
      <c r="A2120">
        <v>2119</v>
      </c>
      <c r="B2120">
        <v>65696</v>
      </c>
      <c r="C2120">
        <v>0</v>
      </c>
      <c r="D2120">
        <v>0</v>
      </c>
      <c r="E2120" t="s">
        <v>1365</v>
      </c>
      <c r="F2120" t="s">
        <v>1366</v>
      </c>
      <c r="G2120">
        <v>1</v>
      </c>
      <c r="H2120" s="6">
        <v>62935441</v>
      </c>
      <c r="I2120" s="7">
        <v>45880</v>
      </c>
      <c r="J2120" s="7">
        <v>45880</v>
      </c>
      <c r="K2120">
        <v>15</v>
      </c>
      <c r="L2120" t="s">
        <v>40</v>
      </c>
      <c r="M2120" t="s">
        <v>9</v>
      </c>
      <c r="N2120" t="s">
        <v>41</v>
      </c>
      <c r="O2120" t="s">
        <v>42</v>
      </c>
      <c r="P2120" t="s">
        <v>2082</v>
      </c>
      <c r="Q2120">
        <v>8</v>
      </c>
      <c r="R2120">
        <v>7</v>
      </c>
      <c r="S2120">
        <v>0</v>
      </c>
      <c r="U2120">
        <v>9440316</v>
      </c>
      <c r="V2120">
        <v>5034835</v>
      </c>
      <c r="W2120">
        <v>4405481</v>
      </c>
      <c r="X2120">
        <v>0</v>
      </c>
      <c r="Y2120" t="s">
        <v>67</v>
      </c>
    </row>
    <row r="2121" spans="1:25" x14ac:dyDescent="0.25">
      <c r="A2121">
        <v>2120</v>
      </c>
      <c r="B2121">
        <v>65707</v>
      </c>
      <c r="C2121">
        <v>0</v>
      </c>
      <c r="D2121">
        <v>0</v>
      </c>
      <c r="E2121" t="s">
        <v>2277</v>
      </c>
      <c r="F2121" t="s">
        <v>2278</v>
      </c>
      <c r="G2121">
        <v>1</v>
      </c>
      <c r="H2121" s="6">
        <v>500000</v>
      </c>
      <c r="I2121" s="7">
        <v>45877</v>
      </c>
      <c r="J2121" s="7">
        <v>45877</v>
      </c>
      <c r="K2121">
        <v>15</v>
      </c>
      <c r="L2121" t="s">
        <v>40</v>
      </c>
      <c r="M2121" t="s">
        <v>5</v>
      </c>
      <c r="N2121" t="s">
        <v>41</v>
      </c>
      <c r="O2121" t="s">
        <v>54</v>
      </c>
      <c r="P2121" t="s">
        <v>2082</v>
      </c>
      <c r="Q2121">
        <v>3</v>
      </c>
      <c r="R2121">
        <v>12</v>
      </c>
      <c r="S2121">
        <v>0</v>
      </c>
      <c r="U2121">
        <v>75000</v>
      </c>
      <c r="V2121">
        <v>15000</v>
      </c>
      <c r="W2121">
        <v>60000</v>
      </c>
      <c r="X2121">
        <v>0</v>
      </c>
      <c r="Y2121" t="s">
        <v>72</v>
      </c>
    </row>
    <row r="2122" spans="1:25" x14ac:dyDescent="0.25">
      <c r="A2122">
        <v>2121</v>
      </c>
      <c r="B2122">
        <v>66199</v>
      </c>
      <c r="C2122">
        <v>0</v>
      </c>
      <c r="D2122">
        <v>0</v>
      </c>
      <c r="E2122" t="s">
        <v>551</v>
      </c>
      <c r="F2122" t="s">
        <v>552</v>
      </c>
      <c r="G2122">
        <v>1</v>
      </c>
      <c r="H2122" s="6">
        <v>563532</v>
      </c>
      <c r="I2122" s="7">
        <v>45877</v>
      </c>
      <c r="K2122">
        <v>15</v>
      </c>
      <c r="L2122" t="s">
        <v>459</v>
      </c>
      <c r="M2122" t="s">
        <v>8</v>
      </c>
      <c r="N2122" t="s">
        <v>41</v>
      </c>
      <c r="O2122" t="s">
        <v>347</v>
      </c>
      <c r="P2122" t="s">
        <v>2082</v>
      </c>
      <c r="Q2122">
        <v>6</v>
      </c>
      <c r="R2122">
        <v>9</v>
      </c>
      <c r="S2122">
        <v>0</v>
      </c>
      <c r="U2122">
        <v>84530</v>
      </c>
      <c r="V2122">
        <v>33812</v>
      </c>
      <c r="W2122">
        <v>50718</v>
      </c>
      <c r="X2122">
        <v>0</v>
      </c>
      <c r="Y2122" t="s">
        <v>109</v>
      </c>
    </row>
    <row r="2123" spans="1:25" x14ac:dyDescent="0.25">
      <c r="A2123">
        <v>2122</v>
      </c>
      <c r="B2123">
        <v>65674</v>
      </c>
      <c r="C2123">
        <v>0</v>
      </c>
      <c r="D2123">
        <v>0</v>
      </c>
      <c r="E2123" t="s">
        <v>551</v>
      </c>
      <c r="F2123" t="s">
        <v>552</v>
      </c>
      <c r="G2123">
        <v>1</v>
      </c>
      <c r="H2123" s="6">
        <v>19436468</v>
      </c>
      <c r="I2123" s="7">
        <v>45877</v>
      </c>
      <c r="J2123" s="7">
        <v>45877</v>
      </c>
      <c r="K2123">
        <v>15</v>
      </c>
      <c r="L2123" t="s">
        <v>40</v>
      </c>
      <c r="M2123" t="s">
        <v>8</v>
      </c>
      <c r="N2123" t="s">
        <v>41</v>
      </c>
      <c r="O2123" t="s">
        <v>347</v>
      </c>
      <c r="P2123" t="s">
        <v>2082</v>
      </c>
      <c r="Q2123">
        <v>6</v>
      </c>
      <c r="R2123">
        <v>9</v>
      </c>
      <c r="S2123">
        <v>0</v>
      </c>
      <c r="U2123">
        <v>2915470</v>
      </c>
      <c r="V2123">
        <v>1166188</v>
      </c>
      <c r="W2123">
        <v>1749282</v>
      </c>
      <c r="X2123">
        <v>0</v>
      </c>
      <c r="Y2123" t="s">
        <v>109</v>
      </c>
    </row>
    <row r="2124" spans="1:25" x14ac:dyDescent="0.25">
      <c r="A2124">
        <v>2123</v>
      </c>
      <c r="B2124">
        <v>65670</v>
      </c>
      <c r="C2124">
        <v>0</v>
      </c>
      <c r="D2124">
        <v>0</v>
      </c>
      <c r="E2124" t="s">
        <v>814</v>
      </c>
      <c r="F2124" t="s">
        <v>815</v>
      </c>
      <c r="G2124">
        <v>1</v>
      </c>
      <c r="H2124" s="6">
        <v>13620424</v>
      </c>
      <c r="I2124" s="7">
        <v>45877</v>
      </c>
      <c r="J2124" s="7">
        <v>45877</v>
      </c>
      <c r="K2124">
        <v>15</v>
      </c>
      <c r="L2124" t="s">
        <v>40</v>
      </c>
      <c r="M2124" t="s">
        <v>5</v>
      </c>
      <c r="N2124" t="s">
        <v>41</v>
      </c>
      <c r="O2124" t="s">
        <v>54</v>
      </c>
      <c r="P2124" t="s">
        <v>2082</v>
      </c>
      <c r="Q2124">
        <v>3.3</v>
      </c>
      <c r="R2124">
        <v>11.7</v>
      </c>
      <c r="S2124">
        <v>0</v>
      </c>
      <c r="U2124">
        <v>2043064</v>
      </c>
      <c r="V2124">
        <v>449474</v>
      </c>
      <c r="W2124">
        <v>1593590</v>
      </c>
      <c r="X2124">
        <v>0</v>
      </c>
      <c r="Y2124" t="s">
        <v>48</v>
      </c>
    </row>
    <row r="2125" spans="1:25" x14ac:dyDescent="0.25">
      <c r="A2125">
        <v>2124</v>
      </c>
      <c r="B2125">
        <v>65705</v>
      </c>
      <c r="C2125">
        <v>0</v>
      </c>
      <c r="D2125">
        <v>0</v>
      </c>
      <c r="E2125" t="s">
        <v>1616</v>
      </c>
      <c r="F2125" t="s">
        <v>1617</v>
      </c>
      <c r="G2125">
        <v>1</v>
      </c>
      <c r="H2125" s="6">
        <v>30000000</v>
      </c>
      <c r="I2125" s="7">
        <v>45877</v>
      </c>
      <c r="J2125" s="7">
        <v>45877</v>
      </c>
      <c r="K2125">
        <v>15</v>
      </c>
      <c r="L2125" t="s">
        <v>40</v>
      </c>
      <c r="M2125" t="s">
        <v>5</v>
      </c>
      <c r="N2125" t="s">
        <v>41</v>
      </c>
      <c r="O2125" t="s">
        <v>54</v>
      </c>
      <c r="P2125" t="s">
        <v>2082</v>
      </c>
      <c r="Q2125">
        <v>3</v>
      </c>
      <c r="R2125">
        <v>12</v>
      </c>
      <c r="S2125">
        <v>0</v>
      </c>
      <c r="U2125">
        <v>4500000</v>
      </c>
      <c r="V2125">
        <v>900000</v>
      </c>
      <c r="W2125">
        <v>3600000</v>
      </c>
      <c r="X2125">
        <v>0</v>
      </c>
      <c r="Y2125" t="s">
        <v>72</v>
      </c>
    </row>
    <row r="2126" spans="1:25" x14ac:dyDescent="0.25">
      <c r="A2126">
        <v>2125</v>
      </c>
      <c r="B2126">
        <v>65668</v>
      </c>
      <c r="C2126">
        <v>0</v>
      </c>
      <c r="D2126">
        <v>0</v>
      </c>
      <c r="E2126" t="s">
        <v>1355</v>
      </c>
      <c r="F2126" t="s">
        <v>1356</v>
      </c>
      <c r="G2126">
        <v>1</v>
      </c>
      <c r="H2126" s="6">
        <v>3837980</v>
      </c>
      <c r="I2126" s="7">
        <v>45877</v>
      </c>
      <c r="J2126" s="7">
        <v>45877</v>
      </c>
      <c r="K2126">
        <v>15</v>
      </c>
      <c r="L2126" t="s">
        <v>40</v>
      </c>
      <c r="M2126" t="s">
        <v>5</v>
      </c>
      <c r="N2126" t="s">
        <v>41</v>
      </c>
      <c r="O2126" t="s">
        <v>57</v>
      </c>
      <c r="P2126" t="s">
        <v>2082</v>
      </c>
      <c r="Q2126">
        <v>8</v>
      </c>
      <c r="R2126">
        <v>7</v>
      </c>
      <c r="S2126">
        <v>0</v>
      </c>
      <c r="U2126">
        <v>575697</v>
      </c>
      <c r="V2126">
        <v>307038</v>
      </c>
      <c r="W2126">
        <v>268659</v>
      </c>
      <c r="X2126">
        <v>0</v>
      </c>
      <c r="Y2126" t="s">
        <v>48</v>
      </c>
    </row>
    <row r="2127" spans="1:25" x14ac:dyDescent="0.25">
      <c r="A2127">
        <v>2126</v>
      </c>
      <c r="B2127">
        <v>65675</v>
      </c>
      <c r="C2127">
        <v>0</v>
      </c>
      <c r="D2127">
        <v>0</v>
      </c>
      <c r="E2127" t="s">
        <v>1127</v>
      </c>
      <c r="F2127" t="s">
        <v>1128</v>
      </c>
      <c r="G2127">
        <v>1</v>
      </c>
      <c r="H2127" s="6">
        <v>2784794</v>
      </c>
      <c r="I2127" s="7">
        <v>45877</v>
      </c>
      <c r="J2127" s="7">
        <v>45877</v>
      </c>
      <c r="K2127">
        <v>8</v>
      </c>
      <c r="L2127" t="s">
        <v>40</v>
      </c>
      <c r="M2127" t="s">
        <v>9</v>
      </c>
      <c r="N2127" t="s">
        <v>41</v>
      </c>
      <c r="O2127" t="s">
        <v>42</v>
      </c>
      <c r="P2127" t="s">
        <v>2082</v>
      </c>
      <c r="Q2127">
        <v>8</v>
      </c>
      <c r="R2127">
        <v>0</v>
      </c>
      <c r="S2127">
        <v>0</v>
      </c>
      <c r="U2127">
        <v>222784</v>
      </c>
      <c r="V2127">
        <v>222784</v>
      </c>
      <c r="W2127">
        <v>0</v>
      </c>
      <c r="X2127">
        <v>0</v>
      </c>
      <c r="Y2127" t="s">
        <v>109</v>
      </c>
    </row>
    <row r="2128" spans="1:25" x14ac:dyDescent="0.25">
      <c r="A2128">
        <v>2127</v>
      </c>
      <c r="B2128">
        <v>65709</v>
      </c>
      <c r="C2128">
        <v>0</v>
      </c>
      <c r="D2128">
        <v>0</v>
      </c>
      <c r="E2128" t="s">
        <v>1622</v>
      </c>
      <c r="F2128" t="s">
        <v>1623</v>
      </c>
      <c r="G2128">
        <v>1</v>
      </c>
      <c r="H2128" s="6">
        <v>10000000</v>
      </c>
      <c r="I2128" s="7">
        <v>45877</v>
      </c>
      <c r="J2128" s="7">
        <v>45877</v>
      </c>
      <c r="K2128">
        <v>15</v>
      </c>
      <c r="L2128" t="s">
        <v>40</v>
      </c>
      <c r="M2128" t="s">
        <v>5</v>
      </c>
      <c r="N2128" t="s">
        <v>41</v>
      </c>
      <c r="O2128" t="s">
        <v>54</v>
      </c>
      <c r="P2128" t="s">
        <v>2082</v>
      </c>
      <c r="Q2128">
        <v>3</v>
      </c>
      <c r="R2128">
        <v>12</v>
      </c>
      <c r="S2128">
        <v>0</v>
      </c>
      <c r="U2128">
        <v>1500000</v>
      </c>
      <c r="V2128">
        <v>300000</v>
      </c>
      <c r="W2128">
        <v>1200000</v>
      </c>
      <c r="X2128">
        <v>0</v>
      </c>
      <c r="Y2128" t="s">
        <v>72</v>
      </c>
    </row>
    <row r="2129" spans="1:25" x14ac:dyDescent="0.25">
      <c r="A2129">
        <v>2128</v>
      </c>
      <c r="B2129">
        <v>65673</v>
      </c>
      <c r="C2129">
        <v>0</v>
      </c>
      <c r="D2129">
        <v>0</v>
      </c>
      <c r="E2129" t="s">
        <v>275</v>
      </c>
      <c r="F2129" t="s">
        <v>276</v>
      </c>
      <c r="G2129">
        <v>1</v>
      </c>
      <c r="H2129" s="6">
        <v>300000</v>
      </c>
      <c r="I2129" s="7">
        <v>45877</v>
      </c>
      <c r="J2129" s="7">
        <v>45877</v>
      </c>
      <c r="K2129">
        <v>9</v>
      </c>
      <c r="L2129" t="s">
        <v>40</v>
      </c>
      <c r="M2129" t="s">
        <v>4</v>
      </c>
      <c r="N2129" t="s">
        <v>41</v>
      </c>
      <c r="O2129" t="s">
        <v>51</v>
      </c>
      <c r="P2129" t="s">
        <v>2082</v>
      </c>
      <c r="Q2129">
        <v>9</v>
      </c>
      <c r="R2129">
        <v>0</v>
      </c>
      <c r="S2129">
        <v>0</v>
      </c>
      <c r="U2129">
        <v>27000</v>
      </c>
      <c r="V2129">
        <v>27000</v>
      </c>
      <c r="W2129">
        <v>0</v>
      </c>
      <c r="X2129">
        <v>0</v>
      </c>
      <c r="Y2129" t="s">
        <v>44</v>
      </c>
    </row>
    <row r="2130" spans="1:25" x14ac:dyDescent="0.25">
      <c r="A2130">
        <v>2129</v>
      </c>
      <c r="B2130">
        <v>65708</v>
      </c>
      <c r="C2130">
        <v>0</v>
      </c>
      <c r="D2130">
        <v>0</v>
      </c>
      <c r="E2130" t="s">
        <v>1840</v>
      </c>
      <c r="F2130" t="s">
        <v>1841</v>
      </c>
      <c r="G2130">
        <v>1</v>
      </c>
      <c r="H2130" s="6">
        <v>80000000</v>
      </c>
      <c r="I2130" s="7">
        <v>45877</v>
      </c>
      <c r="J2130" s="7">
        <v>45877</v>
      </c>
      <c r="K2130">
        <v>15</v>
      </c>
      <c r="L2130" t="s">
        <v>40</v>
      </c>
      <c r="M2130" t="s">
        <v>5</v>
      </c>
      <c r="N2130" t="s">
        <v>41</v>
      </c>
      <c r="O2130" t="s">
        <v>54</v>
      </c>
      <c r="P2130" t="s">
        <v>2082</v>
      </c>
      <c r="Q2130">
        <v>3</v>
      </c>
      <c r="R2130">
        <v>12</v>
      </c>
      <c r="S2130">
        <v>0</v>
      </c>
      <c r="U2130">
        <v>12000000</v>
      </c>
      <c r="V2130">
        <v>2400000</v>
      </c>
      <c r="W2130">
        <v>9600000</v>
      </c>
      <c r="X2130">
        <v>0</v>
      </c>
      <c r="Y2130" t="s">
        <v>72</v>
      </c>
    </row>
    <row r="2131" spans="1:25" x14ac:dyDescent="0.25">
      <c r="A2131">
        <v>2130</v>
      </c>
      <c r="B2131">
        <v>65662</v>
      </c>
      <c r="C2131">
        <v>0</v>
      </c>
      <c r="D2131">
        <v>0</v>
      </c>
      <c r="E2131" t="s">
        <v>1564</v>
      </c>
      <c r="F2131" t="s">
        <v>1565</v>
      </c>
      <c r="G2131">
        <v>1</v>
      </c>
      <c r="H2131" s="6">
        <v>1957778</v>
      </c>
      <c r="I2131" s="7">
        <v>45877</v>
      </c>
      <c r="J2131" s="7">
        <v>45877</v>
      </c>
      <c r="K2131">
        <v>10</v>
      </c>
      <c r="L2131" t="s">
        <v>40</v>
      </c>
      <c r="M2131" t="s">
        <v>8</v>
      </c>
      <c r="N2131" t="s">
        <v>41</v>
      </c>
      <c r="O2131" t="s">
        <v>347</v>
      </c>
      <c r="P2131" t="s">
        <v>2082</v>
      </c>
      <c r="Q2131">
        <v>10</v>
      </c>
      <c r="R2131">
        <v>0</v>
      </c>
      <c r="S2131">
        <v>0</v>
      </c>
      <c r="U2131">
        <v>195778</v>
      </c>
      <c r="V2131">
        <v>195778</v>
      </c>
      <c r="W2131">
        <v>0</v>
      </c>
      <c r="X2131">
        <v>0</v>
      </c>
      <c r="Y2131" t="s">
        <v>109</v>
      </c>
    </row>
    <row r="2132" spans="1:25" x14ac:dyDescent="0.25">
      <c r="A2132">
        <v>2131</v>
      </c>
      <c r="B2132">
        <v>65676</v>
      </c>
      <c r="C2132">
        <v>0</v>
      </c>
      <c r="D2132">
        <v>0</v>
      </c>
      <c r="E2132" t="s">
        <v>582</v>
      </c>
      <c r="F2132" t="s">
        <v>583</v>
      </c>
      <c r="G2132">
        <v>1</v>
      </c>
      <c r="H2132" s="6">
        <v>5340000</v>
      </c>
      <c r="I2132" s="7">
        <v>45877</v>
      </c>
      <c r="J2132" s="7">
        <v>45877</v>
      </c>
      <c r="K2132">
        <v>10</v>
      </c>
      <c r="L2132" t="s">
        <v>40</v>
      </c>
      <c r="M2132" t="s">
        <v>7</v>
      </c>
      <c r="N2132" t="s">
        <v>41</v>
      </c>
      <c r="O2132" t="s">
        <v>64</v>
      </c>
      <c r="P2132" t="s">
        <v>2082</v>
      </c>
      <c r="Q2132">
        <v>10</v>
      </c>
      <c r="R2132">
        <v>0</v>
      </c>
      <c r="S2132">
        <v>0</v>
      </c>
      <c r="U2132">
        <v>534000</v>
      </c>
      <c r="V2132">
        <v>534000</v>
      </c>
      <c r="W2132">
        <v>0</v>
      </c>
      <c r="X2132">
        <v>0</v>
      </c>
      <c r="Y2132" t="s">
        <v>48</v>
      </c>
    </row>
    <row r="2133" spans="1:25" x14ac:dyDescent="0.25">
      <c r="A2133">
        <v>2132</v>
      </c>
      <c r="B2133">
        <v>65632</v>
      </c>
      <c r="C2133">
        <v>0</v>
      </c>
      <c r="D2133">
        <v>0</v>
      </c>
      <c r="E2133" t="s">
        <v>1422</v>
      </c>
      <c r="F2133" t="s">
        <v>1423</v>
      </c>
      <c r="G2133">
        <v>1</v>
      </c>
      <c r="H2133" s="6">
        <v>3028101</v>
      </c>
      <c r="I2133" s="7">
        <v>45877</v>
      </c>
      <c r="J2133" s="7">
        <v>45877</v>
      </c>
      <c r="K2133">
        <v>6</v>
      </c>
      <c r="L2133" t="s">
        <v>40</v>
      </c>
      <c r="M2133" t="s">
        <v>5</v>
      </c>
      <c r="N2133" t="s">
        <v>41</v>
      </c>
      <c r="O2133" t="s">
        <v>47</v>
      </c>
      <c r="P2133" t="s">
        <v>2082</v>
      </c>
      <c r="Q2133">
        <v>6</v>
      </c>
      <c r="R2133">
        <v>0</v>
      </c>
      <c r="S2133">
        <v>0</v>
      </c>
      <c r="U2133">
        <v>181686</v>
      </c>
      <c r="V2133">
        <v>181686</v>
      </c>
      <c r="W2133">
        <v>0</v>
      </c>
      <c r="X2133">
        <v>0</v>
      </c>
      <c r="Y2133" t="s">
        <v>81</v>
      </c>
    </row>
    <row r="2134" spans="1:25" x14ac:dyDescent="0.25">
      <c r="A2134">
        <v>2133</v>
      </c>
      <c r="B2134">
        <v>65706</v>
      </c>
      <c r="C2134">
        <v>0</v>
      </c>
      <c r="D2134">
        <v>0</v>
      </c>
      <c r="E2134" t="s">
        <v>1842</v>
      </c>
      <c r="F2134" t="s">
        <v>1843</v>
      </c>
      <c r="G2134">
        <v>1</v>
      </c>
      <c r="H2134" s="6">
        <v>5000000</v>
      </c>
      <c r="I2134" s="7">
        <v>45877</v>
      </c>
      <c r="J2134" s="7">
        <v>45877</v>
      </c>
      <c r="K2134">
        <v>15</v>
      </c>
      <c r="L2134" t="s">
        <v>40</v>
      </c>
      <c r="M2134" t="s">
        <v>5</v>
      </c>
      <c r="N2134" t="s">
        <v>41</v>
      </c>
      <c r="O2134" t="s">
        <v>54</v>
      </c>
      <c r="P2134" t="s">
        <v>2082</v>
      </c>
      <c r="Q2134">
        <v>3</v>
      </c>
      <c r="R2134">
        <v>12</v>
      </c>
      <c r="S2134">
        <v>0</v>
      </c>
      <c r="U2134">
        <v>750000</v>
      </c>
      <c r="V2134">
        <v>150000</v>
      </c>
      <c r="W2134">
        <v>600000</v>
      </c>
      <c r="X2134">
        <v>0</v>
      </c>
      <c r="Y2134" t="s">
        <v>72</v>
      </c>
    </row>
    <row r="2135" spans="1:25" x14ac:dyDescent="0.25">
      <c r="A2135">
        <v>2134</v>
      </c>
      <c r="B2135">
        <v>65672</v>
      </c>
      <c r="C2135">
        <v>0</v>
      </c>
      <c r="D2135">
        <v>0</v>
      </c>
      <c r="E2135" t="s">
        <v>1765</v>
      </c>
      <c r="F2135" t="s">
        <v>1766</v>
      </c>
      <c r="G2135">
        <v>1</v>
      </c>
      <c r="H2135" s="6">
        <v>125668289</v>
      </c>
      <c r="I2135" s="7">
        <v>45877</v>
      </c>
      <c r="J2135" s="7">
        <v>45877</v>
      </c>
      <c r="K2135">
        <v>8</v>
      </c>
      <c r="L2135" t="s">
        <v>40</v>
      </c>
      <c r="M2135" t="s">
        <v>5</v>
      </c>
      <c r="N2135" t="s">
        <v>41</v>
      </c>
      <c r="O2135" t="s">
        <v>47</v>
      </c>
      <c r="P2135" t="s">
        <v>2082</v>
      </c>
      <c r="Q2135">
        <v>8</v>
      </c>
      <c r="R2135">
        <v>0</v>
      </c>
      <c r="S2135">
        <v>0</v>
      </c>
      <c r="U2135">
        <v>10053463</v>
      </c>
      <c r="V2135">
        <v>10053463</v>
      </c>
      <c r="W2135">
        <v>0</v>
      </c>
      <c r="X2135">
        <v>0</v>
      </c>
      <c r="Y2135" t="s">
        <v>48</v>
      </c>
    </row>
    <row r="2136" spans="1:25" x14ac:dyDescent="0.25">
      <c r="A2136">
        <v>2135</v>
      </c>
      <c r="B2136">
        <v>65671</v>
      </c>
      <c r="C2136">
        <v>0</v>
      </c>
      <c r="D2136">
        <v>0</v>
      </c>
      <c r="E2136" t="s">
        <v>1566</v>
      </c>
      <c r="F2136" t="s">
        <v>1567</v>
      </c>
      <c r="G2136">
        <v>1</v>
      </c>
      <c r="H2136" s="6">
        <v>2511667</v>
      </c>
      <c r="I2136" s="7">
        <v>45877</v>
      </c>
      <c r="J2136" s="7">
        <v>45877</v>
      </c>
      <c r="K2136">
        <v>10</v>
      </c>
      <c r="L2136" t="s">
        <v>40</v>
      </c>
      <c r="M2136" t="s">
        <v>9</v>
      </c>
      <c r="N2136" t="s">
        <v>41</v>
      </c>
      <c r="O2136" t="s">
        <v>42</v>
      </c>
      <c r="P2136" t="s">
        <v>2082</v>
      </c>
      <c r="Q2136">
        <v>10</v>
      </c>
      <c r="R2136">
        <v>0</v>
      </c>
      <c r="S2136">
        <v>0</v>
      </c>
      <c r="U2136">
        <v>251167</v>
      </c>
      <c r="V2136">
        <v>251167</v>
      </c>
      <c r="W2136">
        <v>0</v>
      </c>
      <c r="X2136">
        <v>0</v>
      </c>
      <c r="Y2136" t="s">
        <v>44</v>
      </c>
    </row>
    <row r="2137" spans="1:25" x14ac:dyDescent="0.25">
      <c r="A2137">
        <v>2136</v>
      </c>
      <c r="B2137">
        <v>65667</v>
      </c>
      <c r="C2137">
        <v>0</v>
      </c>
      <c r="D2137">
        <v>0</v>
      </c>
      <c r="E2137" t="s">
        <v>1596</v>
      </c>
      <c r="F2137" t="s">
        <v>1597</v>
      </c>
      <c r="G2137">
        <v>1</v>
      </c>
      <c r="H2137" s="6">
        <v>4200000</v>
      </c>
      <c r="I2137" s="7">
        <v>45877</v>
      </c>
      <c r="J2137" s="7">
        <v>45877</v>
      </c>
      <c r="K2137">
        <v>9</v>
      </c>
      <c r="L2137" t="s">
        <v>40</v>
      </c>
      <c r="M2137" t="s">
        <v>5</v>
      </c>
      <c r="N2137" t="s">
        <v>41</v>
      </c>
      <c r="O2137" t="s">
        <v>57</v>
      </c>
      <c r="P2137" t="s">
        <v>2082</v>
      </c>
      <c r="Q2137">
        <v>9</v>
      </c>
      <c r="R2137">
        <v>0</v>
      </c>
      <c r="S2137">
        <v>0</v>
      </c>
      <c r="U2137">
        <v>378000</v>
      </c>
      <c r="V2137">
        <v>378000</v>
      </c>
      <c r="W2137">
        <v>0</v>
      </c>
      <c r="X2137">
        <v>0</v>
      </c>
      <c r="Y2137" t="s">
        <v>112</v>
      </c>
    </row>
    <row r="2138" spans="1:25" x14ac:dyDescent="0.25">
      <c r="A2138">
        <v>2137</v>
      </c>
      <c r="B2138">
        <v>65663</v>
      </c>
      <c r="C2138">
        <v>0</v>
      </c>
      <c r="D2138">
        <v>0</v>
      </c>
      <c r="E2138" t="s">
        <v>1562</v>
      </c>
      <c r="F2138" t="s">
        <v>1563</v>
      </c>
      <c r="G2138">
        <v>1</v>
      </c>
      <c r="H2138" s="6">
        <v>500000</v>
      </c>
      <c r="I2138" s="7">
        <v>45877</v>
      </c>
      <c r="J2138" s="7">
        <v>45877</v>
      </c>
      <c r="K2138">
        <v>10</v>
      </c>
      <c r="L2138" t="s">
        <v>40</v>
      </c>
      <c r="M2138" t="s">
        <v>9</v>
      </c>
      <c r="N2138" t="s">
        <v>41</v>
      </c>
      <c r="O2138" t="s">
        <v>42</v>
      </c>
      <c r="P2138" t="s">
        <v>2082</v>
      </c>
      <c r="Q2138">
        <v>10</v>
      </c>
      <c r="R2138">
        <v>0</v>
      </c>
      <c r="S2138">
        <v>0</v>
      </c>
      <c r="U2138">
        <v>50000</v>
      </c>
      <c r="V2138">
        <v>50000</v>
      </c>
      <c r="W2138">
        <v>0</v>
      </c>
      <c r="X2138">
        <v>0</v>
      </c>
      <c r="Y2138" t="s">
        <v>44</v>
      </c>
    </row>
    <row r="2139" spans="1:25" x14ac:dyDescent="0.25">
      <c r="A2139">
        <v>2138</v>
      </c>
      <c r="B2139">
        <v>65664</v>
      </c>
      <c r="C2139">
        <v>0</v>
      </c>
      <c r="D2139">
        <v>0</v>
      </c>
      <c r="E2139" t="s">
        <v>199</v>
      </c>
      <c r="F2139" t="s">
        <v>200</v>
      </c>
      <c r="G2139">
        <v>1</v>
      </c>
      <c r="H2139" s="6">
        <v>21699640</v>
      </c>
      <c r="I2139" s="7">
        <v>45877</v>
      </c>
      <c r="J2139" s="7">
        <v>45877</v>
      </c>
      <c r="K2139">
        <v>15</v>
      </c>
      <c r="L2139" t="s">
        <v>40</v>
      </c>
      <c r="M2139" t="s">
        <v>5</v>
      </c>
      <c r="N2139" t="s">
        <v>41</v>
      </c>
      <c r="O2139" t="s">
        <v>77</v>
      </c>
      <c r="P2139" t="s">
        <v>2082</v>
      </c>
      <c r="Q2139">
        <v>6</v>
      </c>
      <c r="R2139">
        <v>9</v>
      </c>
      <c r="S2139">
        <v>0</v>
      </c>
      <c r="U2139">
        <v>3254946</v>
      </c>
      <c r="V2139">
        <v>1301978</v>
      </c>
      <c r="W2139">
        <v>1952968</v>
      </c>
      <c r="X2139">
        <v>0</v>
      </c>
      <c r="Y2139" t="s">
        <v>94</v>
      </c>
    </row>
    <row r="2140" spans="1:25" x14ac:dyDescent="0.25">
      <c r="A2140">
        <v>2139</v>
      </c>
      <c r="B2140">
        <v>65666</v>
      </c>
      <c r="C2140">
        <v>0</v>
      </c>
      <c r="D2140">
        <v>0</v>
      </c>
      <c r="E2140" t="s">
        <v>1475</v>
      </c>
      <c r="F2140" t="s">
        <v>1476</v>
      </c>
      <c r="G2140">
        <v>1</v>
      </c>
      <c r="H2140" s="6">
        <v>214559</v>
      </c>
      <c r="I2140" s="7">
        <v>45877</v>
      </c>
      <c r="J2140" s="7">
        <v>45877</v>
      </c>
      <c r="K2140">
        <v>7</v>
      </c>
      <c r="L2140" t="s">
        <v>40</v>
      </c>
      <c r="M2140" t="s">
        <v>5</v>
      </c>
      <c r="N2140" t="s">
        <v>41</v>
      </c>
      <c r="O2140" t="s">
        <v>47</v>
      </c>
      <c r="P2140" t="s">
        <v>2082</v>
      </c>
      <c r="Q2140">
        <v>7</v>
      </c>
      <c r="R2140">
        <v>0</v>
      </c>
      <c r="S2140">
        <v>0</v>
      </c>
      <c r="U2140">
        <v>15019</v>
      </c>
      <c r="V2140">
        <v>15019</v>
      </c>
      <c r="W2140">
        <v>0</v>
      </c>
      <c r="X2140">
        <v>0</v>
      </c>
      <c r="Y2140" t="s">
        <v>48</v>
      </c>
    </row>
    <row r="2141" spans="1:25" x14ac:dyDescent="0.25">
      <c r="A2141">
        <v>2140</v>
      </c>
      <c r="B2141">
        <v>65665</v>
      </c>
      <c r="C2141">
        <v>0</v>
      </c>
      <c r="D2141">
        <v>0</v>
      </c>
      <c r="E2141" t="s">
        <v>1486</v>
      </c>
      <c r="F2141" t="s">
        <v>1487</v>
      </c>
      <c r="G2141">
        <v>1</v>
      </c>
      <c r="H2141" s="6">
        <v>1917704</v>
      </c>
      <c r="I2141" s="7">
        <v>45877</v>
      </c>
      <c r="J2141" s="7">
        <v>45877</v>
      </c>
      <c r="K2141">
        <v>7</v>
      </c>
      <c r="L2141" t="s">
        <v>40</v>
      </c>
      <c r="M2141" t="s">
        <v>5</v>
      </c>
      <c r="N2141" t="s">
        <v>41</v>
      </c>
      <c r="O2141" t="s">
        <v>47</v>
      </c>
      <c r="P2141" t="s">
        <v>2082</v>
      </c>
      <c r="Q2141">
        <v>7</v>
      </c>
      <c r="R2141">
        <v>0</v>
      </c>
      <c r="S2141">
        <v>0</v>
      </c>
      <c r="U2141">
        <v>134239</v>
      </c>
      <c r="V2141">
        <v>134239</v>
      </c>
      <c r="W2141">
        <v>0</v>
      </c>
      <c r="X2141">
        <v>0</v>
      </c>
      <c r="Y2141" t="s">
        <v>72</v>
      </c>
    </row>
    <row r="2142" spans="1:25" x14ac:dyDescent="0.25">
      <c r="A2142">
        <v>2141</v>
      </c>
      <c r="B2142">
        <v>65669</v>
      </c>
      <c r="C2142">
        <v>0</v>
      </c>
      <c r="D2142">
        <v>0</v>
      </c>
      <c r="E2142" t="s">
        <v>1530</v>
      </c>
      <c r="F2142" t="s">
        <v>1531</v>
      </c>
      <c r="G2142">
        <v>1</v>
      </c>
      <c r="H2142" s="6">
        <v>24838565</v>
      </c>
      <c r="I2142" s="7">
        <v>45877</v>
      </c>
      <c r="J2142" s="7">
        <v>45877</v>
      </c>
      <c r="K2142">
        <v>15</v>
      </c>
      <c r="L2142" t="s">
        <v>40</v>
      </c>
      <c r="M2142" t="s">
        <v>5</v>
      </c>
      <c r="N2142" t="s">
        <v>41</v>
      </c>
      <c r="O2142" t="s">
        <v>54</v>
      </c>
      <c r="P2142" t="s">
        <v>2082</v>
      </c>
      <c r="Q2142">
        <v>3.3</v>
      </c>
      <c r="R2142">
        <v>11.7</v>
      </c>
      <c r="S2142">
        <v>0</v>
      </c>
      <c r="U2142">
        <v>3725785</v>
      </c>
      <c r="V2142">
        <v>819673</v>
      </c>
      <c r="W2142">
        <v>2906112</v>
      </c>
      <c r="X2142">
        <v>0</v>
      </c>
      <c r="Y2142" t="s">
        <v>48</v>
      </c>
    </row>
    <row r="2143" spans="1:25" x14ac:dyDescent="0.25">
      <c r="A2143">
        <v>2142</v>
      </c>
      <c r="B2143">
        <v>65655</v>
      </c>
      <c r="C2143">
        <v>0</v>
      </c>
      <c r="D2143">
        <v>0</v>
      </c>
      <c r="E2143" t="s">
        <v>1033</v>
      </c>
      <c r="F2143" t="s">
        <v>1034</v>
      </c>
      <c r="G2143">
        <v>1</v>
      </c>
      <c r="H2143" s="6">
        <v>2200000</v>
      </c>
      <c r="I2143" s="7">
        <v>45876</v>
      </c>
      <c r="J2143" s="7">
        <v>45876</v>
      </c>
      <c r="K2143">
        <v>10</v>
      </c>
      <c r="L2143" t="s">
        <v>40</v>
      </c>
      <c r="M2143" t="s">
        <v>7</v>
      </c>
      <c r="N2143" t="s">
        <v>41</v>
      </c>
      <c r="O2143" t="s">
        <v>64</v>
      </c>
      <c r="P2143" t="s">
        <v>2082</v>
      </c>
      <c r="Q2143">
        <v>10</v>
      </c>
      <c r="R2143">
        <v>0</v>
      </c>
      <c r="S2143">
        <v>0</v>
      </c>
      <c r="U2143">
        <v>220000</v>
      </c>
      <c r="V2143">
        <v>220000</v>
      </c>
      <c r="W2143">
        <v>0</v>
      </c>
      <c r="X2143">
        <v>0</v>
      </c>
      <c r="Y2143" t="s">
        <v>44</v>
      </c>
    </row>
    <row r="2144" spans="1:25" x14ac:dyDescent="0.25">
      <c r="A2144">
        <v>2143</v>
      </c>
      <c r="B2144">
        <v>65703</v>
      </c>
      <c r="C2144">
        <v>0</v>
      </c>
      <c r="D2144">
        <v>0</v>
      </c>
      <c r="E2144" t="s">
        <v>2389</v>
      </c>
      <c r="F2144" t="s">
        <v>2390</v>
      </c>
      <c r="G2144">
        <v>1</v>
      </c>
      <c r="H2144" s="6">
        <v>10000000</v>
      </c>
      <c r="I2144" s="7">
        <v>45876</v>
      </c>
      <c r="J2144" s="7">
        <v>45876</v>
      </c>
      <c r="K2144">
        <v>8</v>
      </c>
      <c r="L2144" t="s">
        <v>40</v>
      </c>
      <c r="M2144" t="s">
        <v>5</v>
      </c>
      <c r="N2144" t="s">
        <v>41</v>
      </c>
      <c r="O2144" t="s">
        <v>54</v>
      </c>
      <c r="P2144" t="s">
        <v>2082</v>
      </c>
      <c r="Q2144">
        <v>8</v>
      </c>
      <c r="R2144">
        <v>0</v>
      </c>
      <c r="S2144">
        <v>0</v>
      </c>
      <c r="U2144">
        <v>800000</v>
      </c>
      <c r="V2144">
        <v>800000</v>
      </c>
      <c r="W2144">
        <v>0</v>
      </c>
      <c r="X2144">
        <v>0</v>
      </c>
      <c r="Y2144" t="s">
        <v>2086</v>
      </c>
    </row>
    <row r="2145" spans="1:25" x14ac:dyDescent="0.25">
      <c r="A2145">
        <v>2144</v>
      </c>
      <c r="B2145">
        <v>65657</v>
      </c>
      <c r="C2145">
        <v>0</v>
      </c>
      <c r="D2145">
        <v>0</v>
      </c>
      <c r="E2145" t="s">
        <v>1880</v>
      </c>
      <c r="F2145" t="s">
        <v>1881</v>
      </c>
      <c r="G2145">
        <v>1</v>
      </c>
      <c r="H2145" s="6">
        <v>90982459</v>
      </c>
      <c r="I2145" s="7">
        <v>45876</v>
      </c>
      <c r="J2145" s="7">
        <v>45876</v>
      </c>
      <c r="K2145">
        <v>15</v>
      </c>
      <c r="L2145" t="s">
        <v>40</v>
      </c>
      <c r="M2145" t="s">
        <v>5</v>
      </c>
      <c r="N2145" t="s">
        <v>41</v>
      </c>
      <c r="O2145" t="s">
        <v>77</v>
      </c>
      <c r="P2145" t="s">
        <v>2082</v>
      </c>
      <c r="Q2145">
        <v>9</v>
      </c>
      <c r="R2145">
        <v>6</v>
      </c>
      <c r="S2145">
        <v>0</v>
      </c>
      <c r="U2145">
        <v>13647369</v>
      </c>
      <c r="V2145">
        <v>8188421</v>
      </c>
      <c r="W2145">
        <v>5458948</v>
      </c>
      <c r="X2145">
        <v>0</v>
      </c>
      <c r="Y2145" t="s">
        <v>48</v>
      </c>
    </row>
    <row r="2146" spans="1:25" x14ac:dyDescent="0.25">
      <c r="A2146">
        <v>2145</v>
      </c>
      <c r="B2146">
        <v>65656</v>
      </c>
      <c r="C2146">
        <v>0</v>
      </c>
      <c r="D2146">
        <v>0</v>
      </c>
      <c r="E2146" t="s">
        <v>995</v>
      </c>
      <c r="F2146" t="s">
        <v>996</v>
      </c>
      <c r="G2146">
        <v>1</v>
      </c>
      <c r="H2146" s="6">
        <v>5000000</v>
      </c>
      <c r="I2146" s="7">
        <v>45876</v>
      </c>
      <c r="J2146" s="7">
        <v>45876</v>
      </c>
      <c r="K2146">
        <v>6</v>
      </c>
      <c r="L2146" t="s">
        <v>40</v>
      </c>
      <c r="M2146" t="s">
        <v>5</v>
      </c>
      <c r="N2146" t="s">
        <v>41</v>
      </c>
      <c r="O2146" t="s">
        <v>47</v>
      </c>
      <c r="P2146" t="s">
        <v>2082</v>
      </c>
      <c r="Q2146">
        <v>6</v>
      </c>
      <c r="R2146">
        <v>0</v>
      </c>
      <c r="S2146">
        <v>0</v>
      </c>
      <c r="U2146">
        <v>300000</v>
      </c>
      <c r="V2146">
        <v>300000</v>
      </c>
      <c r="W2146">
        <v>0</v>
      </c>
      <c r="X2146">
        <v>0</v>
      </c>
      <c r="Y2146" t="s">
        <v>109</v>
      </c>
    </row>
    <row r="2147" spans="1:25" x14ac:dyDescent="0.25">
      <c r="A2147">
        <v>2146</v>
      </c>
      <c r="B2147">
        <v>65661</v>
      </c>
      <c r="C2147">
        <v>0</v>
      </c>
      <c r="D2147">
        <v>0</v>
      </c>
      <c r="E2147" t="s">
        <v>1658</v>
      </c>
      <c r="F2147" t="s">
        <v>1659</v>
      </c>
      <c r="G2147">
        <v>1</v>
      </c>
      <c r="H2147" s="6">
        <v>4600000</v>
      </c>
      <c r="I2147" s="7">
        <v>45876</v>
      </c>
      <c r="J2147" s="7">
        <v>45876</v>
      </c>
      <c r="K2147">
        <v>10</v>
      </c>
      <c r="L2147" t="s">
        <v>40</v>
      </c>
      <c r="M2147" t="s">
        <v>5</v>
      </c>
      <c r="N2147" t="s">
        <v>41</v>
      </c>
      <c r="O2147" t="s">
        <v>57</v>
      </c>
      <c r="P2147" t="s">
        <v>2082</v>
      </c>
      <c r="Q2147">
        <v>10</v>
      </c>
      <c r="R2147">
        <v>0</v>
      </c>
      <c r="S2147">
        <v>0</v>
      </c>
      <c r="U2147">
        <v>460000</v>
      </c>
      <c r="V2147">
        <v>460000</v>
      </c>
      <c r="W2147">
        <v>0</v>
      </c>
      <c r="X2147">
        <v>0</v>
      </c>
      <c r="Y2147" t="s">
        <v>48</v>
      </c>
    </row>
    <row r="2148" spans="1:25" x14ac:dyDescent="0.25">
      <c r="A2148">
        <v>2147</v>
      </c>
      <c r="B2148">
        <v>65658</v>
      </c>
      <c r="C2148">
        <v>0</v>
      </c>
      <c r="D2148">
        <v>0</v>
      </c>
      <c r="E2148" t="s">
        <v>1502</v>
      </c>
      <c r="F2148" t="s">
        <v>1503</v>
      </c>
      <c r="G2148">
        <v>1</v>
      </c>
      <c r="H2148" s="6">
        <v>26296</v>
      </c>
      <c r="I2148" s="7">
        <v>45876</v>
      </c>
      <c r="J2148" s="7">
        <v>45876</v>
      </c>
      <c r="K2148">
        <v>8</v>
      </c>
      <c r="L2148" t="s">
        <v>40</v>
      </c>
      <c r="M2148" t="s">
        <v>5</v>
      </c>
      <c r="N2148" t="s">
        <v>41</v>
      </c>
      <c r="O2148" t="s">
        <v>57</v>
      </c>
      <c r="P2148" t="s">
        <v>2082</v>
      </c>
      <c r="Q2148">
        <v>8</v>
      </c>
      <c r="R2148">
        <v>0</v>
      </c>
      <c r="S2148">
        <v>0</v>
      </c>
      <c r="U2148">
        <v>2104</v>
      </c>
      <c r="V2148">
        <v>2104</v>
      </c>
      <c r="W2148">
        <v>0</v>
      </c>
      <c r="X2148">
        <v>0</v>
      </c>
      <c r="Y2148" t="s">
        <v>250</v>
      </c>
    </row>
    <row r="2149" spans="1:25" x14ac:dyDescent="0.25">
      <c r="A2149">
        <v>2148</v>
      </c>
      <c r="B2149">
        <v>65702</v>
      </c>
      <c r="C2149">
        <v>0</v>
      </c>
      <c r="D2149">
        <v>0</v>
      </c>
      <c r="E2149" t="s">
        <v>1570</v>
      </c>
      <c r="F2149" t="s">
        <v>1571</v>
      </c>
      <c r="G2149">
        <v>1</v>
      </c>
      <c r="H2149" s="6">
        <v>500000</v>
      </c>
      <c r="I2149" s="7">
        <v>45876</v>
      </c>
      <c r="J2149" s="7">
        <v>45876</v>
      </c>
      <c r="K2149">
        <v>7</v>
      </c>
      <c r="L2149" t="s">
        <v>40</v>
      </c>
      <c r="M2149" t="s">
        <v>5</v>
      </c>
      <c r="N2149" t="s">
        <v>41</v>
      </c>
      <c r="O2149" t="s">
        <v>47</v>
      </c>
      <c r="P2149" t="s">
        <v>2082</v>
      </c>
      <c r="Q2149">
        <v>7</v>
      </c>
      <c r="R2149">
        <v>0</v>
      </c>
      <c r="S2149">
        <v>0</v>
      </c>
      <c r="U2149">
        <v>35000</v>
      </c>
      <c r="V2149">
        <v>35000</v>
      </c>
      <c r="W2149">
        <v>0</v>
      </c>
      <c r="X2149">
        <v>0</v>
      </c>
      <c r="Y2149" t="s">
        <v>44</v>
      </c>
    </row>
    <row r="2150" spans="1:25" x14ac:dyDescent="0.25">
      <c r="A2150">
        <v>2149</v>
      </c>
      <c r="B2150">
        <v>65648</v>
      </c>
      <c r="C2150">
        <v>0</v>
      </c>
      <c r="D2150">
        <v>0</v>
      </c>
      <c r="E2150" t="s">
        <v>498</v>
      </c>
      <c r="F2150" t="s">
        <v>499</v>
      </c>
      <c r="G2150">
        <v>1</v>
      </c>
      <c r="H2150" s="6">
        <v>24619738</v>
      </c>
      <c r="I2150" s="7">
        <v>45875</v>
      </c>
      <c r="J2150" s="7">
        <v>45875</v>
      </c>
      <c r="K2150">
        <v>15</v>
      </c>
      <c r="L2150" t="s">
        <v>40</v>
      </c>
      <c r="M2150" t="s">
        <v>5</v>
      </c>
      <c r="N2150" t="s">
        <v>41</v>
      </c>
      <c r="O2150" t="s">
        <v>77</v>
      </c>
      <c r="P2150" t="s">
        <v>2082</v>
      </c>
      <c r="Q2150">
        <v>6</v>
      </c>
      <c r="R2150">
        <v>9</v>
      </c>
      <c r="S2150">
        <v>0</v>
      </c>
      <c r="U2150">
        <v>3692961</v>
      </c>
      <c r="V2150">
        <v>1477184</v>
      </c>
      <c r="W2150">
        <v>2215776</v>
      </c>
      <c r="X2150">
        <v>0</v>
      </c>
      <c r="Y2150" t="s">
        <v>48</v>
      </c>
    </row>
    <row r="2151" spans="1:25" x14ac:dyDescent="0.25">
      <c r="A2151">
        <v>2150</v>
      </c>
      <c r="B2151">
        <v>65649</v>
      </c>
      <c r="C2151">
        <v>0</v>
      </c>
      <c r="D2151">
        <v>0</v>
      </c>
      <c r="E2151" t="s">
        <v>289</v>
      </c>
      <c r="F2151" t="s">
        <v>290</v>
      </c>
      <c r="G2151">
        <v>1</v>
      </c>
      <c r="H2151" s="6">
        <v>31177473</v>
      </c>
      <c r="I2151" s="7">
        <v>45875</v>
      </c>
      <c r="J2151" s="7">
        <v>45875</v>
      </c>
      <c r="K2151">
        <v>15</v>
      </c>
      <c r="L2151" t="s">
        <v>40</v>
      </c>
      <c r="M2151" t="s">
        <v>5</v>
      </c>
      <c r="N2151" t="s">
        <v>41</v>
      </c>
      <c r="O2151" t="s">
        <v>47</v>
      </c>
      <c r="P2151" t="s">
        <v>2082</v>
      </c>
      <c r="Q2151">
        <v>7</v>
      </c>
      <c r="R2151">
        <v>8</v>
      </c>
      <c r="S2151">
        <v>0</v>
      </c>
      <c r="U2151">
        <v>4676621</v>
      </c>
      <c r="V2151">
        <v>2182423</v>
      </c>
      <c r="W2151">
        <v>2494198</v>
      </c>
      <c r="X2151">
        <v>0</v>
      </c>
      <c r="Y2151" t="s">
        <v>94</v>
      </c>
    </row>
    <row r="2152" spans="1:25" x14ac:dyDescent="0.25">
      <c r="A2152">
        <v>2151</v>
      </c>
      <c r="B2152">
        <v>65645</v>
      </c>
      <c r="C2152">
        <v>0</v>
      </c>
      <c r="D2152">
        <v>0</v>
      </c>
      <c r="E2152" t="s">
        <v>2167</v>
      </c>
      <c r="F2152" t="s">
        <v>2168</v>
      </c>
      <c r="G2152">
        <v>1</v>
      </c>
      <c r="H2152" s="6">
        <v>312929</v>
      </c>
      <c r="I2152" s="7">
        <v>45875</v>
      </c>
      <c r="J2152" s="7">
        <v>45875</v>
      </c>
      <c r="K2152">
        <v>15</v>
      </c>
      <c r="L2152" t="s">
        <v>40</v>
      </c>
      <c r="M2152" t="s">
        <v>5</v>
      </c>
      <c r="N2152" t="s">
        <v>41</v>
      </c>
      <c r="O2152" t="s">
        <v>47</v>
      </c>
      <c r="P2152" t="s">
        <v>2082</v>
      </c>
      <c r="Q2152">
        <v>7</v>
      </c>
      <c r="R2152">
        <v>8</v>
      </c>
      <c r="S2152">
        <v>0</v>
      </c>
      <c r="U2152">
        <v>46939</v>
      </c>
      <c r="V2152">
        <v>21905</v>
      </c>
      <c r="W2152">
        <v>25034</v>
      </c>
      <c r="X2152">
        <v>0</v>
      </c>
      <c r="Y2152" t="s">
        <v>48</v>
      </c>
    </row>
    <row r="2153" spans="1:25" x14ac:dyDescent="0.25">
      <c r="A2153">
        <v>2152</v>
      </c>
      <c r="B2153">
        <v>65647</v>
      </c>
      <c r="C2153">
        <v>0</v>
      </c>
      <c r="D2153">
        <v>0</v>
      </c>
      <c r="E2153" t="s">
        <v>271</v>
      </c>
      <c r="F2153" t="s">
        <v>272</v>
      </c>
      <c r="G2153">
        <v>1</v>
      </c>
      <c r="H2153" s="6">
        <v>1462738</v>
      </c>
      <c r="I2153" s="7">
        <v>45875</v>
      </c>
      <c r="J2153" s="7">
        <v>45875</v>
      </c>
      <c r="K2153">
        <v>15</v>
      </c>
      <c r="L2153" t="s">
        <v>40</v>
      </c>
      <c r="M2153" t="s">
        <v>5</v>
      </c>
      <c r="N2153" t="s">
        <v>41</v>
      </c>
      <c r="O2153" t="s">
        <v>47</v>
      </c>
      <c r="P2153" t="s">
        <v>2082</v>
      </c>
      <c r="Q2153">
        <v>7</v>
      </c>
      <c r="R2153">
        <v>8</v>
      </c>
      <c r="S2153">
        <v>0</v>
      </c>
      <c r="U2153">
        <v>219411</v>
      </c>
      <c r="V2153">
        <v>102392</v>
      </c>
      <c r="W2153">
        <v>117019</v>
      </c>
      <c r="X2153">
        <v>0</v>
      </c>
      <c r="Y2153" t="s">
        <v>94</v>
      </c>
    </row>
    <row r="2154" spans="1:25" x14ac:dyDescent="0.25">
      <c r="A2154">
        <v>2153</v>
      </c>
      <c r="B2154">
        <v>65646</v>
      </c>
      <c r="C2154">
        <v>0</v>
      </c>
      <c r="D2154">
        <v>0</v>
      </c>
      <c r="E2154" t="s">
        <v>119</v>
      </c>
      <c r="F2154" t="s">
        <v>120</v>
      </c>
      <c r="G2154">
        <v>1</v>
      </c>
      <c r="H2154" s="6">
        <v>853584</v>
      </c>
      <c r="I2154" s="7">
        <v>45875</v>
      </c>
      <c r="J2154" s="7">
        <v>45875</v>
      </c>
      <c r="K2154">
        <v>15</v>
      </c>
      <c r="L2154" t="s">
        <v>40</v>
      </c>
      <c r="M2154" t="s">
        <v>5</v>
      </c>
      <c r="N2154" t="s">
        <v>41</v>
      </c>
      <c r="O2154" t="s">
        <v>47</v>
      </c>
      <c r="P2154" t="s">
        <v>2082</v>
      </c>
      <c r="Q2154">
        <v>7</v>
      </c>
      <c r="R2154">
        <v>8</v>
      </c>
      <c r="S2154">
        <v>0</v>
      </c>
      <c r="U2154">
        <v>128038</v>
      </c>
      <c r="V2154">
        <v>59751</v>
      </c>
      <c r="W2154">
        <v>68287</v>
      </c>
      <c r="X2154">
        <v>0</v>
      </c>
      <c r="Y2154" t="s">
        <v>48</v>
      </c>
    </row>
    <row r="2155" spans="1:25" x14ac:dyDescent="0.25">
      <c r="A2155">
        <v>2154</v>
      </c>
      <c r="B2155">
        <v>65653</v>
      </c>
      <c r="C2155">
        <v>0</v>
      </c>
      <c r="D2155">
        <v>0</v>
      </c>
      <c r="E2155" t="s">
        <v>1614</v>
      </c>
      <c r="F2155" t="s">
        <v>1615</v>
      </c>
      <c r="G2155">
        <v>1</v>
      </c>
      <c r="H2155" s="6">
        <v>15000000</v>
      </c>
      <c r="I2155" s="7">
        <v>45874</v>
      </c>
      <c r="J2155" s="7">
        <v>45874</v>
      </c>
      <c r="K2155">
        <v>15</v>
      </c>
      <c r="L2155" t="s">
        <v>40</v>
      </c>
      <c r="M2155" t="s">
        <v>5</v>
      </c>
      <c r="N2155" t="s">
        <v>41</v>
      </c>
      <c r="O2155" t="s">
        <v>54</v>
      </c>
      <c r="P2155" t="s">
        <v>2082</v>
      </c>
      <c r="Q2155">
        <v>3</v>
      </c>
      <c r="R2155">
        <v>12</v>
      </c>
      <c r="S2155">
        <v>0</v>
      </c>
      <c r="U2155">
        <v>2250000</v>
      </c>
      <c r="V2155">
        <v>450000</v>
      </c>
      <c r="W2155">
        <v>1800000</v>
      </c>
      <c r="X2155">
        <v>0</v>
      </c>
      <c r="Y2155" t="s">
        <v>72</v>
      </c>
    </row>
    <row r="2156" spans="1:25" x14ac:dyDescent="0.25">
      <c r="A2156">
        <v>2155</v>
      </c>
      <c r="B2156">
        <v>65636</v>
      </c>
      <c r="C2156">
        <v>0</v>
      </c>
      <c r="D2156">
        <v>0</v>
      </c>
      <c r="E2156" t="s">
        <v>1167</v>
      </c>
      <c r="F2156" t="s">
        <v>1168</v>
      </c>
      <c r="G2156">
        <v>1</v>
      </c>
      <c r="H2156" s="6">
        <v>7000000</v>
      </c>
      <c r="I2156" s="7">
        <v>45874</v>
      </c>
      <c r="J2156" s="7">
        <v>45874</v>
      </c>
      <c r="K2156">
        <v>8</v>
      </c>
      <c r="L2156" t="s">
        <v>40</v>
      </c>
      <c r="M2156" t="s">
        <v>5</v>
      </c>
      <c r="N2156" t="s">
        <v>41</v>
      </c>
      <c r="O2156" t="s">
        <v>77</v>
      </c>
      <c r="P2156" t="s">
        <v>2082</v>
      </c>
      <c r="Q2156">
        <v>8</v>
      </c>
      <c r="R2156">
        <v>0</v>
      </c>
      <c r="S2156">
        <v>0</v>
      </c>
      <c r="U2156">
        <v>560000</v>
      </c>
      <c r="V2156">
        <v>560000</v>
      </c>
      <c r="W2156">
        <v>0</v>
      </c>
      <c r="X2156">
        <v>0</v>
      </c>
      <c r="Y2156" t="s">
        <v>48</v>
      </c>
    </row>
    <row r="2157" spans="1:25" x14ac:dyDescent="0.25">
      <c r="A2157">
        <v>2156</v>
      </c>
      <c r="B2157">
        <v>67813</v>
      </c>
      <c r="C2157">
        <v>0</v>
      </c>
      <c r="D2157">
        <v>0</v>
      </c>
      <c r="E2157" t="s">
        <v>1904</v>
      </c>
      <c r="F2157" t="s">
        <v>1905</v>
      </c>
      <c r="G2157">
        <v>1</v>
      </c>
      <c r="H2157" s="6">
        <v>2887294</v>
      </c>
      <c r="I2157" s="7">
        <v>45874</v>
      </c>
      <c r="K2157">
        <v>15</v>
      </c>
      <c r="L2157" t="s">
        <v>40</v>
      </c>
      <c r="M2157" t="s">
        <v>5</v>
      </c>
      <c r="N2157" t="s">
        <v>41</v>
      </c>
      <c r="O2157" t="s">
        <v>54</v>
      </c>
      <c r="P2157" t="s">
        <v>2082</v>
      </c>
      <c r="Q2157">
        <v>3</v>
      </c>
      <c r="R2157">
        <v>12</v>
      </c>
      <c r="S2157">
        <v>0</v>
      </c>
      <c r="U2157">
        <v>433094</v>
      </c>
      <c r="V2157">
        <v>86619</v>
      </c>
      <c r="W2157">
        <v>346475</v>
      </c>
      <c r="X2157">
        <v>0</v>
      </c>
      <c r="Y2157" t="s">
        <v>72</v>
      </c>
    </row>
    <row r="2158" spans="1:25" x14ac:dyDescent="0.25">
      <c r="A2158">
        <v>2157</v>
      </c>
      <c r="B2158">
        <v>67814</v>
      </c>
      <c r="C2158">
        <v>0</v>
      </c>
      <c r="D2158">
        <v>0</v>
      </c>
      <c r="E2158" t="s">
        <v>1904</v>
      </c>
      <c r="F2158" t="s">
        <v>1905</v>
      </c>
      <c r="G2158">
        <v>1</v>
      </c>
      <c r="H2158" s="6">
        <v>112706</v>
      </c>
      <c r="I2158" s="7">
        <v>45874</v>
      </c>
      <c r="K2158">
        <v>15</v>
      </c>
      <c r="L2158" t="s">
        <v>459</v>
      </c>
      <c r="M2158" t="s">
        <v>5</v>
      </c>
      <c r="N2158" t="s">
        <v>41</v>
      </c>
      <c r="O2158" t="s">
        <v>54</v>
      </c>
      <c r="P2158" t="s">
        <v>2082</v>
      </c>
      <c r="Q2158">
        <v>3</v>
      </c>
      <c r="R2158">
        <v>12</v>
      </c>
      <c r="S2158">
        <v>0</v>
      </c>
      <c r="U2158">
        <v>16906</v>
      </c>
      <c r="V2158">
        <v>3381</v>
      </c>
      <c r="W2158">
        <v>13525</v>
      </c>
      <c r="X2158">
        <v>0</v>
      </c>
      <c r="Y2158" t="s">
        <v>72</v>
      </c>
    </row>
    <row r="2159" spans="1:25" x14ac:dyDescent="0.25">
      <c r="A2159">
        <v>2158</v>
      </c>
      <c r="B2159">
        <v>66103</v>
      </c>
      <c r="C2159">
        <v>0</v>
      </c>
      <c r="D2159">
        <v>0</v>
      </c>
      <c r="E2159" t="s">
        <v>2383</v>
      </c>
      <c r="F2159" t="s">
        <v>2384</v>
      </c>
      <c r="G2159">
        <v>1</v>
      </c>
      <c r="H2159" s="6">
        <v>7000000</v>
      </c>
      <c r="I2159" s="7">
        <v>45874</v>
      </c>
      <c r="K2159">
        <v>5</v>
      </c>
      <c r="L2159" t="s">
        <v>40</v>
      </c>
      <c r="M2159" t="s">
        <v>5</v>
      </c>
      <c r="N2159" t="s">
        <v>41</v>
      </c>
      <c r="O2159" t="s">
        <v>57</v>
      </c>
      <c r="P2159" t="s">
        <v>2082</v>
      </c>
      <c r="Q2159">
        <v>5</v>
      </c>
      <c r="R2159">
        <v>0</v>
      </c>
      <c r="S2159">
        <v>0</v>
      </c>
      <c r="U2159">
        <v>350000</v>
      </c>
      <c r="V2159">
        <v>350000</v>
      </c>
      <c r="W2159">
        <v>0</v>
      </c>
      <c r="X2159">
        <v>0</v>
      </c>
      <c r="Y2159" t="s">
        <v>2086</v>
      </c>
    </row>
    <row r="2160" spans="1:25" x14ac:dyDescent="0.25">
      <c r="A2160">
        <v>2159</v>
      </c>
      <c r="B2160">
        <v>65642</v>
      </c>
      <c r="C2160">
        <v>0</v>
      </c>
      <c r="D2160">
        <v>0</v>
      </c>
      <c r="E2160" t="s">
        <v>1301</v>
      </c>
      <c r="F2160" t="s">
        <v>1302</v>
      </c>
      <c r="G2160">
        <v>1</v>
      </c>
      <c r="H2160" s="6">
        <v>1306667</v>
      </c>
      <c r="I2160" s="7">
        <v>45874</v>
      </c>
      <c r="J2160" s="7">
        <v>45874</v>
      </c>
      <c r="K2160">
        <v>10</v>
      </c>
      <c r="L2160" t="s">
        <v>40</v>
      </c>
      <c r="M2160" t="s">
        <v>8</v>
      </c>
      <c r="N2160" t="s">
        <v>41</v>
      </c>
      <c r="O2160" t="s">
        <v>347</v>
      </c>
      <c r="P2160" t="s">
        <v>2082</v>
      </c>
      <c r="Q2160">
        <v>10</v>
      </c>
      <c r="R2160">
        <v>0</v>
      </c>
      <c r="S2160">
        <v>0</v>
      </c>
      <c r="U2160">
        <v>130667</v>
      </c>
      <c r="V2160">
        <v>130667</v>
      </c>
      <c r="W2160">
        <v>0</v>
      </c>
      <c r="X2160">
        <v>0</v>
      </c>
      <c r="Y2160" t="s">
        <v>44</v>
      </c>
    </row>
    <row r="2161" spans="1:25" x14ac:dyDescent="0.25">
      <c r="A2161">
        <v>2160</v>
      </c>
      <c r="B2161">
        <v>65643</v>
      </c>
      <c r="C2161">
        <v>0</v>
      </c>
      <c r="D2161">
        <v>0</v>
      </c>
      <c r="E2161" t="s">
        <v>624</v>
      </c>
      <c r="F2161" t="s">
        <v>625</v>
      </c>
      <c r="G2161">
        <v>1</v>
      </c>
      <c r="H2161" s="6">
        <v>8000000</v>
      </c>
      <c r="I2161" s="7">
        <v>45874</v>
      </c>
      <c r="J2161" s="7">
        <v>45874</v>
      </c>
      <c r="K2161">
        <v>15</v>
      </c>
      <c r="L2161" t="s">
        <v>40</v>
      </c>
      <c r="M2161" t="s">
        <v>5</v>
      </c>
      <c r="N2161" t="s">
        <v>41</v>
      </c>
      <c r="O2161" t="s">
        <v>57</v>
      </c>
      <c r="P2161" t="s">
        <v>2082</v>
      </c>
      <c r="Q2161">
        <v>6</v>
      </c>
      <c r="R2161">
        <v>9</v>
      </c>
      <c r="S2161">
        <v>0</v>
      </c>
      <c r="U2161">
        <v>1200000</v>
      </c>
      <c r="V2161">
        <v>480000</v>
      </c>
      <c r="W2161">
        <v>720000</v>
      </c>
      <c r="X2161">
        <v>0</v>
      </c>
      <c r="Y2161" t="s">
        <v>48</v>
      </c>
    </row>
    <row r="2162" spans="1:25" x14ac:dyDescent="0.25">
      <c r="A2162">
        <v>2161</v>
      </c>
      <c r="B2162">
        <v>65634</v>
      </c>
      <c r="C2162">
        <v>0</v>
      </c>
      <c r="D2162">
        <v>0</v>
      </c>
      <c r="E2162" t="s">
        <v>832</v>
      </c>
      <c r="F2162" t="s">
        <v>833</v>
      </c>
      <c r="G2162">
        <v>1</v>
      </c>
      <c r="H2162" s="6">
        <v>225543</v>
      </c>
      <c r="I2162" s="7">
        <v>45874</v>
      </c>
      <c r="J2162" s="7">
        <v>45874</v>
      </c>
      <c r="K2162">
        <v>6</v>
      </c>
      <c r="L2162" t="s">
        <v>40</v>
      </c>
      <c r="M2162" t="s">
        <v>5</v>
      </c>
      <c r="N2162" t="s">
        <v>41</v>
      </c>
      <c r="O2162" t="s">
        <v>77</v>
      </c>
      <c r="P2162" t="s">
        <v>2082</v>
      </c>
      <c r="Q2162">
        <v>6</v>
      </c>
      <c r="R2162">
        <v>0</v>
      </c>
      <c r="S2162">
        <v>0</v>
      </c>
      <c r="U2162">
        <v>13533</v>
      </c>
      <c r="V2162">
        <v>13533</v>
      </c>
      <c r="W2162">
        <v>0</v>
      </c>
      <c r="X2162">
        <v>0</v>
      </c>
      <c r="Y2162" t="s">
        <v>250</v>
      </c>
    </row>
    <row r="2163" spans="1:25" x14ac:dyDescent="0.25">
      <c r="A2163">
        <v>2162</v>
      </c>
      <c r="B2163">
        <v>65654</v>
      </c>
      <c r="C2163">
        <v>0</v>
      </c>
      <c r="D2163">
        <v>0</v>
      </c>
      <c r="E2163" t="s">
        <v>924</v>
      </c>
      <c r="F2163" t="s">
        <v>925</v>
      </c>
      <c r="G2163">
        <v>1</v>
      </c>
      <c r="H2163" s="6">
        <v>12000000</v>
      </c>
      <c r="I2163" s="7">
        <v>45874</v>
      </c>
      <c r="J2163" s="7">
        <v>45874</v>
      </c>
      <c r="K2163">
        <v>15</v>
      </c>
      <c r="L2163" t="s">
        <v>40</v>
      </c>
      <c r="M2163" t="s">
        <v>5</v>
      </c>
      <c r="N2163" t="s">
        <v>41</v>
      </c>
      <c r="O2163" t="s">
        <v>54</v>
      </c>
      <c r="P2163" t="s">
        <v>2082</v>
      </c>
      <c r="Q2163">
        <v>3</v>
      </c>
      <c r="R2163">
        <v>12</v>
      </c>
      <c r="S2163">
        <v>0</v>
      </c>
      <c r="U2163">
        <v>1800000</v>
      </c>
      <c r="V2163">
        <v>360000</v>
      </c>
      <c r="W2163">
        <v>1440000</v>
      </c>
      <c r="X2163">
        <v>0</v>
      </c>
      <c r="Y2163" t="s">
        <v>72</v>
      </c>
    </row>
    <row r="2164" spans="1:25" x14ac:dyDescent="0.25">
      <c r="A2164">
        <v>2163</v>
      </c>
      <c r="B2164">
        <v>65644</v>
      </c>
      <c r="C2164">
        <v>0</v>
      </c>
      <c r="D2164">
        <v>0</v>
      </c>
      <c r="E2164" t="s">
        <v>520</v>
      </c>
      <c r="F2164" t="s">
        <v>521</v>
      </c>
      <c r="G2164">
        <v>1</v>
      </c>
      <c r="H2164" s="6">
        <v>10500000</v>
      </c>
      <c r="I2164" s="7">
        <v>45874</v>
      </c>
      <c r="J2164" s="7">
        <v>45874</v>
      </c>
      <c r="K2164">
        <v>15</v>
      </c>
      <c r="L2164" t="s">
        <v>40</v>
      </c>
      <c r="M2164" t="s">
        <v>5</v>
      </c>
      <c r="N2164" t="s">
        <v>41</v>
      </c>
      <c r="O2164" t="s">
        <v>57</v>
      </c>
      <c r="P2164" t="s">
        <v>2082</v>
      </c>
      <c r="Q2164">
        <v>6</v>
      </c>
      <c r="R2164">
        <v>9</v>
      </c>
      <c r="S2164">
        <v>0</v>
      </c>
      <c r="U2164">
        <v>1575000</v>
      </c>
      <c r="V2164">
        <v>630000</v>
      </c>
      <c r="W2164">
        <v>945000</v>
      </c>
      <c r="X2164">
        <v>0</v>
      </c>
      <c r="Y2164" t="s">
        <v>390</v>
      </c>
    </row>
    <row r="2165" spans="1:25" x14ac:dyDescent="0.25">
      <c r="A2165">
        <v>2164</v>
      </c>
      <c r="B2165">
        <v>65641</v>
      </c>
      <c r="C2165">
        <v>0</v>
      </c>
      <c r="D2165">
        <v>0</v>
      </c>
      <c r="E2165" t="s">
        <v>2345</v>
      </c>
      <c r="F2165" t="s">
        <v>2346</v>
      </c>
      <c r="G2165">
        <v>1</v>
      </c>
      <c r="H2165" s="6">
        <v>1287234</v>
      </c>
      <c r="I2165" s="7">
        <v>45874</v>
      </c>
      <c r="J2165" s="7">
        <v>45874</v>
      </c>
      <c r="K2165">
        <v>6</v>
      </c>
      <c r="L2165" t="s">
        <v>40</v>
      </c>
      <c r="M2165" t="s">
        <v>5</v>
      </c>
      <c r="N2165" t="s">
        <v>41</v>
      </c>
      <c r="O2165" t="s">
        <v>57</v>
      </c>
      <c r="P2165" t="s">
        <v>2082</v>
      </c>
      <c r="Q2165">
        <v>6</v>
      </c>
      <c r="R2165">
        <v>0</v>
      </c>
      <c r="S2165">
        <v>0</v>
      </c>
      <c r="U2165">
        <v>77234</v>
      </c>
      <c r="V2165">
        <v>77234</v>
      </c>
      <c r="W2165">
        <v>0</v>
      </c>
      <c r="X2165">
        <v>0</v>
      </c>
      <c r="Y2165" t="s">
        <v>2086</v>
      </c>
    </row>
    <row r="2166" spans="1:25" x14ac:dyDescent="0.25">
      <c r="A2166">
        <v>2165</v>
      </c>
      <c r="B2166">
        <v>65640</v>
      </c>
      <c r="C2166">
        <v>0</v>
      </c>
      <c r="D2166">
        <v>0</v>
      </c>
      <c r="E2166" t="s">
        <v>2349</v>
      </c>
      <c r="F2166" t="s">
        <v>2350</v>
      </c>
      <c r="G2166">
        <v>1</v>
      </c>
      <c r="H2166" s="6">
        <v>1775745</v>
      </c>
      <c r="I2166" s="7">
        <v>45874</v>
      </c>
      <c r="J2166" s="7">
        <v>45874</v>
      </c>
      <c r="K2166">
        <v>6</v>
      </c>
      <c r="L2166" t="s">
        <v>40</v>
      </c>
      <c r="M2166" t="s">
        <v>5</v>
      </c>
      <c r="N2166" t="s">
        <v>41</v>
      </c>
      <c r="O2166" t="s">
        <v>57</v>
      </c>
      <c r="P2166" t="s">
        <v>2082</v>
      </c>
      <c r="Q2166">
        <v>6</v>
      </c>
      <c r="R2166">
        <v>0</v>
      </c>
      <c r="S2166">
        <v>0</v>
      </c>
      <c r="U2166">
        <v>106545</v>
      </c>
      <c r="V2166">
        <v>106545</v>
      </c>
      <c r="W2166">
        <v>0</v>
      </c>
      <c r="X2166">
        <v>0</v>
      </c>
      <c r="Y2166" t="s">
        <v>2086</v>
      </c>
    </row>
    <row r="2167" spans="1:25" x14ac:dyDescent="0.25">
      <c r="A2167">
        <v>2166</v>
      </c>
      <c r="B2167">
        <v>65704</v>
      </c>
      <c r="C2167">
        <v>0</v>
      </c>
      <c r="D2167">
        <v>0</v>
      </c>
      <c r="E2167" t="s">
        <v>481</v>
      </c>
      <c r="F2167" t="s">
        <v>482</v>
      </c>
      <c r="G2167">
        <v>1</v>
      </c>
      <c r="H2167" s="6">
        <v>1212169</v>
      </c>
      <c r="I2167" s="7">
        <v>45874</v>
      </c>
      <c r="J2167" s="7">
        <v>45874</v>
      </c>
      <c r="K2167">
        <v>10</v>
      </c>
      <c r="L2167" t="s">
        <v>40</v>
      </c>
      <c r="M2167" t="s">
        <v>5</v>
      </c>
      <c r="N2167" t="s">
        <v>41</v>
      </c>
      <c r="O2167" t="s">
        <v>47</v>
      </c>
      <c r="P2167" t="s">
        <v>2082</v>
      </c>
      <c r="Q2167">
        <v>10</v>
      </c>
      <c r="R2167">
        <v>0</v>
      </c>
      <c r="S2167">
        <v>0</v>
      </c>
      <c r="U2167">
        <v>121217</v>
      </c>
      <c r="V2167">
        <v>121217</v>
      </c>
      <c r="W2167">
        <v>0</v>
      </c>
      <c r="X2167">
        <v>0</v>
      </c>
      <c r="Y2167" t="s">
        <v>67</v>
      </c>
    </row>
    <row r="2168" spans="1:25" x14ac:dyDescent="0.25">
      <c r="A2168">
        <v>2167</v>
      </c>
      <c r="B2168">
        <v>65628</v>
      </c>
      <c r="C2168">
        <v>0</v>
      </c>
      <c r="D2168">
        <v>0</v>
      </c>
      <c r="E2168" t="s">
        <v>2349</v>
      </c>
      <c r="F2168" t="s">
        <v>2350</v>
      </c>
      <c r="G2168">
        <v>1</v>
      </c>
      <c r="H2168" s="6">
        <v>500000</v>
      </c>
      <c r="I2168" s="7">
        <v>45873</v>
      </c>
      <c r="J2168" s="7">
        <v>45873</v>
      </c>
      <c r="K2168">
        <v>6</v>
      </c>
      <c r="L2168" t="s">
        <v>40</v>
      </c>
      <c r="M2168" t="s">
        <v>5</v>
      </c>
      <c r="N2168" t="s">
        <v>41</v>
      </c>
      <c r="O2168" t="s">
        <v>57</v>
      </c>
      <c r="P2168" t="s">
        <v>2082</v>
      </c>
      <c r="Q2168">
        <v>6</v>
      </c>
      <c r="R2168">
        <v>0</v>
      </c>
      <c r="S2168">
        <v>0</v>
      </c>
      <c r="U2168">
        <v>30000</v>
      </c>
      <c r="V2168">
        <v>30000</v>
      </c>
      <c r="W2168">
        <v>0</v>
      </c>
      <c r="X2168">
        <v>0</v>
      </c>
      <c r="Y2168" t="s">
        <v>2086</v>
      </c>
    </row>
    <row r="2169" spans="1:25" x14ac:dyDescent="0.25">
      <c r="A2169">
        <v>2168</v>
      </c>
      <c r="B2169">
        <v>65629</v>
      </c>
      <c r="C2169">
        <v>0</v>
      </c>
      <c r="D2169">
        <v>0</v>
      </c>
      <c r="E2169" t="s">
        <v>2345</v>
      </c>
      <c r="F2169" t="s">
        <v>2346</v>
      </c>
      <c r="G2169">
        <v>1</v>
      </c>
      <c r="H2169" s="6">
        <v>500000</v>
      </c>
      <c r="I2169" s="7">
        <v>45873</v>
      </c>
      <c r="J2169" s="7">
        <v>45873</v>
      </c>
      <c r="K2169">
        <v>6</v>
      </c>
      <c r="L2169" t="s">
        <v>40</v>
      </c>
      <c r="M2169" t="s">
        <v>5</v>
      </c>
      <c r="N2169" t="s">
        <v>41</v>
      </c>
      <c r="O2169" t="s">
        <v>57</v>
      </c>
      <c r="P2169" t="s">
        <v>2082</v>
      </c>
      <c r="Q2169">
        <v>6</v>
      </c>
      <c r="R2169">
        <v>0</v>
      </c>
      <c r="S2169">
        <v>0</v>
      </c>
      <c r="U2169">
        <v>30000</v>
      </c>
      <c r="V2169">
        <v>30000</v>
      </c>
      <c r="W2169">
        <v>0</v>
      </c>
      <c r="X2169">
        <v>0</v>
      </c>
      <c r="Y2169" t="s">
        <v>2086</v>
      </c>
    </row>
    <row r="2170" spans="1:25" x14ac:dyDescent="0.25">
      <c r="A2170">
        <v>2169</v>
      </c>
      <c r="B2170">
        <v>65624</v>
      </c>
      <c r="C2170">
        <v>0</v>
      </c>
      <c r="D2170">
        <v>0</v>
      </c>
      <c r="E2170" t="s">
        <v>2216</v>
      </c>
      <c r="F2170" t="s">
        <v>2217</v>
      </c>
      <c r="G2170">
        <v>1</v>
      </c>
      <c r="H2170" s="6">
        <v>1425000</v>
      </c>
      <c r="I2170" s="7">
        <v>45873</v>
      </c>
      <c r="J2170" s="7">
        <v>45873</v>
      </c>
      <c r="K2170" t="s">
        <v>2195</v>
      </c>
      <c r="L2170" t="s">
        <v>40</v>
      </c>
      <c r="M2170" t="s">
        <v>5</v>
      </c>
      <c r="N2170" t="s">
        <v>41</v>
      </c>
      <c r="O2170" t="s">
        <v>57</v>
      </c>
      <c r="P2170" t="s">
        <v>2082</v>
      </c>
      <c r="Q2170">
        <v>3.7</v>
      </c>
      <c r="R2170">
        <v>9.9</v>
      </c>
      <c r="S2170">
        <v>0</v>
      </c>
      <c r="U2170">
        <v>193800</v>
      </c>
      <c r="V2170">
        <v>52725</v>
      </c>
      <c r="W2170">
        <v>141075</v>
      </c>
      <c r="X2170">
        <v>0</v>
      </c>
      <c r="Y2170" t="s">
        <v>48</v>
      </c>
    </row>
    <row r="2171" spans="1:25" x14ac:dyDescent="0.25">
      <c r="A2171">
        <v>2170</v>
      </c>
      <c r="B2171">
        <v>65625</v>
      </c>
      <c r="C2171">
        <v>0</v>
      </c>
      <c r="D2171">
        <v>0</v>
      </c>
      <c r="E2171" t="s">
        <v>2214</v>
      </c>
      <c r="F2171" t="s">
        <v>2215</v>
      </c>
      <c r="G2171">
        <v>1</v>
      </c>
      <c r="H2171" s="6">
        <v>660000</v>
      </c>
      <c r="I2171" s="7">
        <v>45873</v>
      </c>
      <c r="J2171" s="7">
        <v>45873</v>
      </c>
      <c r="K2171" t="s">
        <v>2195</v>
      </c>
      <c r="L2171" t="s">
        <v>40</v>
      </c>
      <c r="M2171" t="s">
        <v>5</v>
      </c>
      <c r="N2171" t="s">
        <v>41</v>
      </c>
      <c r="O2171" t="s">
        <v>57</v>
      </c>
      <c r="P2171" t="s">
        <v>2082</v>
      </c>
      <c r="Q2171">
        <v>3.7</v>
      </c>
      <c r="R2171">
        <v>9.9</v>
      </c>
      <c r="S2171">
        <v>0</v>
      </c>
      <c r="U2171">
        <v>89760</v>
      </c>
      <c r="V2171">
        <v>24420</v>
      </c>
      <c r="W2171">
        <v>65340</v>
      </c>
      <c r="X2171">
        <v>0</v>
      </c>
      <c r="Y2171" t="s">
        <v>48</v>
      </c>
    </row>
    <row r="2172" spans="1:25" x14ac:dyDescent="0.25">
      <c r="A2172">
        <v>2171</v>
      </c>
      <c r="B2172">
        <v>65626</v>
      </c>
      <c r="C2172">
        <v>0</v>
      </c>
      <c r="D2172">
        <v>0</v>
      </c>
      <c r="E2172" t="s">
        <v>2212</v>
      </c>
      <c r="F2172" t="s">
        <v>2213</v>
      </c>
      <c r="G2172">
        <v>1</v>
      </c>
      <c r="H2172" s="6">
        <v>4645000</v>
      </c>
      <c r="I2172" s="7">
        <v>45873</v>
      </c>
      <c r="J2172" s="7">
        <v>45873</v>
      </c>
      <c r="K2172" t="s">
        <v>2195</v>
      </c>
      <c r="L2172" t="s">
        <v>40</v>
      </c>
      <c r="M2172" t="s">
        <v>5</v>
      </c>
      <c r="N2172" t="s">
        <v>41</v>
      </c>
      <c r="O2172" t="s">
        <v>57</v>
      </c>
      <c r="P2172" t="s">
        <v>2082</v>
      </c>
      <c r="Q2172">
        <v>3.7</v>
      </c>
      <c r="R2172">
        <v>9.9</v>
      </c>
      <c r="S2172">
        <v>0</v>
      </c>
      <c r="U2172">
        <v>631720</v>
      </c>
      <c r="V2172">
        <v>171865</v>
      </c>
      <c r="W2172">
        <v>459855</v>
      </c>
      <c r="X2172">
        <v>0</v>
      </c>
      <c r="Y2172" t="s">
        <v>48</v>
      </c>
    </row>
    <row r="2173" spans="1:25" x14ac:dyDescent="0.25">
      <c r="A2173">
        <v>2172</v>
      </c>
      <c r="B2173">
        <v>65299</v>
      </c>
      <c r="C2173">
        <v>0</v>
      </c>
      <c r="D2173">
        <v>0</v>
      </c>
      <c r="E2173" t="s">
        <v>916</v>
      </c>
      <c r="F2173" t="s">
        <v>917</v>
      </c>
      <c r="G2173">
        <v>1</v>
      </c>
      <c r="H2173" s="6">
        <v>300000000</v>
      </c>
      <c r="I2173" s="7">
        <v>45873</v>
      </c>
      <c r="J2173" s="7">
        <v>45873</v>
      </c>
      <c r="K2173">
        <v>12</v>
      </c>
      <c r="L2173" t="s">
        <v>40</v>
      </c>
      <c r="M2173" t="s">
        <v>5</v>
      </c>
      <c r="N2173" t="s">
        <v>41</v>
      </c>
      <c r="O2173" t="s">
        <v>54</v>
      </c>
      <c r="P2173" t="s">
        <v>2082</v>
      </c>
      <c r="Q2173">
        <v>5</v>
      </c>
      <c r="R2173">
        <v>7</v>
      </c>
      <c r="S2173">
        <v>0</v>
      </c>
      <c r="U2173">
        <v>36000000</v>
      </c>
      <c r="V2173">
        <v>15000000</v>
      </c>
      <c r="W2173">
        <v>21000000</v>
      </c>
      <c r="X2173">
        <v>0</v>
      </c>
      <c r="Y2173" t="s">
        <v>48</v>
      </c>
    </row>
    <row r="2174" spans="1:25" x14ac:dyDescent="0.25">
      <c r="A2174">
        <v>2173</v>
      </c>
      <c r="B2174">
        <v>65627</v>
      </c>
      <c r="C2174">
        <v>0</v>
      </c>
      <c r="D2174">
        <v>0</v>
      </c>
      <c r="E2174" t="s">
        <v>2218</v>
      </c>
      <c r="F2174" t="s">
        <v>2219</v>
      </c>
      <c r="G2174">
        <v>1</v>
      </c>
      <c r="H2174" s="6">
        <v>2854000</v>
      </c>
      <c r="I2174" s="7">
        <v>45873</v>
      </c>
      <c r="J2174" s="7">
        <v>45873</v>
      </c>
      <c r="K2174" t="s">
        <v>2195</v>
      </c>
      <c r="L2174" t="s">
        <v>40</v>
      </c>
      <c r="M2174" t="s">
        <v>5</v>
      </c>
      <c r="N2174" t="s">
        <v>41</v>
      </c>
      <c r="O2174" t="s">
        <v>57</v>
      </c>
      <c r="P2174" t="s">
        <v>2082</v>
      </c>
      <c r="Q2174">
        <v>3.7</v>
      </c>
      <c r="R2174">
        <v>9.9</v>
      </c>
      <c r="S2174">
        <v>0</v>
      </c>
      <c r="U2174">
        <v>388144</v>
      </c>
      <c r="V2174">
        <v>105598</v>
      </c>
      <c r="W2174">
        <v>282546</v>
      </c>
      <c r="X2174">
        <v>0</v>
      </c>
      <c r="Y2174" t="s">
        <v>48</v>
      </c>
    </row>
    <row r="2175" spans="1:25" x14ac:dyDescent="0.25">
      <c r="A2175">
        <v>2174</v>
      </c>
      <c r="B2175">
        <v>65637</v>
      </c>
      <c r="C2175">
        <v>0</v>
      </c>
      <c r="D2175">
        <v>0</v>
      </c>
      <c r="E2175" t="s">
        <v>1600</v>
      </c>
      <c r="F2175" t="s">
        <v>1601</v>
      </c>
      <c r="G2175">
        <v>1</v>
      </c>
      <c r="H2175" s="6">
        <v>472174</v>
      </c>
      <c r="I2175" s="7">
        <v>45873</v>
      </c>
      <c r="J2175" s="7">
        <v>45873</v>
      </c>
      <c r="K2175">
        <v>8</v>
      </c>
      <c r="L2175" t="s">
        <v>40</v>
      </c>
      <c r="M2175" t="s">
        <v>5</v>
      </c>
      <c r="N2175" t="s">
        <v>41</v>
      </c>
      <c r="O2175" t="s">
        <v>54</v>
      </c>
      <c r="P2175" t="s">
        <v>2082</v>
      </c>
      <c r="Q2175">
        <v>8</v>
      </c>
      <c r="R2175">
        <v>0</v>
      </c>
      <c r="S2175">
        <v>0</v>
      </c>
      <c r="U2175">
        <v>37774</v>
      </c>
      <c r="V2175">
        <v>37774</v>
      </c>
      <c r="W2175">
        <v>0</v>
      </c>
      <c r="X2175">
        <v>0</v>
      </c>
      <c r="Y2175" t="s">
        <v>44</v>
      </c>
    </row>
    <row r="2176" spans="1:25" x14ac:dyDescent="0.25">
      <c r="A2176">
        <v>2175</v>
      </c>
      <c r="B2176">
        <v>65623</v>
      </c>
      <c r="C2176">
        <v>0</v>
      </c>
      <c r="D2176">
        <v>0</v>
      </c>
      <c r="E2176" t="s">
        <v>2204</v>
      </c>
      <c r="F2176" t="s">
        <v>2205</v>
      </c>
      <c r="G2176">
        <v>1</v>
      </c>
      <c r="H2176" s="6">
        <v>250000</v>
      </c>
      <c r="I2176" s="7">
        <v>45873</v>
      </c>
      <c r="J2176" s="7">
        <v>45873</v>
      </c>
      <c r="K2176" t="s">
        <v>2195</v>
      </c>
      <c r="L2176" t="s">
        <v>40</v>
      </c>
      <c r="M2176" t="s">
        <v>5</v>
      </c>
      <c r="N2176" t="s">
        <v>41</v>
      </c>
      <c r="O2176" t="s">
        <v>57</v>
      </c>
      <c r="P2176" t="s">
        <v>2082</v>
      </c>
      <c r="Q2176">
        <v>3.7</v>
      </c>
      <c r="R2176">
        <v>9.9</v>
      </c>
      <c r="S2176">
        <v>0</v>
      </c>
      <c r="U2176">
        <v>34000</v>
      </c>
      <c r="V2176">
        <v>9250</v>
      </c>
      <c r="W2176">
        <v>24750</v>
      </c>
      <c r="X2176">
        <v>0</v>
      </c>
      <c r="Y2176" t="s">
        <v>48</v>
      </c>
    </row>
    <row r="2177" spans="1:25" x14ac:dyDescent="0.25">
      <c r="A2177">
        <v>2176</v>
      </c>
      <c r="B2177">
        <v>65630</v>
      </c>
      <c r="C2177">
        <v>0</v>
      </c>
      <c r="D2177">
        <v>0</v>
      </c>
      <c r="E2177" t="s">
        <v>2416</v>
      </c>
      <c r="F2177" t="s">
        <v>2417</v>
      </c>
      <c r="G2177">
        <v>1</v>
      </c>
      <c r="H2177" s="6">
        <v>422979</v>
      </c>
      <c r="I2177" s="7">
        <v>45873</v>
      </c>
      <c r="J2177" s="7">
        <v>45873</v>
      </c>
      <c r="K2177">
        <v>6</v>
      </c>
      <c r="L2177" t="s">
        <v>40</v>
      </c>
      <c r="M2177" t="s">
        <v>5</v>
      </c>
      <c r="N2177" t="s">
        <v>41</v>
      </c>
      <c r="O2177" t="s">
        <v>57</v>
      </c>
      <c r="P2177" t="s">
        <v>2082</v>
      </c>
      <c r="Q2177">
        <v>6</v>
      </c>
      <c r="R2177">
        <v>0</v>
      </c>
      <c r="S2177">
        <v>0</v>
      </c>
      <c r="U2177">
        <v>25379</v>
      </c>
      <c r="V2177">
        <v>25379</v>
      </c>
      <c r="W2177">
        <v>0</v>
      </c>
      <c r="X2177">
        <v>0</v>
      </c>
      <c r="Y2177" t="s">
        <v>2086</v>
      </c>
    </row>
    <row r="2178" spans="1:25" x14ac:dyDescent="0.25">
      <c r="A2178">
        <v>2177</v>
      </c>
      <c r="B2178">
        <v>65631</v>
      </c>
      <c r="C2178">
        <v>0</v>
      </c>
      <c r="D2178">
        <v>0</v>
      </c>
      <c r="E2178" t="s">
        <v>1496</v>
      </c>
      <c r="F2178" t="s">
        <v>1497</v>
      </c>
      <c r="G2178">
        <v>1</v>
      </c>
      <c r="H2178" s="6">
        <v>1623529</v>
      </c>
      <c r="I2178" s="7">
        <v>45873</v>
      </c>
      <c r="J2178" s="7">
        <v>45873</v>
      </c>
      <c r="K2178">
        <v>15</v>
      </c>
      <c r="L2178" t="s">
        <v>40</v>
      </c>
      <c r="M2178" t="s">
        <v>1</v>
      </c>
      <c r="N2178" t="s">
        <v>41</v>
      </c>
      <c r="O2178" t="s">
        <v>87</v>
      </c>
      <c r="P2178" t="s">
        <v>2082</v>
      </c>
      <c r="Q2178">
        <v>15</v>
      </c>
      <c r="R2178">
        <v>0</v>
      </c>
      <c r="S2178">
        <v>0</v>
      </c>
      <c r="U2178">
        <v>243529</v>
      </c>
      <c r="V2178">
        <v>243529</v>
      </c>
      <c r="W2178">
        <v>0</v>
      </c>
      <c r="X2178">
        <v>0</v>
      </c>
      <c r="Y2178" t="s">
        <v>437</v>
      </c>
    </row>
    <row r="2179" spans="1:25" x14ac:dyDescent="0.25">
      <c r="A2179">
        <v>2178</v>
      </c>
      <c r="B2179">
        <v>65638</v>
      </c>
      <c r="C2179">
        <v>0</v>
      </c>
      <c r="D2179">
        <v>0</v>
      </c>
      <c r="E2179" t="s">
        <v>1339</v>
      </c>
      <c r="F2179" t="s">
        <v>1340</v>
      </c>
      <c r="G2179">
        <v>1</v>
      </c>
      <c r="H2179" s="6">
        <v>903913</v>
      </c>
      <c r="I2179" s="7">
        <v>45873</v>
      </c>
      <c r="J2179" s="7">
        <v>45873</v>
      </c>
      <c r="K2179">
        <v>8</v>
      </c>
      <c r="L2179" t="s">
        <v>40</v>
      </c>
      <c r="M2179" t="s">
        <v>5</v>
      </c>
      <c r="N2179" t="s">
        <v>41</v>
      </c>
      <c r="O2179" t="s">
        <v>54</v>
      </c>
      <c r="P2179" t="s">
        <v>2082</v>
      </c>
      <c r="Q2179">
        <v>8</v>
      </c>
      <c r="R2179">
        <v>0</v>
      </c>
      <c r="S2179">
        <v>0</v>
      </c>
      <c r="U2179">
        <v>72313</v>
      </c>
      <c r="V2179">
        <v>72313</v>
      </c>
      <c r="W2179">
        <v>0</v>
      </c>
      <c r="X2179">
        <v>0</v>
      </c>
      <c r="Y2179" t="s">
        <v>48</v>
      </c>
    </row>
    <row r="2180" spans="1:25" x14ac:dyDescent="0.25">
      <c r="A2180">
        <v>2179</v>
      </c>
      <c r="B2180">
        <v>65622</v>
      </c>
      <c r="C2180">
        <v>0</v>
      </c>
      <c r="D2180">
        <v>0</v>
      </c>
      <c r="E2180" t="s">
        <v>2193</v>
      </c>
      <c r="F2180" t="s">
        <v>2194</v>
      </c>
      <c r="G2180">
        <v>1</v>
      </c>
      <c r="H2180" s="6">
        <v>1193000</v>
      </c>
      <c r="I2180" s="7">
        <v>45873</v>
      </c>
      <c r="J2180" s="7">
        <v>45873</v>
      </c>
      <c r="K2180" t="s">
        <v>2195</v>
      </c>
      <c r="L2180" t="s">
        <v>40</v>
      </c>
      <c r="M2180" t="s">
        <v>5</v>
      </c>
      <c r="N2180" t="s">
        <v>41</v>
      </c>
      <c r="O2180" t="s">
        <v>57</v>
      </c>
      <c r="P2180" t="s">
        <v>2082</v>
      </c>
      <c r="Q2180">
        <v>3.7</v>
      </c>
      <c r="R2180">
        <v>9.9</v>
      </c>
      <c r="S2180">
        <v>0</v>
      </c>
      <c r="U2180">
        <v>162248</v>
      </c>
      <c r="V2180">
        <v>44141</v>
      </c>
      <c r="W2180">
        <v>118107</v>
      </c>
      <c r="X2180">
        <v>0</v>
      </c>
      <c r="Y2180" t="s">
        <v>48</v>
      </c>
    </row>
    <row r="2181" spans="1:25" x14ac:dyDescent="0.25">
      <c r="A2181">
        <v>2180</v>
      </c>
      <c r="B2181">
        <v>65621</v>
      </c>
      <c r="C2181">
        <v>0</v>
      </c>
      <c r="D2181">
        <v>0</v>
      </c>
      <c r="E2181" t="s">
        <v>1224</v>
      </c>
      <c r="F2181" t="s">
        <v>1225</v>
      </c>
      <c r="G2181">
        <v>1</v>
      </c>
      <c r="H2181" s="6">
        <v>10000000</v>
      </c>
      <c r="I2181" s="7">
        <v>45873</v>
      </c>
      <c r="J2181" s="7">
        <v>45873</v>
      </c>
      <c r="K2181">
        <v>8</v>
      </c>
      <c r="L2181" t="s">
        <v>40</v>
      </c>
      <c r="M2181" t="s">
        <v>7</v>
      </c>
      <c r="N2181" t="s">
        <v>41</v>
      </c>
      <c r="O2181" t="s">
        <v>64</v>
      </c>
      <c r="P2181" t="s">
        <v>2082</v>
      </c>
      <c r="Q2181">
        <v>8</v>
      </c>
      <c r="R2181">
        <v>0</v>
      </c>
      <c r="S2181">
        <v>0</v>
      </c>
      <c r="U2181">
        <v>800000</v>
      </c>
      <c r="V2181">
        <v>800000</v>
      </c>
      <c r="W2181">
        <v>0</v>
      </c>
      <c r="X2181">
        <v>0</v>
      </c>
      <c r="Y2181" t="s">
        <v>48</v>
      </c>
    </row>
    <row r="2182" spans="1:25" x14ac:dyDescent="0.25">
      <c r="A2182">
        <v>2181</v>
      </c>
      <c r="B2182">
        <v>65615</v>
      </c>
      <c r="C2182">
        <v>0</v>
      </c>
      <c r="D2182">
        <v>0</v>
      </c>
      <c r="E2182" t="s">
        <v>1514</v>
      </c>
      <c r="F2182" t="s">
        <v>1515</v>
      </c>
      <c r="G2182">
        <v>1</v>
      </c>
      <c r="H2182" s="6">
        <v>2052787</v>
      </c>
      <c r="I2182" s="7">
        <v>45870</v>
      </c>
      <c r="J2182" s="7">
        <v>45870</v>
      </c>
      <c r="K2182">
        <v>6</v>
      </c>
      <c r="L2182" t="s">
        <v>40</v>
      </c>
      <c r="M2182" t="s">
        <v>7</v>
      </c>
      <c r="N2182" t="s">
        <v>41</v>
      </c>
      <c r="O2182" t="s">
        <v>64</v>
      </c>
      <c r="P2182" t="s">
        <v>2082</v>
      </c>
      <c r="Q2182">
        <v>6</v>
      </c>
      <c r="R2182">
        <v>0</v>
      </c>
      <c r="S2182">
        <v>0</v>
      </c>
      <c r="U2182">
        <v>123167</v>
      </c>
      <c r="V2182">
        <v>123167</v>
      </c>
      <c r="W2182">
        <v>0</v>
      </c>
      <c r="X2182">
        <v>0</v>
      </c>
      <c r="Y2182" t="s">
        <v>81</v>
      </c>
    </row>
    <row r="2183" spans="1:25" x14ac:dyDescent="0.25">
      <c r="A2183">
        <v>2182</v>
      </c>
      <c r="B2183">
        <v>65616</v>
      </c>
      <c r="C2183">
        <v>0</v>
      </c>
      <c r="D2183">
        <v>0</v>
      </c>
      <c r="E2183" t="s">
        <v>1252</v>
      </c>
      <c r="F2183" t="s">
        <v>1253</v>
      </c>
      <c r="G2183">
        <v>1</v>
      </c>
      <c r="H2183" s="6">
        <v>100000000</v>
      </c>
      <c r="I2183" s="7">
        <v>45870</v>
      </c>
      <c r="J2183" s="7">
        <v>45870</v>
      </c>
      <c r="K2183">
        <v>15</v>
      </c>
      <c r="L2183" t="s">
        <v>40</v>
      </c>
      <c r="M2183" t="s">
        <v>5</v>
      </c>
      <c r="N2183" t="s">
        <v>41</v>
      </c>
      <c r="O2183" t="s">
        <v>54</v>
      </c>
      <c r="P2183" t="s">
        <v>2082</v>
      </c>
      <c r="Q2183">
        <v>4.5</v>
      </c>
      <c r="R2183">
        <v>10.5</v>
      </c>
      <c r="S2183">
        <v>0</v>
      </c>
      <c r="U2183">
        <v>15000000</v>
      </c>
      <c r="V2183">
        <v>4500000</v>
      </c>
      <c r="W2183">
        <v>10500000</v>
      </c>
      <c r="X2183">
        <v>0</v>
      </c>
      <c r="Y2183" t="s">
        <v>48</v>
      </c>
    </row>
    <row r="2184" spans="1:25" x14ac:dyDescent="0.25">
      <c r="A2184">
        <v>2183</v>
      </c>
      <c r="B2184">
        <v>65618</v>
      </c>
      <c r="C2184">
        <v>0</v>
      </c>
      <c r="D2184">
        <v>0</v>
      </c>
      <c r="E2184" t="s">
        <v>475</v>
      </c>
      <c r="F2184" t="s">
        <v>476</v>
      </c>
      <c r="G2184">
        <v>1</v>
      </c>
      <c r="H2184" s="6">
        <v>10921425</v>
      </c>
      <c r="I2184" s="7">
        <v>45870</v>
      </c>
      <c r="J2184" s="7">
        <v>45870</v>
      </c>
      <c r="K2184">
        <v>15</v>
      </c>
      <c r="L2184" t="s">
        <v>40</v>
      </c>
      <c r="M2184" t="s">
        <v>1</v>
      </c>
      <c r="N2184" t="s">
        <v>41</v>
      </c>
      <c r="O2184" t="s">
        <v>87</v>
      </c>
      <c r="P2184" t="s">
        <v>2082</v>
      </c>
      <c r="Q2184">
        <v>7</v>
      </c>
      <c r="R2184">
        <v>8</v>
      </c>
      <c r="S2184">
        <v>0</v>
      </c>
      <c r="U2184">
        <v>1638214</v>
      </c>
      <c r="V2184">
        <v>764500</v>
      </c>
      <c r="W2184">
        <v>873714</v>
      </c>
      <c r="X2184">
        <v>0</v>
      </c>
      <c r="Y2184" t="s">
        <v>44</v>
      </c>
    </row>
    <row r="2185" spans="1:25" x14ac:dyDescent="0.25">
      <c r="A2185">
        <v>2184</v>
      </c>
      <c r="B2185">
        <v>65617</v>
      </c>
      <c r="C2185">
        <v>0</v>
      </c>
      <c r="D2185">
        <v>0</v>
      </c>
      <c r="E2185" t="s">
        <v>1264</v>
      </c>
      <c r="F2185" t="s">
        <v>1265</v>
      </c>
      <c r="G2185">
        <v>1</v>
      </c>
      <c r="H2185" s="6">
        <v>64407889</v>
      </c>
      <c r="I2185" s="7">
        <v>45870</v>
      </c>
      <c r="J2185" s="7">
        <v>45870</v>
      </c>
      <c r="K2185">
        <v>15</v>
      </c>
      <c r="L2185" t="s">
        <v>40</v>
      </c>
      <c r="M2185" t="s">
        <v>5</v>
      </c>
      <c r="N2185" t="s">
        <v>41</v>
      </c>
      <c r="O2185" t="s">
        <v>54</v>
      </c>
      <c r="P2185" t="s">
        <v>2082</v>
      </c>
      <c r="Q2185">
        <v>4.5</v>
      </c>
      <c r="R2185">
        <v>10.5</v>
      </c>
      <c r="S2185">
        <v>0</v>
      </c>
      <c r="U2185">
        <v>9661183</v>
      </c>
      <c r="V2185">
        <v>2898355</v>
      </c>
      <c r="W2185">
        <v>6762828</v>
      </c>
      <c r="X2185">
        <v>0</v>
      </c>
      <c r="Y2185" t="s">
        <v>48</v>
      </c>
    </row>
    <row r="2186" spans="1:25" x14ac:dyDescent="0.25">
      <c r="A2186">
        <v>2185</v>
      </c>
      <c r="B2186">
        <v>65619</v>
      </c>
      <c r="C2186">
        <v>0</v>
      </c>
      <c r="D2186">
        <v>0</v>
      </c>
      <c r="E2186" t="s">
        <v>1226</v>
      </c>
      <c r="F2186" t="s">
        <v>1227</v>
      </c>
      <c r="G2186">
        <v>1</v>
      </c>
      <c r="H2186" s="6">
        <v>32747488</v>
      </c>
      <c r="I2186" s="7">
        <v>45870</v>
      </c>
      <c r="J2186" s="7">
        <v>45870</v>
      </c>
      <c r="K2186">
        <v>15</v>
      </c>
      <c r="L2186" t="s">
        <v>40</v>
      </c>
      <c r="M2186" t="s">
        <v>7</v>
      </c>
      <c r="N2186" t="s">
        <v>41</v>
      </c>
      <c r="O2186" t="s">
        <v>64</v>
      </c>
      <c r="P2186" t="s">
        <v>2082</v>
      </c>
      <c r="Q2186">
        <v>8</v>
      </c>
      <c r="R2186">
        <v>7</v>
      </c>
      <c r="S2186">
        <v>0</v>
      </c>
      <c r="U2186">
        <v>4912123</v>
      </c>
      <c r="V2186">
        <v>2619799</v>
      </c>
      <c r="W2186">
        <v>2292324</v>
      </c>
      <c r="X2186">
        <v>0</v>
      </c>
      <c r="Y2186" t="s">
        <v>48</v>
      </c>
    </row>
    <row r="2187" spans="1:25" x14ac:dyDescent="0.25">
      <c r="A2187">
        <v>2186</v>
      </c>
      <c r="B2187">
        <v>65608</v>
      </c>
      <c r="C2187">
        <v>0</v>
      </c>
      <c r="D2187">
        <v>0</v>
      </c>
      <c r="E2187" t="s">
        <v>378</v>
      </c>
      <c r="F2187" t="s">
        <v>379</v>
      </c>
      <c r="G2187">
        <v>1</v>
      </c>
      <c r="H2187" s="6">
        <v>30000000</v>
      </c>
      <c r="I2187" s="7">
        <v>45869</v>
      </c>
      <c r="J2187" s="7">
        <v>45869</v>
      </c>
      <c r="K2187">
        <v>15</v>
      </c>
      <c r="L2187" t="s">
        <v>40</v>
      </c>
      <c r="M2187" t="s">
        <v>5</v>
      </c>
      <c r="N2187" t="s">
        <v>41</v>
      </c>
      <c r="O2187" t="s">
        <v>77</v>
      </c>
      <c r="P2187" t="s">
        <v>2082</v>
      </c>
      <c r="Q2187">
        <v>7</v>
      </c>
      <c r="R2187">
        <v>8</v>
      </c>
      <c r="S2187">
        <v>0</v>
      </c>
      <c r="U2187">
        <v>4500000</v>
      </c>
      <c r="V2187">
        <v>2100000</v>
      </c>
      <c r="W2187">
        <v>2400000</v>
      </c>
      <c r="X2187">
        <v>0</v>
      </c>
      <c r="Y2187" t="s">
        <v>48</v>
      </c>
    </row>
    <row r="2188" spans="1:25" x14ac:dyDescent="0.25">
      <c r="A2188">
        <v>2187</v>
      </c>
      <c r="B2188">
        <v>65598</v>
      </c>
      <c r="C2188">
        <v>0</v>
      </c>
      <c r="D2188">
        <v>0</v>
      </c>
      <c r="E2188" t="s">
        <v>1232</v>
      </c>
      <c r="F2188" t="s">
        <v>1233</v>
      </c>
      <c r="G2188">
        <v>1</v>
      </c>
      <c r="H2188" s="6">
        <v>97386977</v>
      </c>
      <c r="I2188" s="7">
        <v>45869</v>
      </c>
      <c r="J2188" s="7">
        <v>45869</v>
      </c>
      <c r="K2188">
        <v>15</v>
      </c>
      <c r="L2188" t="s">
        <v>40</v>
      </c>
      <c r="M2188" t="s">
        <v>5</v>
      </c>
      <c r="N2188" t="s">
        <v>41</v>
      </c>
      <c r="O2188" t="s">
        <v>54</v>
      </c>
      <c r="P2188" t="s">
        <v>2082</v>
      </c>
      <c r="Q2188">
        <v>3.7</v>
      </c>
      <c r="R2188">
        <v>11.3</v>
      </c>
      <c r="S2188">
        <v>0</v>
      </c>
      <c r="U2188">
        <v>14608047</v>
      </c>
      <c r="V2188">
        <v>3603318</v>
      </c>
      <c r="W2188">
        <v>11004728</v>
      </c>
      <c r="X2188">
        <v>0</v>
      </c>
      <c r="Y2188" t="s">
        <v>67</v>
      </c>
    </row>
    <row r="2189" spans="1:25" x14ac:dyDescent="0.25">
      <c r="A2189">
        <v>2188</v>
      </c>
      <c r="B2189">
        <v>65610</v>
      </c>
      <c r="C2189">
        <v>0</v>
      </c>
      <c r="D2189">
        <v>0</v>
      </c>
      <c r="E2189" t="s">
        <v>2428</v>
      </c>
      <c r="F2189" t="s">
        <v>2429</v>
      </c>
      <c r="G2189">
        <v>1</v>
      </c>
      <c r="H2189" s="6">
        <v>2000000</v>
      </c>
      <c r="I2189" s="7">
        <v>45869</v>
      </c>
      <c r="J2189" s="7">
        <v>45869</v>
      </c>
      <c r="K2189">
        <v>7</v>
      </c>
      <c r="L2189" t="s">
        <v>40</v>
      </c>
      <c r="M2189" t="s">
        <v>5</v>
      </c>
      <c r="N2189" t="s">
        <v>41</v>
      </c>
      <c r="O2189" t="s">
        <v>77</v>
      </c>
      <c r="P2189" t="s">
        <v>2082</v>
      </c>
      <c r="Q2189">
        <v>7</v>
      </c>
      <c r="R2189">
        <v>0</v>
      </c>
      <c r="S2189">
        <v>0</v>
      </c>
      <c r="U2189">
        <v>140000</v>
      </c>
      <c r="V2189">
        <v>140000</v>
      </c>
      <c r="W2189">
        <v>0</v>
      </c>
      <c r="X2189">
        <v>0</v>
      </c>
      <c r="Y2189" t="s">
        <v>2086</v>
      </c>
    </row>
    <row r="2190" spans="1:25" x14ac:dyDescent="0.25">
      <c r="A2190">
        <v>2189</v>
      </c>
      <c r="B2190">
        <v>65609</v>
      </c>
      <c r="C2190">
        <v>0</v>
      </c>
      <c r="D2190">
        <v>0</v>
      </c>
      <c r="E2190" t="s">
        <v>1064</v>
      </c>
      <c r="F2190" t="s">
        <v>1065</v>
      </c>
      <c r="G2190">
        <v>1</v>
      </c>
      <c r="H2190" s="6">
        <v>100000000</v>
      </c>
      <c r="I2190" s="7">
        <v>45869</v>
      </c>
      <c r="J2190" s="7">
        <v>45869</v>
      </c>
      <c r="K2190">
        <v>15</v>
      </c>
      <c r="L2190" t="s">
        <v>40</v>
      </c>
      <c r="M2190" t="s">
        <v>5</v>
      </c>
      <c r="N2190" t="s">
        <v>41</v>
      </c>
      <c r="O2190" t="s">
        <v>54</v>
      </c>
      <c r="P2190" t="s">
        <v>2082</v>
      </c>
      <c r="Q2190">
        <v>4.5</v>
      </c>
      <c r="R2190">
        <v>10.5</v>
      </c>
      <c r="S2190">
        <v>0</v>
      </c>
      <c r="U2190">
        <v>15000000</v>
      </c>
      <c r="V2190">
        <v>4500000</v>
      </c>
      <c r="W2190">
        <v>10500000</v>
      </c>
      <c r="X2190">
        <v>0</v>
      </c>
      <c r="Y2190" t="s">
        <v>48</v>
      </c>
    </row>
    <row r="2191" spans="1:25" x14ac:dyDescent="0.25">
      <c r="A2191">
        <v>2190</v>
      </c>
      <c r="B2191">
        <v>65611</v>
      </c>
      <c r="C2191">
        <v>0</v>
      </c>
      <c r="D2191">
        <v>0</v>
      </c>
      <c r="E2191" t="s">
        <v>2430</v>
      </c>
      <c r="F2191" t="s">
        <v>2431</v>
      </c>
      <c r="G2191">
        <v>1</v>
      </c>
      <c r="H2191" s="6">
        <v>1000000</v>
      </c>
      <c r="I2191" s="7">
        <v>45869</v>
      </c>
      <c r="J2191" s="7">
        <v>45869</v>
      </c>
      <c r="K2191">
        <v>7</v>
      </c>
      <c r="L2191" t="s">
        <v>40</v>
      </c>
      <c r="M2191" t="s">
        <v>5</v>
      </c>
      <c r="N2191" t="s">
        <v>41</v>
      </c>
      <c r="O2191" t="s">
        <v>77</v>
      </c>
      <c r="P2191" t="s">
        <v>2082</v>
      </c>
      <c r="Q2191">
        <v>7</v>
      </c>
      <c r="R2191">
        <v>0</v>
      </c>
      <c r="S2191">
        <v>0</v>
      </c>
      <c r="U2191">
        <v>70000</v>
      </c>
      <c r="V2191">
        <v>70000</v>
      </c>
      <c r="W2191">
        <v>0</v>
      </c>
      <c r="X2191">
        <v>0</v>
      </c>
      <c r="Y2191" t="s">
        <v>2086</v>
      </c>
    </row>
    <row r="2192" spans="1:25" x14ac:dyDescent="0.25">
      <c r="A2192">
        <v>2191</v>
      </c>
      <c r="B2192">
        <v>65594</v>
      </c>
      <c r="C2192">
        <v>0</v>
      </c>
      <c r="D2192">
        <v>0</v>
      </c>
      <c r="E2192" t="s">
        <v>487</v>
      </c>
      <c r="F2192" t="s">
        <v>488</v>
      </c>
      <c r="G2192">
        <v>1</v>
      </c>
      <c r="H2192" s="6">
        <v>7399123</v>
      </c>
      <c r="I2192" s="7">
        <v>45869</v>
      </c>
      <c r="J2192" s="7">
        <v>45869</v>
      </c>
      <c r="K2192">
        <v>8</v>
      </c>
      <c r="L2192" t="s">
        <v>40</v>
      </c>
      <c r="M2192" t="s">
        <v>4</v>
      </c>
      <c r="N2192" t="s">
        <v>41</v>
      </c>
      <c r="O2192" t="s">
        <v>51</v>
      </c>
      <c r="P2192" t="s">
        <v>2082</v>
      </c>
      <c r="Q2192">
        <v>8</v>
      </c>
      <c r="R2192">
        <v>0</v>
      </c>
      <c r="S2192">
        <v>0</v>
      </c>
      <c r="U2192">
        <v>591930</v>
      </c>
      <c r="V2192">
        <v>591930</v>
      </c>
      <c r="W2192">
        <v>0</v>
      </c>
      <c r="X2192">
        <v>0</v>
      </c>
      <c r="Y2192" t="s">
        <v>48</v>
      </c>
    </row>
    <row r="2193" spans="1:25" x14ac:dyDescent="0.25">
      <c r="A2193">
        <v>2192</v>
      </c>
      <c r="B2193">
        <v>65607</v>
      </c>
      <c r="C2193">
        <v>0</v>
      </c>
      <c r="D2193">
        <v>0</v>
      </c>
      <c r="E2193" t="s">
        <v>842</v>
      </c>
      <c r="F2193" t="s">
        <v>843</v>
      </c>
      <c r="G2193">
        <v>1</v>
      </c>
      <c r="H2193" s="6">
        <v>3500000</v>
      </c>
      <c r="I2193" s="7">
        <v>45869</v>
      </c>
      <c r="J2193" s="7">
        <v>45869</v>
      </c>
      <c r="K2193">
        <v>10</v>
      </c>
      <c r="L2193" t="s">
        <v>40</v>
      </c>
      <c r="M2193" t="s">
        <v>5</v>
      </c>
      <c r="N2193" t="s">
        <v>41</v>
      </c>
      <c r="O2193" t="s">
        <v>77</v>
      </c>
      <c r="P2193" t="s">
        <v>2082</v>
      </c>
      <c r="Q2193">
        <v>10</v>
      </c>
      <c r="R2193">
        <v>0</v>
      </c>
      <c r="S2193">
        <v>0</v>
      </c>
      <c r="U2193">
        <v>350000</v>
      </c>
      <c r="V2193">
        <v>350000</v>
      </c>
      <c r="W2193">
        <v>0</v>
      </c>
      <c r="X2193">
        <v>0</v>
      </c>
      <c r="Y2193" t="s">
        <v>250</v>
      </c>
    </row>
    <row r="2194" spans="1:25" x14ac:dyDescent="0.25">
      <c r="A2194">
        <v>2193</v>
      </c>
      <c r="B2194">
        <v>65613</v>
      </c>
      <c r="C2194">
        <v>0</v>
      </c>
      <c r="D2194">
        <v>0</v>
      </c>
      <c r="E2194" t="s">
        <v>2311</v>
      </c>
      <c r="F2194" t="s">
        <v>2312</v>
      </c>
      <c r="G2194">
        <v>1</v>
      </c>
      <c r="H2194" s="6">
        <v>1235325</v>
      </c>
      <c r="I2194" s="7">
        <v>45869</v>
      </c>
      <c r="J2194" s="7">
        <v>45869</v>
      </c>
      <c r="K2194">
        <v>10</v>
      </c>
      <c r="L2194" t="s">
        <v>40</v>
      </c>
      <c r="M2194" t="s">
        <v>8</v>
      </c>
      <c r="N2194" t="s">
        <v>41</v>
      </c>
      <c r="O2194" t="s">
        <v>347</v>
      </c>
      <c r="P2194" t="s">
        <v>2082</v>
      </c>
      <c r="Q2194">
        <v>10</v>
      </c>
      <c r="R2194">
        <v>0</v>
      </c>
      <c r="S2194">
        <v>0</v>
      </c>
      <c r="U2194">
        <v>123533</v>
      </c>
      <c r="V2194">
        <v>123532</v>
      </c>
      <c r="W2194">
        <v>0</v>
      </c>
      <c r="X2194">
        <v>0</v>
      </c>
      <c r="Y2194" t="s">
        <v>2086</v>
      </c>
    </row>
    <row r="2195" spans="1:25" x14ac:dyDescent="0.25">
      <c r="A2195">
        <v>2194</v>
      </c>
      <c r="B2195">
        <v>65592</v>
      </c>
      <c r="C2195">
        <v>0</v>
      </c>
      <c r="D2195">
        <v>0</v>
      </c>
      <c r="E2195" t="s">
        <v>984</v>
      </c>
      <c r="F2195" t="s">
        <v>985</v>
      </c>
      <c r="G2195">
        <v>1</v>
      </c>
      <c r="H2195" s="6">
        <v>2500000</v>
      </c>
      <c r="I2195" s="7">
        <v>45869</v>
      </c>
      <c r="J2195" s="7">
        <v>45869</v>
      </c>
      <c r="K2195">
        <v>15</v>
      </c>
      <c r="L2195" t="s">
        <v>40</v>
      </c>
      <c r="M2195" t="s">
        <v>5</v>
      </c>
      <c r="N2195" t="s">
        <v>41</v>
      </c>
      <c r="O2195" t="s">
        <v>47</v>
      </c>
      <c r="P2195" t="s">
        <v>2082</v>
      </c>
      <c r="Q2195">
        <v>4</v>
      </c>
      <c r="R2195">
        <v>11</v>
      </c>
      <c r="S2195">
        <v>0</v>
      </c>
      <c r="U2195">
        <v>375000</v>
      </c>
      <c r="V2195">
        <v>100000</v>
      </c>
      <c r="W2195">
        <v>275000</v>
      </c>
      <c r="X2195">
        <v>0</v>
      </c>
      <c r="Y2195" t="s">
        <v>109</v>
      </c>
    </row>
    <row r="2196" spans="1:25" x14ac:dyDescent="0.25">
      <c r="A2196">
        <v>2195</v>
      </c>
      <c r="B2196">
        <v>65599</v>
      </c>
      <c r="C2196">
        <v>0</v>
      </c>
      <c r="D2196">
        <v>0</v>
      </c>
      <c r="E2196" t="s">
        <v>209</v>
      </c>
      <c r="F2196" t="s">
        <v>210</v>
      </c>
      <c r="G2196">
        <v>1</v>
      </c>
      <c r="H2196" s="6">
        <v>17300000</v>
      </c>
      <c r="I2196" s="7">
        <v>45869</v>
      </c>
      <c r="J2196" s="7">
        <v>45869</v>
      </c>
      <c r="K2196">
        <v>5</v>
      </c>
      <c r="L2196" t="s">
        <v>40</v>
      </c>
      <c r="M2196" t="s">
        <v>5</v>
      </c>
      <c r="N2196" t="s">
        <v>41</v>
      </c>
      <c r="O2196" t="s">
        <v>77</v>
      </c>
      <c r="P2196" t="s">
        <v>2082</v>
      </c>
      <c r="Q2196">
        <v>5</v>
      </c>
      <c r="R2196">
        <v>0</v>
      </c>
      <c r="S2196">
        <v>0</v>
      </c>
      <c r="U2196">
        <v>865000</v>
      </c>
      <c r="V2196">
        <v>865000</v>
      </c>
      <c r="W2196">
        <v>0</v>
      </c>
      <c r="X2196">
        <v>0</v>
      </c>
      <c r="Y2196" t="s">
        <v>72</v>
      </c>
    </row>
    <row r="2197" spans="1:25" x14ac:dyDescent="0.25">
      <c r="A2197">
        <v>2196</v>
      </c>
      <c r="B2197">
        <v>65612</v>
      </c>
      <c r="C2197">
        <v>0</v>
      </c>
      <c r="D2197">
        <v>0</v>
      </c>
      <c r="E2197" t="s">
        <v>1461</v>
      </c>
      <c r="F2197" t="s">
        <v>1462</v>
      </c>
      <c r="G2197">
        <v>1</v>
      </c>
      <c r="H2197" s="6">
        <v>400000</v>
      </c>
      <c r="I2197" s="7">
        <v>45869</v>
      </c>
      <c r="J2197" s="7">
        <v>45869</v>
      </c>
      <c r="K2197">
        <v>10</v>
      </c>
      <c r="L2197" t="s">
        <v>40</v>
      </c>
      <c r="M2197" t="s">
        <v>8</v>
      </c>
      <c r="N2197" t="s">
        <v>41</v>
      </c>
      <c r="O2197" t="s">
        <v>347</v>
      </c>
      <c r="P2197" t="s">
        <v>2082</v>
      </c>
      <c r="Q2197">
        <v>10</v>
      </c>
      <c r="R2197">
        <v>0</v>
      </c>
      <c r="S2197">
        <v>0</v>
      </c>
      <c r="U2197">
        <v>40000</v>
      </c>
      <c r="V2197">
        <v>40000</v>
      </c>
      <c r="W2197">
        <v>0</v>
      </c>
      <c r="X2197">
        <v>0</v>
      </c>
      <c r="Y2197" t="s">
        <v>44</v>
      </c>
    </row>
    <row r="2198" spans="1:25" x14ac:dyDescent="0.25">
      <c r="A2198">
        <v>2197</v>
      </c>
      <c r="B2198">
        <v>65650</v>
      </c>
      <c r="C2198">
        <v>0</v>
      </c>
      <c r="D2198">
        <v>0</v>
      </c>
      <c r="E2198" t="s">
        <v>2313</v>
      </c>
      <c r="F2198" t="s">
        <v>2314</v>
      </c>
      <c r="G2198">
        <v>1</v>
      </c>
      <c r="H2198" s="6">
        <v>3297193</v>
      </c>
      <c r="I2198" s="7">
        <v>45869</v>
      </c>
      <c r="J2198" s="7">
        <v>45869</v>
      </c>
      <c r="K2198">
        <v>10</v>
      </c>
      <c r="L2198" t="s">
        <v>40</v>
      </c>
      <c r="M2198" t="s">
        <v>8</v>
      </c>
      <c r="N2198" t="s">
        <v>41</v>
      </c>
      <c r="O2198" t="s">
        <v>347</v>
      </c>
      <c r="P2198" t="s">
        <v>2082</v>
      </c>
      <c r="Q2198">
        <v>10</v>
      </c>
      <c r="R2198">
        <v>0</v>
      </c>
      <c r="S2198">
        <v>0</v>
      </c>
      <c r="U2198">
        <v>329719</v>
      </c>
      <c r="V2198">
        <v>329719</v>
      </c>
      <c r="W2198">
        <v>0</v>
      </c>
      <c r="X2198">
        <v>0</v>
      </c>
      <c r="Y2198" t="s">
        <v>2086</v>
      </c>
    </row>
    <row r="2199" spans="1:25" x14ac:dyDescent="0.25">
      <c r="A2199">
        <v>2198</v>
      </c>
      <c r="B2199">
        <v>65596</v>
      </c>
      <c r="C2199">
        <v>0</v>
      </c>
      <c r="D2199">
        <v>0</v>
      </c>
      <c r="E2199" t="s">
        <v>1648</v>
      </c>
      <c r="F2199" t="s">
        <v>1649</v>
      </c>
      <c r="G2199">
        <v>1</v>
      </c>
      <c r="H2199" s="6">
        <v>2622847</v>
      </c>
      <c r="I2199" s="7">
        <v>45869</v>
      </c>
      <c r="J2199" s="7">
        <v>45869</v>
      </c>
      <c r="K2199">
        <v>15</v>
      </c>
      <c r="L2199" t="s">
        <v>40</v>
      </c>
      <c r="M2199" t="s">
        <v>5</v>
      </c>
      <c r="N2199" t="s">
        <v>41</v>
      </c>
      <c r="O2199" t="s">
        <v>54</v>
      </c>
      <c r="P2199" t="s">
        <v>2082</v>
      </c>
      <c r="Q2199">
        <v>4</v>
      </c>
      <c r="R2199">
        <v>11</v>
      </c>
      <c r="S2199">
        <v>0</v>
      </c>
      <c r="U2199">
        <v>393427</v>
      </c>
      <c r="V2199">
        <v>104914</v>
      </c>
      <c r="W2199">
        <v>288513</v>
      </c>
      <c r="X2199">
        <v>0</v>
      </c>
      <c r="Y2199" t="s">
        <v>109</v>
      </c>
    </row>
    <row r="2200" spans="1:25" x14ac:dyDescent="0.25">
      <c r="A2200">
        <v>2199</v>
      </c>
      <c r="B2200">
        <v>65597</v>
      </c>
      <c r="C2200">
        <v>0</v>
      </c>
      <c r="D2200">
        <v>0</v>
      </c>
      <c r="E2200" t="s">
        <v>2267</v>
      </c>
      <c r="F2200" t="s">
        <v>2268</v>
      </c>
      <c r="G2200">
        <v>1</v>
      </c>
      <c r="H2200" s="6">
        <v>252607</v>
      </c>
      <c r="I2200" s="7">
        <v>45869</v>
      </c>
      <c r="J2200" s="7">
        <v>45869</v>
      </c>
      <c r="K2200">
        <v>15</v>
      </c>
      <c r="L2200" t="s">
        <v>40</v>
      </c>
      <c r="M2200" t="s">
        <v>5</v>
      </c>
      <c r="N2200" t="s">
        <v>41</v>
      </c>
      <c r="O2200" t="s">
        <v>54</v>
      </c>
      <c r="P2200" t="s">
        <v>2082</v>
      </c>
      <c r="Q2200">
        <v>4</v>
      </c>
      <c r="R2200">
        <v>11</v>
      </c>
      <c r="S2200">
        <v>0</v>
      </c>
      <c r="U2200">
        <v>37891</v>
      </c>
      <c r="V2200">
        <v>10104</v>
      </c>
      <c r="W2200">
        <v>27787</v>
      </c>
      <c r="X2200">
        <v>0</v>
      </c>
      <c r="Y2200" t="s">
        <v>48</v>
      </c>
    </row>
    <row r="2201" spans="1:25" x14ac:dyDescent="0.25">
      <c r="A2201">
        <v>2200</v>
      </c>
      <c r="B2201">
        <v>65677</v>
      </c>
      <c r="C2201">
        <v>0</v>
      </c>
      <c r="D2201">
        <v>0</v>
      </c>
      <c r="E2201" t="s">
        <v>980</v>
      </c>
      <c r="F2201" t="s">
        <v>981</v>
      </c>
      <c r="G2201">
        <v>1</v>
      </c>
      <c r="H2201" s="6">
        <v>36709998</v>
      </c>
      <c r="I2201" s="7">
        <v>45869</v>
      </c>
      <c r="J2201" s="7">
        <v>45869</v>
      </c>
      <c r="K2201">
        <v>15</v>
      </c>
      <c r="L2201" t="s">
        <v>40</v>
      </c>
      <c r="M2201" t="s">
        <v>1</v>
      </c>
      <c r="N2201" t="s">
        <v>41</v>
      </c>
      <c r="O2201" t="s">
        <v>87</v>
      </c>
      <c r="P2201" t="s">
        <v>2082</v>
      </c>
      <c r="Q2201">
        <v>1.4</v>
      </c>
      <c r="R2201">
        <v>13.6</v>
      </c>
      <c r="S2201">
        <v>0</v>
      </c>
      <c r="U2201">
        <v>5506500</v>
      </c>
      <c r="V2201">
        <v>513940</v>
      </c>
      <c r="W2201">
        <v>4992560</v>
      </c>
      <c r="X2201">
        <v>0</v>
      </c>
      <c r="Y2201" t="s">
        <v>109</v>
      </c>
    </row>
    <row r="2202" spans="1:25" x14ac:dyDescent="0.25">
      <c r="A2202">
        <v>2201</v>
      </c>
      <c r="B2202">
        <v>65595</v>
      </c>
      <c r="C2202">
        <v>0</v>
      </c>
      <c r="D2202">
        <v>0</v>
      </c>
      <c r="E2202" t="s">
        <v>1644</v>
      </c>
      <c r="F2202" t="s">
        <v>1645</v>
      </c>
      <c r="G2202">
        <v>1</v>
      </c>
      <c r="H2202" s="6">
        <v>27594800</v>
      </c>
      <c r="I2202" s="7">
        <v>45869</v>
      </c>
      <c r="J2202" s="7">
        <v>45869</v>
      </c>
      <c r="K2202">
        <v>15</v>
      </c>
      <c r="L2202" t="s">
        <v>40</v>
      </c>
      <c r="M2202" t="s">
        <v>5</v>
      </c>
      <c r="N2202" t="s">
        <v>41</v>
      </c>
      <c r="O2202" t="s">
        <v>54</v>
      </c>
      <c r="P2202" t="s">
        <v>2082</v>
      </c>
      <c r="Q2202">
        <v>4</v>
      </c>
      <c r="R2202">
        <v>11</v>
      </c>
      <c r="S2202">
        <v>0</v>
      </c>
      <c r="U2202">
        <v>4139220</v>
      </c>
      <c r="V2202">
        <v>1103792</v>
      </c>
      <c r="W2202">
        <v>3035428</v>
      </c>
      <c r="X2202">
        <v>0</v>
      </c>
      <c r="Y2202" t="s">
        <v>48</v>
      </c>
    </row>
    <row r="2203" spans="1:25" x14ac:dyDescent="0.25">
      <c r="A2203">
        <v>2202</v>
      </c>
      <c r="B2203">
        <v>65593</v>
      </c>
      <c r="C2203">
        <v>0</v>
      </c>
      <c r="D2203">
        <v>0</v>
      </c>
      <c r="E2203" t="s">
        <v>110</v>
      </c>
      <c r="F2203" t="s">
        <v>111</v>
      </c>
      <c r="G2203">
        <v>1</v>
      </c>
      <c r="H2203" s="6">
        <v>3859845</v>
      </c>
      <c r="I2203" s="7">
        <v>45869</v>
      </c>
      <c r="J2203" s="7">
        <v>45869</v>
      </c>
      <c r="K2203">
        <v>15</v>
      </c>
      <c r="L2203" t="s">
        <v>40</v>
      </c>
      <c r="M2203" t="s">
        <v>5</v>
      </c>
      <c r="N2203" t="s">
        <v>41</v>
      </c>
      <c r="O2203" t="s">
        <v>47</v>
      </c>
      <c r="P2203" t="s">
        <v>2082</v>
      </c>
      <c r="Q2203">
        <v>8</v>
      </c>
      <c r="R2203">
        <v>7</v>
      </c>
      <c r="S2203">
        <v>0</v>
      </c>
      <c r="U2203">
        <v>578977</v>
      </c>
      <c r="V2203">
        <v>308788</v>
      </c>
      <c r="W2203">
        <v>270189</v>
      </c>
      <c r="X2203">
        <v>0</v>
      </c>
      <c r="Y2203" t="s">
        <v>112</v>
      </c>
    </row>
    <row r="2204" spans="1:25" x14ac:dyDescent="0.25">
      <c r="A2204">
        <v>2203</v>
      </c>
      <c r="B2204">
        <v>65591</v>
      </c>
      <c r="C2204">
        <v>0</v>
      </c>
      <c r="D2204">
        <v>0</v>
      </c>
      <c r="E2204" t="s">
        <v>2299</v>
      </c>
      <c r="F2204" t="s">
        <v>2300</v>
      </c>
      <c r="G2204">
        <v>1</v>
      </c>
      <c r="H2204" s="6">
        <v>697200</v>
      </c>
      <c r="I2204" s="7">
        <v>45868</v>
      </c>
      <c r="J2204" s="7">
        <v>45868</v>
      </c>
      <c r="K2204">
        <v>9</v>
      </c>
      <c r="L2204" t="s">
        <v>40</v>
      </c>
      <c r="M2204" t="s">
        <v>9</v>
      </c>
      <c r="N2204" t="s">
        <v>41</v>
      </c>
      <c r="O2204" t="s">
        <v>42</v>
      </c>
      <c r="P2204" t="s">
        <v>2082</v>
      </c>
      <c r="Q2204">
        <v>9</v>
      </c>
      <c r="R2204">
        <v>0</v>
      </c>
      <c r="S2204">
        <v>0</v>
      </c>
      <c r="U2204">
        <v>62748</v>
      </c>
      <c r="V2204">
        <v>62748</v>
      </c>
      <c r="W2204">
        <v>0</v>
      </c>
      <c r="X2204">
        <v>0</v>
      </c>
      <c r="Y2204" t="s">
        <v>67</v>
      </c>
    </row>
    <row r="2205" spans="1:25" x14ac:dyDescent="0.25">
      <c r="A2205">
        <v>2204</v>
      </c>
      <c r="B2205">
        <v>65606</v>
      </c>
      <c r="C2205">
        <v>0</v>
      </c>
      <c r="D2205">
        <v>0</v>
      </c>
      <c r="E2205" t="s">
        <v>155</v>
      </c>
      <c r="F2205" t="s">
        <v>156</v>
      </c>
      <c r="G2205">
        <v>1</v>
      </c>
      <c r="H2205" s="6">
        <v>15000000</v>
      </c>
      <c r="I2205" s="7">
        <v>45868</v>
      </c>
      <c r="J2205" s="7">
        <v>45868</v>
      </c>
      <c r="K2205">
        <v>15</v>
      </c>
      <c r="L2205" t="s">
        <v>40</v>
      </c>
      <c r="M2205" t="s">
        <v>5</v>
      </c>
      <c r="N2205" t="s">
        <v>41</v>
      </c>
      <c r="O2205" t="s">
        <v>77</v>
      </c>
      <c r="P2205" t="s">
        <v>2082</v>
      </c>
      <c r="Q2205">
        <v>5</v>
      </c>
      <c r="R2205">
        <v>10</v>
      </c>
      <c r="S2205">
        <v>0</v>
      </c>
      <c r="U2205">
        <v>2250000</v>
      </c>
      <c r="V2205">
        <v>750000</v>
      </c>
      <c r="W2205">
        <v>1500000</v>
      </c>
      <c r="X2205">
        <v>0</v>
      </c>
      <c r="Y2205" t="s">
        <v>72</v>
      </c>
    </row>
    <row r="2206" spans="1:25" x14ac:dyDescent="0.25">
      <c r="A2206">
        <v>2205</v>
      </c>
      <c r="B2206">
        <v>65581</v>
      </c>
      <c r="C2206">
        <v>0</v>
      </c>
      <c r="D2206">
        <v>0</v>
      </c>
      <c r="E2206" t="s">
        <v>2204</v>
      </c>
      <c r="F2206" t="s">
        <v>2205</v>
      </c>
      <c r="G2206">
        <v>1</v>
      </c>
      <c r="H2206" s="6">
        <v>250000</v>
      </c>
      <c r="I2206" s="7">
        <v>45868</v>
      </c>
      <c r="J2206" s="7">
        <v>45868</v>
      </c>
      <c r="K2206" t="s">
        <v>2195</v>
      </c>
      <c r="L2206" t="s">
        <v>40</v>
      </c>
      <c r="M2206" t="s">
        <v>5</v>
      </c>
      <c r="N2206" t="s">
        <v>41</v>
      </c>
      <c r="O2206" t="s">
        <v>57</v>
      </c>
      <c r="P2206" t="s">
        <v>2082</v>
      </c>
      <c r="Q2206">
        <v>3.7</v>
      </c>
      <c r="R2206">
        <v>9.9</v>
      </c>
      <c r="S2206">
        <v>0</v>
      </c>
      <c r="U2206">
        <v>34000</v>
      </c>
      <c r="V2206">
        <v>9250</v>
      </c>
      <c r="W2206">
        <v>24750</v>
      </c>
      <c r="X2206">
        <v>0</v>
      </c>
      <c r="Y2206" t="s">
        <v>48</v>
      </c>
    </row>
    <row r="2207" spans="1:25" x14ac:dyDescent="0.25">
      <c r="A2207">
        <v>2206</v>
      </c>
      <c r="B2207">
        <v>65856</v>
      </c>
      <c r="C2207">
        <v>0</v>
      </c>
      <c r="D2207">
        <v>0</v>
      </c>
      <c r="E2207" t="s">
        <v>2401</v>
      </c>
      <c r="F2207" t="s">
        <v>2402</v>
      </c>
      <c r="G2207">
        <v>1</v>
      </c>
      <c r="H2207" s="6">
        <v>222792</v>
      </c>
      <c r="I2207" s="7">
        <v>45868</v>
      </c>
      <c r="K2207">
        <v>14</v>
      </c>
      <c r="L2207" t="s">
        <v>459</v>
      </c>
      <c r="M2207" t="s">
        <v>9</v>
      </c>
      <c r="N2207" t="s">
        <v>41</v>
      </c>
      <c r="O2207" t="s">
        <v>42</v>
      </c>
      <c r="P2207" t="s">
        <v>2082</v>
      </c>
      <c r="Q2207">
        <v>7</v>
      </c>
      <c r="R2207">
        <v>7</v>
      </c>
      <c r="S2207">
        <v>0</v>
      </c>
      <c r="U2207">
        <v>31191</v>
      </c>
      <c r="V2207">
        <v>15595</v>
      </c>
      <c r="W2207">
        <v>15595</v>
      </c>
      <c r="X2207">
        <v>0</v>
      </c>
      <c r="Y2207" t="s">
        <v>2086</v>
      </c>
    </row>
    <row r="2208" spans="1:25" x14ac:dyDescent="0.25">
      <c r="A2208">
        <v>2207</v>
      </c>
      <c r="B2208">
        <v>65857</v>
      </c>
      <c r="C2208">
        <v>0</v>
      </c>
      <c r="D2208">
        <v>0</v>
      </c>
      <c r="E2208" t="s">
        <v>2401</v>
      </c>
      <c r="F2208" t="s">
        <v>2402</v>
      </c>
      <c r="G2208">
        <v>1</v>
      </c>
      <c r="H2208" s="6">
        <v>57089734</v>
      </c>
      <c r="I2208" s="7">
        <v>45868</v>
      </c>
      <c r="K2208">
        <v>14</v>
      </c>
      <c r="L2208" t="s">
        <v>40</v>
      </c>
      <c r="M2208" t="s">
        <v>9</v>
      </c>
      <c r="N2208" t="s">
        <v>41</v>
      </c>
      <c r="O2208" t="s">
        <v>42</v>
      </c>
      <c r="P2208" t="s">
        <v>2082</v>
      </c>
      <c r="Q2208">
        <v>7</v>
      </c>
      <c r="R2208">
        <v>7</v>
      </c>
      <c r="S2208">
        <v>0</v>
      </c>
      <c r="U2208">
        <v>7992563</v>
      </c>
      <c r="V2208">
        <v>3996281</v>
      </c>
      <c r="W2208">
        <v>3996281</v>
      </c>
      <c r="X2208">
        <v>0</v>
      </c>
      <c r="Y2208" t="s">
        <v>2086</v>
      </c>
    </row>
    <row r="2209" spans="1:25" x14ac:dyDescent="0.25">
      <c r="A2209">
        <v>2208</v>
      </c>
      <c r="B2209">
        <v>65588</v>
      </c>
      <c r="C2209">
        <v>0</v>
      </c>
      <c r="D2209">
        <v>0</v>
      </c>
      <c r="E2209" t="s">
        <v>1007</v>
      </c>
      <c r="F2209" t="s">
        <v>1008</v>
      </c>
      <c r="G2209">
        <v>1</v>
      </c>
      <c r="H2209" s="6">
        <v>2789752</v>
      </c>
      <c r="I2209" s="7">
        <v>45868</v>
      </c>
      <c r="J2209" s="7">
        <v>45868</v>
      </c>
      <c r="K2209">
        <v>7</v>
      </c>
      <c r="L2209" t="s">
        <v>40</v>
      </c>
      <c r="M2209" t="s">
        <v>5</v>
      </c>
      <c r="N2209" t="s">
        <v>41</v>
      </c>
      <c r="O2209" t="s">
        <v>57</v>
      </c>
      <c r="P2209" t="s">
        <v>2082</v>
      </c>
      <c r="Q2209">
        <v>7</v>
      </c>
      <c r="R2209">
        <v>0</v>
      </c>
      <c r="S2209">
        <v>0</v>
      </c>
      <c r="U2209">
        <v>195283</v>
      </c>
      <c r="V2209">
        <v>195283</v>
      </c>
      <c r="W2209">
        <v>0</v>
      </c>
      <c r="X2209">
        <v>0</v>
      </c>
      <c r="Y2209" t="s">
        <v>48</v>
      </c>
    </row>
    <row r="2210" spans="1:25" x14ac:dyDescent="0.25">
      <c r="A2210">
        <v>2209</v>
      </c>
      <c r="B2210">
        <v>65583</v>
      </c>
      <c r="C2210">
        <v>0</v>
      </c>
      <c r="D2210">
        <v>0</v>
      </c>
      <c r="E2210" t="s">
        <v>2193</v>
      </c>
      <c r="F2210" t="s">
        <v>2194</v>
      </c>
      <c r="G2210">
        <v>1</v>
      </c>
      <c r="H2210" s="6">
        <v>1193000</v>
      </c>
      <c r="I2210" s="7">
        <v>45868</v>
      </c>
      <c r="J2210" s="7">
        <v>45868</v>
      </c>
      <c r="K2210" t="s">
        <v>2195</v>
      </c>
      <c r="L2210" t="s">
        <v>40</v>
      </c>
      <c r="M2210" t="s">
        <v>5</v>
      </c>
      <c r="N2210" t="s">
        <v>41</v>
      </c>
      <c r="O2210" t="s">
        <v>57</v>
      </c>
      <c r="P2210" t="s">
        <v>2082</v>
      </c>
      <c r="Q2210">
        <v>3.7</v>
      </c>
      <c r="R2210">
        <v>9.9</v>
      </c>
      <c r="S2210">
        <v>0</v>
      </c>
      <c r="U2210">
        <v>162248</v>
      </c>
      <c r="V2210">
        <v>44141</v>
      </c>
      <c r="W2210">
        <v>118107</v>
      </c>
      <c r="X2210">
        <v>0</v>
      </c>
      <c r="Y2210" t="s">
        <v>48</v>
      </c>
    </row>
    <row r="2211" spans="1:25" x14ac:dyDescent="0.25">
      <c r="A2211">
        <v>2210</v>
      </c>
      <c r="B2211">
        <v>65586</v>
      </c>
      <c r="C2211">
        <v>0</v>
      </c>
      <c r="D2211">
        <v>0</v>
      </c>
      <c r="E2211" t="s">
        <v>622</v>
      </c>
      <c r="F2211" t="s">
        <v>623</v>
      </c>
      <c r="G2211">
        <v>1</v>
      </c>
      <c r="H2211" s="6">
        <v>24800000</v>
      </c>
      <c r="I2211" s="7">
        <v>45868</v>
      </c>
      <c r="J2211" s="7">
        <v>45868</v>
      </c>
      <c r="K2211">
        <v>15</v>
      </c>
      <c r="L2211" t="s">
        <v>40</v>
      </c>
      <c r="M2211" t="s">
        <v>5</v>
      </c>
      <c r="N2211" t="s">
        <v>41</v>
      </c>
      <c r="O2211" t="s">
        <v>47</v>
      </c>
      <c r="P2211" t="s">
        <v>2082</v>
      </c>
      <c r="Q2211">
        <v>3</v>
      </c>
      <c r="R2211">
        <v>12</v>
      </c>
      <c r="S2211">
        <v>0</v>
      </c>
      <c r="U2211">
        <v>3720000</v>
      </c>
      <c r="V2211">
        <v>744000</v>
      </c>
      <c r="W2211">
        <v>2976000</v>
      </c>
      <c r="X2211">
        <v>0</v>
      </c>
      <c r="Y2211" t="s">
        <v>250</v>
      </c>
    </row>
    <row r="2212" spans="1:25" x14ac:dyDescent="0.25">
      <c r="A2212">
        <v>2211</v>
      </c>
      <c r="B2212">
        <v>65587</v>
      </c>
      <c r="C2212">
        <v>0</v>
      </c>
      <c r="D2212">
        <v>0</v>
      </c>
      <c r="E2212" t="s">
        <v>1712</v>
      </c>
      <c r="F2212" t="s">
        <v>1713</v>
      </c>
      <c r="G2212">
        <v>1</v>
      </c>
      <c r="H2212" s="6">
        <v>26000000</v>
      </c>
      <c r="I2212" s="7">
        <v>45868</v>
      </c>
      <c r="J2212" s="7">
        <v>45868</v>
      </c>
      <c r="K2212" t="s">
        <v>1714</v>
      </c>
      <c r="L2212" t="s">
        <v>40</v>
      </c>
      <c r="M2212" t="s">
        <v>5</v>
      </c>
      <c r="N2212" t="s">
        <v>41</v>
      </c>
      <c r="O2212" t="s">
        <v>47</v>
      </c>
      <c r="P2212" t="s">
        <v>2082</v>
      </c>
      <c r="Q2212">
        <v>8</v>
      </c>
      <c r="R2212">
        <v>3.1</v>
      </c>
      <c r="S2212">
        <v>0</v>
      </c>
      <c r="U2212">
        <v>2886000</v>
      </c>
      <c r="V2212">
        <v>2080000</v>
      </c>
      <c r="W2212">
        <v>806000</v>
      </c>
      <c r="X2212">
        <v>0</v>
      </c>
      <c r="Y2212" t="s">
        <v>229</v>
      </c>
    </row>
    <row r="2213" spans="1:25" x14ac:dyDescent="0.25">
      <c r="A2213">
        <v>2212</v>
      </c>
      <c r="B2213">
        <v>65582</v>
      </c>
      <c r="C2213">
        <v>0</v>
      </c>
      <c r="D2213">
        <v>0</v>
      </c>
      <c r="E2213" t="s">
        <v>2218</v>
      </c>
      <c r="F2213" t="s">
        <v>2219</v>
      </c>
      <c r="G2213">
        <v>1</v>
      </c>
      <c r="H2213" s="6">
        <v>2854000</v>
      </c>
      <c r="I2213" s="7">
        <v>45868</v>
      </c>
      <c r="J2213" s="7">
        <v>45868</v>
      </c>
      <c r="K2213" t="s">
        <v>2195</v>
      </c>
      <c r="L2213" t="s">
        <v>40</v>
      </c>
      <c r="M2213" t="s">
        <v>5</v>
      </c>
      <c r="N2213" t="s">
        <v>41</v>
      </c>
      <c r="O2213" t="s">
        <v>57</v>
      </c>
      <c r="P2213" t="s">
        <v>2082</v>
      </c>
      <c r="Q2213">
        <v>3.7</v>
      </c>
      <c r="R2213">
        <v>9.9</v>
      </c>
      <c r="S2213">
        <v>0</v>
      </c>
      <c r="U2213">
        <v>388144</v>
      </c>
      <c r="V2213">
        <v>105598</v>
      </c>
      <c r="W2213">
        <v>282546</v>
      </c>
      <c r="X2213">
        <v>0</v>
      </c>
      <c r="Y2213" t="s">
        <v>48</v>
      </c>
    </row>
    <row r="2214" spans="1:25" x14ac:dyDescent="0.25">
      <c r="A2214">
        <v>2213</v>
      </c>
      <c r="B2214">
        <v>65589</v>
      </c>
      <c r="C2214">
        <v>0</v>
      </c>
      <c r="D2214">
        <v>0</v>
      </c>
      <c r="E2214" t="s">
        <v>514</v>
      </c>
      <c r="F2214" t="s">
        <v>515</v>
      </c>
      <c r="G2214">
        <v>1</v>
      </c>
      <c r="H2214" s="6">
        <v>25000000</v>
      </c>
      <c r="I2214" s="7">
        <v>45868</v>
      </c>
      <c r="J2214" s="7">
        <v>45868</v>
      </c>
      <c r="K2214">
        <v>6</v>
      </c>
      <c r="L2214" t="s">
        <v>40</v>
      </c>
      <c r="M2214" t="s">
        <v>5</v>
      </c>
      <c r="N2214" t="s">
        <v>41</v>
      </c>
      <c r="O2214" t="s">
        <v>77</v>
      </c>
      <c r="P2214" t="s">
        <v>2082</v>
      </c>
      <c r="Q2214">
        <v>6</v>
      </c>
      <c r="R2214">
        <v>0</v>
      </c>
      <c r="S2214">
        <v>0</v>
      </c>
      <c r="U2214">
        <v>1500000</v>
      </c>
      <c r="V2214">
        <v>1500000</v>
      </c>
      <c r="W2214">
        <v>0</v>
      </c>
      <c r="X2214">
        <v>0</v>
      </c>
      <c r="Y2214" t="s">
        <v>48</v>
      </c>
    </row>
    <row r="2215" spans="1:25" x14ac:dyDescent="0.25">
      <c r="A2215">
        <v>2214</v>
      </c>
      <c r="B2215">
        <v>65580</v>
      </c>
      <c r="C2215">
        <v>0</v>
      </c>
      <c r="D2215">
        <v>0</v>
      </c>
      <c r="E2215" t="s">
        <v>2212</v>
      </c>
      <c r="F2215" t="s">
        <v>2213</v>
      </c>
      <c r="G2215">
        <v>1</v>
      </c>
      <c r="H2215" s="6">
        <v>4645000</v>
      </c>
      <c r="I2215" s="7">
        <v>45868</v>
      </c>
      <c r="J2215" s="7">
        <v>45868</v>
      </c>
      <c r="K2215" t="s">
        <v>2195</v>
      </c>
      <c r="L2215" t="s">
        <v>40</v>
      </c>
      <c r="M2215" t="s">
        <v>5</v>
      </c>
      <c r="N2215" t="s">
        <v>41</v>
      </c>
      <c r="O2215" t="s">
        <v>57</v>
      </c>
      <c r="P2215" t="s">
        <v>2082</v>
      </c>
      <c r="Q2215">
        <v>3.7</v>
      </c>
      <c r="R2215">
        <v>9.9</v>
      </c>
      <c r="S2215">
        <v>0</v>
      </c>
      <c r="U2215">
        <v>631720</v>
      </c>
      <c r="V2215">
        <v>171865</v>
      </c>
      <c r="W2215">
        <v>459855</v>
      </c>
      <c r="X2215">
        <v>0</v>
      </c>
      <c r="Y2215" t="s">
        <v>48</v>
      </c>
    </row>
    <row r="2216" spans="1:25" x14ac:dyDescent="0.25">
      <c r="A2216">
        <v>2215</v>
      </c>
      <c r="B2216">
        <v>65585</v>
      </c>
      <c r="C2216">
        <v>0</v>
      </c>
      <c r="D2216">
        <v>0</v>
      </c>
      <c r="E2216" t="s">
        <v>2214</v>
      </c>
      <c r="F2216" t="s">
        <v>2215</v>
      </c>
      <c r="G2216">
        <v>1</v>
      </c>
      <c r="H2216" s="6">
        <v>660000</v>
      </c>
      <c r="I2216" s="7">
        <v>45868</v>
      </c>
      <c r="J2216" s="7">
        <v>45868</v>
      </c>
      <c r="K2216" t="s">
        <v>2195</v>
      </c>
      <c r="L2216" t="s">
        <v>40</v>
      </c>
      <c r="M2216" t="s">
        <v>5</v>
      </c>
      <c r="N2216" t="s">
        <v>41</v>
      </c>
      <c r="O2216" t="s">
        <v>57</v>
      </c>
      <c r="P2216" t="s">
        <v>2082</v>
      </c>
      <c r="Q2216">
        <v>3.7</v>
      </c>
      <c r="R2216">
        <v>9.9</v>
      </c>
      <c r="S2216">
        <v>0</v>
      </c>
      <c r="U2216">
        <v>89760</v>
      </c>
      <c r="V2216">
        <v>24420</v>
      </c>
      <c r="W2216">
        <v>65340</v>
      </c>
      <c r="X2216">
        <v>0</v>
      </c>
      <c r="Y2216" t="s">
        <v>48</v>
      </c>
    </row>
    <row r="2217" spans="1:25" x14ac:dyDescent="0.25">
      <c r="A2217">
        <v>2216</v>
      </c>
      <c r="B2217">
        <v>65579</v>
      </c>
      <c r="C2217">
        <v>0</v>
      </c>
      <c r="D2217">
        <v>0</v>
      </c>
      <c r="E2217" t="s">
        <v>1828</v>
      </c>
      <c r="F2217" t="s">
        <v>1829</v>
      </c>
      <c r="G2217">
        <v>1</v>
      </c>
      <c r="H2217" s="6">
        <v>542000</v>
      </c>
      <c r="I2217" s="7">
        <v>45868</v>
      </c>
      <c r="J2217" s="7">
        <v>45868</v>
      </c>
      <c r="K2217">
        <v>10</v>
      </c>
      <c r="L2217" t="s">
        <v>40</v>
      </c>
      <c r="M2217" t="s">
        <v>5</v>
      </c>
      <c r="N2217" t="s">
        <v>41</v>
      </c>
      <c r="O2217" t="s">
        <v>57</v>
      </c>
      <c r="P2217" t="s">
        <v>2082</v>
      </c>
      <c r="Q2217">
        <v>10</v>
      </c>
      <c r="R2217">
        <v>0</v>
      </c>
      <c r="S2217">
        <v>0</v>
      </c>
      <c r="U2217">
        <v>54200</v>
      </c>
      <c r="V2217">
        <v>54200</v>
      </c>
      <c r="W2217">
        <v>0</v>
      </c>
      <c r="X2217">
        <v>0</v>
      </c>
      <c r="Y2217" t="s">
        <v>109</v>
      </c>
    </row>
    <row r="2218" spans="1:25" x14ac:dyDescent="0.25">
      <c r="A2218">
        <v>2217</v>
      </c>
      <c r="B2218">
        <v>65584</v>
      </c>
      <c r="C2218">
        <v>0</v>
      </c>
      <c r="D2218">
        <v>0</v>
      </c>
      <c r="E2218" t="s">
        <v>2216</v>
      </c>
      <c r="F2218" t="s">
        <v>2217</v>
      </c>
      <c r="G2218">
        <v>1</v>
      </c>
      <c r="H2218" s="6">
        <v>1425000</v>
      </c>
      <c r="I2218" s="7">
        <v>45868</v>
      </c>
      <c r="J2218" s="7">
        <v>45868</v>
      </c>
      <c r="K2218" t="s">
        <v>2195</v>
      </c>
      <c r="L2218" t="s">
        <v>40</v>
      </c>
      <c r="M2218" t="s">
        <v>5</v>
      </c>
      <c r="N2218" t="s">
        <v>41</v>
      </c>
      <c r="O2218" t="s">
        <v>57</v>
      </c>
      <c r="P2218" t="s">
        <v>2082</v>
      </c>
      <c r="Q2218">
        <v>3.7</v>
      </c>
      <c r="R2218">
        <v>9.9</v>
      </c>
      <c r="S2218">
        <v>0</v>
      </c>
      <c r="U2218">
        <v>193800</v>
      </c>
      <c r="V2218">
        <v>52725</v>
      </c>
      <c r="W2218">
        <v>141075</v>
      </c>
      <c r="X2218">
        <v>0</v>
      </c>
      <c r="Y2218" t="s">
        <v>48</v>
      </c>
    </row>
    <row r="2219" spans="1:25" x14ac:dyDescent="0.25">
      <c r="A2219">
        <v>2218</v>
      </c>
      <c r="B2219">
        <v>65572</v>
      </c>
      <c r="C2219">
        <v>0</v>
      </c>
      <c r="D2219">
        <v>0</v>
      </c>
      <c r="E2219" t="s">
        <v>1942</v>
      </c>
      <c r="F2219" t="s">
        <v>1943</v>
      </c>
      <c r="G2219">
        <v>1</v>
      </c>
      <c r="H2219" s="6">
        <v>72038136</v>
      </c>
      <c r="I2219" s="7">
        <v>45867</v>
      </c>
      <c r="J2219" s="7">
        <v>45867</v>
      </c>
      <c r="K2219">
        <v>15</v>
      </c>
      <c r="L2219" t="s">
        <v>40</v>
      </c>
      <c r="M2219" t="s">
        <v>5</v>
      </c>
      <c r="N2219" t="s">
        <v>41</v>
      </c>
      <c r="O2219" t="s">
        <v>77</v>
      </c>
      <c r="P2219" t="s">
        <v>2082</v>
      </c>
      <c r="Q2219">
        <v>5.6</v>
      </c>
      <c r="R2219">
        <v>9.4</v>
      </c>
      <c r="S2219">
        <v>0</v>
      </c>
      <c r="U2219">
        <v>10805720</v>
      </c>
      <c r="V2219">
        <v>4034136</v>
      </c>
      <c r="W2219">
        <v>6771585</v>
      </c>
      <c r="X2219">
        <v>0</v>
      </c>
      <c r="Y2219" t="s">
        <v>67</v>
      </c>
    </row>
    <row r="2220" spans="1:25" x14ac:dyDescent="0.25">
      <c r="A2220">
        <v>2219</v>
      </c>
      <c r="B2220">
        <v>65571</v>
      </c>
      <c r="C2220">
        <v>0</v>
      </c>
      <c r="D2220">
        <v>0</v>
      </c>
      <c r="E2220" t="s">
        <v>1944</v>
      </c>
      <c r="F2220" t="s">
        <v>1945</v>
      </c>
      <c r="G2220">
        <v>1</v>
      </c>
      <c r="H2220" s="6">
        <v>53674788</v>
      </c>
      <c r="I2220" s="7">
        <v>45867</v>
      </c>
      <c r="J2220" s="7">
        <v>45867</v>
      </c>
      <c r="K2220">
        <v>15</v>
      </c>
      <c r="L2220" t="s">
        <v>40</v>
      </c>
      <c r="M2220" t="s">
        <v>5</v>
      </c>
      <c r="N2220" t="s">
        <v>41</v>
      </c>
      <c r="O2220" t="s">
        <v>77</v>
      </c>
      <c r="P2220" t="s">
        <v>2082</v>
      </c>
      <c r="Q2220">
        <v>5.6</v>
      </c>
      <c r="R2220">
        <v>9.4</v>
      </c>
      <c r="S2220">
        <v>0</v>
      </c>
      <c r="U2220">
        <v>8051218</v>
      </c>
      <c r="V2220">
        <v>3005788</v>
      </c>
      <c r="W2220">
        <v>5045430</v>
      </c>
      <c r="X2220">
        <v>0</v>
      </c>
      <c r="Y2220" t="s">
        <v>67</v>
      </c>
    </row>
    <row r="2221" spans="1:25" x14ac:dyDescent="0.25">
      <c r="A2221">
        <v>2220</v>
      </c>
      <c r="B2221">
        <v>65573</v>
      </c>
      <c r="C2221">
        <v>0</v>
      </c>
      <c r="D2221">
        <v>0</v>
      </c>
      <c r="E2221" t="s">
        <v>1948</v>
      </c>
      <c r="F2221" t="s">
        <v>1949</v>
      </c>
      <c r="G2221">
        <v>1</v>
      </c>
      <c r="H2221" s="6">
        <v>1525424</v>
      </c>
      <c r="I2221" s="7">
        <v>45867</v>
      </c>
      <c r="J2221" s="7">
        <v>45867</v>
      </c>
      <c r="K2221">
        <v>15</v>
      </c>
      <c r="L2221" t="s">
        <v>40</v>
      </c>
      <c r="M2221" t="s">
        <v>5</v>
      </c>
      <c r="N2221" t="s">
        <v>41</v>
      </c>
      <c r="O2221" t="s">
        <v>77</v>
      </c>
      <c r="P2221" t="s">
        <v>2082</v>
      </c>
      <c r="Q2221">
        <v>5.6</v>
      </c>
      <c r="R2221">
        <v>9.4</v>
      </c>
      <c r="S2221">
        <v>0</v>
      </c>
      <c r="U2221">
        <v>228814</v>
      </c>
      <c r="V2221">
        <v>85424</v>
      </c>
      <c r="W2221">
        <v>143390</v>
      </c>
      <c r="X2221">
        <v>0</v>
      </c>
      <c r="Y2221" t="s">
        <v>67</v>
      </c>
    </row>
    <row r="2222" spans="1:25" x14ac:dyDescent="0.25">
      <c r="A2222">
        <v>2221</v>
      </c>
      <c r="B2222">
        <v>65574</v>
      </c>
      <c r="C2222">
        <v>0</v>
      </c>
      <c r="D2222">
        <v>0</v>
      </c>
      <c r="E2222" t="s">
        <v>1230</v>
      </c>
      <c r="F2222" t="s">
        <v>1231</v>
      </c>
      <c r="G2222">
        <v>1</v>
      </c>
      <c r="H2222" s="6">
        <v>61459337</v>
      </c>
      <c r="I2222" s="7">
        <v>45867</v>
      </c>
      <c r="J2222" s="7">
        <v>45867</v>
      </c>
      <c r="K2222">
        <v>15</v>
      </c>
      <c r="L2222" t="s">
        <v>40</v>
      </c>
      <c r="M2222" t="s">
        <v>5</v>
      </c>
      <c r="N2222" t="s">
        <v>41</v>
      </c>
      <c r="O2222" t="s">
        <v>54</v>
      </c>
      <c r="P2222" t="s">
        <v>2082</v>
      </c>
      <c r="Q2222">
        <v>6.5</v>
      </c>
      <c r="R2222">
        <v>8.5</v>
      </c>
      <c r="S2222">
        <v>0</v>
      </c>
      <c r="U2222">
        <v>9218901</v>
      </c>
      <c r="V2222">
        <v>3994857</v>
      </c>
      <c r="W2222">
        <v>5224044</v>
      </c>
      <c r="X2222">
        <v>0</v>
      </c>
      <c r="Y2222" t="s">
        <v>229</v>
      </c>
    </row>
    <row r="2223" spans="1:25" x14ac:dyDescent="0.25">
      <c r="A2223">
        <v>2222</v>
      </c>
      <c r="B2223">
        <v>65578</v>
      </c>
      <c r="C2223">
        <v>0</v>
      </c>
      <c r="D2223">
        <v>0</v>
      </c>
      <c r="E2223" t="s">
        <v>1477</v>
      </c>
      <c r="F2223" t="s">
        <v>1478</v>
      </c>
      <c r="G2223">
        <v>1</v>
      </c>
      <c r="H2223" s="6">
        <v>470000</v>
      </c>
      <c r="I2223" s="7">
        <v>45867</v>
      </c>
      <c r="J2223" s="7">
        <v>45867</v>
      </c>
      <c r="K2223">
        <v>6</v>
      </c>
      <c r="L2223" t="s">
        <v>40</v>
      </c>
      <c r="M2223" t="s">
        <v>5</v>
      </c>
      <c r="N2223" t="s">
        <v>41</v>
      </c>
      <c r="O2223" t="s">
        <v>47</v>
      </c>
      <c r="P2223" t="s">
        <v>2082</v>
      </c>
      <c r="Q2223">
        <v>6</v>
      </c>
      <c r="R2223">
        <v>0</v>
      </c>
      <c r="S2223">
        <v>0</v>
      </c>
      <c r="U2223">
        <v>28200</v>
      </c>
      <c r="V2223">
        <v>28200</v>
      </c>
      <c r="W2223">
        <v>0</v>
      </c>
      <c r="X2223">
        <v>0</v>
      </c>
      <c r="Y2223" t="s">
        <v>72</v>
      </c>
    </row>
    <row r="2224" spans="1:25" x14ac:dyDescent="0.25">
      <c r="A2224">
        <v>2223</v>
      </c>
      <c r="B2224">
        <v>65577</v>
      </c>
      <c r="C2224">
        <v>0</v>
      </c>
      <c r="D2224">
        <v>0</v>
      </c>
      <c r="E2224" t="s">
        <v>642</v>
      </c>
      <c r="F2224" t="s">
        <v>643</v>
      </c>
      <c r="G2224">
        <v>1</v>
      </c>
      <c r="H2224" s="6">
        <v>11936036</v>
      </c>
      <c r="I2224" s="7">
        <v>45867</v>
      </c>
      <c r="J2224" s="7">
        <v>45867</v>
      </c>
      <c r="K2224">
        <v>8</v>
      </c>
      <c r="L2224" t="s">
        <v>40</v>
      </c>
      <c r="M2224" t="s">
        <v>5</v>
      </c>
      <c r="N2224" t="s">
        <v>41</v>
      </c>
      <c r="O2224" t="s">
        <v>77</v>
      </c>
      <c r="P2224" t="s">
        <v>2082</v>
      </c>
      <c r="Q2224">
        <v>8</v>
      </c>
      <c r="R2224">
        <v>0</v>
      </c>
      <c r="S2224">
        <v>0</v>
      </c>
      <c r="U2224">
        <v>954883</v>
      </c>
      <c r="V2224">
        <v>954883</v>
      </c>
      <c r="W2224">
        <v>0</v>
      </c>
      <c r="X2224">
        <v>0</v>
      </c>
      <c r="Y2224" t="s">
        <v>250</v>
      </c>
    </row>
    <row r="2225" spans="1:25" x14ac:dyDescent="0.25">
      <c r="A2225">
        <v>2224</v>
      </c>
      <c r="B2225">
        <v>65569</v>
      </c>
      <c r="C2225">
        <v>0</v>
      </c>
      <c r="D2225">
        <v>0</v>
      </c>
      <c r="E2225" t="s">
        <v>1085</v>
      </c>
      <c r="F2225" t="s">
        <v>1086</v>
      </c>
      <c r="G2225">
        <v>1</v>
      </c>
      <c r="H2225" s="6">
        <v>300000</v>
      </c>
      <c r="I2225" s="7">
        <v>45867</v>
      </c>
      <c r="J2225" s="7">
        <v>45867</v>
      </c>
      <c r="K2225">
        <v>6</v>
      </c>
      <c r="L2225" t="s">
        <v>40</v>
      </c>
      <c r="M2225" t="s">
        <v>5</v>
      </c>
      <c r="N2225" t="s">
        <v>41</v>
      </c>
      <c r="O2225" t="s">
        <v>47</v>
      </c>
      <c r="P2225" t="s">
        <v>2082</v>
      </c>
      <c r="Q2225">
        <v>6</v>
      </c>
      <c r="R2225">
        <v>0</v>
      </c>
      <c r="S2225">
        <v>0</v>
      </c>
      <c r="U2225">
        <v>18000</v>
      </c>
      <c r="V2225">
        <v>18000</v>
      </c>
      <c r="W2225">
        <v>0</v>
      </c>
      <c r="X2225">
        <v>0</v>
      </c>
      <c r="Y2225" t="s">
        <v>109</v>
      </c>
    </row>
    <row r="2226" spans="1:25" x14ac:dyDescent="0.25">
      <c r="A2226">
        <v>2225</v>
      </c>
      <c r="B2226">
        <v>65570</v>
      </c>
      <c r="C2226">
        <v>0</v>
      </c>
      <c r="D2226">
        <v>0</v>
      </c>
      <c r="E2226" t="s">
        <v>1085</v>
      </c>
      <c r="F2226" t="s">
        <v>1086</v>
      </c>
      <c r="G2226">
        <v>1</v>
      </c>
      <c r="H2226" s="6">
        <v>444681</v>
      </c>
      <c r="I2226" s="7">
        <v>45867</v>
      </c>
      <c r="J2226" s="7">
        <v>45867</v>
      </c>
      <c r="K2226">
        <v>6</v>
      </c>
      <c r="L2226" t="s">
        <v>40</v>
      </c>
      <c r="M2226" t="s">
        <v>5</v>
      </c>
      <c r="N2226" t="s">
        <v>41</v>
      </c>
      <c r="O2226" t="s">
        <v>47</v>
      </c>
      <c r="P2226" t="s">
        <v>2082</v>
      </c>
      <c r="Q2226">
        <v>6</v>
      </c>
      <c r="R2226">
        <v>0</v>
      </c>
      <c r="S2226">
        <v>0</v>
      </c>
      <c r="U2226">
        <v>26681</v>
      </c>
      <c r="V2226">
        <v>26681</v>
      </c>
      <c r="W2226">
        <v>0</v>
      </c>
      <c r="X2226">
        <v>0</v>
      </c>
      <c r="Y2226" t="s">
        <v>109</v>
      </c>
    </row>
    <row r="2227" spans="1:25" x14ac:dyDescent="0.25">
      <c r="A2227">
        <v>2226</v>
      </c>
      <c r="B2227">
        <v>65564</v>
      </c>
      <c r="C2227">
        <v>0</v>
      </c>
      <c r="D2227">
        <v>0</v>
      </c>
      <c r="E2227" t="s">
        <v>2093</v>
      </c>
      <c r="F2227" t="s">
        <v>2094</v>
      </c>
      <c r="G2227">
        <v>1</v>
      </c>
      <c r="H2227" s="6">
        <v>15393888</v>
      </c>
      <c r="I2227" s="7">
        <v>45866</v>
      </c>
      <c r="J2227" s="7">
        <v>45866</v>
      </c>
      <c r="K2227">
        <v>7</v>
      </c>
      <c r="L2227" t="s">
        <v>40</v>
      </c>
      <c r="M2227" t="s">
        <v>6</v>
      </c>
      <c r="N2227" t="s">
        <v>41</v>
      </c>
      <c r="O2227" t="s">
        <v>64</v>
      </c>
      <c r="P2227" t="s">
        <v>2082</v>
      </c>
      <c r="Q2227">
        <v>7</v>
      </c>
      <c r="R2227">
        <v>0</v>
      </c>
      <c r="S2227">
        <v>0</v>
      </c>
      <c r="U2227">
        <v>1077572</v>
      </c>
      <c r="V2227">
        <v>1077572</v>
      </c>
      <c r="W2227">
        <v>0</v>
      </c>
      <c r="X2227">
        <v>0</v>
      </c>
      <c r="Y2227" t="s">
        <v>2086</v>
      </c>
    </row>
    <row r="2228" spans="1:25" x14ac:dyDescent="0.25">
      <c r="A2228">
        <v>2227</v>
      </c>
      <c r="B2228">
        <v>65563</v>
      </c>
      <c r="C2228">
        <v>0</v>
      </c>
      <c r="D2228">
        <v>0</v>
      </c>
      <c r="E2228" t="s">
        <v>1011</v>
      </c>
      <c r="F2228" t="s">
        <v>1012</v>
      </c>
      <c r="G2228">
        <v>1</v>
      </c>
      <c r="H2228" s="6">
        <v>3609145</v>
      </c>
      <c r="I2228" s="7">
        <v>45866</v>
      </c>
      <c r="J2228" s="7">
        <v>45866</v>
      </c>
      <c r="K2228">
        <v>12</v>
      </c>
      <c r="L2228" t="s">
        <v>40</v>
      </c>
      <c r="M2228" t="s">
        <v>5</v>
      </c>
      <c r="N2228" t="s">
        <v>41</v>
      </c>
      <c r="O2228" t="s">
        <v>77</v>
      </c>
      <c r="P2228" t="s">
        <v>2082</v>
      </c>
      <c r="Q2228">
        <v>12</v>
      </c>
      <c r="R2228">
        <v>0</v>
      </c>
      <c r="S2228">
        <v>0</v>
      </c>
      <c r="U2228">
        <v>433097</v>
      </c>
      <c r="V2228">
        <v>433097</v>
      </c>
      <c r="W2228">
        <v>0</v>
      </c>
      <c r="X2228">
        <v>0</v>
      </c>
      <c r="Y2228" t="s">
        <v>437</v>
      </c>
    </row>
    <row r="2229" spans="1:25" x14ac:dyDescent="0.25">
      <c r="A2229">
        <v>2228</v>
      </c>
      <c r="B2229">
        <v>65566</v>
      </c>
      <c r="C2229">
        <v>0</v>
      </c>
      <c r="D2229">
        <v>0</v>
      </c>
      <c r="E2229" t="s">
        <v>735</v>
      </c>
      <c r="F2229" t="s">
        <v>736</v>
      </c>
      <c r="G2229">
        <v>1</v>
      </c>
      <c r="H2229" s="6">
        <v>5000000</v>
      </c>
      <c r="I2229" s="7">
        <v>45866</v>
      </c>
      <c r="J2229" s="7">
        <v>45866</v>
      </c>
      <c r="K2229">
        <v>7</v>
      </c>
      <c r="L2229" t="s">
        <v>40</v>
      </c>
      <c r="M2229" t="s">
        <v>5</v>
      </c>
      <c r="N2229" t="s">
        <v>41</v>
      </c>
      <c r="O2229" t="s">
        <v>77</v>
      </c>
      <c r="P2229" t="s">
        <v>2082</v>
      </c>
      <c r="Q2229">
        <v>7</v>
      </c>
      <c r="R2229">
        <v>0</v>
      </c>
      <c r="S2229">
        <v>0</v>
      </c>
      <c r="U2229">
        <v>350000</v>
      </c>
      <c r="V2229">
        <v>350000</v>
      </c>
      <c r="W2229">
        <v>0</v>
      </c>
      <c r="X2229">
        <v>0</v>
      </c>
      <c r="Y2229" t="s">
        <v>48</v>
      </c>
    </row>
    <row r="2230" spans="1:25" x14ac:dyDescent="0.25">
      <c r="A2230">
        <v>2229</v>
      </c>
      <c r="B2230">
        <v>65565</v>
      </c>
      <c r="C2230">
        <v>0</v>
      </c>
      <c r="D2230">
        <v>0</v>
      </c>
      <c r="E2230" t="s">
        <v>1502</v>
      </c>
      <c r="F2230" t="s">
        <v>1503</v>
      </c>
      <c r="G2230">
        <v>1</v>
      </c>
      <c r="H2230" s="6">
        <v>87654</v>
      </c>
      <c r="I2230" s="7">
        <v>45866</v>
      </c>
      <c r="J2230" s="7">
        <v>45866</v>
      </c>
      <c r="K2230">
        <v>8</v>
      </c>
      <c r="L2230" t="s">
        <v>40</v>
      </c>
      <c r="M2230" t="s">
        <v>5</v>
      </c>
      <c r="N2230" t="s">
        <v>41</v>
      </c>
      <c r="O2230" t="s">
        <v>57</v>
      </c>
      <c r="P2230" t="s">
        <v>2082</v>
      </c>
      <c r="Q2230">
        <v>8</v>
      </c>
      <c r="R2230">
        <v>0</v>
      </c>
      <c r="S2230">
        <v>0</v>
      </c>
      <c r="U2230">
        <v>7012</v>
      </c>
      <c r="V2230">
        <v>7012</v>
      </c>
      <c r="W2230">
        <v>0</v>
      </c>
      <c r="X2230">
        <v>0</v>
      </c>
      <c r="Y2230" t="s">
        <v>250</v>
      </c>
    </row>
    <row r="2231" spans="1:25" x14ac:dyDescent="0.25">
      <c r="A2231">
        <v>2230</v>
      </c>
      <c r="B2231">
        <v>65558</v>
      </c>
      <c r="C2231">
        <v>0</v>
      </c>
      <c r="D2231">
        <v>0</v>
      </c>
      <c r="E2231" t="s">
        <v>2357</v>
      </c>
      <c r="F2231" t="s">
        <v>2358</v>
      </c>
      <c r="G2231">
        <v>1</v>
      </c>
      <c r="H2231" s="6">
        <v>3107696</v>
      </c>
      <c r="I2231" s="7">
        <v>45863</v>
      </c>
      <c r="J2231" s="7">
        <v>45863</v>
      </c>
      <c r="K2231">
        <v>15</v>
      </c>
      <c r="L2231" t="s">
        <v>40</v>
      </c>
      <c r="M2231" t="s">
        <v>5</v>
      </c>
      <c r="N2231" t="s">
        <v>41</v>
      </c>
      <c r="O2231" t="s">
        <v>54</v>
      </c>
      <c r="P2231" t="s">
        <v>2082</v>
      </c>
      <c r="Q2231">
        <v>5</v>
      </c>
      <c r="R2231">
        <v>10</v>
      </c>
      <c r="S2231">
        <v>0</v>
      </c>
      <c r="U2231">
        <v>466154</v>
      </c>
      <c r="V2231">
        <v>155385</v>
      </c>
      <c r="W2231">
        <v>310770</v>
      </c>
      <c r="X2231">
        <v>0</v>
      </c>
      <c r="Y2231" t="s">
        <v>44</v>
      </c>
    </row>
    <row r="2232" spans="1:25" x14ac:dyDescent="0.25">
      <c r="A2232">
        <v>2231</v>
      </c>
      <c r="B2232">
        <v>65537</v>
      </c>
      <c r="C2232">
        <v>0</v>
      </c>
      <c r="D2232">
        <v>0</v>
      </c>
      <c r="E2232" t="s">
        <v>1652</v>
      </c>
      <c r="F2232" t="s">
        <v>1653</v>
      </c>
      <c r="G2232">
        <v>1</v>
      </c>
      <c r="H2232" s="6">
        <v>3463475</v>
      </c>
      <c r="I2232" s="7">
        <v>45863</v>
      </c>
      <c r="J2232" s="7">
        <v>45863</v>
      </c>
      <c r="K2232">
        <v>7</v>
      </c>
      <c r="L2232" t="s">
        <v>40</v>
      </c>
      <c r="M2232" t="s">
        <v>5</v>
      </c>
      <c r="N2232" t="s">
        <v>41</v>
      </c>
      <c r="O2232" t="s">
        <v>47</v>
      </c>
      <c r="P2232" t="s">
        <v>2082</v>
      </c>
      <c r="Q2232">
        <v>7</v>
      </c>
      <c r="R2232">
        <v>0</v>
      </c>
      <c r="S2232">
        <v>0</v>
      </c>
      <c r="U2232">
        <v>242443</v>
      </c>
      <c r="V2232">
        <v>242443</v>
      </c>
      <c r="W2232">
        <v>0</v>
      </c>
      <c r="X2232">
        <v>0</v>
      </c>
      <c r="Y2232" t="s">
        <v>48</v>
      </c>
    </row>
    <row r="2233" spans="1:25" x14ac:dyDescent="0.25">
      <c r="A2233">
        <v>2232</v>
      </c>
      <c r="B2233">
        <v>65395</v>
      </c>
      <c r="C2233">
        <v>0</v>
      </c>
      <c r="D2233">
        <v>0</v>
      </c>
      <c r="E2233" t="s">
        <v>435</v>
      </c>
      <c r="F2233" t="s">
        <v>436</v>
      </c>
      <c r="G2233">
        <v>1</v>
      </c>
      <c r="H2233" s="6">
        <v>6000000</v>
      </c>
      <c r="I2233" s="7">
        <v>45863</v>
      </c>
      <c r="J2233" s="7">
        <v>45863</v>
      </c>
      <c r="K2233">
        <v>10</v>
      </c>
      <c r="L2233" t="s">
        <v>40</v>
      </c>
      <c r="M2233" t="s">
        <v>5</v>
      </c>
      <c r="N2233" t="s">
        <v>41</v>
      </c>
      <c r="O2233" t="s">
        <v>77</v>
      </c>
      <c r="P2233" t="s">
        <v>2082</v>
      </c>
      <c r="Q2233">
        <v>10</v>
      </c>
      <c r="R2233">
        <v>0</v>
      </c>
      <c r="S2233">
        <v>0</v>
      </c>
      <c r="U2233">
        <v>600000</v>
      </c>
      <c r="V2233">
        <v>600000</v>
      </c>
      <c r="W2233">
        <v>0</v>
      </c>
      <c r="X2233">
        <v>0</v>
      </c>
      <c r="Y2233" t="s">
        <v>437</v>
      </c>
    </row>
    <row r="2234" spans="1:25" x14ac:dyDescent="0.25">
      <c r="A2234">
        <v>2233</v>
      </c>
      <c r="B2234">
        <v>65547</v>
      </c>
      <c r="C2234">
        <v>0</v>
      </c>
      <c r="D2234">
        <v>0</v>
      </c>
      <c r="E2234" t="s">
        <v>393</v>
      </c>
      <c r="F2234" t="s">
        <v>2586</v>
      </c>
      <c r="G2234">
        <v>1</v>
      </c>
      <c r="H2234" s="6">
        <v>6272924</v>
      </c>
      <c r="I2234" s="7">
        <v>45863</v>
      </c>
      <c r="J2234" s="7">
        <v>45863</v>
      </c>
      <c r="K2234">
        <v>8</v>
      </c>
      <c r="L2234" t="s">
        <v>40</v>
      </c>
      <c r="M2234" t="s">
        <v>5</v>
      </c>
      <c r="N2234" t="s">
        <v>41</v>
      </c>
      <c r="O2234" t="s">
        <v>57</v>
      </c>
      <c r="P2234" t="s">
        <v>2082</v>
      </c>
      <c r="Q2234">
        <v>8</v>
      </c>
      <c r="R2234">
        <v>0</v>
      </c>
      <c r="S2234">
        <v>0</v>
      </c>
      <c r="U2234">
        <v>501834</v>
      </c>
      <c r="V2234">
        <v>501834</v>
      </c>
      <c r="W2234">
        <v>0</v>
      </c>
      <c r="X2234">
        <v>0</v>
      </c>
      <c r="Y2234" t="s">
        <v>44</v>
      </c>
    </row>
    <row r="2235" spans="1:25" x14ac:dyDescent="0.25">
      <c r="A2235">
        <v>2234</v>
      </c>
      <c r="B2235">
        <v>65534</v>
      </c>
      <c r="C2235">
        <v>0</v>
      </c>
      <c r="D2235">
        <v>0</v>
      </c>
      <c r="E2235" t="s">
        <v>2319</v>
      </c>
      <c r="F2235" t="s">
        <v>2320</v>
      </c>
      <c r="G2235">
        <v>1</v>
      </c>
      <c r="H2235" s="6">
        <v>2328421</v>
      </c>
      <c r="I2235" s="7">
        <v>45863</v>
      </c>
      <c r="J2235" s="7">
        <v>45863</v>
      </c>
      <c r="K2235">
        <v>5</v>
      </c>
      <c r="L2235" t="s">
        <v>40</v>
      </c>
      <c r="M2235" t="s">
        <v>6</v>
      </c>
      <c r="N2235" t="s">
        <v>41</v>
      </c>
      <c r="O2235" t="s">
        <v>64</v>
      </c>
      <c r="P2235" t="s">
        <v>2082</v>
      </c>
      <c r="Q2235">
        <v>5</v>
      </c>
      <c r="R2235">
        <v>0</v>
      </c>
      <c r="S2235">
        <v>0</v>
      </c>
      <c r="U2235">
        <v>116421</v>
      </c>
      <c r="V2235">
        <v>116421</v>
      </c>
      <c r="W2235">
        <v>0</v>
      </c>
      <c r="X2235">
        <v>0</v>
      </c>
      <c r="Y2235" t="s">
        <v>44</v>
      </c>
    </row>
    <row r="2236" spans="1:25" x14ac:dyDescent="0.25">
      <c r="A2236">
        <v>2235</v>
      </c>
      <c r="B2236">
        <v>65540</v>
      </c>
      <c r="C2236">
        <v>0</v>
      </c>
      <c r="D2236">
        <v>0</v>
      </c>
      <c r="E2236" t="s">
        <v>970</v>
      </c>
      <c r="F2236" t="s">
        <v>971</v>
      </c>
      <c r="G2236">
        <v>1</v>
      </c>
      <c r="H2236" s="6">
        <v>2799713</v>
      </c>
      <c r="I2236" s="7">
        <v>45863</v>
      </c>
      <c r="J2236" s="7">
        <v>45863</v>
      </c>
      <c r="K2236">
        <v>15</v>
      </c>
      <c r="L2236" t="s">
        <v>40</v>
      </c>
      <c r="M2236" t="s">
        <v>5</v>
      </c>
      <c r="N2236" t="s">
        <v>41</v>
      </c>
      <c r="O2236" t="s">
        <v>47</v>
      </c>
      <c r="P2236" t="s">
        <v>2082</v>
      </c>
      <c r="Q2236">
        <v>4</v>
      </c>
      <c r="R2236">
        <v>11</v>
      </c>
      <c r="S2236">
        <v>0</v>
      </c>
      <c r="U2236">
        <v>419957</v>
      </c>
      <c r="V2236">
        <v>111989</v>
      </c>
      <c r="W2236">
        <v>307968</v>
      </c>
      <c r="X2236">
        <v>0</v>
      </c>
      <c r="Y2236" t="s">
        <v>109</v>
      </c>
    </row>
    <row r="2237" spans="1:25" x14ac:dyDescent="0.25">
      <c r="A2237">
        <v>2236</v>
      </c>
      <c r="B2237">
        <v>65538</v>
      </c>
      <c r="C2237">
        <v>0</v>
      </c>
      <c r="D2237">
        <v>0</v>
      </c>
      <c r="E2237" t="s">
        <v>1650</v>
      </c>
      <c r="F2237" t="s">
        <v>1651</v>
      </c>
      <c r="G2237">
        <v>1</v>
      </c>
      <c r="H2237" s="6">
        <v>1276071</v>
      </c>
      <c r="I2237" s="7">
        <v>45863</v>
      </c>
      <c r="J2237" s="7">
        <v>45863</v>
      </c>
      <c r="K2237">
        <v>7</v>
      </c>
      <c r="L2237" t="s">
        <v>40</v>
      </c>
      <c r="M2237" t="s">
        <v>5</v>
      </c>
      <c r="N2237" t="s">
        <v>41</v>
      </c>
      <c r="O2237" t="s">
        <v>47</v>
      </c>
      <c r="P2237" t="s">
        <v>2082</v>
      </c>
      <c r="Q2237">
        <v>7</v>
      </c>
      <c r="R2237">
        <v>0</v>
      </c>
      <c r="S2237">
        <v>0</v>
      </c>
      <c r="U2237">
        <v>89325</v>
      </c>
      <c r="V2237">
        <v>89325</v>
      </c>
      <c r="W2237">
        <v>0</v>
      </c>
      <c r="X2237">
        <v>0</v>
      </c>
      <c r="Y2237" t="s">
        <v>48</v>
      </c>
    </row>
    <row r="2238" spans="1:25" x14ac:dyDescent="0.25">
      <c r="A2238">
        <v>2237</v>
      </c>
      <c r="B2238">
        <v>65533</v>
      </c>
      <c r="C2238">
        <v>0</v>
      </c>
      <c r="D2238">
        <v>0</v>
      </c>
      <c r="E2238" t="s">
        <v>1676</v>
      </c>
      <c r="F2238" t="s">
        <v>1677</v>
      </c>
      <c r="G2238">
        <v>1</v>
      </c>
      <c r="H2238" s="6">
        <v>10000000</v>
      </c>
      <c r="I2238" s="7">
        <v>45863</v>
      </c>
      <c r="J2238" s="7">
        <v>45863</v>
      </c>
      <c r="K2238">
        <v>10</v>
      </c>
      <c r="L2238" t="s">
        <v>40</v>
      </c>
      <c r="M2238" t="s">
        <v>5</v>
      </c>
      <c r="N2238" t="s">
        <v>41</v>
      </c>
      <c r="O2238" t="s">
        <v>57</v>
      </c>
      <c r="P2238" t="s">
        <v>2082</v>
      </c>
      <c r="Q2238">
        <v>10</v>
      </c>
      <c r="R2238">
        <v>0</v>
      </c>
      <c r="S2238">
        <v>0</v>
      </c>
      <c r="U2238">
        <v>1000000</v>
      </c>
      <c r="V2238">
        <v>1000000</v>
      </c>
      <c r="W2238">
        <v>0</v>
      </c>
      <c r="X2238">
        <v>0</v>
      </c>
      <c r="Y2238" t="s">
        <v>48</v>
      </c>
    </row>
    <row r="2239" spans="1:25" x14ac:dyDescent="0.25">
      <c r="A2239">
        <v>2238</v>
      </c>
      <c r="B2239">
        <v>65543</v>
      </c>
      <c r="C2239">
        <v>0</v>
      </c>
      <c r="D2239">
        <v>0</v>
      </c>
      <c r="E2239" t="s">
        <v>1688</v>
      </c>
      <c r="F2239" t="s">
        <v>1689</v>
      </c>
      <c r="G2239">
        <v>1</v>
      </c>
      <c r="H2239" s="6">
        <v>10000000</v>
      </c>
      <c r="I2239" s="7">
        <v>45863</v>
      </c>
      <c r="J2239" s="7">
        <v>45863</v>
      </c>
      <c r="K2239">
        <v>6</v>
      </c>
      <c r="L2239" t="s">
        <v>40</v>
      </c>
      <c r="M2239" t="s">
        <v>5</v>
      </c>
      <c r="N2239" t="s">
        <v>41</v>
      </c>
      <c r="O2239" t="s">
        <v>77</v>
      </c>
      <c r="P2239" t="s">
        <v>2082</v>
      </c>
      <c r="Q2239">
        <v>6</v>
      </c>
      <c r="R2239">
        <v>0</v>
      </c>
      <c r="S2239">
        <v>0</v>
      </c>
      <c r="U2239">
        <v>600000</v>
      </c>
      <c r="V2239">
        <v>600000</v>
      </c>
      <c r="W2239">
        <v>0</v>
      </c>
      <c r="X2239">
        <v>0</v>
      </c>
      <c r="Y2239" t="s">
        <v>48</v>
      </c>
    </row>
    <row r="2240" spans="1:25" x14ac:dyDescent="0.25">
      <c r="A2240">
        <v>2239</v>
      </c>
      <c r="B2240">
        <v>65552</v>
      </c>
      <c r="C2240">
        <v>0</v>
      </c>
      <c r="D2240">
        <v>0</v>
      </c>
      <c r="E2240" t="s">
        <v>1169</v>
      </c>
      <c r="F2240" t="s">
        <v>1170</v>
      </c>
      <c r="G2240">
        <v>1</v>
      </c>
      <c r="H2240" s="6">
        <v>4157928</v>
      </c>
      <c r="I2240" s="7">
        <v>45863</v>
      </c>
      <c r="J2240" s="7">
        <v>45863</v>
      </c>
      <c r="K2240">
        <v>15</v>
      </c>
      <c r="L2240" t="s">
        <v>40</v>
      </c>
      <c r="M2240" t="s">
        <v>5</v>
      </c>
      <c r="N2240" t="s">
        <v>41</v>
      </c>
      <c r="O2240" t="s">
        <v>54</v>
      </c>
      <c r="P2240" t="s">
        <v>2082</v>
      </c>
      <c r="Q2240">
        <v>5</v>
      </c>
      <c r="R2240">
        <v>10</v>
      </c>
      <c r="S2240">
        <v>0</v>
      </c>
      <c r="U2240">
        <v>623689</v>
      </c>
      <c r="V2240">
        <v>207896</v>
      </c>
      <c r="W2240">
        <v>415793</v>
      </c>
      <c r="X2240">
        <v>0</v>
      </c>
      <c r="Y2240" t="s">
        <v>44</v>
      </c>
    </row>
    <row r="2241" spans="1:25" x14ac:dyDescent="0.25">
      <c r="A2241">
        <v>2240</v>
      </c>
      <c r="B2241">
        <v>65553</v>
      </c>
      <c r="C2241">
        <v>0</v>
      </c>
      <c r="D2241">
        <v>0</v>
      </c>
      <c r="E2241" t="s">
        <v>1159</v>
      </c>
      <c r="F2241" t="s">
        <v>1160</v>
      </c>
      <c r="G2241">
        <v>1</v>
      </c>
      <c r="H2241" s="6">
        <v>3591054</v>
      </c>
      <c r="I2241" s="7">
        <v>45863</v>
      </c>
      <c r="J2241" s="7">
        <v>45863</v>
      </c>
      <c r="K2241">
        <v>15</v>
      </c>
      <c r="L2241" t="s">
        <v>40</v>
      </c>
      <c r="M2241" t="s">
        <v>5</v>
      </c>
      <c r="N2241" t="s">
        <v>41</v>
      </c>
      <c r="O2241" t="s">
        <v>54</v>
      </c>
      <c r="P2241" t="s">
        <v>2082</v>
      </c>
      <c r="Q2241">
        <v>5</v>
      </c>
      <c r="R2241">
        <v>10</v>
      </c>
      <c r="S2241">
        <v>0</v>
      </c>
      <c r="U2241">
        <v>538658</v>
      </c>
      <c r="V2241">
        <v>179553</v>
      </c>
      <c r="W2241">
        <v>359105</v>
      </c>
      <c r="X2241">
        <v>0</v>
      </c>
      <c r="Y2241" t="s">
        <v>44</v>
      </c>
    </row>
    <row r="2242" spans="1:25" x14ac:dyDescent="0.25">
      <c r="A2242">
        <v>2241</v>
      </c>
      <c r="B2242">
        <v>65562</v>
      </c>
      <c r="C2242">
        <v>0</v>
      </c>
      <c r="D2242">
        <v>0</v>
      </c>
      <c r="E2242" t="s">
        <v>743</v>
      </c>
      <c r="F2242" t="s">
        <v>744</v>
      </c>
      <c r="G2242">
        <v>1</v>
      </c>
      <c r="H2242" s="6">
        <v>7000000</v>
      </c>
      <c r="I2242" s="7">
        <v>45863</v>
      </c>
      <c r="J2242" s="7">
        <v>45863</v>
      </c>
      <c r="K2242">
        <v>5</v>
      </c>
      <c r="L2242" t="s">
        <v>40</v>
      </c>
      <c r="M2242" t="s">
        <v>7</v>
      </c>
      <c r="N2242" t="s">
        <v>41</v>
      </c>
      <c r="O2242" t="s">
        <v>64</v>
      </c>
      <c r="P2242" t="s">
        <v>2082</v>
      </c>
      <c r="Q2242">
        <v>5</v>
      </c>
      <c r="R2242">
        <v>0</v>
      </c>
      <c r="S2242">
        <v>0</v>
      </c>
      <c r="U2242">
        <v>350000</v>
      </c>
      <c r="V2242">
        <v>350000</v>
      </c>
      <c r="W2242">
        <v>0</v>
      </c>
      <c r="X2242">
        <v>0</v>
      </c>
      <c r="Y2242" t="s">
        <v>94</v>
      </c>
    </row>
    <row r="2243" spans="1:25" x14ac:dyDescent="0.25">
      <c r="A2243">
        <v>2242</v>
      </c>
      <c r="B2243">
        <v>65549</v>
      </c>
      <c r="C2243">
        <v>0</v>
      </c>
      <c r="D2243">
        <v>0</v>
      </c>
      <c r="E2243" t="s">
        <v>1157</v>
      </c>
      <c r="F2243" t="s">
        <v>1158</v>
      </c>
      <c r="G2243">
        <v>1</v>
      </c>
      <c r="H2243" s="6">
        <v>1551009</v>
      </c>
      <c r="I2243" s="7">
        <v>45863</v>
      </c>
      <c r="J2243" s="7">
        <v>45863</v>
      </c>
      <c r="K2243">
        <v>15</v>
      </c>
      <c r="L2243" t="s">
        <v>40</v>
      </c>
      <c r="M2243" t="s">
        <v>5</v>
      </c>
      <c r="N2243" t="s">
        <v>41</v>
      </c>
      <c r="O2243" t="s">
        <v>54</v>
      </c>
      <c r="P2243" t="s">
        <v>2082</v>
      </c>
      <c r="Q2243">
        <v>5</v>
      </c>
      <c r="R2243">
        <v>10</v>
      </c>
      <c r="S2243">
        <v>0</v>
      </c>
      <c r="U2243">
        <v>232651</v>
      </c>
      <c r="V2243">
        <v>77550</v>
      </c>
      <c r="W2243">
        <v>155101</v>
      </c>
      <c r="X2243">
        <v>0</v>
      </c>
      <c r="Y2243" t="s">
        <v>44</v>
      </c>
    </row>
    <row r="2244" spans="1:25" x14ac:dyDescent="0.25">
      <c r="A2244">
        <v>2243</v>
      </c>
      <c r="B2244">
        <v>65539</v>
      </c>
      <c r="C2244">
        <v>0</v>
      </c>
      <c r="D2244">
        <v>0</v>
      </c>
      <c r="E2244" t="s">
        <v>1642</v>
      </c>
      <c r="F2244" t="s">
        <v>1643</v>
      </c>
      <c r="G2244">
        <v>1</v>
      </c>
      <c r="H2244" s="6">
        <v>19796844</v>
      </c>
      <c r="I2244" s="7">
        <v>45863</v>
      </c>
      <c r="J2244" s="7">
        <v>45863</v>
      </c>
      <c r="K2244">
        <v>7</v>
      </c>
      <c r="L2244" t="s">
        <v>40</v>
      </c>
      <c r="M2244" t="s">
        <v>5</v>
      </c>
      <c r="N2244" t="s">
        <v>41</v>
      </c>
      <c r="O2244" t="s">
        <v>47</v>
      </c>
      <c r="P2244" t="s">
        <v>2082</v>
      </c>
      <c r="Q2244">
        <v>7</v>
      </c>
      <c r="R2244">
        <v>0</v>
      </c>
      <c r="S2244">
        <v>0</v>
      </c>
      <c r="U2244">
        <v>1385779</v>
      </c>
      <c r="V2244">
        <v>1385779</v>
      </c>
      <c r="W2244">
        <v>0</v>
      </c>
      <c r="X2244">
        <v>0</v>
      </c>
      <c r="Y2244" t="s">
        <v>48</v>
      </c>
    </row>
    <row r="2245" spans="1:25" x14ac:dyDescent="0.25">
      <c r="A2245">
        <v>2244</v>
      </c>
      <c r="B2245">
        <v>65546</v>
      </c>
      <c r="C2245">
        <v>0</v>
      </c>
      <c r="D2245">
        <v>0</v>
      </c>
      <c r="E2245" t="s">
        <v>1666</v>
      </c>
      <c r="F2245" t="s">
        <v>1667</v>
      </c>
      <c r="G2245">
        <v>1</v>
      </c>
      <c r="H2245" s="6">
        <v>18715730</v>
      </c>
      <c r="I2245" s="7">
        <v>45863</v>
      </c>
      <c r="J2245" s="7">
        <v>45863</v>
      </c>
      <c r="K2245">
        <v>15</v>
      </c>
      <c r="L2245" t="s">
        <v>40</v>
      </c>
      <c r="M2245" t="s">
        <v>5</v>
      </c>
      <c r="N2245" t="s">
        <v>41</v>
      </c>
      <c r="O2245" t="s">
        <v>77</v>
      </c>
      <c r="P2245" t="s">
        <v>2082</v>
      </c>
      <c r="Q2245">
        <v>5.6</v>
      </c>
      <c r="R2245">
        <v>9.4</v>
      </c>
      <c r="S2245">
        <v>0</v>
      </c>
      <c r="U2245">
        <v>2807360</v>
      </c>
      <c r="V2245">
        <v>1048081</v>
      </c>
      <c r="W2245">
        <v>1759279</v>
      </c>
      <c r="X2245">
        <v>0</v>
      </c>
      <c r="Y2245" t="s">
        <v>109</v>
      </c>
    </row>
    <row r="2246" spans="1:25" x14ac:dyDescent="0.25">
      <c r="A2246">
        <v>2245</v>
      </c>
      <c r="B2246">
        <v>65541</v>
      </c>
      <c r="C2246">
        <v>0</v>
      </c>
      <c r="D2246">
        <v>0</v>
      </c>
      <c r="E2246" t="s">
        <v>1638</v>
      </c>
      <c r="F2246" t="s">
        <v>1639</v>
      </c>
      <c r="G2246">
        <v>1</v>
      </c>
      <c r="H2246" s="6">
        <v>642946</v>
      </c>
      <c r="I2246" s="7">
        <v>45863</v>
      </c>
      <c r="J2246" s="7">
        <v>45863</v>
      </c>
      <c r="K2246">
        <v>7</v>
      </c>
      <c r="L2246" t="s">
        <v>40</v>
      </c>
      <c r="M2246" t="s">
        <v>5</v>
      </c>
      <c r="N2246" t="s">
        <v>41</v>
      </c>
      <c r="O2246" t="s">
        <v>47</v>
      </c>
      <c r="P2246" t="s">
        <v>2082</v>
      </c>
      <c r="Q2246">
        <v>7</v>
      </c>
      <c r="R2246">
        <v>0</v>
      </c>
      <c r="S2246">
        <v>0</v>
      </c>
      <c r="U2246">
        <v>45006</v>
      </c>
      <c r="V2246">
        <v>45006</v>
      </c>
      <c r="W2246">
        <v>0</v>
      </c>
      <c r="X2246">
        <v>0</v>
      </c>
      <c r="Y2246" t="s">
        <v>48</v>
      </c>
    </row>
    <row r="2247" spans="1:25" x14ac:dyDescent="0.25">
      <c r="A2247">
        <v>2246</v>
      </c>
      <c r="B2247">
        <v>65551</v>
      </c>
      <c r="C2247">
        <v>0</v>
      </c>
      <c r="D2247">
        <v>0</v>
      </c>
      <c r="E2247" t="s">
        <v>1161</v>
      </c>
      <c r="F2247" t="s">
        <v>1162</v>
      </c>
      <c r="G2247">
        <v>1</v>
      </c>
      <c r="H2247" s="6">
        <v>1830522</v>
      </c>
      <c r="I2247" s="7">
        <v>45863</v>
      </c>
      <c r="J2247" s="7">
        <v>45863</v>
      </c>
      <c r="K2247">
        <v>15</v>
      </c>
      <c r="L2247" t="s">
        <v>40</v>
      </c>
      <c r="M2247" t="s">
        <v>5</v>
      </c>
      <c r="N2247" t="s">
        <v>41</v>
      </c>
      <c r="O2247" t="s">
        <v>54</v>
      </c>
      <c r="P2247" t="s">
        <v>2082</v>
      </c>
      <c r="Q2247">
        <v>5</v>
      </c>
      <c r="R2247">
        <v>10</v>
      </c>
      <c r="S2247">
        <v>0</v>
      </c>
      <c r="U2247">
        <v>274578</v>
      </c>
      <c r="V2247">
        <v>91526</v>
      </c>
      <c r="W2247">
        <v>183052</v>
      </c>
      <c r="X2247">
        <v>0</v>
      </c>
      <c r="Y2247" t="s">
        <v>44</v>
      </c>
    </row>
    <row r="2248" spans="1:25" x14ac:dyDescent="0.25">
      <c r="A2248">
        <v>2247</v>
      </c>
      <c r="B2248">
        <v>63698</v>
      </c>
      <c r="C2248">
        <v>0</v>
      </c>
      <c r="D2248">
        <v>0</v>
      </c>
      <c r="E2248" t="s">
        <v>1459</v>
      </c>
      <c r="F2248" t="s">
        <v>1460</v>
      </c>
      <c r="G2248">
        <v>1</v>
      </c>
      <c r="H2248" s="6">
        <v>8200000</v>
      </c>
      <c r="I2248" s="7">
        <v>45863</v>
      </c>
      <c r="J2248" s="7">
        <v>45863</v>
      </c>
      <c r="K2248">
        <v>15</v>
      </c>
      <c r="L2248" t="s">
        <v>40</v>
      </c>
      <c r="M2248" t="s">
        <v>5</v>
      </c>
      <c r="N2248" t="s">
        <v>41</v>
      </c>
      <c r="O2248" t="s">
        <v>54</v>
      </c>
      <c r="P2248" t="s">
        <v>2082</v>
      </c>
      <c r="Q2248">
        <v>3.3</v>
      </c>
      <c r="R2248">
        <v>11.7</v>
      </c>
      <c r="S2248">
        <v>0</v>
      </c>
      <c r="U2248">
        <v>1230000</v>
      </c>
      <c r="V2248">
        <v>270600</v>
      </c>
      <c r="W2248">
        <v>959400</v>
      </c>
      <c r="X2248">
        <v>0</v>
      </c>
      <c r="Y2248" t="s">
        <v>48</v>
      </c>
    </row>
    <row r="2249" spans="1:25" x14ac:dyDescent="0.25">
      <c r="A2249">
        <v>2248</v>
      </c>
      <c r="B2249">
        <v>65555</v>
      </c>
      <c r="C2249">
        <v>0</v>
      </c>
      <c r="D2249">
        <v>0</v>
      </c>
      <c r="E2249" t="s">
        <v>1163</v>
      </c>
      <c r="F2249" t="s">
        <v>1164</v>
      </c>
      <c r="G2249">
        <v>1</v>
      </c>
      <c r="H2249" s="6">
        <v>1997042</v>
      </c>
      <c r="I2249" s="7">
        <v>45863</v>
      </c>
      <c r="J2249" s="7">
        <v>45863</v>
      </c>
      <c r="K2249">
        <v>15</v>
      </c>
      <c r="L2249" t="s">
        <v>40</v>
      </c>
      <c r="M2249" t="s">
        <v>5</v>
      </c>
      <c r="N2249" t="s">
        <v>41</v>
      </c>
      <c r="O2249" t="s">
        <v>54</v>
      </c>
      <c r="P2249" t="s">
        <v>2082</v>
      </c>
      <c r="Q2249">
        <v>5</v>
      </c>
      <c r="R2249">
        <v>10</v>
      </c>
      <c r="S2249">
        <v>0</v>
      </c>
      <c r="U2249">
        <v>299556</v>
      </c>
      <c r="V2249">
        <v>99852</v>
      </c>
      <c r="W2249">
        <v>199704</v>
      </c>
      <c r="X2249">
        <v>0</v>
      </c>
      <c r="Y2249" t="s">
        <v>44</v>
      </c>
    </row>
    <row r="2250" spans="1:25" x14ac:dyDescent="0.25">
      <c r="A2250">
        <v>2249</v>
      </c>
      <c r="B2250">
        <v>65536</v>
      </c>
      <c r="C2250">
        <v>0</v>
      </c>
      <c r="D2250">
        <v>0</v>
      </c>
      <c r="E2250" t="s">
        <v>1596</v>
      </c>
      <c r="F2250" t="s">
        <v>1597</v>
      </c>
      <c r="G2250">
        <v>1</v>
      </c>
      <c r="H2250" s="6">
        <v>7700000</v>
      </c>
      <c r="I2250" s="7">
        <v>45863</v>
      </c>
      <c r="J2250" s="7">
        <v>45863</v>
      </c>
      <c r="K2250">
        <v>9</v>
      </c>
      <c r="L2250" t="s">
        <v>40</v>
      </c>
      <c r="M2250" t="s">
        <v>5</v>
      </c>
      <c r="N2250" t="s">
        <v>41</v>
      </c>
      <c r="O2250" t="s">
        <v>57</v>
      </c>
      <c r="P2250" t="s">
        <v>2082</v>
      </c>
      <c r="Q2250">
        <v>9</v>
      </c>
      <c r="R2250">
        <v>0</v>
      </c>
      <c r="S2250">
        <v>0</v>
      </c>
      <c r="U2250">
        <v>693000</v>
      </c>
      <c r="V2250">
        <v>693000</v>
      </c>
      <c r="W2250">
        <v>0</v>
      </c>
      <c r="X2250">
        <v>0</v>
      </c>
      <c r="Y2250" t="s">
        <v>112</v>
      </c>
    </row>
    <row r="2251" spans="1:25" x14ac:dyDescent="0.25">
      <c r="A2251">
        <v>2250</v>
      </c>
      <c r="B2251">
        <v>65544</v>
      </c>
      <c r="C2251">
        <v>0</v>
      </c>
      <c r="D2251">
        <v>0</v>
      </c>
      <c r="E2251" t="s">
        <v>2196</v>
      </c>
      <c r="F2251" t="s">
        <v>2197</v>
      </c>
      <c r="G2251">
        <v>1</v>
      </c>
      <c r="H2251" s="6">
        <v>893828</v>
      </c>
      <c r="I2251" s="7">
        <v>45863</v>
      </c>
      <c r="J2251" s="7">
        <v>45863</v>
      </c>
      <c r="K2251">
        <v>8</v>
      </c>
      <c r="L2251" t="s">
        <v>40</v>
      </c>
      <c r="M2251" t="s">
        <v>5</v>
      </c>
      <c r="N2251" t="s">
        <v>41</v>
      </c>
      <c r="O2251" t="s">
        <v>57</v>
      </c>
      <c r="P2251" t="s">
        <v>2082</v>
      </c>
      <c r="Q2251">
        <v>8</v>
      </c>
      <c r="R2251">
        <v>0</v>
      </c>
      <c r="S2251">
        <v>0</v>
      </c>
      <c r="U2251">
        <v>71506</v>
      </c>
      <c r="V2251">
        <v>71506</v>
      </c>
      <c r="W2251">
        <v>0</v>
      </c>
      <c r="X2251">
        <v>0</v>
      </c>
      <c r="Y2251" t="s">
        <v>48</v>
      </c>
    </row>
    <row r="2252" spans="1:25" x14ac:dyDescent="0.25">
      <c r="A2252">
        <v>2251</v>
      </c>
      <c r="B2252">
        <v>65557</v>
      </c>
      <c r="C2252">
        <v>0</v>
      </c>
      <c r="D2252">
        <v>0</v>
      </c>
      <c r="E2252" t="s">
        <v>1147</v>
      </c>
      <c r="F2252" t="s">
        <v>1148</v>
      </c>
      <c r="G2252">
        <v>1</v>
      </c>
      <c r="H2252" s="6">
        <v>3997321</v>
      </c>
      <c r="I2252" s="7">
        <v>45863</v>
      </c>
      <c r="J2252" s="7">
        <v>45863</v>
      </c>
      <c r="K2252">
        <v>15</v>
      </c>
      <c r="L2252" t="s">
        <v>40</v>
      </c>
      <c r="M2252" t="s">
        <v>5</v>
      </c>
      <c r="N2252" t="s">
        <v>41</v>
      </c>
      <c r="O2252" t="s">
        <v>54</v>
      </c>
      <c r="P2252" t="s">
        <v>2082</v>
      </c>
      <c r="Q2252">
        <v>5</v>
      </c>
      <c r="R2252">
        <v>10</v>
      </c>
      <c r="S2252">
        <v>0</v>
      </c>
      <c r="U2252">
        <v>599598</v>
      </c>
      <c r="V2252">
        <v>199866</v>
      </c>
      <c r="W2252">
        <v>399732</v>
      </c>
      <c r="X2252">
        <v>0</v>
      </c>
      <c r="Y2252" t="s">
        <v>44</v>
      </c>
    </row>
    <row r="2253" spans="1:25" x14ac:dyDescent="0.25">
      <c r="A2253">
        <v>2252</v>
      </c>
      <c r="B2253">
        <v>65556</v>
      </c>
      <c r="C2253">
        <v>0</v>
      </c>
      <c r="D2253">
        <v>0</v>
      </c>
      <c r="E2253" t="s">
        <v>1149</v>
      </c>
      <c r="F2253" t="s">
        <v>1150</v>
      </c>
      <c r="G2253">
        <v>1</v>
      </c>
      <c r="H2253" s="6">
        <v>733266</v>
      </c>
      <c r="I2253" s="7">
        <v>45863</v>
      </c>
      <c r="J2253" s="7">
        <v>45863</v>
      </c>
      <c r="K2253">
        <v>15</v>
      </c>
      <c r="L2253" t="s">
        <v>40</v>
      </c>
      <c r="M2253" t="s">
        <v>5</v>
      </c>
      <c r="N2253" t="s">
        <v>41</v>
      </c>
      <c r="O2253" t="s">
        <v>54</v>
      </c>
      <c r="P2253" t="s">
        <v>2082</v>
      </c>
      <c r="Q2253">
        <v>5</v>
      </c>
      <c r="R2253">
        <v>10</v>
      </c>
      <c r="S2253">
        <v>0</v>
      </c>
      <c r="U2253">
        <v>109990</v>
      </c>
      <c r="V2253">
        <v>36663</v>
      </c>
      <c r="W2253">
        <v>73327</v>
      </c>
      <c r="X2253">
        <v>0</v>
      </c>
      <c r="Y2253" t="s">
        <v>44</v>
      </c>
    </row>
    <row r="2254" spans="1:25" x14ac:dyDescent="0.25">
      <c r="A2254">
        <v>2253</v>
      </c>
      <c r="B2254">
        <v>65550</v>
      </c>
      <c r="C2254">
        <v>0</v>
      </c>
      <c r="D2254">
        <v>0</v>
      </c>
      <c r="E2254" t="s">
        <v>1145</v>
      </c>
      <c r="F2254" t="s">
        <v>1146</v>
      </c>
      <c r="G2254">
        <v>1</v>
      </c>
      <c r="H2254" s="6">
        <v>676748</v>
      </c>
      <c r="I2254" s="7">
        <v>45863</v>
      </c>
      <c r="J2254" s="7">
        <v>45863</v>
      </c>
      <c r="K2254">
        <v>15</v>
      </c>
      <c r="L2254" t="s">
        <v>40</v>
      </c>
      <c r="M2254" t="s">
        <v>5</v>
      </c>
      <c r="N2254" t="s">
        <v>41</v>
      </c>
      <c r="O2254" t="s">
        <v>54</v>
      </c>
      <c r="P2254" t="s">
        <v>2082</v>
      </c>
      <c r="Q2254">
        <v>5</v>
      </c>
      <c r="R2254">
        <v>10</v>
      </c>
      <c r="S2254">
        <v>0</v>
      </c>
      <c r="U2254">
        <v>101512</v>
      </c>
      <c r="V2254">
        <v>33837</v>
      </c>
      <c r="W2254">
        <v>67675</v>
      </c>
      <c r="X2254">
        <v>0</v>
      </c>
      <c r="Y2254" t="s">
        <v>44</v>
      </c>
    </row>
    <row r="2255" spans="1:25" x14ac:dyDescent="0.25">
      <c r="A2255">
        <v>2254</v>
      </c>
      <c r="B2255">
        <v>65535</v>
      </c>
      <c r="C2255">
        <v>0</v>
      </c>
      <c r="D2255">
        <v>0</v>
      </c>
      <c r="E2255" t="s">
        <v>964</v>
      </c>
      <c r="F2255" t="s">
        <v>965</v>
      </c>
      <c r="G2255">
        <v>1</v>
      </c>
      <c r="H2255" s="6">
        <v>583158</v>
      </c>
      <c r="I2255" s="7">
        <v>45863</v>
      </c>
      <c r="J2255" s="7">
        <v>45863</v>
      </c>
      <c r="K2255">
        <v>5</v>
      </c>
      <c r="L2255" t="s">
        <v>40</v>
      </c>
      <c r="M2255" t="s">
        <v>6</v>
      </c>
      <c r="N2255" t="s">
        <v>41</v>
      </c>
      <c r="O2255" t="s">
        <v>64</v>
      </c>
      <c r="P2255" t="s">
        <v>2082</v>
      </c>
      <c r="Q2255">
        <v>5</v>
      </c>
      <c r="R2255">
        <v>0</v>
      </c>
      <c r="S2255">
        <v>0</v>
      </c>
      <c r="U2255">
        <v>29158</v>
      </c>
      <c r="V2255">
        <v>29158</v>
      </c>
      <c r="W2255">
        <v>0</v>
      </c>
      <c r="X2255">
        <v>0</v>
      </c>
      <c r="Y2255" t="s">
        <v>44</v>
      </c>
    </row>
    <row r="2256" spans="1:25" x14ac:dyDescent="0.25">
      <c r="A2256">
        <v>2255</v>
      </c>
      <c r="B2256">
        <v>65532</v>
      </c>
      <c r="C2256">
        <v>0</v>
      </c>
      <c r="D2256">
        <v>0</v>
      </c>
      <c r="E2256" t="s">
        <v>1473</v>
      </c>
      <c r="F2256" t="s">
        <v>1474</v>
      </c>
      <c r="G2256">
        <v>1</v>
      </c>
      <c r="H2256" s="6">
        <v>397276</v>
      </c>
      <c r="I2256" s="7">
        <v>45863</v>
      </c>
      <c r="J2256" s="7">
        <v>45863</v>
      </c>
      <c r="K2256">
        <v>5</v>
      </c>
      <c r="L2256" t="s">
        <v>40</v>
      </c>
      <c r="M2256" t="s">
        <v>6</v>
      </c>
      <c r="N2256" t="s">
        <v>41</v>
      </c>
      <c r="O2256" t="s">
        <v>64</v>
      </c>
      <c r="P2256" t="s">
        <v>2082</v>
      </c>
      <c r="Q2256">
        <v>5</v>
      </c>
      <c r="R2256">
        <v>0</v>
      </c>
      <c r="S2256">
        <v>0</v>
      </c>
      <c r="U2256">
        <v>19864</v>
      </c>
      <c r="V2256">
        <v>19864</v>
      </c>
      <c r="W2256">
        <v>0</v>
      </c>
      <c r="X2256">
        <v>0</v>
      </c>
      <c r="Y2256" t="s">
        <v>44</v>
      </c>
    </row>
    <row r="2257" spans="1:25" x14ac:dyDescent="0.25">
      <c r="A2257">
        <v>2256</v>
      </c>
      <c r="B2257">
        <v>65542</v>
      </c>
      <c r="C2257">
        <v>0</v>
      </c>
      <c r="D2257">
        <v>0</v>
      </c>
      <c r="E2257" t="s">
        <v>1463</v>
      </c>
      <c r="F2257" t="s">
        <v>1464</v>
      </c>
      <c r="G2257">
        <v>1</v>
      </c>
      <c r="H2257" s="6">
        <v>54843492</v>
      </c>
      <c r="I2257" s="7">
        <v>45863</v>
      </c>
      <c r="J2257" s="7">
        <v>45863</v>
      </c>
      <c r="K2257">
        <v>15</v>
      </c>
      <c r="L2257" t="s">
        <v>40</v>
      </c>
      <c r="M2257" t="s">
        <v>5</v>
      </c>
      <c r="N2257" t="s">
        <v>41</v>
      </c>
      <c r="O2257" t="s">
        <v>54</v>
      </c>
      <c r="P2257" t="s">
        <v>2082</v>
      </c>
      <c r="Q2257">
        <v>3.3</v>
      </c>
      <c r="R2257">
        <v>11.7</v>
      </c>
      <c r="S2257">
        <v>0</v>
      </c>
      <c r="U2257">
        <v>8226524</v>
      </c>
      <c r="V2257">
        <v>1809835</v>
      </c>
      <c r="W2257">
        <v>6416689</v>
      </c>
      <c r="X2257">
        <v>0</v>
      </c>
      <c r="Y2257" t="s">
        <v>48</v>
      </c>
    </row>
    <row r="2258" spans="1:25" x14ac:dyDescent="0.25">
      <c r="A2258">
        <v>2257</v>
      </c>
      <c r="B2258">
        <v>65554</v>
      </c>
      <c r="C2258">
        <v>0</v>
      </c>
      <c r="D2258">
        <v>0</v>
      </c>
      <c r="E2258" t="s">
        <v>1151</v>
      </c>
      <c r="F2258" t="s">
        <v>1152</v>
      </c>
      <c r="G2258">
        <v>1</v>
      </c>
      <c r="H2258" s="6">
        <v>17136817</v>
      </c>
      <c r="I2258" s="7">
        <v>45863</v>
      </c>
      <c r="J2258" s="7">
        <v>45863</v>
      </c>
      <c r="K2258">
        <v>15</v>
      </c>
      <c r="L2258" t="s">
        <v>40</v>
      </c>
      <c r="M2258" t="s">
        <v>5</v>
      </c>
      <c r="N2258" t="s">
        <v>41</v>
      </c>
      <c r="O2258" t="s">
        <v>54</v>
      </c>
      <c r="P2258" t="s">
        <v>2082</v>
      </c>
      <c r="Q2258">
        <v>5</v>
      </c>
      <c r="R2258">
        <v>10</v>
      </c>
      <c r="S2258">
        <v>0</v>
      </c>
      <c r="U2258">
        <v>2570523</v>
      </c>
      <c r="V2258">
        <v>856841</v>
      </c>
      <c r="W2258">
        <v>1713682</v>
      </c>
      <c r="X2258">
        <v>0</v>
      </c>
      <c r="Y2258" t="s">
        <v>44</v>
      </c>
    </row>
    <row r="2259" spans="1:25" x14ac:dyDescent="0.25">
      <c r="A2259">
        <v>2258</v>
      </c>
      <c r="B2259">
        <v>65559</v>
      </c>
      <c r="C2259">
        <v>0</v>
      </c>
      <c r="D2259">
        <v>0</v>
      </c>
      <c r="E2259" t="s">
        <v>2353</v>
      </c>
      <c r="F2259" t="s">
        <v>2354</v>
      </c>
      <c r="G2259">
        <v>1</v>
      </c>
      <c r="H2259" s="6">
        <v>1636135</v>
      </c>
      <c r="I2259" s="7">
        <v>45863</v>
      </c>
      <c r="J2259" s="7">
        <v>45863</v>
      </c>
      <c r="K2259">
        <v>15</v>
      </c>
      <c r="L2259" t="s">
        <v>40</v>
      </c>
      <c r="M2259" t="s">
        <v>5</v>
      </c>
      <c r="N2259" t="s">
        <v>41</v>
      </c>
      <c r="O2259" t="s">
        <v>54</v>
      </c>
      <c r="P2259" t="s">
        <v>2082</v>
      </c>
      <c r="Q2259">
        <v>5</v>
      </c>
      <c r="R2259">
        <v>10</v>
      </c>
      <c r="S2259">
        <v>0</v>
      </c>
      <c r="U2259">
        <v>245420</v>
      </c>
      <c r="V2259">
        <v>81807</v>
      </c>
      <c r="W2259">
        <v>163614</v>
      </c>
      <c r="X2259">
        <v>0</v>
      </c>
      <c r="Y2259" t="s">
        <v>44</v>
      </c>
    </row>
    <row r="2260" spans="1:25" x14ac:dyDescent="0.25">
      <c r="A2260">
        <v>2259</v>
      </c>
      <c r="B2260">
        <v>65545</v>
      </c>
      <c r="C2260">
        <v>0</v>
      </c>
      <c r="D2260">
        <v>0</v>
      </c>
      <c r="E2260" t="s">
        <v>2271</v>
      </c>
      <c r="F2260" t="s">
        <v>2272</v>
      </c>
      <c r="G2260">
        <v>1</v>
      </c>
      <c r="H2260" s="6">
        <v>678438</v>
      </c>
      <c r="I2260" s="7">
        <v>45863</v>
      </c>
      <c r="J2260" s="7">
        <v>45863</v>
      </c>
      <c r="K2260">
        <v>15</v>
      </c>
      <c r="L2260" t="s">
        <v>40</v>
      </c>
      <c r="M2260" t="s">
        <v>5</v>
      </c>
      <c r="N2260" t="s">
        <v>41</v>
      </c>
      <c r="O2260" t="s">
        <v>54</v>
      </c>
      <c r="P2260" t="s">
        <v>2082</v>
      </c>
      <c r="Q2260">
        <v>4</v>
      </c>
      <c r="R2260">
        <v>11</v>
      </c>
      <c r="S2260">
        <v>0</v>
      </c>
      <c r="U2260">
        <v>101766</v>
      </c>
      <c r="V2260">
        <v>27138</v>
      </c>
      <c r="W2260">
        <v>74628</v>
      </c>
      <c r="X2260">
        <v>0</v>
      </c>
      <c r="Y2260" t="s">
        <v>109</v>
      </c>
    </row>
    <row r="2261" spans="1:25" x14ac:dyDescent="0.25">
      <c r="A2261">
        <v>2260</v>
      </c>
      <c r="B2261">
        <v>65515</v>
      </c>
      <c r="C2261">
        <v>0</v>
      </c>
      <c r="D2261">
        <v>0</v>
      </c>
      <c r="E2261" t="s">
        <v>1471</v>
      </c>
      <c r="F2261" t="s">
        <v>1472</v>
      </c>
      <c r="G2261">
        <v>1</v>
      </c>
      <c r="H2261" s="6">
        <v>29543805</v>
      </c>
      <c r="I2261" s="7">
        <v>45862</v>
      </c>
      <c r="J2261" s="7">
        <v>45862</v>
      </c>
      <c r="K2261">
        <v>15</v>
      </c>
      <c r="L2261" t="s">
        <v>40</v>
      </c>
      <c r="M2261" t="s">
        <v>5</v>
      </c>
      <c r="N2261" t="s">
        <v>41</v>
      </c>
      <c r="O2261" t="s">
        <v>47</v>
      </c>
      <c r="P2261" t="s">
        <v>2082</v>
      </c>
      <c r="Q2261">
        <v>6</v>
      </c>
      <c r="R2261">
        <v>9</v>
      </c>
      <c r="S2261">
        <v>0</v>
      </c>
      <c r="U2261">
        <v>4431571</v>
      </c>
      <c r="V2261">
        <v>1772628</v>
      </c>
      <c r="W2261">
        <v>2658942</v>
      </c>
      <c r="X2261">
        <v>0</v>
      </c>
      <c r="Y2261" t="s">
        <v>444</v>
      </c>
    </row>
    <row r="2262" spans="1:25" x14ac:dyDescent="0.25">
      <c r="A2262">
        <v>2261</v>
      </c>
      <c r="B2262">
        <v>65530</v>
      </c>
      <c r="C2262">
        <v>0</v>
      </c>
      <c r="D2262">
        <v>0</v>
      </c>
      <c r="E2262" t="s">
        <v>1165</v>
      </c>
      <c r="F2262" t="s">
        <v>1166</v>
      </c>
      <c r="G2262">
        <v>1</v>
      </c>
      <c r="H2262" s="6">
        <v>1232591</v>
      </c>
      <c r="I2262" s="7">
        <v>45862</v>
      </c>
      <c r="J2262" s="7">
        <v>45862</v>
      </c>
      <c r="K2262">
        <v>15</v>
      </c>
      <c r="L2262" t="s">
        <v>40</v>
      </c>
      <c r="M2262" t="s">
        <v>5</v>
      </c>
      <c r="N2262" t="s">
        <v>41</v>
      </c>
      <c r="O2262" t="s">
        <v>54</v>
      </c>
      <c r="P2262" t="s">
        <v>2082</v>
      </c>
      <c r="Q2262">
        <v>5</v>
      </c>
      <c r="R2262">
        <v>10</v>
      </c>
      <c r="S2262">
        <v>0</v>
      </c>
      <c r="U2262">
        <v>184889</v>
      </c>
      <c r="V2262">
        <v>61630</v>
      </c>
      <c r="W2262">
        <v>123259</v>
      </c>
      <c r="X2262">
        <v>0</v>
      </c>
      <c r="Y2262" t="s">
        <v>44</v>
      </c>
    </row>
    <row r="2263" spans="1:25" x14ac:dyDescent="0.25">
      <c r="A2263">
        <v>2262</v>
      </c>
      <c r="B2263">
        <v>65529</v>
      </c>
      <c r="C2263">
        <v>0</v>
      </c>
      <c r="D2263">
        <v>0</v>
      </c>
      <c r="E2263" t="s">
        <v>2438</v>
      </c>
      <c r="F2263" t="s">
        <v>2439</v>
      </c>
      <c r="G2263">
        <v>1</v>
      </c>
      <c r="H2263" s="6">
        <v>16271456</v>
      </c>
      <c r="I2263" s="7">
        <v>45862</v>
      </c>
      <c r="J2263" s="7">
        <v>45862</v>
      </c>
      <c r="K2263">
        <v>15</v>
      </c>
      <c r="L2263" t="s">
        <v>40</v>
      </c>
      <c r="M2263" t="s">
        <v>5</v>
      </c>
      <c r="N2263" t="s">
        <v>41</v>
      </c>
      <c r="O2263" t="s">
        <v>47</v>
      </c>
      <c r="P2263" t="s">
        <v>2082</v>
      </c>
      <c r="Q2263">
        <v>2.8</v>
      </c>
      <c r="R2263">
        <v>12.2</v>
      </c>
      <c r="S2263">
        <v>0</v>
      </c>
      <c r="U2263">
        <v>2440718</v>
      </c>
      <c r="V2263">
        <v>455601</v>
      </c>
      <c r="W2263">
        <v>1985118</v>
      </c>
      <c r="X2263">
        <v>0</v>
      </c>
      <c r="Y2263" t="s">
        <v>48</v>
      </c>
    </row>
    <row r="2264" spans="1:25" x14ac:dyDescent="0.25">
      <c r="A2264">
        <v>2263</v>
      </c>
      <c r="B2264">
        <v>65514</v>
      </c>
      <c r="C2264">
        <v>0</v>
      </c>
      <c r="D2264">
        <v>0</v>
      </c>
      <c r="E2264" t="s">
        <v>1790</v>
      </c>
      <c r="F2264" t="s">
        <v>1791</v>
      </c>
      <c r="G2264">
        <v>1</v>
      </c>
      <c r="H2264" s="6">
        <v>5000000</v>
      </c>
      <c r="I2264" s="7">
        <v>45862</v>
      </c>
      <c r="J2264" s="7">
        <v>45862</v>
      </c>
      <c r="K2264" t="s">
        <v>2440</v>
      </c>
      <c r="L2264" t="s">
        <v>40</v>
      </c>
      <c r="M2264" t="s">
        <v>5</v>
      </c>
      <c r="N2264" t="s">
        <v>41</v>
      </c>
      <c r="O2264" t="s">
        <v>54</v>
      </c>
      <c r="P2264" t="s">
        <v>2082</v>
      </c>
      <c r="Q2264">
        <v>2.7</v>
      </c>
      <c r="R2264">
        <v>0</v>
      </c>
      <c r="S2264">
        <v>0</v>
      </c>
      <c r="U2264">
        <v>135000</v>
      </c>
      <c r="V2264">
        <v>135000</v>
      </c>
      <c r="W2264">
        <v>0</v>
      </c>
      <c r="X2264">
        <v>0</v>
      </c>
      <c r="Y2264" t="s">
        <v>229</v>
      </c>
    </row>
    <row r="2265" spans="1:25" x14ac:dyDescent="0.25">
      <c r="A2265">
        <v>2264</v>
      </c>
      <c r="B2265">
        <v>65528</v>
      </c>
      <c r="C2265">
        <v>0</v>
      </c>
      <c r="D2265">
        <v>0</v>
      </c>
      <c r="E2265" t="s">
        <v>2347</v>
      </c>
      <c r="F2265" t="s">
        <v>2348</v>
      </c>
      <c r="G2265">
        <v>1</v>
      </c>
      <c r="H2265" s="6">
        <v>91725600</v>
      </c>
      <c r="I2265" s="7">
        <v>45862</v>
      </c>
      <c r="J2265" s="7">
        <v>45862</v>
      </c>
      <c r="K2265">
        <v>15</v>
      </c>
      <c r="L2265" t="s">
        <v>40</v>
      </c>
      <c r="M2265" t="s">
        <v>5</v>
      </c>
      <c r="N2265" t="s">
        <v>41</v>
      </c>
      <c r="O2265" t="s">
        <v>47</v>
      </c>
      <c r="P2265" t="s">
        <v>2082</v>
      </c>
      <c r="Q2265">
        <v>2.8</v>
      </c>
      <c r="R2265">
        <v>12.2</v>
      </c>
      <c r="S2265">
        <v>0</v>
      </c>
      <c r="U2265">
        <v>13758840</v>
      </c>
      <c r="V2265">
        <v>2568317</v>
      </c>
      <c r="W2265">
        <v>11190523</v>
      </c>
      <c r="X2265">
        <v>0</v>
      </c>
      <c r="Y2265" t="s">
        <v>48</v>
      </c>
    </row>
    <row r="2266" spans="1:25" x14ac:dyDescent="0.25">
      <c r="A2266">
        <v>2265</v>
      </c>
      <c r="B2266">
        <v>65527</v>
      </c>
      <c r="C2266">
        <v>0</v>
      </c>
      <c r="D2266">
        <v>0</v>
      </c>
      <c r="E2266" t="s">
        <v>2441</v>
      </c>
      <c r="F2266" t="s">
        <v>2442</v>
      </c>
      <c r="G2266">
        <v>1</v>
      </c>
      <c r="H2266" s="6">
        <v>221196</v>
      </c>
      <c r="I2266" s="7">
        <v>45862</v>
      </c>
      <c r="J2266" s="7">
        <v>45862</v>
      </c>
      <c r="K2266">
        <v>8</v>
      </c>
      <c r="L2266" t="s">
        <v>40</v>
      </c>
      <c r="M2266" t="s">
        <v>9</v>
      </c>
      <c r="N2266" t="s">
        <v>41</v>
      </c>
      <c r="O2266" t="s">
        <v>42</v>
      </c>
      <c r="P2266" t="s">
        <v>2082</v>
      </c>
      <c r="Q2266">
        <v>8</v>
      </c>
      <c r="R2266">
        <v>0</v>
      </c>
      <c r="S2266">
        <v>0</v>
      </c>
      <c r="U2266">
        <v>17696</v>
      </c>
      <c r="V2266">
        <v>17696</v>
      </c>
      <c r="W2266">
        <v>0</v>
      </c>
      <c r="X2266">
        <v>0</v>
      </c>
      <c r="Y2266" t="s">
        <v>109</v>
      </c>
    </row>
    <row r="2267" spans="1:25" x14ac:dyDescent="0.25">
      <c r="A2267">
        <v>2266</v>
      </c>
      <c r="B2267">
        <v>65516</v>
      </c>
      <c r="C2267">
        <v>0</v>
      </c>
      <c r="D2267">
        <v>0</v>
      </c>
      <c r="E2267" t="s">
        <v>1469</v>
      </c>
      <c r="F2267" t="s">
        <v>1470</v>
      </c>
      <c r="G2267">
        <v>1</v>
      </c>
      <c r="H2267" s="6">
        <v>4005057</v>
      </c>
      <c r="I2267" s="7">
        <v>45862</v>
      </c>
      <c r="J2267" s="7">
        <v>45862</v>
      </c>
      <c r="K2267">
        <v>15</v>
      </c>
      <c r="L2267" t="s">
        <v>40</v>
      </c>
      <c r="M2267" t="s">
        <v>7</v>
      </c>
      <c r="N2267" t="s">
        <v>41</v>
      </c>
      <c r="O2267" t="s">
        <v>64</v>
      </c>
      <c r="P2267" t="s">
        <v>2082</v>
      </c>
      <c r="Q2267">
        <v>15</v>
      </c>
      <c r="R2267">
        <v>0</v>
      </c>
      <c r="S2267">
        <v>0</v>
      </c>
      <c r="U2267">
        <v>600759</v>
      </c>
      <c r="V2267">
        <v>600759</v>
      </c>
      <c r="W2267">
        <v>0</v>
      </c>
      <c r="X2267">
        <v>0</v>
      </c>
      <c r="Y2267" t="s">
        <v>48</v>
      </c>
    </row>
    <row r="2268" spans="1:25" x14ac:dyDescent="0.25">
      <c r="A2268">
        <v>2267</v>
      </c>
      <c r="B2268">
        <v>65517</v>
      </c>
      <c r="C2268">
        <v>0</v>
      </c>
      <c r="D2268">
        <v>0</v>
      </c>
      <c r="E2268" t="s">
        <v>1786</v>
      </c>
      <c r="F2268" t="s">
        <v>1787</v>
      </c>
      <c r="G2268">
        <v>1</v>
      </c>
      <c r="H2268" s="6">
        <v>7000000</v>
      </c>
      <c r="I2268" s="7">
        <v>45862</v>
      </c>
      <c r="J2268" s="7">
        <v>45862</v>
      </c>
      <c r="K2268" t="s">
        <v>2440</v>
      </c>
      <c r="L2268" t="s">
        <v>40</v>
      </c>
      <c r="M2268" t="s">
        <v>5</v>
      </c>
      <c r="N2268" t="s">
        <v>41</v>
      </c>
      <c r="O2268" t="s">
        <v>54</v>
      </c>
      <c r="P2268" t="s">
        <v>2082</v>
      </c>
      <c r="Q2268">
        <v>2.7</v>
      </c>
      <c r="R2268">
        <v>0</v>
      </c>
      <c r="S2268">
        <v>0</v>
      </c>
      <c r="U2268">
        <v>189000</v>
      </c>
      <c r="V2268">
        <v>189000</v>
      </c>
      <c r="W2268">
        <v>0</v>
      </c>
      <c r="X2268">
        <v>0</v>
      </c>
      <c r="Y2268" t="s">
        <v>229</v>
      </c>
    </row>
    <row r="2269" spans="1:25" x14ac:dyDescent="0.25">
      <c r="A2269">
        <v>2268</v>
      </c>
      <c r="B2269">
        <v>65518</v>
      </c>
      <c r="C2269">
        <v>0</v>
      </c>
      <c r="D2269">
        <v>0</v>
      </c>
      <c r="E2269" t="s">
        <v>1786</v>
      </c>
      <c r="F2269" t="s">
        <v>1787</v>
      </c>
      <c r="G2269">
        <v>1</v>
      </c>
      <c r="H2269" s="6">
        <v>7000000</v>
      </c>
      <c r="I2269" s="7">
        <v>45862</v>
      </c>
      <c r="J2269" s="7">
        <v>45862</v>
      </c>
      <c r="K2269" t="s">
        <v>2440</v>
      </c>
      <c r="L2269" t="s">
        <v>40</v>
      </c>
      <c r="M2269" t="s">
        <v>5</v>
      </c>
      <c r="N2269" t="s">
        <v>41</v>
      </c>
      <c r="O2269" t="s">
        <v>54</v>
      </c>
      <c r="P2269" t="s">
        <v>2082</v>
      </c>
      <c r="Q2269">
        <v>2.7</v>
      </c>
      <c r="R2269">
        <v>0</v>
      </c>
      <c r="S2269">
        <v>0</v>
      </c>
      <c r="U2269">
        <v>189000</v>
      </c>
      <c r="V2269">
        <v>189000</v>
      </c>
      <c r="W2269">
        <v>0</v>
      </c>
      <c r="X2269">
        <v>0</v>
      </c>
      <c r="Y2269" t="s">
        <v>229</v>
      </c>
    </row>
    <row r="2270" spans="1:25" x14ac:dyDescent="0.25">
      <c r="A2270">
        <v>2269</v>
      </c>
      <c r="B2270">
        <v>65519</v>
      </c>
      <c r="C2270">
        <v>0</v>
      </c>
      <c r="D2270">
        <v>0</v>
      </c>
      <c r="E2270" t="s">
        <v>1786</v>
      </c>
      <c r="F2270" t="s">
        <v>1787</v>
      </c>
      <c r="G2270">
        <v>1</v>
      </c>
      <c r="H2270" s="6">
        <v>7000000</v>
      </c>
      <c r="I2270" s="7">
        <v>45862</v>
      </c>
      <c r="J2270" s="7">
        <v>45862</v>
      </c>
      <c r="K2270" t="s">
        <v>2440</v>
      </c>
      <c r="L2270" t="s">
        <v>40</v>
      </c>
      <c r="M2270" t="s">
        <v>5</v>
      </c>
      <c r="N2270" t="s">
        <v>41</v>
      </c>
      <c r="O2270" t="s">
        <v>54</v>
      </c>
      <c r="P2270" t="s">
        <v>2082</v>
      </c>
      <c r="Q2270">
        <v>2.7</v>
      </c>
      <c r="R2270">
        <v>0</v>
      </c>
      <c r="S2270">
        <v>0</v>
      </c>
      <c r="U2270">
        <v>189000</v>
      </c>
      <c r="V2270">
        <v>189000</v>
      </c>
      <c r="W2270">
        <v>0</v>
      </c>
      <c r="X2270">
        <v>0</v>
      </c>
      <c r="Y2270" t="s">
        <v>229</v>
      </c>
    </row>
    <row r="2271" spans="1:25" x14ac:dyDescent="0.25">
      <c r="A2271">
        <v>2270</v>
      </c>
      <c r="B2271">
        <v>65520</v>
      </c>
      <c r="C2271">
        <v>0</v>
      </c>
      <c r="D2271">
        <v>0</v>
      </c>
      <c r="E2271" t="s">
        <v>1786</v>
      </c>
      <c r="F2271" t="s">
        <v>1787</v>
      </c>
      <c r="G2271">
        <v>1</v>
      </c>
      <c r="H2271" s="6">
        <v>7000000</v>
      </c>
      <c r="I2271" s="7">
        <v>45862</v>
      </c>
      <c r="J2271" s="7">
        <v>45862</v>
      </c>
      <c r="K2271" t="s">
        <v>2440</v>
      </c>
      <c r="L2271" t="s">
        <v>40</v>
      </c>
      <c r="M2271" t="s">
        <v>5</v>
      </c>
      <c r="N2271" t="s">
        <v>41</v>
      </c>
      <c r="O2271" t="s">
        <v>54</v>
      </c>
      <c r="P2271" t="s">
        <v>2082</v>
      </c>
      <c r="Q2271">
        <v>2.7</v>
      </c>
      <c r="R2271">
        <v>0</v>
      </c>
      <c r="S2271">
        <v>0</v>
      </c>
      <c r="U2271">
        <v>189000</v>
      </c>
      <c r="V2271">
        <v>189000</v>
      </c>
      <c r="W2271">
        <v>0</v>
      </c>
      <c r="X2271">
        <v>0</v>
      </c>
      <c r="Y2271" t="s">
        <v>229</v>
      </c>
    </row>
    <row r="2272" spans="1:25" x14ac:dyDescent="0.25">
      <c r="A2272">
        <v>2271</v>
      </c>
      <c r="B2272">
        <v>65521</v>
      </c>
      <c r="C2272">
        <v>0</v>
      </c>
      <c r="D2272">
        <v>0</v>
      </c>
      <c r="E2272" t="s">
        <v>1786</v>
      </c>
      <c r="F2272" t="s">
        <v>1787</v>
      </c>
      <c r="G2272">
        <v>1</v>
      </c>
      <c r="H2272" s="6">
        <v>1600000</v>
      </c>
      <c r="I2272" s="7">
        <v>45862</v>
      </c>
      <c r="J2272" s="7">
        <v>45862</v>
      </c>
      <c r="K2272" t="s">
        <v>2440</v>
      </c>
      <c r="L2272" t="s">
        <v>40</v>
      </c>
      <c r="M2272" t="s">
        <v>5</v>
      </c>
      <c r="N2272" t="s">
        <v>41</v>
      </c>
      <c r="O2272" t="s">
        <v>54</v>
      </c>
      <c r="P2272" t="s">
        <v>2082</v>
      </c>
      <c r="Q2272">
        <v>2.7</v>
      </c>
      <c r="R2272">
        <v>0</v>
      </c>
      <c r="S2272">
        <v>0</v>
      </c>
      <c r="U2272">
        <v>43200</v>
      </c>
      <c r="V2272">
        <v>43200</v>
      </c>
      <c r="W2272">
        <v>0</v>
      </c>
      <c r="X2272">
        <v>0</v>
      </c>
      <c r="Y2272" t="s">
        <v>229</v>
      </c>
    </row>
    <row r="2273" spans="1:25" x14ac:dyDescent="0.25">
      <c r="A2273">
        <v>2272</v>
      </c>
      <c r="B2273">
        <v>65522</v>
      </c>
      <c r="C2273">
        <v>0</v>
      </c>
      <c r="D2273">
        <v>0</v>
      </c>
      <c r="E2273" t="s">
        <v>1786</v>
      </c>
      <c r="F2273" t="s">
        <v>1787</v>
      </c>
      <c r="G2273">
        <v>1</v>
      </c>
      <c r="H2273" s="6">
        <v>7000000</v>
      </c>
      <c r="I2273" s="7">
        <v>45862</v>
      </c>
      <c r="J2273" s="7">
        <v>45862</v>
      </c>
      <c r="K2273" t="s">
        <v>2440</v>
      </c>
      <c r="L2273" t="s">
        <v>40</v>
      </c>
      <c r="M2273" t="s">
        <v>5</v>
      </c>
      <c r="N2273" t="s">
        <v>41</v>
      </c>
      <c r="O2273" t="s">
        <v>54</v>
      </c>
      <c r="P2273" t="s">
        <v>2082</v>
      </c>
      <c r="Q2273">
        <v>2.7</v>
      </c>
      <c r="R2273">
        <v>0</v>
      </c>
      <c r="S2273">
        <v>0</v>
      </c>
      <c r="U2273">
        <v>189000</v>
      </c>
      <c r="V2273">
        <v>189000</v>
      </c>
      <c r="W2273">
        <v>0</v>
      </c>
      <c r="X2273">
        <v>0</v>
      </c>
      <c r="Y2273" t="s">
        <v>229</v>
      </c>
    </row>
    <row r="2274" spans="1:25" x14ac:dyDescent="0.25">
      <c r="A2274">
        <v>2273</v>
      </c>
      <c r="B2274">
        <v>65523</v>
      </c>
      <c r="C2274">
        <v>0</v>
      </c>
      <c r="D2274">
        <v>0</v>
      </c>
      <c r="E2274" t="s">
        <v>1786</v>
      </c>
      <c r="F2274" t="s">
        <v>1787</v>
      </c>
      <c r="G2274">
        <v>1</v>
      </c>
      <c r="H2274" s="6">
        <v>7000000</v>
      </c>
      <c r="I2274" s="7">
        <v>45862</v>
      </c>
      <c r="J2274" s="7">
        <v>45862</v>
      </c>
      <c r="K2274" t="s">
        <v>2440</v>
      </c>
      <c r="L2274" t="s">
        <v>40</v>
      </c>
      <c r="M2274" t="s">
        <v>5</v>
      </c>
      <c r="N2274" t="s">
        <v>41</v>
      </c>
      <c r="O2274" t="s">
        <v>54</v>
      </c>
      <c r="P2274" t="s">
        <v>2082</v>
      </c>
      <c r="Q2274">
        <v>2.7</v>
      </c>
      <c r="R2274">
        <v>0</v>
      </c>
      <c r="S2274">
        <v>0</v>
      </c>
      <c r="U2274">
        <v>189000</v>
      </c>
      <c r="V2274">
        <v>189000</v>
      </c>
      <c r="W2274">
        <v>0</v>
      </c>
      <c r="X2274">
        <v>0</v>
      </c>
      <c r="Y2274" t="s">
        <v>229</v>
      </c>
    </row>
    <row r="2275" spans="1:25" x14ac:dyDescent="0.25">
      <c r="A2275">
        <v>2274</v>
      </c>
      <c r="B2275">
        <v>65524</v>
      </c>
      <c r="C2275">
        <v>0</v>
      </c>
      <c r="D2275">
        <v>0</v>
      </c>
      <c r="E2275" t="s">
        <v>1786</v>
      </c>
      <c r="F2275" t="s">
        <v>1787</v>
      </c>
      <c r="G2275">
        <v>1</v>
      </c>
      <c r="H2275" s="6">
        <v>7000000</v>
      </c>
      <c r="I2275" s="7">
        <v>45862</v>
      </c>
      <c r="J2275" s="7">
        <v>45862</v>
      </c>
      <c r="K2275" t="s">
        <v>2440</v>
      </c>
      <c r="L2275" t="s">
        <v>40</v>
      </c>
      <c r="M2275" t="s">
        <v>5</v>
      </c>
      <c r="N2275" t="s">
        <v>41</v>
      </c>
      <c r="O2275" t="s">
        <v>54</v>
      </c>
      <c r="P2275" t="s">
        <v>2082</v>
      </c>
      <c r="Q2275">
        <v>2.7</v>
      </c>
      <c r="R2275">
        <v>0</v>
      </c>
      <c r="S2275">
        <v>0</v>
      </c>
      <c r="U2275">
        <v>189000</v>
      </c>
      <c r="V2275">
        <v>189000</v>
      </c>
      <c r="W2275">
        <v>0</v>
      </c>
      <c r="X2275">
        <v>0</v>
      </c>
      <c r="Y2275" t="s">
        <v>229</v>
      </c>
    </row>
    <row r="2276" spans="1:25" x14ac:dyDescent="0.25">
      <c r="A2276">
        <v>2275</v>
      </c>
      <c r="B2276">
        <v>65525</v>
      </c>
      <c r="C2276">
        <v>0</v>
      </c>
      <c r="D2276">
        <v>0</v>
      </c>
      <c r="E2276" t="s">
        <v>1786</v>
      </c>
      <c r="F2276" t="s">
        <v>1787</v>
      </c>
      <c r="G2276">
        <v>1</v>
      </c>
      <c r="H2276" s="6">
        <v>7000000</v>
      </c>
      <c r="I2276" s="7">
        <v>45862</v>
      </c>
      <c r="J2276" s="7">
        <v>45862</v>
      </c>
      <c r="K2276" t="s">
        <v>2440</v>
      </c>
      <c r="L2276" t="s">
        <v>40</v>
      </c>
      <c r="M2276" t="s">
        <v>5</v>
      </c>
      <c r="N2276" t="s">
        <v>41</v>
      </c>
      <c r="O2276" t="s">
        <v>54</v>
      </c>
      <c r="P2276" t="s">
        <v>2082</v>
      </c>
      <c r="Q2276">
        <v>2.7</v>
      </c>
      <c r="R2276">
        <v>0</v>
      </c>
      <c r="S2276">
        <v>0</v>
      </c>
      <c r="U2276">
        <v>189000</v>
      </c>
      <c r="V2276">
        <v>189000</v>
      </c>
      <c r="W2276">
        <v>0</v>
      </c>
      <c r="X2276">
        <v>0</v>
      </c>
      <c r="Y2276" t="s">
        <v>229</v>
      </c>
    </row>
    <row r="2277" spans="1:25" x14ac:dyDescent="0.25">
      <c r="A2277">
        <v>2276</v>
      </c>
      <c r="B2277">
        <v>65526</v>
      </c>
      <c r="C2277">
        <v>0</v>
      </c>
      <c r="D2277">
        <v>0</v>
      </c>
      <c r="E2277" t="s">
        <v>1786</v>
      </c>
      <c r="F2277" t="s">
        <v>1787</v>
      </c>
      <c r="G2277">
        <v>1</v>
      </c>
      <c r="H2277" s="6">
        <v>7000000</v>
      </c>
      <c r="I2277" s="7">
        <v>45862</v>
      </c>
      <c r="J2277" s="7">
        <v>45862</v>
      </c>
      <c r="K2277" t="s">
        <v>2440</v>
      </c>
      <c r="L2277" t="s">
        <v>40</v>
      </c>
      <c r="M2277" t="s">
        <v>5</v>
      </c>
      <c r="N2277" t="s">
        <v>41</v>
      </c>
      <c r="O2277" t="s">
        <v>54</v>
      </c>
      <c r="P2277" t="s">
        <v>2082</v>
      </c>
      <c r="Q2277">
        <v>2.7</v>
      </c>
      <c r="R2277">
        <v>0</v>
      </c>
      <c r="S2277">
        <v>0</v>
      </c>
      <c r="U2277">
        <v>189000</v>
      </c>
      <c r="V2277">
        <v>189000</v>
      </c>
      <c r="W2277">
        <v>0</v>
      </c>
      <c r="X2277">
        <v>0</v>
      </c>
      <c r="Y2277" t="s">
        <v>229</v>
      </c>
    </row>
    <row r="2278" spans="1:25" x14ac:dyDescent="0.25">
      <c r="A2278">
        <v>2277</v>
      </c>
      <c r="B2278">
        <v>65502</v>
      </c>
      <c r="C2278">
        <v>0</v>
      </c>
      <c r="D2278">
        <v>0</v>
      </c>
      <c r="E2278" t="s">
        <v>514</v>
      </c>
      <c r="F2278" t="s">
        <v>515</v>
      </c>
      <c r="G2278">
        <v>1</v>
      </c>
      <c r="H2278" s="6">
        <v>20000000</v>
      </c>
      <c r="I2278" s="7">
        <v>45861</v>
      </c>
      <c r="J2278" s="7">
        <v>45861</v>
      </c>
      <c r="K2278">
        <v>6</v>
      </c>
      <c r="L2278" t="s">
        <v>40</v>
      </c>
      <c r="M2278" t="s">
        <v>5</v>
      </c>
      <c r="N2278" t="s">
        <v>41</v>
      </c>
      <c r="O2278" t="s">
        <v>77</v>
      </c>
      <c r="P2278" t="s">
        <v>2082</v>
      </c>
      <c r="Q2278">
        <v>6</v>
      </c>
      <c r="R2278">
        <v>0</v>
      </c>
      <c r="S2278">
        <v>0</v>
      </c>
      <c r="U2278">
        <v>1200000</v>
      </c>
      <c r="V2278">
        <v>1200000</v>
      </c>
      <c r="W2278">
        <v>0</v>
      </c>
      <c r="X2278">
        <v>0</v>
      </c>
      <c r="Y2278" t="s">
        <v>48</v>
      </c>
    </row>
    <row r="2279" spans="1:25" x14ac:dyDescent="0.25">
      <c r="A2279">
        <v>2278</v>
      </c>
      <c r="B2279">
        <v>65497</v>
      </c>
      <c r="C2279">
        <v>0</v>
      </c>
      <c r="D2279">
        <v>0</v>
      </c>
      <c r="E2279" t="s">
        <v>1538</v>
      </c>
      <c r="F2279" t="s">
        <v>1539</v>
      </c>
      <c r="G2279">
        <v>1</v>
      </c>
      <c r="H2279" s="6">
        <v>17377669</v>
      </c>
      <c r="I2279" s="7">
        <v>45861</v>
      </c>
      <c r="J2279" s="7">
        <v>45861</v>
      </c>
      <c r="K2279">
        <v>15</v>
      </c>
      <c r="L2279" t="s">
        <v>40</v>
      </c>
      <c r="M2279" t="s">
        <v>5</v>
      </c>
      <c r="N2279" t="s">
        <v>41</v>
      </c>
      <c r="O2279" t="s">
        <v>77</v>
      </c>
      <c r="P2279" t="s">
        <v>2082</v>
      </c>
      <c r="Q2279">
        <v>7</v>
      </c>
      <c r="R2279">
        <v>8</v>
      </c>
      <c r="S2279">
        <v>0</v>
      </c>
      <c r="U2279">
        <v>2606650</v>
      </c>
      <c r="V2279">
        <v>1216437</v>
      </c>
      <c r="W2279">
        <v>1390214</v>
      </c>
      <c r="X2279">
        <v>0</v>
      </c>
      <c r="Y2279" t="s">
        <v>81</v>
      </c>
    </row>
    <row r="2280" spans="1:25" x14ac:dyDescent="0.25">
      <c r="A2280">
        <v>2279</v>
      </c>
      <c r="B2280">
        <v>65504</v>
      </c>
      <c r="C2280">
        <v>0</v>
      </c>
      <c r="D2280">
        <v>0</v>
      </c>
      <c r="E2280" t="s">
        <v>1506</v>
      </c>
      <c r="F2280" t="s">
        <v>1507</v>
      </c>
      <c r="G2280">
        <v>1</v>
      </c>
      <c r="H2280" s="6">
        <v>196302</v>
      </c>
      <c r="I2280" s="7">
        <v>45861</v>
      </c>
      <c r="J2280" s="7">
        <v>45861</v>
      </c>
      <c r="K2280">
        <v>8</v>
      </c>
      <c r="L2280" t="s">
        <v>40</v>
      </c>
      <c r="M2280" t="s">
        <v>7</v>
      </c>
      <c r="N2280" t="s">
        <v>41</v>
      </c>
      <c r="O2280" t="s">
        <v>64</v>
      </c>
      <c r="P2280" t="s">
        <v>2082</v>
      </c>
      <c r="Q2280">
        <v>8</v>
      </c>
      <c r="R2280">
        <v>0</v>
      </c>
      <c r="S2280">
        <v>0</v>
      </c>
      <c r="U2280">
        <v>15704</v>
      </c>
      <c r="V2280">
        <v>15704</v>
      </c>
      <c r="W2280">
        <v>0</v>
      </c>
      <c r="X2280">
        <v>0</v>
      </c>
      <c r="Y2280" t="s">
        <v>44</v>
      </c>
    </row>
    <row r="2281" spans="1:25" x14ac:dyDescent="0.25">
      <c r="A2281">
        <v>2280</v>
      </c>
      <c r="B2281">
        <v>66533</v>
      </c>
      <c r="C2281">
        <v>0</v>
      </c>
      <c r="D2281">
        <v>0</v>
      </c>
      <c r="E2281" t="s">
        <v>1540</v>
      </c>
      <c r="F2281" t="s">
        <v>1541</v>
      </c>
      <c r="G2281">
        <v>1</v>
      </c>
      <c r="H2281" s="6">
        <v>12018124</v>
      </c>
      <c r="I2281" s="7">
        <v>45861</v>
      </c>
      <c r="K2281">
        <v>15</v>
      </c>
      <c r="L2281" t="s">
        <v>40</v>
      </c>
      <c r="M2281" t="s">
        <v>5</v>
      </c>
      <c r="N2281" t="s">
        <v>41</v>
      </c>
      <c r="O2281" t="s">
        <v>77</v>
      </c>
      <c r="P2281" t="s">
        <v>2082</v>
      </c>
      <c r="Q2281">
        <v>7</v>
      </c>
      <c r="R2281">
        <v>8</v>
      </c>
      <c r="S2281">
        <v>0</v>
      </c>
      <c r="U2281">
        <v>1802719</v>
      </c>
      <c r="V2281">
        <v>841269</v>
      </c>
      <c r="W2281">
        <v>961450</v>
      </c>
      <c r="X2281">
        <v>0</v>
      </c>
      <c r="Y2281" t="s">
        <v>81</v>
      </c>
    </row>
    <row r="2282" spans="1:25" x14ac:dyDescent="0.25">
      <c r="A2282">
        <v>2281</v>
      </c>
      <c r="B2282">
        <v>65495</v>
      </c>
      <c r="C2282">
        <v>0</v>
      </c>
      <c r="D2282">
        <v>0</v>
      </c>
      <c r="E2282" t="s">
        <v>1033</v>
      </c>
      <c r="F2282" t="s">
        <v>1034</v>
      </c>
      <c r="G2282">
        <v>1</v>
      </c>
      <c r="H2282" s="6">
        <v>1634400</v>
      </c>
      <c r="I2282" s="7">
        <v>45861</v>
      </c>
      <c r="J2282" s="7">
        <v>45861</v>
      </c>
      <c r="K2282">
        <v>10</v>
      </c>
      <c r="L2282" t="s">
        <v>40</v>
      </c>
      <c r="M2282" t="s">
        <v>7</v>
      </c>
      <c r="N2282" t="s">
        <v>41</v>
      </c>
      <c r="O2282" t="s">
        <v>64</v>
      </c>
      <c r="P2282" t="s">
        <v>2082</v>
      </c>
      <c r="Q2282">
        <v>10</v>
      </c>
      <c r="R2282">
        <v>0</v>
      </c>
      <c r="S2282">
        <v>0</v>
      </c>
      <c r="U2282">
        <v>163440</v>
      </c>
      <c r="V2282">
        <v>163440</v>
      </c>
      <c r="W2282">
        <v>0</v>
      </c>
      <c r="X2282">
        <v>0</v>
      </c>
      <c r="Y2282" t="s">
        <v>44</v>
      </c>
    </row>
    <row r="2283" spans="1:25" x14ac:dyDescent="0.25">
      <c r="A2283">
        <v>2282</v>
      </c>
      <c r="B2283">
        <v>65506</v>
      </c>
      <c r="C2283">
        <v>0</v>
      </c>
      <c r="D2283">
        <v>0</v>
      </c>
      <c r="E2283" t="s">
        <v>858</v>
      </c>
      <c r="F2283" t="s">
        <v>859</v>
      </c>
      <c r="G2283">
        <v>1</v>
      </c>
      <c r="H2283" s="6">
        <v>1000000</v>
      </c>
      <c r="I2283" s="7">
        <v>45861</v>
      </c>
      <c r="J2283" s="7">
        <v>45861</v>
      </c>
      <c r="K2283">
        <v>15</v>
      </c>
      <c r="L2283" t="s">
        <v>40</v>
      </c>
      <c r="M2283" t="s">
        <v>3</v>
      </c>
      <c r="N2283" t="s">
        <v>41</v>
      </c>
      <c r="O2283" t="s">
        <v>51</v>
      </c>
      <c r="P2283" t="s">
        <v>2082</v>
      </c>
      <c r="Q2283">
        <v>15</v>
      </c>
      <c r="R2283">
        <v>0</v>
      </c>
      <c r="S2283">
        <v>0</v>
      </c>
      <c r="U2283">
        <v>150000</v>
      </c>
      <c r="V2283">
        <v>150000</v>
      </c>
      <c r="W2283">
        <v>0</v>
      </c>
      <c r="X2283">
        <v>0</v>
      </c>
      <c r="Y2283" t="s">
        <v>67</v>
      </c>
    </row>
    <row r="2284" spans="1:25" x14ac:dyDescent="0.25">
      <c r="A2284">
        <v>2283</v>
      </c>
      <c r="B2284">
        <v>65501</v>
      </c>
      <c r="C2284">
        <v>0</v>
      </c>
      <c r="D2284">
        <v>0</v>
      </c>
      <c r="E2284" t="s">
        <v>1438</v>
      </c>
      <c r="F2284" t="s">
        <v>1439</v>
      </c>
      <c r="G2284">
        <v>1</v>
      </c>
      <c r="H2284" s="6">
        <v>44444444</v>
      </c>
      <c r="I2284" s="7">
        <v>45861</v>
      </c>
      <c r="J2284" s="7">
        <v>45861</v>
      </c>
      <c r="K2284" t="s">
        <v>866</v>
      </c>
      <c r="L2284" t="s">
        <v>40</v>
      </c>
      <c r="M2284" t="s">
        <v>5</v>
      </c>
      <c r="N2284" t="s">
        <v>41</v>
      </c>
      <c r="O2284" t="s">
        <v>47</v>
      </c>
      <c r="P2284" t="s">
        <v>2082</v>
      </c>
      <c r="Q2284">
        <v>0.1</v>
      </c>
      <c r="R2284">
        <v>3.7</v>
      </c>
      <c r="S2284">
        <v>0</v>
      </c>
      <c r="U2284">
        <v>1688889</v>
      </c>
      <c r="V2284">
        <v>44444</v>
      </c>
      <c r="W2284">
        <v>1644444</v>
      </c>
      <c r="X2284">
        <v>0</v>
      </c>
      <c r="Y2284" t="s">
        <v>250</v>
      </c>
    </row>
    <row r="2285" spans="1:25" x14ac:dyDescent="0.25">
      <c r="A2285">
        <v>2284</v>
      </c>
      <c r="B2285">
        <v>65505</v>
      </c>
      <c r="C2285">
        <v>0</v>
      </c>
      <c r="D2285">
        <v>0</v>
      </c>
      <c r="E2285" t="s">
        <v>972</v>
      </c>
      <c r="F2285" t="s">
        <v>2623</v>
      </c>
      <c r="G2285">
        <v>1</v>
      </c>
      <c r="H2285" s="6">
        <v>907042</v>
      </c>
      <c r="I2285" s="7">
        <v>45861</v>
      </c>
      <c r="J2285" s="7">
        <v>45861</v>
      </c>
      <c r="K2285">
        <v>8</v>
      </c>
      <c r="L2285" t="s">
        <v>40</v>
      </c>
      <c r="M2285" t="s">
        <v>7</v>
      </c>
      <c r="N2285" t="s">
        <v>41</v>
      </c>
      <c r="O2285" t="s">
        <v>64</v>
      </c>
      <c r="P2285" t="s">
        <v>2082</v>
      </c>
      <c r="Q2285">
        <v>8</v>
      </c>
      <c r="R2285">
        <v>0</v>
      </c>
      <c r="S2285">
        <v>0</v>
      </c>
      <c r="U2285">
        <v>72563</v>
      </c>
      <c r="V2285">
        <v>72563</v>
      </c>
      <c r="W2285">
        <v>0</v>
      </c>
      <c r="X2285">
        <v>0</v>
      </c>
      <c r="Y2285" t="s">
        <v>44</v>
      </c>
    </row>
    <row r="2286" spans="1:25" x14ac:dyDescent="0.25">
      <c r="A2286">
        <v>2285</v>
      </c>
      <c r="B2286">
        <v>65494</v>
      </c>
      <c r="C2286">
        <v>0</v>
      </c>
      <c r="D2286">
        <v>0</v>
      </c>
      <c r="E2286" t="s">
        <v>830</v>
      </c>
      <c r="F2286" t="s">
        <v>831</v>
      </c>
      <c r="G2286">
        <v>1</v>
      </c>
      <c r="H2286" s="6">
        <v>2000000</v>
      </c>
      <c r="I2286" s="7">
        <v>45861</v>
      </c>
      <c r="J2286" s="7">
        <v>45861</v>
      </c>
      <c r="K2286">
        <v>8</v>
      </c>
      <c r="L2286" t="s">
        <v>40</v>
      </c>
      <c r="M2286" t="s">
        <v>5</v>
      </c>
      <c r="N2286" t="s">
        <v>41</v>
      </c>
      <c r="O2286" t="s">
        <v>77</v>
      </c>
      <c r="P2286" t="s">
        <v>2082</v>
      </c>
      <c r="Q2286">
        <v>8</v>
      </c>
      <c r="R2286">
        <v>0</v>
      </c>
      <c r="S2286">
        <v>0</v>
      </c>
      <c r="U2286">
        <v>160000</v>
      </c>
      <c r="V2286">
        <v>160000</v>
      </c>
      <c r="W2286">
        <v>0</v>
      </c>
      <c r="X2286">
        <v>0</v>
      </c>
      <c r="Y2286" t="s">
        <v>44</v>
      </c>
    </row>
    <row r="2287" spans="1:25" x14ac:dyDescent="0.25">
      <c r="A2287">
        <v>2286</v>
      </c>
      <c r="B2287">
        <v>65503</v>
      </c>
      <c r="C2287">
        <v>0</v>
      </c>
      <c r="D2287">
        <v>0</v>
      </c>
      <c r="E2287" t="s">
        <v>978</v>
      </c>
      <c r="F2287" t="s">
        <v>979</v>
      </c>
      <c r="G2287">
        <v>1</v>
      </c>
      <c r="H2287" s="6">
        <v>3159342</v>
      </c>
      <c r="I2287" s="7">
        <v>45861</v>
      </c>
      <c r="J2287" s="7">
        <v>45861</v>
      </c>
      <c r="K2287">
        <v>8</v>
      </c>
      <c r="L2287" t="s">
        <v>40</v>
      </c>
      <c r="M2287" t="s">
        <v>7</v>
      </c>
      <c r="N2287" t="s">
        <v>41</v>
      </c>
      <c r="O2287" t="s">
        <v>64</v>
      </c>
      <c r="P2287" t="s">
        <v>2082</v>
      </c>
      <c r="Q2287">
        <v>8</v>
      </c>
      <c r="R2287">
        <v>0</v>
      </c>
      <c r="S2287">
        <v>0</v>
      </c>
      <c r="U2287">
        <v>252747</v>
      </c>
      <c r="V2287">
        <v>252747</v>
      </c>
      <c r="W2287">
        <v>0</v>
      </c>
      <c r="X2287">
        <v>0</v>
      </c>
      <c r="Y2287" t="s">
        <v>44</v>
      </c>
    </row>
    <row r="2288" spans="1:25" x14ac:dyDescent="0.25">
      <c r="A2288">
        <v>2287</v>
      </c>
      <c r="B2288">
        <v>65510</v>
      </c>
      <c r="C2288">
        <v>0</v>
      </c>
      <c r="D2288">
        <v>0</v>
      </c>
      <c r="E2288" t="s">
        <v>2355</v>
      </c>
      <c r="F2288" t="s">
        <v>2356</v>
      </c>
      <c r="G2288">
        <v>1</v>
      </c>
      <c r="H2288" s="6">
        <v>892856</v>
      </c>
      <c r="I2288" s="7">
        <v>45861</v>
      </c>
      <c r="J2288" s="7">
        <v>45861</v>
      </c>
      <c r="K2288">
        <v>10</v>
      </c>
      <c r="L2288" t="s">
        <v>40</v>
      </c>
      <c r="M2288" t="s">
        <v>3</v>
      </c>
      <c r="N2288" t="s">
        <v>41</v>
      </c>
      <c r="O2288" t="s">
        <v>51</v>
      </c>
      <c r="P2288" t="s">
        <v>2082</v>
      </c>
      <c r="Q2288">
        <v>10</v>
      </c>
      <c r="R2288">
        <v>0</v>
      </c>
      <c r="S2288">
        <v>0</v>
      </c>
      <c r="U2288">
        <v>89286</v>
      </c>
      <c r="V2288">
        <v>89286</v>
      </c>
      <c r="W2288">
        <v>0</v>
      </c>
      <c r="X2288">
        <v>0</v>
      </c>
      <c r="Y2288" t="s">
        <v>48</v>
      </c>
    </row>
    <row r="2289" spans="1:25" x14ac:dyDescent="0.25">
      <c r="A2289">
        <v>2288</v>
      </c>
      <c r="B2289">
        <v>65500</v>
      </c>
      <c r="C2289">
        <v>0</v>
      </c>
      <c r="D2289">
        <v>0</v>
      </c>
      <c r="E2289" t="s">
        <v>1544</v>
      </c>
      <c r="F2289" t="s">
        <v>1545</v>
      </c>
      <c r="G2289">
        <v>1</v>
      </c>
      <c r="H2289" s="6">
        <v>3025857</v>
      </c>
      <c r="I2289" s="7">
        <v>45861</v>
      </c>
      <c r="J2289" s="7">
        <v>45861</v>
      </c>
      <c r="K2289">
        <v>15</v>
      </c>
      <c r="L2289" t="s">
        <v>40</v>
      </c>
      <c r="M2289" t="s">
        <v>5</v>
      </c>
      <c r="N2289" t="s">
        <v>41</v>
      </c>
      <c r="O2289" t="s">
        <v>77</v>
      </c>
      <c r="P2289" t="s">
        <v>2082</v>
      </c>
      <c r="Q2289">
        <v>7</v>
      </c>
      <c r="R2289">
        <v>8</v>
      </c>
      <c r="S2289">
        <v>0</v>
      </c>
      <c r="U2289">
        <v>453879</v>
      </c>
      <c r="V2289">
        <v>211810</v>
      </c>
      <c r="W2289">
        <v>242069</v>
      </c>
      <c r="X2289">
        <v>0</v>
      </c>
      <c r="Y2289" t="s">
        <v>48</v>
      </c>
    </row>
    <row r="2290" spans="1:25" x14ac:dyDescent="0.25">
      <c r="A2290">
        <v>2289</v>
      </c>
      <c r="B2290">
        <v>66532</v>
      </c>
      <c r="C2290">
        <v>0</v>
      </c>
      <c r="D2290">
        <v>0</v>
      </c>
      <c r="E2290" t="s">
        <v>1544</v>
      </c>
      <c r="F2290" t="s">
        <v>1545</v>
      </c>
      <c r="G2290">
        <v>1</v>
      </c>
      <c r="H2290" s="6">
        <v>532874</v>
      </c>
      <c r="I2290" s="7">
        <v>45861</v>
      </c>
      <c r="K2290">
        <v>15</v>
      </c>
      <c r="L2290" t="s">
        <v>40</v>
      </c>
      <c r="M2290" t="s">
        <v>5</v>
      </c>
      <c r="N2290" t="s">
        <v>41</v>
      </c>
      <c r="O2290" t="s">
        <v>77</v>
      </c>
      <c r="P2290" t="s">
        <v>2082</v>
      </c>
      <c r="Q2290">
        <v>7</v>
      </c>
      <c r="R2290">
        <v>8</v>
      </c>
      <c r="S2290">
        <v>0</v>
      </c>
      <c r="U2290">
        <v>79931</v>
      </c>
      <c r="V2290">
        <v>37301</v>
      </c>
      <c r="W2290">
        <v>42630</v>
      </c>
      <c r="X2290">
        <v>0</v>
      </c>
      <c r="Y2290" t="s">
        <v>48</v>
      </c>
    </row>
    <row r="2291" spans="1:25" x14ac:dyDescent="0.25">
      <c r="A2291">
        <v>2290</v>
      </c>
      <c r="B2291">
        <v>65499</v>
      </c>
      <c r="C2291">
        <v>0</v>
      </c>
      <c r="D2291">
        <v>0</v>
      </c>
      <c r="E2291" t="s">
        <v>2420</v>
      </c>
      <c r="F2291" t="s">
        <v>2421</v>
      </c>
      <c r="G2291">
        <v>1</v>
      </c>
      <c r="H2291" s="6">
        <v>1324444</v>
      </c>
      <c r="I2291" s="7">
        <v>45861</v>
      </c>
      <c r="J2291" s="7">
        <v>45861</v>
      </c>
      <c r="K2291">
        <v>10</v>
      </c>
      <c r="L2291" t="s">
        <v>40</v>
      </c>
      <c r="M2291" t="s">
        <v>5</v>
      </c>
      <c r="N2291" t="s">
        <v>41</v>
      </c>
      <c r="O2291" t="s">
        <v>77</v>
      </c>
      <c r="P2291" t="s">
        <v>2082</v>
      </c>
      <c r="Q2291">
        <v>10</v>
      </c>
      <c r="R2291">
        <v>0</v>
      </c>
      <c r="S2291">
        <v>0</v>
      </c>
      <c r="U2291">
        <v>132444</v>
      </c>
      <c r="V2291">
        <v>132444</v>
      </c>
      <c r="W2291">
        <v>0</v>
      </c>
      <c r="X2291">
        <v>0</v>
      </c>
      <c r="Y2291" t="s">
        <v>48</v>
      </c>
    </row>
    <row r="2292" spans="1:25" x14ac:dyDescent="0.25">
      <c r="A2292">
        <v>2291</v>
      </c>
      <c r="B2292">
        <v>65478</v>
      </c>
      <c r="C2292">
        <v>0</v>
      </c>
      <c r="D2292">
        <v>0</v>
      </c>
      <c r="E2292" t="s">
        <v>1035</v>
      </c>
      <c r="F2292" t="s">
        <v>1036</v>
      </c>
      <c r="G2292">
        <v>1</v>
      </c>
      <c r="H2292" s="6">
        <v>9098500</v>
      </c>
      <c r="I2292" s="7">
        <v>45860</v>
      </c>
      <c r="J2292" s="7">
        <v>45860</v>
      </c>
      <c r="K2292">
        <v>5</v>
      </c>
      <c r="L2292" t="s">
        <v>40</v>
      </c>
      <c r="M2292" t="s">
        <v>5</v>
      </c>
      <c r="N2292" t="s">
        <v>41</v>
      </c>
      <c r="O2292" t="s">
        <v>47</v>
      </c>
      <c r="P2292" t="s">
        <v>2082</v>
      </c>
      <c r="Q2292">
        <v>5</v>
      </c>
      <c r="R2292">
        <v>0</v>
      </c>
      <c r="S2292">
        <v>0</v>
      </c>
      <c r="U2292">
        <v>454925</v>
      </c>
      <c r="V2292">
        <v>454925</v>
      </c>
      <c r="W2292">
        <v>0</v>
      </c>
      <c r="X2292">
        <v>0</v>
      </c>
      <c r="Y2292" t="s">
        <v>390</v>
      </c>
    </row>
    <row r="2293" spans="1:25" x14ac:dyDescent="0.25">
      <c r="A2293">
        <v>2292</v>
      </c>
      <c r="B2293">
        <v>65620</v>
      </c>
      <c r="C2293">
        <v>0</v>
      </c>
      <c r="D2293">
        <v>0</v>
      </c>
      <c r="E2293" t="s">
        <v>578</v>
      </c>
      <c r="F2293" t="s">
        <v>579</v>
      </c>
      <c r="G2293">
        <v>1</v>
      </c>
      <c r="H2293" s="6">
        <v>1000000</v>
      </c>
      <c r="I2293" s="7">
        <v>45860</v>
      </c>
      <c r="J2293" s="7">
        <v>45860</v>
      </c>
      <c r="K2293">
        <v>8</v>
      </c>
      <c r="L2293" t="s">
        <v>40</v>
      </c>
      <c r="M2293" t="s">
        <v>9</v>
      </c>
      <c r="N2293" t="s">
        <v>41</v>
      </c>
      <c r="O2293" t="s">
        <v>42</v>
      </c>
      <c r="P2293" t="s">
        <v>2082</v>
      </c>
      <c r="Q2293">
        <v>8</v>
      </c>
      <c r="R2293">
        <v>0</v>
      </c>
      <c r="S2293">
        <v>0</v>
      </c>
      <c r="U2293">
        <v>80000</v>
      </c>
      <c r="V2293">
        <v>80000</v>
      </c>
      <c r="W2293">
        <v>0</v>
      </c>
      <c r="X2293">
        <v>0</v>
      </c>
      <c r="Y2293" t="s">
        <v>109</v>
      </c>
    </row>
    <row r="2294" spans="1:25" x14ac:dyDescent="0.25">
      <c r="A2294">
        <v>2293</v>
      </c>
      <c r="B2294">
        <v>65483</v>
      </c>
      <c r="C2294">
        <v>0</v>
      </c>
      <c r="D2294">
        <v>0</v>
      </c>
      <c r="E2294" t="s">
        <v>1848</v>
      </c>
      <c r="F2294" t="s">
        <v>1849</v>
      </c>
      <c r="G2294">
        <v>1</v>
      </c>
      <c r="H2294" s="6">
        <v>16131724</v>
      </c>
      <c r="I2294" s="7">
        <v>45860</v>
      </c>
      <c r="J2294" s="7">
        <v>45860</v>
      </c>
      <c r="K2294">
        <v>15</v>
      </c>
      <c r="L2294" t="s">
        <v>40</v>
      </c>
      <c r="M2294" t="s">
        <v>5</v>
      </c>
      <c r="N2294" t="s">
        <v>41</v>
      </c>
      <c r="O2294" t="s">
        <v>47</v>
      </c>
      <c r="P2294" t="s">
        <v>2082</v>
      </c>
      <c r="Q2294">
        <v>2</v>
      </c>
      <c r="R2294">
        <v>13</v>
      </c>
      <c r="S2294">
        <v>0</v>
      </c>
      <c r="U2294">
        <v>2419759</v>
      </c>
      <c r="V2294">
        <v>322634</v>
      </c>
      <c r="W2294">
        <v>2097124</v>
      </c>
      <c r="X2294">
        <v>0</v>
      </c>
      <c r="Y2294" t="s">
        <v>250</v>
      </c>
    </row>
    <row r="2295" spans="1:25" x14ac:dyDescent="0.25">
      <c r="A2295">
        <v>2294</v>
      </c>
      <c r="B2295">
        <v>65442</v>
      </c>
      <c r="C2295">
        <v>0</v>
      </c>
      <c r="D2295">
        <v>0</v>
      </c>
      <c r="E2295" t="s">
        <v>1739</v>
      </c>
      <c r="F2295" t="s">
        <v>1740</v>
      </c>
      <c r="G2295">
        <v>1</v>
      </c>
      <c r="H2295" s="6">
        <v>60000000</v>
      </c>
      <c r="I2295" s="7">
        <v>45860</v>
      </c>
      <c r="J2295" s="7">
        <v>45860</v>
      </c>
      <c r="K2295">
        <v>15</v>
      </c>
      <c r="L2295" t="s">
        <v>40</v>
      </c>
      <c r="M2295" t="s">
        <v>5</v>
      </c>
      <c r="N2295" t="s">
        <v>41</v>
      </c>
      <c r="O2295" t="s">
        <v>54</v>
      </c>
      <c r="P2295" t="s">
        <v>2082</v>
      </c>
      <c r="Q2295">
        <v>4.5</v>
      </c>
      <c r="R2295">
        <v>10.5</v>
      </c>
      <c r="S2295">
        <v>0</v>
      </c>
      <c r="U2295">
        <v>9000000</v>
      </c>
      <c r="V2295">
        <v>2700000</v>
      </c>
      <c r="W2295">
        <v>6300000</v>
      </c>
      <c r="X2295">
        <v>0</v>
      </c>
      <c r="Y2295" t="s">
        <v>48</v>
      </c>
    </row>
    <row r="2296" spans="1:25" x14ac:dyDescent="0.25">
      <c r="A2296">
        <v>2295</v>
      </c>
      <c r="B2296">
        <v>65484</v>
      </c>
      <c r="C2296">
        <v>0</v>
      </c>
      <c r="D2296">
        <v>0</v>
      </c>
      <c r="E2296" t="s">
        <v>1361</v>
      </c>
      <c r="F2296" t="s">
        <v>1362</v>
      </c>
      <c r="G2296">
        <v>1</v>
      </c>
      <c r="H2296" s="6">
        <v>9722355</v>
      </c>
      <c r="I2296" s="7">
        <v>45860</v>
      </c>
      <c r="J2296" s="7">
        <v>45860</v>
      </c>
      <c r="K2296">
        <v>15</v>
      </c>
      <c r="L2296" t="s">
        <v>40</v>
      </c>
      <c r="M2296" t="s">
        <v>5</v>
      </c>
      <c r="N2296" t="s">
        <v>41</v>
      </c>
      <c r="O2296" t="s">
        <v>47</v>
      </c>
      <c r="P2296" t="s">
        <v>2082</v>
      </c>
      <c r="Q2296">
        <v>2</v>
      </c>
      <c r="R2296">
        <v>13</v>
      </c>
      <c r="S2296">
        <v>0</v>
      </c>
      <c r="U2296">
        <v>1458353</v>
      </c>
      <c r="V2296">
        <v>194447</v>
      </c>
      <c r="W2296">
        <v>1263906</v>
      </c>
      <c r="X2296">
        <v>0</v>
      </c>
      <c r="Y2296" t="s">
        <v>250</v>
      </c>
    </row>
    <row r="2297" spans="1:25" x14ac:dyDescent="0.25">
      <c r="A2297">
        <v>2296</v>
      </c>
      <c r="B2297">
        <v>65491</v>
      </c>
      <c r="C2297">
        <v>0</v>
      </c>
      <c r="D2297">
        <v>0</v>
      </c>
      <c r="E2297" t="s">
        <v>1386</v>
      </c>
      <c r="F2297" t="s">
        <v>1387</v>
      </c>
      <c r="G2297">
        <v>1</v>
      </c>
      <c r="H2297" s="6">
        <v>16000000</v>
      </c>
      <c r="I2297" s="7">
        <v>45860</v>
      </c>
      <c r="J2297" s="7">
        <v>45860</v>
      </c>
      <c r="K2297">
        <v>10</v>
      </c>
      <c r="L2297" t="s">
        <v>40</v>
      </c>
      <c r="M2297" t="s">
        <v>5</v>
      </c>
      <c r="N2297" t="s">
        <v>41</v>
      </c>
      <c r="O2297" t="s">
        <v>77</v>
      </c>
      <c r="P2297" t="s">
        <v>2082</v>
      </c>
      <c r="Q2297">
        <v>10</v>
      </c>
      <c r="R2297">
        <v>0</v>
      </c>
      <c r="S2297">
        <v>0</v>
      </c>
      <c r="U2297">
        <v>1600000</v>
      </c>
      <c r="V2297">
        <v>1600000</v>
      </c>
      <c r="W2297">
        <v>0</v>
      </c>
      <c r="X2297">
        <v>0</v>
      </c>
      <c r="Y2297" t="s">
        <v>48</v>
      </c>
    </row>
    <row r="2298" spans="1:25" x14ac:dyDescent="0.25">
      <c r="A2298">
        <v>2297</v>
      </c>
      <c r="B2298">
        <v>65488</v>
      </c>
      <c r="C2298">
        <v>0</v>
      </c>
      <c r="D2298">
        <v>0</v>
      </c>
      <c r="E2298" t="s">
        <v>1384</v>
      </c>
      <c r="F2298" t="s">
        <v>1385</v>
      </c>
      <c r="G2298">
        <v>1</v>
      </c>
      <c r="H2298" s="6">
        <v>16300000</v>
      </c>
      <c r="I2298" s="7">
        <v>45860</v>
      </c>
      <c r="J2298" s="7">
        <v>45860</v>
      </c>
      <c r="K2298">
        <v>10</v>
      </c>
      <c r="L2298" t="s">
        <v>40</v>
      </c>
      <c r="M2298" t="s">
        <v>5</v>
      </c>
      <c r="N2298" t="s">
        <v>41</v>
      </c>
      <c r="O2298" t="s">
        <v>77</v>
      </c>
      <c r="P2298" t="s">
        <v>2082</v>
      </c>
      <c r="Q2298">
        <v>10</v>
      </c>
      <c r="R2298">
        <v>0</v>
      </c>
      <c r="S2298">
        <v>0</v>
      </c>
      <c r="U2298">
        <v>1630000</v>
      </c>
      <c r="V2298">
        <v>1630000</v>
      </c>
      <c r="W2298">
        <v>0</v>
      </c>
      <c r="X2298">
        <v>0</v>
      </c>
      <c r="Y2298" t="s">
        <v>109</v>
      </c>
    </row>
    <row r="2299" spans="1:25" x14ac:dyDescent="0.25">
      <c r="A2299">
        <v>2298</v>
      </c>
      <c r="B2299">
        <v>65486</v>
      </c>
      <c r="C2299">
        <v>0</v>
      </c>
      <c r="D2299">
        <v>0</v>
      </c>
      <c r="E2299" t="s">
        <v>2387</v>
      </c>
      <c r="F2299" t="s">
        <v>2388</v>
      </c>
      <c r="G2299">
        <v>1</v>
      </c>
      <c r="H2299" s="6">
        <v>4665330</v>
      </c>
      <c r="I2299" s="7">
        <v>45860</v>
      </c>
      <c r="J2299" s="7">
        <v>45860</v>
      </c>
      <c r="K2299">
        <v>8</v>
      </c>
      <c r="L2299" t="s">
        <v>40</v>
      </c>
      <c r="M2299" t="s">
        <v>5</v>
      </c>
      <c r="N2299" t="s">
        <v>41</v>
      </c>
      <c r="O2299" t="s">
        <v>57</v>
      </c>
      <c r="P2299" t="s">
        <v>2082</v>
      </c>
      <c r="Q2299">
        <v>8</v>
      </c>
      <c r="R2299">
        <v>0</v>
      </c>
      <c r="S2299">
        <v>0</v>
      </c>
      <c r="U2299">
        <v>373226</v>
      </c>
      <c r="V2299">
        <v>373226</v>
      </c>
      <c r="W2299">
        <v>0</v>
      </c>
      <c r="X2299">
        <v>0</v>
      </c>
      <c r="Y2299" t="s">
        <v>2086</v>
      </c>
    </row>
    <row r="2300" spans="1:25" x14ac:dyDescent="0.25">
      <c r="A2300">
        <v>2299</v>
      </c>
      <c r="B2300">
        <v>65492</v>
      </c>
      <c r="C2300">
        <v>0</v>
      </c>
      <c r="D2300">
        <v>0</v>
      </c>
      <c r="E2300" t="s">
        <v>1382</v>
      </c>
      <c r="F2300" t="s">
        <v>1383</v>
      </c>
      <c r="G2300">
        <v>1</v>
      </c>
      <c r="H2300" s="6">
        <v>3200000</v>
      </c>
      <c r="I2300" s="7">
        <v>45860</v>
      </c>
      <c r="J2300" s="7">
        <v>45860</v>
      </c>
      <c r="K2300">
        <v>10</v>
      </c>
      <c r="L2300" t="s">
        <v>40</v>
      </c>
      <c r="M2300" t="s">
        <v>5</v>
      </c>
      <c r="N2300" t="s">
        <v>41</v>
      </c>
      <c r="O2300" t="s">
        <v>77</v>
      </c>
      <c r="P2300" t="s">
        <v>2082</v>
      </c>
      <c r="Q2300">
        <v>10</v>
      </c>
      <c r="R2300">
        <v>0</v>
      </c>
      <c r="S2300">
        <v>0</v>
      </c>
      <c r="U2300">
        <v>320000</v>
      </c>
      <c r="V2300">
        <v>320000</v>
      </c>
      <c r="W2300">
        <v>0</v>
      </c>
      <c r="X2300">
        <v>0</v>
      </c>
      <c r="Y2300" t="s">
        <v>48</v>
      </c>
    </row>
    <row r="2301" spans="1:25" x14ac:dyDescent="0.25">
      <c r="A2301">
        <v>2300</v>
      </c>
      <c r="B2301">
        <v>65489</v>
      </c>
      <c r="C2301">
        <v>0</v>
      </c>
      <c r="D2301">
        <v>0</v>
      </c>
      <c r="E2301" t="s">
        <v>1402</v>
      </c>
      <c r="F2301" t="s">
        <v>1403</v>
      </c>
      <c r="G2301">
        <v>1</v>
      </c>
      <c r="H2301" s="6">
        <v>3000000</v>
      </c>
      <c r="I2301" s="7">
        <v>45860</v>
      </c>
      <c r="J2301" s="7">
        <v>45860</v>
      </c>
      <c r="K2301">
        <v>10</v>
      </c>
      <c r="L2301" t="s">
        <v>40</v>
      </c>
      <c r="M2301" t="s">
        <v>5</v>
      </c>
      <c r="N2301" t="s">
        <v>41</v>
      </c>
      <c r="O2301" t="s">
        <v>77</v>
      </c>
      <c r="P2301" t="s">
        <v>2082</v>
      </c>
      <c r="Q2301">
        <v>10</v>
      </c>
      <c r="R2301">
        <v>0</v>
      </c>
      <c r="S2301">
        <v>0</v>
      </c>
      <c r="U2301">
        <v>300000</v>
      </c>
      <c r="V2301">
        <v>300000</v>
      </c>
      <c r="W2301">
        <v>0</v>
      </c>
      <c r="X2301">
        <v>0</v>
      </c>
      <c r="Y2301" t="s">
        <v>48</v>
      </c>
    </row>
    <row r="2302" spans="1:25" x14ac:dyDescent="0.25">
      <c r="A2302">
        <v>2301</v>
      </c>
      <c r="B2302">
        <v>65485</v>
      </c>
      <c r="C2302">
        <v>0</v>
      </c>
      <c r="D2302">
        <v>0</v>
      </c>
      <c r="E2302" t="s">
        <v>1357</v>
      </c>
      <c r="F2302" t="s">
        <v>1358</v>
      </c>
      <c r="G2302">
        <v>1</v>
      </c>
      <c r="H2302" s="6">
        <v>29961977</v>
      </c>
      <c r="I2302" s="7">
        <v>45860</v>
      </c>
      <c r="J2302" s="7">
        <v>45860</v>
      </c>
      <c r="K2302">
        <v>15</v>
      </c>
      <c r="L2302" t="s">
        <v>40</v>
      </c>
      <c r="M2302" t="s">
        <v>5</v>
      </c>
      <c r="N2302" t="s">
        <v>41</v>
      </c>
      <c r="O2302" t="s">
        <v>47</v>
      </c>
      <c r="P2302" t="s">
        <v>2082</v>
      </c>
      <c r="Q2302">
        <v>2</v>
      </c>
      <c r="R2302">
        <v>13</v>
      </c>
      <c r="S2302">
        <v>0</v>
      </c>
      <c r="U2302">
        <v>4494297</v>
      </c>
      <c r="V2302">
        <v>599240</v>
      </c>
      <c r="W2302">
        <v>3895057</v>
      </c>
      <c r="X2302">
        <v>0</v>
      </c>
      <c r="Y2302" t="s">
        <v>250</v>
      </c>
    </row>
    <row r="2303" spans="1:25" x14ac:dyDescent="0.25">
      <c r="A2303">
        <v>2302</v>
      </c>
      <c r="B2303">
        <v>65493</v>
      </c>
      <c r="C2303">
        <v>0</v>
      </c>
      <c r="D2303">
        <v>0</v>
      </c>
      <c r="E2303" t="s">
        <v>1398</v>
      </c>
      <c r="F2303" t="s">
        <v>1399</v>
      </c>
      <c r="G2303">
        <v>1</v>
      </c>
      <c r="H2303" s="6">
        <v>2500000</v>
      </c>
      <c r="I2303" s="7">
        <v>45860</v>
      </c>
      <c r="J2303" s="7">
        <v>45860</v>
      </c>
      <c r="K2303">
        <v>10</v>
      </c>
      <c r="L2303" t="s">
        <v>40</v>
      </c>
      <c r="M2303" t="s">
        <v>5</v>
      </c>
      <c r="N2303" t="s">
        <v>41</v>
      </c>
      <c r="O2303" t="s">
        <v>77</v>
      </c>
      <c r="P2303" t="s">
        <v>2082</v>
      </c>
      <c r="Q2303">
        <v>10</v>
      </c>
      <c r="R2303">
        <v>0</v>
      </c>
      <c r="S2303">
        <v>0</v>
      </c>
      <c r="U2303">
        <v>250000</v>
      </c>
      <c r="V2303">
        <v>250000</v>
      </c>
      <c r="W2303">
        <v>0</v>
      </c>
      <c r="X2303">
        <v>0</v>
      </c>
      <c r="Y2303" t="s">
        <v>48</v>
      </c>
    </row>
    <row r="2304" spans="1:25" x14ac:dyDescent="0.25">
      <c r="A2304">
        <v>2303</v>
      </c>
      <c r="B2304">
        <v>65482</v>
      </c>
      <c r="C2304">
        <v>0</v>
      </c>
      <c r="D2304">
        <v>0</v>
      </c>
      <c r="E2304" t="s">
        <v>1757</v>
      </c>
      <c r="F2304" t="s">
        <v>1758</v>
      </c>
      <c r="G2304">
        <v>1</v>
      </c>
      <c r="H2304" s="6">
        <v>8928385</v>
      </c>
      <c r="I2304" s="7">
        <v>45860</v>
      </c>
      <c r="J2304" s="7">
        <v>45860</v>
      </c>
      <c r="K2304">
        <v>8</v>
      </c>
      <c r="L2304" t="s">
        <v>40</v>
      </c>
      <c r="M2304" t="s">
        <v>7</v>
      </c>
      <c r="N2304" t="s">
        <v>41</v>
      </c>
      <c r="O2304" t="s">
        <v>64</v>
      </c>
      <c r="P2304" t="s">
        <v>2082</v>
      </c>
      <c r="Q2304">
        <v>8</v>
      </c>
      <c r="R2304">
        <v>0</v>
      </c>
      <c r="S2304">
        <v>0</v>
      </c>
      <c r="U2304">
        <v>714271</v>
      </c>
      <c r="V2304">
        <v>714271</v>
      </c>
      <c r="W2304">
        <v>0</v>
      </c>
      <c r="X2304">
        <v>0</v>
      </c>
      <c r="Y2304" t="s">
        <v>48</v>
      </c>
    </row>
    <row r="2305" spans="1:25" x14ac:dyDescent="0.25">
      <c r="A2305">
        <v>2304</v>
      </c>
      <c r="B2305">
        <v>65490</v>
      </c>
      <c r="C2305">
        <v>0</v>
      </c>
      <c r="D2305">
        <v>0</v>
      </c>
      <c r="E2305" t="s">
        <v>1406</v>
      </c>
      <c r="F2305" t="s">
        <v>1407</v>
      </c>
      <c r="G2305">
        <v>1</v>
      </c>
      <c r="H2305" s="6">
        <v>14000000</v>
      </c>
      <c r="I2305" s="7">
        <v>45860</v>
      </c>
      <c r="J2305" s="7">
        <v>45860</v>
      </c>
      <c r="K2305">
        <v>10</v>
      </c>
      <c r="L2305" t="s">
        <v>40</v>
      </c>
      <c r="M2305" t="s">
        <v>5</v>
      </c>
      <c r="N2305" t="s">
        <v>41</v>
      </c>
      <c r="O2305" t="s">
        <v>77</v>
      </c>
      <c r="P2305" t="s">
        <v>2082</v>
      </c>
      <c r="Q2305">
        <v>10</v>
      </c>
      <c r="R2305">
        <v>0</v>
      </c>
      <c r="S2305">
        <v>0</v>
      </c>
      <c r="U2305">
        <v>1400000</v>
      </c>
      <c r="V2305">
        <v>1400000</v>
      </c>
      <c r="W2305">
        <v>0</v>
      </c>
      <c r="X2305">
        <v>0</v>
      </c>
      <c r="Y2305" t="s">
        <v>48</v>
      </c>
    </row>
    <row r="2306" spans="1:25" x14ac:dyDescent="0.25">
      <c r="A2306">
        <v>2305</v>
      </c>
      <c r="B2306">
        <v>65466</v>
      </c>
      <c r="C2306">
        <v>0</v>
      </c>
      <c r="D2306">
        <v>0</v>
      </c>
      <c r="E2306" t="s">
        <v>429</v>
      </c>
      <c r="F2306" t="s">
        <v>430</v>
      </c>
      <c r="G2306">
        <v>1</v>
      </c>
      <c r="H2306" s="6">
        <v>4404615</v>
      </c>
      <c r="I2306" s="7">
        <v>45859</v>
      </c>
      <c r="J2306" s="7">
        <v>45859</v>
      </c>
      <c r="K2306">
        <v>15</v>
      </c>
      <c r="L2306" t="s">
        <v>40</v>
      </c>
      <c r="M2306" t="s">
        <v>5</v>
      </c>
      <c r="N2306" t="s">
        <v>41</v>
      </c>
      <c r="O2306" t="s">
        <v>54</v>
      </c>
      <c r="P2306" t="s">
        <v>2082</v>
      </c>
      <c r="Q2306">
        <v>9</v>
      </c>
      <c r="R2306">
        <v>6</v>
      </c>
      <c r="S2306">
        <v>0</v>
      </c>
      <c r="U2306">
        <v>660692</v>
      </c>
      <c r="V2306">
        <v>396415</v>
      </c>
      <c r="W2306">
        <v>264277</v>
      </c>
      <c r="X2306">
        <v>0</v>
      </c>
      <c r="Y2306" t="s">
        <v>48</v>
      </c>
    </row>
    <row r="2307" spans="1:25" x14ac:dyDescent="0.25">
      <c r="A2307">
        <v>2306</v>
      </c>
      <c r="B2307">
        <v>65465</v>
      </c>
      <c r="C2307">
        <v>0</v>
      </c>
      <c r="D2307">
        <v>0</v>
      </c>
      <c r="E2307" t="s">
        <v>1792</v>
      </c>
      <c r="F2307" t="s">
        <v>1793</v>
      </c>
      <c r="G2307">
        <v>1</v>
      </c>
      <c r="H2307" s="6">
        <v>1298904</v>
      </c>
      <c r="I2307" s="7">
        <v>45859</v>
      </c>
      <c r="J2307" s="7">
        <v>45859</v>
      </c>
      <c r="K2307">
        <v>15</v>
      </c>
      <c r="L2307" t="s">
        <v>40</v>
      </c>
      <c r="M2307" t="s">
        <v>5</v>
      </c>
      <c r="N2307" t="s">
        <v>41</v>
      </c>
      <c r="O2307" t="s">
        <v>54</v>
      </c>
      <c r="P2307" t="s">
        <v>2082</v>
      </c>
      <c r="Q2307">
        <v>9</v>
      </c>
      <c r="R2307">
        <v>6</v>
      </c>
      <c r="S2307">
        <v>0</v>
      </c>
      <c r="U2307">
        <v>194836</v>
      </c>
      <c r="V2307">
        <v>116901</v>
      </c>
      <c r="W2307">
        <v>77934</v>
      </c>
      <c r="X2307">
        <v>0</v>
      </c>
      <c r="Y2307" t="s">
        <v>48</v>
      </c>
    </row>
    <row r="2308" spans="1:25" x14ac:dyDescent="0.25">
      <c r="A2308">
        <v>2307</v>
      </c>
      <c r="B2308">
        <v>65509</v>
      </c>
      <c r="C2308">
        <v>0</v>
      </c>
      <c r="D2308">
        <v>0</v>
      </c>
      <c r="E2308" t="s">
        <v>2014</v>
      </c>
      <c r="F2308" t="s">
        <v>2015</v>
      </c>
      <c r="G2308">
        <v>1</v>
      </c>
      <c r="H2308" s="6">
        <v>998775</v>
      </c>
      <c r="I2308" s="7">
        <v>45859</v>
      </c>
      <c r="J2308" s="7">
        <v>45859</v>
      </c>
      <c r="K2308">
        <v>7</v>
      </c>
      <c r="L2308" t="s">
        <v>40</v>
      </c>
      <c r="M2308" t="s">
        <v>5</v>
      </c>
      <c r="N2308" t="s">
        <v>41</v>
      </c>
      <c r="O2308" t="s">
        <v>47</v>
      </c>
      <c r="P2308" t="s">
        <v>2082</v>
      </c>
      <c r="Q2308">
        <v>7</v>
      </c>
      <c r="R2308">
        <v>0</v>
      </c>
      <c r="S2308">
        <v>0</v>
      </c>
      <c r="U2308">
        <v>69914</v>
      </c>
      <c r="V2308">
        <v>69914</v>
      </c>
      <c r="W2308">
        <v>0</v>
      </c>
      <c r="X2308">
        <v>0</v>
      </c>
      <c r="Y2308" t="s">
        <v>48</v>
      </c>
    </row>
    <row r="2309" spans="1:25" x14ac:dyDescent="0.25">
      <c r="A2309">
        <v>2308</v>
      </c>
      <c r="B2309">
        <v>65468</v>
      </c>
      <c r="C2309">
        <v>0</v>
      </c>
      <c r="D2309">
        <v>0</v>
      </c>
      <c r="E2309" t="s">
        <v>1317</v>
      </c>
      <c r="F2309" t="s">
        <v>1318</v>
      </c>
      <c r="G2309">
        <v>1</v>
      </c>
      <c r="H2309" s="6">
        <v>2000000</v>
      </c>
      <c r="I2309" s="7">
        <v>45859</v>
      </c>
      <c r="J2309" s="7">
        <v>45859</v>
      </c>
      <c r="K2309">
        <v>10</v>
      </c>
      <c r="L2309" t="s">
        <v>40</v>
      </c>
      <c r="M2309" t="s">
        <v>5</v>
      </c>
      <c r="N2309" t="s">
        <v>41</v>
      </c>
      <c r="O2309" t="s">
        <v>54</v>
      </c>
      <c r="P2309" t="s">
        <v>2082</v>
      </c>
      <c r="Q2309">
        <v>10</v>
      </c>
      <c r="R2309">
        <v>0</v>
      </c>
      <c r="S2309">
        <v>0</v>
      </c>
      <c r="U2309">
        <v>200000</v>
      </c>
      <c r="V2309">
        <v>200000</v>
      </c>
      <c r="W2309">
        <v>0</v>
      </c>
      <c r="X2309">
        <v>0</v>
      </c>
      <c r="Y2309" t="s">
        <v>44</v>
      </c>
    </row>
    <row r="2310" spans="1:25" x14ac:dyDescent="0.25">
      <c r="A2310">
        <v>2309</v>
      </c>
      <c r="B2310">
        <v>65507</v>
      </c>
      <c r="C2310">
        <v>0</v>
      </c>
      <c r="D2310">
        <v>0</v>
      </c>
      <c r="E2310" t="s">
        <v>1878</v>
      </c>
      <c r="F2310" t="s">
        <v>1879</v>
      </c>
      <c r="G2310">
        <v>1</v>
      </c>
      <c r="H2310" s="6">
        <v>19898361</v>
      </c>
      <c r="I2310" s="7">
        <v>45859</v>
      </c>
      <c r="J2310" s="7">
        <v>45859</v>
      </c>
      <c r="K2310">
        <v>7</v>
      </c>
      <c r="L2310" t="s">
        <v>40</v>
      </c>
      <c r="M2310" t="s">
        <v>5</v>
      </c>
      <c r="N2310" t="s">
        <v>41</v>
      </c>
      <c r="O2310" t="s">
        <v>47</v>
      </c>
      <c r="P2310" t="s">
        <v>2082</v>
      </c>
      <c r="Q2310">
        <v>7</v>
      </c>
      <c r="R2310">
        <v>0</v>
      </c>
      <c r="S2310">
        <v>0</v>
      </c>
      <c r="U2310">
        <v>1392885</v>
      </c>
      <c r="V2310">
        <v>1392885</v>
      </c>
      <c r="W2310">
        <v>0</v>
      </c>
      <c r="X2310">
        <v>0</v>
      </c>
      <c r="Y2310" t="s">
        <v>48</v>
      </c>
    </row>
    <row r="2311" spans="1:25" x14ac:dyDescent="0.25">
      <c r="A2311">
        <v>2310</v>
      </c>
      <c r="B2311">
        <v>65479</v>
      </c>
      <c r="C2311">
        <v>0</v>
      </c>
      <c r="D2311">
        <v>0</v>
      </c>
      <c r="E2311" t="s">
        <v>1832</v>
      </c>
      <c r="F2311" t="s">
        <v>1833</v>
      </c>
      <c r="G2311">
        <v>1</v>
      </c>
      <c r="H2311" s="6">
        <v>71000000</v>
      </c>
      <c r="I2311" s="7">
        <v>45859</v>
      </c>
      <c r="J2311" s="7">
        <v>45859</v>
      </c>
      <c r="K2311">
        <v>15</v>
      </c>
      <c r="L2311" t="s">
        <v>40</v>
      </c>
      <c r="M2311" t="s">
        <v>2</v>
      </c>
      <c r="N2311" t="s">
        <v>41</v>
      </c>
      <c r="O2311" t="s">
        <v>87</v>
      </c>
      <c r="P2311" t="s">
        <v>2082</v>
      </c>
      <c r="Q2311">
        <v>5</v>
      </c>
      <c r="R2311">
        <v>10</v>
      </c>
      <c r="S2311">
        <v>0</v>
      </c>
      <c r="U2311">
        <v>10650000</v>
      </c>
      <c r="V2311">
        <v>3550000</v>
      </c>
      <c r="W2311">
        <v>7100000</v>
      </c>
      <c r="X2311">
        <v>0</v>
      </c>
      <c r="Y2311" t="s">
        <v>250</v>
      </c>
    </row>
    <row r="2312" spans="1:25" x14ac:dyDescent="0.25">
      <c r="A2312">
        <v>2311</v>
      </c>
      <c r="B2312">
        <v>65464</v>
      </c>
      <c r="C2312">
        <v>0</v>
      </c>
      <c r="D2312">
        <v>0</v>
      </c>
      <c r="E2312" t="s">
        <v>2443</v>
      </c>
      <c r="F2312" t="s">
        <v>2444</v>
      </c>
      <c r="G2312">
        <v>1</v>
      </c>
      <c r="H2312" s="6">
        <v>20000000</v>
      </c>
      <c r="I2312" s="7">
        <v>45859</v>
      </c>
      <c r="J2312" s="7">
        <v>45859</v>
      </c>
      <c r="K2312">
        <v>15</v>
      </c>
      <c r="L2312" t="s">
        <v>40</v>
      </c>
      <c r="M2312" t="s">
        <v>5</v>
      </c>
      <c r="N2312" t="s">
        <v>41</v>
      </c>
      <c r="O2312" t="s">
        <v>57</v>
      </c>
      <c r="P2312" t="s">
        <v>2082</v>
      </c>
      <c r="Q2312">
        <v>4</v>
      </c>
      <c r="R2312">
        <v>11</v>
      </c>
      <c r="S2312">
        <v>0</v>
      </c>
      <c r="U2312">
        <v>3000000</v>
      </c>
      <c r="V2312">
        <v>800000</v>
      </c>
      <c r="W2312">
        <v>2200000</v>
      </c>
      <c r="X2312">
        <v>0</v>
      </c>
      <c r="Y2312" t="s">
        <v>2086</v>
      </c>
    </row>
    <row r="2313" spans="1:25" x14ac:dyDescent="0.25">
      <c r="A2313">
        <v>2312</v>
      </c>
      <c r="B2313">
        <v>65508</v>
      </c>
      <c r="C2313">
        <v>0</v>
      </c>
      <c r="D2313">
        <v>0</v>
      </c>
      <c r="E2313" t="s">
        <v>1876</v>
      </c>
      <c r="F2313" t="s">
        <v>1877</v>
      </c>
      <c r="G2313">
        <v>1</v>
      </c>
      <c r="H2313" s="6">
        <v>16788496</v>
      </c>
      <c r="I2313" s="7">
        <v>45859</v>
      </c>
      <c r="J2313" s="7">
        <v>45859</v>
      </c>
      <c r="K2313">
        <v>7</v>
      </c>
      <c r="L2313" t="s">
        <v>40</v>
      </c>
      <c r="M2313" t="s">
        <v>5</v>
      </c>
      <c r="N2313" t="s">
        <v>41</v>
      </c>
      <c r="O2313" t="s">
        <v>47</v>
      </c>
      <c r="P2313" t="s">
        <v>2082</v>
      </c>
      <c r="Q2313">
        <v>7</v>
      </c>
      <c r="R2313">
        <v>0</v>
      </c>
      <c r="S2313">
        <v>0</v>
      </c>
      <c r="U2313">
        <v>1175195</v>
      </c>
      <c r="V2313">
        <v>1175195</v>
      </c>
      <c r="W2313">
        <v>0</v>
      </c>
      <c r="X2313">
        <v>0</v>
      </c>
      <c r="Y2313" t="s">
        <v>48</v>
      </c>
    </row>
    <row r="2314" spans="1:25" x14ac:dyDescent="0.25">
      <c r="A2314">
        <v>2313</v>
      </c>
      <c r="B2314">
        <v>65411</v>
      </c>
      <c r="C2314">
        <v>0</v>
      </c>
      <c r="D2314">
        <v>0</v>
      </c>
      <c r="E2314" t="s">
        <v>275</v>
      </c>
      <c r="F2314" t="s">
        <v>276</v>
      </c>
      <c r="G2314">
        <v>1</v>
      </c>
      <c r="H2314" s="6">
        <v>2000000</v>
      </c>
      <c r="I2314" s="7">
        <v>45856</v>
      </c>
      <c r="J2314" s="7">
        <v>45856</v>
      </c>
      <c r="K2314">
        <v>9</v>
      </c>
      <c r="L2314" t="s">
        <v>40</v>
      </c>
      <c r="M2314" t="s">
        <v>4</v>
      </c>
      <c r="N2314" t="s">
        <v>41</v>
      </c>
      <c r="O2314" t="s">
        <v>51</v>
      </c>
      <c r="P2314" t="s">
        <v>2082</v>
      </c>
      <c r="Q2314">
        <v>9</v>
      </c>
      <c r="R2314">
        <v>0</v>
      </c>
      <c r="S2314">
        <v>0</v>
      </c>
      <c r="U2314">
        <v>180000</v>
      </c>
      <c r="V2314">
        <v>180000</v>
      </c>
      <c r="W2314">
        <v>0</v>
      </c>
      <c r="X2314">
        <v>0</v>
      </c>
      <c r="Y2314" t="s">
        <v>44</v>
      </c>
    </row>
    <row r="2315" spans="1:25" x14ac:dyDescent="0.25">
      <c r="A2315">
        <v>2314</v>
      </c>
      <c r="B2315">
        <v>65429</v>
      </c>
      <c r="C2315">
        <v>0</v>
      </c>
      <c r="D2315">
        <v>0</v>
      </c>
      <c r="E2315" t="s">
        <v>1216</v>
      </c>
      <c r="F2315" t="s">
        <v>1217</v>
      </c>
      <c r="G2315">
        <v>1</v>
      </c>
      <c r="H2315" s="6">
        <v>1414573</v>
      </c>
      <c r="I2315" s="7">
        <v>45856</v>
      </c>
      <c r="J2315" s="7">
        <v>45856</v>
      </c>
      <c r="K2315">
        <v>5</v>
      </c>
      <c r="L2315" t="s">
        <v>40</v>
      </c>
      <c r="M2315" t="s">
        <v>9</v>
      </c>
      <c r="N2315" t="s">
        <v>41</v>
      </c>
      <c r="O2315" t="s">
        <v>42</v>
      </c>
      <c r="P2315" t="s">
        <v>2082</v>
      </c>
      <c r="Q2315">
        <v>5</v>
      </c>
      <c r="R2315">
        <v>0</v>
      </c>
      <c r="S2315">
        <v>0</v>
      </c>
      <c r="U2315">
        <v>70729</v>
      </c>
      <c r="V2315">
        <v>70729</v>
      </c>
      <c r="W2315">
        <v>0</v>
      </c>
      <c r="X2315">
        <v>0</v>
      </c>
      <c r="Y2315" t="s">
        <v>112</v>
      </c>
    </row>
    <row r="2316" spans="1:25" x14ac:dyDescent="0.25">
      <c r="A2316">
        <v>2315</v>
      </c>
      <c r="B2316">
        <v>65471</v>
      </c>
      <c r="C2316">
        <v>0</v>
      </c>
      <c r="D2316">
        <v>0</v>
      </c>
      <c r="E2316" t="s">
        <v>1840</v>
      </c>
      <c r="F2316" t="s">
        <v>1841</v>
      </c>
      <c r="G2316">
        <v>1</v>
      </c>
      <c r="H2316" s="6">
        <v>35000000</v>
      </c>
      <c r="I2316" s="7">
        <v>45856</v>
      </c>
      <c r="J2316" s="7">
        <v>45856</v>
      </c>
      <c r="K2316">
        <v>15</v>
      </c>
      <c r="L2316" t="s">
        <v>40</v>
      </c>
      <c r="M2316" t="s">
        <v>5</v>
      </c>
      <c r="N2316" t="s">
        <v>41</v>
      </c>
      <c r="O2316" t="s">
        <v>54</v>
      </c>
      <c r="P2316" t="s">
        <v>2082</v>
      </c>
      <c r="Q2316">
        <v>3</v>
      </c>
      <c r="R2316">
        <v>12</v>
      </c>
      <c r="S2316">
        <v>0</v>
      </c>
      <c r="U2316">
        <v>5250000</v>
      </c>
      <c r="V2316">
        <v>1050000</v>
      </c>
      <c r="W2316">
        <v>4200000</v>
      </c>
      <c r="X2316">
        <v>0</v>
      </c>
      <c r="Y2316" t="s">
        <v>72</v>
      </c>
    </row>
    <row r="2317" spans="1:25" x14ac:dyDescent="0.25">
      <c r="A2317">
        <v>2316</v>
      </c>
      <c r="B2317">
        <v>65453</v>
      </c>
      <c r="C2317">
        <v>0</v>
      </c>
      <c r="D2317">
        <v>0</v>
      </c>
      <c r="E2317" t="s">
        <v>279</v>
      </c>
      <c r="F2317" t="s">
        <v>280</v>
      </c>
      <c r="G2317">
        <v>1</v>
      </c>
      <c r="H2317" s="6">
        <v>20207837</v>
      </c>
      <c r="I2317" s="7">
        <v>45856</v>
      </c>
      <c r="J2317" s="7">
        <v>45856</v>
      </c>
      <c r="K2317" t="s">
        <v>80</v>
      </c>
      <c r="L2317" t="s">
        <v>40</v>
      </c>
      <c r="M2317" t="s">
        <v>5</v>
      </c>
      <c r="N2317" t="s">
        <v>41</v>
      </c>
      <c r="O2317" t="s">
        <v>57</v>
      </c>
      <c r="P2317" t="s">
        <v>2082</v>
      </c>
      <c r="Q2317">
        <v>6.8</v>
      </c>
      <c r="R2317">
        <v>0</v>
      </c>
      <c r="S2317">
        <v>0</v>
      </c>
      <c r="U2317">
        <v>1374133</v>
      </c>
      <c r="V2317">
        <v>1374133</v>
      </c>
      <c r="W2317">
        <v>0</v>
      </c>
      <c r="X2317">
        <v>0</v>
      </c>
      <c r="Y2317" t="s">
        <v>81</v>
      </c>
    </row>
    <row r="2318" spans="1:25" x14ac:dyDescent="0.25">
      <c r="A2318">
        <v>2317</v>
      </c>
      <c r="B2318">
        <v>65461</v>
      </c>
      <c r="C2318">
        <v>0</v>
      </c>
      <c r="D2318">
        <v>0</v>
      </c>
      <c r="E2318" t="s">
        <v>984</v>
      </c>
      <c r="F2318" t="s">
        <v>985</v>
      </c>
      <c r="G2318">
        <v>1</v>
      </c>
      <c r="H2318" s="6">
        <v>4088008</v>
      </c>
      <c r="I2318" s="7">
        <v>45856</v>
      </c>
      <c r="J2318" s="7">
        <v>45856</v>
      </c>
      <c r="K2318">
        <v>15</v>
      </c>
      <c r="L2318" t="s">
        <v>40</v>
      </c>
      <c r="M2318" t="s">
        <v>5</v>
      </c>
      <c r="N2318" t="s">
        <v>41</v>
      </c>
      <c r="O2318" t="s">
        <v>47</v>
      </c>
      <c r="P2318" t="s">
        <v>2082</v>
      </c>
      <c r="Q2318">
        <v>4</v>
      </c>
      <c r="R2318">
        <v>11</v>
      </c>
      <c r="S2318">
        <v>0</v>
      </c>
      <c r="U2318">
        <v>613201</v>
      </c>
      <c r="V2318">
        <v>163520</v>
      </c>
      <c r="W2318">
        <v>449681</v>
      </c>
      <c r="X2318">
        <v>0</v>
      </c>
      <c r="Y2318" t="s">
        <v>109</v>
      </c>
    </row>
    <row r="2319" spans="1:25" x14ac:dyDescent="0.25">
      <c r="A2319">
        <v>2318</v>
      </c>
      <c r="B2319">
        <v>65417</v>
      </c>
      <c r="C2319">
        <v>0</v>
      </c>
      <c r="D2319">
        <v>0</v>
      </c>
      <c r="E2319" t="s">
        <v>1210</v>
      </c>
      <c r="F2319" t="s">
        <v>1211</v>
      </c>
      <c r="G2319">
        <v>1</v>
      </c>
      <c r="H2319" s="6">
        <v>3116639</v>
      </c>
      <c r="I2319" s="7">
        <v>45856</v>
      </c>
      <c r="J2319" s="7">
        <v>45856</v>
      </c>
      <c r="K2319">
        <v>15</v>
      </c>
      <c r="L2319" t="s">
        <v>40</v>
      </c>
      <c r="M2319" t="s">
        <v>5</v>
      </c>
      <c r="N2319" t="s">
        <v>41</v>
      </c>
      <c r="O2319" t="s">
        <v>57</v>
      </c>
      <c r="P2319" t="s">
        <v>2082</v>
      </c>
      <c r="Q2319">
        <v>5</v>
      </c>
      <c r="R2319">
        <v>10</v>
      </c>
      <c r="S2319">
        <v>0</v>
      </c>
      <c r="U2319">
        <v>467496</v>
      </c>
      <c r="V2319">
        <v>155832</v>
      </c>
      <c r="W2319">
        <v>311664</v>
      </c>
      <c r="X2319">
        <v>0</v>
      </c>
      <c r="Y2319" t="s">
        <v>72</v>
      </c>
    </row>
    <row r="2320" spans="1:25" x14ac:dyDescent="0.25">
      <c r="A2320">
        <v>2319</v>
      </c>
      <c r="B2320">
        <v>65456</v>
      </c>
      <c r="C2320">
        <v>0</v>
      </c>
      <c r="D2320">
        <v>0</v>
      </c>
      <c r="E2320" t="s">
        <v>313</v>
      </c>
      <c r="F2320" t="s">
        <v>314</v>
      </c>
      <c r="G2320">
        <v>1</v>
      </c>
      <c r="H2320" s="6">
        <v>1667545</v>
      </c>
      <c r="I2320" s="7">
        <v>45856</v>
      </c>
      <c r="J2320" s="7">
        <v>45856</v>
      </c>
      <c r="K2320">
        <v>15</v>
      </c>
      <c r="L2320" t="s">
        <v>40</v>
      </c>
      <c r="M2320" t="s">
        <v>3</v>
      </c>
      <c r="N2320" t="s">
        <v>41</v>
      </c>
      <c r="O2320" t="s">
        <v>51</v>
      </c>
      <c r="P2320" t="s">
        <v>2082</v>
      </c>
      <c r="Q2320">
        <v>10</v>
      </c>
      <c r="R2320">
        <v>5</v>
      </c>
      <c r="S2320">
        <v>0</v>
      </c>
      <c r="U2320">
        <v>250132</v>
      </c>
      <c r="V2320">
        <v>166754</v>
      </c>
      <c r="W2320">
        <v>83377</v>
      </c>
      <c r="X2320">
        <v>0</v>
      </c>
      <c r="Y2320" t="s">
        <v>109</v>
      </c>
    </row>
    <row r="2321" spans="1:25" x14ac:dyDescent="0.25">
      <c r="A2321">
        <v>2320</v>
      </c>
      <c r="B2321">
        <v>65469</v>
      </c>
      <c r="C2321">
        <v>0</v>
      </c>
      <c r="D2321">
        <v>0</v>
      </c>
      <c r="E2321" t="s">
        <v>1842</v>
      </c>
      <c r="F2321" t="s">
        <v>1843</v>
      </c>
      <c r="G2321">
        <v>1</v>
      </c>
      <c r="H2321" s="6">
        <v>10000000</v>
      </c>
      <c r="I2321" s="7">
        <v>45856</v>
      </c>
      <c r="J2321" s="7">
        <v>45856</v>
      </c>
      <c r="K2321">
        <v>15</v>
      </c>
      <c r="L2321" t="s">
        <v>40</v>
      </c>
      <c r="M2321" t="s">
        <v>5</v>
      </c>
      <c r="N2321" t="s">
        <v>41</v>
      </c>
      <c r="O2321" t="s">
        <v>54</v>
      </c>
      <c r="P2321" t="s">
        <v>2082</v>
      </c>
      <c r="Q2321">
        <v>3</v>
      </c>
      <c r="R2321">
        <v>12</v>
      </c>
      <c r="S2321">
        <v>0</v>
      </c>
      <c r="U2321">
        <v>1500000</v>
      </c>
      <c r="V2321">
        <v>300000</v>
      </c>
      <c r="W2321">
        <v>1200000</v>
      </c>
      <c r="X2321">
        <v>0</v>
      </c>
      <c r="Y2321" t="s">
        <v>72</v>
      </c>
    </row>
    <row r="2322" spans="1:25" x14ac:dyDescent="0.25">
      <c r="A2322">
        <v>2321</v>
      </c>
      <c r="B2322">
        <v>65460</v>
      </c>
      <c r="C2322">
        <v>0</v>
      </c>
      <c r="D2322">
        <v>0</v>
      </c>
      <c r="E2322" t="s">
        <v>594</v>
      </c>
      <c r="F2322" t="s">
        <v>595</v>
      </c>
      <c r="G2322">
        <v>1</v>
      </c>
      <c r="H2322" s="6">
        <v>4987498</v>
      </c>
      <c r="I2322" s="7">
        <v>45856</v>
      </c>
      <c r="J2322" s="7">
        <v>45856</v>
      </c>
      <c r="K2322">
        <v>8</v>
      </c>
      <c r="L2322" t="s">
        <v>40</v>
      </c>
      <c r="M2322" t="s">
        <v>5</v>
      </c>
      <c r="N2322" t="s">
        <v>41</v>
      </c>
      <c r="O2322" t="s">
        <v>54</v>
      </c>
      <c r="P2322" t="s">
        <v>2082</v>
      </c>
      <c r="Q2322">
        <v>8</v>
      </c>
      <c r="R2322">
        <v>0</v>
      </c>
      <c r="S2322">
        <v>0</v>
      </c>
      <c r="U2322">
        <v>399000</v>
      </c>
      <c r="V2322">
        <v>399000</v>
      </c>
      <c r="W2322">
        <v>0</v>
      </c>
      <c r="X2322">
        <v>0</v>
      </c>
      <c r="Y2322" t="s">
        <v>109</v>
      </c>
    </row>
    <row r="2323" spans="1:25" x14ac:dyDescent="0.25">
      <c r="A2323">
        <v>2322</v>
      </c>
      <c r="B2323">
        <v>65427</v>
      </c>
      <c r="C2323">
        <v>0</v>
      </c>
      <c r="D2323">
        <v>0</v>
      </c>
      <c r="E2323" t="s">
        <v>1175</v>
      </c>
      <c r="F2323" t="s">
        <v>1176</v>
      </c>
      <c r="G2323">
        <v>1</v>
      </c>
      <c r="H2323" s="6">
        <v>192348</v>
      </c>
      <c r="I2323" s="7">
        <v>45856</v>
      </c>
      <c r="J2323" s="7">
        <v>45856</v>
      </c>
      <c r="K2323">
        <v>5</v>
      </c>
      <c r="L2323" t="s">
        <v>40</v>
      </c>
      <c r="M2323" t="s">
        <v>9</v>
      </c>
      <c r="N2323" t="s">
        <v>41</v>
      </c>
      <c r="O2323" t="s">
        <v>42</v>
      </c>
      <c r="P2323" t="s">
        <v>2082</v>
      </c>
      <c r="Q2323">
        <v>5</v>
      </c>
      <c r="R2323">
        <v>0</v>
      </c>
      <c r="S2323">
        <v>0</v>
      </c>
      <c r="U2323">
        <v>9617</v>
      </c>
      <c r="V2323">
        <v>9617</v>
      </c>
      <c r="W2323">
        <v>0</v>
      </c>
      <c r="X2323">
        <v>0</v>
      </c>
      <c r="Y2323" t="s">
        <v>44</v>
      </c>
    </row>
    <row r="2324" spans="1:25" x14ac:dyDescent="0.25">
      <c r="A2324">
        <v>2323</v>
      </c>
      <c r="B2324">
        <v>65426</v>
      </c>
      <c r="C2324">
        <v>0</v>
      </c>
      <c r="D2324">
        <v>0</v>
      </c>
      <c r="E2324" t="s">
        <v>2259</v>
      </c>
      <c r="F2324" t="s">
        <v>2260</v>
      </c>
      <c r="G2324">
        <v>1</v>
      </c>
      <c r="H2324" s="6">
        <v>17969</v>
      </c>
      <c r="I2324" s="7">
        <v>45856</v>
      </c>
      <c r="J2324" s="7">
        <v>45856</v>
      </c>
      <c r="K2324">
        <v>5</v>
      </c>
      <c r="L2324" t="s">
        <v>40</v>
      </c>
      <c r="M2324" t="s">
        <v>9</v>
      </c>
      <c r="N2324" t="s">
        <v>41</v>
      </c>
      <c r="O2324" t="s">
        <v>42</v>
      </c>
      <c r="P2324" t="s">
        <v>2082</v>
      </c>
      <c r="Q2324">
        <v>5</v>
      </c>
      <c r="R2324">
        <v>0</v>
      </c>
      <c r="S2324">
        <v>0</v>
      </c>
      <c r="U2324">
        <v>898</v>
      </c>
      <c r="V2324">
        <v>898</v>
      </c>
      <c r="W2324">
        <v>0</v>
      </c>
      <c r="X2324">
        <v>0</v>
      </c>
      <c r="Y2324" t="s">
        <v>2086</v>
      </c>
    </row>
    <row r="2325" spans="1:25" x14ac:dyDescent="0.25">
      <c r="A2325">
        <v>2324</v>
      </c>
      <c r="B2325">
        <v>65446</v>
      </c>
      <c r="C2325">
        <v>0</v>
      </c>
      <c r="D2325">
        <v>0</v>
      </c>
      <c r="E2325" t="s">
        <v>88</v>
      </c>
      <c r="F2325" t="s">
        <v>89</v>
      </c>
      <c r="G2325">
        <v>1</v>
      </c>
      <c r="H2325" s="6">
        <v>172792</v>
      </c>
      <c r="I2325" s="7">
        <v>45856</v>
      </c>
      <c r="J2325" s="7">
        <v>45856</v>
      </c>
      <c r="K2325" t="s">
        <v>80</v>
      </c>
      <c r="L2325" t="s">
        <v>40</v>
      </c>
      <c r="M2325" t="s">
        <v>5</v>
      </c>
      <c r="N2325" t="s">
        <v>41</v>
      </c>
      <c r="O2325" t="s">
        <v>57</v>
      </c>
      <c r="P2325" t="s">
        <v>2082</v>
      </c>
      <c r="Q2325">
        <v>6.8</v>
      </c>
      <c r="R2325">
        <v>0</v>
      </c>
      <c r="S2325">
        <v>0</v>
      </c>
      <c r="U2325">
        <v>11750</v>
      </c>
      <c r="V2325">
        <v>11750</v>
      </c>
      <c r="W2325">
        <v>0</v>
      </c>
      <c r="X2325">
        <v>0</v>
      </c>
      <c r="Y2325" t="s">
        <v>81</v>
      </c>
    </row>
    <row r="2326" spans="1:25" x14ac:dyDescent="0.25">
      <c r="A2326">
        <v>2325</v>
      </c>
      <c r="B2326">
        <v>65419</v>
      </c>
      <c r="C2326">
        <v>0</v>
      </c>
      <c r="D2326">
        <v>0</v>
      </c>
      <c r="E2326" t="s">
        <v>871</v>
      </c>
      <c r="F2326" t="s">
        <v>872</v>
      </c>
      <c r="G2326">
        <v>1</v>
      </c>
      <c r="H2326" s="6">
        <v>200000000</v>
      </c>
      <c r="I2326" s="7">
        <v>45856</v>
      </c>
      <c r="J2326" s="7">
        <v>45856</v>
      </c>
      <c r="K2326">
        <v>15</v>
      </c>
      <c r="L2326" t="s">
        <v>40</v>
      </c>
      <c r="M2326" t="s">
        <v>5</v>
      </c>
      <c r="N2326" t="s">
        <v>41</v>
      </c>
      <c r="O2326" t="s">
        <v>54</v>
      </c>
      <c r="P2326" t="s">
        <v>2082</v>
      </c>
      <c r="Q2326">
        <v>5</v>
      </c>
      <c r="R2326">
        <v>10</v>
      </c>
      <c r="S2326">
        <v>0</v>
      </c>
      <c r="U2326">
        <v>30000000</v>
      </c>
      <c r="V2326">
        <v>10000000</v>
      </c>
      <c r="W2326">
        <v>20000000</v>
      </c>
      <c r="X2326">
        <v>0</v>
      </c>
      <c r="Y2326" t="s">
        <v>48</v>
      </c>
    </row>
    <row r="2327" spans="1:25" x14ac:dyDescent="0.25">
      <c r="A2327">
        <v>2326</v>
      </c>
      <c r="B2327">
        <v>65420</v>
      </c>
      <c r="C2327">
        <v>0</v>
      </c>
      <c r="D2327">
        <v>0</v>
      </c>
      <c r="E2327" t="s">
        <v>1188</v>
      </c>
      <c r="F2327" t="s">
        <v>1189</v>
      </c>
      <c r="G2327">
        <v>1</v>
      </c>
      <c r="H2327" s="6">
        <v>610819</v>
      </c>
      <c r="I2327" s="7">
        <v>45856</v>
      </c>
      <c r="J2327" s="7">
        <v>45856</v>
      </c>
      <c r="K2327">
        <v>5</v>
      </c>
      <c r="L2327" t="s">
        <v>40</v>
      </c>
      <c r="M2327" t="s">
        <v>9</v>
      </c>
      <c r="N2327" t="s">
        <v>41</v>
      </c>
      <c r="O2327" t="s">
        <v>42</v>
      </c>
      <c r="P2327" t="s">
        <v>2082</v>
      </c>
      <c r="Q2327">
        <v>5</v>
      </c>
      <c r="R2327">
        <v>0</v>
      </c>
      <c r="S2327">
        <v>0</v>
      </c>
      <c r="U2327">
        <v>30541</v>
      </c>
      <c r="V2327">
        <v>30541</v>
      </c>
      <c r="W2327">
        <v>0</v>
      </c>
      <c r="X2327">
        <v>0</v>
      </c>
      <c r="Y2327" t="s">
        <v>44</v>
      </c>
    </row>
    <row r="2328" spans="1:25" x14ac:dyDescent="0.25">
      <c r="A2328">
        <v>2327</v>
      </c>
      <c r="B2328">
        <v>65421</v>
      </c>
      <c r="C2328">
        <v>0</v>
      </c>
      <c r="D2328">
        <v>0</v>
      </c>
      <c r="E2328" t="s">
        <v>1188</v>
      </c>
      <c r="F2328" t="s">
        <v>1189</v>
      </c>
      <c r="G2328">
        <v>1</v>
      </c>
      <c r="H2328" s="6">
        <v>573513</v>
      </c>
      <c r="I2328" s="7">
        <v>45856</v>
      </c>
      <c r="J2328" s="7">
        <v>45856</v>
      </c>
      <c r="K2328">
        <v>5</v>
      </c>
      <c r="L2328" t="s">
        <v>40</v>
      </c>
      <c r="M2328" t="s">
        <v>9</v>
      </c>
      <c r="N2328" t="s">
        <v>41</v>
      </c>
      <c r="O2328" t="s">
        <v>42</v>
      </c>
      <c r="P2328" t="s">
        <v>2082</v>
      </c>
      <c r="Q2328">
        <v>5</v>
      </c>
      <c r="R2328">
        <v>0</v>
      </c>
      <c r="S2328">
        <v>0</v>
      </c>
      <c r="U2328">
        <v>28676</v>
      </c>
      <c r="V2328">
        <v>28676</v>
      </c>
      <c r="W2328">
        <v>0</v>
      </c>
      <c r="X2328">
        <v>0</v>
      </c>
      <c r="Y2328" t="s">
        <v>44</v>
      </c>
    </row>
    <row r="2329" spans="1:25" x14ac:dyDescent="0.25">
      <c r="A2329">
        <v>2328</v>
      </c>
      <c r="B2329">
        <v>65422</v>
      </c>
      <c r="C2329">
        <v>0</v>
      </c>
      <c r="D2329">
        <v>0</v>
      </c>
      <c r="E2329" t="s">
        <v>1188</v>
      </c>
      <c r="F2329" t="s">
        <v>1189</v>
      </c>
      <c r="G2329">
        <v>1</v>
      </c>
      <c r="H2329" s="6">
        <v>270280</v>
      </c>
      <c r="I2329" s="7">
        <v>45856</v>
      </c>
      <c r="J2329" s="7">
        <v>45856</v>
      </c>
      <c r="K2329">
        <v>5</v>
      </c>
      <c r="L2329" t="s">
        <v>40</v>
      </c>
      <c r="M2329" t="s">
        <v>9</v>
      </c>
      <c r="N2329" t="s">
        <v>41</v>
      </c>
      <c r="O2329" t="s">
        <v>42</v>
      </c>
      <c r="P2329" t="s">
        <v>2082</v>
      </c>
      <c r="Q2329">
        <v>5</v>
      </c>
      <c r="R2329">
        <v>0</v>
      </c>
      <c r="S2329">
        <v>0</v>
      </c>
      <c r="U2329">
        <v>13514</v>
      </c>
      <c r="V2329">
        <v>13514</v>
      </c>
      <c r="W2329">
        <v>0</v>
      </c>
      <c r="X2329">
        <v>0</v>
      </c>
      <c r="Y2329" t="s">
        <v>44</v>
      </c>
    </row>
    <row r="2330" spans="1:25" x14ac:dyDescent="0.25">
      <c r="A2330">
        <v>2329</v>
      </c>
      <c r="B2330">
        <v>65423</v>
      </c>
      <c r="C2330">
        <v>0</v>
      </c>
      <c r="D2330">
        <v>0</v>
      </c>
      <c r="E2330" t="s">
        <v>1190</v>
      </c>
      <c r="F2330" t="s">
        <v>1191</v>
      </c>
      <c r="G2330">
        <v>1</v>
      </c>
      <c r="H2330" s="6">
        <v>113298</v>
      </c>
      <c r="I2330" s="7">
        <v>45856</v>
      </c>
      <c r="J2330" s="7">
        <v>45856</v>
      </c>
      <c r="K2330">
        <v>5</v>
      </c>
      <c r="L2330" t="s">
        <v>40</v>
      </c>
      <c r="M2330" t="s">
        <v>9</v>
      </c>
      <c r="N2330" t="s">
        <v>41</v>
      </c>
      <c r="O2330" t="s">
        <v>42</v>
      </c>
      <c r="P2330" t="s">
        <v>2082</v>
      </c>
      <c r="Q2330">
        <v>5</v>
      </c>
      <c r="R2330">
        <v>0</v>
      </c>
      <c r="S2330">
        <v>0</v>
      </c>
      <c r="U2330">
        <v>5665</v>
      </c>
      <c r="V2330">
        <v>5665</v>
      </c>
      <c r="W2330">
        <v>0</v>
      </c>
      <c r="X2330">
        <v>0</v>
      </c>
      <c r="Y2330" t="s">
        <v>44</v>
      </c>
    </row>
    <row r="2331" spans="1:25" x14ac:dyDescent="0.25">
      <c r="A2331">
        <v>2330</v>
      </c>
      <c r="B2331">
        <v>65424</v>
      </c>
      <c r="C2331">
        <v>0</v>
      </c>
      <c r="D2331">
        <v>0</v>
      </c>
      <c r="E2331" t="s">
        <v>1190</v>
      </c>
      <c r="F2331" t="s">
        <v>1191</v>
      </c>
      <c r="G2331">
        <v>1</v>
      </c>
      <c r="H2331" s="6">
        <v>48910</v>
      </c>
      <c r="I2331" s="7">
        <v>45856</v>
      </c>
      <c r="J2331" s="7">
        <v>45856</v>
      </c>
      <c r="K2331">
        <v>5</v>
      </c>
      <c r="L2331" t="s">
        <v>40</v>
      </c>
      <c r="M2331" t="s">
        <v>9</v>
      </c>
      <c r="N2331" t="s">
        <v>41</v>
      </c>
      <c r="O2331" t="s">
        <v>42</v>
      </c>
      <c r="P2331" t="s">
        <v>2082</v>
      </c>
      <c r="Q2331">
        <v>5</v>
      </c>
      <c r="R2331">
        <v>0</v>
      </c>
      <c r="S2331">
        <v>0</v>
      </c>
      <c r="U2331">
        <v>2446</v>
      </c>
      <c r="V2331">
        <v>2446</v>
      </c>
      <c r="W2331">
        <v>0</v>
      </c>
      <c r="X2331">
        <v>0</v>
      </c>
      <c r="Y2331" t="s">
        <v>44</v>
      </c>
    </row>
    <row r="2332" spans="1:25" x14ac:dyDescent="0.25">
      <c r="A2332">
        <v>2331</v>
      </c>
      <c r="B2332">
        <v>65425</v>
      </c>
      <c r="C2332">
        <v>0</v>
      </c>
      <c r="D2332">
        <v>0</v>
      </c>
      <c r="E2332" t="s">
        <v>1190</v>
      </c>
      <c r="F2332" t="s">
        <v>1191</v>
      </c>
      <c r="G2332">
        <v>1</v>
      </c>
      <c r="H2332" s="6">
        <v>66796</v>
      </c>
      <c r="I2332" s="7">
        <v>45856</v>
      </c>
      <c r="J2332" s="7">
        <v>45856</v>
      </c>
      <c r="K2332">
        <v>5</v>
      </c>
      <c r="L2332" t="s">
        <v>40</v>
      </c>
      <c r="M2332" t="s">
        <v>9</v>
      </c>
      <c r="N2332" t="s">
        <v>41</v>
      </c>
      <c r="O2332" t="s">
        <v>42</v>
      </c>
      <c r="P2332" t="s">
        <v>2082</v>
      </c>
      <c r="Q2332">
        <v>5</v>
      </c>
      <c r="R2332">
        <v>0</v>
      </c>
      <c r="S2332">
        <v>0</v>
      </c>
      <c r="U2332">
        <v>3340</v>
      </c>
      <c r="V2332">
        <v>3340</v>
      </c>
      <c r="W2332">
        <v>0</v>
      </c>
      <c r="X2332">
        <v>0</v>
      </c>
      <c r="Y2332" t="s">
        <v>44</v>
      </c>
    </row>
    <row r="2333" spans="1:25" x14ac:dyDescent="0.25">
      <c r="A2333">
        <v>2332</v>
      </c>
      <c r="B2333">
        <v>65413</v>
      </c>
      <c r="C2333">
        <v>0</v>
      </c>
      <c r="D2333">
        <v>0</v>
      </c>
      <c r="E2333" t="s">
        <v>1925</v>
      </c>
      <c r="F2333" t="s">
        <v>1926</v>
      </c>
      <c r="G2333">
        <v>1</v>
      </c>
      <c r="H2333" s="6">
        <v>80000000</v>
      </c>
      <c r="I2333" s="7">
        <v>45856</v>
      </c>
      <c r="J2333" s="7">
        <v>45856</v>
      </c>
      <c r="K2333" t="s">
        <v>1481</v>
      </c>
      <c r="L2333" t="s">
        <v>40</v>
      </c>
      <c r="M2333" t="s">
        <v>2</v>
      </c>
      <c r="N2333" t="s">
        <v>41</v>
      </c>
      <c r="O2333" t="s">
        <v>87</v>
      </c>
      <c r="P2333" t="s">
        <v>2082</v>
      </c>
      <c r="Q2333">
        <v>1.5</v>
      </c>
      <c r="R2333">
        <v>0</v>
      </c>
      <c r="S2333">
        <v>0</v>
      </c>
      <c r="U2333">
        <v>1200000</v>
      </c>
      <c r="V2333">
        <v>1200000</v>
      </c>
      <c r="W2333">
        <v>0</v>
      </c>
      <c r="X2333">
        <v>0</v>
      </c>
      <c r="Y2333" t="s">
        <v>67</v>
      </c>
    </row>
    <row r="2334" spans="1:25" x14ac:dyDescent="0.25">
      <c r="A2334">
        <v>2333</v>
      </c>
      <c r="B2334">
        <v>65451</v>
      </c>
      <c r="C2334">
        <v>0</v>
      </c>
      <c r="D2334">
        <v>0</v>
      </c>
      <c r="E2334" t="s">
        <v>176</v>
      </c>
      <c r="F2334" t="s">
        <v>177</v>
      </c>
      <c r="G2334">
        <v>1</v>
      </c>
      <c r="H2334" s="6">
        <v>475119</v>
      </c>
      <c r="I2334" s="7">
        <v>45856</v>
      </c>
      <c r="J2334" s="7">
        <v>45856</v>
      </c>
      <c r="K2334" t="s">
        <v>80</v>
      </c>
      <c r="L2334" t="s">
        <v>40</v>
      </c>
      <c r="M2334" t="s">
        <v>5</v>
      </c>
      <c r="N2334" t="s">
        <v>41</v>
      </c>
      <c r="O2334" t="s">
        <v>57</v>
      </c>
      <c r="P2334" t="s">
        <v>2082</v>
      </c>
      <c r="Q2334">
        <v>6.8</v>
      </c>
      <c r="R2334">
        <v>0</v>
      </c>
      <c r="S2334">
        <v>0</v>
      </c>
      <c r="U2334">
        <v>32308</v>
      </c>
      <c r="V2334">
        <v>32308</v>
      </c>
      <c r="W2334">
        <v>0</v>
      </c>
      <c r="X2334">
        <v>0</v>
      </c>
      <c r="Y2334" t="s">
        <v>81</v>
      </c>
    </row>
    <row r="2335" spans="1:25" x14ac:dyDescent="0.25">
      <c r="A2335">
        <v>2334</v>
      </c>
      <c r="B2335">
        <v>65455</v>
      </c>
      <c r="C2335">
        <v>0</v>
      </c>
      <c r="D2335">
        <v>0</v>
      </c>
      <c r="E2335" t="s">
        <v>181</v>
      </c>
      <c r="F2335" t="s">
        <v>182</v>
      </c>
      <c r="G2335">
        <v>1</v>
      </c>
      <c r="H2335" s="6">
        <v>1222573</v>
      </c>
      <c r="I2335" s="7">
        <v>45856</v>
      </c>
      <c r="J2335" s="7">
        <v>45856</v>
      </c>
      <c r="K2335">
        <v>15</v>
      </c>
      <c r="L2335" t="s">
        <v>40</v>
      </c>
      <c r="M2335" t="s">
        <v>3</v>
      </c>
      <c r="N2335" t="s">
        <v>41</v>
      </c>
      <c r="O2335" t="s">
        <v>51</v>
      </c>
      <c r="P2335" t="s">
        <v>2082</v>
      </c>
      <c r="Q2335">
        <v>10</v>
      </c>
      <c r="R2335">
        <v>5</v>
      </c>
      <c r="S2335">
        <v>0</v>
      </c>
      <c r="U2335">
        <v>183386</v>
      </c>
      <c r="V2335">
        <v>122257</v>
      </c>
      <c r="W2335">
        <v>61129</v>
      </c>
      <c r="X2335">
        <v>0</v>
      </c>
      <c r="Y2335" t="s">
        <v>72</v>
      </c>
    </row>
    <row r="2336" spans="1:25" x14ac:dyDescent="0.25">
      <c r="A2336">
        <v>2335</v>
      </c>
      <c r="B2336">
        <v>65449</v>
      </c>
      <c r="C2336">
        <v>0</v>
      </c>
      <c r="D2336">
        <v>0</v>
      </c>
      <c r="E2336" t="s">
        <v>172</v>
      </c>
      <c r="F2336" t="s">
        <v>173</v>
      </c>
      <c r="G2336">
        <v>1</v>
      </c>
      <c r="H2336" s="6">
        <v>495032</v>
      </c>
      <c r="I2336" s="7">
        <v>45856</v>
      </c>
      <c r="J2336" s="7">
        <v>45856</v>
      </c>
      <c r="K2336" t="s">
        <v>80</v>
      </c>
      <c r="L2336" t="s">
        <v>40</v>
      </c>
      <c r="M2336" t="s">
        <v>5</v>
      </c>
      <c r="N2336" t="s">
        <v>41</v>
      </c>
      <c r="O2336" t="s">
        <v>57</v>
      </c>
      <c r="P2336" t="s">
        <v>2082</v>
      </c>
      <c r="Q2336">
        <v>6.8</v>
      </c>
      <c r="R2336">
        <v>0</v>
      </c>
      <c r="S2336">
        <v>0</v>
      </c>
      <c r="U2336">
        <v>33662</v>
      </c>
      <c r="V2336">
        <v>33662</v>
      </c>
      <c r="W2336">
        <v>0</v>
      </c>
      <c r="X2336">
        <v>0</v>
      </c>
      <c r="Y2336" t="s">
        <v>81</v>
      </c>
    </row>
    <row r="2337" spans="1:25" x14ac:dyDescent="0.25">
      <c r="A2337">
        <v>2336</v>
      </c>
      <c r="B2337">
        <v>65448</v>
      </c>
      <c r="C2337">
        <v>0</v>
      </c>
      <c r="D2337">
        <v>0</v>
      </c>
      <c r="E2337" t="s">
        <v>168</v>
      </c>
      <c r="F2337" t="s">
        <v>169</v>
      </c>
      <c r="G2337">
        <v>1</v>
      </c>
      <c r="H2337" s="6">
        <v>371870</v>
      </c>
      <c r="I2337" s="7">
        <v>45856</v>
      </c>
      <c r="J2337" s="7">
        <v>45856</v>
      </c>
      <c r="K2337" t="s">
        <v>80</v>
      </c>
      <c r="L2337" t="s">
        <v>40</v>
      </c>
      <c r="M2337" t="s">
        <v>5</v>
      </c>
      <c r="N2337" t="s">
        <v>41</v>
      </c>
      <c r="O2337" t="s">
        <v>57</v>
      </c>
      <c r="P2337" t="s">
        <v>2082</v>
      </c>
      <c r="Q2337">
        <v>6.8</v>
      </c>
      <c r="R2337">
        <v>0</v>
      </c>
      <c r="S2337">
        <v>0</v>
      </c>
      <c r="U2337">
        <v>25287</v>
      </c>
      <c r="V2337">
        <v>25287</v>
      </c>
      <c r="W2337">
        <v>0</v>
      </c>
      <c r="X2337">
        <v>0</v>
      </c>
      <c r="Y2337" t="s">
        <v>81</v>
      </c>
    </row>
    <row r="2338" spans="1:25" x14ac:dyDescent="0.25">
      <c r="A2338">
        <v>2337</v>
      </c>
      <c r="B2338">
        <v>65450</v>
      </c>
      <c r="C2338">
        <v>0</v>
      </c>
      <c r="D2338">
        <v>0</v>
      </c>
      <c r="E2338" t="s">
        <v>170</v>
      </c>
      <c r="F2338" t="s">
        <v>171</v>
      </c>
      <c r="G2338">
        <v>1</v>
      </c>
      <c r="H2338" s="6">
        <v>332243</v>
      </c>
      <c r="I2338" s="7">
        <v>45856</v>
      </c>
      <c r="J2338" s="7">
        <v>45856</v>
      </c>
      <c r="K2338" t="s">
        <v>80</v>
      </c>
      <c r="L2338" t="s">
        <v>40</v>
      </c>
      <c r="M2338" t="s">
        <v>5</v>
      </c>
      <c r="N2338" t="s">
        <v>41</v>
      </c>
      <c r="O2338" t="s">
        <v>57</v>
      </c>
      <c r="P2338" t="s">
        <v>2082</v>
      </c>
      <c r="Q2338">
        <v>6.8</v>
      </c>
      <c r="R2338">
        <v>0</v>
      </c>
      <c r="S2338">
        <v>0</v>
      </c>
      <c r="U2338">
        <v>22593</v>
      </c>
      <c r="V2338">
        <v>22593</v>
      </c>
      <c r="W2338">
        <v>0</v>
      </c>
      <c r="X2338">
        <v>0</v>
      </c>
      <c r="Y2338" t="s">
        <v>81</v>
      </c>
    </row>
    <row r="2339" spans="1:25" x14ac:dyDescent="0.25">
      <c r="A2339">
        <v>2338</v>
      </c>
      <c r="B2339">
        <v>65452</v>
      </c>
      <c r="C2339">
        <v>0</v>
      </c>
      <c r="D2339">
        <v>0</v>
      </c>
      <c r="E2339" t="s">
        <v>191</v>
      </c>
      <c r="F2339" t="s">
        <v>192</v>
      </c>
      <c r="G2339">
        <v>1</v>
      </c>
      <c r="H2339" s="6">
        <v>368891</v>
      </c>
      <c r="I2339" s="7">
        <v>45856</v>
      </c>
      <c r="J2339" s="7">
        <v>45856</v>
      </c>
      <c r="K2339" t="s">
        <v>80</v>
      </c>
      <c r="L2339" t="s">
        <v>40</v>
      </c>
      <c r="M2339" t="s">
        <v>5</v>
      </c>
      <c r="N2339" t="s">
        <v>41</v>
      </c>
      <c r="O2339" t="s">
        <v>57</v>
      </c>
      <c r="P2339" t="s">
        <v>2082</v>
      </c>
      <c r="Q2339">
        <v>6.8</v>
      </c>
      <c r="R2339">
        <v>0</v>
      </c>
      <c r="S2339">
        <v>0</v>
      </c>
      <c r="U2339">
        <v>25085</v>
      </c>
      <c r="V2339">
        <v>25085</v>
      </c>
      <c r="W2339">
        <v>0</v>
      </c>
      <c r="X2339">
        <v>0</v>
      </c>
      <c r="Y2339" t="s">
        <v>81</v>
      </c>
    </row>
    <row r="2340" spans="1:25" x14ac:dyDescent="0.25">
      <c r="A2340">
        <v>2339</v>
      </c>
      <c r="B2340">
        <v>65447</v>
      </c>
      <c r="C2340">
        <v>0</v>
      </c>
      <c r="D2340">
        <v>0</v>
      </c>
      <c r="E2340" t="s">
        <v>2114</v>
      </c>
      <c r="F2340" t="s">
        <v>2115</v>
      </c>
      <c r="G2340">
        <v>1</v>
      </c>
      <c r="H2340" s="6">
        <v>437315</v>
      </c>
      <c r="I2340" s="7">
        <v>45856</v>
      </c>
      <c r="J2340" s="7">
        <v>45856</v>
      </c>
      <c r="K2340" t="s">
        <v>80</v>
      </c>
      <c r="L2340" t="s">
        <v>40</v>
      </c>
      <c r="M2340" t="s">
        <v>5</v>
      </c>
      <c r="N2340" t="s">
        <v>41</v>
      </c>
      <c r="O2340" t="s">
        <v>57</v>
      </c>
      <c r="P2340" t="s">
        <v>2082</v>
      </c>
      <c r="Q2340">
        <v>6.8</v>
      </c>
      <c r="R2340">
        <v>0</v>
      </c>
      <c r="S2340">
        <v>0</v>
      </c>
      <c r="U2340">
        <v>29737</v>
      </c>
      <c r="V2340">
        <v>29737</v>
      </c>
      <c r="W2340">
        <v>0</v>
      </c>
      <c r="X2340">
        <v>0</v>
      </c>
      <c r="Y2340" t="s">
        <v>81</v>
      </c>
    </row>
    <row r="2341" spans="1:25" x14ac:dyDescent="0.25">
      <c r="A2341">
        <v>2340</v>
      </c>
      <c r="B2341">
        <v>65428</v>
      </c>
      <c r="C2341">
        <v>0</v>
      </c>
      <c r="D2341">
        <v>0</v>
      </c>
      <c r="E2341" t="s">
        <v>1196</v>
      </c>
      <c r="F2341" t="s">
        <v>1197</v>
      </c>
      <c r="G2341">
        <v>1</v>
      </c>
      <c r="H2341" s="6">
        <v>6319791</v>
      </c>
      <c r="I2341" s="7">
        <v>45856</v>
      </c>
      <c r="J2341" s="7">
        <v>45856</v>
      </c>
      <c r="K2341">
        <v>5</v>
      </c>
      <c r="L2341" t="s">
        <v>40</v>
      </c>
      <c r="M2341" t="s">
        <v>9</v>
      </c>
      <c r="N2341" t="s">
        <v>41</v>
      </c>
      <c r="O2341" t="s">
        <v>42</v>
      </c>
      <c r="P2341" t="s">
        <v>2082</v>
      </c>
      <c r="Q2341">
        <v>5</v>
      </c>
      <c r="R2341">
        <v>0</v>
      </c>
      <c r="S2341">
        <v>0</v>
      </c>
      <c r="U2341">
        <v>315990</v>
      </c>
      <c r="V2341">
        <v>315990</v>
      </c>
      <c r="W2341">
        <v>0</v>
      </c>
      <c r="X2341">
        <v>0</v>
      </c>
      <c r="Y2341" t="s">
        <v>112</v>
      </c>
    </row>
    <row r="2342" spans="1:25" x14ac:dyDescent="0.25">
      <c r="A2342">
        <v>2341</v>
      </c>
      <c r="B2342">
        <v>65414</v>
      </c>
      <c r="C2342">
        <v>0</v>
      </c>
      <c r="D2342">
        <v>0</v>
      </c>
      <c r="E2342" t="s">
        <v>1808</v>
      </c>
      <c r="F2342" t="s">
        <v>1809</v>
      </c>
      <c r="G2342">
        <v>1</v>
      </c>
      <c r="H2342" s="6">
        <v>15000000</v>
      </c>
      <c r="I2342" s="7">
        <v>45856</v>
      </c>
      <c r="J2342" s="7">
        <v>45856</v>
      </c>
      <c r="K2342">
        <v>15</v>
      </c>
      <c r="L2342" t="s">
        <v>40</v>
      </c>
      <c r="M2342" t="s">
        <v>5</v>
      </c>
      <c r="N2342" t="s">
        <v>41</v>
      </c>
      <c r="O2342" t="s">
        <v>47</v>
      </c>
      <c r="P2342" t="s">
        <v>2082</v>
      </c>
      <c r="Q2342">
        <v>6</v>
      </c>
      <c r="R2342">
        <v>9</v>
      </c>
      <c r="S2342">
        <v>0</v>
      </c>
      <c r="U2342">
        <v>2250000</v>
      </c>
      <c r="V2342">
        <v>900000</v>
      </c>
      <c r="W2342">
        <v>1350000</v>
      </c>
      <c r="X2342">
        <v>0</v>
      </c>
      <c r="Y2342" t="s">
        <v>48</v>
      </c>
    </row>
    <row r="2343" spans="1:25" x14ac:dyDescent="0.25">
      <c r="A2343">
        <v>2342</v>
      </c>
      <c r="B2343">
        <v>65410</v>
      </c>
      <c r="C2343">
        <v>0</v>
      </c>
      <c r="D2343">
        <v>0</v>
      </c>
      <c r="E2343" t="s">
        <v>1708</v>
      </c>
      <c r="F2343" t="s">
        <v>1709</v>
      </c>
      <c r="G2343">
        <v>1</v>
      </c>
      <c r="H2343" s="6">
        <v>3454956</v>
      </c>
      <c r="I2343" s="7">
        <v>45856</v>
      </c>
      <c r="J2343" s="7">
        <v>45856</v>
      </c>
      <c r="K2343">
        <v>7</v>
      </c>
      <c r="L2343" t="s">
        <v>40</v>
      </c>
      <c r="M2343" t="s">
        <v>9</v>
      </c>
      <c r="N2343" t="s">
        <v>41</v>
      </c>
      <c r="O2343" t="s">
        <v>42</v>
      </c>
      <c r="P2343" t="s">
        <v>2082</v>
      </c>
      <c r="Q2343">
        <v>7</v>
      </c>
      <c r="R2343">
        <v>0</v>
      </c>
      <c r="S2343">
        <v>0</v>
      </c>
      <c r="U2343">
        <v>241847</v>
      </c>
      <c r="V2343">
        <v>241847</v>
      </c>
      <c r="W2343">
        <v>0</v>
      </c>
      <c r="X2343">
        <v>0</v>
      </c>
      <c r="Y2343" t="s">
        <v>109</v>
      </c>
    </row>
    <row r="2344" spans="1:25" x14ac:dyDescent="0.25">
      <c r="A2344">
        <v>2343</v>
      </c>
      <c r="B2344">
        <v>65444</v>
      </c>
      <c r="C2344">
        <v>0</v>
      </c>
      <c r="D2344">
        <v>0</v>
      </c>
      <c r="E2344" t="s">
        <v>795</v>
      </c>
      <c r="F2344" t="s">
        <v>796</v>
      </c>
      <c r="G2344">
        <v>1</v>
      </c>
      <c r="H2344" s="6">
        <v>13932170</v>
      </c>
      <c r="I2344" s="7">
        <v>45856</v>
      </c>
      <c r="J2344" s="7">
        <v>45856</v>
      </c>
      <c r="K2344" t="s">
        <v>167</v>
      </c>
      <c r="L2344" t="s">
        <v>40</v>
      </c>
      <c r="M2344" t="s">
        <v>7</v>
      </c>
      <c r="N2344" t="s">
        <v>41</v>
      </c>
      <c r="O2344" t="s">
        <v>64</v>
      </c>
      <c r="P2344" t="s">
        <v>2082</v>
      </c>
      <c r="Q2344">
        <v>5.5</v>
      </c>
      <c r="R2344">
        <v>0</v>
      </c>
      <c r="S2344">
        <v>0</v>
      </c>
      <c r="U2344">
        <v>766269</v>
      </c>
      <c r="V2344">
        <v>766269</v>
      </c>
      <c r="W2344">
        <v>0</v>
      </c>
      <c r="X2344">
        <v>0</v>
      </c>
      <c r="Y2344" t="s">
        <v>44</v>
      </c>
    </row>
    <row r="2345" spans="1:25" x14ac:dyDescent="0.25">
      <c r="A2345">
        <v>2344</v>
      </c>
      <c r="B2345">
        <v>65472</v>
      </c>
      <c r="C2345">
        <v>0</v>
      </c>
      <c r="D2345">
        <v>0</v>
      </c>
      <c r="E2345" t="s">
        <v>1620</v>
      </c>
      <c r="F2345" t="s">
        <v>1621</v>
      </c>
      <c r="G2345">
        <v>1</v>
      </c>
      <c r="H2345" s="6">
        <v>2000000</v>
      </c>
      <c r="I2345" s="7">
        <v>45856</v>
      </c>
      <c r="J2345" s="7">
        <v>45856</v>
      </c>
      <c r="K2345">
        <v>15</v>
      </c>
      <c r="L2345" t="s">
        <v>40</v>
      </c>
      <c r="M2345" t="s">
        <v>5</v>
      </c>
      <c r="N2345" t="s">
        <v>41</v>
      </c>
      <c r="O2345" t="s">
        <v>54</v>
      </c>
      <c r="P2345" t="s">
        <v>2082</v>
      </c>
      <c r="Q2345">
        <v>3</v>
      </c>
      <c r="R2345">
        <v>12</v>
      </c>
      <c r="S2345">
        <v>0</v>
      </c>
      <c r="U2345">
        <v>300000</v>
      </c>
      <c r="V2345">
        <v>60000</v>
      </c>
      <c r="W2345">
        <v>240000</v>
      </c>
      <c r="X2345">
        <v>0</v>
      </c>
      <c r="Y2345" t="s">
        <v>72</v>
      </c>
    </row>
    <row r="2346" spans="1:25" x14ac:dyDescent="0.25">
      <c r="A2346">
        <v>2345</v>
      </c>
      <c r="B2346">
        <v>65435</v>
      </c>
      <c r="C2346">
        <v>0</v>
      </c>
      <c r="D2346">
        <v>0</v>
      </c>
      <c r="E2346" t="s">
        <v>1250</v>
      </c>
      <c r="F2346" t="s">
        <v>1251</v>
      </c>
      <c r="G2346">
        <v>1</v>
      </c>
      <c r="H2346" s="6">
        <v>1865903</v>
      </c>
      <c r="I2346" s="7">
        <v>45856</v>
      </c>
      <c r="J2346" s="7">
        <v>45856</v>
      </c>
      <c r="K2346">
        <v>5</v>
      </c>
      <c r="L2346" t="s">
        <v>40</v>
      </c>
      <c r="M2346" t="s">
        <v>9</v>
      </c>
      <c r="N2346" t="s">
        <v>41</v>
      </c>
      <c r="O2346" t="s">
        <v>42</v>
      </c>
      <c r="P2346" t="s">
        <v>2082</v>
      </c>
      <c r="Q2346">
        <v>5</v>
      </c>
      <c r="R2346">
        <v>0</v>
      </c>
      <c r="S2346">
        <v>0</v>
      </c>
      <c r="U2346">
        <v>93295</v>
      </c>
      <c r="V2346">
        <v>93295</v>
      </c>
      <c r="W2346">
        <v>0</v>
      </c>
      <c r="X2346">
        <v>0</v>
      </c>
      <c r="Y2346" t="s">
        <v>44</v>
      </c>
    </row>
    <row r="2347" spans="1:25" x14ac:dyDescent="0.25">
      <c r="A2347">
        <v>2346</v>
      </c>
      <c r="B2347">
        <v>65430</v>
      </c>
      <c r="C2347">
        <v>0</v>
      </c>
      <c r="D2347">
        <v>0</v>
      </c>
      <c r="E2347" t="s">
        <v>1272</v>
      </c>
      <c r="F2347" t="s">
        <v>1273</v>
      </c>
      <c r="G2347">
        <v>1</v>
      </c>
      <c r="H2347" s="6">
        <v>1540373</v>
      </c>
      <c r="I2347" s="7">
        <v>45856</v>
      </c>
      <c r="J2347" s="7">
        <v>45856</v>
      </c>
      <c r="K2347">
        <v>5</v>
      </c>
      <c r="L2347" t="s">
        <v>40</v>
      </c>
      <c r="M2347" t="s">
        <v>9</v>
      </c>
      <c r="N2347" t="s">
        <v>41</v>
      </c>
      <c r="O2347" t="s">
        <v>42</v>
      </c>
      <c r="P2347" t="s">
        <v>2082</v>
      </c>
      <c r="Q2347">
        <v>5</v>
      </c>
      <c r="R2347">
        <v>0</v>
      </c>
      <c r="S2347">
        <v>0</v>
      </c>
      <c r="U2347">
        <v>77019</v>
      </c>
      <c r="V2347">
        <v>77019</v>
      </c>
      <c r="W2347">
        <v>0</v>
      </c>
      <c r="X2347">
        <v>0</v>
      </c>
      <c r="Y2347" t="s">
        <v>44</v>
      </c>
    </row>
    <row r="2348" spans="1:25" x14ac:dyDescent="0.25">
      <c r="A2348">
        <v>2347</v>
      </c>
      <c r="B2348">
        <v>65443</v>
      </c>
      <c r="C2348">
        <v>0</v>
      </c>
      <c r="D2348">
        <v>0</v>
      </c>
      <c r="E2348" t="s">
        <v>1828</v>
      </c>
      <c r="F2348" t="s">
        <v>1829</v>
      </c>
      <c r="G2348">
        <v>1</v>
      </c>
      <c r="H2348" s="6">
        <v>4600000</v>
      </c>
      <c r="I2348" s="7">
        <v>45856</v>
      </c>
      <c r="J2348" s="7">
        <v>45856</v>
      </c>
      <c r="K2348">
        <v>10</v>
      </c>
      <c r="L2348" t="s">
        <v>40</v>
      </c>
      <c r="M2348" t="s">
        <v>5</v>
      </c>
      <c r="N2348" t="s">
        <v>41</v>
      </c>
      <c r="O2348" t="s">
        <v>57</v>
      </c>
      <c r="P2348" t="s">
        <v>2082</v>
      </c>
      <c r="Q2348">
        <v>10</v>
      </c>
      <c r="R2348">
        <v>0</v>
      </c>
      <c r="S2348">
        <v>0</v>
      </c>
      <c r="U2348">
        <v>460000</v>
      </c>
      <c r="V2348">
        <v>460000</v>
      </c>
      <c r="W2348">
        <v>0</v>
      </c>
      <c r="X2348">
        <v>0</v>
      </c>
      <c r="Y2348" t="s">
        <v>109</v>
      </c>
    </row>
    <row r="2349" spans="1:25" x14ac:dyDescent="0.25">
      <c r="A2349">
        <v>2348</v>
      </c>
      <c r="B2349">
        <v>65431</v>
      </c>
      <c r="C2349">
        <v>0</v>
      </c>
      <c r="D2349">
        <v>0</v>
      </c>
      <c r="E2349" t="s">
        <v>1276</v>
      </c>
      <c r="F2349" t="s">
        <v>1277</v>
      </c>
      <c r="G2349">
        <v>1</v>
      </c>
      <c r="H2349" s="6">
        <v>3887524</v>
      </c>
      <c r="I2349" s="7">
        <v>45856</v>
      </c>
      <c r="J2349" s="7">
        <v>45856</v>
      </c>
      <c r="K2349" t="s">
        <v>2403</v>
      </c>
      <c r="L2349" t="s">
        <v>40</v>
      </c>
      <c r="M2349" t="s">
        <v>9</v>
      </c>
      <c r="N2349" t="s">
        <v>41</v>
      </c>
      <c r="O2349" t="s">
        <v>42</v>
      </c>
      <c r="P2349" t="s">
        <v>2082</v>
      </c>
      <c r="Q2349">
        <v>5</v>
      </c>
      <c r="R2349">
        <v>7.9</v>
      </c>
      <c r="S2349">
        <v>0</v>
      </c>
      <c r="U2349">
        <v>501491</v>
      </c>
      <c r="V2349">
        <v>194376</v>
      </c>
      <c r="W2349">
        <v>307114</v>
      </c>
      <c r="X2349">
        <v>0</v>
      </c>
      <c r="Y2349" t="s">
        <v>44</v>
      </c>
    </row>
    <row r="2350" spans="1:25" x14ac:dyDescent="0.25">
      <c r="A2350">
        <v>2349</v>
      </c>
      <c r="B2350">
        <v>65432</v>
      </c>
      <c r="C2350">
        <v>0</v>
      </c>
      <c r="D2350">
        <v>0</v>
      </c>
      <c r="E2350" t="s">
        <v>1278</v>
      </c>
      <c r="F2350" t="s">
        <v>1279</v>
      </c>
      <c r="G2350">
        <v>1</v>
      </c>
      <c r="H2350" s="6">
        <v>464098</v>
      </c>
      <c r="I2350" s="7">
        <v>45856</v>
      </c>
      <c r="J2350" s="7">
        <v>45856</v>
      </c>
      <c r="K2350">
        <v>5</v>
      </c>
      <c r="L2350" t="s">
        <v>40</v>
      </c>
      <c r="M2350" t="s">
        <v>9</v>
      </c>
      <c r="N2350" t="s">
        <v>41</v>
      </c>
      <c r="O2350" t="s">
        <v>42</v>
      </c>
      <c r="P2350" t="s">
        <v>2082</v>
      </c>
      <c r="Q2350">
        <v>5</v>
      </c>
      <c r="R2350">
        <v>0</v>
      </c>
      <c r="S2350">
        <v>0</v>
      </c>
      <c r="U2350">
        <v>23205</v>
      </c>
      <c r="V2350">
        <v>23205</v>
      </c>
      <c r="W2350">
        <v>0</v>
      </c>
      <c r="X2350">
        <v>0</v>
      </c>
      <c r="Y2350" t="s">
        <v>44</v>
      </c>
    </row>
    <row r="2351" spans="1:25" x14ac:dyDescent="0.25">
      <c r="A2351">
        <v>2350</v>
      </c>
      <c r="B2351">
        <v>65433</v>
      </c>
      <c r="C2351">
        <v>0</v>
      </c>
      <c r="D2351">
        <v>0</v>
      </c>
      <c r="E2351" t="s">
        <v>1278</v>
      </c>
      <c r="F2351" t="s">
        <v>1279</v>
      </c>
      <c r="G2351">
        <v>1</v>
      </c>
      <c r="H2351" s="6">
        <v>380301</v>
      </c>
      <c r="I2351" s="7">
        <v>45856</v>
      </c>
      <c r="J2351" s="7">
        <v>45856</v>
      </c>
      <c r="K2351">
        <v>5</v>
      </c>
      <c r="L2351" t="s">
        <v>40</v>
      </c>
      <c r="M2351" t="s">
        <v>9</v>
      </c>
      <c r="N2351" t="s">
        <v>41</v>
      </c>
      <c r="O2351" t="s">
        <v>42</v>
      </c>
      <c r="P2351" t="s">
        <v>2082</v>
      </c>
      <c r="Q2351">
        <v>5</v>
      </c>
      <c r="R2351">
        <v>0</v>
      </c>
      <c r="S2351">
        <v>0</v>
      </c>
      <c r="U2351">
        <v>19015</v>
      </c>
      <c r="V2351">
        <v>19015</v>
      </c>
      <c r="W2351">
        <v>0</v>
      </c>
      <c r="X2351">
        <v>0</v>
      </c>
      <c r="Y2351" t="s">
        <v>44</v>
      </c>
    </row>
    <row r="2352" spans="1:25" x14ac:dyDescent="0.25">
      <c r="A2352">
        <v>2351</v>
      </c>
      <c r="B2352">
        <v>65434</v>
      </c>
      <c r="C2352">
        <v>0</v>
      </c>
      <c r="D2352">
        <v>0</v>
      </c>
      <c r="E2352" t="s">
        <v>1278</v>
      </c>
      <c r="F2352" t="s">
        <v>1279</v>
      </c>
      <c r="G2352">
        <v>1</v>
      </c>
      <c r="H2352" s="6">
        <v>500218</v>
      </c>
      <c r="I2352" s="7">
        <v>45856</v>
      </c>
      <c r="J2352" s="7">
        <v>45856</v>
      </c>
      <c r="K2352">
        <v>5</v>
      </c>
      <c r="L2352" t="s">
        <v>40</v>
      </c>
      <c r="M2352" t="s">
        <v>9</v>
      </c>
      <c r="N2352" t="s">
        <v>41</v>
      </c>
      <c r="O2352" t="s">
        <v>42</v>
      </c>
      <c r="P2352" t="s">
        <v>2082</v>
      </c>
      <c r="Q2352">
        <v>5</v>
      </c>
      <c r="R2352">
        <v>0</v>
      </c>
      <c r="S2352">
        <v>0</v>
      </c>
      <c r="U2352">
        <v>25011</v>
      </c>
      <c r="V2352">
        <v>25011</v>
      </c>
      <c r="W2352">
        <v>0</v>
      </c>
      <c r="X2352">
        <v>0</v>
      </c>
      <c r="Y2352" t="s">
        <v>44</v>
      </c>
    </row>
    <row r="2353" spans="1:25" x14ac:dyDescent="0.25">
      <c r="A2353">
        <v>2352</v>
      </c>
      <c r="B2353">
        <v>65416</v>
      </c>
      <c r="C2353">
        <v>0</v>
      </c>
      <c r="D2353">
        <v>0</v>
      </c>
      <c r="E2353" t="s">
        <v>1488</v>
      </c>
      <c r="F2353" t="s">
        <v>1489</v>
      </c>
      <c r="G2353">
        <v>1</v>
      </c>
      <c r="H2353" s="6">
        <v>10000000</v>
      </c>
      <c r="I2353" s="7">
        <v>45856</v>
      </c>
      <c r="J2353" s="7">
        <v>45856</v>
      </c>
      <c r="K2353">
        <v>15</v>
      </c>
      <c r="L2353" t="s">
        <v>40</v>
      </c>
      <c r="M2353" t="s">
        <v>5</v>
      </c>
      <c r="N2353" t="s">
        <v>41</v>
      </c>
      <c r="O2353" t="s">
        <v>47</v>
      </c>
      <c r="P2353" t="s">
        <v>2082</v>
      </c>
      <c r="Q2353">
        <v>6</v>
      </c>
      <c r="R2353">
        <v>9</v>
      </c>
      <c r="S2353">
        <v>0</v>
      </c>
      <c r="U2353">
        <v>1500000</v>
      </c>
      <c r="V2353">
        <v>600000</v>
      </c>
      <c r="W2353">
        <v>900000</v>
      </c>
      <c r="X2353">
        <v>0</v>
      </c>
      <c r="Y2353" t="s">
        <v>48</v>
      </c>
    </row>
    <row r="2354" spans="1:25" x14ac:dyDescent="0.25">
      <c r="A2354">
        <v>2353</v>
      </c>
      <c r="B2354">
        <v>65470</v>
      </c>
      <c r="C2354">
        <v>0</v>
      </c>
      <c r="D2354">
        <v>0</v>
      </c>
      <c r="E2354" t="s">
        <v>2277</v>
      </c>
      <c r="F2354" t="s">
        <v>2278</v>
      </c>
      <c r="G2354">
        <v>1</v>
      </c>
      <c r="H2354" s="6">
        <v>2500000</v>
      </c>
      <c r="I2354" s="7">
        <v>45856</v>
      </c>
      <c r="J2354" s="7">
        <v>45856</v>
      </c>
      <c r="K2354">
        <v>15</v>
      </c>
      <c r="L2354" t="s">
        <v>40</v>
      </c>
      <c r="M2354" t="s">
        <v>5</v>
      </c>
      <c r="N2354" t="s">
        <v>41</v>
      </c>
      <c r="O2354" t="s">
        <v>54</v>
      </c>
      <c r="P2354" t="s">
        <v>2082</v>
      </c>
      <c r="Q2354">
        <v>3</v>
      </c>
      <c r="R2354">
        <v>12</v>
      </c>
      <c r="S2354">
        <v>0</v>
      </c>
      <c r="U2354">
        <v>375000</v>
      </c>
      <c r="V2354">
        <v>75000</v>
      </c>
      <c r="W2354">
        <v>300000</v>
      </c>
      <c r="X2354">
        <v>0</v>
      </c>
      <c r="Y2354" t="s">
        <v>72</v>
      </c>
    </row>
    <row r="2355" spans="1:25" x14ac:dyDescent="0.25">
      <c r="A2355">
        <v>2354</v>
      </c>
      <c r="B2355">
        <v>65458</v>
      </c>
      <c r="C2355">
        <v>0</v>
      </c>
      <c r="D2355">
        <v>0</v>
      </c>
      <c r="E2355" t="s">
        <v>386</v>
      </c>
      <c r="F2355" t="s">
        <v>387</v>
      </c>
      <c r="G2355">
        <v>1</v>
      </c>
      <c r="H2355" s="6">
        <v>333719</v>
      </c>
      <c r="I2355" s="7">
        <v>45856</v>
      </c>
      <c r="J2355" s="7">
        <v>45856</v>
      </c>
      <c r="K2355">
        <v>15</v>
      </c>
      <c r="L2355" t="s">
        <v>40</v>
      </c>
      <c r="M2355" t="s">
        <v>3</v>
      </c>
      <c r="N2355" t="s">
        <v>41</v>
      </c>
      <c r="O2355" t="s">
        <v>51</v>
      </c>
      <c r="P2355" t="s">
        <v>2082</v>
      </c>
      <c r="Q2355">
        <v>10</v>
      </c>
      <c r="R2355">
        <v>5</v>
      </c>
      <c r="S2355">
        <v>0</v>
      </c>
      <c r="U2355">
        <v>50058</v>
      </c>
      <c r="V2355">
        <v>33372</v>
      </c>
      <c r="W2355">
        <v>16686</v>
      </c>
      <c r="X2355">
        <v>0</v>
      </c>
      <c r="Y2355" t="s">
        <v>72</v>
      </c>
    </row>
    <row r="2356" spans="1:25" x14ac:dyDescent="0.25">
      <c r="A2356">
        <v>2355</v>
      </c>
      <c r="B2356">
        <v>65457</v>
      </c>
      <c r="C2356">
        <v>0</v>
      </c>
      <c r="D2356">
        <v>0</v>
      </c>
      <c r="E2356" t="s">
        <v>384</v>
      </c>
      <c r="F2356" t="s">
        <v>385</v>
      </c>
      <c r="G2356">
        <v>1</v>
      </c>
      <c r="H2356" s="6">
        <v>1871334</v>
      </c>
      <c r="I2356" s="7">
        <v>45856</v>
      </c>
      <c r="J2356" s="7">
        <v>45856</v>
      </c>
      <c r="K2356">
        <v>15</v>
      </c>
      <c r="L2356" t="s">
        <v>40</v>
      </c>
      <c r="M2356" t="s">
        <v>3</v>
      </c>
      <c r="N2356" t="s">
        <v>41</v>
      </c>
      <c r="O2356" t="s">
        <v>51</v>
      </c>
      <c r="P2356" t="s">
        <v>2082</v>
      </c>
      <c r="Q2356">
        <v>10</v>
      </c>
      <c r="R2356">
        <v>5</v>
      </c>
      <c r="S2356">
        <v>0</v>
      </c>
      <c r="U2356">
        <v>280700</v>
      </c>
      <c r="V2356">
        <v>187133</v>
      </c>
      <c r="W2356">
        <v>93567</v>
      </c>
      <c r="X2356">
        <v>0</v>
      </c>
      <c r="Y2356" t="s">
        <v>72</v>
      </c>
    </row>
    <row r="2357" spans="1:25" x14ac:dyDescent="0.25">
      <c r="A2357">
        <v>2356</v>
      </c>
      <c r="B2357">
        <v>65459</v>
      </c>
      <c r="C2357">
        <v>0</v>
      </c>
      <c r="D2357">
        <v>0</v>
      </c>
      <c r="E2357" t="s">
        <v>391</v>
      </c>
      <c r="F2357" t="s">
        <v>392</v>
      </c>
      <c r="G2357">
        <v>1</v>
      </c>
      <c r="H2357" s="6">
        <v>467870</v>
      </c>
      <c r="I2357" s="7">
        <v>45856</v>
      </c>
      <c r="J2357" s="7">
        <v>45856</v>
      </c>
      <c r="K2357">
        <v>15</v>
      </c>
      <c r="L2357" t="s">
        <v>40</v>
      </c>
      <c r="M2357" t="s">
        <v>3</v>
      </c>
      <c r="N2357" t="s">
        <v>41</v>
      </c>
      <c r="O2357" t="s">
        <v>51</v>
      </c>
      <c r="P2357" t="s">
        <v>2082</v>
      </c>
      <c r="Q2357">
        <v>10</v>
      </c>
      <c r="R2357">
        <v>5</v>
      </c>
      <c r="S2357">
        <v>0</v>
      </c>
      <c r="U2357">
        <v>70181</v>
      </c>
      <c r="V2357">
        <v>46787</v>
      </c>
      <c r="W2357">
        <v>23394</v>
      </c>
      <c r="X2357">
        <v>0</v>
      </c>
      <c r="Y2357" t="s">
        <v>72</v>
      </c>
    </row>
    <row r="2358" spans="1:25" x14ac:dyDescent="0.25">
      <c r="A2358">
        <v>2357</v>
      </c>
      <c r="B2358">
        <v>65415</v>
      </c>
      <c r="C2358">
        <v>0</v>
      </c>
      <c r="D2358">
        <v>0</v>
      </c>
      <c r="E2358" t="s">
        <v>1490</v>
      </c>
      <c r="F2358" t="s">
        <v>1491</v>
      </c>
      <c r="G2358">
        <v>1</v>
      </c>
      <c r="H2358" s="6">
        <v>15000000</v>
      </c>
      <c r="I2358" s="7">
        <v>45856</v>
      </c>
      <c r="J2358" s="7">
        <v>45856</v>
      </c>
      <c r="K2358">
        <v>15</v>
      </c>
      <c r="L2358" t="s">
        <v>40</v>
      </c>
      <c r="M2358" t="s">
        <v>5</v>
      </c>
      <c r="N2358" t="s">
        <v>41</v>
      </c>
      <c r="O2358" t="s">
        <v>47</v>
      </c>
      <c r="P2358" t="s">
        <v>2082</v>
      </c>
      <c r="Q2358">
        <v>6</v>
      </c>
      <c r="R2358">
        <v>9</v>
      </c>
      <c r="S2358">
        <v>0</v>
      </c>
      <c r="U2358">
        <v>2250000</v>
      </c>
      <c r="V2358">
        <v>900000</v>
      </c>
      <c r="W2358">
        <v>1350000</v>
      </c>
      <c r="X2358">
        <v>0</v>
      </c>
      <c r="Y2358" t="s">
        <v>48</v>
      </c>
    </row>
    <row r="2359" spans="1:25" x14ac:dyDescent="0.25">
      <c r="A2359">
        <v>2358</v>
      </c>
      <c r="B2359">
        <v>65418</v>
      </c>
      <c r="C2359">
        <v>0</v>
      </c>
      <c r="D2359">
        <v>0</v>
      </c>
      <c r="E2359" t="s">
        <v>1232</v>
      </c>
      <c r="F2359" t="s">
        <v>1233</v>
      </c>
      <c r="G2359">
        <v>1</v>
      </c>
      <c r="H2359" s="6">
        <v>94875061</v>
      </c>
      <c r="I2359" s="7">
        <v>45856</v>
      </c>
      <c r="J2359" s="7">
        <v>45856</v>
      </c>
      <c r="K2359">
        <v>15</v>
      </c>
      <c r="L2359" t="s">
        <v>40</v>
      </c>
      <c r="M2359" t="s">
        <v>5</v>
      </c>
      <c r="N2359" t="s">
        <v>41</v>
      </c>
      <c r="O2359" t="s">
        <v>54</v>
      </c>
      <c r="P2359" t="s">
        <v>2082</v>
      </c>
      <c r="Q2359">
        <v>3.7</v>
      </c>
      <c r="R2359">
        <v>11.3</v>
      </c>
      <c r="S2359">
        <v>0</v>
      </c>
      <c r="U2359">
        <v>14231259</v>
      </c>
      <c r="V2359">
        <v>3510377</v>
      </c>
      <c r="W2359">
        <v>10720882</v>
      </c>
      <c r="X2359">
        <v>0</v>
      </c>
      <c r="Y2359" t="s">
        <v>67</v>
      </c>
    </row>
    <row r="2360" spans="1:25" x14ac:dyDescent="0.25">
      <c r="A2360">
        <v>2359</v>
      </c>
      <c r="B2360">
        <v>65436</v>
      </c>
      <c r="C2360">
        <v>0</v>
      </c>
      <c r="D2360">
        <v>0</v>
      </c>
      <c r="E2360" t="s">
        <v>1068</v>
      </c>
      <c r="F2360" t="s">
        <v>1069</v>
      </c>
      <c r="G2360">
        <v>1</v>
      </c>
      <c r="H2360" s="6">
        <v>43600000</v>
      </c>
      <c r="I2360" s="7">
        <v>45856</v>
      </c>
      <c r="J2360" s="7">
        <v>45856</v>
      </c>
      <c r="K2360">
        <v>4</v>
      </c>
      <c r="L2360" t="s">
        <v>40</v>
      </c>
      <c r="M2360" t="s">
        <v>5</v>
      </c>
      <c r="N2360" t="s">
        <v>41</v>
      </c>
      <c r="O2360" t="s">
        <v>77</v>
      </c>
      <c r="P2360" t="s">
        <v>2082</v>
      </c>
      <c r="Q2360">
        <v>4</v>
      </c>
      <c r="R2360">
        <v>0</v>
      </c>
      <c r="S2360">
        <v>0</v>
      </c>
      <c r="U2360">
        <v>1744000</v>
      </c>
      <c r="V2360">
        <v>1744000</v>
      </c>
      <c r="W2360">
        <v>0</v>
      </c>
      <c r="X2360">
        <v>0</v>
      </c>
      <c r="Y2360" t="s">
        <v>48</v>
      </c>
    </row>
    <row r="2361" spans="1:25" x14ac:dyDescent="0.25">
      <c r="A2361">
        <v>2360</v>
      </c>
      <c r="B2361">
        <v>65437</v>
      </c>
      <c r="C2361">
        <v>0</v>
      </c>
      <c r="D2361">
        <v>0</v>
      </c>
      <c r="E2361" t="s">
        <v>1254</v>
      </c>
      <c r="F2361" t="s">
        <v>1255</v>
      </c>
      <c r="G2361">
        <v>1</v>
      </c>
      <c r="H2361" s="6">
        <v>1458390</v>
      </c>
      <c r="I2361" s="7">
        <v>45856</v>
      </c>
      <c r="J2361" s="7">
        <v>45856</v>
      </c>
      <c r="K2361">
        <v>5</v>
      </c>
      <c r="L2361" t="s">
        <v>40</v>
      </c>
      <c r="M2361" t="s">
        <v>9</v>
      </c>
      <c r="N2361" t="s">
        <v>41</v>
      </c>
      <c r="O2361" t="s">
        <v>42</v>
      </c>
      <c r="P2361" t="s">
        <v>2082</v>
      </c>
      <c r="Q2361">
        <v>5</v>
      </c>
      <c r="R2361">
        <v>0</v>
      </c>
      <c r="S2361">
        <v>0</v>
      </c>
      <c r="U2361">
        <v>72920</v>
      </c>
      <c r="V2361">
        <v>72920</v>
      </c>
      <c r="W2361">
        <v>0</v>
      </c>
      <c r="X2361">
        <v>0</v>
      </c>
      <c r="Y2361" t="s">
        <v>44</v>
      </c>
    </row>
    <row r="2362" spans="1:25" x14ac:dyDescent="0.25">
      <c r="A2362">
        <v>2361</v>
      </c>
      <c r="B2362">
        <v>65438</v>
      </c>
      <c r="C2362">
        <v>0</v>
      </c>
      <c r="D2362">
        <v>0</v>
      </c>
      <c r="E2362" t="s">
        <v>1256</v>
      </c>
      <c r="F2362" t="s">
        <v>1257</v>
      </c>
      <c r="G2362">
        <v>1</v>
      </c>
      <c r="H2362" s="6">
        <v>1947140</v>
      </c>
      <c r="I2362" s="7">
        <v>45856</v>
      </c>
      <c r="J2362" s="7">
        <v>45856</v>
      </c>
      <c r="K2362">
        <v>5</v>
      </c>
      <c r="L2362" t="s">
        <v>40</v>
      </c>
      <c r="M2362" t="s">
        <v>9</v>
      </c>
      <c r="N2362" t="s">
        <v>41</v>
      </c>
      <c r="O2362" t="s">
        <v>42</v>
      </c>
      <c r="P2362" t="s">
        <v>2082</v>
      </c>
      <c r="Q2362">
        <v>5</v>
      </c>
      <c r="R2362">
        <v>0</v>
      </c>
      <c r="S2362">
        <v>0</v>
      </c>
      <c r="U2362">
        <v>97357</v>
      </c>
      <c r="V2362">
        <v>97357</v>
      </c>
      <c r="W2362">
        <v>0</v>
      </c>
      <c r="X2362">
        <v>0</v>
      </c>
      <c r="Y2362" t="s">
        <v>44</v>
      </c>
    </row>
    <row r="2363" spans="1:25" x14ac:dyDescent="0.25">
      <c r="A2363">
        <v>2362</v>
      </c>
      <c r="B2363">
        <v>65440</v>
      </c>
      <c r="C2363">
        <v>0</v>
      </c>
      <c r="D2363">
        <v>0</v>
      </c>
      <c r="E2363" t="s">
        <v>1260</v>
      </c>
      <c r="F2363" t="s">
        <v>1261</v>
      </c>
      <c r="G2363">
        <v>1</v>
      </c>
      <c r="H2363" s="6">
        <v>1906976</v>
      </c>
      <c r="I2363" s="7">
        <v>45856</v>
      </c>
      <c r="J2363" s="7">
        <v>45856</v>
      </c>
      <c r="K2363">
        <v>5</v>
      </c>
      <c r="L2363" t="s">
        <v>40</v>
      </c>
      <c r="M2363" t="s">
        <v>9</v>
      </c>
      <c r="N2363" t="s">
        <v>41</v>
      </c>
      <c r="O2363" t="s">
        <v>42</v>
      </c>
      <c r="P2363" t="s">
        <v>2082</v>
      </c>
      <c r="Q2363">
        <v>5</v>
      </c>
      <c r="R2363">
        <v>0</v>
      </c>
      <c r="S2363">
        <v>0</v>
      </c>
      <c r="U2363">
        <v>95349</v>
      </c>
      <c r="V2363">
        <v>95349</v>
      </c>
      <c r="W2363">
        <v>0</v>
      </c>
      <c r="X2363">
        <v>0</v>
      </c>
      <c r="Y2363" t="s">
        <v>44</v>
      </c>
    </row>
    <row r="2364" spans="1:25" x14ac:dyDescent="0.25">
      <c r="A2364">
        <v>2363</v>
      </c>
      <c r="B2364">
        <v>65439</v>
      </c>
      <c r="C2364">
        <v>0</v>
      </c>
      <c r="D2364">
        <v>0</v>
      </c>
      <c r="E2364" t="s">
        <v>1258</v>
      </c>
      <c r="F2364" t="s">
        <v>1259</v>
      </c>
      <c r="G2364">
        <v>1</v>
      </c>
      <c r="H2364" s="6">
        <v>914036</v>
      </c>
      <c r="I2364" s="7">
        <v>45856</v>
      </c>
      <c r="J2364" s="7">
        <v>45856</v>
      </c>
      <c r="K2364">
        <v>5</v>
      </c>
      <c r="L2364" t="s">
        <v>40</v>
      </c>
      <c r="M2364" t="s">
        <v>9</v>
      </c>
      <c r="N2364" t="s">
        <v>41</v>
      </c>
      <c r="O2364" t="s">
        <v>42</v>
      </c>
      <c r="P2364" t="s">
        <v>2082</v>
      </c>
      <c r="Q2364">
        <v>5</v>
      </c>
      <c r="R2364">
        <v>0</v>
      </c>
      <c r="S2364">
        <v>0</v>
      </c>
      <c r="U2364">
        <v>45702</v>
      </c>
      <c r="V2364">
        <v>45702</v>
      </c>
      <c r="W2364">
        <v>0</v>
      </c>
      <c r="X2364">
        <v>0</v>
      </c>
      <c r="Y2364" t="s">
        <v>44</v>
      </c>
    </row>
    <row r="2365" spans="1:25" x14ac:dyDescent="0.25">
      <c r="A2365">
        <v>2364</v>
      </c>
      <c r="B2365">
        <v>65441</v>
      </c>
      <c r="C2365">
        <v>0</v>
      </c>
      <c r="D2365">
        <v>0</v>
      </c>
      <c r="E2365" t="s">
        <v>1502</v>
      </c>
      <c r="F2365" t="s">
        <v>1503</v>
      </c>
      <c r="G2365">
        <v>1</v>
      </c>
      <c r="H2365" s="6">
        <v>175304</v>
      </c>
      <c r="I2365" s="7">
        <v>45855</v>
      </c>
      <c r="J2365" s="7">
        <v>45855</v>
      </c>
      <c r="K2365">
        <v>8</v>
      </c>
      <c r="L2365" t="s">
        <v>40</v>
      </c>
      <c r="M2365" t="s">
        <v>5</v>
      </c>
      <c r="N2365" t="s">
        <v>41</v>
      </c>
      <c r="O2365" t="s">
        <v>57</v>
      </c>
      <c r="P2365" t="s">
        <v>2082</v>
      </c>
      <c r="Q2365">
        <v>8</v>
      </c>
      <c r="R2365">
        <v>0</v>
      </c>
      <c r="S2365">
        <v>0</v>
      </c>
      <c r="U2365">
        <v>14024</v>
      </c>
      <c r="V2365">
        <v>14024</v>
      </c>
      <c r="W2365">
        <v>0</v>
      </c>
      <c r="X2365">
        <v>0</v>
      </c>
      <c r="Y2365" t="s">
        <v>250</v>
      </c>
    </row>
    <row r="2366" spans="1:25" x14ac:dyDescent="0.25">
      <c r="A2366">
        <v>2365</v>
      </c>
      <c r="B2366">
        <v>64244</v>
      </c>
      <c r="C2366">
        <v>0</v>
      </c>
      <c r="D2366">
        <v>0</v>
      </c>
      <c r="E2366" t="s">
        <v>1692</v>
      </c>
      <c r="F2366" t="s">
        <v>1693</v>
      </c>
      <c r="G2366">
        <v>1</v>
      </c>
      <c r="H2366" s="6">
        <v>6230289</v>
      </c>
      <c r="I2366" s="7">
        <v>45855</v>
      </c>
      <c r="J2366" s="7">
        <v>45855</v>
      </c>
      <c r="K2366">
        <v>15</v>
      </c>
      <c r="L2366" t="s">
        <v>40</v>
      </c>
      <c r="M2366" t="s">
        <v>5</v>
      </c>
      <c r="N2366" t="s">
        <v>41</v>
      </c>
      <c r="O2366" t="s">
        <v>54</v>
      </c>
      <c r="P2366" t="s">
        <v>2082</v>
      </c>
      <c r="Q2366">
        <v>3.3</v>
      </c>
      <c r="R2366">
        <v>11.7</v>
      </c>
      <c r="S2366">
        <v>0</v>
      </c>
      <c r="U2366">
        <v>934543</v>
      </c>
      <c r="V2366">
        <v>205600</v>
      </c>
      <c r="W2366">
        <v>728944</v>
      </c>
      <c r="X2366">
        <v>0</v>
      </c>
      <c r="Y2366" t="s">
        <v>48</v>
      </c>
    </row>
    <row r="2367" spans="1:25" x14ac:dyDescent="0.25">
      <c r="A2367">
        <v>2366</v>
      </c>
      <c r="B2367">
        <v>65407</v>
      </c>
      <c r="C2367">
        <v>0</v>
      </c>
      <c r="D2367">
        <v>0</v>
      </c>
      <c r="E2367" t="s">
        <v>640</v>
      </c>
      <c r="F2367" t="s">
        <v>641</v>
      </c>
      <c r="G2367">
        <v>1</v>
      </c>
      <c r="H2367" s="6">
        <v>287292</v>
      </c>
      <c r="I2367" s="7">
        <v>45855</v>
      </c>
      <c r="J2367" s="7">
        <v>45855</v>
      </c>
      <c r="K2367">
        <v>4</v>
      </c>
      <c r="L2367" t="s">
        <v>40</v>
      </c>
      <c r="M2367" t="s">
        <v>4</v>
      </c>
      <c r="N2367" t="s">
        <v>41</v>
      </c>
      <c r="O2367" t="s">
        <v>51</v>
      </c>
      <c r="P2367" t="s">
        <v>2082</v>
      </c>
      <c r="Q2367">
        <v>4</v>
      </c>
      <c r="R2367">
        <v>0</v>
      </c>
      <c r="S2367">
        <v>0</v>
      </c>
      <c r="U2367">
        <v>11492</v>
      </c>
      <c r="V2367">
        <v>11492</v>
      </c>
      <c r="W2367">
        <v>0</v>
      </c>
      <c r="X2367">
        <v>0</v>
      </c>
      <c r="Y2367" t="s">
        <v>48</v>
      </c>
    </row>
    <row r="2368" spans="1:25" x14ac:dyDescent="0.25">
      <c r="A2368">
        <v>2367</v>
      </c>
      <c r="B2368">
        <v>64255</v>
      </c>
      <c r="C2368">
        <v>0</v>
      </c>
      <c r="D2368">
        <v>0</v>
      </c>
      <c r="E2368" t="s">
        <v>1532</v>
      </c>
      <c r="F2368" t="s">
        <v>1533</v>
      </c>
      <c r="G2368">
        <v>1</v>
      </c>
      <c r="H2368" s="6">
        <v>24555177</v>
      </c>
      <c r="I2368" s="7">
        <v>45855</v>
      </c>
      <c r="J2368" s="7">
        <v>45855</v>
      </c>
      <c r="K2368">
        <v>15</v>
      </c>
      <c r="L2368" t="s">
        <v>40</v>
      </c>
      <c r="M2368" t="s">
        <v>5</v>
      </c>
      <c r="N2368" t="s">
        <v>41</v>
      </c>
      <c r="O2368" t="s">
        <v>54</v>
      </c>
      <c r="P2368" t="s">
        <v>2082</v>
      </c>
      <c r="Q2368">
        <v>3.3</v>
      </c>
      <c r="R2368">
        <v>11.7</v>
      </c>
      <c r="S2368">
        <v>0</v>
      </c>
      <c r="U2368">
        <v>3683277</v>
      </c>
      <c r="V2368">
        <v>810321</v>
      </c>
      <c r="W2368">
        <v>2872956</v>
      </c>
      <c r="X2368">
        <v>0</v>
      </c>
      <c r="Y2368" t="s">
        <v>48</v>
      </c>
    </row>
    <row r="2369" spans="1:25" x14ac:dyDescent="0.25">
      <c r="A2369">
        <v>2368</v>
      </c>
      <c r="B2369">
        <v>65404</v>
      </c>
      <c r="C2369">
        <v>0</v>
      </c>
      <c r="D2369">
        <v>0</v>
      </c>
      <c r="E2369" t="s">
        <v>1331</v>
      </c>
      <c r="F2369" t="s">
        <v>1332</v>
      </c>
      <c r="G2369">
        <v>1</v>
      </c>
      <c r="H2369" s="6">
        <v>1503664</v>
      </c>
      <c r="I2369" s="7">
        <v>45853</v>
      </c>
      <c r="J2369" s="7">
        <v>45853</v>
      </c>
      <c r="K2369">
        <v>8</v>
      </c>
      <c r="L2369" t="s">
        <v>40</v>
      </c>
      <c r="M2369" t="s">
        <v>9</v>
      </c>
      <c r="N2369" t="s">
        <v>41</v>
      </c>
      <c r="O2369" t="s">
        <v>42</v>
      </c>
      <c r="P2369" t="s">
        <v>2082</v>
      </c>
      <c r="Q2369">
        <v>8</v>
      </c>
      <c r="R2369">
        <v>0</v>
      </c>
      <c r="S2369">
        <v>0</v>
      </c>
      <c r="U2369">
        <v>120293</v>
      </c>
      <c r="V2369">
        <v>120293</v>
      </c>
      <c r="W2369">
        <v>0</v>
      </c>
      <c r="X2369">
        <v>0</v>
      </c>
      <c r="Y2369" t="s">
        <v>109</v>
      </c>
    </row>
    <row r="2370" spans="1:25" x14ac:dyDescent="0.25">
      <c r="A2370">
        <v>2369</v>
      </c>
      <c r="B2370">
        <v>65400</v>
      </c>
      <c r="C2370">
        <v>0</v>
      </c>
      <c r="D2370">
        <v>0</v>
      </c>
      <c r="E2370" t="s">
        <v>531</v>
      </c>
      <c r="F2370" t="s">
        <v>532</v>
      </c>
      <c r="G2370">
        <v>1</v>
      </c>
      <c r="H2370" s="6">
        <v>2268749</v>
      </c>
      <c r="I2370" s="7">
        <v>45853</v>
      </c>
      <c r="J2370" s="7">
        <v>45853</v>
      </c>
      <c r="K2370">
        <v>4</v>
      </c>
      <c r="L2370" t="s">
        <v>40</v>
      </c>
      <c r="M2370" t="s">
        <v>4</v>
      </c>
      <c r="N2370" t="s">
        <v>41</v>
      </c>
      <c r="O2370" t="s">
        <v>51</v>
      </c>
      <c r="P2370" t="s">
        <v>2082</v>
      </c>
      <c r="Q2370">
        <v>4</v>
      </c>
      <c r="R2370">
        <v>0</v>
      </c>
      <c r="S2370">
        <v>0</v>
      </c>
      <c r="U2370">
        <v>90750</v>
      </c>
      <c r="V2370">
        <v>90750</v>
      </c>
      <c r="W2370">
        <v>0</v>
      </c>
      <c r="X2370">
        <v>0</v>
      </c>
      <c r="Y2370" t="s">
        <v>48</v>
      </c>
    </row>
    <row r="2371" spans="1:25" x14ac:dyDescent="0.25">
      <c r="A2371">
        <v>2370</v>
      </c>
      <c r="B2371">
        <v>65403</v>
      </c>
      <c r="C2371">
        <v>0</v>
      </c>
      <c r="D2371">
        <v>0</v>
      </c>
      <c r="E2371" t="s">
        <v>1343</v>
      </c>
      <c r="F2371" t="s">
        <v>1344</v>
      </c>
      <c r="G2371">
        <v>1</v>
      </c>
      <c r="H2371" s="6">
        <v>916415</v>
      </c>
      <c r="I2371" s="7">
        <v>45853</v>
      </c>
      <c r="J2371" s="7">
        <v>45853</v>
      </c>
      <c r="K2371">
        <v>8</v>
      </c>
      <c r="L2371" t="s">
        <v>40</v>
      </c>
      <c r="M2371" t="s">
        <v>9</v>
      </c>
      <c r="N2371" t="s">
        <v>41</v>
      </c>
      <c r="O2371" t="s">
        <v>42</v>
      </c>
      <c r="P2371" t="s">
        <v>2082</v>
      </c>
      <c r="Q2371">
        <v>8</v>
      </c>
      <c r="R2371">
        <v>0</v>
      </c>
      <c r="S2371">
        <v>0</v>
      </c>
      <c r="U2371">
        <v>73313</v>
      </c>
      <c r="V2371">
        <v>73313</v>
      </c>
      <c r="W2371">
        <v>0</v>
      </c>
      <c r="X2371">
        <v>0</v>
      </c>
      <c r="Y2371" t="s">
        <v>109</v>
      </c>
    </row>
    <row r="2372" spans="1:25" x14ac:dyDescent="0.25">
      <c r="A2372">
        <v>2371</v>
      </c>
      <c r="B2372">
        <v>65402</v>
      </c>
      <c r="C2372">
        <v>0</v>
      </c>
      <c r="D2372">
        <v>0</v>
      </c>
      <c r="E2372" t="s">
        <v>1345</v>
      </c>
      <c r="F2372" t="s">
        <v>1346</v>
      </c>
      <c r="G2372">
        <v>1</v>
      </c>
      <c r="H2372" s="6">
        <v>381701</v>
      </c>
      <c r="I2372" s="7">
        <v>45853</v>
      </c>
      <c r="J2372" s="7">
        <v>45853</v>
      </c>
      <c r="K2372">
        <v>8</v>
      </c>
      <c r="L2372" t="s">
        <v>40</v>
      </c>
      <c r="M2372" t="s">
        <v>9</v>
      </c>
      <c r="N2372" t="s">
        <v>41</v>
      </c>
      <c r="O2372" t="s">
        <v>42</v>
      </c>
      <c r="P2372" t="s">
        <v>2082</v>
      </c>
      <c r="Q2372">
        <v>8</v>
      </c>
      <c r="R2372">
        <v>0</v>
      </c>
      <c r="S2372">
        <v>0</v>
      </c>
      <c r="U2372">
        <v>30536</v>
      </c>
      <c r="V2372">
        <v>30536</v>
      </c>
      <c r="W2372">
        <v>0</v>
      </c>
      <c r="X2372">
        <v>0</v>
      </c>
      <c r="Y2372" t="s">
        <v>109</v>
      </c>
    </row>
    <row r="2373" spans="1:25" x14ac:dyDescent="0.25">
      <c r="A2373">
        <v>2372</v>
      </c>
      <c r="B2373">
        <v>65401</v>
      </c>
      <c r="C2373">
        <v>0</v>
      </c>
      <c r="D2373">
        <v>0</v>
      </c>
      <c r="E2373" t="s">
        <v>1858</v>
      </c>
      <c r="F2373" t="s">
        <v>1859</v>
      </c>
      <c r="G2373">
        <v>1</v>
      </c>
      <c r="H2373" s="6">
        <v>33620937</v>
      </c>
      <c r="I2373" s="7">
        <v>45853</v>
      </c>
      <c r="J2373" s="7">
        <v>45853</v>
      </c>
      <c r="K2373">
        <v>15</v>
      </c>
      <c r="L2373" t="s">
        <v>40</v>
      </c>
      <c r="M2373" t="s">
        <v>5</v>
      </c>
      <c r="N2373" t="s">
        <v>41</v>
      </c>
      <c r="O2373" t="s">
        <v>57</v>
      </c>
      <c r="P2373" t="s">
        <v>2082</v>
      </c>
      <c r="Q2373">
        <v>10</v>
      </c>
      <c r="R2373">
        <v>5</v>
      </c>
      <c r="S2373">
        <v>0</v>
      </c>
      <c r="U2373">
        <v>5043141</v>
      </c>
      <c r="V2373">
        <v>3362094</v>
      </c>
      <c r="W2373">
        <v>1681047</v>
      </c>
      <c r="X2373">
        <v>0</v>
      </c>
      <c r="Y2373" t="s">
        <v>67</v>
      </c>
    </row>
    <row r="2374" spans="1:25" x14ac:dyDescent="0.25">
      <c r="A2374">
        <v>2373</v>
      </c>
      <c r="B2374">
        <v>65405</v>
      </c>
      <c r="C2374">
        <v>0</v>
      </c>
      <c r="D2374">
        <v>0</v>
      </c>
      <c r="E2374" t="s">
        <v>814</v>
      </c>
      <c r="F2374" t="s">
        <v>815</v>
      </c>
      <c r="G2374">
        <v>1</v>
      </c>
      <c r="H2374" s="6">
        <v>13620424</v>
      </c>
      <c r="I2374" s="7">
        <v>45853</v>
      </c>
      <c r="J2374" s="7">
        <v>45853</v>
      </c>
      <c r="K2374">
        <v>15</v>
      </c>
      <c r="L2374" t="s">
        <v>40</v>
      </c>
      <c r="M2374" t="s">
        <v>5</v>
      </c>
      <c r="N2374" t="s">
        <v>41</v>
      </c>
      <c r="O2374" t="s">
        <v>54</v>
      </c>
      <c r="P2374" t="s">
        <v>2082</v>
      </c>
      <c r="Q2374">
        <v>3.3</v>
      </c>
      <c r="R2374">
        <v>11.7</v>
      </c>
      <c r="S2374">
        <v>0</v>
      </c>
      <c r="U2374">
        <v>2043064</v>
      </c>
      <c r="V2374">
        <v>449474</v>
      </c>
      <c r="W2374">
        <v>1593590</v>
      </c>
      <c r="X2374">
        <v>0</v>
      </c>
      <c r="Y2374" t="s">
        <v>48</v>
      </c>
    </row>
    <row r="2375" spans="1:25" x14ac:dyDescent="0.25">
      <c r="A2375">
        <v>2374</v>
      </c>
      <c r="B2375">
        <v>65399</v>
      </c>
      <c r="C2375">
        <v>0</v>
      </c>
      <c r="D2375">
        <v>0</v>
      </c>
      <c r="E2375" t="s">
        <v>516</v>
      </c>
      <c r="F2375" t="s">
        <v>517</v>
      </c>
      <c r="G2375">
        <v>1</v>
      </c>
      <c r="H2375" s="6">
        <v>100000000</v>
      </c>
      <c r="I2375" s="7">
        <v>45852</v>
      </c>
      <c r="J2375" s="7">
        <v>45852</v>
      </c>
      <c r="K2375">
        <v>15</v>
      </c>
      <c r="L2375" t="s">
        <v>40</v>
      </c>
      <c r="M2375" t="s">
        <v>5</v>
      </c>
      <c r="N2375" t="s">
        <v>41</v>
      </c>
      <c r="O2375" t="s">
        <v>47</v>
      </c>
      <c r="P2375" t="s">
        <v>2082</v>
      </c>
      <c r="Q2375">
        <v>2.8</v>
      </c>
      <c r="R2375">
        <v>12.2</v>
      </c>
      <c r="S2375">
        <v>0</v>
      </c>
      <c r="U2375">
        <v>15000000</v>
      </c>
      <c r="V2375">
        <v>2800000</v>
      </c>
      <c r="W2375">
        <v>12200000</v>
      </c>
      <c r="X2375">
        <v>0</v>
      </c>
      <c r="Y2375" t="s">
        <v>48</v>
      </c>
    </row>
    <row r="2376" spans="1:25" x14ac:dyDescent="0.25">
      <c r="A2376">
        <v>2375</v>
      </c>
      <c r="B2376">
        <v>65377</v>
      </c>
      <c r="C2376">
        <v>0</v>
      </c>
      <c r="D2376">
        <v>0</v>
      </c>
      <c r="E2376" t="s">
        <v>2381</v>
      </c>
      <c r="F2376" t="s">
        <v>2382</v>
      </c>
      <c r="G2376">
        <v>1</v>
      </c>
      <c r="H2376" s="6">
        <v>6760356</v>
      </c>
      <c r="I2376" s="7">
        <v>45852</v>
      </c>
      <c r="J2376" s="7">
        <v>45852</v>
      </c>
      <c r="K2376">
        <v>7</v>
      </c>
      <c r="L2376" t="s">
        <v>40</v>
      </c>
      <c r="M2376" t="s">
        <v>5</v>
      </c>
      <c r="N2376" t="s">
        <v>41</v>
      </c>
      <c r="O2376" t="s">
        <v>77</v>
      </c>
      <c r="P2376" t="s">
        <v>2082</v>
      </c>
      <c r="Q2376">
        <v>7</v>
      </c>
      <c r="R2376">
        <v>0</v>
      </c>
      <c r="S2376">
        <v>0</v>
      </c>
      <c r="U2376">
        <v>473225</v>
      </c>
      <c r="V2376">
        <v>473225</v>
      </c>
      <c r="W2376">
        <v>0</v>
      </c>
      <c r="X2376">
        <v>0</v>
      </c>
      <c r="Y2376" t="s">
        <v>48</v>
      </c>
    </row>
    <row r="2377" spans="1:25" x14ac:dyDescent="0.25">
      <c r="A2377">
        <v>2376</v>
      </c>
      <c r="B2377">
        <v>65393</v>
      </c>
      <c r="C2377">
        <v>0</v>
      </c>
      <c r="D2377">
        <v>0</v>
      </c>
      <c r="E2377" t="s">
        <v>1085</v>
      </c>
      <c r="F2377" t="s">
        <v>1086</v>
      </c>
      <c r="G2377">
        <v>1</v>
      </c>
      <c r="H2377" s="6">
        <v>300000</v>
      </c>
      <c r="I2377" s="7">
        <v>45852</v>
      </c>
      <c r="J2377" s="7">
        <v>45852</v>
      </c>
      <c r="K2377">
        <v>6</v>
      </c>
      <c r="L2377" t="s">
        <v>40</v>
      </c>
      <c r="M2377" t="s">
        <v>5</v>
      </c>
      <c r="N2377" t="s">
        <v>41</v>
      </c>
      <c r="O2377" t="s">
        <v>47</v>
      </c>
      <c r="P2377" t="s">
        <v>2082</v>
      </c>
      <c r="Q2377">
        <v>6</v>
      </c>
      <c r="R2377">
        <v>0</v>
      </c>
      <c r="S2377">
        <v>0</v>
      </c>
      <c r="U2377">
        <v>18000</v>
      </c>
      <c r="V2377">
        <v>18000</v>
      </c>
      <c r="W2377">
        <v>0</v>
      </c>
      <c r="X2377">
        <v>0</v>
      </c>
      <c r="Y2377" t="s">
        <v>109</v>
      </c>
    </row>
    <row r="2378" spans="1:25" x14ac:dyDescent="0.25">
      <c r="A2378">
        <v>2377</v>
      </c>
      <c r="B2378">
        <v>65394</v>
      </c>
      <c r="C2378">
        <v>0</v>
      </c>
      <c r="D2378">
        <v>0</v>
      </c>
      <c r="E2378" t="s">
        <v>1085</v>
      </c>
      <c r="F2378" t="s">
        <v>1086</v>
      </c>
      <c r="G2378">
        <v>1</v>
      </c>
      <c r="H2378" s="6">
        <v>997872</v>
      </c>
      <c r="I2378" s="7">
        <v>45852</v>
      </c>
      <c r="J2378" s="7">
        <v>45852</v>
      </c>
      <c r="K2378">
        <v>6</v>
      </c>
      <c r="L2378" t="s">
        <v>40</v>
      </c>
      <c r="M2378" t="s">
        <v>5</v>
      </c>
      <c r="N2378" t="s">
        <v>41</v>
      </c>
      <c r="O2378" t="s">
        <v>47</v>
      </c>
      <c r="P2378" t="s">
        <v>2082</v>
      </c>
      <c r="Q2378">
        <v>6</v>
      </c>
      <c r="R2378">
        <v>0</v>
      </c>
      <c r="S2378">
        <v>0</v>
      </c>
      <c r="U2378">
        <v>59872</v>
      </c>
      <c r="V2378">
        <v>59872</v>
      </c>
      <c r="W2378">
        <v>0</v>
      </c>
      <c r="X2378">
        <v>0</v>
      </c>
      <c r="Y2378" t="s">
        <v>109</v>
      </c>
    </row>
    <row r="2379" spans="1:25" x14ac:dyDescent="0.25">
      <c r="A2379">
        <v>2378</v>
      </c>
      <c r="B2379">
        <v>65391</v>
      </c>
      <c r="C2379">
        <v>0</v>
      </c>
      <c r="D2379">
        <v>0</v>
      </c>
      <c r="E2379" t="s">
        <v>1702</v>
      </c>
      <c r="F2379" t="s">
        <v>1703</v>
      </c>
      <c r="G2379">
        <v>1</v>
      </c>
      <c r="H2379" s="6">
        <v>8600731</v>
      </c>
      <c r="I2379" s="7">
        <v>45852</v>
      </c>
      <c r="J2379" s="7">
        <v>45852</v>
      </c>
      <c r="K2379">
        <v>15</v>
      </c>
      <c r="L2379" t="s">
        <v>40</v>
      </c>
      <c r="M2379" t="s">
        <v>5</v>
      </c>
      <c r="N2379" t="s">
        <v>41</v>
      </c>
      <c r="O2379" t="s">
        <v>47</v>
      </c>
      <c r="P2379" t="s">
        <v>2082</v>
      </c>
      <c r="Q2379">
        <v>5</v>
      </c>
      <c r="R2379">
        <v>10</v>
      </c>
      <c r="S2379">
        <v>0</v>
      </c>
      <c r="U2379">
        <v>1290110</v>
      </c>
      <c r="V2379">
        <v>430037</v>
      </c>
      <c r="W2379">
        <v>860073</v>
      </c>
      <c r="X2379">
        <v>0</v>
      </c>
      <c r="Y2379" t="s">
        <v>48</v>
      </c>
    </row>
    <row r="2380" spans="1:25" x14ac:dyDescent="0.25">
      <c r="A2380">
        <v>2379</v>
      </c>
      <c r="B2380">
        <v>65392</v>
      </c>
      <c r="C2380">
        <v>0</v>
      </c>
      <c r="D2380">
        <v>0</v>
      </c>
      <c r="E2380" t="s">
        <v>2445</v>
      </c>
      <c r="F2380" t="s">
        <v>2446</v>
      </c>
      <c r="G2380">
        <v>1</v>
      </c>
      <c r="H2380" s="6">
        <v>10223647</v>
      </c>
      <c r="I2380" s="7">
        <v>45852</v>
      </c>
      <c r="J2380" s="7">
        <v>45852</v>
      </c>
      <c r="K2380">
        <v>15</v>
      </c>
      <c r="L2380" t="s">
        <v>40</v>
      </c>
      <c r="M2380" t="s">
        <v>5</v>
      </c>
      <c r="N2380" t="s">
        <v>41</v>
      </c>
      <c r="O2380" t="s">
        <v>47</v>
      </c>
      <c r="P2380" t="s">
        <v>2082</v>
      </c>
      <c r="Q2380">
        <v>5</v>
      </c>
      <c r="R2380">
        <v>10</v>
      </c>
      <c r="S2380">
        <v>0</v>
      </c>
      <c r="U2380">
        <v>1533547</v>
      </c>
      <c r="V2380">
        <v>511182</v>
      </c>
      <c r="W2380">
        <v>1022365</v>
      </c>
      <c r="X2380">
        <v>0</v>
      </c>
      <c r="Y2380" t="s">
        <v>48</v>
      </c>
    </row>
    <row r="2381" spans="1:25" x14ac:dyDescent="0.25">
      <c r="A2381">
        <v>2380</v>
      </c>
      <c r="B2381">
        <v>65388</v>
      </c>
      <c r="C2381">
        <v>0</v>
      </c>
      <c r="D2381">
        <v>0</v>
      </c>
      <c r="E2381" t="s">
        <v>588</v>
      </c>
      <c r="F2381" t="s">
        <v>589</v>
      </c>
      <c r="G2381">
        <v>1</v>
      </c>
      <c r="H2381" s="6">
        <v>197125</v>
      </c>
      <c r="I2381" s="7">
        <v>45849</v>
      </c>
      <c r="J2381" s="7">
        <v>45849</v>
      </c>
      <c r="K2381">
        <v>15</v>
      </c>
      <c r="L2381" t="s">
        <v>40</v>
      </c>
      <c r="M2381" t="s">
        <v>5</v>
      </c>
      <c r="N2381" t="s">
        <v>41</v>
      </c>
      <c r="O2381" t="s">
        <v>47</v>
      </c>
      <c r="P2381" t="s">
        <v>2082</v>
      </c>
      <c r="Q2381">
        <v>4</v>
      </c>
      <c r="R2381">
        <v>11</v>
      </c>
      <c r="S2381">
        <v>0</v>
      </c>
      <c r="U2381">
        <v>29569</v>
      </c>
      <c r="V2381">
        <v>7885</v>
      </c>
      <c r="W2381">
        <v>21684</v>
      </c>
      <c r="X2381">
        <v>0</v>
      </c>
      <c r="Y2381" t="s">
        <v>109</v>
      </c>
    </row>
    <row r="2382" spans="1:25" x14ac:dyDescent="0.25">
      <c r="A2382">
        <v>2381</v>
      </c>
      <c r="B2382">
        <v>65390</v>
      </c>
      <c r="C2382">
        <v>0</v>
      </c>
      <c r="D2382">
        <v>0</v>
      </c>
      <c r="E2382" t="s">
        <v>980</v>
      </c>
      <c r="F2382" t="s">
        <v>981</v>
      </c>
      <c r="G2382">
        <v>1</v>
      </c>
      <c r="H2382" s="6">
        <v>37517114</v>
      </c>
      <c r="I2382" s="7">
        <v>45849</v>
      </c>
      <c r="J2382" s="7">
        <v>45849</v>
      </c>
      <c r="K2382">
        <v>15</v>
      </c>
      <c r="L2382" t="s">
        <v>40</v>
      </c>
      <c r="M2382" t="s">
        <v>1</v>
      </c>
      <c r="N2382" t="s">
        <v>41</v>
      </c>
      <c r="O2382" t="s">
        <v>87</v>
      </c>
      <c r="P2382" t="s">
        <v>2082</v>
      </c>
      <c r="Q2382">
        <v>1.4</v>
      </c>
      <c r="R2382">
        <v>13.6</v>
      </c>
      <c r="S2382">
        <v>0</v>
      </c>
      <c r="U2382">
        <v>5627567</v>
      </c>
      <c r="V2382">
        <v>525240</v>
      </c>
      <c r="W2382">
        <v>5102328</v>
      </c>
      <c r="X2382">
        <v>0</v>
      </c>
      <c r="Y2382" t="s">
        <v>109</v>
      </c>
    </row>
    <row r="2383" spans="1:25" x14ac:dyDescent="0.25">
      <c r="A2383">
        <v>2382</v>
      </c>
      <c r="B2383">
        <v>65380</v>
      </c>
      <c r="C2383">
        <v>0</v>
      </c>
      <c r="D2383">
        <v>0</v>
      </c>
      <c r="E2383" t="s">
        <v>1240</v>
      </c>
      <c r="F2383" t="s">
        <v>1241</v>
      </c>
      <c r="G2383">
        <v>1</v>
      </c>
      <c r="H2383" s="6">
        <v>5000000</v>
      </c>
      <c r="I2383" s="7">
        <v>45849</v>
      </c>
      <c r="J2383" s="7">
        <v>45849</v>
      </c>
      <c r="K2383">
        <v>7</v>
      </c>
      <c r="L2383" t="s">
        <v>40</v>
      </c>
      <c r="M2383" t="s">
        <v>1</v>
      </c>
      <c r="N2383" t="s">
        <v>41</v>
      </c>
      <c r="O2383" t="s">
        <v>87</v>
      </c>
      <c r="P2383" t="s">
        <v>2082</v>
      </c>
      <c r="Q2383">
        <v>7</v>
      </c>
      <c r="R2383">
        <v>0</v>
      </c>
      <c r="S2383">
        <v>0</v>
      </c>
      <c r="U2383">
        <v>350000</v>
      </c>
      <c r="V2383">
        <v>350000</v>
      </c>
      <c r="W2383">
        <v>0</v>
      </c>
      <c r="X2383">
        <v>0</v>
      </c>
      <c r="Y2383" t="s">
        <v>390</v>
      </c>
    </row>
    <row r="2384" spans="1:25" x14ac:dyDescent="0.25">
      <c r="A2384">
        <v>2383</v>
      </c>
      <c r="B2384">
        <v>65381</v>
      </c>
      <c r="C2384">
        <v>0</v>
      </c>
      <c r="D2384">
        <v>0</v>
      </c>
      <c r="E2384" t="s">
        <v>1240</v>
      </c>
      <c r="F2384" t="s">
        <v>1241</v>
      </c>
      <c r="G2384">
        <v>1</v>
      </c>
      <c r="H2384" s="6">
        <v>586528</v>
      </c>
      <c r="I2384" s="7">
        <v>45849</v>
      </c>
      <c r="J2384" s="7">
        <v>45849</v>
      </c>
      <c r="K2384">
        <v>7</v>
      </c>
      <c r="L2384" t="s">
        <v>40</v>
      </c>
      <c r="M2384" t="s">
        <v>1</v>
      </c>
      <c r="N2384" t="s">
        <v>41</v>
      </c>
      <c r="O2384" t="s">
        <v>87</v>
      </c>
      <c r="P2384" t="s">
        <v>2082</v>
      </c>
      <c r="Q2384">
        <v>7</v>
      </c>
      <c r="R2384">
        <v>0</v>
      </c>
      <c r="S2384">
        <v>0</v>
      </c>
      <c r="U2384">
        <v>41057</v>
      </c>
      <c r="V2384">
        <v>41057</v>
      </c>
      <c r="W2384">
        <v>0</v>
      </c>
      <c r="X2384">
        <v>0</v>
      </c>
      <c r="Y2384" t="s">
        <v>390</v>
      </c>
    </row>
    <row r="2385" spans="1:25" x14ac:dyDescent="0.25">
      <c r="A2385">
        <v>2384</v>
      </c>
      <c r="B2385">
        <v>65385</v>
      </c>
      <c r="C2385">
        <v>0</v>
      </c>
      <c r="D2385">
        <v>0</v>
      </c>
      <c r="E2385" t="s">
        <v>1596</v>
      </c>
      <c r="F2385" t="s">
        <v>1597</v>
      </c>
      <c r="G2385">
        <v>1</v>
      </c>
      <c r="H2385" s="6">
        <v>250000</v>
      </c>
      <c r="I2385" s="7">
        <v>45849</v>
      </c>
      <c r="J2385" s="7">
        <v>45849</v>
      </c>
      <c r="K2385">
        <v>9</v>
      </c>
      <c r="L2385" t="s">
        <v>40</v>
      </c>
      <c r="M2385" t="s">
        <v>5</v>
      </c>
      <c r="N2385" t="s">
        <v>41</v>
      </c>
      <c r="O2385" t="s">
        <v>57</v>
      </c>
      <c r="P2385" t="s">
        <v>2082</v>
      </c>
      <c r="Q2385">
        <v>9</v>
      </c>
      <c r="R2385">
        <v>0</v>
      </c>
      <c r="S2385">
        <v>0</v>
      </c>
      <c r="U2385">
        <v>22500</v>
      </c>
      <c r="V2385">
        <v>22500</v>
      </c>
      <c r="W2385">
        <v>0</v>
      </c>
      <c r="X2385">
        <v>0</v>
      </c>
      <c r="Y2385" t="s">
        <v>112</v>
      </c>
    </row>
    <row r="2386" spans="1:25" x14ac:dyDescent="0.25">
      <c r="A2386">
        <v>2385</v>
      </c>
      <c r="B2386">
        <v>65383</v>
      </c>
      <c r="C2386">
        <v>0</v>
      </c>
      <c r="D2386">
        <v>0</v>
      </c>
      <c r="E2386" t="s">
        <v>1913</v>
      </c>
      <c r="F2386" t="s">
        <v>1914</v>
      </c>
      <c r="G2386">
        <v>1</v>
      </c>
      <c r="H2386" s="6">
        <v>7232077</v>
      </c>
      <c r="I2386" s="7">
        <v>45849</v>
      </c>
      <c r="J2386" s="7">
        <v>45849</v>
      </c>
      <c r="K2386">
        <v>15</v>
      </c>
      <c r="L2386" t="s">
        <v>40</v>
      </c>
      <c r="M2386" t="s">
        <v>7</v>
      </c>
      <c r="N2386" t="s">
        <v>41</v>
      </c>
      <c r="O2386" t="s">
        <v>64</v>
      </c>
      <c r="P2386" t="s">
        <v>2082</v>
      </c>
      <c r="Q2386">
        <v>8</v>
      </c>
      <c r="R2386">
        <v>7</v>
      </c>
      <c r="S2386">
        <v>0</v>
      </c>
      <c r="U2386">
        <v>1084812</v>
      </c>
      <c r="V2386">
        <v>578566</v>
      </c>
      <c r="W2386">
        <v>506245</v>
      </c>
      <c r="X2386">
        <v>0</v>
      </c>
      <c r="Y2386" t="s">
        <v>48</v>
      </c>
    </row>
    <row r="2387" spans="1:25" x14ac:dyDescent="0.25">
      <c r="A2387">
        <v>2386</v>
      </c>
      <c r="B2387">
        <v>65375</v>
      </c>
      <c r="C2387">
        <v>0</v>
      </c>
      <c r="D2387">
        <v>0</v>
      </c>
      <c r="E2387" t="s">
        <v>1380</v>
      </c>
      <c r="F2387" t="s">
        <v>1381</v>
      </c>
      <c r="G2387">
        <v>1</v>
      </c>
      <c r="H2387" s="6">
        <v>20000000</v>
      </c>
      <c r="I2387" s="7">
        <v>45849</v>
      </c>
      <c r="J2387" s="7">
        <v>45849</v>
      </c>
      <c r="K2387">
        <v>15</v>
      </c>
      <c r="L2387" t="s">
        <v>40</v>
      </c>
      <c r="M2387" t="s">
        <v>1</v>
      </c>
      <c r="N2387" t="s">
        <v>41</v>
      </c>
      <c r="O2387" t="s">
        <v>87</v>
      </c>
      <c r="P2387" t="s">
        <v>2082</v>
      </c>
      <c r="Q2387">
        <v>8</v>
      </c>
      <c r="R2387">
        <v>7</v>
      </c>
      <c r="S2387">
        <v>0</v>
      </c>
      <c r="U2387">
        <v>3000000</v>
      </c>
      <c r="V2387">
        <v>1600000</v>
      </c>
      <c r="W2387">
        <v>1400000</v>
      </c>
      <c r="X2387">
        <v>0</v>
      </c>
      <c r="Y2387" t="s">
        <v>44</v>
      </c>
    </row>
    <row r="2388" spans="1:25" x14ac:dyDescent="0.25">
      <c r="A2388">
        <v>2387</v>
      </c>
      <c r="B2388">
        <v>65376</v>
      </c>
      <c r="C2388">
        <v>0</v>
      </c>
      <c r="D2388">
        <v>0</v>
      </c>
      <c r="E2388" t="s">
        <v>1372</v>
      </c>
      <c r="F2388" t="s">
        <v>1373</v>
      </c>
      <c r="G2388">
        <v>1</v>
      </c>
      <c r="H2388" s="6">
        <v>16990934</v>
      </c>
      <c r="I2388" s="7">
        <v>45849</v>
      </c>
      <c r="J2388" s="7">
        <v>45849</v>
      </c>
      <c r="K2388">
        <v>15</v>
      </c>
      <c r="L2388" t="s">
        <v>40</v>
      </c>
      <c r="M2388" t="s">
        <v>4</v>
      </c>
      <c r="N2388" t="s">
        <v>41</v>
      </c>
      <c r="O2388" t="s">
        <v>51</v>
      </c>
      <c r="P2388" t="s">
        <v>2082</v>
      </c>
      <c r="Q2388">
        <v>5.5</v>
      </c>
      <c r="R2388">
        <v>7</v>
      </c>
      <c r="S2388">
        <v>2.5</v>
      </c>
      <c r="U2388">
        <v>2548640</v>
      </c>
      <c r="V2388">
        <v>934501</v>
      </c>
      <c r="W2388">
        <v>1189365</v>
      </c>
      <c r="X2388">
        <v>424773</v>
      </c>
      <c r="Y2388" t="s">
        <v>109</v>
      </c>
    </row>
    <row r="2389" spans="1:25" x14ac:dyDescent="0.25">
      <c r="A2389">
        <v>2388</v>
      </c>
      <c r="B2389">
        <v>65387</v>
      </c>
      <c r="C2389">
        <v>0</v>
      </c>
      <c r="D2389">
        <v>0</v>
      </c>
      <c r="E2389" t="s">
        <v>1355</v>
      </c>
      <c r="F2389" t="s">
        <v>1356</v>
      </c>
      <c r="G2389">
        <v>1</v>
      </c>
      <c r="H2389" s="6">
        <v>3762471</v>
      </c>
      <c r="I2389" s="7">
        <v>45849</v>
      </c>
      <c r="J2389" s="7">
        <v>45849</v>
      </c>
      <c r="K2389">
        <v>15</v>
      </c>
      <c r="L2389" t="s">
        <v>40</v>
      </c>
      <c r="M2389" t="s">
        <v>5</v>
      </c>
      <c r="N2389" t="s">
        <v>41</v>
      </c>
      <c r="O2389" t="s">
        <v>57</v>
      </c>
      <c r="P2389" t="s">
        <v>2082</v>
      </c>
      <c r="Q2389">
        <v>8</v>
      </c>
      <c r="R2389">
        <v>7</v>
      </c>
      <c r="S2389">
        <v>0</v>
      </c>
      <c r="U2389">
        <v>564371</v>
      </c>
      <c r="V2389">
        <v>300998</v>
      </c>
      <c r="W2389">
        <v>263373</v>
      </c>
      <c r="X2389">
        <v>0</v>
      </c>
      <c r="Y2389" t="s">
        <v>48</v>
      </c>
    </row>
    <row r="2390" spans="1:25" x14ac:dyDescent="0.25">
      <c r="A2390">
        <v>2389</v>
      </c>
      <c r="B2390">
        <v>65389</v>
      </c>
      <c r="C2390">
        <v>0</v>
      </c>
      <c r="D2390">
        <v>0</v>
      </c>
      <c r="E2390" t="s">
        <v>1137</v>
      </c>
      <c r="F2390" t="s">
        <v>1138</v>
      </c>
      <c r="G2390">
        <v>1</v>
      </c>
      <c r="H2390" s="6">
        <v>22565764</v>
      </c>
      <c r="I2390" s="7">
        <v>45849</v>
      </c>
      <c r="J2390" s="7">
        <v>45849</v>
      </c>
      <c r="K2390">
        <v>15</v>
      </c>
      <c r="L2390" t="s">
        <v>40</v>
      </c>
      <c r="M2390" t="s">
        <v>5</v>
      </c>
      <c r="N2390" t="s">
        <v>41</v>
      </c>
      <c r="O2390" t="s">
        <v>54</v>
      </c>
      <c r="P2390" t="s">
        <v>2082</v>
      </c>
      <c r="Q2390">
        <v>10</v>
      </c>
      <c r="R2390">
        <v>5</v>
      </c>
      <c r="S2390">
        <v>0</v>
      </c>
      <c r="U2390">
        <v>3384865</v>
      </c>
      <c r="V2390">
        <v>2256576</v>
      </c>
      <c r="W2390">
        <v>1128288</v>
      </c>
      <c r="X2390">
        <v>0</v>
      </c>
      <c r="Y2390" t="s">
        <v>48</v>
      </c>
    </row>
    <row r="2391" spans="1:25" x14ac:dyDescent="0.25">
      <c r="A2391">
        <v>2390</v>
      </c>
      <c r="B2391">
        <v>65384</v>
      </c>
      <c r="C2391">
        <v>0</v>
      </c>
      <c r="D2391">
        <v>0</v>
      </c>
      <c r="E2391" t="s">
        <v>1410</v>
      </c>
      <c r="F2391" t="s">
        <v>1411</v>
      </c>
      <c r="G2391">
        <v>1</v>
      </c>
      <c r="H2391" s="6">
        <v>2612831</v>
      </c>
      <c r="I2391" s="7">
        <v>45849</v>
      </c>
      <c r="J2391" s="7">
        <v>45849</v>
      </c>
      <c r="K2391">
        <v>7</v>
      </c>
      <c r="L2391" t="s">
        <v>40</v>
      </c>
      <c r="M2391" t="s">
        <v>5</v>
      </c>
      <c r="N2391" t="s">
        <v>41</v>
      </c>
      <c r="O2391" t="s">
        <v>77</v>
      </c>
      <c r="P2391" t="s">
        <v>2082</v>
      </c>
      <c r="Q2391">
        <v>7</v>
      </c>
      <c r="R2391">
        <v>0</v>
      </c>
      <c r="S2391">
        <v>0</v>
      </c>
      <c r="U2391">
        <v>182898</v>
      </c>
      <c r="V2391">
        <v>182898</v>
      </c>
      <c r="W2391">
        <v>0</v>
      </c>
      <c r="X2391">
        <v>0</v>
      </c>
      <c r="Y2391" t="s">
        <v>437</v>
      </c>
    </row>
    <row r="2392" spans="1:25" x14ac:dyDescent="0.25">
      <c r="A2392">
        <v>2391</v>
      </c>
      <c r="B2392">
        <v>65386</v>
      </c>
      <c r="C2392">
        <v>0</v>
      </c>
      <c r="D2392">
        <v>0</v>
      </c>
      <c r="E2392" t="s">
        <v>525</v>
      </c>
      <c r="F2392" t="s">
        <v>526</v>
      </c>
      <c r="G2392">
        <v>1</v>
      </c>
      <c r="H2392" s="6">
        <v>2000000</v>
      </c>
      <c r="I2392" s="7">
        <v>45849</v>
      </c>
      <c r="J2392" s="7">
        <v>45849</v>
      </c>
      <c r="K2392">
        <v>8</v>
      </c>
      <c r="L2392" t="s">
        <v>40</v>
      </c>
      <c r="M2392" t="s">
        <v>1</v>
      </c>
      <c r="N2392" t="s">
        <v>41</v>
      </c>
      <c r="O2392" t="s">
        <v>87</v>
      </c>
      <c r="P2392" t="s">
        <v>2082</v>
      </c>
      <c r="Q2392">
        <v>8</v>
      </c>
      <c r="R2392">
        <v>0</v>
      </c>
      <c r="S2392">
        <v>0</v>
      </c>
      <c r="U2392">
        <v>160000</v>
      </c>
      <c r="V2392">
        <v>160000</v>
      </c>
      <c r="W2392">
        <v>0</v>
      </c>
      <c r="X2392">
        <v>0</v>
      </c>
      <c r="Y2392" t="s">
        <v>48</v>
      </c>
    </row>
    <row r="2393" spans="1:25" x14ac:dyDescent="0.25">
      <c r="A2393">
        <v>2392</v>
      </c>
      <c r="B2393">
        <v>65379</v>
      </c>
      <c r="C2393">
        <v>0</v>
      </c>
      <c r="D2393">
        <v>0</v>
      </c>
      <c r="E2393" t="s">
        <v>551</v>
      </c>
      <c r="F2393" t="s">
        <v>552</v>
      </c>
      <c r="G2393">
        <v>1</v>
      </c>
      <c r="H2393" s="6">
        <v>20000000</v>
      </c>
      <c r="I2393" s="7">
        <v>45849</v>
      </c>
      <c r="J2393" s="7">
        <v>45849</v>
      </c>
      <c r="K2393">
        <v>15</v>
      </c>
      <c r="L2393" t="s">
        <v>40</v>
      </c>
      <c r="M2393" t="s">
        <v>8</v>
      </c>
      <c r="N2393" t="s">
        <v>41</v>
      </c>
      <c r="O2393" t="s">
        <v>347</v>
      </c>
      <c r="P2393" t="s">
        <v>2082</v>
      </c>
      <c r="Q2393">
        <v>6</v>
      </c>
      <c r="R2393">
        <v>9</v>
      </c>
      <c r="S2393">
        <v>0</v>
      </c>
      <c r="U2393">
        <v>3000000</v>
      </c>
      <c r="V2393">
        <v>1200000</v>
      </c>
      <c r="W2393">
        <v>1800000</v>
      </c>
      <c r="X2393">
        <v>0</v>
      </c>
      <c r="Y2393" t="s">
        <v>109</v>
      </c>
    </row>
    <row r="2394" spans="1:25" x14ac:dyDescent="0.25">
      <c r="A2394">
        <v>2393</v>
      </c>
      <c r="B2394">
        <v>65398</v>
      </c>
      <c r="C2394">
        <v>0</v>
      </c>
      <c r="D2394">
        <v>0</v>
      </c>
      <c r="E2394" t="s">
        <v>2210</v>
      </c>
      <c r="F2394" t="s">
        <v>2211</v>
      </c>
      <c r="G2394">
        <v>1</v>
      </c>
      <c r="H2394" s="6">
        <v>2281720</v>
      </c>
      <c r="I2394" s="7">
        <v>45849</v>
      </c>
      <c r="J2394" s="7">
        <v>45849</v>
      </c>
      <c r="K2394">
        <v>7</v>
      </c>
      <c r="L2394" t="s">
        <v>40</v>
      </c>
      <c r="M2394" t="s">
        <v>8</v>
      </c>
      <c r="N2394" t="s">
        <v>41</v>
      </c>
      <c r="O2394" t="s">
        <v>347</v>
      </c>
      <c r="P2394" t="s">
        <v>2082</v>
      </c>
      <c r="Q2394">
        <v>7</v>
      </c>
      <c r="R2394">
        <v>0</v>
      </c>
      <c r="S2394">
        <v>0</v>
      </c>
      <c r="U2394">
        <v>159720</v>
      </c>
      <c r="V2394">
        <v>159720</v>
      </c>
      <c r="W2394">
        <v>0</v>
      </c>
      <c r="X2394">
        <v>0</v>
      </c>
      <c r="Y2394" t="s">
        <v>2086</v>
      </c>
    </row>
    <row r="2395" spans="1:25" x14ac:dyDescent="0.25">
      <c r="A2395">
        <v>2394</v>
      </c>
      <c r="B2395">
        <v>65378</v>
      </c>
      <c r="C2395">
        <v>0</v>
      </c>
      <c r="D2395">
        <v>0</v>
      </c>
      <c r="E2395" t="s">
        <v>1054</v>
      </c>
      <c r="F2395" t="s">
        <v>1055</v>
      </c>
      <c r="G2395">
        <v>1</v>
      </c>
      <c r="H2395" s="6">
        <v>9856740</v>
      </c>
      <c r="I2395" s="7">
        <v>45849</v>
      </c>
      <c r="J2395" s="7">
        <v>45849</v>
      </c>
      <c r="K2395">
        <v>8</v>
      </c>
      <c r="L2395" t="s">
        <v>40</v>
      </c>
      <c r="M2395" t="s">
        <v>9</v>
      </c>
      <c r="N2395" t="s">
        <v>41</v>
      </c>
      <c r="O2395" t="s">
        <v>42</v>
      </c>
      <c r="P2395" t="s">
        <v>2082</v>
      </c>
      <c r="Q2395">
        <v>8</v>
      </c>
      <c r="R2395">
        <v>0</v>
      </c>
      <c r="S2395">
        <v>0</v>
      </c>
      <c r="U2395">
        <v>788539</v>
      </c>
      <c r="V2395">
        <v>788539</v>
      </c>
      <c r="W2395">
        <v>0</v>
      </c>
      <c r="X2395">
        <v>0</v>
      </c>
      <c r="Y2395" t="s">
        <v>67</v>
      </c>
    </row>
    <row r="2396" spans="1:25" x14ac:dyDescent="0.25">
      <c r="A2396">
        <v>2395</v>
      </c>
      <c r="B2396">
        <v>65382</v>
      </c>
      <c r="C2396">
        <v>0</v>
      </c>
      <c r="D2396">
        <v>0</v>
      </c>
      <c r="E2396" t="s">
        <v>1226</v>
      </c>
      <c r="F2396" t="s">
        <v>1227</v>
      </c>
      <c r="G2396">
        <v>1</v>
      </c>
      <c r="H2396" s="6">
        <v>42767923</v>
      </c>
      <c r="I2396" s="7">
        <v>45849</v>
      </c>
      <c r="J2396" s="7">
        <v>45849</v>
      </c>
      <c r="K2396">
        <v>15</v>
      </c>
      <c r="L2396" t="s">
        <v>40</v>
      </c>
      <c r="M2396" t="s">
        <v>7</v>
      </c>
      <c r="N2396" t="s">
        <v>41</v>
      </c>
      <c r="O2396" t="s">
        <v>64</v>
      </c>
      <c r="P2396" t="s">
        <v>2082</v>
      </c>
      <c r="Q2396">
        <v>8</v>
      </c>
      <c r="R2396">
        <v>7</v>
      </c>
      <c r="S2396">
        <v>0</v>
      </c>
      <c r="U2396">
        <v>6415188</v>
      </c>
      <c r="V2396">
        <v>3421434</v>
      </c>
      <c r="W2396">
        <v>2993755</v>
      </c>
      <c r="X2396">
        <v>0</v>
      </c>
      <c r="Y2396" t="s">
        <v>48</v>
      </c>
    </row>
    <row r="2397" spans="1:25" x14ac:dyDescent="0.25">
      <c r="A2397">
        <v>2396</v>
      </c>
      <c r="B2397">
        <v>65353</v>
      </c>
      <c r="C2397">
        <v>0</v>
      </c>
      <c r="D2397">
        <v>0</v>
      </c>
      <c r="E2397" t="s">
        <v>2333</v>
      </c>
      <c r="F2397" t="s">
        <v>2334</v>
      </c>
      <c r="G2397">
        <v>1</v>
      </c>
      <c r="H2397" s="6">
        <v>1710970</v>
      </c>
      <c r="I2397" s="7">
        <v>45848</v>
      </c>
      <c r="J2397" s="7">
        <v>45848</v>
      </c>
      <c r="K2397">
        <v>7</v>
      </c>
      <c r="L2397" t="s">
        <v>40</v>
      </c>
      <c r="M2397" t="s">
        <v>7</v>
      </c>
      <c r="N2397" t="s">
        <v>41</v>
      </c>
      <c r="O2397" t="s">
        <v>64</v>
      </c>
      <c r="P2397" t="s">
        <v>2082</v>
      </c>
      <c r="Q2397">
        <v>7</v>
      </c>
      <c r="R2397">
        <v>0</v>
      </c>
      <c r="S2397">
        <v>0</v>
      </c>
      <c r="U2397">
        <v>119768</v>
      </c>
      <c r="V2397">
        <v>119768</v>
      </c>
      <c r="W2397">
        <v>0</v>
      </c>
      <c r="X2397">
        <v>0</v>
      </c>
      <c r="Y2397" t="s">
        <v>2086</v>
      </c>
    </row>
    <row r="2398" spans="1:25" x14ac:dyDescent="0.25">
      <c r="A2398">
        <v>2397</v>
      </c>
      <c r="B2398">
        <v>65356</v>
      </c>
      <c r="C2398">
        <v>0</v>
      </c>
      <c r="D2398">
        <v>0</v>
      </c>
      <c r="E2398" t="s">
        <v>555</v>
      </c>
      <c r="F2398" t="s">
        <v>556</v>
      </c>
      <c r="G2398">
        <v>1</v>
      </c>
      <c r="H2398" s="6">
        <v>1120253</v>
      </c>
      <c r="I2398" s="7">
        <v>45848</v>
      </c>
      <c r="J2398" s="7">
        <v>45848</v>
      </c>
      <c r="K2398">
        <v>14</v>
      </c>
      <c r="L2398" t="s">
        <v>40</v>
      </c>
      <c r="M2398" t="s">
        <v>5</v>
      </c>
      <c r="N2398" t="s">
        <v>41</v>
      </c>
      <c r="O2398" t="s">
        <v>57</v>
      </c>
      <c r="P2398" t="s">
        <v>2082</v>
      </c>
      <c r="Q2398">
        <v>9</v>
      </c>
      <c r="R2398">
        <v>5</v>
      </c>
      <c r="S2398">
        <v>0</v>
      </c>
      <c r="U2398">
        <v>156835</v>
      </c>
      <c r="V2398">
        <v>100823</v>
      </c>
      <c r="W2398">
        <v>56013</v>
      </c>
      <c r="X2398">
        <v>0</v>
      </c>
      <c r="Y2398" t="s">
        <v>48</v>
      </c>
    </row>
    <row r="2399" spans="1:25" x14ac:dyDescent="0.25">
      <c r="A2399">
        <v>2398</v>
      </c>
      <c r="B2399">
        <v>65362</v>
      </c>
      <c r="C2399">
        <v>0</v>
      </c>
      <c r="D2399">
        <v>0</v>
      </c>
      <c r="E2399" t="s">
        <v>401</v>
      </c>
      <c r="F2399" t="s">
        <v>402</v>
      </c>
      <c r="G2399">
        <v>1</v>
      </c>
      <c r="H2399" s="6">
        <v>1200733</v>
      </c>
      <c r="I2399" s="7">
        <v>45848</v>
      </c>
      <c r="J2399" s="7">
        <v>45848</v>
      </c>
      <c r="K2399">
        <v>7</v>
      </c>
      <c r="L2399" t="s">
        <v>40</v>
      </c>
      <c r="M2399" t="s">
        <v>5</v>
      </c>
      <c r="N2399" t="s">
        <v>41</v>
      </c>
      <c r="O2399" t="s">
        <v>47</v>
      </c>
      <c r="P2399" t="s">
        <v>2082</v>
      </c>
      <c r="Q2399">
        <v>7</v>
      </c>
      <c r="R2399">
        <v>0</v>
      </c>
      <c r="S2399">
        <v>0</v>
      </c>
      <c r="U2399">
        <v>84051</v>
      </c>
      <c r="V2399">
        <v>84051</v>
      </c>
      <c r="W2399">
        <v>0</v>
      </c>
      <c r="X2399">
        <v>0</v>
      </c>
      <c r="Y2399" t="s">
        <v>48</v>
      </c>
    </row>
    <row r="2400" spans="1:25" x14ac:dyDescent="0.25">
      <c r="A2400">
        <v>2399</v>
      </c>
      <c r="B2400">
        <v>65366</v>
      </c>
      <c r="C2400">
        <v>0</v>
      </c>
      <c r="D2400">
        <v>0</v>
      </c>
      <c r="E2400" t="s">
        <v>403</v>
      </c>
      <c r="F2400" t="s">
        <v>404</v>
      </c>
      <c r="G2400">
        <v>1</v>
      </c>
      <c r="H2400" s="6">
        <v>395054</v>
      </c>
      <c r="I2400" s="7">
        <v>45848</v>
      </c>
      <c r="J2400" s="7">
        <v>45848</v>
      </c>
      <c r="K2400">
        <v>7</v>
      </c>
      <c r="L2400" t="s">
        <v>40</v>
      </c>
      <c r="M2400" t="s">
        <v>5</v>
      </c>
      <c r="N2400" t="s">
        <v>41</v>
      </c>
      <c r="O2400" t="s">
        <v>47</v>
      </c>
      <c r="P2400" t="s">
        <v>2082</v>
      </c>
      <c r="Q2400">
        <v>7</v>
      </c>
      <c r="R2400">
        <v>0</v>
      </c>
      <c r="S2400">
        <v>0</v>
      </c>
      <c r="U2400">
        <v>27654</v>
      </c>
      <c r="V2400">
        <v>27654</v>
      </c>
      <c r="W2400">
        <v>0</v>
      </c>
      <c r="X2400">
        <v>0</v>
      </c>
      <c r="Y2400" t="s">
        <v>72</v>
      </c>
    </row>
    <row r="2401" spans="1:25" x14ac:dyDescent="0.25">
      <c r="A2401">
        <v>2400</v>
      </c>
      <c r="B2401">
        <v>65368</v>
      </c>
      <c r="C2401">
        <v>0</v>
      </c>
      <c r="D2401">
        <v>0</v>
      </c>
      <c r="E2401" t="s">
        <v>403</v>
      </c>
      <c r="F2401" t="s">
        <v>404</v>
      </c>
      <c r="G2401">
        <v>1</v>
      </c>
      <c r="H2401" s="6">
        <v>1276537</v>
      </c>
      <c r="I2401" s="7">
        <v>45848</v>
      </c>
      <c r="J2401" s="7">
        <v>45848</v>
      </c>
      <c r="K2401">
        <v>7</v>
      </c>
      <c r="L2401" t="s">
        <v>40</v>
      </c>
      <c r="M2401" t="s">
        <v>5</v>
      </c>
      <c r="N2401" t="s">
        <v>41</v>
      </c>
      <c r="O2401" t="s">
        <v>47</v>
      </c>
      <c r="P2401" t="s">
        <v>2082</v>
      </c>
      <c r="Q2401">
        <v>7</v>
      </c>
      <c r="R2401">
        <v>0</v>
      </c>
      <c r="S2401">
        <v>0</v>
      </c>
      <c r="U2401">
        <v>89358</v>
      </c>
      <c r="V2401">
        <v>89358</v>
      </c>
      <c r="W2401">
        <v>0</v>
      </c>
      <c r="X2401">
        <v>0</v>
      </c>
      <c r="Y2401" t="s">
        <v>72</v>
      </c>
    </row>
    <row r="2402" spans="1:25" x14ac:dyDescent="0.25">
      <c r="A2402">
        <v>2401</v>
      </c>
      <c r="B2402">
        <v>65348</v>
      </c>
      <c r="C2402">
        <v>0</v>
      </c>
      <c r="D2402">
        <v>0</v>
      </c>
      <c r="E2402" t="s">
        <v>1890</v>
      </c>
      <c r="F2402" t="s">
        <v>1891</v>
      </c>
      <c r="G2402">
        <v>1</v>
      </c>
      <c r="H2402" s="6">
        <v>3326243</v>
      </c>
      <c r="I2402" s="7">
        <v>45848</v>
      </c>
      <c r="J2402" s="7">
        <v>45848</v>
      </c>
      <c r="K2402">
        <v>15</v>
      </c>
      <c r="L2402" t="s">
        <v>40</v>
      </c>
      <c r="M2402" t="s">
        <v>5</v>
      </c>
      <c r="N2402" t="s">
        <v>41</v>
      </c>
      <c r="O2402" t="s">
        <v>77</v>
      </c>
      <c r="P2402" t="s">
        <v>2082</v>
      </c>
      <c r="Q2402">
        <v>3</v>
      </c>
      <c r="R2402">
        <v>11</v>
      </c>
      <c r="S2402">
        <v>1</v>
      </c>
      <c r="U2402">
        <v>498936</v>
      </c>
      <c r="V2402">
        <v>99787</v>
      </c>
      <c r="W2402">
        <v>365887</v>
      </c>
      <c r="X2402">
        <v>33262</v>
      </c>
      <c r="Y2402" t="s">
        <v>109</v>
      </c>
    </row>
    <row r="2403" spans="1:25" x14ac:dyDescent="0.25">
      <c r="A2403">
        <v>2402</v>
      </c>
      <c r="B2403">
        <v>65357</v>
      </c>
      <c r="C2403">
        <v>0</v>
      </c>
      <c r="D2403">
        <v>0</v>
      </c>
      <c r="E2403" t="s">
        <v>541</v>
      </c>
      <c r="F2403" t="s">
        <v>542</v>
      </c>
      <c r="G2403">
        <v>1</v>
      </c>
      <c r="H2403" s="6">
        <v>330324</v>
      </c>
      <c r="I2403" s="7">
        <v>45848</v>
      </c>
      <c r="J2403" s="7">
        <v>45848</v>
      </c>
      <c r="K2403">
        <v>14</v>
      </c>
      <c r="L2403" t="s">
        <v>40</v>
      </c>
      <c r="M2403" t="s">
        <v>5</v>
      </c>
      <c r="N2403" t="s">
        <v>41</v>
      </c>
      <c r="O2403" t="s">
        <v>57</v>
      </c>
      <c r="P2403" t="s">
        <v>2082</v>
      </c>
      <c r="Q2403">
        <v>9</v>
      </c>
      <c r="R2403">
        <v>5</v>
      </c>
      <c r="S2403">
        <v>0</v>
      </c>
      <c r="U2403">
        <v>46245</v>
      </c>
      <c r="V2403">
        <v>29729</v>
      </c>
      <c r="W2403">
        <v>16516</v>
      </c>
      <c r="X2403">
        <v>0</v>
      </c>
      <c r="Y2403" t="s">
        <v>48</v>
      </c>
    </row>
    <row r="2404" spans="1:25" x14ac:dyDescent="0.25">
      <c r="A2404">
        <v>2403</v>
      </c>
      <c r="B2404">
        <v>65370</v>
      </c>
      <c r="C2404">
        <v>0</v>
      </c>
      <c r="D2404">
        <v>0</v>
      </c>
      <c r="E2404" t="s">
        <v>1133</v>
      </c>
      <c r="F2404" t="s">
        <v>1134</v>
      </c>
      <c r="G2404">
        <v>1</v>
      </c>
      <c r="H2404" s="6">
        <v>1190897</v>
      </c>
      <c r="I2404" s="7">
        <v>45848</v>
      </c>
      <c r="J2404" s="7">
        <v>45848</v>
      </c>
      <c r="K2404">
        <v>15</v>
      </c>
      <c r="L2404" t="s">
        <v>40</v>
      </c>
      <c r="M2404" t="s">
        <v>5</v>
      </c>
      <c r="N2404" t="s">
        <v>41</v>
      </c>
      <c r="O2404" t="s">
        <v>54</v>
      </c>
      <c r="P2404" t="s">
        <v>2082</v>
      </c>
      <c r="Q2404">
        <v>10</v>
      </c>
      <c r="R2404">
        <v>5</v>
      </c>
      <c r="S2404">
        <v>0</v>
      </c>
      <c r="U2404">
        <v>178635</v>
      </c>
      <c r="V2404">
        <v>119090</v>
      </c>
      <c r="W2404">
        <v>59545</v>
      </c>
      <c r="X2404">
        <v>0</v>
      </c>
      <c r="Y2404" t="s">
        <v>48</v>
      </c>
    </row>
    <row r="2405" spans="1:25" x14ac:dyDescent="0.25">
      <c r="A2405">
        <v>2404</v>
      </c>
      <c r="B2405">
        <v>65359</v>
      </c>
      <c r="C2405">
        <v>0</v>
      </c>
      <c r="D2405">
        <v>0</v>
      </c>
      <c r="E2405" t="s">
        <v>197</v>
      </c>
      <c r="F2405" t="s">
        <v>198</v>
      </c>
      <c r="G2405">
        <v>1</v>
      </c>
      <c r="H2405" s="6">
        <v>594617</v>
      </c>
      <c r="I2405" s="7">
        <v>45848</v>
      </c>
      <c r="J2405" s="7">
        <v>45848</v>
      </c>
      <c r="K2405">
        <v>15</v>
      </c>
      <c r="L2405" t="s">
        <v>40</v>
      </c>
      <c r="M2405" t="s">
        <v>5</v>
      </c>
      <c r="N2405" t="s">
        <v>41</v>
      </c>
      <c r="O2405" t="s">
        <v>47</v>
      </c>
      <c r="P2405" t="s">
        <v>2082</v>
      </c>
      <c r="Q2405">
        <v>15</v>
      </c>
      <c r="R2405">
        <v>0</v>
      </c>
      <c r="S2405">
        <v>0</v>
      </c>
      <c r="U2405">
        <v>89193</v>
      </c>
      <c r="V2405">
        <v>89193</v>
      </c>
      <c r="W2405">
        <v>0</v>
      </c>
      <c r="X2405">
        <v>0</v>
      </c>
      <c r="Y2405" t="s">
        <v>48</v>
      </c>
    </row>
    <row r="2406" spans="1:25" x14ac:dyDescent="0.25">
      <c r="A2406">
        <v>2405</v>
      </c>
      <c r="B2406">
        <v>65372</v>
      </c>
      <c r="C2406">
        <v>0</v>
      </c>
      <c r="D2406">
        <v>0</v>
      </c>
      <c r="E2406" t="s">
        <v>1562</v>
      </c>
      <c r="F2406" t="s">
        <v>1563</v>
      </c>
      <c r="G2406">
        <v>1</v>
      </c>
      <c r="H2406" s="6">
        <v>500000</v>
      </c>
      <c r="I2406" s="7">
        <v>45848</v>
      </c>
      <c r="J2406" s="7">
        <v>45848</v>
      </c>
      <c r="K2406">
        <v>10</v>
      </c>
      <c r="L2406" t="s">
        <v>40</v>
      </c>
      <c r="M2406" t="s">
        <v>9</v>
      </c>
      <c r="N2406" t="s">
        <v>41</v>
      </c>
      <c r="O2406" t="s">
        <v>42</v>
      </c>
      <c r="P2406" t="s">
        <v>2082</v>
      </c>
      <c r="Q2406">
        <v>10</v>
      </c>
      <c r="R2406">
        <v>0</v>
      </c>
      <c r="S2406">
        <v>0</v>
      </c>
      <c r="U2406">
        <v>50000</v>
      </c>
      <c r="V2406">
        <v>50000</v>
      </c>
      <c r="W2406">
        <v>0</v>
      </c>
      <c r="X2406">
        <v>0</v>
      </c>
      <c r="Y2406" t="s">
        <v>44</v>
      </c>
    </row>
    <row r="2407" spans="1:25" x14ac:dyDescent="0.25">
      <c r="A2407">
        <v>2406</v>
      </c>
      <c r="B2407">
        <v>65369</v>
      </c>
      <c r="C2407">
        <v>0</v>
      </c>
      <c r="D2407">
        <v>0</v>
      </c>
      <c r="E2407" t="s">
        <v>1101</v>
      </c>
      <c r="F2407" t="s">
        <v>1102</v>
      </c>
      <c r="G2407">
        <v>1</v>
      </c>
      <c r="H2407" s="6">
        <v>184255</v>
      </c>
      <c r="I2407" s="7">
        <v>45848</v>
      </c>
      <c r="J2407" s="7">
        <v>45848</v>
      </c>
      <c r="K2407">
        <v>15</v>
      </c>
      <c r="L2407" t="s">
        <v>40</v>
      </c>
      <c r="M2407" t="s">
        <v>5</v>
      </c>
      <c r="N2407" t="s">
        <v>41</v>
      </c>
      <c r="O2407" t="s">
        <v>54</v>
      </c>
      <c r="P2407" t="s">
        <v>2082</v>
      </c>
      <c r="Q2407">
        <v>10</v>
      </c>
      <c r="R2407">
        <v>5</v>
      </c>
      <c r="S2407">
        <v>0</v>
      </c>
      <c r="U2407">
        <v>27638</v>
      </c>
      <c r="V2407">
        <v>18426</v>
      </c>
      <c r="W2407">
        <v>9213</v>
      </c>
      <c r="X2407">
        <v>0</v>
      </c>
      <c r="Y2407" t="s">
        <v>48</v>
      </c>
    </row>
    <row r="2408" spans="1:25" x14ac:dyDescent="0.25">
      <c r="A2408">
        <v>2407</v>
      </c>
      <c r="B2408">
        <v>65349</v>
      </c>
      <c r="C2408">
        <v>0</v>
      </c>
      <c r="D2408">
        <v>0</v>
      </c>
      <c r="E2408" t="s">
        <v>2257</v>
      </c>
      <c r="F2408" t="s">
        <v>2258</v>
      </c>
      <c r="G2408">
        <v>1</v>
      </c>
      <c r="H2408" s="6">
        <v>27005065</v>
      </c>
      <c r="I2408" s="7">
        <v>45848</v>
      </c>
      <c r="J2408" s="7">
        <v>45848</v>
      </c>
      <c r="K2408">
        <v>5</v>
      </c>
      <c r="L2408" t="s">
        <v>40</v>
      </c>
      <c r="M2408" t="s">
        <v>3</v>
      </c>
      <c r="N2408" t="s">
        <v>41</v>
      </c>
      <c r="O2408" t="s">
        <v>51</v>
      </c>
      <c r="P2408" t="s">
        <v>2082</v>
      </c>
      <c r="Q2408">
        <v>5</v>
      </c>
      <c r="R2408">
        <v>0</v>
      </c>
      <c r="S2408">
        <v>0</v>
      </c>
      <c r="U2408">
        <v>1350253</v>
      </c>
      <c r="V2408">
        <v>1350253</v>
      </c>
      <c r="W2408">
        <v>0</v>
      </c>
      <c r="X2408">
        <v>0</v>
      </c>
      <c r="Y2408" t="s">
        <v>2086</v>
      </c>
    </row>
    <row r="2409" spans="1:25" x14ac:dyDescent="0.25">
      <c r="A2409">
        <v>2408</v>
      </c>
      <c r="B2409">
        <v>65373</v>
      </c>
      <c r="C2409">
        <v>0</v>
      </c>
      <c r="D2409">
        <v>0</v>
      </c>
      <c r="E2409" t="s">
        <v>1564</v>
      </c>
      <c r="F2409" t="s">
        <v>1565</v>
      </c>
      <c r="G2409">
        <v>1</v>
      </c>
      <c r="H2409" s="6">
        <v>6416917</v>
      </c>
      <c r="I2409" s="7">
        <v>45848</v>
      </c>
      <c r="J2409" s="7">
        <v>45848</v>
      </c>
      <c r="K2409">
        <v>10</v>
      </c>
      <c r="L2409" t="s">
        <v>40</v>
      </c>
      <c r="M2409" t="s">
        <v>8</v>
      </c>
      <c r="N2409" t="s">
        <v>41</v>
      </c>
      <c r="O2409" t="s">
        <v>347</v>
      </c>
      <c r="P2409" t="s">
        <v>2082</v>
      </c>
      <c r="Q2409">
        <v>10</v>
      </c>
      <c r="R2409">
        <v>0</v>
      </c>
      <c r="S2409">
        <v>0</v>
      </c>
      <c r="U2409">
        <v>641692</v>
      </c>
      <c r="V2409">
        <v>641692</v>
      </c>
      <c r="W2409">
        <v>0</v>
      </c>
      <c r="X2409">
        <v>0</v>
      </c>
      <c r="Y2409" t="s">
        <v>109</v>
      </c>
    </row>
    <row r="2410" spans="1:25" x14ac:dyDescent="0.25">
      <c r="A2410">
        <v>2409</v>
      </c>
      <c r="B2410">
        <v>65351</v>
      </c>
      <c r="C2410">
        <v>0</v>
      </c>
      <c r="D2410">
        <v>0</v>
      </c>
      <c r="E2410" t="s">
        <v>335</v>
      </c>
      <c r="F2410" t="s">
        <v>336</v>
      </c>
      <c r="G2410">
        <v>1</v>
      </c>
      <c r="H2410" s="6">
        <v>3122546</v>
      </c>
      <c r="I2410" s="7">
        <v>45848</v>
      </c>
      <c r="J2410" s="7">
        <v>45848</v>
      </c>
      <c r="K2410">
        <v>15</v>
      </c>
      <c r="L2410" t="s">
        <v>40</v>
      </c>
      <c r="M2410" t="s">
        <v>5</v>
      </c>
      <c r="N2410" t="s">
        <v>41</v>
      </c>
      <c r="O2410" t="s">
        <v>47</v>
      </c>
      <c r="P2410" t="s">
        <v>2082</v>
      </c>
      <c r="Q2410">
        <v>15</v>
      </c>
      <c r="R2410">
        <v>0</v>
      </c>
      <c r="S2410">
        <v>0</v>
      </c>
      <c r="U2410">
        <v>468382</v>
      </c>
      <c r="V2410">
        <v>468382</v>
      </c>
      <c r="W2410">
        <v>0</v>
      </c>
      <c r="X2410">
        <v>0</v>
      </c>
      <c r="Y2410" t="s">
        <v>48</v>
      </c>
    </row>
    <row r="2411" spans="1:25" x14ac:dyDescent="0.25">
      <c r="A2411">
        <v>2410</v>
      </c>
      <c r="B2411">
        <v>65354</v>
      </c>
      <c r="C2411">
        <v>0</v>
      </c>
      <c r="D2411">
        <v>0</v>
      </c>
      <c r="E2411" t="s">
        <v>2335</v>
      </c>
      <c r="F2411" t="s">
        <v>2336</v>
      </c>
      <c r="G2411">
        <v>1</v>
      </c>
      <c r="H2411" s="6">
        <v>3200160</v>
      </c>
      <c r="I2411" s="7">
        <v>45848</v>
      </c>
      <c r="J2411" s="7">
        <v>45848</v>
      </c>
      <c r="K2411">
        <v>7</v>
      </c>
      <c r="L2411" t="s">
        <v>40</v>
      </c>
      <c r="M2411" t="s">
        <v>7</v>
      </c>
      <c r="N2411" t="s">
        <v>41</v>
      </c>
      <c r="O2411" t="s">
        <v>64</v>
      </c>
      <c r="P2411" t="s">
        <v>2082</v>
      </c>
      <c r="Q2411">
        <v>7</v>
      </c>
      <c r="R2411">
        <v>0</v>
      </c>
      <c r="S2411">
        <v>0</v>
      </c>
      <c r="U2411">
        <v>224011</v>
      </c>
      <c r="V2411">
        <v>224011</v>
      </c>
      <c r="W2411">
        <v>0</v>
      </c>
      <c r="X2411">
        <v>0</v>
      </c>
      <c r="Y2411" t="s">
        <v>2086</v>
      </c>
    </row>
    <row r="2412" spans="1:25" x14ac:dyDescent="0.25">
      <c r="A2412">
        <v>2411</v>
      </c>
      <c r="B2412">
        <v>65365</v>
      </c>
      <c r="C2412">
        <v>0</v>
      </c>
      <c r="D2412">
        <v>0</v>
      </c>
      <c r="E2412" t="s">
        <v>331</v>
      </c>
      <c r="F2412" t="s">
        <v>332</v>
      </c>
      <c r="G2412">
        <v>1</v>
      </c>
      <c r="H2412" s="6">
        <v>90951</v>
      </c>
      <c r="I2412" s="7">
        <v>45848</v>
      </c>
      <c r="J2412" s="7">
        <v>45848</v>
      </c>
      <c r="K2412">
        <v>7</v>
      </c>
      <c r="L2412" t="s">
        <v>40</v>
      </c>
      <c r="M2412" t="s">
        <v>5</v>
      </c>
      <c r="N2412" t="s">
        <v>41</v>
      </c>
      <c r="O2412" t="s">
        <v>47</v>
      </c>
      <c r="P2412" t="s">
        <v>2082</v>
      </c>
      <c r="Q2412">
        <v>7</v>
      </c>
      <c r="R2412">
        <v>0</v>
      </c>
      <c r="S2412">
        <v>0</v>
      </c>
      <c r="U2412">
        <v>6367</v>
      </c>
      <c r="V2412">
        <v>6367</v>
      </c>
      <c r="W2412">
        <v>0</v>
      </c>
      <c r="X2412">
        <v>0</v>
      </c>
      <c r="Y2412" t="s">
        <v>48</v>
      </c>
    </row>
    <row r="2413" spans="1:25" x14ac:dyDescent="0.25">
      <c r="A2413">
        <v>2412</v>
      </c>
      <c r="B2413">
        <v>65358</v>
      </c>
      <c r="C2413">
        <v>0</v>
      </c>
      <c r="D2413">
        <v>0</v>
      </c>
      <c r="E2413" t="s">
        <v>606</v>
      </c>
      <c r="F2413" t="s">
        <v>607</v>
      </c>
      <c r="G2413">
        <v>1</v>
      </c>
      <c r="H2413" s="6">
        <v>6727351</v>
      </c>
      <c r="I2413" s="7">
        <v>45848</v>
      </c>
      <c r="J2413" s="7">
        <v>45848</v>
      </c>
      <c r="K2413">
        <v>14</v>
      </c>
      <c r="L2413" t="s">
        <v>40</v>
      </c>
      <c r="M2413" t="s">
        <v>5</v>
      </c>
      <c r="N2413" t="s">
        <v>41</v>
      </c>
      <c r="O2413" t="s">
        <v>57</v>
      </c>
      <c r="P2413" t="s">
        <v>2082</v>
      </c>
      <c r="Q2413">
        <v>9</v>
      </c>
      <c r="R2413">
        <v>5</v>
      </c>
      <c r="S2413">
        <v>0</v>
      </c>
      <c r="U2413">
        <v>941829</v>
      </c>
      <c r="V2413">
        <v>605462</v>
      </c>
      <c r="W2413">
        <v>336368</v>
      </c>
      <c r="X2413">
        <v>0</v>
      </c>
      <c r="Y2413" t="s">
        <v>48</v>
      </c>
    </row>
    <row r="2414" spans="1:25" x14ac:dyDescent="0.25">
      <c r="A2414">
        <v>2413</v>
      </c>
      <c r="B2414">
        <v>65355</v>
      </c>
      <c r="C2414">
        <v>0</v>
      </c>
      <c r="D2414">
        <v>0</v>
      </c>
      <c r="E2414" t="s">
        <v>834</v>
      </c>
      <c r="F2414" t="s">
        <v>835</v>
      </c>
      <c r="G2414">
        <v>1</v>
      </c>
      <c r="H2414" s="6">
        <v>4093506</v>
      </c>
      <c r="I2414" s="7">
        <v>45848</v>
      </c>
      <c r="J2414" s="7">
        <v>45848</v>
      </c>
      <c r="K2414">
        <v>15</v>
      </c>
      <c r="L2414" t="s">
        <v>40</v>
      </c>
      <c r="M2414" t="s">
        <v>5</v>
      </c>
      <c r="N2414" t="s">
        <v>41</v>
      </c>
      <c r="O2414" t="s">
        <v>57</v>
      </c>
      <c r="P2414" t="s">
        <v>2082</v>
      </c>
      <c r="Q2414">
        <v>5</v>
      </c>
      <c r="R2414">
        <v>10</v>
      </c>
      <c r="S2414">
        <v>0</v>
      </c>
      <c r="U2414">
        <v>614026</v>
      </c>
      <c r="V2414">
        <v>204675</v>
      </c>
      <c r="W2414">
        <v>409351</v>
      </c>
      <c r="X2414">
        <v>0</v>
      </c>
      <c r="Y2414" t="s">
        <v>94</v>
      </c>
    </row>
    <row r="2415" spans="1:25" x14ac:dyDescent="0.25">
      <c r="A2415">
        <v>2414</v>
      </c>
      <c r="B2415">
        <v>65364</v>
      </c>
      <c r="C2415">
        <v>0</v>
      </c>
      <c r="D2415">
        <v>0</v>
      </c>
      <c r="E2415" t="s">
        <v>327</v>
      </c>
      <c r="F2415" t="s">
        <v>328</v>
      </c>
      <c r="G2415">
        <v>1</v>
      </c>
      <c r="H2415" s="6">
        <v>153529</v>
      </c>
      <c r="I2415" s="7">
        <v>45848</v>
      </c>
      <c r="J2415" s="7">
        <v>45848</v>
      </c>
      <c r="K2415">
        <v>7</v>
      </c>
      <c r="L2415" t="s">
        <v>40</v>
      </c>
      <c r="M2415" t="s">
        <v>5</v>
      </c>
      <c r="N2415" t="s">
        <v>41</v>
      </c>
      <c r="O2415" t="s">
        <v>47</v>
      </c>
      <c r="P2415" t="s">
        <v>2082</v>
      </c>
      <c r="Q2415">
        <v>7</v>
      </c>
      <c r="R2415">
        <v>0</v>
      </c>
      <c r="S2415">
        <v>0</v>
      </c>
      <c r="U2415">
        <v>10747</v>
      </c>
      <c r="V2415">
        <v>10747</v>
      </c>
      <c r="W2415">
        <v>0</v>
      </c>
      <c r="X2415">
        <v>0</v>
      </c>
      <c r="Y2415" t="s">
        <v>72</v>
      </c>
    </row>
    <row r="2416" spans="1:25" x14ac:dyDescent="0.25">
      <c r="A2416">
        <v>2415</v>
      </c>
      <c r="B2416">
        <v>65363</v>
      </c>
      <c r="C2416">
        <v>0</v>
      </c>
      <c r="D2416">
        <v>0</v>
      </c>
      <c r="E2416" t="s">
        <v>329</v>
      </c>
      <c r="F2416" t="s">
        <v>330</v>
      </c>
      <c r="G2416">
        <v>1</v>
      </c>
      <c r="H2416" s="6">
        <v>42905</v>
      </c>
      <c r="I2416" s="7">
        <v>45848</v>
      </c>
      <c r="J2416" s="7">
        <v>45848</v>
      </c>
      <c r="K2416">
        <v>7</v>
      </c>
      <c r="L2416" t="s">
        <v>40</v>
      </c>
      <c r="M2416" t="s">
        <v>5</v>
      </c>
      <c r="N2416" t="s">
        <v>41</v>
      </c>
      <c r="O2416" t="s">
        <v>47</v>
      </c>
      <c r="P2416" t="s">
        <v>2082</v>
      </c>
      <c r="Q2416">
        <v>7</v>
      </c>
      <c r="R2416">
        <v>0</v>
      </c>
      <c r="S2416">
        <v>0</v>
      </c>
      <c r="U2416">
        <v>3003</v>
      </c>
      <c r="V2416">
        <v>3003</v>
      </c>
      <c r="W2416">
        <v>0</v>
      </c>
      <c r="X2416">
        <v>0</v>
      </c>
      <c r="Y2416" t="s">
        <v>48</v>
      </c>
    </row>
    <row r="2417" spans="1:25" x14ac:dyDescent="0.25">
      <c r="A2417">
        <v>2416</v>
      </c>
      <c r="B2417">
        <v>65367</v>
      </c>
      <c r="C2417">
        <v>0</v>
      </c>
      <c r="D2417">
        <v>0</v>
      </c>
      <c r="E2417" t="s">
        <v>362</v>
      </c>
      <c r="F2417" t="s">
        <v>363</v>
      </c>
      <c r="G2417">
        <v>1</v>
      </c>
      <c r="H2417" s="6">
        <v>787921</v>
      </c>
      <c r="I2417" s="7">
        <v>45848</v>
      </c>
      <c r="J2417" s="7">
        <v>45848</v>
      </c>
      <c r="K2417">
        <v>7</v>
      </c>
      <c r="L2417" t="s">
        <v>40</v>
      </c>
      <c r="M2417" t="s">
        <v>5</v>
      </c>
      <c r="N2417" t="s">
        <v>41</v>
      </c>
      <c r="O2417" t="s">
        <v>47</v>
      </c>
      <c r="P2417" t="s">
        <v>2082</v>
      </c>
      <c r="Q2417">
        <v>7</v>
      </c>
      <c r="R2417">
        <v>0</v>
      </c>
      <c r="S2417">
        <v>0</v>
      </c>
      <c r="U2417">
        <v>55154</v>
      </c>
      <c r="V2417">
        <v>55154</v>
      </c>
      <c r="W2417">
        <v>0</v>
      </c>
      <c r="X2417">
        <v>0</v>
      </c>
      <c r="Y2417" t="s">
        <v>72</v>
      </c>
    </row>
    <row r="2418" spans="1:25" x14ac:dyDescent="0.25">
      <c r="A2418">
        <v>2417</v>
      </c>
      <c r="B2418">
        <v>65371</v>
      </c>
      <c r="C2418">
        <v>0</v>
      </c>
      <c r="D2418">
        <v>0</v>
      </c>
      <c r="E2418" t="s">
        <v>1204</v>
      </c>
      <c r="F2418" t="s">
        <v>1205</v>
      </c>
      <c r="G2418">
        <v>1</v>
      </c>
      <c r="H2418" s="6">
        <v>254446</v>
      </c>
      <c r="I2418" s="7">
        <v>45848</v>
      </c>
      <c r="J2418" s="7">
        <v>45848</v>
      </c>
      <c r="K2418">
        <v>15</v>
      </c>
      <c r="L2418" t="s">
        <v>40</v>
      </c>
      <c r="M2418" t="s">
        <v>5</v>
      </c>
      <c r="N2418" t="s">
        <v>41</v>
      </c>
      <c r="O2418" t="s">
        <v>54</v>
      </c>
      <c r="P2418" t="s">
        <v>2082</v>
      </c>
      <c r="Q2418">
        <v>10</v>
      </c>
      <c r="R2418">
        <v>5</v>
      </c>
      <c r="S2418">
        <v>0</v>
      </c>
      <c r="U2418">
        <v>38167</v>
      </c>
      <c r="V2418">
        <v>25445</v>
      </c>
      <c r="W2418">
        <v>12722</v>
      </c>
      <c r="X2418">
        <v>0</v>
      </c>
      <c r="Y2418" t="s">
        <v>48</v>
      </c>
    </row>
    <row r="2419" spans="1:25" x14ac:dyDescent="0.25">
      <c r="A2419">
        <v>2418</v>
      </c>
      <c r="B2419">
        <v>65352</v>
      </c>
      <c r="C2419">
        <v>0</v>
      </c>
      <c r="D2419">
        <v>0</v>
      </c>
      <c r="E2419" t="s">
        <v>1574</v>
      </c>
      <c r="F2419" t="s">
        <v>1575</v>
      </c>
      <c r="G2419">
        <v>1</v>
      </c>
      <c r="H2419" s="6">
        <v>2040000</v>
      </c>
      <c r="I2419" s="7">
        <v>45848</v>
      </c>
      <c r="J2419" s="7">
        <v>45848</v>
      </c>
      <c r="K2419">
        <v>10</v>
      </c>
      <c r="L2419" t="s">
        <v>40</v>
      </c>
      <c r="M2419" t="s">
        <v>5</v>
      </c>
      <c r="N2419" t="s">
        <v>41</v>
      </c>
      <c r="O2419" t="s">
        <v>77</v>
      </c>
      <c r="P2419" t="s">
        <v>2082</v>
      </c>
      <c r="Q2419">
        <v>10</v>
      </c>
      <c r="R2419">
        <v>0</v>
      </c>
      <c r="S2419">
        <v>0</v>
      </c>
      <c r="U2419">
        <v>204000</v>
      </c>
      <c r="V2419">
        <v>204000</v>
      </c>
      <c r="W2419">
        <v>0</v>
      </c>
      <c r="X2419">
        <v>0</v>
      </c>
      <c r="Y2419" t="s">
        <v>48</v>
      </c>
    </row>
    <row r="2420" spans="1:25" x14ac:dyDescent="0.25">
      <c r="A2420">
        <v>2419</v>
      </c>
      <c r="B2420">
        <v>65350</v>
      </c>
      <c r="C2420">
        <v>0</v>
      </c>
      <c r="D2420">
        <v>0</v>
      </c>
      <c r="E2420" t="s">
        <v>1044</v>
      </c>
      <c r="F2420" t="s">
        <v>1045</v>
      </c>
      <c r="G2420">
        <v>1</v>
      </c>
      <c r="H2420" s="6">
        <v>3854360</v>
      </c>
      <c r="I2420" s="7">
        <v>45848</v>
      </c>
      <c r="J2420" s="7">
        <v>45848</v>
      </c>
      <c r="K2420">
        <v>10</v>
      </c>
      <c r="L2420" t="s">
        <v>40</v>
      </c>
      <c r="M2420" t="s">
        <v>9</v>
      </c>
      <c r="N2420" t="s">
        <v>41</v>
      </c>
      <c r="O2420" t="s">
        <v>42</v>
      </c>
      <c r="P2420" t="s">
        <v>2082</v>
      </c>
      <c r="Q2420">
        <v>10</v>
      </c>
      <c r="R2420">
        <v>0</v>
      </c>
      <c r="S2420">
        <v>0</v>
      </c>
      <c r="U2420">
        <v>385436</v>
      </c>
      <c r="V2420">
        <v>385436</v>
      </c>
      <c r="W2420">
        <v>0</v>
      </c>
      <c r="X2420">
        <v>0</v>
      </c>
      <c r="Y2420" t="s">
        <v>109</v>
      </c>
    </row>
    <row r="2421" spans="1:25" x14ac:dyDescent="0.25">
      <c r="A2421">
        <v>2420</v>
      </c>
      <c r="B2421">
        <v>65361</v>
      </c>
      <c r="C2421">
        <v>0</v>
      </c>
      <c r="D2421">
        <v>0</v>
      </c>
      <c r="E2421" t="s">
        <v>2337</v>
      </c>
      <c r="F2421" t="s">
        <v>2338</v>
      </c>
      <c r="G2421">
        <v>1</v>
      </c>
      <c r="H2421" s="6">
        <v>2065531</v>
      </c>
      <c r="I2421" s="7">
        <v>45848</v>
      </c>
      <c r="J2421" s="7">
        <v>45848</v>
      </c>
      <c r="K2421">
        <v>7</v>
      </c>
      <c r="L2421" t="s">
        <v>40</v>
      </c>
      <c r="M2421" t="s">
        <v>7</v>
      </c>
      <c r="N2421" t="s">
        <v>41</v>
      </c>
      <c r="O2421" t="s">
        <v>64</v>
      </c>
      <c r="P2421" t="s">
        <v>2082</v>
      </c>
      <c r="Q2421">
        <v>7</v>
      </c>
      <c r="R2421">
        <v>0</v>
      </c>
      <c r="S2421">
        <v>0</v>
      </c>
      <c r="U2421">
        <v>144587</v>
      </c>
      <c r="V2421">
        <v>144587</v>
      </c>
      <c r="W2421">
        <v>0</v>
      </c>
      <c r="X2421">
        <v>0</v>
      </c>
      <c r="Y2421" t="s">
        <v>2086</v>
      </c>
    </row>
    <row r="2422" spans="1:25" x14ac:dyDescent="0.25">
      <c r="A2422">
        <v>2421</v>
      </c>
      <c r="B2422">
        <v>65343</v>
      </c>
      <c r="C2422">
        <v>0</v>
      </c>
      <c r="D2422">
        <v>0</v>
      </c>
      <c r="E2422" t="s">
        <v>1369</v>
      </c>
      <c r="F2422" t="s">
        <v>1370</v>
      </c>
      <c r="G2422">
        <v>1</v>
      </c>
      <c r="H2422" s="6">
        <v>2760905</v>
      </c>
      <c r="I2422" s="7">
        <v>45847</v>
      </c>
      <c r="J2422" s="7">
        <v>45847</v>
      </c>
      <c r="K2422" t="s">
        <v>1371</v>
      </c>
      <c r="L2422" t="s">
        <v>40</v>
      </c>
      <c r="M2422" t="s">
        <v>5</v>
      </c>
      <c r="N2422" t="s">
        <v>41</v>
      </c>
      <c r="O2422" t="s">
        <v>77</v>
      </c>
      <c r="P2422" t="s">
        <v>2082</v>
      </c>
      <c r="Q2422">
        <v>6</v>
      </c>
      <c r="R2422">
        <v>3.4</v>
      </c>
      <c r="S2422">
        <v>0</v>
      </c>
      <c r="U2422">
        <v>259525</v>
      </c>
      <c r="V2422">
        <v>165654</v>
      </c>
      <c r="W2422">
        <v>93871</v>
      </c>
      <c r="X2422">
        <v>0</v>
      </c>
      <c r="Y2422" t="s">
        <v>48</v>
      </c>
    </row>
    <row r="2423" spans="1:25" x14ac:dyDescent="0.25">
      <c r="A2423">
        <v>2422</v>
      </c>
      <c r="B2423">
        <v>65338</v>
      </c>
      <c r="C2423">
        <v>0</v>
      </c>
      <c r="D2423">
        <v>0</v>
      </c>
      <c r="E2423" t="s">
        <v>1896</v>
      </c>
      <c r="F2423" t="s">
        <v>1897</v>
      </c>
      <c r="G2423">
        <v>1</v>
      </c>
      <c r="H2423" s="6">
        <v>31480375</v>
      </c>
      <c r="I2423" s="7">
        <v>45847</v>
      </c>
      <c r="J2423" s="7">
        <v>45847</v>
      </c>
      <c r="K2423">
        <v>15</v>
      </c>
      <c r="L2423" t="s">
        <v>40</v>
      </c>
      <c r="M2423" t="s">
        <v>5</v>
      </c>
      <c r="N2423" t="s">
        <v>41</v>
      </c>
      <c r="O2423" t="s">
        <v>77</v>
      </c>
      <c r="P2423" t="s">
        <v>2082</v>
      </c>
      <c r="Q2423">
        <v>3</v>
      </c>
      <c r="R2423">
        <v>11</v>
      </c>
      <c r="S2423">
        <v>1</v>
      </c>
      <c r="U2423">
        <v>4722056</v>
      </c>
      <c r="V2423">
        <v>944411</v>
      </c>
      <c r="W2423">
        <v>3462841</v>
      </c>
      <c r="X2423">
        <v>314804</v>
      </c>
      <c r="Y2423" t="s">
        <v>109</v>
      </c>
    </row>
    <row r="2424" spans="1:25" x14ac:dyDescent="0.25">
      <c r="A2424">
        <v>2423</v>
      </c>
      <c r="B2424">
        <v>65342</v>
      </c>
      <c r="C2424">
        <v>0</v>
      </c>
      <c r="D2424">
        <v>0</v>
      </c>
      <c r="E2424" t="s">
        <v>1376</v>
      </c>
      <c r="F2424" t="s">
        <v>1377</v>
      </c>
      <c r="G2424">
        <v>1</v>
      </c>
      <c r="H2424" s="6">
        <v>5990888</v>
      </c>
      <c r="I2424" s="7">
        <v>45847</v>
      </c>
      <c r="J2424" s="7">
        <v>45847</v>
      </c>
      <c r="K2424" t="s">
        <v>1371</v>
      </c>
      <c r="L2424" t="s">
        <v>40</v>
      </c>
      <c r="M2424" t="s">
        <v>5</v>
      </c>
      <c r="N2424" t="s">
        <v>41</v>
      </c>
      <c r="O2424" t="s">
        <v>77</v>
      </c>
      <c r="P2424" t="s">
        <v>2082</v>
      </c>
      <c r="Q2424">
        <v>6</v>
      </c>
      <c r="R2424">
        <v>3.4</v>
      </c>
      <c r="S2424">
        <v>0</v>
      </c>
      <c r="U2424">
        <v>563143</v>
      </c>
      <c r="V2424">
        <v>359453</v>
      </c>
      <c r="W2424">
        <v>203690</v>
      </c>
      <c r="X2424">
        <v>0</v>
      </c>
      <c r="Y2424" t="s">
        <v>48</v>
      </c>
    </row>
    <row r="2425" spans="1:25" x14ac:dyDescent="0.25">
      <c r="A2425">
        <v>2424</v>
      </c>
      <c r="B2425">
        <v>65339</v>
      </c>
      <c r="C2425">
        <v>0</v>
      </c>
      <c r="D2425">
        <v>0</v>
      </c>
      <c r="E2425" t="s">
        <v>1447</v>
      </c>
      <c r="F2425" t="s">
        <v>1448</v>
      </c>
      <c r="G2425">
        <v>1</v>
      </c>
      <c r="H2425" s="6">
        <v>5000000</v>
      </c>
      <c r="I2425" s="7">
        <v>45847</v>
      </c>
      <c r="J2425" s="7">
        <v>45847</v>
      </c>
      <c r="K2425">
        <v>6</v>
      </c>
      <c r="L2425" t="s">
        <v>40</v>
      </c>
      <c r="M2425" t="s">
        <v>5</v>
      </c>
      <c r="N2425" t="s">
        <v>41</v>
      </c>
      <c r="O2425" t="s">
        <v>77</v>
      </c>
      <c r="P2425" t="s">
        <v>2082</v>
      </c>
      <c r="Q2425">
        <v>6</v>
      </c>
      <c r="R2425">
        <v>0</v>
      </c>
      <c r="S2425">
        <v>0</v>
      </c>
      <c r="U2425">
        <v>300000</v>
      </c>
      <c r="V2425">
        <v>300000</v>
      </c>
      <c r="W2425">
        <v>0</v>
      </c>
      <c r="X2425">
        <v>0</v>
      </c>
      <c r="Y2425" t="s">
        <v>48</v>
      </c>
    </row>
    <row r="2426" spans="1:25" x14ac:dyDescent="0.25">
      <c r="A2426">
        <v>2425</v>
      </c>
      <c r="B2426">
        <v>65340</v>
      </c>
      <c r="C2426">
        <v>0</v>
      </c>
      <c r="D2426">
        <v>0</v>
      </c>
      <c r="E2426" t="s">
        <v>70</v>
      </c>
      <c r="F2426" t="s">
        <v>71</v>
      </c>
      <c r="G2426">
        <v>1</v>
      </c>
      <c r="H2426" s="6">
        <v>4103420</v>
      </c>
      <c r="I2426" s="7">
        <v>45847</v>
      </c>
      <c r="J2426" s="7">
        <v>45847</v>
      </c>
      <c r="K2426">
        <v>15</v>
      </c>
      <c r="L2426" t="s">
        <v>40</v>
      </c>
      <c r="M2426" t="s">
        <v>3</v>
      </c>
      <c r="N2426" t="s">
        <v>41</v>
      </c>
      <c r="O2426" t="s">
        <v>51</v>
      </c>
      <c r="P2426" t="s">
        <v>2082</v>
      </c>
      <c r="Q2426">
        <v>15</v>
      </c>
      <c r="R2426">
        <v>0</v>
      </c>
      <c r="S2426">
        <v>0</v>
      </c>
      <c r="U2426">
        <v>615513</v>
      </c>
      <c r="V2426">
        <v>615513</v>
      </c>
      <c r="W2426">
        <v>0</v>
      </c>
      <c r="X2426">
        <v>0</v>
      </c>
      <c r="Y2426" t="s">
        <v>72</v>
      </c>
    </row>
    <row r="2427" spans="1:25" x14ac:dyDescent="0.25">
      <c r="A2427">
        <v>2426</v>
      </c>
      <c r="B2427">
        <v>65341</v>
      </c>
      <c r="C2427">
        <v>0</v>
      </c>
      <c r="D2427">
        <v>0</v>
      </c>
      <c r="E2427" t="s">
        <v>2447</v>
      </c>
      <c r="F2427" t="s">
        <v>2448</v>
      </c>
      <c r="G2427">
        <v>1</v>
      </c>
      <c r="H2427" s="6">
        <v>136659</v>
      </c>
      <c r="I2427" s="7">
        <v>45847</v>
      </c>
      <c r="J2427" s="7">
        <v>45847</v>
      </c>
      <c r="K2427">
        <v>15</v>
      </c>
      <c r="L2427" t="s">
        <v>40</v>
      </c>
      <c r="M2427" t="s">
        <v>6</v>
      </c>
      <c r="N2427" t="s">
        <v>41</v>
      </c>
      <c r="O2427" t="s">
        <v>64</v>
      </c>
      <c r="P2427" t="s">
        <v>2082</v>
      </c>
      <c r="Q2427">
        <v>15</v>
      </c>
      <c r="R2427">
        <v>0</v>
      </c>
      <c r="S2427">
        <v>0</v>
      </c>
      <c r="U2427">
        <v>20499</v>
      </c>
      <c r="V2427">
        <v>20499</v>
      </c>
      <c r="W2427">
        <v>0</v>
      </c>
      <c r="X2427">
        <v>0</v>
      </c>
      <c r="Y2427" t="s">
        <v>109</v>
      </c>
    </row>
    <row r="2428" spans="1:25" x14ac:dyDescent="0.25">
      <c r="A2428">
        <v>2427</v>
      </c>
      <c r="B2428">
        <v>65347</v>
      </c>
      <c r="C2428">
        <v>0</v>
      </c>
      <c r="D2428">
        <v>0</v>
      </c>
      <c r="E2428" t="s">
        <v>735</v>
      </c>
      <c r="F2428" t="s">
        <v>736</v>
      </c>
      <c r="G2428">
        <v>1</v>
      </c>
      <c r="H2428" s="6">
        <v>5000000</v>
      </c>
      <c r="I2428" s="7">
        <v>45847</v>
      </c>
      <c r="J2428" s="7">
        <v>45847</v>
      </c>
      <c r="K2428">
        <v>7</v>
      </c>
      <c r="L2428" t="s">
        <v>40</v>
      </c>
      <c r="M2428" t="s">
        <v>5</v>
      </c>
      <c r="N2428" t="s">
        <v>41</v>
      </c>
      <c r="O2428" t="s">
        <v>77</v>
      </c>
      <c r="P2428" t="s">
        <v>2082</v>
      </c>
      <c r="Q2428">
        <v>7</v>
      </c>
      <c r="R2428">
        <v>0</v>
      </c>
      <c r="S2428">
        <v>0</v>
      </c>
      <c r="U2428">
        <v>350000</v>
      </c>
      <c r="V2428">
        <v>350000</v>
      </c>
      <c r="W2428">
        <v>0</v>
      </c>
      <c r="X2428">
        <v>0</v>
      </c>
      <c r="Y2428" t="s">
        <v>48</v>
      </c>
    </row>
    <row r="2429" spans="1:25" x14ac:dyDescent="0.25">
      <c r="A2429">
        <v>2428</v>
      </c>
      <c r="B2429">
        <v>65360</v>
      </c>
      <c r="C2429">
        <v>0</v>
      </c>
      <c r="D2429">
        <v>0</v>
      </c>
      <c r="E2429" t="s">
        <v>1131</v>
      </c>
      <c r="F2429" t="s">
        <v>1132</v>
      </c>
      <c r="G2429">
        <v>1</v>
      </c>
      <c r="H2429" s="6">
        <v>10000000</v>
      </c>
      <c r="I2429" s="7">
        <v>45847</v>
      </c>
      <c r="J2429" s="7">
        <v>45847</v>
      </c>
      <c r="K2429">
        <v>15</v>
      </c>
      <c r="L2429" t="s">
        <v>40</v>
      </c>
      <c r="M2429" t="s">
        <v>5</v>
      </c>
      <c r="N2429" t="s">
        <v>41</v>
      </c>
      <c r="O2429" t="s">
        <v>47</v>
      </c>
      <c r="P2429" t="s">
        <v>2082</v>
      </c>
      <c r="Q2429">
        <v>7</v>
      </c>
      <c r="R2429">
        <v>8</v>
      </c>
      <c r="S2429">
        <v>0</v>
      </c>
      <c r="U2429">
        <v>1500000</v>
      </c>
      <c r="V2429">
        <v>700000</v>
      </c>
      <c r="W2429">
        <v>800000</v>
      </c>
      <c r="X2429">
        <v>0</v>
      </c>
      <c r="Y2429" t="s">
        <v>81</v>
      </c>
    </row>
    <row r="2430" spans="1:25" x14ac:dyDescent="0.25">
      <c r="A2430">
        <v>2429</v>
      </c>
      <c r="B2430">
        <v>65346</v>
      </c>
      <c r="C2430">
        <v>0</v>
      </c>
      <c r="D2430">
        <v>0</v>
      </c>
      <c r="E2430" t="s">
        <v>1892</v>
      </c>
      <c r="F2430" t="s">
        <v>1893</v>
      </c>
      <c r="G2430">
        <v>1</v>
      </c>
      <c r="H2430" s="6">
        <v>264308111</v>
      </c>
      <c r="I2430" s="7">
        <v>45847</v>
      </c>
      <c r="J2430" s="7">
        <v>45847</v>
      </c>
      <c r="K2430">
        <v>15</v>
      </c>
      <c r="L2430" t="s">
        <v>40</v>
      </c>
      <c r="M2430" t="s">
        <v>5</v>
      </c>
      <c r="N2430" t="s">
        <v>41</v>
      </c>
      <c r="O2430" t="s">
        <v>77</v>
      </c>
      <c r="P2430" t="s">
        <v>2082</v>
      </c>
      <c r="Q2430">
        <v>3</v>
      </c>
      <c r="R2430">
        <v>11</v>
      </c>
      <c r="S2430">
        <v>1</v>
      </c>
      <c r="U2430">
        <v>39646217</v>
      </c>
      <c r="V2430">
        <v>7929243</v>
      </c>
      <c r="W2430">
        <v>29073892</v>
      </c>
      <c r="X2430">
        <v>2643081</v>
      </c>
      <c r="Y2430" t="s">
        <v>109</v>
      </c>
    </row>
    <row r="2431" spans="1:25" x14ac:dyDescent="0.25">
      <c r="A2431">
        <v>2430</v>
      </c>
      <c r="B2431">
        <v>65325</v>
      </c>
      <c r="C2431">
        <v>0</v>
      </c>
      <c r="D2431">
        <v>0</v>
      </c>
      <c r="E2431" t="s">
        <v>1127</v>
      </c>
      <c r="F2431" t="s">
        <v>1128</v>
      </c>
      <c r="G2431">
        <v>1</v>
      </c>
      <c r="H2431" s="6">
        <v>2884833</v>
      </c>
      <c r="I2431" s="7">
        <v>45846</v>
      </c>
      <c r="J2431" s="7">
        <v>45846</v>
      </c>
      <c r="K2431">
        <v>8</v>
      </c>
      <c r="L2431" t="s">
        <v>40</v>
      </c>
      <c r="M2431" t="s">
        <v>9</v>
      </c>
      <c r="N2431" t="s">
        <v>41</v>
      </c>
      <c r="O2431" t="s">
        <v>42</v>
      </c>
      <c r="P2431" t="s">
        <v>2082</v>
      </c>
      <c r="Q2431">
        <v>8</v>
      </c>
      <c r="R2431">
        <v>0</v>
      </c>
      <c r="S2431">
        <v>0</v>
      </c>
      <c r="U2431">
        <v>230787</v>
      </c>
      <c r="V2431">
        <v>230787</v>
      </c>
      <c r="W2431">
        <v>0</v>
      </c>
      <c r="X2431">
        <v>0</v>
      </c>
      <c r="Y2431" t="s">
        <v>109</v>
      </c>
    </row>
    <row r="2432" spans="1:25" x14ac:dyDescent="0.25">
      <c r="A2432">
        <v>2431</v>
      </c>
      <c r="B2432">
        <v>65327</v>
      </c>
      <c r="C2432">
        <v>0</v>
      </c>
      <c r="D2432">
        <v>0</v>
      </c>
      <c r="E2432" t="s">
        <v>1828</v>
      </c>
      <c r="F2432" t="s">
        <v>1829</v>
      </c>
      <c r="G2432">
        <v>1</v>
      </c>
      <c r="H2432" s="6">
        <v>1234000</v>
      </c>
      <c r="I2432" s="7">
        <v>45846</v>
      </c>
      <c r="J2432" s="7">
        <v>45846</v>
      </c>
      <c r="K2432">
        <v>10</v>
      </c>
      <c r="L2432" t="s">
        <v>40</v>
      </c>
      <c r="M2432" t="s">
        <v>5</v>
      </c>
      <c r="N2432" t="s">
        <v>41</v>
      </c>
      <c r="O2432" t="s">
        <v>57</v>
      </c>
      <c r="P2432" t="s">
        <v>2082</v>
      </c>
      <c r="Q2432">
        <v>10</v>
      </c>
      <c r="R2432">
        <v>0</v>
      </c>
      <c r="S2432">
        <v>0</v>
      </c>
      <c r="U2432">
        <v>123400</v>
      </c>
      <c r="V2432">
        <v>123400</v>
      </c>
      <c r="W2432">
        <v>0</v>
      </c>
      <c r="X2432">
        <v>0</v>
      </c>
      <c r="Y2432" t="s">
        <v>109</v>
      </c>
    </row>
    <row r="2433" spans="1:25" x14ac:dyDescent="0.25">
      <c r="A2433">
        <v>2432</v>
      </c>
      <c r="B2433">
        <v>65330</v>
      </c>
      <c r="C2433">
        <v>0</v>
      </c>
      <c r="D2433">
        <v>0</v>
      </c>
      <c r="E2433" t="s">
        <v>894</v>
      </c>
      <c r="F2433" t="s">
        <v>895</v>
      </c>
      <c r="G2433">
        <v>1</v>
      </c>
      <c r="H2433" s="6">
        <v>2902962</v>
      </c>
      <c r="I2433" s="7">
        <v>45846</v>
      </c>
      <c r="J2433" s="7">
        <v>45846</v>
      </c>
      <c r="K2433">
        <v>15</v>
      </c>
      <c r="L2433" t="s">
        <v>40</v>
      </c>
      <c r="M2433" t="s">
        <v>5</v>
      </c>
      <c r="N2433" t="s">
        <v>41</v>
      </c>
      <c r="O2433" t="s">
        <v>47</v>
      </c>
      <c r="P2433" t="s">
        <v>2082</v>
      </c>
      <c r="Q2433">
        <v>6</v>
      </c>
      <c r="R2433">
        <v>9</v>
      </c>
      <c r="S2433">
        <v>0</v>
      </c>
      <c r="U2433">
        <v>435444</v>
      </c>
      <c r="V2433">
        <v>174178</v>
      </c>
      <c r="W2433">
        <v>261267</v>
      </c>
      <c r="X2433">
        <v>0</v>
      </c>
      <c r="Y2433" t="s">
        <v>48</v>
      </c>
    </row>
    <row r="2434" spans="1:25" x14ac:dyDescent="0.25">
      <c r="A2434">
        <v>2433</v>
      </c>
      <c r="B2434">
        <v>65334</v>
      </c>
      <c r="C2434">
        <v>0</v>
      </c>
      <c r="D2434">
        <v>0</v>
      </c>
      <c r="E2434" t="s">
        <v>1095</v>
      </c>
      <c r="F2434" t="s">
        <v>1096</v>
      </c>
      <c r="G2434">
        <v>1</v>
      </c>
      <c r="H2434" s="6">
        <v>9564194</v>
      </c>
      <c r="I2434" s="7">
        <v>45846</v>
      </c>
      <c r="J2434" s="7">
        <v>45846</v>
      </c>
      <c r="K2434">
        <v>15</v>
      </c>
      <c r="L2434" t="s">
        <v>40</v>
      </c>
      <c r="M2434" t="s">
        <v>5</v>
      </c>
      <c r="N2434" t="s">
        <v>41</v>
      </c>
      <c r="O2434" t="s">
        <v>77</v>
      </c>
      <c r="P2434" t="s">
        <v>2082</v>
      </c>
      <c r="Q2434">
        <v>3</v>
      </c>
      <c r="R2434">
        <v>11</v>
      </c>
      <c r="S2434">
        <v>1</v>
      </c>
      <c r="U2434">
        <v>1434629</v>
      </c>
      <c r="V2434">
        <v>286926</v>
      </c>
      <c r="W2434">
        <v>1052061</v>
      </c>
      <c r="X2434">
        <v>95642</v>
      </c>
      <c r="Y2434" t="s">
        <v>109</v>
      </c>
    </row>
    <row r="2435" spans="1:25" x14ac:dyDescent="0.25">
      <c r="A2435">
        <v>2434</v>
      </c>
      <c r="B2435">
        <v>65326</v>
      </c>
      <c r="C2435">
        <v>0</v>
      </c>
      <c r="D2435">
        <v>0</v>
      </c>
      <c r="E2435" t="s">
        <v>1438</v>
      </c>
      <c r="F2435" t="s">
        <v>1439</v>
      </c>
      <c r="G2435">
        <v>1</v>
      </c>
      <c r="H2435" s="6">
        <v>44444444</v>
      </c>
      <c r="I2435" s="7">
        <v>45846</v>
      </c>
      <c r="J2435" s="7">
        <v>45846</v>
      </c>
      <c r="K2435" t="s">
        <v>866</v>
      </c>
      <c r="L2435" t="s">
        <v>40</v>
      </c>
      <c r="M2435" t="s">
        <v>5</v>
      </c>
      <c r="N2435" t="s">
        <v>41</v>
      </c>
      <c r="O2435" t="s">
        <v>47</v>
      </c>
      <c r="P2435" t="s">
        <v>2082</v>
      </c>
      <c r="Q2435">
        <v>0.1</v>
      </c>
      <c r="R2435">
        <v>3.7</v>
      </c>
      <c r="S2435">
        <v>0</v>
      </c>
      <c r="U2435">
        <v>1688889</v>
      </c>
      <c r="V2435">
        <v>44444</v>
      </c>
      <c r="W2435">
        <v>1644444</v>
      </c>
      <c r="X2435">
        <v>0</v>
      </c>
      <c r="Y2435" t="s">
        <v>250</v>
      </c>
    </row>
    <row r="2436" spans="1:25" x14ac:dyDescent="0.25">
      <c r="A2436">
        <v>2435</v>
      </c>
      <c r="B2436">
        <v>65333</v>
      </c>
      <c r="C2436">
        <v>0</v>
      </c>
      <c r="D2436">
        <v>0</v>
      </c>
      <c r="E2436" t="s">
        <v>1117</v>
      </c>
      <c r="F2436" t="s">
        <v>1118</v>
      </c>
      <c r="G2436">
        <v>1</v>
      </c>
      <c r="H2436" s="6">
        <v>2325747</v>
      </c>
      <c r="I2436" s="7">
        <v>45846</v>
      </c>
      <c r="J2436" s="7">
        <v>45846</v>
      </c>
      <c r="K2436">
        <v>15</v>
      </c>
      <c r="L2436" t="s">
        <v>40</v>
      </c>
      <c r="M2436" t="s">
        <v>5</v>
      </c>
      <c r="N2436" t="s">
        <v>41</v>
      </c>
      <c r="O2436" t="s">
        <v>77</v>
      </c>
      <c r="P2436" t="s">
        <v>2082</v>
      </c>
      <c r="Q2436">
        <v>3</v>
      </c>
      <c r="R2436">
        <v>11</v>
      </c>
      <c r="S2436">
        <v>1</v>
      </c>
      <c r="U2436">
        <v>348862</v>
      </c>
      <c r="V2436">
        <v>69772</v>
      </c>
      <c r="W2436">
        <v>255832</v>
      </c>
      <c r="X2436">
        <v>23257</v>
      </c>
      <c r="Y2436" t="s">
        <v>109</v>
      </c>
    </row>
    <row r="2437" spans="1:25" x14ac:dyDescent="0.25">
      <c r="A2437">
        <v>2436</v>
      </c>
      <c r="B2437">
        <v>65332</v>
      </c>
      <c r="C2437">
        <v>0</v>
      </c>
      <c r="D2437">
        <v>0</v>
      </c>
      <c r="E2437" t="s">
        <v>906</v>
      </c>
      <c r="F2437" t="s">
        <v>907</v>
      </c>
      <c r="G2437">
        <v>1</v>
      </c>
      <c r="H2437" s="6">
        <v>5095717</v>
      </c>
      <c r="I2437" s="7">
        <v>45846</v>
      </c>
      <c r="J2437" s="7">
        <v>45846</v>
      </c>
      <c r="K2437">
        <v>15</v>
      </c>
      <c r="L2437" t="s">
        <v>40</v>
      </c>
      <c r="M2437" t="s">
        <v>5</v>
      </c>
      <c r="N2437" t="s">
        <v>41</v>
      </c>
      <c r="O2437" t="s">
        <v>47</v>
      </c>
      <c r="P2437" t="s">
        <v>2082</v>
      </c>
      <c r="Q2437">
        <v>6</v>
      </c>
      <c r="R2437">
        <v>9</v>
      </c>
      <c r="S2437">
        <v>0</v>
      </c>
      <c r="U2437">
        <v>764358</v>
      </c>
      <c r="V2437">
        <v>305743</v>
      </c>
      <c r="W2437">
        <v>458615</v>
      </c>
      <c r="X2437">
        <v>0</v>
      </c>
      <c r="Y2437" t="s">
        <v>72</v>
      </c>
    </row>
    <row r="2438" spans="1:25" x14ac:dyDescent="0.25">
      <c r="A2438">
        <v>2437</v>
      </c>
      <c r="B2438">
        <v>65337</v>
      </c>
      <c r="C2438">
        <v>0</v>
      </c>
      <c r="D2438">
        <v>0</v>
      </c>
      <c r="E2438" t="s">
        <v>1111</v>
      </c>
      <c r="F2438" t="s">
        <v>1112</v>
      </c>
      <c r="G2438">
        <v>1</v>
      </c>
      <c r="H2438" s="6">
        <v>12016471</v>
      </c>
      <c r="I2438" s="7">
        <v>45846</v>
      </c>
      <c r="J2438" s="7">
        <v>45846</v>
      </c>
      <c r="K2438">
        <v>15</v>
      </c>
      <c r="L2438" t="s">
        <v>40</v>
      </c>
      <c r="M2438" t="s">
        <v>5</v>
      </c>
      <c r="N2438" t="s">
        <v>41</v>
      </c>
      <c r="O2438" t="s">
        <v>77</v>
      </c>
      <c r="P2438" t="s">
        <v>2082</v>
      </c>
      <c r="Q2438">
        <v>3</v>
      </c>
      <c r="R2438">
        <v>11</v>
      </c>
      <c r="S2438">
        <v>1</v>
      </c>
      <c r="U2438">
        <v>1802471</v>
      </c>
      <c r="V2438">
        <v>360494</v>
      </c>
      <c r="W2438">
        <v>1321812</v>
      </c>
      <c r="X2438">
        <v>120165</v>
      </c>
      <c r="Y2438" t="s">
        <v>109</v>
      </c>
    </row>
    <row r="2439" spans="1:25" x14ac:dyDescent="0.25">
      <c r="A2439">
        <v>2438</v>
      </c>
      <c r="B2439">
        <v>65331</v>
      </c>
      <c r="C2439">
        <v>0</v>
      </c>
      <c r="D2439">
        <v>0</v>
      </c>
      <c r="E2439" t="s">
        <v>904</v>
      </c>
      <c r="F2439" t="s">
        <v>905</v>
      </c>
      <c r="G2439">
        <v>1</v>
      </c>
      <c r="H2439" s="6">
        <v>4860975</v>
      </c>
      <c r="I2439" s="7">
        <v>45846</v>
      </c>
      <c r="J2439" s="7">
        <v>45846</v>
      </c>
      <c r="K2439">
        <v>15</v>
      </c>
      <c r="L2439" t="s">
        <v>40</v>
      </c>
      <c r="M2439" t="s">
        <v>5</v>
      </c>
      <c r="N2439" t="s">
        <v>41</v>
      </c>
      <c r="O2439" t="s">
        <v>47</v>
      </c>
      <c r="P2439" t="s">
        <v>2082</v>
      </c>
      <c r="Q2439">
        <v>6</v>
      </c>
      <c r="R2439">
        <v>9</v>
      </c>
      <c r="S2439">
        <v>0</v>
      </c>
      <c r="U2439">
        <v>729146</v>
      </c>
      <c r="V2439">
        <v>291658</v>
      </c>
      <c r="W2439">
        <v>437488</v>
      </c>
      <c r="X2439">
        <v>0</v>
      </c>
      <c r="Y2439" t="s">
        <v>48</v>
      </c>
    </row>
    <row r="2440" spans="1:25" x14ac:dyDescent="0.25">
      <c r="A2440">
        <v>2439</v>
      </c>
      <c r="B2440">
        <v>65335</v>
      </c>
      <c r="C2440">
        <v>0</v>
      </c>
      <c r="D2440">
        <v>0</v>
      </c>
      <c r="E2440" t="s">
        <v>898</v>
      </c>
      <c r="F2440" t="s">
        <v>899</v>
      </c>
      <c r="G2440">
        <v>1</v>
      </c>
      <c r="H2440" s="6">
        <v>210306</v>
      </c>
      <c r="I2440" s="7">
        <v>45846</v>
      </c>
      <c r="J2440" s="7">
        <v>45846</v>
      </c>
      <c r="K2440">
        <v>15</v>
      </c>
      <c r="L2440" t="s">
        <v>40</v>
      </c>
      <c r="M2440" t="s">
        <v>5</v>
      </c>
      <c r="N2440" t="s">
        <v>41</v>
      </c>
      <c r="O2440" t="s">
        <v>47</v>
      </c>
      <c r="P2440" t="s">
        <v>2082</v>
      </c>
      <c r="Q2440">
        <v>6</v>
      </c>
      <c r="R2440">
        <v>9</v>
      </c>
      <c r="S2440">
        <v>0</v>
      </c>
      <c r="U2440">
        <v>31546</v>
      </c>
      <c r="V2440">
        <v>12618</v>
      </c>
      <c r="W2440">
        <v>18928</v>
      </c>
      <c r="X2440">
        <v>0</v>
      </c>
      <c r="Y2440" t="s">
        <v>229</v>
      </c>
    </row>
    <row r="2441" spans="1:25" x14ac:dyDescent="0.25">
      <c r="A2441">
        <v>2440</v>
      </c>
      <c r="B2441">
        <v>65336</v>
      </c>
      <c r="C2441">
        <v>0</v>
      </c>
      <c r="D2441">
        <v>0</v>
      </c>
      <c r="E2441" t="s">
        <v>898</v>
      </c>
      <c r="F2441" t="s">
        <v>899</v>
      </c>
      <c r="G2441">
        <v>1</v>
      </c>
      <c r="H2441" s="6">
        <v>13752613</v>
      </c>
      <c r="I2441" s="7">
        <v>45846</v>
      </c>
      <c r="J2441" s="7">
        <v>45846</v>
      </c>
      <c r="K2441">
        <v>15</v>
      </c>
      <c r="L2441" t="s">
        <v>40</v>
      </c>
      <c r="M2441" t="s">
        <v>5</v>
      </c>
      <c r="N2441" t="s">
        <v>41</v>
      </c>
      <c r="O2441" t="s">
        <v>47</v>
      </c>
      <c r="P2441" t="s">
        <v>2082</v>
      </c>
      <c r="Q2441">
        <v>6</v>
      </c>
      <c r="R2441">
        <v>9</v>
      </c>
      <c r="S2441">
        <v>0</v>
      </c>
      <c r="U2441">
        <v>2062892</v>
      </c>
      <c r="V2441">
        <v>825157</v>
      </c>
      <c r="W2441">
        <v>1237735</v>
      </c>
      <c r="X2441">
        <v>0</v>
      </c>
      <c r="Y2441" t="s">
        <v>229</v>
      </c>
    </row>
    <row r="2442" spans="1:25" x14ac:dyDescent="0.25">
      <c r="A2442">
        <v>2441</v>
      </c>
      <c r="B2442">
        <v>65323</v>
      </c>
      <c r="C2442">
        <v>0</v>
      </c>
      <c r="D2442">
        <v>0</v>
      </c>
      <c r="E2442" t="s">
        <v>1548</v>
      </c>
      <c r="F2442" t="s">
        <v>1549</v>
      </c>
      <c r="G2442">
        <v>1</v>
      </c>
      <c r="H2442" s="6">
        <v>660000</v>
      </c>
      <c r="I2442" s="7">
        <v>45845</v>
      </c>
      <c r="J2442" s="7">
        <v>45845</v>
      </c>
      <c r="K2442">
        <v>10</v>
      </c>
      <c r="L2442" t="s">
        <v>40</v>
      </c>
      <c r="M2442" t="s">
        <v>7</v>
      </c>
      <c r="N2442" t="s">
        <v>41</v>
      </c>
      <c r="O2442" t="s">
        <v>64</v>
      </c>
      <c r="P2442" t="s">
        <v>2082</v>
      </c>
      <c r="Q2442">
        <v>10</v>
      </c>
      <c r="R2442">
        <v>0</v>
      </c>
      <c r="S2442">
        <v>0</v>
      </c>
      <c r="U2442">
        <v>66000</v>
      </c>
      <c r="V2442">
        <v>66000</v>
      </c>
      <c r="W2442">
        <v>0</v>
      </c>
      <c r="X2442">
        <v>0</v>
      </c>
      <c r="Y2442" t="s">
        <v>44</v>
      </c>
    </row>
    <row r="2443" spans="1:25" x14ac:dyDescent="0.25">
      <c r="A2443">
        <v>2442</v>
      </c>
      <c r="B2443">
        <v>65318</v>
      </c>
      <c r="C2443">
        <v>0</v>
      </c>
      <c r="D2443">
        <v>0</v>
      </c>
      <c r="E2443" t="s">
        <v>1548</v>
      </c>
      <c r="F2443" t="s">
        <v>1549</v>
      </c>
      <c r="G2443">
        <v>1</v>
      </c>
      <c r="H2443" s="6">
        <v>720000</v>
      </c>
      <c r="I2443" s="7">
        <v>45845</v>
      </c>
      <c r="J2443" s="7">
        <v>45845</v>
      </c>
      <c r="K2443">
        <v>10</v>
      </c>
      <c r="L2443" t="s">
        <v>40</v>
      </c>
      <c r="M2443" t="s">
        <v>7</v>
      </c>
      <c r="N2443" t="s">
        <v>41</v>
      </c>
      <c r="O2443" t="s">
        <v>64</v>
      </c>
      <c r="P2443" t="s">
        <v>2082</v>
      </c>
      <c r="Q2443">
        <v>10</v>
      </c>
      <c r="R2443">
        <v>0</v>
      </c>
      <c r="S2443">
        <v>0</v>
      </c>
      <c r="U2443">
        <v>72000</v>
      </c>
      <c r="V2443">
        <v>72000</v>
      </c>
      <c r="W2443">
        <v>0</v>
      </c>
      <c r="X2443">
        <v>0</v>
      </c>
      <c r="Y2443" t="s">
        <v>44</v>
      </c>
    </row>
    <row r="2444" spans="1:25" x14ac:dyDescent="0.25">
      <c r="A2444">
        <v>2443</v>
      </c>
      <c r="B2444">
        <v>65324</v>
      </c>
      <c r="C2444">
        <v>0</v>
      </c>
      <c r="D2444">
        <v>0</v>
      </c>
      <c r="E2444" t="s">
        <v>1461</v>
      </c>
      <c r="F2444" t="s">
        <v>1462</v>
      </c>
      <c r="G2444">
        <v>1</v>
      </c>
      <c r="H2444" s="6">
        <v>600000</v>
      </c>
      <c r="I2444" s="7">
        <v>45845</v>
      </c>
      <c r="J2444" s="7">
        <v>45845</v>
      </c>
      <c r="K2444">
        <v>10</v>
      </c>
      <c r="L2444" t="s">
        <v>40</v>
      </c>
      <c r="M2444" t="s">
        <v>8</v>
      </c>
      <c r="N2444" t="s">
        <v>41</v>
      </c>
      <c r="O2444" t="s">
        <v>347</v>
      </c>
      <c r="P2444" t="s">
        <v>2082</v>
      </c>
      <c r="Q2444">
        <v>10</v>
      </c>
      <c r="R2444">
        <v>0</v>
      </c>
      <c r="S2444">
        <v>0</v>
      </c>
      <c r="U2444">
        <v>60000</v>
      </c>
      <c r="V2444">
        <v>60000</v>
      </c>
      <c r="W2444">
        <v>0</v>
      </c>
      <c r="X2444">
        <v>0</v>
      </c>
      <c r="Y2444" t="s">
        <v>44</v>
      </c>
    </row>
    <row r="2445" spans="1:25" x14ac:dyDescent="0.25">
      <c r="A2445">
        <v>2444</v>
      </c>
      <c r="B2445">
        <v>65319</v>
      </c>
      <c r="C2445">
        <v>0</v>
      </c>
      <c r="D2445">
        <v>0</v>
      </c>
      <c r="E2445" t="s">
        <v>1729</v>
      </c>
      <c r="F2445" t="s">
        <v>1730</v>
      </c>
      <c r="G2445">
        <v>1</v>
      </c>
      <c r="H2445" s="6">
        <v>282353</v>
      </c>
      <c r="I2445" s="7">
        <v>45845</v>
      </c>
      <c r="J2445" s="7">
        <v>45845</v>
      </c>
      <c r="K2445">
        <v>15</v>
      </c>
      <c r="L2445" t="s">
        <v>40</v>
      </c>
      <c r="M2445" t="s">
        <v>9</v>
      </c>
      <c r="N2445" t="s">
        <v>41</v>
      </c>
      <c r="O2445" t="s">
        <v>42</v>
      </c>
      <c r="P2445" t="s">
        <v>2082</v>
      </c>
      <c r="Q2445">
        <v>15</v>
      </c>
      <c r="R2445">
        <v>0</v>
      </c>
      <c r="S2445">
        <v>0</v>
      </c>
      <c r="U2445">
        <v>42353</v>
      </c>
      <c r="V2445">
        <v>42353</v>
      </c>
      <c r="W2445">
        <v>0</v>
      </c>
      <c r="X2445">
        <v>0</v>
      </c>
      <c r="Y2445" t="s">
        <v>44</v>
      </c>
    </row>
    <row r="2446" spans="1:25" x14ac:dyDescent="0.25">
      <c r="A2446">
        <v>2445</v>
      </c>
      <c r="B2446">
        <v>65317</v>
      </c>
      <c r="C2446">
        <v>0</v>
      </c>
      <c r="D2446">
        <v>0</v>
      </c>
      <c r="E2446" t="s">
        <v>1042</v>
      </c>
      <c r="F2446" t="s">
        <v>1043</v>
      </c>
      <c r="G2446">
        <v>1</v>
      </c>
      <c r="H2446" s="6">
        <v>35353007</v>
      </c>
      <c r="I2446" s="7">
        <v>45845</v>
      </c>
      <c r="J2446" s="7">
        <v>45845</v>
      </c>
      <c r="K2446">
        <v>15</v>
      </c>
      <c r="L2446" t="s">
        <v>40</v>
      </c>
      <c r="M2446" t="s">
        <v>5</v>
      </c>
      <c r="N2446" t="s">
        <v>41</v>
      </c>
      <c r="O2446" t="s">
        <v>57</v>
      </c>
      <c r="P2446" t="s">
        <v>2082</v>
      </c>
      <c r="Q2446">
        <v>0.4</v>
      </c>
      <c r="R2446">
        <v>14.6</v>
      </c>
      <c r="S2446">
        <v>0</v>
      </c>
      <c r="U2446">
        <v>5302951</v>
      </c>
      <c r="V2446">
        <v>141412</v>
      </c>
      <c r="W2446">
        <v>5161539</v>
      </c>
      <c r="X2446">
        <v>0</v>
      </c>
      <c r="Y2446" t="s">
        <v>250</v>
      </c>
    </row>
    <row r="2447" spans="1:25" x14ac:dyDescent="0.25">
      <c r="A2447">
        <v>2446</v>
      </c>
      <c r="B2447">
        <v>65320</v>
      </c>
      <c r="C2447">
        <v>0</v>
      </c>
      <c r="D2447">
        <v>0</v>
      </c>
      <c r="E2447" t="s">
        <v>199</v>
      </c>
      <c r="F2447" t="s">
        <v>200</v>
      </c>
      <c r="G2447">
        <v>1</v>
      </c>
      <c r="H2447" s="6">
        <v>23291127</v>
      </c>
      <c r="I2447" s="7">
        <v>45845</v>
      </c>
      <c r="J2447" s="7">
        <v>45845</v>
      </c>
      <c r="K2447">
        <v>15</v>
      </c>
      <c r="L2447" t="s">
        <v>40</v>
      </c>
      <c r="M2447" t="s">
        <v>5</v>
      </c>
      <c r="N2447" t="s">
        <v>41</v>
      </c>
      <c r="O2447" t="s">
        <v>77</v>
      </c>
      <c r="P2447" t="s">
        <v>2082</v>
      </c>
      <c r="Q2447">
        <v>6</v>
      </c>
      <c r="R2447">
        <v>9</v>
      </c>
      <c r="S2447">
        <v>0</v>
      </c>
      <c r="U2447">
        <v>3493669</v>
      </c>
      <c r="V2447">
        <v>1397468</v>
      </c>
      <c r="W2447">
        <v>2096201</v>
      </c>
      <c r="X2447">
        <v>0</v>
      </c>
      <c r="Y2447" t="s">
        <v>94</v>
      </c>
    </row>
    <row r="2448" spans="1:25" x14ac:dyDescent="0.25">
      <c r="A2448">
        <v>2447</v>
      </c>
      <c r="B2448">
        <v>65316</v>
      </c>
      <c r="C2448">
        <v>0</v>
      </c>
      <c r="D2448">
        <v>0</v>
      </c>
      <c r="E2448" t="s">
        <v>1056</v>
      </c>
      <c r="F2448" t="s">
        <v>1057</v>
      </c>
      <c r="G2448">
        <v>1</v>
      </c>
      <c r="H2448" s="6">
        <v>50566215</v>
      </c>
      <c r="I2448" s="7">
        <v>45845</v>
      </c>
      <c r="J2448" s="7">
        <v>45845</v>
      </c>
      <c r="K2448">
        <v>15</v>
      </c>
      <c r="L2448" t="s">
        <v>40</v>
      </c>
      <c r="M2448" t="s">
        <v>5</v>
      </c>
      <c r="N2448" t="s">
        <v>41</v>
      </c>
      <c r="O2448" t="s">
        <v>57</v>
      </c>
      <c r="P2448" t="s">
        <v>2082</v>
      </c>
      <c r="Q2448">
        <v>0.4</v>
      </c>
      <c r="R2448">
        <v>14.6</v>
      </c>
      <c r="S2448">
        <v>0</v>
      </c>
      <c r="U2448">
        <v>7584932</v>
      </c>
      <c r="V2448">
        <v>202265</v>
      </c>
      <c r="W2448">
        <v>7382667</v>
      </c>
      <c r="X2448">
        <v>0</v>
      </c>
      <c r="Y2448" t="s">
        <v>250</v>
      </c>
    </row>
    <row r="2449" spans="1:25" x14ac:dyDescent="0.25">
      <c r="A2449">
        <v>2448</v>
      </c>
      <c r="B2449">
        <v>65328</v>
      </c>
      <c r="C2449">
        <v>0</v>
      </c>
      <c r="D2449">
        <v>0</v>
      </c>
      <c r="E2449" t="s">
        <v>1054</v>
      </c>
      <c r="F2449" t="s">
        <v>1055</v>
      </c>
      <c r="G2449">
        <v>1</v>
      </c>
      <c r="H2449" s="6">
        <v>1262294</v>
      </c>
      <c r="I2449" s="7">
        <v>45845</v>
      </c>
      <c r="J2449" s="7">
        <v>45845</v>
      </c>
      <c r="K2449">
        <v>8</v>
      </c>
      <c r="L2449" t="s">
        <v>40</v>
      </c>
      <c r="M2449" t="s">
        <v>9</v>
      </c>
      <c r="N2449" t="s">
        <v>41</v>
      </c>
      <c r="O2449" t="s">
        <v>42</v>
      </c>
      <c r="P2449" t="s">
        <v>2082</v>
      </c>
      <c r="Q2449">
        <v>8</v>
      </c>
      <c r="R2449">
        <v>0</v>
      </c>
      <c r="S2449">
        <v>0</v>
      </c>
      <c r="U2449">
        <v>100984</v>
      </c>
      <c r="V2449">
        <v>100984</v>
      </c>
      <c r="W2449">
        <v>0</v>
      </c>
      <c r="X2449">
        <v>0</v>
      </c>
      <c r="Y2449" t="s">
        <v>67</v>
      </c>
    </row>
    <row r="2450" spans="1:25" x14ac:dyDescent="0.25">
      <c r="A2450">
        <v>2449</v>
      </c>
      <c r="B2450">
        <v>65307</v>
      </c>
      <c r="C2450">
        <v>0</v>
      </c>
      <c r="D2450">
        <v>0</v>
      </c>
      <c r="E2450" t="s">
        <v>539</v>
      </c>
      <c r="F2450" t="s">
        <v>540</v>
      </c>
      <c r="G2450">
        <v>1</v>
      </c>
      <c r="H2450" s="6">
        <v>17357881</v>
      </c>
      <c r="I2450" s="7">
        <v>45842</v>
      </c>
      <c r="J2450" s="7">
        <v>45842</v>
      </c>
      <c r="K2450">
        <v>15</v>
      </c>
      <c r="L2450" t="s">
        <v>40</v>
      </c>
      <c r="M2450" t="s">
        <v>5</v>
      </c>
      <c r="N2450" t="s">
        <v>41</v>
      </c>
      <c r="O2450" t="s">
        <v>47</v>
      </c>
      <c r="P2450" t="s">
        <v>2082</v>
      </c>
      <c r="Q2450">
        <v>4</v>
      </c>
      <c r="R2450">
        <v>11</v>
      </c>
      <c r="S2450">
        <v>0</v>
      </c>
      <c r="U2450">
        <v>2603682</v>
      </c>
      <c r="V2450">
        <v>694315</v>
      </c>
      <c r="W2450">
        <v>1909367</v>
      </c>
      <c r="X2450">
        <v>0</v>
      </c>
      <c r="Y2450" t="s">
        <v>109</v>
      </c>
    </row>
    <row r="2451" spans="1:25" x14ac:dyDescent="0.25">
      <c r="A2451">
        <v>2450</v>
      </c>
      <c r="B2451">
        <v>65306</v>
      </c>
      <c r="C2451">
        <v>0</v>
      </c>
      <c r="D2451">
        <v>0</v>
      </c>
      <c r="E2451" t="s">
        <v>553</v>
      </c>
      <c r="F2451" t="s">
        <v>554</v>
      </c>
      <c r="G2451">
        <v>1</v>
      </c>
      <c r="H2451" s="6">
        <v>31025576</v>
      </c>
      <c r="I2451" s="7">
        <v>45842</v>
      </c>
      <c r="J2451" s="7">
        <v>45842</v>
      </c>
      <c r="K2451">
        <v>15</v>
      </c>
      <c r="L2451" t="s">
        <v>40</v>
      </c>
      <c r="M2451" t="s">
        <v>5</v>
      </c>
      <c r="N2451" t="s">
        <v>41</v>
      </c>
      <c r="O2451" t="s">
        <v>47</v>
      </c>
      <c r="P2451" t="s">
        <v>2082</v>
      </c>
      <c r="Q2451">
        <v>4</v>
      </c>
      <c r="R2451">
        <v>11</v>
      </c>
      <c r="S2451">
        <v>0</v>
      </c>
      <c r="U2451">
        <v>4653836</v>
      </c>
      <c r="V2451">
        <v>1241023</v>
      </c>
      <c r="W2451">
        <v>3412813</v>
      </c>
      <c r="X2451">
        <v>0</v>
      </c>
      <c r="Y2451" t="s">
        <v>109</v>
      </c>
    </row>
    <row r="2452" spans="1:25" x14ac:dyDescent="0.25">
      <c r="A2452">
        <v>2451</v>
      </c>
      <c r="B2452">
        <v>65315</v>
      </c>
      <c r="C2452">
        <v>0</v>
      </c>
      <c r="D2452">
        <v>0</v>
      </c>
      <c r="E2452" t="s">
        <v>409</v>
      </c>
      <c r="F2452" t="s">
        <v>410</v>
      </c>
      <c r="G2452">
        <v>1</v>
      </c>
      <c r="H2452" s="6">
        <v>100000000</v>
      </c>
      <c r="I2452" s="7">
        <v>45842</v>
      </c>
      <c r="J2452" s="7">
        <v>45842</v>
      </c>
      <c r="K2452">
        <v>15</v>
      </c>
      <c r="L2452" t="s">
        <v>40</v>
      </c>
      <c r="M2452" t="s">
        <v>5</v>
      </c>
      <c r="N2452" t="s">
        <v>41</v>
      </c>
      <c r="O2452" t="s">
        <v>77</v>
      </c>
      <c r="P2452" t="s">
        <v>2082</v>
      </c>
      <c r="Q2452">
        <v>4.9000000000000004</v>
      </c>
      <c r="R2452">
        <v>5.4</v>
      </c>
      <c r="S2452">
        <v>4.7</v>
      </c>
      <c r="U2452">
        <v>15000000</v>
      </c>
      <c r="V2452">
        <v>4900000</v>
      </c>
      <c r="W2452">
        <v>5400000</v>
      </c>
      <c r="X2452">
        <v>4700000</v>
      </c>
      <c r="Y2452" t="s">
        <v>112</v>
      </c>
    </row>
    <row r="2453" spans="1:25" x14ac:dyDescent="0.25">
      <c r="A2453">
        <v>2452</v>
      </c>
      <c r="B2453">
        <v>65312</v>
      </c>
      <c r="C2453">
        <v>0</v>
      </c>
      <c r="D2453">
        <v>0</v>
      </c>
      <c r="E2453" t="s">
        <v>1502</v>
      </c>
      <c r="F2453" t="s">
        <v>1503</v>
      </c>
      <c r="G2453">
        <v>1</v>
      </c>
      <c r="H2453" s="6">
        <v>175304</v>
      </c>
      <c r="I2453" s="7">
        <v>45842</v>
      </c>
      <c r="J2453" s="7">
        <v>45842</v>
      </c>
      <c r="K2453">
        <v>8</v>
      </c>
      <c r="L2453" t="s">
        <v>40</v>
      </c>
      <c r="M2453" t="s">
        <v>5</v>
      </c>
      <c r="N2453" t="s">
        <v>41</v>
      </c>
      <c r="O2453" t="s">
        <v>57</v>
      </c>
      <c r="P2453" t="s">
        <v>2082</v>
      </c>
      <c r="Q2453">
        <v>8</v>
      </c>
      <c r="R2453">
        <v>0</v>
      </c>
      <c r="S2453">
        <v>0</v>
      </c>
      <c r="U2453">
        <v>14024</v>
      </c>
      <c r="V2453">
        <v>14024</v>
      </c>
      <c r="W2453">
        <v>0</v>
      </c>
      <c r="X2453">
        <v>0</v>
      </c>
      <c r="Y2453" t="s">
        <v>250</v>
      </c>
    </row>
    <row r="2454" spans="1:25" x14ac:dyDescent="0.25">
      <c r="A2454">
        <v>2453</v>
      </c>
      <c r="B2454">
        <v>65308</v>
      </c>
      <c r="C2454">
        <v>0</v>
      </c>
      <c r="D2454">
        <v>0</v>
      </c>
      <c r="E2454" t="s">
        <v>922</v>
      </c>
      <c r="F2454" t="s">
        <v>923</v>
      </c>
      <c r="G2454">
        <v>1</v>
      </c>
      <c r="H2454" s="6">
        <v>108581816</v>
      </c>
      <c r="I2454" s="7">
        <v>45842</v>
      </c>
      <c r="J2454" s="7">
        <v>45842</v>
      </c>
      <c r="K2454">
        <v>14</v>
      </c>
      <c r="L2454" t="s">
        <v>40</v>
      </c>
      <c r="M2454" t="s">
        <v>5</v>
      </c>
      <c r="N2454" t="s">
        <v>41</v>
      </c>
      <c r="O2454" t="s">
        <v>54</v>
      </c>
      <c r="P2454" t="s">
        <v>2082</v>
      </c>
      <c r="Q2454">
        <v>6</v>
      </c>
      <c r="R2454">
        <v>8</v>
      </c>
      <c r="S2454">
        <v>0</v>
      </c>
      <c r="U2454">
        <v>15201454</v>
      </c>
      <c r="V2454">
        <v>6514909</v>
      </c>
      <c r="W2454">
        <v>8686545</v>
      </c>
      <c r="X2454">
        <v>0</v>
      </c>
      <c r="Y2454" t="s">
        <v>48</v>
      </c>
    </row>
    <row r="2455" spans="1:25" x14ac:dyDescent="0.25">
      <c r="A2455">
        <v>2454</v>
      </c>
      <c r="B2455">
        <v>65310</v>
      </c>
      <c r="C2455">
        <v>0</v>
      </c>
      <c r="D2455">
        <v>0</v>
      </c>
      <c r="E2455" t="s">
        <v>475</v>
      </c>
      <c r="F2455" t="s">
        <v>476</v>
      </c>
      <c r="G2455">
        <v>1</v>
      </c>
      <c r="H2455" s="6">
        <v>10921425</v>
      </c>
      <c r="I2455" s="7">
        <v>45842</v>
      </c>
      <c r="J2455" s="7">
        <v>45842</v>
      </c>
      <c r="K2455">
        <v>15</v>
      </c>
      <c r="L2455" t="s">
        <v>40</v>
      </c>
      <c r="M2455" t="s">
        <v>1</v>
      </c>
      <c r="N2455" t="s">
        <v>41</v>
      </c>
      <c r="O2455" t="s">
        <v>87</v>
      </c>
      <c r="P2455" t="s">
        <v>2082</v>
      </c>
      <c r="Q2455">
        <v>7</v>
      </c>
      <c r="R2455">
        <v>8</v>
      </c>
      <c r="S2455">
        <v>0</v>
      </c>
      <c r="U2455">
        <v>1638214</v>
      </c>
      <c r="V2455">
        <v>764500</v>
      </c>
      <c r="W2455">
        <v>873714</v>
      </c>
      <c r="X2455">
        <v>0</v>
      </c>
      <c r="Y2455" t="s">
        <v>44</v>
      </c>
    </row>
    <row r="2456" spans="1:25" x14ac:dyDescent="0.25">
      <c r="A2456">
        <v>2455</v>
      </c>
      <c r="B2456">
        <v>65311</v>
      </c>
      <c r="C2456">
        <v>0</v>
      </c>
      <c r="D2456">
        <v>0</v>
      </c>
      <c r="E2456" t="s">
        <v>1378</v>
      </c>
      <c r="F2456" t="s">
        <v>1379</v>
      </c>
      <c r="G2456">
        <v>1</v>
      </c>
      <c r="H2456" s="6">
        <v>6600323</v>
      </c>
      <c r="I2456" s="7">
        <v>45842</v>
      </c>
      <c r="J2456" s="7">
        <v>45842</v>
      </c>
      <c r="K2456">
        <v>15</v>
      </c>
      <c r="L2456" t="s">
        <v>40</v>
      </c>
      <c r="M2456" t="s">
        <v>4</v>
      </c>
      <c r="N2456" t="s">
        <v>41</v>
      </c>
      <c r="O2456" t="s">
        <v>51</v>
      </c>
      <c r="P2456" t="s">
        <v>2082</v>
      </c>
      <c r="Q2456">
        <v>5.5</v>
      </c>
      <c r="R2456">
        <v>7</v>
      </c>
      <c r="S2456">
        <v>2.5</v>
      </c>
      <c r="U2456">
        <v>990048</v>
      </c>
      <c r="V2456">
        <v>363018</v>
      </c>
      <c r="W2456">
        <v>462023</v>
      </c>
      <c r="X2456">
        <v>165008</v>
      </c>
      <c r="Y2456" t="s">
        <v>109</v>
      </c>
    </row>
    <row r="2457" spans="1:25" x14ac:dyDescent="0.25">
      <c r="A2457">
        <v>2456</v>
      </c>
      <c r="B2457">
        <v>65309</v>
      </c>
      <c r="C2457">
        <v>0</v>
      </c>
      <c r="D2457">
        <v>0</v>
      </c>
      <c r="E2457" t="s">
        <v>1710</v>
      </c>
      <c r="F2457" t="s">
        <v>1711</v>
      </c>
      <c r="G2457">
        <v>1</v>
      </c>
      <c r="H2457" s="6">
        <v>19040000</v>
      </c>
      <c r="I2457" s="7">
        <v>45842</v>
      </c>
      <c r="J2457" s="7">
        <v>45842</v>
      </c>
      <c r="K2457">
        <v>7</v>
      </c>
      <c r="L2457" t="s">
        <v>40</v>
      </c>
      <c r="M2457" t="s">
        <v>5</v>
      </c>
      <c r="N2457" t="s">
        <v>41</v>
      </c>
      <c r="O2457" t="s">
        <v>77</v>
      </c>
      <c r="P2457" t="s">
        <v>2082</v>
      </c>
      <c r="Q2457">
        <v>7</v>
      </c>
      <c r="R2457">
        <v>0</v>
      </c>
      <c r="S2457">
        <v>0</v>
      </c>
      <c r="U2457">
        <v>1332800</v>
      </c>
      <c r="V2457">
        <v>1332800</v>
      </c>
      <c r="W2457">
        <v>0</v>
      </c>
      <c r="X2457">
        <v>0</v>
      </c>
      <c r="Y2457" t="s">
        <v>48</v>
      </c>
    </row>
    <row r="2458" spans="1:25" x14ac:dyDescent="0.25">
      <c r="A2458">
        <v>2457</v>
      </c>
      <c r="B2458">
        <v>65313</v>
      </c>
      <c r="C2458">
        <v>0</v>
      </c>
      <c r="D2458">
        <v>0</v>
      </c>
      <c r="E2458" t="s">
        <v>1929</v>
      </c>
      <c r="F2458" t="s">
        <v>1930</v>
      </c>
      <c r="G2458">
        <v>1</v>
      </c>
      <c r="H2458" s="6">
        <v>495289</v>
      </c>
      <c r="I2458" s="7">
        <v>45842</v>
      </c>
      <c r="J2458" s="7">
        <v>45842</v>
      </c>
      <c r="K2458">
        <v>10</v>
      </c>
      <c r="L2458" t="s">
        <v>40</v>
      </c>
      <c r="M2458" t="s">
        <v>5</v>
      </c>
      <c r="N2458" t="s">
        <v>41</v>
      </c>
      <c r="O2458" t="s">
        <v>57</v>
      </c>
      <c r="P2458" t="s">
        <v>2082</v>
      </c>
      <c r="Q2458">
        <v>10</v>
      </c>
      <c r="R2458">
        <v>0</v>
      </c>
      <c r="S2458">
        <v>0</v>
      </c>
      <c r="U2458">
        <v>49529</v>
      </c>
      <c r="V2458">
        <v>49529</v>
      </c>
      <c r="W2458">
        <v>0</v>
      </c>
      <c r="X2458">
        <v>0</v>
      </c>
      <c r="Y2458" t="s">
        <v>48</v>
      </c>
    </row>
    <row r="2459" spans="1:25" x14ac:dyDescent="0.25">
      <c r="A2459">
        <v>2458</v>
      </c>
      <c r="B2459">
        <v>65305</v>
      </c>
      <c r="C2459">
        <v>0</v>
      </c>
      <c r="D2459">
        <v>0</v>
      </c>
      <c r="E2459" t="s">
        <v>1530</v>
      </c>
      <c r="F2459" t="s">
        <v>1531</v>
      </c>
      <c r="G2459">
        <v>1</v>
      </c>
      <c r="H2459" s="6">
        <v>24838565</v>
      </c>
      <c r="I2459" s="7">
        <v>45842</v>
      </c>
      <c r="J2459" s="7">
        <v>45842</v>
      </c>
      <c r="K2459">
        <v>15</v>
      </c>
      <c r="L2459" t="s">
        <v>40</v>
      </c>
      <c r="M2459" t="s">
        <v>5</v>
      </c>
      <c r="N2459" t="s">
        <v>41</v>
      </c>
      <c r="O2459" t="s">
        <v>54</v>
      </c>
      <c r="P2459" t="s">
        <v>2082</v>
      </c>
      <c r="Q2459">
        <v>3.3</v>
      </c>
      <c r="R2459">
        <v>11.7</v>
      </c>
      <c r="S2459">
        <v>0</v>
      </c>
      <c r="U2459">
        <v>3725785</v>
      </c>
      <c r="V2459">
        <v>819673</v>
      </c>
      <c r="W2459">
        <v>2906112</v>
      </c>
      <c r="X2459">
        <v>0</v>
      </c>
      <c r="Y2459" t="s">
        <v>48</v>
      </c>
    </row>
    <row r="2460" spans="1:25" x14ac:dyDescent="0.25">
      <c r="A2460">
        <v>2459</v>
      </c>
      <c r="B2460">
        <v>63697</v>
      </c>
      <c r="C2460">
        <v>0</v>
      </c>
      <c r="D2460">
        <v>0</v>
      </c>
      <c r="E2460" t="s">
        <v>1459</v>
      </c>
      <c r="F2460" t="s">
        <v>1460</v>
      </c>
      <c r="G2460">
        <v>1</v>
      </c>
      <c r="H2460" s="6">
        <v>8200000</v>
      </c>
      <c r="I2460" s="7">
        <v>45842</v>
      </c>
      <c r="J2460" s="7">
        <v>45842</v>
      </c>
      <c r="K2460">
        <v>15</v>
      </c>
      <c r="L2460" t="s">
        <v>40</v>
      </c>
      <c r="M2460" t="s">
        <v>5</v>
      </c>
      <c r="N2460" t="s">
        <v>41</v>
      </c>
      <c r="O2460" t="s">
        <v>54</v>
      </c>
      <c r="P2460" t="s">
        <v>2082</v>
      </c>
      <c r="Q2460">
        <v>3.3</v>
      </c>
      <c r="R2460">
        <v>11.7</v>
      </c>
      <c r="S2460">
        <v>0</v>
      </c>
      <c r="U2460">
        <v>1230000</v>
      </c>
      <c r="V2460">
        <v>270600</v>
      </c>
      <c r="W2460">
        <v>959400</v>
      </c>
      <c r="X2460">
        <v>0</v>
      </c>
      <c r="Y2460" t="s">
        <v>48</v>
      </c>
    </row>
    <row r="2461" spans="1:25" x14ac:dyDescent="0.25">
      <c r="A2461">
        <v>2460</v>
      </c>
      <c r="B2461">
        <v>65314</v>
      </c>
      <c r="C2461">
        <v>0</v>
      </c>
      <c r="D2461">
        <v>0</v>
      </c>
      <c r="E2461" t="s">
        <v>995</v>
      </c>
      <c r="F2461" t="s">
        <v>996</v>
      </c>
      <c r="G2461">
        <v>1</v>
      </c>
      <c r="H2461" s="6">
        <v>3000000</v>
      </c>
      <c r="I2461" s="7">
        <v>45842</v>
      </c>
      <c r="J2461" s="7">
        <v>45842</v>
      </c>
      <c r="K2461">
        <v>6</v>
      </c>
      <c r="L2461" t="s">
        <v>40</v>
      </c>
      <c r="M2461" t="s">
        <v>5</v>
      </c>
      <c r="N2461" t="s">
        <v>41</v>
      </c>
      <c r="O2461" t="s">
        <v>47</v>
      </c>
      <c r="P2461" t="s">
        <v>2082</v>
      </c>
      <c r="Q2461">
        <v>6</v>
      </c>
      <c r="R2461">
        <v>0</v>
      </c>
      <c r="S2461">
        <v>0</v>
      </c>
      <c r="U2461">
        <v>180000</v>
      </c>
      <c r="V2461">
        <v>180000</v>
      </c>
      <c r="W2461">
        <v>0</v>
      </c>
      <c r="X2461">
        <v>0</v>
      </c>
      <c r="Y2461" t="s">
        <v>109</v>
      </c>
    </row>
    <row r="2462" spans="1:25" x14ac:dyDescent="0.25">
      <c r="A2462">
        <v>2461</v>
      </c>
      <c r="B2462">
        <v>65304</v>
      </c>
      <c r="C2462">
        <v>0</v>
      </c>
      <c r="D2462">
        <v>0</v>
      </c>
      <c r="E2462" t="s">
        <v>634</v>
      </c>
      <c r="F2462" t="s">
        <v>635</v>
      </c>
      <c r="G2462">
        <v>1</v>
      </c>
      <c r="H2462" s="6">
        <v>652860</v>
      </c>
      <c r="I2462" s="7">
        <v>45842</v>
      </c>
      <c r="J2462" s="7">
        <v>45842</v>
      </c>
      <c r="K2462">
        <v>15</v>
      </c>
      <c r="L2462" t="s">
        <v>40</v>
      </c>
      <c r="M2462" t="s">
        <v>5</v>
      </c>
      <c r="N2462" t="s">
        <v>41</v>
      </c>
      <c r="O2462" t="s">
        <v>47</v>
      </c>
      <c r="P2462" t="s">
        <v>2082</v>
      </c>
      <c r="Q2462">
        <v>4</v>
      </c>
      <c r="R2462">
        <v>11</v>
      </c>
      <c r="S2462">
        <v>0</v>
      </c>
      <c r="U2462">
        <v>97929</v>
      </c>
      <c r="V2462">
        <v>26114</v>
      </c>
      <c r="W2462">
        <v>71815</v>
      </c>
      <c r="X2462">
        <v>0</v>
      </c>
      <c r="Y2462" t="s">
        <v>109</v>
      </c>
    </row>
    <row r="2463" spans="1:25" x14ac:dyDescent="0.25">
      <c r="A2463">
        <v>2462</v>
      </c>
      <c r="B2463">
        <v>65289</v>
      </c>
      <c r="C2463">
        <v>0</v>
      </c>
      <c r="D2463">
        <v>0</v>
      </c>
      <c r="E2463" t="s">
        <v>1422</v>
      </c>
      <c r="F2463" t="s">
        <v>1423</v>
      </c>
      <c r="G2463">
        <v>1</v>
      </c>
      <c r="H2463" s="6">
        <v>2994619</v>
      </c>
      <c r="I2463" s="7">
        <v>45842</v>
      </c>
      <c r="J2463" s="7">
        <v>45842</v>
      </c>
      <c r="K2463">
        <v>6</v>
      </c>
      <c r="L2463" t="s">
        <v>40</v>
      </c>
      <c r="M2463" t="s">
        <v>5</v>
      </c>
      <c r="N2463" t="s">
        <v>41</v>
      </c>
      <c r="O2463" t="s">
        <v>47</v>
      </c>
      <c r="P2463" t="s">
        <v>2082</v>
      </c>
      <c r="Q2463">
        <v>6</v>
      </c>
      <c r="R2463">
        <v>0</v>
      </c>
      <c r="S2463">
        <v>0</v>
      </c>
      <c r="U2463">
        <v>179677</v>
      </c>
      <c r="V2463">
        <v>179677</v>
      </c>
      <c r="W2463">
        <v>0</v>
      </c>
      <c r="X2463">
        <v>0</v>
      </c>
      <c r="Y2463" t="s">
        <v>81</v>
      </c>
    </row>
    <row r="2464" spans="1:25" x14ac:dyDescent="0.25">
      <c r="A2464">
        <v>2463</v>
      </c>
      <c r="B2464">
        <v>65298</v>
      </c>
      <c r="C2464">
        <v>0</v>
      </c>
      <c r="D2464">
        <v>0</v>
      </c>
      <c r="E2464" t="s">
        <v>1769</v>
      </c>
      <c r="F2464" t="s">
        <v>1770</v>
      </c>
      <c r="G2464">
        <v>1</v>
      </c>
      <c r="H2464" s="6">
        <v>4000000</v>
      </c>
      <c r="I2464" s="7">
        <v>45841</v>
      </c>
      <c r="J2464" s="7">
        <v>45841</v>
      </c>
      <c r="K2464">
        <v>8</v>
      </c>
      <c r="L2464" t="s">
        <v>40</v>
      </c>
      <c r="M2464" t="s">
        <v>5</v>
      </c>
      <c r="N2464" t="s">
        <v>41</v>
      </c>
      <c r="O2464" t="s">
        <v>77</v>
      </c>
      <c r="P2464" t="s">
        <v>2082</v>
      </c>
      <c r="Q2464">
        <v>8</v>
      </c>
      <c r="R2464">
        <v>0</v>
      </c>
      <c r="S2464">
        <v>0</v>
      </c>
      <c r="U2464">
        <v>320000</v>
      </c>
      <c r="V2464">
        <v>320000</v>
      </c>
      <c r="W2464">
        <v>0</v>
      </c>
      <c r="X2464">
        <v>0</v>
      </c>
      <c r="Y2464" t="s">
        <v>67</v>
      </c>
    </row>
    <row r="2465" spans="1:25" x14ac:dyDescent="0.25">
      <c r="A2465">
        <v>2464</v>
      </c>
      <c r="B2465">
        <v>65293</v>
      </c>
      <c r="C2465">
        <v>0</v>
      </c>
      <c r="D2465">
        <v>0</v>
      </c>
      <c r="E2465" t="s">
        <v>1125</v>
      </c>
      <c r="F2465" t="s">
        <v>1126</v>
      </c>
      <c r="G2465">
        <v>1</v>
      </c>
      <c r="H2465" s="6">
        <v>3177892</v>
      </c>
      <c r="I2465" s="7">
        <v>45840</v>
      </c>
      <c r="J2465" s="7">
        <v>45840</v>
      </c>
      <c r="K2465">
        <v>15</v>
      </c>
      <c r="L2465" t="s">
        <v>40</v>
      </c>
      <c r="M2465" t="s">
        <v>5</v>
      </c>
      <c r="N2465" t="s">
        <v>41</v>
      </c>
      <c r="O2465" t="s">
        <v>77</v>
      </c>
      <c r="P2465" t="s">
        <v>2082</v>
      </c>
      <c r="Q2465">
        <v>8</v>
      </c>
      <c r="R2465">
        <v>7</v>
      </c>
      <c r="S2465">
        <v>0</v>
      </c>
      <c r="U2465">
        <v>476684</v>
      </c>
      <c r="V2465">
        <v>254231</v>
      </c>
      <c r="W2465">
        <v>222452</v>
      </c>
      <c r="X2465">
        <v>0</v>
      </c>
      <c r="Y2465" t="s">
        <v>48</v>
      </c>
    </row>
    <row r="2466" spans="1:25" x14ac:dyDescent="0.25">
      <c r="A2466">
        <v>2465</v>
      </c>
      <c r="B2466">
        <v>65291</v>
      </c>
      <c r="C2466">
        <v>0</v>
      </c>
      <c r="D2466">
        <v>0</v>
      </c>
      <c r="E2466" t="s">
        <v>836</v>
      </c>
      <c r="F2466" t="s">
        <v>837</v>
      </c>
      <c r="G2466">
        <v>1</v>
      </c>
      <c r="H2466" s="6">
        <v>1493240</v>
      </c>
      <c r="I2466" s="7">
        <v>45840</v>
      </c>
      <c r="J2466" s="7">
        <v>45840</v>
      </c>
      <c r="K2466">
        <v>15</v>
      </c>
      <c r="L2466" t="s">
        <v>40</v>
      </c>
      <c r="M2466" t="s">
        <v>5</v>
      </c>
      <c r="N2466" t="s">
        <v>41</v>
      </c>
      <c r="O2466" t="s">
        <v>47</v>
      </c>
      <c r="P2466" t="s">
        <v>2082</v>
      </c>
      <c r="Q2466">
        <v>4</v>
      </c>
      <c r="R2466">
        <v>11</v>
      </c>
      <c r="S2466">
        <v>0</v>
      </c>
      <c r="U2466">
        <v>223986</v>
      </c>
      <c r="V2466">
        <v>59730</v>
      </c>
      <c r="W2466">
        <v>164256</v>
      </c>
      <c r="X2466">
        <v>0</v>
      </c>
      <c r="Y2466" t="s">
        <v>109</v>
      </c>
    </row>
    <row r="2467" spans="1:25" x14ac:dyDescent="0.25">
      <c r="A2467">
        <v>2466</v>
      </c>
      <c r="B2467">
        <v>65290</v>
      </c>
      <c r="C2467">
        <v>0</v>
      </c>
      <c r="D2467">
        <v>0</v>
      </c>
      <c r="E2467" t="s">
        <v>873</v>
      </c>
      <c r="F2467" t="s">
        <v>874</v>
      </c>
      <c r="G2467">
        <v>1</v>
      </c>
      <c r="H2467" s="6">
        <v>1471633</v>
      </c>
      <c r="I2467" s="7">
        <v>45840</v>
      </c>
      <c r="J2467" s="7">
        <v>45840</v>
      </c>
      <c r="K2467">
        <v>15</v>
      </c>
      <c r="L2467" t="s">
        <v>40</v>
      </c>
      <c r="M2467" t="s">
        <v>5</v>
      </c>
      <c r="N2467" t="s">
        <v>41</v>
      </c>
      <c r="O2467" t="s">
        <v>47</v>
      </c>
      <c r="P2467" t="s">
        <v>2082</v>
      </c>
      <c r="Q2467">
        <v>4</v>
      </c>
      <c r="R2467">
        <v>11</v>
      </c>
      <c r="S2467">
        <v>0</v>
      </c>
      <c r="U2467">
        <v>220745</v>
      </c>
      <c r="V2467">
        <v>58865</v>
      </c>
      <c r="W2467">
        <v>161880</v>
      </c>
      <c r="X2467">
        <v>0</v>
      </c>
      <c r="Y2467" t="s">
        <v>109</v>
      </c>
    </row>
    <row r="2468" spans="1:25" x14ac:dyDescent="0.25">
      <c r="A2468">
        <v>2467</v>
      </c>
      <c r="B2468">
        <v>65295</v>
      </c>
      <c r="C2468">
        <v>0</v>
      </c>
      <c r="D2468">
        <v>0</v>
      </c>
      <c r="E2468" t="s">
        <v>2449</v>
      </c>
      <c r="F2468" t="s">
        <v>2450</v>
      </c>
      <c r="G2468">
        <v>1</v>
      </c>
      <c r="H2468" s="6">
        <v>7000000</v>
      </c>
      <c r="I2468" s="7">
        <v>45840</v>
      </c>
      <c r="J2468" s="7">
        <v>45840</v>
      </c>
      <c r="K2468">
        <v>12</v>
      </c>
      <c r="L2468" t="s">
        <v>40</v>
      </c>
      <c r="M2468" t="s">
        <v>5</v>
      </c>
      <c r="N2468" t="s">
        <v>41</v>
      </c>
      <c r="O2468" t="s">
        <v>77</v>
      </c>
      <c r="P2468" t="s">
        <v>2082</v>
      </c>
      <c r="Q2468">
        <v>12</v>
      </c>
      <c r="R2468">
        <v>0</v>
      </c>
      <c r="S2468">
        <v>0</v>
      </c>
      <c r="U2468">
        <v>840000</v>
      </c>
      <c r="V2468">
        <v>840000</v>
      </c>
      <c r="W2468">
        <v>0</v>
      </c>
      <c r="X2468">
        <v>0</v>
      </c>
      <c r="Y2468" t="s">
        <v>2086</v>
      </c>
    </row>
    <row r="2469" spans="1:25" x14ac:dyDescent="0.25">
      <c r="A2469">
        <v>2468</v>
      </c>
      <c r="B2469">
        <v>65296</v>
      </c>
      <c r="C2469">
        <v>0</v>
      </c>
      <c r="D2469">
        <v>0</v>
      </c>
      <c r="E2469" t="s">
        <v>2449</v>
      </c>
      <c r="F2469" t="s">
        <v>2450</v>
      </c>
      <c r="G2469">
        <v>1</v>
      </c>
      <c r="H2469" s="6">
        <v>7000000</v>
      </c>
      <c r="I2469" s="7">
        <v>45840</v>
      </c>
      <c r="J2469" s="7">
        <v>45840</v>
      </c>
      <c r="K2469">
        <v>12</v>
      </c>
      <c r="L2469" t="s">
        <v>40</v>
      </c>
      <c r="M2469" t="s">
        <v>5</v>
      </c>
      <c r="N2469" t="s">
        <v>41</v>
      </c>
      <c r="O2469" t="s">
        <v>77</v>
      </c>
      <c r="P2469" t="s">
        <v>2082</v>
      </c>
      <c r="Q2469">
        <v>12</v>
      </c>
      <c r="R2469">
        <v>0</v>
      </c>
      <c r="S2469">
        <v>0</v>
      </c>
      <c r="U2469">
        <v>840000</v>
      </c>
      <c r="V2469">
        <v>840000</v>
      </c>
      <c r="W2469">
        <v>0</v>
      </c>
      <c r="X2469">
        <v>0</v>
      </c>
      <c r="Y2469" t="s">
        <v>2086</v>
      </c>
    </row>
    <row r="2470" spans="1:25" x14ac:dyDescent="0.25">
      <c r="A2470">
        <v>2469</v>
      </c>
      <c r="B2470">
        <v>65297</v>
      </c>
      <c r="C2470">
        <v>0</v>
      </c>
      <c r="D2470">
        <v>0</v>
      </c>
      <c r="E2470" t="s">
        <v>2449</v>
      </c>
      <c r="F2470" t="s">
        <v>2450</v>
      </c>
      <c r="G2470">
        <v>1</v>
      </c>
      <c r="H2470" s="6">
        <v>1061727</v>
      </c>
      <c r="I2470" s="7">
        <v>45840</v>
      </c>
      <c r="J2470" s="7">
        <v>45840</v>
      </c>
      <c r="K2470">
        <v>12</v>
      </c>
      <c r="L2470" t="s">
        <v>40</v>
      </c>
      <c r="M2470" t="s">
        <v>5</v>
      </c>
      <c r="N2470" t="s">
        <v>41</v>
      </c>
      <c r="O2470" t="s">
        <v>77</v>
      </c>
      <c r="P2470" t="s">
        <v>2082</v>
      </c>
      <c r="Q2470">
        <v>12</v>
      </c>
      <c r="R2470">
        <v>0</v>
      </c>
      <c r="S2470">
        <v>0</v>
      </c>
      <c r="U2470">
        <v>127407</v>
      </c>
      <c r="V2470">
        <v>127407</v>
      </c>
      <c r="W2470">
        <v>0</v>
      </c>
      <c r="X2470">
        <v>0</v>
      </c>
      <c r="Y2470" t="s">
        <v>2086</v>
      </c>
    </row>
    <row r="2471" spans="1:25" x14ac:dyDescent="0.25">
      <c r="A2471">
        <v>2470</v>
      </c>
      <c r="B2471">
        <v>65292</v>
      </c>
      <c r="C2471">
        <v>0</v>
      </c>
      <c r="D2471">
        <v>0</v>
      </c>
      <c r="E2471" t="s">
        <v>110</v>
      </c>
      <c r="F2471" t="s">
        <v>111</v>
      </c>
      <c r="G2471">
        <v>1</v>
      </c>
      <c r="H2471" s="6">
        <v>3859845</v>
      </c>
      <c r="I2471" s="7">
        <v>45840</v>
      </c>
      <c r="J2471" s="7">
        <v>45840</v>
      </c>
      <c r="K2471">
        <v>15</v>
      </c>
      <c r="L2471" t="s">
        <v>40</v>
      </c>
      <c r="M2471" t="s">
        <v>5</v>
      </c>
      <c r="N2471" t="s">
        <v>41</v>
      </c>
      <c r="O2471" t="s">
        <v>47</v>
      </c>
      <c r="P2471" t="s">
        <v>2082</v>
      </c>
      <c r="Q2471">
        <v>8</v>
      </c>
      <c r="R2471">
        <v>7</v>
      </c>
      <c r="S2471">
        <v>0</v>
      </c>
      <c r="U2471">
        <v>578977</v>
      </c>
      <c r="V2471">
        <v>308788</v>
      </c>
      <c r="W2471">
        <v>270189</v>
      </c>
      <c r="X2471">
        <v>0</v>
      </c>
      <c r="Y2471" t="s">
        <v>112</v>
      </c>
    </row>
    <row r="2472" spans="1:25" x14ac:dyDescent="0.25">
      <c r="A2472">
        <v>2471</v>
      </c>
      <c r="B2472">
        <v>65294</v>
      </c>
      <c r="C2472">
        <v>0</v>
      </c>
      <c r="D2472">
        <v>0</v>
      </c>
      <c r="E2472" t="s">
        <v>1033</v>
      </c>
      <c r="F2472" t="s">
        <v>1034</v>
      </c>
      <c r="G2472">
        <v>1</v>
      </c>
      <c r="H2472" s="6">
        <v>5709000</v>
      </c>
      <c r="I2472" s="7">
        <v>45840</v>
      </c>
      <c r="J2472" s="7">
        <v>45840</v>
      </c>
      <c r="K2472">
        <v>10</v>
      </c>
      <c r="L2472" t="s">
        <v>40</v>
      </c>
      <c r="M2472" t="s">
        <v>7</v>
      </c>
      <c r="N2472" t="s">
        <v>41</v>
      </c>
      <c r="O2472" t="s">
        <v>64</v>
      </c>
      <c r="P2472" t="s">
        <v>2082</v>
      </c>
      <c r="Q2472">
        <v>10</v>
      </c>
      <c r="R2472">
        <v>0</v>
      </c>
      <c r="S2472">
        <v>0</v>
      </c>
      <c r="U2472">
        <v>570900</v>
      </c>
      <c r="V2472">
        <v>570900</v>
      </c>
      <c r="W2472">
        <v>0</v>
      </c>
      <c r="X2472">
        <v>0</v>
      </c>
      <c r="Y2472" t="s">
        <v>44</v>
      </c>
    </row>
    <row r="2473" spans="1:25" x14ac:dyDescent="0.25">
      <c r="A2473">
        <v>2472</v>
      </c>
      <c r="B2473">
        <v>65286</v>
      </c>
      <c r="C2473">
        <v>0</v>
      </c>
      <c r="D2473">
        <v>0</v>
      </c>
      <c r="E2473" t="s">
        <v>1453</v>
      </c>
      <c r="F2473" t="s">
        <v>1454</v>
      </c>
      <c r="G2473">
        <v>1</v>
      </c>
      <c r="H2473" s="6">
        <v>444632</v>
      </c>
      <c r="I2473" s="7">
        <v>45839</v>
      </c>
      <c r="J2473" s="7">
        <v>45839</v>
      </c>
      <c r="K2473">
        <v>5</v>
      </c>
      <c r="L2473" t="s">
        <v>40</v>
      </c>
      <c r="M2473" t="s">
        <v>8</v>
      </c>
      <c r="N2473" t="s">
        <v>41</v>
      </c>
      <c r="O2473" t="s">
        <v>347</v>
      </c>
      <c r="P2473" t="s">
        <v>2082</v>
      </c>
      <c r="Q2473">
        <v>5</v>
      </c>
      <c r="R2473">
        <v>0</v>
      </c>
      <c r="S2473">
        <v>0</v>
      </c>
      <c r="U2473">
        <v>22232</v>
      </c>
      <c r="V2473">
        <v>22232</v>
      </c>
      <c r="W2473">
        <v>0</v>
      </c>
      <c r="X2473">
        <v>0</v>
      </c>
      <c r="Y2473" t="s">
        <v>44</v>
      </c>
    </row>
    <row r="2474" spans="1:25" x14ac:dyDescent="0.25">
      <c r="A2474">
        <v>2473</v>
      </c>
      <c r="B2474">
        <v>65287</v>
      </c>
      <c r="C2474">
        <v>0</v>
      </c>
      <c r="D2474">
        <v>0</v>
      </c>
      <c r="E2474" t="s">
        <v>514</v>
      </c>
      <c r="F2474" t="s">
        <v>515</v>
      </c>
      <c r="G2474">
        <v>1</v>
      </c>
      <c r="H2474" s="6">
        <v>25000000</v>
      </c>
      <c r="I2474" s="7">
        <v>45839</v>
      </c>
      <c r="J2474" s="7">
        <v>45839</v>
      </c>
      <c r="K2474">
        <v>6</v>
      </c>
      <c r="L2474" t="s">
        <v>40</v>
      </c>
      <c r="M2474" t="s">
        <v>5</v>
      </c>
      <c r="N2474" t="s">
        <v>41</v>
      </c>
      <c r="O2474" t="s">
        <v>77</v>
      </c>
      <c r="P2474" t="s">
        <v>2082</v>
      </c>
      <c r="Q2474">
        <v>6</v>
      </c>
      <c r="R2474">
        <v>0</v>
      </c>
      <c r="S2474">
        <v>0</v>
      </c>
      <c r="U2474">
        <v>1500000</v>
      </c>
      <c r="V2474">
        <v>1500000</v>
      </c>
      <c r="W2474">
        <v>0</v>
      </c>
      <c r="X2474">
        <v>0</v>
      </c>
      <c r="Y2474" t="s">
        <v>48</v>
      </c>
    </row>
    <row r="2475" spans="1:25" x14ac:dyDescent="0.25">
      <c r="A2475">
        <v>2474</v>
      </c>
      <c r="B2475">
        <v>65284</v>
      </c>
      <c r="C2475">
        <v>0</v>
      </c>
      <c r="D2475">
        <v>0</v>
      </c>
      <c r="E2475" t="s">
        <v>1836</v>
      </c>
      <c r="F2475" t="s">
        <v>1837</v>
      </c>
      <c r="G2475">
        <v>1</v>
      </c>
      <c r="H2475" s="6">
        <v>6250000</v>
      </c>
      <c r="I2475" s="7">
        <v>45838</v>
      </c>
      <c r="J2475" s="7">
        <v>45838</v>
      </c>
      <c r="K2475">
        <v>9</v>
      </c>
      <c r="L2475" t="s">
        <v>40</v>
      </c>
      <c r="M2475" t="s">
        <v>9</v>
      </c>
      <c r="N2475" t="s">
        <v>41</v>
      </c>
      <c r="O2475" t="s">
        <v>42</v>
      </c>
      <c r="P2475" t="s">
        <v>2082</v>
      </c>
      <c r="Q2475">
        <v>9</v>
      </c>
      <c r="R2475">
        <v>0</v>
      </c>
      <c r="S2475">
        <v>0</v>
      </c>
      <c r="U2475">
        <v>562500</v>
      </c>
      <c r="V2475">
        <v>562500</v>
      </c>
      <c r="W2475">
        <v>0</v>
      </c>
      <c r="X2475">
        <v>0</v>
      </c>
      <c r="Y2475" t="s">
        <v>67</v>
      </c>
    </row>
    <row r="2476" spans="1:25" x14ac:dyDescent="0.25">
      <c r="A2476">
        <v>2475</v>
      </c>
      <c r="B2476">
        <v>65276</v>
      </c>
      <c r="C2476">
        <v>0</v>
      </c>
      <c r="D2476">
        <v>0</v>
      </c>
      <c r="E2476" t="s">
        <v>1792</v>
      </c>
      <c r="F2476" t="s">
        <v>1793</v>
      </c>
      <c r="G2476">
        <v>1</v>
      </c>
      <c r="H2476" s="6">
        <v>1291828</v>
      </c>
      <c r="I2476" s="7">
        <v>45838</v>
      </c>
      <c r="J2476" s="7">
        <v>45838</v>
      </c>
      <c r="K2476">
        <v>15</v>
      </c>
      <c r="L2476" t="s">
        <v>40</v>
      </c>
      <c r="M2476" t="s">
        <v>5</v>
      </c>
      <c r="N2476" t="s">
        <v>41</v>
      </c>
      <c r="O2476" t="s">
        <v>54</v>
      </c>
      <c r="P2476" t="s">
        <v>2082</v>
      </c>
      <c r="Q2476">
        <v>9</v>
      </c>
      <c r="R2476">
        <v>6</v>
      </c>
      <c r="S2476">
        <v>0</v>
      </c>
      <c r="U2476">
        <v>193774</v>
      </c>
      <c r="V2476">
        <v>116265</v>
      </c>
      <c r="W2476">
        <v>77510</v>
      </c>
      <c r="X2476">
        <v>0</v>
      </c>
      <c r="Y2476" t="s">
        <v>48</v>
      </c>
    </row>
    <row r="2477" spans="1:25" x14ac:dyDescent="0.25">
      <c r="A2477">
        <v>2476</v>
      </c>
      <c r="B2477">
        <v>65281</v>
      </c>
      <c r="C2477">
        <v>0</v>
      </c>
      <c r="D2477">
        <v>0</v>
      </c>
      <c r="E2477" t="s">
        <v>1828</v>
      </c>
      <c r="F2477" t="s">
        <v>1829</v>
      </c>
      <c r="G2477">
        <v>1</v>
      </c>
      <c r="H2477" s="6">
        <v>1618000</v>
      </c>
      <c r="I2477" s="7">
        <v>45838</v>
      </c>
      <c r="J2477" s="7">
        <v>45838</v>
      </c>
      <c r="K2477">
        <v>10</v>
      </c>
      <c r="L2477" t="s">
        <v>40</v>
      </c>
      <c r="M2477" t="s">
        <v>5</v>
      </c>
      <c r="N2477" t="s">
        <v>41</v>
      </c>
      <c r="O2477" t="s">
        <v>57</v>
      </c>
      <c r="P2477" t="s">
        <v>2082</v>
      </c>
      <c r="Q2477">
        <v>10</v>
      </c>
      <c r="R2477">
        <v>0</v>
      </c>
      <c r="S2477">
        <v>0</v>
      </c>
      <c r="U2477">
        <v>161800</v>
      </c>
      <c r="V2477">
        <v>161800</v>
      </c>
      <c r="W2477">
        <v>0</v>
      </c>
      <c r="X2477">
        <v>0</v>
      </c>
      <c r="Y2477" t="s">
        <v>109</v>
      </c>
    </row>
    <row r="2478" spans="1:25" x14ac:dyDescent="0.25">
      <c r="A2478">
        <v>2477</v>
      </c>
      <c r="B2478">
        <v>65277</v>
      </c>
      <c r="C2478">
        <v>0</v>
      </c>
      <c r="D2478">
        <v>0</v>
      </c>
      <c r="E2478" t="s">
        <v>429</v>
      </c>
      <c r="F2478" t="s">
        <v>430</v>
      </c>
      <c r="G2478">
        <v>1</v>
      </c>
      <c r="H2478" s="6">
        <v>4394924</v>
      </c>
      <c r="I2478" s="7">
        <v>45838</v>
      </c>
      <c r="J2478" s="7">
        <v>45838</v>
      </c>
      <c r="K2478">
        <v>15</v>
      </c>
      <c r="L2478" t="s">
        <v>40</v>
      </c>
      <c r="M2478" t="s">
        <v>5</v>
      </c>
      <c r="N2478" t="s">
        <v>41</v>
      </c>
      <c r="O2478" t="s">
        <v>54</v>
      </c>
      <c r="P2478" t="s">
        <v>2082</v>
      </c>
      <c r="Q2478">
        <v>9</v>
      </c>
      <c r="R2478">
        <v>6</v>
      </c>
      <c r="S2478">
        <v>0</v>
      </c>
      <c r="U2478">
        <v>659239</v>
      </c>
      <c r="V2478">
        <v>395543</v>
      </c>
      <c r="W2478">
        <v>263695</v>
      </c>
      <c r="X2478">
        <v>0</v>
      </c>
      <c r="Y2478" t="s">
        <v>48</v>
      </c>
    </row>
    <row r="2479" spans="1:25" x14ac:dyDescent="0.25">
      <c r="A2479">
        <v>2478</v>
      </c>
      <c r="B2479">
        <v>65279</v>
      </c>
      <c r="C2479">
        <v>0</v>
      </c>
      <c r="D2479">
        <v>0</v>
      </c>
      <c r="E2479" t="s">
        <v>1465</v>
      </c>
      <c r="F2479" t="s">
        <v>1466</v>
      </c>
      <c r="G2479">
        <v>1</v>
      </c>
      <c r="H2479" s="6">
        <v>242105</v>
      </c>
      <c r="I2479" s="7">
        <v>45838</v>
      </c>
      <c r="J2479" s="7">
        <v>45838</v>
      </c>
      <c r="K2479">
        <v>5</v>
      </c>
      <c r="L2479" t="s">
        <v>40</v>
      </c>
      <c r="M2479" t="s">
        <v>8</v>
      </c>
      <c r="N2479" t="s">
        <v>41</v>
      </c>
      <c r="O2479" t="s">
        <v>347</v>
      </c>
      <c r="P2479" t="s">
        <v>2082</v>
      </c>
      <c r="Q2479">
        <v>5</v>
      </c>
      <c r="R2479">
        <v>0</v>
      </c>
      <c r="S2479">
        <v>0</v>
      </c>
      <c r="U2479">
        <v>12105</v>
      </c>
      <c r="V2479">
        <v>12105</v>
      </c>
      <c r="W2479">
        <v>0</v>
      </c>
      <c r="X2479">
        <v>0</v>
      </c>
      <c r="Y2479" t="s">
        <v>44</v>
      </c>
    </row>
    <row r="2480" spans="1:25" x14ac:dyDescent="0.25">
      <c r="A2480">
        <v>2479</v>
      </c>
      <c r="B2480">
        <v>65280</v>
      </c>
      <c r="C2480">
        <v>0</v>
      </c>
      <c r="D2480">
        <v>0</v>
      </c>
      <c r="E2480" t="s">
        <v>393</v>
      </c>
      <c r="F2480" t="s">
        <v>2586</v>
      </c>
      <c r="G2480">
        <v>1</v>
      </c>
      <c r="H2480" s="6">
        <v>6277375</v>
      </c>
      <c r="I2480" s="7">
        <v>45838</v>
      </c>
      <c r="J2480" s="7">
        <v>45838</v>
      </c>
      <c r="K2480">
        <v>8</v>
      </c>
      <c r="L2480" t="s">
        <v>40</v>
      </c>
      <c r="M2480" t="s">
        <v>5</v>
      </c>
      <c r="N2480" t="s">
        <v>41</v>
      </c>
      <c r="O2480" t="s">
        <v>57</v>
      </c>
      <c r="P2480" t="s">
        <v>2082</v>
      </c>
      <c r="Q2480">
        <v>8</v>
      </c>
      <c r="R2480">
        <v>0</v>
      </c>
      <c r="S2480">
        <v>0</v>
      </c>
      <c r="U2480">
        <v>502190</v>
      </c>
      <c r="V2480">
        <v>502190</v>
      </c>
      <c r="W2480">
        <v>0</v>
      </c>
      <c r="X2480">
        <v>0</v>
      </c>
      <c r="Y2480" t="s">
        <v>44</v>
      </c>
    </row>
    <row r="2481" spans="1:25" x14ac:dyDescent="0.25">
      <c r="A2481">
        <v>2480</v>
      </c>
      <c r="B2481">
        <v>65275</v>
      </c>
      <c r="C2481">
        <v>0</v>
      </c>
      <c r="D2481">
        <v>0</v>
      </c>
      <c r="E2481" t="s">
        <v>378</v>
      </c>
      <c r="F2481" t="s">
        <v>379</v>
      </c>
      <c r="G2481">
        <v>1</v>
      </c>
      <c r="H2481" s="6">
        <v>20000000</v>
      </c>
      <c r="I2481" s="7">
        <v>45838</v>
      </c>
      <c r="J2481" s="7">
        <v>45838</v>
      </c>
      <c r="K2481">
        <v>15</v>
      </c>
      <c r="L2481" t="s">
        <v>40</v>
      </c>
      <c r="M2481" t="s">
        <v>5</v>
      </c>
      <c r="N2481" t="s">
        <v>41</v>
      </c>
      <c r="O2481" t="s">
        <v>77</v>
      </c>
      <c r="P2481" t="s">
        <v>2082</v>
      </c>
      <c r="Q2481">
        <v>7</v>
      </c>
      <c r="R2481">
        <v>8</v>
      </c>
      <c r="S2481">
        <v>0</v>
      </c>
      <c r="U2481">
        <v>3000000</v>
      </c>
      <c r="V2481">
        <v>1400000</v>
      </c>
      <c r="W2481">
        <v>1600000</v>
      </c>
      <c r="X2481">
        <v>0</v>
      </c>
      <c r="Y2481" t="s">
        <v>48</v>
      </c>
    </row>
    <row r="2482" spans="1:25" x14ac:dyDescent="0.25">
      <c r="A2482">
        <v>2481</v>
      </c>
      <c r="B2482">
        <v>65278</v>
      </c>
      <c r="C2482">
        <v>0</v>
      </c>
      <c r="D2482">
        <v>0</v>
      </c>
      <c r="E2482" t="s">
        <v>209</v>
      </c>
      <c r="F2482" t="s">
        <v>210</v>
      </c>
      <c r="G2482">
        <v>1</v>
      </c>
      <c r="H2482" s="6">
        <v>17300000</v>
      </c>
      <c r="I2482" s="7">
        <v>45838</v>
      </c>
      <c r="J2482" s="7">
        <v>45838</v>
      </c>
      <c r="K2482">
        <v>5</v>
      </c>
      <c r="L2482" t="s">
        <v>40</v>
      </c>
      <c r="M2482" t="s">
        <v>5</v>
      </c>
      <c r="N2482" t="s">
        <v>41</v>
      </c>
      <c r="O2482" t="s">
        <v>77</v>
      </c>
      <c r="P2482" t="s">
        <v>2082</v>
      </c>
      <c r="Q2482">
        <v>5</v>
      </c>
      <c r="R2482">
        <v>0</v>
      </c>
      <c r="S2482">
        <v>0</v>
      </c>
      <c r="U2482">
        <v>865000</v>
      </c>
      <c r="V2482">
        <v>865000</v>
      </c>
      <c r="W2482">
        <v>0</v>
      </c>
      <c r="X2482">
        <v>0</v>
      </c>
      <c r="Y2482" t="s">
        <v>72</v>
      </c>
    </row>
    <row r="2483" spans="1:25" x14ac:dyDescent="0.25">
      <c r="A2483">
        <v>2482</v>
      </c>
      <c r="B2483">
        <v>65282</v>
      </c>
      <c r="C2483">
        <v>0</v>
      </c>
      <c r="D2483">
        <v>0</v>
      </c>
      <c r="E2483" t="s">
        <v>1167</v>
      </c>
      <c r="F2483" t="s">
        <v>1168</v>
      </c>
      <c r="G2483">
        <v>1</v>
      </c>
      <c r="H2483" s="6">
        <v>7000000</v>
      </c>
      <c r="I2483" s="7">
        <v>45838</v>
      </c>
      <c r="J2483" s="7">
        <v>45838</v>
      </c>
      <c r="K2483">
        <v>8</v>
      </c>
      <c r="L2483" t="s">
        <v>40</v>
      </c>
      <c r="M2483" t="s">
        <v>5</v>
      </c>
      <c r="N2483" t="s">
        <v>41</v>
      </c>
      <c r="O2483" t="s">
        <v>77</v>
      </c>
      <c r="P2483" t="s">
        <v>2082</v>
      </c>
      <c r="Q2483">
        <v>8</v>
      </c>
      <c r="R2483">
        <v>0</v>
      </c>
      <c r="S2483">
        <v>0</v>
      </c>
      <c r="U2483">
        <v>560000</v>
      </c>
      <c r="V2483">
        <v>560000</v>
      </c>
      <c r="W2483">
        <v>0</v>
      </c>
      <c r="X2483">
        <v>0</v>
      </c>
      <c r="Y2483" t="s">
        <v>48</v>
      </c>
    </row>
    <row r="2484" spans="1:25" x14ac:dyDescent="0.25">
      <c r="A2484">
        <v>2483</v>
      </c>
      <c r="B2484">
        <v>65283</v>
      </c>
      <c r="C2484">
        <v>0</v>
      </c>
      <c r="D2484">
        <v>0</v>
      </c>
      <c r="E2484" t="s">
        <v>1167</v>
      </c>
      <c r="F2484" t="s">
        <v>1168</v>
      </c>
      <c r="G2484">
        <v>1</v>
      </c>
      <c r="H2484" s="6">
        <v>7000000</v>
      </c>
      <c r="I2484" s="7">
        <v>45838</v>
      </c>
      <c r="J2484" s="7">
        <v>45838</v>
      </c>
      <c r="K2484">
        <v>8</v>
      </c>
      <c r="L2484" t="s">
        <v>40</v>
      </c>
      <c r="M2484" t="s">
        <v>5</v>
      </c>
      <c r="N2484" t="s">
        <v>41</v>
      </c>
      <c r="O2484" t="s">
        <v>77</v>
      </c>
      <c r="P2484" t="s">
        <v>2082</v>
      </c>
      <c r="Q2484">
        <v>8</v>
      </c>
      <c r="R2484">
        <v>0</v>
      </c>
      <c r="S2484">
        <v>0</v>
      </c>
      <c r="U2484">
        <v>560000</v>
      </c>
      <c r="V2484">
        <v>560000</v>
      </c>
      <c r="W2484">
        <v>0</v>
      </c>
      <c r="X2484">
        <v>0</v>
      </c>
      <c r="Y2484" t="s">
        <v>48</v>
      </c>
    </row>
    <row r="2485" spans="1:25" x14ac:dyDescent="0.25">
      <c r="A2485">
        <v>2484</v>
      </c>
      <c r="B2485">
        <v>65285</v>
      </c>
      <c r="C2485">
        <v>0</v>
      </c>
      <c r="D2485">
        <v>0</v>
      </c>
      <c r="E2485" t="s">
        <v>1317</v>
      </c>
      <c r="F2485" t="s">
        <v>1318</v>
      </c>
      <c r="G2485">
        <v>1</v>
      </c>
      <c r="H2485" s="6">
        <v>2000000</v>
      </c>
      <c r="I2485" s="7">
        <v>45838</v>
      </c>
      <c r="J2485" s="7">
        <v>45838</v>
      </c>
      <c r="K2485">
        <v>10</v>
      </c>
      <c r="L2485" t="s">
        <v>40</v>
      </c>
      <c r="M2485" t="s">
        <v>5</v>
      </c>
      <c r="N2485" t="s">
        <v>41</v>
      </c>
      <c r="O2485" t="s">
        <v>54</v>
      </c>
      <c r="P2485" t="s">
        <v>2082</v>
      </c>
      <c r="Q2485">
        <v>10</v>
      </c>
      <c r="R2485">
        <v>0</v>
      </c>
      <c r="S2485">
        <v>0</v>
      </c>
      <c r="U2485">
        <v>200000</v>
      </c>
      <c r="V2485">
        <v>200000</v>
      </c>
      <c r="W2485">
        <v>0</v>
      </c>
      <c r="X2485">
        <v>0</v>
      </c>
      <c r="Y2485" t="s">
        <v>44</v>
      </c>
    </row>
    <row r="2486" spans="1:25" x14ac:dyDescent="0.25">
      <c r="A2486">
        <v>2485</v>
      </c>
      <c r="B2486">
        <v>65274</v>
      </c>
      <c r="C2486">
        <v>0</v>
      </c>
      <c r="D2486">
        <v>0</v>
      </c>
      <c r="E2486" t="s">
        <v>1430</v>
      </c>
      <c r="F2486" t="s">
        <v>1431</v>
      </c>
      <c r="G2486">
        <v>1</v>
      </c>
      <c r="H2486" s="6">
        <v>3800000</v>
      </c>
      <c r="I2486" s="7">
        <v>45838</v>
      </c>
      <c r="J2486" s="7">
        <v>45838</v>
      </c>
      <c r="K2486">
        <v>9</v>
      </c>
      <c r="L2486" t="s">
        <v>40</v>
      </c>
      <c r="M2486" t="s">
        <v>9</v>
      </c>
      <c r="N2486" t="s">
        <v>41</v>
      </c>
      <c r="O2486" t="s">
        <v>42</v>
      </c>
      <c r="P2486" t="s">
        <v>2082</v>
      </c>
      <c r="Q2486">
        <v>9</v>
      </c>
      <c r="R2486">
        <v>0</v>
      </c>
      <c r="S2486">
        <v>0</v>
      </c>
      <c r="U2486">
        <v>342000</v>
      </c>
      <c r="V2486">
        <v>342000</v>
      </c>
      <c r="W2486">
        <v>0</v>
      </c>
      <c r="X2486">
        <v>0</v>
      </c>
      <c r="Y2486" t="s">
        <v>67</v>
      </c>
    </row>
    <row r="2487" spans="1:25" x14ac:dyDescent="0.25">
      <c r="A2487">
        <v>2486</v>
      </c>
      <c r="B2487">
        <v>67125</v>
      </c>
      <c r="C2487">
        <v>0</v>
      </c>
      <c r="D2487">
        <v>0</v>
      </c>
      <c r="E2487" t="s">
        <v>1430</v>
      </c>
      <c r="F2487" t="s">
        <v>1431</v>
      </c>
      <c r="G2487">
        <v>1</v>
      </c>
      <c r="H2487" s="6">
        <v>6000000</v>
      </c>
      <c r="I2487" s="7">
        <v>45835</v>
      </c>
      <c r="K2487">
        <v>9</v>
      </c>
      <c r="L2487" t="s">
        <v>40</v>
      </c>
      <c r="M2487" t="s">
        <v>9</v>
      </c>
      <c r="N2487" t="s">
        <v>41</v>
      </c>
      <c r="O2487" t="s">
        <v>42</v>
      </c>
      <c r="P2487" t="s">
        <v>2082</v>
      </c>
      <c r="Q2487">
        <v>9</v>
      </c>
      <c r="R2487">
        <v>0</v>
      </c>
      <c r="S2487">
        <v>0</v>
      </c>
      <c r="U2487">
        <v>540000</v>
      </c>
      <c r="V2487">
        <v>540000</v>
      </c>
      <c r="W2487">
        <v>0</v>
      </c>
      <c r="X2487">
        <v>0</v>
      </c>
      <c r="Y2487" t="s">
        <v>67</v>
      </c>
    </row>
    <row r="2488" spans="1:25" x14ac:dyDescent="0.25">
      <c r="A2488">
        <v>2487</v>
      </c>
      <c r="B2488">
        <v>65244</v>
      </c>
      <c r="C2488">
        <v>0</v>
      </c>
      <c r="D2488">
        <v>0</v>
      </c>
      <c r="E2488" t="s">
        <v>634</v>
      </c>
      <c r="F2488" t="s">
        <v>635</v>
      </c>
      <c r="G2488">
        <v>1</v>
      </c>
      <c r="H2488" s="6">
        <v>749203</v>
      </c>
      <c r="I2488" s="7">
        <v>45835</v>
      </c>
      <c r="J2488" s="7">
        <v>45835</v>
      </c>
      <c r="K2488">
        <v>15</v>
      </c>
      <c r="L2488" t="s">
        <v>40</v>
      </c>
      <c r="M2488" t="s">
        <v>5</v>
      </c>
      <c r="N2488" t="s">
        <v>41</v>
      </c>
      <c r="O2488" t="s">
        <v>47</v>
      </c>
      <c r="P2488" t="s">
        <v>2082</v>
      </c>
      <c r="Q2488">
        <v>4</v>
      </c>
      <c r="R2488">
        <v>11</v>
      </c>
      <c r="S2488">
        <v>0</v>
      </c>
      <c r="U2488">
        <v>112380</v>
      </c>
      <c r="V2488">
        <v>29968</v>
      </c>
      <c r="W2488">
        <v>82412</v>
      </c>
      <c r="X2488">
        <v>0</v>
      </c>
      <c r="Y2488" t="s">
        <v>109</v>
      </c>
    </row>
    <row r="2489" spans="1:25" x14ac:dyDescent="0.25">
      <c r="A2489">
        <v>2488</v>
      </c>
      <c r="B2489">
        <v>65245</v>
      </c>
      <c r="C2489">
        <v>0</v>
      </c>
      <c r="D2489">
        <v>0</v>
      </c>
      <c r="E2489" t="s">
        <v>1007</v>
      </c>
      <c r="F2489" t="s">
        <v>1008</v>
      </c>
      <c r="G2489">
        <v>1</v>
      </c>
      <c r="H2489" s="6">
        <v>2373823</v>
      </c>
      <c r="I2489" s="7">
        <v>45835</v>
      </c>
      <c r="J2489" s="7">
        <v>45835</v>
      </c>
      <c r="K2489">
        <v>7</v>
      </c>
      <c r="L2489" t="s">
        <v>40</v>
      </c>
      <c r="M2489" t="s">
        <v>5</v>
      </c>
      <c r="N2489" t="s">
        <v>41</v>
      </c>
      <c r="O2489" t="s">
        <v>57</v>
      </c>
      <c r="P2489" t="s">
        <v>2082</v>
      </c>
      <c r="Q2489">
        <v>7</v>
      </c>
      <c r="R2489">
        <v>0</v>
      </c>
      <c r="S2489">
        <v>0</v>
      </c>
      <c r="U2489">
        <v>166168</v>
      </c>
      <c r="V2489">
        <v>166168</v>
      </c>
      <c r="W2489">
        <v>0</v>
      </c>
      <c r="X2489">
        <v>0</v>
      </c>
      <c r="Y2489" t="s">
        <v>48</v>
      </c>
    </row>
    <row r="2490" spans="1:25" x14ac:dyDescent="0.25">
      <c r="A2490">
        <v>2489</v>
      </c>
      <c r="B2490">
        <v>65260</v>
      </c>
      <c r="C2490">
        <v>0</v>
      </c>
      <c r="D2490">
        <v>0</v>
      </c>
      <c r="E2490" t="s">
        <v>313</v>
      </c>
      <c r="F2490" t="s">
        <v>314</v>
      </c>
      <c r="G2490">
        <v>1</v>
      </c>
      <c r="H2490" s="6">
        <v>1614857</v>
      </c>
      <c r="I2490" s="7">
        <v>45835</v>
      </c>
      <c r="J2490" s="7">
        <v>45835</v>
      </c>
      <c r="K2490">
        <v>15</v>
      </c>
      <c r="L2490" t="s">
        <v>40</v>
      </c>
      <c r="M2490" t="s">
        <v>3</v>
      </c>
      <c r="N2490" t="s">
        <v>41</v>
      </c>
      <c r="O2490" t="s">
        <v>51</v>
      </c>
      <c r="P2490" t="s">
        <v>2082</v>
      </c>
      <c r="Q2490">
        <v>10</v>
      </c>
      <c r="R2490">
        <v>5</v>
      </c>
      <c r="S2490">
        <v>0</v>
      </c>
      <c r="U2490">
        <v>242229</v>
      </c>
      <c r="V2490">
        <v>161486</v>
      </c>
      <c r="W2490">
        <v>80743</v>
      </c>
      <c r="X2490">
        <v>0</v>
      </c>
      <c r="Y2490" t="s">
        <v>109</v>
      </c>
    </row>
    <row r="2491" spans="1:25" x14ac:dyDescent="0.25">
      <c r="A2491">
        <v>2490</v>
      </c>
      <c r="B2491">
        <v>65261</v>
      </c>
      <c r="C2491">
        <v>0</v>
      </c>
      <c r="D2491">
        <v>0</v>
      </c>
      <c r="E2491" t="s">
        <v>313</v>
      </c>
      <c r="F2491" t="s">
        <v>314</v>
      </c>
      <c r="G2491">
        <v>1</v>
      </c>
      <c r="H2491" s="6">
        <v>1648534</v>
      </c>
      <c r="I2491" s="7">
        <v>45835</v>
      </c>
      <c r="J2491" s="7">
        <v>45835</v>
      </c>
      <c r="K2491">
        <v>15</v>
      </c>
      <c r="L2491" t="s">
        <v>40</v>
      </c>
      <c r="M2491" t="s">
        <v>3</v>
      </c>
      <c r="N2491" t="s">
        <v>41</v>
      </c>
      <c r="O2491" t="s">
        <v>51</v>
      </c>
      <c r="P2491" t="s">
        <v>2082</v>
      </c>
      <c r="Q2491">
        <v>10</v>
      </c>
      <c r="R2491">
        <v>5</v>
      </c>
      <c r="S2491">
        <v>0</v>
      </c>
      <c r="U2491">
        <v>247280</v>
      </c>
      <c r="V2491">
        <v>164853</v>
      </c>
      <c r="W2491">
        <v>82427</v>
      </c>
      <c r="X2491">
        <v>0</v>
      </c>
      <c r="Y2491" t="s">
        <v>109</v>
      </c>
    </row>
    <row r="2492" spans="1:25" x14ac:dyDescent="0.25">
      <c r="A2492">
        <v>2491</v>
      </c>
      <c r="B2492">
        <v>65251</v>
      </c>
      <c r="C2492">
        <v>0</v>
      </c>
      <c r="D2492">
        <v>0</v>
      </c>
      <c r="E2492" t="s">
        <v>2196</v>
      </c>
      <c r="F2492" t="s">
        <v>2197</v>
      </c>
      <c r="G2492">
        <v>1</v>
      </c>
      <c r="H2492" s="6">
        <v>978949</v>
      </c>
      <c r="I2492" s="7">
        <v>45835</v>
      </c>
      <c r="J2492" s="7">
        <v>45835</v>
      </c>
      <c r="K2492">
        <v>8</v>
      </c>
      <c r="L2492" t="s">
        <v>40</v>
      </c>
      <c r="M2492" t="s">
        <v>5</v>
      </c>
      <c r="N2492" t="s">
        <v>41</v>
      </c>
      <c r="O2492" t="s">
        <v>57</v>
      </c>
      <c r="P2492" t="s">
        <v>2082</v>
      </c>
      <c r="Q2492">
        <v>8</v>
      </c>
      <c r="R2492">
        <v>0</v>
      </c>
      <c r="S2492">
        <v>0</v>
      </c>
      <c r="U2492">
        <v>78316</v>
      </c>
      <c r="V2492">
        <v>78316</v>
      </c>
      <c r="W2492">
        <v>0</v>
      </c>
      <c r="X2492">
        <v>0</v>
      </c>
      <c r="Y2492" t="s">
        <v>48</v>
      </c>
    </row>
    <row r="2493" spans="1:25" x14ac:dyDescent="0.25">
      <c r="A2493">
        <v>2492</v>
      </c>
      <c r="B2493">
        <v>65248</v>
      </c>
      <c r="C2493">
        <v>0</v>
      </c>
      <c r="D2493">
        <v>0</v>
      </c>
      <c r="E2493" t="s">
        <v>1210</v>
      </c>
      <c r="F2493" t="s">
        <v>1211</v>
      </c>
      <c r="G2493">
        <v>1</v>
      </c>
      <c r="H2493" s="6">
        <v>3150938</v>
      </c>
      <c r="I2493" s="7">
        <v>45835</v>
      </c>
      <c r="J2493" s="7">
        <v>45835</v>
      </c>
      <c r="K2493">
        <v>15</v>
      </c>
      <c r="L2493" t="s">
        <v>40</v>
      </c>
      <c r="M2493" t="s">
        <v>5</v>
      </c>
      <c r="N2493" t="s">
        <v>41</v>
      </c>
      <c r="O2493" t="s">
        <v>57</v>
      </c>
      <c r="P2493" t="s">
        <v>2082</v>
      </c>
      <c r="Q2493">
        <v>5</v>
      </c>
      <c r="R2493">
        <v>10</v>
      </c>
      <c r="S2493">
        <v>0</v>
      </c>
      <c r="U2493">
        <v>472641</v>
      </c>
      <c r="V2493">
        <v>157547</v>
      </c>
      <c r="W2493">
        <v>315094</v>
      </c>
      <c r="X2493">
        <v>0</v>
      </c>
      <c r="Y2493" t="s">
        <v>72</v>
      </c>
    </row>
    <row r="2494" spans="1:25" x14ac:dyDescent="0.25">
      <c r="A2494">
        <v>2493</v>
      </c>
      <c r="B2494">
        <v>65253</v>
      </c>
      <c r="C2494">
        <v>0</v>
      </c>
      <c r="D2494">
        <v>0</v>
      </c>
      <c r="E2494" t="s">
        <v>624</v>
      </c>
      <c r="F2494" t="s">
        <v>625</v>
      </c>
      <c r="G2494">
        <v>1</v>
      </c>
      <c r="H2494" s="6">
        <v>8000000</v>
      </c>
      <c r="I2494" s="7">
        <v>45835</v>
      </c>
      <c r="J2494" s="7">
        <v>45835</v>
      </c>
      <c r="K2494">
        <v>15</v>
      </c>
      <c r="L2494" t="s">
        <v>40</v>
      </c>
      <c r="M2494" t="s">
        <v>5</v>
      </c>
      <c r="N2494" t="s">
        <v>41</v>
      </c>
      <c r="O2494" t="s">
        <v>57</v>
      </c>
      <c r="P2494" t="s">
        <v>2082</v>
      </c>
      <c r="Q2494">
        <v>6</v>
      </c>
      <c r="R2494">
        <v>9</v>
      </c>
      <c r="S2494">
        <v>0</v>
      </c>
      <c r="U2494">
        <v>1200000</v>
      </c>
      <c r="V2494">
        <v>480000</v>
      </c>
      <c r="W2494">
        <v>720000</v>
      </c>
      <c r="X2494">
        <v>0</v>
      </c>
      <c r="Y2494" t="s">
        <v>48</v>
      </c>
    </row>
    <row r="2495" spans="1:25" x14ac:dyDescent="0.25">
      <c r="A2495">
        <v>2494</v>
      </c>
      <c r="B2495">
        <v>67124</v>
      </c>
      <c r="C2495">
        <v>0</v>
      </c>
      <c r="D2495">
        <v>0</v>
      </c>
      <c r="E2495" t="s">
        <v>1870</v>
      </c>
      <c r="F2495" t="s">
        <v>1871</v>
      </c>
      <c r="G2495">
        <v>1</v>
      </c>
      <c r="H2495" s="6">
        <v>4139656</v>
      </c>
      <c r="I2495" s="7">
        <v>45835</v>
      </c>
      <c r="K2495">
        <v>9</v>
      </c>
      <c r="L2495" t="s">
        <v>40</v>
      </c>
      <c r="M2495" t="s">
        <v>9</v>
      </c>
      <c r="N2495" t="s">
        <v>41</v>
      </c>
      <c r="O2495" t="s">
        <v>42</v>
      </c>
      <c r="P2495" t="s">
        <v>2082</v>
      </c>
      <c r="Q2495">
        <v>9</v>
      </c>
      <c r="R2495">
        <v>0</v>
      </c>
      <c r="S2495">
        <v>0</v>
      </c>
      <c r="U2495">
        <v>372569</v>
      </c>
      <c r="V2495">
        <v>372569</v>
      </c>
      <c r="W2495">
        <v>0</v>
      </c>
      <c r="X2495">
        <v>0</v>
      </c>
      <c r="Y2495" t="s">
        <v>67</v>
      </c>
    </row>
    <row r="2496" spans="1:25" x14ac:dyDescent="0.25">
      <c r="A2496">
        <v>2495</v>
      </c>
      <c r="B2496">
        <v>65243</v>
      </c>
      <c r="C2496">
        <v>0</v>
      </c>
      <c r="D2496">
        <v>0</v>
      </c>
      <c r="E2496" t="s">
        <v>588</v>
      </c>
      <c r="F2496" t="s">
        <v>589</v>
      </c>
      <c r="G2496">
        <v>1</v>
      </c>
      <c r="H2496" s="6">
        <v>226484</v>
      </c>
      <c r="I2496" s="7">
        <v>45835</v>
      </c>
      <c r="J2496" s="7">
        <v>45835</v>
      </c>
      <c r="K2496">
        <v>15</v>
      </c>
      <c r="L2496" t="s">
        <v>40</v>
      </c>
      <c r="M2496" t="s">
        <v>5</v>
      </c>
      <c r="N2496" t="s">
        <v>41</v>
      </c>
      <c r="O2496" t="s">
        <v>47</v>
      </c>
      <c r="P2496" t="s">
        <v>2082</v>
      </c>
      <c r="Q2496">
        <v>4</v>
      </c>
      <c r="R2496">
        <v>11</v>
      </c>
      <c r="S2496">
        <v>0</v>
      </c>
      <c r="U2496">
        <v>33973</v>
      </c>
      <c r="V2496">
        <v>9059</v>
      </c>
      <c r="W2496">
        <v>24913</v>
      </c>
      <c r="X2496">
        <v>0</v>
      </c>
      <c r="Y2496" t="s">
        <v>109</v>
      </c>
    </row>
    <row r="2497" spans="1:25" x14ac:dyDescent="0.25">
      <c r="A2497">
        <v>2496</v>
      </c>
      <c r="B2497">
        <v>65257</v>
      </c>
      <c r="C2497">
        <v>0</v>
      </c>
      <c r="D2497">
        <v>0</v>
      </c>
      <c r="E2497" t="s">
        <v>1614</v>
      </c>
      <c r="F2497" t="s">
        <v>1615</v>
      </c>
      <c r="G2497">
        <v>1</v>
      </c>
      <c r="H2497" s="6">
        <v>10000000</v>
      </c>
      <c r="I2497" s="7">
        <v>45835</v>
      </c>
      <c r="J2497" s="7">
        <v>45835</v>
      </c>
      <c r="K2497">
        <v>15</v>
      </c>
      <c r="L2497" t="s">
        <v>40</v>
      </c>
      <c r="M2497" t="s">
        <v>5</v>
      </c>
      <c r="N2497" t="s">
        <v>41</v>
      </c>
      <c r="O2497" t="s">
        <v>54</v>
      </c>
      <c r="P2497" t="s">
        <v>2082</v>
      </c>
      <c r="Q2497">
        <v>3</v>
      </c>
      <c r="R2497">
        <v>12</v>
      </c>
      <c r="S2497">
        <v>0</v>
      </c>
      <c r="U2497">
        <v>1500000</v>
      </c>
      <c r="V2497">
        <v>300000</v>
      </c>
      <c r="W2497">
        <v>1200000</v>
      </c>
      <c r="X2497">
        <v>0</v>
      </c>
      <c r="Y2497" t="s">
        <v>72</v>
      </c>
    </row>
    <row r="2498" spans="1:25" x14ac:dyDescent="0.25">
      <c r="A2498">
        <v>2497</v>
      </c>
      <c r="B2498">
        <v>65249</v>
      </c>
      <c r="C2498">
        <v>0</v>
      </c>
      <c r="D2498">
        <v>0</v>
      </c>
      <c r="E2498" t="s">
        <v>1636</v>
      </c>
      <c r="F2498" t="s">
        <v>1637</v>
      </c>
      <c r="G2498">
        <v>1</v>
      </c>
      <c r="H2498" s="6">
        <v>10000000</v>
      </c>
      <c r="I2498" s="7">
        <v>45835</v>
      </c>
      <c r="J2498" s="7">
        <v>45835</v>
      </c>
      <c r="K2498">
        <v>7</v>
      </c>
      <c r="L2498" t="s">
        <v>40</v>
      </c>
      <c r="M2498" t="s">
        <v>5</v>
      </c>
      <c r="N2498" t="s">
        <v>41</v>
      </c>
      <c r="O2498" t="s">
        <v>47</v>
      </c>
      <c r="P2498" t="s">
        <v>2082</v>
      </c>
      <c r="Q2498">
        <v>7</v>
      </c>
      <c r="R2498">
        <v>0</v>
      </c>
      <c r="S2498">
        <v>0</v>
      </c>
      <c r="U2498">
        <v>700000</v>
      </c>
      <c r="V2498">
        <v>700000</v>
      </c>
      <c r="W2498">
        <v>0</v>
      </c>
      <c r="X2498">
        <v>0</v>
      </c>
      <c r="Y2498" t="s">
        <v>48</v>
      </c>
    </row>
    <row r="2499" spans="1:25" x14ac:dyDescent="0.25">
      <c r="A2499">
        <v>2498</v>
      </c>
      <c r="B2499">
        <v>65254</v>
      </c>
      <c r="C2499">
        <v>0</v>
      </c>
      <c r="D2499">
        <v>0</v>
      </c>
      <c r="E2499" t="s">
        <v>199</v>
      </c>
      <c r="F2499" t="s">
        <v>200</v>
      </c>
      <c r="G2499">
        <v>1</v>
      </c>
      <c r="H2499" s="6">
        <v>22195293</v>
      </c>
      <c r="I2499" s="7">
        <v>45835</v>
      </c>
      <c r="J2499" s="7">
        <v>45835</v>
      </c>
      <c r="K2499">
        <v>15</v>
      </c>
      <c r="L2499" t="s">
        <v>40</v>
      </c>
      <c r="M2499" t="s">
        <v>5</v>
      </c>
      <c r="N2499" t="s">
        <v>41</v>
      </c>
      <c r="O2499" t="s">
        <v>77</v>
      </c>
      <c r="P2499" t="s">
        <v>2082</v>
      </c>
      <c r="Q2499">
        <v>6</v>
      </c>
      <c r="R2499">
        <v>9</v>
      </c>
      <c r="S2499">
        <v>0</v>
      </c>
      <c r="U2499">
        <v>3329294</v>
      </c>
      <c r="V2499">
        <v>1331718</v>
      </c>
      <c r="W2499">
        <v>1997576</v>
      </c>
      <c r="X2499">
        <v>0</v>
      </c>
      <c r="Y2499" t="s">
        <v>94</v>
      </c>
    </row>
    <row r="2500" spans="1:25" x14ac:dyDescent="0.25">
      <c r="A2500">
        <v>2499</v>
      </c>
      <c r="B2500">
        <v>65242</v>
      </c>
      <c r="C2500">
        <v>0</v>
      </c>
      <c r="D2500">
        <v>0</v>
      </c>
      <c r="E2500" t="s">
        <v>642</v>
      </c>
      <c r="F2500" t="s">
        <v>643</v>
      </c>
      <c r="G2500">
        <v>1</v>
      </c>
      <c r="H2500" s="6">
        <v>11829471</v>
      </c>
      <c r="I2500" s="7">
        <v>45835</v>
      </c>
      <c r="J2500" s="7">
        <v>45835</v>
      </c>
      <c r="K2500">
        <v>8</v>
      </c>
      <c r="L2500" t="s">
        <v>40</v>
      </c>
      <c r="M2500" t="s">
        <v>5</v>
      </c>
      <c r="N2500" t="s">
        <v>41</v>
      </c>
      <c r="O2500" t="s">
        <v>77</v>
      </c>
      <c r="P2500" t="s">
        <v>2082</v>
      </c>
      <c r="Q2500">
        <v>8</v>
      </c>
      <c r="R2500">
        <v>0</v>
      </c>
      <c r="S2500">
        <v>0</v>
      </c>
      <c r="U2500">
        <v>946358</v>
      </c>
      <c r="V2500">
        <v>946358</v>
      </c>
      <c r="W2500">
        <v>0</v>
      </c>
      <c r="X2500">
        <v>0</v>
      </c>
      <c r="Y2500" t="s">
        <v>250</v>
      </c>
    </row>
    <row r="2501" spans="1:25" x14ac:dyDescent="0.25">
      <c r="A2501">
        <v>2500</v>
      </c>
      <c r="B2501">
        <v>66987</v>
      </c>
      <c r="C2501">
        <v>0</v>
      </c>
      <c r="D2501">
        <v>0</v>
      </c>
      <c r="E2501" t="s">
        <v>892</v>
      </c>
      <c r="F2501" t="s">
        <v>893</v>
      </c>
      <c r="G2501">
        <v>1</v>
      </c>
      <c r="H2501" s="6">
        <v>9966188</v>
      </c>
      <c r="I2501" s="7">
        <v>45835</v>
      </c>
      <c r="K2501">
        <v>15</v>
      </c>
      <c r="L2501" t="s">
        <v>40</v>
      </c>
      <c r="M2501" t="s">
        <v>5</v>
      </c>
      <c r="N2501" t="s">
        <v>41</v>
      </c>
      <c r="O2501" t="s">
        <v>54</v>
      </c>
      <c r="P2501" t="s">
        <v>2082</v>
      </c>
      <c r="Q2501">
        <v>3</v>
      </c>
      <c r="R2501">
        <v>12</v>
      </c>
      <c r="S2501">
        <v>0</v>
      </c>
      <c r="U2501">
        <v>1494928</v>
      </c>
      <c r="V2501">
        <v>298986</v>
      </c>
      <c r="W2501">
        <v>1195943</v>
      </c>
      <c r="X2501">
        <v>0</v>
      </c>
      <c r="Y2501" t="s">
        <v>72</v>
      </c>
    </row>
    <row r="2502" spans="1:25" x14ac:dyDescent="0.25">
      <c r="A2502">
        <v>2501</v>
      </c>
      <c r="B2502">
        <v>66988</v>
      </c>
      <c r="C2502">
        <v>0</v>
      </c>
      <c r="D2502">
        <v>0</v>
      </c>
      <c r="E2502" t="s">
        <v>892</v>
      </c>
      <c r="F2502" t="s">
        <v>893</v>
      </c>
      <c r="G2502">
        <v>1</v>
      </c>
      <c r="H2502" s="6">
        <v>33812</v>
      </c>
      <c r="I2502" s="7">
        <v>45835</v>
      </c>
      <c r="K2502">
        <v>15</v>
      </c>
      <c r="L2502" t="s">
        <v>459</v>
      </c>
      <c r="M2502" t="s">
        <v>5</v>
      </c>
      <c r="N2502" t="s">
        <v>41</v>
      </c>
      <c r="O2502" t="s">
        <v>54</v>
      </c>
      <c r="P2502" t="s">
        <v>2082</v>
      </c>
      <c r="Q2502">
        <v>3</v>
      </c>
      <c r="R2502">
        <v>12</v>
      </c>
      <c r="S2502">
        <v>0</v>
      </c>
      <c r="U2502">
        <v>5072</v>
      </c>
      <c r="V2502">
        <v>1014</v>
      </c>
      <c r="W2502">
        <v>4057</v>
      </c>
      <c r="X2502">
        <v>0</v>
      </c>
      <c r="Y2502" t="s">
        <v>72</v>
      </c>
    </row>
    <row r="2503" spans="1:25" x14ac:dyDescent="0.25">
      <c r="A2503">
        <v>2502</v>
      </c>
      <c r="B2503">
        <v>65258</v>
      </c>
      <c r="C2503">
        <v>0</v>
      </c>
      <c r="D2503">
        <v>0</v>
      </c>
      <c r="E2503" t="s">
        <v>181</v>
      </c>
      <c r="F2503" t="s">
        <v>182</v>
      </c>
      <c r="G2503">
        <v>1</v>
      </c>
      <c r="H2503" s="6">
        <v>1179823</v>
      </c>
      <c r="I2503" s="7">
        <v>45835</v>
      </c>
      <c r="J2503" s="7">
        <v>45835</v>
      </c>
      <c r="K2503">
        <v>15</v>
      </c>
      <c r="L2503" t="s">
        <v>40</v>
      </c>
      <c r="M2503" t="s">
        <v>3</v>
      </c>
      <c r="N2503" t="s">
        <v>41</v>
      </c>
      <c r="O2503" t="s">
        <v>51</v>
      </c>
      <c r="P2503" t="s">
        <v>2082</v>
      </c>
      <c r="Q2503">
        <v>10</v>
      </c>
      <c r="R2503">
        <v>5</v>
      </c>
      <c r="S2503">
        <v>0</v>
      </c>
      <c r="U2503">
        <v>176973</v>
      </c>
      <c r="V2503">
        <v>117982</v>
      </c>
      <c r="W2503">
        <v>58991</v>
      </c>
      <c r="X2503">
        <v>0</v>
      </c>
      <c r="Y2503" t="s">
        <v>72</v>
      </c>
    </row>
    <row r="2504" spans="1:25" x14ac:dyDescent="0.25">
      <c r="A2504">
        <v>2503</v>
      </c>
      <c r="B2504">
        <v>65259</v>
      </c>
      <c r="C2504">
        <v>0</v>
      </c>
      <c r="D2504">
        <v>0</v>
      </c>
      <c r="E2504" t="s">
        <v>181</v>
      </c>
      <c r="F2504" t="s">
        <v>182</v>
      </c>
      <c r="G2504">
        <v>1</v>
      </c>
      <c r="H2504" s="6">
        <v>1162450</v>
      </c>
      <c r="I2504" s="7">
        <v>45835</v>
      </c>
      <c r="J2504" s="7">
        <v>45835</v>
      </c>
      <c r="K2504">
        <v>15</v>
      </c>
      <c r="L2504" t="s">
        <v>40</v>
      </c>
      <c r="M2504" t="s">
        <v>3</v>
      </c>
      <c r="N2504" t="s">
        <v>41</v>
      </c>
      <c r="O2504" t="s">
        <v>51</v>
      </c>
      <c r="P2504" t="s">
        <v>2082</v>
      </c>
      <c r="Q2504">
        <v>10</v>
      </c>
      <c r="R2504">
        <v>5</v>
      </c>
      <c r="S2504">
        <v>0</v>
      </c>
      <c r="U2504">
        <v>174368</v>
      </c>
      <c r="V2504">
        <v>116245</v>
      </c>
      <c r="W2504">
        <v>58122</v>
      </c>
      <c r="X2504">
        <v>0</v>
      </c>
      <c r="Y2504" t="s">
        <v>72</v>
      </c>
    </row>
    <row r="2505" spans="1:25" x14ac:dyDescent="0.25">
      <c r="A2505">
        <v>2504</v>
      </c>
      <c r="B2505">
        <v>65268</v>
      </c>
      <c r="C2505">
        <v>0</v>
      </c>
      <c r="D2505">
        <v>0</v>
      </c>
      <c r="E2505" t="s">
        <v>155</v>
      </c>
      <c r="F2505" t="s">
        <v>156</v>
      </c>
      <c r="G2505">
        <v>1</v>
      </c>
      <c r="H2505" s="6">
        <v>15000000</v>
      </c>
      <c r="I2505" s="7">
        <v>45835</v>
      </c>
      <c r="J2505" s="7">
        <v>45835</v>
      </c>
      <c r="K2505">
        <v>15</v>
      </c>
      <c r="L2505" t="s">
        <v>40</v>
      </c>
      <c r="M2505" t="s">
        <v>5</v>
      </c>
      <c r="N2505" t="s">
        <v>41</v>
      </c>
      <c r="O2505" t="s">
        <v>77</v>
      </c>
      <c r="P2505" t="s">
        <v>2082</v>
      </c>
      <c r="Q2505">
        <v>5</v>
      </c>
      <c r="R2505">
        <v>10</v>
      </c>
      <c r="S2505">
        <v>0</v>
      </c>
      <c r="U2505">
        <v>2250000</v>
      </c>
      <c r="V2505">
        <v>750000</v>
      </c>
      <c r="W2505">
        <v>1500000</v>
      </c>
      <c r="X2505">
        <v>0</v>
      </c>
      <c r="Y2505" t="s">
        <v>72</v>
      </c>
    </row>
    <row r="2506" spans="1:25" x14ac:dyDescent="0.25">
      <c r="A2506">
        <v>2505</v>
      </c>
      <c r="B2506">
        <v>65262</v>
      </c>
      <c r="C2506">
        <v>0</v>
      </c>
      <c r="D2506">
        <v>0</v>
      </c>
      <c r="E2506" t="s">
        <v>384</v>
      </c>
      <c r="F2506" t="s">
        <v>385</v>
      </c>
      <c r="G2506">
        <v>1</v>
      </c>
      <c r="H2506" s="6">
        <v>1859181</v>
      </c>
      <c r="I2506" s="7">
        <v>45835</v>
      </c>
      <c r="J2506" s="7">
        <v>45835</v>
      </c>
      <c r="K2506">
        <v>15</v>
      </c>
      <c r="L2506" t="s">
        <v>40</v>
      </c>
      <c r="M2506" t="s">
        <v>3</v>
      </c>
      <c r="N2506" t="s">
        <v>41</v>
      </c>
      <c r="O2506" t="s">
        <v>51</v>
      </c>
      <c r="P2506" t="s">
        <v>2082</v>
      </c>
      <c r="Q2506">
        <v>10</v>
      </c>
      <c r="R2506">
        <v>5</v>
      </c>
      <c r="S2506">
        <v>0</v>
      </c>
      <c r="U2506">
        <v>278877</v>
      </c>
      <c r="V2506">
        <v>185918</v>
      </c>
      <c r="W2506">
        <v>92959</v>
      </c>
      <c r="X2506">
        <v>0</v>
      </c>
      <c r="Y2506" t="s">
        <v>72</v>
      </c>
    </row>
    <row r="2507" spans="1:25" x14ac:dyDescent="0.25">
      <c r="A2507">
        <v>2506</v>
      </c>
      <c r="B2507">
        <v>65263</v>
      </c>
      <c r="C2507">
        <v>0</v>
      </c>
      <c r="D2507">
        <v>0</v>
      </c>
      <c r="E2507" t="s">
        <v>384</v>
      </c>
      <c r="F2507" t="s">
        <v>385</v>
      </c>
      <c r="G2507">
        <v>1</v>
      </c>
      <c r="H2507" s="6">
        <v>1860985</v>
      </c>
      <c r="I2507" s="7">
        <v>45835</v>
      </c>
      <c r="J2507" s="7">
        <v>45835</v>
      </c>
      <c r="K2507">
        <v>15</v>
      </c>
      <c r="L2507" t="s">
        <v>40</v>
      </c>
      <c r="M2507" t="s">
        <v>3</v>
      </c>
      <c r="N2507" t="s">
        <v>41</v>
      </c>
      <c r="O2507" t="s">
        <v>51</v>
      </c>
      <c r="P2507" t="s">
        <v>2082</v>
      </c>
      <c r="Q2507">
        <v>10</v>
      </c>
      <c r="R2507">
        <v>5</v>
      </c>
      <c r="S2507">
        <v>0</v>
      </c>
      <c r="U2507">
        <v>279148</v>
      </c>
      <c r="V2507">
        <v>186098</v>
      </c>
      <c r="W2507">
        <v>93049</v>
      </c>
      <c r="X2507">
        <v>0</v>
      </c>
      <c r="Y2507" t="s">
        <v>72</v>
      </c>
    </row>
    <row r="2508" spans="1:25" x14ac:dyDescent="0.25">
      <c r="A2508">
        <v>2507</v>
      </c>
      <c r="B2508">
        <v>65264</v>
      </c>
      <c r="C2508">
        <v>0</v>
      </c>
      <c r="D2508">
        <v>0</v>
      </c>
      <c r="E2508" t="s">
        <v>386</v>
      </c>
      <c r="F2508" t="s">
        <v>387</v>
      </c>
      <c r="G2508">
        <v>1</v>
      </c>
      <c r="H2508" s="6">
        <v>288828</v>
      </c>
      <c r="I2508" s="7">
        <v>45835</v>
      </c>
      <c r="J2508" s="7">
        <v>45835</v>
      </c>
      <c r="K2508">
        <v>15</v>
      </c>
      <c r="L2508" t="s">
        <v>40</v>
      </c>
      <c r="M2508" t="s">
        <v>3</v>
      </c>
      <c r="N2508" t="s">
        <v>41</v>
      </c>
      <c r="O2508" t="s">
        <v>51</v>
      </c>
      <c r="P2508" t="s">
        <v>2082</v>
      </c>
      <c r="Q2508">
        <v>10</v>
      </c>
      <c r="R2508">
        <v>5</v>
      </c>
      <c r="S2508">
        <v>0</v>
      </c>
      <c r="U2508">
        <v>43324</v>
      </c>
      <c r="V2508">
        <v>28883</v>
      </c>
      <c r="W2508">
        <v>14441</v>
      </c>
      <c r="X2508">
        <v>0</v>
      </c>
      <c r="Y2508" t="s">
        <v>72</v>
      </c>
    </row>
    <row r="2509" spans="1:25" x14ac:dyDescent="0.25">
      <c r="A2509">
        <v>2508</v>
      </c>
      <c r="B2509">
        <v>65265</v>
      </c>
      <c r="C2509">
        <v>0</v>
      </c>
      <c r="D2509">
        <v>0</v>
      </c>
      <c r="E2509" t="s">
        <v>386</v>
      </c>
      <c r="F2509" t="s">
        <v>387</v>
      </c>
      <c r="G2509">
        <v>1</v>
      </c>
      <c r="H2509" s="6">
        <v>333020</v>
      </c>
      <c r="I2509" s="7">
        <v>45835</v>
      </c>
      <c r="J2509" s="7">
        <v>45835</v>
      </c>
      <c r="K2509">
        <v>15</v>
      </c>
      <c r="L2509" t="s">
        <v>40</v>
      </c>
      <c r="M2509" t="s">
        <v>3</v>
      </c>
      <c r="N2509" t="s">
        <v>41</v>
      </c>
      <c r="O2509" t="s">
        <v>51</v>
      </c>
      <c r="P2509" t="s">
        <v>2082</v>
      </c>
      <c r="Q2509">
        <v>10</v>
      </c>
      <c r="R2509">
        <v>5</v>
      </c>
      <c r="S2509">
        <v>0</v>
      </c>
      <c r="U2509">
        <v>49953</v>
      </c>
      <c r="V2509">
        <v>33302</v>
      </c>
      <c r="W2509">
        <v>16651</v>
      </c>
      <c r="X2509">
        <v>0</v>
      </c>
      <c r="Y2509" t="s">
        <v>72</v>
      </c>
    </row>
    <row r="2510" spans="1:25" x14ac:dyDescent="0.25">
      <c r="A2510">
        <v>2509</v>
      </c>
      <c r="B2510">
        <v>65266</v>
      </c>
      <c r="C2510">
        <v>0</v>
      </c>
      <c r="D2510">
        <v>0</v>
      </c>
      <c r="E2510" t="s">
        <v>391</v>
      </c>
      <c r="F2510" t="s">
        <v>392</v>
      </c>
      <c r="G2510">
        <v>1</v>
      </c>
      <c r="H2510" s="6">
        <v>465554</v>
      </c>
      <c r="I2510" s="7">
        <v>45835</v>
      </c>
      <c r="J2510" s="7">
        <v>45835</v>
      </c>
      <c r="K2510">
        <v>15</v>
      </c>
      <c r="L2510" t="s">
        <v>40</v>
      </c>
      <c r="M2510" t="s">
        <v>3</v>
      </c>
      <c r="N2510" t="s">
        <v>41</v>
      </c>
      <c r="O2510" t="s">
        <v>51</v>
      </c>
      <c r="P2510" t="s">
        <v>2082</v>
      </c>
      <c r="Q2510">
        <v>10</v>
      </c>
      <c r="R2510">
        <v>5</v>
      </c>
      <c r="S2510">
        <v>0</v>
      </c>
      <c r="U2510">
        <v>69833</v>
      </c>
      <c r="V2510">
        <v>46555</v>
      </c>
      <c r="W2510">
        <v>23278</v>
      </c>
      <c r="X2510">
        <v>0</v>
      </c>
      <c r="Y2510" t="s">
        <v>72</v>
      </c>
    </row>
    <row r="2511" spans="1:25" x14ac:dyDescent="0.25">
      <c r="A2511">
        <v>2510</v>
      </c>
      <c r="B2511">
        <v>65267</v>
      </c>
      <c r="C2511">
        <v>0</v>
      </c>
      <c r="D2511">
        <v>0</v>
      </c>
      <c r="E2511" t="s">
        <v>391</v>
      </c>
      <c r="F2511" t="s">
        <v>392</v>
      </c>
      <c r="G2511">
        <v>1</v>
      </c>
      <c r="H2511" s="6">
        <v>428586</v>
      </c>
      <c r="I2511" s="7">
        <v>45835</v>
      </c>
      <c r="J2511" s="7">
        <v>45835</v>
      </c>
      <c r="K2511">
        <v>15</v>
      </c>
      <c r="L2511" t="s">
        <v>40</v>
      </c>
      <c r="M2511" t="s">
        <v>3</v>
      </c>
      <c r="N2511" t="s">
        <v>41</v>
      </c>
      <c r="O2511" t="s">
        <v>51</v>
      </c>
      <c r="P2511" t="s">
        <v>2082</v>
      </c>
      <c r="Q2511">
        <v>10</v>
      </c>
      <c r="R2511">
        <v>5</v>
      </c>
      <c r="S2511">
        <v>0</v>
      </c>
      <c r="U2511">
        <v>64288</v>
      </c>
      <c r="V2511">
        <v>42859</v>
      </c>
      <c r="W2511">
        <v>21429</v>
      </c>
      <c r="X2511">
        <v>0</v>
      </c>
      <c r="Y2511" t="s">
        <v>72</v>
      </c>
    </row>
    <row r="2512" spans="1:25" x14ac:dyDescent="0.25">
      <c r="A2512">
        <v>2511</v>
      </c>
      <c r="B2512">
        <v>65271</v>
      </c>
      <c r="C2512">
        <v>0</v>
      </c>
      <c r="D2512">
        <v>0</v>
      </c>
      <c r="E2512" t="s">
        <v>1416</v>
      </c>
      <c r="F2512" t="s">
        <v>1417</v>
      </c>
      <c r="G2512">
        <v>1</v>
      </c>
      <c r="H2512" s="6">
        <v>10500000</v>
      </c>
      <c r="I2512" s="7">
        <v>45835</v>
      </c>
      <c r="J2512" s="7">
        <v>45835</v>
      </c>
      <c r="K2512">
        <v>9</v>
      </c>
      <c r="L2512" t="s">
        <v>40</v>
      </c>
      <c r="M2512" t="s">
        <v>9</v>
      </c>
      <c r="N2512" t="s">
        <v>41</v>
      </c>
      <c r="O2512" t="s">
        <v>42</v>
      </c>
      <c r="P2512" t="s">
        <v>2082</v>
      </c>
      <c r="Q2512">
        <v>9</v>
      </c>
      <c r="R2512">
        <v>0</v>
      </c>
      <c r="S2512">
        <v>0</v>
      </c>
      <c r="U2512">
        <v>945000</v>
      </c>
      <c r="V2512">
        <v>945000</v>
      </c>
      <c r="W2512">
        <v>0</v>
      </c>
      <c r="X2512">
        <v>0</v>
      </c>
      <c r="Y2512" t="s">
        <v>67</v>
      </c>
    </row>
    <row r="2513" spans="1:25" x14ac:dyDescent="0.25">
      <c r="A2513">
        <v>2512</v>
      </c>
      <c r="B2513">
        <v>65247</v>
      </c>
      <c r="C2513">
        <v>0</v>
      </c>
      <c r="D2513">
        <v>0</v>
      </c>
      <c r="E2513" t="s">
        <v>539</v>
      </c>
      <c r="F2513" t="s">
        <v>540</v>
      </c>
      <c r="G2513">
        <v>1</v>
      </c>
      <c r="H2513" s="6">
        <v>19647891</v>
      </c>
      <c r="I2513" s="7">
        <v>45835</v>
      </c>
      <c r="J2513" s="7">
        <v>45835</v>
      </c>
      <c r="K2513">
        <v>15</v>
      </c>
      <c r="L2513" t="s">
        <v>40</v>
      </c>
      <c r="M2513" t="s">
        <v>5</v>
      </c>
      <c r="N2513" t="s">
        <v>41</v>
      </c>
      <c r="O2513" t="s">
        <v>47</v>
      </c>
      <c r="P2513" t="s">
        <v>2082</v>
      </c>
      <c r="Q2513">
        <v>4</v>
      </c>
      <c r="R2513">
        <v>11</v>
      </c>
      <c r="S2513">
        <v>0</v>
      </c>
      <c r="U2513">
        <v>2947184</v>
      </c>
      <c r="V2513">
        <v>785916</v>
      </c>
      <c r="W2513">
        <v>2161268</v>
      </c>
      <c r="X2513">
        <v>0</v>
      </c>
      <c r="Y2513" t="s">
        <v>109</v>
      </c>
    </row>
    <row r="2514" spans="1:25" x14ac:dyDescent="0.25">
      <c r="A2514">
        <v>2513</v>
      </c>
      <c r="B2514">
        <v>65246</v>
      </c>
      <c r="C2514">
        <v>0</v>
      </c>
      <c r="D2514">
        <v>0</v>
      </c>
      <c r="E2514" t="s">
        <v>553</v>
      </c>
      <c r="F2514" t="s">
        <v>554</v>
      </c>
      <c r="G2514">
        <v>1</v>
      </c>
      <c r="H2514" s="6">
        <v>37114696</v>
      </c>
      <c r="I2514" s="7">
        <v>45835</v>
      </c>
      <c r="J2514" s="7">
        <v>45835</v>
      </c>
      <c r="K2514">
        <v>15</v>
      </c>
      <c r="L2514" t="s">
        <v>40</v>
      </c>
      <c r="M2514" t="s">
        <v>5</v>
      </c>
      <c r="N2514" t="s">
        <v>41</v>
      </c>
      <c r="O2514" t="s">
        <v>47</v>
      </c>
      <c r="P2514" t="s">
        <v>2082</v>
      </c>
      <c r="Q2514">
        <v>4</v>
      </c>
      <c r="R2514">
        <v>11</v>
      </c>
      <c r="S2514">
        <v>0</v>
      </c>
      <c r="U2514">
        <v>5567204</v>
      </c>
      <c r="V2514">
        <v>1484588</v>
      </c>
      <c r="W2514">
        <v>4082617</v>
      </c>
      <c r="X2514">
        <v>0</v>
      </c>
      <c r="Y2514" t="s">
        <v>109</v>
      </c>
    </row>
    <row r="2515" spans="1:25" x14ac:dyDescent="0.25">
      <c r="A2515">
        <v>2514</v>
      </c>
      <c r="B2515">
        <v>65273</v>
      </c>
      <c r="C2515">
        <v>0</v>
      </c>
      <c r="D2515">
        <v>0</v>
      </c>
      <c r="E2515" t="s">
        <v>1414</v>
      </c>
      <c r="F2515" t="s">
        <v>1415</v>
      </c>
      <c r="G2515">
        <v>1</v>
      </c>
      <c r="H2515" s="6">
        <v>38481578</v>
      </c>
      <c r="I2515" s="7">
        <v>45835</v>
      </c>
      <c r="J2515" s="7">
        <v>45835</v>
      </c>
      <c r="K2515">
        <v>9</v>
      </c>
      <c r="L2515" t="s">
        <v>40</v>
      </c>
      <c r="M2515" t="s">
        <v>9</v>
      </c>
      <c r="N2515" t="s">
        <v>41</v>
      </c>
      <c r="O2515" t="s">
        <v>42</v>
      </c>
      <c r="P2515" t="s">
        <v>2082</v>
      </c>
      <c r="Q2515">
        <v>9</v>
      </c>
      <c r="R2515">
        <v>0</v>
      </c>
      <c r="S2515">
        <v>0</v>
      </c>
      <c r="U2515">
        <v>3463342</v>
      </c>
      <c r="V2515">
        <v>3463342</v>
      </c>
      <c r="W2515">
        <v>0</v>
      </c>
      <c r="X2515">
        <v>0</v>
      </c>
      <c r="Y2515" t="s">
        <v>67</v>
      </c>
    </row>
    <row r="2516" spans="1:25" x14ac:dyDescent="0.25">
      <c r="A2516">
        <v>2515</v>
      </c>
      <c r="B2516">
        <v>67126</v>
      </c>
      <c r="C2516">
        <v>0</v>
      </c>
      <c r="D2516">
        <v>0</v>
      </c>
      <c r="E2516" t="s">
        <v>1414</v>
      </c>
      <c r="F2516" t="s">
        <v>1415</v>
      </c>
      <c r="G2516">
        <v>1</v>
      </c>
      <c r="H2516" s="6">
        <v>19848138</v>
      </c>
      <c r="I2516" s="7">
        <v>45835</v>
      </c>
      <c r="J2516" s="7"/>
      <c r="K2516">
        <v>9</v>
      </c>
      <c r="L2516" t="s">
        <v>40</v>
      </c>
      <c r="M2516" t="s">
        <v>9</v>
      </c>
      <c r="N2516" t="s">
        <v>41</v>
      </c>
      <c r="O2516" t="s">
        <v>42</v>
      </c>
      <c r="P2516" t="s">
        <v>2082</v>
      </c>
      <c r="Q2516">
        <v>9</v>
      </c>
      <c r="R2516">
        <v>0</v>
      </c>
      <c r="S2516">
        <v>0</v>
      </c>
      <c r="U2516">
        <v>1786332</v>
      </c>
      <c r="V2516">
        <v>1786332</v>
      </c>
      <c r="W2516">
        <v>0</v>
      </c>
      <c r="X2516">
        <v>0</v>
      </c>
      <c r="Y2516" t="s">
        <v>67</v>
      </c>
    </row>
    <row r="2517" spans="1:25" x14ac:dyDescent="0.25">
      <c r="A2517">
        <v>2516</v>
      </c>
      <c r="B2517">
        <v>65250</v>
      </c>
      <c r="C2517">
        <v>0</v>
      </c>
      <c r="D2517">
        <v>0</v>
      </c>
      <c r="E2517" t="s">
        <v>1274</v>
      </c>
      <c r="F2517" t="s">
        <v>1275</v>
      </c>
      <c r="G2517">
        <v>1</v>
      </c>
      <c r="H2517" s="6">
        <v>139502112</v>
      </c>
      <c r="I2517" s="7">
        <v>45835</v>
      </c>
      <c r="J2517" s="7">
        <v>45835</v>
      </c>
      <c r="K2517">
        <v>14</v>
      </c>
      <c r="L2517" t="s">
        <v>40</v>
      </c>
      <c r="M2517" t="s">
        <v>5</v>
      </c>
      <c r="N2517" t="s">
        <v>41</v>
      </c>
      <c r="O2517" t="s">
        <v>54</v>
      </c>
      <c r="P2517" t="s">
        <v>2082</v>
      </c>
      <c r="Q2517">
        <v>6</v>
      </c>
      <c r="R2517">
        <v>3</v>
      </c>
      <c r="S2517">
        <v>5</v>
      </c>
      <c r="U2517">
        <v>19530296</v>
      </c>
      <c r="V2517">
        <v>8370127</v>
      </c>
      <c r="W2517">
        <v>4185063</v>
      </c>
      <c r="X2517">
        <v>6975106</v>
      </c>
      <c r="Y2517" t="s">
        <v>48</v>
      </c>
    </row>
    <row r="2518" spans="1:25" x14ac:dyDescent="0.25">
      <c r="A2518">
        <v>2517</v>
      </c>
      <c r="B2518">
        <v>65252</v>
      </c>
      <c r="C2518">
        <v>0</v>
      </c>
      <c r="D2518">
        <v>0</v>
      </c>
      <c r="E2518" t="s">
        <v>520</v>
      </c>
      <c r="F2518" t="s">
        <v>521</v>
      </c>
      <c r="G2518">
        <v>1</v>
      </c>
      <c r="H2518" s="6">
        <v>10500000</v>
      </c>
      <c r="I2518" s="7">
        <v>45835</v>
      </c>
      <c r="J2518" s="7">
        <v>45835</v>
      </c>
      <c r="K2518">
        <v>15</v>
      </c>
      <c r="L2518" t="s">
        <v>40</v>
      </c>
      <c r="M2518" t="s">
        <v>5</v>
      </c>
      <c r="N2518" t="s">
        <v>41</v>
      </c>
      <c r="O2518" t="s">
        <v>57</v>
      </c>
      <c r="P2518" t="s">
        <v>2082</v>
      </c>
      <c r="Q2518">
        <v>6</v>
      </c>
      <c r="R2518">
        <v>9</v>
      </c>
      <c r="S2518">
        <v>0</v>
      </c>
      <c r="U2518">
        <v>1575000</v>
      </c>
      <c r="V2518">
        <v>630000</v>
      </c>
      <c r="W2518">
        <v>945000</v>
      </c>
      <c r="X2518">
        <v>0</v>
      </c>
      <c r="Y2518" t="s">
        <v>390</v>
      </c>
    </row>
    <row r="2519" spans="1:25" x14ac:dyDescent="0.25">
      <c r="A2519">
        <v>2518</v>
      </c>
      <c r="B2519">
        <v>65233</v>
      </c>
      <c r="C2519">
        <v>0</v>
      </c>
      <c r="D2519">
        <v>0</v>
      </c>
      <c r="E2519" t="s">
        <v>1477</v>
      </c>
      <c r="F2519" t="s">
        <v>1478</v>
      </c>
      <c r="G2519">
        <v>1</v>
      </c>
      <c r="H2519" s="6">
        <v>470000</v>
      </c>
      <c r="I2519" s="7">
        <v>45834</v>
      </c>
      <c r="J2519" s="7">
        <v>45834</v>
      </c>
      <c r="K2519">
        <v>6</v>
      </c>
      <c r="L2519" t="s">
        <v>40</v>
      </c>
      <c r="M2519" t="s">
        <v>5</v>
      </c>
      <c r="N2519" t="s">
        <v>41</v>
      </c>
      <c r="O2519" t="s">
        <v>47</v>
      </c>
      <c r="P2519" t="s">
        <v>2082</v>
      </c>
      <c r="Q2519">
        <v>6</v>
      </c>
      <c r="R2519">
        <v>0</v>
      </c>
      <c r="S2519">
        <v>0</v>
      </c>
      <c r="U2519">
        <v>28200</v>
      </c>
      <c r="V2519">
        <v>28200</v>
      </c>
      <c r="W2519">
        <v>0</v>
      </c>
      <c r="X2519">
        <v>0</v>
      </c>
      <c r="Y2519" t="s">
        <v>72</v>
      </c>
    </row>
    <row r="2520" spans="1:25" x14ac:dyDescent="0.25">
      <c r="A2520">
        <v>2519</v>
      </c>
      <c r="B2520">
        <v>65229</v>
      </c>
      <c r="C2520">
        <v>0</v>
      </c>
      <c r="D2520">
        <v>0</v>
      </c>
      <c r="E2520" t="s">
        <v>1029</v>
      </c>
      <c r="F2520" t="s">
        <v>1030</v>
      </c>
      <c r="G2520">
        <v>1</v>
      </c>
      <c r="H2520" s="6">
        <v>3083886</v>
      </c>
      <c r="I2520" s="7">
        <v>45834</v>
      </c>
      <c r="J2520" s="7">
        <v>45833</v>
      </c>
      <c r="K2520">
        <v>15</v>
      </c>
      <c r="L2520" t="s">
        <v>40</v>
      </c>
      <c r="M2520" t="s">
        <v>5</v>
      </c>
      <c r="N2520" t="s">
        <v>41</v>
      </c>
      <c r="O2520" t="s">
        <v>57</v>
      </c>
      <c r="P2520" t="s">
        <v>2082</v>
      </c>
      <c r="Q2520">
        <v>0.4</v>
      </c>
      <c r="R2520">
        <v>14.6</v>
      </c>
      <c r="S2520">
        <v>0</v>
      </c>
      <c r="U2520">
        <v>462583</v>
      </c>
      <c r="V2520">
        <v>12336</v>
      </c>
      <c r="W2520">
        <v>450247</v>
      </c>
      <c r="X2520">
        <v>0</v>
      </c>
      <c r="Y2520" t="s">
        <v>250</v>
      </c>
    </row>
    <row r="2521" spans="1:25" x14ac:dyDescent="0.25">
      <c r="A2521">
        <v>2520</v>
      </c>
      <c r="B2521">
        <v>65241</v>
      </c>
      <c r="C2521">
        <v>0</v>
      </c>
      <c r="D2521">
        <v>0</v>
      </c>
      <c r="E2521" t="s">
        <v>2381</v>
      </c>
      <c r="F2521" t="s">
        <v>2382</v>
      </c>
      <c r="G2521">
        <v>1</v>
      </c>
      <c r="H2521" s="6">
        <v>4000000</v>
      </c>
      <c r="I2521" s="7">
        <v>45834</v>
      </c>
      <c r="J2521" s="7">
        <v>45834</v>
      </c>
      <c r="K2521">
        <v>7</v>
      </c>
      <c r="L2521" t="s">
        <v>40</v>
      </c>
      <c r="M2521" t="s">
        <v>5</v>
      </c>
      <c r="N2521" t="s">
        <v>41</v>
      </c>
      <c r="O2521" t="s">
        <v>77</v>
      </c>
      <c r="P2521" t="s">
        <v>2082</v>
      </c>
      <c r="Q2521">
        <v>7</v>
      </c>
      <c r="R2521">
        <v>0</v>
      </c>
      <c r="S2521">
        <v>0</v>
      </c>
      <c r="U2521">
        <v>280000</v>
      </c>
      <c r="V2521">
        <v>280000</v>
      </c>
      <c r="W2521">
        <v>0</v>
      </c>
      <c r="X2521">
        <v>0</v>
      </c>
      <c r="Y2521" t="s">
        <v>48</v>
      </c>
    </row>
    <row r="2522" spans="1:25" x14ac:dyDescent="0.25">
      <c r="A2522">
        <v>2521</v>
      </c>
      <c r="B2522">
        <v>65230</v>
      </c>
      <c r="C2522">
        <v>0</v>
      </c>
      <c r="D2522">
        <v>0</v>
      </c>
      <c r="E2522" t="s">
        <v>1037</v>
      </c>
      <c r="F2522" t="s">
        <v>1038</v>
      </c>
      <c r="G2522">
        <v>1</v>
      </c>
      <c r="H2522" s="6">
        <v>5151068</v>
      </c>
      <c r="I2522" s="7">
        <v>45834</v>
      </c>
      <c r="J2522" s="7">
        <v>45834</v>
      </c>
      <c r="K2522">
        <v>15</v>
      </c>
      <c r="L2522" t="s">
        <v>40</v>
      </c>
      <c r="M2522" t="s">
        <v>5</v>
      </c>
      <c r="N2522" t="s">
        <v>41</v>
      </c>
      <c r="O2522" t="s">
        <v>57</v>
      </c>
      <c r="P2522" t="s">
        <v>2082</v>
      </c>
      <c r="Q2522">
        <v>0.4</v>
      </c>
      <c r="R2522">
        <v>14.6</v>
      </c>
      <c r="S2522">
        <v>0</v>
      </c>
      <c r="U2522">
        <v>772660</v>
      </c>
      <c r="V2522">
        <v>20604</v>
      </c>
      <c r="W2522">
        <v>752056</v>
      </c>
      <c r="X2522">
        <v>0</v>
      </c>
      <c r="Y2522" t="s">
        <v>250</v>
      </c>
    </row>
    <row r="2523" spans="1:25" x14ac:dyDescent="0.25">
      <c r="A2523">
        <v>2522</v>
      </c>
      <c r="B2523">
        <v>65231</v>
      </c>
      <c r="C2523">
        <v>0</v>
      </c>
      <c r="D2523">
        <v>0</v>
      </c>
      <c r="E2523" t="s">
        <v>2093</v>
      </c>
      <c r="F2523" t="s">
        <v>2094</v>
      </c>
      <c r="G2523">
        <v>1</v>
      </c>
      <c r="H2523" s="6">
        <v>15393888</v>
      </c>
      <c r="I2523" s="7">
        <v>45834</v>
      </c>
      <c r="J2523" s="7">
        <v>45834</v>
      </c>
      <c r="K2523">
        <v>7</v>
      </c>
      <c r="L2523" t="s">
        <v>40</v>
      </c>
      <c r="M2523" t="s">
        <v>6</v>
      </c>
      <c r="N2523" t="s">
        <v>41</v>
      </c>
      <c r="O2523" t="s">
        <v>64</v>
      </c>
      <c r="P2523" t="s">
        <v>2082</v>
      </c>
      <c r="Q2523">
        <v>7</v>
      </c>
      <c r="R2523">
        <v>0</v>
      </c>
      <c r="S2523">
        <v>0</v>
      </c>
      <c r="U2523">
        <v>1077572</v>
      </c>
      <c r="V2523">
        <v>1077572</v>
      </c>
      <c r="W2523">
        <v>0</v>
      </c>
      <c r="X2523">
        <v>0</v>
      </c>
      <c r="Y2523" t="s">
        <v>2086</v>
      </c>
    </row>
    <row r="2524" spans="1:25" x14ac:dyDescent="0.25">
      <c r="A2524">
        <v>2523</v>
      </c>
      <c r="B2524">
        <v>65232</v>
      </c>
      <c r="C2524">
        <v>0</v>
      </c>
      <c r="D2524">
        <v>0</v>
      </c>
      <c r="E2524" t="s">
        <v>1182</v>
      </c>
      <c r="F2524" t="s">
        <v>1183</v>
      </c>
      <c r="G2524">
        <v>1</v>
      </c>
      <c r="H2524" s="6">
        <v>200000000</v>
      </c>
      <c r="I2524" s="7">
        <v>45834</v>
      </c>
      <c r="J2524" s="7">
        <v>45834</v>
      </c>
      <c r="K2524">
        <v>15</v>
      </c>
      <c r="L2524" t="s">
        <v>40</v>
      </c>
      <c r="M2524" t="s">
        <v>5</v>
      </c>
      <c r="N2524" t="s">
        <v>41</v>
      </c>
      <c r="O2524" t="s">
        <v>57</v>
      </c>
      <c r="P2524" t="s">
        <v>2082</v>
      </c>
      <c r="Q2524">
        <v>4</v>
      </c>
      <c r="R2524">
        <v>11</v>
      </c>
      <c r="S2524">
        <v>0</v>
      </c>
      <c r="U2524">
        <v>30000000</v>
      </c>
      <c r="V2524">
        <v>8000000</v>
      </c>
      <c r="W2524">
        <v>22000000</v>
      </c>
      <c r="X2524">
        <v>0</v>
      </c>
      <c r="Y2524" t="s">
        <v>48</v>
      </c>
    </row>
    <row r="2525" spans="1:25" x14ac:dyDescent="0.25">
      <c r="A2525">
        <v>2524</v>
      </c>
      <c r="B2525">
        <v>66610</v>
      </c>
      <c r="C2525">
        <v>0</v>
      </c>
      <c r="D2525">
        <v>0</v>
      </c>
      <c r="E2525" t="s">
        <v>2451</v>
      </c>
      <c r="F2525" t="s">
        <v>2452</v>
      </c>
      <c r="G2525">
        <v>1</v>
      </c>
      <c r="H2525" s="6">
        <v>4292925</v>
      </c>
      <c r="I2525" s="7">
        <v>45833</v>
      </c>
      <c r="J2525" s="7">
        <v>45833</v>
      </c>
      <c r="K2525">
        <v>15</v>
      </c>
      <c r="L2525" t="s">
        <v>40</v>
      </c>
      <c r="M2525" t="s">
        <v>5</v>
      </c>
      <c r="N2525" t="s">
        <v>41</v>
      </c>
      <c r="O2525" t="s">
        <v>54</v>
      </c>
      <c r="P2525" t="s">
        <v>2082</v>
      </c>
      <c r="Q2525">
        <v>4.5</v>
      </c>
      <c r="R2525">
        <v>10.5</v>
      </c>
      <c r="S2525">
        <v>0</v>
      </c>
      <c r="U2525">
        <v>643939</v>
      </c>
      <c r="V2525">
        <v>193182</v>
      </c>
      <c r="W2525">
        <v>450757</v>
      </c>
      <c r="X2525">
        <v>0</v>
      </c>
      <c r="Y2525" t="s">
        <v>48</v>
      </c>
    </row>
    <row r="2526" spans="1:25" x14ac:dyDescent="0.25">
      <c r="A2526">
        <v>2525</v>
      </c>
      <c r="B2526">
        <v>65228</v>
      </c>
      <c r="C2526">
        <v>0</v>
      </c>
      <c r="D2526">
        <v>0</v>
      </c>
      <c r="E2526" t="s">
        <v>1475</v>
      </c>
      <c r="F2526" t="s">
        <v>1476</v>
      </c>
      <c r="G2526">
        <v>1</v>
      </c>
      <c r="H2526" s="6">
        <v>227666</v>
      </c>
      <c r="I2526" s="7">
        <v>45833</v>
      </c>
      <c r="J2526" s="7">
        <v>45833</v>
      </c>
      <c r="K2526">
        <v>7</v>
      </c>
      <c r="L2526" t="s">
        <v>40</v>
      </c>
      <c r="M2526" t="s">
        <v>5</v>
      </c>
      <c r="N2526" t="s">
        <v>41</v>
      </c>
      <c r="O2526" t="s">
        <v>47</v>
      </c>
      <c r="P2526" t="s">
        <v>2082</v>
      </c>
      <c r="Q2526">
        <v>7</v>
      </c>
      <c r="R2526">
        <v>0</v>
      </c>
      <c r="S2526">
        <v>0</v>
      </c>
      <c r="U2526">
        <v>15937</v>
      </c>
      <c r="V2526">
        <v>15937</v>
      </c>
      <c r="W2526">
        <v>0</v>
      </c>
      <c r="X2526">
        <v>0</v>
      </c>
      <c r="Y2526" t="s">
        <v>48</v>
      </c>
    </row>
    <row r="2527" spans="1:25" x14ac:dyDescent="0.25">
      <c r="A2527">
        <v>2526</v>
      </c>
      <c r="B2527">
        <v>65218</v>
      </c>
      <c r="C2527">
        <v>0</v>
      </c>
      <c r="D2527">
        <v>0</v>
      </c>
      <c r="E2527" t="s">
        <v>2453</v>
      </c>
      <c r="F2527" t="s">
        <v>2454</v>
      </c>
      <c r="G2527">
        <v>1</v>
      </c>
      <c r="H2527" s="6">
        <v>29647</v>
      </c>
      <c r="I2527" s="7">
        <v>45833</v>
      </c>
      <c r="J2527" s="7">
        <v>45833</v>
      </c>
      <c r="K2527">
        <v>15</v>
      </c>
      <c r="L2527" t="s">
        <v>40</v>
      </c>
      <c r="M2527" t="s">
        <v>5</v>
      </c>
      <c r="N2527" t="s">
        <v>41</v>
      </c>
      <c r="O2527" t="s">
        <v>57</v>
      </c>
      <c r="P2527" t="s">
        <v>2082</v>
      </c>
      <c r="Q2527">
        <v>15</v>
      </c>
      <c r="R2527">
        <v>0</v>
      </c>
      <c r="S2527">
        <v>0</v>
      </c>
      <c r="U2527">
        <v>4447</v>
      </c>
      <c r="V2527">
        <v>4447</v>
      </c>
      <c r="W2527">
        <v>0</v>
      </c>
      <c r="X2527">
        <v>0</v>
      </c>
      <c r="Y2527" t="s">
        <v>48</v>
      </c>
    </row>
    <row r="2528" spans="1:25" x14ac:dyDescent="0.25">
      <c r="A2528">
        <v>2527</v>
      </c>
      <c r="B2528">
        <v>65227</v>
      </c>
      <c r="C2528">
        <v>0</v>
      </c>
      <c r="D2528">
        <v>0</v>
      </c>
      <c r="E2528" t="s">
        <v>834</v>
      </c>
      <c r="F2528" t="s">
        <v>835</v>
      </c>
      <c r="G2528">
        <v>1</v>
      </c>
      <c r="H2528" s="6">
        <v>4120416</v>
      </c>
      <c r="I2528" s="7">
        <v>45833</v>
      </c>
      <c r="J2528" s="7">
        <v>45833</v>
      </c>
      <c r="K2528">
        <v>15</v>
      </c>
      <c r="L2528" t="s">
        <v>40</v>
      </c>
      <c r="M2528" t="s">
        <v>5</v>
      </c>
      <c r="N2528" t="s">
        <v>41</v>
      </c>
      <c r="O2528" t="s">
        <v>57</v>
      </c>
      <c r="P2528" t="s">
        <v>2082</v>
      </c>
      <c r="Q2528">
        <v>5</v>
      </c>
      <c r="R2528">
        <v>10</v>
      </c>
      <c r="S2528">
        <v>0</v>
      </c>
      <c r="U2528">
        <v>618062</v>
      </c>
      <c r="V2528">
        <v>206021</v>
      </c>
      <c r="W2528">
        <v>412042</v>
      </c>
      <c r="X2528">
        <v>0</v>
      </c>
      <c r="Y2528" t="s">
        <v>94</v>
      </c>
    </row>
    <row r="2529" spans="1:25" x14ac:dyDescent="0.25">
      <c r="A2529">
        <v>2528</v>
      </c>
      <c r="B2529">
        <v>65226</v>
      </c>
      <c r="C2529">
        <v>0</v>
      </c>
      <c r="D2529">
        <v>0</v>
      </c>
      <c r="E2529" t="s">
        <v>2369</v>
      </c>
      <c r="F2529" t="s">
        <v>2370</v>
      </c>
      <c r="G2529">
        <v>1</v>
      </c>
      <c r="H2529" s="6">
        <v>468720</v>
      </c>
      <c r="I2529" s="7">
        <v>45833</v>
      </c>
      <c r="J2529" s="7">
        <v>45833</v>
      </c>
      <c r="K2529">
        <v>8</v>
      </c>
      <c r="L2529" t="s">
        <v>40</v>
      </c>
      <c r="M2529" t="s">
        <v>5</v>
      </c>
      <c r="N2529" t="s">
        <v>41</v>
      </c>
      <c r="O2529" t="s">
        <v>57</v>
      </c>
      <c r="P2529" t="s">
        <v>2082</v>
      </c>
      <c r="Q2529">
        <v>8</v>
      </c>
      <c r="R2529">
        <v>0</v>
      </c>
      <c r="S2529">
        <v>0</v>
      </c>
      <c r="U2529">
        <v>37498</v>
      </c>
      <c r="V2529">
        <v>37498</v>
      </c>
      <c r="W2529">
        <v>0</v>
      </c>
      <c r="X2529">
        <v>0</v>
      </c>
      <c r="Y2529" t="s">
        <v>48</v>
      </c>
    </row>
    <row r="2530" spans="1:25" x14ac:dyDescent="0.25">
      <c r="A2530">
        <v>2529</v>
      </c>
      <c r="B2530">
        <v>65219</v>
      </c>
      <c r="C2530">
        <v>0</v>
      </c>
      <c r="D2530">
        <v>0</v>
      </c>
      <c r="E2530" t="s">
        <v>836</v>
      </c>
      <c r="F2530" t="s">
        <v>837</v>
      </c>
      <c r="G2530">
        <v>1</v>
      </c>
      <c r="H2530" s="6">
        <v>1464337</v>
      </c>
      <c r="I2530" s="7">
        <v>45833</v>
      </c>
      <c r="J2530" s="7">
        <v>45833</v>
      </c>
      <c r="K2530">
        <v>15</v>
      </c>
      <c r="L2530" t="s">
        <v>40</v>
      </c>
      <c r="M2530" t="s">
        <v>5</v>
      </c>
      <c r="N2530" t="s">
        <v>41</v>
      </c>
      <c r="O2530" t="s">
        <v>47</v>
      </c>
      <c r="P2530" t="s">
        <v>2082</v>
      </c>
      <c r="Q2530">
        <v>4</v>
      </c>
      <c r="R2530">
        <v>11</v>
      </c>
      <c r="S2530">
        <v>0</v>
      </c>
      <c r="U2530">
        <v>219651</v>
      </c>
      <c r="V2530">
        <v>58573</v>
      </c>
      <c r="W2530">
        <v>161077</v>
      </c>
      <c r="X2530">
        <v>0</v>
      </c>
      <c r="Y2530" t="s">
        <v>109</v>
      </c>
    </row>
    <row r="2531" spans="1:25" x14ac:dyDescent="0.25">
      <c r="A2531">
        <v>2530</v>
      </c>
      <c r="B2531">
        <v>65225</v>
      </c>
      <c r="C2531">
        <v>0</v>
      </c>
      <c r="D2531">
        <v>0</v>
      </c>
      <c r="E2531" t="s">
        <v>1418</v>
      </c>
      <c r="F2531" t="s">
        <v>1419</v>
      </c>
      <c r="G2531">
        <v>1</v>
      </c>
      <c r="H2531" s="6">
        <v>26000001</v>
      </c>
      <c r="I2531" s="7">
        <v>45833</v>
      </c>
      <c r="J2531" s="7">
        <v>45833</v>
      </c>
      <c r="K2531">
        <v>15</v>
      </c>
      <c r="L2531" t="s">
        <v>40</v>
      </c>
      <c r="M2531" t="s">
        <v>5</v>
      </c>
      <c r="N2531" t="s">
        <v>41</v>
      </c>
      <c r="O2531" t="s">
        <v>54</v>
      </c>
      <c r="P2531" t="s">
        <v>2082</v>
      </c>
      <c r="Q2531">
        <v>6</v>
      </c>
      <c r="R2531">
        <v>9</v>
      </c>
      <c r="S2531">
        <v>0</v>
      </c>
      <c r="U2531">
        <v>3900000</v>
      </c>
      <c r="V2531">
        <v>1560000</v>
      </c>
      <c r="W2531">
        <v>2340000</v>
      </c>
      <c r="X2531">
        <v>0</v>
      </c>
      <c r="Y2531" t="s">
        <v>67</v>
      </c>
    </row>
    <row r="2532" spans="1:25" x14ac:dyDescent="0.25">
      <c r="A2532">
        <v>2531</v>
      </c>
      <c r="B2532">
        <v>65223</v>
      </c>
      <c r="C2532">
        <v>0</v>
      </c>
      <c r="D2532">
        <v>0</v>
      </c>
      <c r="E2532" t="s">
        <v>2428</v>
      </c>
      <c r="F2532" t="s">
        <v>2429</v>
      </c>
      <c r="G2532">
        <v>1</v>
      </c>
      <c r="H2532" s="6">
        <v>2000000</v>
      </c>
      <c r="I2532" s="7">
        <v>45833</v>
      </c>
      <c r="J2532" s="7">
        <v>45833</v>
      </c>
      <c r="K2532">
        <v>7</v>
      </c>
      <c r="L2532" t="s">
        <v>40</v>
      </c>
      <c r="M2532" t="s">
        <v>5</v>
      </c>
      <c r="N2532" t="s">
        <v>41</v>
      </c>
      <c r="O2532" t="s">
        <v>77</v>
      </c>
      <c r="P2532" t="s">
        <v>2082</v>
      </c>
      <c r="Q2532">
        <v>7</v>
      </c>
      <c r="R2532">
        <v>0</v>
      </c>
      <c r="S2532">
        <v>0</v>
      </c>
      <c r="U2532">
        <v>140000</v>
      </c>
      <c r="V2532">
        <v>140000</v>
      </c>
      <c r="W2532">
        <v>0</v>
      </c>
      <c r="X2532">
        <v>0</v>
      </c>
      <c r="Y2532" t="s">
        <v>2086</v>
      </c>
    </row>
    <row r="2533" spans="1:25" x14ac:dyDescent="0.25">
      <c r="A2533">
        <v>2532</v>
      </c>
      <c r="B2533">
        <v>65221</v>
      </c>
      <c r="C2533">
        <v>0</v>
      </c>
      <c r="D2533">
        <v>0</v>
      </c>
      <c r="E2533" t="s">
        <v>920</v>
      </c>
      <c r="F2533" t="s">
        <v>921</v>
      </c>
      <c r="G2533">
        <v>1</v>
      </c>
      <c r="H2533" s="6">
        <v>30000000</v>
      </c>
      <c r="I2533" s="7">
        <v>45833</v>
      </c>
      <c r="J2533" s="7">
        <v>45833</v>
      </c>
      <c r="K2533">
        <v>7</v>
      </c>
      <c r="L2533" t="s">
        <v>40</v>
      </c>
      <c r="M2533" t="s">
        <v>5</v>
      </c>
      <c r="N2533" t="s">
        <v>41</v>
      </c>
      <c r="O2533" t="s">
        <v>47</v>
      </c>
      <c r="P2533" t="s">
        <v>2082</v>
      </c>
      <c r="Q2533">
        <v>7</v>
      </c>
      <c r="R2533">
        <v>0</v>
      </c>
      <c r="S2533">
        <v>0</v>
      </c>
      <c r="U2533">
        <v>2100000</v>
      </c>
      <c r="V2533">
        <v>2100000</v>
      </c>
      <c r="W2533">
        <v>0</v>
      </c>
      <c r="X2533">
        <v>0</v>
      </c>
      <c r="Y2533" t="s">
        <v>48</v>
      </c>
    </row>
    <row r="2534" spans="1:25" x14ac:dyDescent="0.25">
      <c r="A2534">
        <v>2533</v>
      </c>
      <c r="B2534">
        <v>65224</v>
      </c>
      <c r="C2534">
        <v>0</v>
      </c>
      <c r="D2534">
        <v>0</v>
      </c>
      <c r="E2534" t="s">
        <v>2430</v>
      </c>
      <c r="F2534" t="s">
        <v>2431</v>
      </c>
      <c r="G2534">
        <v>1</v>
      </c>
      <c r="H2534" s="6">
        <v>1000000</v>
      </c>
      <c r="I2534" s="7">
        <v>45833</v>
      </c>
      <c r="J2534" s="7">
        <v>45833</v>
      </c>
      <c r="K2534">
        <v>7</v>
      </c>
      <c r="L2534" t="s">
        <v>40</v>
      </c>
      <c r="M2534" t="s">
        <v>5</v>
      </c>
      <c r="N2534" t="s">
        <v>41</v>
      </c>
      <c r="O2534" t="s">
        <v>77</v>
      </c>
      <c r="P2534" t="s">
        <v>2082</v>
      </c>
      <c r="Q2534">
        <v>7</v>
      </c>
      <c r="R2534">
        <v>0</v>
      </c>
      <c r="S2534">
        <v>0</v>
      </c>
      <c r="U2534">
        <v>70000</v>
      </c>
      <c r="V2534">
        <v>70000</v>
      </c>
      <c r="W2534">
        <v>0</v>
      </c>
      <c r="X2534">
        <v>0</v>
      </c>
      <c r="Y2534" t="s">
        <v>2086</v>
      </c>
    </row>
    <row r="2535" spans="1:25" x14ac:dyDescent="0.25">
      <c r="A2535">
        <v>2534</v>
      </c>
      <c r="B2535">
        <v>65216</v>
      </c>
      <c r="C2535">
        <v>0</v>
      </c>
      <c r="D2535">
        <v>0</v>
      </c>
      <c r="E2535" t="s">
        <v>1408</v>
      </c>
      <c r="F2535" t="s">
        <v>1409</v>
      </c>
      <c r="G2535">
        <v>1</v>
      </c>
      <c r="H2535" s="6">
        <v>4645161</v>
      </c>
      <c r="I2535" s="7">
        <v>45832</v>
      </c>
      <c r="J2535" s="7">
        <v>45832</v>
      </c>
      <c r="K2535">
        <v>7</v>
      </c>
      <c r="L2535" t="s">
        <v>40</v>
      </c>
      <c r="M2535" t="s">
        <v>5</v>
      </c>
      <c r="N2535" t="s">
        <v>41</v>
      </c>
      <c r="O2535" t="s">
        <v>47</v>
      </c>
      <c r="P2535" t="s">
        <v>2082</v>
      </c>
      <c r="Q2535">
        <v>7</v>
      </c>
      <c r="R2535">
        <v>0</v>
      </c>
      <c r="S2535">
        <v>0</v>
      </c>
      <c r="U2535">
        <v>325161</v>
      </c>
      <c r="V2535">
        <v>325161</v>
      </c>
      <c r="W2535">
        <v>0</v>
      </c>
      <c r="X2535">
        <v>0</v>
      </c>
      <c r="Y2535" t="s">
        <v>81</v>
      </c>
    </row>
    <row r="2536" spans="1:25" x14ac:dyDescent="0.25">
      <c r="A2536">
        <v>2535</v>
      </c>
      <c r="B2536">
        <v>65210</v>
      </c>
      <c r="C2536">
        <v>0</v>
      </c>
      <c r="D2536">
        <v>0</v>
      </c>
      <c r="E2536" t="s">
        <v>1357</v>
      </c>
      <c r="F2536" t="s">
        <v>1358</v>
      </c>
      <c r="G2536">
        <v>1</v>
      </c>
      <c r="H2536" s="6">
        <v>29961977</v>
      </c>
      <c r="I2536" s="7">
        <v>45832</v>
      </c>
      <c r="J2536" s="7">
        <v>45832</v>
      </c>
      <c r="K2536">
        <v>15</v>
      </c>
      <c r="L2536" t="s">
        <v>40</v>
      </c>
      <c r="M2536" t="s">
        <v>5</v>
      </c>
      <c r="N2536" t="s">
        <v>41</v>
      </c>
      <c r="O2536" t="s">
        <v>47</v>
      </c>
      <c r="P2536" t="s">
        <v>2082</v>
      </c>
      <c r="Q2536">
        <v>2</v>
      </c>
      <c r="R2536">
        <v>13</v>
      </c>
      <c r="S2536">
        <v>0</v>
      </c>
      <c r="U2536">
        <v>4494297</v>
      </c>
      <c r="V2536">
        <v>599240</v>
      </c>
      <c r="W2536">
        <v>3895057</v>
      </c>
      <c r="X2536">
        <v>0</v>
      </c>
      <c r="Y2536" t="s">
        <v>250</v>
      </c>
    </row>
    <row r="2537" spans="1:25" x14ac:dyDescent="0.25">
      <c r="A2537">
        <v>2536</v>
      </c>
      <c r="B2537">
        <v>65206</v>
      </c>
      <c r="C2537">
        <v>0</v>
      </c>
      <c r="D2537">
        <v>0</v>
      </c>
      <c r="E2537" t="s">
        <v>1761</v>
      </c>
      <c r="F2537" t="s">
        <v>1762</v>
      </c>
      <c r="G2537">
        <v>1</v>
      </c>
      <c r="H2537" s="6">
        <v>5000000</v>
      </c>
      <c r="I2537" s="7">
        <v>45832</v>
      </c>
      <c r="J2537" s="7">
        <v>45832</v>
      </c>
      <c r="K2537">
        <v>15</v>
      </c>
      <c r="L2537" t="s">
        <v>40</v>
      </c>
      <c r="M2537" t="s">
        <v>5</v>
      </c>
      <c r="N2537" t="s">
        <v>41</v>
      </c>
      <c r="O2537" t="s">
        <v>77</v>
      </c>
      <c r="P2537" t="s">
        <v>2082</v>
      </c>
      <c r="Q2537">
        <v>5</v>
      </c>
      <c r="R2537">
        <v>10</v>
      </c>
      <c r="S2537">
        <v>0</v>
      </c>
      <c r="U2537">
        <v>750000</v>
      </c>
      <c r="V2537">
        <v>250000</v>
      </c>
      <c r="W2537">
        <v>500000</v>
      </c>
      <c r="X2537">
        <v>0</v>
      </c>
      <c r="Y2537" t="s">
        <v>48</v>
      </c>
    </row>
    <row r="2538" spans="1:25" x14ac:dyDescent="0.25">
      <c r="A2538">
        <v>2537</v>
      </c>
      <c r="B2538">
        <v>65208</v>
      </c>
      <c r="C2538">
        <v>0</v>
      </c>
      <c r="D2538">
        <v>0</v>
      </c>
      <c r="E2538" t="s">
        <v>1301</v>
      </c>
      <c r="F2538" t="s">
        <v>1302</v>
      </c>
      <c r="G2538">
        <v>1</v>
      </c>
      <c r="H2538" s="6">
        <v>2800000</v>
      </c>
      <c r="I2538" s="7">
        <v>45832</v>
      </c>
      <c r="J2538" s="7">
        <v>45832</v>
      </c>
      <c r="K2538">
        <v>10</v>
      </c>
      <c r="L2538" t="s">
        <v>40</v>
      </c>
      <c r="M2538" t="s">
        <v>8</v>
      </c>
      <c r="N2538" t="s">
        <v>41</v>
      </c>
      <c r="O2538" t="s">
        <v>347</v>
      </c>
      <c r="P2538" t="s">
        <v>2082</v>
      </c>
      <c r="Q2538">
        <v>10</v>
      </c>
      <c r="R2538">
        <v>0</v>
      </c>
      <c r="S2538">
        <v>0</v>
      </c>
      <c r="U2538">
        <v>280000</v>
      </c>
      <c r="V2538">
        <v>280000</v>
      </c>
      <c r="W2538">
        <v>0</v>
      </c>
      <c r="X2538">
        <v>0</v>
      </c>
      <c r="Y2538" t="s">
        <v>44</v>
      </c>
    </row>
    <row r="2539" spans="1:25" x14ac:dyDescent="0.25">
      <c r="A2539">
        <v>2538</v>
      </c>
      <c r="B2539">
        <v>65207</v>
      </c>
      <c r="C2539">
        <v>0</v>
      </c>
      <c r="D2539">
        <v>0</v>
      </c>
      <c r="E2539" t="s">
        <v>2020</v>
      </c>
      <c r="F2539" t="s">
        <v>2021</v>
      </c>
      <c r="G2539">
        <v>1</v>
      </c>
      <c r="H2539" s="6">
        <v>413299</v>
      </c>
      <c r="I2539" s="7">
        <v>45832</v>
      </c>
      <c r="J2539" s="7">
        <v>45832</v>
      </c>
      <c r="K2539">
        <v>15</v>
      </c>
      <c r="L2539" t="s">
        <v>40</v>
      </c>
      <c r="M2539" t="s">
        <v>5</v>
      </c>
      <c r="N2539" t="s">
        <v>41</v>
      </c>
      <c r="O2539" t="s">
        <v>47</v>
      </c>
      <c r="P2539" t="s">
        <v>2082</v>
      </c>
      <c r="Q2539">
        <v>2</v>
      </c>
      <c r="R2539">
        <v>13</v>
      </c>
      <c r="S2539">
        <v>0</v>
      </c>
      <c r="U2539">
        <v>61995</v>
      </c>
      <c r="V2539">
        <v>8266</v>
      </c>
      <c r="W2539">
        <v>53729</v>
      </c>
      <c r="X2539">
        <v>0</v>
      </c>
      <c r="Y2539" t="s">
        <v>250</v>
      </c>
    </row>
    <row r="2540" spans="1:25" x14ac:dyDescent="0.25">
      <c r="A2540">
        <v>2539</v>
      </c>
      <c r="B2540">
        <v>65205</v>
      </c>
      <c r="C2540">
        <v>0</v>
      </c>
      <c r="D2540">
        <v>0</v>
      </c>
      <c r="E2540" t="s">
        <v>1361</v>
      </c>
      <c r="F2540" t="s">
        <v>1362</v>
      </c>
      <c r="G2540">
        <v>1</v>
      </c>
      <c r="H2540" s="6">
        <v>9722355</v>
      </c>
      <c r="I2540" s="7">
        <v>45832</v>
      </c>
      <c r="J2540" s="7">
        <v>45832</v>
      </c>
      <c r="K2540">
        <v>15</v>
      </c>
      <c r="L2540" t="s">
        <v>40</v>
      </c>
      <c r="M2540" t="s">
        <v>5</v>
      </c>
      <c r="N2540" t="s">
        <v>41</v>
      </c>
      <c r="O2540" t="s">
        <v>47</v>
      </c>
      <c r="P2540" t="s">
        <v>2082</v>
      </c>
      <c r="Q2540">
        <v>2</v>
      </c>
      <c r="R2540">
        <v>13</v>
      </c>
      <c r="S2540">
        <v>0</v>
      </c>
      <c r="U2540">
        <v>1458353</v>
      </c>
      <c r="V2540">
        <v>194447</v>
      </c>
      <c r="W2540">
        <v>1263906</v>
      </c>
      <c r="X2540">
        <v>0</v>
      </c>
      <c r="Y2540" t="s">
        <v>250</v>
      </c>
    </row>
    <row r="2541" spans="1:25" x14ac:dyDescent="0.25">
      <c r="A2541">
        <v>2540</v>
      </c>
      <c r="B2541">
        <v>65209</v>
      </c>
      <c r="C2541">
        <v>0</v>
      </c>
      <c r="D2541">
        <v>0</v>
      </c>
      <c r="E2541" t="s">
        <v>1848</v>
      </c>
      <c r="F2541" t="s">
        <v>1849</v>
      </c>
      <c r="G2541">
        <v>1</v>
      </c>
      <c r="H2541" s="6">
        <v>16131724</v>
      </c>
      <c r="I2541" s="7">
        <v>45832</v>
      </c>
      <c r="J2541" s="7">
        <v>45832</v>
      </c>
      <c r="K2541">
        <v>15</v>
      </c>
      <c r="L2541" t="s">
        <v>40</v>
      </c>
      <c r="M2541" t="s">
        <v>5</v>
      </c>
      <c r="N2541" t="s">
        <v>41</v>
      </c>
      <c r="O2541" t="s">
        <v>47</v>
      </c>
      <c r="P2541" t="s">
        <v>2082</v>
      </c>
      <c r="Q2541">
        <v>2</v>
      </c>
      <c r="R2541">
        <v>13</v>
      </c>
      <c r="S2541">
        <v>0</v>
      </c>
      <c r="U2541">
        <v>2419759</v>
      </c>
      <c r="V2541">
        <v>322634</v>
      </c>
      <c r="W2541">
        <v>2097124</v>
      </c>
      <c r="X2541">
        <v>0</v>
      </c>
      <c r="Y2541" t="s">
        <v>250</v>
      </c>
    </row>
    <row r="2542" spans="1:25" x14ac:dyDescent="0.25">
      <c r="A2542">
        <v>2541</v>
      </c>
      <c r="B2542">
        <v>65217</v>
      </c>
      <c r="C2542">
        <v>0</v>
      </c>
      <c r="D2542">
        <v>0</v>
      </c>
      <c r="E2542" t="s">
        <v>1524</v>
      </c>
      <c r="F2542" t="s">
        <v>1525</v>
      </c>
      <c r="G2542">
        <v>1</v>
      </c>
      <c r="H2542" s="6">
        <v>3000000</v>
      </c>
      <c r="I2542" s="7">
        <v>45832</v>
      </c>
      <c r="J2542" s="7">
        <v>45832</v>
      </c>
      <c r="K2542">
        <v>8</v>
      </c>
      <c r="L2542" t="s">
        <v>40</v>
      </c>
      <c r="M2542" t="s">
        <v>8</v>
      </c>
      <c r="N2542" t="s">
        <v>41</v>
      </c>
      <c r="O2542" t="s">
        <v>347</v>
      </c>
      <c r="P2542" t="s">
        <v>2082</v>
      </c>
      <c r="Q2542">
        <v>8</v>
      </c>
      <c r="R2542">
        <v>0</v>
      </c>
      <c r="S2542">
        <v>0</v>
      </c>
      <c r="U2542">
        <v>240000</v>
      </c>
      <c r="V2542">
        <v>240000</v>
      </c>
      <c r="W2542">
        <v>0</v>
      </c>
      <c r="X2542">
        <v>0</v>
      </c>
      <c r="Y2542" t="s">
        <v>109</v>
      </c>
    </row>
    <row r="2543" spans="1:25" x14ac:dyDescent="0.25">
      <c r="A2543">
        <v>2542</v>
      </c>
      <c r="B2543">
        <v>65215</v>
      </c>
      <c r="C2543">
        <v>0</v>
      </c>
      <c r="D2543">
        <v>0</v>
      </c>
      <c r="E2543" t="s">
        <v>873</v>
      </c>
      <c r="F2543" t="s">
        <v>874</v>
      </c>
      <c r="G2543">
        <v>1</v>
      </c>
      <c r="H2543" s="6">
        <v>1523726</v>
      </c>
      <c r="I2543" s="7">
        <v>45832</v>
      </c>
      <c r="J2543" s="7">
        <v>45832</v>
      </c>
      <c r="K2543">
        <v>15</v>
      </c>
      <c r="L2543" t="s">
        <v>40</v>
      </c>
      <c r="M2543" t="s">
        <v>5</v>
      </c>
      <c r="N2543" t="s">
        <v>41</v>
      </c>
      <c r="O2543" t="s">
        <v>47</v>
      </c>
      <c r="P2543" t="s">
        <v>2082</v>
      </c>
      <c r="Q2543">
        <v>4</v>
      </c>
      <c r="R2543">
        <v>11</v>
      </c>
      <c r="S2543">
        <v>0</v>
      </c>
      <c r="U2543">
        <v>228559</v>
      </c>
      <c r="V2543">
        <v>60949</v>
      </c>
      <c r="W2543">
        <v>167610</v>
      </c>
      <c r="X2543">
        <v>0</v>
      </c>
      <c r="Y2543" t="s">
        <v>109</v>
      </c>
    </row>
    <row r="2544" spans="1:25" x14ac:dyDescent="0.25">
      <c r="A2544">
        <v>2543</v>
      </c>
      <c r="B2544">
        <v>65211</v>
      </c>
      <c r="C2544">
        <v>0</v>
      </c>
      <c r="D2544">
        <v>0</v>
      </c>
      <c r="E2544" t="s">
        <v>1180</v>
      </c>
      <c r="F2544" t="s">
        <v>1181</v>
      </c>
      <c r="G2544">
        <v>1</v>
      </c>
      <c r="H2544" s="6">
        <v>800000000</v>
      </c>
      <c r="I2544" s="7">
        <v>45832</v>
      </c>
      <c r="J2544" s="7">
        <v>45832</v>
      </c>
      <c r="K2544">
        <v>15</v>
      </c>
      <c r="L2544" t="s">
        <v>40</v>
      </c>
      <c r="M2544" t="s">
        <v>5</v>
      </c>
      <c r="N2544" t="s">
        <v>41</v>
      </c>
      <c r="O2544" t="s">
        <v>57</v>
      </c>
      <c r="P2544" t="s">
        <v>2082</v>
      </c>
      <c r="Q2544">
        <v>4</v>
      </c>
      <c r="R2544">
        <v>11</v>
      </c>
      <c r="S2544">
        <v>0</v>
      </c>
      <c r="U2544">
        <v>120000000</v>
      </c>
      <c r="V2544">
        <v>32000000</v>
      </c>
      <c r="W2544">
        <v>88000000</v>
      </c>
      <c r="X2544">
        <v>0</v>
      </c>
      <c r="Y2544" t="s">
        <v>48</v>
      </c>
    </row>
    <row r="2545" spans="1:25" x14ac:dyDescent="0.25">
      <c r="A2545">
        <v>2544</v>
      </c>
      <c r="B2545">
        <v>65202</v>
      </c>
      <c r="C2545">
        <v>0</v>
      </c>
      <c r="D2545">
        <v>0</v>
      </c>
      <c r="E2545" t="s">
        <v>1506</v>
      </c>
      <c r="F2545" t="s">
        <v>1507</v>
      </c>
      <c r="G2545">
        <v>1</v>
      </c>
      <c r="H2545" s="6">
        <v>178515</v>
      </c>
      <c r="I2545" s="7">
        <v>45831</v>
      </c>
      <c r="J2545" s="7">
        <v>45831</v>
      </c>
      <c r="K2545">
        <v>8</v>
      </c>
      <c r="L2545" t="s">
        <v>40</v>
      </c>
      <c r="M2545" t="s">
        <v>7</v>
      </c>
      <c r="N2545" t="s">
        <v>41</v>
      </c>
      <c r="O2545" t="s">
        <v>64</v>
      </c>
      <c r="P2545" t="s">
        <v>2082</v>
      </c>
      <c r="Q2545">
        <v>8</v>
      </c>
      <c r="R2545">
        <v>0</v>
      </c>
      <c r="S2545">
        <v>0</v>
      </c>
      <c r="U2545">
        <v>14281</v>
      </c>
      <c r="V2545">
        <v>14281</v>
      </c>
      <c r="W2545">
        <v>0</v>
      </c>
      <c r="X2545">
        <v>0</v>
      </c>
      <c r="Y2545" t="s">
        <v>44</v>
      </c>
    </row>
    <row r="2546" spans="1:25" x14ac:dyDescent="0.25">
      <c r="A2546">
        <v>2545</v>
      </c>
      <c r="B2546">
        <v>64903</v>
      </c>
      <c r="C2546">
        <v>0</v>
      </c>
      <c r="D2546">
        <v>0</v>
      </c>
      <c r="E2546" t="s">
        <v>2455</v>
      </c>
      <c r="F2546" t="s">
        <v>2456</v>
      </c>
      <c r="G2546">
        <v>1</v>
      </c>
      <c r="H2546" s="6">
        <v>8019</v>
      </c>
      <c r="I2546" s="7">
        <v>45831</v>
      </c>
      <c r="J2546" s="7">
        <v>45831</v>
      </c>
      <c r="K2546">
        <v>10</v>
      </c>
      <c r="L2546" t="s">
        <v>40</v>
      </c>
      <c r="M2546" t="s">
        <v>5</v>
      </c>
      <c r="N2546" t="s">
        <v>41</v>
      </c>
      <c r="O2546" t="s">
        <v>47</v>
      </c>
      <c r="P2546" t="s">
        <v>2082</v>
      </c>
      <c r="Q2546">
        <v>10</v>
      </c>
      <c r="R2546">
        <v>0</v>
      </c>
      <c r="S2546">
        <v>0</v>
      </c>
      <c r="U2546">
        <v>802</v>
      </c>
      <c r="V2546">
        <v>802</v>
      </c>
      <c r="W2546">
        <v>0</v>
      </c>
      <c r="X2546">
        <v>0</v>
      </c>
      <c r="Y2546" t="s">
        <v>48</v>
      </c>
    </row>
    <row r="2547" spans="1:25" x14ac:dyDescent="0.25">
      <c r="A2547">
        <v>2546</v>
      </c>
      <c r="B2547">
        <v>64904</v>
      </c>
      <c r="C2547">
        <v>0</v>
      </c>
      <c r="D2547">
        <v>0</v>
      </c>
      <c r="E2547" t="s">
        <v>2455</v>
      </c>
      <c r="F2547" t="s">
        <v>2456</v>
      </c>
      <c r="G2547">
        <v>1</v>
      </c>
      <c r="H2547" s="6">
        <v>305070</v>
      </c>
      <c r="I2547" s="7">
        <v>45831</v>
      </c>
      <c r="J2547" s="7">
        <v>45831</v>
      </c>
      <c r="K2547">
        <v>10</v>
      </c>
      <c r="L2547" t="s">
        <v>40</v>
      </c>
      <c r="M2547" t="s">
        <v>5</v>
      </c>
      <c r="N2547" t="s">
        <v>41</v>
      </c>
      <c r="O2547" t="s">
        <v>47</v>
      </c>
      <c r="P2547" t="s">
        <v>2082</v>
      </c>
      <c r="Q2547">
        <v>10</v>
      </c>
      <c r="R2547">
        <v>0</v>
      </c>
      <c r="S2547">
        <v>0</v>
      </c>
      <c r="U2547">
        <v>30507</v>
      </c>
      <c r="V2547">
        <v>30507</v>
      </c>
      <c r="W2547">
        <v>0</v>
      </c>
      <c r="X2547">
        <v>0</v>
      </c>
      <c r="Y2547" t="s">
        <v>48</v>
      </c>
    </row>
    <row r="2548" spans="1:25" x14ac:dyDescent="0.25">
      <c r="A2548">
        <v>2547</v>
      </c>
      <c r="B2548">
        <v>64905</v>
      </c>
      <c r="C2548">
        <v>0</v>
      </c>
      <c r="D2548">
        <v>0</v>
      </c>
      <c r="E2548" t="s">
        <v>2455</v>
      </c>
      <c r="F2548" t="s">
        <v>2456</v>
      </c>
      <c r="G2548">
        <v>1</v>
      </c>
      <c r="H2548" s="6">
        <v>281160</v>
      </c>
      <c r="I2548" s="7">
        <v>45831</v>
      </c>
      <c r="J2548" s="7">
        <v>45831</v>
      </c>
      <c r="K2548">
        <v>10</v>
      </c>
      <c r="L2548" t="s">
        <v>40</v>
      </c>
      <c r="M2548" t="s">
        <v>5</v>
      </c>
      <c r="N2548" t="s">
        <v>41</v>
      </c>
      <c r="O2548" t="s">
        <v>47</v>
      </c>
      <c r="P2548" t="s">
        <v>2082</v>
      </c>
      <c r="Q2548">
        <v>10</v>
      </c>
      <c r="R2548">
        <v>0</v>
      </c>
      <c r="S2548">
        <v>0</v>
      </c>
      <c r="U2548">
        <v>28116</v>
      </c>
      <c r="V2548">
        <v>28116</v>
      </c>
      <c r="W2548">
        <v>0</v>
      </c>
      <c r="X2548">
        <v>0</v>
      </c>
      <c r="Y2548" t="s">
        <v>48</v>
      </c>
    </row>
    <row r="2549" spans="1:25" x14ac:dyDescent="0.25">
      <c r="A2549">
        <v>2548</v>
      </c>
      <c r="B2549">
        <v>64906</v>
      </c>
      <c r="C2549">
        <v>0</v>
      </c>
      <c r="D2549">
        <v>0</v>
      </c>
      <c r="E2549" t="s">
        <v>2455</v>
      </c>
      <c r="F2549" t="s">
        <v>2456</v>
      </c>
      <c r="G2549">
        <v>1</v>
      </c>
      <c r="H2549" s="6">
        <v>280780</v>
      </c>
      <c r="I2549" s="7">
        <v>45831</v>
      </c>
      <c r="J2549" s="7">
        <v>45831</v>
      </c>
      <c r="K2549">
        <v>10</v>
      </c>
      <c r="L2549" t="s">
        <v>40</v>
      </c>
      <c r="M2549" t="s">
        <v>5</v>
      </c>
      <c r="N2549" t="s">
        <v>41</v>
      </c>
      <c r="O2549" t="s">
        <v>47</v>
      </c>
      <c r="P2549" t="s">
        <v>2082</v>
      </c>
      <c r="Q2549">
        <v>10</v>
      </c>
      <c r="R2549">
        <v>0</v>
      </c>
      <c r="S2549">
        <v>0</v>
      </c>
      <c r="U2549">
        <v>28078</v>
      </c>
      <c r="V2549">
        <v>28078</v>
      </c>
      <c r="W2549">
        <v>0</v>
      </c>
      <c r="X2549">
        <v>0</v>
      </c>
      <c r="Y2549" t="s">
        <v>48</v>
      </c>
    </row>
    <row r="2550" spans="1:25" x14ac:dyDescent="0.25">
      <c r="A2550">
        <v>2549</v>
      </c>
      <c r="B2550">
        <v>64907</v>
      </c>
      <c r="C2550">
        <v>0</v>
      </c>
      <c r="D2550">
        <v>0</v>
      </c>
      <c r="E2550" t="s">
        <v>2455</v>
      </c>
      <c r="F2550" t="s">
        <v>2456</v>
      </c>
      <c r="G2550">
        <v>1</v>
      </c>
      <c r="H2550" s="6">
        <v>287544</v>
      </c>
      <c r="I2550" s="7">
        <v>45831</v>
      </c>
      <c r="J2550" s="7">
        <v>45831</v>
      </c>
      <c r="K2550">
        <v>10</v>
      </c>
      <c r="L2550" t="s">
        <v>40</v>
      </c>
      <c r="M2550" t="s">
        <v>5</v>
      </c>
      <c r="N2550" t="s">
        <v>41</v>
      </c>
      <c r="O2550" t="s">
        <v>47</v>
      </c>
      <c r="P2550" t="s">
        <v>2082</v>
      </c>
      <c r="Q2550">
        <v>10</v>
      </c>
      <c r="R2550">
        <v>0</v>
      </c>
      <c r="S2550">
        <v>0</v>
      </c>
      <c r="U2550">
        <v>28754</v>
      </c>
      <c r="V2550">
        <v>28754</v>
      </c>
      <c r="W2550">
        <v>0</v>
      </c>
      <c r="X2550">
        <v>0</v>
      </c>
      <c r="Y2550" t="s">
        <v>48</v>
      </c>
    </row>
    <row r="2551" spans="1:25" x14ac:dyDescent="0.25">
      <c r="A2551">
        <v>2550</v>
      </c>
      <c r="B2551">
        <v>64908</v>
      </c>
      <c r="C2551">
        <v>0</v>
      </c>
      <c r="D2551">
        <v>0</v>
      </c>
      <c r="E2551" t="s">
        <v>2455</v>
      </c>
      <c r="F2551" t="s">
        <v>2456</v>
      </c>
      <c r="G2551">
        <v>1</v>
      </c>
      <c r="H2551" s="6">
        <v>276378</v>
      </c>
      <c r="I2551" s="7">
        <v>45831</v>
      </c>
      <c r="J2551" s="7">
        <v>45831</v>
      </c>
      <c r="K2551">
        <v>10</v>
      </c>
      <c r="L2551" t="s">
        <v>40</v>
      </c>
      <c r="M2551" t="s">
        <v>5</v>
      </c>
      <c r="N2551" t="s">
        <v>41</v>
      </c>
      <c r="O2551" t="s">
        <v>47</v>
      </c>
      <c r="P2551" t="s">
        <v>2082</v>
      </c>
      <c r="Q2551">
        <v>10</v>
      </c>
      <c r="R2551">
        <v>0</v>
      </c>
      <c r="S2551">
        <v>0</v>
      </c>
      <c r="U2551">
        <v>27638</v>
      </c>
      <c r="V2551">
        <v>27638</v>
      </c>
      <c r="W2551">
        <v>0</v>
      </c>
      <c r="X2551">
        <v>0</v>
      </c>
      <c r="Y2551" t="s">
        <v>48</v>
      </c>
    </row>
    <row r="2552" spans="1:25" x14ac:dyDescent="0.25">
      <c r="A2552">
        <v>2551</v>
      </c>
      <c r="B2552">
        <v>64909</v>
      </c>
      <c r="C2552">
        <v>0</v>
      </c>
      <c r="D2552">
        <v>0</v>
      </c>
      <c r="E2552" t="s">
        <v>2455</v>
      </c>
      <c r="F2552" t="s">
        <v>2456</v>
      </c>
      <c r="G2552">
        <v>1</v>
      </c>
      <c r="H2552" s="6">
        <v>292322</v>
      </c>
      <c r="I2552" s="7">
        <v>45831</v>
      </c>
      <c r="J2552" s="7">
        <v>45831</v>
      </c>
      <c r="K2552">
        <v>10</v>
      </c>
      <c r="L2552" t="s">
        <v>40</v>
      </c>
      <c r="M2552" t="s">
        <v>5</v>
      </c>
      <c r="N2552" t="s">
        <v>41</v>
      </c>
      <c r="O2552" t="s">
        <v>47</v>
      </c>
      <c r="P2552" t="s">
        <v>2082</v>
      </c>
      <c r="Q2552">
        <v>10</v>
      </c>
      <c r="R2552">
        <v>0</v>
      </c>
      <c r="S2552">
        <v>0</v>
      </c>
      <c r="U2552">
        <v>29232</v>
      </c>
      <c r="V2552">
        <v>29232</v>
      </c>
      <c r="W2552">
        <v>0</v>
      </c>
      <c r="X2552">
        <v>0</v>
      </c>
      <c r="Y2552" t="s">
        <v>48</v>
      </c>
    </row>
    <row r="2553" spans="1:25" x14ac:dyDescent="0.25">
      <c r="A2553">
        <v>2552</v>
      </c>
      <c r="B2553">
        <v>64910</v>
      </c>
      <c r="C2553">
        <v>0</v>
      </c>
      <c r="D2553">
        <v>0</v>
      </c>
      <c r="E2553" t="s">
        <v>2455</v>
      </c>
      <c r="F2553" t="s">
        <v>2456</v>
      </c>
      <c r="G2553">
        <v>1</v>
      </c>
      <c r="H2553" s="6">
        <v>271516</v>
      </c>
      <c r="I2553" s="7">
        <v>45831</v>
      </c>
      <c r="J2553" s="7">
        <v>45831</v>
      </c>
      <c r="K2553">
        <v>10</v>
      </c>
      <c r="L2553" t="s">
        <v>40</v>
      </c>
      <c r="M2553" t="s">
        <v>5</v>
      </c>
      <c r="N2553" t="s">
        <v>41</v>
      </c>
      <c r="O2553" t="s">
        <v>47</v>
      </c>
      <c r="P2553" t="s">
        <v>2082</v>
      </c>
      <c r="Q2553">
        <v>10</v>
      </c>
      <c r="R2553">
        <v>0</v>
      </c>
      <c r="S2553">
        <v>0</v>
      </c>
      <c r="U2553">
        <v>27152</v>
      </c>
      <c r="V2553">
        <v>27152</v>
      </c>
      <c r="W2553">
        <v>0</v>
      </c>
      <c r="X2553">
        <v>0</v>
      </c>
      <c r="Y2553" t="s">
        <v>48</v>
      </c>
    </row>
    <row r="2554" spans="1:25" x14ac:dyDescent="0.25">
      <c r="A2554">
        <v>2553</v>
      </c>
      <c r="B2554">
        <v>64911</v>
      </c>
      <c r="C2554">
        <v>0</v>
      </c>
      <c r="D2554">
        <v>0</v>
      </c>
      <c r="E2554" t="s">
        <v>2455</v>
      </c>
      <c r="F2554" t="s">
        <v>2456</v>
      </c>
      <c r="G2554">
        <v>1</v>
      </c>
      <c r="H2554" s="6">
        <v>295529</v>
      </c>
      <c r="I2554" s="7">
        <v>45831</v>
      </c>
      <c r="J2554" s="7">
        <v>45831</v>
      </c>
      <c r="K2554">
        <v>10</v>
      </c>
      <c r="L2554" t="s">
        <v>40</v>
      </c>
      <c r="M2554" t="s">
        <v>5</v>
      </c>
      <c r="N2554" t="s">
        <v>41</v>
      </c>
      <c r="O2554" t="s">
        <v>47</v>
      </c>
      <c r="P2554" t="s">
        <v>2082</v>
      </c>
      <c r="Q2554">
        <v>10</v>
      </c>
      <c r="R2554">
        <v>0</v>
      </c>
      <c r="S2554">
        <v>0</v>
      </c>
      <c r="U2554">
        <v>29553</v>
      </c>
      <c r="V2554">
        <v>29553</v>
      </c>
      <c r="W2554">
        <v>0</v>
      </c>
      <c r="X2554">
        <v>0</v>
      </c>
      <c r="Y2554" t="s">
        <v>48</v>
      </c>
    </row>
    <row r="2555" spans="1:25" x14ac:dyDescent="0.25">
      <c r="A2555">
        <v>2554</v>
      </c>
      <c r="B2555">
        <v>64912</v>
      </c>
      <c r="C2555">
        <v>0</v>
      </c>
      <c r="D2555">
        <v>0</v>
      </c>
      <c r="E2555" t="s">
        <v>2455</v>
      </c>
      <c r="F2555" t="s">
        <v>2456</v>
      </c>
      <c r="G2555">
        <v>1</v>
      </c>
      <c r="H2555" s="6">
        <v>284042</v>
      </c>
      <c r="I2555" s="7">
        <v>45831</v>
      </c>
      <c r="J2555" s="7">
        <v>45831</v>
      </c>
      <c r="K2555">
        <v>10</v>
      </c>
      <c r="L2555" t="s">
        <v>40</v>
      </c>
      <c r="M2555" t="s">
        <v>5</v>
      </c>
      <c r="N2555" t="s">
        <v>41</v>
      </c>
      <c r="O2555" t="s">
        <v>47</v>
      </c>
      <c r="P2555" t="s">
        <v>2082</v>
      </c>
      <c r="Q2555">
        <v>10</v>
      </c>
      <c r="R2555">
        <v>0</v>
      </c>
      <c r="S2555">
        <v>0</v>
      </c>
      <c r="U2555">
        <v>28404</v>
      </c>
      <c r="V2555">
        <v>28404</v>
      </c>
      <c r="W2555">
        <v>0</v>
      </c>
      <c r="X2555">
        <v>0</v>
      </c>
      <c r="Y2555" t="s">
        <v>48</v>
      </c>
    </row>
    <row r="2556" spans="1:25" x14ac:dyDescent="0.25">
      <c r="A2556">
        <v>2555</v>
      </c>
      <c r="B2556">
        <v>64913</v>
      </c>
      <c r="C2556">
        <v>0</v>
      </c>
      <c r="D2556">
        <v>0</v>
      </c>
      <c r="E2556" t="s">
        <v>2455</v>
      </c>
      <c r="F2556" t="s">
        <v>2456</v>
      </c>
      <c r="G2556">
        <v>1</v>
      </c>
      <c r="H2556" s="6">
        <v>279196</v>
      </c>
      <c r="I2556" s="7">
        <v>45831</v>
      </c>
      <c r="J2556" s="7">
        <v>45831</v>
      </c>
      <c r="K2556">
        <v>10</v>
      </c>
      <c r="L2556" t="s">
        <v>40</v>
      </c>
      <c r="M2556" t="s">
        <v>5</v>
      </c>
      <c r="N2556" t="s">
        <v>41</v>
      </c>
      <c r="O2556" t="s">
        <v>47</v>
      </c>
      <c r="P2556" t="s">
        <v>2082</v>
      </c>
      <c r="Q2556">
        <v>10</v>
      </c>
      <c r="R2556">
        <v>0</v>
      </c>
      <c r="S2556">
        <v>0</v>
      </c>
      <c r="U2556">
        <v>27920</v>
      </c>
      <c r="V2556">
        <v>27920</v>
      </c>
      <c r="W2556">
        <v>0</v>
      </c>
      <c r="X2556">
        <v>0</v>
      </c>
      <c r="Y2556" t="s">
        <v>48</v>
      </c>
    </row>
    <row r="2557" spans="1:25" x14ac:dyDescent="0.25">
      <c r="A2557">
        <v>2556</v>
      </c>
      <c r="B2557">
        <v>64914</v>
      </c>
      <c r="C2557">
        <v>0</v>
      </c>
      <c r="D2557">
        <v>0</v>
      </c>
      <c r="E2557" t="s">
        <v>2455</v>
      </c>
      <c r="F2557" t="s">
        <v>2456</v>
      </c>
      <c r="G2557">
        <v>1</v>
      </c>
      <c r="H2557" s="6">
        <v>355342</v>
      </c>
      <c r="I2557" s="7">
        <v>45831</v>
      </c>
      <c r="J2557" s="7">
        <v>45831</v>
      </c>
      <c r="K2557">
        <v>10</v>
      </c>
      <c r="L2557" t="s">
        <v>40</v>
      </c>
      <c r="M2557" t="s">
        <v>5</v>
      </c>
      <c r="N2557" t="s">
        <v>41</v>
      </c>
      <c r="O2557" t="s">
        <v>47</v>
      </c>
      <c r="P2557" t="s">
        <v>2082</v>
      </c>
      <c r="Q2557">
        <v>10</v>
      </c>
      <c r="R2557">
        <v>0</v>
      </c>
      <c r="S2557">
        <v>0</v>
      </c>
      <c r="U2557">
        <v>35534</v>
      </c>
      <c r="V2557">
        <v>35534</v>
      </c>
      <c r="W2557">
        <v>0</v>
      </c>
      <c r="X2557">
        <v>0</v>
      </c>
      <c r="Y2557" t="s">
        <v>48</v>
      </c>
    </row>
    <row r="2558" spans="1:25" x14ac:dyDescent="0.25">
      <c r="A2558">
        <v>2557</v>
      </c>
      <c r="B2558">
        <v>65201</v>
      </c>
      <c r="C2558">
        <v>0</v>
      </c>
      <c r="D2558">
        <v>0</v>
      </c>
      <c r="E2558" t="s">
        <v>972</v>
      </c>
      <c r="F2558" t="s">
        <v>2623</v>
      </c>
      <c r="G2558">
        <v>1</v>
      </c>
      <c r="H2558" s="6">
        <v>991235</v>
      </c>
      <c r="I2558" s="7">
        <v>45831</v>
      </c>
      <c r="J2558" s="7">
        <v>45831</v>
      </c>
      <c r="K2558">
        <v>8</v>
      </c>
      <c r="L2558" t="s">
        <v>40</v>
      </c>
      <c r="M2558" t="s">
        <v>7</v>
      </c>
      <c r="N2558" t="s">
        <v>41</v>
      </c>
      <c r="O2558" t="s">
        <v>64</v>
      </c>
      <c r="P2558" t="s">
        <v>2082</v>
      </c>
      <c r="Q2558">
        <v>8</v>
      </c>
      <c r="R2558">
        <v>0</v>
      </c>
      <c r="S2558">
        <v>0</v>
      </c>
      <c r="U2558">
        <v>79299</v>
      </c>
      <c r="V2558">
        <v>79299</v>
      </c>
      <c r="W2558">
        <v>0</v>
      </c>
      <c r="X2558">
        <v>0</v>
      </c>
      <c r="Y2558" t="s">
        <v>44</v>
      </c>
    </row>
    <row r="2559" spans="1:25" x14ac:dyDescent="0.25">
      <c r="A2559">
        <v>2558</v>
      </c>
      <c r="B2559">
        <v>65204</v>
      </c>
      <c r="C2559">
        <v>0</v>
      </c>
      <c r="D2559">
        <v>0</v>
      </c>
      <c r="E2559" t="s">
        <v>997</v>
      </c>
      <c r="F2559" t="s">
        <v>998</v>
      </c>
      <c r="G2559">
        <v>1</v>
      </c>
      <c r="H2559" s="6">
        <v>22059</v>
      </c>
      <c r="I2559" s="7">
        <v>45831</v>
      </c>
      <c r="J2559" s="7">
        <v>45831</v>
      </c>
      <c r="K2559">
        <v>15</v>
      </c>
      <c r="L2559" t="s">
        <v>40</v>
      </c>
      <c r="M2559" t="s">
        <v>5</v>
      </c>
      <c r="N2559" t="s">
        <v>41</v>
      </c>
      <c r="O2559" t="s">
        <v>77</v>
      </c>
      <c r="P2559" t="s">
        <v>2082</v>
      </c>
      <c r="Q2559">
        <v>15</v>
      </c>
      <c r="R2559">
        <v>0</v>
      </c>
      <c r="S2559">
        <v>0</v>
      </c>
      <c r="U2559">
        <v>3309</v>
      </c>
      <c r="V2559">
        <v>3309</v>
      </c>
      <c r="W2559">
        <v>0</v>
      </c>
      <c r="X2559">
        <v>0</v>
      </c>
      <c r="Y2559" t="s">
        <v>48</v>
      </c>
    </row>
    <row r="2560" spans="1:25" x14ac:dyDescent="0.25">
      <c r="A2560">
        <v>2559</v>
      </c>
      <c r="B2560">
        <v>65198</v>
      </c>
      <c r="C2560">
        <v>0</v>
      </c>
      <c r="D2560">
        <v>0</v>
      </c>
      <c r="E2560" t="s">
        <v>1648</v>
      </c>
      <c r="F2560" t="s">
        <v>1649</v>
      </c>
      <c r="G2560">
        <v>1</v>
      </c>
      <c r="H2560" s="6">
        <v>2622847</v>
      </c>
      <c r="I2560" s="7">
        <v>45831</v>
      </c>
      <c r="J2560" s="7">
        <v>45831</v>
      </c>
      <c r="K2560">
        <v>15</v>
      </c>
      <c r="L2560" t="s">
        <v>40</v>
      </c>
      <c r="M2560" t="s">
        <v>5</v>
      </c>
      <c r="N2560" t="s">
        <v>41</v>
      </c>
      <c r="O2560" t="s">
        <v>54</v>
      </c>
      <c r="P2560" t="s">
        <v>2082</v>
      </c>
      <c r="Q2560">
        <v>4</v>
      </c>
      <c r="R2560">
        <v>11</v>
      </c>
      <c r="S2560">
        <v>0</v>
      </c>
      <c r="U2560">
        <v>393427</v>
      </c>
      <c r="V2560">
        <v>104914</v>
      </c>
      <c r="W2560">
        <v>288513</v>
      </c>
      <c r="X2560">
        <v>0</v>
      </c>
      <c r="Y2560" t="s">
        <v>109</v>
      </c>
    </row>
    <row r="2561" spans="1:25" x14ac:dyDescent="0.25">
      <c r="A2561">
        <v>2560</v>
      </c>
      <c r="B2561">
        <v>65193</v>
      </c>
      <c r="C2561">
        <v>0</v>
      </c>
      <c r="D2561">
        <v>0</v>
      </c>
      <c r="E2561" t="s">
        <v>848</v>
      </c>
      <c r="F2561" t="s">
        <v>849</v>
      </c>
      <c r="G2561">
        <v>1</v>
      </c>
      <c r="H2561" s="6">
        <v>534651</v>
      </c>
      <c r="I2561" s="7">
        <v>45831</v>
      </c>
      <c r="J2561" s="7">
        <v>45831</v>
      </c>
      <c r="K2561">
        <v>15</v>
      </c>
      <c r="L2561" t="s">
        <v>40</v>
      </c>
      <c r="M2561" t="s">
        <v>5</v>
      </c>
      <c r="N2561" t="s">
        <v>41</v>
      </c>
      <c r="O2561" t="s">
        <v>47</v>
      </c>
      <c r="P2561" t="s">
        <v>2082</v>
      </c>
      <c r="Q2561">
        <v>4</v>
      </c>
      <c r="R2561">
        <v>11</v>
      </c>
      <c r="S2561">
        <v>0</v>
      </c>
      <c r="U2561">
        <v>80198</v>
      </c>
      <c r="V2561">
        <v>21386</v>
      </c>
      <c r="W2561">
        <v>58812</v>
      </c>
      <c r="X2561">
        <v>0</v>
      </c>
      <c r="Y2561" t="s">
        <v>109</v>
      </c>
    </row>
    <row r="2562" spans="1:25" x14ac:dyDescent="0.25">
      <c r="A2562">
        <v>2561</v>
      </c>
      <c r="B2562">
        <v>65195</v>
      </c>
      <c r="C2562">
        <v>0</v>
      </c>
      <c r="D2562">
        <v>0</v>
      </c>
      <c r="E2562" t="s">
        <v>498</v>
      </c>
      <c r="F2562" t="s">
        <v>499</v>
      </c>
      <c r="G2562">
        <v>1</v>
      </c>
      <c r="H2562" s="6">
        <v>24030975</v>
      </c>
      <c r="I2562" s="7">
        <v>45831</v>
      </c>
      <c r="J2562" s="7">
        <v>45831</v>
      </c>
      <c r="K2562">
        <v>15</v>
      </c>
      <c r="L2562" t="s">
        <v>40</v>
      </c>
      <c r="M2562" t="s">
        <v>5</v>
      </c>
      <c r="N2562" t="s">
        <v>41</v>
      </c>
      <c r="O2562" t="s">
        <v>77</v>
      </c>
      <c r="P2562" t="s">
        <v>2082</v>
      </c>
      <c r="Q2562">
        <v>6</v>
      </c>
      <c r="R2562">
        <v>9</v>
      </c>
      <c r="S2562">
        <v>0</v>
      </c>
      <c r="U2562">
        <v>3604646</v>
      </c>
      <c r="V2562">
        <v>1441858</v>
      </c>
      <c r="W2562">
        <v>2162788</v>
      </c>
      <c r="X2562">
        <v>0</v>
      </c>
      <c r="Y2562" t="s">
        <v>48</v>
      </c>
    </row>
    <row r="2563" spans="1:25" x14ac:dyDescent="0.25">
      <c r="A2563">
        <v>2562</v>
      </c>
      <c r="B2563">
        <v>65197</v>
      </c>
      <c r="C2563">
        <v>0</v>
      </c>
      <c r="D2563">
        <v>0</v>
      </c>
      <c r="E2563" t="s">
        <v>944</v>
      </c>
      <c r="F2563" t="s">
        <v>945</v>
      </c>
      <c r="G2563">
        <v>1</v>
      </c>
      <c r="H2563" s="6">
        <v>8738676</v>
      </c>
      <c r="I2563" s="7">
        <v>45831</v>
      </c>
      <c r="J2563" s="7">
        <v>45831</v>
      </c>
      <c r="K2563">
        <v>15</v>
      </c>
      <c r="L2563" t="s">
        <v>40</v>
      </c>
      <c r="M2563" t="s">
        <v>5</v>
      </c>
      <c r="N2563" t="s">
        <v>41</v>
      </c>
      <c r="O2563" t="s">
        <v>77</v>
      </c>
      <c r="P2563" t="s">
        <v>2082</v>
      </c>
      <c r="Q2563">
        <v>7</v>
      </c>
      <c r="R2563">
        <v>8</v>
      </c>
      <c r="S2563">
        <v>0</v>
      </c>
      <c r="U2563">
        <v>1310801</v>
      </c>
      <c r="V2563">
        <v>611707</v>
      </c>
      <c r="W2563">
        <v>699094</v>
      </c>
      <c r="X2563">
        <v>0</v>
      </c>
      <c r="Y2563" t="s">
        <v>112</v>
      </c>
    </row>
    <row r="2564" spans="1:25" x14ac:dyDescent="0.25">
      <c r="A2564">
        <v>2563</v>
      </c>
      <c r="B2564">
        <v>65200</v>
      </c>
      <c r="C2564">
        <v>0</v>
      </c>
      <c r="D2564">
        <v>0</v>
      </c>
      <c r="E2564" t="s">
        <v>1232</v>
      </c>
      <c r="F2564" t="s">
        <v>1233</v>
      </c>
      <c r="G2564">
        <v>1</v>
      </c>
      <c r="H2564" s="6">
        <v>96360929</v>
      </c>
      <c r="I2564" s="7">
        <v>45831</v>
      </c>
      <c r="J2564" s="7">
        <v>45831</v>
      </c>
      <c r="K2564">
        <v>15</v>
      </c>
      <c r="L2564" t="s">
        <v>40</v>
      </c>
      <c r="M2564" t="s">
        <v>5</v>
      </c>
      <c r="N2564" t="s">
        <v>41</v>
      </c>
      <c r="O2564" t="s">
        <v>54</v>
      </c>
      <c r="P2564" t="s">
        <v>2082</v>
      </c>
      <c r="Q2564">
        <v>3.7</v>
      </c>
      <c r="R2564">
        <v>11.3</v>
      </c>
      <c r="S2564">
        <v>0</v>
      </c>
      <c r="U2564">
        <v>14454139</v>
      </c>
      <c r="V2564">
        <v>3565354</v>
      </c>
      <c r="W2564">
        <v>10888785</v>
      </c>
      <c r="X2564">
        <v>0</v>
      </c>
      <c r="Y2564" t="s">
        <v>67</v>
      </c>
    </row>
    <row r="2565" spans="1:25" x14ac:dyDescent="0.25">
      <c r="A2565">
        <v>2564</v>
      </c>
      <c r="B2565">
        <v>65203</v>
      </c>
      <c r="C2565">
        <v>0</v>
      </c>
      <c r="D2565">
        <v>0</v>
      </c>
      <c r="E2565" t="s">
        <v>405</v>
      </c>
      <c r="F2565" t="s">
        <v>406</v>
      </c>
      <c r="G2565">
        <v>1</v>
      </c>
      <c r="H2565" s="6">
        <v>50000000</v>
      </c>
      <c r="I2565" s="7">
        <v>45831</v>
      </c>
      <c r="J2565" s="7">
        <v>45831</v>
      </c>
      <c r="K2565">
        <v>15</v>
      </c>
      <c r="L2565" t="s">
        <v>40</v>
      </c>
      <c r="M2565" t="s">
        <v>5</v>
      </c>
      <c r="N2565" t="s">
        <v>41</v>
      </c>
      <c r="O2565" t="s">
        <v>54</v>
      </c>
      <c r="P2565" t="s">
        <v>2082</v>
      </c>
      <c r="Q2565">
        <v>5</v>
      </c>
      <c r="R2565">
        <v>10</v>
      </c>
      <c r="S2565">
        <v>0</v>
      </c>
      <c r="U2565">
        <v>7500000</v>
      </c>
      <c r="V2565">
        <v>2500000</v>
      </c>
      <c r="W2565">
        <v>5000000</v>
      </c>
      <c r="X2565">
        <v>0</v>
      </c>
      <c r="Y2565" t="s">
        <v>67</v>
      </c>
    </row>
    <row r="2566" spans="1:25" x14ac:dyDescent="0.25">
      <c r="A2566">
        <v>2565</v>
      </c>
      <c r="B2566">
        <v>65196</v>
      </c>
      <c r="C2566">
        <v>0</v>
      </c>
      <c r="D2566">
        <v>0</v>
      </c>
      <c r="E2566" t="s">
        <v>948</v>
      </c>
      <c r="F2566" t="s">
        <v>949</v>
      </c>
      <c r="G2566">
        <v>1</v>
      </c>
      <c r="H2566" s="6">
        <v>77025232</v>
      </c>
      <c r="I2566" s="7">
        <v>45831</v>
      </c>
      <c r="J2566" s="7">
        <v>45831</v>
      </c>
      <c r="K2566">
        <v>15</v>
      </c>
      <c r="L2566" t="s">
        <v>40</v>
      </c>
      <c r="M2566" t="s">
        <v>5</v>
      </c>
      <c r="N2566" t="s">
        <v>41</v>
      </c>
      <c r="O2566" t="s">
        <v>77</v>
      </c>
      <c r="P2566" t="s">
        <v>2082</v>
      </c>
      <c r="Q2566">
        <v>7</v>
      </c>
      <c r="R2566">
        <v>8</v>
      </c>
      <c r="S2566">
        <v>0</v>
      </c>
      <c r="U2566">
        <v>11553785</v>
      </c>
      <c r="V2566">
        <v>5391766</v>
      </c>
      <c r="W2566">
        <v>6162019</v>
      </c>
      <c r="X2566">
        <v>0</v>
      </c>
      <c r="Y2566" t="s">
        <v>112</v>
      </c>
    </row>
    <row r="2567" spans="1:25" x14ac:dyDescent="0.25">
      <c r="A2567">
        <v>2566</v>
      </c>
      <c r="B2567">
        <v>65194</v>
      </c>
      <c r="C2567">
        <v>0</v>
      </c>
      <c r="D2567">
        <v>0</v>
      </c>
      <c r="E2567" t="s">
        <v>1678</v>
      </c>
      <c r="F2567" t="s">
        <v>1679</v>
      </c>
      <c r="G2567">
        <v>1</v>
      </c>
      <c r="H2567" s="6">
        <v>22393360</v>
      </c>
      <c r="I2567" s="7">
        <v>45831</v>
      </c>
      <c r="J2567" s="7">
        <v>45831</v>
      </c>
      <c r="K2567">
        <v>15</v>
      </c>
      <c r="L2567" t="s">
        <v>40</v>
      </c>
      <c r="M2567" t="s">
        <v>5</v>
      </c>
      <c r="N2567" t="s">
        <v>41</v>
      </c>
      <c r="O2567" t="s">
        <v>77</v>
      </c>
      <c r="P2567" t="s">
        <v>2082</v>
      </c>
      <c r="Q2567">
        <v>6</v>
      </c>
      <c r="R2567">
        <v>9</v>
      </c>
      <c r="S2567">
        <v>0</v>
      </c>
      <c r="U2567">
        <v>3359004</v>
      </c>
      <c r="V2567">
        <v>1343602</v>
      </c>
      <c r="W2567">
        <v>2015402</v>
      </c>
      <c r="X2567">
        <v>0</v>
      </c>
      <c r="Y2567" t="s">
        <v>250</v>
      </c>
    </row>
    <row r="2568" spans="1:25" x14ac:dyDescent="0.25">
      <c r="A2568">
        <v>2567</v>
      </c>
      <c r="B2568">
        <v>65199</v>
      </c>
      <c r="C2568">
        <v>0</v>
      </c>
      <c r="D2568">
        <v>0</v>
      </c>
      <c r="E2568" t="s">
        <v>1068</v>
      </c>
      <c r="F2568" t="s">
        <v>1069</v>
      </c>
      <c r="G2568">
        <v>1</v>
      </c>
      <c r="H2568" s="6">
        <v>45000000</v>
      </c>
      <c r="I2568" s="7">
        <v>45831</v>
      </c>
      <c r="J2568" s="7">
        <v>45831</v>
      </c>
      <c r="K2568">
        <v>4</v>
      </c>
      <c r="L2568" t="s">
        <v>40</v>
      </c>
      <c r="M2568" t="s">
        <v>5</v>
      </c>
      <c r="N2568" t="s">
        <v>41</v>
      </c>
      <c r="O2568" t="s">
        <v>77</v>
      </c>
      <c r="P2568" t="s">
        <v>2082</v>
      </c>
      <c r="Q2568">
        <v>4</v>
      </c>
      <c r="R2568">
        <v>0</v>
      </c>
      <c r="S2568">
        <v>0</v>
      </c>
      <c r="U2568">
        <v>1800000</v>
      </c>
      <c r="V2568">
        <v>1800000</v>
      </c>
      <c r="W2568">
        <v>0</v>
      </c>
      <c r="X2568">
        <v>0</v>
      </c>
      <c r="Y2568" t="s">
        <v>48</v>
      </c>
    </row>
    <row r="2569" spans="1:25" x14ac:dyDescent="0.25">
      <c r="A2569">
        <v>2568</v>
      </c>
      <c r="B2569">
        <v>65179</v>
      </c>
      <c r="C2569">
        <v>0</v>
      </c>
      <c r="D2569">
        <v>0</v>
      </c>
      <c r="E2569" t="s">
        <v>1650</v>
      </c>
      <c r="F2569" t="s">
        <v>1651</v>
      </c>
      <c r="G2569">
        <v>1</v>
      </c>
      <c r="H2569" s="6">
        <v>632897</v>
      </c>
      <c r="I2569" s="7">
        <v>45827</v>
      </c>
      <c r="J2569" s="7">
        <v>45827</v>
      </c>
      <c r="K2569">
        <v>7</v>
      </c>
      <c r="L2569" t="s">
        <v>40</v>
      </c>
      <c r="M2569" t="s">
        <v>5</v>
      </c>
      <c r="N2569" t="s">
        <v>41</v>
      </c>
      <c r="O2569" t="s">
        <v>47</v>
      </c>
      <c r="P2569" t="s">
        <v>2082</v>
      </c>
      <c r="Q2569">
        <v>7</v>
      </c>
      <c r="R2569">
        <v>0</v>
      </c>
      <c r="S2569">
        <v>0</v>
      </c>
      <c r="U2569">
        <v>44303</v>
      </c>
      <c r="V2569">
        <v>44303</v>
      </c>
      <c r="W2569">
        <v>0</v>
      </c>
      <c r="X2569">
        <v>0</v>
      </c>
      <c r="Y2569" t="s">
        <v>48</v>
      </c>
    </row>
    <row r="2570" spans="1:25" x14ac:dyDescent="0.25">
      <c r="A2570">
        <v>2569</v>
      </c>
      <c r="B2570">
        <v>65185</v>
      </c>
      <c r="C2570">
        <v>0</v>
      </c>
      <c r="D2570">
        <v>0</v>
      </c>
      <c r="E2570" t="s">
        <v>539</v>
      </c>
      <c r="F2570" t="s">
        <v>540</v>
      </c>
      <c r="G2570">
        <v>1</v>
      </c>
      <c r="H2570" s="6">
        <v>18441364</v>
      </c>
      <c r="I2570" s="7">
        <v>45827</v>
      </c>
      <c r="J2570" s="7">
        <v>45827</v>
      </c>
      <c r="K2570">
        <v>15</v>
      </c>
      <c r="L2570" t="s">
        <v>40</v>
      </c>
      <c r="M2570" t="s">
        <v>5</v>
      </c>
      <c r="N2570" t="s">
        <v>41</v>
      </c>
      <c r="O2570" t="s">
        <v>47</v>
      </c>
      <c r="P2570" t="s">
        <v>2082</v>
      </c>
      <c r="Q2570">
        <v>4</v>
      </c>
      <c r="R2570">
        <v>11</v>
      </c>
      <c r="S2570">
        <v>0</v>
      </c>
      <c r="U2570">
        <v>2766205</v>
      </c>
      <c r="V2570">
        <v>737655</v>
      </c>
      <c r="W2570">
        <v>2028550</v>
      </c>
      <c r="X2570">
        <v>0</v>
      </c>
      <c r="Y2570" t="s">
        <v>109</v>
      </c>
    </row>
    <row r="2571" spans="1:25" x14ac:dyDescent="0.25">
      <c r="A2571">
        <v>2570</v>
      </c>
      <c r="B2571">
        <v>65188</v>
      </c>
      <c r="C2571">
        <v>0</v>
      </c>
      <c r="D2571">
        <v>0</v>
      </c>
      <c r="E2571" t="s">
        <v>958</v>
      </c>
      <c r="F2571" t="s">
        <v>959</v>
      </c>
      <c r="G2571">
        <v>1</v>
      </c>
      <c r="H2571" s="6">
        <v>92949055</v>
      </c>
      <c r="I2571" s="7">
        <v>45827</v>
      </c>
      <c r="J2571" s="7">
        <v>45827</v>
      </c>
      <c r="K2571">
        <v>15</v>
      </c>
      <c r="L2571" t="s">
        <v>40</v>
      </c>
      <c r="M2571" t="s">
        <v>5</v>
      </c>
      <c r="N2571" t="s">
        <v>41</v>
      </c>
      <c r="O2571" t="s">
        <v>77</v>
      </c>
      <c r="P2571" t="s">
        <v>2082</v>
      </c>
      <c r="Q2571">
        <v>6</v>
      </c>
      <c r="R2571">
        <v>9</v>
      </c>
      <c r="S2571">
        <v>0</v>
      </c>
      <c r="U2571">
        <v>13942358</v>
      </c>
      <c r="V2571">
        <v>5576943</v>
      </c>
      <c r="W2571">
        <v>8365415</v>
      </c>
      <c r="X2571">
        <v>0</v>
      </c>
      <c r="Y2571" t="s">
        <v>48</v>
      </c>
    </row>
    <row r="2572" spans="1:25" x14ac:dyDescent="0.25">
      <c r="A2572">
        <v>2571</v>
      </c>
      <c r="B2572">
        <v>65183</v>
      </c>
      <c r="C2572">
        <v>0</v>
      </c>
      <c r="D2572">
        <v>0</v>
      </c>
      <c r="E2572" t="s">
        <v>553</v>
      </c>
      <c r="F2572" t="s">
        <v>554</v>
      </c>
      <c r="G2572">
        <v>1</v>
      </c>
      <c r="H2572" s="6">
        <v>32549419</v>
      </c>
      <c r="I2572" s="7">
        <v>45827</v>
      </c>
      <c r="J2572" s="7">
        <v>45827</v>
      </c>
      <c r="K2572">
        <v>15</v>
      </c>
      <c r="L2572" t="s">
        <v>40</v>
      </c>
      <c r="M2572" t="s">
        <v>5</v>
      </c>
      <c r="N2572" t="s">
        <v>41</v>
      </c>
      <c r="O2572" t="s">
        <v>47</v>
      </c>
      <c r="P2572" t="s">
        <v>2082</v>
      </c>
      <c r="Q2572">
        <v>4</v>
      </c>
      <c r="R2572">
        <v>11</v>
      </c>
      <c r="S2572">
        <v>0</v>
      </c>
      <c r="U2572">
        <v>4882413</v>
      </c>
      <c r="V2572">
        <v>1301977</v>
      </c>
      <c r="W2572">
        <v>3580436</v>
      </c>
      <c r="X2572">
        <v>0</v>
      </c>
      <c r="Y2572" t="s">
        <v>109</v>
      </c>
    </row>
    <row r="2573" spans="1:25" x14ac:dyDescent="0.25">
      <c r="A2573">
        <v>2572</v>
      </c>
      <c r="B2573">
        <v>65189</v>
      </c>
      <c r="C2573">
        <v>0</v>
      </c>
      <c r="D2573">
        <v>0</v>
      </c>
      <c r="E2573" t="s">
        <v>551</v>
      </c>
      <c r="F2573" t="s">
        <v>552</v>
      </c>
      <c r="G2573">
        <v>1</v>
      </c>
      <c r="H2573" s="6">
        <v>20000000</v>
      </c>
      <c r="I2573" s="7">
        <v>45827</v>
      </c>
      <c r="J2573" s="7">
        <v>45827</v>
      </c>
      <c r="K2573">
        <v>15</v>
      </c>
      <c r="L2573" t="s">
        <v>40</v>
      </c>
      <c r="M2573" t="s">
        <v>8</v>
      </c>
      <c r="N2573" t="s">
        <v>41</v>
      </c>
      <c r="O2573" t="s">
        <v>347</v>
      </c>
      <c r="P2573" t="s">
        <v>2082</v>
      </c>
      <c r="Q2573">
        <v>6</v>
      </c>
      <c r="R2573">
        <v>9</v>
      </c>
      <c r="S2573">
        <v>0</v>
      </c>
      <c r="U2573">
        <v>3000000</v>
      </c>
      <c r="V2573">
        <v>1200000</v>
      </c>
      <c r="W2573">
        <v>1800000</v>
      </c>
      <c r="X2573">
        <v>0</v>
      </c>
      <c r="Y2573" t="s">
        <v>109</v>
      </c>
    </row>
    <row r="2574" spans="1:25" x14ac:dyDescent="0.25">
      <c r="A2574">
        <v>2573</v>
      </c>
      <c r="B2574">
        <v>65186</v>
      </c>
      <c r="C2574">
        <v>0</v>
      </c>
      <c r="D2574">
        <v>0</v>
      </c>
      <c r="E2574" t="s">
        <v>514</v>
      </c>
      <c r="F2574" t="s">
        <v>515</v>
      </c>
      <c r="G2574">
        <v>1</v>
      </c>
      <c r="H2574" s="6">
        <v>20000000</v>
      </c>
      <c r="I2574" s="7">
        <v>45827</v>
      </c>
      <c r="J2574" s="7">
        <v>45827</v>
      </c>
      <c r="K2574">
        <v>6</v>
      </c>
      <c r="L2574" t="s">
        <v>40</v>
      </c>
      <c r="M2574" t="s">
        <v>5</v>
      </c>
      <c r="N2574" t="s">
        <v>41</v>
      </c>
      <c r="O2574" t="s">
        <v>77</v>
      </c>
      <c r="P2574" t="s">
        <v>2082</v>
      </c>
      <c r="Q2574">
        <v>6</v>
      </c>
      <c r="R2574">
        <v>0</v>
      </c>
      <c r="S2574">
        <v>0</v>
      </c>
      <c r="U2574">
        <v>1200000</v>
      </c>
      <c r="V2574">
        <v>1200000</v>
      </c>
      <c r="W2574">
        <v>0</v>
      </c>
      <c r="X2574">
        <v>0</v>
      </c>
      <c r="Y2574" t="s">
        <v>48</v>
      </c>
    </row>
    <row r="2575" spans="1:25" x14ac:dyDescent="0.25">
      <c r="A2575">
        <v>2574</v>
      </c>
      <c r="B2575">
        <v>65180</v>
      </c>
      <c r="C2575">
        <v>0</v>
      </c>
      <c r="D2575">
        <v>0</v>
      </c>
      <c r="E2575" t="s">
        <v>1652</v>
      </c>
      <c r="F2575" t="s">
        <v>1653</v>
      </c>
      <c r="G2575">
        <v>1</v>
      </c>
      <c r="H2575" s="6">
        <v>1713992</v>
      </c>
      <c r="I2575" s="7">
        <v>45827</v>
      </c>
      <c r="J2575" s="7">
        <v>45827</v>
      </c>
      <c r="K2575">
        <v>7</v>
      </c>
      <c r="L2575" t="s">
        <v>40</v>
      </c>
      <c r="M2575" t="s">
        <v>5</v>
      </c>
      <c r="N2575" t="s">
        <v>41</v>
      </c>
      <c r="O2575" t="s">
        <v>47</v>
      </c>
      <c r="P2575" t="s">
        <v>2082</v>
      </c>
      <c r="Q2575">
        <v>7</v>
      </c>
      <c r="R2575">
        <v>0</v>
      </c>
      <c r="S2575">
        <v>0</v>
      </c>
      <c r="U2575">
        <v>119979</v>
      </c>
      <c r="V2575">
        <v>119979</v>
      </c>
      <c r="W2575">
        <v>0</v>
      </c>
      <c r="X2575">
        <v>0</v>
      </c>
      <c r="Y2575" t="s">
        <v>48</v>
      </c>
    </row>
    <row r="2576" spans="1:25" x14ac:dyDescent="0.25">
      <c r="A2576">
        <v>2575</v>
      </c>
      <c r="B2576">
        <v>65182</v>
      </c>
      <c r="C2576">
        <v>0</v>
      </c>
      <c r="D2576">
        <v>0</v>
      </c>
      <c r="E2576" t="s">
        <v>634</v>
      </c>
      <c r="F2576" t="s">
        <v>635</v>
      </c>
      <c r="G2576">
        <v>1</v>
      </c>
      <c r="H2576" s="6">
        <v>639842</v>
      </c>
      <c r="I2576" s="7">
        <v>45827</v>
      </c>
      <c r="J2576" s="7">
        <v>45827</v>
      </c>
      <c r="K2576">
        <v>15</v>
      </c>
      <c r="L2576" t="s">
        <v>40</v>
      </c>
      <c r="M2576" t="s">
        <v>5</v>
      </c>
      <c r="N2576" t="s">
        <v>41</v>
      </c>
      <c r="O2576" t="s">
        <v>47</v>
      </c>
      <c r="P2576" t="s">
        <v>2082</v>
      </c>
      <c r="Q2576">
        <v>4</v>
      </c>
      <c r="R2576">
        <v>11</v>
      </c>
      <c r="S2576">
        <v>0</v>
      </c>
      <c r="U2576">
        <v>95976</v>
      </c>
      <c r="V2576">
        <v>25594</v>
      </c>
      <c r="W2576">
        <v>70383</v>
      </c>
      <c r="X2576">
        <v>0</v>
      </c>
      <c r="Y2576" t="s">
        <v>109</v>
      </c>
    </row>
    <row r="2577" spans="1:25" x14ac:dyDescent="0.25">
      <c r="A2577">
        <v>2576</v>
      </c>
      <c r="B2577">
        <v>65176</v>
      </c>
      <c r="C2577">
        <v>0</v>
      </c>
      <c r="D2577">
        <v>0</v>
      </c>
      <c r="E2577" t="s">
        <v>844</v>
      </c>
      <c r="F2577" t="s">
        <v>845</v>
      </c>
      <c r="G2577">
        <v>1</v>
      </c>
      <c r="H2577" s="6">
        <v>176300</v>
      </c>
      <c r="I2577" s="7">
        <v>45827</v>
      </c>
      <c r="J2577" s="7">
        <v>45827</v>
      </c>
      <c r="K2577">
        <v>15</v>
      </c>
      <c r="L2577" t="s">
        <v>40</v>
      </c>
      <c r="M2577" t="s">
        <v>5</v>
      </c>
      <c r="N2577" t="s">
        <v>41</v>
      </c>
      <c r="O2577" t="s">
        <v>77</v>
      </c>
      <c r="P2577" t="s">
        <v>2082</v>
      </c>
      <c r="Q2577">
        <v>8</v>
      </c>
      <c r="R2577">
        <v>7</v>
      </c>
      <c r="S2577">
        <v>0</v>
      </c>
      <c r="U2577">
        <v>26445</v>
      </c>
      <c r="V2577">
        <v>14104</v>
      </c>
      <c r="W2577">
        <v>12341</v>
      </c>
      <c r="X2577">
        <v>0</v>
      </c>
      <c r="Y2577" t="s">
        <v>48</v>
      </c>
    </row>
    <row r="2578" spans="1:25" x14ac:dyDescent="0.25">
      <c r="A2578">
        <v>2577</v>
      </c>
      <c r="B2578">
        <v>65191</v>
      </c>
      <c r="C2578">
        <v>0</v>
      </c>
      <c r="D2578">
        <v>0</v>
      </c>
      <c r="E2578" t="s">
        <v>978</v>
      </c>
      <c r="F2578" t="s">
        <v>979</v>
      </c>
      <c r="G2578">
        <v>1</v>
      </c>
      <c r="H2578" s="6">
        <v>2813009</v>
      </c>
      <c r="I2578" s="7">
        <v>45827</v>
      </c>
      <c r="J2578" s="7">
        <v>45827</v>
      </c>
      <c r="K2578">
        <v>8</v>
      </c>
      <c r="L2578" t="s">
        <v>40</v>
      </c>
      <c r="M2578" t="s">
        <v>7</v>
      </c>
      <c r="N2578" t="s">
        <v>41</v>
      </c>
      <c r="O2578" t="s">
        <v>64</v>
      </c>
      <c r="P2578" t="s">
        <v>2082</v>
      </c>
      <c r="Q2578">
        <v>8</v>
      </c>
      <c r="R2578">
        <v>0</v>
      </c>
      <c r="S2578">
        <v>0</v>
      </c>
      <c r="U2578">
        <v>225041</v>
      </c>
      <c r="V2578">
        <v>225041</v>
      </c>
      <c r="W2578">
        <v>0</v>
      </c>
      <c r="X2578">
        <v>0</v>
      </c>
      <c r="Y2578" t="s">
        <v>44</v>
      </c>
    </row>
    <row r="2579" spans="1:25" x14ac:dyDescent="0.25">
      <c r="A2579">
        <v>2578</v>
      </c>
      <c r="B2579">
        <v>65192</v>
      </c>
      <c r="C2579">
        <v>0</v>
      </c>
      <c r="D2579">
        <v>0</v>
      </c>
      <c r="E2579" t="s">
        <v>2401</v>
      </c>
      <c r="F2579" t="s">
        <v>2402</v>
      </c>
      <c r="G2579">
        <v>1</v>
      </c>
      <c r="H2579" s="6">
        <v>57312526</v>
      </c>
      <c r="I2579" s="7">
        <v>45827</v>
      </c>
      <c r="J2579" s="7">
        <v>45827</v>
      </c>
      <c r="K2579">
        <v>14</v>
      </c>
      <c r="L2579" t="s">
        <v>40</v>
      </c>
      <c r="M2579" t="s">
        <v>9</v>
      </c>
      <c r="N2579" t="s">
        <v>41</v>
      </c>
      <c r="O2579" t="s">
        <v>42</v>
      </c>
      <c r="P2579" t="s">
        <v>2082</v>
      </c>
      <c r="Q2579">
        <v>7</v>
      </c>
      <c r="R2579">
        <v>7</v>
      </c>
      <c r="S2579">
        <v>0</v>
      </c>
      <c r="U2579">
        <v>8023754</v>
      </c>
      <c r="V2579">
        <v>4011877</v>
      </c>
      <c r="W2579">
        <v>4011877</v>
      </c>
      <c r="X2579">
        <v>0</v>
      </c>
      <c r="Y2579" t="s">
        <v>2086</v>
      </c>
    </row>
    <row r="2580" spans="1:25" x14ac:dyDescent="0.25">
      <c r="A2580">
        <v>2579</v>
      </c>
      <c r="B2580">
        <v>65178</v>
      </c>
      <c r="C2580">
        <v>0</v>
      </c>
      <c r="D2580">
        <v>0</v>
      </c>
      <c r="E2580" t="s">
        <v>1642</v>
      </c>
      <c r="F2580" t="s">
        <v>1643</v>
      </c>
      <c r="G2580">
        <v>1</v>
      </c>
      <c r="H2580" s="6">
        <v>10076292</v>
      </c>
      <c r="I2580" s="7">
        <v>45827</v>
      </c>
      <c r="J2580" s="7">
        <v>45827</v>
      </c>
      <c r="K2580">
        <v>7</v>
      </c>
      <c r="L2580" t="s">
        <v>40</v>
      </c>
      <c r="M2580" t="s">
        <v>5</v>
      </c>
      <c r="N2580" t="s">
        <v>41</v>
      </c>
      <c r="O2580" t="s">
        <v>47</v>
      </c>
      <c r="P2580" t="s">
        <v>2082</v>
      </c>
      <c r="Q2580">
        <v>7</v>
      </c>
      <c r="R2580">
        <v>0</v>
      </c>
      <c r="S2580">
        <v>0</v>
      </c>
      <c r="U2580">
        <v>705340</v>
      </c>
      <c r="V2580">
        <v>705340</v>
      </c>
      <c r="W2580">
        <v>0</v>
      </c>
      <c r="X2580">
        <v>0</v>
      </c>
      <c r="Y2580" t="s">
        <v>48</v>
      </c>
    </row>
    <row r="2581" spans="1:25" x14ac:dyDescent="0.25">
      <c r="A2581">
        <v>2580</v>
      </c>
      <c r="B2581">
        <v>65177</v>
      </c>
      <c r="C2581">
        <v>0</v>
      </c>
      <c r="D2581">
        <v>0</v>
      </c>
      <c r="E2581" t="s">
        <v>1486</v>
      </c>
      <c r="F2581" t="s">
        <v>1487</v>
      </c>
      <c r="G2581">
        <v>1</v>
      </c>
      <c r="H2581" s="6">
        <v>1818284</v>
      </c>
      <c r="I2581" s="7">
        <v>45827</v>
      </c>
      <c r="J2581" s="7">
        <v>45827</v>
      </c>
      <c r="K2581">
        <v>7</v>
      </c>
      <c r="L2581" t="s">
        <v>40</v>
      </c>
      <c r="M2581" t="s">
        <v>5</v>
      </c>
      <c r="N2581" t="s">
        <v>41</v>
      </c>
      <c r="O2581" t="s">
        <v>47</v>
      </c>
      <c r="P2581" t="s">
        <v>2082</v>
      </c>
      <c r="Q2581">
        <v>7</v>
      </c>
      <c r="R2581">
        <v>0</v>
      </c>
      <c r="S2581">
        <v>0</v>
      </c>
      <c r="U2581">
        <v>127280</v>
      </c>
      <c r="V2581">
        <v>127280</v>
      </c>
      <c r="W2581">
        <v>0</v>
      </c>
      <c r="X2581">
        <v>0</v>
      </c>
      <c r="Y2581" t="s">
        <v>72</v>
      </c>
    </row>
    <row r="2582" spans="1:25" x14ac:dyDescent="0.25">
      <c r="A2582">
        <v>2581</v>
      </c>
      <c r="B2582">
        <v>65190</v>
      </c>
      <c r="C2582">
        <v>0</v>
      </c>
      <c r="D2582">
        <v>0</v>
      </c>
      <c r="E2582" t="s">
        <v>1317</v>
      </c>
      <c r="F2582" t="s">
        <v>1318</v>
      </c>
      <c r="G2582">
        <v>1</v>
      </c>
      <c r="H2582" s="6">
        <v>2000000</v>
      </c>
      <c r="I2582" s="7">
        <v>45827</v>
      </c>
      <c r="J2582" s="7">
        <v>45827</v>
      </c>
      <c r="K2582">
        <v>10</v>
      </c>
      <c r="L2582" t="s">
        <v>40</v>
      </c>
      <c r="M2582" t="s">
        <v>5</v>
      </c>
      <c r="N2582" t="s">
        <v>41</v>
      </c>
      <c r="O2582" t="s">
        <v>54</v>
      </c>
      <c r="P2582" t="s">
        <v>2082</v>
      </c>
      <c r="Q2582">
        <v>10</v>
      </c>
      <c r="R2582">
        <v>0</v>
      </c>
      <c r="S2582">
        <v>0</v>
      </c>
      <c r="U2582">
        <v>200000</v>
      </c>
      <c r="V2582">
        <v>200000</v>
      </c>
      <c r="W2582">
        <v>0</v>
      </c>
      <c r="X2582">
        <v>0</v>
      </c>
      <c r="Y2582" t="s">
        <v>44</v>
      </c>
    </row>
    <row r="2583" spans="1:25" x14ac:dyDescent="0.25">
      <c r="A2583">
        <v>2582</v>
      </c>
      <c r="B2583">
        <v>65181</v>
      </c>
      <c r="C2583">
        <v>0</v>
      </c>
      <c r="D2583">
        <v>0</v>
      </c>
      <c r="E2583" t="s">
        <v>1638</v>
      </c>
      <c r="F2583" t="s">
        <v>1639</v>
      </c>
      <c r="G2583">
        <v>1</v>
      </c>
      <c r="H2583" s="6">
        <v>294156</v>
      </c>
      <c r="I2583" s="7">
        <v>45827</v>
      </c>
      <c r="J2583" s="7">
        <v>45827</v>
      </c>
      <c r="K2583">
        <v>7</v>
      </c>
      <c r="L2583" t="s">
        <v>40</v>
      </c>
      <c r="M2583" t="s">
        <v>5</v>
      </c>
      <c r="N2583" t="s">
        <v>41</v>
      </c>
      <c r="O2583" t="s">
        <v>47</v>
      </c>
      <c r="P2583" t="s">
        <v>2082</v>
      </c>
      <c r="Q2583">
        <v>7</v>
      </c>
      <c r="R2583">
        <v>0</v>
      </c>
      <c r="S2583">
        <v>0</v>
      </c>
      <c r="U2583">
        <v>20591</v>
      </c>
      <c r="V2583">
        <v>20591</v>
      </c>
      <c r="W2583">
        <v>0</v>
      </c>
      <c r="X2583">
        <v>0</v>
      </c>
      <c r="Y2583" t="s">
        <v>48</v>
      </c>
    </row>
    <row r="2584" spans="1:25" x14ac:dyDescent="0.25">
      <c r="A2584">
        <v>2583</v>
      </c>
      <c r="B2584">
        <v>65171</v>
      </c>
      <c r="C2584">
        <v>0</v>
      </c>
      <c r="D2584">
        <v>0</v>
      </c>
      <c r="E2584" t="s">
        <v>877</v>
      </c>
      <c r="F2584" t="s">
        <v>878</v>
      </c>
      <c r="G2584">
        <v>1</v>
      </c>
      <c r="H2584" s="6">
        <v>4500000</v>
      </c>
      <c r="I2584" s="7">
        <v>45826</v>
      </c>
      <c r="J2584" s="7">
        <v>45826</v>
      </c>
      <c r="K2584" t="s">
        <v>879</v>
      </c>
      <c r="L2584" t="s">
        <v>40</v>
      </c>
      <c r="M2584" t="s">
        <v>5</v>
      </c>
      <c r="N2584" t="s">
        <v>41</v>
      </c>
      <c r="O2584" t="s">
        <v>57</v>
      </c>
      <c r="P2584" t="s">
        <v>2082</v>
      </c>
      <c r="Q2584">
        <v>8.5</v>
      </c>
      <c r="R2584">
        <v>0</v>
      </c>
      <c r="S2584">
        <v>0</v>
      </c>
      <c r="U2584">
        <v>382500</v>
      </c>
      <c r="V2584">
        <v>382500</v>
      </c>
      <c r="W2584">
        <v>0</v>
      </c>
      <c r="X2584">
        <v>0</v>
      </c>
      <c r="Y2584" t="s">
        <v>48</v>
      </c>
    </row>
    <row r="2585" spans="1:25" x14ac:dyDescent="0.25">
      <c r="A2585">
        <v>2584</v>
      </c>
      <c r="B2585">
        <v>65172</v>
      </c>
      <c r="C2585">
        <v>0</v>
      </c>
      <c r="D2585">
        <v>0</v>
      </c>
      <c r="E2585" t="s">
        <v>1812</v>
      </c>
      <c r="F2585" t="s">
        <v>1813</v>
      </c>
      <c r="G2585">
        <v>1</v>
      </c>
      <c r="H2585" s="6">
        <v>20000000</v>
      </c>
      <c r="I2585" s="7">
        <v>45826</v>
      </c>
      <c r="J2585" s="7">
        <v>45826</v>
      </c>
      <c r="K2585">
        <v>15</v>
      </c>
      <c r="L2585" t="s">
        <v>40</v>
      </c>
      <c r="M2585" t="s">
        <v>5</v>
      </c>
      <c r="N2585" t="s">
        <v>41</v>
      </c>
      <c r="O2585" t="s">
        <v>54</v>
      </c>
      <c r="P2585" t="s">
        <v>2082</v>
      </c>
      <c r="Q2585">
        <v>6</v>
      </c>
      <c r="R2585">
        <v>9</v>
      </c>
      <c r="S2585">
        <v>0</v>
      </c>
      <c r="U2585">
        <v>3000000</v>
      </c>
      <c r="V2585">
        <v>1200000</v>
      </c>
      <c r="W2585">
        <v>1800000</v>
      </c>
      <c r="X2585">
        <v>0</v>
      </c>
      <c r="Y2585" t="s">
        <v>48</v>
      </c>
    </row>
    <row r="2586" spans="1:25" x14ac:dyDescent="0.25">
      <c r="A2586">
        <v>2585</v>
      </c>
      <c r="B2586">
        <v>65187</v>
      </c>
      <c r="C2586">
        <v>0</v>
      </c>
      <c r="D2586">
        <v>0</v>
      </c>
      <c r="E2586" t="s">
        <v>2291</v>
      </c>
      <c r="F2586" t="s">
        <v>2292</v>
      </c>
      <c r="G2586">
        <v>1</v>
      </c>
      <c r="H2586" s="6">
        <v>7000000</v>
      </c>
      <c r="I2586" s="7">
        <v>45826</v>
      </c>
      <c r="J2586" s="7">
        <v>45826</v>
      </c>
      <c r="K2586">
        <v>5</v>
      </c>
      <c r="L2586" t="s">
        <v>40</v>
      </c>
      <c r="M2586" t="s">
        <v>5</v>
      </c>
      <c r="N2586" t="s">
        <v>41</v>
      </c>
      <c r="O2586" t="s">
        <v>47</v>
      </c>
      <c r="P2586" t="s">
        <v>2082</v>
      </c>
      <c r="Q2586">
        <v>5</v>
      </c>
      <c r="R2586">
        <v>0</v>
      </c>
      <c r="S2586">
        <v>0</v>
      </c>
      <c r="U2586">
        <v>350000</v>
      </c>
      <c r="V2586">
        <v>350000</v>
      </c>
      <c r="W2586">
        <v>0</v>
      </c>
      <c r="X2586">
        <v>0</v>
      </c>
      <c r="Y2586" t="s">
        <v>2086</v>
      </c>
    </row>
    <row r="2587" spans="1:25" x14ac:dyDescent="0.25">
      <c r="A2587">
        <v>2586</v>
      </c>
      <c r="B2587">
        <v>65169</v>
      </c>
      <c r="C2587">
        <v>0</v>
      </c>
      <c r="D2587">
        <v>0</v>
      </c>
      <c r="E2587" t="s">
        <v>2408</v>
      </c>
      <c r="F2587" t="s">
        <v>2409</v>
      </c>
      <c r="G2587">
        <v>1</v>
      </c>
      <c r="H2587" s="6">
        <v>30000000</v>
      </c>
      <c r="I2587" s="7">
        <v>45825</v>
      </c>
      <c r="J2587" s="7">
        <v>45825</v>
      </c>
      <c r="K2587">
        <v>1</v>
      </c>
      <c r="L2587" t="s">
        <v>40</v>
      </c>
      <c r="M2587" t="s">
        <v>0</v>
      </c>
      <c r="N2587" t="s">
        <v>41</v>
      </c>
      <c r="O2587" t="s">
        <v>87</v>
      </c>
      <c r="P2587" t="s">
        <v>2082</v>
      </c>
      <c r="Q2587">
        <v>1</v>
      </c>
      <c r="R2587">
        <v>0</v>
      </c>
      <c r="S2587">
        <v>0</v>
      </c>
      <c r="U2587">
        <v>300000</v>
      </c>
      <c r="V2587">
        <v>300000</v>
      </c>
      <c r="W2587">
        <v>0</v>
      </c>
      <c r="X2587">
        <v>0</v>
      </c>
      <c r="Y2587" t="s">
        <v>2086</v>
      </c>
    </row>
    <row r="2588" spans="1:25" x14ac:dyDescent="0.25">
      <c r="A2588">
        <v>2587</v>
      </c>
      <c r="B2588">
        <v>65168</v>
      </c>
      <c r="C2588">
        <v>0</v>
      </c>
      <c r="D2588">
        <v>0</v>
      </c>
      <c r="E2588" t="s">
        <v>1021</v>
      </c>
      <c r="F2588" t="s">
        <v>1022</v>
      </c>
      <c r="G2588">
        <v>1</v>
      </c>
      <c r="H2588" s="6">
        <v>210000000</v>
      </c>
      <c r="I2588" s="7">
        <v>45824</v>
      </c>
      <c r="J2588" s="7">
        <v>45824</v>
      </c>
      <c r="K2588">
        <v>15</v>
      </c>
      <c r="L2588" t="s">
        <v>40</v>
      </c>
      <c r="M2588" t="s">
        <v>5</v>
      </c>
      <c r="N2588" t="s">
        <v>41</v>
      </c>
      <c r="O2588" t="s">
        <v>54</v>
      </c>
      <c r="P2588" t="s">
        <v>2082</v>
      </c>
      <c r="Q2588">
        <v>5</v>
      </c>
      <c r="R2588">
        <v>10</v>
      </c>
      <c r="S2588">
        <v>0</v>
      </c>
      <c r="U2588">
        <v>31500000</v>
      </c>
      <c r="V2588">
        <v>10500000</v>
      </c>
      <c r="W2588">
        <v>21000000</v>
      </c>
      <c r="X2588">
        <v>0</v>
      </c>
      <c r="Y2588" t="s">
        <v>48</v>
      </c>
    </row>
    <row r="2589" spans="1:25" x14ac:dyDescent="0.25">
      <c r="A2589">
        <v>2588</v>
      </c>
      <c r="B2589">
        <v>65166</v>
      </c>
      <c r="C2589">
        <v>0</v>
      </c>
      <c r="D2589">
        <v>0</v>
      </c>
      <c r="E2589" t="s">
        <v>871</v>
      </c>
      <c r="F2589" t="s">
        <v>872</v>
      </c>
      <c r="G2589">
        <v>1</v>
      </c>
      <c r="H2589" s="6">
        <v>200000000</v>
      </c>
      <c r="I2589" s="7">
        <v>45824</v>
      </c>
      <c r="J2589" s="7">
        <v>45824</v>
      </c>
      <c r="K2589">
        <v>15</v>
      </c>
      <c r="L2589" t="s">
        <v>40</v>
      </c>
      <c r="M2589" t="s">
        <v>5</v>
      </c>
      <c r="N2589" t="s">
        <v>41</v>
      </c>
      <c r="O2589" t="s">
        <v>54</v>
      </c>
      <c r="P2589" t="s">
        <v>2082</v>
      </c>
      <c r="Q2589">
        <v>5</v>
      </c>
      <c r="R2589">
        <v>10</v>
      </c>
      <c r="S2589">
        <v>0</v>
      </c>
      <c r="U2589">
        <v>30000000</v>
      </c>
      <c r="V2589">
        <v>10000000</v>
      </c>
      <c r="W2589">
        <v>20000000</v>
      </c>
      <c r="X2589">
        <v>0</v>
      </c>
      <c r="Y2589" t="s">
        <v>48</v>
      </c>
    </row>
    <row r="2590" spans="1:25" x14ac:dyDescent="0.25">
      <c r="A2590">
        <v>2589</v>
      </c>
      <c r="B2590">
        <v>65163</v>
      </c>
      <c r="C2590">
        <v>0</v>
      </c>
      <c r="D2590">
        <v>0</v>
      </c>
      <c r="E2590" t="s">
        <v>1510</v>
      </c>
      <c r="F2590" t="s">
        <v>1511</v>
      </c>
      <c r="G2590">
        <v>1</v>
      </c>
      <c r="H2590" s="6">
        <v>20315935</v>
      </c>
      <c r="I2590" s="7">
        <v>45824</v>
      </c>
      <c r="J2590" s="7">
        <v>45824</v>
      </c>
      <c r="K2590">
        <v>7</v>
      </c>
      <c r="L2590" t="s">
        <v>40</v>
      </c>
      <c r="M2590" t="s">
        <v>5</v>
      </c>
      <c r="N2590" t="s">
        <v>41</v>
      </c>
      <c r="O2590" t="s">
        <v>57</v>
      </c>
      <c r="P2590" t="s">
        <v>2082</v>
      </c>
      <c r="Q2590">
        <v>7</v>
      </c>
      <c r="R2590">
        <v>0</v>
      </c>
      <c r="S2590">
        <v>0</v>
      </c>
      <c r="U2590">
        <v>1422115</v>
      </c>
      <c r="V2590">
        <v>1422115</v>
      </c>
      <c r="W2590">
        <v>0</v>
      </c>
      <c r="X2590">
        <v>0</v>
      </c>
      <c r="Y2590" t="s">
        <v>109</v>
      </c>
    </row>
    <row r="2591" spans="1:25" x14ac:dyDescent="0.25">
      <c r="A2591">
        <v>2590</v>
      </c>
      <c r="B2591">
        <v>65160</v>
      </c>
      <c r="C2591">
        <v>0</v>
      </c>
      <c r="D2591">
        <v>0</v>
      </c>
      <c r="E2591" t="s">
        <v>2457</v>
      </c>
      <c r="F2591" t="s">
        <v>2458</v>
      </c>
      <c r="G2591">
        <v>1</v>
      </c>
      <c r="H2591" s="6">
        <v>10000000</v>
      </c>
      <c r="I2591" s="7">
        <v>45824</v>
      </c>
      <c r="J2591" s="7">
        <v>45824</v>
      </c>
      <c r="K2591">
        <v>9</v>
      </c>
      <c r="L2591" t="s">
        <v>40</v>
      </c>
      <c r="M2591" t="s">
        <v>5</v>
      </c>
      <c r="N2591" t="s">
        <v>41</v>
      </c>
      <c r="O2591" t="s">
        <v>54</v>
      </c>
      <c r="P2591" t="s">
        <v>2082</v>
      </c>
      <c r="Q2591">
        <v>9</v>
      </c>
      <c r="R2591">
        <v>0</v>
      </c>
      <c r="S2591">
        <v>0</v>
      </c>
      <c r="U2591">
        <v>900000</v>
      </c>
      <c r="V2591">
        <v>900000</v>
      </c>
      <c r="W2591">
        <v>0</v>
      </c>
      <c r="X2591">
        <v>0</v>
      </c>
      <c r="Y2591" t="s">
        <v>48</v>
      </c>
    </row>
    <row r="2592" spans="1:25" x14ac:dyDescent="0.25">
      <c r="A2592">
        <v>2591</v>
      </c>
      <c r="B2592">
        <v>65162</v>
      </c>
      <c r="C2592">
        <v>0</v>
      </c>
      <c r="D2592">
        <v>0</v>
      </c>
      <c r="E2592" t="s">
        <v>1696</v>
      </c>
      <c r="F2592" t="s">
        <v>1697</v>
      </c>
      <c r="G2592">
        <v>1</v>
      </c>
      <c r="H2592" s="6">
        <v>113793</v>
      </c>
      <c r="I2592" s="7">
        <v>45824</v>
      </c>
      <c r="J2592" s="7">
        <v>45824</v>
      </c>
      <c r="K2592">
        <v>13</v>
      </c>
      <c r="L2592" t="s">
        <v>40</v>
      </c>
      <c r="M2592" t="s">
        <v>3</v>
      </c>
      <c r="N2592" t="s">
        <v>41</v>
      </c>
      <c r="O2592" t="s">
        <v>51</v>
      </c>
      <c r="P2592" t="s">
        <v>2082</v>
      </c>
      <c r="Q2592">
        <v>13</v>
      </c>
      <c r="R2592">
        <v>0</v>
      </c>
      <c r="S2592">
        <v>0</v>
      </c>
      <c r="U2592">
        <v>14793</v>
      </c>
      <c r="V2592">
        <v>14793</v>
      </c>
      <c r="W2592">
        <v>0</v>
      </c>
      <c r="X2592">
        <v>0</v>
      </c>
      <c r="Y2592" t="s">
        <v>48</v>
      </c>
    </row>
    <row r="2593" spans="1:25" x14ac:dyDescent="0.25">
      <c r="A2593">
        <v>2592</v>
      </c>
      <c r="B2593">
        <v>65167</v>
      </c>
      <c r="C2593">
        <v>0</v>
      </c>
      <c r="D2593">
        <v>0</v>
      </c>
      <c r="E2593" t="s">
        <v>934</v>
      </c>
      <c r="F2593" t="s">
        <v>935</v>
      </c>
      <c r="G2593">
        <v>1</v>
      </c>
      <c r="H2593" s="6">
        <v>30000000</v>
      </c>
      <c r="I2593" s="7">
        <v>45824</v>
      </c>
      <c r="J2593" s="7">
        <v>45824</v>
      </c>
      <c r="K2593">
        <v>15</v>
      </c>
      <c r="L2593" t="s">
        <v>40</v>
      </c>
      <c r="M2593" t="s">
        <v>5</v>
      </c>
      <c r="N2593" t="s">
        <v>41</v>
      </c>
      <c r="O2593" t="s">
        <v>54</v>
      </c>
      <c r="P2593" t="s">
        <v>2082</v>
      </c>
      <c r="Q2593">
        <v>5</v>
      </c>
      <c r="R2593">
        <v>10</v>
      </c>
      <c r="S2593">
        <v>0</v>
      </c>
      <c r="U2593">
        <v>4500000</v>
      </c>
      <c r="V2593">
        <v>1500000</v>
      </c>
      <c r="W2593">
        <v>3000000</v>
      </c>
      <c r="X2593">
        <v>0</v>
      </c>
      <c r="Y2593" t="s">
        <v>48</v>
      </c>
    </row>
    <row r="2594" spans="1:25" x14ac:dyDescent="0.25">
      <c r="A2594">
        <v>2593</v>
      </c>
      <c r="B2594">
        <v>65161</v>
      </c>
      <c r="C2594">
        <v>0</v>
      </c>
      <c r="D2594">
        <v>0</v>
      </c>
      <c r="E2594" t="s">
        <v>1355</v>
      </c>
      <c r="F2594" t="s">
        <v>1356</v>
      </c>
      <c r="G2594">
        <v>1</v>
      </c>
      <c r="H2594" s="6">
        <v>4239572</v>
      </c>
      <c r="I2594" s="7">
        <v>45824</v>
      </c>
      <c r="J2594" s="7">
        <v>45824</v>
      </c>
      <c r="K2594">
        <v>15</v>
      </c>
      <c r="L2594" t="s">
        <v>40</v>
      </c>
      <c r="M2594" t="s">
        <v>5</v>
      </c>
      <c r="N2594" t="s">
        <v>41</v>
      </c>
      <c r="O2594" t="s">
        <v>57</v>
      </c>
      <c r="P2594" t="s">
        <v>2082</v>
      </c>
      <c r="Q2594">
        <v>8</v>
      </c>
      <c r="R2594">
        <v>7</v>
      </c>
      <c r="S2594">
        <v>0</v>
      </c>
      <c r="U2594">
        <v>635936</v>
      </c>
      <c r="V2594">
        <v>339166</v>
      </c>
      <c r="W2594">
        <v>296770</v>
      </c>
      <c r="X2594">
        <v>0</v>
      </c>
      <c r="Y2594" t="s">
        <v>48</v>
      </c>
    </row>
    <row r="2595" spans="1:25" x14ac:dyDescent="0.25">
      <c r="A2595">
        <v>2594</v>
      </c>
      <c r="B2595">
        <v>65129</v>
      </c>
      <c r="C2595">
        <v>0</v>
      </c>
      <c r="D2595">
        <v>0</v>
      </c>
      <c r="E2595" t="s">
        <v>1761</v>
      </c>
      <c r="F2595" t="s">
        <v>1762</v>
      </c>
      <c r="G2595">
        <v>1</v>
      </c>
      <c r="H2595" s="6">
        <v>5000000</v>
      </c>
      <c r="I2595" s="7">
        <v>45821</v>
      </c>
      <c r="J2595" s="7">
        <v>45821</v>
      </c>
      <c r="K2595">
        <v>15</v>
      </c>
      <c r="L2595" t="s">
        <v>40</v>
      </c>
      <c r="M2595" t="s">
        <v>5</v>
      </c>
      <c r="N2595" t="s">
        <v>41</v>
      </c>
      <c r="O2595" t="s">
        <v>77</v>
      </c>
      <c r="P2595" t="s">
        <v>2082</v>
      </c>
      <c r="Q2595">
        <v>5</v>
      </c>
      <c r="R2595">
        <v>10</v>
      </c>
      <c r="S2595">
        <v>0</v>
      </c>
      <c r="U2595">
        <v>750000</v>
      </c>
      <c r="V2595">
        <v>250000</v>
      </c>
      <c r="W2595">
        <v>500000</v>
      </c>
      <c r="X2595">
        <v>0</v>
      </c>
      <c r="Y2595" t="s">
        <v>48</v>
      </c>
    </row>
    <row r="2596" spans="1:25" x14ac:dyDescent="0.25">
      <c r="A2596">
        <v>2595</v>
      </c>
      <c r="B2596">
        <v>65144</v>
      </c>
      <c r="C2596">
        <v>0</v>
      </c>
      <c r="D2596">
        <v>0</v>
      </c>
      <c r="E2596" t="s">
        <v>1272</v>
      </c>
      <c r="F2596" t="s">
        <v>1273</v>
      </c>
      <c r="G2596">
        <v>1</v>
      </c>
      <c r="H2596" s="6">
        <v>1582545</v>
      </c>
      <c r="I2596" s="7">
        <v>45821</v>
      </c>
      <c r="J2596" s="7">
        <v>45821</v>
      </c>
      <c r="K2596">
        <v>15</v>
      </c>
      <c r="L2596" t="s">
        <v>40</v>
      </c>
      <c r="M2596" t="s">
        <v>9</v>
      </c>
      <c r="N2596" t="s">
        <v>41</v>
      </c>
      <c r="O2596" t="s">
        <v>42</v>
      </c>
      <c r="P2596" t="s">
        <v>2082</v>
      </c>
      <c r="Q2596">
        <v>5</v>
      </c>
      <c r="R2596">
        <v>10</v>
      </c>
      <c r="S2596">
        <v>0</v>
      </c>
      <c r="U2596">
        <v>237382</v>
      </c>
      <c r="V2596">
        <v>79127</v>
      </c>
      <c r="W2596">
        <v>158254</v>
      </c>
      <c r="X2596">
        <v>0</v>
      </c>
      <c r="Y2596" t="s">
        <v>44</v>
      </c>
    </row>
    <row r="2597" spans="1:25" x14ac:dyDescent="0.25">
      <c r="A2597">
        <v>2596</v>
      </c>
      <c r="B2597">
        <v>65146</v>
      </c>
      <c r="C2597">
        <v>0</v>
      </c>
      <c r="D2597">
        <v>0</v>
      </c>
      <c r="E2597" t="s">
        <v>1278</v>
      </c>
      <c r="F2597" t="s">
        <v>1279</v>
      </c>
      <c r="G2597">
        <v>1</v>
      </c>
      <c r="H2597" s="6">
        <v>406638</v>
      </c>
      <c r="I2597" s="7">
        <v>45821</v>
      </c>
      <c r="J2597" s="7">
        <v>45821</v>
      </c>
      <c r="K2597">
        <v>5</v>
      </c>
      <c r="L2597" t="s">
        <v>40</v>
      </c>
      <c r="M2597" t="s">
        <v>9</v>
      </c>
      <c r="N2597" t="s">
        <v>41</v>
      </c>
      <c r="O2597" t="s">
        <v>42</v>
      </c>
      <c r="P2597" t="s">
        <v>2082</v>
      </c>
      <c r="Q2597">
        <v>5</v>
      </c>
      <c r="R2597">
        <v>0</v>
      </c>
      <c r="S2597">
        <v>0</v>
      </c>
      <c r="U2597">
        <v>20332</v>
      </c>
      <c r="V2597">
        <v>20332</v>
      </c>
      <c r="W2597">
        <v>0</v>
      </c>
      <c r="X2597">
        <v>0</v>
      </c>
      <c r="Y2597" t="s">
        <v>44</v>
      </c>
    </row>
    <row r="2598" spans="1:25" x14ac:dyDescent="0.25">
      <c r="A2598">
        <v>2597</v>
      </c>
      <c r="B2598">
        <v>65147</v>
      </c>
      <c r="C2598">
        <v>0</v>
      </c>
      <c r="D2598">
        <v>0</v>
      </c>
      <c r="E2598" t="s">
        <v>1278</v>
      </c>
      <c r="F2598" t="s">
        <v>1279</v>
      </c>
      <c r="G2598">
        <v>1</v>
      </c>
      <c r="H2598" s="6">
        <v>347076</v>
      </c>
      <c r="I2598" s="7">
        <v>45821</v>
      </c>
      <c r="J2598" s="7">
        <v>45821</v>
      </c>
      <c r="K2598">
        <v>5</v>
      </c>
      <c r="L2598" t="s">
        <v>40</v>
      </c>
      <c r="M2598" t="s">
        <v>9</v>
      </c>
      <c r="N2598" t="s">
        <v>41</v>
      </c>
      <c r="O2598" t="s">
        <v>42</v>
      </c>
      <c r="P2598" t="s">
        <v>2082</v>
      </c>
      <c r="Q2598">
        <v>5</v>
      </c>
      <c r="R2598">
        <v>0</v>
      </c>
      <c r="S2598">
        <v>0</v>
      </c>
      <c r="U2598">
        <v>17354</v>
      </c>
      <c r="V2598">
        <v>17354</v>
      </c>
      <c r="W2598">
        <v>0</v>
      </c>
      <c r="X2598">
        <v>0</v>
      </c>
      <c r="Y2598" t="s">
        <v>44</v>
      </c>
    </row>
    <row r="2599" spans="1:25" x14ac:dyDescent="0.25">
      <c r="A2599">
        <v>2598</v>
      </c>
      <c r="B2599">
        <v>65148</v>
      </c>
      <c r="C2599">
        <v>0</v>
      </c>
      <c r="D2599">
        <v>0</v>
      </c>
      <c r="E2599" t="s">
        <v>1278</v>
      </c>
      <c r="F2599" t="s">
        <v>1279</v>
      </c>
      <c r="G2599">
        <v>1</v>
      </c>
      <c r="H2599" s="6">
        <v>407864</v>
      </c>
      <c r="I2599" s="7">
        <v>45821</v>
      </c>
      <c r="J2599" s="7">
        <v>45821</v>
      </c>
      <c r="K2599">
        <v>5</v>
      </c>
      <c r="L2599" t="s">
        <v>40</v>
      </c>
      <c r="M2599" t="s">
        <v>9</v>
      </c>
      <c r="N2599" t="s">
        <v>41</v>
      </c>
      <c r="O2599" t="s">
        <v>42</v>
      </c>
      <c r="P2599" t="s">
        <v>2082</v>
      </c>
      <c r="Q2599">
        <v>5</v>
      </c>
      <c r="R2599">
        <v>0</v>
      </c>
      <c r="S2599">
        <v>0</v>
      </c>
      <c r="U2599">
        <v>20393</v>
      </c>
      <c r="V2599">
        <v>20393</v>
      </c>
      <c r="W2599">
        <v>0</v>
      </c>
      <c r="X2599">
        <v>0</v>
      </c>
      <c r="Y2599" t="s">
        <v>44</v>
      </c>
    </row>
    <row r="2600" spans="1:25" x14ac:dyDescent="0.25">
      <c r="A2600">
        <v>2599</v>
      </c>
      <c r="B2600">
        <v>65322</v>
      </c>
      <c r="C2600">
        <v>0</v>
      </c>
      <c r="D2600">
        <v>0</v>
      </c>
      <c r="E2600" t="s">
        <v>1276</v>
      </c>
      <c r="F2600" t="s">
        <v>1277</v>
      </c>
      <c r="G2600">
        <v>1</v>
      </c>
      <c r="H2600" s="6">
        <v>3772066</v>
      </c>
      <c r="I2600" s="7">
        <v>45821</v>
      </c>
      <c r="J2600" s="7">
        <v>45821</v>
      </c>
      <c r="K2600">
        <v>5</v>
      </c>
      <c r="L2600" t="s">
        <v>40</v>
      </c>
      <c r="M2600" t="s">
        <v>9</v>
      </c>
      <c r="N2600" t="s">
        <v>41</v>
      </c>
      <c r="O2600" t="s">
        <v>42</v>
      </c>
      <c r="P2600" t="s">
        <v>2082</v>
      </c>
      <c r="Q2600">
        <v>5</v>
      </c>
      <c r="R2600">
        <v>0</v>
      </c>
      <c r="S2600">
        <v>0</v>
      </c>
      <c r="U2600">
        <v>188603</v>
      </c>
      <c r="V2600">
        <v>188603</v>
      </c>
      <c r="W2600">
        <v>0</v>
      </c>
      <c r="X2600">
        <v>0</v>
      </c>
      <c r="Y2600" t="s">
        <v>44</v>
      </c>
    </row>
    <row r="2601" spans="1:25" x14ac:dyDescent="0.25">
      <c r="A2601">
        <v>2600</v>
      </c>
      <c r="B2601">
        <v>65158</v>
      </c>
      <c r="C2601">
        <v>0</v>
      </c>
      <c r="D2601">
        <v>0</v>
      </c>
      <c r="E2601" t="s">
        <v>795</v>
      </c>
      <c r="F2601" t="s">
        <v>796</v>
      </c>
      <c r="G2601">
        <v>1</v>
      </c>
      <c r="H2601" s="6">
        <v>15660594</v>
      </c>
      <c r="I2601" s="7">
        <v>45821</v>
      </c>
      <c r="J2601" s="7">
        <v>45821</v>
      </c>
      <c r="K2601" t="s">
        <v>167</v>
      </c>
      <c r="L2601" t="s">
        <v>40</v>
      </c>
      <c r="M2601" t="s">
        <v>7</v>
      </c>
      <c r="N2601" t="s">
        <v>41</v>
      </c>
      <c r="O2601" t="s">
        <v>64</v>
      </c>
      <c r="P2601" t="s">
        <v>2082</v>
      </c>
      <c r="Q2601">
        <v>5.5</v>
      </c>
      <c r="R2601">
        <v>0</v>
      </c>
      <c r="S2601">
        <v>0</v>
      </c>
      <c r="U2601">
        <v>861333</v>
      </c>
      <c r="V2601">
        <v>861333</v>
      </c>
      <c r="W2601">
        <v>0</v>
      </c>
      <c r="X2601">
        <v>0</v>
      </c>
      <c r="Y2601" t="s">
        <v>44</v>
      </c>
    </row>
    <row r="2602" spans="1:25" x14ac:dyDescent="0.25">
      <c r="A2602">
        <v>2601</v>
      </c>
      <c r="B2602">
        <v>65149</v>
      </c>
      <c r="C2602">
        <v>0</v>
      </c>
      <c r="D2602">
        <v>0</v>
      </c>
      <c r="E2602" t="s">
        <v>1250</v>
      </c>
      <c r="F2602" t="s">
        <v>1251</v>
      </c>
      <c r="G2602">
        <v>1</v>
      </c>
      <c r="H2602" s="6">
        <v>1803783</v>
      </c>
      <c r="I2602" s="7">
        <v>45821</v>
      </c>
      <c r="J2602" s="7">
        <v>45821</v>
      </c>
      <c r="K2602">
        <v>5</v>
      </c>
      <c r="L2602" t="s">
        <v>40</v>
      </c>
      <c r="M2602" t="s">
        <v>9</v>
      </c>
      <c r="N2602" t="s">
        <v>41</v>
      </c>
      <c r="O2602" t="s">
        <v>42</v>
      </c>
      <c r="P2602" t="s">
        <v>2082</v>
      </c>
      <c r="Q2602">
        <v>5</v>
      </c>
      <c r="R2602">
        <v>0</v>
      </c>
      <c r="S2602">
        <v>0</v>
      </c>
      <c r="U2602">
        <v>90189</v>
      </c>
      <c r="V2602">
        <v>90189</v>
      </c>
      <c r="W2602">
        <v>0</v>
      </c>
      <c r="X2602">
        <v>0</v>
      </c>
      <c r="Y2602" t="s">
        <v>44</v>
      </c>
    </row>
    <row r="2603" spans="1:25" x14ac:dyDescent="0.25">
      <c r="A2603">
        <v>2602</v>
      </c>
      <c r="B2603">
        <v>65131</v>
      </c>
      <c r="C2603">
        <v>0</v>
      </c>
      <c r="D2603">
        <v>0</v>
      </c>
      <c r="E2603" t="s">
        <v>814</v>
      </c>
      <c r="F2603" t="s">
        <v>815</v>
      </c>
      <c r="G2603">
        <v>1</v>
      </c>
      <c r="H2603" s="6">
        <v>13620424</v>
      </c>
      <c r="I2603" s="7">
        <v>45821</v>
      </c>
      <c r="J2603" s="7">
        <v>45821</v>
      </c>
      <c r="K2603">
        <v>15</v>
      </c>
      <c r="L2603" t="s">
        <v>40</v>
      </c>
      <c r="M2603" t="s">
        <v>5</v>
      </c>
      <c r="N2603" t="s">
        <v>41</v>
      </c>
      <c r="O2603" t="s">
        <v>54</v>
      </c>
      <c r="P2603" t="s">
        <v>2082</v>
      </c>
      <c r="Q2603">
        <v>3.3</v>
      </c>
      <c r="R2603">
        <v>11.7</v>
      </c>
      <c r="S2603">
        <v>0</v>
      </c>
      <c r="U2603">
        <v>2043064</v>
      </c>
      <c r="V2603">
        <v>449474</v>
      </c>
      <c r="W2603">
        <v>1593590</v>
      </c>
      <c r="X2603">
        <v>0</v>
      </c>
      <c r="Y2603" t="s">
        <v>48</v>
      </c>
    </row>
    <row r="2604" spans="1:25" x14ac:dyDescent="0.25">
      <c r="A2604">
        <v>2603</v>
      </c>
      <c r="B2604">
        <v>65156</v>
      </c>
      <c r="C2604">
        <v>0</v>
      </c>
      <c r="D2604">
        <v>0</v>
      </c>
      <c r="E2604" t="s">
        <v>1743</v>
      </c>
      <c r="F2604" t="s">
        <v>1744</v>
      </c>
      <c r="G2604">
        <v>1</v>
      </c>
      <c r="H2604" s="6">
        <v>68055174</v>
      </c>
      <c r="I2604" s="7">
        <v>45821</v>
      </c>
      <c r="J2604" s="7">
        <v>45821</v>
      </c>
      <c r="K2604">
        <v>15</v>
      </c>
      <c r="L2604" t="s">
        <v>40</v>
      </c>
      <c r="M2604" t="s">
        <v>5</v>
      </c>
      <c r="N2604" t="s">
        <v>41</v>
      </c>
      <c r="O2604" t="s">
        <v>54</v>
      </c>
      <c r="P2604" t="s">
        <v>2082</v>
      </c>
      <c r="Q2604">
        <v>4.5</v>
      </c>
      <c r="R2604">
        <v>10.5</v>
      </c>
      <c r="S2604">
        <v>0</v>
      </c>
      <c r="U2604">
        <v>10208276</v>
      </c>
      <c r="V2604">
        <v>3062483</v>
      </c>
      <c r="W2604">
        <v>7145793</v>
      </c>
      <c r="X2604">
        <v>0</v>
      </c>
      <c r="Y2604" t="s">
        <v>48</v>
      </c>
    </row>
    <row r="2605" spans="1:25" x14ac:dyDescent="0.25">
      <c r="A2605">
        <v>2604</v>
      </c>
      <c r="B2605">
        <v>65152</v>
      </c>
      <c r="C2605">
        <v>0</v>
      </c>
      <c r="D2605">
        <v>0</v>
      </c>
      <c r="E2605" t="s">
        <v>1258</v>
      </c>
      <c r="F2605" t="s">
        <v>1259</v>
      </c>
      <c r="G2605">
        <v>1</v>
      </c>
      <c r="H2605" s="6">
        <v>830920</v>
      </c>
      <c r="I2605" s="7">
        <v>45821</v>
      </c>
      <c r="J2605" s="7">
        <v>45821</v>
      </c>
      <c r="K2605">
        <v>5</v>
      </c>
      <c r="L2605" t="s">
        <v>40</v>
      </c>
      <c r="M2605" t="s">
        <v>9</v>
      </c>
      <c r="N2605" t="s">
        <v>41</v>
      </c>
      <c r="O2605" t="s">
        <v>42</v>
      </c>
      <c r="P2605" t="s">
        <v>2082</v>
      </c>
      <c r="Q2605">
        <v>5</v>
      </c>
      <c r="R2605">
        <v>0</v>
      </c>
      <c r="S2605">
        <v>0</v>
      </c>
      <c r="U2605">
        <v>41546</v>
      </c>
      <c r="V2605">
        <v>41546</v>
      </c>
      <c r="W2605">
        <v>0</v>
      </c>
      <c r="X2605">
        <v>0</v>
      </c>
      <c r="Y2605" t="s">
        <v>44</v>
      </c>
    </row>
    <row r="2606" spans="1:25" x14ac:dyDescent="0.25">
      <c r="A2606">
        <v>2605</v>
      </c>
      <c r="B2606">
        <v>65153</v>
      </c>
      <c r="C2606">
        <v>0</v>
      </c>
      <c r="D2606">
        <v>0</v>
      </c>
      <c r="E2606" t="s">
        <v>1260</v>
      </c>
      <c r="F2606" t="s">
        <v>1261</v>
      </c>
      <c r="G2606">
        <v>1</v>
      </c>
      <c r="H2606" s="6">
        <v>1584971</v>
      </c>
      <c r="I2606" s="7">
        <v>45821</v>
      </c>
      <c r="J2606" s="7">
        <v>45821</v>
      </c>
      <c r="K2606">
        <v>5</v>
      </c>
      <c r="L2606" t="s">
        <v>40</v>
      </c>
      <c r="M2606" t="s">
        <v>9</v>
      </c>
      <c r="N2606" t="s">
        <v>41</v>
      </c>
      <c r="O2606" t="s">
        <v>42</v>
      </c>
      <c r="P2606" t="s">
        <v>2082</v>
      </c>
      <c r="Q2606">
        <v>5</v>
      </c>
      <c r="R2606">
        <v>0</v>
      </c>
      <c r="S2606">
        <v>0</v>
      </c>
      <c r="U2606">
        <v>79249</v>
      </c>
      <c r="V2606">
        <v>79249</v>
      </c>
      <c r="W2606">
        <v>0</v>
      </c>
      <c r="X2606">
        <v>0</v>
      </c>
      <c r="Y2606" t="s">
        <v>44</v>
      </c>
    </row>
    <row r="2607" spans="1:25" x14ac:dyDescent="0.25">
      <c r="A2607">
        <v>2606</v>
      </c>
      <c r="B2607">
        <v>65150</v>
      </c>
      <c r="C2607">
        <v>0</v>
      </c>
      <c r="D2607">
        <v>0</v>
      </c>
      <c r="E2607" t="s">
        <v>1254</v>
      </c>
      <c r="F2607" t="s">
        <v>1255</v>
      </c>
      <c r="G2607">
        <v>1</v>
      </c>
      <c r="H2607" s="6">
        <v>1319026</v>
      </c>
      <c r="I2607" s="7">
        <v>45821</v>
      </c>
      <c r="J2607" s="7">
        <v>45821</v>
      </c>
      <c r="K2607">
        <v>5</v>
      </c>
      <c r="L2607" t="s">
        <v>40</v>
      </c>
      <c r="M2607" t="s">
        <v>9</v>
      </c>
      <c r="N2607" t="s">
        <v>41</v>
      </c>
      <c r="O2607" t="s">
        <v>42</v>
      </c>
      <c r="P2607" t="s">
        <v>2082</v>
      </c>
      <c r="Q2607">
        <v>5</v>
      </c>
      <c r="R2607">
        <v>0</v>
      </c>
      <c r="S2607">
        <v>0</v>
      </c>
      <c r="U2607">
        <v>65951</v>
      </c>
      <c r="V2607">
        <v>65951</v>
      </c>
      <c r="W2607">
        <v>0</v>
      </c>
      <c r="X2607">
        <v>0</v>
      </c>
      <c r="Y2607" t="s">
        <v>44</v>
      </c>
    </row>
    <row r="2608" spans="1:25" x14ac:dyDescent="0.25">
      <c r="A2608">
        <v>2607</v>
      </c>
      <c r="B2608">
        <v>65151</v>
      </c>
      <c r="C2608">
        <v>0</v>
      </c>
      <c r="D2608">
        <v>0</v>
      </c>
      <c r="E2608" t="s">
        <v>1256</v>
      </c>
      <c r="F2608" t="s">
        <v>1257</v>
      </c>
      <c r="G2608">
        <v>1</v>
      </c>
      <c r="H2608" s="6">
        <v>1731709</v>
      </c>
      <c r="I2608" s="7">
        <v>45821</v>
      </c>
      <c r="J2608" s="7">
        <v>45821</v>
      </c>
      <c r="K2608">
        <v>5</v>
      </c>
      <c r="L2608" t="s">
        <v>40</v>
      </c>
      <c r="M2608" t="s">
        <v>9</v>
      </c>
      <c r="N2608" t="s">
        <v>41</v>
      </c>
      <c r="O2608" t="s">
        <v>42</v>
      </c>
      <c r="P2608" t="s">
        <v>2082</v>
      </c>
      <c r="Q2608">
        <v>5</v>
      </c>
      <c r="R2608">
        <v>0</v>
      </c>
      <c r="S2608">
        <v>0</v>
      </c>
      <c r="U2608">
        <v>86585</v>
      </c>
      <c r="V2608">
        <v>86585</v>
      </c>
      <c r="W2608">
        <v>0</v>
      </c>
      <c r="X2608">
        <v>0</v>
      </c>
      <c r="Y2608" t="s">
        <v>44</v>
      </c>
    </row>
    <row r="2609" spans="1:25" x14ac:dyDescent="0.25">
      <c r="A2609">
        <v>2608</v>
      </c>
      <c r="B2609">
        <v>65128</v>
      </c>
      <c r="C2609">
        <v>0</v>
      </c>
      <c r="D2609">
        <v>0</v>
      </c>
      <c r="E2609" t="s">
        <v>1708</v>
      </c>
      <c r="F2609" t="s">
        <v>1709</v>
      </c>
      <c r="G2609">
        <v>1</v>
      </c>
      <c r="H2609" s="6">
        <v>3726629</v>
      </c>
      <c r="I2609" s="7">
        <v>45821</v>
      </c>
      <c r="J2609" s="7">
        <v>45821</v>
      </c>
      <c r="K2609">
        <v>7</v>
      </c>
      <c r="L2609" t="s">
        <v>40</v>
      </c>
      <c r="M2609" t="s">
        <v>9</v>
      </c>
      <c r="N2609" t="s">
        <v>41</v>
      </c>
      <c r="O2609" t="s">
        <v>42</v>
      </c>
      <c r="P2609" t="s">
        <v>2082</v>
      </c>
      <c r="Q2609">
        <v>7</v>
      </c>
      <c r="R2609">
        <v>0</v>
      </c>
      <c r="S2609">
        <v>0</v>
      </c>
      <c r="U2609">
        <v>260864</v>
      </c>
      <c r="V2609">
        <v>260864</v>
      </c>
      <c r="W2609">
        <v>0</v>
      </c>
      <c r="X2609">
        <v>0</v>
      </c>
      <c r="Y2609" t="s">
        <v>109</v>
      </c>
    </row>
    <row r="2610" spans="1:25" x14ac:dyDescent="0.25">
      <c r="A2610">
        <v>2609</v>
      </c>
      <c r="B2610">
        <v>65142</v>
      </c>
      <c r="C2610">
        <v>0</v>
      </c>
      <c r="D2610">
        <v>0</v>
      </c>
      <c r="E2610" t="s">
        <v>1196</v>
      </c>
      <c r="F2610" t="s">
        <v>1197</v>
      </c>
      <c r="G2610">
        <v>1</v>
      </c>
      <c r="H2610" s="6">
        <v>6128535</v>
      </c>
      <c r="I2610" s="7">
        <v>45821</v>
      </c>
      <c r="J2610" s="7">
        <v>45821</v>
      </c>
      <c r="K2610">
        <v>15</v>
      </c>
      <c r="L2610" t="s">
        <v>40</v>
      </c>
      <c r="M2610" t="s">
        <v>9</v>
      </c>
      <c r="N2610" t="s">
        <v>41</v>
      </c>
      <c r="O2610" t="s">
        <v>42</v>
      </c>
      <c r="P2610" t="s">
        <v>2082</v>
      </c>
      <c r="Q2610">
        <v>5</v>
      </c>
      <c r="R2610">
        <v>10</v>
      </c>
      <c r="S2610">
        <v>0</v>
      </c>
      <c r="U2610">
        <v>919280</v>
      </c>
      <c r="V2610">
        <v>306427</v>
      </c>
      <c r="W2610">
        <v>612854</v>
      </c>
      <c r="X2610">
        <v>0</v>
      </c>
      <c r="Y2610" t="s">
        <v>112</v>
      </c>
    </row>
    <row r="2611" spans="1:25" x14ac:dyDescent="0.25">
      <c r="A2611">
        <v>2610</v>
      </c>
      <c r="B2611">
        <v>65130</v>
      </c>
      <c r="C2611">
        <v>0</v>
      </c>
      <c r="D2611">
        <v>0</v>
      </c>
      <c r="E2611" t="s">
        <v>1530</v>
      </c>
      <c r="F2611" t="s">
        <v>1531</v>
      </c>
      <c r="G2611">
        <v>1</v>
      </c>
      <c r="H2611" s="6">
        <v>24838565</v>
      </c>
      <c r="I2611" s="7">
        <v>45821</v>
      </c>
      <c r="J2611" s="7">
        <v>45821</v>
      </c>
      <c r="K2611">
        <v>15</v>
      </c>
      <c r="L2611" t="s">
        <v>40</v>
      </c>
      <c r="M2611" t="s">
        <v>5</v>
      </c>
      <c r="N2611" t="s">
        <v>41</v>
      </c>
      <c r="O2611" t="s">
        <v>54</v>
      </c>
      <c r="P2611" t="s">
        <v>2082</v>
      </c>
      <c r="Q2611">
        <v>3.3</v>
      </c>
      <c r="R2611">
        <v>11.7</v>
      </c>
      <c r="S2611">
        <v>0</v>
      </c>
      <c r="U2611">
        <v>3725785</v>
      </c>
      <c r="V2611">
        <v>819673</v>
      </c>
      <c r="W2611">
        <v>2906112</v>
      </c>
      <c r="X2611">
        <v>0</v>
      </c>
      <c r="Y2611" t="s">
        <v>48</v>
      </c>
    </row>
    <row r="2612" spans="1:25" x14ac:dyDescent="0.25">
      <c r="A2612">
        <v>2611</v>
      </c>
      <c r="B2612">
        <v>65140</v>
      </c>
      <c r="C2612">
        <v>0</v>
      </c>
      <c r="D2612">
        <v>0</v>
      </c>
      <c r="E2612" t="s">
        <v>2259</v>
      </c>
      <c r="F2612" t="s">
        <v>2260</v>
      </c>
      <c r="G2612">
        <v>1</v>
      </c>
      <c r="H2612" s="6">
        <v>24048</v>
      </c>
      <c r="I2612" s="7">
        <v>45821</v>
      </c>
      <c r="J2612" s="7">
        <v>45821</v>
      </c>
      <c r="K2612">
        <v>15</v>
      </c>
      <c r="L2612" t="s">
        <v>40</v>
      </c>
      <c r="M2612" t="s">
        <v>9</v>
      </c>
      <c r="N2612" t="s">
        <v>41</v>
      </c>
      <c r="O2612" t="s">
        <v>42</v>
      </c>
      <c r="P2612" t="s">
        <v>2082</v>
      </c>
      <c r="Q2612">
        <v>5</v>
      </c>
      <c r="R2612">
        <v>10</v>
      </c>
      <c r="S2612">
        <v>0</v>
      </c>
      <c r="U2612">
        <v>3607</v>
      </c>
      <c r="V2612">
        <v>1202</v>
      </c>
      <c r="W2612">
        <v>2405</v>
      </c>
      <c r="X2612">
        <v>0</v>
      </c>
      <c r="Y2612" t="s">
        <v>2086</v>
      </c>
    </row>
    <row r="2613" spans="1:25" x14ac:dyDescent="0.25">
      <c r="A2613">
        <v>2612</v>
      </c>
      <c r="B2613">
        <v>65141</v>
      </c>
      <c r="C2613">
        <v>0</v>
      </c>
      <c r="D2613">
        <v>0</v>
      </c>
      <c r="E2613" t="s">
        <v>1175</v>
      </c>
      <c r="F2613" t="s">
        <v>1176</v>
      </c>
      <c r="G2613">
        <v>1</v>
      </c>
      <c r="H2613" s="6">
        <v>186567</v>
      </c>
      <c r="I2613" s="7">
        <v>45821</v>
      </c>
      <c r="J2613" s="7">
        <v>45821</v>
      </c>
      <c r="K2613">
        <v>15</v>
      </c>
      <c r="L2613" t="s">
        <v>40</v>
      </c>
      <c r="M2613" t="s">
        <v>9</v>
      </c>
      <c r="N2613" t="s">
        <v>41</v>
      </c>
      <c r="O2613" t="s">
        <v>42</v>
      </c>
      <c r="P2613" t="s">
        <v>2082</v>
      </c>
      <c r="Q2613">
        <v>5</v>
      </c>
      <c r="R2613">
        <v>10</v>
      </c>
      <c r="S2613">
        <v>0</v>
      </c>
      <c r="U2613">
        <v>27985</v>
      </c>
      <c r="V2613">
        <v>9328</v>
      </c>
      <c r="W2613">
        <v>18657</v>
      </c>
      <c r="X2613">
        <v>0</v>
      </c>
      <c r="Y2613" t="s">
        <v>44</v>
      </c>
    </row>
    <row r="2614" spans="1:25" x14ac:dyDescent="0.25">
      <c r="A2614">
        <v>2613</v>
      </c>
      <c r="B2614">
        <v>65154</v>
      </c>
      <c r="C2614">
        <v>0</v>
      </c>
      <c r="D2614">
        <v>0</v>
      </c>
      <c r="E2614" t="s">
        <v>1666</v>
      </c>
      <c r="F2614" t="s">
        <v>1667</v>
      </c>
      <c r="G2614">
        <v>1</v>
      </c>
      <c r="H2614" s="6">
        <v>19313820</v>
      </c>
      <c r="I2614" s="7">
        <v>45821</v>
      </c>
      <c r="J2614" s="7">
        <v>45821</v>
      </c>
      <c r="K2614">
        <v>15</v>
      </c>
      <c r="L2614" t="s">
        <v>40</v>
      </c>
      <c r="M2614" t="s">
        <v>5</v>
      </c>
      <c r="N2614" t="s">
        <v>41</v>
      </c>
      <c r="O2614" t="s">
        <v>77</v>
      </c>
      <c r="P2614" t="s">
        <v>2082</v>
      </c>
      <c r="Q2614">
        <v>5.6</v>
      </c>
      <c r="R2614">
        <v>9.4</v>
      </c>
      <c r="S2614">
        <v>0</v>
      </c>
      <c r="U2614">
        <v>2897073</v>
      </c>
      <c r="V2614">
        <v>1081574</v>
      </c>
      <c r="W2614">
        <v>1815499</v>
      </c>
      <c r="X2614">
        <v>0</v>
      </c>
      <c r="Y2614" t="s">
        <v>109</v>
      </c>
    </row>
    <row r="2615" spans="1:25" x14ac:dyDescent="0.25">
      <c r="A2615">
        <v>2614</v>
      </c>
      <c r="B2615">
        <v>65133</v>
      </c>
      <c r="C2615">
        <v>0</v>
      </c>
      <c r="D2615">
        <v>0</v>
      </c>
      <c r="E2615" t="s">
        <v>1566</v>
      </c>
      <c r="F2615" t="s">
        <v>1567</v>
      </c>
      <c r="G2615">
        <v>1</v>
      </c>
      <c r="H2615" s="6">
        <v>2366807</v>
      </c>
      <c r="I2615" s="7">
        <v>45821</v>
      </c>
      <c r="J2615" s="7">
        <v>45821</v>
      </c>
      <c r="K2615">
        <v>10</v>
      </c>
      <c r="L2615" t="s">
        <v>40</v>
      </c>
      <c r="M2615" t="s">
        <v>9</v>
      </c>
      <c r="N2615" t="s">
        <v>41</v>
      </c>
      <c r="O2615" t="s">
        <v>42</v>
      </c>
      <c r="P2615" t="s">
        <v>2082</v>
      </c>
      <c r="Q2615">
        <v>10</v>
      </c>
      <c r="R2615">
        <v>0</v>
      </c>
      <c r="S2615">
        <v>0</v>
      </c>
      <c r="U2615">
        <v>236681</v>
      </c>
      <c r="V2615">
        <v>236681</v>
      </c>
      <c r="W2615">
        <v>0</v>
      </c>
      <c r="X2615">
        <v>0</v>
      </c>
      <c r="Y2615" t="s">
        <v>44</v>
      </c>
    </row>
    <row r="2616" spans="1:25" x14ac:dyDescent="0.25">
      <c r="A2616">
        <v>2615</v>
      </c>
      <c r="B2616">
        <v>65134</v>
      </c>
      <c r="C2616">
        <v>0</v>
      </c>
      <c r="D2616">
        <v>0</v>
      </c>
      <c r="E2616" t="s">
        <v>1188</v>
      </c>
      <c r="F2616" t="s">
        <v>1189</v>
      </c>
      <c r="G2616">
        <v>1</v>
      </c>
      <c r="H2616" s="6">
        <v>555023</v>
      </c>
      <c r="I2616" s="7">
        <v>45821</v>
      </c>
      <c r="J2616" s="7">
        <v>45821</v>
      </c>
      <c r="K2616">
        <v>15</v>
      </c>
      <c r="L2616" t="s">
        <v>40</v>
      </c>
      <c r="M2616" t="s">
        <v>9</v>
      </c>
      <c r="N2616" t="s">
        <v>41</v>
      </c>
      <c r="O2616" t="s">
        <v>42</v>
      </c>
      <c r="P2616" t="s">
        <v>2082</v>
      </c>
      <c r="Q2616">
        <v>5</v>
      </c>
      <c r="R2616">
        <v>10</v>
      </c>
      <c r="S2616">
        <v>0</v>
      </c>
      <c r="U2616">
        <v>83253</v>
      </c>
      <c r="V2616">
        <v>27751</v>
      </c>
      <c r="W2616">
        <v>55502</v>
      </c>
      <c r="X2616">
        <v>0</v>
      </c>
      <c r="Y2616" t="s">
        <v>44</v>
      </c>
    </row>
    <row r="2617" spans="1:25" x14ac:dyDescent="0.25">
      <c r="A2617">
        <v>2616</v>
      </c>
      <c r="B2617">
        <v>65135</v>
      </c>
      <c r="C2617">
        <v>0</v>
      </c>
      <c r="D2617">
        <v>0</v>
      </c>
      <c r="E2617" t="s">
        <v>1188</v>
      </c>
      <c r="F2617" t="s">
        <v>1189</v>
      </c>
      <c r="G2617">
        <v>1</v>
      </c>
      <c r="H2617" s="6">
        <v>265274</v>
      </c>
      <c r="I2617" s="7">
        <v>45821</v>
      </c>
      <c r="J2617" s="7">
        <v>45821</v>
      </c>
      <c r="K2617">
        <v>15</v>
      </c>
      <c r="L2617" t="s">
        <v>40</v>
      </c>
      <c r="M2617" t="s">
        <v>9</v>
      </c>
      <c r="N2617" t="s">
        <v>41</v>
      </c>
      <c r="O2617" t="s">
        <v>42</v>
      </c>
      <c r="P2617" t="s">
        <v>2082</v>
      </c>
      <c r="Q2617">
        <v>5</v>
      </c>
      <c r="R2617">
        <v>10</v>
      </c>
      <c r="S2617">
        <v>0</v>
      </c>
      <c r="U2617">
        <v>39791</v>
      </c>
      <c r="V2617">
        <v>13264</v>
      </c>
      <c r="W2617">
        <v>26527</v>
      </c>
      <c r="X2617">
        <v>0</v>
      </c>
      <c r="Y2617" t="s">
        <v>44</v>
      </c>
    </row>
    <row r="2618" spans="1:25" x14ac:dyDescent="0.25">
      <c r="A2618">
        <v>2617</v>
      </c>
      <c r="B2618">
        <v>65136</v>
      </c>
      <c r="C2618">
        <v>0</v>
      </c>
      <c r="D2618">
        <v>0</v>
      </c>
      <c r="E2618" t="s">
        <v>1188</v>
      </c>
      <c r="F2618" t="s">
        <v>1189</v>
      </c>
      <c r="G2618">
        <v>1</v>
      </c>
      <c r="H2618" s="6">
        <v>486891</v>
      </c>
      <c r="I2618" s="7">
        <v>45821</v>
      </c>
      <c r="J2618" s="7">
        <v>45821</v>
      </c>
      <c r="K2618">
        <v>5</v>
      </c>
      <c r="L2618" t="s">
        <v>40</v>
      </c>
      <c r="M2618" t="s">
        <v>9</v>
      </c>
      <c r="N2618" t="s">
        <v>41</v>
      </c>
      <c r="O2618" t="s">
        <v>42</v>
      </c>
      <c r="P2618" t="s">
        <v>2082</v>
      </c>
      <c r="Q2618">
        <v>5</v>
      </c>
      <c r="R2618">
        <v>0</v>
      </c>
      <c r="S2618">
        <v>0</v>
      </c>
      <c r="U2618">
        <v>24345</v>
      </c>
      <c r="V2618">
        <v>24345</v>
      </c>
      <c r="W2618">
        <v>0</v>
      </c>
      <c r="X2618">
        <v>0</v>
      </c>
      <c r="Y2618" t="s">
        <v>44</v>
      </c>
    </row>
    <row r="2619" spans="1:25" x14ac:dyDescent="0.25">
      <c r="A2619">
        <v>2618</v>
      </c>
      <c r="B2619">
        <v>65137</v>
      </c>
      <c r="C2619">
        <v>0</v>
      </c>
      <c r="D2619">
        <v>0</v>
      </c>
      <c r="E2619" t="s">
        <v>1190</v>
      </c>
      <c r="F2619" t="s">
        <v>1191</v>
      </c>
      <c r="G2619">
        <v>1</v>
      </c>
      <c r="H2619" s="6">
        <v>103137</v>
      </c>
      <c r="I2619" s="7">
        <v>45821</v>
      </c>
      <c r="J2619" s="7">
        <v>45821</v>
      </c>
      <c r="K2619">
        <v>15</v>
      </c>
      <c r="L2619" t="s">
        <v>40</v>
      </c>
      <c r="M2619" t="s">
        <v>9</v>
      </c>
      <c r="N2619" t="s">
        <v>41</v>
      </c>
      <c r="O2619" t="s">
        <v>42</v>
      </c>
      <c r="P2619" t="s">
        <v>2082</v>
      </c>
      <c r="Q2619">
        <v>5</v>
      </c>
      <c r="R2619">
        <v>10</v>
      </c>
      <c r="S2619">
        <v>0</v>
      </c>
      <c r="U2619">
        <v>15471</v>
      </c>
      <c r="V2619">
        <v>5157</v>
      </c>
      <c r="W2619">
        <v>10314</v>
      </c>
      <c r="X2619">
        <v>0</v>
      </c>
      <c r="Y2619" t="s">
        <v>44</v>
      </c>
    </row>
    <row r="2620" spans="1:25" x14ac:dyDescent="0.25">
      <c r="A2620">
        <v>2619</v>
      </c>
      <c r="B2620">
        <v>65138</v>
      </c>
      <c r="C2620">
        <v>0</v>
      </c>
      <c r="D2620">
        <v>0</v>
      </c>
      <c r="E2620" t="s">
        <v>1190</v>
      </c>
      <c r="F2620" t="s">
        <v>1191</v>
      </c>
      <c r="G2620">
        <v>1</v>
      </c>
      <c r="H2620" s="6">
        <v>66846</v>
      </c>
      <c r="I2620" s="7">
        <v>45821</v>
      </c>
      <c r="J2620" s="7">
        <v>45821</v>
      </c>
      <c r="K2620">
        <v>15</v>
      </c>
      <c r="L2620" t="s">
        <v>40</v>
      </c>
      <c r="M2620" t="s">
        <v>9</v>
      </c>
      <c r="N2620" t="s">
        <v>41</v>
      </c>
      <c r="O2620" t="s">
        <v>42</v>
      </c>
      <c r="P2620" t="s">
        <v>2082</v>
      </c>
      <c r="Q2620">
        <v>5</v>
      </c>
      <c r="R2620">
        <v>10</v>
      </c>
      <c r="S2620">
        <v>0</v>
      </c>
      <c r="U2620">
        <v>10027</v>
      </c>
      <c r="V2620">
        <v>3342</v>
      </c>
      <c r="W2620">
        <v>6685</v>
      </c>
      <c r="X2620">
        <v>0</v>
      </c>
      <c r="Y2620" t="s">
        <v>44</v>
      </c>
    </row>
    <row r="2621" spans="1:25" x14ac:dyDescent="0.25">
      <c r="A2621">
        <v>2620</v>
      </c>
      <c r="B2621">
        <v>65139</v>
      </c>
      <c r="C2621">
        <v>0</v>
      </c>
      <c r="D2621">
        <v>0</v>
      </c>
      <c r="E2621" t="s">
        <v>1190</v>
      </c>
      <c r="F2621" t="s">
        <v>1191</v>
      </c>
      <c r="G2621">
        <v>1</v>
      </c>
      <c r="H2621" s="6">
        <v>64785</v>
      </c>
      <c r="I2621" s="7">
        <v>45821</v>
      </c>
      <c r="J2621" s="7">
        <v>45821</v>
      </c>
      <c r="K2621">
        <v>15</v>
      </c>
      <c r="L2621" t="s">
        <v>40</v>
      </c>
      <c r="M2621" t="s">
        <v>9</v>
      </c>
      <c r="N2621" t="s">
        <v>41</v>
      </c>
      <c r="O2621" t="s">
        <v>42</v>
      </c>
      <c r="P2621" t="s">
        <v>2082</v>
      </c>
      <c r="Q2621">
        <v>5</v>
      </c>
      <c r="R2621">
        <v>10</v>
      </c>
      <c r="S2621">
        <v>0</v>
      </c>
      <c r="U2621">
        <v>9718</v>
      </c>
      <c r="V2621">
        <v>3239</v>
      </c>
      <c r="W2621">
        <v>6478</v>
      </c>
      <c r="X2621">
        <v>0</v>
      </c>
      <c r="Y2621" t="s">
        <v>44</v>
      </c>
    </row>
    <row r="2622" spans="1:25" x14ac:dyDescent="0.25">
      <c r="A2622">
        <v>2621</v>
      </c>
      <c r="B2622">
        <v>65155</v>
      </c>
      <c r="C2622">
        <v>0</v>
      </c>
      <c r="D2622">
        <v>0</v>
      </c>
      <c r="E2622" t="s">
        <v>2269</v>
      </c>
      <c r="F2622" t="s">
        <v>2270</v>
      </c>
      <c r="G2622">
        <v>1</v>
      </c>
      <c r="H2622" s="6">
        <v>312508</v>
      </c>
      <c r="I2622" s="7">
        <v>45821</v>
      </c>
      <c r="J2622" s="7">
        <v>45821</v>
      </c>
      <c r="K2622">
        <v>15</v>
      </c>
      <c r="L2622" t="s">
        <v>40</v>
      </c>
      <c r="M2622" t="s">
        <v>5</v>
      </c>
      <c r="N2622" t="s">
        <v>41</v>
      </c>
      <c r="O2622" t="s">
        <v>54</v>
      </c>
      <c r="P2622" t="s">
        <v>2082</v>
      </c>
      <c r="Q2622">
        <v>4</v>
      </c>
      <c r="R2622">
        <v>11</v>
      </c>
      <c r="S2622">
        <v>0</v>
      </c>
      <c r="U2622">
        <v>46876</v>
      </c>
      <c r="V2622">
        <v>12500</v>
      </c>
      <c r="W2622">
        <v>34376</v>
      </c>
      <c r="X2622">
        <v>0</v>
      </c>
      <c r="Y2622" t="s">
        <v>109</v>
      </c>
    </row>
    <row r="2623" spans="1:25" x14ac:dyDescent="0.25">
      <c r="A2623">
        <v>2622</v>
      </c>
      <c r="B2623">
        <v>65132</v>
      </c>
      <c r="C2623">
        <v>0</v>
      </c>
      <c r="D2623">
        <v>0</v>
      </c>
      <c r="E2623" t="s">
        <v>2267</v>
      </c>
      <c r="F2623" t="s">
        <v>2268</v>
      </c>
      <c r="G2623">
        <v>1</v>
      </c>
      <c r="H2623" s="6">
        <v>252607</v>
      </c>
      <c r="I2623" s="7">
        <v>45821</v>
      </c>
      <c r="J2623" s="7">
        <v>45821</v>
      </c>
      <c r="K2623">
        <v>15</v>
      </c>
      <c r="L2623" t="s">
        <v>40</v>
      </c>
      <c r="M2623" t="s">
        <v>5</v>
      </c>
      <c r="N2623" t="s">
        <v>41</v>
      </c>
      <c r="O2623" t="s">
        <v>54</v>
      </c>
      <c r="P2623" t="s">
        <v>2082</v>
      </c>
      <c r="Q2623">
        <v>4</v>
      </c>
      <c r="R2623">
        <v>11</v>
      </c>
      <c r="S2623">
        <v>0</v>
      </c>
      <c r="U2623">
        <v>37891</v>
      </c>
      <c r="V2623">
        <v>10104</v>
      </c>
      <c r="W2623">
        <v>27787</v>
      </c>
      <c r="X2623">
        <v>0</v>
      </c>
      <c r="Y2623" t="s">
        <v>48</v>
      </c>
    </row>
    <row r="2624" spans="1:25" x14ac:dyDescent="0.25">
      <c r="A2624">
        <v>2623</v>
      </c>
      <c r="B2624">
        <v>65157</v>
      </c>
      <c r="C2624">
        <v>0</v>
      </c>
      <c r="D2624">
        <v>0</v>
      </c>
      <c r="E2624" t="s">
        <v>1035</v>
      </c>
      <c r="F2624" t="s">
        <v>1036</v>
      </c>
      <c r="G2624">
        <v>1</v>
      </c>
      <c r="H2624" s="6">
        <v>9098500</v>
      </c>
      <c r="I2624" s="7">
        <v>45821</v>
      </c>
      <c r="J2624" s="7">
        <v>45821</v>
      </c>
      <c r="K2624">
        <v>5</v>
      </c>
      <c r="L2624" t="s">
        <v>40</v>
      </c>
      <c r="M2624" t="s">
        <v>5</v>
      </c>
      <c r="N2624" t="s">
        <v>41</v>
      </c>
      <c r="O2624" t="s">
        <v>47</v>
      </c>
      <c r="P2624" t="s">
        <v>2082</v>
      </c>
      <c r="Q2624">
        <v>5</v>
      </c>
      <c r="R2624">
        <v>0</v>
      </c>
      <c r="S2624">
        <v>0</v>
      </c>
      <c r="U2624">
        <v>454925</v>
      </c>
      <c r="V2624">
        <v>454925</v>
      </c>
      <c r="W2624">
        <v>0</v>
      </c>
      <c r="X2624">
        <v>0</v>
      </c>
      <c r="Y2624" t="s">
        <v>390</v>
      </c>
    </row>
    <row r="2625" spans="1:25" x14ac:dyDescent="0.25">
      <c r="A2625">
        <v>2624</v>
      </c>
      <c r="B2625">
        <v>65143</v>
      </c>
      <c r="C2625">
        <v>0</v>
      </c>
      <c r="D2625">
        <v>0</v>
      </c>
      <c r="E2625" t="s">
        <v>1216</v>
      </c>
      <c r="F2625" t="s">
        <v>1217</v>
      </c>
      <c r="G2625">
        <v>1</v>
      </c>
      <c r="H2625" s="6">
        <v>1404474</v>
      </c>
      <c r="I2625" s="7">
        <v>45821</v>
      </c>
      <c r="J2625" s="7">
        <v>45821</v>
      </c>
      <c r="K2625">
        <v>15</v>
      </c>
      <c r="L2625" t="s">
        <v>40</v>
      </c>
      <c r="M2625" t="s">
        <v>9</v>
      </c>
      <c r="N2625" t="s">
        <v>41</v>
      </c>
      <c r="O2625" t="s">
        <v>42</v>
      </c>
      <c r="P2625" t="s">
        <v>2082</v>
      </c>
      <c r="Q2625">
        <v>5</v>
      </c>
      <c r="R2625">
        <v>10</v>
      </c>
      <c r="S2625">
        <v>0</v>
      </c>
      <c r="U2625">
        <v>210671</v>
      </c>
      <c r="V2625">
        <v>70224</v>
      </c>
      <c r="W2625">
        <v>140447</v>
      </c>
      <c r="X2625">
        <v>0</v>
      </c>
      <c r="Y2625" t="s">
        <v>112</v>
      </c>
    </row>
    <row r="2626" spans="1:25" x14ac:dyDescent="0.25">
      <c r="A2626">
        <v>2625</v>
      </c>
      <c r="B2626">
        <v>65106</v>
      </c>
      <c r="C2626">
        <v>0</v>
      </c>
      <c r="D2626">
        <v>0</v>
      </c>
      <c r="E2626" t="s">
        <v>1700</v>
      </c>
      <c r="F2626" t="s">
        <v>1701</v>
      </c>
      <c r="G2626">
        <v>1</v>
      </c>
      <c r="H2626" s="6">
        <v>1086842</v>
      </c>
      <c r="I2626" s="7">
        <v>45820</v>
      </c>
      <c r="J2626" s="7">
        <v>45820</v>
      </c>
      <c r="K2626">
        <v>15</v>
      </c>
      <c r="L2626" t="s">
        <v>40</v>
      </c>
      <c r="M2626" t="s">
        <v>5</v>
      </c>
      <c r="N2626" t="s">
        <v>41</v>
      </c>
      <c r="O2626" t="s">
        <v>47</v>
      </c>
      <c r="P2626" t="s">
        <v>2082</v>
      </c>
      <c r="Q2626">
        <v>5</v>
      </c>
      <c r="R2626">
        <v>10</v>
      </c>
      <c r="S2626">
        <v>0</v>
      </c>
      <c r="U2626">
        <v>163026</v>
      </c>
      <c r="V2626">
        <v>54342</v>
      </c>
      <c r="W2626">
        <v>108684</v>
      </c>
      <c r="X2626">
        <v>0</v>
      </c>
      <c r="Y2626" t="s">
        <v>48</v>
      </c>
    </row>
    <row r="2627" spans="1:25" x14ac:dyDescent="0.25">
      <c r="A2627">
        <v>2626</v>
      </c>
      <c r="B2627">
        <v>65105</v>
      </c>
      <c r="C2627">
        <v>0</v>
      </c>
      <c r="D2627">
        <v>0</v>
      </c>
      <c r="E2627" t="s">
        <v>2445</v>
      </c>
      <c r="F2627" t="s">
        <v>2446</v>
      </c>
      <c r="G2627">
        <v>1</v>
      </c>
      <c r="H2627" s="6">
        <v>15000000</v>
      </c>
      <c r="I2627" s="7">
        <v>45820</v>
      </c>
      <c r="J2627" s="7">
        <v>45820</v>
      </c>
      <c r="K2627">
        <v>15</v>
      </c>
      <c r="L2627" t="s">
        <v>40</v>
      </c>
      <c r="M2627" t="s">
        <v>5</v>
      </c>
      <c r="N2627" t="s">
        <v>41</v>
      </c>
      <c r="O2627" t="s">
        <v>47</v>
      </c>
      <c r="P2627" t="s">
        <v>2082</v>
      </c>
      <c r="Q2627">
        <v>5</v>
      </c>
      <c r="R2627">
        <v>10</v>
      </c>
      <c r="S2627">
        <v>0</v>
      </c>
      <c r="U2627">
        <v>2250000</v>
      </c>
      <c r="V2627">
        <v>750000</v>
      </c>
      <c r="W2627">
        <v>1500000</v>
      </c>
      <c r="X2627">
        <v>0</v>
      </c>
      <c r="Y2627" t="s">
        <v>48</v>
      </c>
    </row>
    <row r="2628" spans="1:25" x14ac:dyDescent="0.25">
      <c r="A2628">
        <v>2627</v>
      </c>
      <c r="B2628">
        <v>65107</v>
      </c>
      <c r="C2628">
        <v>0</v>
      </c>
      <c r="D2628">
        <v>0</v>
      </c>
      <c r="E2628" t="s">
        <v>1044</v>
      </c>
      <c r="F2628" t="s">
        <v>1045</v>
      </c>
      <c r="G2628">
        <v>1</v>
      </c>
      <c r="H2628" s="6">
        <v>3854360</v>
      </c>
      <c r="I2628" s="7">
        <v>45820</v>
      </c>
      <c r="J2628" s="7">
        <v>45820</v>
      </c>
      <c r="K2628">
        <v>10</v>
      </c>
      <c r="L2628" t="s">
        <v>40</v>
      </c>
      <c r="M2628" t="s">
        <v>9</v>
      </c>
      <c r="N2628" t="s">
        <v>41</v>
      </c>
      <c r="O2628" t="s">
        <v>42</v>
      </c>
      <c r="P2628" t="s">
        <v>2082</v>
      </c>
      <c r="Q2628">
        <v>10</v>
      </c>
      <c r="R2628">
        <v>0</v>
      </c>
      <c r="S2628">
        <v>0</v>
      </c>
      <c r="U2628">
        <v>385436</v>
      </c>
      <c r="V2628">
        <v>385436</v>
      </c>
      <c r="W2628">
        <v>0</v>
      </c>
      <c r="X2628">
        <v>0</v>
      </c>
      <c r="Y2628" t="s">
        <v>109</v>
      </c>
    </row>
    <row r="2629" spans="1:25" x14ac:dyDescent="0.25">
      <c r="A2629">
        <v>2628</v>
      </c>
      <c r="B2629">
        <v>65126</v>
      </c>
      <c r="C2629">
        <v>0</v>
      </c>
      <c r="D2629">
        <v>0</v>
      </c>
      <c r="E2629" t="s">
        <v>606</v>
      </c>
      <c r="F2629" t="s">
        <v>607</v>
      </c>
      <c r="G2629">
        <v>1</v>
      </c>
      <c r="H2629" s="6">
        <v>6552064</v>
      </c>
      <c r="I2629" s="7">
        <v>45820</v>
      </c>
      <c r="J2629" s="7">
        <v>45820</v>
      </c>
      <c r="K2629">
        <v>14</v>
      </c>
      <c r="L2629" t="s">
        <v>40</v>
      </c>
      <c r="M2629" t="s">
        <v>5</v>
      </c>
      <c r="N2629" t="s">
        <v>41</v>
      </c>
      <c r="O2629" t="s">
        <v>57</v>
      </c>
      <c r="P2629" t="s">
        <v>2082</v>
      </c>
      <c r="Q2629">
        <v>9</v>
      </c>
      <c r="R2629">
        <v>5</v>
      </c>
      <c r="S2629">
        <v>0</v>
      </c>
      <c r="U2629">
        <v>917289</v>
      </c>
      <c r="V2629">
        <v>589686</v>
      </c>
      <c r="W2629">
        <v>327603</v>
      </c>
      <c r="X2629">
        <v>0</v>
      </c>
      <c r="Y2629" t="s">
        <v>48</v>
      </c>
    </row>
    <row r="2630" spans="1:25" x14ac:dyDescent="0.25">
      <c r="A2630">
        <v>2629</v>
      </c>
      <c r="B2630">
        <v>65102</v>
      </c>
      <c r="C2630">
        <v>0</v>
      </c>
      <c r="D2630">
        <v>0</v>
      </c>
      <c r="E2630" t="s">
        <v>596</v>
      </c>
      <c r="F2630" t="s">
        <v>597</v>
      </c>
      <c r="G2630">
        <v>1</v>
      </c>
      <c r="H2630" s="6">
        <v>3000000</v>
      </c>
      <c r="I2630" s="7">
        <v>45820</v>
      </c>
      <c r="J2630" s="7">
        <v>45820</v>
      </c>
      <c r="K2630">
        <v>8</v>
      </c>
      <c r="L2630" t="s">
        <v>40</v>
      </c>
      <c r="M2630" t="s">
        <v>5</v>
      </c>
      <c r="N2630" t="s">
        <v>41</v>
      </c>
      <c r="O2630" t="s">
        <v>54</v>
      </c>
      <c r="P2630" t="s">
        <v>2082</v>
      </c>
      <c r="Q2630">
        <v>8</v>
      </c>
      <c r="R2630">
        <v>0</v>
      </c>
      <c r="S2630">
        <v>0</v>
      </c>
      <c r="U2630">
        <v>240000</v>
      </c>
      <c r="V2630">
        <v>240000</v>
      </c>
      <c r="W2630">
        <v>0</v>
      </c>
      <c r="X2630">
        <v>0</v>
      </c>
      <c r="Y2630" t="s">
        <v>48</v>
      </c>
    </row>
    <row r="2631" spans="1:25" x14ac:dyDescent="0.25">
      <c r="A2631">
        <v>2630</v>
      </c>
      <c r="B2631">
        <v>65122</v>
      </c>
      <c r="C2631">
        <v>0</v>
      </c>
      <c r="D2631">
        <v>0</v>
      </c>
      <c r="E2631" t="s">
        <v>335</v>
      </c>
      <c r="F2631" t="s">
        <v>336</v>
      </c>
      <c r="G2631">
        <v>1</v>
      </c>
      <c r="H2631" s="6">
        <v>3153356</v>
      </c>
      <c r="I2631" s="7">
        <v>45820</v>
      </c>
      <c r="J2631" s="7">
        <v>45820</v>
      </c>
      <c r="K2631">
        <v>15</v>
      </c>
      <c r="L2631" t="s">
        <v>40</v>
      </c>
      <c r="M2631" t="s">
        <v>5</v>
      </c>
      <c r="N2631" t="s">
        <v>41</v>
      </c>
      <c r="O2631" t="s">
        <v>47</v>
      </c>
      <c r="P2631" t="s">
        <v>2082</v>
      </c>
      <c r="Q2631">
        <v>15</v>
      </c>
      <c r="R2631">
        <v>0</v>
      </c>
      <c r="S2631">
        <v>0</v>
      </c>
      <c r="U2631">
        <v>473003</v>
      </c>
      <c r="V2631">
        <v>473003</v>
      </c>
      <c r="W2631">
        <v>0</v>
      </c>
      <c r="X2631">
        <v>0</v>
      </c>
      <c r="Y2631" t="s">
        <v>48</v>
      </c>
    </row>
    <row r="2632" spans="1:25" x14ac:dyDescent="0.25">
      <c r="A2632">
        <v>2631</v>
      </c>
      <c r="B2632">
        <v>65108</v>
      </c>
      <c r="C2632">
        <v>0</v>
      </c>
      <c r="D2632">
        <v>0</v>
      </c>
      <c r="E2632" t="s">
        <v>1702</v>
      </c>
      <c r="F2632" t="s">
        <v>1703</v>
      </c>
      <c r="G2632">
        <v>1</v>
      </c>
      <c r="H2632" s="6">
        <v>15000000</v>
      </c>
      <c r="I2632" s="7">
        <v>45820</v>
      </c>
      <c r="J2632" s="7">
        <v>45820</v>
      </c>
      <c r="K2632">
        <v>15</v>
      </c>
      <c r="L2632" t="s">
        <v>40</v>
      </c>
      <c r="M2632" t="s">
        <v>5</v>
      </c>
      <c r="N2632" t="s">
        <v>41</v>
      </c>
      <c r="O2632" t="s">
        <v>47</v>
      </c>
      <c r="P2632" t="s">
        <v>2082</v>
      </c>
      <c r="Q2632">
        <v>5</v>
      </c>
      <c r="R2632">
        <v>10</v>
      </c>
      <c r="S2632">
        <v>0</v>
      </c>
      <c r="U2632">
        <v>2250000</v>
      </c>
      <c r="V2632">
        <v>750000</v>
      </c>
      <c r="W2632">
        <v>1500000</v>
      </c>
      <c r="X2632">
        <v>0</v>
      </c>
      <c r="Y2632" t="s">
        <v>48</v>
      </c>
    </row>
    <row r="2633" spans="1:25" x14ac:dyDescent="0.25">
      <c r="A2633">
        <v>2632</v>
      </c>
      <c r="B2633">
        <v>65103</v>
      </c>
      <c r="C2633">
        <v>0</v>
      </c>
      <c r="D2633">
        <v>0</v>
      </c>
      <c r="E2633" t="s">
        <v>1806</v>
      </c>
      <c r="F2633" t="s">
        <v>1807</v>
      </c>
      <c r="G2633">
        <v>1</v>
      </c>
      <c r="H2633" s="6">
        <v>12000000</v>
      </c>
      <c r="I2633" s="7">
        <v>45820</v>
      </c>
      <c r="J2633" s="7">
        <v>45820</v>
      </c>
      <c r="K2633">
        <v>15</v>
      </c>
      <c r="L2633" t="s">
        <v>40</v>
      </c>
      <c r="M2633" t="s">
        <v>5</v>
      </c>
      <c r="N2633" t="s">
        <v>41</v>
      </c>
      <c r="O2633" t="s">
        <v>47</v>
      </c>
      <c r="P2633" t="s">
        <v>2082</v>
      </c>
      <c r="Q2633">
        <v>6</v>
      </c>
      <c r="R2633">
        <v>9</v>
      </c>
      <c r="S2633">
        <v>0</v>
      </c>
      <c r="U2633">
        <v>1800000</v>
      </c>
      <c r="V2633">
        <v>720000</v>
      </c>
      <c r="W2633">
        <v>1080000</v>
      </c>
      <c r="X2633">
        <v>0</v>
      </c>
      <c r="Y2633" t="s">
        <v>48</v>
      </c>
    </row>
    <row r="2634" spans="1:25" x14ac:dyDescent="0.25">
      <c r="A2634">
        <v>2633</v>
      </c>
      <c r="B2634">
        <v>65104</v>
      </c>
      <c r="C2634">
        <v>0</v>
      </c>
      <c r="D2634">
        <v>0</v>
      </c>
      <c r="E2634" t="s">
        <v>1808</v>
      </c>
      <c r="F2634" t="s">
        <v>1809</v>
      </c>
      <c r="G2634">
        <v>1</v>
      </c>
      <c r="H2634" s="6">
        <v>24000000</v>
      </c>
      <c r="I2634" s="7">
        <v>45820</v>
      </c>
      <c r="J2634" s="7">
        <v>45820</v>
      </c>
      <c r="K2634">
        <v>15</v>
      </c>
      <c r="L2634" t="s">
        <v>40</v>
      </c>
      <c r="M2634" t="s">
        <v>5</v>
      </c>
      <c r="N2634" t="s">
        <v>41</v>
      </c>
      <c r="O2634" t="s">
        <v>47</v>
      </c>
      <c r="P2634" t="s">
        <v>2082</v>
      </c>
      <c r="Q2634">
        <v>6</v>
      </c>
      <c r="R2634">
        <v>9</v>
      </c>
      <c r="S2634">
        <v>0</v>
      </c>
      <c r="U2634">
        <v>3600000</v>
      </c>
      <c r="V2634">
        <v>1440000</v>
      </c>
      <c r="W2634">
        <v>2160000</v>
      </c>
      <c r="X2634">
        <v>0</v>
      </c>
      <c r="Y2634" t="s">
        <v>48</v>
      </c>
    </row>
    <row r="2635" spans="1:25" x14ac:dyDescent="0.25">
      <c r="A2635">
        <v>2634</v>
      </c>
      <c r="B2635">
        <v>65112</v>
      </c>
      <c r="C2635">
        <v>0</v>
      </c>
      <c r="D2635">
        <v>0</v>
      </c>
      <c r="E2635" t="s">
        <v>163</v>
      </c>
      <c r="F2635" t="s">
        <v>164</v>
      </c>
      <c r="G2635">
        <v>1</v>
      </c>
      <c r="H2635" s="6">
        <v>1531909</v>
      </c>
      <c r="I2635" s="7">
        <v>45820</v>
      </c>
      <c r="J2635" s="7">
        <v>45820</v>
      </c>
      <c r="K2635">
        <v>8</v>
      </c>
      <c r="L2635" t="s">
        <v>40</v>
      </c>
      <c r="M2635" t="s">
        <v>5</v>
      </c>
      <c r="N2635" t="s">
        <v>41</v>
      </c>
      <c r="O2635" t="s">
        <v>77</v>
      </c>
      <c r="P2635" t="s">
        <v>2082</v>
      </c>
      <c r="Q2635">
        <v>8</v>
      </c>
      <c r="R2635">
        <v>0</v>
      </c>
      <c r="S2635">
        <v>0</v>
      </c>
      <c r="U2635">
        <v>122553</v>
      </c>
      <c r="V2635">
        <v>122553</v>
      </c>
      <c r="W2635">
        <v>0</v>
      </c>
      <c r="X2635">
        <v>0</v>
      </c>
      <c r="Y2635" t="s">
        <v>48</v>
      </c>
    </row>
    <row r="2636" spans="1:25" x14ac:dyDescent="0.25">
      <c r="A2636">
        <v>2635</v>
      </c>
      <c r="B2636">
        <v>65113</v>
      </c>
      <c r="C2636">
        <v>0</v>
      </c>
      <c r="D2636">
        <v>0</v>
      </c>
      <c r="E2636" t="s">
        <v>163</v>
      </c>
      <c r="F2636" t="s">
        <v>164</v>
      </c>
      <c r="G2636">
        <v>1</v>
      </c>
      <c r="H2636" s="6">
        <v>1464645</v>
      </c>
      <c r="I2636" s="7">
        <v>45820</v>
      </c>
      <c r="J2636" s="7">
        <v>45820</v>
      </c>
      <c r="K2636">
        <v>8</v>
      </c>
      <c r="L2636" t="s">
        <v>40</v>
      </c>
      <c r="M2636" t="s">
        <v>5</v>
      </c>
      <c r="N2636" t="s">
        <v>41</v>
      </c>
      <c r="O2636" t="s">
        <v>77</v>
      </c>
      <c r="P2636" t="s">
        <v>2082</v>
      </c>
      <c r="Q2636">
        <v>8</v>
      </c>
      <c r="R2636">
        <v>0</v>
      </c>
      <c r="S2636">
        <v>0</v>
      </c>
      <c r="U2636">
        <v>117172</v>
      </c>
      <c r="V2636">
        <v>117172</v>
      </c>
      <c r="W2636">
        <v>0</v>
      </c>
      <c r="X2636">
        <v>0</v>
      </c>
      <c r="Y2636" t="s">
        <v>48</v>
      </c>
    </row>
    <row r="2637" spans="1:25" x14ac:dyDescent="0.25">
      <c r="A2637">
        <v>2636</v>
      </c>
      <c r="B2637">
        <v>65114</v>
      </c>
      <c r="C2637">
        <v>0</v>
      </c>
      <c r="D2637">
        <v>0</v>
      </c>
      <c r="E2637" t="s">
        <v>163</v>
      </c>
      <c r="F2637" t="s">
        <v>164</v>
      </c>
      <c r="G2637">
        <v>1</v>
      </c>
      <c r="H2637" s="6">
        <v>1389544</v>
      </c>
      <c r="I2637" s="7">
        <v>45820</v>
      </c>
      <c r="J2637" s="7">
        <v>45820</v>
      </c>
      <c r="K2637">
        <v>8</v>
      </c>
      <c r="L2637" t="s">
        <v>40</v>
      </c>
      <c r="M2637" t="s">
        <v>5</v>
      </c>
      <c r="N2637" t="s">
        <v>41</v>
      </c>
      <c r="O2637" t="s">
        <v>77</v>
      </c>
      <c r="P2637" t="s">
        <v>2082</v>
      </c>
      <c r="Q2637">
        <v>8</v>
      </c>
      <c r="R2637">
        <v>0</v>
      </c>
      <c r="S2637">
        <v>0</v>
      </c>
      <c r="U2637">
        <v>111164</v>
      </c>
      <c r="V2637">
        <v>111164</v>
      </c>
      <c r="W2637">
        <v>0</v>
      </c>
      <c r="X2637">
        <v>0</v>
      </c>
      <c r="Y2637" t="s">
        <v>48</v>
      </c>
    </row>
    <row r="2638" spans="1:25" x14ac:dyDescent="0.25">
      <c r="A2638">
        <v>2637</v>
      </c>
      <c r="B2638">
        <v>65115</v>
      </c>
      <c r="C2638">
        <v>0</v>
      </c>
      <c r="D2638">
        <v>0</v>
      </c>
      <c r="E2638" t="s">
        <v>163</v>
      </c>
      <c r="F2638" t="s">
        <v>164</v>
      </c>
      <c r="G2638">
        <v>1</v>
      </c>
      <c r="H2638" s="6">
        <v>1302445</v>
      </c>
      <c r="I2638" s="7">
        <v>45820</v>
      </c>
      <c r="J2638" s="7">
        <v>45820</v>
      </c>
      <c r="K2638">
        <v>8</v>
      </c>
      <c r="L2638" t="s">
        <v>40</v>
      </c>
      <c r="M2638" t="s">
        <v>5</v>
      </c>
      <c r="N2638" t="s">
        <v>41</v>
      </c>
      <c r="O2638" t="s">
        <v>77</v>
      </c>
      <c r="P2638" t="s">
        <v>2082</v>
      </c>
      <c r="Q2638">
        <v>8</v>
      </c>
      <c r="R2638">
        <v>0</v>
      </c>
      <c r="S2638">
        <v>0</v>
      </c>
      <c r="U2638">
        <v>104196</v>
      </c>
      <c r="V2638">
        <v>104196</v>
      </c>
      <c r="W2638">
        <v>0</v>
      </c>
      <c r="X2638">
        <v>0</v>
      </c>
      <c r="Y2638" t="s">
        <v>48</v>
      </c>
    </row>
    <row r="2639" spans="1:25" x14ac:dyDescent="0.25">
      <c r="A2639">
        <v>2638</v>
      </c>
      <c r="B2639">
        <v>65123</v>
      </c>
      <c r="C2639">
        <v>0</v>
      </c>
      <c r="D2639">
        <v>0</v>
      </c>
      <c r="E2639" t="s">
        <v>197</v>
      </c>
      <c r="F2639" t="s">
        <v>198</v>
      </c>
      <c r="G2639">
        <v>1</v>
      </c>
      <c r="H2639" s="6">
        <v>664834</v>
      </c>
      <c r="I2639" s="7">
        <v>45820</v>
      </c>
      <c r="J2639" s="7">
        <v>45820</v>
      </c>
      <c r="K2639">
        <v>15</v>
      </c>
      <c r="L2639" t="s">
        <v>40</v>
      </c>
      <c r="M2639" t="s">
        <v>5</v>
      </c>
      <c r="N2639" t="s">
        <v>41</v>
      </c>
      <c r="O2639" t="s">
        <v>47</v>
      </c>
      <c r="P2639" t="s">
        <v>2082</v>
      </c>
      <c r="Q2639">
        <v>15</v>
      </c>
      <c r="R2639">
        <v>0</v>
      </c>
      <c r="S2639">
        <v>0</v>
      </c>
      <c r="U2639">
        <v>99725</v>
      </c>
      <c r="V2639">
        <v>99725</v>
      </c>
      <c r="W2639">
        <v>0</v>
      </c>
      <c r="X2639">
        <v>0</v>
      </c>
      <c r="Y2639" t="s">
        <v>48</v>
      </c>
    </row>
    <row r="2640" spans="1:25" x14ac:dyDescent="0.25">
      <c r="A2640">
        <v>2639</v>
      </c>
      <c r="B2640">
        <v>65109</v>
      </c>
      <c r="C2640">
        <v>0</v>
      </c>
      <c r="D2640">
        <v>0</v>
      </c>
      <c r="E2640" t="s">
        <v>1331</v>
      </c>
      <c r="F2640" t="s">
        <v>1332</v>
      </c>
      <c r="G2640">
        <v>1</v>
      </c>
      <c r="H2640" s="6">
        <v>1492627</v>
      </c>
      <c r="I2640" s="7">
        <v>45820</v>
      </c>
      <c r="J2640" s="7">
        <v>45820</v>
      </c>
      <c r="K2640">
        <v>8</v>
      </c>
      <c r="L2640" t="s">
        <v>40</v>
      </c>
      <c r="M2640" t="s">
        <v>9</v>
      </c>
      <c r="N2640" t="s">
        <v>41</v>
      </c>
      <c r="O2640" t="s">
        <v>42</v>
      </c>
      <c r="P2640" t="s">
        <v>2082</v>
      </c>
      <c r="Q2640">
        <v>8</v>
      </c>
      <c r="R2640">
        <v>0</v>
      </c>
      <c r="S2640">
        <v>0</v>
      </c>
      <c r="U2640">
        <v>119410</v>
      </c>
      <c r="V2640">
        <v>119410</v>
      </c>
      <c r="W2640">
        <v>0</v>
      </c>
      <c r="X2640">
        <v>0</v>
      </c>
      <c r="Y2640" t="s">
        <v>109</v>
      </c>
    </row>
    <row r="2641" spans="1:25" x14ac:dyDescent="0.25">
      <c r="A2641">
        <v>2640</v>
      </c>
      <c r="B2641">
        <v>65111</v>
      </c>
      <c r="C2641">
        <v>0</v>
      </c>
      <c r="D2641">
        <v>0</v>
      </c>
      <c r="E2641" t="s">
        <v>1345</v>
      </c>
      <c r="F2641" t="s">
        <v>1346</v>
      </c>
      <c r="G2641">
        <v>1</v>
      </c>
      <c r="H2641" s="6">
        <v>378965</v>
      </c>
      <c r="I2641" s="7">
        <v>45820</v>
      </c>
      <c r="J2641" s="7">
        <v>45820</v>
      </c>
      <c r="K2641">
        <v>8</v>
      </c>
      <c r="L2641" t="s">
        <v>40</v>
      </c>
      <c r="M2641" t="s">
        <v>9</v>
      </c>
      <c r="N2641" t="s">
        <v>41</v>
      </c>
      <c r="O2641" t="s">
        <v>42</v>
      </c>
      <c r="P2641" t="s">
        <v>2082</v>
      </c>
      <c r="Q2641">
        <v>8</v>
      </c>
      <c r="R2641">
        <v>0</v>
      </c>
      <c r="S2641">
        <v>0</v>
      </c>
      <c r="U2641">
        <v>30317</v>
      </c>
      <c r="V2641">
        <v>30317</v>
      </c>
      <c r="W2641">
        <v>0</v>
      </c>
      <c r="X2641">
        <v>0</v>
      </c>
      <c r="Y2641" t="s">
        <v>109</v>
      </c>
    </row>
    <row r="2642" spans="1:25" x14ac:dyDescent="0.25">
      <c r="A2642">
        <v>2641</v>
      </c>
      <c r="B2642">
        <v>65125</v>
      </c>
      <c r="C2642">
        <v>0</v>
      </c>
      <c r="D2642">
        <v>0</v>
      </c>
      <c r="E2642" t="s">
        <v>541</v>
      </c>
      <c r="F2642" t="s">
        <v>542</v>
      </c>
      <c r="G2642">
        <v>1</v>
      </c>
      <c r="H2642" s="6">
        <v>326036</v>
      </c>
      <c r="I2642" s="7">
        <v>45820</v>
      </c>
      <c r="J2642" s="7">
        <v>45820</v>
      </c>
      <c r="K2642">
        <v>14</v>
      </c>
      <c r="L2642" t="s">
        <v>40</v>
      </c>
      <c r="M2642" t="s">
        <v>5</v>
      </c>
      <c r="N2642" t="s">
        <v>41</v>
      </c>
      <c r="O2642" t="s">
        <v>57</v>
      </c>
      <c r="P2642" t="s">
        <v>2082</v>
      </c>
      <c r="Q2642">
        <v>9</v>
      </c>
      <c r="R2642">
        <v>5</v>
      </c>
      <c r="S2642">
        <v>0</v>
      </c>
      <c r="U2642">
        <v>45645</v>
      </c>
      <c r="V2642">
        <v>29343</v>
      </c>
      <c r="W2642">
        <v>16302</v>
      </c>
      <c r="X2642">
        <v>0</v>
      </c>
      <c r="Y2642" t="s">
        <v>48</v>
      </c>
    </row>
    <row r="2643" spans="1:25" x14ac:dyDescent="0.25">
      <c r="A2643">
        <v>2642</v>
      </c>
      <c r="B2643">
        <v>65110</v>
      </c>
      <c r="C2643">
        <v>0</v>
      </c>
      <c r="D2643">
        <v>0</v>
      </c>
      <c r="E2643" t="s">
        <v>1343</v>
      </c>
      <c r="F2643" t="s">
        <v>1344</v>
      </c>
      <c r="G2643">
        <v>1</v>
      </c>
      <c r="H2643" s="6">
        <v>1037765</v>
      </c>
      <c r="I2643" s="7">
        <v>45820</v>
      </c>
      <c r="J2643" s="7">
        <v>45820</v>
      </c>
      <c r="K2643">
        <v>8</v>
      </c>
      <c r="L2643" t="s">
        <v>40</v>
      </c>
      <c r="M2643" t="s">
        <v>9</v>
      </c>
      <c r="N2643" t="s">
        <v>41</v>
      </c>
      <c r="O2643" t="s">
        <v>42</v>
      </c>
      <c r="P2643" t="s">
        <v>2082</v>
      </c>
      <c r="Q2643">
        <v>8</v>
      </c>
      <c r="R2643">
        <v>0</v>
      </c>
      <c r="S2643">
        <v>0</v>
      </c>
      <c r="U2643">
        <v>83021</v>
      </c>
      <c r="V2643">
        <v>83021</v>
      </c>
      <c r="W2643">
        <v>0</v>
      </c>
      <c r="X2643">
        <v>0</v>
      </c>
      <c r="Y2643" t="s">
        <v>109</v>
      </c>
    </row>
    <row r="2644" spans="1:25" x14ac:dyDescent="0.25">
      <c r="A2644">
        <v>2643</v>
      </c>
      <c r="B2644">
        <v>65124</v>
      </c>
      <c r="C2644">
        <v>0</v>
      </c>
      <c r="D2644">
        <v>0</v>
      </c>
      <c r="E2644" t="s">
        <v>555</v>
      </c>
      <c r="F2644" t="s">
        <v>556</v>
      </c>
      <c r="G2644">
        <v>1</v>
      </c>
      <c r="H2644" s="6">
        <v>1118838</v>
      </c>
      <c r="I2644" s="7">
        <v>45820</v>
      </c>
      <c r="J2644" s="7">
        <v>45820</v>
      </c>
      <c r="K2644">
        <v>14</v>
      </c>
      <c r="L2644" t="s">
        <v>40</v>
      </c>
      <c r="M2644" t="s">
        <v>5</v>
      </c>
      <c r="N2644" t="s">
        <v>41</v>
      </c>
      <c r="O2644" t="s">
        <v>57</v>
      </c>
      <c r="P2644" t="s">
        <v>2082</v>
      </c>
      <c r="Q2644">
        <v>9</v>
      </c>
      <c r="R2644">
        <v>5</v>
      </c>
      <c r="S2644">
        <v>0</v>
      </c>
      <c r="U2644">
        <v>156637</v>
      </c>
      <c r="V2644">
        <v>100695</v>
      </c>
      <c r="W2644">
        <v>55942</v>
      </c>
      <c r="X2644">
        <v>0</v>
      </c>
      <c r="Y2644" t="s">
        <v>48</v>
      </c>
    </row>
    <row r="2645" spans="1:25" x14ac:dyDescent="0.25">
      <c r="A2645">
        <v>2644</v>
      </c>
      <c r="B2645">
        <v>65116</v>
      </c>
      <c r="C2645">
        <v>0</v>
      </c>
      <c r="D2645">
        <v>0</v>
      </c>
      <c r="E2645" t="s">
        <v>473</v>
      </c>
      <c r="F2645" t="s">
        <v>474</v>
      </c>
      <c r="G2645">
        <v>1</v>
      </c>
      <c r="H2645" s="6">
        <v>3844223</v>
      </c>
      <c r="I2645" s="7">
        <v>45820</v>
      </c>
      <c r="J2645" s="7">
        <v>45820</v>
      </c>
      <c r="K2645">
        <v>8</v>
      </c>
      <c r="L2645" t="s">
        <v>40</v>
      </c>
      <c r="M2645" t="s">
        <v>5</v>
      </c>
      <c r="N2645" t="s">
        <v>41</v>
      </c>
      <c r="O2645" t="s">
        <v>77</v>
      </c>
      <c r="P2645" t="s">
        <v>2082</v>
      </c>
      <c r="Q2645">
        <v>8</v>
      </c>
      <c r="R2645">
        <v>0</v>
      </c>
      <c r="S2645">
        <v>0</v>
      </c>
      <c r="U2645">
        <v>307538</v>
      </c>
      <c r="V2645">
        <v>307538</v>
      </c>
      <c r="W2645">
        <v>0</v>
      </c>
      <c r="X2645">
        <v>0</v>
      </c>
      <c r="Y2645" t="s">
        <v>250</v>
      </c>
    </row>
    <row r="2646" spans="1:25" x14ac:dyDescent="0.25">
      <c r="A2646">
        <v>2645</v>
      </c>
      <c r="B2646">
        <v>65117</v>
      </c>
      <c r="C2646">
        <v>0</v>
      </c>
      <c r="D2646">
        <v>0</v>
      </c>
      <c r="E2646" t="s">
        <v>473</v>
      </c>
      <c r="F2646" t="s">
        <v>474</v>
      </c>
      <c r="G2646">
        <v>1</v>
      </c>
      <c r="H2646" s="6">
        <v>3754545</v>
      </c>
      <c r="I2646" s="7">
        <v>45820</v>
      </c>
      <c r="J2646" s="7">
        <v>45820</v>
      </c>
      <c r="K2646">
        <v>8</v>
      </c>
      <c r="L2646" t="s">
        <v>40</v>
      </c>
      <c r="M2646" t="s">
        <v>5</v>
      </c>
      <c r="N2646" t="s">
        <v>41</v>
      </c>
      <c r="O2646" t="s">
        <v>77</v>
      </c>
      <c r="P2646" t="s">
        <v>2082</v>
      </c>
      <c r="Q2646">
        <v>8</v>
      </c>
      <c r="R2646">
        <v>0</v>
      </c>
      <c r="S2646">
        <v>0</v>
      </c>
      <c r="U2646">
        <v>300364</v>
      </c>
      <c r="V2646">
        <v>300364</v>
      </c>
      <c r="W2646">
        <v>0</v>
      </c>
      <c r="X2646">
        <v>0</v>
      </c>
      <c r="Y2646" t="s">
        <v>250</v>
      </c>
    </row>
    <row r="2647" spans="1:25" x14ac:dyDescent="0.25">
      <c r="A2647">
        <v>2646</v>
      </c>
      <c r="B2647">
        <v>65118</v>
      </c>
      <c r="C2647">
        <v>0</v>
      </c>
      <c r="D2647">
        <v>0</v>
      </c>
      <c r="E2647" t="s">
        <v>473</v>
      </c>
      <c r="F2647" t="s">
        <v>474</v>
      </c>
      <c r="G2647">
        <v>1</v>
      </c>
      <c r="H2647" s="6">
        <v>3615175</v>
      </c>
      <c r="I2647" s="7">
        <v>45820</v>
      </c>
      <c r="J2647" s="7">
        <v>45820</v>
      </c>
      <c r="K2647">
        <v>8</v>
      </c>
      <c r="L2647" t="s">
        <v>40</v>
      </c>
      <c r="M2647" t="s">
        <v>5</v>
      </c>
      <c r="N2647" t="s">
        <v>41</v>
      </c>
      <c r="O2647" t="s">
        <v>77</v>
      </c>
      <c r="P2647" t="s">
        <v>2082</v>
      </c>
      <c r="Q2647">
        <v>8</v>
      </c>
      <c r="R2647">
        <v>0</v>
      </c>
      <c r="S2647">
        <v>0</v>
      </c>
      <c r="U2647">
        <v>289214</v>
      </c>
      <c r="V2647">
        <v>289214</v>
      </c>
      <c r="W2647">
        <v>0</v>
      </c>
      <c r="X2647">
        <v>0</v>
      </c>
      <c r="Y2647" t="s">
        <v>250</v>
      </c>
    </row>
    <row r="2648" spans="1:25" x14ac:dyDescent="0.25">
      <c r="A2648">
        <v>2647</v>
      </c>
      <c r="B2648">
        <v>65119</v>
      </c>
      <c r="C2648">
        <v>0</v>
      </c>
      <c r="D2648">
        <v>0</v>
      </c>
      <c r="E2648" t="s">
        <v>473</v>
      </c>
      <c r="F2648" t="s">
        <v>474</v>
      </c>
      <c r="G2648">
        <v>1</v>
      </c>
      <c r="H2648" s="6">
        <v>3451474</v>
      </c>
      <c r="I2648" s="7">
        <v>45820</v>
      </c>
      <c r="J2648" s="7">
        <v>45820</v>
      </c>
      <c r="K2648">
        <v>8</v>
      </c>
      <c r="L2648" t="s">
        <v>40</v>
      </c>
      <c r="M2648" t="s">
        <v>5</v>
      </c>
      <c r="N2648" t="s">
        <v>41</v>
      </c>
      <c r="O2648" t="s">
        <v>77</v>
      </c>
      <c r="P2648" t="s">
        <v>2082</v>
      </c>
      <c r="Q2648">
        <v>8</v>
      </c>
      <c r="R2648">
        <v>0</v>
      </c>
      <c r="S2648">
        <v>0</v>
      </c>
      <c r="U2648">
        <v>276118</v>
      </c>
      <c r="V2648">
        <v>276118</v>
      </c>
      <c r="W2648">
        <v>0</v>
      </c>
      <c r="X2648">
        <v>0</v>
      </c>
      <c r="Y2648" t="s">
        <v>250</v>
      </c>
    </row>
    <row r="2649" spans="1:25" x14ac:dyDescent="0.25">
      <c r="A2649">
        <v>2648</v>
      </c>
      <c r="B2649">
        <v>65127</v>
      </c>
      <c r="C2649">
        <v>0</v>
      </c>
      <c r="D2649">
        <v>0</v>
      </c>
      <c r="E2649" t="s">
        <v>1137</v>
      </c>
      <c r="F2649" t="s">
        <v>1138</v>
      </c>
      <c r="G2649">
        <v>1</v>
      </c>
      <c r="H2649" s="6">
        <v>22085995</v>
      </c>
      <c r="I2649" s="7">
        <v>45820</v>
      </c>
      <c r="J2649" s="7">
        <v>45820</v>
      </c>
      <c r="K2649">
        <v>15</v>
      </c>
      <c r="L2649" t="s">
        <v>40</v>
      </c>
      <c r="M2649" t="s">
        <v>5</v>
      </c>
      <c r="N2649" t="s">
        <v>41</v>
      </c>
      <c r="O2649" t="s">
        <v>54</v>
      </c>
      <c r="P2649" t="s">
        <v>2082</v>
      </c>
      <c r="Q2649">
        <v>10</v>
      </c>
      <c r="R2649">
        <v>5</v>
      </c>
      <c r="S2649">
        <v>0</v>
      </c>
      <c r="U2649">
        <v>3312899</v>
      </c>
      <c r="V2649">
        <v>2208600</v>
      </c>
      <c r="W2649">
        <v>1104300</v>
      </c>
      <c r="X2649">
        <v>0</v>
      </c>
      <c r="Y2649" t="s">
        <v>48</v>
      </c>
    </row>
    <row r="2650" spans="1:25" x14ac:dyDescent="0.25">
      <c r="A2650">
        <v>2649</v>
      </c>
      <c r="B2650">
        <v>65094</v>
      </c>
      <c r="C2650">
        <v>0</v>
      </c>
      <c r="D2650">
        <v>0</v>
      </c>
      <c r="E2650" t="s">
        <v>1133</v>
      </c>
      <c r="F2650" t="s">
        <v>1134</v>
      </c>
      <c r="G2650">
        <v>1</v>
      </c>
      <c r="H2650" s="6">
        <v>1165171</v>
      </c>
      <c r="I2650" s="7">
        <v>45819</v>
      </c>
      <c r="J2650" s="7">
        <v>45819</v>
      </c>
      <c r="K2650">
        <v>15</v>
      </c>
      <c r="L2650" t="s">
        <v>40</v>
      </c>
      <c r="M2650" t="s">
        <v>5</v>
      </c>
      <c r="N2650" t="s">
        <v>41</v>
      </c>
      <c r="O2650" t="s">
        <v>54</v>
      </c>
      <c r="P2650" t="s">
        <v>2082</v>
      </c>
      <c r="Q2650">
        <v>10</v>
      </c>
      <c r="R2650">
        <v>5</v>
      </c>
      <c r="S2650">
        <v>0</v>
      </c>
      <c r="U2650">
        <v>174776</v>
      </c>
      <c r="V2650">
        <v>116517</v>
      </c>
      <c r="W2650">
        <v>58259</v>
      </c>
      <c r="X2650">
        <v>0</v>
      </c>
      <c r="Y2650" t="s">
        <v>48</v>
      </c>
    </row>
    <row r="2651" spans="1:25" x14ac:dyDescent="0.25">
      <c r="A2651">
        <v>2650</v>
      </c>
      <c r="B2651">
        <v>64242</v>
      </c>
      <c r="C2651">
        <v>0</v>
      </c>
      <c r="D2651">
        <v>0</v>
      </c>
      <c r="E2651" t="s">
        <v>1692</v>
      </c>
      <c r="F2651" t="s">
        <v>1693</v>
      </c>
      <c r="G2651">
        <v>1</v>
      </c>
      <c r="H2651" s="6">
        <v>6230289</v>
      </c>
      <c r="I2651" s="7">
        <v>45819</v>
      </c>
      <c r="J2651" s="7">
        <v>45819</v>
      </c>
      <c r="K2651">
        <v>15</v>
      </c>
      <c r="L2651" t="s">
        <v>40</v>
      </c>
      <c r="M2651" t="s">
        <v>5</v>
      </c>
      <c r="N2651" t="s">
        <v>41</v>
      </c>
      <c r="O2651" t="s">
        <v>54</v>
      </c>
      <c r="P2651" t="s">
        <v>2082</v>
      </c>
      <c r="Q2651">
        <v>3.3</v>
      </c>
      <c r="R2651">
        <v>11.7</v>
      </c>
      <c r="S2651">
        <v>0</v>
      </c>
      <c r="U2651">
        <v>934543</v>
      </c>
      <c r="V2651">
        <v>205600</v>
      </c>
      <c r="W2651">
        <v>728944</v>
      </c>
      <c r="X2651">
        <v>0</v>
      </c>
      <c r="Y2651" t="s">
        <v>48</v>
      </c>
    </row>
    <row r="2652" spans="1:25" x14ac:dyDescent="0.25">
      <c r="A2652">
        <v>2651</v>
      </c>
      <c r="B2652">
        <v>65095</v>
      </c>
      <c r="C2652">
        <v>0</v>
      </c>
      <c r="D2652">
        <v>0</v>
      </c>
      <c r="E2652" t="s">
        <v>1436</v>
      </c>
      <c r="F2652" t="s">
        <v>1437</v>
      </c>
      <c r="G2652">
        <v>1</v>
      </c>
      <c r="H2652" s="6">
        <v>5978261</v>
      </c>
      <c r="I2652" s="7">
        <v>45819</v>
      </c>
      <c r="J2652" s="7">
        <v>45819</v>
      </c>
      <c r="K2652">
        <v>8</v>
      </c>
      <c r="L2652" t="s">
        <v>40</v>
      </c>
      <c r="M2652" t="s">
        <v>5</v>
      </c>
      <c r="N2652" t="s">
        <v>41</v>
      </c>
      <c r="O2652" t="s">
        <v>77</v>
      </c>
      <c r="P2652" t="s">
        <v>2082</v>
      </c>
      <c r="Q2652">
        <v>8</v>
      </c>
      <c r="R2652">
        <v>0</v>
      </c>
      <c r="S2652">
        <v>0</v>
      </c>
      <c r="U2652">
        <v>478261</v>
      </c>
      <c r="V2652">
        <v>478261</v>
      </c>
      <c r="W2652">
        <v>0</v>
      </c>
      <c r="X2652">
        <v>0</v>
      </c>
      <c r="Y2652" t="s">
        <v>799</v>
      </c>
    </row>
    <row r="2653" spans="1:25" x14ac:dyDescent="0.25">
      <c r="A2653">
        <v>2652</v>
      </c>
      <c r="B2653">
        <v>65092</v>
      </c>
      <c r="C2653">
        <v>0</v>
      </c>
      <c r="D2653">
        <v>0</v>
      </c>
      <c r="E2653" t="s">
        <v>535</v>
      </c>
      <c r="F2653" t="s">
        <v>536</v>
      </c>
      <c r="G2653">
        <v>1</v>
      </c>
      <c r="H2653" s="6">
        <v>17057620</v>
      </c>
      <c r="I2653" s="7">
        <v>45819</v>
      </c>
      <c r="J2653" s="7">
        <v>45819</v>
      </c>
      <c r="K2653">
        <v>15</v>
      </c>
      <c r="L2653" t="s">
        <v>40</v>
      </c>
      <c r="M2653" t="s">
        <v>9</v>
      </c>
      <c r="N2653" t="s">
        <v>41</v>
      </c>
      <c r="O2653" t="s">
        <v>42</v>
      </c>
      <c r="P2653" t="s">
        <v>2082</v>
      </c>
      <c r="Q2653">
        <v>5</v>
      </c>
      <c r="R2653">
        <v>10</v>
      </c>
      <c r="S2653">
        <v>0</v>
      </c>
      <c r="U2653">
        <v>2558643</v>
      </c>
      <c r="V2653">
        <v>852881</v>
      </c>
      <c r="W2653">
        <v>1705762</v>
      </c>
      <c r="X2653">
        <v>0</v>
      </c>
      <c r="Y2653" t="s">
        <v>109</v>
      </c>
    </row>
    <row r="2654" spans="1:25" x14ac:dyDescent="0.25">
      <c r="A2654">
        <v>2653</v>
      </c>
      <c r="B2654">
        <v>65101</v>
      </c>
      <c r="C2654">
        <v>0</v>
      </c>
      <c r="D2654">
        <v>0</v>
      </c>
      <c r="E2654" t="s">
        <v>1054</v>
      </c>
      <c r="F2654" t="s">
        <v>1055</v>
      </c>
      <c r="G2654">
        <v>1</v>
      </c>
      <c r="H2654" s="6">
        <v>9654202</v>
      </c>
      <c r="I2654" s="7">
        <v>45819</v>
      </c>
      <c r="J2654" s="7">
        <v>45819</v>
      </c>
      <c r="K2654">
        <v>8</v>
      </c>
      <c r="L2654" t="s">
        <v>40</v>
      </c>
      <c r="M2654" t="s">
        <v>9</v>
      </c>
      <c r="N2654" t="s">
        <v>41</v>
      </c>
      <c r="O2654" t="s">
        <v>42</v>
      </c>
      <c r="P2654" t="s">
        <v>2082</v>
      </c>
      <c r="Q2654">
        <v>8</v>
      </c>
      <c r="R2654">
        <v>0</v>
      </c>
      <c r="S2654">
        <v>0</v>
      </c>
      <c r="U2654">
        <v>772336</v>
      </c>
      <c r="V2654">
        <v>772336</v>
      </c>
      <c r="W2654">
        <v>0</v>
      </c>
      <c r="X2654">
        <v>0</v>
      </c>
      <c r="Y2654" t="s">
        <v>67</v>
      </c>
    </row>
    <row r="2655" spans="1:25" x14ac:dyDescent="0.25">
      <c r="A2655">
        <v>2654</v>
      </c>
      <c r="B2655">
        <v>65100</v>
      </c>
      <c r="C2655">
        <v>0</v>
      </c>
      <c r="D2655">
        <v>0</v>
      </c>
      <c r="E2655" t="s">
        <v>549</v>
      </c>
      <c r="F2655" t="s">
        <v>550</v>
      </c>
      <c r="G2655">
        <v>1</v>
      </c>
      <c r="H2655" s="6">
        <v>30000000</v>
      </c>
      <c r="I2655" s="7">
        <v>45819</v>
      </c>
      <c r="J2655" s="7">
        <v>45819</v>
      </c>
      <c r="K2655">
        <v>8</v>
      </c>
      <c r="L2655" t="s">
        <v>40</v>
      </c>
      <c r="M2655" t="s">
        <v>5</v>
      </c>
      <c r="N2655" t="s">
        <v>41</v>
      </c>
      <c r="O2655" t="s">
        <v>54</v>
      </c>
      <c r="P2655" t="s">
        <v>2082</v>
      </c>
      <c r="Q2655">
        <v>8</v>
      </c>
      <c r="R2655">
        <v>0</v>
      </c>
      <c r="S2655">
        <v>0</v>
      </c>
      <c r="U2655">
        <v>2400000</v>
      </c>
      <c r="V2655">
        <v>2400000</v>
      </c>
      <c r="W2655">
        <v>0</v>
      </c>
      <c r="X2655">
        <v>0</v>
      </c>
      <c r="Y2655" t="s">
        <v>48</v>
      </c>
    </row>
    <row r="2656" spans="1:25" x14ac:dyDescent="0.25">
      <c r="A2656">
        <v>2655</v>
      </c>
      <c r="B2656">
        <v>65120</v>
      </c>
      <c r="C2656">
        <v>0</v>
      </c>
      <c r="D2656">
        <v>0</v>
      </c>
      <c r="E2656" t="s">
        <v>1101</v>
      </c>
      <c r="F2656" t="s">
        <v>1102</v>
      </c>
      <c r="G2656">
        <v>1</v>
      </c>
      <c r="H2656" s="6">
        <v>192559</v>
      </c>
      <c r="I2656" s="7">
        <v>45819</v>
      </c>
      <c r="J2656" s="7">
        <v>45819</v>
      </c>
      <c r="K2656">
        <v>15</v>
      </c>
      <c r="L2656" t="s">
        <v>40</v>
      </c>
      <c r="M2656" t="s">
        <v>5</v>
      </c>
      <c r="N2656" t="s">
        <v>41</v>
      </c>
      <c r="O2656" t="s">
        <v>54</v>
      </c>
      <c r="P2656" t="s">
        <v>2082</v>
      </c>
      <c r="Q2656">
        <v>10</v>
      </c>
      <c r="R2656">
        <v>5</v>
      </c>
      <c r="S2656">
        <v>0</v>
      </c>
      <c r="U2656">
        <v>28884</v>
      </c>
      <c r="V2656">
        <v>19256</v>
      </c>
      <c r="W2656">
        <v>9628</v>
      </c>
      <c r="X2656">
        <v>0</v>
      </c>
      <c r="Y2656" t="s">
        <v>48</v>
      </c>
    </row>
    <row r="2657" spans="1:25" x14ac:dyDescent="0.25">
      <c r="A2657">
        <v>2656</v>
      </c>
      <c r="B2657">
        <v>64254</v>
      </c>
      <c r="C2657">
        <v>0</v>
      </c>
      <c r="D2657">
        <v>0</v>
      </c>
      <c r="E2657" t="s">
        <v>1532</v>
      </c>
      <c r="F2657" t="s">
        <v>1533</v>
      </c>
      <c r="G2657">
        <v>1</v>
      </c>
      <c r="H2657" s="6">
        <v>24555177</v>
      </c>
      <c r="I2657" s="7">
        <v>45819</v>
      </c>
      <c r="J2657" s="7">
        <v>45819</v>
      </c>
      <c r="K2657">
        <v>15</v>
      </c>
      <c r="L2657" t="s">
        <v>40</v>
      </c>
      <c r="M2657" t="s">
        <v>5</v>
      </c>
      <c r="N2657" t="s">
        <v>41</v>
      </c>
      <c r="O2657" t="s">
        <v>54</v>
      </c>
      <c r="P2657" t="s">
        <v>2082</v>
      </c>
      <c r="Q2657">
        <v>3.3</v>
      </c>
      <c r="R2657">
        <v>11.7</v>
      </c>
      <c r="S2657">
        <v>0</v>
      </c>
      <c r="U2657">
        <v>3683277</v>
      </c>
      <c r="V2657">
        <v>810321</v>
      </c>
      <c r="W2657">
        <v>2872956</v>
      </c>
      <c r="X2657">
        <v>0</v>
      </c>
      <c r="Y2657" t="s">
        <v>48</v>
      </c>
    </row>
    <row r="2658" spans="1:25" x14ac:dyDescent="0.25">
      <c r="A2658">
        <v>2657</v>
      </c>
      <c r="B2658">
        <v>65090</v>
      </c>
      <c r="C2658">
        <v>0</v>
      </c>
      <c r="D2658">
        <v>0</v>
      </c>
      <c r="E2658" t="s">
        <v>2297</v>
      </c>
      <c r="F2658" t="s">
        <v>2298</v>
      </c>
      <c r="G2658">
        <v>1</v>
      </c>
      <c r="H2658" s="6">
        <v>2843617</v>
      </c>
      <c r="I2658" s="7">
        <v>45819</v>
      </c>
      <c r="J2658" s="7">
        <v>45819</v>
      </c>
      <c r="K2658">
        <v>6</v>
      </c>
      <c r="L2658" t="s">
        <v>40</v>
      </c>
      <c r="M2658" t="s">
        <v>5</v>
      </c>
      <c r="N2658" t="s">
        <v>41</v>
      </c>
      <c r="O2658" t="s">
        <v>57</v>
      </c>
      <c r="P2658" t="s">
        <v>2082</v>
      </c>
      <c r="Q2658">
        <v>6</v>
      </c>
      <c r="R2658">
        <v>0</v>
      </c>
      <c r="S2658">
        <v>0</v>
      </c>
      <c r="U2658">
        <v>170617</v>
      </c>
      <c r="V2658">
        <v>170617</v>
      </c>
      <c r="W2658">
        <v>0</v>
      </c>
      <c r="X2658">
        <v>0</v>
      </c>
      <c r="Y2658" t="s">
        <v>48</v>
      </c>
    </row>
    <row r="2659" spans="1:25" x14ac:dyDescent="0.25">
      <c r="A2659">
        <v>2658</v>
      </c>
      <c r="B2659">
        <v>65091</v>
      </c>
      <c r="C2659">
        <v>0</v>
      </c>
      <c r="D2659">
        <v>0</v>
      </c>
      <c r="E2659" t="s">
        <v>2232</v>
      </c>
      <c r="F2659" t="s">
        <v>2233</v>
      </c>
      <c r="G2659">
        <v>1</v>
      </c>
      <c r="H2659" s="6">
        <v>3450000</v>
      </c>
      <c r="I2659" s="7">
        <v>45819</v>
      </c>
      <c r="J2659" s="7">
        <v>45819</v>
      </c>
      <c r="K2659">
        <v>6</v>
      </c>
      <c r="L2659" t="s">
        <v>40</v>
      </c>
      <c r="M2659" t="s">
        <v>4</v>
      </c>
      <c r="N2659" t="s">
        <v>41</v>
      </c>
      <c r="O2659" t="s">
        <v>51</v>
      </c>
      <c r="P2659" t="s">
        <v>2082</v>
      </c>
      <c r="Q2659">
        <v>6</v>
      </c>
      <c r="R2659">
        <v>0</v>
      </c>
      <c r="S2659">
        <v>0</v>
      </c>
      <c r="U2659">
        <v>207000</v>
      </c>
      <c r="V2659">
        <v>207000</v>
      </c>
      <c r="W2659">
        <v>0</v>
      </c>
      <c r="X2659">
        <v>0</v>
      </c>
      <c r="Y2659" t="s">
        <v>229</v>
      </c>
    </row>
    <row r="2660" spans="1:25" x14ac:dyDescent="0.25">
      <c r="A2660">
        <v>2659</v>
      </c>
      <c r="B2660">
        <v>65099</v>
      </c>
      <c r="C2660">
        <v>0</v>
      </c>
      <c r="D2660">
        <v>0</v>
      </c>
      <c r="E2660" t="s">
        <v>584</v>
      </c>
      <c r="F2660" t="s">
        <v>585</v>
      </c>
      <c r="G2660">
        <v>1</v>
      </c>
      <c r="H2660" s="6">
        <v>15000000</v>
      </c>
      <c r="I2660" s="7">
        <v>45819</v>
      </c>
      <c r="J2660" s="7">
        <v>45819</v>
      </c>
      <c r="K2660">
        <v>8</v>
      </c>
      <c r="L2660" t="s">
        <v>40</v>
      </c>
      <c r="M2660" t="s">
        <v>5</v>
      </c>
      <c r="N2660" t="s">
        <v>41</v>
      </c>
      <c r="O2660" t="s">
        <v>54</v>
      </c>
      <c r="P2660" t="s">
        <v>2082</v>
      </c>
      <c r="Q2660">
        <v>8</v>
      </c>
      <c r="R2660">
        <v>0</v>
      </c>
      <c r="S2660">
        <v>0</v>
      </c>
      <c r="U2660">
        <v>1200000</v>
      </c>
      <c r="V2660">
        <v>1200000</v>
      </c>
      <c r="W2660">
        <v>0</v>
      </c>
      <c r="X2660">
        <v>0</v>
      </c>
      <c r="Y2660" t="s">
        <v>48</v>
      </c>
    </row>
    <row r="2661" spans="1:25" x14ac:dyDescent="0.25">
      <c r="A2661">
        <v>2660</v>
      </c>
      <c r="B2661">
        <v>65096</v>
      </c>
      <c r="C2661">
        <v>0</v>
      </c>
      <c r="D2661">
        <v>0</v>
      </c>
      <c r="E2661" t="s">
        <v>1240</v>
      </c>
      <c r="F2661" t="s">
        <v>1241</v>
      </c>
      <c r="G2661">
        <v>1</v>
      </c>
      <c r="H2661" s="6">
        <v>941725</v>
      </c>
      <c r="I2661" s="7">
        <v>45819</v>
      </c>
      <c r="J2661" s="7">
        <v>45819</v>
      </c>
      <c r="K2661">
        <v>7</v>
      </c>
      <c r="L2661" t="s">
        <v>40</v>
      </c>
      <c r="M2661" t="s">
        <v>1</v>
      </c>
      <c r="N2661" t="s">
        <v>41</v>
      </c>
      <c r="O2661" t="s">
        <v>87</v>
      </c>
      <c r="P2661" t="s">
        <v>2082</v>
      </c>
      <c r="Q2661">
        <v>7</v>
      </c>
      <c r="R2661">
        <v>0</v>
      </c>
      <c r="S2661">
        <v>0</v>
      </c>
      <c r="U2661">
        <v>65921</v>
      </c>
      <c r="V2661">
        <v>65921</v>
      </c>
      <c r="W2661">
        <v>0</v>
      </c>
      <c r="X2661">
        <v>0</v>
      </c>
      <c r="Y2661" t="s">
        <v>390</v>
      </c>
    </row>
    <row r="2662" spans="1:25" x14ac:dyDescent="0.25">
      <c r="A2662">
        <v>2661</v>
      </c>
      <c r="B2662">
        <v>65097</v>
      </c>
      <c r="C2662">
        <v>0</v>
      </c>
      <c r="D2662">
        <v>0</v>
      </c>
      <c r="E2662" t="s">
        <v>1240</v>
      </c>
      <c r="F2662" t="s">
        <v>1241</v>
      </c>
      <c r="G2662">
        <v>1</v>
      </c>
      <c r="H2662" s="6">
        <v>5000000</v>
      </c>
      <c r="I2662" s="7">
        <v>45819</v>
      </c>
      <c r="J2662" s="7">
        <v>45819</v>
      </c>
      <c r="K2662">
        <v>7</v>
      </c>
      <c r="L2662" t="s">
        <v>40</v>
      </c>
      <c r="M2662" t="s">
        <v>1</v>
      </c>
      <c r="N2662" t="s">
        <v>41</v>
      </c>
      <c r="O2662" t="s">
        <v>87</v>
      </c>
      <c r="P2662" t="s">
        <v>2082</v>
      </c>
      <c r="Q2662">
        <v>7</v>
      </c>
      <c r="R2662">
        <v>0</v>
      </c>
      <c r="S2662">
        <v>0</v>
      </c>
      <c r="U2662">
        <v>350000</v>
      </c>
      <c r="V2662">
        <v>350000</v>
      </c>
      <c r="W2662">
        <v>0</v>
      </c>
      <c r="X2662">
        <v>0</v>
      </c>
      <c r="Y2662" t="s">
        <v>390</v>
      </c>
    </row>
    <row r="2663" spans="1:25" x14ac:dyDescent="0.25">
      <c r="A2663">
        <v>2662</v>
      </c>
      <c r="B2663">
        <v>65098</v>
      </c>
      <c r="C2663">
        <v>0</v>
      </c>
      <c r="D2663">
        <v>0</v>
      </c>
      <c r="E2663" t="s">
        <v>614</v>
      </c>
      <c r="F2663" t="s">
        <v>615</v>
      </c>
      <c r="G2663">
        <v>1</v>
      </c>
      <c r="H2663" s="6">
        <v>10000000</v>
      </c>
      <c r="I2663" s="7">
        <v>45819</v>
      </c>
      <c r="J2663" s="7">
        <v>45819</v>
      </c>
      <c r="K2663">
        <v>8</v>
      </c>
      <c r="L2663" t="s">
        <v>40</v>
      </c>
      <c r="M2663" t="s">
        <v>5</v>
      </c>
      <c r="N2663" t="s">
        <v>41</v>
      </c>
      <c r="O2663" t="s">
        <v>54</v>
      </c>
      <c r="P2663" t="s">
        <v>2082</v>
      </c>
      <c r="Q2663">
        <v>8</v>
      </c>
      <c r="R2663">
        <v>0</v>
      </c>
      <c r="S2663">
        <v>0</v>
      </c>
      <c r="U2663">
        <v>800000</v>
      </c>
      <c r="V2663">
        <v>800000</v>
      </c>
      <c r="W2663">
        <v>0</v>
      </c>
      <c r="X2663">
        <v>0</v>
      </c>
      <c r="Y2663" t="s">
        <v>67</v>
      </c>
    </row>
    <row r="2664" spans="1:25" x14ac:dyDescent="0.25">
      <c r="A2664">
        <v>2663</v>
      </c>
      <c r="B2664">
        <v>65093</v>
      </c>
      <c r="C2664">
        <v>0</v>
      </c>
      <c r="D2664">
        <v>0</v>
      </c>
      <c r="E2664" t="s">
        <v>1204</v>
      </c>
      <c r="F2664" t="s">
        <v>1205</v>
      </c>
      <c r="G2664">
        <v>1</v>
      </c>
      <c r="H2664" s="6">
        <v>257752</v>
      </c>
      <c r="I2664" s="7">
        <v>45819</v>
      </c>
      <c r="J2664" s="7">
        <v>45819</v>
      </c>
      <c r="K2664">
        <v>15</v>
      </c>
      <c r="L2664" t="s">
        <v>40</v>
      </c>
      <c r="M2664" t="s">
        <v>5</v>
      </c>
      <c r="N2664" t="s">
        <v>41</v>
      </c>
      <c r="O2664" t="s">
        <v>54</v>
      </c>
      <c r="P2664" t="s">
        <v>2082</v>
      </c>
      <c r="Q2664">
        <v>10</v>
      </c>
      <c r="R2664">
        <v>5</v>
      </c>
      <c r="S2664">
        <v>0</v>
      </c>
      <c r="U2664">
        <v>38663</v>
      </c>
      <c r="V2664">
        <v>25775</v>
      </c>
      <c r="W2664">
        <v>12888</v>
      </c>
      <c r="X2664">
        <v>0</v>
      </c>
      <c r="Y2664" t="s">
        <v>48</v>
      </c>
    </row>
    <row r="2665" spans="1:25" x14ac:dyDescent="0.25">
      <c r="A2665">
        <v>2664</v>
      </c>
      <c r="B2665">
        <v>65080</v>
      </c>
      <c r="C2665">
        <v>0</v>
      </c>
      <c r="D2665">
        <v>0</v>
      </c>
      <c r="E2665" t="s">
        <v>1461</v>
      </c>
      <c r="F2665" t="s">
        <v>1462</v>
      </c>
      <c r="G2665">
        <v>1</v>
      </c>
      <c r="H2665" s="6">
        <v>800000</v>
      </c>
      <c r="I2665" s="7">
        <v>45818</v>
      </c>
      <c r="J2665" s="7">
        <v>45818</v>
      </c>
      <c r="K2665">
        <v>10</v>
      </c>
      <c r="L2665" t="s">
        <v>40</v>
      </c>
      <c r="M2665" t="s">
        <v>8</v>
      </c>
      <c r="N2665" t="s">
        <v>41</v>
      </c>
      <c r="O2665" t="s">
        <v>347</v>
      </c>
      <c r="P2665" t="s">
        <v>2082</v>
      </c>
      <c r="Q2665">
        <v>10</v>
      </c>
      <c r="R2665">
        <v>0</v>
      </c>
      <c r="S2665">
        <v>0</v>
      </c>
      <c r="U2665">
        <v>80000</v>
      </c>
      <c r="V2665">
        <v>80000</v>
      </c>
      <c r="W2665">
        <v>0</v>
      </c>
      <c r="X2665">
        <v>0</v>
      </c>
      <c r="Y2665" t="s">
        <v>44</v>
      </c>
    </row>
    <row r="2666" spans="1:25" x14ac:dyDescent="0.25">
      <c r="A2666">
        <v>2665</v>
      </c>
      <c r="B2666">
        <v>65077</v>
      </c>
      <c r="C2666">
        <v>0</v>
      </c>
      <c r="D2666">
        <v>0</v>
      </c>
      <c r="E2666" t="s">
        <v>2337</v>
      </c>
      <c r="F2666" t="s">
        <v>2338</v>
      </c>
      <c r="G2666">
        <v>1</v>
      </c>
      <c r="H2666" s="6">
        <v>2100993</v>
      </c>
      <c r="I2666" s="7">
        <v>45818</v>
      </c>
      <c r="J2666" s="7">
        <v>45818</v>
      </c>
      <c r="K2666">
        <v>7</v>
      </c>
      <c r="L2666" t="s">
        <v>40</v>
      </c>
      <c r="M2666" t="s">
        <v>7</v>
      </c>
      <c r="N2666" t="s">
        <v>41</v>
      </c>
      <c r="O2666" t="s">
        <v>64</v>
      </c>
      <c r="P2666" t="s">
        <v>2082</v>
      </c>
      <c r="Q2666">
        <v>7</v>
      </c>
      <c r="R2666">
        <v>0</v>
      </c>
      <c r="S2666">
        <v>0</v>
      </c>
      <c r="U2666">
        <v>147070</v>
      </c>
      <c r="V2666">
        <v>147070</v>
      </c>
      <c r="W2666">
        <v>0</v>
      </c>
      <c r="X2666">
        <v>0</v>
      </c>
      <c r="Y2666" t="s">
        <v>2086</v>
      </c>
    </row>
    <row r="2667" spans="1:25" x14ac:dyDescent="0.25">
      <c r="A2667">
        <v>2666</v>
      </c>
      <c r="B2667">
        <v>65076</v>
      </c>
      <c r="C2667">
        <v>0</v>
      </c>
      <c r="D2667">
        <v>0</v>
      </c>
      <c r="E2667" t="s">
        <v>2335</v>
      </c>
      <c r="F2667" t="s">
        <v>2336</v>
      </c>
      <c r="G2667">
        <v>1</v>
      </c>
      <c r="H2667" s="6">
        <v>3255348</v>
      </c>
      <c r="I2667" s="7">
        <v>45818</v>
      </c>
      <c r="J2667" s="7">
        <v>45818</v>
      </c>
      <c r="K2667">
        <v>7</v>
      </c>
      <c r="L2667" t="s">
        <v>40</v>
      </c>
      <c r="M2667" t="s">
        <v>7</v>
      </c>
      <c r="N2667" t="s">
        <v>41</v>
      </c>
      <c r="O2667" t="s">
        <v>64</v>
      </c>
      <c r="P2667" t="s">
        <v>2082</v>
      </c>
      <c r="Q2667">
        <v>7</v>
      </c>
      <c r="R2667">
        <v>0</v>
      </c>
      <c r="S2667">
        <v>0</v>
      </c>
      <c r="U2667">
        <v>227874</v>
      </c>
      <c r="V2667">
        <v>227874</v>
      </c>
      <c r="W2667">
        <v>0</v>
      </c>
      <c r="X2667">
        <v>0</v>
      </c>
      <c r="Y2667" t="s">
        <v>2086</v>
      </c>
    </row>
    <row r="2668" spans="1:25" x14ac:dyDescent="0.25">
      <c r="A2668">
        <v>2667</v>
      </c>
      <c r="B2668">
        <v>65089</v>
      </c>
      <c r="C2668">
        <v>0</v>
      </c>
      <c r="D2668">
        <v>0</v>
      </c>
      <c r="E2668" t="s">
        <v>331</v>
      </c>
      <c r="F2668" t="s">
        <v>332</v>
      </c>
      <c r="G2668">
        <v>1</v>
      </c>
      <c r="H2668" s="6">
        <v>108139</v>
      </c>
      <c r="I2668" s="7">
        <v>45818</v>
      </c>
      <c r="J2668" s="7">
        <v>45818</v>
      </c>
      <c r="K2668">
        <v>7</v>
      </c>
      <c r="L2668" t="s">
        <v>40</v>
      </c>
      <c r="M2668" t="s">
        <v>5</v>
      </c>
      <c r="N2668" t="s">
        <v>41</v>
      </c>
      <c r="O2668" t="s">
        <v>47</v>
      </c>
      <c r="P2668" t="s">
        <v>2082</v>
      </c>
      <c r="Q2668">
        <v>7</v>
      </c>
      <c r="R2668">
        <v>0</v>
      </c>
      <c r="S2668">
        <v>0</v>
      </c>
      <c r="U2668">
        <v>7570</v>
      </c>
      <c r="V2668">
        <v>7570</v>
      </c>
      <c r="W2668">
        <v>0</v>
      </c>
      <c r="X2668">
        <v>0</v>
      </c>
      <c r="Y2668" t="s">
        <v>48</v>
      </c>
    </row>
    <row r="2669" spans="1:25" x14ac:dyDescent="0.25">
      <c r="A2669">
        <v>2668</v>
      </c>
      <c r="B2669">
        <v>65079</v>
      </c>
      <c r="C2669">
        <v>0</v>
      </c>
      <c r="D2669">
        <v>0</v>
      </c>
      <c r="E2669" t="s">
        <v>1369</v>
      </c>
      <c r="F2669" t="s">
        <v>1370</v>
      </c>
      <c r="G2669">
        <v>1</v>
      </c>
      <c r="H2669" s="6">
        <v>2901586</v>
      </c>
      <c r="I2669" s="7">
        <v>45818</v>
      </c>
      <c r="J2669" s="7">
        <v>45818</v>
      </c>
      <c r="K2669" t="s">
        <v>1371</v>
      </c>
      <c r="L2669" t="s">
        <v>40</v>
      </c>
      <c r="M2669" t="s">
        <v>5</v>
      </c>
      <c r="N2669" t="s">
        <v>41</v>
      </c>
      <c r="O2669" t="s">
        <v>77</v>
      </c>
      <c r="P2669" t="s">
        <v>2082</v>
      </c>
      <c r="Q2669">
        <v>6</v>
      </c>
      <c r="R2669">
        <v>3.4</v>
      </c>
      <c r="S2669">
        <v>0</v>
      </c>
      <c r="U2669">
        <v>272749</v>
      </c>
      <c r="V2669">
        <v>174095</v>
      </c>
      <c r="W2669">
        <v>98654</v>
      </c>
      <c r="X2669">
        <v>0</v>
      </c>
      <c r="Y2669" t="s">
        <v>48</v>
      </c>
    </row>
    <row r="2670" spans="1:25" x14ac:dyDescent="0.25">
      <c r="A2670">
        <v>2669</v>
      </c>
      <c r="B2670">
        <v>65087</v>
      </c>
      <c r="C2670">
        <v>0</v>
      </c>
      <c r="D2670">
        <v>0</v>
      </c>
      <c r="E2670" t="s">
        <v>327</v>
      </c>
      <c r="F2670" t="s">
        <v>328</v>
      </c>
      <c r="G2670">
        <v>1</v>
      </c>
      <c r="H2670" s="6">
        <v>157284</v>
      </c>
      <c r="I2670" s="7">
        <v>45818</v>
      </c>
      <c r="J2670" s="7">
        <v>45818</v>
      </c>
      <c r="K2670">
        <v>7</v>
      </c>
      <c r="L2670" t="s">
        <v>40</v>
      </c>
      <c r="M2670" t="s">
        <v>5</v>
      </c>
      <c r="N2670" t="s">
        <v>41</v>
      </c>
      <c r="O2670" t="s">
        <v>47</v>
      </c>
      <c r="P2670" t="s">
        <v>2082</v>
      </c>
      <c r="Q2670">
        <v>7</v>
      </c>
      <c r="R2670">
        <v>0</v>
      </c>
      <c r="S2670">
        <v>0</v>
      </c>
      <c r="U2670">
        <v>11010</v>
      </c>
      <c r="V2670">
        <v>11010</v>
      </c>
      <c r="W2670">
        <v>0</v>
      </c>
      <c r="X2670">
        <v>0</v>
      </c>
      <c r="Y2670" t="s">
        <v>72</v>
      </c>
    </row>
    <row r="2671" spans="1:25" x14ac:dyDescent="0.25">
      <c r="A2671">
        <v>2670</v>
      </c>
      <c r="B2671">
        <v>65085</v>
      </c>
      <c r="C2671">
        <v>0</v>
      </c>
      <c r="D2671">
        <v>0</v>
      </c>
      <c r="E2671" t="s">
        <v>329</v>
      </c>
      <c r="F2671" t="s">
        <v>330</v>
      </c>
      <c r="G2671">
        <v>1</v>
      </c>
      <c r="H2671" s="6">
        <v>40696</v>
      </c>
      <c r="I2671" s="7">
        <v>45818</v>
      </c>
      <c r="J2671" s="7">
        <v>45818</v>
      </c>
      <c r="K2671">
        <v>7</v>
      </c>
      <c r="L2671" t="s">
        <v>40</v>
      </c>
      <c r="M2671" t="s">
        <v>5</v>
      </c>
      <c r="N2671" t="s">
        <v>41</v>
      </c>
      <c r="O2671" t="s">
        <v>47</v>
      </c>
      <c r="P2671" t="s">
        <v>2082</v>
      </c>
      <c r="Q2671">
        <v>7</v>
      </c>
      <c r="R2671">
        <v>0</v>
      </c>
      <c r="S2671">
        <v>0</v>
      </c>
      <c r="U2671">
        <v>2849</v>
      </c>
      <c r="V2671">
        <v>2849</v>
      </c>
      <c r="W2671">
        <v>0</v>
      </c>
      <c r="X2671">
        <v>0</v>
      </c>
      <c r="Y2671" t="s">
        <v>48</v>
      </c>
    </row>
    <row r="2672" spans="1:25" x14ac:dyDescent="0.25">
      <c r="A2672">
        <v>2671</v>
      </c>
      <c r="B2672">
        <v>65082</v>
      </c>
      <c r="C2672">
        <v>0</v>
      </c>
      <c r="D2672">
        <v>0</v>
      </c>
      <c r="E2672" t="s">
        <v>1564</v>
      </c>
      <c r="F2672" t="s">
        <v>1565</v>
      </c>
      <c r="G2672">
        <v>1</v>
      </c>
      <c r="H2672" s="6">
        <v>6070167</v>
      </c>
      <c r="I2672" s="7">
        <v>45818</v>
      </c>
      <c r="J2672" s="7">
        <v>45818</v>
      </c>
      <c r="K2672">
        <v>10</v>
      </c>
      <c r="L2672" t="s">
        <v>40</v>
      </c>
      <c r="M2672" t="s">
        <v>8</v>
      </c>
      <c r="N2672" t="s">
        <v>41</v>
      </c>
      <c r="O2672" t="s">
        <v>347</v>
      </c>
      <c r="P2672" t="s">
        <v>2082</v>
      </c>
      <c r="Q2672">
        <v>10</v>
      </c>
      <c r="R2672">
        <v>0</v>
      </c>
      <c r="S2672">
        <v>0</v>
      </c>
      <c r="U2672">
        <v>607017</v>
      </c>
      <c r="V2672">
        <v>607017</v>
      </c>
      <c r="W2672">
        <v>0</v>
      </c>
      <c r="X2672">
        <v>0</v>
      </c>
      <c r="Y2672" t="s">
        <v>109</v>
      </c>
    </row>
    <row r="2673" spans="1:25" x14ac:dyDescent="0.25">
      <c r="A2673">
        <v>2672</v>
      </c>
      <c r="B2673">
        <v>65084</v>
      </c>
      <c r="C2673">
        <v>0</v>
      </c>
      <c r="D2673">
        <v>0</v>
      </c>
      <c r="E2673" t="s">
        <v>362</v>
      </c>
      <c r="F2673" t="s">
        <v>363</v>
      </c>
      <c r="G2673">
        <v>1</v>
      </c>
      <c r="H2673" s="6">
        <v>810100</v>
      </c>
      <c r="I2673" s="7">
        <v>45818</v>
      </c>
      <c r="J2673" s="7">
        <v>45818</v>
      </c>
      <c r="K2673">
        <v>7</v>
      </c>
      <c r="L2673" t="s">
        <v>40</v>
      </c>
      <c r="M2673" t="s">
        <v>5</v>
      </c>
      <c r="N2673" t="s">
        <v>41</v>
      </c>
      <c r="O2673" t="s">
        <v>47</v>
      </c>
      <c r="P2673" t="s">
        <v>2082</v>
      </c>
      <c r="Q2673">
        <v>7</v>
      </c>
      <c r="R2673">
        <v>0</v>
      </c>
      <c r="S2673">
        <v>0</v>
      </c>
      <c r="U2673">
        <v>56707</v>
      </c>
      <c r="V2673">
        <v>56707</v>
      </c>
      <c r="W2673">
        <v>0</v>
      </c>
      <c r="X2673">
        <v>0</v>
      </c>
      <c r="Y2673" t="s">
        <v>72</v>
      </c>
    </row>
    <row r="2674" spans="1:25" x14ac:dyDescent="0.25">
      <c r="A2674">
        <v>2673</v>
      </c>
      <c r="B2674">
        <v>65073</v>
      </c>
      <c r="C2674">
        <v>0</v>
      </c>
      <c r="D2674">
        <v>0</v>
      </c>
      <c r="E2674" t="s">
        <v>1646</v>
      </c>
      <c r="F2674" t="s">
        <v>1647</v>
      </c>
      <c r="G2674">
        <v>1</v>
      </c>
      <c r="H2674" s="6">
        <v>1083480</v>
      </c>
      <c r="I2674" s="7">
        <v>45818</v>
      </c>
      <c r="J2674" s="7">
        <v>45818</v>
      </c>
      <c r="K2674">
        <v>15</v>
      </c>
      <c r="L2674" t="s">
        <v>40</v>
      </c>
      <c r="M2674" t="s">
        <v>5</v>
      </c>
      <c r="N2674" t="s">
        <v>41</v>
      </c>
      <c r="O2674" t="s">
        <v>54</v>
      </c>
      <c r="P2674" t="s">
        <v>2082</v>
      </c>
      <c r="Q2674">
        <v>4</v>
      </c>
      <c r="R2674">
        <v>11</v>
      </c>
      <c r="S2674">
        <v>0</v>
      </c>
      <c r="U2674">
        <v>162522</v>
      </c>
      <c r="V2674">
        <v>43339</v>
      </c>
      <c r="W2674">
        <v>119183</v>
      </c>
      <c r="X2674">
        <v>0</v>
      </c>
      <c r="Y2674" t="s">
        <v>109</v>
      </c>
    </row>
    <row r="2675" spans="1:25" x14ac:dyDescent="0.25">
      <c r="A2675">
        <v>2674</v>
      </c>
      <c r="B2675">
        <v>65078</v>
      </c>
      <c r="C2675">
        <v>0</v>
      </c>
      <c r="D2675">
        <v>0</v>
      </c>
      <c r="E2675" t="s">
        <v>1376</v>
      </c>
      <c r="F2675" t="s">
        <v>1377</v>
      </c>
      <c r="G2675">
        <v>1</v>
      </c>
      <c r="H2675" s="6">
        <v>6008636</v>
      </c>
      <c r="I2675" s="7">
        <v>45818</v>
      </c>
      <c r="J2675" s="7">
        <v>45818</v>
      </c>
      <c r="K2675" t="s">
        <v>1371</v>
      </c>
      <c r="L2675" t="s">
        <v>40</v>
      </c>
      <c r="M2675" t="s">
        <v>5</v>
      </c>
      <c r="N2675" t="s">
        <v>41</v>
      </c>
      <c r="O2675" t="s">
        <v>77</v>
      </c>
      <c r="P2675" t="s">
        <v>2082</v>
      </c>
      <c r="Q2675">
        <v>6</v>
      </c>
      <c r="R2675">
        <v>3.4</v>
      </c>
      <c r="S2675">
        <v>0</v>
      </c>
      <c r="U2675">
        <v>564812</v>
      </c>
      <c r="V2675">
        <v>360518</v>
      </c>
      <c r="W2675">
        <v>204294</v>
      </c>
      <c r="X2675">
        <v>0</v>
      </c>
      <c r="Y2675" t="s">
        <v>48</v>
      </c>
    </row>
    <row r="2676" spans="1:25" x14ac:dyDescent="0.25">
      <c r="A2676">
        <v>2675</v>
      </c>
      <c r="B2676">
        <v>65081</v>
      </c>
      <c r="C2676">
        <v>0</v>
      </c>
      <c r="D2676">
        <v>0</v>
      </c>
      <c r="E2676" t="s">
        <v>1562</v>
      </c>
      <c r="F2676" t="s">
        <v>1563</v>
      </c>
      <c r="G2676">
        <v>1</v>
      </c>
      <c r="H2676" s="6">
        <v>500000</v>
      </c>
      <c r="I2676" s="7">
        <v>45818</v>
      </c>
      <c r="J2676" s="7">
        <v>45818</v>
      </c>
      <c r="K2676">
        <v>10</v>
      </c>
      <c r="L2676" t="s">
        <v>40</v>
      </c>
      <c r="M2676" t="s">
        <v>9</v>
      </c>
      <c r="N2676" t="s">
        <v>41</v>
      </c>
      <c r="O2676" t="s">
        <v>42</v>
      </c>
      <c r="P2676" t="s">
        <v>2082</v>
      </c>
      <c r="Q2676">
        <v>10</v>
      </c>
      <c r="R2676">
        <v>0</v>
      </c>
      <c r="S2676">
        <v>0</v>
      </c>
      <c r="U2676">
        <v>50000</v>
      </c>
      <c r="V2676">
        <v>50000</v>
      </c>
      <c r="W2676">
        <v>0</v>
      </c>
      <c r="X2676">
        <v>0</v>
      </c>
      <c r="Y2676" t="s">
        <v>44</v>
      </c>
    </row>
    <row r="2677" spans="1:25" x14ac:dyDescent="0.25">
      <c r="A2677">
        <v>2676</v>
      </c>
      <c r="B2677">
        <v>65170</v>
      </c>
      <c r="C2677">
        <v>0</v>
      </c>
      <c r="D2677">
        <v>0</v>
      </c>
      <c r="E2677" t="s">
        <v>1054</v>
      </c>
      <c r="F2677" t="s">
        <v>1055</v>
      </c>
      <c r="G2677">
        <v>1</v>
      </c>
      <c r="H2677" s="6">
        <v>1203596</v>
      </c>
      <c r="I2677" s="7">
        <v>45818</v>
      </c>
      <c r="J2677" s="7">
        <v>45818</v>
      </c>
      <c r="K2677">
        <v>8</v>
      </c>
      <c r="L2677" t="s">
        <v>40</v>
      </c>
      <c r="M2677" t="s">
        <v>9</v>
      </c>
      <c r="N2677" t="s">
        <v>41</v>
      </c>
      <c r="O2677" t="s">
        <v>42</v>
      </c>
      <c r="P2677" t="s">
        <v>2082</v>
      </c>
      <c r="Q2677">
        <v>8</v>
      </c>
      <c r="R2677">
        <v>0</v>
      </c>
      <c r="S2677">
        <v>0</v>
      </c>
      <c r="U2677">
        <v>96288</v>
      </c>
      <c r="V2677">
        <v>96288</v>
      </c>
      <c r="W2677">
        <v>0</v>
      </c>
      <c r="X2677">
        <v>0</v>
      </c>
      <c r="Y2677" t="s">
        <v>67</v>
      </c>
    </row>
    <row r="2678" spans="1:25" x14ac:dyDescent="0.25">
      <c r="A2678">
        <v>2677</v>
      </c>
      <c r="B2678">
        <v>65086</v>
      </c>
      <c r="C2678">
        <v>0</v>
      </c>
      <c r="D2678">
        <v>0</v>
      </c>
      <c r="E2678" t="s">
        <v>403</v>
      </c>
      <c r="F2678" t="s">
        <v>404</v>
      </c>
      <c r="G2678">
        <v>1</v>
      </c>
      <c r="H2678" s="6">
        <v>1263654</v>
      </c>
      <c r="I2678" s="7">
        <v>45818</v>
      </c>
      <c r="J2678" s="7">
        <v>45818</v>
      </c>
      <c r="K2678">
        <v>7</v>
      </c>
      <c r="L2678" t="s">
        <v>40</v>
      </c>
      <c r="M2678" t="s">
        <v>5</v>
      </c>
      <c r="N2678" t="s">
        <v>41</v>
      </c>
      <c r="O2678" t="s">
        <v>47</v>
      </c>
      <c r="P2678" t="s">
        <v>2082</v>
      </c>
      <c r="Q2678">
        <v>7</v>
      </c>
      <c r="R2678">
        <v>0</v>
      </c>
      <c r="S2678">
        <v>0</v>
      </c>
      <c r="U2678">
        <v>88456</v>
      </c>
      <c r="V2678">
        <v>88456</v>
      </c>
      <c r="W2678">
        <v>0</v>
      </c>
      <c r="X2678">
        <v>0</v>
      </c>
      <c r="Y2678" t="s">
        <v>72</v>
      </c>
    </row>
    <row r="2679" spans="1:25" x14ac:dyDescent="0.25">
      <c r="A2679">
        <v>2678</v>
      </c>
      <c r="B2679">
        <v>65088</v>
      </c>
      <c r="C2679">
        <v>0</v>
      </c>
      <c r="D2679">
        <v>0</v>
      </c>
      <c r="E2679" t="s">
        <v>403</v>
      </c>
      <c r="F2679" t="s">
        <v>404</v>
      </c>
      <c r="G2679">
        <v>1</v>
      </c>
      <c r="H2679" s="6">
        <v>416764</v>
      </c>
      <c r="I2679" s="7">
        <v>45818</v>
      </c>
      <c r="J2679" s="7">
        <v>45818</v>
      </c>
      <c r="K2679">
        <v>7</v>
      </c>
      <c r="L2679" t="s">
        <v>40</v>
      </c>
      <c r="M2679" t="s">
        <v>5</v>
      </c>
      <c r="N2679" t="s">
        <v>41</v>
      </c>
      <c r="O2679" t="s">
        <v>47</v>
      </c>
      <c r="P2679" t="s">
        <v>2082</v>
      </c>
      <c r="Q2679">
        <v>7</v>
      </c>
      <c r="R2679">
        <v>0</v>
      </c>
      <c r="S2679">
        <v>0</v>
      </c>
      <c r="U2679">
        <v>29173</v>
      </c>
      <c r="V2679">
        <v>29173</v>
      </c>
      <c r="W2679">
        <v>0</v>
      </c>
      <c r="X2679">
        <v>0</v>
      </c>
      <c r="Y2679" t="s">
        <v>72</v>
      </c>
    </row>
    <row r="2680" spans="1:25" x14ac:dyDescent="0.25">
      <c r="A2680">
        <v>2679</v>
      </c>
      <c r="B2680">
        <v>65083</v>
      </c>
      <c r="C2680">
        <v>0</v>
      </c>
      <c r="D2680">
        <v>0</v>
      </c>
      <c r="E2680" t="s">
        <v>401</v>
      </c>
      <c r="F2680" t="s">
        <v>402</v>
      </c>
      <c r="G2680">
        <v>1</v>
      </c>
      <c r="H2680" s="6">
        <v>1176873</v>
      </c>
      <c r="I2680" s="7">
        <v>45818</v>
      </c>
      <c r="J2680" s="7">
        <v>45818</v>
      </c>
      <c r="K2680">
        <v>7</v>
      </c>
      <c r="L2680" t="s">
        <v>40</v>
      </c>
      <c r="M2680" t="s">
        <v>5</v>
      </c>
      <c r="N2680" t="s">
        <v>41</v>
      </c>
      <c r="O2680" t="s">
        <v>47</v>
      </c>
      <c r="P2680" t="s">
        <v>2082</v>
      </c>
      <c r="Q2680">
        <v>7</v>
      </c>
      <c r="R2680">
        <v>0</v>
      </c>
      <c r="S2680">
        <v>0</v>
      </c>
      <c r="U2680">
        <v>82381</v>
      </c>
      <c r="V2680">
        <v>82381</v>
      </c>
      <c r="W2680">
        <v>0</v>
      </c>
      <c r="X2680">
        <v>0</v>
      </c>
      <c r="Y2680" t="s">
        <v>48</v>
      </c>
    </row>
    <row r="2681" spans="1:25" x14ac:dyDescent="0.25">
      <c r="A2681">
        <v>2680</v>
      </c>
      <c r="B2681">
        <v>65075</v>
      </c>
      <c r="C2681">
        <v>0</v>
      </c>
      <c r="D2681">
        <v>0</v>
      </c>
      <c r="E2681" t="s">
        <v>2333</v>
      </c>
      <c r="F2681" t="s">
        <v>2334</v>
      </c>
      <c r="G2681">
        <v>1</v>
      </c>
      <c r="H2681" s="6">
        <v>1644044</v>
      </c>
      <c r="I2681" s="7">
        <v>45818</v>
      </c>
      <c r="J2681" s="7">
        <v>45818</v>
      </c>
      <c r="K2681">
        <v>7</v>
      </c>
      <c r="L2681" t="s">
        <v>40</v>
      </c>
      <c r="M2681" t="s">
        <v>7</v>
      </c>
      <c r="N2681" t="s">
        <v>41</v>
      </c>
      <c r="O2681" t="s">
        <v>64</v>
      </c>
      <c r="P2681" t="s">
        <v>2082</v>
      </c>
      <c r="Q2681">
        <v>7</v>
      </c>
      <c r="R2681">
        <v>0</v>
      </c>
      <c r="S2681">
        <v>0</v>
      </c>
      <c r="U2681">
        <v>115083</v>
      </c>
      <c r="V2681">
        <v>115083</v>
      </c>
      <c r="W2681">
        <v>0</v>
      </c>
      <c r="X2681">
        <v>0</v>
      </c>
      <c r="Y2681" t="s">
        <v>2086</v>
      </c>
    </row>
    <row r="2682" spans="1:25" x14ac:dyDescent="0.25">
      <c r="A2682">
        <v>2681</v>
      </c>
      <c r="B2682">
        <v>65072</v>
      </c>
      <c r="C2682">
        <v>0</v>
      </c>
      <c r="D2682">
        <v>0</v>
      </c>
      <c r="E2682" t="s">
        <v>1449</v>
      </c>
      <c r="F2682" t="s">
        <v>1450</v>
      </c>
      <c r="G2682">
        <v>1</v>
      </c>
      <c r="H2682" s="6">
        <v>8000000</v>
      </c>
      <c r="I2682" s="7">
        <v>45818</v>
      </c>
      <c r="J2682" s="7">
        <v>45818</v>
      </c>
      <c r="K2682">
        <v>6</v>
      </c>
      <c r="L2682" t="s">
        <v>459</v>
      </c>
      <c r="M2682" t="s">
        <v>5</v>
      </c>
      <c r="N2682" t="s">
        <v>41</v>
      </c>
      <c r="O2682" t="s">
        <v>47</v>
      </c>
      <c r="P2682" t="s">
        <v>2082</v>
      </c>
      <c r="Q2682">
        <v>6</v>
      </c>
      <c r="R2682">
        <v>0</v>
      </c>
      <c r="S2682">
        <v>0</v>
      </c>
      <c r="U2682">
        <v>480000</v>
      </c>
      <c r="V2682">
        <v>480000</v>
      </c>
      <c r="W2682">
        <v>0</v>
      </c>
      <c r="X2682">
        <v>0</v>
      </c>
      <c r="Y2682" t="s">
        <v>48</v>
      </c>
    </row>
    <row r="2683" spans="1:25" x14ac:dyDescent="0.25">
      <c r="A2683">
        <v>2682</v>
      </c>
      <c r="B2683">
        <v>65071</v>
      </c>
      <c r="C2683">
        <v>0</v>
      </c>
      <c r="D2683">
        <v>0</v>
      </c>
      <c r="E2683" t="s">
        <v>70</v>
      </c>
      <c r="F2683" t="s">
        <v>71</v>
      </c>
      <c r="G2683">
        <v>1</v>
      </c>
      <c r="H2683" s="6">
        <v>4044599</v>
      </c>
      <c r="I2683" s="7">
        <v>45817</v>
      </c>
      <c r="J2683" s="7">
        <v>45817</v>
      </c>
      <c r="K2683">
        <v>15</v>
      </c>
      <c r="L2683" t="s">
        <v>40</v>
      </c>
      <c r="M2683" t="s">
        <v>3</v>
      </c>
      <c r="N2683" t="s">
        <v>41</v>
      </c>
      <c r="O2683" t="s">
        <v>51</v>
      </c>
      <c r="P2683" t="s">
        <v>2082</v>
      </c>
      <c r="Q2683">
        <v>15</v>
      </c>
      <c r="R2683">
        <v>0</v>
      </c>
      <c r="S2683">
        <v>0</v>
      </c>
      <c r="U2683">
        <v>606690</v>
      </c>
      <c r="V2683">
        <v>606690</v>
      </c>
      <c r="W2683">
        <v>0</v>
      </c>
      <c r="X2683">
        <v>0</v>
      </c>
      <c r="Y2683" t="s">
        <v>72</v>
      </c>
    </row>
    <row r="2684" spans="1:25" x14ac:dyDescent="0.25">
      <c r="A2684">
        <v>2683</v>
      </c>
      <c r="B2684">
        <v>65055</v>
      </c>
      <c r="C2684">
        <v>0</v>
      </c>
      <c r="D2684">
        <v>0</v>
      </c>
      <c r="E2684" t="s">
        <v>2181</v>
      </c>
      <c r="F2684" t="s">
        <v>2182</v>
      </c>
      <c r="G2684">
        <v>1</v>
      </c>
      <c r="H2684" s="6">
        <v>3000000</v>
      </c>
      <c r="I2684" s="7">
        <v>45817</v>
      </c>
      <c r="J2684" s="7">
        <v>45817</v>
      </c>
      <c r="K2684">
        <v>7</v>
      </c>
      <c r="L2684" t="s">
        <v>40</v>
      </c>
      <c r="M2684" t="s">
        <v>5</v>
      </c>
      <c r="N2684" t="s">
        <v>41</v>
      </c>
      <c r="O2684" t="s">
        <v>57</v>
      </c>
      <c r="P2684" t="s">
        <v>2082</v>
      </c>
      <c r="Q2684">
        <v>7</v>
      </c>
      <c r="R2684">
        <v>0</v>
      </c>
      <c r="S2684">
        <v>0</v>
      </c>
      <c r="U2684">
        <v>210000</v>
      </c>
      <c r="V2684">
        <v>210000</v>
      </c>
      <c r="W2684">
        <v>0</v>
      </c>
      <c r="X2684">
        <v>0</v>
      </c>
      <c r="Y2684" t="s">
        <v>2086</v>
      </c>
    </row>
    <row r="2685" spans="1:25" x14ac:dyDescent="0.25">
      <c r="A2685">
        <v>2684</v>
      </c>
      <c r="B2685">
        <v>65070</v>
      </c>
      <c r="C2685">
        <v>0</v>
      </c>
      <c r="D2685">
        <v>0</v>
      </c>
      <c r="E2685" t="s">
        <v>1467</v>
      </c>
      <c r="F2685" t="s">
        <v>1468</v>
      </c>
      <c r="G2685">
        <v>1</v>
      </c>
      <c r="H2685" s="6">
        <v>2789362</v>
      </c>
      <c r="I2685" s="7">
        <v>45817</v>
      </c>
      <c r="J2685" s="7">
        <v>45817</v>
      </c>
      <c r="K2685">
        <v>6</v>
      </c>
      <c r="L2685" t="s">
        <v>40</v>
      </c>
      <c r="M2685" t="s">
        <v>5</v>
      </c>
      <c r="N2685" t="s">
        <v>41</v>
      </c>
      <c r="O2685" t="s">
        <v>54</v>
      </c>
      <c r="P2685" t="s">
        <v>2082</v>
      </c>
      <c r="Q2685">
        <v>6</v>
      </c>
      <c r="R2685">
        <v>0</v>
      </c>
      <c r="S2685">
        <v>0</v>
      </c>
      <c r="U2685">
        <v>167362</v>
      </c>
      <c r="V2685">
        <v>167362</v>
      </c>
      <c r="W2685">
        <v>0</v>
      </c>
      <c r="X2685">
        <v>0</v>
      </c>
      <c r="Y2685" t="s">
        <v>44</v>
      </c>
    </row>
    <row r="2686" spans="1:25" x14ac:dyDescent="0.25">
      <c r="A2686">
        <v>2685</v>
      </c>
      <c r="B2686">
        <v>65058</v>
      </c>
      <c r="C2686">
        <v>0</v>
      </c>
      <c r="D2686">
        <v>0</v>
      </c>
      <c r="E2686" t="s">
        <v>1111</v>
      </c>
      <c r="F2686" t="s">
        <v>1112</v>
      </c>
      <c r="G2686">
        <v>1</v>
      </c>
      <c r="H2686" s="6">
        <v>7000000</v>
      </c>
      <c r="I2686" s="7">
        <v>45814</v>
      </c>
      <c r="J2686" s="7">
        <v>45814</v>
      </c>
      <c r="K2686">
        <v>15</v>
      </c>
      <c r="L2686" t="s">
        <v>40</v>
      </c>
      <c r="M2686" t="s">
        <v>5</v>
      </c>
      <c r="N2686" t="s">
        <v>41</v>
      </c>
      <c r="O2686" t="s">
        <v>77</v>
      </c>
      <c r="P2686" t="s">
        <v>2082</v>
      </c>
      <c r="Q2686">
        <v>3</v>
      </c>
      <c r="R2686">
        <v>11</v>
      </c>
      <c r="S2686">
        <v>1</v>
      </c>
      <c r="U2686">
        <v>1050000</v>
      </c>
      <c r="V2686">
        <v>210000</v>
      </c>
      <c r="W2686">
        <v>770000</v>
      </c>
      <c r="X2686">
        <v>70000</v>
      </c>
      <c r="Y2686" t="s">
        <v>109</v>
      </c>
    </row>
    <row r="2687" spans="1:25" x14ac:dyDescent="0.25">
      <c r="A2687">
        <v>2686</v>
      </c>
      <c r="B2687">
        <v>65068</v>
      </c>
      <c r="C2687">
        <v>0</v>
      </c>
      <c r="D2687">
        <v>0</v>
      </c>
      <c r="E2687" t="s">
        <v>1111</v>
      </c>
      <c r="F2687" t="s">
        <v>1112</v>
      </c>
      <c r="G2687">
        <v>1</v>
      </c>
      <c r="H2687" s="6">
        <v>9021961</v>
      </c>
      <c r="I2687" s="7">
        <v>45814</v>
      </c>
      <c r="J2687" s="7">
        <v>45814</v>
      </c>
      <c r="K2687">
        <v>15</v>
      </c>
      <c r="L2687" t="s">
        <v>40</v>
      </c>
      <c r="M2687" t="s">
        <v>5</v>
      </c>
      <c r="N2687" t="s">
        <v>41</v>
      </c>
      <c r="O2687" t="s">
        <v>77</v>
      </c>
      <c r="P2687" t="s">
        <v>2082</v>
      </c>
      <c r="Q2687">
        <v>3</v>
      </c>
      <c r="R2687">
        <v>11</v>
      </c>
      <c r="S2687">
        <v>1</v>
      </c>
      <c r="U2687">
        <v>1353294</v>
      </c>
      <c r="V2687">
        <v>270659</v>
      </c>
      <c r="W2687">
        <v>992416</v>
      </c>
      <c r="X2687">
        <v>90220</v>
      </c>
      <c r="Y2687" t="s">
        <v>109</v>
      </c>
    </row>
    <row r="2688" spans="1:25" x14ac:dyDescent="0.25">
      <c r="A2688">
        <v>2687</v>
      </c>
      <c r="B2688">
        <v>65069</v>
      </c>
      <c r="C2688">
        <v>0</v>
      </c>
      <c r="D2688">
        <v>0</v>
      </c>
      <c r="E2688" t="s">
        <v>1111</v>
      </c>
      <c r="F2688" t="s">
        <v>1112</v>
      </c>
      <c r="G2688">
        <v>1</v>
      </c>
      <c r="H2688" s="6">
        <v>12016471</v>
      </c>
      <c r="I2688" s="7">
        <v>45814</v>
      </c>
      <c r="J2688" s="7">
        <v>45814</v>
      </c>
      <c r="K2688">
        <v>15</v>
      </c>
      <c r="L2688" t="s">
        <v>40</v>
      </c>
      <c r="M2688" t="s">
        <v>5</v>
      </c>
      <c r="N2688" t="s">
        <v>41</v>
      </c>
      <c r="O2688" t="s">
        <v>77</v>
      </c>
      <c r="P2688" t="s">
        <v>2082</v>
      </c>
      <c r="Q2688">
        <v>3</v>
      </c>
      <c r="R2688">
        <v>11</v>
      </c>
      <c r="S2688">
        <v>1</v>
      </c>
      <c r="U2688">
        <v>1802471</v>
      </c>
      <c r="V2688">
        <v>360494</v>
      </c>
      <c r="W2688">
        <v>1321812</v>
      </c>
      <c r="X2688">
        <v>120165</v>
      </c>
      <c r="Y2688" t="s">
        <v>109</v>
      </c>
    </row>
    <row r="2689" spans="1:25" x14ac:dyDescent="0.25">
      <c r="A2689">
        <v>2688</v>
      </c>
      <c r="B2689">
        <v>65062</v>
      </c>
      <c r="C2689">
        <v>0</v>
      </c>
      <c r="D2689">
        <v>0</v>
      </c>
      <c r="E2689" t="s">
        <v>1880</v>
      </c>
      <c r="F2689" t="s">
        <v>1881</v>
      </c>
      <c r="G2689">
        <v>1</v>
      </c>
      <c r="H2689" s="6">
        <v>90982459</v>
      </c>
      <c r="I2689" s="7">
        <v>45814</v>
      </c>
      <c r="J2689" s="7">
        <v>45814</v>
      </c>
      <c r="K2689">
        <v>15</v>
      </c>
      <c r="L2689" t="s">
        <v>40</v>
      </c>
      <c r="M2689" t="s">
        <v>5</v>
      </c>
      <c r="N2689" t="s">
        <v>41</v>
      </c>
      <c r="O2689" t="s">
        <v>77</v>
      </c>
      <c r="P2689" t="s">
        <v>2082</v>
      </c>
      <c r="Q2689">
        <v>9</v>
      </c>
      <c r="R2689">
        <v>6</v>
      </c>
      <c r="S2689">
        <v>0</v>
      </c>
      <c r="U2689">
        <v>13647369</v>
      </c>
      <c r="V2689">
        <v>8188421</v>
      </c>
      <c r="W2689">
        <v>5458948</v>
      </c>
      <c r="X2689">
        <v>0</v>
      </c>
      <c r="Y2689" t="s">
        <v>48</v>
      </c>
    </row>
    <row r="2690" spans="1:25" x14ac:dyDescent="0.25">
      <c r="A2690">
        <v>2689</v>
      </c>
      <c r="B2690">
        <v>65011</v>
      </c>
      <c r="C2690">
        <v>0</v>
      </c>
      <c r="D2690">
        <v>0</v>
      </c>
      <c r="E2690" t="s">
        <v>1422</v>
      </c>
      <c r="F2690" t="s">
        <v>1423</v>
      </c>
      <c r="G2690">
        <v>1</v>
      </c>
      <c r="H2690" s="6">
        <v>2821789</v>
      </c>
      <c r="I2690" s="7">
        <v>45814</v>
      </c>
      <c r="J2690" s="7">
        <v>45814</v>
      </c>
      <c r="K2690">
        <v>6</v>
      </c>
      <c r="L2690" t="s">
        <v>40</v>
      </c>
      <c r="M2690" t="s">
        <v>5</v>
      </c>
      <c r="N2690" t="s">
        <v>41</v>
      </c>
      <c r="O2690" t="s">
        <v>47</v>
      </c>
      <c r="P2690" t="s">
        <v>2082</v>
      </c>
      <c r="Q2690">
        <v>6</v>
      </c>
      <c r="R2690">
        <v>0</v>
      </c>
      <c r="S2690">
        <v>0</v>
      </c>
      <c r="U2690">
        <v>169307</v>
      </c>
      <c r="V2690">
        <v>169307</v>
      </c>
      <c r="W2690">
        <v>0</v>
      </c>
      <c r="X2690">
        <v>0</v>
      </c>
      <c r="Y2690" t="s">
        <v>81</v>
      </c>
    </row>
    <row r="2691" spans="1:25" x14ac:dyDescent="0.25">
      <c r="A2691">
        <v>2690</v>
      </c>
      <c r="B2691">
        <v>65056</v>
      </c>
      <c r="C2691">
        <v>0</v>
      </c>
      <c r="D2691">
        <v>0</v>
      </c>
      <c r="E2691" t="s">
        <v>1117</v>
      </c>
      <c r="F2691" t="s">
        <v>1118</v>
      </c>
      <c r="G2691">
        <v>1</v>
      </c>
      <c r="H2691" s="6">
        <v>3725440</v>
      </c>
      <c r="I2691" s="7">
        <v>45814</v>
      </c>
      <c r="J2691" s="7">
        <v>45814</v>
      </c>
      <c r="K2691">
        <v>15</v>
      </c>
      <c r="L2691" t="s">
        <v>40</v>
      </c>
      <c r="M2691" t="s">
        <v>5</v>
      </c>
      <c r="N2691" t="s">
        <v>41</v>
      </c>
      <c r="O2691" t="s">
        <v>77</v>
      </c>
      <c r="P2691" t="s">
        <v>2082</v>
      </c>
      <c r="Q2691">
        <v>3</v>
      </c>
      <c r="R2691">
        <v>11</v>
      </c>
      <c r="S2691">
        <v>1</v>
      </c>
      <c r="U2691">
        <v>558816</v>
      </c>
      <c r="V2691">
        <v>111763</v>
      </c>
      <c r="W2691">
        <v>409798</v>
      </c>
      <c r="X2691">
        <v>37254</v>
      </c>
      <c r="Y2691" t="s">
        <v>109</v>
      </c>
    </row>
    <row r="2692" spans="1:25" x14ac:dyDescent="0.25">
      <c r="A2692">
        <v>2691</v>
      </c>
      <c r="B2692">
        <v>65066</v>
      </c>
      <c r="C2692">
        <v>0</v>
      </c>
      <c r="D2692">
        <v>0</v>
      </c>
      <c r="E2692" t="s">
        <v>1117</v>
      </c>
      <c r="F2692" t="s">
        <v>1118</v>
      </c>
      <c r="G2692">
        <v>1</v>
      </c>
      <c r="H2692" s="6">
        <v>2794008</v>
      </c>
      <c r="I2692" s="7">
        <v>45814</v>
      </c>
      <c r="J2692" s="7">
        <v>45814</v>
      </c>
      <c r="K2692">
        <v>15</v>
      </c>
      <c r="L2692" t="s">
        <v>40</v>
      </c>
      <c r="M2692" t="s">
        <v>5</v>
      </c>
      <c r="N2692" t="s">
        <v>41</v>
      </c>
      <c r="O2692" t="s">
        <v>77</v>
      </c>
      <c r="P2692" t="s">
        <v>2082</v>
      </c>
      <c r="Q2692">
        <v>3</v>
      </c>
      <c r="R2692">
        <v>11</v>
      </c>
      <c r="S2692">
        <v>1</v>
      </c>
      <c r="U2692">
        <v>419101</v>
      </c>
      <c r="V2692">
        <v>83820</v>
      </c>
      <c r="W2692">
        <v>307341</v>
      </c>
      <c r="X2692">
        <v>27940</v>
      </c>
      <c r="Y2692" t="s">
        <v>109</v>
      </c>
    </row>
    <row r="2693" spans="1:25" x14ac:dyDescent="0.25">
      <c r="A2693">
        <v>2692</v>
      </c>
      <c r="B2693">
        <v>65060</v>
      </c>
      <c r="C2693">
        <v>0</v>
      </c>
      <c r="D2693">
        <v>0</v>
      </c>
      <c r="E2693" t="s">
        <v>2443</v>
      </c>
      <c r="F2693" t="s">
        <v>2444</v>
      </c>
      <c r="G2693">
        <v>1</v>
      </c>
      <c r="H2693" s="6">
        <v>20000000</v>
      </c>
      <c r="I2693" s="7">
        <v>45814</v>
      </c>
      <c r="J2693" s="7">
        <v>45814</v>
      </c>
      <c r="K2693">
        <v>15</v>
      </c>
      <c r="L2693" t="s">
        <v>40</v>
      </c>
      <c r="M2693" t="s">
        <v>5</v>
      </c>
      <c r="N2693" t="s">
        <v>41</v>
      </c>
      <c r="O2693" t="s">
        <v>57</v>
      </c>
      <c r="P2693" t="s">
        <v>2082</v>
      </c>
      <c r="Q2693">
        <v>4</v>
      </c>
      <c r="R2693">
        <v>11</v>
      </c>
      <c r="S2693">
        <v>0</v>
      </c>
      <c r="U2693">
        <v>3000000</v>
      </c>
      <c r="V2693">
        <v>800000</v>
      </c>
      <c r="W2693">
        <v>2200000</v>
      </c>
      <c r="X2693">
        <v>0</v>
      </c>
      <c r="Y2693" t="s">
        <v>2086</v>
      </c>
    </row>
    <row r="2694" spans="1:25" x14ac:dyDescent="0.25">
      <c r="A2694">
        <v>2693</v>
      </c>
      <c r="B2694">
        <v>65121</v>
      </c>
      <c r="C2694">
        <v>0</v>
      </c>
      <c r="D2694">
        <v>0</v>
      </c>
      <c r="E2694" t="s">
        <v>980</v>
      </c>
      <c r="F2694" t="s">
        <v>981</v>
      </c>
      <c r="G2694">
        <v>1</v>
      </c>
      <c r="H2694" s="6">
        <v>36366029</v>
      </c>
      <c r="I2694" s="7">
        <v>45814</v>
      </c>
      <c r="J2694" s="7">
        <v>45814</v>
      </c>
      <c r="K2694">
        <v>15</v>
      </c>
      <c r="L2694" t="s">
        <v>40</v>
      </c>
      <c r="M2694" t="s">
        <v>1</v>
      </c>
      <c r="N2694" t="s">
        <v>41</v>
      </c>
      <c r="O2694" t="s">
        <v>87</v>
      </c>
      <c r="P2694" t="s">
        <v>2082</v>
      </c>
      <c r="Q2694">
        <v>1.4</v>
      </c>
      <c r="R2694">
        <v>13.6</v>
      </c>
      <c r="S2694">
        <v>0</v>
      </c>
      <c r="U2694">
        <v>5454904</v>
      </c>
      <c r="V2694">
        <v>509124</v>
      </c>
      <c r="W2694">
        <v>4945780</v>
      </c>
      <c r="X2694">
        <v>0</v>
      </c>
      <c r="Y2694" t="s">
        <v>109</v>
      </c>
    </row>
    <row r="2695" spans="1:25" x14ac:dyDescent="0.25">
      <c r="A2695">
        <v>2694</v>
      </c>
      <c r="B2695">
        <v>65059</v>
      </c>
      <c r="C2695">
        <v>0</v>
      </c>
      <c r="D2695">
        <v>0</v>
      </c>
      <c r="E2695" t="s">
        <v>1596</v>
      </c>
      <c r="F2695" t="s">
        <v>1597</v>
      </c>
      <c r="G2695">
        <v>1</v>
      </c>
      <c r="H2695" s="6">
        <v>6200000</v>
      </c>
      <c r="I2695" s="7">
        <v>45814</v>
      </c>
      <c r="J2695" s="7">
        <v>45814</v>
      </c>
      <c r="K2695">
        <v>9</v>
      </c>
      <c r="L2695" t="s">
        <v>40</v>
      </c>
      <c r="M2695" t="s">
        <v>5</v>
      </c>
      <c r="N2695" t="s">
        <v>41</v>
      </c>
      <c r="O2695" t="s">
        <v>57</v>
      </c>
      <c r="P2695" t="s">
        <v>2082</v>
      </c>
      <c r="Q2695">
        <v>9</v>
      </c>
      <c r="R2695">
        <v>0</v>
      </c>
      <c r="S2695">
        <v>0</v>
      </c>
      <c r="U2695">
        <v>558000</v>
      </c>
      <c r="V2695">
        <v>558000</v>
      </c>
      <c r="W2695">
        <v>0</v>
      </c>
      <c r="X2695">
        <v>0</v>
      </c>
      <c r="Y2695" t="s">
        <v>112</v>
      </c>
    </row>
    <row r="2696" spans="1:25" x14ac:dyDescent="0.25">
      <c r="A2696">
        <v>2695</v>
      </c>
      <c r="B2696">
        <v>63695</v>
      </c>
      <c r="C2696">
        <v>0</v>
      </c>
      <c r="D2696">
        <v>0</v>
      </c>
      <c r="E2696" t="s">
        <v>1459</v>
      </c>
      <c r="F2696" t="s">
        <v>1460</v>
      </c>
      <c r="G2696">
        <v>1</v>
      </c>
      <c r="H2696" s="6">
        <v>8200000</v>
      </c>
      <c r="I2696" s="7">
        <v>45814</v>
      </c>
      <c r="J2696" s="7">
        <v>45814</v>
      </c>
      <c r="K2696">
        <v>15</v>
      </c>
      <c r="L2696" t="s">
        <v>40</v>
      </c>
      <c r="M2696" t="s">
        <v>5</v>
      </c>
      <c r="N2696" t="s">
        <v>41</v>
      </c>
      <c r="O2696" t="s">
        <v>54</v>
      </c>
      <c r="P2696" t="s">
        <v>2082</v>
      </c>
      <c r="Q2696">
        <v>3.3</v>
      </c>
      <c r="R2696">
        <v>11.7</v>
      </c>
      <c r="S2696">
        <v>0</v>
      </c>
      <c r="U2696">
        <v>1230000</v>
      </c>
      <c r="V2696">
        <v>270600</v>
      </c>
      <c r="W2696">
        <v>959400</v>
      </c>
      <c r="X2696">
        <v>0</v>
      </c>
      <c r="Y2696" t="s">
        <v>48</v>
      </c>
    </row>
    <row r="2697" spans="1:25" x14ac:dyDescent="0.25">
      <c r="A2697">
        <v>2696</v>
      </c>
      <c r="B2697">
        <v>63696</v>
      </c>
      <c r="C2697">
        <v>0</v>
      </c>
      <c r="D2697">
        <v>0</v>
      </c>
      <c r="E2697" t="s">
        <v>1459</v>
      </c>
      <c r="F2697" t="s">
        <v>1460</v>
      </c>
      <c r="G2697">
        <v>1</v>
      </c>
      <c r="H2697" s="6">
        <v>8200000</v>
      </c>
      <c r="I2697" s="7">
        <v>45814</v>
      </c>
      <c r="J2697" s="7">
        <v>45814</v>
      </c>
      <c r="K2697">
        <v>15</v>
      </c>
      <c r="L2697" t="s">
        <v>40</v>
      </c>
      <c r="M2697" t="s">
        <v>5</v>
      </c>
      <c r="N2697" t="s">
        <v>41</v>
      </c>
      <c r="O2697" t="s">
        <v>54</v>
      </c>
      <c r="P2697" t="s">
        <v>2082</v>
      </c>
      <c r="Q2697">
        <v>3.3</v>
      </c>
      <c r="R2697">
        <v>11.7</v>
      </c>
      <c r="S2697">
        <v>0</v>
      </c>
      <c r="U2697">
        <v>1230000</v>
      </c>
      <c r="V2697">
        <v>270600</v>
      </c>
      <c r="W2697">
        <v>959400</v>
      </c>
      <c r="X2697">
        <v>0</v>
      </c>
      <c r="Y2697" t="s">
        <v>48</v>
      </c>
    </row>
    <row r="2698" spans="1:25" x14ac:dyDescent="0.25">
      <c r="A2698">
        <v>2697</v>
      </c>
      <c r="B2698">
        <v>65057</v>
      </c>
      <c r="C2698">
        <v>0</v>
      </c>
      <c r="D2698">
        <v>0</v>
      </c>
      <c r="E2698" t="s">
        <v>1095</v>
      </c>
      <c r="F2698" t="s">
        <v>1096</v>
      </c>
      <c r="G2698">
        <v>1</v>
      </c>
      <c r="H2698" s="6">
        <v>7000000</v>
      </c>
      <c r="I2698" s="7">
        <v>45814</v>
      </c>
      <c r="J2698" s="7">
        <v>45814</v>
      </c>
      <c r="K2698">
        <v>15</v>
      </c>
      <c r="L2698" t="s">
        <v>40</v>
      </c>
      <c r="M2698" t="s">
        <v>5</v>
      </c>
      <c r="N2698" t="s">
        <v>41</v>
      </c>
      <c r="O2698" t="s">
        <v>77</v>
      </c>
      <c r="P2698" t="s">
        <v>2082</v>
      </c>
      <c r="Q2698">
        <v>3</v>
      </c>
      <c r="R2698">
        <v>11</v>
      </c>
      <c r="S2698">
        <v>1</v>
      </c>
      <c r="U2698">
        <v>1050000</v>
      </c>
      <c r="V2698">
        <v>210000</v>
      </c>
      <c r="W2698">
        <v>770000</v>
      </c>
      <c r="X2698">
        <v>70000</v>
      </c>
      <c r="Y2698" t="s">
        <v>109</v>
      </c>
    </row>
    <row r="2699" spans="1:25" x14ac:dyDescent="0.25">
      <c r="A2699">
        <v>2698</v>
      </c>
      <c r="B2699">
        <v>65067</v>
      </c>
      <c r="C2699">
        <v>0</v>
      </c>
      <c r="D2699">
        <v>0</v>
      </c>
      <c r="E2699" t="s">
        <v>1095</v>
      </c>
      <c r="F2699" t="s">
        <v>1096</v>
      </c>
      <c r="G2699">
        <v>1</v>
      </c>
      <c r="H2699" s="6">
        <v>9564194</v>
      </c>
      <c r="I2699" s="7">
        <v>45814</v>
      </c>
      <c r="J2699" s="7">
        <v>45814</v>
      </c>
      <c r="K2699">
        <v>15</v>
      </c>
      <c r="L2699" t="s">
        <v>40</v>
      </c>
      <c r="M2699" t="s">
        <v>5</v>
      </c>
      <c r="N2699" t="s">
        <v>41</v>
      </c>
      <c r="O2699" t="s">
        <v>77</v>
      </c>
      <c r="P2699" t="s">
        <v>2082</v>
      </c>
      <c r="Q2699">
        <v>3</v>
      </c>
      <c r="R2699">
        <v>11</v>
      </c>
      <c r="S2699">
        <v>1</v>
      </c>
      <c r="U2699">
        <v>1434629</v>
      </c>
      <c r="V2699">
        <v>286926</v>
      </c>
      <c r="W2699">
        <v>1052061</v>
      </c>
      <c r="X2699">
        <v>95642</v>
      </c>
      <c r="Y2699" t="s">
        <v>109</v>
      </c>
    </row>
    <row r="2700" spans="1:25" x14ac:dyDescent="0.25">
      <c r="A2700">
        <v>2699</v>
      </c>
      <c r="B2700">
        <v>65065</v>
      </c>
      <c r="C2700">
        <v>0</v>
      </c>
      <c r="D2700">
        <v>0</v>
      </c>
      <c r="E2700" t="s">
        <v>1095</v>
      </c>
      <c r="F2700" t="s">
        <v>1096</v>
      </c>
      <c r="G2700">
        <v>1</v>
      </c>
      <c r="H2700" s="6">
        <v>5752259</v>
      </c>
      <c r="I2700" s="7">
        <v>45814</v>
      </c>
      <c r="J2700" s="7">
        <v>45814</v>
      </c>
      <c r="K2700">
        <v>15</v>
      </c>
      <c r="L2700" t="s">
        <v>40</v>
      </c>
      <c r="M2700" t="s">
        <v>5</v>
      </c>
      <c r="N2700" t="s">
        <v>41</v>
      </c>
      <c r="O2700" t="s">
        <v>77</v>
      </c>
      <c r="P2700" t="s">
        <v>2082</v>
      </c>
      <c r="Q2700">
        <v>3</v>
      </c>
      <c r="R2700">
        <v>11</v>
      </c>
      <c r="S2700">
        <v>1</v>
      </c>
      <c r="U2700">
        <v>862839</v>
      </c>
      <c r="V2700">
        <v>172568</v>
      </c>
      <c r="W2700">
        <v>632748</v>
      </c>
      <c r="X2700">
        <v>57523</v>
      </c>
      <c r="Y2700" t="s">
        <v>109</v>
      </c>
    </row>
    <row r="2701" spans="1:25" x14ac:dyDescent="0.25">
      <c r="A2701">
        <v>2700</v>
      </c>
      <c r="B2701">
        <v>65061</v>
      </c>
      <c r="C2701">
        <v>0</v>
      </c>
      <c r="D2701">
        <v>0</v>
      </c>
      <c r="E2701" t="s">
        <v>475</v>
      </c>
      <c r="F2701" t="s">
        <v>476</v>
      </c>
      <c r="G2701">
        <v>1</v>
      </c>
      <c r="H2701" s="6">
        <v>10921425</v>
      </c>
      <c r="I2701" s="7">
        <v>45814</v>
      </c>
      <c r="J2701" s="7">
        <v>45814</v>
      </c>
      <c r="K2701">
        <v>15</v>
      </c>
      <c r="L2701" t="s">
        <v>40</v>
      </c>
      <c r="M2701" t="s">
        <v>1</v>
      </c>
      <c r="N2701" t="s">
        <v>41</v>
      </c>
      <c r="O2701" t="s">
        <v>87</v>
      </c>
      <c r="P2701" t="s">
        <v>2082</v>
      </c>
      <c r="Q2701">
        <v>7</v>
      </c>
      <c r="R2701">
        <v>8</v>
      </c>
      <c r="S2701">
        <v>0</v>
      </c>
      <c r="U2701">
        <v>1638214</v>
      </c>
      <c r="V2701">
        <v>764500</v>
      </c>
      <c r="W2701">
        <v>873714</v>
      </c>
      <c r="X2701">
        <v>0</v>
      </c>
      <c r="Y2701" t="s">
        <v>44</v>
      </c>
    </row>
    <row r="2702" spans="1:25" x14ac:dyDescent="0.25">
      <c r="A2702">
        <v>2701</v>
      </c>
      <c r="B2702">
        <v>64969</v>
      </c>
      <c r="C2702">
        <v>0</v>
      </c>
      <c r="D2702">
        <v>0</v>
      </c>
      <c r="E2702" t="s">
        <v>2065</v>
      </c>
      <c r="F2702" t="s">
        <v>2066</v>
      </c>
      <c r="G2702">
        <v>1</v>
      </c>
      <c r="H2702" s="6">
        <v>11335000</v>
      </c>
      <c r="I2702" s="7">
        <v>45814</v>
      </c>
      <c r="J2702" s="7">
        <v>45814</v>
      </c>
      <c r="K2702">
        <v>15</v>
      </c>
      <c r="L2702" t="s">
        <v>40</v>
      </c>
      <c r="M2702" t="s">
        <v>5</v>
      </c>
      <c r="N2702" t="s">
        <v>41</v>
      </c>
      <c r="O2702" t="s">
        <v>57</v>
      </c>
      <c r="P2702" t="s">
        <v>2082</v>
      </c>
      <c r="Q2702">
        <v>15</v>
      </c>
      <c r="R2702">
        <v>0</v>
      </c>
      <c r="S2702">
        <v>0</v>
      </c>
      <c r="U2702">
        <v>1700250</v>
      </c>
      <c r="V2702">
        <v>1700250</v>
      </c>
      <c r="W2702">
        <v>0</v>
      </c>
      <c r="X2702">
        <v>0</v>
      </c>
      <c r="Y2702" t="s">
        <v>48</v>
      </c>
    </row>
    <row r="2703" spans="1:25" x14ac:dyDescent="0.25">
      <c r="A2703">
        <v>2702</v>
      </c>
      <c r="B2703">
        <v>65063</v>
      </c>
      <c r="C2703">
        <v>0</v>
      </c>
      <c r="D2703">
        <v>0</v>
      </c>
      <c r="E2703" t="s">
        <v>1410</v>
      </c>
      <c r="F2703" t="s">
        <v>1411</v>
      </c>
      <c r="G2703">
        <v>1</v>
      </c>
      <c r="H2703" s="6">
        <v>2637238</v>
      </c>
      <c r="I2703" s="7">
        <v>45814</v>
      </c>
      <c r="J2703" s="7">
        <v>45814</v>
      </c>
      <c r="K2703">
        <v>7</v>
      </c>
      <c r="L2703" t="s">
        <v>40</v>
      </c>
      <c r="M2703" t="s">
        <v>5</v>
      </c>
      <c r="N2703" t="s">
        <v>41</v>
      </c>
      <c r="O2703" t="s">
        <v>77</v>
      </c>
      <c r="P2703" t="s">
        <v>2082</v>
      </c>
      <c r="Q2703">
        <v>7</v>
      </c>
      <c r="R2703">
        <v>0</v>
      </c>
      <c r="S2703">
        <v>0</v>
      </c>
      <c r="U2703">
        <v>184607</v>
      </c>
      <c r="V2703">
        <v>184607</v>
      </c>
      <c r="W2703">
        <v>0</v>
      </c>
      <c r="X2703">
        <v>0</v>
      </c>
      <c r="Y2703" t="s">
        <v>437</v>
      </c>
    </row>
    <row r="2704" spans="1:25" x14ac:dyDescent="0.25">
      <c r="A2704">
        <v>2703</v>
      </c>
      <c r="B2704">
        <v>65064</v>
      </c>
      <c r="C2704">
        <v>0</v>
      </c>
      <c r="D2704">
        <v>0</v>
      </c>
      <c r="E2704" t="s">
        <v>1127</v>
      </c>
      <c r="F2704" t="s">
        <v>1128</v>
      </c>
      <c r="G2704">
        <v>1</v>
      </c>
      <c r="H2704" s="6">
        <v>2950959</v>
      </c>
      <c r="I2704" s="7">
        <v>45814</v>
      </c>
      <c r="J2704" s="7">
        <v>45814</v>
      </c>
      <c r="K2704">
        <v>8</v>
      </c>
      <c r="L2704" t="s">
        <v>40</v>
      </c>
      <c r="M2704" t="s">
        <v>9</v>
      </c>
      <c r="N2704" t="s">
        <v>41</v>
      </c>
      <c r="O2704" t="s">
        <v>42</v>
      </c>
      <c r="P2704" t="s">
        <v>2082</v>
      </c>
      <c r="Q2704">
        <v>8</v>
      </c>
      <c r="R2704">
        <v>0</v>
      </c>
      <c r="S2704">
        <v>0</v>
      </c>
      <c r="U2704">
        <v>236077</v>
      </c>
      <c r="V2704">
        <v>236077</v>
      </c>
      <c r="W2704">
        <v>0</v>
      </c>
      <c r="X2704">
        <v>0</v>
      </c>
      <c r="Y2704" t="s">
        <v>109</v>
      </c>
    </row>
    <row r="2705" spans="1:25" x14ac:dyDescent="0.25">
      <c r="A2705">
        <v>2704</v>
      </c>
      <c r="B2705">
        <v>66798</v>
      </c>
      <c r="C2705">
        <v>0</v>
      </c>
      <c r="D2705">
        <v>0</v>
      </c>
      <c r="E2705" t="s">
        <v>2459</v>
      </c>
      <c r="F2705" t="s">
        <v>2460</v>
      </c>
      <c r="G2705">
        <v>1</v>
      </c>
      <c r="H2705" s="6">
        <v>5812053</v>
      </c>
      <c r="I2705" s="7">
        <v>45814</v>
      </c>
      <c r="K2705">
        <v>15</v>
      </c>
      <c r="L2705" t="s">
        <v>459</v>
      </c>
      <c r="M2705" t="s">
        <v>5</v>
      </c>
      <c r="N2705" t="s">
        <v>41</v>
      </c>
      <c r="O2705" t="s">
        <v>77</v>
      </c>
      <c r="P2705" t="s">
        <v>2082</v>
      </c>
      <c r="Q2705">
        <v>5</v>
      </c>
      <c r="R2705">
        <v>10</v>
      </c>
      <c r="S2705">
        <v>0</v>
      </c>
      <c r="U2705">
        <v>871808</v>
      </c>
      <c r="V2705">
        <v>290603</v>
      </c>
      <c r="W2705">
        <v>581205</v>
      </c>
      <c r="X2705">
        <v>0</v>
      </c>
      <c r="Y2705" t="s">
        <v>48</v>
      </c>
    </row>
    <row r="2706" spans="1:25" x14ac:dyDescent="0.25">
      <c r="A2706">
        <v>2705</v>
      </c>
      <c r="B2706">
        <v>65050</v>
      </c>
      <c r="C2706">
        <v>0</v>
      </c>
      <c r="D2706">
        <v>0</v>
      </c>
      <c r="E2706" t="s">
        <v>1886</v>
      </c>
      <c r="F2706" t="s">
        <v>1887</v>
      </c>
      <c r="G2706">
        <v>1</v>
      </c>
      <c r="H2706" s="6">
        <v>5358479</v>
      </c>
      <c r="I2706" s="7">
        <v>45813</v>
      </c>
      <c r="J2706" s="7">
        <v>45813</v>
      </c>
      <c r="K2706" t="s">
        <v>766</v>
      </c>
      <c r="L2706" t="s">
        <v>40</v>
      </c>
      <c r="M2706" t="s">
        <v>5</v>
      </c>
      <c r="N2706" t="s">
        <v>41</v>
      </c>
      <c r="O2706" t="s">
        <v>77</v>
      </c>
      <c r="P2706" t="s">
        <v>2082</v>
      </c>
      <c r="Q2706">
        <v>4.5</v>
      </c>
      <c r="R2706">
        <v>0</v>
      </c>
      <c r="S2706">
        <v>0</v>
      </c>
      <c r="U2706">
        <v>241132</v>
      </c>
      <c r="V2706">
        <v>241132</v>
      </c>
      <c r="W2706">
        <v>0</v>
      </c>
      <c r="X2706">
        <v>0</v>
      </c>
      <c r="Y2706" t="s">
        <v>48</v>
      </c>
    </row>
    <row r="2707" spans="1:25" x14ac:dyDescent="0.25">
      <c r="A2707">
        <v>2706</v>
      </c>
      <c r="B2707">
        <v>65053</v>
      </c>
      <c r="C2707">
        <v>0</v>
      </c>
      <c r="D2707">
        <v>0</v>
      </c>
      <c r="E2707" t="s">
        <v>2347</v>
      </c>
      <c r="F2707" t="s">
        <v>2348</v>
      </c>
      <c r="G2707">
        <v>1</v>
      </c>
      <c r="H2707" s="6">
        <v>56805741</v>
      </c>
      <c r="I2707" s="7">
        <v>45813</v>
      </c>
      <c r="J2707" s="7">
        <v>45813</v>
      </c>
      <c r="K2707">
        <v>15</v>
      </c>
      <c r="L2707" t="s">
        <v>40</v>
      </c>
      <c r="M2707" t="s">
        <v>5</v>
      </c>
      <c r="N2707" t="s">
        <v>41</v>
      </c>
      <c r="O2707" t="s">
        <v>47</v>
      </c>
      <c r="P2707" t="s">
        <v>2082</v>
      </c>
      <c r="Q2707">
        <v>2.8</v>
      </c>
      <c r="R2707">
        <v>12.2</v>
      </c>
      <c r="S2707">
        <v>0</v>
      </c>
      <c r="U2707">
        <v>8520861</v>
      </c>
      <c r="V2707">
        <v>1590561</v>
      </c>
      <c r="W2707">
        <v>6930300</v>
      </c>
      <c r="X2707">
        <v>0</v>
      </c>
      <c r="Y2707" t="s">
        <v>48</v>
      </c>
    </row>
    <row r="2708" spans="1:25" x14ac:dyDescent="0.25">
      <c r="A2708">
        <v>2707</v>
      </c>
      <c r="B2708">
        <v>65052</v>
      </c>
      <c r="C2708">
        <v>0</v>
      </c>
      <c r="D2708">
        <v>0</v>
      </c>
      <c r="E2708" t="s">
        <v>2438</v>
      </c>
      <c r="F2708" t="s">
        <v>2439</v>
      </c>
      <c r="G2708">
        <v>1</v>
      </c>
      <c r="H2708" s="6">
        <v>16927186</v>
      </c>
      <c r="I2708" s="7">
        <v>45813</v>
      </c>
      <c r="J2708" s="7">
        <v>45813</v>
      </c>
      <c r="K2708">
        <v>15</v>
      </c>
      <c r="L2708" t="s">
        <v>40</v>
      </c>
      <c r="M2708" t="s">
        <v>5</v>
      </c>
      <c r="N2708" t="s">
        <v>41</v>
      </c>
      <c r="O2708" t="s">
        <v>47</v>
      </c>
      <c r="P2708" t="s">
        <v>2082</v>
      </c>
      <c r="Q2708">
        <v>2.8</v>
      </c>
      <c r="R2708">
        <v>12.2</v>
      </c>
      <c r="S2708">
        <v>0</v>
      </c>
      <c r="U2708">
        <v>2539078</v>
      </c>
      <c r="V2708">
        <v>473961</v>
      </c>
      <c r="W2708">
        <v>2065117</v>
      </c>
      <c r="X2708">
        <v>0</v>
      </c>
      <c r="Y2708" t="s">
        <v>48</v>
      </c>
    </row>
    <row r="2709" spans="1:25" x14ac:dyDescent="0.25">
      <c r="A2709">
        <v>2708</v>
      </c>
      <c r="B2709">
        <v>65051</v>
      </c>
      <c r="C2709">
        <v>0</v>
      </c>
      <c r="D2709">
        <v>0</v>
      </c>
      <c r="E2709" t="s">
        <v>1882</v>
      </c>
      <c r="F2709" t="s">
        <v>1883</v>
      </c>
      <c r="G2709">
        <v>1</v>
      </c>
      <c r="H2709" s="6">
        <v>3258530</v>
      </c>
      <c r="I2709" s="7">
        <v>45813</v>
      </c>
      <c r="J2709" s="7">
        <v>45813</v>
      </c>
      <c r="K2709" t="s">
        <v>766</v>
      </c>
      <c r="L2709" t="s">
        <v>40</v>
      </c>
      <c r="M2709" t="s">
        <v>5</v>
      </c>
      <c r="N2709" t="s">
        <v>41</v>
      </c>
      <c r="O2709" t="s">
        <v>77</v>
      </c>
      <c r="P2709" t="s">
        <v>2082</v>
      </c>
      <c r="Q2709">
        <v>4.5</v>
      </c>
      <c r="R2709">
        <v>0</v>
      </c>
      <c r="S2709">
        <v>0</v>
      </c>
      <c r="U2709">
        <v>146634</v>
      </c>
      <c r="V2709">
        <v>146634</v>
      </c>
      <c r="W2709">
        <v>0</v>
      </c>
      <c r="X2709">
        <v>0</v>
      </c>
      <c r="Y2709" t="s">
        <v>67</v>
      </c>
    </row>
    <row r="2710" spans="1:25" x14ac:dyDescent="0.25">
      <c r="A2710">
        <v>2709</v>
      </c>
      <c r="B2710">
        <v>65045</v>
      </c>
      <c r="C2710">
        <v>0</v>
      </c>
      <c r="D2710">
        <v>0</v>
      </c>
      <c r="E2710" t="s">
        <v>2193</v>
      </c>
      <c r="F2710" t="s">
        <v>2194</v>
      </c>
      <c r="G2710">
        <v>1</v>
      </c>
      <c r="H2710" s="6">
        <v>1193000</v>
      </c>
      <c r="I2710" s="7">
        <v>45812</v>
      </c>
      <c r="J2710" s="7">
        <v>45812</v>
      </c>
      <c r="K2710" t="s">
        <v>2195</v>
      </c>
      <c r="L2710" t="s">
        <v>40</v>
      </c>
      <c r="M2710" t="s">
        <v>5</v>
      </c>
      <c r="N2710" t="s">
        <v>41</v>
      </c>
      <c r="O2710" t="s">
        <v>57</v>
      </c>
      <c r="P2710" t="s">
        <v>2082</v>
      </c>
      <c r="Q2710">
        <v>3.7</v>
      </c>
      <c r="R2710">
        <v>9.9</v>
      </c>
      <c r="S2710">
        <v>0</v>
      </c>
      <c r="U2710">
        <v>162248</v>
      </c>
      <c r="V2710">
        <v>44141</v>
      </c>
      <c r="W2710">
        <v>118107</v>
      </c>
      <c r="X2710">
        <v>0</v>
      </c>
      <c r="Y2710" t="s">
        <v>48</v>
      </c>
    </row>
    <row r="2711" spans="1:25" x14ac:dyDescent="0.25">
      <c r="A2711">
        <v>2710</v>
      </c>
      <c r="B2711">
        <v>65044</v>
      </c>
      <c r="C2711">
        <v>0</v>
      </c>
      <c r="D2711">
        <v>0</v>
      </c>
      <c r="E2711" t="s">
        <v>2204</v>
      </c>
      <c r="F2711" t="s">
        <v>2205</v>
      </c>
      <c r="G2711">
        <v>1</v>
      </c>
      <c r="H2711" s="6">
        <v>250000</v>
      </c>
      <c r="I2711" s="7">
        <v>45812</v>
      </c>
      <c r="J2711" s="7">
        <v>45812</v>
      </c>
      <c r="K2711" t="s">
        <v>2195</v>
      </c>
      <c r="L2711" t="s">
        <v>40</v>
      </c>
      <c r="M2711" t="s">
        <v>5</v>
      </c>
      <c r="N2711" t="s">
        <v>41</v>
      </c>
      <c r="O2711" t="s">
        <v>57</v>
      </c>
      <c r="P2711" t="s">
        <v>2082</v>
      </c>
      <c r="Q2711">
        <v>3.7</v>
      </c>
      <c r="R2711">
        <v>9.9</v>
      </c>
      <c r="S2711">
        <v>0</v>
      </c>
      <c r="U2711">
        <v>34000</v>
      </c>
      <c r="V2711">
        <v>9250</v>
      </c>
      <c r="W2711">
        <v>24750</v>
      </c>
      <c r="X2711">
        <v>0</v>
      </c>
      <c r="Y2711" t="s">
        <v>48</v>
      </c>
    </row>
    <row r="2712" spans="1:25" x14ac:dyDescent="0.25">
      <c r="A2712">
        <v>2711</v>
      </c>
      <c r="B2712">
        <v>65041</v>
      </c>
      <c r="C2712">
        <v>0</v>
      </c>
      <c r="D2712">
        <v>0</v>
      </c>
      <c r="E2712" t="s">
        <v>1954</v>
      </c>
      <c r="F2712" t="s">
        <v>1955</v>
      </c>
      <c r="G2712">
        <v>1</v>
      </c>
      <c r="H2712" s="6">
        <v>305031</v>
      </c>
      <c r="I2712" s="7">
        <v>45812</v>
      </c>
      <c r="J2712" s="7">
        <v>45812</v>
      </c>
      <c r="K2712">
        <v>12</v>
      </c>
      <c r="L2712" t="s">
        <v>40</v>
      </c>
      <c r="M2712" t="s">
        <v>5</v>
      </c>
      <c r="N2712" t="s">
        <v>41</v>
      </c>
      <c r="O2712" t="s">
        <v>54</v>
      </c>
      <c r="P2712" t="s">
        <v>2082</v>
      </c>
      <c r="Q2712">
        <v>12</v>
      </c>
      <c r="R2712">
        <v>0</v>
      </c>
      <c r="S2712">
        <v>0</v>
      </c>
      <c r="U2712">
        <v>36604</v>
      </c>
      <c r="V2712">
        <v>36604</v>
      </c>
      <c r="W2712">
        <v>0</v>
      </c>
      <c r="X2712">
        <v>0</v>
      </c>
      <c r="Y2712" t="s">
        <v>109</v>
      </c>
    </row>
    <row r="2713" spans="1:25" x14ac:dyDescent="0.25">
      <c r="A2713">
        <v>2712</v>
      </c>
      <c r="B2713">
        <v>65042</v>
      </c>
      <c r="C2713">
        <v>0</v>
      </c>
      <c r="D2713">
        <v>0</v>
      </c>
      <c r="E2713" t="s">
        <v>1704</v>
      </c>
      <c r="F2713" t="s">
        <v>1705</v>
      </c>
      <c r="G2713">
        <v>1</v>
      </c>
      <c r="H2713" s="6">
        <v>135000000</v>
      </c>
      <c r="I2713" s="7">
        <v>45812</v>
      </c>
      <c r="J2713" s="7">
        <v>45812</v>
      </c>
      <c r="K2713">
        <v>15</v>
      </c>
      <c r="L2713" t="s">
        <v>40</v>
      </c>
      <c r="M2713" t="s">
        <v>5</v>
      </c>
      <c r="N2713" t="s">
        <v>41</v>
      </c>
      <c r="O2713" t="s">
        <v>47</v>
      </c>
      <c r="P2713" t="s">
        <v>2082</v>
      </c>
      <c r="Q2713">
        <v>7</v>
      </c>
      <c r="R2713">
        <v>8</v>
      </c>
      <c r="S2713">
        <v>0</v>
      </c>
      <c r="U2713">
        <v>20250000</v>
      </c>
      <c r="V2713">
        <v>9450000</v>
      </c>
      <c r="W2713">
        <v>10800000</v>
      </c>
      <c r="X2713">
        <v>0</v>
      </c>
      <c r="Y2713" t="s">
        <v>390</v>
      </c>
    </row>
    <row r="2714" spans="1:25" x14ac:dyDescent="0.25">
      <c r="A2714">
        <v>2713</v>
      </c>
      <c r="B2714">
        <v>65047</v>
      </c>
      <c r="C2714">
        <v>0</v>
      </c>
      <c r="D2714">
        <v>0</v>
      </c>
      <c r="E2714" t="s">
        <v>2216</v>
      </c>
      <c r="F2714" t="s">
        <v>2217</v>
      </c>
      <c r="G2714">
        <v>1</v>
      </c>
      <c r="H2714" s="6">
        <v>1425000</v>
      </c>
      <c r="I2714" s="7">
        <v>45812</v>
      </c>
      <c r="J2714" s="7">
        <v>45812</v>
      </c>
      <c r="K2714" t="s">
        <v>2195</v>
      </c>
      <c r="L2714" t="s">
        <v>40</v>
      </c>
      <c r="M2714" t="s">
        <v>5</v>
      </c>
      <c r="N2714" t="s">
        <v>41</v>
      </c>
      <c r="O2714" t="s">
        <v>57</v>
      </c>
      <c r="P2714" t="s">
        <v>2082</v>
      </c>
      <c r="Q2714">
        <v>3.7</v>
      </c>
      <c r="R2714">
        <v>9.9</v>
      </c>
      <c r="S2714">
        <v>0</v>
      </c>
      <c r="U2714">
        <v>193800</v>
      </c>
      <c r="V2714">
        <v>52725</v>
      </c>
      <c r="W2714">
        <v>141075</v>
      </c>
      <c r="X2714">
        <v>0</v>
      </c>
      <c r="Y2714" t="s">
        <v>48</v>
      </c>
    </row>
    <row r="2715" spans="1:25" x14ac:dyDescent="0.25">
      <c r="A2715">
        <v>2714</v>
      </c>
      <c r="B2715">
        <v>65048</v>
      </c>
      <c r="C2715">
        <v>0</v>
      </c>
      <c r="D2715">
        <v>0</v>
      </c>
      <c r="E2715" t="s">
        <v>2212</v>
      </c>
      <c r="F2715" t="s">
        <v>2213</v>
      </c>
      <c r="G2715">
        <v>1</v>
      </c>
      <c r="H2715" s="6">
        <v>4645000</v>
      </c>
      <c r="I2715" s="7">
        <v>45812</v>
      </c>
      <c r="J2715" s="7">
        <v>45812</v>
      </c>
      <c r="K2715" t="s">
        <v>2195</v>
      </c>
      <c r="L2715" t="s">
        <v>40</v>
      </c>
      <c r="M2715" t="s">
        <v>5</v>
      </c>
      <c r="N2715" t="s">
        <v>41</v>
      </c>
      <c r="O2715" t="s">
        <v>57</v>
      </c>
      <c r="P2715" t="s">
        <v>2082</v>
      </c>
      <c r="Q2715">
        <v>3.7</v>
      </c>
      <c r="R2715">
        <v>9.9</v>
      </c>
      <c r="S2715">
        <v>0</v>
      </c>
      <c r="U2715">
        <v>631720</v>
      </c>
      <c r="V2715">
        <v>171865</v>
      </c>
      <c r="W2715">
        <v>459855</v>
      </c>
      <c r="X2715">
        <v>0</v>
      </c>
      <c r="Y2715" t="s">
        <v>48</v>
      </c>
    </row>
    <row r="2716" spans="1:25" x14ac:dyDescent="0.25">
      <c r="A2716">
        <v>2715</v>
      </c>
      <c r="B2716">
        <v>65046</v>
      </c>
      <c r="C2716">
        <v>0</v>
      </c>
      <c r="D2716">
        <v>0</v>
      </c>
      <c r="E2716" t="s">
        <v>2214</v>
      </c>
      <c r="F2716" t="s">
        <v>2215</v>
      </c>
      <c r="G2716">
        <v>1</v>
      </c>
      <c r="H2716" s="6">
        <v>660000</v>
      </c>
      <c r="I2716" s="7">
        <v>45812</v>
      </c>
      <c r="J2716" s="7">
        <v>45812</v>
      </c>
      <c r="K2716" t="s">
        <v>2195</v>
      </c>
      <c r="L2716" t="s">
        <v>40</v>
      </c>
      <c r="M2716" t="s">
        <v>5</v>
      </c>
      <c r="N2716" t="s">
        <v>41</v>
      </c>
      <c r="O2716" t="s">
        <v>57</v>
      </c>
      <c r="P2716" t="s">
        <v>2082</v>
      </c>
      <c r="Q2716">
        <v>3.7</v>
      </c>
      <c r="R2716">
        <v>9.9</v>
      </c>
      <c r="S2716">
        <v>0</v>
      </c>
      <c r="U2716">
        <v>89760</v>
      </c>
      <c r="V2716">
        <v>24420</v>
      </c>
      <c r="W2716">
        <v>65340</v>
      </c>
      <c r="X2716">
        <v>0</v>
      </c>
      <c r="Y2716" t="s">
        <v>48</v>
      </c>
    </row>
    <row r="2717" spans="1:25" x14ac:dyDescent="0.25">
      <c r="A2717">
        <v>2716</v>
      </c>
      <c r="B2717">
        <v>65043</v>
      </c>
      <c r="C2717">
        <v>0</v>
      </c>
      <c r="D2717">
        <v>0</v>
      </c>
      <c r="E2717" t="s">
        <v>2218</v>
      </c>
      <c r="F2717" t="s">
        <v>2219</v>
      </c>
      <c r="G2717">
        <v>1</v>
      </c>
      <c r="H2717" s="6">
        <v>2854000</v>
      </c>
      <c r="I2717" s="7">
        <v>45812</v>
      </c>
      <c r="J2717" s="7">
        <v>45812</v>
      </c>
      <c r="K2717" t="s">
        <v>2195</v>
      </c>
      <c r="L2717" t="s">
        <v>40</v>
      </c>
      <c r="M2717" t="s">
        <v>5</v>
      </c>
      <c r="N2717" t="s">
        <v>41</v>
      </c>
      <c r="O2717" t="s">
        <v>57</v>
      </c>
      <c r="P2717" t="s">
        <v>2082</v>
      </c>
      <c r="Q2717">
        <v>3.7</v>
      </c>
      <c r="R2717">
        <v>9.9</v>
      </c>
      <c r="S2717">
        <v>0</v>
      </c>
      <c r="U2717">
        <v>388144</v>
      </c>
      <c r="V2717">
        <v>105598</v>
      </c>
      <c r="W2717">
        <v>282546</v>
      </c>
      <c r="X2717">
        <v>0</v>
      </c>
      <c r="Y2717" t="s">
        <v>48</v>
      </c>
    </row>
    <row r="2718" spans="1:25" x14ac:dyDescent="0.25">
      <c r="A2718">
        <v>2717</v>
      </c>
      <c r="B2718">
        <v>65026</v>
      </c>
      <c r="C2718">
        <v>0</v>
      </c>
      <c r="D2718">
        <v>0</v>
      </c>
      <c r="E2718" t="s">
        <v>1123</v>
      </c>
      <c r="F2718" t="s">
        <v>1124</v>
      </c>
      <c r="G2718">
        <v>1</v>
      </c>
      <c r="H2718" s="6">
        <v>315140923</v>
      </c>
      <c r="I2718" s="7">
        <v>45811</v>
      </c>
      <c r="J2718" s="7">
        <v>45811</v>
      </c>
      <c r="K2718">
        <v>15</v>
      </c>
      <c r="L2718" t="s">
        <v>40</v>
      </c>
      <c r="M2718" t="s">
        <v>5</v>
      </c>
      <c r="N2718" t="s">
        <v>41</v>
      </c>
      <c r="O2718" t="s">
        <v>77</v>
      </c>
      <c r="P2718" t="s">
        <v>2082</v>
      </c>
      <c r="Q2718">
        <v>3.5</v>
      </c>
      <c r="R2718">
        <v>11.5</v>
      </c>
      <c r="S2718">
        <v>0</v>
      </c>
      <c r="U2718">
        <v>47271138</v>
      </c>
      <c r="V2718">
        <v>11029932</v>
      </c>
      <c r="W2718">
        <v>36241206</v>
      </c>
      <c r="X2718">
        <v>0</v>
      </c>
      <c r="Y2718" t="s">
        <v>44</v>
      </c>
    </row>
    <row r="2719" spans="1:25" x14ac:dyDescent="0.25">
      <c r="A2719">
        <v>2718</v>
      </c>
      <c r="B2719">
        <v>65030</v>
      </c>
      <c r="C2719">
        <v>0</v>
      </c>
      <c r="D2719">
        <v>0</v>
      </c>
      <c r="E2719" t="s">
        <v>1745</v>
      </c>
      <c r="F2719" t="s">
        <v>1746</v>
      </c>
      <c r="G2719">
        <v>1</v>
      </c>
      <c r="H2719" s="6">
        <v>13000000</v>
      </c>
      <c r="I2719" s="7">
        <v>45811</v>
      </c>
      <c r="J2719" s="7">
        <v>45811</v>
      </c>
      <c r="K2719">
        <v>15</v>
      </c>
      <c r="L2719" t="s">
        <v>40</v>
      </c>
      <c r="M2719" t="s">
        <v>5</v>
      </c>
      <c r="N2719" t="s">
        <v>41</v>
      </c>
      <c r="O2719" t="s">
        <v>77</v>
      </c>
      <c r="P2719" t="s">
        <v>2082</v>
      </c>
      <c r="Q2719">
        <v>4.9000000000000004</v>
      </c>
      <c r="R2719">
        <v>5.4</v>
      </c>
      <c r="S2719">
        <v>4.7</v>
      </c>
      <c r="U2719">
        <v>1950000</v>
      </c>
      <c r="V2719">
        <v>637000</v>
      </c>
      <c r="W2719">
        <v>702000</v>
      </c>
      <c r="X2719">
        <v>611000</v>
      </c>
      <c r="Y2719" t="s">
        <v>48</v>
      </c>
    </row>
    <row r="2720" spans="1:25" x14ac:dyDescent="0.25">
      <c r="A2720">
        <v>2719</v>
      </c>
      <c r="B2720">
        <v>65013</v>
      </c>
      <c r="C2720">
        <v>0</v>
      </c>
      <c r="D2720">
        <v>0</v>
      </c>
      <c r="E2720" t="s">
        <v>457</v>
      </c>
      <c r="F2720" t="s">
        <v>458</v>
      </c>
      <c r="G2720">
        <v>1</v>
      </c>
      <c r="H2720" s="6">
        <v>942857</v>
      </c>
      <c r="I2720" s="7">
        <v>45811</v>
      </c>
      <c r="J2720" s="7">
        <v>45811</v>
      </c>
      <c r="K2720" t="s">
        <v>137</v>
      </c>
      <c r="L2720" t="s">
        <v>40</v>
      </c>
      <c r="M2720" t="s">
        <v>5</v>
      </c>
      <c r="N2720" t="s">
        <v>41</v>
      </c>
      <c r="O2720" t="s">
        <v>47</v>
      </c>
      <c r="P2720" t="s">
        <v>2082</v>
      </c>
      <c r="Q2720">
        <v>12.5</v>
      </c>
      <c r="R2720">
        <v>0</v>
      </c>
      <c r="S2720">
        <v>0</v>
      </c>
      <c r="U2720">
        <v>117857</v>
      </c>
      <c r="V2720">
        <v>117857</v>
      </c>
      <c r="W2720">
        <v>0</v>
      </c>
      <c r="X2720">
        <v>0</v>
      </c>
      <c r="Y2720" t="s">
        <v>44</v>
      </c>
    </row>
    <row r="2721" spans="1:25" x14ac:dyDescent="0.25">
      <c r="A2721">
        <v>2720</v>
      </c>
      <c r="B2721">
        <v>65017</v>
      </c>
      <c r="C2721">
        <v>0</v>
      </c>
      <c r="D2721">
        <v>0</v>
      </c>
      <c r="E2721" t="s">
        <v>1915</v>
      </c>
      <c r="F2721" t="s">
        <v>1916</v>
      </c>
      <c r="G2721">
        <v>1</v>
      </c>
      <c r="H2721" s="6">
        <v>3000000</v>
      </c>
      <c r="I2721" s="7">
        <v>45811</v>
      </c>
      <c r="J2721" s="7">
        <v>45811</v>
      </c>
      <c r="K2721">
        <v>13</v>
      </c>
      <c r="L2721" t="s">
        <v>40</v>
      </c>
      <c r="M2721" t="s">
        <v>5</v>
      </c>
      <c r="N2721" t="s">
        <v>41</v>
      </c>
      <c r="O2721" t="s">
        <v>54</v>
      </c>
      <c r="P2721" t="s">
        <v>2082</v>
      </c>
      <c r="Q2721">
        <v>13</v>
      </c>
      <c r="R2721">
        <v>0</v>
      </c>
      <c r="S2721">
        <v>0</v>
      </c>
      <c r="U2721">
        <v>390000</v>
      </c>
      <c r="V2721">
        <v>390000</v>
      </c>
      <c r="W2721">
        <v>0</v>
      </c>
      <c r="X2721">
        <v>0</v>
      </c>
      <c r="Y2721" t="s">
        <v>44</v>
      </c>
    </row>
    <row r="2722" spans="1:25" x14ac:dyDescent="0.25">
      <c r="A2722">
        <v>2721</v>
      </c>
      <c r="B2722">
        <v>65027</v>
      </c>
      <c r="C2722">
        <v>0</v>
      </c>
      <c r="D2722">
        <v>0</v>
      </c>
      <c r="E2722" t="s">
        <v>409</v>
      </c>
      <c r="F2722" t="s">
        <v>410</v>
      </c>
      <c r="G2722">
        <v>1</v>
      </c>
      <c r="H2722" s="6">
        <v>200000000</v>
      </c>
      <c r="I2722" s="7">
        <v>45811</v>
      </c>
      <c r="J2722" s="7">
        <v>45811</v>
      </c>
      <c r="K2722">
        <v>15</v>
      </c>
      <c r="L2722" t="s">
        <v>40</v>
      </c>
      <c r="M2722" t="s">
        <v>5</v>
      </c>
      <c r="N2722" t="s">
        <v>41</v>
      </c>
      <c r="O2722" t="s">
        <v>77</v>
      </c>
      <c r="P2722" t="s">
        <v>2082</v>
      </c>
      <c r="Q2722">
        <v>4.9000000000000004</v>
      </c>
      <c r="R2722">
        <v>5.4</v>
      </c>
      <c r="S2722">
        <v>4.7</v>
      </c>
      <c r="U2722">
        <v>30000000</v>
      </c>
      <c r="V2722">
        <v>9800000</v>
      </c>
      <c r="W2722">
        <v>10800000</v>
      </c>
      <c r="X2722">
        <v>9400000</v>
      </c>
      <c r="Y2722" t="s">
        <v>112</v>
      </c>
    </row>
    <row r="2723" spans="1:25" x14ac:dyDescent="0.25">
      <c r="A2723">
        <v>2722</v>
      </c>
      <c r="B2723">
        <v>65028</v>
      </c>
      <c r="C2723">
        <v>0</v>
      </c>
      <c r="D2723">
        <v>0</v>
      </c>
      <c r="E2723" t="s">
        <v>423</v>
      </c>
      <c r="F2723" t="s">
        <v>424</v>
      </c>
      <c r="G2723">
        <v>1</v>
      </c>
      <c r="H2723" s="6">
        <v>5000000</v>
      </c>
      <c r="I2723" s="7">
        <v>45811</v>
      </c>
      <c r="J2723" s="7">
        <v>45811</v>
      </c>
      <c r="K2723">
        <v>15</v>
      </c>
      <c r="L2723" t="s">
        <v>40</v>
      </c>
      <c r="M2723" t="s">
        <v>5</v>
      </c>
      <c r="N2723" t="s">
        <v>41</v>
      </c>
      <c r="O2723" t="s">
        <v>77</v>
      </c>
      <c r="P2723" t="s">
        <v>2082</v>
      </c>
      <c r="Q2723">
        <v>4.9000000000000004</v>
      </c>
      <c r="R2723">
        <v>5.4</v>
      </c>
      <c r="S2723">
        <v>4.7</v>
      </c>
      <c r="U2723">
        <v>750000</v>
      </c>
      <c r="V2723">
        <v>245000</v>
      </c>
      <c r="W2723">
        <v>270000</v>
      </c>
      <c r="X2723">
        <v>235000</v>
      </c>
      <c r="Y2723" t="s">
        <v>112</v>
      </c>
    </row>
    <row r="2724" spans="1:25" x14ac:dyDescent="0.25">
      <c r="A2724">
        <v>2723</v>
      </c>
      <c r="B2724">
        <v>65015</v>
      </c>
      <c r="C2724">
        <v>0</v>
      </c>
      <c r="D2724">
        <v>0</v>
      </c>
      <c r="E2724" t="s">
        <v>1085</v>
      </c>
      <c r="F2724" t="s">
        <v>1086</v>
      </c>
      <c r="G2724">
        <v>1</v>
      </c>
      <c r="H2724" s="6">
        <v>444681</v>
      </c>
      <c r="I2724" s="7">
        <v>45811</v>
      </c>
      <c r="J2724" s="7">
        <v>45811</v>
      </c>
      <c r="K2724">
        <v>6</v>
      </c>
      <c r="L2724" t="s">
        <v>40</v>
      </c>
      <c r="M2724" t="s">
        <v>5</v>
      </c>
      <c r="N2724" t="s">
        <v>41</v>
      </c>
      <c r="O2724" t="s">
        <v>47</v>
      </c>
      <c r="P2724" t="s">
        <v>2082</v>
      </c>
      <c r="Q2724">
        <v>6</v>
      </c>
      <c r="R2724">
        <v>0</v>
      </c>
      <c r="S2724">
        <v>0</v>
      </c>
      <c r="U2724">
        <v>26681</v>
      </c>
      <c r="V2724">
        <v>26681</v>
      </c>
      <c r="W2724">
        <v>0</v>
      </c>
      <c r="X2724">
        <v>0</v>
      </c>
      <c r="Y2724" t="s">
        <v>109</v>
      </c>
    </row>
    <row r="2725" spans="1:25" x14ac:dyDescent="0.25">
      <c r="A2725">
        <v>2724</v>
      </c>
      <c r="B2725">
        <v>65016</v>
      </c>
      <c r="C2725">
        <v>0</v>
      </c>
      <c r="D2725">
        <v>0</v>
      </c>
      <c r="E2725" t="s">
        <v>1085</v>
      </c>
      <c r="F2725" t="s">
        <v>1086</v>
      </c>
      <c r="G2725">
        <v>1</v>
      </c>
      <c r="H2725" s="6">
        <v>300000</v>
      </c>
      <c r="I2725" s="7">
        <v>45811</v>
      </c>
      <c r="J2725" s="7">
        <v>45811</v>
      </c>
      <c r="K2725">
        <v>6</v>
      </c>
      <c r="L2725" t="s">
        <v>40</v>
      </c>
      <c r="M2725" t="s">
        <v>5</v>
      </c>
      <c r="N2725" t="s">
        <v>41</v>
      </c>
      <c r="O2725" t="s">
        <v>47</v>
      </c>
      <c r="P2725" t="s">
        <v>2082</v>
      </c>
      <c r="Q2725">
        <v>6</v>
      </c>
      <c r="R2725">
        <v>0</v>
      </c>
      <c r="S2725">
        <v>0</v>
      </c>
      <c r="U2725">
        <v>18000</v>
      </c>
      <c r="V2725">
        <v>18000</v>
      </c>
      <c r="W2725">
        <v>0</v>
      </c>
      <c r="X2725">
        <v>0</v>
      </c>
      <c r="Y2725" t="s">
        <v>109</v>
      </c>
    </row>
    <row r="2726" spans="1:25" x14ac:dyDescent="0.25">
      <c r="A2726">
        <v>2725</v>
      </c>
      <c r="B2726">
        <v>65031</v>
      </c>
      <c r="C2726">
        <v>0</v>
      </c>
      <c r="D2726">
        <v>0</v>
      </c>
      <c r="E2726" t="s">
        <v>1737</v>
      </c>
      <c r="F2726" t="s">
        <v>1738</v>
      </c>
      <c r="G2726">
        <v>1</v>
      </c>
      <c r="H2726" s="6">
        <v>9000000</v>
      </c>
      <c r="I2726" s="7">
        <v>45811</v>
      </c>
      <c r="J2726" s="7">
        <v>45811</v>
      </c>
      <c r="K2726">
        <v>15</v>
      </c>
      <c r="L2726" t="s">
        <v>40</v>
      </c>
      <c r="M2726" t="s">
        <v>5</v>
      </c>
      <c r="N2726" t="s">
        <v>41</v>
      </c>
      <c r="O2726" t="s">
        <v>77</v>
      </c>
      <c r="P2726" t="s">
        <v>2082</v>
      </c>
      <c r="Q2726">
        <v>4.9000000000000004</v>
      </c>
      <c r="R2726">
        <v>5.4</v>
      </c>
      <c r="S2726">
        <v>4.7</v>
      </c>
      <c r="U2726">
        <v>1350000</v>
      </c>
      <c r="V2726">
        <v>441000</v>
      </c>
      <c r="W2726">
        <v>486000</v>
      </c>
      <c r="X2726">
        <v>423000</v>
      </c>
      <c r="Y2726" t="s">
        <v>48</v>
      </c>
    </row>
    <row r="2727" spans="1:25" x14ac:dyDescent="0.25">
      <c r="A2727">
        <v>2726</v>
      </c>
      <c r="B2727">
        <v>65018</v>
      </c>
      <c r="C2727">
        <v>0</v>
      </c>
      <c r="D2727">
        <v>0</v>
      </c>
      <c r="E2727" t="s">
        <v>1868</v>
      </c>
      <c r="F2727" t="s">
        <v>1869</v>
      </c>
      <c r="G2727">
        <v>1</v>
      </c>
      <c r="H2727" s="6">
        <v>563787</v>
      </c>
      <c r="I2727" s="7">
        <v>45811</v>
      </c>
      <c r="J2727" s="7">
        <v>45811</v>
      </c>
      <c r="K2727">
        <v>15</v>
      </c>
      <c r="L2727" t="s">
        <v>40</v>
      </c>
      <c r="M2727" t="s">
        <v>5</v>
      </c>
      <c r="N2727" t="s">
        <v>41</v>
      </c>
      <c r="O2727" t="s">
        <v>77</v>
      </c>
      <c r="P2727" t="s">
        <v>2082</v>
      </c>
      <c r="Q2727">
        <v>3.5</v>
      </c>
      <c r="R2727">
        <v>11.5</v>
      </c>
      <c r="S2727">
        <v>0</v>
      </c>
      <c r="U2727">
        <v>84568</v>
      </c>
      <c r="V2727">
        <v>19733</v>
      </c>
      <c r="W2727">
        <v>64836</v>
      </c>
      <c r="X2727">
        <v>0</v>
      </c>
      <c r="Y2727" t="s">
        <v>44</v>
      </c>
    </row>
    <row r="2728" spans="1:25" x14ac:dyDescent="0.25">
      <c r="A2728">
        <v>2727</v>
      </c>
      <c r="B2728">
        <v>65019</v>
      </c>
      <c r="C2728">
        <v>0</v>
      </c>
      <c r="D2728">
        <v>0</v>
      </c>
      <c r="E2728" t="s">
        <v>1091</v>
      </c>
      <c r="F2728" t="s">
        <v>1092</v>
      </c>
      <c r="G2728">
        <v>1</v>
      </c>
      <c r="H2728" s="6">
        <v>6411878</v>
      </c>
      <c r="I2728" s="7">
        <v>45811</v>
      </c>
      <c r="J2728" s="7">
        <v>45811</v>
      </c>
      <c r="K2728">
        <v>15</v>
      </c>
      <c r="L2728" t="s">
        <v>40</v>
      </c>
      <c r="M2728" t="s">
        <v>5</v>
      </c>
      <c r="N2728" t="s">
        <v>41</v>
      </c>
      <c r="O2728" t="s">
        <v>77</v>
      </c>
      <c r="P2728" t="s">
        <v>2082</v>
      </c>
      <c r="Q2728">
        <v>3.5</v>
      </c>
      <c r="R2728">
        <v>11.5</v>
      </c>
      <c r="S2728">
        <v>0</v>
      </c>
      <c r="U2728">
        <v>961782</v>
      </c>
      <c r="V2728">
        <v>224416</v>
      </c>
      <c r="W2728">
        <v>737366</v>
      </c>
      <c r="X2728">
        <v>0</v>
      </c>
      <c r="Y2728" t="s">
        <v>44</v>
      </c>
    </row>
    <row r="2729" spans="1:25" x14ac:dyDescent="0.25">
      <c r="A2729">
        <v>2728</v>
      </c>
      <c r="B2729">
        <v>65020</v>
      </c>
      <c r="C2729">
        <v>0</v>
      </c>
      <c r="D2729">
        <v>0</v>
      </c>
      <c r="E2729" t="s">
        <v>1097</v>
      </c>
      <c r="F2729" t="s">
        <v>1098</v>
      </c>
      <c r="G2729">
        <v>1</v>
      </c>
      <c r="H2729" s="6">
        <v>2291169</v>
      </c>
      <c r="I2729" s="7">
        <v>45811</v>
      </c>
      <c r="J2729" s="7">
        <v>45811</v>
      </c>
      <c r="K2729">
        <v>15</v>
      </c>
      <c r="L2729" t="s">
        <v>40</v>
      </c>
      <c r="M2729" t="s">
        <v>5</v>
      </c>
      <c r="N2729" t="s">
        <v>41</v>
      </c>
      <c r="O2729" t="s">
        <v>77</v>
      </c>
      <c r="P2729" t="s">
        <v>2082</v>
      </c>
      <c r="Q2729">
        <v>3.5</v>
      </c>
      <c r="R2729">
        <v>11.5</v>
      </c>
      <c r="S2729">
        <v>0</v>
      </c>
      <c r="U2729">
        <v>343675</v>
      </c>
      <c r="V2729">
        <v>80191</v>
      </c>
      <c r="W2729">
        <v>263484</v>
      </c>
      <c r="X2729">
        <v>0</v>
      </c>
      <c r="Y2729" t="s">
        <v>44</v>
      </c>
    </row>
    <row r="2730" spans="1:25" x14ac:dyDescent="0.25">
      <c r="A2730">
        <v>2729</v>
      </c>
      <c r="B2730">
        <v>65021</v>
      </c>
      <c r="C2730">
        <v>0</v>
      </c>
      <c r="D2730">
        <v>0</v>
      </c>
      <c r="E2730" t="s">
        <v>1099</v>
      </c>
      <c r="F2730" t="s">
        <v>1100</v>
      </c>
      <c r="G2730">
        <v>1</v>
      </c>
      <c r="H2730" s="6">
        <v>15918876</v>
      </c>
      <c r="I2730" s="7">
        <v>45811</v>
      </c>
      <c r="J2730" s="7">
        <v>45811</v>
      </c>
      <c r="K2730">
        <v>15</v>
      </c>
      <c r="L2730" t="s">
        <v>40</v>
      </c>
      <c r="M2730" t="s">
        <v>5</v>
      </c>
      <c r="N2730" t="s">
        <v>41</v>
      </c>
      <c r="O2730" t="s">
        <v>77</v>
      </c>
      <c r="P2730" t="s">
        <v>2082</v>
      </c>
      <c r="Q2730">
        <v>3.5</v>
      </c>
      <c r="R2730">
        <v>11.5</v>
      </c>
      <c r="S2730">
        <v>0</v>
      </c>
      <c r="U2730">
        <v>2387831</v>
      </c>
      <c r="V2730">
        <v>557161</v>
      </c>
      <c r="W2730">
        <v>1830671</v>
      </c>
      <c r="X2730">
        <v>0</v>
      </c>
      <c r="Y2730" t="s">
        <v>44</v>
      </c>
    </row>
    <row r="2731" spans="1:25" x14ac:dyDescent="0.25">
      <c r="A2731">
        <v>2730</v>
      </c>
      <c r="B2731">
        <v>65024</v>
      </c>
      <c r="C2731">
        <v>0</v>
      </c>
      <c r="D2731">
        <v>0</v>
      </c>
      <c r="E2731" t="s">
        <v>1115</v>
      </c>
      <c r="F2731" t="s">
        <v>1116</v>
      </c>
      <c r="G2731">
        <v>1</v>
      </c>
      <c r="H2731" s="6">
        <v>33885376</v>
      </c>
      <c r="I2731" s="7">
        <v>45811</v>
      </c>
      <c r="J2731" s="7">
        <v>45811</v>
      </c>
      <c r="K2731">
        <v>15</v>
      </c>
      <c r="L2731" t="s">
        <v>40</v>
      </c>
      <c r="M2731" t="s">
        <v>5</v>
      </c>
      <c r="N2731" t="s">
        <v>41</v>
      </c>
      <c r="O2731" t="s">
        <v>77</v>
      </c>
      <c r="P2731" t="s">
        <v>2082</v>
      </c>
      <c r="Q2731">
        <v>3.5</v>
      </c>
      <c r="R2731">
        <v>11.5</v>
      </c>
      <c r="S2731">
        <v>0</v>
      </c>
      <c r="U2731">
        <v>5082806</v>
      </c>
      <c r="V2731">
        <v>1185988</v>
      </c>
      <c r="W2731">
        <v>3896818</v>
      </c>
      <c r="X2731">
        <v>0</v>
      </c>
      <c r="Y2731" t="s">
        <v>44</v>
      </c>
    </row>
    <row r="2732" spans="1:25" x14ac:dyDescent="0.25">
      <c r="A2732">
        <v>2731</v>
      </c>
      <c r="B2732">
        <v>65029</v>
      </c>
      <c r="C2732">
        <v>0</v>
      </c>
      <c r="D2732">
        <v>0</v>
      </c>
      <c r="E2732" t="s">
        <v>348</v>
      </c>
      <c r="F2732" t="s">
        <v>349</v>
      </c>
      <c r="G2732">
        <v>1</v>
      </c>
      <c r="H2732" s="6">
        <v>5000000</v>
      </c>
      <c r="I2732" s="7">
        <v>45811</v>
      </c>
      <c r="J2732" s="7">
        <v>45811</v>
      </c>
      <c r="K2732">
        <v>15</v>
      </c>
      <c r="L2732" t="s">
        <v>40</v>
      </c>
      <c r="M2732" t="s">
        <v>5</v>
      </c>
      <c r="N2732" t="s">
        <v>41</v>
      </c>
      <c r="O2732" t="s">
        <v>77</v>
      </c>
      <c r="P2732" t="s">
        <v>2082</v>
      </c>
      <c r="Q2732">
        <v>4.9000000000000004</v>
      </c>
      <c r="R2732">
        <v>5.4</v>
      </c>
      <c r="S2732">
        <v>4.7</v>
      </c>
      <c r="U2732">
        <v>750000</v>
      </c>
      <c r="V2732">
        <v>245000</v>
      </c>
      <c r="W2732">
        <v>270000</v>
      </c>
      <c r="X2732">
        <v>235000</v>
      </c>
      <c r="Y2732" t="s">
        <v>112</v>
      </c>
    </row>
    <row r="2733" spans="1:25" x14ac:dyDescent="0.25">
      <c r="A2733">
        <v>2732</v>
      </c>
      <c r="B2733">
        <v>65025</v>
      </c>
      <c r="C2733">
        <v>0</v>
      </c>
      <c r="D2733">
        <v>0</v>
      </c>
      <c r="E2733" t="s">
        <v>1121</v>
      </c>
      <c r="F2733" t="s">
        <v>1122</v>
      </c>
      <c r="G2733">
        <v>1</v>
      </c>
      <c r="H2733" s="6">
        <v>9082226</v>
      </c>
      <c r="I2733" s="7">
        <v>45811</v>
      </c>
      <c r="J2733" s="7">
        <v>45811</v>
      </c>
      <c r="K2733">
        <v>15</v>
      </c>
      <c r="L2733" t="s">
        <v>40</v>
      </c>
      <c r="M2733" t="s">
        <v>5</v>
      </c>
      <c r="N2733" t="s">
        <v>41</v>
      </c>
      <c r="O2733" t="s">
        <v>77</v>
      </c>
      <c r="P2733" t="s">
        <v>2082</v>
      </c>
      <c r="Q2733">
        <v>3.5</v>
      </c>
      <c r="R2733">
        <v>11.5</v>
      </c>
      <c r="S2733">
        <v>0</v>
      </c>
      <c r="U2733">
        <v>1362334</v>
      </c>
      <c r="V2733">
        <v>317878</v>
      </c>
      <c r="W2733">
        <v>1044456</v>
      </c>
      <c r="X2733">
        <v>0</v>
      </c>
      <c r="Y2733" t="s">
        <v>44</v>
      </c>
    </row>
    <row r="2734" spans="1:25" x14ac:dyDescent="0.25">
      <c r="A2734">
        <v>2733</v>
      </c>
      <c r="B2734">
        <v>65023</v>
      </c>
      <c r="C2734">
        <v>0</v>
      </c>
      <c r="D2734">
        <v>0</v>
      </c>
      <c r="E2734" t="s">
        <v>1105</v>
      </c>
      <c r="F2734" t="s">
        <v>1106</v>
      </c>
      <c r="G2734">
        <v>1</v>
      </c>
      <c r="H2734" s="6">
        <v>39273937</v>
      </c>
      <c r="I2734" s="7">
        <v>45811</v>
      </c>
      <c r="J2734" s="7">
        <v>45811</v>
      </c>
      <c r="K2734">
        <v>15</v>
      </c>
      <c r="L2734" t="s">
        <v>40</v>
      </c>
      <c r="M2734" t="s">
        <v>5</v>
      </c>
      <c r="N2734" t="s">
        <v>41</v>
      </c>
      <c r="O2734" t="s">
        <v>77</v>
      </c>
      <c r="P2734" t="s">
        <v>2082</v>
      </c>
      <c r="Q2734">
        <v>3.5</v>
      </c>
      <c r="R2734">
        <v>11.5</v>
      </c>
      <c r="S2734">
        <v>0</v>
      </c>
      <c r="U2734">
        <v>5891091</v>
      </c>
      <c r="V2734">
        <v>1374588</v>
      </c>
      <c r="W2734">
        <v>4516503</v>
      </c>
      <c r="X2734">
        <v>0</v>
      </c>
      <c r="Y2734" t="s">
        <v>44</v>
      </c>
    </row>
    <row r="2735" spans="1:25" x14ac:dyDescent="0.25">
      <c r="A2735">
        <v>2734</v>
      </c>
      <c r="B2735">
        <v>65014</v>
      </c>
      <c r="C2735">
        <v>0</v>
      </c>
      <c r="D2735">
        <v>0</v>
      </c>
      <c r="E2735" t="s">
        <v>995</v>
      </c>
      <c r="F2735" t="s">
        <v>996</v>
      </c>
      <c r="G2735">
        <v>1</v>
      </c>
      <c r="H2735" s="6">
        <v>3000000</v>
      </c>
      <c r="I2735" s="7">
        <v>45811</v>
      </c>
      <c r="J2735" s="7">
        <v>45811</v>
      </c>
      <c r="K2735">
        <v>6</v>
      </c>
      <c r="L2735" t="s">
        <v>40</v>
      </c>
      <c r="M2735" t="s">
        <v>5</v>
      </c>
      <c r="N2735" t="s">
        <v>41</v>
      </c>
      <c r="O2735" t="s">
        <v>47</v>
      </c>
      <c r="P2735" t="s">
        <v>2082</v>
      </c>
      <c r="Q2735">
        <v>6</v>
      </c>
      <c r="R2735">
        <v>0</v>
      </c>
      <c r="S2735">
        <v>0</v>
      </c>
      <c r="U2735">
        <v>180000</v>
      </c>
      <c r="V2735">
        <v>180000</v>
      </c>
      <c r="W2735">
        <v>0</v>
      </c>
      <c r="X2735">
        <v>0</v>
      </c>
      <c r="Y2735" t="s">
        <v>109</v>
      </c>
    </row>
    <row r="2736" spans="1:25" x14ac:dyDescent="0.25">
      <c r="A2736">
        <v>2735</v>
      </c>
      <c r="B2736">
        <v>65022</v>
      </c>
      <c r="C2736">
        <v>0</v>
      </c>
      <c r="D2736">
        <v>0</v>
      </c>
      <c r="E2736" t="s">
        <v>1109</v>
      </c>
      <c r="F2736" t="s">
        <v>1110</v>
      </c>
      <c r="G2736">
        <v>1</v>
      </c>
      <c r="H2736" s="6">
        <v>34673551</v>
      </c>
      <c r="I2736" s="7">
        <v>45811</v>
      </c>
      <c r="J2736" s="7">
        <v>45811</v>
      </c>
      <c r="K2736">
        <v>15</v>
      </c>
      <c r="L2736" t="s">
        <v>40</v>
      </c>
      <c r="M2736" t="s">
        <v>5</v>
      </c>
      <c r="N2736" t="s">
        <v>41</v>
      </c>
      <c r="O2736" t="s">
        <v>77</v>
      </c>
      <c r="P2736" t="s">
        <v>2082</v>
      </c>
      <c r="Q2736">
        <v>3.5</v>
      </c>
      <c r="R2736">
        <v>11.5</v>
      </c>
      <c r="S2736">
        <v>0</v>
      </c>
      <c r="U2736">
        <v>5201033</v>
      </c>
      <c r="V2736">
        <v>1213574</v>
      </c>
      <c r="W2736">
        <v>3987458</v>
      </c>
      <c r="X2736">
        <v>0</v>
      </c>
      <c r="Y2736" t="s">
        <v>44</v>
      </c>
    </row>
    <row r="2737" spans="1:25" x14ac:dyDescent="0.25">
      <c r="A2737">
        <v>2736</v>
      </c>
      <c r="B2737">
        <v>65007</v>
      </c>
      <c r="C2737">
        <v>0</v>
      </c>
      <c r="D2737">
        <v>0</v>
      </c>
      <c r="E2737" t="s">
        <v>2461</v>
      </c>
      <c r="F2737" t="s">
        <v>2462</v>
      </c>
      <c r="G2737">
        <v>1</v>
      </c>
      <c r="H2737" s="6">
        <v>318200</v>
      </c>
      <c r="I2737" s="7">
        <v>45810</v>
      </c>
      <c r="J2737" s="7">
        <v>45810</v>
      </c>
      <c r="K2737">
        <v>8</v>
      </c>
      <c r="L2737" t="s">
        <v>40</v>
      </c>
      <c r="M2737" t="s">
        <v>5</v>
      </c>
      <c r="N2737" t="s">
        <v>41</v>
      </c>
      <c r="O2737" t="s">
        <v>57</v>
      </c>
      <c r="P2737" t="s">
        <v>2082</v>
      </c>
      <c r="Q2737">
        <v>8</v>
      </c>
      <c r="R2737">
        <v>0</v>
      </c>
      <c r="S2737">
        <v>0</v>
      </c>
      <c r="U2737">
        <v>25456</v>
      </c>
      <c r="V2737">
        <v>25456</v>
      </c>
      <c r="W2737">
        <v>0</v>
      </c>
      <c r="X2737">
        <v>0</v>
      </c>
      <c r="Y2737" t="s">
        <v>44</v>
      </c>
    </row>
    <row r="2738" spans="1:25" x14ac:dyDescent="0.25">
      <c r="A2738">
        <v>2737</v>
      </c>
      <c r="B2738">
        <v>65012</v>
      </c>
      <c r="C2738">
        <v>0</v>
      </c>
      <c r="D2738">
        <v>0</v>
      </c>
      <c r="E2738" t="s">
        <v>1035</v>
      </c>
      <c r="F2738" t="s">
        <v>1036</v>
      </c>
      <c r="G2738">
        <v>1</v>
      </c>
      <c r="H2738" s="6">
        <v>9098500</v>
      </c>
      <c r="I2738" s="7">
        <v>45810</v>
      </c>
      <c r="J2738" s="7">
        <v>45779</v>
      </c>
      <c r="K2738">
        <v>5</v>
      </c>
      <c r="L2738" t="s">
        <v>40</v>
      </c>
      <c r="M2738" t="s">
        <v>5</v>
      </c>
      <c r="N2738" t="s">
        <v>41</v>
      </c>
      <c r="O2738" t="s">
        <v>47</v>
      </c>
      <c r="P2738" t="s">
        <v>2082</v>
      </c>
      <c r="Q2738">
        <v>5</v>
      </c>
      <c r="R2738">
        <v>0</v>
      </c>
      <c r="S2738">
        <v>0</v>
      </c>
      <c r="U2738">
        <v>454925</v>
      </c>
      <c r="V2738">
        <v>454925</v>
      </c>
      <c r="W2738">
        <v>0</v>
      </c>
      <c r="X2738">
        <v>0</v>
      </c>
      <c r="Y2738" t="s">
        <v>390</v>
      </c>
    </row>
    <row r="2739" spans="1:25" x14ac:dyDescent="0.25">
      <c r="A2739">
        <v>2738</v>
      </c>
      <c r="B2739">
        <v>65010</v>
      </c>
      <c r="C2739">
        <v>0</v>
      </c>
      <c r="D2739">
        <v>0</v>
      </c>
      <c r="E2739" t="s">
        <v>582</v>
      </c>
      <c r="F2739" t="s">
        <v>583</v>
      </c>
      <c r="G2739">
        <v>1</v>
      </c>
      <c r="H2739" s="6">
        <v>765929</v>
      </c>
      <c r="I2739" s="7">
        <v>45810</v>
      </c>
      <c r="J2739" s="7">
        <v>45810</v>
      </c>
      <c r="K2739">
        <v>10</v>
      </c>
      <c r="L2739" t="s">
        <v>40</v>
      </c>
      <c r="M2739" t="s">
        <v>7</v>
      </c>
      <c r="N2739" t="s">
        <v>41</v>
      </c>
      <c r="O2739" t="s">
        <v>64</v>
      </c>
      <c r="P2739" t="s">
        <v>2082</v>
      </c>
      <c r="Q2739">
        <v>10</v>
      </c>
      <c r="R2739">
        <v>0</v>
      </c>
      <c r="S2739">
        <v>0</v>
      </c>
      <c r="U2739">
        <v>76593</v>
      </c>
      <c r="V2739">
        <v>76593</v>
      </c>
      <c r="W2739">
        <v>0</v>
      </c>
      <c r="X2739">
        <v>0</v>
      </c>
      <c r="Y2739" t="s">
        <v>48</v>
      </c>
    </row>
    <row r="2740" spans="1:25" x14ac:dyDescent="0.25">
      <c r="A2740">
        <v>2739</v>
      </c>
      <c r="B2740">
        <v>65008</v>
      </c>
      <c r="C2740">
        <v>0</v>
      </c>
      <c r="D2740">
        <v>0</v>
      </c>
      <c r="E2740" t="s">
        <v>209</v>
      </c>
      <c r="F2740" t="s">
        <v>210</v>
      </c>
      <c r="G2740">
        <v>1</v>
      </c>
      <c r="H2740" s="6">
        <v>17300000</v>
      </c>
      <c r="I2740" s="7">
        <v>45810</v>
      </c>
      <c r="J2740" s="7">
        <v>45810</v>
      </c>
      <c r="K2740">
        <v>5</v>
      </c>
      <c r="L2740" t="s">
        <v>40</v>
      </c>
      <c r="M2740" t="s">
        <v>5</v>
      </c>
      <c r="N2740" t="s">
        <v>41</v>
      </c>
      <c r="O2740" t="s">
        <v>77</v>
      </c>
      <c r="P2740" t="s">
        <v>2082</v>
      </c>
      <c r="Q2740">
        <v>5</v>
      </c>
      <c r="R2740">
        <v>0</v>
      </c>
      <c r="S2740">
        <v>0</v>
      </c>
      <c r="U2740">
        <v>865000</v>
      </c>
      <c r="V2740">
        <v>865000</v>
      </c>
      <c r="W2740">
        <v>0</v>
      </c>
      <c r="X2740">
        <v>0</v>
      </c>
      <c r="Y2740" t="s">
        <v>72</v>
      </c>
    </row>
    <row r="2741" spans="1:25" x14ac:dyDescent="0.25">
      <c r="A2741">
        <v>2740</v>
      </c>
      <c r="B2741">
        <v>65006</v>
      </c>
      <c r="C2741">
        <v>0</v>
      </c>
      <c r="D2741">
        <v>0</v>
      </c>
      <c r="E2741" t="s">
        <v>1477</v>
      </c>
      <c r="F2741" t="s">
        <v>1478</v>
      </c>
      <c r="G2741">
        <v>1</v>
      </c>
      <c r="H2741" s="6">
        <v>470000</v>
      </c>
      <c r="I2741" s="7">
        <v>45810</v>
      </c>
      <c r="J2741" s="7">
        <v>45810</v>
      </c>
      <c r="K2741">
        <v>6</v>
      </c>
      <c r="L2741" t="s">
        <v>40</v>
      </c>
      <c r="M2741" t="s">
        <v>5</v>
      </c>
      <c r="N2741" t="s">
        <v>41</v>
      </c>
      <c r="O2741" t="s">
        <v>47</v>
      </c>
      <c r="P2741" t="s">
        <v>2082</v>
      </c>
      <c r="Q2741">
        <v>6</v>
      </c>
      <c r="R2741">
        <v>0</v>
      </c>
      <c r="S2741">
        <v>0</v>
      </c>
      <c r="U2741">
        <v>28200</v>
      </c>
      <c r="V2741">
        <v>28200</v>
      </c>
      <c r="W2741">
        <v>0</v>
      </c>
      <c r="X2741">
        <v>0</v>
      </c>
      <c r="Y2741" t="s">
        <v>72</v>
      </c>
    </row>
    <row r="2742" spans="1:25" x14ac:dyDescent="0.25">
      <c r="A2742">
        <v>2741</v>
      </c>
      <c r="B2742">
        <v>65009</v>
      </c>
      <c r="C2742">
        <v>0</v>
      </c>
      <c r="D2742">
        <v>0</v>
      </c>
      <c r="E2742" t="s">
        <v>514</v>
      </c>
      <c r="F2742" t="s">
        <v>515</v>
      </c>
      <c r="G2742">
        <v>1</v>
      </c>
      <c r="H2742" s="6">
        <v>20000000</v>
      </c>
      <c r="I2742" s="7">
        <v>45810</v>
      </c>
      <c r="J2742" s="7">
        <v>45810</v>
      </c>
      <c r="K2742">
        <v>6</v>
      </c>
      <c r="L2742" t="s">
        <v>40</v>
      </c>
      <c r="M2742" t="s">
        <v>5</v>
      </c>
      <c r="N2742" t="s">
        <v>41</v>
      </c>
      <c r="O2742" t="s">
        <v>77</v>
      </c>
      <c r="P2742" t="s">
        <v>2082</v>
      </c>
      <c r="Q2742">
        <v>6</v>
      </c>
      <c r="R2742">
        <v>0</v>
      </c>
      <c r="S2742">
        <v>0</v>
      </c>
      <c r="U2742">
        <v>1200000</v>
      </c>
      <c r="V2742">
        <v>1200000</v>
      </c>
      <c r="W2742">
        <v>0</v>
      </c>
      <c r="X2742">
        <v>0</v>
      </c>
      <c r="Y2742" t="s">
        <v>48</v>
      </c>
    </row>
    <row r="2743" spans="1:25" x14ac:dyDescent="0.25">
      <c r="A2743">
        <v>2742</v>
      </c>
      <c r="B2743">
        <v>64992</v>
      </c>
      <c r="C2743">
        <v>0</v>
      </c>
      <c r="D2743">
        <v>0</v>
      </c>
      <c r="E2743" t="s">
        <v>1836</v>
      </c>
      <c r="F2743" t="s">
        <v>1837</v>
      </c>
      <c r="G2743">
        <v>1</v>
      </c>
      <c r="H2743" s="6">
        <v>6250000</v>
      </c>
      <c r="I2743" s="7">
        <v>45807</v>
      </c>
      <c r="J2743" s="7">
        <v>45807</v>
      </c>
      <c r="K2743">
        <v>9</v>
      </c>
      <c r="L2743" t="s">
        <v>40</v>
      </c>
      <c r="M2743" t="s">
        <v>9</v>
      </c>
      <c r="N2743" t="s">
        <v>41</v>
      </c>
      <c r="O2743" t="s">
        <v>42</v>
      </c>
      <c r="P2743" t="s">
        <v>2082</v>
      </c>
      <c r="Q2743">
        <v>9</v>
      </c>
      <c r="R2743">
        <v>0</v>
      </c>
      <c r="S2743">
        <v>0</v>
      </c>
      <c r="U2743">
        <v>562500</v>
      </c>
      <c r="V2743">
        <v>562500</v>
      </c>
      <c r="W2743">
        <v>0</v>
      </c>
      <c r="X2743">
        <v>0</v>
      </c>
      <c r="Y2743" t="s">
        <v>67</v>
      </c>
    </row>
    <row r="2744" spans="1:25" x14ac:dyDescent="0.25">
      <c r="A2744">
        <v>2743</v>
      </c>
      <c r="B2744">
        <v>64993</v>
      </c>
      <c r="C2744">
        <v>0</v>
      </c>
      <c r="D2744">
        <v>0</v>
      </c>
      <c r="E2744" t="s">
        <v>922</v>
      </c>
      <c r="F2744" t="s">
        <v>923</v>
      </c>
      <c r="G2744">
        <v>1</v>
      </c>
      <c r="H2744" s="6">
        <v>39217319</v>
      </c>
      <c r="I2744" s="7">
        <v>45807</v>
      </c>
      <c r="J2744" s="7">
        <v>45807</v>
      </c>
      <c r="K2744">
        <v>14</v>
      </c>
      <c r="L2744" t="s">
        <v>40</v>
      </c>
      <c r="M2744" t="s">
        <v>5</v>
      </c>
      <c r="N2744" t="s">
        <v>41</v>
      </c>
      <c r="O2744" t="s">
        <v>54</v>
      </c>
      <c r="P2744" t="s">
        <v>2082</v>
      </c>
      <c r="Q2744">
        <v>6</v>
      </c>
      <c r="R2744">
        <v>8</v>
      </c>
      <c r="S2744">
        <v>0</v>
      </c>
      <c r="U2744">
        <v>5490425</v>
      </c>
      <c r="V2744">
        <v>2353039</v>
      </c>
      <c r="W2744">
        <v>3137386</v>
      </c>
      <c r="X2744">
        <v>0</v>
      </c>
      <c r="Y2744" t="s">
        <v>48</v>
      </c>
    </row>
    <row r="2745" spans="1:25" x14ac:dyDescent="0.25">
      <c r="A2745">
        <v>2744</v>
      </c>
      <c r="B2745">
        <v>65004</v>
      </c>
      <c r="C2745">
        <v>0</v>
      </c>
      <c r="D2745">
        <v>0</v>
      </c>
      <c r="E2745" t="s">
        <v>551</v>
      </c>
      <c r="F2745" t="s">
        <v>552</v>
      </c>
      <c r="G2745">
        <v>1</v>
      </c>
      <c r="H2745" s="6">
        <v>20000000</v>
      </c>
      <c r="I2745" s="7">
        <v>45807</v>
      </c>
      <c r="J2745" s="7">
        <v>45807</v>
      </c>
      <c r="K2745">
        <v>15</v>
      </c>
      <c r="L2745" t="s">
        <v>40</v>
      </c>
      <c r="M2745" t="s">
        <v>8</v>
      </c>
      <c r="N2745" t="s">
        <v>41</v>
      </c>
      <c r="O2745" t="s">
        <v>347</v>
      </c>
      <c r="P2745" t="s">
        <v>2082</v>
      </c>
      <c r="Q2745">
        <v>6</v>
      </c>
      <c r="R2745">
        <v>9</v>
      </c>
      <c r="S2745">
        <v>0</v>
      </c>
      <c r="U2745">
        <v>3000000</v>
      </c>
      <c r="V2745">
        <v>1200000</v>
      </c>
      <c r="W2745">
        <v>1800000</v>
      </c>
      <c r="X2745">
        <v>0</v>
      </c>
      <c r="Y2745" t="s">
        <v>109</v>
      </c>
    </row>
    <row r="2746" spans="1:25" x14ac:dyDescent="0.25">
      <c r="A2746">
        <v>2745</v>
      </c>
      <c r="B2746">
        <v>64996</v>
      </c>
      <c r="C2746">
        <v>0</v>
      </c>
      <c r="D2746">
        <v>0</v>
      </c>
      <c r="E2746" t="s">
        <v>574</v>
      </c>
      <c r="F2746" t="s">
        <v>575</v>
      </c>
      <c r="G2746">
        <v>1</v>
      </c>
      <c r="H2746" s="6">
        <v>7000000</v>
      </c>
      <c r="I2746" s="7">
        <v>45807</v>
      </c>
      <c r="J2746" s="7">
        <v>45807</v>
      </c>
      <c r="K2746">
        <v>6</v>
      </c>
      <c r="L2746" t="s">
        <v>40</v>
      </c>
      <c r="M2746" t="s">
        <v>5</v>
      </c>
      <c r="N2746" t="s">
        <v>41</v>
      </c>
      <c r="O2746" t="s">
        <v>77</v>
      </c>
      <c r="P2746" t="s">
        <v>2082</v>
      </c>
      <c r="Q2746">
        <v>6</v>
      </c>
      <c r="R2746">
        <v>0</v>
      </c>
      <c r="S2746">
        <v>0</v>
      </c>
      <c r="U2746">
        <v>420000</v>
      </c>
      <c r="V2746">
        <v>420000</v>
      </c>
      <c r="W2746">
        <v>0</v>
      </c>
      <c r="X2746">
        <v>0</v>
      </c>
      <c r="Y2746" t="s">
        <v>48</v>
      </c>
    </row>
    <row r="2747" spans="1:25" x14ac:dyDescent="0.25">
      <c r="A2747">
        <v>2746</v>
      </c>
      <c r="B2747">
        <v>64997</v>
      </c>
      <c r="C2747">
        <v>0</v>
      </c>
      <c r="D2747">
        <v>0</v>
      </c>
      <c r="E2747" t="s">
        <v>574</v>
      </c>
      <c r="F2747" t="s">
        <v>575</v>
      </c>
      <c r="G2747">
        <v>1</v>
      </c>
      <c r="H2747" s="6">
        <v>7000000</v>
      </c>
      <c r="I2747" s="7">
        <v>45807</v>
      </c>
      <c r="J2747" s="7">
        <v>45807</v>
      </c>
      <c r="K2747">
        <v>6</v>
      </c>
      <c r="L2747" t="s">
        <v>40</v>
      </c>
      <c r="M2747" t="s">
        <v>5</v>
      </c>
      <c r="N2747" t="s">
        <v>41</v>
      </c>
      <c r="O2747" t="s">
        <v>77</v>
      </c>
      <c r="P2747" t="s">
        <v>2082</v>
      </c>
      <c r="Q2747">
        <v>6</v>
      </c>
      <c r="R2747">
        <v>0</v>
      </c>
      <c r="S2747">
        <v>0</v>
      </c>
      <c r="U2747">
        <v>420000</v>
      </c>
      <c r="V2747">
        <v>420000</v>
      </c>
      <c r="W2747">
        <v>0</v>
      </c>
      <c r="X2747">
        <v>0</v>
      </c>
      <c r="Y2747" t="s">
        <v>48</v>
      </c>
    </row>
    <row r="2748" spans="1:25" x14ac:dyDescent="0.25">
      <c r="A2748">
        <v>2747</v>
      </c>
      <c r="B2748">
        <v>64998</v>
      </c>
      <c r="C2748">
        <v>0</v>
      </c>
      <c r="D2748">
        <v>0</v>
      </c>
      <c r="E2748" t="s">
        <v>574</v>
      </c>
      <c r="F2748" t="s">
        <v>575</v>
      </c>
      <c r="G2748">
        <v>1</v>
      </c>
      <c r="H2748" s="6">
        <v>6000000</v>
      </c>
      <c r="I2748" s="7">
        <v>45807</v>
      </c>
      <c r="J2748" s="7">
        <v>45807</v>
      </c>
      <c r="K2748">
        <v>6</v>
      </c>
      <c r="L2748" t="s">
        <v>40</v>
      </c>
      <c r="M2748" t="s">
        <v>5</v>
      </c>
      <c r="N2748" t="s">
        <v>41</v>
      </c>
      <c r="O2748" t="s">
        <v>77</v>
      </c>
      <c r="P2748" t="s">
        <v>2082</v>
      </c>
      <c r="Q2748">
        <v>6</v>
      </c>
      <c r="R2748">
        <v>0</v>
      </c>
      <c r="S2748">
        <v>0</v>
      </c>
      <c r="U2748">
        <v>360000</v>
      </c>
      <c r="V2748">
        <v>360000</v>
      </c>
      <c r="W2748">
        <v>0</v>
      </c>
      <c r="X2748">
        <v>0</v>
      </c>
      <c r="Y2748" t="s">
        <v>48</v>
      </c>
    </row>
    <row r="2749" spans="1:25" x14ac:dyDescent="0.25">
      <c r="A2749">
        <v>2748</v>
      </c>
      <c r="B2749">
        <v>65000</v>
      </c>
      <c r="C2749">
        <v>0</v>
      </c>
      <c r="D2749">
        <v>0</v>
      </c>
      <c r="E2749" t="s">
        <v>155</v>
      </c>
      <c r="F2749" t="s">
        <v>156</v>
      </c>
      <c r="G2749">
        <v>1</v>
      </c>
      <c r="H2749" s="6">
        <v>15000000</v>
      </c>
      <c r="I2749" s="7">
        <v>45807</v>
      </c>
      <c r="J2749" s="7">
        <v>45807</v>
      </c>
      <c r="K2749">
        <v>15</v>
      </c>
      <c r="L2749" t="s">
        <v>40</v>
      </c>
      <c r="M2749" t="s">
        <v>5</v>
      </c>
      <c r="N2749" t="s">
        <v>41</v>
      </c>
      <c r="O2749" t="s">
        <v>77</v>
      </c>
      <c r="P2749" t="s">
        <v>2082</v>
      </c>
      <c r="Q2749">
        <v>5</v>
      </c>
      <c r="R2749">
        <v>10</v>
      </c>
      <c r="S2749">
        <v>0</v>
      </c>
      <c r="U2749">
        <v>2250000</v>
      </c>
      <c r="V2749">
        <v>750000</v>
      </c>
      <c r="W2749">
        <v>1500000</v>
      </c>
      <c r="X2749">
        <v>0</v>
      </c>
      <c r="Y2749" t="s">
        <v>72</v>
      </c>
    </row>
    <row r="2750" spans="1:25" x14ac:dyDescent="0.25">
      <c r="A2750">
        <v>2749</v>
      </c>
      <c r="B2750">
        <v>65037</v>
      </c>
      <c r="C2750">
        <v>0</v>
      </c>
      <c r="D2750">
        <v>0</v>
      </c>
      <c r="E2750" t="s">
        <v>176</v>
      </c>
      <c r="F2750" t="s">
        <v>177</v>
      </c>
      <c r="G2750">
        <v>1</v>
      </c>
      <c r="H2750" s="6">
        <v>225257</v>
      </c>
      <c r="I2750" s="7">
        <v>45807</v>
      </c>
      <c r="J2750" s="7">
        <v>45807</v>
      </c>
      <c r="K2750" t="s">
        <v>80</v>
      </c>
      <c r="L2750" t="s">
        <v>40</v>
      </c>
      <c r="M2750" t="s">
        <v>5</v>
      </c>
      <c r="N2750" t="s">
        <v>41</v>
      </c>
      <c r="O2750" t="s">
        <v>57</v>
      </c>
      <c r="P2750" t="s">
        <v>2082</v>
      </c>
      <c r="Q2750">
        <v>6.8</v>
      </c>
      <c r="R2750">
        <v>0</v>
      </c>
      <c r="S2750">
        <v>0</v>
      </c>
      <c r="U2750">
        <v>15317</v>
      </c>
      <c r="V2750">
        <v>15317</v>
      </c>
      <c r="W2750">
        <v>0</v>
      </c>
      <c r="X2750">
        <v>0</v>
      </c>
      <c r="Y2750" t="s">
        <v>81</v>
      </c>
    </row>
    <row r="2751" spans="1:25" x14ac:dyDescent="0.25">
      <c r="A2751">
        <v>2750</v>
      </c>
      <c r="B2751">
        <v>65034</v>
      </c>
      <c r="C2751">
        <v>0</v>
      </c>
      <c r="D2751">
        <v>0</v>
      </c>
      <c r="E2751" t="s">
        <v>168</v>
      </c>
      <c r="F2751" t="s">
        <v>169</v>
      </c>
      <c r="G2751">
        <v>1</v>
      </c>
      <c r="H2751" s="6">
        <v>182172</v>
      </c>
      <c r="I2751" s="7">
        <v>45807</v>
      </c>
      <c r="J2751" s="7">
        <v>45807</v>
      </c>
      <c r="K2751" t="s">
        <v>80</v>
      </c>
      <c r="L2751" t="s">
        <v>40</v>
      </c>
      <c r="M2751" t="s">
        <v>5</v>
      </c>
      <c r="N2751" t="s">
        <v>41</v>
      </c>
      <c r="O2751" t="s">
        <v>57</v>
      </c>
      <c r="P2751" t="s">
        <v>2082</v>
      </c>
      <c r="Q2751">
        <v>6.8</v>
      </c>
      <c r="R2751">
        <v>0</v>
      </c>
      <c r="S2751">
        <v>0</v>
      </c>
      <c r="U2751">
        <v>12388</v>
      </c>
      <c r="V2751">
        <v>12388</v>
      </c>
      <c r="W2751">
        <v>0</v>
      </c>
      <c r="X2751">
        <v>0</v>
      </c>
      <c r="Y2751" t="s">
        <v>81</v>
      </c>
    </row>
    <row r="2752" spans="1:25" x14ac:dyDescent="0.25">
      <c r="A2752">
        <v>2751</v>
      </c>
      <c r="B2752">
        <v>65036</v>
      </c>
      <c r="C2752">
        <v>0</v>
      </c>
      <c r="D2752">
        <v>0</v>
      </c>
      <c r="E2752" t="s">
        <v>170</v>
      </c>
      <c r="F2752" t="s">
        <v>171</v>
      </c>
      <c r="G2752">
        <v>1</v>
      </c>
      <c r="H2752" s="6">
        <v>151881</v>
      </c>
      <c r="I2752" s="7">
        <v>45807</v>
      </c>
      <c r="J2752" s="7">
        <v>45807</v>
      </c>
      <c r="K2752" t="s">
        <v>80</v>
      </c>
      <c r="L2752" t="s">
        <v>40</v>
      </c>
      <c r="M2752" t="s">
        <v>5</v>
      </c>
      <c r="N2752" t="s">
        <v>41</v>
      </c>
      <c r="O2752" t="s">
        <v>57</v>
      </c>
      <c r="P2752" t="s">
        <v>2082</v>
      </c>
      <c r="Q2752">
        <v>6.8</v>
      </c>
      <c r="R2752">
        <v>0</v>
      </c>
      <c r="S2752">
        <v>0</v>
      </c>
      <c r="U2752">
        <v>10328</v>
      </c>
      <c r="V2752">
        <v>10328</v>
      </c>
      <c r="W2752">
        <v>0</v>
      </c>
      <c r="X2752">
        <v>0</v>
      </c>
      <c r="Y2752" t="s">
        <v>81</v>
      </c>
    </row>
    <row r="2753" spans="1:25" x14ac:dyDescent="0.25">
      <c r="A2753">
        <v>2752</v>
      </c>
      <c r="B2753">
        <v>65035</v>
      </c>
      <c r="C2753">
        <v>0</v>
      </c>
      <c r="D2753">
        <v>0</v>
      </c>
      <c r="E2753" t="s">
        <v>172</v>
      </c>
      <c r="F2753" t="s">
        <v>173</v>
      </c>
      <c r="G2753">
        <v>1</v>
      </c>
      <c r="H2753" s="6">
        <v>236670</v>
      </c>
      <c r="I2753" s="7">
        <v>45807</v>
      </c>
      <c r="J2753" s="7">
        <v>45807</v>
      </c>
      <c r="K2753" t="s">
        <v>80</v>
      </c>
      <c r="L2753" t="s">
        <v>40</v>
      </c>
      <c r="M2753" t="s">
        <v>5</v>
      </c>
      <c r="N2753" t="s">
        <v>41</v>
      </c>
      <c r="O2753" t="s">
        <v>57</v>
      </c>
      <c r="P2753" t="s">
        <v>2082</v>
      </c>
      <c r="Q2753">
        <v>6.8</v>
      </c>
      <c r="R2753">
        <v>0</v>
      </c>
      <c r="S2753">
        <v>0</v>
      </c>
      <c r="U2753">
        <v>16094</v>
      </c>
      <c r="V2753">
        <v>16094</v>
      </c>
      <c r="W2753">
        <v>0</v>
      </c>
      <c r="X2753">
        <v>0</v>
      </c>
      <c r="Y2753" t="s">
        <v>81</v>
      </c>
    </row>
    <row r="2754" spans="1:25" x14ac:dyDescent="0.25">
      <c r="A2754">
        <v>2753</v>
      </c>
      <c r="B2754">
        <v>65038</v>
      </c>
      <c r="C2754">
        <v>0</v>
      </c>
      <c r="D2754">
        <v>0</v>
      </c>
      <c r="E2754" t="s">
        <v>191</v>
      </c>
      <c r="F2754" t="s">
        <v>192</v>
      </c>
      <c r="G2754">
        <v>1</v>
      </c>
      <c r="H2754" s="6">
        <v>187168</v>
      </c>
      <c r="I2754" s="7">
        <v>45807</v>
      </c>
      <c r="J2754" s="7">
        <v>45807</v>
      </c>
      <c r="K2754" t="s">
        <v>80</v>
      </c>
      <c r="L2754" t="s">
        <v>40</v>
      </c>
      <c r="M2754" t="s">
        <v>5</v>
      </c>
      <c r="N2754" t="s">
        <v>41</v>
      </c>
      <c r="O2754" t="s">
        <v>57</v>
      </c>
      <c r="P2754" t="s">
        <v>2082</v>
      </c>
      <c r="Q2754">
        <v>6.8</v>
      </c>
      <c r="R2754">
        <v>0</v>
      </c>
      <c r="S2754">
        <v>0</v>
      </c>
      <c r="U2754">
        <v>12727</v>
      </c>
      <c r="V2754">
        <v>12727</v>
      </c>
      <c r="W2754">
        <v>0</v>
      </c>
      <c r="X2754">
        <v>0</v>
      </c>
      <c r="Y2754" t="s">
        <v>81</v>
      </c>
    </row>
    <row r="2755" spans="1:25" x14ac:dyDescent="0.25">
      <c r="A2755">
        <v>2754</v>
      </c>
      <c r="B2755">
        <v>64995</v>
      </c>
      <c r="C2755">
        <v>0</v>
      </c>
      <c r="D2755">
        <v>0</v>
      </c>
      <c r="E2755" t="s">
        <v>110</v>
      </c>
      <c r="F2755" t="s">
        <v>111</v>
      </c>
      <c r="G2755">
        <v>1</v>
      </c>
      <c r="H2755" s="6">
        <v>3859845</v>
      </c>
      <c r="I2755" s="7">
        <v>45807</v>
      </c>
      <c r="J2755" s="7">
        <v>45807</v>
      </c>
      <c r="K2755">
        <v>15</v>
      </c>
      <c r="L2755" t="s">
        <v>40</v>
      </c>
      <c r="M2755" t="s">
        <v>5</v>
      </c>
      <c r="N2755" t="s">
        <v>41</v>
      </c>
      <c r="O2755" t="s">
        <v>47</v>
      </c>
      <c r="P2755" t="s">
        <v>2082</v>
      </c>
      <c r="Q2755">
        <v>8</v>
      </c>
      <c r="R2755">
        <v>7</v>
      </c>
      <c r="S2755">
        <v>0</v>
      </c>
      <c r="U2755">
        <v>578977</v>
      </c>
      <c r="V2755">
        <v>308788</v>
      </c>
      <c r="W2755">
        <v>270189</v>
      </c>
      <c r="X2755">
        <v>0</v>
      </c>
      <c r="Y2755" t="s">
        <v>112</v>
      </c>
    </row>
    <row r="2756" spans="1:25" x14ac:dyDescent="0.25">
      <c r="A2756">
        <v>2755</v>
      </c>
      <c r="B2756">
        <v>65033</v>
      </c>
      <c r="C2756">
        <v>0</v>
      </c>
      <c r="D2756">
        <v>0</v>
      </c>
      <c r="E2756" t="s">
        <v>78</v>
      </c>
      <c r="F2756" t="s">
        <v>79</v>
      </c>
      <c r="G2756">
        <v>1</v>
      </c>
      <c r="H2756" s="6"/>
      <c r="I2756" s="7">
        <v>45807</v>
      </c>
      <c r="J2756" s="7">
        <v>45807</v>
      </c>
      <c r="K2756" t="s">
        <v>80</v>
      </c>
      <c r="L2756" t="s">
        <v>40</v>
      </c>
      <c r="M2756" t="s">
        <v>5</v>
      </c>
      <c r="N2756" t="s">
        <v>41</v>
      </c>
      <c r="O2756" t="s">
        <v>57</v>
      </c>
      <c r="P2756" t="s">
        <v>2082</v>
      </c>
      <c r="Q2756">
        <v>6.8</v>
      </c>
      <c r="R2756">
        <v>0</v>
      </c>
      <c r="S2756">
        <v>0</v>
      </c>
      <c r="U2756">
        <v>0</v>
      </c>
      <c r="V2756">
        <v>0</v>
      </c>
      <c r="W2756">
        <v>0</v>
      </c>
      <c r="X2756">
        <v>0</v>
      </c>
      <c r="Y2756" t="s">
        <v>81</v>
      </c>
    </row>
    <row r="2757" spans="1:25" x14ac:dyDescent="0.25">
      <c r="A2757">
        <v>2756</v>
      </c>
      <c r="B2757">
        <v>65032</v>
      </c>
      <c r="C2757">
        <v>0</v>
      </c>
      <c r="D2757">
        <v>0</v>
      </c>
      <c r="E2757" t="s">
        <v>88</v>
      </c>
      <c r="F2757" t="s">
        <v>89</v>
      </c>
      <c r="G2757">
        <v>1</v>
      </c>
      <c r="H2757" s="6">
        <v>84066</v>
      </c>
      <c r="I2757" s="7">
        <v>45807</v>
      </c>
      <c r="J2757" s="7">
        <v>45807</v>
      </c>
      <c r="K2757" t="s">
        <v>80</v>
      </c>
      <c r="L2757" t="s">
        <v>40</v>
      </c>
      <c r="M2757" t="s">
        <v>5</v>
      </c>
      <c r="N2757" t="s">
        <v>41</v>
      </c>
      <c r="O2757" t="s">
        <v>57</v>
      </c>
      <c r="P2757" t="s">
        <v>2082</v>
      </c>
      <c r="Q2757">
        <v>6.8</v>
      </c>
      <c r="R2757">
        <v>0</v>
      </c>
      <c r="S2757">
        <v>0</v>
      </c>
      <c r="U2757">
        <v>5716</v>
      </c>
      <c r="V2757">
        <v>5716</v>
      </c>
      <c r="W2757">
        <v>0</v>
      </c>
      <c r="X2757">
        <v>0</v>
      </c>
      <c r="Y2757" t="s">
        <v>81</v>
      </c>
    </row>
    <row r="2758" spans="1:25" x14ac:dyDescent="0.25">
      <c r="A2758">
        <v>2757</v>
      </c>
      <c r="B2758">
        <v>65005</v>
      </c>
      <c r="C2758">
        <v>0</v>
      </c>
      <c r="D2758">
        <v>0</v>
      </c>
      <c r="E2758" t="s">
        <v>578</v>
      </c>
      <c r="F2758" t="s">
        <v>579</v>
      </c>
      <c r="G2758">
        <v>1</v>
      </c>
      <c r="H2758" s="6">
        <v>2000000</v>
      </c>
      <c r="I2758" s="7">
        <v>45807</v>
      </c>
      <c r="J2758" s="7">
        <v>45807</v>
      </c>
      <c r="K2758">
        <v>8</v>
      </c>
      <c r="L2758" t="s">
        <v>40</v>
      </c>
      <c r="M2758" t="s">
        <v>9</v>
      </c>
      <c r="N2758" t="s">
        <v>41</v>
      </c>
      <c r="O2758" t="s">
        <v>42</v>
      </c>
      <c r="P2758" t="s">
        <v>2082</v>
      </c>
      <c r="Q2758">
        <v>8</v>
      </c>
      <c r="R2758">
        <v>0</v>
      </c>
      <c r="S2758">
        <v>0</v>
      </c>
      <c r="U2758">
        <v>160000</v>
      </c>
      <c r="V2758">
        <v>160000</v>
      </c>
      <c r="W2758">
        <v>0</v>
      </c>
      <c r="X2758">
        <v>0</v>
      </c>
      <c r="Y2758" t="s">
        <v>109</v>
      </c>
    </row>
    <row r="2759" spans="1:25" x14ac:dyDescent="0.25">
      <c r="A2759">
        <v>2758</v>
      </c>
      <c r="B2759">
        <v>64279</v>
      </c>
      <c r="C2759">
        <v>0</v>
      </c>
      <c r="D2759">
        <v>0</v>
      </c>
      <c r="E2759" t="s">
        <v>1767</v>
      </c>
      <c r="F2759" t="s">
        <v>1768</v>
      </c>
      <c r="G2759">
        <v>1</v>
      </c>
      <c r="H2759" s="6">
        <v>3000000</v>
      </c>
      <c r="I2759" s="7">
        <v>45807</v>
      </c>
      <c r="J2759" s="7">
        <v>45807</v>
      </c>
      <c r="K2759">
        <v>15</v>
      </c>
      <c r="L2759" t="s">
        <v>40</v>
      </c>
      <c r="M2759" t="s">
        <v>5</v>
      </c>
      <c r="N2759" t="s">
        <v>41</v>
      </c>
      <c r="O2759" t="s">
        <v>77</v>
      </c>
      <c r="P2759" t="s">
        <v>2082</v>
      </c>
      <c r="Q2759">
        <v>5</v>
      </c>
      <c r="R2759">
        <v>10</v>
      </c>
      <c r="S2759">
        <v>0</v>
      </c>
      <c r="U2759">
        <v>450000</v>
      </c>
      <c r="V2759">
        <v>150000</v>
      </c>
      <c r="W2759">
        <v>300000</v>
      </c>
      <c r="X2759">
        <v>0</v>
      </c>
      <c r="Y2759" t="s">
        <v>48</v>
      </c>
    </row>
    <row r="2760" spans="1:25" x14ac:dyDescent="0.25">
      <c r="A2760">
        <v>2759</v>
      </c>
      <c r="B2760">
        <v>64994</v>
      </c>
      <c r="C2760">
        <v>0</v>
      </c>
      <c r="D2760">
        <v>0</v>
      </c>
      <c r="E2760" t="s">
        <v>1007</v>
      </c>
      <c r="F2760" t="s">
        <v>1008</v>
      </c>
      <c r="G2760">
        <v>1</v>
      </c>
      <c r="H2760" s="6">
        <v>2379873</v>
      </c>
      <c r="I2760" s="7">
        <v>45807</v>
      </c>
      <c r="J2760" s="7">
        <v>45807</v>
      </c>
      <c r="K2760">
        <v>7</v>
      </c>
      <c r="L2760" t="s">
        <v>40</v>
      </c>
      <c r="M2760" t="s">
        <v>5</v>
      </c>
      <c r="N2760" t="s">
        <v>41</v>
      </c>
      <c r="O2760" t="s">
        <v>57</v>
      </c>
      <c r="P2760" t="s">
        <v>2082</v>
      </c>
      <c r="Q2760">
        <v>7</v>
      </c>
      <c r="R2760">
        <v>0</v>
      </c>
      <c r="S2760">
        <v>0</v>
      </c>
      <c r="U2760">
        <v>166591</v>
      </c>
      <c r="V2760">
        <v>166591</v>
      </c>
      <c r="W2760">
        <v>0</v>
      </c>
      <c r="X2760">
        <v>0</v>
      </c>
      <c r="Y2760" t="s">
        <v>48</v>
      </c>
    </row>
    <row r="2761" spans="1:25" x14ac:dyDescent="0.25">
      <c r="A2761">
        <v>2760</v>
      </c>
      <c r="B2761">
        <v>65039</v>
      </c>
      <c r="C2761">
        <v>0</v>
      </c>
      <c r="D2761">
        <v>0</v>
      </c>
      <c r="E2761" t="s">
        <v>279</v>
      </c>
      <c r="F2761" t="s">
        <v>280</v>
      </c>
      <c r="G2761">
        <v>1</v>
      </c>
      <c r="H2761" s="6">
        <v>9784137</v>
      </c>
      <c r="I2761" s="7">
        <v>45807</v>
      </c>
      <c r="J2761" s="7">
        <v>45807</v>
      </c>
      <c r="K2761" t="s">
        <v>80</v>
      </c>
      <c r="L2761" t="s">
        <v>40</v>
      </c>
      <c r="M2761" t="s">
        <v>5</v>
      </c>
      <c r="N2761" t="s">
        <v>41</v>
      </c>
      <c r="O2761" t="s">
        <v>57</v>
      </c>
      <c r="P2761" t="s">
        <v>2082</v>
      </c>
      <c r="Q2761">
        <v>6.8</v>
      </c>
      <c r="R2761">
        <v>0</v>
      </c>
      <c r="S2761">
        <v>0</v>
      </c>
      <c r="U2761">
        <v>665321</v>
      </c>
      <c r="V2761">
        <v>665321</v>
      </c>
      <c r="W2761">
        <v>0</v>
      </c>
      <c r="X2761">
        <v>0</v>
      </c>
      <c r="Y2761" t="s">
        <v>81</v>
      </c>
    </row>
    <row r="2762" spans="1:25" x14ac:dyDescent="0.25">
      <c r="A2762">
        <v>2761</v>
      </c>
      <c r="B2762">
        <v>64991</v>
      </c>
      <c r="C2762">
        <v>0</v>
      </c>
      <c r="D2762">
        <v>0</v>
      </c>
      <c r="E2762" t="s">
        <v>2463</v>
      </c>
      <c r="F2762" t="s">
        <v>2464</v>
      </c>
      <c r="G2762">
        <v>1</v>
      </c>
      <c r="H2762" s="6">
        <v>280000</v>
      </c>
      <c r="I2762" s="7">
        <v>45806</v>
      </c>
      <c r="J2762" s="7">
        <v>45806</v>
      </c>
      <c r="K2762">
        <v>15</v>
      </c>
      <c r="L2762" t="s">
        <v>40</v>
      </c>
      <c r="M2762" t="s">
        <v>5</v>
      </c>
      <c r="N2762" t="s">
        <v>41</v>
      </c>
      <c r="O2762" t="s">
        <v>47</v>
      </c>
      <c r="P2762" t="s">
        <v>2082</v>
      </c>
      <c r="Q2762">
        <v>2.8</v>
      </c>
      <c r="R2762">
        <v>12.2</v>
      </c>
      <c r="S2762">
        <v>0</v>
      </c>
      <c r="U2762">
        <v>42000</v>
      </c>
      <c r="V2762">
        <v>7840</v>
      </c>
      <c r="W2762">
        <v>34160</v>
      </c>
      <c r="X2762">
        <v>0</v>
      </c>
      <c r="Y2762" t="s">
        <v>48</v>
      </c>
    </row>
    <row r="2763" spans="1:25" x14ac:dyDescent="0.25">
      <c r="A2763">
        <v>2762</v>
      </c>
      <c r="B2763">
        <v>64986</v>
      </c>
      <c r="C2763">
        <v>0</v>
      </c>
      <c r="D2763">
        <v>0</v>
      </c>
      <c r="E2763" t="s">
        <v>1230</v>
      </c>
      <c r="F2763" t="s">
        <v>1231</v>
      </c>
      <c r="G2763">
        <v>1</v>
      </c>
      <c r="H2763" s="6">
        <v>58549047</v>
      </c>
      <c r="I2763" s="7">
        <v>45806</v>
      </c>
      <c r="J2763" s="7">
        <v>45805</v>
      </c>
      <c r="K2763">
        <v>15</v>
      </c>
      <c r="L2763" t="s">
        <v>40</v>
      </c>
      <c r="M2763" t="s">
        <v>5</v>
      </c>
      <c r="N2763" t="s">
        <v>41</v>
      </c>
      <c r="O2763" t="s">
        <v>54</v>
      </c>
      <c r="P2763" t="s">
        <v>2082</v>
      </c>
      <c r="Q2763">
        <v>6.5</v>
      </c>
      <c r="R2763">
        <v>8.5</v>
      </c>
      <c r="S2763">
        <v>0</v>
      </c>
      <c r="U2763">
        <v>8782357</v>
      </c>
      <c r="V2763">
        <v>3805688</v>
      </c>
      <c r="W2763">
        <v>4976669</v>
      </c>
      <c r="X2763">
        <v>0</v>
      </c>
      <c r="Y2763" t="s">
        <v>229</v>
      </c>
    </row>
    <row r="2764" spans="1:25" x14ac:dyDescent="0.25">
      <c r="A2764">
        <v>2763</v>
      </c>
      <c r="B2764">
        <v>64990</v>
      </c>
      <c r="C2764">
        <v>0</v>
      </c>
      <c r="D2764">
        <v>0</v>
      </c>
      <c r="E2764" t="s">
        <v>565</v>
      </c>
      <c r="F2764" t="s">
        <v>566</v>
      </c>
      <c r="G2764">
        <v>1</v>
      </c>
      <c r="H2764" s="6">
        <v>65500000</v>
      </c>
      <c r="I2764" s="7">
        <v>45806</v>
      </c>
      <c r="J2764" s="7">
        <v>45806</v>
      </c>
      <c r="K2764" t="s">
        <v>567</v>
      </c>
      <c r="L2764" t="s">
        <v>40</v>
      </c>
      <c r="M2764" t="s">
        <v>8</v>
      </c>
      <c r="N2764" t="s">
        <v>41</v>
      </c>
      <c r="O2764" t="s">
        <v>347</v>
      </c>
      <c r="P2764" t="s">
        <v>2082</v>
      </c>
      <c r="Q2764">
        <v>1.8</v>
      </c>
      <c r="R2764">
        <v>2.2999999999999998</v>
      </c>
      <c r="S2764">
        <v>0</v>
      </c>
      <c r="U2764">
        <v>2685500</v>
      </c>
      <c r="V2764">
        <v>1179000</v>
      </c>
      <c r="W2764">
        <v>1506500</v>
      </c>
      <c r="X2764">
        <v>0</v>
      </c>
      <c r="Y2764" t="s">
        <v>44</v>
      </c>
    </row>
    <row r="2765" spans="1:25" x14ac:dyDescent="0.25">
      <c r="A2765">
        <v>2764</v>
      </c>
      <c r="B2765">
        <v>64987</v>
      </c>
      <c r="C2765">
        <v>0</v>
      </c>
      <c r="D2765">
        <v>0</v>
      </c>
      <c r="E2765" t="s">
        <v>514</v>
      </c>
      <c r="F2765" t="s">
        <v>515</v>
      </c>
      <c r="G2765">
        <v>1</v>
      </c>
      <c r="H2765" s="6">
        <v>25000000</v>
      </c>
      <c r="I2765" s="7">
        <v>45806</v>
      </c>
      <c r="J2765" s="7">
        <v>45806</v>
      </c>
      <c r="K2765">
        <v>6</v>
      </c>
      <c r="L2765" t="s">
        <v>40</v>
      </c>
      <c r="M2765" t="s">
        <v>5</v>
      </c>
      <c r="N2765" t="s">
        <v>41</v>
      </c>
      <c r="O2765" t="s">
        <v>77</v>
      </c>
      <c r="P2765" t="s">
        <v>2082</v>
      </c>
      <c r="Q2765">
        <v>6</v>
      </c>
      <c r="R2765">
        <v>0</v>
      </c>
      <c r="S2765">
        <v>0</v>
      </c>
      <c r="U2765">
        <v>1500000</v>
      </c>
      <c r="V2765">
        <v>1500000</v>
      </c>
      <c r="W2765">
        <v>0</v>
      </c>
      <c r="X2765">
        <v>0</v>
      </c>
      <c r="Y2765" t="s">
        <v>48</v>
      </c>
    </row>
    <row r="2766" spans="1:25" x14ac:dyDescent="0.25">
      <c r="A2766">
        <v>2765</v>
      </c>
      <c r="B2766">
        <v>64982</v>
      </c>
      <c r="C2766">
        <v>0</v>
      </c>
      <c r="D2766">
        <v>0</v>
      </c>
      <c r="E2766" t="s">
        <v>1828</v>
      </c>
      <c r="F2766" t="s">
        <v>1829</v>
      </c>
      <c r="G2766">
        <v>1</v>
      </c>
      <c r="H2766" s="6">
        <v>2046670</v>
      </c>
      <c r="I2766" s="7">
        <v>45805</v>
      </c>
      <c r="J2766" s="7">
        <v>45805</v>
      </c>
      <c r="K2766">
        <v>10</v>
      </c>
      <c r="L2766" t="s">
        <v>40</v>
      </c>
      <c r="M2766" t="s">
        <v>5</v>
      </c>
      <c r="N2766" t="s">
        <v>41</v>
      </c>
      <c r="O2766" t="s">
        <v>57</v>
      </c>
      <c r="P2766" t="s">
        <v>2082</v>
      </c>
      <c r="Q2766">
        <v>10</v>
      </c>
      <c r="R2766">
        <v>0</v>
      </c>
      <c r="S2766">
        <v>0</v>
      </c>
      <c r="U2766">
        <v>204667</v>
      </c>
      <c r="V2766">
        <v>204667</v>
      </c>
      <c r="W2766">
        <v>0</v>
      </c>
      <c r="X2766">
        <v>0</v>
      </c>
      <c r="Y2766" t="s">
        <v>109</v>
      </c>
    </row>
    <row r="2767" spans="1:25" x14ac:dyDescent="0.25">
      <c r="A2767">
        <v>2766</v>
      </c>
      <c r="B2767">
        <v>64979</v>
      </c>
      <c r="C2767">
        <v>0</v>
      </c>
      <c r="D2767">
        <v>0</v>
      </c>
      <c r="E2767" t="s">
        <v>1890</v>
      </c>
      <c r="F2767" t="s">
        <v>1891</v>
      </c>
      <c r="G2767">
        <v>1</v>
      </c>
      <c r="H2767" s="6">
        <v>3326243</v>
      </c>
      <c r="I2767" s="7">
        <v>45805</v>
      </c>
      <c r="J2767" s="7">
        <v>45805</v>
      </c>
      <c r="K2767">
        <v>15</v>
      </c>
      <c r="L2767" t="s">
        <v>40</v>
      </c>
      <c r="M2767" t="s">
        <v>5</v>
      </c>
      <c r="N2767" t="s">
        <v>41</v>
      </c>
      <c r="O2767" t="s">
        <v>77</v>
      </c>
      <c r="P2767" t="s">
        <v>2082</v>
      </c>
      <c r="Q2767">
        <v>3</v>
      </c>
      <c r="R2767">
        <v>11</v>
      </c>
      <c r="S2767">
        <v>1</v>
      </c>
      <c r="U2767">
        <v>498936</v>
      </c>
      <c r="V2767">
        <v>99787</v>
      </c>
      <c r="W2767">
        <v>365887</v>
      </c>
      <c r="X2767">
        <v>33262</v>
      </c>
      <c r="Y2767" t="s">
        <v>109</v>
      </c>
    </row>
    <row r="2768" spans="1:25" x14ac:dyDescent="0.25">
      <c r="A2768">
        <v>2767</v>
      </c>
      <c r="B2768">
        <v>64978</v>
      </c>
      <c r="C2768">
        <v>0</v>
      </c>
      <c r="D2768">
        <v>0</v>
      </c>
      <c r="E2768" t="s">
        <v>590</v>
      </c>
      <c r="F2768" t="s">
        <v>591</v>
      </c>
      <c r="G2768">
        <v>1</v>
      </c>
      <c r="H2768" s="6">
        <v>1838089</v>
      </c>
      <c r="I2768" s="7">
        <v>45805</v>
      </c>
      <c r="J2768" s="7">
        <v>45805</v>
      </c>
      <c r="K2768">
        <v>15</v>
      </c>
      <c r="L2768" t="s">
        <v>40</v>
      </c>
      <c r="M2768" t="s">
        <v>5</v>
      </c>
      <c r="N2768" t="s">
        <v>41</v>
      </c>
      <c r="O2768" t="s">
        <v>57</v>
      </c>
      <c r="P2768" t="s">
        <v>2082</v>
      </c>
      <c r="Q2768">
        <v>6</v>
      </c>
      <c r="R2768">
        <v>9</v>
      </c>
      <c r="S2768">
        <v>0</v>
      </c>
      <c r="U2768">
        <v>275713</v>
      </c>
      <c r="V2768">
        <v>110285</v>
      </c>
      <c r="W2768">
        <v>165428</v>
      </c>
      <c r="X2768">
        <v>0</v>
      </c>
      <c r="Y2768" t="s">
        <v>48</v>
      </c>
    </row>
    <row r="2769" spans="1:25" x14ac:dyDescent="0.25">
      <c r="A2769">
        <v>2768</v>
      </c>
      <c r="B2769">
        <v>64981</v>
      </c>
      <c r="C2769">
        <v>0</v>
      </c>
      <c r="D2769">
        <v>0</v>
      </c>
      <c r="E2769" t="s">
        <v>2375</v>
      </c>
      <c r="F2769" t="s">
        <v>2376</v>
      </c>
      <c r="G2769">
        <v>1</v>
      </c>
      <c r="H2769" s="6">
        <v>560000</v>
      </c>
      <c r="I2769" s="7">
        <v>45805</v>
      </c>
      <c r="J2769" s="7">
        <v>45805</v>
      </c>
      <c r="K2769">
        <v>10</v>
      </c>
      <c r="L2769" t="s">
        <v>40</v>
      </c>
      <c r="M2769" t="s">
        <v>9</v>
      </c>
      <c r="N2769" t="s">
        <v>41</v>
      </c>
      <c r="O2769" t="s">
        <v>42</v>
      </c>
      <c r="P2769" t="s">
        <v>2082</v>
      </c>
      <c r="Q2769">
        <v>10</v>
      </c>
      <c r="R2769">
        <v>0</v>
      </c>
      <c r="S2769">
        <v>0</v>
      </c>
      <c r="U2769">
        <v>56000</v>
      </c>
      <c r="V2769">
        <v>56000</v>
      </c>
      <c r="W2769">
        <v>0</v>
      </c>
      <c r="X2769">
        <v>0</v>
      </c>
      <c r="Y2769" t="s">
        <v>44</v>
      </c>
    </row>
    <row r="2770" spans="1:25" x14ac:dyDescent="0.25">
      <c r="A2770">
        <v>2769</v>
      </c>
      <c r="B2770">
        <v>64973</v>
      </c>
      <c r="C2770">
        <v>0</v>
      </c>
      <c r="D2770">
        <v>0</v>
      </c>
      <c r="E2770" t="s">
        <v>642</v>
      </c>
      <c r="F2770" t="s">
        <v>643</v>
      </c>
      <c r="G2770">
        <v>1</v>
      </c>
      <c r="H2770" s="6">
        <v>12406342</v>
      </c>
      <c r="I2770" s="7">
        <v>45804</v>
      </c>
      <c r="J2770" s="7">
        <v>45804</v>
      </c>
      <c r="K2770">
        <v>8</v>
      </c>
      <c r="L2770" t="s">
        <v>40</v>
      </c>
      <c r="M2770" t="s">
        <v>5</v>
      </c>
      <c r="N2770" t="s">
        <v>41</v>
      </c>
      <c r="O2770" t="s">
        <v>77</v>
      </c>
      <c r="P2770" t="s">
        <v>2082</v>
      </c>
      <c r="Q2770">
        <v>8</v>
      </c>
      <c r="R2770">
        <v>0</v>
      </c>
      <c r="S2770">
        <v>0</v>
      </c>
      <c r="U2770">
        <v>992507</v>
      </c>
      <c r="V2770">
        <v>992507</v>
      </c>
      <c r="W2770">
        <v>0</v>
      </c>
      <c r="X2770">
        <v>0</v>
      </c>
      <c r="Y2770" t="s">
        <v>250</v>
      </c>
    </row>
    <row r="2771" spans="1:25" x14ac:dyDescent="0.25">
      <c r="A2771">
        <v>2770</v>
      </c>
      <c r="B2771">
        <v>64975</v>
      </c>
      <c r="C2771">
        <v>0</v>
      </c>
      <c r="D2771">
        <v>0</v>
      </c>
      <c r="E2771" t="s">
        <v>735</v>
      </c>
      <c r="F2771" t="s">
        <v>736</v>
      </c>
      <c r="G2771">
        <v>1</v>
      </c>
      <c r="H2771" s="6">
        <v>5000000</v>
      </c>
      <c r="I2771" s="7">
        <v>45804</v>
      </c>
      <c r="J2771" s="7">
        <v>45804</v>
      </c>
      <c r="K2771">
        <v>7</v>
      </c>
      <c r="L2771" t="s">
        <v>40</v>
      </c>
      <c r="M2771" t="s">
        <v>5</v>
      </c>
      <c r="N2771" t="s">
        <v>41</v>
      </c>
      <c r="O2771" t="s">
        <v>77</v>
      </c>
      <c r="P2771" t="s">
        <v>2082</v>
      </c>
      <c r="Q2771">
        <v>7</v>
      </c>
      <c r="R2771">
        <v>0</v>
      </c>
      <c r="S2771">
        <v>0</v>
      </c>
      <c r="U2771">
        <v>350000</v>
      </c>
      <c r="V2771">
        <v>350000</v>
      </c>
      <c r="W2771">
        <v>0</v>
      </c>
      <c r="X2771">
        <v>0</v>
      </c>
      <c r="Y2771" t="s">
        <v>48</v>
      </c>
    </row>
    <row r="2772" spans="1:25" x14ac:dyDescent="0.25">
      <c r="A2772">
        <v>2771</v>
      </c>
      <c r="B2772">
        <v>64965</v>
      </c>
      <c r="C2772">
        <v>0</v>
      </c>
      <c r="D2772">
        <v>0</v>
      </c>
      <c r="E2772" t="s">
        <v>2093</v>
      </c>
      <c r="F2772" t="s">
        <v>2094</v>
      </c>
      <c r="G2772">
        <v>1</v>
      </c>
      <c r="H2772" s="6">
        <v>15393888</v>
      </c>
      <c r="I2772" s="7">
        <v>45804</v>
      </c>
      <c r="J2772" s="7">
        <v>45804</v>
      </c>
      <c r="K2772">
        <v>7</v>
      </c>
      <c r="L2772" t="s">
        <v>40</v>
      </c>
      <c r="M2772" t="s">
        <v>6</v>
      </c>
      <c r="N2772" t="s">
        <v>41</v>
      </c>
      <c r="O2772" t="s">
        <v>64</v>
      </c>
      <c r="P2772" t="s">
        <v>2082</v>
      </c>
      <c r="Q2772">
        <v>7</v>
      </c>
      <c r="R2772">
        <v>0</v>
      </c>
      <c r="S2772">
        <v>0</v>
      </c>
      <c r="U2772">
        <v>1077572</v>
      </c>
      <c r="V2772">
        <v>1077572</v>
      </c>
      <c r="W2772">
        <v>0</v>
      </c>
      <c r="X2772">
        <v>0</v>
      </c>
      <c r="Y2772" t="s">
        <v>2086</v>
      </c>
    </row>
    <row r="2773" spans="1:25" x14ac:dyDescent="0.25">
      <c r="A2773">
        <v>2772</v>
      </c>
      <c r="B2773">
        <v>64968</v>
      </c>
      <c r="C2773">
        <v>0</v>
      </c>
      <c r="D2773">
        <v>0</v>
      </c>
      <c r="E2773" t="s">
        <v>1052</v>
      </c>
      <c r="F2773" t="s">
        <v>1053</v>
      </c>
      <c r="G2773">
        <v>1</v>
      </c>
      <c r="H2773" s="6">
        <v>1049958</v>
      </c>
      <c r="I2773" s="7">
        <v>45804</v>
      </c>
      <c r="J2773" s="7">
        <v>45804</v>
      </c>
      <c r="K2773">
        <v>10</v>
      </c>
      <c r="L2773" t="s">
        <v>40</v>
      </c>
      <c r="M2773" t="s">
        <v>9</v>
      </c>
      <c r="N2773" t="s">
        <v>41</v>
      </c>
      <c r="O2773" t="s">
        <v>42</v>
      </c>
      <c r="P2773" t="s">
        <v>2082</v>
      </c>
      <c r="Q2773">
        <v>10</v>
      </c>
      <c r="R2773">
        <v>0</v>
      </c>
      <c r="S2773">
        <v>0</v>
      </c>
      <c r="U2773">
        <v>104996</v>
      </c>
      <c r="V2773">
        <v>104996</v>
      </c>
      <c r="W2773">
        <v>0</v>
      </c>
      <c r="X2773">
        <v>0</v>
      </c>
      <c r="Y2773" t="s">
        <v>67</v>
      </c>
    </row>
    <row r="2774" spans="1:25" x14ac:dyDescent="0.25">
      <c r="A2774">
        <v>2773</v>
      </c>
      <c r="B2774">
        <v>64974</v>
      </c>
      <c r="C2774">
        <v>0</v>
      </c>
      <c r="D2774">
        <v>0</v>
      </c>
      <c r="E2774" t="s">
        <v>1896</v>
      </c>
      <c r="F2774" t="s">
        <v>1897</v>
      </c>
      <c r="G2774">
        <v>1</v>
      </c>
      <c r="H2774" s="6">
        <v>31480375</v>
      </c>
      <c r="I2774" s="7">
        <v>45804</v>
      </c>
      <c r="J2774" s="7">
        <v>45804</v>
      </c>
      <c r="K2774">
        <v>15</v>
      </c>
      <c r="L2774" t="s">
        <v>40</v>
      </c>
      <c r="M2774" t="s">
        <v>5</v>
      </c>
      <c r="N2774" t="s">
        <v>41</v>
      </c>
      <c r="O2774" t="s">
        <v>77</v>
      </c>
      <c r="P2774" t="s">
        <v>2082</v>
      </c>
      <c r="Q2774">
        <v>3</v>
      </c>
      <c r="R2774">
        <v>11</v>
      </c>
      <c r="S2774">
        <v>1</v>
      </c>
      <c r="U2774">
        <v>4722056</v>
      </c>
      <c r="V2774">
        <v>944411</v>
      </c>
      <c r="W2774">
        <v>3462841</v>
      </c>
      <c r="X2774">
        <v>314804</v>
      </c>
      <c r="Y2774" t="s">
        <v>109</v>
      </c>
    </row>
    <row r="2775" spans="1:25" x14ac:dyDescent="0.25">
      <c r="A2775">
        <v>2774</v>
      </c>
      <c r="B2775">
        <v>64964</v>
      </c>
      <c r="C2775">
        <v>0</v>
      </c>
      <c r="D2775">
        <v>0</v>
      </c>
      <c r="E2775" t="s">
        <v>1610</v>
      </c>
      <c r="F2775" t="s">
        <v>1611</v>
      </c>
      <c r="G2775">
        <v>1</v>
      </c>
      <c r="H2775" s="6">
        <v>300000</v>
      </c>
      <c r="I2775" s="7">
        <v>45804</v>
      </c>
      <c r="J2775" s="7">
        <v>45804</v>
      </c>
      <c r="K2775">
        <v>8</v>
      </c>
      <c r="L2775" t="s">
        <v>40</v>
      </c>
      <c r="M2775" t="s">
        <v>5</v>
      </c>
      <c r="N2775" t="s">
        <v>41</v>
      </c>
      <c r="O2775" t="s">
        <v>57</v>
      </c>
      <c r="P2775" t="s">
        <v>2082</v>
      </c>
      <c r="Q2775">
        <v>8</v>
      </c>
      <c r="R2775">
        <v>0</v>
      </c>
      <c r="S2775">
        <v>0</v>
      </c>
      <c r="U2775">
        <v>24000</v>
      </c>
      <c r="V2775">
        <v>24000</v>
      </c>
      <c r="W2775">
        <v>0</v>
      </c>
      <c r="X2775">
        <v>0</v>
      </c>
      <c r="Y2775" t="s">
        <v>48</v>
      </c>
    </row>
    <row r="2776" spans="1:25" x14ac:dyDescent="0.25">
      <c r="A2776">
        <v>2775</v>
      </c>
      <c r="B2776">
        <v>64963</v>
      </c>
      <c r="C2776">
        <v>0</v>
      </c>
      <c r="D2776">
        <v>0</v>
      </c>
      <c r="E2776" t="s">
        <v>834</v>
      </c>
      <c r="F2776" t="s">
        <v>835</v>
      </c>
      <c r="G2776">
        <v>1</v>
      </c>
      <c r="H2776" s="6">
        <v>4095358</v>
      </c>
      <c r="I2776" s="7">
        <v>45804</v>
      </c>
      <c r="J2776" s="7">
        <v>45804</v>
      </c>
      <c r="K2776">
        <v>15</v>
      </c>
      <c r="L2776" t="s">
        <v>40</v>
      </c>
      <c r="M2776" t="s">
        <v>5</v>
      </c>
      <c r="N2776" t="s">
        <v>41</v>
      </c>
      <c r="O2776" t="s">
        <v>57</v>
      </c>
      <c r="P2776" t="s">
        <v>2082</v>
      </c>
      <c r="Q2776">
        <v>5</v>
      </c>
      <c r="R2776">
        <v>10</v>
      </c>
      <c r="S2776">
        <v>0</v>
      </c>
      <c r="U2776">
        <v>614304</v>
      </c>
      <c r="V2776">
        <v>204768</v>
      </c>
      <c r="W2776">
        <v>409536</v>
      </c>
      <c r="X2776">
        <v>0</v>
      </c>
      <c r="Y2776" t="s">
        <v>94</v>
      </c>
    </row>
    <row r="2777" spans="1:25" x14ac:dyDescent="0.25">
      <c r="A2777">
        <v>2776</v>
      </c>
      <c r="B2777">
        <v>64967</v>
      </c>
      <c r="C2777">
        <v>0</v>
      </c>
      <c r="D2777">
        <v>0</v>
      </c>
      <c r="E2777" t="s">
        <v>2196</v>
      </c>
      <c r="F2777" t="s">
        <v>2197</v>
      </c>
      <c r="G2777">
        <v>1</v>
      </c>
      <c r="H2777" s="6">
        <v>759296</v>
      </c>
      <c r="I2777" s="7">
        <v>45804</v>
      </c>
      <c r="J2777" s="7">
        <v>45804</v>
      </c>
      <c r="K2777">
        <v>8</v>
      </c>
      <c r="L2777" t="s">
        <v>40</v>
      </c>
      <c r="M2777" t="s">
        <v>5</v>
      </c>
      <c r="N2777" t="s">
        <v>41</v>
      </c>
      <c r="O2777" t="s">
        <v>57</v>
      </c>
      <c r="P2777" t="s">
        <v>2082</v>
      </c>
      <c r="Q2777">
        <v>8</v>
      </c>
      <c r="R2777">
        <v>0</v>
      </c>
      <c r="S2777">
        <v>0</v>
      </c>
      <c r="U2777">
        <v>60744</v>
      </c>
      <c r="V2777">
        <v>60744</v>
      </c>
      <c r="W2777">
        <v>0</v>
      </c>
      <c r="X2777">
        <v>0</v>
      </c>
      <c r="Y2777" t="s">
        <v>48</v>
      </c>
    </row>
    <row r="2778" spans="1:25" x14ac:dyDescent="0.25">
      <c r="A2778">
        <v>2777</v>
      </c>
      <c r="B2778">
        <v>64971</v>
      </c>
      <c r="C2778">
        <v>0</v>
      </c>
      <c r="D2778">
        <v>0</v>
      </c>
      <c r="E2778" t="s">
        <v>844</v>
      </c>
      <c r="F2778" t="s">
        <v>845</v>
      </c>
      <c r="G2778">
        <v>1</v>
      </c>
      <c r="H2778" s="6">
        <v>178880</v>
      </c>
      <c r="I2778" s="7">
        <v>45804</v>
      </c>
      <c r="J2778" s="7">
        <v>45804</v>
      </c>
      <c r="K2778">
        <v>15</v>
      </c>
      <c r="L2778" t="s">
        <v>40</v>
      </c>
      <c r="M2778" t="s">
        <v>5</v>
      </c>
      <c r="N2778" t="s">
        <v>41</v>
      </c>
      <c r="O2778" t="s">
        <v>77</v>
      </c>
      <c r="P2778" t="s">
        <v>2082</v>
      </c>
      <c r="Q2778">
        <v>8</v>
      </c>
      <c r="R2778">
        <v>7</v>
      </c>
      <c r="S2778">
        <v>0</v>
      </c>
      <c r="U2778">
        <v>26832</v>
      </c>
      <c r="V2778">
        <v>14310</v>
      </c>
      <c r="W2778">
        <v>12522</v>
      </c>
      <c r="X2778">
        <v>0</v>
      </c>
      <c r="Y2778" t="s">
        <v>48</v>
      </c>
    </row>
    <row r="2779" spans="1:25" x14ac:dyDescent="0.25">
      <c r="A2779">
        <v>2778</v>
      </c>
      <c r="B2779">
        <v>64972</v>
      </c>
      <c r="C2779">
        <v>0</v>
      </c>
      <c r="D2779">
        <v>0</v>
      </c>
      <c r="E2779" t="s">
        <v>844</v>
      </c>
      <c r="F2779" t="s">
        <v>845</v>
      </c>
      <c r="G2779">
        <v>1</v>
      </c>
      <c r="H2779" s="6">
        <v>176300</v>
      </c>
      <c r="I2779" s="7">
        <v>45804</v>
      </c>
      <c r="J2779" s="7">
        <v>45804</v>
      </c>
      <c r="K2779">
        <v>15</v>
      </c>
      <c r="L2779" t="s">
        <v>40</v>
      </c>
      <c r="M2779" t="s">
        <v>5</v>
      </c>
      <c r="N2779" t="s">
        <v>41</v>
      </c>
      <c r="O2779" t="s">
        <v>77</v>
      </c>
      <c r="P2779" t="s">
        <v>2082</v>
      </c>
      <c r="Q2779">
        <v>8</v>
      </c>
      <c r="R2779">
        <v>7</v>
      </c>
      <c r="S2779">
        <v>0</v>
      </c>
      <c r="U2779">
        <v>26445</v>
      </c>
      <c r="V2779">
        <v>14104</v>
      </c>
      <c r="W2779">
        <v>12341</v>
      </c>
      <c r="X2779">
        <v>0</v>
      </c>
      <c r="Y2779" t="s">
        <v>48</v>
      </c>
    </row>
    <row r="2780" spans="1:25" x14ac:dyDescent="0.25">
      <c r="A2780">
        <v>2779</v>
      </c>
      <c r="B2780">
        <v>64976</v>
      </c>
      <c r="C2780">
        <v>0</v>
      </c>
      <c r="D2780">
        <v>0</v>
      </c>
      <c r="E2780" t="s">
        <v>624</v>
      </c>
      <c r="F2780" t="s">
        <v>625</v>
      </c>
      <c r="G2780">
        <v>1</v>
      </c>
      <c r="H2780" s="6">
        <v>8000000</v>
      </c>
      <c r="I2780" s="7">
        <v>45804</v>
      </c>
      <c r="J2780" s="7">
        <v>45804</v>
      </c>
      <c r="K2780">
        <v>15</v>
      </c>
      <c r="L2780" t="s">
        <v>40</v>
      </c>
      <c r="M2780" t="s">
        <v>5</v>
      </c>
      <c r="N2780" t="s">
        <v>41</v>
      </c>
      <c r="O2780" t="s">
        <v>57</v>
      </c>
      <c r="P2780" t="s">
        <v>2082</v>
      </c>
      <c r="Q2780">
        <v>6</v>
      </c>
      <c r="R2780">
        <v>9</v>
      </c>
      <c r="S2780">
        <v>0</v>
      </c>
      <c r="U2780">
        <v>1200000</v>
      </c>
      <c r="V2780">
        <v>480000</v>
      </c>
      <c r="W2780">
        <v>720000</v>
      </c>
      <c r="X2780">
        <v>0</v>
      </c>
      <c r="Y2780" t="s">
        <v>48</v>
      </c>
    </row>
    <row r="2781" spans="1:25" x14ac:dyDescent="0.25">
      <c r="A2781">
        <v>2780</v>
      </c>
      <c r="B2781">
        <v>64970</v>
      </c>
      <c r="C2781">
        <v>0</v>
      </c>
      <c r="D2781">
        <v>0</v>
      </c>
      <c r="E2781" t="s">
        <v>1892</v>
      </c>
      <c r="F2781" t="s">
        <v>1893</v>
      </c>
      <c r="G2781">
        <v>1</v>
      </c>
      <c r="H2781" s="6">
        <v>264308111</v>
      </c>
      <c r="I2781" s="7">
        <v>45804</v>
      </c>
      <c r="J2781" s="7">
        <v>45804</v>
      </c>
      <c r="K2781">
        <v>15</v>
      </c>
      <c r="L2781" t="s">
        <v>40</v>
      </c>
      <c r="M2781" t="s">
        <v>5</v>
      </c>
      <c r="N2781" t="s">
        <v>41</v>
      </c>
      <c r="O2781" t="s">
        <v>77</v>
      </c>
      <c r="P2781" t="s">
        <v>2082</v>
      </c>
      <c r="Q2781">
        <v>3</v>
      </c>
      <c r="R2781">
        <v>11</v>
      </c>
      <c r="S2781">
        <v>1</v>
      </c>
      <c r="U2781">
        <v>39646217</v>
      </c>
      <c r="V2781">
        <v>7929243</v>
      </c>
      <c r="W2781">
        <v>29073892</v>
      </c>
      <c r="X2781">
        <v>2643081</v>
      </c>
      <c r="Y2781" t="s">
        <v>109</v>
      </c>
    </row>
    <row r="2782" spans="1:25" x14ac:dyDescent="0.25">
      <c r="A2782">
        <v>2781</v>
      </c>
      <c r="B2782">
        <v>64966</v>
      </c>
      <c r="C2782">
        <v>0</v>
      </c>
      <c r="D2782">
        <v>0</v>
      </c>
      <c r="E2782" t="s">
        <v>393</v>
      </c>
      <c r="F2782" t="s">
        <v>2586</v>
      </c>
      <c r="G2782">
        <v>1</v>
      </c>
      <c r="H2782" s="6">
        <v>6026619</v>
      </c>
      <c r="I2782" s="7">
        <v>45804</v>
      </c>
      <c r="J2782" s="7">
        <v>45804</v>
      </c>
      <c r="K2782">
        <v>8</v>
      </c>
      <c r="L2782" t="s">
        <v>40</v>
      </c>
      <c r="M2782" t="s">
        <v>5</v>
      </c>
      <c r="N2782" t="s">
        <v>41</v>
      </c>
      <c r="O2782" t="s">
        <v>57</v>
      </c>
      <c r="P2782" t="s">
        <v>2082</v>
      </c>
      <c r="Q2782">
        <v>8</v>
      </c>
      <c r="R2782">
        <v>0</v>
      </c>
      <c r="S2782">
        <v>0</v>
      </c>
      <c r="U2782">
        <v>482130</v>
      </c>
      <c r="V2782">
        <v>482130</v>
      </c>
      <c r="W2782">
        <v>0</v>
      </c>
      <c r="X2782">
        <v>0</v>
      </c>
      <c r="Y2782" t="s">
        <v>44</v>
      </c>
    </row>
    <row r="2783" spans="1:25" x14ac:dyDescent="0.25">
      <c r="A2783">
        <v>2782</v>
      </c>
      <c r="B2783">
        <v>64977</v>
      </c>
      <c r="C2783">
        <v>0</v>
      </c>
      <c r="D2783">
        <v>0</v>
      </c>
      <c r="E2783" t="s">
        <v>520</v>
      </c>
      <c r="F2783" t="s">
        <v>521</v>
      </c>
      <c r="G2783">
        <v>1</v>
      </c>
      <c r="H2783" s="6">
        <v>10500000</v>
      </c>
      <c r="I2783" s="7">
        <v>45804</v>
      </c>
      <c r="J2783" s="7">
        <v>45804</v>
      </c>
      <c r="K2783">
        <v>15</v>
      </c>
      <c r="L2783" t="s">
        <v>40</v>
      </c>
      <c r="M2783" t="s">
        <v>5</v>
      </c>
      <c r="N2783" t="s">
        <v>41</v>
      </c>
      <c r="O2783" t="s">
        <v>57</v>
      </c>
      <c r="P2783" t="s">
        <v>2082</v>
      </c>
      <c r="Q2783">
        <v>6</v>
      </c>
      <c r="R2783">
        <v>9</v>
      </c>
      <c r="S2783">
        <v>0</v>
      </c>
      <c r="U2783">
        <v>1575000</v>
      </c>
      <c r="V2783">
        <v>630000</v>
      </c>
      <c r="W2783">
        <v>945000</v>
      </c>
      <c r="X2783">
        <v>0</v>
      </c>
      <c r="Y2783" t="s">
        <v>390</v>
      </c>
    </row>
    <row r="2784" spans="1:25" x14ac:dyDescent="0.25">
      <c r="A2784">
        <v>2783</v>
      </c>
      <c r="B2784">
        <v>64959</v>
      </c>
      <c r="C2784">
        <v>0</v>
      </c>
      <c r="D2784">
        <v>0</v>
      </c>
      <c r="E2784" t="s">
        <v>1404</v>
      </c>
      <c r="F2784" t="s">
        <v>1405</v>
      </c>
      <c r="G2784">
        <v>1</v>
      </c>
      <c r="H2784" s="6">
        <v>152174</v>
      </c>
      <c r="I2784" s="7">
        <v>45803</v>
      </c>
      <c r="J2784" s="7">
        <v>45803</v>
      </c>
      <c r="K2784">
        <v>8</v>
      </c>
      <c r="L2784" t="s">
        <v>40</v>
      </c>
      <c r="M2784" t="s">
        <v>1</v>
      </c>
      <c r="N2784" t="s">
        <v>41</v>
      </c>
      <c r="O2784" t="s">
        <v>87</v>
      </c>
      <c r="P2784" t="s">
        <v>2082</v>
      </c>
      <c r="Q2784">
        <v>8</v>
      </c>
      <c r="R2784">
        <v>0</v>
      </c>
      <c r="S2784">
        <v>0</v>
      </c>
      <c r="U2784">
        <v>12174</v>
      </c>
      <c r="V2784">
        <v>12174</v>
      </c>
      <c r="W2784">
        <v>0</v>
      </c>
      <c r="X2784">
        <v>0</v>
      </c>
      <c r="Y2784" t="s">
        <v>799</v>
      </c>
    </row>
    <row r="2785" spans="1:25" x14ac:dyDescent="0.25">
      <c r="A2785">
        <v>2784</v>
      </c>
      <c r="B2785">
        <v>64960</v>
      </c>
      <c r="C2785">
        <v>0</v>
      </c>
      <c r="D2785">
        <v>0</v>
      </c>
      <c r="E2785" t="s">
        <v>1978</v>
      </c>
      <c r="F2785" t="s">
        <v>1979</v>
      </c>
      <c r="G2785">
        <v>1</v>
      </c>
      <c r="H2785" s="6">
        <v>176000</v>
      </c>
      <c r="I2785" s="7">
        <v>45803</v>
      </c>
      <c r="J2785" s="7">
        <v>45803</v>
      </c>
      <c r="K2785">
        <v>10</v>
      </c>
      <c r="L2785" t="s">
        <v>40</v>
      </c>
      <c r="M2785" t="s">
        <v>8</v>
      </c>
      <c r="N2785" t="s">
        <v>41</v>
      </c>
      <c r="O2785" t="s">
        <v>347</v>
      </c>
      <c r="P2785" t="s">
        <v>2082</v>
      </c>
      <c r="Q2785">
        <v>10</v>
      </c>
      <c r="R2785">
        <v>0</v>
      </c>
      <c r="S2785">
        <v>0</v>
      </c>
      <c r="U2785">
        <v>17600</v>
      </c>
      <c r="V2785">
        <v>17600</v>
      </c>
      <c r="W2785">
        <v>0</v>
      </c>
      <c r="X2785">
        <v>0</v>
      </c>
      <c r="Y2785" t="s">
        <v>109</v>
      </c>
    </row>
    <row r="2786" spans="1:25" x14ac:dyDescent="0.25">
      <c r="A2786">
        <v>2785</v>
      </c>
      <c r="B2786">
        <v>64961</v>
      </c>
      <c r="C2786">
        <v>0</v>
      </c>
      <c r="D2786">
        <v>0</v>
      </c>
      <c r="E2786" t="s">
        <v>1107</v>
      </c>
      <c r="F2786" t="s">
        <v>1108</v>
      </c>
      <c r="G2786">
        <v>1</v>
      </c>
      <c r="H2786" s="6">
        <v>3000000</v>
      </c>
      <c r="I2786" s="7">
        <v>45803</v>
      </c>
      <c r="J2786" s="7">
        <v>45803</v>
      </c>
      <c r="K2786">
        <v>15</v>
      </c>
      <c r="L2786" t="s">
        <v>40</v>
      </c>
      <c r="M2786" t="s">
        <v>1</v>
      </c>
      <c r="N2786" t="s">
        <v>41</v>
      </c>
      <c r="O2786" t="s">
        <v>87</v>
      </c>
      <c r="P2786" t="s">
        <v>2082</v>
      </c>
      <c r="Q2786">
        <v>10</v>
      </c>
      <c r="R2786">
        <v>5</v>
      </c>
      <c r="S2786">
        <v>0</v>
      </c>
      <c r="U2786">
        <v>450000</v>
      </c>
      <c r="V2786">
        <v>300000</v>
      </c>
      <c r="W2786">
        <v>150000</v>
      </c>
      <c r="X2786">
        <v>0</v>
      </c>
      <c r="Y2786" t="s">
        <v>48</v>
      </c>
    </row>
    <row r="2787" spans="1:25" x14ac:dyDescent="0.25">
      <c r="A2787">
        <v>2786</v>
      </c>
      <c r="B2787">
        <v>64962</v>
      </c>
      <c r="C2787">
        <v>0</v>
      </c>
      <c r="D2787">
        <v>0</v>
      </c>
      <c r="E2787" t="s">
        <v>1107</v>
      </c>
      <c r="F2787" t="s">
        <v>1108</v>
      </c>
      <c r="G2787">
        <v>1</v>
      </c>
      <c r="H2787" s="6">
        <v>7000000</v>
      </c>
      <c r="I2787" s="7">
        <v>45803</v>
      </c>
      <c r="J2787" s="7">
        <v>45803</v>
      </c>
      <c r="K2787">
        <v>15</v>
      </c>
      <c r="L2787" t="s">
        <v>40</v>
      </c>
      <c r="M2787" t="s">
        <v>1</v>
      </c>
      <c r="N2787" t="s">
        <v>41</v>
      </c>
      <c r="O2787" t="s">
        <v>87</v>
      </c>
      <c r="P2787" t="s">
        <v>2082</v>
      </c>
      <c r="Q2787">
        <v>10</v>
      </c>
      <c r="R2787">
        <v>5</v>
      </c>
      <c r="S2787">
        <v>0</v>
      </c>
      <c r="U2787">
        <v>1050000</v>
      </c>
      <c r="V2787">
        <v>700000</v>
      </c>
      <c r="W2787">
        <v>350000</v>
      </c>
      <c r="X2787">
        <v>0</v>
      </c>
      <c r="Y2787" t="s">
        <v>48</v>
      </c>
    </row>
    <row r="2788" spans="1:25" x14ac:dyDescent="0.25">
      <c r="A2788">
        <v>2787</v>
      </c>
      <c r="B2788">
        <v>64949</v>
      </c>
      <c r="C2788">
        <v>0</v>
      </c>
      <c r="D2788">
        <v>0</v>
      </c>
      <c r="E2788" t="s">
        <v>1666</v>
      </c>
      <c r="F2788" t="s">
        <v>1667</v>
      </c>
      <c r="G2788">
        <v>1</v>
      </c>
      <c r="H2788" s="6">
        <v>17818700</v>
      </c>
      <c r="I2788" s="7">
        <v>45803</v>
      </c>
      <c r="J2788" s="7">
        <v>45803</v>
      </c>
      <c r="K2788">
        <v>15</v>
      </c>
      <c r="L2788" t="s">
        <v>40</v>
      </c>
      <c r="M2788" t="s">
        <v>5</v>
      </c>
      <c r="N2788" t="s">
        <v>41</v>
      </c>
      <c r="O2788" t="s">
        <v>77</v>
      </c>
      <c r="P2788" t="s">
        <v>2082</v>
      </c>
      <c r="Q2788">
        <v>5.6</v>
      </c>
      <c r="R2788">
        <v>9.4</v>
      </c>
      <c r="S2788">
        <v>0</v>
      </c>
      <c r="U2788">
        <v>2672805</v>
      </c>
      <c r="V2788">
        <v>997847</v>
      </c>
      <c r="W2788">
        <v>1674958</v>
      </c>
      <c r="X2788">
        <v>0</v>
      </c>
      <c r="Y2788" t="s">
        <v>109</v>
      </c>
    </row>
    <row r="2789" spans="1:25" x14ac:dyDescent="0.25">
      <c r="A2789">
        <v>2788</v>
      </c>
      <c r="B2789">
        <v>64948</v>
      </c>
      <c r="C2789">
        <v>0</v>
      </c>
      <c r="D2789">
        <v>0</v>
      </c>
      <c r="E2789" t="s">
        <v>1486</v>
      </c>
      <c r="F2789" t="s">
        <v>1487</v>
      </c>
      <c r="G2789">
        <v>1</v>
      </c>
      <c r="H2789" s="6">
        <v>1880395</v>
      </c>
      <c r="I2789" s="7">
        <v>45803</v>
      </c>
      <c r="J2789" s="7">
        <v>45803</v>
      </c>
      <c r="K2789">
        <v>7</v>
      </c>
      <c r="L2789" t="s">
        <v>40</v>
      </c>
      <c r="M2789" t="s">
        <v>5</v>
      </c>
      <c r="N2789" t="s">
        <v>41</v>
      </c>
      <c r="O2789" t="s">
        <v>47</v>
      </c>
      <c r="P2789" t="s">
        <v>2082</v>
      </c>
      <c r="Q2789">
        <v>7</v>
      </c>
      <c r="R2789">
        <v>0</v>
      </c>
      <c r="S2789">
        <v>0</v>
      </c>
      <c r="U2789">
        <v>131628</v>
      </c>
      <c r="V2789">
        <v>131628</v>
      </c>
      <c r="W2789">
        <v>0</v>
      </c>
      <c r="X2789">
        <v>0</v>
      </c>
      <c r="Y2789" t="s">
        <v>72</v>
      </c>
    </row>
    <row r="2790" spans="1:25" x14ac:dyDescent="0.25">
      <c r="A2790">
        <v>2789</v>
      </c>
      <c r="B2790">
        <v>64946</v>
      </c>
      <c r="C2790">
        <v>0</v>
      </c>
      <c r="D2790">
        <v>0</v>
      </c>
      <c r="E2790" t="s">
        <v>1378</v>
      </c>
      <c r="F2790" t="s">
        <v>1379</v>
      </c>
      <c r="G2790">
        <v>1</v>
      </c>
      <c r="H2790" s="6">
        <v>6420131</v>
      </c>
      <c r="I2790" s="7">
        <v>45800</v>
      </c>
      <c r="J2790" s="7">
        <v>45800</v>
      </c>
      <c r="K2790">
        <v>15</v>
      </c>
      <c r="L2790" t="s">
        <v>40</v>
      </c>
      <c r="M2790" t="s">
        <v>4</v>
      </c>
      <c r="N2790" t="s">
        <v>41</v>
      </c>
      <c r="O2790" t="s">
        <v>51</v>
      </c>
      <c r="P2790" t="s">
        <v>2082</v>
      </c>
      <c r="Q2790">
        <v>5.5</v>
      </c>
      <c r="R2790">
        <v>7</v>
      </c>
      <c r="S2790">
        <v>2.5</v>
      </c>
      <c r="U2790">
        <v>963020</v>
      </c>
      <c r="V2790">
        <v>353107</v>
      </c>
      <c r="W2790">
        <v>449409</v>
      </c>
      <c r="X2790">
        <v>160503</v>
      </c>
      <c r="Y2790" t="s">
        <v>109</v>
      </c>
    </row>
    <row r="2791" spans="1:25" x14ac:dyDescent="0.25">
      <c r="A2791">
        <v>2790</v>
      </c>
      <c r="B2791">
        <v>64933</v>
      </c>
      <c r="C2791">
        <v>0</v>
      </c>
      <c r="D2791">
        <v>0</v>
      </c>
      <c r="E2791" t="s">
        <v>1196</v>
      </c>
      <c r="F2791" t="s">
        <v>1197</v>
      </c>
      <c r="G2791">
        <v>1</v>
      </c>
      <c r="H2791" s="6">
        <v>6030859</v>
      </c>
      <c r="I2791" s="7">
        <v>45800</v>
      </c>
      <c r="J2791" s="7">
        <v>45800</v>
      </c>
      <c r="K2791">
        <v>5</v>
      </c>
      <c r="L2791" t="s">
        <v>40</v>
      </c>
      <c r="M2791" t="s">
        <v>9</v>
      </c>
      <c r="N2791" t="s">
        <v>41</v>
      </c>
      <c r="O2791" t="s">
        <v>42</v>
      </c>
      <c r="P2791" t="s">
        <v>2082</v>
      </c>
      <c r="Q2791">
        <v>5</v>
      </c>
      <c r="R2791">
        <v>0</v>
      </c>
      <c r="S2791">
        <v>0</v>
      </c>
      <c r="U2791">
        <v>301543</v>
      </c>
      <c r="V2791">
        <v>301543</v>
      </c>
      <c r="W2791">
        <v>0</v>
      </c>
      <c r="X2791">
        <v>0</v>
      </c>
      <c r="Y2791" t="s">
        <v>112</v>
      </c>
    </row>
    <row r="2792" spans="1:25" x14ac:dyDescent="0.25">
      <c r="A2792">
        <v>2791</v>
      </c>
      <c r="B2792">
        <v>64947</v>
      </c>
      <c r="C2792">
        <v>0</v>
      </c>
      <c r="D2792">
        <v>0</v>
      </c>
      <c r="E2792" t="s">
        <v>1372</v>
      </c>
      <c r="F2792" t="s">
        <v>1373</v>
      </c>
      <c r="G2792">
        <v>1</v>
      </c>
      <c r="H2792" s="6">
        <v>17735168</v>
      </c>
      <c r="I2792" s="7">
        <v>45800</v>
      </c>
      <c r="J2792" s="7">
        <v>45800</v>
      </c>
      <c r="K2792">
        <v>15</v>
      </c>
      <c r="L2792" t="s">
        <v>40</v>
      </c>
      <c r="M2792" t="s">
        <v>4</v>
      </c>
      <c r="N2792" t="s">
        <v>41</v>
      </c>
      <c r="O2792" t="s">
        <v>51</v>
      </c>
      <c r="P2792" t="s">
        <v>2082</v>
      </c>
      <c r="Q2792">
        <v>5.5</v>
      </c>
      <c r="R2792">
        <v>7</v>
      </c>
      <c r="S2792">
        <v>2.5</v>
      </c>
      <c r="U2792">
        <v>2660275</v>
      </c>
      <c r="V2792">
        <v>975434</v>
      </c>
      <c r="W2792">
        <v>1241462</v>
      </c>
      <c r="X2792">
        <v>443379</v>
      </c>
      <c r="Y2792" t="s">
        <v>109</v>
      </c>
    </row>
    <row r="2793" spans="1:25" x14ac:dyDescent="0.25">
      <c r="A2793">
        <v>2792</v>
      </c>
      <c r="B2793">
        <v>64916</v>
      </c>
      <c r="C2793">
        <v>0</v>
      </c>
      <c r="D2793">
        <v>0</v>
      </c>
      <c r="E2793" t="s">
        <v>1475</v>
      </c>
      <c r="F2793" t="s">
        <v>1476</v>
      </c>
      <c r="G2793">
        <v>1</v>
      </c>
      <c r="H2793" s="6">
        <v>223392</v>
      </c>
      <c r="I2793" s="7">
        <v>45800</v>
      </c>
      <c r="J2793" s="7">
        <v>45800</v>
      </c>
      <c r="K2793">
        <v>7</v>
      </c>
      <c r="L2793" t="s">
        <v>40</v>
      </c>
      <c r="M2793" t="s">
        <v>5</v>
      </c>
      <c r="N2793" t="s">
        <v>41</v>
      </c>
      <c r="O2793" t="s">
        <v>47</v>
      </c>
      <c r="P2793" t="s">
        <v>2082</v>
      </c>
      <c r="Q2793">
        <v>7</v>
      </c>
      <c r="R2793">
        <v>0</v>
      </c>
      <c r="S2793">
        <v>0</v>
      </c>
      <c r="U2793">
        <v>15637</v>
      </c>
      <c r="V2793">
        <v>15637</v>
      </c>
      <c r="W2793">
        <v>0</v>
      </c>
      <c r="X2793">
        <v>0</v>
      </c>
      <c r="Y2793" t="s">
        <v>48</v>
      </c>
    </row>
    <row r="2794" spans="1:25" x14ac:dyDescent="0.25">
      <c r="A2794">
        <v>2793</v>
      </c>
      <c r="B2794">
        <v>64928</v>
      </c>
      <c r="C2794">
        <v>0</v>
      </c>
      <c r="D2794">
        <v>0</v>
      </c>
      <c r="E2794" t="s">
        <v>1190</v>
      </c>
      <c r="F2794" t="s">
        <v>1191</v>
      </c>
      <c r="G2794">
        <v>1</v>
      </c>
      <c r="H2794" s="6">
        <v>122936</v>
      </c>
      <c r="I2794" s="7">
        <v>45800</v>
      </c>
      <c r="J2794" s="7">
        <v>45800</v>
      </c>
      <c r="K2794">
        <v>5</v>
      </c>
      <c r="L2794" t="s">
        <v>40</v>
      </c>
      <c r="M2794" t="s">
        <v>9</v>
      </c>
      <c r="N2794" t="s">
        <v>41</v>
      </c>
      <c r="O2794" t="s">
        <v>42</v>
      </c>
      <c r="P2794" t="s">
        <v>2082</v>
      </c>
      <c r="Q2794">
        <v>5</v>
      </c>
      <c r="R2794">
        <v>0</v>
      </c>
      <c r="S2794">
        <v>0</v>
      </c>
      <c r="U2794">
        <v>6147</v>
      </c>
      <c r="V2794">
        <v>6147</v>
      </c>
      <c r="W2794">
        <v>0</v>
      </c>
      <c r="X2794">
        <v>0</v>
      </c>
      <c r="Y2794" t="s">
        <v>44</v>
      </c>
    </row>
    <row r="2795" spans="1:25" x14ac:dyDescent="0.25">
      <c r="A2795">
        <v>2794</v>
      </c>
      <c r="B2795">
        <v>64929</v>
      </c>
      <c r="C2795">
        <v>0</v>
      </c>
      <c r="D2795">
        <v>0</v>
      </c>
      <c r="E2795" t="s">
        <v>1190</v>
      </c>
      <c r="F2795" t="s">
        <v>1191</v>
      </c>
      <c r="G2795">
        <v>1</v>
      </c>
      <c r="H2795" s="6">
        <v>107251</v>
      </c>
      <c r="I2795" s="7">
        <v>45800</v>
      </c>
      <c r="J2795" s="7">
        <v>45800</v>
      </c>
      <c r="K2795">
        <v>5</v>
      </c>
      <c r="L2795" t="s">
        <v>40</v>
      </c>
      <c r="M2795" t="s">
        <v>9</v>
      </c>
      <c r="N2795" t="s">
        <v>41</v>
      </c>
      <c r="O2795" t="s">
        <v>42</v>
      </c>
      <c r="P2795" t="s">
        <v>2082</v>
      </c>
      <c r="Q2795">
        <v>5</v>
      </c>
      <c r="R2795">
        <v>0</v>
      </c>
      <c r="S2795">
        <v>0</v>
      </c>
      <c r="U2795">
        <v>5363</v>
      </c>
      <c r="V2795">
        <v>5363</v>
      </c>
      <c r="W2795">
        <v>0</v>
      </c>
      <c r="X2795">
        <v>0</v>
      </c>
      <c r="Y2795" t="s">
        <v>44</v>
      </c>
    </row>
    <row r="2796" spans="1:25" x14ac:dyDescent="0.25">
      <c r="A2796">
        <v>2795</v>
      </c>
      <c r="B2796">
        <v>64930</v>
      </c>
      <c r="C2796">
        <v>0</v>
      </c>
      <c r="D2796">
        <v>0</v>
      </c>
      <c r="E2796" t="s">
        <v>1190</v>
      </c>
      <c r="F2796" t="s">
        <v>1191</v>
      </c>
      <c r="G2796">
        <v>1</v>
      </c>
      <c r="H2796" s="6">
        <v>75494</v>
      </c>
      <c r="I2796" s="7">
        <v>45800</v>
      </c>
      <c r="J2796" s="7">
        <v>45800</v>
      </c>
      <c r="K2796">
        <v>5</v>
      </c>
      <c r="L2796" t="s">
        <v>40</v>
      </c>
      <c r="M2796" t="s">
        <v>9</v>
      </c>
      <c r="N2796" t="s">
        <v>41</v>
      </c>
      <c r="O2796" t="s">
        <v>42</v>
      </c>
      <c r="P2796" t="s">
        <v>2082</v>
      </c>
      <c r="Q2796">
        <v>5</v>
      </c>
      <c r="R2796">
        <v>0</v>
      </c>
      <c r="S2796">
        <v>0</v>
      </c>
      <c r="U2796">
        <v>3775</v>
      </c>
      <c r="V2796">
        <v>3775</v>
      </c>
      <c r="W2796">
        <v>0</v>
      </c>
      <c r="X2796">
        <v>0</v>
      </c>
      <c r="Y2796" t="s">
        <v>44</v>
      </c>
    </row>
    <row r="2797" spans="1:25" x14ac:dyDescent="0.25">
      <c r="A2797">
        <v>2796</v>
      </c>
      <c r="B2797">
        <v>64925</v>
      </c>
      <c r="C2797">
        <v>0</v>
      </c>
      <c r="D2797">
        <v>0</v>
      </c>
      <c r="E2797" t="s">
        <v>1188</v>
      </c>
      <c r="F2797" t="s">
        <v>1189</v>
      </c>
      <c r="G2797">
        <v>1</v>
      </c>
      <c r="H2797" s="6">
        <v>548200</v>
      </c>
      <c r="I2797" s="7">
        <v>45800</v>
      </c>
      <c r="J2797" s="7">
        <v>45800</v>
      </c>
      <c r="K2797">
        <v>5</v>
      </c>
      <c r="L2797" t="s">
        <v>40</v>
      </c>
      <c r="M2797" t="s">
        <v>9</v>
      </c>
      <c r="N2797" t="s">
        <v>41</v>
      </c>
      <c r="O2797" t="s">
        <v>42</v>
      </c>
      <c r="P2797" t="s">
        <v>2082</v>
      </c>
      <c r="Q2797">
        <v>5</v>
      </c>
      <c r="R2797">
        <v>0</v>
      </c>
      <c r="S2797">
        <v>0</v>
      </c>
      <c r="U2797">
        <v>27410</v>
      </c>
      <c r="V2797">
        <v>27410</v>
      </c>
      <c r="W2797">
        <v>0</v>
      </c>
      <c r="X2797">
        <v>0</v>
      </c>
      <c r="Y2797" t="s">
        <v>44</v>
      </c>
    </row>
    <row r="2798" spans="1:25" x14ac:dyDescent="0.25">
      <c r="A2798">
        <v>2797</v>
      </c>
      <c r="B2798">
        <v>64926</v>
      </c>
      <c r="C2798">
        <v>0</v>
      </c>
      <c r="D2798">
        <v>0</v>
      </c>
      <c r="E2798" t="s">
        <v>1188</v>
      </c>
      <c r="F2798" t="s">
        <v>1189</v>
      </c>
      <c r="G2798">
        <v>1</v>
      </c>
      <c r="H2798" s="6">
        <v>289660</v>
      </c>
      <c r="I2798" s="7">
        <v>45800</v>
      </c>
      <c r="J2798" s="7">
        <v>45800</v>
      </c>
      <c r="K2798">
        <v>5</v>
      </c>
      <c r="L2798" t="s">
        <v>40</v>
      </c>
      <c r="M2798" t="s">
        <v>9</v>
      </c>
      <c r="N2798" t="s">
        <v>41</v>
      </c>
      <c r="O2798" t="s">
        <v>42</v>
      </c>
      <c r="P2798" t="s">
        <v>2082</v>
      </c>
      <c r="Q2798">
        <v>5</v>
      </c>
      <c r="R2798">
        <v>0</v>
      </c>
      <c r="S2798">
        <v>0</v>
      </c>
      <c r="U2798">
        <v>14483</v>
      </c>
      <c r="V2798">
        <v>14483</v>
      </c>
      <c r="W2798">
        <v>0</v>
      </c>
      <c r="X2798">
        <v>0</v>
      </c>
      <c r="Y2798" t="s">
        <v>44</v>
      </c>
    </row>
    <row r="2799" spans="1:25" x14ac:dyDescent="0.25">
      <c r="A2799">
        <v>2798</v>
      </c>
      <c r="B2799">
        <v>64927</v>
      </c>
      <c r="C2799">
        <v>0</v>
      </c>
      <c r="D2799">
        <v>0</v>
      </c>
      <c r="E2799" t="s">
        <v>1188</v>
      </c>
      <c r="F2799" t="s">
        <v>1189</v>
      </c>
      <c r="G2799">
        <v>1</v>
      </c>
      <c r="H2799" s="6">
        <v>462856</v>
      </c>
      <c r="I2799" s="7">
        <v>45800</v>
      </c>
      <c r="J2799" s="7">
        <v>45800</v>
      </c>
      <c r="K2799">
        <v>5</v>
      </c>
      <c r="L2799" t="s">
        <v>40</v>
      </c>
      <c r="M2799" t="s">
        <v>9</v>
      </c>
      <c r="N2799" t="s">
        <v>41</v>
      </c>
      <c r="O2799" t="s">
        <v>42</v>
      </c>
      <c r="P2799" t="s">
        <v>2082</v>
      </c>
      <c r="Q2799">
        <v>5</v>
      </c>
      <c r="R2799">
        <v>0</v>
      </c>
      <c r="S2799">
        <v>0</v>
      </c>
      <c r="U2799">
        <v>23143</v>
      </c>
      <c r="V2799">
        <v>23143</v>
      </c>
      <c r="W2799">
        <v>0</v>
      </c>
      <c r="X2799">
        <v>0</v>
      </c>
      <c r="Y2799" t="s">
        <v>44</v>
      </c>
    </row>
    <row r="2800" spans="1:25" x14ac:dyDescent="0.25">
      <c r="A2800">
        <v>2799</v>
      </c>
      <c r="B2800">
        <v>64956</v>
      </c>
      <c r="C2800">
        <v>0</v>
      </c>
      <c r="D2800">
        <v>0</v>
      </c>
      <c r="E2800" t="s">
        <v>1614</v>
      </c>
      <c r="F2800" t="s">
        <v>1615</v>
      </c>
      <c r="G2800">
        <v>1</v>
      </c>
      <c r="H2800" s="6">
        <v>10000000</v>
      </c>
      <c r="I2800" s="7">
        <v>45800</v>
      </c>
      <c r="J2800" s="7">
        <v>45800</v>
      </c>
      <c r="K2800">
        <v>15</v>
      </c>
      <c r="L2800" t="s">
        <v>40</v>
      </c>
      <c r="M2800" t="s">
        <v>5</v>
      </c>
      <c r="N2800" t="s">
        <v>41</v>
      </c>
      <c r="O2800" t="s">
        <v>54</v>
      </c>
      <c r="P2800" t="s">
        <v>2082</v>
      </c>
      <c r="Q2800">
        <v>3</v>
      </c>
      <c r="R2800">
        <v>12</v>
      </c>
      <c r="S2800">
        <v>0</v>
      </c>
      <c r="U2800">
        <v>1500000</v>
      </c>
      <c r="V2800">
        <v>300000</v>
      </c>
      <c r="W2800">
        <v>1200000</v>
      </c>
      <c r="X2800">
        <v>0</v>
      </c>
      <c r="Y2800" t="s">
        <v>72</v>
      </c>
    </row>
    <row r="2801" spans="1:25" x14ac:dyDescent="0.25">
      <c r="A2801">
        <v>2800</v>
      </c>
      <c r="B2801">
        <v>64253</v>
      </c>
      <c r="C2801">
        <v>0</v>
      </c>
      <c r="D2801">
        <v>0</v>
      </c>
      <c r="E2801" t="s">
        <v>1532</v>
      </c>
      <c r="F2801" t="s">
        <v>1533</v>
      </c>
      <c r="G2801">
        <v>1</v>
      </c>
      <c r="H2801" s="6">
        <v>24555177</v>
      </c>
      <c r="I2801" s="7">
        <v>45800</v>
      </c>
      <c r="J2801" s="7">
        <v>45800</v>
      </c>
      <c r="K2801">
        <v>15</v>
      </c>
      <c r="L2801" t="s">
        <v>40</v>
      </c>
      <c r="M2801" t="s">
        <v>5</v>
      </c>
      <c r="N2801" t="s">
        <v>41</v>
      </c>
      <c r="O2801" t="s">
        <v>54</v>
      </c>
      <c r="P2801" t="s">
        <v>2082</v>
      </c>
      <c r="Q2801">
        <v>3.3</v>
      </c>
      <c r="R2801">
        <v>11.7</v>
      </c>
      <c r="S2801">
        <v>0</v>
      </c>
      <c r="U2801">
        <v>3683277</v>
      </c>
      <c r="V2801">
        <v>810321</v>
      </c>
      <c r="W2801">
        <v>2872956</v>
      </c>
      <c r="X2801">
        <v>0</v>
      </c>
      <c r="Y2801" t="s">
        <v>48</v>
      </c>
    </row>
    <row r="2802" spans="1:25" x14ac:dyDescent="0.25">
      <c r="A2802">
        <v>2801</v>
      </c>
      <c r="B2802">
        <v>64931</v>
      </c>
      <c r="C2802">
        <v>0</v>
      </c>
      <c r="D2802">
        <v>0</v>
      </c>
      <c r="E2802" t="s">
        <v>2259</v>
      </c>
      <c r="F2802" t="s">
        <v>2260</v>
      </c>
      <c r="G2802">
        <v>1</v>
      </c>
      <c r="H2802" s="6">
        <v>27883</v>
      </c>
      <c r="I2802" s="7">
        <v>45800</v>
      </c>
      <c r="J2802" s="7">
        <v>1141527</v>
      </c>
      <c r="K2802">
        <v>5</v>
      </c>
      <c r="L2802" t="s">
        <v>40</v>
      </c>
      <c r="M2802" t="s">
        <v>9</v>
      </c>
      <c r="N2802" t="s">
        <v>41</v>
      </c>
      <c r="O2802" t="s">
        <v>42</v>
      </c>
      <c r="P2802" t="s">
        <v>2082</v>
      </c>
      <c r="Q2802">
        <v>5</v>
      </c>
      <c r="R2802">
        <v>0</v>
      </c>
      <c r="S2802">
        <v>0</v>
      </c>
      <c r="U2802">
        <v>1394</v>
      </c>
      <c r="V2802">
        <v>1394</v>
      </c>
      <c r="W2802">
        <v>0</v>
      </c>
      <c r="X2802">
        <v>0</v>
      </c>
      <c r="Y2802" t="s">
        <v>2086</v>
      </c>
    </row>
    <row r="2803" spans="1:25" x14ac:dyDescent="0.25">
      <c r="A2803">
        <v>2802</v>
      </c>
      <c r="B2803">
        <v>64932</v>
      </c>
      <c r="C2803">
        <v>0</v>
      </c>
      <c r="D2803">
        <v>0</v>
      </c>
      <c r="E2803" t="s">
        <v>1175</v>
      </c>
      <c r="F2803" t="s">
        <v>1176</v>
      </c>
      <c r="G2803">
        <v>1</v>
      </c>
      <c r="H2803" s="6">
        <v>188447</v>
      </c>
      <c r="I2803" s="7">
        <v>45800</v>
      </c>
      <c r="J2803" s="7">
        <v>45800</v>
      </c>
      <c r="K2803">
        <v>5</v>
      </c>
      <c r="L2803" t="s">
        <v>40</v>
      </c>
      <c r="M2803" t="s">
        <v>9</v>
      </c>
      <c r="N2803" t="s">
        <v>41</v>
      </c>
      <c r="O2803" t="s">
        <v>42</v>
      </c>
      <c r="P2803" t="s">
        <v>2082</v>
      </c>
      <c r="Q2803">
        <v>5</v>
      </c>
      <c r="R2803">
        <v>0</v>
      </c>
      <c r="S2803">
        <v>0</v>
      </c>
      <c r="U2803">
        <v>9422</v>
      </c>
      <c r="V2803">
        <v>9422</v>
      </c>
      <c r="W2803">
        <v>0</v>
      </c>
      <c r="X2803">
        <v>0</v>
      </c>
      <c r="Y2803" t="s">
        <v>44</v>
      </c>
    </row>
    <row r="2804" spans="1:25" x14ac:dyDescent="0.25">
      <c r="A2804">
        <v>2803</v>
      </c>
      <c r="B2804">
        <v>66801</v>
      </c>
      <c r="C2804">
        <v>0</v>
      </c>
      <c r="D2804">
        <v>0</v>
      </c>
      <c r="E2804" t="s">
        <v>2465</v>
      </c>
      <c r="F2804" t="s">
        <v>2466</v>
      </c>
      <c r="G2804">
        <v>1</v>
      </c>
      <c r="H2804" s="6">
        <v>2424772</v>
      </c>
      <c r="I2804" s="7">
        <v>45800</v>
      </c>
      <c r="K2804">
        <v>15</v>
      </c>
      <c r="L2804" t="s">
        <v>40</v>
      </c>
      <c r="M2804" t="s">
        <v>5</v>
      </c>
      <c r="N2804" t="s">
        <v>41</v>
      </c>
      <c r="O2804" t="s">
        <v>77</v>
      </c>
      <c r="P2804" t="s">
        <v>2082</v>
      </c>
      <c r="Q2804">
        <v>5</v>
      </c>
      <c r="R2804">
        <v>10</v>
      </c>
      <c r="S2804">
        <v>0</v>
      </c>
      <c r="U2804">
        <v>363716</v>
      </c>
      <c r="V2804">
        <v>121239</v>
      </c>
      <c r="W2804">
        <v>242477</v>
      </c>
      <c r="X2804">
        <v>0</v>
      </c>
      <c r="Y2804" t="s">
        <v>48</v>
      </c>
    </row>
    <row r="2805" spans="1:25" x14ac:dyDescent="0.25">
      <c r="A2805">
        <v>2804</v>
      </c>
      <c r="B2805">
        <v>66802</v>
      </c>
      <c r="C2805">
        <v>0</v>
      </c>
      <c r="D2805">
        <v>0</v>
      </c>
      <c r="E2805" t="s">
        <v>2465</v>
      </c>
      <c r="F2805" t="s">
        <v>2466</v>
      </c>
      <c r="G2805">
        <v>1</v>
      </c>
      <c r="H2805" s="6">
        <v>225413</v>
      </c>
      <c r="I2805" s="7">
        <v>45800</v>
      </c>
      <c r="K2805">
        <v>15</v>
      </c>
      <c r="L2805" t="s">
        <v>459</v>
      </c>
      <c r="M2805" t="s">
        <v>5</v>
      </c>
      <c r="N2805" t="s">
        <v>41</v>
      </c>
      <c r="O2805" t="s">
        <v>77</v>
      </c>
      <c r="P2805" t="s">
        <v>2082</v>
      </c>
      <c r="Q2805">
        <v>5</v>
      </c>
      <c r="R2805">
        <v>10</v>
      </c>
      <c r="S2805">
        <v>0</v>
      </c>
      <c r="U2805">
        <v>33812</v>
      </c>
      <c r="V2805">
        <v>11271</v>
      </c>
      <c r="W2805">
        <v>22541</v>
      </c>
      <c r="X2805">
        <v>0</v>
      </c>
      <c r="Y2805" t="s">
        <v>48</v>
      </c>
    </row>
    <row r="2806" spans="1:25" x14ac:dyDescent="0.25">
      <c r="A2806">
        <v>2805</v>
      </c>
      <c r="B2806">
        <v>64582</v>
      </c>
      <c r="C2806">
        <v>0</v>
      </c>
      <c r="D2806">
        <v>0</v>
      </c>
      <c r="E2806" t="s">
        <v>999</v>
      </c>
      <c r="F2806" t="s">
        <v>1000</v>
      </c>
      <c r="G2806">
        <v>1</v>
      </c>
      <c r="H2806" s="6">
        <v>10714872</v>
      </c>
      <c r="I2806" s="7">
        <v>45800</v>
      </c>
      <c r="J2806" s="7">
        <v>45800</v>
      </c>
      <c r="K2806">
        <v>15</v>
      </c>
      <c r="L2806" t="s">
        <v>40</v>
      </c>
      <c r="M2806" t="s">
        <v>5</v>
      </c>
      <c r="N2806" t="s">
        <v>41</v>
      </c>
      <c r="O2806" t="s">
        <v>77</v>
      </c>
      <c r="P2806" t="s">
        <v>2082</v>
      </c>
      <c r="Q2806">
        <v>5</v>
      </c>
      <c r="R2806">
        <v>10</v>
      </c>
      <c r="S2806">
        <v>0</v>
      </c>
      <c r="U2806">
        <v>1607231</v>
      </c>
      <c r="V2806">
        <v>535744</v>
      </c>
      <c r="W2806">
        <v>1071487</v>
      </c>
      <c r="X2806">
        <v>0</v>
      </c>
      <c r="Y2806" t="s">
        <v>48</v>
      </c>
    </row>
    <row r="2807" spans="1:25" x14ac:dyDescent="0.25">
      <c r="A2807">
        <v>2806</v>
      </c>
      <c r="B2807">
        <v>64921</v>
      </c>
      <c r="C2807">
        <v>0</v>
      </c>
      <c r="D2807">
        <v>0</v>
      </c>
      <c r="E2807" t="s">
        <v>1586</v>
      </c>
      <c r="F2807" t="s">
        <v>1587</v>
      </c>
      <c r="G2807">
        <v>1</v>
      </c>
      <c r="H2807" s="6">
        <v>100000000</v>
      </c>
      <c r="I2807" s="7">
        <v>45800</v>
      </c>
      <c r="J2807" s="7">
        <v>45800</v>
      </c>
      <c r="K2807">
        <v>15</v>
      </c>
      <c r="L2807" t="s">
        <v>40</v>
      </c>
      <c r="M2807" t="s">
        <v>5</v>
      </c>
      <c r="N2807" t="s">
        <v>41</v>
      </c>
      <c r="O2807" t="s">
        <v>77</v>
      </c>
      <c r="P2807" t="s">
        <v>2082</v>
      </c>
      <c r="Q2807">
        <v>4.5</v>
      </c>
      <c r="R2807">
        <v>10.5</v>
      </c>
      <c r="S2807">
        <v>0</v>
      </c>
      <c r="U2807">
        <v>15000000</v>
      </c>
      <c r="V2807">
        <v>4500000</v>
      </c>
      <c r="W2807">
        <v>10500000</v>
      </c>
      <c r="X2807">
        <v>0</v>
      </c>
      <c r="Y2807" t="s">
        <v>72</v>
      </c>
    </row>
    <row r="2808" spans="1:25" x14ac:dyDescent="0.25">
      <c r="A2808">
        <v>2807</v>
      </c>
      <c r="B2808">
        <v>64922</v>
      </c>
      <c r="C2808">
        <v>0</v>
      </c>
      <c r="D2808">
        <v>0</v>
      </c>
      <c r="E2808" t="s">
        <v>1702</v>
      </c>
      <c r="F2808" t="s">
        <v>1703</v>
      </c>
      <c r="G2808">
        <v>1</v>
      </c>
      <c r="H2808" s="6">
        <v>15000000</v>
      </c>
      <c r="I2808" s="7">
        <v>45800</v>
      </c>
      <c r="J2808" s="7">
        <v>45800</v>
      </c>
      <c r="K2808">
        <v>15</v>
      </c>
      <c r="L2808" t="s">
        <v>40</v>
      </c>
      <c r="M2808" t="s">
        <v>5</v>
      </c>
      <c r="N2808" t="s">
        <v>41</v>
      </c>
      <c r="O2808" t="s">
        <v>47</v>
      </c>
      <c r="P2808" t="s">
        <v>2082</v>
      </c>
      <c r="Q2808">
        <v>5</v>
      </c>
      <c r="R2808">
        <v>10</v>
      </c>
      <c r="S2808">
        <v>0</v>
      </c>
      <c r="U2808">
        <v>2250000</v>
      </c>
      <c r="V2808">
        <v>750000</v>
      </c>
      <c r="W2808">
        <v>1500000</v>
      </c>
      <c r="X2808">
        <v>0</v>
      </c>
      <c r="Y2808" t="s">
        <v>48</v>
      </c>
    </row>
    <row r="2809" spans="1:25" x14ac:dyDescent="0.25">
      <c r="A2809">
        <v>2808</v>
      </c>
      <c r="B2809">
        <v>64917</v>
      </c>
      <c r="C2809">
        <v>0</v>
      </c>
      <c r="D2809">
        <v>0</v>
      </c>
      <c r="E2809" t="s">
        <v>1496</v>
      </c>
      <c r="F2809" t="s">
        <v>1497</v>
      </c>
      <c r="G2809">
        <v>1</v>
      </c>
      <c r="H2809" s="6">
        <v>837647</v>
      </c>
      <c r="I2809" s="7">
        <v>45800</v>
      </c>
      <c r="J2809" s="7">
        <v>45800</v>
      </c>
      <c r="K2809">
        <v>15</v>
      </c>
      <c r="L2809" t="s">
        <v>40</v>
      </c>
      <c r="M2809" t="s">
        <v>1</v>
      </c>
      <c r="N2809" t="s">
        <v>41</v>
      </c>
      <c r="O2809" t="s">
        <v>87</v>
      </c>
      <c r="P2809" t="s">
        <v>2082</v>
      </c>
      <c r="Q2809">
        <v>15</v>
      </c>
      <c r="R2809">
        <v>0</v>
      </c>
      <c r="S2809">
        <v>0</v>
      </c>
      <c r="U2809">
        <v>125647</v>
      </c>
      <c r="V2809">
        <v>125647</v>
      </c>
      <c r="W2809">
        <v>0</v>
      </c>
      <c r="X2809">
        <v>0</v>
      </c>
      <c r="Y2809" t="s">
        <v>437</v>
      </c>
    </row>
    <row r="2810" spans="1:25" x14ac:dyDescent="0.25">
      <c r="A2810">
        <v>2809</v>
      </c>
      <c r="B2810">
        <v>64919</v>
      </c>
      <c r="C2810">
        <v>0</v>
      </c>
      <c r="D2810">
        <v>0</v>
      </c>
      <c r="E2810" t="s">
        <v>1725</v>
      </c>
      <c r="F2810" t="s">
        <v>1726</v>
      </c>
      <c r="G2810">
        <v>1</v>
      </c>
      <c r="H2810" s="6">
        <v>10983936</v>
      </c>
      <c r="I2810" s="7">
        <v>45800</v>
      </c>
      <c r="J2810" s="7">
        <v>45800</v>
      </c>
      <c r="K2810">
        <v>8</v>
      </c>
      <c r="L2810" t="s">
        <v>40</v>
      </c>
      <c r="M2810" t="s">
        <v>5</v>
      </c>
      <c r="N2810" t="s">
        <v>41</v>
      </c>
      <c r="O2810" t="s">
        <v>77</v>
      </c>
      <c r="P2810" t="s">
        <v>2082</v>
      </c>
      <c r="Q2810">
        <v>8</v>
      </c>
      <c r="R2810">
        <v>0</v>
      </c>
      <c r="S2810">
        <v>0</v>
      </c>
      <c r="U2810">
        <v>878715</v>
      </c>
      <c r="V2810">
        <v>878715</v>
      </c>
      <c r="W2810">
        <v>0</v>
      </c>
      <c r="X2810">
        <v>0</v>
      </c>
      <c r="Y2810" t="s">
        <v>48</v>
      </c>
    </row>
    <row r="2811" spans="1:25" x14ac:dyDescent="0.25">
      <c r="A2811">
        <v>2810</v>
      </c>
      <c r="B2811">
        <v>64918</v>
      </c>
      <c r="C2811">
        <v>0</v>
      </c>
      <c r="D2811">
        <v>0</v>
      </c>
      <c r="E2811" t="s">
        <v>2445</v>
      </c>
      <c r="F2811" t="s">
        <v>2446</v>
      </c>
      <c r="G2811">
        <v>1</v>
      </c>
      <c r="H2811" s="6">
        <v>15000000</v>
      </c>
      <c r="I2811" s="7">
        <v>45800</v>
      </c>
      <c r="J2811" s="7">
        <v>45800</v>
      </c>
      <c r="K2811">
        <v>15</v>
      </c>
      <c r="L2811" t="s">
        <v>40</v>
      </c>
      <c r="M2811" t="s">
        <v>5</v>
      </c>
      <c r="N2811" t="s">
        <v>41</v>
      </c>
      <c r="O2811" t="s">
        <v>47</v>
      </c>
      <c r="P2811" t="s">
        <v>2082</v>
      </c>
      <c r="Q2811">
        <v>5</v>
      </c>
      <c r="R2811">
        <v>10</v>
      </c>
      <c r="S2811">
        <v>0</v>
      </c>
      <c r="U2811">
        <v>2250000</v>
      </c>
      <c r="V2811">
        <v>750000</v>
      </c>
      <c r="W2811">
        <v>1500000</v>
      </c>
      <c r="X2811">
        <v>0</v>
      </c>
      <c r="Y2811" t="s">
        <v>48</v>
      </c>
    </row>
    <row r="2812" spans="1:25" x14ac:dyDescent="0.25">
      <c r="A2812">
        <v>2811</v>
      </c>
      <c r="B2812">
        <v>64957</v>
      </c>
      <c r="C2812">
        <v>0</v>
      </c>
      <c r="D2812">
        <v>0</v>
      </c>
      <c r="E2812" t="s">
        <v>2248</v>
      </c>
      <c r="F2812" t="s">
        <v>2249</v>
      </c>
      <c r="G2812">
        <v>1</v>
      </c>
      <c r="H2812" s="6">
        <v>409976</v>
      </c>
      <c r="I2812" s="7">
        <v>45800</v>
      </c>
      <c r="J2812" s="7">
        <v>45800</v>
      </c>
      <c r="K2812">
        <v>15</v>
      </c>
      <c r="L2812" t="s">
        <v>40</v>
      </c>
      <c r="M2812" t="s">
        <v>3</v>
      </c>
      <c r="N2812" t="s">
        <v>41</v>
      </c>
      <c r="O2812" t="s">
        <v>51</v>
      </c>
      <c r="P2812" t="s">
        <v>2082</v>
      </c>
      <c r="Q2812">
        <v>15</v>
      </c>
      <c r="R2812">
        <v>0</v>
      </c>
      <c r="S2812">
        <v>0</v>
      </c>
      <c r="U2812">
        <v>61496</v>
      </c>
      <c r="V2812">
        <v>61496</v>
      </c>
      <c r="W2812">
        <v>0</v>
      </c>
      <c r="X2812">
        <v>0</v>
      </c>
      <c r="Y2812" t="s">
        <v>48</v>
      </c>
    </row>
    <row r="2813" spans="1:25" x14ac:dyDescent="0.25">
      <c r="A2813">
        <v>2812</v>
      </c>
      <c r="B2813">
        <v>64955</v>
      </c>
      <c r="C2813">
        <v>0</v>
      </c>
      <c r="D2813">
        <v>0</v>
      </c>
      <c r="E2813" t="s">
        <v>1840</v>
      </c>
      <c r="F2813" t="s">
        <v>1841</v>
      </c>
      <c r="G2813">
        <v>1</v>
      </c>
      <c r="H2813" s="6">
        <v>5000000</v>
      </c>
      <c r="I2813" s="7">
        <v>45800</v>
      </c>
      <c r="J2813" s="7">
        <v>45800</v>
      </c>
      <c r="K2813">
        <v>15</v>
      </c>
      <c r="L2813" t="s">
        <v>40</v>
      </c>
      <c r="M2813" t="s">
        <v>5</v>
      </c>
      <c r="N2813" t="s">
        <v>41</v>
      </c>
      <c r="O2813" t="s">
        <v>54</v>
      </c>
      <c r="P2813" t="s">
        <v>2082</v>
      </c>
      <c r="Q2813">
        <v>3</v>
      </c>
      <c r="R2813">
        <v>12</v>
      </c>
      <c r="S2813">
        <v>0</v>
      </c>
      <c r="U2813">
        <v>750000</v>
      </c>
      <c r="V2813">
        <v>150000</v>
      </c>
      <c r="W2813">
        <v>600000</v>
      </c>
      <c r="X2813">
        <v>0</v>
      </c>
      <c r="Y2813" t="s">
        <v>72</v>
      </c>
    </row>
    <row r="2814" spans="1:25" x14ac:dyDescent="0.25">
      <c r="A2814">
        <v>2813</v>
      </c>
      <c r="B2814">
        <v>64934</v>
      </c>
      <c r="C2814">
        <v>0</v>
      </c>
      <c r="D2814">
        <v>0</v>
      </c>
      <c r="E2814" t="s">
        <v>1216</v>
      </c>
      <c r="F2814" t="s">
        <v>1217</v>
      </c>
      <c r="G2814">
        <v>1</v>
      </c>
      <c r="H2814" s="6">
        <v>1347210</v>
      </c>
      <c r="I2814" s="7">
        <v>45800</v>
      </c>
      <c r="J2814" s="7">
        <v>45800</v>
      </c>
      <c r="K2814">
        <v>5</v>
      </c>
      <c r="L2814" t="s">
        <v>40</v>
      </c>
      <c r="M2814" t="s">
        <v>9</v>
      </c>
      <c r="N2814" t="s">
        <v>41</v>
      </c>
      <c r="O2814" t="s">
        <v>42</v>
      </c>
      <c r="P2814" t="s">
        <v>2082</v>
      </c>
      <c r="Q2814">
        <v>5</v>
      </c>
      <c r="R2814">
        <v>0</v>
      </c>
      <c r="S2814">
        <v>0</v>
      </c>
      <c r="U2814">
        <v>67361</v>
      </c>
      <c r="V2814">
        <v>67360</v>
      </c>
      <c r="W2814">
        <v>0</v>
      </c>
      <c r="X2814">
        <v>0</v>
      </c>
      <c r="Y2814" t="s">
        <v>112</v>
      </c>
    </row>
    <row r="2815" spans="1:25" x14ac:dyDescent="0.25">
      <c r="A2815">
        <v>2814</v>
      </c>
      <c r="B2815">
        <v>66529</v>
      </c>
      <c r="C2815">
        <v>0</v>
      </c>
      <c r="D2815">
        <v>0</v>
      </c>
      <c r="E2815" t="s">
        <v>1727</v>
      </c>
      <c r="F2815" t="s">
        <v>1728</v>
      </c>
      <c r="G2815">
        <v>1</v>
      </c>
      <c r="H2815" s="6">
        <v>416524</v>
      </c>
      <c r="I2815" s="7">
        <v>45800</v>
      </c>
      <c r="J2815" s="7"/>
      <c r="K2815">
        <v>8</v>
      </c>
      <c r="L2815" t="s">
        <v>459</v>
      </c>
      <c r="M2815" t="s">
        <v>5</v>
      </c>
      <c r="N2815" t="s">
        <v>41</v>
      </c>
      <c r="O2815" t="s">
        <v>77</v>
      </c>
      <c r="P2815" t="s">
        <v>2082</v>
      </c>
      <c r="Q2815">
        <v>8</v>
      </c>
      <c r="R2815">
        <v>0</v>
      </c>
      <c r="S2815">
        <v>0</v>
      </c>
      <c r="U2815">
        <v>33322</v>
      </c>
      <c r="V2815">
        <v>33322</v>
      </c>
      <c r="W2815">
        <v>0</v>
      </c>
      <c r="X2815">
        <v>0</v>
      </c>
      <c r="Y2815" t="s">
        <v>67</v>
      </c>
    </row>
    <row r="2816" spans="1:25" x14ac:dyDescent="0.25">
      <c r="A2816">
        <v>2815</v>
      </c>
      <c r="B2816">
        <v>66530</v>
      </c>
      <c r="C2816">
        <v>0</v>
      </c>
      <c r="D2816">
        <v>0</v>
      </c>
      <c r="E2816" t="s">
        <v>1727</v>
      </c>
      <c r="F2816" t="s">
        <v>1728</v>
      </c>
      <c r="G2816">
        <v>1</v>
      </c>
      <c r="H2816" s="6">
        <v>4106030</v>
      </c>
      <c r="I2816" s="7">
        <v>45800</v>
      </c>
      <c r="K2816">
        <v>8</v>
      </c>
      <c r="L2816" t="s">
        <v>40</v>
      </c>
      <c r="M2816" t="s">
        <v>5</v>
      </c>
      <c r="N2816" t="s">
        <v>41</v>
      </c>
      <c r="O2816" t="s">
        <v>77</v>
      </c>
      <c r="P2816" t="s">
        <v>2082</v>
      </c>
      <c r="Q2816">
        <v>8</v>
      </c>
      <c r="R2816">
        <v>0</v>
      </c>
      <c r="S2816">
        <v>0</v>
      </c>
      <c r="U2816">
        <v>328482</v>
      </c>
      <c r="V2816">
        <v>328482</v>
      </c>
      <c r="W2816">
        <v>0</v>
      </c>
      <c r="X2816">
        <v>0</v>
      </c>
      <c r="Y2816" t="s">
        <v>67</v>
      </c>
    </row>
    <row r="2817" spans="1:25" x14ac:dyDescent="0.25">
      <c r="A2817">
        <v>2816</v>
      </c>
      <c r="B2817">
        <v>64241</v>
      </c>
      <c r="C2817">
        <v>0</v>
      </c>
      <c r="D2817">
        <v>0</v>
      </c>
      <c r="E2817" t="s">
        <v>1692</v>
      </c>
      <c r="F2817" t="s">
        <v>1693</v>
      </c>
      <c r="G2817">
        <v>1</v>
      </c>
      <c r="H2817" s="6">
        <v>6230289</v>
      </c>
      <c r="I2817" s="7">
        <v>45800</v>
      </c>
      <c r="J2817" s="7">
        <v>45800</v>
      </c>
      <c r="K2817">
        <v>15</v>
      </c>
      <c r="L2817" t="s">
        <v>40</v>
      </c>
      <c r="M2817" t="s">
        <v>5</v>
      </c>
      <c r="N2817" t="s">
        <v>41</v>
      </c>
      <c r="O2817" t="s">
        <v>54</v>
      </c>
      <c r="P2817" t="s">
        <v>2082</v>
      </c>
      <c r="Q2817">
        <v>3.3</v>
      </c>
      <c r="R2817">
        <v>11.7</v>
      </c>
      <c r="S2817">
        <v>0</v>
      </c>
      <c r="U2817">
        <v>934543</v>
      </c>
      <c r="V2817">
        <v>205600</v>
      </c>
      <c r="W2817">
        <v>728944</v>
      </c>
      <c r="X2817">
        <v>0</v>
      </c>
      <c r="Y2817" t="s">
        <v>48</v>
      </c>
    </row>
    <row r="2818" spans="1:25" x14ac:dyDescent="0.25">
      <c r="A2818">
        <v>2817</v>
      </c>
      <c r="B2818">
        <v>64924</v>
      </c>
      <c r="C2818">
        <v>0</v>
      </c>
      <c r="D2818">
        <v>0</v>
      </c>
      <c r="E2818" t="s">
        <v>1723</v>
      </c>
      <c r="F2818" t="s">
        <v>1724</v>
      </c>
      <c r="G2818">
        <v>1</v>
      </c>
      <c r="H2818" s="6">
        <v>4976653</v>
      </c>
      <c r="I2818" s="7">
        <v>45800</v>
      </c>
      <c r="J2818" s="7">
        <v>45800</v>
      </c>
      <c r="K2818">
        <v>8</v>
      </c>
      <c r="L2818" t="s">
        <v>40</v>
      </c>
      <c r="M2818" t="s">
        <v>5</v>
      </c>
      <c r="N2818" t="s">
        <v>41</v>
      </c>
      <c r="O2818" t="s">
        <v>77</v>
      </c>
      <c r="P2818" t="s">
        <v>2082</v>
      </c>
      <c r="Q2818">
        <v>8</v>
      </c>
      <c r="R2818">
        <v>0</v>
      </c>
      <c r="S2818">
        <v>0</v>
      </c>
      <c r="U2818">
        <v>398132</v>
      </c>
      <c r="V2818">
        <v>398132</v>
      </c>
      <c r="W2818">
        <v>0</v>
      </c>
      <c r="X2818">
        <v>0</v>
      </c>
      <c r="Y2818" t="s">
        <v>67</v>
      </c>
    </row>
    <row r="2819" spans="1:25" x14ac:dyDescent="0.25">
      <c r="A2819">
        <v>2818</v>
      </c>
      <c r="B2819">
        <v>64940</v>
      </c>
      <c r="C2819">
        <v>0</v>
      </c>
      <c r="D2819">
        <v>0</v>
      </c>
      <c r="E2819" t="s">
        <v>1250</v>
      </c>
      <c r="F2819" t="s">
        <v>1251</v>
      </c>
      <c r="G2819">
        <v>1</v>
      </c>
      <c r="H2819" s="6">
        <v>2152081</v>
      </c>
      <c r="I2819" s="7">
        <v>45800</v>
      </c>
      <c r="J2819" s="7">
        <v>45800</v>
      </c>
      <c r="K2819">
        <v>5</v>
      </c>
      <c r="L2819" t="s">
        <v>40</v>
      </c>
      <c r="M2819" t="s">
        <v>9</v>
      </c>
      <c r="N2819" t="s">
        <v>41</v>
      </c>
      <c r="O2819" t="s">
        <v>42</v>
      </c>
      <c r="P2819" t="s">
        <v>2082</v>
      </c>
      <c r="Q2819">
        <v>5</v>
      </c>
      <c r="R2819">
        <v>0</v>
      </c>
      <c r="S2819">
        <v>0</v>
      </c>
      <c r="U2819">
        <v>107604</v>
      </c>
      <c r="V2819">
        <v>107604</v>
      </c>
      <c r="W2819">
        <v>0</v>
      </c>
      <c r="X2819">
        <v>0</v>
      </c>
      <c r="Y2819" t="s">
        <v>44</v>
      </c>
    </row>
    <row r="2820" spans="1:25" x14ac:dyDescent="0.25">
      <c r="A2820">
        <v>2819</v>
      </c>
      <c r="B2820">
        <v>64936</v>
      </c>
      <c r="C2820">
        <v>0</v>
      </c>
      <c r="D2820">
        <v>0</v>
      </c>
      <c r="E2820" t="s">
        <v>1276</v>
      </c>
      <c r="F2820" t="s">
        <v>1277</v>
      </c>
      <c r="G2820">
        <v>1</v>
      </c>
      <c r="H2820" s="6">
        <v>3773650</v>
      </c>
      <c r="I2820" s="7">
        <v>45800</v>
      </c>
      <c r="J2820" s="7">
        <v>45800</v>
      </c>
      <c r="K2820">
        <v>5</v>
      </c>
      <c r="L2820" t="s">
        <v>40</v>
      </c>
      <c r="M2820" t="s">
        <v>9</v>
      </c>
      <c r="N2820" t="s">
        <v>41</v>
      </c>
      <c r="O2820" t="s">
        <v>42</v>
      </c>
      <c r="P2820" t="s">
        <v>2082</v>
      </c>
      <c r="Q2820">
        <v>5</v>
      </c>
      <c r="R2820">
        <v>0</v>
      </c>
      <c r="S2820">
        <v>0</v>
      </c>
      <c r="U2820">
        <v>188683</v>
      </c>
      <c r="V2820">
        <v>188682</v>
      </c>
      <c r="W2820">
        <v>0</v>
      </c>
      <c r="X2820">
        <v>0</v>
      </c>
      <c r="Y2820" t="s">
        <v>44</v>
      </c>
    </row>
    <row r="2821" spans="1:25" x14ac:dyDescent="0.25">
      <c r="A2821">
        <v>2820</v>
      </c>
      <c r="B2821">
        <v>64937</v>
      </c>
      <c r="C2821">
        <v>0</v>
      </c>
      <c r="D2821">
        <v>0</v>
      </c>
      <c r="E2821" t="s">
        <v>1278</v>
      </c>
      <c r="F2821" t="s">
        <v>1279</v>
      </c>
      <c r="G2821">
        <v>1</v>
      </c>
      <c r="H2821" s="6">
        <v>453088</v>
      </c>
      <c r="I2821" s="7">
        <v>45800</v>
      </c>
      <c r="J2821" s="7">
        <v>45800</v>
      </c>
      <c r="K2821">
        <v>5</v>
      </c>
      <c r="L2821" t="s">
        <v>40</v>
      </c>
      <c r="M2821" t="s">
        <v>9</v>
      </c>
      <c r="N2821" t="s">
        <v>41</v>
      </c>
      <c r="O2821" t="s">
        <v>42</v>
      </c>
      <c r="P2821" t="s">
        <v>2082</v>
      </c>
      <c r="Q2821">
        <v>5</v>
      </c>
      <c r="R2821">
        <v>0</v>
      </c>
      <c r="S2821">
        <v>0</v>
      </c>
      <c r="U2821">
        <v>22654</v>
      </c>
      <c r="V2821">
        <v>22654</v>
      </c>
      <c r="W2821">
        <v>0</v>
      </c>
      <c r="X2821">
        <v>0</v>
      </c>
      <c r="Y2821" t="s">
        <v>44</v>
      </c>
    </row>
    <row r="2822" spans="1:25" x14ac:dyDescent="0.25">
      <c r="A2822">
        <v>2821</v>
      </c>
      <c r="B2822">
        <v>64938</v>
      </c>
      <c r="C2822">
        <v>0</v>
      </c>
      <c r="D2822">
        <v>0</v>
      </c>
      <c r="E2822" t="s">
        <v>1278</v>
      </c>
      <c r="F2822" t="s">
        <v>1279</v>
      </c>
      <c r="G2822">
        <v>1</v>
      </c>
      <c r="H2822" s="6">
        <v>362191</v>
      </c>
      <c r="I2822" s="7">
        <v>45800</v>
      </c>
      <c r="J2822" s="7">
        <v>45800</v>
      </c>
      <c r="K2822">
        <v>5</v>
      </c>
      <c r="L2822" t="s">
        <v>40</v>
      </c>
      <c r="M2822" t="s">
        <v>9</v>
      </c>
      <c r="N2822" t="s">
        <v>41</v>
      </c>
      <c r="O2822" t="s">
        <v>42</v>
      </c>
      <c r="P2822" t="s">
        <v>2082</v>
      </c>
      <c r="Q2822">
        <v>5</v>
      </c>
      <c r="R2822">
        <v>0</v>
      </c>
      <c r="S2822">
        <v>0</v>
      </c>
      <c r="U2822">
        <v>18110</v>
      </c>
      <c r="V2822">
        <v>18110</v>
      </c>
      <c r="W2822">
        <v>0</v>
      </c>
      <c r="X2822">
        <v>0</v>
      </c>
      <c r="Y2822" t="s">
        <v>44</v>
      </c>
    </row>
    <row r="2823" spans="1:25" x14ac:dyDescent="0.25">
      <c r="A2823">
        <v>2822</v>
      </c>
      <c r="B2823">
        <v>64939</v>
      </c>
      <c r="C2823">
        <v>0</v>
      </c>
      <c r="D2823">
        <v>0</v>
      </c>
      <c r="E2823" t="s">
        <v>1278</v>
      </c>
      <c r="F2823" t="s">
        <v>1279</v>
      </c>
      <c r="G2823">
        <v>1</v>
      </c>
      <c r="H2823" s="6">
        <v>387681</v>
      </c>
      <c r="I2823" s="7">
        <v>45800</v>
      </c>
      <c r="J2823" s="7">
        <v>45800</v>
      </c>
      <c r="K2823">
        <v>5</v>
      </c>
      <c r="L2823" t="s">
        <v>40</v>
      </c>
      <c r="M2823" t="s">
        <v>9</v>
      </c>
      <c r="N2823" t="s">
        <v>41</v>
      </c>
      <c r="O2823" t="s">
        <v>42</v>
      </c>
      <c r="P2823" t="s">
        <v>2082</v>
      </c>
      <c r="Q2823">
        <v>5</v>
      </c>
      <c r="R2823">
        <v>0</v>
      </c>
      <c r="S2823">
        <v>0</v>
      </c>
      <c r="U2823">
        <v>19384</v>
      </c>
      <c r="V2823">
        <v>19384</v>
      </c>
      <c r="W2823">
        <v>0</v>
      </c>
      <c r="X2823">
        <v>0</v>
      </c>
      <c r="Y2823" t="s">
        <v>44</v>
      </c>
    </row>
    <row r="2824" spans="1:25" x14ac:dyDescent="0.25">
      <c r="A2824">
        <v>2823</v>
      </c>
      <c r="B2824">
        <v>64935</v>
      </c>
      <c r="C2824">
        <v>0</v>
      </c>
      <c r="D2824">
        <v>0</v>
      </c>
      <c r="E2824" t="s">
        <v>1272</v>
      </c>
      <c r="F2824" t="s">
        <v>1273</v>
      </c>
      <c r="G2824">
        <v>1</v>
      </c>
      <c r="H2824" s="6">
        <v>1216045</v>
      </c>
      <c r="I2824" s="7">
        <v>45800</v>
      </c>
      <c r="J2824" s="7">
        <v>45800</v>
      </c>
      <c r="K2824">
        <v>5</v>
      </c>
      <c r="L2824" t="s">
        <v>40</v>
      </c>
      <c r="M2824" t="s">
        <v>9</v>
      </c>
      <c r="N2824" t="s">
        <v>41</v>
      </c>
      <c r="O2824" t="s">
        <v>42</v>
      </c>
      <c r="P2824" t="s">
        <v>2082</v>
      </c>
      <c r="Q2824">
        <v>5</v>
      </c>
      <c r="R2824">
        <v>0</v>
      </c>
      <c r="S2824">
        <v>0</v>
      </c>
      <c r="U2824">
        <v>60802</v>
      </c>
      <c r="V2824">
        <v>60802</v>
      </c>
      <c r="W2824">
        <v>0</v>
      </c>
      <c r="X2824">
        <v>0</v>
      </c>
      <c r="Y2824" t="s">
        <v>44</v>
      </c>
    </row>
    <row r="2825" spans="1:25" x14ac:dyDescent="0.25">
      <c r="A2825">
        <v>2824</v>
      </c>
      <c r="B2825">
        <v>64951</v>
      </c>
      <c r="C2825">
        <v>0</v>
      </c>
      <c r="D2825">
        <v>0</v>
      </c>
      <c r="E2825" t="s">
        <v>1842</v>
      </c>
      <c r="F2825" t="s">
        <v>1843</v>
      </c>
      <c r="G2825">
        <v>1</v>
      </c>
      <c r="H2825" s="6">
        <v>7000000</v>
      </c>
      <c r="I2825" s="7">
        <v>45800</v>
      </c>
      <c r="J2825" s="7">
        <v>45800</v>
      </c>
      <c r="K2825">
        <v>15</v>
      </c>
      <c r="L2825" t="s">
        <v>40</v>
      </c>
      <c r="M2825" t="s">
        <v>5</v>
      </c>
      <c r="N2825" t="s">
        <v>41</v>
      </c>
      <c r="O2825" t="s">
        <v>54</v>
      </c>
      <c r="P2825" t="s">
        <v>2082</v>
      </c>
      <c r="Q2825">
        <v>3</v>
      </c>
      <c r="R2825">
        <v>12</v>
      </c>
      <c r="S2825">
        <v>0</v>
      </c>
      <c r="U2825">
        <v>1050000</v>
      </c>
      <c r="V2825">
        <v>210000</v>
      </c>
      <c r="W2825">
        <v>840000</v>
      </c>
      <c r="X2825">
        <v>0</v>
      </c>
      <c r="Y2825" t="s">
        <v>72</v>
      </c>
    </row>
    <row r="2826" spans="1:25" x14ac:dyDescent="0.25">
      <c r="A2826">
        <v>2825</v>
      </c>
      <c r="B2826">
        <v>66534</v>
      </c>
      <c r="C2826">
        <v>0</v>
      </c>
      <c r="D2826">
        <v>0</v>
      </c>
      <c r="E2826" t="s">
        <v>1731</v>
      </c>
      <c r="F2826" t="s">
        <v>1732</v>
      </c>
      <c r="G2826">
        <v>1</v>
      </c>
      <c r="H2826" s="6">
        <v>3635417</v>
      </c>
      <c r="I2826" s="7">
        <v>45800</v>
      </c>
      <c r="K2826">
        <v>8</v>
      </c>
      <c r="L2826" t="s">
        <v>40</v>
      </c>
      <c r="M2826" t="s">
        <v>5</v>
      </c>
      <c r="N2826" t="s">
        <v>41</v>
      </c>
      <c r="O2826" t="s">
        <v>77</v>
      </c>
      <c r="P2826" t="s">
        <v>2082</v>
      </c>
      <c r="Q2826">
        <v>8</v>
      </c>
      <c r="R2826">
        <v>0</v>
      </c>
      <c r="S2826">
        <v>0</v>
      </c>
      <c r="U2826">
        <v>290833</v>
      </c>
      <c r="V2826">
        <v>290833</v>
      </c>
      <c r="W2826">
        <v>0</v>
      </c>
      <c r="X2826">
        <v>0</v>
      </c>
      <c r="Y2826" t="s">
        <v>67</v>
      </c>
    </row>
    <row r="2827" spans="1:25" x14ac:dyDescent="0.25">
      <c r="A2827">
        <v>2826</v>
      </c>
      <c r="B2827">
        <v>66535</v>
      </c>
      <c r="C2827">
        <v>0</v>
      </c>
      <c r="D2827">
        <v>0</v>
      </c>
      <c r="E2827" t="s">
        <v>1731</v>
      </c>
      <c r="F2827" t="s">
        <v>1732</v>
      </c>
      <c r="G2827">
        <v>1</v>
      </c>
      <c r="H2827" s="6">
        <v>138841</v>
      </c>
      <c r="I2827" s="7">
        <v>45800</v>
      </c>
      <c r="K2827">
        <v>8</v>
      </c>
      <c r="L2827" t="s">
        <v>459</v>
      </c>
      <c r="M2827" t="s">
        <v>5</v>
      </c>
      <c r="N2827" t="s">
        <v>41</v>
      </c>
      <c r="O2827" t="s">
        <v>77</v>
      </c>
      <c r="P2827" t="s">
        <v>2082</v>
      </c>
      <c r="Q2827">
        <v>8</v>
      </c>
      <c r="R2827">
        <v>0</v>
      </c>
      <c r="S2827">
        <v>0</v>
      </c>
      <c r="U2827">
        <v>11107</v>
      </c>
      <c r="V2827">
        <v>11107</v>
      </c>
      <c r="W2827">
        <v>0</v>
      </c>
      <c r="X2827">
        <v>0</v>
      </c>
      <c r="Y2827" t="s">
        <v>67</v>
      </c>
    </row>
    <row r="2828" spans="1:25" x14ac:dyDescent="0.25">
      <c r="A2828">
        <v>2827</v>
      </c>
      <c r="B2828">
        <v>64953</v>
      </c>
      <c r="C2828">
        <v>0</v>
      </c>
      <c r="D2828">
        <v>0</v>
      </c>
      <c r="E2828" t="s">
        <v>2057</v>
      </c>
      <c r="F2828" t="s">
        <v>2058</v>
      </c>
      <c r="G2828">
        <v>1</v>
      </c>
      <c r="H2828" s="6">
        <v>1000000</v>
      </c>
      <c r="I2828" s="7">
        <v>45800</v>
      </c>
      <c r="J2828" s="7">
        <v>45800</v>
      </c>
      <c r="K2828">
        <v>15</v>
      </c>
      <c r="L2828" t="s">
        <v>40</v>
      </c>
      <c r="M2828" t="s">
        <v>5</v>
      </c>
      <c r="N2828" t="s">
        <v>41</v>
      </c>
      <c r="O2828" t="s">
        <v>54</v>
      </c>
      <c r="P2828" t="s">
        <v>2082</v>
      </c>
      <c r="Q2828">
        <v>3</v>
      </c>
      <c r="R2828">
        <v>12</v>
      </c>
      <c r="S2828">
        <v>0</v>
      </c>
      <c r="U2828">
        <v>150000</v>
      </c>
      <c r="V2828">
        <v>30000</v>
      </c>
      <c r="W2828">
        <v>120000</v>
      </c>
      <c r="X2828">
        <v>0</v>
      </c>
      <c r="Y2828" t="s">
        <v>72</v>
      </c>
    </row>
    <row r="2829" spans="1:25" x14ac:dyDescent="0.25">
      <c r="A2829">
        <v>2828</v>
      </c>
      <c r="B2829">
        <v>64952</v>
      </c>
      <c r="C2829">
        <v>0</v>
      </c>
      <c r="D2829">
        <v>0</v>
      </c>
      <c r="E2829" t="s">
        <v>2277</v>
      </c>
      <c r="F2829" t="s">
        <v>2278</v>
      </c>
      <c r="G2829">
        <v>1</v>
      </c>
      <c r="H2829" s="6">
        <v>1000000</v>
      </c>
      <c r="I2829" s="7">
        <v>45800</v>
      </c>
      <c r="J2829" s="7">
        <v>45800</v>
      </c>
      <c r="K2829">
        <v>15</v>
      </c>
      <c r="L2829" t="s">
        <v>40</v>
      </c>
      <c r="M2829" t="s">
        <v>5</v>
      </c>
      <c r="N2829" t="s">
        <v>41</v>
      </c>
      <c r="O2829" t="s">
        <v>54</v>
      </c>
      <c r="P2829" t="s">
        <v>2082</v>
      </c>
      <c r="Q2829">
        <v>3</v>
      </c>
      <c r="R2829">
        <v>12</v>
      </c>
      <c r="S2829">
        <v>0</v>
      </c>
      <c r="U2829">
        <v>150000</v>
      </c>
      <c r="V2829">
        <v>30000</v>
      </c>
      <c r="W2829">
        <v>120000</v>
      </c>
      <c r="X2829">
        <v>0</v>
      </c>
      <c r="Y2829" t="s">
        <v>72</v>
      </c>
    </row>
    <row r="2830" spans="1:25" x14ac:dyDescent="0.25">
      <c r="A2830">
        <v>2829</v>
      </c>
      <c r="B2830">
        <v>65049</v>
      </c>
      <c r="C2830">
        <v>0</v>
      </c>
      <c r="D2830">
        <v>0</v>
      </c>
      <c r="E2830" t="s">
        <v>2210</v>
      </c>
      <c r="F2830" t="s">
        <v>2211</v>
      </c>
      <c r="G2830">
        <v>1</v>
      </c>
      <c r="H2830" s="6">
        <v>2468817</v>
      </c>
      <c r="I2830" s="7">
        <v>45800</v>
      </c>
      <c r="J2830" s="7">
        <v>45800</v>
      </c>
      <c r="K2830">
        <v>7</v>
      </c>
      <c r="L2830" t="s">
        <v>40</v>
      </c>
      <c r="M2830" t="s">
        <v>8</v>
      </c>
      <c r="N2830" t="s">
        <v>41</v>
      </c>
      <c r="O2830" t="s">
        <v>347</v>
      </c>
      <c r="P2830" t="s">
        <v>2082</v>
      </c>
      <c r="Q2830">
        <v>7</v>
      </c>
      <c r="R2830">
        <v>0</v>
      </c>
      <c r="S2830">
        <v>0</v>
      </c>
      <c r="U2830">
        <v>172817</v>
      </c>
      <c r="V2830">
        <v>172817</v>
      </c>
      <c r="W2830">
        <v>0</v>
      </c>
      <c r="X2830">
        <v>0</v>
      </c>
      <c r="Y2830" t="s">
        <v>2086</v>
      </c>
    </row>
    <row r="2831" spans="1:25" x14ac:dyDescent="0.25">
      <c r="A2831">
        <v>2830</v>
      </c>
      <c r="B2831">
        <v>64941</v>
      </c>
      <c r="C2831">
        <v>0</v>
      </c>
      <c r="D2831">
        <v>0</v>
      </c>
      <c r="E2831" t="s">
        <v>1068</v>
      </c>
      <c r="F2831" t="s">
        <v>1069</v>
      </c>
      <c r="G2831">
        <v>1</v>
      </c>
      <c r="H2831" s="6">
        <v>45000000</v>
      </c>
      <c r="I2831" s="7">
        <v>45800</v>
      </c>
      <c r="J2831" s="7">
        <v>45800</v>
      </c>
      <c r="K2831">
        <v>4</v>
      </c>
      <c r="L2831" t="s">
        <v>40</v>
      </c>
      <c r="M2831" t="s">
        <v>5</v>
      </c>
      <c r="N2831" t="s">
        <v>41</v>
      </c>
      <c r="O2831" t="s">
        <v>77</v>
      </c>
      <c r="P2831" t="s">
        <v>2082</v>
      </c>
      <c r="Q2831">
        <v>4</v>
      </c>
      <c r="R2831">
        <v>0</v>
      </c>
      <c r="S2831">
        <v>0</v>
      </c>
      <c r="U2831">
        <v>1800000</v>
      </c>
      <c r="V2831">
        <v>1800000</v>
      </c>
      <c r="W2831">
        <v>0</v>
      </c>
      <c r="X2831">
        <v>0</v>
      </c>
      <c r="Y2831" t="s">
        <v>48</v>
      </c>
    </row>
    <row r="2832" spans="1:25" x14ac:dyDescent="0.25">
      <c r="A2832">
        <v>2831</v>
      </c>
      <c r="B2832">
        <v>64944</v>
      </c>
      <c r="C2832">
        <v>0</v>
      </c>
      <c r="D2832">
        <v>0</v>
      </c>
      <c r="E2832" t="s">
        <v>1258</v>
      </c>
      <c r="F2832" t="s">
        <v>1259</v>
      </c>
      <c r="G2832">
        <v>1</v>
      </c>
      <c r="H2832" s="6">
        <v>825903</v>
      </c>
      <c r="I2832" s="7">
        <v>45800</v>
      </c>
      <c r="J2832" s="7">
        <v>45800</v>
      </c>
      <c r="K2832">
        <v>5</v>
      </c>
      <c r="L2832" t="s">
        <v>40</v>
      </c>
      <c r="M2832" t="s">
        <v>9</v>
      </c>
      <c r="N2832" t="s">
        <v>41</v>
      </c>
      <c r="O2832" t="s">
        <v>42</v>
      </c>
      <c r="P2832" t="s">
        <v>2082</v>
      </c>
      <c r="Q2832">
        <v>5</v>
      </c>
      <c r="R2832">
        <v>0</v>
      </c>
      <c r="S2832">
        <v>0</v>
      </c>
      <c r="U2832">
        <v>41295</v>
      </c>
      <c r="V2832">
        <v>41295</v>
      </c>
      <c r="W2832">
        <v>0</v>
      </c>
      <c r="X2832">
        <v>0</v>
      </c>
      <c r="Y2832" t="s">
        <v>44</v>
      </c>
    </row>
    <row r="2833" spans="1:25" x14ac:dyDescent="0.25">
      <c r="A2833">
        <v>2832</v>
      </c>
      <c r="B2833">
        <v>64945</v>
      </c>
      <c r="C2833">
        <v>0</v>
      </c>
      <c r="D2833">
        <v>0</v>
      </c>
      <c r="E2833" t="s">
        <v>1260</v>
      </c>
      <c r="F2833" t="s">
        <v>1261</v>
      </c>
      <c r="G2833">
        <v>1</v>
      </c>
      <c r="H2833" s="6">
        <v>1611932</v>
      </c>
      <c r="I2833" s="7">
        <v>45800</v>
      </c>
      <c r="J2833" s="7">
        <v>45800</v>
      </c>
      <c r="K2833">
        <v>5</v>
      </c>
      <c r="L2833" t="s">
        <v>40</v>
      </c>
      <c r="M2833" t="s">
        <v>9</v>
      </c>
      <c r="N2833" t="s">
        <v>41</v>
      </c>
      <c r="O2833" t="s">
        <v>42</v>
      </c>
      <c r="P2833" t="s">
        <v>2082</v>
      </c>
      <c r="Q2833">
        <v>5</v>
      </c>
      <c r="R2833">
        <v>0</v>
      </c>
      <c r="S2833">
        <v>0</v>
      </c>
      <c r="U2833">
        <v>80597</v>
      </c>
      <c r="V2833">
        <v>80597</v>
      </c>
      <c r="W2833">
        <v>0</v>
      </c>
      <c r="X2833">
        <v>0</v>
      </c>
      <c r="Y2833" t="s">
        <v>44</v>
      </c>
    </row>
    <row r="2834" spans="1:25" x14ac:dyDescent="0.25">
      <c r="A2834">
        <v>2833</v>
      </c>
      <c r="B2834">
        <v>64942</v>
      </c>
      <c r="C2834">
        <v>0</v>
      </c>
      <c r="D2834">
        <v>0</v>
      </c>
      <c r="E2834" t="s">
        <v>1254</v>
      </c>
      <c r="F2834" t="s">
        <v>1255</v>
      </c>
      <c r="G2834">
        <v>1</v>
      </c>
      <c r="H2834" s="6">
        <v>1308128</v>
      </c>
      <c r="I2834" s="7">
        <v>45800</v>
      </c>
      <c r="J2834" s="7">
        <v>45800</v>
      </c>
      <c r="K2834">
        <v>5</v>
      </c>
      <c r="L2834" t="s">
        <v>40</v>
      </c>
      <c r="M2834" t="s">
        <v>9</v>
      </c>
      <c r="N2834" t="s">
        <v>41</v>
      </c>
      <c r="O2834" t="s">
        <v>42</v>
      </c>
      <c r="P2834" t="s">
        <v>2082</v>
      </c>
      <c r="Q2834">
        <v>5</v>
      </c>
      <c r="R2834">
        <v>0</v>
      </c>
      <c r="S2834">
        <v>0</v>
      </c>
      <c r="U2834">
        <v>65406</v>
      </c>
      <c r="V2834">
        <v>65406</v>
      </c>
      <c r="W2834">
        <v>0</v>
      </c>
      <c r="X2834">
        <v>0</v>
      </c>
      <c r="Y2834" t="s">
        <v>44</v>
      </c>
    </row>
    <row r="2835" spans="1:25" x14ac:dyDescent="0.25">
      <c r="A2835">
        <v>2834</v>
      </c>
      <c r="B2835">
        <v>64943</v>
      </c>
      <c r="C2835">
        <v>0</v>
      </c>
      <c r="D2835">
        <v>0</v>
      </c>
      <c r="E2835" t="s">
        <v>1256</v>
      </c>
      <c r="F2835" t="s">
        <v>1257</v>
      </c>
      <c r="G2835">
        <v>1</v>
      </c>
      <c r="H2835" s="6">
        <v>1747022</v>
      </c>
      <c r="I2835" s="7">
        <v>45800</v>
      </c>
      <c r="J2835" s="7">
        <v>45800</v>
      </c>
      <c r="K2835">
        <v>5</v>
      </c>
      <c r="L2835" t="s">
        <v>40</v>
      </c>
      <c r="M2835" t="s">
        <v>9</v>
      </c>
      <c r="N2835" t="s">
        <v>41</v>
      </c>
      <c r="O2835" t="s">
        <v>42</v>
      </c>
      <c r="P2835" t="s">
        <v>2082</v>
      </c>
      <c r="Q2835">
        <v>5</v>
      </c>
      <c r="R2835">
        <v>0</v>
      </c>
      <c r="S2835">
        <v>0</v>
      </c>
      <c r="U2835">
        <v>87351</v>
      </c>
      <c r="V2835">
        <v>87351</v>
      </c>
      <c r="W2835">
        <v>0</v>
      </c>
      <c r="X2835">
        <v>0</v>
      </c>
      <c r="Y2835" t="s">
        <v>44</v>
      </c>
    </row>
    <row r="2836" spans="1:25" x14ac:dyDescent="0.25">
      <c r="A2836">
        <v>2835</v>
      </c>
      <c r="B2836">
        <v>64893</v>
      </c>
      <c r="C2836">
        <v>0</v>
      </c>
      <c r="D2836">
        <v>0</v>
      </c>
      <c r="E2836" t="s">
        <v>457</v>
      </c>
      <c r="F2836" t="s">
        <v>458</v>
      </c>
      <c r="G2836">
        <v>1</v>
      </c>
      <c r="H2836" s="6">
        <v>342857</v>
      </c>
      <c r="I2836" s="7">
        <v>45799</v>
      </c>
      <c r="J2836" s="7">
        <v>45799</v>
      </c>
      <c r="K2836" t="s">
        <v>137</v>
      </c>
      <c r="L2836" t="s">
        <v>40</v>
      </c>
      <c r="M2836" t="s">
        <v>5</v>
      </c>
      <c r="N2836" t="s">
        <v>41</v>
      </c>
      <c r="O2836" t="s">
        <v>47</v>
      </c>
      <c r="P2836" t="s">
        <v>2082</v>
      </c>
      <c r="Q2836">
        <v>12.5</v>
      </c>
      <c r="R2836">
        <v>0</v>
      </c>
      <c r="S2836">
        <v>0</v>
      </c>
      <c r="U2836">
        <v>42857</v>
      </c>
      <c r="V2836">
        <v>42857</v>
      </c>
      <c r="W2836">
        <v>0</v>
      </c>
      <c r="X2836">
        <v>0</v>
      </c>
      <c r="Y2836" t="s">
        <v>44</v>
      </c>
    </row>
    <row r="2837" spans="1:25" x14ac:dyDescent="0.25">
      <c r="A2837">
        <v>2836</v>
      </c>
      <c r="B2837">
        <v>64896</v>
      </c>
      <c r="C2837">
        <v>0</v>
      </c>
      <c r="D2837">
        <v>0</v>
      </c>
      <c r="E2837" t="s">
        <v>972</v>
      </c>
      <c r="F2837" t="s">
        <v>2623</v>
      </c>
      <c r="G2837">
        <v>1</v>
      </c>
      <c r="H2837" s="6">
        <v>930523</v>
      </c>
      <c r="I2837" s="7">
        <v>45799</v>
      </c>
      <c r="J2837" s="7">
        <v>45799</v>
      </c>
      <c r="K2837">
        <v>8</v>
      </c>
      <c r="L2837" t="s">
        <v>40</v>
      </c>
      <c r="M2837" t="s">
        <v>7</v>
      </c>
      <c r="N2837" t="s">
        <v>41</v>
      </c>
      <c r="O2837" t="s">
        <v>64</v>
      </c>
      <c r="P2837" t="s">
        <v>2082</v>
      </c>
      <c r="Q2837">
        <v>8</v>
      </c>
      <c r="R2837">
        <v>0</v>
      </c>
      <c r="S2837">
        <v>0</v>
      </c>
      <c r="U2837">
        <v>74442</v>
      </c>
      <c r="V2837">
        <v>74442</v>
      </c>
      <c r="W2837">
        <v>0</v>
      </c>
      <c r="X2837">
        <v>0</v>
      </c>
      <c r="Y2837" t="s">
        <v>44</v>
      </c>
    </row>
    <row r="2838" spans="1:25" x14ac:dyDescent="0.25">
      <c r="A2838">
        <v>2837</v>
      </c>
      <c r="B2838">
        <v>64894</v>
      </c>
      <c r="C2838">
        <v>0</v>
      </c>
      <c r="D2838">
        <v>0</v>
      </c>
      <c r="E2838" t="s">
        <v>978</v>
      </c>
      <c r="F2838" t="s">
        <v>979</v>
      </c>
      <c r="G2838">
        <v>1</v>
      </c>
      <c r="H2838" s="6">
        <v>2845797</v>
      </c>
      <c r="I2838" s="7">
        <v>45799</v>
      </c>
      <c r="J2838" s="7">
        <v>45799</v>
      </c>
      <c r="K2838">
        <v>8</v>
      </c>
      <c r="L2838" t="s">
        <v>40</v>
      </c>
      <c r="M2838" t="s">
        <v>7</v>
      </c>
      <c r="N2838" t="s">
        <v>41</v>
      </c>
      <c r="O2838" t="s">
        <v>64</v>
      </c>
      <c r="P2838" t="s">
        <v>2082</v>
      </c>
      <c r="Q2838">
        <v>8</v>
      </c>
      <c r="R2838">
        <v>0</v>
      </c>
      <c r="S2838">
        <v>0</v>
      </c>
      <c r="U2838">
        <v>227664</v>
      </c>
      <c r="V2838">
        <v>227664</v>
      </c>
      <c r="W2838">
        <v>0</v>
      </c>
      <c r="X2838">
        <v>0</v>
      </c>
      <c r="Y2838" t="s">
        <v>44</v>
      </c>
    </row>
    <row r="2839" spans="1:25" x14ac:dyDescent="0.25">
      <c r="A2839">
        <v>2838</v>
      </c>
      <c r="B2839">
        <v>64898</v>
      </c>
      <c r="C2839">
        <v>0</v>
      </c>
      <c r="D2839">
        <v>0</v>
      </c>
      <c r="E2839" t="s">
        <v>2453</v>
      </c>
      <c r="F2839" t="s">
        <v>2454</v>
      </c>
      <c r="G2839">
        <v>1</v>
      </c>
      <c r="H2839" s="6">
        <v>296471</v>
      </c>
      <c r="I2839" s="7">
        <v>45799</v>
      </c>
      <c r="J2839" s="7">
        <v>45799</v>
      </c>
      <c r="K2839">
        <v>15</v>
      </c>
      <c r="L2839" t="s">
        <v>40</v>
      </c>
      <c r="M2839" t="s">
        <v>5</v>
      </c>
      <c r="N2839" t="s">
        <v>41</v>
      </c>
      <c r="O2839" t="s">
        <v>57</v>
      </c>
      <c r="P2839" t="s">
        <v>2082</v>
      </c>
      <c r="Q2839">
        <v>15</v>
      </c>
      <c r="R2839">
        <v>0</v>
      </c>
      <c r="S2839">
        <v>0</v>
      </c>
      <c r="U2839">
        <v>44471</v>
      </c>
      <c r="V2839">
        <v>44471</v>
      </c>
      <c r="W2839">
        <v>0</v>
      </c>
      <c r="X2839">
        <v>0</v>
      </c>
      <c r="Y2839" t="s">
        <v>48</v>
      </c>
    </row>
    <row r="2840" spans="1:25" x14ac:dyDescent="0.25">
      <c r="A2840">
        <v>2839</v>
      </c>
      <c r="B2840">
        <v>64890</v>
      </c>
      <c r="C2840">
        <v>0</v>
      </c>
      <c r="D2840">
        <v>0</v>
      </c>
      <c r="E2840" t="s">
        <v>860</v>
      </c>
      <c r="F2840" t="s">
        <v>861</v>
      </c>
      <c r="G2840">
        <v>1</v>
      </c>
      <c r="H2840" s="6">
        <v>1118118</v>
      </c>
      <c r="I2840" s="7">
        <v>45799</v>
      </c>
      <c r="J2840" s="7">
        <v>45799</v>
      </c>
      <c r="K2840">
        <v>15</v>
      </c>
      <c r="L2840" t="s">
        <v>40</v>
      </c>
      <c r="M2840" t="s">
        <v>3</v>
      </c>
      <c r="N2840" t="s">
        <v>41</v>
      </c>
      <c r="O2840" t="s">
        <v>51</v>
      </c>
      <c r="P2840" t="s">
        <v>2082</v>
      </c>
      <c r="Q2840">
        <v>15</v>
      </c>
      <c r="R2840">
        <v>0</v>
      </c>
      <c r="S2840">
        <v>0</v>
      </c>
      <c r="U2840">
        <v>167718</v>
      </c>
      <c r="V2840">
        <v>167718</v>
      </c>
      <c r="W2840">
        <v>0</v>
      </c>
      <c r="X2840">
        <v>0</v>
      </c>
      <c r="Y2840" t="s">
        <v>48</v>
      </c>
    </row>
    <row r="2841" spans="1:25" x14ac:dyDescent="0.25">
      <c r="A2841">
        <v>2840</v>
      </c>
      <c r="B2841">
        <v>64900</v>
      </c>
      <c r="C2841">
        <v>0</v>
      </c>
      <c r="D2841">
        <v>0</v>
      </c>
      <c r="E2841" t="s">
        <v>1167</v>
      </c>
      <c r="F2841" t="s">
        <v>1168</v>
      </c>
      <c r="G2841">
        <v>1</v>
      </c>
      <c r="H2841" s="6">
        <v>10000000</v>
      </c>
      <c r="I2841" s="7">
        <v>45799</v>
      </c>
      <c r="J2841" s="7">
        <v>45799</v>
      </c>
      <c r="K2841">
        <v>8</v>
      </c>
      <c r="L2841" t="s">
        <v>40</v>
      </c>
      <c r="M2841" t="s">
        <v>5</v>
      </c>
      <c r="N2841" t="s">
        <v>41</v>
      </c>
      <c r="O2841" t="s">
        <v>77</v>
      </c>
      <c r="P2841" t="s">
        <v>2082</v>
      </c>
      <c r="Q2841">
        <v>8</v>
      </c>
      <c r="R2841">
        <v>0</v>
      </c>
      <c r="S2841">
        <v>0</v>
      </c>
      <c r="U2841">
        <v>800000</v>
      </c>
      <c r="V2841">
        <v>800000</v>
      </c>
      <c r="W2841">
        <v>0</v>
      </c>
      <c r="X2841">
        <v>0</v>
      </c>
      <c r="Y2841" t="s">
        <v>48</v>
      </c>
    </row>
    <row r="2842" spans="1:25" x14ac:dyDescent="0.25">
      <c r="A2842">
        <v>2841</v>
      </c>
      <c r="B2842">
        <v>64891</v>
      </c>
      <c r="C2842">
        <v>0</v>
      </c>
      <c r="D2842">
        <v>0</v>
      </c>
      <c r="E2842" t="s">
        <v>2254</v>
      </c>
      <c r="F2842" t="s">
        <v>2255</v>
      </c>
      <c r="G2842">
        <v>1</v>
      </c>
      <c r="H2842" s="6">
        <v>372706</v>
      </c>
      <c r="I2842" s="7">
        <v>45799</v>
      </c>
      <c r="J2842" s="7">
        <v>45799</v>
      </c>
      <c r="K2842">
        <v>15</v>
      </c>
      <c r="L2842" t="s">
        <v>40</v>
      </c>
      <c r="M2842" t="s">
        <v>3</v>
      </c>
      <c r="N2842" t="s">
        <v>41</v>
      </c>
      <c r="O2842" t="s">
        <v>51</v>
      </c>
      <c r="P2842" t="s">
        <v>2082</v>
      </c>
      <c r="Q2842">
        <v>15</v>
      </c>
      <c r="R2842">
        <v>0</v>
      </c>
      <c r="S2842">
        <v>0</v>
      </c>
      <c r="U2842">
        <v>55906</v>
      </c>
      <c r="V2842">
        <v>55906</v>
      </c>
      <c r="W2842">
        <v>0</v>
      </c>
      <c r="X2842">
        <v>0</v>
      </c>
      <c r="Y2842" t="s">
        <v>48</v>
      </c>
    </row>
    <row r="2843" spans="1:25" x14ac:dyDescent="0.25">
      <c r="A2843">
        <v>2842</v>
      </c>
      <c r="B2843">
        <v>64892</v>
      </c>
      <c r="C2843">
        <v>0</v>
      </c>
      <c r="D2843">
        <v>0</v>
      </c>
      <c r="E2843" t="s">
        <v>1083</v>
      </c>
      <c r="F2843" t="s">
        <v>1084</v>
      </c>
      <c r="G2843">
        <v>1</v>
      </c>
      <c r="H2843" s="6">
        <v>819953</v>
      </c>
      <c r="I2843" s="7">
        <v>45799</v>
      </c>
      <c r="J2843" s="7">
        <v>45799</v>
      </c>
      <c r="K2843">
        <v>15</v>
      </c>
      <c r="L2843" t="s">
        <v>40</v>
      </c>
      <c r="M2843" t="s">
        <v>3</v>
      </c>
      <c r="N2843" t="s">
        <v>41</v>
      </c>
      <c r="O2843" t="s">
        <v>51</v>
      </c>
      <c r="P2843" t="s">
        <v>2082</v>
      </c>
      <c r="Q2843">
        <v>15</v>
      </c>
      <c r="R2843">
        <v>0</v>
      </c>
      <c r="S2843">
        <v>0</v>
      </c>
      <c r="U2843">
        <v>122993</v>
      </c>
      <c r="V2843">
        <v>122993</v>
      </c>
      <c r="W2843">
        <v>0</v>
      </c>
      <c r="X2843">
        <v>0</v>
      </c>
      <c r="Y2843" t="s">
        <v>48</v>
      </c>
    </row>
    <row r="2844" spans="1:25" x14ac:dyDescent="0.25">
      <c r="A2844">
        <v>2843</v>
      </c>
      <c r="B2844">
        <v>64897</v>
      </c>
      <c r="C2844">
        <v>0</v>
      </c>
      <c r="D2844">
        <v>0</v>
      </c>
      <c r="E2844" t="s">
        <v>2252</v>
      </c>
      <c r="F2844" t="s">
        <v>2253</v>
      </c>
      <c r="G2844">
        <v>1</v>
      </c>
      <c r="H2844" s="6">
        <v>559059</v>
      </c>
      <c r="I2844" s="7">
        <v>45799</v>
      </c>
      <c r="J2844" s="7">
        <v>45799</v>
      </c>
      <c r="K2844">
        <v>15</v>
      </c>
      <c r="L2844" t="s">
        <v>40</v>
      </c>
      <c r="M2844" t="s">
        <v>3</v>
      </c>
      <c r="N2844" t="s">
        <v>41</v>
      </c>
      <c r="O2844" t="s">
        <v>51</v>
      </c>
      <c r="P2844" t="s">
        <v>2082</v>
      </c>
      <c r="Q2844">
        <v>15</v>
      </c>
      <c r="R2844">
        <v>0</v>
      </c>
      <c r="S2844">
        <v>0</v>
      </c>
      <c r="U2844">
        <v>83859</v>
      </c>
      <c r="V2844">
        <v>83859</v>
      </c>
      <c r="W2844">
        <v>0</v>
      </c>
      <c r="X2844">
        <v>0</v>
      </c>
      <c r="Y2844" t="s">
        <v>48</v>
      </c>
    </row>
    <row r="2845" spans="1:25" x14ac:dyDescent="0.25">
      <c r="A2845">
        <v>2844</v>
      </c>
      <c r="B2845">
        <v>64899</v>
      </c>
      <c r="C2845">
        <v>0</v>
      </c>
      <c r="D2845">
        <v>0</v>
      </c>
      <c r="E2845" t="s">
        <v>2257</v>
      </c>
      <c r="F2845" t="s">
        <v>2258</v>
      </c>
      <c r="G2845">
        <v>1</v>
      </c>
      <c r="H2845" s="6">
        <v>15088421</v>
      </c>
      <c r="I2845" s="7">
        <v>45799</v>
      </c>
      <c r="J2845" s="7">
        <v>45799</v>
      </c>
      <c r="K2845">
        <v>5</v>
      </c>
      <c r="L2845" t="s">
        <v>40</v>
      </c>
      <c r="M2845" t="s">
        <v>3</v>
      </c>
      <c r="N2845" t="s">
        <v>41</v>
      </c>
      <c r="O2845" t="s">
        <v>51</v>
      </c>
      <c r="P2845" t="s">
        <v>2082</v>
      </c>
      <c r="Q2845">
        <v>5</v>
      </c>
      <c r="R2845">
        <v>0</v>
      </c>
      <c r="S2845">
        <v>0</v>
      </c>
      <c r="U2845">
        <v>754421</v>
      </c>
      <c r="V2845">
        <v>754421</v>
      </c>
      <c r="W2845">
        <v>0</v>
      </c>
      <c r="X2845">
        <v>0</v>
      </c>
      <c r="Y2845" t="s">
        <v>2086</v>
      </c>
    </row>
    <row r="2846" spans="1:25" x14ac:dyDescent="0.25">
      <c r="A2846">
        <v>2845</v>
      </c>
      <c r="B2846">
        <v>64901</v>
      </c>
      <c r="C2846">
        <v>0</v>
      </c>
      <c r="D2846">
        <v>0</v>
      </c>
      <c r="E2846" t="s">
        <v>1479</v>
      </c>
      <c r="F2846" t="s">
        <v>1480</v>
      </c>
      <c r="G2846">
        <v>1</v>
      </c>
      <c r="H2846" s="6">
        <v>73377117</v>
      </c>
      <c r="I2846" s="7">
        <v>45799</v>
      </c>
      <c r="J2846" s="7">
        <v>45799</v>
      </c>
      <c r="K2846" t="s">
        <v>1481</v>
      </c>
      <c r="L2846" t="s">
        <v>40</v>
      </c>
      <c r="M2846" t="s">
        <v>5</v>
      </c>
      <c r="N2846" t="s">
        <v>41</v>
      </c>
      <c r="O2846" t="s">
        <v>57</v>
      </c>
      <c r="P2846" t="s">
        <v>2082</v>
      </c>
      <c r="Q2846">
        <v>1.5</v>
      </c>
      <c r="R2846">
        <v>0</v>
      </c>
      <c r="S2846">
        <v>0</v>
      </c>
      <c r="U2846">
        <v>1100657</v>
      </c>
      <c r="V2846">
        <v>1100657</v>
      </c>
      <c r="W2846">
        <v>0</v>
      </c>
      <c r="X2846">
        <v>0</v>
      </c>
      <c r="Y2846" t="s">
        <v>48</v>
      </c>
    </row>
    <row r="2847" spans="1:25" x14ac:dyDescent="0.25">
      <c r="A2847">
        <v>2846</v>
      </c>
      <c r="B2847">
        <v>64895</v>
      </c>
      <c r="C2847">
        <v>0</v>
      </c>
      <c r="D2847">
        <v>0</v>
      </c>
      <c r="E2847" t="s">
        <v>1506</v>
      </c>
      <c r="F2847" t="s">
        <v>1507</v>
      </c>
      <c r="G2847">
        <v>1</v>
      </c>
      <c r="H2847" s="6">
        <v>169921</v>
      </c>
      <c r="I2847" s="7">
        <v>45799</v>
      </c>
      <c r="J2847" s="7">
        <v>45799</v>
      </c>
      <c r="K2847">
        <v>8</v>
      </c>
      <c r="L2847" t="s">
        <v>40</v>
      </c>
      <c r="M2847" t="s">
        <v>7</v>
      </c>
      <c r="N2847" t="s">
        <v>41</v>
      </c>
      <c r="O2847" t="s">
        <v>64</v>
      </c>
      <c r="P2847" t="s">
        <v>2082</v>
      </c>
      <c r="Q2847">
        <v>8</v>
      </c>
      <c r="R2847">
        <v>0</v>
      </c>
      <c r="S2847">
        <v>0</v>
      </c>
      <c r="U2847">
        <v>13594</v>
      </c>
      <c r="V2847">
        <v>13594</v>
      </c>
      <c r="W2847">
        <v>0</v>
      </c>
      <c r="X2847">
        <v>0</v>
      </c>
      <c r="Y2847" t="s">
        <v>44</v>
      </c>
    </row>
    <row r="2848" spans="1:25" x14ac:dyDescent="0.25">
      <c r="A2848">
        <v>2847</v>
      </c>
      <c r="B2848">
        <v>64902</v>
      </c>
      <c r="C2848">
        <v>0</v>
      </c>
      <c r="D2848">
        <v>0</v>
      </c>
      <c r="E2848" t="s">
        <v>2381</v>
      </c>
      <c r="F2848" t="s">
        <v>2382</v>
      </c>
      <c r="G2848">
        <v>1</v>
      </c>
      <c r="H2848" s="6">
        <v>1179622</v>
      </c>
      <c r="I2848" s="7">
        <v>45797</v>
      </c>
      <c r="J2848" s="7">
        <v>45797</v>
      </c>
      <c r="K2848">
        <v>7</v>
      </c>
      <c r="L2848" t="s">
        <v>40</v>
      </c>
      <c r="M2848" t="s">
        <v>5</v>
      </c>
      <c r="N2848" t="s">
        <v>41</v>
      </c>
      <c r="O2848" t="s">
        <v>77</v>
      </c>
      <c r="P2848" t="s">
        <v>2082</v>
      </c>
      <c r="Q2848">
        <v>7</v>
      </c>
      <c r="R2848">
        <v>0</v>
      </c>
      <c r="S2848">
        <v>0</v>
      </c>
      <c r="U2848">
        <v>82574</v>
      </c>
      <c r="V2848">
        <v>82574</v>
      </c>
      <c r="W2848">
        <v>0</v>
      </c>
      <c r="X2848">
        <v>0</v>
      </c>
      <c r="Y2848" t="s">
        <v>48</v>
      </c>
    </row>
    <row r="2849" spans="1:25" x14ac:dyDescent="0.25">
      <c r="A2849">
        <v>2848</v>
      </c>
      <c r="B2849">
        <v>64888</v>
      </c>
      <c r="C2849">
        <v>0</v>
      </c>
      <c r="D2849">
        <v>0</v>
      </c>
      <c r="E2849" t="s">
        <v>1089</v>
      </c>
      <c r="F2849" t="s">
        <v>1090</v>
      </c>
      <c r="G2849">
        <v>1</v>
      </c>
      <c r="H2849" s="6">
        <v>414000</v>
      </c>
      <c r="I2849" s="7">
        <v>45797</v>
      </c>
      <c r="J2849" s="7">
        <v>45797</v>
      </c>
      <c r="K2849">
        <v>10</v>
      </c>
      <c r="L2849" t="s">
        <v>40</v>
      </c>
      <c r="M2849" t="s">
        <v>5</v>
      </c>
      <c r="N2849" t="s">
        <v>41</v>
      </c>
      <c r="O2849" t="s">
        <v>47</v>
      </c>
      <c r="P2849" t="s">
        <v>2082</v>
      </c>
      <c r="Q2849">
        <v>10</v>
      </c>
      <c r="R2849">
        <v>0</v>
      </c>
      <c r="S2849">
        <v>0</v>
      </c>
      <c r="U2849">
        <v>41400</v>
      </c>
      <c r="V2849">
        <v>41400</v>
      </c>
      <c r="W2849">
        <v>0</v>
      </c>
      <c r="X2849">
        <v>0</v>
      </c>
      <c r="Y2849" t="s">
        <v>72</v>
      </c>
    </row>
    <row r="2850" spans="1:25" x14ac:dyDescent="0.25">
      <c r="A2850">
        <v>2849</v>
      </c>
      <c r="B2850">
        <v>64889</v>
      </c>
      <c r="C2850">
        <v>0</v>
      </c>
      <c r="D2850">
        <v>0</v>
      </c>
      <c r="E2850" t="s">
        <v>1536</v>
      </c>
      <c r="F2850" t="s">
        <v>1537</v>
      </c>
      <c r="G2850">
        <v>1</v>
      </c>
      <c r="H2850" s="6">
        <v>5000000</v>
      </c>
      <c r="I2850" s="7">
        <v>45797</v>
      </c>
      <c r="J2850" s="7">
        <v>45797</v>
      </c>
      <c r="K2850">
        <v>8</v>
      </c>
      <c r="L2850" t="s">
        <v>40</v>
      </c>
      <c r="M2850" t="s">
        <v>5</v>
      </c>
      <c r="N2850" t="s">
        <v>41</v>
      </c>
      <c r="O2850" t="s">
        <v>57</v>
      </c>
      <c r="P2850" t="s">
        <v>2082</v>
      </c>
      <c r="Q2850">
        <v>3</v>
      </c>
      <c r="R2850">
        <v>5</v>
      </c>
      <c r="S2850">
        <v>0</v>
      </c>
      <c r="U2850">
        <v>400000</v>
      </c>
      <c r="V2850">
        <v>150000</v>
      </c>
      <c r="W2850">
        <v>250000</v>
      </c>
      <c r="X2850">
        <v>0</v>
      </c>
      <c r="Y2850" t="s">
        <v>72</v>
      </c>
    </row>
    <row r="2851" spans="1:25" x14ac:dyDescent="0.25">
      <c r="A2851">
        <v>2850</v>
      </c>
      <c r="B2851">
        <v>64887</v>
      </c>
      <c r="C2851">
        <v>0</v>
      </c>
      <c r="D2851">
        <v>0</v>
      </c>
      <c r="E2851" t="s">
        <v>814</v>
      </c>
      <c r="F2851" t="s">
        <v>815</v>
      </c>
      <c r="G2851">
        <v>1</v>
      </c>
      <c r="H2851" s="6">
        <v>13620424</v>
      </c>
      <c r="I2851" s="7">
        <v>45797</v>
      </c>
      <c r="J2851" s="7">
        <v>45797</v>
      </c>
      <c r="K2851">
        <v>15</v>
      </c>
      <c r="L2851" t="s">
        <v>40</v>
      </c>
      <c r="M2851" t="s">
        <v>5</v>
      </c>
      <c r="N2851" t="s">
        <v>41</v>
      </c>
      <c r="O2851" t="s">
        <v>54</v>
      </c>
      <c r="P2851" t="s">
        <v>2082</v>
      </c>
      <c r="Q2851">
        <v>3.3</v>
      </c>
      <c r="R2851">
        <v>11.7</v>
      </c>
      <c r="S2851">
        <v>0</v>
      </c>
      <c r="U2851">
        <v>2043064</v>
      </c>
      <c r="V2851">
        <v>449474</v>
      </c>
      <c r="W2851">
        <v>1593590</v>
      </c>
      <c r="X2851">
        <v>0</v>
      </c>
      <c r="Y2851" t="s">
        <v>48</v>
      </c>
    </row>
    <row r="2852" spans="1:25" x14ac:dyDescent="0.25">
      <c r="A2852">
        <v>2851</v>
      </c>
      <c r="B2852">
        <v>64886</v>
      </c>
      <c r="C2852">
        <v>0</v>
      </c>
      <c r="D2852">
        <v>0</v>
      </c>
      <c r="E2852" t="s">
        <v>1054</v>
      </c>
      <c r="F2852" t="s">
        <v>1055</v>
      </c>
      <c r="G2852">
        <v>1</v>
      </c>
      <c r="H2852" s="6">
        <v>9533636</v>
      </c>
      <c r="I2852" s="7">
        <v>45796</v>
      </c>
      <c r="J2852" s="7">
        <v>45796</v>
      </c>
      <c r="K2852">
        <v>8</v>
      </c>
      <c r="L2852" t="s">
        <v>40</v>
      </c>
      <c r="M2852" t="s">
        <v>9</v>
      </c>
      <c r="N2852" t="s">
        <v>41</v>
      </c>
      <c r="O2852" t="s">
        <v>42</v>
      </c>
      <c r="P2852" t="s">
        <v>2082</v>
      </c>
      <c r="Q2852">
        <v>8</v>
      </c>
      <c r="R2852">
        <v>0</v>
      </c>
      <c r="S2852">
        <v>0</v>
      </c>
      <c r="U2852">
        <v>762691</v>
      </c>
      <c r="V2852">
        <v>762691</v>
      </c>
      <c r="W2852">
        <v>0</v>
      </c>
      <c r="X2852">
        <v>0</v>
      </c>
      <c r="Y2852" t="s">
        <v>67</v>
      </c>
    </row>
    <row r="2853" spans="1:25" x14ac:dyDescent="0.25">
      <c r="A2853">
        <v>2852</v>
      </c>
      <c r="B2853">
        <v>64878</v>
      </c>
      <c r="C2853">
        <v>0</v>
      </c>
      <c r="D2853">
        <v>0</v>
      </c>
      <c r="E2853" t="s">
        <v>1345</v>
      </c>
      <c r="F2853" t="s">
        <v>1346</v>
      </c>
      <c r="G2853">
        <v>1</v>
      </c>
      <c r="H2853" s="6">
        <v>380029</v>
      </c>
      <c r="I2853" s="7">
        <v>45796</v>
      </c>
      <c r="J2853" s="7">
        <v>45796</v>
      </c>
      <c r="K2853">
        <v>8</v>
      </c>
      <c r="L2853" t="s">
        <v>40</v>
      </c>
      <c r="M2853" t="s">
        <v>9</v>
      </c>
      <c r="N2853" t="s">
        <v>41</v>
      </c>
      <c r="O2853" t="s">
        <v>42</v>
      </c>
      <c r="P2853" t="s">
        <v>2082</v>
      </c>
      <c r="Q2853">
        <v>8</v>
      </c>
      <c r="R2853">
        <v>0</v>
      </c>
      <c r="S2853">
        <v>0</v>
      </c>
      <c r="U2853">
        <v>30402</v>
      </c>
      <c r="V2853">
        <v>30402</v>
      </c>
      <c r="W2853">
        <v>0</v>
      </c>
      <c r="X2853">
        <v>0</v>
      </c>
      <c r="Y2853" t="s">
        <v>109</v>
      </c>
    </row>
    <row r="2854" spans="1:25" x14ac:dyDescent="0.25">
      <c r="A2854">
        <v>2853</v>
      </c>
      <c r="B2854">
        <v>64877</v>
      </c>
      <c r="C2854">
        <v>0</v>
      </c>
      <c r="D2854">
        <v>0</v>
      </c>
      <c r="E2854" t="s">
        <v>1343</v>
      </c>
      <c r="F2854" t="s">
        <v>1344</v>
      </c>
      <c r="G2854">
        <v>1</v>
      </c>
      <c r="H2854" s="6">
        <v>34308</v>
      </c>
      <c r="I2854" s="7">
        <v>45796</v>
      </c>
      <c r="J2854" s="7">
        <v>45796</v>
      </c>
      <c r="K2854">
        <v>8</v>
      </c>
      <c r="L2854" t="s">
        <v>40</v>
      </c>
      <c r="M2854" t="s">
        <v>9</v>
      </c>
      <c r="N2854" t="s">
        <v>41</v>
      </c>
      <c r="O2854" t="s">
        <v>42</v>
      </c>
      <c r="P2854" t="s">
        <v>2082</v>
      </c>
      <c r="Q2854">
        <v>8</v>
      </c>
      <c r="R2854">
        <v>0</v>
      </c>
      <c r="S2854">
        <v>0</v>
      </c>
      <c r="U2854">
        <v>2745</v>
      </c>
      <c r="V2854">
        <v>2745</v>
      </c>
      <c r="W2854">
        <v>0</v>
      </c>
      <c r="X2854">
        <v>0</v>
      </c>
      <c r="Y2854" t="s">
        <v>109</v>
      </c>
    </row>
    <row r="2855" spans="1:25" x14ac:dyDescent="0.25">
      <c r="A2855">
        <v>2854</v>
      </c>
      <c r="B2855">
        <v>64885</v>
      </c>
      <c r="C2855">
        <v>0</v>
      </c>
      <c r="D2855">
        <v>0</v>
      </c>
      <c r="E2855" t="s">
        <v>1127</v>
      </c>
      <c r="F2855" t="s">
        <v>1128</v>
      </c>
      <c r="G2855">
        <v>1</v>
      </c>
      <c r="H2855" s="6">
        <v>3107840</v>
      </c>
      <c r="I2855" s="7">
        <v>45796</v>
      </c>
      <c r="J2855" s="7">
        <v>45796</v>
      </c>
      <c r="K2855">
        <v>8</v>
      </c>
      <c r="L2855" t="s">
        <v>40</v>
      </c>
      <c r="M2855" t="s">
        <v>9</v>
      </c>
      <c r="N2855" t="s">
        <v>41</v>
      </c>
      <c r="O2855" t="s">
        <v>42</v>
      </c>
      <c r="P2855" t="s">
        <v>2082</v>
      </c>
      <c r="Q2855">
        <v>8</v>
      </c>
      <c r="R2855">
        <v>0</v>
      </c>
      <c r="S2855">
        <v>0</v>
      </c>
      <c r="U2855">
        <v>248627</v>
      </c>
      <c r="V2855">
        <v>248627</v>
      </c>
      <c r="W2855">
        <v>0</v>
      </c>
      <c r="X2855">
        <v>0</v>
      </c>
      <c r="Y2855" t="s">
        <v>109</v>
      </c>
    </row>
    <row r="2856" spans="1:25" x14ac:dyDescent="0.25">
      <c r="A2856">
        <v>2855</v>
      </c>
      <c r="B2856">
        <v>64876</v>
      </c>
      <c r="C2856">
        <v>0</v>
      </c>
      <c r="D2856">
        <v>0</v>
      </c>
      <c r="E2856" t="s">
        <v>429</v>
      </c>
      <c r="F2856" t="s">
        <v>430</v>
      </c>
      <c r="G2856">
        <v>1</v>
      </c>
      <c r="H2856" s="6">
        <v>4423669</v>
      </c>
      <c r="I2856" s="7">
        <v>45796</v>
      </c>
      <c r="J2856" s="7">
        <v>45796</v>
      </c>
      <c r="K2856">
        <v>15</v>
      </c>
      <c r="L2856" t="s">
        <v>40</v>
      </c>
      <c r="M2856" t="s">
        <v>5</v>
      </c>
      <c r="N2856" t="s">
        <v>41</v>
      </c>
      <c r="O2856" t="s">
        <v>54</v>
      </c>
      <c r="P2856" t="s">
        <v>2082</v>
      </c>
      <c r="Q2856">
        <v>9</v>
      </c>
      <c r="R2856">
        <v>6</v>
      </c>
      <c r="S2856">
        <v>0</v>
      </c>
      <c r="U2856">
        <v>663550</v>
      </c>
      <c r="V2856">
        <v>398130</v>
      </c>
      <c r="W2856">
        <v>265420</v>
      </c>
      <c r="X2856">
        <v>0</v>
      </c>
      <c r="Y2856" t="s">
        <v>48</v>
      </c>
    </row>
    <row r="2857" spans="1:25" x14ac:dyDescent="0.25">
      <c r="A2857">
        <v>2856</v>
      </c>
      <c r="B2857">
        <v>64875</v>
      </c>
      <c r="C2857">
        <v>0</v>
      </c>
      <c r="D2857">
        <v>0</v>
      </c>
      <c r="E2857" t="s">
        <v>1792</v>
      </c>
      <c r="F2857" t="s">
        <v>1793</v>
      </c>
      <c r="G2857">
        <v>1</v>
      </c>
      <c r="H2857" s="6">
        <v>1322077</v>
      </c>
      <c r="I2857" s="7">
        <v>45796</v>
      </c>
      <c r="J2857" s="7">
        <v>45796</v>
      </c>
      <c r="K2857">
        <v>15</v>
      </c>
      <c r="L2857" t="s">
        <v>40</v>
      </c>
      <c r="M2857" t="s">
        <v>5</v>
      </c>
      <c r="N2857" t="s">
        <v>41</v>
      </c>
      <c r="O2857" t="s">
        <v>54</v>
      </c>
      <c r="P2857" t="s">
        <v>2082</v>
      </c>
      <c r="Q2857">
        <v>9</v>
      </c>
      <c r="R2857">
        <v>6</v>
      </c>
      <c r="S2857">
        <v>0</v>
      </c>
      <c r="U2857">
        <v>198312</v>
      </c>
      <c r="V2857">
        <v>118987</v>
      </c>
      <c r="W2857">
        <v>79325</v>
      </c>
      <c r="X2857">
        <v>0</v>
      </c>
      <c r="Y2857" t="s">
        <v>48</v>
      </c>
    </row>
    <row r="2858" spans="1:25" x14ac:dyDescent="0.25">
      <c r="A2858">
        <v>2857</v>
      </c>
      <c r="B2858">
        <v>64873</v>
      </c>
      <c r="C2858">
        <v>0</v>
      </c>
      <c r="D2858">
        <v>0</v>
      </c>
      <c r="E2858" t="s">
        <v>795</v>
      </c>
      <c r="F2858" t="s">
        <v>796</v>
      </c>
      <c r="G2858">
        <v>1</v>
      </c>
      <c r="H2858" s="6">
        <v>14873620</v>
      </c>
      <c r="I2858" s="7">
        <v>45793</v>
      </c>
      <c r="J2858" s="7">
        <v>45793</v>
      </c>
      <c r="K2858" t="s">
        <v>167</v>
      </c>
      <c r="L2858" t="s">
        <v>40</v>
      </c>
      <c r="M2858" t="s">
        <v>7</v>
      </c>
      <c r="N2858" t="s">
        <v>41</v>
      </c>
      <c r="O2858" t="s">
        <v>64</v>
      </c>
      <c r="P2858" t="s">
        <v>2082</v>
      </c>
      <c r="Q2858">
        <v>5.5</v>
      </c>
      <c r="R2858">
        <v>0</v>
      </c>
      <c r="S2858">
        <v>0</v>
      </c>
      <c r="U2858">
        <v>818049</v>
      </c>
      <c r="V2858">
        <v>818049</v>
      </c>
      <c r="W2858">
        <v>0</v>
      </c>
      <c r="X2858">
        <v>0</v>
      </c>
      <c r="Y2858" t="s">
        <v>44</v>
      </c>
    </row>
    <row r="2859" spans="1:25" x14ac:dyDescent="0.25">
      <c r="A2859">
        <v>2858</v>
      </c>
      <c r="B2859">
        <v>64865</v>
      </c>
      <c r="C2859">
        <v>0</v>
      </c>
      <c r="D2859">
        <v>0</v>
      </c>
      <c r="E2859" t="s">
        <v>531</v>
      </c>
      <c r="F2859" t="s">
        <v>532</v>
      </c>
      <c r="G2859">
        <v>1</v>
      </c>
      <c r="H2859" s="6">
        <v>8858709</v>
      </c>
      <c r="I2859" s="7">
        <v>45793</v>
      </c>
      <c r="J2859" s="7">
        <v>45793</v>
      </c>
      <c r="K2859">
        <v>4</v>
      </c>
      <c r="L2859" t="s">
        <v>40</v>
      </c>
      <c r="M2859" t="s">
        <v>4</v>
      </c>
      <c r="N2859" t="s">
        <v>41</v>
      </c>
      <c r="O2859" t="s">
        <v>51</v>
      </c>
      <c r="P2859" t="s">
        <v>2082</v>
      </c>
      <c r="Q2859">
        <v>4</v>
      </c>
      <c r="R2859">
        <v>0</v>
      </c>
      <c r="S2859">
        <v>0</v>
      </c>
      <c r="U2859">
        <v>354348</v>
      </c>
      <c r="V2859">
        <v>354348</v>
      </c>
      <c r="W2859">
        <v>0</v>
      </c>
      <c r="X2859">
        <v>0</v>
      </c>
      <c r="Y2859" t="s">
        <v>48</v>
      </c>
    </row>
    <row r="2860" spans="1:25" x14ac:dyDescent="0.25">
      <c r="A2860">
        <v>2859</v>
      </c>
      <c r="B2860">
        <v>64872</v>
      </c>
      <c r="C2860">
        <v>0</v>
      </c>
      <c r="D2860">
        <v>0</v>
      </c>
      <c r="E2860" t="s">
        <v>1940</v>
      </c>
      <c r="F2860" t="s">
        <v>1941</v>
      </c>
      <c r="G2860">
        <v>1</v>
      </c>
      <c r="H2860" s="6">
        <v>2000000</v>
      </c>
      <c r="I2860" s="7">
        <v>45793</v>
      </c>
      <c r="J2860" s="7">
        <v>45793</v>
      </c>
      <c r="K2860">
        <v>8</v>
      </c>
      <c r="L2860" t="s">
        <v>40</v>
      </c>
      <c r="M2860" t="s">
        <v>1</v>
      </c>
      <c r="N2860" t="s">
        <v>41</v>
      </c>
      <c r="O2860" t="s">
        <v>87</v>
      </c>
      <c r="P2860" t="s">
        <v>2082</v>
      </c>
      <c r="Q2860">
        <v>8</v>
      </c>
      <c r="R2860">
        <v>0</v>
      </c>
      <c r="S2860">
        <v>0</v>
      </c>
      <c r="U2860">
        <v>160000</v>
      </c>
      <c r="V2860">
        <v>160000</v>
      </c>
      <c r="W2860">
        <v>0</v>
      </c>
      <c r="X2860">
        <v>0</v>
      </c>
      <c r="Y2860" t="s">
        <v>48</v>
      </c>
    </row>
    <row r="2861" spans="1:25" x14ac:dyDescent="0.25">
      <c r="A2861">
        <v>2860</v>
      </c>
      <c r="B2861">
        <v>64868</v>
      </c>
      <c r="C2861">
        <v>0</v>
      </c>
      <c r="D2861">
        <v>0</v>
      </c>
      <c r="E2861" t="s">
        <v>1232</v>
      </c>
      <c r="F2861" t="s">
        <v>1233</v>
      </c>
      <c r="G2861">
        <v>1</v>
      </c>
      <c r="H2861" s="6">
        <v>96748349</v>
      </c>
      <c r="I2861" s="7">
        <v>45793</v>
      </c>
      <c r="J2861" s="7">
        <v>45793</v>
      </c>
      <c r="K2861">
        <v>15</v>
      </c>
      <c r="L2861" t="s">
        <v>40</v>
      </c>
      <c r="M2861" t="s">
        <v>5</v>
      </c>
      <c r="N2861" t="s">
        <v>41</v>
      </c>
      <c r="O2861" t="s">
        <v>54</v>
      </c>
      <c r="P2861" t="s">
        <v>2082</v>
      </c>
      <c r="Q2861">
        <v>3.7</v>
      </c>
      <c r="R2861">
        <v>11.3</v>
      </c>
      <c r="S2861">
        <v>0</v>
      </c>
      <c r="U2861">
        <v>14512252</v>
      </c>
      <c r="V2861">
        <v>3579689</v>
      </c>
      <c r="W2861">
        <v>10932563</v>
      </c>
      <c r="X2861">
        <v>0</v>
      </c>
      <c r="Y2861" t="s">
        <v>67</v>
      </c>
    </row>
    <row r="2862" spans="1:25" x14ac:dyDescent="0.25">
      <c r="A2862">
        <v>2861</v>
      </c>
      <c r="B2862">
        <v>64867</v>
      </c>
      <c r="C2862">
        <v>0</v>
      </c>
      <c r="D2862">
        <v>0</v>
      </c>
      <c r="E2862" t="s">
        <v>954</v>
      </c>
      <c r="F2862" t="s">
        <v>955</v>
      </c>
      <c r="G2862">
        <v>1</v>
      </c>
      <c r="H2862" s="6">
        <v>230000000</v>
      </c>
      <c r="I2862" s="7">
        <v>45793</v>
      </c>
      <c r="J2862" s="7">
        <v>45793</v>
      </c>
      <c r="K2862">
        <v>15</v>
      </c>
      <c r="L2862" t="s">
        <v>40</v>
      </c>
      <c r="M2862" t="s">
        <v>5</v>
      </c>
      <c r="N2862" t="s">
        <v>41</v>
      </c>
      <c r="O2862" t="s">
        <v>54</v>
      </c>
      <c r="P2862" t="s">
        <v>2082</v>
      </c>
      <c r="Q2862">
        <v>5</v>
      </c>
      <c r="R2862">
        <v>10</v>
      </c>
      <c r="S2862">
        <v>0</v>
      </c>
      <c r="U2862">
        <v>34500000</v>
      </c>
      <c r="V2862">
        <v>11500000</v>
      </c>
      <c r="W2862">
        <v>23000000</v>
      </c>
      <c r="X2862">
        <v>0</v>
      </c>
      <c r="Y2862" t="s">
        <v>48</v>
      </c>
    </row>
    <row r="2863" spans="1:25" x14ac:dyDescent="0.25">
      <c r="A2863">
        <v>2862</v>
      </c>
      <c r="B2863">
        <v>64958</v>
      </c>
      <c r="C2863">
        <v>0</v>
      </c>
      <c r="D2863">
        <v>0</v>
      </c>
      <c r="E2863" t="s">
        <v>2467</v>
      </c>
      <c r="F2863" t="s">
        <v>2468</v>
      </c>
      <c r="G2863">
        <v>1</v>
      </c>
      <c r="H2863" s="6">
        <v>5170422</v>
      </c>
      <c r="I2863" s="7">
        <v>45793</v>
      </c>
      <c r="J2863" s="7">
        <v>45793</v>
      </c>
      <c r="K2863">
        <v>15</v>
      </c>
      <c r="L2863" t="s">
        <v>40</v>
      </c>
      <c r="M2863" t="s">
        <v>5</v>
      </c>
      <c r="N2863" t="s">
        <v>41</v>
      </c>
      <c r="O2863" t="s">
        <v>77</v>
      </c>
      <c r="P2863" t="s">
        <v>2082</v>
      </c>
      <c r="Q2863">
        <v>5</v>
      </c>
      <c r="R2863">
        <v>10</v>
      </c>
      <c r="S2863">
        <v>0</v>
      </c>
      <c r="U2863">
        <v>775563</v>
      </c>
      <c r="V2863">
        <v>258521</v>
      </c>
      <c r="W2863">
        <v>517042</v>
      </c>
      <c r="X2863">
        <v>0</v>
      </c>
      <c r="Y2863" t="s">
        <v>48</v>
      </c>
    </row>
    <row r="2864" spans="1:25" x14ac:dyDescent="0.25">
      <c r="A2864">
        <v>2863</v>
      </c>
      <c r="B2864">
        <v>64866</v>
      </c>
      <c r="C2864">
        <v>0</v>
      </c>
      <c r="D2864">
        <v>0</v>
      </c>
      <c r="E2864" t="s">
        <v>1438</v>
      </c>
      <c r="F2864" t="s">
        <v>1439</v>
      </c>
      <c r="G2864">
        <v>1</v>
      </c>
      <c r="H2864" s="6">
        <v>44444444</v>
      </c>
      <c r="I2864" s="7">
        <v>45793</v>
      </c>
      <c r="J2864" s="7">
        <v>45793</v>
      </c>
      <c r="K2864" t="s">
        <v>866</v>
      </c>
      <c r="L2864" t="s">
        <v>40</v>
      </c>
      <c r="M2864" t="s">
        <v>5</v>
      </c>
      <c r="N2864" t="s">
        <v>41</v>
      </c>
      <c r="O2864" t="s">
        <v>47</v>
      </c>
      <c r="P2864" t="s">
        <v>2082</v>
      </c>
      <c r="Q2864">
        <v>0.1</v>
      </c>
      <c r="R2864">
        <v>3.7</v>
      </c>
      <c r="S2864">
        <v>0</v>
      </c>
      <c r="U2864">
        <v>1688889</v>
      </c>
      <c r="V2864">
        <v>44444</v>
      </c>
      <c r="W2864">
        <v>1644444</v>
      </c>
      <c r="X2864">
        <v>0</v>
      </c>
      <c r="Y2864" t="s">
        <v>250</v>
      </c>
    </row>
    <row r="2865" spans="1:25" x14ac:dyDescent="0.25">
      <c r="A2865">
        <v>2864</v>
      </c>
      <c r="B2865">
        <v>64871</v>
      </c>
      <c r="C2865">
        <v>0</v>
      </c>
      <c r="D2865">
        <v>0</v>
      </c>
      <c r="E2865" t="s">
        <v>199</v>
      </c>
      <c r="F2865" t="s">
        <v>200</v>
      </c>
      <c r="G2865">
        <v>1</v>
      </c>
      <c r="H2865" s="6">
        <v>22440448</v>
      </c>
      <c r="I2865" s="7">
        <v>45793</v>
      </c>
      <c r="J2865" s="7">
        <v>45793</v>
      </c>
      <c r="K2865">
        <v>15</v>
      </c>
      <c r="L2865" t="s">
        <v>40</v>
      </c>
      <c r="M2865" t="s">
        <v>5</v>
      </c>
      <c r="N2865" t="s">
        <v>41</v>
      </c>
      <c r="O2865" t="s">
        <v>77</v>
      </c>
      <c r="P2865" t="s">
        <v>2082</v>
      </c>
      <c r="Q2865">
        <v>6</v>
      </c>
      <c r="R2865">
        <v>9</v>
      </c>
      <c r="S2865">
        <v>0</v>
      </c>
      <c r="U2865">
        <v>3366067</v>
      </c>
      <c r="V2865">
        <v>1346427</v>
      </c>
      <c r="W2865">
        <v>2019640</v>
      </c>
      <c r="X2865">
        <v>0</v>
      </c>
      <c r="Y2865" t="s">
        <v>94</v>
      </c>
    </row>
    <row r="2866" spans="1:25" x14ac:dyDescent="0.25">
      <c r="A2866">
        <v>2865</v>
      </c>
      <c r="B2866">
        <v>64874</v>
      </c>
      <c r="C2866">
        <v>0</v>
      </c>
      <c r="D2866">
        <v>0</v>
      </c>
      <c r="E2866" t="s">
        <v>1380</v>
      </c>
      <c r="F2866" t="s">
        <v>1381</v>
      </c>
      <c r="G2866">
        <v>1</v>
      </c>
      <c r="H2866" s="6">
        <v>20000000</v>
      </c>
      <c r="I2866" s="7">
        <v>45793</v>
      </c>
      <c r="J2866" s="7">
        <v>45793</v>
      </c>
      <c r="K2866">
        <v>15</v>
      </c>
      <c r="L2866" t="s">
        <v>40</v>
      </c>
      <c r="M2866" t="s">
        <v>1</v>
      </c>
      <c r="N2866" t="s">
        <v>41</v>
      </c>
      <c r="O2866" t="s">
        <v>87</v>
      </c>
      <c r="P2866" t="s">
        <v>2082</v>
      </c>
      <c r="Q2866">
        <v>8</v>
      </c>
      <c r="R2866">
        <v>7</v>
      </c>
      <c r="S2866">
        <v>0</v>
      </c>
      <c r="U2866">
        <v>3000000</v>
      </c>
      <c r="V2866">
        <v>1600000</v>
      </c>
      <c r="W2866">
        <v>1400000</v>
      </c>
      <c r="X2866">
        <v>0</v>
      </c>
      <c r="Y2866" t="s">
        <v>44</v>
      </c>
    </row>
    <row r="2867" spans="1:25" x14ac:dyDescent="0.25">
      <c r="A2867">
        <v>2866</v>
      </c>
      <c r="B2867">
        <v>64863</v>
      </c>
      <c r="C2867">
        <v>0</v>
      </c>
      <c r="D2867">
        <v>0</v>
      </c>
      <c r="E2867" t="s">
        <v>1648</v>
      </c>
      <c r="F2867" t="s">
        <v>1649</v>
      </c>
      <c r="G2867">
        <v>1</v>
      </c>
      <c r="H2867" s="6">
        <v>5245694</v>
      </c>
      <c r="I2867" s="7">
        <v>45793</v>
      </c>
      <c r="J2867" s="7">
        <v>45793</v>
      </c>
      <c r="K2867">
        <v>15</v>
      </c>
      <c r="L2867" t="s">
        <v>40</v>
      </c>
      <c r="M2867" t="s">
        <v>5</v>
      </c>
      <c r="N2867" t="s">
        <v>41</v>
      </c>
      <c r="O2867" t="s">
        <v>54</v>
      </c>
      <c r="P2867" t="s">
        <v>2082</v>
      </c>
      <c r="Q2867">
        <v>4</v>
      </c>
      <c r="R2867">
        <v>11</v>
      </c>
      <c r="S2867">
        <v>0</v>
      </c>
      <c r="U2867">
        <v>786854</v>
      </c>
      <c r="V2867">
        <v>209828</v>
      </c>
      <c r="W2867">
        <v>577026</v>
      </c>
      <c r="X2867">
        <v>0</v>
      </c>
      <c r="Y2867" t="s">
        <v>109</v>
      </c>
    </row>
    <row r="2868" spans="1:25" x14ac:dyDescent="0.25">
      <c r="A2868">
        <v>2867</v>
      </c>
      <c r="B2868">
        <v>64864</v>
      </c>
      <c r="C2868">
        <v>0</v>
      </c>
      <c r="D2868">
        <v>0</v>
      </c>
      <c r="E2868" t="s">
        <v>2271</v>
      </c>
      <c r="F2868" t="s">
        <v>2272</v>
      </c>
      <c r="G2868">
        <v>1</v>
      </c>
      <c r="H2868" s="6">
        <v>678438</v>
      </c>
      <c r="I2868" s="7">
        <v>45793</v>
      </c>
      <c r="J2868" s="7">
        <v>45793</v>
      </c>
      <c r="K2868">
        <v>15</v>
      </c>
      <c r="L2868" t="s">
        <v>40</v>
      </c>
      <c r="M2868" t="s">
        <v>5</v>
      </c>
      <c r="N2868" t="s">
        <v>41</v>
      </c>
      <c r="O2868" t="s">
        <v>54</v>
      </c>
      <c r="P2868" t="s">
        <v>2082</v>
      </c>
      <c r="Q2868">
        <v>4</v>
      </c>
      <c r="R2868">
        <v>11</v>
      </c>
      <c r="S2868">
        <v>0</v>
      </c>
      <c r="U2868">
        <v>101766</v>
      </c>
      <c r="V2868">
        <v>27138</v>
      </c>
      <c r="W2868">
        <v>74628</v>
      </c>
      <c r="X2868">
        <v>0</v>
      </c>
      <c r="Y2868" t="s">
        <v>109</v>
      </c>
    </row>
    <row r="2869" spans="1:25" x14ac:dyDescent="0.25">
      <c r="A2869">
        <v>2868</v>
      </c>
      <c r="B2869">
        <v>64869</v>
      </c>
      <c r="C2869">
        <v>0</v>
      </c>
      <c r="D2869">
        <v>0</v>
      </c>
      <c r="E2869" t="s">
        <v>2469</v>
      </c>
      <c r="F2869" t="s">
        <v>2470</v>
      </c>
      <c r="G2869">
        <v>1</v>
      </c>
      <c r="H2869" s="6">
        <v>548234</v>
      </c>
      <c r="I2869" s="7">
        <v>45793</v>
      </c>
      <c r="J2869" s="7">
        <v>45793</v>
      </c>
      <c r="K2869">
        <v>15</v>
      </c>
      <c r="L2869" t="s">
        <v>40</v>
      </c>
      <c r="M2869" t="s">
        <v>5</v>
      </c>
      <c r="N2869" t="s">
        <v>41</v>
      </c>
      <c r="O2869" t="s">
        <v>57</v>
      </c>
      <c r="P2869" t="s">
        <v>2082</v>
      </c>
      <c r="Q2869">
        <v>15</v>
      </c>
      <c r="R2869">
        <v>0</v>
      </c>
      <c r="S2869">
        <v>0</v>
      </c>
      <c r="U2869">
        <v>82235</v>
      </c>
      <c r="V2869">
        <v>82235</v>
      </c>
      <c r="W2869">
        <v>0</v>
      </c>
      <c r="X2869">
        <v>0</v>
      </c>
      <c r="Y2869" t="s">
        <v>250</v>
      </c>
    </row>
    <row r="2870" spans="1:25" x14ac:dyDescent="0.25">
      <c r="A2870">
        <v>2869</v>
      </c>
      <c r="B2870">
        <v>64862</v>
      </c>
      <c r="C2870">
        <v>0</v>
      </c>
      <c r="D2870">
        <v>0</v>
      </c>
      <c r="E2870" t="s">
        <v>1210</v>
      </c>
      <c r="F2870" t="s">
        <v>1211</v>
      </c>
      <c r="G2870">
        <v>1</v>
      </c>
      <c r="H2870" s="6">
        <v>3398711</v>
      </c>
      <c r="I2870" s="7">
        <v>45793</v>
      </c>
      <c r="J2870" s="7">
        <v>45793</v>
      </c>
      <c r="K2870">
        <v>15</v>
      </c>
      <c r="L2870" t="s">
        <v>40</v>
      </c>
      <c r="M2870" t="s">
        <v>5</v>
      </c>
      <c r="N2870" t="s">
        <v>41</v>
      </c>
      <c r="O2870" t="s">
        <v>57</v>
      </c>
      <c r="P2870" t="s">
        <v>2082</v>
      </c>
      <c r="Q2870">
        <v>5</v>
      </c>
      <c r="R2870">
        <v>10</v>
      </c>
      <c r="S2870">
        <v>0</v>
      </c>
      <c r="U2870">
        <v>509807</v>
      </c>
      <c r="V2870">
        <v>169936</v>
      </c>
      <c r="W2870">
        <v>339871</v>
      </c>
      <c r="X2870">
        <v>0</v>
      </c>
      <c r="Y2870" t="s">
        <v>72</v>
      </c>
    </row>
    <row r="2871" spans="1:25" x14ac:dyDescent="0.25">
      <c r="A2871">
        <v>2870</v>
      </c>
      <c r="B2871">
        <v>64870</v>
      </c>
      <c r="C2871">
        <v>0</v>
      </c>
      <c r="D2871">
        <v>0</v>
      </c>
      <c r="E2871" t="s">
        <v>1729</v>
      </c>
      <c r="F2871" t="s">
        <v>1730</v>
      </c>
      <c r="G2871">
        <v>1</v>
      </c>
      <c r="H2871" s="6">
        <v>1600000</v>
      </c>
      <c r="I2871" s="7">
        <v>45793</v>
      </c>
      <c r="J2871" s="7">
        <v>45793</v>
      </c>
      <c r="K2871">
        <v>15</v>
      </c>
      <c r="L2871" t="s">
        <v>40</v>
      </c>
      <c r="M2871" t="s">
        <v>9</v>
      </c>
      <c r="N2871" t="s">
        <v>41</v>
      </c>
      <c r="O2871" t="s">
        <v>42</v>
      </c>
      <c r="P2871" t="s">
        <v>2082</v>
      </c>
      <c r="Q2871">
        <v>15</v>
      </c>
      <c r="R2871">
        <v>0</v>
      </c>
      <c r="S2871">
        <v>0</v>
      </c>
      <c r="U2871">
        <v>240000</v>
      </c>
      <c r="V2871">
        <v>240000</v>
      </c>
      <c r="W2871">
        <v>0</v>
      </c>
      <c r="X2871">
        <v>0</v>
      </c>
      <c r="Y2871" t="s">
        <v>44</v>
      </c>
    </row>
    <row r="2872" spans="1:25" x14ac:dyDescent="0.25">
      <c r="A2872">
        <v>2871</v>
      </c>
      <c r="B2872">
        <v>64882</v>
      </c>
      <c r="C2872">
        <v>0</v>
      </c>
      <c r="D2872">
        <v>0</v>
      </c>
      <c r="E2872" t="s">
        <v>2471</v>
      </c>
      <c r="F2872" t="s">
        <v>2472</v>
      </c>
      <c r="G2872">
        <v>1</v>
      </c>
      <c r="H2872" s="6">
        <v>1200000</v>
      </c>
      <c r="I2872" s="7">
        <v>45792</v>
      </c>
      <c r="J2872" s="7">
        <v>45792</v>
      </c>
      <c r="K2872">
        <v>8</v>
      </c>
      <c r="L2872" t="s">
        <v>40</v>
      </c>
      <c r="M2872" t="s">
        <v>5</v>
      </c>
      <c r="N2872" t="s">
        <v>41</v>
      </c>
      <c r="O2872" t="s">
        <v>54</v>
      </c>
      <c r="P2872" t="s">
        <v>2082</v>
      </c>
      <c r="Q2872">
        <v>8</v>
      </c>
      <c r="R2872">
        <v>0</v>
      </c>
      <c r="S2872">
        <v>0</v>
      </c>
      <c r="U2872">
        <v>96000</v>
      </c>
      <c r="V2872">
        <v>96000</v>
      </c>
      <c r="W2872">
        <v>0</v>
      </c>
      <c r="X2872">
        <v>0</v>
      </c>
      <c r="Y2872" t="s">
        <v>48</v>
      </c>
    </row>
    <row r="2873" spans="1:25" x14ac:dyDescent="0.25">
      <c r="A2873">
        <v>2872</v>
      </c>
      <c r="B2873">
        <v>64853</v>
      </c>
      <c r="C2873">
        <v>0</v>
      </c>
      <c r="D2873">
        <v>0</v>
      </c>
      <c r="E2873" t="s">
        <v>1044</v>
      </c>
      <c r="F2873" t="s">
        <v>1045</v>
      </c>
      <c r="G2873">
        <v>1</v>
      </c>
      <c r="H2873" s="6">
        <v>1927180</v>
      </c>
      <c r="I2873" s="7">
        <v>45792</v>
      </c>
      <c r="J2873" s="7">
        <v>45792</v>
      </c>
      <c r="K2873">
        <v>10</v>
      </c>
      <c r="L2873" t="s">
        <v>40</v>
      </c>
      <c r="M2873" t="s">
        <v>9</v>
      </c>
      <c r="N2873" t="s">
        <v>41</v>
      </c>
      <c r="O2873" t="s">
        <v>42</v>
      </c>
      <c r="P2873" t="s">
        <v>2082</v>
      </c>
      <c r="Q2873">
        <v>10</v>
      </c>
      <c r="R2873">
        <v>0</v>
      </c>
      <c r="S2873">
        <v>0</v>
      </c>
      <c r="U2873">
        <v>192718</v>
      </c>
      <c r="V2873">
        <v>192718</v>
      </c>
      <c r="W2873">
        <v>0</v>
      </c>
      <c r="X2873">
        <v>0</v>
      </c>
      <c r="Y2873" t="s">
        <v>109</v>
      </c>
    </row>
    <row r="2874" spans="1:25" x14ac:dyDescent="0.25">
      <c r="A2874">
        <v>2873</v>
      </c>
      <c r="B2874">
        <v>64883</v>
      </c>
      <c r="C2874">
        <v>0</v>
      </c>
      <c r="D2874">
        <v>0</v>
      </c>
      <c r="E2874" t="s">
        <v>2473</v>
      </c>
      <c r="F2874" t="s">
        <v>2474</v>
      </c>
      <c r="G2874">
        <v>1</v>
      </c>
      <c r="H2874" s="6">
        <v>1650000</v>
      </c>
      <c r="I2874" s="7">
        <v>45792</v>
      </c>
      <c r="J2874" s="7">
        <v>45792</v>
      </c>
      <c r="K2874">
        <v>8</v>
      </c>
      <c r="L2874" t="s">
        <v>40</v>
      </c>
      <c r="M2874" t="s">
        <v>5</v>
      </c>
      <c r="N2874" t="s">
        <v>41</v>
      </c>
      <c r="O2874" t="s">
        <v>54</v>
      </c>
      <c r="P2874" t="s">
        <v>2082</v>
      </c>
      <c r="Q2874">
        <v>8</v>
      </c>
      <c r="R2874">
        <v>0</v>
      </c>
      <c r="S2874">
        <v>0</v>
      </c>
      <c r="U2874">
        <v>132000</v>
      </c>
      <c r="V2874">
        <v>132000</v>
      </c>
      <c r="W2874">
        <v>0</v>
      </c>
      <c r="X2874">
        <v>0</v>
      </c>
      <c r="Y2874" t="s">
        <v>48</v>
      </c>
    </row>
    <row r="2875" spans="1:25" x14ac:dyDescent="0.25">
      <c r="A2875">
        <v>2874</v>
      </c>
      <c r="B2875">
        <v>64852</v>
      </c>
      <c r="C2875">
        <v>0</v>
      </c>
      <c r="D2875">
        <v>0</v>
      </c>
      <c r="E2875" t="s">
        <v>1700</v>
      </c>
      <c r="F2875" t="s">
        <v>1701</v>
      </c>
      <c r="G2875">
        <v>1</v>
      </c>
      <c r="H2875" s="6">
        <v>4000000</v>
      </c>
      <c r="I2875" s="7">
        <v>45792</v>
      </c>
      <c r="J2875" s="7">
        <v>45792</v>
      </c>
      <c r="K2875">
        <v>15</v>
      </c>
      <c r="L2875" t="s">
        <v>40</v>
      </c>
      <c r="M2875" t="s">
        <v>5</v>
      </c>
      <c r="N2875" t="s">
        <v>41</v>
      </c>
      <c r="O2875" t="s">
        <v>47</v>
      </c>
      <c r="P2875" t="s">
        <v>2082</v>
      </c>
      <c r="Q2875">
        <v>5</v>
      </c>
      <c r="R2875">
        <v>10</v>
      </c>
      <c r="S2875">
        <v>0</v>
      </c>
      <c r="U2875">
        <v>600000</v>
      </c>
      <c r="V2875">
        <v>200000</v>
      </c>
      <c r="W2875">
        <v>400000</v>
      </c>
      <c r="X2875">
        <v>0</v>
      </c>
      <c r="Y2875" t="s">
        <v>48</v>
      </c>
    </row>
    <row r="2876" spans="1:25" x14ac:dyDescent="0.25">
      <c r="A2876">
        <v>2875</v>
      </c>
      <c r="B2876">
        <v>64881</v>
      </c>
      <c r="C2876">
        <v>0</v>
      </c>
      <c r="D2876">
        <v>0</v>
      </c>
      <c r="E2876" t="s">
        <v>213</v>
      </c>
      <c r="F2876" t="s">
        <v>214</v>
      </c>
      <c r="G2876">
        <v>1</v>
      </c>
      <c r="H2876" s="6">
        <v>1150000</v>
      </c>
      <c r="I2876" s="7">
        <v>45792</v>
      </c>
      <c r="J2876" s="7">
        <v>45792</v>
      </c>
      <c r="K2876">
        <v>8</v>
      </c>
      <c r="L2876" t="s">
        <v>40</v>
      </c>
      <c r="M2876" t="s">
        <v>5</v>
      </c>
      <c r="N2876" t="s">
        <v>41</v>
      </c>
      <c r="O2876" t="s">
        <v>54</v>
      </c>
      <c r="P2876" t="s">
        <v>2082</v>
      </c>
      <c r="Q2876">
        <v>8</v>
      </c>
      <c r="R2876">
        <v>0</v>
      </c>
      <c r="S2876">
        <v>0</v>
      </c>
      <c r="U2876">
        <v>92000</v>
      </c>
      <c r="V2876">
        <v>92000</v>
      </c>
      <c r="W2876">
        <v>0</v>
      </c>
      <c r="X2876">
        <v>0</v>
      </c>
      <c r="Y2876" t="s">
        <v>44</v>
      </c>
    </row>
    <row r="2877" spans="1:25" x14ac:dyDescent="0.25">
      <c r="A2877">
        <v>2876</v>
      </c>
      <c r="B2877">
        <v>64851</v>
      </c>
      <c r="C2877">
        <v>0</v>
      </c>
      <c r="D2877">
        <v>0</v>
      </c>
      <c r="E2877" t="s">
        <v>2475</v>
      </c>
      <c r="F2877" t="s">
        <v>2476</v>
      </c>
      <c r="G2877">
        <v>1</v>
      </c>
      <c r="H2877" s="6">
        <v>29065</v>
      </c>
      <c r="I2877" s="7">
        <v>45792</v>
      </c>
      <c r="J2877" s="7">
        <v>45792</v>
      </c>
      <c r="K2877">
        <v>15</v>
      </c>
      <c r="L2877" t="s">
        <v>40</v>
      </c>
      <c r="M2877" t="s">
        <v>5</v>
      </c>
      <c r="N2877" t="s">
        <v>41</v>
      </c>
      <c r="O2877" t="s">
        <v>47</v>
      </c>
      <c r="P2877" t="s">
        <v>2082</v>
      </c>
      <c r="Q2877">
        <v>5</v>
      </c>
      <c r="R2877">
        <v>10</v>
      </c>
      <c r="S2877">
        <v>0</v>
      </c>
      <c r="U2877">
        <v>4360</v>
      </c>
      <c r="V2877">
        <v>1453</v>
      </c>
      <c r="W2877">
        <v>2906</v>
      </c>
      <c r="X2877">
        <v>0</v>
      </c>
      <c r="Y2877" t="s">
        <v>48</v>
      </c>
    </row>
    <row r="2878" spans="1:25" x14ac:dyDescent="0.25">
      <c r="A2878">
        <v>2877</v>
      </c>
      <c r="B2878">
        <v>64856</v>
      </c>
      <c r="C2878">
        <v>0</v>
      </c>
      <c r="D2878">
        <v>0</v>
      </c>
      <c r="E2878" t="s">
        <v>2477</v>
      </c>
      <c r="F2878" t="s">
        <v>2478</v>
      </c>
      <c r="G2878">
        <v>1</v>
      </c>
      <c r="H2878" s="6">
        <v>4705800</v>
      </c>
      <c r="I2878" s="7">
        <v>45792</v>
      </c>
      <c r="J2878" s="7">
        <v>45792</v>
      </c>
      <c r="K2878">
        <v>7</v>
      </c>
      <c r="L2878" t="s">
        <v>40</v>
      </c>
      <c r="M2878" t="s">
        <v>5</v>
      </c>
      <c r="N2878" t="s">
        <v>41</v>
      </c>
      <c r="O2878" t="s">
        <v>57</v>
      </c>
      <c r="P2878" t="s">
        <v>2082</v>
      </c>
      <c r="Q2878">
        <v>7</v>
      </c>
      <c r="R2878">
        <v>0</v>
      </c>
      <c r="S2878">
        <v>0</v>
      </c>
      <c r="U2878">
        <v>329406</v>
      </c>
      <c r="V2878">
        <v>329406</v>
      </c>
      <c r="W2878">
        <v>0</v>
      </c>
      <c r="X2878">
        <v>0</v>
      </c>
      <c r="Y2878" t="s">
        <v>444</v>
      </c>
    </row>
    <row r="2879" spans="1:25" x14ac:dyDescent="0.25">
      <c r="A2879">
        <v>2878</v>
      </c>
      <c r="B2879">
        <v>64847</v>
      </c>
      <c r="C2879">
        <v>0</v>
      </c>
      <c r="D2879">
        <v>0</v>
      </c>
      <c r="E2879" t="s">
        <v>1101</v>
      </c>
      <c r="F2879" t="s">
        <v>1102</v>
      </c>
      <c r="G2879">
        <v>1</v>
      </c>
      <c r="H2879" s="6">
        <v>192260</v>
      </c>
      <c r="I2879" s="7">
        <v>45792</v>
      </c>
      <c r="J2879" s="7">
        <v>45792</v>
      </c>
      <c r="K2879">
        <v>15</v>
      </c>
      <c r="L2879" t="s">
        <v>40</v>
      </c>
      <c r="M2879" t="s">
        <v>5</v>
      </c>
      <c r="N2879" t="s">
        <v>41</v>
      </c>
      <c r="O2879" t="s">
        <v>54</v>
      </c>
      <c r="P2879" t="s">
        <v>2082</v>
      </c>
      <c r="Q2879">
        <v>10</v>
      </c>
      <c r="R2879">
        <v>5</v>
      </c>
      <c r="S2879">
        <v>0</v>
      </c>
      <c r="U2879">
        <v>28839</v>
      </c>
      <c r="V2879">
        <v>19226</v>
      </c>
      <c r="W2879">
        <v>9613</v>
      </c>
      <c r="X2879">
        <v>0</v>
      </c>
      <c r="Y2879" t="s">
        <v>48</v>
      </c>
    </row>
    <row r="2880" spans="1:25" x14ac:dyDescent="0.25">
      <c r="A2880">
        <v>2879</v>
      </c>
      <c r="B2880">
        <v>64859</v>
      </c>
      <c r="C2880">
        <v>0</v>
      </c>
      <c r="D2880">
        <v>0</v>
      </c>
      <c r="E2880" t="s">
        <v>1331</v>
      </c>
      <c r="F2880" t="s">
        <v>1332</v>
      </c>
      <c r="G2880">
        <v>1</v>
      </c>
      <c r="H2880" s="6">
        <v>1406034</v>
      </c>
      <c r="I2880" s="7">
        <v>45792</v>
      </c>
      <c r="J2880" s="7">
        <v>45792</v>
      </c>
      <c r="K2880">
        <v>8</v>
      </c>
      <c r="L2880" t="s">
        <v>40</v>
      </c>
      <c r="M2880" t="s">
        <v>9</v>
      </c>
      <c r="N2880" t="s">
        <v>41</v>
      </c>
      <c r="O2880" t="s">
        <v>42</v>
      </c>
      <c r="P2880" t="s">
        <v>2082</v>
      </c>
      <c r="Q2880">
        <v>8</v>
      </c>
      <c r="R2880">
        <v>0</v>
      </c>
      <c r="S2880">
        <v>0</v>
      </c>
      <c r="U2880">
        <v>112483</v>
      </c>
      <c r="V2880">
        <v>112483</v>
      </c>
      <c r="W2880">
        <v>0</v>
      </c>
      <c r="X2880">
        <v>0</v>
      </c>
      <c r="Y2880" t="s">
        <v>109</v>
      </c>
    </row>
    <row r="2881" spans="1:25" x14ac:dyDescent="0.25">
      <c r="A2881">
        <v>2880</v>
      </c>
      <c r="B2881">
        <v>66828</v>
      </c>
      <c r="C2881">
        <v>0</v>
      </c>
      <c r="D2881">
        <v>0</v>
      </c>
      <c r="E2881" t="s">
        <v>2479</v>
      </c>
      <c r="F2881" t="s">
        <v>2480</v>
      </c>
      <c r="G2881">
        <v>1</v>
      </c>
      <c r="I2881" s="7">
        <v>45792</v>
      </c>
      <c r="K2881">
        <v>15</v>
      </c>
      <c r="L2881" t="s">
        <v>40</v>
      </c>
      <c r="M2881" t="s">
        <v>5</v>
      </c>
      <c r="N2881" t="s">
        <v>41</v>
      </c>
      <c r="O2881" t="s">
        <v>47</v>
      </c>
      <c r="P2881" t="s">
        <v>2082</v>
      </c>
      <c r="Q2881">
        <v>5</v>
      </c>
      <c r="R2881">
        <v>10</v>
      </c>
      <c r="S2881">
        <v>0</v>
      </c>
      <c r="U2881">
        <v>0</v>
      </c>
      <c r="V2881">
        <v>0</v>
      </c>
      <c r="W2881">
        <v>0</v>
      </c>
      <c r="X2881">
        <v>0</v>
      </c>
      <c r="Y2881" t="s">
        <v>48</v>
      </c>
    </row>
    <row r="2882" spans="1:25" x14ac:dyDescent="0.25">
      <c r="A2882">
        <v>2881</v>
      </c>
      <c r="B2882">
        <v>64857</v>
      </c>
      <c r="C2882">
        <v>0</v>
      </c>
      <c r="D2882">
        <v>0</v>
      </c>
      <c r="E2882" t="s">
        <v>2481</v>
      </c>
      <c r="F2882" t="s">
        <v>2482</v>
      </c>
      <c r="G2882">
        <v>1</v>
      </c>
      <c r="H2882" s="6">
        <v>19065000</v>
      </c>
      <c r="I2882" s="7">
        <v>45792</v>
      </c>
      <c r="J2882" s="7">
        <v>45792</v>
      </c>
      <c r="K2882">
        <v>7</v>
      </c>
      <c r="L2882" t="s">
        <v>40</v>
      </c>
      <c r="M2882" t="s">
        <v>5</v>
      </c>
      <c r="N2882" t="s">
        <v>41</v>
      </c>
      <c r="O2882" t="s">
        <v>57</v>
      </c>
      <c r="P2882" t="s">
        <v>2082</v>
      </c>
      <c r="Q2882">
        <v>7</v>
      </c>
      <c r="R2882">
        <v>0</v>
      </c>
      <c r="S2882">
        <v>0</v>
      </c>
      <c r="U2882">
        <v>1334550</v>
      </c>
      <c r="V2882">
        <v>1334550</v>
      </c>
      <c r="W2882">
        <v>0</v>
      </c>
      <c r="X2882">
        <v>0</v>
      </c>
      <c r="Y2882" t="s">
        <v>444</v>
      </c>
    </row>
    <row r="2883" spans="1:25" x14ac:dyDescent="0.25">
      <c r="A2883">
        <v>2882</v>
      </c>
      <c r="B2883">
        <v>64858</v>
      </c>
      <c r="C2883">
        <v>0</v>
      </c>
      <c r="D2883">
        <v>0</v>
      </c>
      <c r="E2883" t="s">
        <v>1858</v>
      </c>
      <c r="F2883" t="s">
        <v>1859</v>
      </c>
      <c r="G2883">
        <v>1</v>
      </c>
      <c r="H2883" s="6">
        <v>33620937</v>
      </c>
      <c r="I2883" s="7">
        <v>45792</v>
      </c>
      <c r="J2883" s="7">
        <v>45792</v>
      </c>
      <c r="K2883">
        <v>15</v>
      </c>
      <c r="L2883" t="s">
        <v>40</v>
      </c>
      <c r="M2883" t="s">
        <v>5</v>
      </c>
      <c r="N2883" t="s">
        <v>41</v>
      </c>
      <c r="O2883" t="s">
        <v>57</v>
      </c>
      <c r="P2883" t="s">
        <v>2082</v>
      </c>
      <c r="Q2883">
        <v>10</v>
      </c>
      <c r="R2883">
        <v>5</v>
      </c>
      <c r="S2883">
        <v>0</v>
      </c>
      <c r="U2883">
        <v>5043141</v>
      </c>
      <c r="V2883">
        <v>3362094</v>
      </c>
      <c r="W2883">
        <v>1681047</v>
      </c>
      <c r="X2883">
        <v>0</v>
      </c>
      <c r="Y2883" t="s">
        <v>67</v>
      </c>
    </row>
    <row r="2884" spans="1:25" x14ac:dyDescent="0.25">
      <c r="A2884">
        <v>2883</v>
      </c>
      <c r="B2884">
        <v>64855</v>
      </c>
      <c r="C2884">
        <v>0</v>
      </c>
      <c r="D2884">
        <v>0</v>
      </c>
      <c r="E2884" t="s">
        <v>1488</v>
      </c>
      <c r="F2884" t="s">
        <v>1489</v>
      </c>
      <c r="G2884">
        <v>1</v>
      </c>
      <c r="H2884" s="6">
        <v>5000000</v>
      </c>
      <c r="I2884" s="7">
        <v>45792</v>
      </c>
      <c r="J2884" s="7">
        <v>45792</v>
      </c>
      <c r="K2884">
        <v>15</v>
      </c>
      <c r="L2884" t="s">
        <v>40</v>
      </c>
      <c r="M2884" t="s">
        <v>5</v>
      </c>
      <c r="N2884" t="s">
        <v>41</v>
      </c>
      <c r="O2884" t="s">
        <v>47</v>
      </c>
      <c r="P2884" t="s">
        <v>2082</v>
      </c>
      <c r="Q2884">
        <v>6</v>
      </c>
      <c r="R2884">
        <v>9</v>
      </c>
      <c r="S2884">
        <v>0</v>
      </c>
      <c r="U2884">
        <v>750000</v>
      </c>
      <c r="V2884">
        <v>300000</v>
      </c>
      <c r="W2884">
        <v>450000</v>
      </c>
      <c r="X2884">
        <v>0</v>
      </c>
      <c r="Y2884" t="s">
        <v>48</v>
      </c>
    </row>
    <row r="2885" spans="1:25" x14ac:dyDescent="0.25">
      <c r="A2885">
        <v>2884</v>
      </c>
      <c r="B2885">
        <v>64860</v>
      </c>
      <c r="C2885">
        <v>0</v>
      </c>
      <c r="D2885">
        <v>0</v>
      </c>
      <c r="E2885" t="s">
        <v>1343</v>
      </c>
      <c r="F2885" t="s">
        <v>1344</v>
      </c>
      <c r="G2885">
        <v>1</v>
      </c>
      <c r="H2885" s="6">
        <v>1011985</v>
      </c>
      <c r="I2885" s="7">
        <v>45792</v>
      </c>
      <c r="J2885" s="7">
        <v>45792</v>
      </c>
      <c r="K2885">
        <v>8</v>
      </c>
      <c r="L2885" t="s">
        <v>40</v>
      </c>
      <c r="M2885" t="s">
        <v>9</v>
      </c>
      <c r="N2885" t="s">
        <v>41</v>
      </c>
      <c r="O2885" t="s">
        <v>42</v>
      </c>
      <c r="P2885" t="s">
        <v>2082</v>
      </c>
      <c r="Q2885">
        <v>8</v>
      </c>
      <c r="R2885">
        <v>0</v>
      </c>
      <c r="S2885">
        <v>0</v>
      </c>
      <c r="U2885">
        <v>80959</v>
      </c>
      <c r="V2885">
        <v>80959</v>
      </c>
      <c r="W2885">
        <v>0</v>
      </c>
      <c r="X2885">
        <v>0</v>
      </c>
      <c r="Y2885" t="s">
        <v>109</v>
      </c>
    </row>
    <row r="2886" spans="1:25" x14ac:dyDescent="0.25">
      <c r="A2886">
        <v>2885</v>
      </c>
      <c r="B2886">
        <v>64854</v>
      </c>
      <c r="C2886">
        <v>0</v>
      </c>
      <c r="D2886">
        <v>0</v>
      </c>
      <c r="E2886" t="s">
        <v>1490</v>
      </c>
      <c r="F2886" t="s">
        <v>1491</v>
      </c>
      <c r="G2886">
        <v>1</v>
      </c>
      <c r="H2886" s="6">
        <v>20000000</v>
      </c>
      <c r="I2886" s="7">
        <v>45792</v>
      </c>
      <c r="J2886" s="7">
        <v>45792</v>
      </c>
      <c r="K2886">
        <v>15</v>
      </c>
      <c r="L2886" t="s">
        <v>40</v>
      </c>
      <c r="M2886" t="s">
        <v>5</v>
      </c>
      <c r="N2886" t="s">
        <v>41</v>
      </c>
      <c r="O2886" t="s">
        <v>47</v>
      </c>
      <c r="P2886" t="s">
        <v>2082</v>
      </c>
      <c r="Q2886">
        <v>6</v>
      </c>
      <c r="R2886">
        <v>9</v>
      </c>
      <c r="S2886">
        <v>0</v>
      </c>
      <c r="U2886">
        <v>3000000</v>
      </c>
      <c r="V2886">
        <v>1200000</v>
      </c>
      <c r="W2886">
        <v>1800000</v>
      </c>
      <c r="X2886">
        <v>0</v>
      </c>
      <c r="Y2886" t="s">
        <v>48</v>
      </c>
    </row>
    <row r="2887" spans="1:25" x14ac:dyDescent="0.25">
      <c r="A2887">
        <v>2886</v>
      </c>
      <c r="B2887">
        <v>64861</v>
      </c>
      <c r="C2887">
        <v>0</v>
      </c>
      <c r="D2887">
        <v>0</v>
      </c>
      <c r="E2887" t="s">
        <v>1828</v>
      </c>
      <c r="F2887" t="s">
        <v>1829</v>
      </c>
      <c r="G2887">
        <v>1</v>
      </c>
      <c r="H2887" s="6">
        <v>534000</v>
      </c>
      <c r="I2887" s="7">
        <v>45792</v>
      </c>
      <c r="J2887" s="7">
        <v>45792</v>
      </c>
      <c r="K2887">
        <v>10</v>
      </c>
      <c r="L2887" t="s">
        <v>40</v>
      </c>
      <c r="M2887" t="s">
        <v>5</v>
      </c>
      <c r="N2887" t="s">
        <v>41</v>
      </c>
      <c r="O2887" t="s">
        <v>57</v>
      </c>
      <c r="P2887" t="s">
        <v>2082</v>
      </c>
      <c r="Q2887">
        <v>10</v>
      </c>
      <c r="R2887">
        <v>0</v>
      </c>
      <c r="S2887">
        <v>0</v>
      </c>
      <c r="U2887">
        <v>53400</v>
      </c>
      <c r="V2887">
        <v>53400</v>
      </c>
      <c r="W2887">
        <v>0</v>
      </c>
      <c r="X2887">
        <v>0</v>
      </c>
      <c r="Y2887" t="s">
        <v>109</v>
      </c>
    </row>
    <row r="2888" spans="1:25" x14ac:dyDescent="0.25">
      <c r="A2888">
        <v>2887</v>
      </c>
      <c r="B2888">
        <v>64848</v>
      </c>
      <c r="C2888">
        <v>0</v>
      </c>
      <c r="D2888">
        <v>0</v>
      </c>
      <c r="E2888" t="s">
        <v>498</v>
      </c>
      <c r="F2888" t="s">
        <v>499</v>
      </c>
      <c r="G2888">
        <v>1</v>
      </c>
      <c r="H2888" s="6">
        <v>24656150</v>
      </c>
      <c r="I2888" s="7">
        <v>45792</v>
      </c>
      <c r="J2888" s="7">
        <v>45792</v>
      </c>
      <c r="K2888">
        <v>15</v>
      </c>
      <c r="L2888" t="s">
        <v>40</v>
      </c>
      <c r="M2888" t="s">
        <v>5</v>
      </c>
      <c r="N2888" t="s">
        <v>41</v>
      </c>
      <c r="O2888" t="s">
        <v>77</v>
      </c>
      <c r="P2888" t="s">
        <v>2082</v>
      </c>
      <c r="Q2888">
        <v>6</v>
      </c>
      <c r="R2888">
        <v>9</v>
      </c>
      <c r="S2888">
        <v>0</v>
      </c>
      <c r="U2888">
        <v>3698423</v>
      </c>
      <c r="V2888">
        <v>1479369</v>
      </c>
      <c r="W2888">
        <v>2219054</v>
      </c>
      <c r="X2888">
        <v>0</v>
      </c>
      <c r="Y2888" t="s">
        <v>48</v>
      </c>
    </row>
    <row r="2889" spans="1:25" x14ac:dyDescent="0.25">
      <c r="A2889">
        <v>2888</v>
      </c>
      <c r="B2889">
        <v>64837</v>
      </c>
      <c r="C2889">
        <v>0</v>
      </c>
      <c r="D2889">
        <v>0</v>
      </c>
      <c r="E2889" t="s">
        <v>1351</v>
      </c>
      <c r="F2889" t="s">
        <v>1352</v>
      </c>
      <c r="G2889">
        <v>1</v>
      </c>
      <c r="H2889" s="6">
        <v>15384666</v>
      </c>
      <c r="I2889" s="7">
        <v>45791</v>
      </c>
      <c r="J2889" s="7">
        <v>45791</v>
      </c>
      <c r="K2889">
        <v>15</v>
      </c>
      <c r="L2889" t="s">
        <v>40</v>
      </c>
      <c r="M2889" t="s">
        <v>5</v>
      </c>
      <c r="N2889" t="s">
        <v>41</v>
      </c>
      <c r="O2889" t="s">
        <v>47</v>
      </c>
      <c r="P2889" t="s">
        <v>2082</v>
      </c>
      <c r="Q2889">
        <v>10</v>
      </c>
      <c r="R2889">
        <v>5</v>
      </c>
      <c r="S2889">
        <v>0</v>
      </c>
      <c r="U2889">
        <v>2307700</v>
      </c>
      <c r="V2889">
        <v>1538467</v>
      </c>
      <c r="W2889">
        <v>769233</v>
      </c>
      <c r="X2889">
        <v>0</v>
      </c>
      <c r="Y2889" t="s">
        <v>112</v>
      </c>
    </row>
    <row r="2890" spans="1:25" x14ac:dyDescent="0.25">
      <c r="A2890">
        <v>2889</v>
      </c>
      <c r="B2890">
        <v>64846</v>
      </c>
      <c r="C2890">
        <v>0</v>
      </c>
      <c r="D2890">
        <v>0</v>
      </c>
      <c r="E2890" t="s">
        <v>1133</v>
      </c>
      <c r="F2890" t="s">
        <v>1134</v>
      </c>
      <c r="G2890">
        <v>1</v>
      </c>
      <c r="H2890" s="6">
        <v>1929125</v>
      </c>
      <c r="I2890" s="7">
        <v>45791</v>
      </c>
      <c r="J2890" s="7">
        <v>45791</v>
      </c>
      <c r="K2890">
        <v>15</v>
      </c>
      <c r="L2890" t="s">
        <v>40</v>
      </c>
      <c r="M2890" t="s">
        <v>5</v>
      </c>
      <c r="N2890" t="s">
        <v>41</v>
      </c>
      <c r="O2890" t="s">
        <v>54</v>
      </c>
      <c r="P2890" t="s">
        <v>2082</v>
      </c>
      <c r="Q2890">
        <v>10</v>
      </c>
      <c r="R2890">
        <v>5</v>
      </c>
      <c r="S2890">
        <v>0</v>
      </c>
      <c r="U2890">
        <v>289369</v>
      </c>
      <c r="V2890">
        <v>192912</v>
      </c>
      <c r="W2890">
        <v>96456</v>
      </c>
      <c r="X2890">
        <v>0</v>
      </c>
      <c r="Y2890" t="s">
        <v>48</v>
      </c>
    </row>
    <row r="2891" spans="1:25" x14ac:dyDescent="0.25">
      <c r="A2891">
        <v>2890</v>
      </c>
      <c r="B2891">
        <v>64844</v>
      </c>
      <c r="C2891">
        <v>0</v>
      </c>
      <c r="D2891">
        <v>0</v>
      </c>
      <c r="E2891" t="s">
        <v>1137</v>
      </c>
      <c r="F2891" t="s">
        <v>1138</v>
      </c>
      <c r="G2891">
        <v>1</v>
      </c>
      <c r="H2891" s="6">
        <v>30753750</v>
      </c>
      <c r="I2891" s="7">
        <v>45791</v>
      </c>
      <c r="J2891" s="7">
        <v>45791</v>
      </c>
      <c r="K2891">
        <v>15</v>
      </c>
      <c r="L2891" t="s">
        <v>40</v>
      </c>
      <c r="M2891" t="s">
        <v>5</v>
      </c>
      <c r="N2891" t="s">
        <v>41</v>
      </c>
      <c r="O2891" t="s">
        <v>54</v>
      </c>
      <c r="P2891" t="s">
        <v>2082</v>
      </c>
      <c r="Q2891">
        <v>10</v>
      </c>
      <c r="R2891">
        <v>5</v>
      </c>
      <c r="S2891">
        <v>0</v>
      </c>
      <c r="U2891">
        <v>4613063</v>
      </c>
      <c r="V2891">
        <v>3075375</v>
      </c>
      <c r="W2891">
        <v>1537688</v>
      </c>
      <c r="X2891">
        <v>0</v>
      </c>
      <c r="Y2891" t="s">
        <v>48</v>
      </c>
    </row>
    <row r="2892" spans="1:25" x14ac:dyDescent="0.25">
      <c r="A2892">
        <v>2891</v>
      </c>
      <c r="B2892">
        <v>64831</v>
      </c>
      <c r="C2892">
        <v>0</v>
      </c>
      <c r="D2892">
        <v>0</v>
      </c>
      <c r="E2892" t="s">
        <v>1678</v>
      </c>
      <c r="F2892" t="s">
        <v>1679</v>
      </c>
      <c r="G2892">
        <v>1</v>
      </c>
      <c r="H2892" s="6">
        <v>22393360</v>
      </c>
      <c r="I2892" s="7">
        <v>45791</v>
      </c>
      <c r="J2892" s="7">
        <v>45791</v>
      </c>
      <c r="K2892">
        <v>15</v>
      </c>
      <c r="L2892" t="s">
        <v>40</v>
      </c>
      <c r="M2892" t="s">
        <v>5</v>
      </c>
      <c r="N2892" t="s">
        <v>41</v>
      </c>
      <c r="O2892" t="s">
        <v>77</v>
      </c>
      <c r="P2892" t="s">
        <v>2082</v>
      </c>
      <c r="Q2892">
        <v>6</v>
      </c>
      <c r="R2892">
        <v>9</v>
      </c>
      <c r="S2892">
        <v>0</v>
      </c>
      <c r="U2892">
        <v>3359004</v>
      </c>
      <c r="V2892">
        <v>1343602</v>
      </c>
      <c r="W2892">
        <v>2015402</v>
      </c>
      <c r="X2892">
        <v>0</v>
      </c>
      <c r="Y2892" t="s">
        <v>250</v>
      </c>
    </row>
    <row r="2893" spans="1:25" x14ac:dyDescent="0.25">
      <c r="A2893">
        <v>2892</v>
      </c>
      <c r="B2893">
        <v>64842</v>
      </c>
      <c r="C2893">
        <v>0</v>
      </c>
      <c r="D2893">
        <v>0</v>
      </c>
      <c r="E2893" t="s">
        <v>1349</v>
      </c>
      <c r="F2893" t="s">
        <v>1350</v>
      </c>
      <c r="G2893">
        <v>1</v>
      </c>
      <c r="H2893" s="6">
        <v>30000000</v>
      </c>
      <c r="I2893" s="7">
        <v>45791</v>
      </c>
      <c r="J2893" s="7">
        <v>45791</v>
      </c>
      <c r="K2893">
        <v>15</v>
      </c>
      <c r="L2893" t="s">
        <v>40</v>
      </c>
      <c r="M2893" t="s">
        <v>5</v>
      </c>
      <c r="N2893" t="s">
        <v>41</v>
      </c>
      <c r="O2893" t="s">
        <v>54</v>
      </c>
      <c r="P2893" t="s">
        <v>2082</v>
      </c>
      <c r="Q2893">
        <v>5</v>
      </c>
      <c r="R2893">
        <v>10</v>
      </c>
      <c r="S2893">
        <v>0</v>
      </c>
      <c r="U2893">
        <v>4500000</v>
      </c>
      <c r="V2893">
        <v>1500000</v>
      </c>
      <c r="W2893">
        <v>3000000</v>
      </c>
      <c r="X2893">
        <v>0</v>
      </c>
      <c r="Y2893" t="s">
        <v>48</v>
      </c>
    </row>
    <row r="2894" spans="1:25" x14ac:dyDescent="0.25">
      <c r="A2894">
        <v>2893</v>
      </c>
      <c r="B2894">
        <v>64833</v>
      </c>
      <c r="C2894">
        <v>0</v>
      </c>
      <c r="D2894">
        <v>0</v>
      </c>
      <c r="E2894" t="s">
        <v>535</v>
      </c>
      <c r="F2894" t="s">
        <v>536</v>
      </c>
      <c r="G2894">
        <v>1</v>
      </c>
      <c r="H2894" s="6">
        <v>15851911</v>
      </c>
      <c r="I2894" s="7">
        <v>45791</v>
      </c>
      <c r="J2894" s="7">
        <v>45791</v>
      </c>
      <c r="K2894">
        <v>15</v>
      </c>
      <c r="L2894" t="s">
        <v>40</v>
      </c>
      <c r="M2894" t="s">
        <v>9</v>
      </c>
      <c r="N2894" t="s">
        <v>41</v>
      </c>
      <c r="O2894" t="s">
        <v>42</v>
      </c>
      <c r="P2894" t="s">
        <v>2082</v>
      </c>
      <c r="Q2894">
        <v>5</v>
      </c>
      <c r="R2894">
        <v>10</v>
      </c>
      <c r="S2894">
        <v>0</v>
      </c>
      <c r="U2894">
        <v>2377787</v>
      </c>
      <c r="V2894">
        <v>792596</v>
      </c>
      <c r="W2894">
        <v>1585191</v>
      </c>
      <c r="X2894">
        <v>0</v>
      </c>
      <c r="Y2894" t="s">
        <v>109</v>
      </c>
    </row>
    <row r="2895" spans="1:25" x14ac:dyDescent="0.25">
      <c r="A2895">
        <v>2894</v>
      </c>
      <c r="B2895">
        <v>64828</v>
      </c>
      <c r="C2895">
        <v>0</v>
      </c>
      <c r="D2895">
        <v>0</v>
      </c>
      <c r="E2895" t="s">
        <v>407</v>
      </c>
      <c r="F2895" t="s">
        <v>408</v>
      </c>
      <c r="G2895">
        <v>1</v>
      </c>
      <c r="H2895" s="6">
        <v>3861586</v>
      </c>
      <c r="I2895" s="7">
        <v>45791</v>
      </c>
      <c r="J2895" s="7">
        <v>45791</v>
      </c>
      <c r="K2895">
        <v>8</v>
      </c>
      <c r="L2895" t="s">
        <v>40</v>
      </c>
      <c r="M2895" t="s">
        <v>7</v>
      </c>
      <c r="N2895" t="s">
        <v>41</v>
      </c>
      <c r="O2895" t="s">
        <v>64</v>
      </c>
      <c r="P2895" t="s">
        <v>2082</v>
      </c>
      <c r="Q2895">
        <v>8</v>
      </c>
      <c r="R2895">
        <v>0</v>
      </c>
      <c r="S2895">
        <v>0</v>
      </c>
      <c r="U2895">
        <v>308927</v>
      </c>
      <c r="V2895">
        <v>308927</v>
      </c>
      <c r="W2895">
        <v>0</v>
      </c>
      <c r="X2895">
        <v>0</v>
      </c>
      <c r="Y2895" t="s">
        <v>229</v>
      </c>
    </row>
    <row r="2896" spans="1:25" x14ac:dyDescent="0.25">
      <c r="A2896">
        <v>2895</v>
      </c>
      <c r="B2896">
        <v>64829</v>
      </c>
      <c r="C2896">
        <v>0</v>
      </c>
      <c r="D2896">
        <v>0</v>
      </c>
      <c r="E2896" t="s">
        <v>407</v>
      </c>
      <c r="F2896" t="s">
        <v>408</v>
      </c>
      <c r="G2896">
        <v>1</v>
      </c>
      <c r="H2896" s="6">
        <v>7000000</v>
      </c>
      <c r="I2896" s="7">
        <v>45791</v>
      </c>
      <c r="J2896" s="7">
        <v>45791</v>
      </c>
      <c r="K2896">
        <v>8</v>
      </c>
      <c r="L2896" t="s">
        <v>40</v>
      </c>
      <c r="M2896" t="s">
        <v>7</v>
      </c>
      <c r="N2896" t="s">
        <v>41</v>
      </c>
      <c r="O2896" t="s">
        <v>64</v>
      </c>
      <c r="P2896" t="s">
        <v>2082</v>
      </c>
      <c r="Q2896">
        <v>8</v>
      </c>
      <c r="R2896">
        <v>0</v>
      </c>
      <c r="S2896">
        <v>0</v>
      </c>
      <c r="U2896">
        <v>560000</v>
      </c>
      <c r="V2896">
        <v>560000</v>
      </c>
      <c r="W2896">
        <v>0</v>
      </c>
      <c r="X2896">
        <v>0</v>
      </c>
      <c r="Y2896" t="s">
        <v>229</v>
      </c>
    </row>
    <row r="2897" spans="1:25" x14ac:dyDescent="0.25">
      <c r="A2897">
        <v>2896</v>
      </c>
      <c r="B2897">
        <v>64830</v>
      </c>
      <c r="C2897">
        <v>0</v>
      </c>
      <c r="D2897">
        <v>0</v>
      </c>
      <c r="E2897" t="s">
        <v>407</v>
      </c>
      <c r="F2897" t="s">
        <v>408</v>
      </c>
      <c r="G2897">
        <v>1</v>
      </c>
      <c r="H2897" s="6">
        <v>7000000</v>
      </c>
      <c r="I2897" s="7">
        <v>45791</v>
      </c>
      <c r="J2897" s="7">
        <v>45791</v>
      </c>
      <c r="K2897">
        <v>8</v>
      </c>
      <c r="L2897" t="s">
        <v>40</v>
      </c>
      <c r="M2897" t="s">
        <v>7</v>
      </c>
      <c r="N2897" t="s">
        <v>41</v>
      </c>
      <c r="O2897" t="s">
        <v>64</v>
      </c>
      <c r="P2897" t="s">
        <v>2082</v>
      </c>
      <c r="Q2897">
        <v>8</v>
      </c>
      <c r="R2897">
        <v>0</v>
      </c>
      <c r="S2897">
        <v>0</v>
      </c>
      <c r="U2897">
        <v>560000</v>
      </c>
      <c r="V2897">
        <v>560000</v>
      </c>
      <c r="W2897">
        <v>0</v>
      </c>
      <c r="X2897">
        <v>0</v>
      </c>
      <c r="Y2897" t="s">
        <v>229</v>
      </c>
    </row>
    <row r="2898" spans="1:25" x14ac:dyDescent="0.25">
      <c r="A2898">
        <v>2897</v>
      </c>
      <c r="B2898">
        <v>64824</v>
      </c>
      <c r="C2898">
        <v>0</v>
      </c>
      <c r="D2898">
        <v>0</v>
      </c>
      <c r="E2898" t="s">
        <v>500</v>
      </c>
      <c r="F2898" t="s">
        <v>501</v>
      </c>
      <c r="G2898">
        <v>1</v>
      </c>
      <c r="H2898" s="6">
        <v>3000000</v>
      </c>
      <c r="I2898" s="7">
        <v>45791</v>
      </c>
      <c r="J2898" s="7">
        <v>45791</v>
      </c>
      <c r="K2898">
        <v>15</v>
      </c>
      <c r="L2898" t="s">
        <v>40</v>
      </c>
      <c r="M2898" t="s">
        <v>5</v>
      </c>
      <c r="N2898" t="s">
        <v>41</v>
      </c>
      <c r="O2898" t="s">
        <v>57</v>
      </c>
      <c r="P2898" t="s">
        <v>2082</v>
      </c>
      <c r="Q2898">
        <v>6</v>
      </c>
      <c r="R2898">
        <v>9</v>
      </c>
      <c r="S2898">
        <v>0</v>
      </c>
      <c r="U2898">
        <v>450000</v>
      </c>
      <c r="V2898">
        <v>180000</v>
      </c>
      <c r="W2898">
        <v>270000</v>
      </c>
      <c r="X2898">
        <v>0</v>
      </c>
      <c r="Y2898" t="s">
        <v>48</v>
      </c>
    </row>
    <row r="2899" spans="1:25" x14ac:dyDescent="0.25">
      <c r="A2899">
        <v>2898</v>
      </c>
      <c r="B2899">
        <v>64839</v>
      </c>
      <c r="C2899">
        <v>0</v>
      </c>
      <c r="D2899">
        <v>0</v>
      </c>
      <c r="E2899" t="s">
        <v>1319</v>
      </c>
      <c r="F2899" t="s">
        <v>1320</v>
      </c>
      <c r="G2899">
        <v>1</v>
      </c>
      <c r="H2899" s="6">
        <v>2000000</v>
      </c>
      <c r="I2899" s="7">
        <v>45791</v>
      </c>
      <c r="J2899" s="7">
        <v>45791</v>
      </c>
      <c r="K2899">
        <v>15</v>
      </c>
      <c r="L2899" t="s">
        <v>40</v>
      </c>
      <c r="M2899" t="s">
        <v>5</v>
      </c>
      <c r="N2899" t="s">
        <v>41</v>
      </c>
      <c r="O2899" t="s">
        <v>54</v>
      </c>
      <c r="P2899" t="s">
        <v>2082</v>
      </c>
      <c r="Q2899">
        <v>5</v>
      </c>
      <c r="R2899">
        <v>10</v>
      </c>
      <c r="S2899">
        <v>0</v>
      </c>
      <c r="U2899">
        <v>300000</v>
      </c>
      <c r="V2899">
        <v>100000</v>
      </c>
      <c r="W2899">
        <v>200000</v>
      </c>
      <c r="X2899">
        <v>0</v>
      </c>
      <c r="Y2899" t="s">
        <v>48</v>
      </c>
    </row>
    <row r="2900" spans="1:25" x14ac:dyDescent="0.25">
      <c r="A2900">
        <v>2899</v>
      </c>
      <c r="B2900">
        <v>64827</v>
      </c>
      <c r="C2900">
        <v>0</v>
      </c>
      <c r="D2900">
        <v>0</v>
      </c>
      <c r="E2900" t="s">
        <v>119</v>
      </c>
      <c r="F2900" t="s">
        <v>120</v>
      </c>
      <c r="G2900">
        <v>1</v>
      </c>
      <c r="H2900" s="6">
        <v>804920</v>
      </c>
      <c r="I2900" s="7">
        <v>45791</v>
      </c>
      <c r="J2900" s="7">
        <v>45791</v>
      </c>
      <c r="K2900">
        <v>15</v>
      </c>
      <c r="L2900" t="s">
        <v>40</v>
      </c>
      <c r="M2900" t="s">
        <v>5</v>
      </c>
      <c r="N2900" t="s">
        <v>41</v>
      </c>
      <c r="O2900" t="s">
        <v>47</v>
      </c>
      <c r="P2900" t="s">
        <v>2082</v>
      </c>
      <c r="Q2900">
        <v>7</v>
      </c>
      <c r="R2900">
        <v>8</v>
      </c>
      <c r="S2900">
        <v>0</v>
      </c>
      <c r="U2900">
        <v>120738</v>
      </c>
      <c r="V2900">
        <v>56344</v>
      </c>
      <c r="W2900">
        <v>64394</v>
      </c>
      <c r="X2900">
        <v>0</v>
      </c>
      <c r="Y2900" t="s">
        <v>48</v>
      </c>
    </row>
    <row r="2901" spans="1:25" x14ac:dyDescent="0.25">
      <c r="A2901">
        <v>2900</v>
      </c>
      <c r="B2901">
        <v>64841</v>
      </c>
      <c r="C2901">
        <v>0</v>
      </c>
      <c r="D2901">
        <v>0</v>
      </c>
      <c r="E2901" t="s">
        <v>1376</v>
      </c>
      <c r="F2901" t="s">
        <v>1377</v>
      </c>
      <c r="G2901">
        <v>1</v>
      </c>
      <c r="H2901" s="6">
        <v>5939846</v>
      </c>
      <c r="I2901" s="7">
        <v>45791</v>
      </c>
      <c r="J2901" s="7">
        <v>45791</v>
      </c>
      <c r="K2901" t="s">
        <v>1371</v>
      </c>
      <c r="L2901" t="s">
        <v>40</v>
      </c>
      <c r="M2901" t="s">
        <v>5</v>
      </c>
      <c r="N2901" t="s">
        <v>41</v>
      </c>
      <c r="O2901" t="s">
        <v>77</v>
      </c>
      <c r="P2901" t="s">
        <v>2082</v>
      </c>
      <c r="Q2901">
        <v>6</v>
      </c>
      <c r="R2901">
        <v>3.4</v>
      </c>
      <c r="S2901">
        <v>0</v>
      </c>
      <c r="U2901">
        <v>558346</v>
      </c>
      <c r="V2901">
        <v>356391</v>
      </c>
      <c r="W2901">
        <v>201955</v>
      </c>
      <c r="X2901">
        <v>0</v>
      </c>
      <c r="Y2901" t="s">
        <v>48</v>
      </c>
    </row>
    <row r="2902" spans="1:25" x14ac:dyDescent="0.25">
      <c r="A2902">
        <v>2901</v>
      </c>
      <c r="B2902">
        <v>64834</v>
      </c>
      <c r="C2902">
        <v>0</v>
      </c>
      <c r="D2902">
        <v>0</v>
      </c>
      <c r="E2902" t="s">
        <v>1315</v>
      </c>
      <c r="F2902" t="s">
        <v>1316</v>
      </c>
      <c r="G2902">
        <v>1</v>
      </c>
      <c r="H2902" s="6">
        <v>442674</v>
      </c>
      <c r="I2902" s="7">
        <v>45791</v>
      </c>
      <c r="J2902" s="7">
        <v>45791</v>
      </c>
      <c r="K2902">
        <v>15</v>
      </c>
      <c r="L2902" t="s">
        <v>40</v>
      </c>
      <c r="M2902" t="s">
        <v>5</v>
      </c>
      <c r="N2902" t="s">
        <v>41</v>
      </c>
      <c r="O2902" t="s">
        <v>47</v>
      </c>
      <c r="P2902" t="s">
        <v>2082</v>
      </c>
      <c r="Q2902">
        <v>10</v>
      </c>
      <c r="R2902">
        <v>5</v>
      </c>
      <c r="S2902">
        <v>0</v>
      </c>
      <c r="U2902">
        <v>66401</v>
      </c>
      <c r="V2902">
        <v>44267</v>
      </c>
      <c r="W2902">
        <v>22134</v>
      </c>
      <c r="X2902">
        <v>0</v>
      </c>
      <c r="Y2902" t="s">
        <v>112</v>
      </c>
    </row>
    <row r="2903" spans="1:25" x14ac:dyDescent="0.25">
      <c r="A2903">
        <v>2902</v>
      </c>
      <c r="B2903">
        <v>64840</v>
      </c>
      <c r="C2903">
        <v>0</v>
      </c>
      <c r="D2903">
        <v>0</v>
      </c>
      <c r="E2903" t="s">
        <v>1369</v>
      </c>
      <c r="F2903" t="s">
        <v>1370</v>
      </c>
      <c r="G2903">
        <v>1</v>
      </c>
      <c r="H2903" s="6">
        <v>2945068</v>
      </c>
      <c r="I2903" s="7">
        <v>45791</v>
      </c>
      <c r="J2903" s="7">
        <v>45791</v>
      </c>
      <c r="K2903" t="s">
        <v>1371</v>
      </c>
      <c r="L2903" t="s">
        <v>40</v>
      </c>
      <c r="M2903" t="s">
        <v>5</v>
      </c>
      <c r="N2903" t="s">
        <v>41</v>
      </c>
      <c r="O2903" t="s">
        <v>77</v>
      </c>
      <c r="P2903" t="s">
        <v>2082</v>
      </c>
      <c r="Q2903">
        <v>6</v>
      </c>
      <c r="R2903">
        <v>3.4</v>
      </c>
      <c r="S2903">
        <v>0</v>
      </c>
      <c r="U2903">
        <v>276836</v>
      </c>
      <c r="V2903">
        <v>176704</v>
      </c>
      <c r="W2903">
        <v>100132</v>
      </c>
      <c r="X2903">
        <v>0</v>
      </c>
      <c r="Y2903" t="s">
        <v>48</v>
      </c>
    </row>
    <row r="2904" spans="1:25" x14ac:dyDescent="0.25">
      <c r="A2904">
        <v>2903</v>
      </c>
      <c r="B2904">
        <v>64832</v>
      </c>
      <c r="C2904">
        <v>0</v>
      </c>
      <c r="D2904">
        <v>0</v>
      </c>
      <c r="E2904" t="s">
        <v>2483</v>
      </c>
      <c r="F2904" t="s">
        <v>2484</v>
      </c>
      <c r="G2904">
        <v>1</v>
      </c>
      <c r="H2904" s="6">
        <v>10277547</v>
      </c>
      <c r="I2904" s="7">
        <v>45791</v>
      </c>
      <c r="J2904" s="7">
        <v>45791</v>
      </c>
      <c r="K2904">
        <v>15</v>
      </c>
      <c r="L2904" t="s">
        <v>40</v>
      </c>
      <c r="M2904" t="s">
        <v>5</v>
      </c>
      <c r="N2904" t="s">
        <v>41</v>
      </c>
      <c r="O2904" t="s">
        <v>77</v>
      </c>
      <c r="P2904" t="s">
        <v>2082</v>
      </c>
      <c r="Q2904">
        <v>5</v>
      </c>
      <c r="R2904">
        <v>10</v>
      </c>
      <c r="S2904">
        <v>0</v>
      </c>
      <c r="U2904">
        <v>1541632</v>
      </c>
      <c r="V2904">
        <v>513877</v>
      </c>
      <c r="W2904">
        <v>1027755</v>
      </c>
      <c r="X2904">
        <v>0</v>
      </c>
      <c r="Y2904" t="s">
        <v>48</v>
      </c>
    </row>
    <row r="2905" spans="1:25" x14ac:dyDescent="0.25">
      <c r="A2905">
        <v>2904</v>
      </c>
      <c r="B2905">
        <v>64843</v>
      </c>
      <c r="C2905">
        <v>0</v>
      </c>
      <c r="D2905">
        <v>0</v>
      </c>
      <c r="E2905" t="s">
        <v>1204</v>
      </c>
      <c r="F2905" t="s">
        <v>1205</v>
      </c>
      <c r="G2905">
        <v>1</v>
      </c>
      <c r="H2905" s="6">
        <v>255356</v>
      </c>
      <c r="I2905" s="7">
        <v>45791</v>
      </c>
      <c r="J2905" s="7">
        <v>45791</v>
      </c>
      <c r="K2905">
        <v>15</v>
      </c>
      <c r="L2905" t="s">
        <v>40</v>
      </c>
      <c r="M2905" t="s">
        <v>5</v>
      </c>
      <c r="N2905" t="s">
        <v>41</v>
      </c>
      <c r="O2905" t="s">
        <v>54</v>
      </c>
      <c r="P2905" t="s">
        <v>2082</v>
      </c>
      <c r="Q2905">
        <v>10</v>
      </c>
      <c r="R2905">
        <v>5</v>
      </c>
      <c r="S2905">
        <v>0</v>
      </c>
      <c r="U2905">
        <v>38303</v>
      </c>
      <c r="V2905">
        <v>25536</v>
      </c>
      <c r="W2905">
        <v>12768</v>
      </c>
      <c r="X2905">
        <v>0</v>
      </c>
      <c r="Y2905" t="s">
        <v>48</v>
      </c>
    </row>
    <row r="2906" spans="1:25" x14ac:dyDescent="0.25">
      <c r="A2906">
        <v>2905</v>
      </c>
      <c r="B2906">
        <v>64845</v>
      </c>
      <c r="C2906">
        <v>0</v>
      </c>
      <c r="D2906">
        <v>0</v>
      </c>
      <c r="E2906" t="s">
        <v>2418</v>
      </c>
      <c r="F2906" t="s">
        <v>2419</v>
      </c>
      <c r="G2906">
        <v>1</v>
      </c>
      <c r="H2906" s="6">
        <v>845554</v>
      </c>
      <c r="I2906" s="7">
        <v>45791</v>
      </c>
      <c r="J2906" s="7">
        <v>45791</v>
      </c>
      <c r="K2906">
        <v>6</v>
      </c>
      <c r="L2906" t="s">
        <v>40</v>
      </c>
      <c r="M2906" t="s">
        <v>1</v>
      </c>
      <c r="N2906" t="s">
        <v>41</v>
      </c>
      <c r="O2906" t="s">
        <v>87</v>
      </c>
      <c r="P2906" t="s">
        <v>2082</v>
      </c>
      <c r="Q2906">
        <v>6</v>
      </c>
      <c r="R2906">
        <v>0</v>
      </c>
      <c r="S2906">
        <v>0</v>
      </c>
      <c r="U2906">
        <v>50733</v>
      </c>
      <c r="V2906">
        <v>50733</v>
      </c>
      <c r="W2906">
        <v>0</v>
      </c>
      <c r="X2906">
        <v>0</v>
      </c>
      <c r="Y2906" t="s">
        <v>2086</v>
      </c>
    </row>
    <row r="2907" spans="1:25" x14ac:dyDescent="0.25">
      <c r="A2907">
        <v>2906</v>
      </c>
      <c r="B2907">
        <v>64826</v>
      </c>
      <c r="C2907">
        <v>0</v>
      </c>
      <c r="D2907">
        <v>0</v>
      </c>
      <c r="E2907" t="s">
        <v>271</v>
      </c>
      <c r="F2907" t="s">
        <v>272</v>
      </c>
      <c r="G2907">
        <v>1</v>
      </c>
      <c r="H2907" s="6">
        <v>1610068</v>
      </c>
      <c r="I2907" s="7">
        <v>45791</v>
      </c>
      <c r="J2907" s="7">
        <v>45791</v>
      </c>
      <c r="K2907">
        <v>15</v>
      </c>
      <c r="L2907" t="s">
        <v>40</v>
      </c>
      <c r="M2907" t="s">
        <v>5</v>
      </c>
      <c r="N2907" t="s">
        <v>41</v>
      </c>
      <c r="O2907" t="s">
        <v>47</v>
      </c>
      <c r="P2907" t="s">
        <v>2082</v>
      </c>
      <c r="Q2907">
        <v>7</v>
      </c>
      <c r="R2907">
        <v>8</v>
      </c>
      <c r="S2907">
        <v>0</v>
      </c>
      <c r="U2907">
        <v>241510</v>
      </c>
      <c r="V2907">
        <v>112705</v>
      </c>
      <c r="W2907">
        <v>128805</v>
      </c>
      <c r="X2907">
        <v>0</v>
      </c>
      <c r="Y2907" t="s">
        <v>94</v>
      </c>
    </row>
    <row r="2908" spans="1:25" x14ac:dyDescent="0.25">
      <c r="A2908">
        <v>2907</v>
      </c>
      <c r="B2908">
        <v>64836</v>
      </c>
      <c r="C2908">
        <v>0</v>
      </c>
      <c r="D2908">
        <v>0</v>
      </c>
      <c r="E2908" t="s">
        <v>1335</v>
      </c>
      <c r="F2908" t="s">
        <v>1336</v>
      </c>
      <c r="G2908">
        <v>1</v>
      </c>
      <c r="H2908" s="6">
        <v>400486</v>
      </c>
      <c r="I2908" s="7">
        <v>45791</v>
      </c>
      <c r="J2908" s="7">
        <v>45791</v>
      </c>
      <c r="K2908">
        <v>15</v>
      </c>
      <c r="L2908" t="s">
        <v>40</v>
      </c>
      <c r="M2908" t="s">
        <v>5</v>
      </c>
      <c r="N2908" t="s">
        <v>41</v>
      </c>
      <c r="O2908" t="s">
        <v>47</v>
      </c>
      <c r="P2908" t="s">
        <v>2082</v>
      </c>
      <c r="Q2908">
        <v>10</v>
      </c>
      <c r="R2908">
        <v>5</v>
      </c>
      <c r="S2908">
        <v>0</v>
      </c>
      <c r="U2908">
        <v>60073</v>
      </c>
      <c r="V2908">
        <v>40049</v>
      </c>
      <c r="W2908">
        <v>20024</v>
      </c>
      <c r="X2908">
        <v>0</v>
      </c>
      <c r="Y2908" t="s">
        <v>112</v>
      </c>
    </row>
    <row r="2909" spans="1:25" x14ac:dyDescent="0.25">
      <c r="A2909">
        <v>2908</v>
      </c>
      <c r="B2909">
        <v>64835</v>
      </c>
      <c r="C2909">
        <v>0</v>
      </c>
      <c r="D2909">
        <v>0</v>
      </c>
      <c r="E2909" t="s">
        <v>1337</v>
      </c>
      <c r="F2909" t="s">
        <v>1338</v>
      </c>
      <c r="G2909">
        <v>1</v>
      </c>
      <c r="H2909" s="6">
        <v>61105720</v>
      </c>
      <c r="I2909" s="7">
        <v>45791</v>
      </c>
      <c r="J2909" s="7">
        <v>45791</v>
      </c>
      <c r="K2909">
        <v>15</v>
      </c>
      <c r="L2909" t="s">
        <v>40</v>
      </c>
      <c r="M2909" t="s">
        <v>5</v>
      </c>
      <c r="N2909" t="s">
        <v>41</v>
      </c>
      <c r="O2909" t="s">
        <v>47</v>
      </c>
      <c r="P2909" t="s">
        <v>2082</v>
      </c>
      <c r="Q2909">
        <v>10</v>
      </c>
      <c r="R2909">
        <v>5</v>
      </c>
      <c r="S2909">
        <v>0</v>
      </c>
      <c r="U2909">
        <v>9165858</v>
      </c>
      <c r="V2909">
        <v>6110572</v>
      </c>
      <c r="W2909">
        <v>3055286</v>
      </c>
      <c r="X2909">
        <v>0</v>
      </c>
      <c r="Y2909" t="s">
        <v>112</v>
      </c>
    </row>
    <row r="2910" spans="1:25" x14ac:dyDescent="0.25">
      <c r="A2910">
        <v>2909</v>
      </c>
      <c r="B2910">
        <v>64814</v>
      </c>
      <c r="C2910">
        <v>0</v>
      </c>
      <c r="D2910">
        <v>0</v>
      </c>
      <c r="E2910" t="s">
        <v>289</v>
      </c>
      <c r="F2910" t="s">
        <v>290</v>
      </c>
      <c r="G2910">
        <v>1</v>
      </c>
      <c r="H2910" s="6">
        <v>5000000</v>
      </c>
      <c r="I2910" s="7">
        <v>45790</v>
      </c>
      <c r="J2910" s="7">
        <v>45790</v>
      </c>
      <c r="K2910">
        <v>15</v>
      </c>
      <c r="L2910" t="s">
        <v>40</v>
      </c>
      <c r="M2910" t="s">
        <v>5</v>
      </c>
      <c r="N2910" t="s">
        <v>41</v>
      </c>
      <c r="O2910" t="s">
        <v>47</v>
      </c>
      <c r="P2910" t="s">
        <v>2082</v>
      </c>
      <c r="Q2910">
        <v>7</v>
      </c>
      <c r="R2910">
        <v>8</v>
      </c>
      <c r="S2910">
        <v>0</v>
      </c>
      <c r="U2910">
        <v>750000</v>
      </c>
      <c r="V2910">
        <v>350000</v>
      </c>
      <c r="W2910">
        <v>400000</v>
      </c>
      <c r="X2910">
        <v>0</v>
      </c>
      <c r="Y2910" t="s">
        <v>94</v>
      </c>
    </row>
    <row r="2911" spans="1:25" x14ac:dyDescent="0.25">
      <c r="A2911">
        <v>2910</v>
      </c>
      <c r="B2911">
        <v>64815</v>
      </c>
      <c r="C2911">
        <v>0</v>
      </c>
      <c r="D2911">
        <v>0</v>
      </c>
      <c r="E2911" t="s">
        <v>289</v>
      </c>
      <c r="F2911" t="s">
        <v>290</v>
      </c>
      <c r="G2911">
        <v>1</v>
      </c>
      <c r="H2911" s="6">
        <v>5000000</v>
      </c>
      <c r="I2911" s="7">
        <v>45790</v>
      </c>
      <c r="J2911" s="7">
        <v>45790</v>
      </c>
      <c r="K2911">
        <v>15</v>
      </c>
      <c r="L2911" t="s">
        <v>40</v>
      </c>
      <c r="M2911" t="s">
        <v>5</v>
      </c>
      <c r="N2911" t="s">
        <v>41</v>
      </c>
      <c r="O2911" t="s">
        <v>47</v>
      </c>
      <c r="P2911" t="s">
        <v>2082</v>
      </c>
      <c r="Q2911">
        <v>7</v>
      </c>
      <c r="R2911">
        <v>8</v>
      </c>
      <c r="S2911">
        <v>0</v>
      </c>
      <c r="U2911">
        <v>750000</v>
      </c>
      <c r="V2911">
        <v>350000</v>
      </c>
      <c r="W2911">
        <v>400000</v>
      </c>
      <c r="X2911">
        <v>0</v>
      </c>
      <c r="Y2911" t="s">
        <v>94</v>
      </c>
    </row>
    <row r="2912" spans="1:25" x14ac:dyDescent="0.25">
      <c r="A2912">
        <v>2911</v>
      </c>
      <c r="B2912">
        <v>64816</v>
      </c>
      <c r="C2912">
        <v>0</v>
      </c>
      <c r="D2912">
        <v>0</v>
      </c>
      <c r="E2912" t="s">
        <v>289</v>
      </c>
      <c r="F2912" t="s">
        <v>290</v>
      </c>
      <c r="G2912">
        <v>1</v>
      </c>
      <c r="H2912" s="6">
        <v>5000000</v>
      </c>
      <c r="I2912" s="7">
        <v>45790</v>
      </c>
      <c r="J2912" s="7">
        <v>45790</v>
      </c>
      <c r="K2912">
        <v>15</v>
      </c>
      <c r="L2912" t="s">
        <v>40</v>
      </c>
      <c r="M2912" t="s">
        <v>5</v>
      </c>
      <c r="N2912" t="s">
        <v>41</v>
      </c>
      <c r="O2912" t="s">
        <v>47</v>
      </c>
      <c r="P2912" t="s">
        <v>2082</v>
      </c>
      <c r="Q2912">
        <v>7</v>
      </c>
      <c r="R2912">
        <v>8</v>
      </c>
      <c r="S2912">
        <v>0</v>
      </c>
      <c r="U2912">
        <v>750000</v>
      </c>
      <c r="V2912">
        <v>350000</v>
      </c>
      <c r="W2912">
        <v>400000</v>
      </c>
      <c r="X2912">
        <v>0</v>
      </c>
      <c r="Y2912" t="s">
        <v>94</v>
      </c>
    </row>
    <row r="2913" spans="1:25" x14ac:dyDescent="0.25">
      <c r="A2913">
        <v>2912</v>
      </c>
      <c r="B2913">
        <v>64817</v>
      </c>
      <c r="C2913">
        <v>0</v>
      </c>
      <c r="D2913">
        <v>0</v>
      </c>
      <c r="E2913" t="s">
        <v>289</v>
      </c>
      <c r="F2913" t="s">
        <v>290</v>
      </c>
      <c r="G2913">
        <v>1</v>
      </c>
      <c r="H2913" s="6">
        <v>5000000</v>
      </c>
      <c r="I2913" s="7">
        <v>45790</v>
      </c>
      <c r="J2913" s="7">
        <v>45790</v>
      </c>
      <c r="K2913">
        <v>15</v>
      </c>
      <c r="L2913" t="s">
        <v>40</v>
      </c>
      <c r="M2913" t="s">
        <v>5</v>
      </c>
      <c r="N2913" t="s">
        <v>41</v>
      </c>
      <c r="O2913" t="s">
        <v>47</v>
      </c>
      <c r="P2913" t="s">
        <v>2082</v>
      </c>
      <c r="Q2913">
        <v>7</v>
      </c>
      <c r="R2913">
        <v>8</v>
      </c>
      <c r="S2913">
        <v>0</v>
      </c>
      <c r="U2913">
        <v>750000</v>
      </c>
      <c r="V2913">
        <v>350000</v>
      </c>
      <c r="W2913">
        <v>400000</v>
      </c>
      <c r="X2913">
        <v>0</v>
      </c>
      <c r="Y2913" t="s">
        <v>94</v>
      </c>
    </row>
    <row r="2914" spans="1:25" x14ac:dyDescent="0.25">
      <c r="A2914">
        <v>2913</v>
      </c>
      <c r="B2914">
        <v>64818</v>
      </c>
      <c r="C2914">
        <v>0</v>
      </c>
      <c r="D2914">
        <v>0</v>
      </c>
      <c r="E2914" t="s">
        <v>289</v>
      </c>
      <c r="F2914" t="s">
        <v>290</v>
      </c>
      <c r="G2914">
        <v>1</v>
      </c>
      <c r="H2914" s="6">
        <v>5000000</v>
      </c>
      <c r="I2914" s="7">
        <v>45790</v>
      </c>
      <c r="J2914" s="7">
        <v>45790</v>
      </c>
      <c r="K2914">
        <v>15</v>
      </c>
      <c r="L2914" t="s">
        <v>40</v>
      </c>
      <c r="M2914" t="s">
        <v>5</v>
      </c>
      <c r="N2914" t="s">
        <v>41</v>
      </c>
      <c r="O2914" t="s">
        <v>47</v>
      </c>
      <c r="P2914" t="s">
        <v>2082</v>
      </c>
      <c r="Q2914">
        <v>7</v>
      </c>
      <c r="R2914">
        <v>8</v>
      </c>
      <c r="S2914">
        <v>0</v>
      </c>
      <c r="U2914">
        <v>750000</v>
      </c>
      <c r="V2914">
        <v>350000</v>
      </c>
      <c r="W2914">
        <v>400000</v>
      </c>
      <c r="X2914">
        <v>0</v>
      </c>
      <c r="Y2914" t="s">
        <v>94</v>
      </c>
    </row>
    <row r="2915" spans="1:25" x14ac:dyDescent="0.25">
      <c r="A2915">
        <v>2914</v>
      </c>
      <c r="B2915">
        <v>64819</v>
      </c>
      <c r="C2915">
        <v>0</v>
      </c>
      <c r="D2915">
        <v>0</v>
      </c>
      <c r="E2915" t="s">
        <v>289</v>
      </c>
      <c r="F2915" t="s">
        <v>290</v>
      </c>
      <c r="G2915">
        <v>1</v>
      </c>
      <c r="H2915" s="6">
        <v>5000000</v>
      </c>
      <c r="I2915" s="7">
        <v>45790</v>
      </c>
      <c r="J2915" s="7">
        <v>45790</v>
      </c>
      <c r="K2915">
        <v>15</v>
      </c>
      <c r="L2915" t="s">
        <v>40</v>
      </c>
      <c r="M2915" t="s">
        <v>5</v>
      </c>
      <c r="N2915" t="s">
        <v>41</v>
      </c>
      <c r="O2915" t="s">
        <v>47</v>
      </c>
      <c r="P2915" t="s">
        <v>2082</v>
      </c>
      <c r="Q2915">
        <v>7</v>
      </c>
      <c r="R2915">
        <v>8</v>
      </c>
      <c r="S2915">
        <v>0</v>
      </c>
      <c r="U2915">
        <v>750000</v>
      </c>
      <c r="V2915">
        <v>350000</v>
      </c>
      <c r="W2915">
        <v>400000</v>
      </c>
      <c r="X2915">
        <v>0</v>
      </c>
      <c r="Y2915" t="s">
        <v>94</v>
      </c>
    </row>
    <row r="2916" spans="1:25" x14ac:dyDescent="0.25">
      <c r="A2916">
        <v>2915</v>
      </c>
      <c r="B2916">
        <v>64820</v>
      </c>
      <c r="C2916">
        <v>0</v>
      </c>
      <c r="D2916">
        <v>0</v>
      </c>
      <c r="E2916" t="s">
        <v>289</v>
      </c>
      <c r="F2916" t="s">
        <v>290</v>
      </c>
      <c r="G2916">
        <v>1</v>
      </c>
      <c r="H2916" s="6">
        <v>2939000</v>
      </c>
      <c r="I2916" s="7">
        <v>45790</v>
      </c>
      <c r="J2916" s="7">
        <v>45790</v>
      </c>
      <c r="K2916">
        <v>15</v>
      </c>
      <c r="L2916" t="s">
        <v>40</v>
      </c>
      <c r="M2916" t="s">
        <v>5</v>
      </c>
      <c r="N2916" t="s">
        <v>41</v>
      </c>
      <c r="O2916" t="s">
        <v>47</v>
      </c>
      <c r="P2916" t="s">
        <v>2082</v>
      </c>
      <c r="Q2916">
        <v>7</v>
      </c>
      <c r="R2916">
        <v>8</v>
      </c>
      <c r="S2916">
        <v>0</v>
      </c>
      <c r="U2916">
        <v>440850</v>
      </c>
      <c r="V2916">
        <v>205730</v>
      </c>
      <c r="W2916">
        <v>235120</v>
      </c>
      <c r="X2916">
        <v>0</v>
      </c>
      <c r="Y2916" t="s">
        <v>94</v>
      </c>
    </row>
    <row r="2917" spans="1:25" x14ac:dyDescent="0.25">
      <c r="A2917">
        <v>2916</v>
      </c>
      <c r="B2917">
        <v>64823</v>
      </c>
      <c r="C2917">
        <v>0</v>
      </c>
      <c r="D2917">
        <v>0</v>
      </c>
      <c r="E2917" t="s">
        <v>624</v>
      </c>
      <c r="F2917" t="s">
        <v>625</v>
      </c>
      <c r="G2917">
        <v>1</v>
      </c>
      <c r="H2917" s="6">
        <v>8000000</v>
      </c>
      <c r="I2917" s="7">
        <v>45790</v>
      </c>
      <c r="J2917" s="7">
        <v>45790</v>
      </c>
      <c r="K2917">
        <v>15</v>
      </c>
      <c r="L2917" t="s">
        <v>40</v>
      </c>
      <c r="M2917" t="s">
        <v>5</v>
      </c>
      <c r="N2917" t="s">
        <v>41</v>
      </c>
      <c r="O2917" t="s">
        <v>57</v>
      </c>
      <c r="P2917" t="s">
        <v>2082</v>
      </c>
      <c r="Q2917">
        <v>6</v>
      </c>
      <c r="R2917">
        <v>9</v>
      </c>
      <c r="S2917">
        <v>0</v>
      </c>
      <c r="U2917">
        <v>1200000</v>
      </c>
      <c r="V2917">
        <v>480000</v>
      </c>
      <c r="W2917">
        <v>720000</v>
      </c>
      <c r="X2917">
        <v>0</v>
      </c>
      <c r="Y2917" t="s">
        <v>48</v>
      </c>
    </row>
    <row r="2918" spans="1:25" x14ac:dyDescent="0.25">
      <c r="A2918">
        <v>2917</v>
      </c>
      <c r="B2918">
        <v>64811</v>
      </c>
      <c r="C2918">
        <v>0</v>
      </c>
      <c r="D2918">
        <v>0</v>
      </c>
      <c r="E2918" t="s">
        <v>1467</v>
      </c>
      <c r="F2918" t="s">
        <v>1468</v>
      </c>
      <c r="G2918">
        <v>1</v>
      </c>
      <c r="H2918" s="6">
        <v>2442553</v>
      </c>
      <c r="I2918" s="7">
        <v>45790</v>
      </c>
      <c r="J2918" s="7">
        <v>45790</v>
      </c>
      <c r="K2918">
        <v>6</v>
      </c>
      <c r="L2918" t="s">
        <v>40</v>
      </c>
      <c r="M2918" t="s">
        <v>5</v>
      </c>
      <c r="N2918" t="s">
        <v>41</v>
      </c>
      <c r="O2918" t="s">
        <v>54</v>
      </c>
      <c r="P2918" t="s">
        <v>2082</v>
      </c>
      <c r="Q2918">
        <v>6</v>
      </c>
      <c r="R2918">
        <v>0</v>
      </c>
      <c r="S2918">
        <v>0</v>
      </c>
      <c r="U2918">
        <v>146553</v>
      </c>
      <c r="V2918">
        <v>146553</v>
      </c>
      <c r="W2918">
        <v>0</v>
      </c>
      <c r="X2918">
        <v>0</v>
      </c>
      <c r="Y2918" t="s">
        <v>44</v>
      </c>
    </row>
    <row r="2919" spans="1:25" x14ac:dyDescent="0.25">
      <c r="A2919">
        <v>2918</v>
      </c>
      <c r="B2919">
        <v>64805</v>
      </c>
      <c r="C2919">
        <v>0</v>
      </c>
      <c r="D2919">
        <v>0</v>
      </c>
      <c r="E2919" t="s">
        <v>2020</v>
      </c>
      <c r="F2919" t="s">
        <v>2021</v>
      </c>
      <c r="G2919">
        <v>1</v>
      </c>
      <c r="H2919" s="6">
        <v>413299</v>
      </c>
      <c r="I2919" s="7">
        <v>45790</v>
      </c>
      <c r="J2919" s="7">
        <v>45790</v>
      </c>
      <c r="K2919">
        <v>15</v>
      </c>
      <c r="L2919" t="s">
        <v>40</v>
      </c>
      <c r="M2919" t="s">
        <v>5</v>
      </c>
      <c r="N2919" t="s">
        <v>41</v>
      </c>
      <c r="O2919" t="s">
        <v>47</v>
      </c>
      <c r="P2919" t="s">
        <v>2082</v>
      </c>
      <c r="Q2919">
        <v>2</v>
      </c>
      <c r="R2919">
        <v>13</v>
      </c>
      <c r="S2919">
        <v>0</v>
      </c>
      <c r="U2919">
        <v>61995</v>
      </c>
      <c r="V2919">
        <v>8266</v>
      </c>
      <c r="W2919">
        <v>53729</v>
      </c>
      <c r="X2919">
        <v>0</v>
      </c>
      <c r="Y2919" t="s">
        <v>250</v>
      </c>
    </row>
    <row r="2920" spans="1:25" x14ac:dyDescent="0.25">
      <c r="A2920">
        <v>2919</v>
      </c>
      <c r="B2920">
        <v>64812</v>
      </c>
      <c r="C2920">
        <v>0</v>
      </c>
      <c r="D2920">
        <v>0</v>
      </c>
      <c r="E2920" t="s">
        <v>1035</v>
      </c>
      <c r="F2920" t="s">
        <v>1036</v>
      </c>
      <c r="G2920">
        <v>1</v>
      </c>
      <c r="H2920" s="6">
        <v>9098500</v>
      </c>
      <c r="I2920" s="7">
        <v>45790</v>
      </c>
      <c r="J2920" s="7">
        <v>45790</v>
      </c>
      <c r="K2920">
        <v>5</v>
      </c>
      <c r="L2920" t="s">
        <v>40</v>
      </c>
      <c r="M2920" t="s">
        <v>5</v>
      </c>
      <c r="N2920" t="s">
        <v>41</v>
      </c>
      <c r="O2920" t="s">
        <v>47</v>
      </c>
      <c r="P2920" t="s">
        <v>2082</v>
      </c>
      <c r="Q2920">
        <v>5</v>
      </c>
      <c r="R2920">
        <v>0</v>
      </c>
      <c r="S2920">
        <v>0</v>
      </c>
      <c r="U2920">
        <v>454925</v>
      </c>
      <c r="V2920">
        <v>454925</v>
      </c>
      <c r="W2920">
        <v>0</v>
      </c>
      <c r="X2920">
        <v>0</v>
      </c>
      <c r="Y2920" t="s">
        <v>390</v>
      </c>
    </row>
    <row r="2921" spans="1:25" x14ac:dyDescent="0.25">
      <c r="A2921">
        <v>2920</v>
      </c>
      <c r="B2921">
        <v>64838</v>
      </c>
      <c r="C2921">
        <v>0</v>
      </c>
      <c r="D2921">
        <v>0</v>
      </c>
      <c r="E2921" t="s">
        <v>2167</v>
      </c>
      <c r="F2921" t="s">
        <v>2168</v>
      </c>
      <c r="G2921">
        <v>1</v>
      </c>
      <c r="H2921" s="6">
        <v>347551</v>
      </c>
      <c r="I2921" s="7">
        <v>45790</v>
      </c>
      <c r="J2921" s="7">
        <v>45790</v>
      </c>
      <c r="K2921">
        <v>15</v>
      </c>
      <c r="L2921" t="s">
        <v>40</v>
      </c>
      <c r="M2921" t="s">
        <v>5</v>
      </c>
      <c r="N2921" t="s">
        <v>41</v>
      </c>
      <c r="O2921" t="s">
        <v>47</v>
      </c>
      <c r="P2921" t="s">
        <v>2082</v>
      </c>
      <c r="Q2921">
        <v>7</v>
      </c>
      <c r="R2921">
        <v>8</v>
      </c>
      <c r="S2921">
        <v>0</v>
      </c>
      <c r="U2921">
        <v>52133</v>
      </c>
      <c r="V2921">
        <v>24329</v>
      </c>
      <c r="W2921">
        <v>27804</v>
      </c>
      <c r="X2921">
        <v>0</v>
      </c>
      <c r="Y2921" t="s">
        <v>48</v>
      </c>
    </row>
    <row r="2922" spans="1:25" x14ac:dyDescent="0.25">
      <c r="A2922">
        <v>2921</v>
      </c>
      <c r="B2922">
        <v>64806</v>
      </c>
      <c r="C2922">
        <v>0</v>
      </c>
      <c r="D2922">
        <v>0</v>
      </c>
      <c r="E2922" t="s">
        <v>1361</v>
      </c>
      <c r="F2922" t="s">
        <v>1362</v>
      </c>
      <c r="G2922">
        <v>1</v>
      </c>
      <c r="H2922" s="6">
        <v>9722355</v>
      </c>
      <c r="I2922" s="7">
        <v>45790</v>
      </c>
      <c r="J2922" s="7">
        <v>45790</v>
      </c>
      <c r="K2922">
        <v>15</v>
      </c>
      <c r="L2922" t="s">
        <v>40</v>
      </c>
      <c r="M2922" t="s">
        <v>5</v>
      </c>
      <c r="N2922" t="s">
        <v>41</v>
      </c>
      <c r="O2922" t="s">
        <v>47</v>
      </c>
      <c r="P2922" t="s">
        <v>2082</v>
      </c>
      <c r="Q2922">
        <v>2</v>
      </c>
      <c r="R2922">
        <v>13</v>
      </c>
      <c r="S2922">
        <v>0</v>
      </c>
      <c r="U2922">
        <v>1458353</v>
      </c>
      <c r="V2922">
        <v>194447</v>
      </c>
      <c r="W2922">
        <v>1263906</v>
      </c>
      <c r="X2922">
        <v>0</v>
      </c>
      <c r="Y2922" t="s">
        <v>250</v>
      </c>
    </row>
    <row r="2923" spans="1:25" x14ac:dyDescent="0.25">
      <c r="A2923">
        <v>2922</v>
      </c>
      <c r="B2923">
        <v>64807</v>
      </c>
      <c r="C2923">
        <v>0</v>
      </c>
      <c r="D2923">
        <v>0</v>
      </c>
      <c r="E2923" t="s">
        <v>1848</v>
      </c>
      <c r="F2923" t="s">
        <v>1849</v>
      </c>
      <c r="G2923">
        <v>1</v>
      </c>
      <c r="H2923" s="6">
        <v>16131724</v>
      </c>
      <c r="I2923" s="7">
        <v>45790</v>
      </c>
      <c r="J2923" s="7">
        <v>45790</v>
      </c>
      <c r="K2923">
        <v>15</v>
      </c>
      <c r="L2923" t="s">
        <v>40</v>
      </c>
      <c r="M2923" t="s">
        <v>5</v>
      </c>
      <c r="N2923" t="s">
        <v>41</v>
      </c>
      <c r="O2923" t="s">
        <v>47</v>
      </c>
      <c r="P2923" t="s">
        <v>2082</v>
      </c>
      <c r="Q2923">
        <v>2</v>
      </c>
      <c r="R2923">
        <v>13</v>
      </c>
      <c r="S2923">
        <v>0</v>
      </c>
      <c r="U2923">
        <v>2419759</v>
      </c>
      <c r="V2923">
        <v>322634</v>
      </c>
      <c r="W2923">
        <v>2097124</v>
      </c>
      <c r="X2923">
        <v>0</v>
      </c>
      <c r="Y2923" t="s">
        <v>250</v>
      </c>
    </row>
    <row r="2924" spans="1:25" x14ac:dyDescent="0.25">
      <c r="A2924">
        <v>2923</v>
      </c>
      <c r="B2924">
        <v>64813</v>
      </c>
      <c r="C2924">
        <v>0</v>
      </c>
      <c r="D2924">
        <v>0</v>
      </c>
      <c r="E2924" t="s">
        <v>830</v>
      </c>
      <c r="F2924" t="s">
        <v>831</v>
      </c>
      <c r="G2924">
        <v>1</v>
      </c>
      <c r="H2924" s="6">
        <v>3706522</v>
      </c>
      <c r="I2924" s="7">
        <v>45790</v>
      </c>
      <c r="J2924" s="7">
        <v>45790</v>
      </c>
      <c r="K2924">
        <v>8</v>
      </c>
      <c r="L2924" t="s">
        <v>40</v>
      </c>
      <c r="M2924" t="s">
        <v>5</v>
      </c>
      <c r="N2924" t="s">
        <v>41</v>
      </c>
      <c r="O2924" t="s">
        <v>77</v>
      </c>
      <c r="P2924" t="s">
        <v>2082</v>
      </c>
      <c r="Q2924">
        <v>8</v>
      </c>
      <c r="R2924">
        <v>0</v>
      </c>
      <c r="S2924">
        <v>0</v>
      </c>
      <c r="U2924">
        <v>296522</v>
      </c>
      <c r="V2924">
        <v>296522</v>
      </c>
      <c r="W2924">
        <v>0</v>
      </c>
      <c r="X2924">
        <v>0</v>
      </c>
      <c r="Y2924" t="s">
        <v>44</v>
      </c>
    </row>
    <row r="2925" spans="1:25" x14ac:dyDescent="0.25">
      <c r="A2925">
        <v>2924</v>
      </c>
      <c r="B2925">
        <v>64810</v>
      </c>
      <c r="C2925">
        <v>0</v>
      </c>
      <c r="D2925">
        <v>0</v>
      </c>
      <c r="E2925" t="s">
        <v>1125</v>
      </c>
      <c r="F2925" t="s">
        <v>1126</v>
      </c>
      <c r="G2925">
        <v>1</v>
      </c>
      <c r="H2925" s="6">
        <v>6386431</v>
      </c>
      <c r="I2925" s="7">
        <v>45790</v>
      </c>
      <c r="J2925" s="7">
        <v>45790</v>
      </c>
      <c r="K2925">
        <v>15</v>
      </c>
      <c r="L2925" t="s">
        <v>40</v>
      </c>
      <c r="M2925" t="s">
        <v>5</v>
      </c>
      <c r="N2925" t="s">
        <v>41</v>
      </c>
      <c r="O2925" t="s">
        <v>77</v>
      </c>
      <c r="P2925" t="s">
        <v>2082</v>
      </c>
      <c r="Q2925">
        <v>8</v>
      </c>
      <c r="R2925">
        <v>7</v>
      </c>
      <c r="S2925">
        <v>0</v>
      </c>
      <c r="U2925">
        <v>957965</v>
      </c>
      <c r="V2925">
        <v>510914</v>
      </c>
      <c r="W2925">
        <v>447050</v>
      </c>
      <c r="X2925">
        <v>0</v>
      </c>
      <c r="Y2925" t="s">
        <v>48</v>
      </c>
    </row>
    <row r="2926" spans="1:25" x14ac:dyDescent="0.25">
      <c r="A2926">
        <v>2925</v>
      </c>
      <c r="B2926">
        <v>64809</v>
      </c>
      <c r="C2926">
        <v>0</v>
      </c>
      <c r="D2926">
        <v>0</v>
      </c>
      <c r="E2926" t="s">
        <v>1721</v>
      </c>
      <c r="F2926" t="s">
        <v>1722</v>
      </c>
      <c r="G2926">
        <v>1</v>
      </c>
      <c r="H2926" s="6">
        <v>26749015</v>
      </c>
      <c r="I2926" s="7">
        <v>45790</v>
      </c>
      <c r="J2926" s="7">
        <v>45790</v>
      </c>
      <c r="K2926">
        <v>15</v>
      </c>
      <c r="L2926" t="s">
        <v>40</v>
      </c>
      <c r="M2926" t="s">
        <v>5</v>
      </c>
      <c r="N2926" t="s">
        <v>41</v>
      </c>
      <c r="O2926" t="s">
        <v>54</v>
      </c>
      <c r="P2926" t="s">
        <v>2082</v>
      </c>
      <c r="Q2926">
        <v>5</v>
      </c>
      <c r="R2926">
        <v>10</v>
      </c>
      <c r="S2926">
        <v>0</v>
      </c>
      <c r="U2926">
        <v>4012352</v>
      </c>
      <c r="V2926">
        <v>1337451</v>
      </c>
      <c r="W2926">
        <v>2674902</v>
      </c>
      <c r="X2926">
        <v>0</v>
      </c>
      <c r="Y2926" t="s">
        <v>48</v>
      </c>
    </row>
    <row r="2927" spans="1:25" x14ac:dyDescent="0.25">
      <c r="A2927">
        <v>2926</v>
      </c>
      <c r="B2927">
        <v>64808</v>
      </c>
      <c r="C2927">
        <v>0</v>
      </c>
      <c r="D2927">
        <v>0</v>
      </c>
      <c r="E2927" t="s">
        <v>1357</v>
      </c>
      <c r="F2927" t="s">
        <v>1358</v>
      </c>
      <c r="G2927">
        <v>1</v>
      </c>
      <c r="H2927" s="6">
        <v>29961977</v>
      </c>
      <c r="I2927" s="7">
        <v>45790</v>
      </c>
      <c r="J2927" s="7">
        <v>45790</v>
      </c>
      <c r="K2927">
        <v>15</v>
      </c>
      <c r="L2927" t="s">
        <v>40</v>
      </c>
      <c r="M2927" t="s">
        <v>5</v>
      </c>
      <c r="N2927" t="s">
        <v>41</v>
      </c>
      <c r="O2927" t="s">
        <v>47</v>
      </c>
      <c r="P2927" t="s">
        <v>2082</v>
      </c>
      <c r="Q2927">
        <v>2</v>
      </c>
      <c r="R2927">
        <v>13</v>
      </c>
      <c r="S2927">
        <v>0</v>
      </c>
      <c r="U2927">
        <v>4494297</v>
      </c>
      <c r="V2927">
        <v>599240</v>
      </c>
      <c r="W2927">
        <v>3895057</v>
      </c>
      <c r="X2927">
        <v>0</v>
      </c>
      <c r="Y2927" t="s">
        <v>250</v>
      </c>
    </row>
    <row r="2928" spans="1:25" x14ac:dyDescent="0.25">
      <c r="A2928">
        <v>2927</v>
      </c>
      <c r="B2928">
        <v>64822</v>
      </c>
      <c r="C2928">
        <v>0</v>
      </c>
      <c r="D2928">
        <v>0</v>
      </c>
      <c r="E2928" t="s">
        <v>520</v>
      </c>
      <c r="F2928" t="s">
        <v>521</v>
      </c>
      <c r="G2928">
        <v>1</v>
      </c>
      <c r="H2928" s="6">
        <v>10500000</v>
      </c>
      <c r="I2928" s="7">
        <v>45790</v>
      </c>
      <c r="J2928" s="7">
        <v>45790</v>
      </c>
      <c r="K2928">
        <v>15</v>
      </c>
      <c r="L2928" t="s">
        <v>40</v>
      </c>
      <c r="M2928" t="s">
        <v>5</v>
      </c>
      <c r="N2928" t="s">
        <v>41</v>
      </c>
      <c r="O2928" t="s">
        <v>57</v>
      </c>
      <c r="P2928" t="s">
        <v>2082</v>
      </c>
      <c r="Q2928">
        <v>6</v>
      </c>
      <c r="R2928">
        <v>9</v>
      </c>
      <c r="S2928">
        <v>0</v>
      </c>
      <c r="U2928">
        <v>1575000</v>
      </c>
      <c r="V2928">
        <v>630000</v>
      </c>
      <c r="W2928">
        <v>945000</v>
      </c>
      <c r="X2928">
        <v>0</v>
      </c>
      <c r="Y2928" t="s">
        <v>390</v>
      </c>
    </row>
    <row r="2929" spans="1:25" x14ac:dyDescent="0.25">
      <c r="A2929">
        <v>2928</v>
      </c>
      <c r="B2929">
        <v>64790</v>
      </c>
      <c r="C2929">
        <v>0</v>
      </c>
      <c r="D2929">
        <v>0</v>
      </c>
      <c r="E2929" t="s">
        <v>1502</v>
      </c>
      <c r="F2929" t="s">
        <v>1503</v>
      </c>
      <c r="G2929">
        <v>1</v>
      </c>
      <c r="H2929" s="6">
        <v>175304</v>
      </c>
      <c r="I2929" s="7">
        <v>45789</v>
      </c>
      <c r="J2929" s="7">
        <v>45789</v>
      </c>
      <c r="K2929">
        <v>8</v>
      </c>
      <c r="L2929" t="s">
        <v>40</v>
      </c>
      <c r="M2929" t="s">
        <v>5</v>
      </c>
      <c r="N2929" t="s">
        <v>41</v>
      </c>
      <c r="O2929" t="s">
        <v>57</v>
      </c>
      <c r="P2929" t="s">
        <v>2082</v>
      </c>
      <c r="Q2929">
        <v>8</v>
      </c>
      <c r="R2929">
        <v>0</v>
      </c>
      <c r="S2929">
        <v>0</v>
      </c>
      <c r="U2929">
        <v>14024</v>
      </c>
      <c r="V2929">
        <v>14024</v>
      </c>
      <c r="W2929">
        <v>0</v>
      </c>
      <c r="X2929">
        <v>0</v>
      </c>
      <c r="Y2929" t="s">
        <v>250</v>
      </c>
    </row>
    <row r="2930" spans="1:25" x14ac:dyDescent="0.25">
      <c r="A2930">
        <v>2929</v>
      </c>
      <c r="B2930">
        <v>64799</v>
      </c>
      <c r="C2930">
        <v>0</v>
      </c>
      <c r="D2930">
        <v>0</v>
      </c>
      <c r="E2930" t="s">
        <v>401</v>
      </c>
      <c r="F2930" t="s">
        <v>402</v>
      </c>
      <c r="G2930">
        <v>1</v>
      </c>
      <c r="H2930" s="6">
        <v>1647674</v>
      </c>
      <c r="I2930" s="7">
        <v>45789</v>
      </c>
      <c r="J2930" s="7">
        <v>45789</v>
      </c>
      <c r="K2930">
        <v>7</v>
      </c>
      <c r="L2930" t="s">
        <v>40</v>
      </c>
      <c r="M2930" t="s">
        <v>5</v>
      </c>
      <c r="N2930" t="s">
        <v>41</v>
      </c>
      <c r="O2930" t="s">
        <v>47</v>
      </c>
      <c r="P2930" t="s">
        <v>2082</v>
      </c>
      <c r="Q2930">
        <v>7</v>
      </c>
      <c r="R2930">
        <v>0</v>
      </c>
      <c r="S2930">
        <v>0</v>
      </c>
      <c r="U2930">
        <v>115337</v>
      </c>
      <c r="V2930">
        <v>115337</v>
      </c>
      <c r="W2930">
        <v>0</v>
      </c>
      <c r="X2930">
        <v>0</v>
      </c>
      <c r="Y2930" t="s">
        <v>48</v>
      </c>
    </row>
    <row r="2931" spans="1:25" x14ac:dyDescent="0.25">
      <c r="A2931">
        <v>2930</v>
      </c>
      <c r="B2931">
        <v>64803</v>
      </c>
      <c r="C2931">
        <v>0</v>
      </c>
      <c r="D2931">
        <v>0</v>
      </c>
      <c r="E2931" t="s">
        <v>403</v>
      </c>
      <c r="F2931" t="s">
        <v>404</v>
      </c>
      <c r="G2931">
        <v>1</v>
      </c>
      <c r="H2931" s="6">
        <v>1273212</v>
      </c>
      <c r="I2931" s="7">
        <v>45789</v>
      </c>
      <c r="J2931" s="7">
        <v>45789</v>
      </c>
      <c r="K2931">
        <v>7</v>
      </c>
      <c r="L2931" t="s">
        <v>40</v>
      </c>
      <c r="M2931" t="s">
        <v>5</v>
      </c>
      <c r="N2931" t="s">
        <v>41</v>
      </c>
      <c r="O2931" t="s">
        <v>47</v>
      </c>
      <c r="P2931" t="s">
        <v>2082</v>
      </c>
      <c r="Q2931">
        <v>7</v>
      </c>
      <c r="R2931">
        <v>0</v>
      </c>
      <c r="S2931">
        <v>0</v>
      </c>
      <c r="U2931">
        <v>89125</v>
      </c>
      <c r="V2931">
        <v>89125</v>
      </c>
      <c r="W2931">
        <v>0</v>
      </c>
      <c r="X2931">
        <v>0</v>
      </c>
      <c r="Y2931" t="s">
        <v>72</v>
      </c>
    </row>
    <row r="2932" spans="1:25" x14ac:dyDescent="0.25">
      <c r="A2932">
        <v>2931</v>
      </c>
      <c r="B2932">
        <v>64804</v>
      </c>
      <c r="C2932">
        <v>0</v>
      </c>
      <c r="D2932">
        <v>0</v>
      </c>
      <c r="E2932" t="s">
        <v>403</v>
      </c>
      <c r="F2932" t="s">
        <v>404</v>
      </c>
      <c r="G2932">
        <v>1</v>
      </c>
      <c r="H2932" s="6">
        <v>1453336</v>
      </c>
      <c r="I2932" s="7">
        <v>45789</v>
      </c>
      <c r="J2932" s="7">
        <v>45789</v>
      </c>
      <c r="K2932">
        <v>7</v>
      </c>
      <c r="L2932" t="s">
        <v>40</v>
      </c>
      <c r="M2932" t="s">
        <v>5</v>
      </c>
      <c r="N2932" t="s">
        <v>41</v>
      </c>
      <c r="O2932" t="s">
        <v>47</v>
      </c>
      <c r="P2932" t="s">
        <v>2082</v>
      </c>
      <c r="Q2932">
        <v>7</v>
      </c>
      <c r="R2932">
        <v>0</v>
      </c>
      <c r="S2932">
        <v>0</v>
      </c>
      <c r="U2932">
        <v>101734</v>
      </c>
      <c r="V2932">
        <v>101734</v>
      </c>
      <c r="W2932">
        <v>0</v>
      </c>
      <c r="X2932">
        <v>0</v>
      </c>
      <c r="Y2932" t="s">
        <v>72</v>
      </c>
    </row>
    <row r="2933" spans="1:25" x14ac:dyDescent="0.25">
      <c r="A2933">
        <v>2932</v>
      </c>
      <c r="B2933">
        <v>64801</v>
      </c>
      <c r="C2933">
        <v>0</v>
      </c>
      <c r="D2933">
        <v>0</v>
      </c>
      <c r="E2933" t="s">
        <v>362</v>
      </c>
      <c r="F2933" t="s">
        <v>363</v>
      </c>
      <c r="G2933">
        <v>1</v>
      </c>
      <c r="H2933" s="6">
        <v>962116</v>
      </c>
      <c r="I2933" s="7">
        <v>45789</v>
      </c>
      <c r="J2933" s="7">
        <v>45789</v>
      </c>
      <c r="K2933">
        <v>7</v>
      </c>
      <c r="L2933" t="s">
        <v>40</v>
      </c>
      <c r="M2933" t="s">
        <v>5</v>
      </c>
      <c r="N2933" t="s">
        <v>41</v>
      </c>
      <c r="O2933" t="s">
        <v>47</v>
      </c>
      <c r="P2933" t="s">
        <v>2082</v>
      </c>
      <c r="Q2933">
        <v>7</v>
      </c>
      <c r="R2933">
        <v>0</v>
      </c>
      <c r="S2933">
        <v>0</v>
      </c>
      <c r="U2933">
        <v>67348</v>
      </c>
      <c r="V2933">
        <v>67348</v>
      </c>
      <c r="W2933">
        <v>0</v>
      </c>
      <c r="X2933">
        <v>0</v>
      </c>
      <c r="Y2933" t="s">
        <v>72</v>
      </c>
    </row>
    <row r="2934" spans="1:25" x14ac:dyDescent="0.25">
      <c r="A2934">
        <v>2933</v>
      </c>
      <c r="B2934">
        <v>64802</v>
      </c>
      <c r="C2934">
        <v>0</v>
      </c>
      <c r="D2934">
        <v>0</v>
      </c>
      <c r="E2934" t="s">
        <v>329</v>
      </c>
      <c r="F2934" t="s">
        <v>330</v>
      </c>
      <c r="G2934">
        <v>1</v>
      </c>
      <c r="H2934" s="6">
        <v>187071</v>
      </c>
      <c r="I2934" s="7">
        <v>45789</v>
      </c>
      <c r="J2934" s="7">
        <v>45789</v>
      </c>
      <c r="K2934">
        <v>7</v>
      </c>
      <c r="L2934" t="s">
        <v>40</v>
      </c>
      <c r="M2934" t="s">
        <v>5</v>
      </c>
      <c r="N2934" t="s">
        <v>41</v>
      </c>
      <c r="O2934" t="s">
        <v>47</v>
      </c>
      <c r="P2934" t="s">
        <v>2082</v>
      </c>
      <c r="Q2934">
        <v>7</v>
      </c>
      <c r="R2934">
        <v>0</v>
      </c>
      <c r="S2934">
        <v>0</v>
      </c>
      <c r="U2934">
        <v>13095</v>
      </c>
      <c r="V2934">
        <v>13095</v>
      </c>
      <c r="W2934">
        <v>0</v>
      </c>
      <c r="X2934">
        <v>0</v>
      </c>
      <c r="Y2934" t="s">
        <v>48</v>
      </c>
    </row>
    <row r="2935" spans="1:25" x14ac:dyDescent="0.25">
      <c r="A2935">
        <v>2934</v>
      </c>
      <c r="B2935">
        <v>64798</v>
      </c>
      <c r="C2935">
        <v>0</v>
      </c>
      <c r="D2935">
        <v>0</v>
      </c>
      <c r="E2935" t="s">
        <v>327</v>
      </c>
      <c r="F2935" t="s">
        <v>328</v>
      </c>
      <c r="G2935">
        <v>1</v>
      </c>
      <c r="H2935" s="6">
        <v>178549</v>
      </c>
      <c r="I2935" s="7">
        <v>45789</v>
      </c>
      <c r="J2935" s="7">
        <v>45789</v>
      </c>
      <c r="K2935">
        <v>7</v>
      </c>
      <c r="L2935" t="s">
        <v>40</v>
      </c>
      <c r="M2935" t="s">
        <v>5</v>
      </c>
      <c r="N2935" t="s">
        <v>41</v>
      </c>
      <c r="O2935" t="s">
        <v>47</v>
      </c>
      <c r="P2935" t="s">
        <v>2082</v>
      </c>
      <c r="Q2935">
        <v>7</v>
      </c>
      <c r="R2935">
        <v>0</v>
      </c>
      <c r="S2935">
        <v>0</v>
      </c>
      <c r="U2935">
        <v>12498</v>
      </c>
      <c r="V2935">
        <v>12498</v>
      </c>
      <c r="W2935">
        <v>0</v>
      </c>
      <c r="X2935">
        <v>0</v>
      </c>
      <c r="Y2935" t="s">
        <v>72</v>
      </c>
    </row>
    <row r="2936" spans="1:25" x14ac:dyDescent="0.25">
      <c r="A2936">
        <v>2935</v>
      </c>
      <c r="B2936">
        <v>64800</v>
      </c>
      <c r="C2936">
        <v>0</v>
      </c>
      <c r="D2936">
        <v>0</v>
      </c>
      <c r="E2936" t="s">
        <v>331</v>
      </c>
      <c r="F2936" t="s">
        <v>332</v>
      </c>
      <c r="G2936">
        <v>1</v>
      </c>
      <c r="H2936" s="6">
        <v>233944</v>
      </c>
      <c r="I2936" s="7">
        <v>45789</v>
      </c>
      <c r="J2936" s="7">
        <v>45789</v>
      </c>
      <c r="K2936">
        <v>7</v>
      </c>
      <c r="L2936" t="s">
        <v>40</v>
      </c>
      <c r="M2936" t="s">
        <v>5</v>
      </c>
      <c r="N2936" t="s">
        <v>41</v>
      </c>
      <c r="O2936" t="s">
        <v>47</v>
      </c>
      <c r="P2936" t="s">
        <v>2082</v>
      </c>
      <c r="Q2936">
        <v>7</v>
      </c>
      <c r="R2936">
        <v>0</v>
      </c>
      <c r="S2936">
        <v>0</v>
      </c>
      <c r="U2936">
        <v>16376</v>
      </c>
      <c r="V2936">
        <v>16376</v>
      </c>
      <c r="W2936">
        <v>0</v>
      </c>
      <c r="X2936">
        <v>0</v>
      </c>
      <c r="Y2936" t="s">
        <v>48</v>
      </c>
    </row>
    <row r="2937" spans="1:25" x14ac:dyDescent="0.25">
      <c r="A2937">
        <v>2936</v>
      </c>
      <c r="B2937">
        <v>64797</v>
      </c>
      <c r="C2937">
        <v>0</v>
      </c>
      <c r="D2937">
        <v>0</v>
      </c>
      <c r="E2937" t="s">
        <v>335</v>
      </c>
      <c r="F2937" t="s">
        <v>336</v>
      </c>
      <c r="G2937">
        <v>1</v>
      </c>
      <c r="H2937" s="6">
        <v>2912621</v>
      </c>
      <c r="I2937" s="7">
        <v>45789</v>
      </c>
      <c r="J2937" s="7">
        <v>45789</v>
      </c>
      <c r="K2937">
        <v>15</v>
      </c>
      <c r="L2937" t="s">
        <v>40</v>
      </c>
      <c r="M2937" t="s">
        <v>5</v>
      </c>
      <c r="N2937" t="s">
        <v>41</v>
      </c>
      <c r="O2937" t="s">
        <v>47</v>
      </c>
      <c r="P2937" t="s">
        <v>2082</v>
      </c>
      <c r="Q2937">
        <v>15</v>
      </c>
      <c r="R2937">
        <v>0</v>
      </c>
      <c r="S2937">
        <v>0</v>
      </c>
      <c r="U2937">
        <v>436893</v>
      </c>
      <c r="V2937">
        <v>436893</v>
      </c>
      <c r="W2937">
        <v>0</v>
      </c>
      <c r="X2937">
        <v>0</v>
      </c>
      <c r="Y2937" t="s">
        <v>48</v>
      </c>
    </row>
    <row r="2938" spans="1:25" x14ac:dyDescent="0.25">
      <c r="A2938">
        <v>2937</v>
      </c>
      <c r="B2938">
        <v>64794</v>
      </c>
      <c r="C2938">
        <v>0</v>
      </c>
      <c r="D2938">
        <v>0</v>
      </c>
      <c r="E2938" t="s">
        <v>1240</v>
      </c>
      <c r="F2938" t="s">
        <v>1241</v>
      </c>
      <c r="G2938">
        <v>1</v>
      </c>
      <c r="H2938" s="6">
        <v>1480928</v>
      </c>
      <c r="I2938" s="7">
        <v>45789</v>
      </c>
      <c r="J2938" s="7">
        <v>45789</v>
      </c>
      <c r="K2938">
        <v>7</v>
      </c>
      <c r="L2938" t="s">
        <v>40</v>
      </c>
      <c r="M2938" t="s">
        <v>1</v>
      </c>
      <c r="N2938" t="s">
        <v>41</v>
      </c>
      <c r="O2938" t="s">
        <v>87</v>
      </c>
      <c r="P2938" t="s">
        <v>2082</v>
      </c>
      <c r="Q2938">
        <v>7</v>
      </c>
      <c r="R2938">
        <v>0</v>
      </c>
      <c r="S2938">
        <v>0</v>
      </c>
      <c r="U2938">
        <v>103665</v>
      </c>
      <c r="V2938">
        <v>103665</v>
      </c>
      <c r="W2938">
        <v>0</v>
      </c>
      <c r="X2938">
        <v>0</v>
      </c>
      <c r="Y2938" t="s">
        <v>390</v>
      </c>
    </row>
    <row r="2939" spans="1:25" x14ac:dyDescent="0.25">
      <c r="A2939">
        <v>2938</v>
      </c>
      <c r="B2939">
        <v>64795</v>
      </c>
      <c r="C2939">
        <v>0</v>
      </c>
      <c r="D2939">
        <v>0</v>
      </c>
      <c r="E2939" t="s">
        <v>1240</v>
      </c>
      <c r="F2939" t="s">
        <v>1241</v>
      </c>
      <c r="G2939">
        <v>1</v>
      </c>
      <c r="H2939" s="6">
        <v>5000000</v>
      </c>
      <c r="I2939" s="7">
        <v>45789</v>
      </c>
      <c r="J2939" s="7">
        <v>45789</v>
      </c>
      <c r="K2939">
        <v>7</v>
      </c>
      <c r="L2939" t="s">
        <v>40</v>
      </c>
      <c r="M2939" t="s">
        <v>1</v>
      </c>
      <c r="N2939" t="s">
        <v>41</v>
      </c>
      <c r="O2939" t="s">
        <v>87</v>
      </c>
      <c r="P2939" t="s">
        <v>2082</v>
      </c>
      <c r="Q2939">
        <v>7</v>
      </c>
      <c r="R2939">
        <v>0</v>
      </c>
      <c r="S2939">
        <v>0</v>
      </c>
      <c r="U2939">
        <v>350000</v>
      </c>
      <c r="V2939">
        <v>350000</v>
      </c>
      <c r="W2939">
        <v>0</v>
      </c>
      <c r="X2939">
        <v>0</v>
      </c>
      <c r="Y2939" t="s">
        <v>390</v>
      </c>
    </row>
    <row r="2940" spans="1:25" x14ac:dyDescent="0.25">
      <c r="A2940">
        <v>2939</v>
      </c>
      <c r="B2940">
        <v>64796</v>
      </c>
      <c r="C2940">
        <v>0</v>
      </c>
      <c r="D2940">
        <v>0</v>
      </c>
      <c r="E2940" t="s">
        <v>197</v>
      </c>
      <c r="F2940" t="s">
        <v>198</v>
      </c>
      <c r="G2940">
        <v>1</v>
      </c>
      <c r="H2940" s="6">
        <v>638001</v>
      </c>
      <c r="I2940" s="7">
        <v>45789</v>
      </c>
      <c r="J2940" s="7">
        <v>45789</v>
      </c>
      <c r="K2940">
        <v>15</v>
      </c>
      <c r="L2940" t="s">
        <v>40</v>
      </c>
      <c r="M2940" t="s">
        <v>5</v>
      </c>
      <c r="N2940" t="s">
        <v>41</v>
      </c>
      <c r="O2940" t="s">
        <v>47</v>
      </c>
      <c r="P2940" t="s">
        <v>2082</v>
      </c>
      <c r="Q2940">
        <v>15</v>
      </c>
      <c r="R2940">
        <v>0</v>
      </c>
      <c r="S2940">
        <v>0</v>
      </c>
      <c r="U2940">
        <v>95700</v>
      </c>
      <c r="V2940">
        <v>95700</v>
      </c>
      <c r="W2940">
        <v>0</v>
      </c>
      <c r="X2940">
        <v>0</v>
      </c>
      <c r="Y2940" t="s">
        <v>48</v>
      </c>
    </row>
    <row r="2941" spans="1:25" x14ac:dyDescent="0.25">
      <c r="A2941">
        <v>2940</v>
      </c>
      <c r="B2941">
        <v>64791</v>
      </c>
      <c r="C2941">
        <v>0</v>
      </c>
      <c r="D2941">
        <v>0</v>
      </c>
      <c r="E2941" t="s">
        <v>1083</v>
      </c>
      <c r="F2941" t="s">
        <v>1084</v>
      </c>
      <c r="G2941">
        <v>1</v>
      </c>
      <c r="H2941" s="6">
        <v>32294</v>
      </c>
      <c r="I2941" s="7">
        <v>45789</v>
      </c>
      <c r="J2941" s="7">
        <v>45789</v>
      </c>
      <c r="K2941">
        <v>15</v>
      </c>
      <c r="L2941" t="s">
        <v>459</v>
      </c>
      <c r="M2941" t="s">
        <v>3</v>
      </c>
      <c r="N2941" t="s">
        <v>41</v>
      </c>
      <c r="O2941" t="s">
        <v>51</v>
      </c>
      <c r="P2941" t="s">
        <v>2082</v>
      </c>
      <c r="Q2941">
        <v>15</v>
      </c>
      <c r="R2941">
        <v>0</v>
      </c>
      <c r="S2941">
        <v>0</v>
      </c>
      <c r="U2941">
        <v>4844</v>
      </c>
      <c r="V2941">
        <v>4844</v>
      </c>
      <c r="W2941">
        <v>0</v>
      </c>
      <c r="X2941">
        <v>0</v>
      </c>
      <c r="Y2941" t="s">
        <v>48</v>
      </c>
    </row>
    <row r="2942" spans="1:25" x14ac:dyDescent="0.25">
      <c r="A2942">
        <v>2941</v>
      </c>
      <c r="B2942">
        <v>64763</v>
      </c>
      <c r="C2942">
        <v>0</v>
      </c>
      <c r="D2942">
        <v>0</v>
      </c>
      <c r="E2942" t="s">
        <v>1638</v>
      </c>
      <c r="F2942" t="s">
        <v>1639</v>
      </c>
      <c r="G2942">
        <v>1</v>
      </c>
      <c r="H2942" s="6">
        <v>342225</v>
      </c>
      <c r="I2942" s="7">
        <v>45786</v>
      </c>
      <c r="J2942" s="7">
        <v>45786</v>
      </c>
      <c r="K2942">
        <v>7</v>
      </c>
      <c r="L2942" t="s">
        <v>40</v>
      </c>
      <c r="M2942" t="s">
        <v>5</v>
      </c>
      <c r="N2942" t="s">
        <v>41</v>
      </c>
      <c r="O2942" t="s">
        <v>47</v>
      </c>
      <c r="P2942" t="s">
        <v>2082</v>
      </c>
      <c r="Q2942">
        <v>7</v>
      </c>
      <c r="R2942">
        <v>0</v>
      </c>
      <c r="S2942">
        <v>0</v>
      </c>
      <c r="U2942">
        <v>23956</v>
      </c>
      <c r="V2942">
        <v>23956</v>
      </c>
      <c r="W2942">
        <v>0</v>
      </c>
      <c r="X2942">
        <v>0</v>
      </c>
      <c r="Y2942" t="s">
        <v>48</v>
      </c>
    </row>
    <row r="2943" spans="1:25" x14ac:dyDescent="0.25">
      <c r="A2943">
        <v>2942</v>
      </c>
      <c r="B2943">
        <v>64781</v>
      </c>
      <c r="C2943">
        <v>0</v>
      </c>
      <c r="D2943">
        <v>0</v>
      </c>
      <c r="E2943" t="s">
        <v>2030</v>
      </c>
      <c r="F2943" t="s">
        <v>2031</v>
      </c>
      <c r="G2943">
        <v>1</v>
      </c>
      <c r="H2943" s="6">
        <v>250000000</v>
      </c>
      <c r="I2943" s="7">
        <v>45786</v>
      </c>
      <c r="J2943" s="7">
        <v>45786</v>
      </c>
      <c r="K2943" t="s">
        <v>167</v>
      </c>
      <c r="L2943" t="s">
        <v>40</v>
      </c>
      <c r="M2943" t="s">
        <v>5</v>
      </c>
      <c r="N2943" t="s">
        <v>41</v>
      </c>
      <c r="O2943" t="s">
        <v>47</v>
      </c>
      <c r="P2943" t="s">
        <v>2082</v>
      </c>
      <c r="Q2943">
        <v>1.5</v>
      </c>
      <c r="R2943">
        <v>4</v>
      </c>
      <c r="S2943">
        <v>0</v>
      </c>
      <c r="U2943">
        <v>13750000</v>
      </c>
      <c r="V2943">
        <v>3750000</v>
      </c>
      <c r="W2943">
        <v>10000000</v>
      </c>
      <c r="X2943">
        <v>0</v>
      </c>
      <c r="Y2943" t="s">
        <v>229</v>
      </c>
    </row>
    <row r="2944" spans="1:25" x14ac:dyDescent="0.25">
      <c r="A2944">
        <v>2943</v>
      </c>
      <c r="B2944">
        <v>64771</v>
      </c>
      <c r="C2944">
        <v>0</v>
      </c>
      <c r="D2944">
        <v>0</v>
      </c>
      <c r="E2944" t="s">
        <v>70</v>
      </c>
      <c r="F2944" t="s">
        <v>71</v>
      </c>
      <c r="G2944">
        <v>1</v>
      </c>
      <c r="H2944" s="6">
        <v>4011846</v>
      </c>
      <c r="I2944" s="7">
        <v>45786</v>
      </c>
      <c r="J2944" s="7">
        <v>45786</v>
      </c>
      <c r="K2944">
        <v>15</v>
      </c>
      <c r="L2944" t="s">
        <v>40</v>
      </c>
      <c r="M2944" t="s">
        <v>3</v>
      </c>
      <c r="N2944" t="s">
        <v>41</v>
      </c>
      <c r="O2944" t="s">
        <v>51</v>
      </c>
      <c r="P2944" t="s">
        <v>2082</v>
      </c>
      <c r="Q2944">
        <v>15</v>
      </c>
      <c r="R2944">
        <v>0</v>
      </c>
      <c r="S2944">
        <v>0</v>
      </c>
      <c r="U2944">
        <v>601777</v>
      </c>
      <c r="V2944">
        <v>601777</v>
      </c>
      <c r="W2944">
        <v>0</v>
      </c>
      <c r="X2944">
        <v>0</v>
      </c>
      <c r="Y2944" t="s">
        <v>72</v>
      </c>
    </row>
    <row r="2945" spans="1:25" x14ac:dyDescent="0.25">
      <c r="A2945">
        <v>2944</v>
      </c>
      <c r="B2945">
        <v>64777</v>
      </c>
      <c r="C2945">
        <v>0</v>
      </c>
      <c r="D2945">
        <v>0</v>
      </c>
      <c r="E2945" t="s">
        <v>1562</v>
      </c>
      <c r="F2945" t="s">
        <v>1563</v>
      </c>
      <c r="G2945">
        <v>1</v>
      </c>
      <c r="H2945" s="6">
        <v>500000</v>
      </c>
      <c r="I2945" s="7">
        <v>45786</v>
      </c>
      <c r="J2945" s="7">
        <v>45786</v>
      </c>
      <c r="K2945">
        <v>10</v>
      </c>
      <c r="L2945" t="s">
        <v>40</v>
      </c>
      <c r="M2945" t="s">
        <v>9</v>
      </c>
      <c r="N2945" t="s">
        <v>41</v>
      </c>
      <c r="O2945" t="s">
        <v>42</v>
      </c>
      <c r="P2945" t="s">
        <v>2082</v>
      </c>
      <c r="Q2945">
        <v>10</v>
      </c>
      <c r="R2945">
        <v>0</v>
      </c>
      <c r="S2945">
        <v>0</v>
      </c>
      <c r="U2945">
        <v>50000</v>
      </c>
      <c r="V2945">
        <v>50000</v>
      </c>
      <c r="W2945">
        <v>0</v>
      </c>
      <c r="X2945">
        <v>0</v>
      </c>
      <c r="Y2945" t="s">
        <v>44</v>
      </c>
    </row>
    <row r="2946" spans="1:25" x14ac:dyDescent="0.25">
      <c r="A2946">
        <v>2945</v>
      </c>
      <c r="B2946">
        <v>64787</v>
      </c>
      <c r="C2946">
        <v>0</v>
      </c>
      <c r="D2946">
        <v>0</v>
      </c>
      <c r="E2946" t="s">
        <v>2434</v>
      </c>
      <c r="F2946" t="s">
        <v>2435</v>
      </c>
      <c r="G2946">
        <v>1</v>
      </c>
      <c r="H2946" s="6">
        <v>537778</v>
      </c>
      <c r="I2946" s="7">
        <v>45786</v>
      </c>
      <c r="J2946" s="7">
        <v>45786</v>
      </c>
      <c r="K2946">
        <v>10</v>
      </c>
      <c r="L2946" t="s">
        <v>40</v>
      </c>
      <c r="M2946" t="s">
        <v>8</v>
      </c>
      <c r="N2946" t="s">
        <v>41</v>
      </c>
      <c r="O2946" t="s">
        <v>347</v>
      </c>
      <c r="P2946" t="s">
        <v>2082</v>
      </c>
      <c r="Q2946">
        <v>10</v>
      </c>
      <c r="R2946">
        <v>0</v>
      </c>
      <c r="S2946">
        <v>0</v>
      </c>
      <c r="U2946">
        <v>53778</v>
      </c>
      <c r="V2946">
        <v>53778</v>
      </c>
      <c r="W2946">
        <v>0</v>
      </c>
      <c r="X2946">
        <v>0</v>
      </c>
      <c r="Y2946" t="s">
        <v>109</v>
      </c>
    </row>
    <row r="2947" spans="1:25" x14ac:dyDescent="0.25">
      <c r="A2947">
        <v>2946</v>
      </c>
      <c r="B2947">
        <v>64762</v>
      </c>
      <c r="C2947">
        <v>0</v>
      </c>
      <c r="D2947">
        <v>0</v>
      </c>
      <c r="E2947" t="s">
        <v>1642</v>
      </c>
      <c r="F2947" t="s">
        <v>1643</v>
      </c>
      <c r="G2947">
        <v>1</v>
      </c>
      <c r="H2947" s="6">
        <v>10102378</v>
      </c>
      <c r="I2947" s="7">
        <v>45786</v>
      </c>
      <c r="J2947" s="7">
        <v>45786</v>
      </c>
      <c r="K2947">
        <v>7</v>
      </c>
      <c r="L2947" t="s">
        <v>40</v>
      </c>
      <c r="M2947" t="s">
        <v>5</v>
      </c>
      <c r="N2947" t="s">
        <v>41</v>
      </c>
      <c r="O2947" t="s">
        <v>47</v>
      </c>
      <c r="P2947" t="s">
        <v>2082</v>
      </c>
      <c r="Q2947">
        <v>7</v>
      </c>
      <c r="R2947">
        <v>0</v>
      </c>
      <c r="S2947">
        <v>0</v>
      </c>
      <c r="U2947">
        <v>707166</v>
      </c>
      <c r="V2947">
        <v>707166</v>
      </c>
      <c r="W2947">
        <v>0</v>
      </c>
      <c r="X2947">
        <v>0</v>
      </c>
      <c r="Y2947" t="s">
        <v>48</v>
      </c>
    </row>
    <row r="2948" spans="1:25" x14ac:dyDescent="0.25">
      <c r="A2948">
        <v>2947</v>
      </c>
      <c r="B2948">
        <v>64767</v>
      </c>
      <c r="C2948">
        <v>0</v>
      </c>
      <c r="D2948">
        <v>0</v>
      </c>
      <c r="E2948" t="s">
        <v>1644</v>
      </c>
      <c r="F2948" t="s">
        <v>1645</v>
      </c>
      <c r="G2948">
        <v>1</v>
      </c>
      <c r="H2948" s="6">
        <v>27594800</v>
      </c>
      <c r="I2948" s="7">
        <v>45786</v>
      </c>
      <c r="J2948" s="7">
        <v>45786</v>
      </c>
      <c r="K2948">
        <v>15</v>
      </c>
      <c r="L2948" t="s">
        <v>40</v>
      </c>
      <c r="M2948" t="s">
        <v>5</v>
      </c>
      <c r="N2948" t="s">
        <v>41</v>
      </c>
      <c r="O2948" t="s">
        <v>54</v>
      </c>
      <c r="P2948" t="s">
        <v>2082</v>
      </c>
      <c r="Q2948">
        <v>4</v>
      </c>
      <c r="R2948">
        <v>11</v>
      </c>
      <c r="S2948">
        <v>0</v>
      </c>
      <c r="U2948">
        <v>4139220</v>
      </c>
      <c r="V2948">
        <v>1103792</v>
      </c>
      <c r="W2948">
        <v>3035428</v>
      </c>
      <c r="X2948">
        <v>0</v>
      </c>
      <c r="Y2948" t="s">
        <v>48</v>
      </c>
    </row>
    <row r="2949" spans="1:25" x14ac:dyDescent="0.25">
      <c r="A2949">
        <v>2948</v>
      </c>
      <c r="B2949">
        <v>64757</v>
      </c>
      <c r="C2949">
        <v>0</v>
      </c>
      <c r="D2949">
        <v>0</v>
      </c>
      <c r="E2949" t="s">
        <v>1708</v>
      </c>
      <c r="F2949" t="s">
        <v>1709</v>
      </c>
      <c r="G2949">
        <v>1</v>
      </c>
      <c r="H2949" s="6">
        <v>3746284</v>
      </c>
      <c r="I2949" s="7">
        <v>45786</v>
      </c>
      <c r="J2949" s="7">
        <v>45786</v>
      </c>
      <c r="K2949">
        <v>7</v>
      </c>
      <c r="L2949" t="s">
        <v>40</v>
      </c>
      <c r="M2949" t="s">
        <v>9</v>
      </c>
      <c r="N2949" t="s">
        <v>41</v>
      </c>
      <c r="O2949" t="s">
        <v>42</v>
      </c>
      <c r="P2949" t="s">
        <v>2082</v>
      </c>
      <c r="Q2949">
        <v>7</v>
      </c>
      <c r="R2949">
        <v>0</v>
      </c>
      <c r="S2949">
        <v>0</v>
      </c>
      <c r="U2949">
        <v>262240</v>
      </c>
      <c r="V2949">
        <v>262240</v>
      </c>
      <c r="W2949">
        <v>0</v>
      </c>
      <c r="X2949">
        <v>0</v>
      </c>
      <c r="Y2949" t="s">
        <v>109</v>
      </c>
    </row>
    <row r="2950" spans="1:25" x14ac:dyDescent="0.25">
      <c r="A2950">
        <v>2949</v>
      </c>
      <c r="B2950">
        <v>64786</v>
      </c>
      <c r="C2950">
        <v>0</v>
      </c>
      <c r="D2950">
        <v>0</v>
      </c>
      <c r="E2950" t="s">
        <v>1329</v>
      </c>
      <c r="F2950" t="s">
        <v>1330</v>
      </c>
      <c r="G2950">
        <v>1</v>
      </c>
      <c r="H2950" s="6">
        <v>571598</v>
      </c>
      <c r="I2950" s="7">
        <v>45786</v>
      </c>
      <c r="J2950" s="7">
        <v>45786</v>
      </c>
      <c r="K2950">
        <v>10</v>
      </c>
      <c r="L2950" t="s">
        <v>40</v>
      </c>
      <c r="M2950" t="s">
        <v>9</v>
      </c>
      <c r="N2950" t="s">
        <v>41</v>
      </c>
      <c r="O2950" t="s">
        <v>42</v>
      </c>
      <c r="P2950" t="s">
        <v>2082</v>
      </c>
      <c r="Q2950">
        <v>10</v>
      </c>
      <c r="R2950">
        <v>0</v>
      </c>
      <c r="S2950">
        <v>0</v>
      </c>
      <c r="U2950">
        <v>57160</v>
      </c>
      <c r="V2950">
        <v>57160</v>
      </c>
      <c r="W2950">
        <v>0</v>
      </c>
      <c r="X2950">
        <v>0</v>
      </c>
      <c r="Y2950" t="s">
        <v>44</v>
      </c>
    </row>
    <row r="2951" spans="1:25" x14ac:dyDescent="0.25">
      <c r="A2951">
        <v>2950</v>
      </c>
      <c r="B2951">
        <v>64793</v>
      </c>
      <c r="C2951">
        <v>0</v>
      </c>
      <c r="D2951">
        <v>0</v>
      </c>
      <c r="E2951" t="s">
        <v>1530</v>
      </c>
      <c r="F2951" t="s">
        <v>1531</v>
      </c>
      <c r="G2951">
        <v>1</v>
      </c>
      <c r="H2951" s="6">
        <v>24838565</v>
      </c>
      <c r="I2951" s="7">
        <v>45786</v>
      </c>
      <c r="J2951" s="7">
        <v>45786</v>
      </c>
      <c r="K2951">
        <v>15</v>
      </c>
      <c r="L2951" t="s">
        <v>40</v>
      </c>
      <c r="M2951" t="s">
        <v>5</v>
      </c>
      <c r="N2951" t="s">
        <v>41</v>
      </c>
      <c r="O2951" t="s">
        <v>54</v>
      </c>
      <c r="P2951" t="s">
        <v>2082</v>
      </c>
      <c r="Q2951">
        <v>3.3</v>
      </c>
      <c r="R2951">
        <v>11.7</v>
      </c>
      <c r="S2951">
        <v>0</v>
      </c>
      <c r="U2951">
        <v>3725785</v>
      </c>
      <c r="V2951">
        <v>819673</v>
      </c>
      <c r="W2951">
        <v>2906112</v>
      </c>
      <c r="X2951">
        <v>0</v>
      </c>
      <c r="Y2951" t="s">
        <v>48</v>
      </c>
    </row>
    <row r="2952" spans="1:25" x14ac:dyDescent="0.25">
      <c r="A2952">
        <v>2951</v>
      </c>
      <c r="B2952">
        <v>70007</v>
      </c>
      <c r="C2952">
        <v>0</v>
      </c>
      <c r="D2952">
        <v>0</v>
      </c>
      <c r="E2952" t="s">
        <v>2335</v>
      </c>
      <c r="F2952" t="s">
        <v>2336</v>
      </c>
      <c r="G2952">
        <v>1</v>
      </c>
      <c r="H2952" s="6">
        <v>3097458</v>
      </c>
      <c r="I2952" s="7">
        <v>45786</v>
      </c>
      <c r="J2952" s="7"/>
      <c r="K2952">
        <v>7</v>
      </c>
      <c r="L2952" t="s">
        <v>40</v>
      </c>
      <c r="M2952" t="s">
        <v>7</v>
      </c>
      <c r="N2952" t="s">
        <v>41</v>
      </c>
      <c r="O2952" t="s">
        <v>64</v>
      </c>
      <c r="P2952" t="s">
        <v>2082</v>
      </c>
      <c r="Q2952">
        <v>7</v>
      </c>
      <c r="R2952">
        <v>0</v>
      </c>
      <c r="S2952">
        <v>0</v>
      </c>
      <c r="U2952">
        <v>216822</v>
      </c>
      <c r="V2952">
        <v>216822</v>
      </c>
      <c r="W2952">
        <v>0</v>
      </c>
      <c r="X2952">
        <v>0</v>
      </c>
      <c r="Y2952" t="s">
        <v>2086</v>
      </c>
    </row>
    <row r="2953" spans="1:25" x14ac:dyDescent="0.25">
      <c r="A2953">
        <v>2952</v>
      </c>
      <c r="B2953">
        <v>64768</v>
      </c>
      <c r="C2953">
        <v>0</v>
      </c>
      <c r="D2953">
        <v>0</v>
      </c>
      <c r="E2953" t="s">
        <v>2267</v>
      </c>
      <c r="F2953" t="s">
        <v>2268</v>
      </c>
      <c r="G2953">
        <v>1</v>
      </c>
      <c r="H2953" s="6">
        <v>252607</v>
      </c>
      <c r="I2953" s="7">
        <v>45786</v>
      </c>
      <c r="J2953" s="7">
        <v>45786</v>
      </c>
      <c r="K2953">
        <v>15</v>
      </c>
      <c r="L2953" t="s">
        <v>40</v>
      </c>
      <c r="M2953" t="s">
        <v>5</v>
      </c>
      <c r="N2953" t="s">
        <v>41</v>
      </c>
      <c r="O2953" t="s">
        <v>54</v>
      </c>
      <c r="P2953" t="s">
        <v>2082</v>
      </c>
      <c r="Q2953">
        <v>4</v>
      </c>
      <c r="R2953">
        <v>11</v>
      </c>
      <c r="S2953">
        <v>0</v>
      </c>
      <c r="U2953">
        <v>37891</v>
      </c>
      <c r="V2953">
        <v>10104</v>
      </c>
      <c r="W2953">
        <v>27787</v>
      </c>
      <c r="X2953">
        <v>0</v>
      </c>
      <c r="Y2953" t="s">
        <v>48</v>
      </c>
    </row>
    <row r="2954" spans="1:25" x14ac:dyDescent="0.25">
      <c r="A2954">
        <v>2953</v>
      </c>
      <c r="B2954">
        <v>64698</v>
      </c>
      <c r="C2954">
        <v>0</v>
      </c>
      <c r="D2954">
        <v>0</v>
      </c>
      <c r="E2954" t="s">
        <v>1422</v>
      </c>
      <c r="F2954" t="s">
        <v>1423</v>
      </c>
      <c r="G2954">
        <v>1</v>
      </c>
      <c r="H2954" s="6">
        <v>2803681</v>
      </c>
      <c r="I2954" s="7">
        <v>45786</v>
      </c>
      <c r="J2954" s="7">
        <v>45786</v>
      </c>
      <c r="K2954">
        <v>6</v>
      </c>
      <c r="L2954" t="s">
        <v>40</v>
      </c>
      <c r="M2954" t="s">
        <v>5</v>
      </c>
      <c r="N2954" t="s">
        <v>41</v>
      </c>
      <c r="O2954" t="s">
        <v>47</v>
      </c>
      <c r="P2954" t="s">
        <v>2082</v>
      </c>
      <c r="Q2954">
        <v>6</v>
      </c>
      <c r="R2954">
        <v>0</v>
      </c>
      <c r="S2954">
        <v>0</v>
      </c>
      <c r="U2954">
        <v>168221</v>
      </c>
      <c r="V2954">
        <v>168221</v>
      </c>
      <c r="W2954">
        <v>0</v>
      </c>
      <c r="X2954">
        <v>0</v>
      </c>
      <c r="Y2954" t="s">
        <v>81</v>
      </c>
    </row>
    <row r="2955" spans="1:25" x14ac:dyDescent="0.25">
      <c r="A2955">
        <v>2954</v>
      </c>
      <c r="B2955">
        <v>64784</v>
      </c>
      <c r="C2955">
        <v>0</v>
      </c>
      <c r="D2955">
        <v>0</v>
      </c>
      <c r="E2955" t="s">
        <v>1931</v>
      </c>
      <c r="F2955" t="s">
        <v>1932</v>
      </c>
      <c r="G2955">
        <v>1</v>
      </c>
      <c r="H2955" s="6">
        <v>373333</v>
      </c>
      <c r="I2955" s="7">
        <v>45786</v>
      </c>
      <c r="J2955" s="7">
        <v>45786</v>
      </c>
      <c r="K2955">
        <v>10</v>
      </c>
      <c r="L2955" t="s">
        <v>40</v>
      </c>
      <c r="M2955" t="s">
        <v>5</v>
      </c>
      <c r="N2955" t="s">
        <v>41</v>
      </c>
      <c r="O2955" t="s">
        <v>77</v>
      </c>
      <c r="P2955" t="s">
        <v>2082</v>
      </c>
      <c r="Q2955">
        <v>10</v>
      </c>
      <c r="R2955">
        <v>0</v>
      </c>
      <c r="S2955">
        <v>0</v>
      </c>
      <c r="U2955">
        <v>37333</v>
      </c>
      <c r="V2955">
        <v>37333</v>
      </c>
      <c r="W2955">
        <v>0</v>
      </c>
      <c r="X2955">
        <v>0</v>
      </c>
      <c r="Y2955" t="s">
        <v>48</v>
      </c>
    </row>
    <row r="2956" spans="1:25" x14ac:dyDescent="0.25">
      <c r="A2956">
        <v>2955</v>
      </c>
      <c r="B2956">
        <v>64770</v>
      </c>
      <c r="C2956">
        <v>0</v>
      </c>
      <c r="D2956">
        <v>0</v>
      </c>
      <c r="E2956" t="s">
        <v>590</v>
      </c>
      <c r="F2956" t="s">
        <v>591</v>
      </c>
      <c r="G2956">
        <v>1</v>
      </c>
      <c r="H2956" s="6">
        <v>2800000</v>
      </c>
      <c r="I2956" s="7">
        <v>45786</v>
      </c>
      <c r="J2956" s="7">
        <v>45786</v>
      </c>
      <c r="K2956">
        <v>15</v>
      </c>
      <c r="L2956" t="s">
        <v>40</v>
      </c>
      <c r="M2956" t="s">
        <v>5</v>
      </c>
      <c r="N2956" t="s">
        <v>41</v>
      </c>
      <c r="O2956" t="s">
        <v>57</v>
      </c>
      <c r="P2956" t="s">
        <v>2082</v>
      </c>
      <c r="Q2956">
        <v>6</v>
      </c>
      <c r="R2956">
        <v>9</v>
      </c>
      <c r="S2956">
        <v>0</v>
      </c>
      <c r="U2956">
        <v>420000</v>
      </c>
      <c r="V2956">
        <v>168000</v>
      </c>
      <c r="W2956">
        <v>252000</v>
      </c>
      <c r="X2956">
        <v>0</v>
      </c>
      <c r="Y2956" t="s">
        <v>48</v>
      </c>
    </row>
    <row r="2957" spans="1:25" x14ac:dyDescent="0.25">
      <c r="A2957">
        <v>2956</v>
      </c>
      <c r="B2957">
        <v>64776</v>
      </c>
      <c r="C2957">
        <v>0</v>
      </c>
      <c r="D2957">
        <v>0</v>
      </c>
      <c r="E2957" t="s">
        <v>1564</v>
      </c>
      <c r="F2957" t="s">
        <v>1565</v>
      </c>
      <c r="G2957">
        <v>1</v>
      </c>
      <c r="H2957" s="6">
        <v>9476822</v>
      </c>
      <c r="I2957" s="7">
        <v>45786</v>
      </c>
      <c r="J2957" s="7">
        <v>45786</v>
      </c>
      <c r="K2957">
        <v>10</v>
      </c>
      <c r="L2957" t="s">
        <v>40</v>
      </c>
      <c r="M2957" t="s">
        <v>8</v>
      </c>
      <c r="N2957" t="s">
        <v>41</v>
      </c>
      <c r="O2957" t="s">
        <v>347</v>
      </c>
      <c r="P2957" t="s">
        <v>2082</v>
      </c>
      <c r="Q2957">
        <v>10</v>
      </c>
      <c r="R2957">
        <v>0</v>
      </c>
      <c r="S2957">
        <v>0</v>
      </c>
      <c r="U2957">
        <v>947682</v>
      </c>
      <c r="V2957">
        <v>947682</v>
      </c>
      <c r="W2957">
        <v>0</v>
      </c>
      <c r="X2957">
        <v>0</v>
      </c>
      <c r="Y2957" t="s">
        <v>109</v>
      </c>
    </row>
    <row r="2958" spans="1:25" x14ac:dyDescent="0.25">
      <c r="A2958">
        <v>2957</v>
      </c>
      <c r="B2958">
        <v>64789</v>
      </c>
      <c r="C2958">
        <v>0</v>
      </c>
      <c r="D2958">
        <v>0</v>
      </c>
      <c r="E2958" t="s">
        <v>1978</v>
      </c>
      <c r="F2958" t="s">
        <v>1979</v>
      </c>
      <c r="G2958">
        <v>1</v>
      </c>
      <c r="H2958" s="6">
        <v>608889</v>
      </c>
      <c r="I2958" s="7">
        <v>45786</v>
      </c>
      <c r="J2958" s="7">
        <v>45786</v>
      </c>
      <c r="K2958">
        <v>10</v>
      </c>
      <c r="L2958" t="s">
        <v>40</v>
      </c>
      <c r="M2958" t="s">
        <v>8</v>
      </c>
      <c r="N2958" t="s">
        <v>41</v>
      </c>
      <c r="O2958" t="s">
        <v>347</v>
      </c>
      <c r="P2958" t="s">
        <v>2082</v>
      </c>
      <c r="Q2958">
        <v>10</v>
      </c>
      <c r="R2958">
        <v>0</v>
      </c>
      <c r="S2958">
        <v>0</v>
      </c>
      <c r="U2958">
        <v>60889</v>
      </c>
      <c r="V2958">
        <v>60889</v>
      </c>
      <c r="W2958">
        <v>0</v>
      </c>
      <c r="X2958">
        <v>0</v>
      </c>
      <c r="Y2958" t="s">
        <v>109</v>
      </c>
    </row>
    <row r="2959" spans="1:25" x14ac:dyDescent="0.25">
      <c r="A2959">
        <v>2958</v>
      </c>
      <c r="B2959">
        <v>64772</v>
      </c>
      <c r="C2959">
        <v>0</v>
      </c>
      <c r="D2959">
        <v>0</v>
      </c>
      <c r="E2959" t="s">
        <v>240</v>
      </c>
      <c r="F2959" t="s">
        <v>241</v>
      </c>
      <c r="G2959">
        <v>1</v>
      </c>
      <c r="H2959" s="6">
        <v>1800000</v>
      </c>
      <c r="I2959" s="7">
        <v>45786</v>
      </c>
      <c r="J2959" s="7">
        <v>45786</v>
      </c>
      <c r="K2959">
        <v>15</v>
      </c>
      <c r="L2959" t="s">
        <v>40</v>
      </c>
      <c r="M2959" t="s">
        <v>5</v>
      </c>
      <c r="N2959" t="s">
        <v>41</v>
      </c>
      <c r="O2959" t="s">
        <v>57</v>
      </c>
      <c r="P2959" t="s">
        <v>2082</v>
      </c>
      <c r="Q2959">
        <v>6</v>
      </c>
      <c r="R2959">
        <v>9</v>
      </c>
      <c r="S2959">
        <v>0</v>
      </c>
      <c r="U2959">
        <v>270000</v>
      </c>
      <c r="V2959">
        <v>108000</v>
      </c>
      <c r="W2959">
        <v>162000</v>
      </c>
      <c r="X2959">
        <v>0</v>
      </c>
      <c r="Y2959" t="s">
        <v>48</v>
      </c>
    </row>
    <row r="2960" spans="1:25" x14ac:dyDescent="0.25">
      <c r="A2960">
        <v>2959</v>
      </c>
      <c r="B2960">
        <v>64760</v>
      </c>
      <c r="C2960">
        <v>0</v>
      </c>
      <c r="D2960">
        <v>0</v>
      </c>
      <c r="E2960" t="s">
        <v>2337</v>
      </c>
      <c r="F2960" t="s">
        <v>2338</v>
      </c>
      <c r="G2960">
        <v>1</v>
      </c>
      <c r="H2960" s="6">
        <v>2035994</v>
      </c>
      <c r="I2960" s="7">
        <v>45786</v>
      </c>
      <c r="J2960" s="7">
        <v>45786</v>
      </c>
      <c r="K2960">
        <v>7</v>
      </c>
      <c r="L2960" t="s">
        <v>40</v>
      </c>
      <c r="M2960" t="s">
        <v>7</v>
      </c>
      <c r="N2960" t="s">
        <v>41</v>
      </c>
      <c r="O2960" t="s">
        <v>64</v>
      </c>
      <c r="P2960" t="s">
        <v>2082</v>
      </c>
      <c r="Q2960">
        <v>7</v>
      </c>
      <c r="R2960">
        <v>0</v>
      </c>
      <c r="S2960">
        <v>0</v>
      </c>
      <c r="U2960">
        <v>142520</v>
      </c>
      <c r="V2960">
        <v>142520</v>
      </c>
      <c r="W2960">
        <v>0</v>
      </c>
      <c r="X2960">
        <v>0</v>
      </c>
      <c r="Y2960" t="s">
        <v>2086</v>
      </c>
    </row>
    <row r="2961" spans="1:25" x14ac:dyDescent="0.25">
      <c r="A2961">
        <v>2960</v>
      </c>
      <c r="B2961">
        <v>64764</v>
      </c>
      <c r="C2961">
        <v>0</v>
      </c>
      <c r="D2961">
        <v>0</v>
      </c>
      <c r="E2961" t="s">
        <v>1698</v>
      </c>
      <c r="F2961" t="s">
        <v>1699</v>
      </c>
      <c r="G2961">
        <v>1</v>
      </c>
      <c r="H2961" s="6">
        <v>51233998</v>
      </c>
      <c r="I2961" s="7">
        <v>45786</v>
      </c>
      <c r="J2961" s="7">
        <v>45786</v>
      </c>
      <c r="K2961">
        <v>15</v>
      </c>
      <c r="L2961" t="s">
        <v>40</v>
      </c>
      <c r="M2961" t="s">
        <v>5</v>
      </c>
      <c r="N2961" t="s">
        <v>41</v>
      </c>
      <c r="O2961" t="s">
        <v>54</v>
      </c>
      <c r="P2961" t="s">
        <v>2082</v>
      </c>
      <c r="Q2961">
        <v>5</v>
      </c>
      <c r="R2961">
        <v>10</v>
      </c>
      <c r="S2961">
        <v>0</v>
      </c>
      <c r="U2961">
        <v>7685100</v>
      </c>
      <c r="V2961">
        <v>2561700</v>
      </c>
      <c r="W2961">
        <v>5123400</v>
      </c>
      <c r="X2961">
        <v>0</v>
      </c>
      <c r="Y2961" t="s">
        <v>48</v>
      </c>
    </row>
    <row r="2962" spans="1:25" x14ac:dyDescent="0.25">
      <c r="A2962">
        <v>2961</v>
      </c>
      <c r="B2962">
        <v>64785</v>
      </c>
      <c r="C2962">
        <v>0</v>
      </c>
      <c r="D2962">
        <v>0</v>
      </c>
      <c r="E2962" t="s">
        <v>551</v>
      </c>
      <c r="F2962" t="s">
        <v>552</v>
      </c>
      <c r="G2962">
        <v>1</v>
      </c>
      <c r="H2962" s="6">
        <v>20000000</v>
      </c>
      <c r="I2962" s="7">
        <v>45786</v>
      </c>
      <c r="J2962" s="7">
        <v>45786</v>
      </c>
      <c r="K2962">
        <v>15</v>
      </c>
      <c r="L2962" t="s">
        <v>40</v>
      </c>
      <c r="M2962" t="s">
        <v>8</v>
      </c>
      <c r="N2962" t="s">
        <v>41</v>
      </c>
      <c r="O2962" t="s">
        <v>347</v>
      </c>
      <c r="P2962" t="s">
        <v>2082</v>
      </c>
      <c r="Q2962">
        <v>6</v>
      </c>
      <c r="R2962">
        <v>9</v>
      </c>
      <c r="S2962">
        <v>0</v>
      </c>
      <c r="U2962">
        <v>3000000</v>
      </c>
      <c r="V2962">
        <v>1200000</v>
      </c>
      <c r="W2962">
        <v>1800000</v>
      </c>
      <c r="X2962">
        <v>0</v>
      </c>
      <c r="Y2962" t="s">
        <v>109</v>
      </c>
    </row>
    <row r="2963" spans="1:25" x14ac:dyDescent="0.25">
      <c r="A2963">
        <v>2962</v>
      </c>
      <c r="B2963">
        <v>64769</v>
      </c>
      <c r="C2963">
        <v>0</v>
      </c>
      <c r="D2963">
        <v>0</v>
      </c>
      <c r="E2963" t="s">
        <v>1719</v>
      </c>
      <c r="F2963" t="s">
        <v>1720</v>
      </c>
      <c r="G2963">
        <v>1</v>
      </c>
      <c r="H2963" s="6">
        <v>243478880</v>
      </c>
      <c r="I2963" s="7">
        <v>45786</v>
      </c>
      <c r="J2963" s="7">
        <v>45786</v>
      </c>
      <c r="K2963">
        <v>15</v>
      </c>
      <c r="L2963" t="s">
        <v>40</v>
      </c>
      <c r="M2963" t="s">
        <v>5</v>
      </c>
      <c r="N2963" t="s">
        <v>41</v>
      </c>
      <c r="O2963" t="s">
        <v>54</v>
      </c>
      <c r="P2963" t="s">
        <v>2082</v>
      </c>
      <c r="Q2963">
        <v>5</v>
      </c>
      <c r="R2963">
        <v>10</v>
      </c>
      <c r="S2963">
        <v>0</v>
      </c>
      <c r="U2963">
        <v>36521832</v>
      </c>
      <c r="V2963">
        <v>12173944</v>
      </c>
      <c r="W2963">
        <v>24347888</v>
      </c>
      <c r="X2963">
        <v>0</v>
      </c>
      <c r="Y2963" t="s">
        <v>48</v>
      </c>
    </row>
    <row r="2964" spans="1:25" x14ac:dyDescent="0.25">
      <c r="A2964">
        <v>2963</v>
      </c>
      <c r="B2964">
        <v>64766</v>
      </c>
      <c r="C2964">
        <v>0</v>
      </c>
      <c r="D2964">
        <v>0</v>
      </c>
      <c r="E2964" t="s">
        <v>1962</v>
      </c>
      <c r="F2964" t="s">
        <v>1963</v>
      </c>
      <c r="G2964">
        <v>1</v>
      </c>
      <c r="H2964" s="6">
        <v>11000000</v>
      </c>
      <c r="I2964" s="7">
        <v>45786</v>
      </c>
      <c r="J2964" s="7">
        <v>45786</v>
      </c>
      <c r="K2964">
        <v>8</v>
      </c>
      <c r="L2964" t="s">
        <v>40</v>
      </c>
      <c r="M2964" t="s">
        <v>5</v>
      </c>
      <c r="N2964" t="s">
        <v>41</v>
      </c>
      <c r="O2964" t="s">
        <v>77</v>
      </c>
      <c r="P2964" t="s">
        <v>2082</v>
      </c>
      <c r="Q2964">
        <v>8</v>
      </c>
      <c r="R2964">
        <v>0</v>
      </c>
      <c r="S2964">
        <v>0</v>
      </c>
      <c r="U2964">
        <v>880000</v>
      </c>
      <c r="V2964">
        <v>880000</v>
      </c>
      <c r="W2964">
        <v>0</v>
      </c>
      <c r="X2964">
        <v>0</v>
      </c>
      <c r="Y2964" t="s">
        <v>67</v>
      </c>
    </row>
    <row r="2965" spans="1:25" x14ac:dyDescent="0.25">
      <c r="A2965">
        <v>2964</v>
      </c>
      <c r="B2965">
        <v>64774</v>
      </c>
      <c r="C2965">
        <v>0</v>
      </c>
      <c r="D2965">
        <v>0</v>
      </c>
      <c r="E2965" t="s">
        <v>1526</v>
      </c>
      <c r="F2965" t="s">
        <v>1527</v>
      </c>
      <c r="G2965">
        <v>1</v>
      </c>
      <c r="H2965" s="6">
        <v>4000000</v>
      </c>
      <c r="I2965" s="7">
        <v>45786</v>
      </c>
      <c r="J2965" s="7">
        <v>45786</v>
      </c>
      <c r="K2965" t="s">
        <v>879</v>
      </c>
      <c r="L2965" t="s">
        <v>40</v>
      </c>
      <c r="M2965" t="s">
        <v>5</v>
      </c>
      <c r="N2965" t="s">
        <v>41</v>
      </c>
      <c r="O2965" t="s">
        <v>77</v>
      </c>
      <c r="P2965" t="s">
        <v>2082</v>
      </c>
      <c r="Q2965">
        <v>8.5</v>
      </c>
      <c r="R2965">
        <v>0</v>
      </c>
      <c r="S2965">
        <v>0</v>
      </c>
      <c r="U2965">
        <v>340000</v>
      </c>
      <c r="V2965">
        <v>340000</v>
      </c>
      <c r="W2965">
        <v>0</v>
      </c>
      <c r="X2965">
        <v>0</v>
      </c>
      <c r="Y2965" t="s">
        <v>250</v>
      </c>
    </row>
    <row r="2966" spans="1:25" x14ac:dyDescent="0.25">
      <c r="A2966">
        <v>2965</v>
      </c>
      <c r="B2966">
        <v>64759</v>
      </c>
      <c r="C2966">
        <v>0</v>
      </c>
      <c r="D2966">
        <v>0</v>
      </c>
      <c r="E2966" t="s">
        <v>2333</v>
      </c>
      <c r="F2966" t="s">
        <v>2334</v>
      </c>
      <c r="G2966">
        <v>1</v>
      </c>
      <c r="H2966" s="6">
        <v>1576203</v>
      </c>
      <c r="I2966" s="7">
        <v>45786</v>
      </c>
      <c r="J2966" s="7">
        <v>45786</v>
      </c>
      <c r="K2966">
        <v>7</v>
      </c>
      <c r="L2966" t="s">
        <v>40</v>
      </c>
      <c r="M2966" t="s">
        <v>7</v>
      </c>
      <c r="N2966" t="s">
        <v>41</v>
      </c>
      <c r="O2966" t="s">
        <v>64</v>
      </c>
      <c r="P2966" t="s">
        <v>2082</v>
      </c>
      <c r="Q2966">
        <v>7</v>
      </c>
      <c r="R2966">
        <v>0</v>
      </c>
      <c r="S2966">
        <v>0</v>
      </c>
      <c r="U2966">
        <v>110334</v>
      </c>
      <c r="V2966">
        <v>110334</v>
      </c>
      <c r="W2966">
        <v>0</v>
      </c>
      <c r="X2966">
        <v>0</v>
      </c>
      <c r="Y2966" t="s">
        <v>2086</v>
      </c>
    </row>
    <row r="2967" spans="1:25" x14ac:dyDescent="0.25">
      <c r="A2967">
        <v>2966</v>
      </c>
      <c r="B2967">
        <v>64775</v>
      </c>
      <c r="C2967">
        <v>0</v>
      </c>
      <c r="D2967">
        <v>0</v>
      </c>
      <c r="E2967" t="s">
        <v>574</v>
      </c>
      <c r="F2967" t="s">
        <v>575</v>
      </c>
      <c r="G2967">
        <v>1</v>
      </c>
      <c r="H2967" s="6">
        <v>7000000</v>
      </c>
      <c r="I2967" s="7">
        <v>45786</v>
      </c>
      <c r="J2967" s="7">
        <v>45786</v>
      </c>
      <c r="K2967">
        <v>6</v>
      </c>
      <c r="L2967" t="s">
        <v>40</v>
      </c>
      <c r="M2967" t="s">
        <v>5</v>
      </c>
      <c r="N2967" t="s">
        <v>41</v>
      </c>
      <c r="O2967" t="s">
        <v>77</v>
      </c>
      <c r="P2967" t="s">
        <v>2082</v>
      </c>
      <c r="Q2967">
        <v>6</v>
      </c>
      <c r="R2967">
        <v>0</v>
      </c>
      <c r="S2967">
        <v>0</v>
      </c>
      <c r="U2967">
        <v>420000</v>
      </c>
      <c r="V2967">
        <v>420000</v>
      </c>
      <c r="W2967">
        <v>0</v>
      </c>
      <c r="X2967">
        <v>0</v>
      </c>
      <c r="Y2967" t="s">
        <v>48</v>
      </c>
    </row>
    <row r="2968" spans="1:25" x14ac:dyDescent="0.25">
      <c r="A2968">
        <v>2967</v>
      </c>
      <c r="B2968">
        <v>64778</v>
      </c>
      <c r="C2968">
        <v>0</v>
      </c>
      <c r="D2968">
        <v>0</v>
      </c>
      <c r="E2968" t="s">
        <v>574</v>
      </c>
      <c r="F2968" t="s">
        <v>575</v>
      </c>
      <c r="G2968">
        <v>1</v>
      </c>
      <c r="H2968" s="6">
        <v>7000000</v>
      </c>
      <c r="I2968" s="7">
        <v>45786</v>
      </c>
      <c r="J2968" s="7">
        <v>45786</v>
      </c>
      <c r="K2968">
        <v>6</v>
      </c>
      <c r="L2968" t="s">
        <v>40</v>
      </c>
      <c r="M2968" t="s">
        <v>5</v>
      </c>
      <c r="N2968" t="s">
        <v>41</v>
      </c>
      <c r="O2968" t="s">
        <v>77</v>
      </c>
      <c r="P2968" t="s">
        <v>2082</v>
      </c>
      <c r="Q2968">
        <v>6</v>
      </c>
      <c r="R2968">
        <v>0</v>
      </c>
      <c r="S2968">
        <v>0</v>
      </c>
      <c r="U2968">
        <v>420000</v>
      </c>
      <c r="V2968">
        <v>420000</v>
      </c>
      <c r="W2968">
        <v>0</v>
      </c>
      <c r="X2968">
        <v>0</v>
      </c>
      <c r="Y2968" t="s">
        <v>48</v>
      </c>
    </row>
    <row r="2969" spans="1:25" x14ac:dyDescent="0.25">
      <c r="A2969">
        <v>2968</v>
      </c>
      <c r="B2969">
        <v>64779</v>
      </c>
      <c r="C2969">
        <v>0</v>
      </c>
      <c r="D2969">
        <v>0</v>
      </c>
      <c r="E2969" t="s">
        <v>574</v>
      </c>
      <c r="F2969" t="s">
        <v>575</v>
      </c>
      <c r="G2969">
        <v>1</v>
      </c>
      <c r="H2969" s="6">
        <v>6000000</v>
      </c>
      <c r="I2969" s="7">
        <v>45786</v>
      </c>
      <c r="J2969" s="7">
        <v>45786</v>
      </c>
      <c r="K2969">
        <v>6</v>
      </c>
      <c r="L2969" t="s">
        <v>40</v>
      </c>
      <c r="M2969" t="s">
        <v>5</v>
      </c>
      <c r="N2969" t="s">
        <v>41</v>
      </c>
      <c r="O2969" t="s">
        <v>77</v>
      </c>
      <c r="P2969" t="s">
        <v>2082</v>
      </c>
      <c r="Q2969">
        <v>6</v>
      </c>
      <c r="R2969">
        <v>0</v>
      </c>
      <c r="S2969">
        <v>0</v>
      </c>
      <c r="U2969">
        <v>360000</v>
      </c>
      <c r="V2969">
        <v>360000</v>
      </c>
      <c r="W2969">
        <v>0</v>
      </c>
      <c r="X2969">
        <v>0</v>
      </c>
      <c r="Y2969" t="s">
        <v>48</v>
      </c>
    </row>
    <row r="2970" spans="1:25" x14ac:dyDescent="0.25">
      <c r="A2970">
        <v>2969</v>
      </c>
      <c r="B2970">
        <v>64780</v>
      </c>
      <c r="C2970">
        <v>0</v>
      </c>
      <c r="D2970">
        <v>0</v>
      </c>
      <c r="E2970" t="s">
        <v>574</v>
      </c>
      <c r="F2970" t="s">
        <v>575</v>
      </c>
      <c r="G2970">
        <v>1</v>
      </c>
      <c r="H2970" s="6">
        <v>7000000</v>
      </c>
      <c r="I2970" s="7">
        <v>45786</v>
      </c>
      <c r="J2970" s="7">
        <v>45786</v>
      </c>
      <c r="K2970">
        <v>6</v>
      </c>
      <c r="L2970" t="s">
        <v>40</v>
      </c>
      <c r="M2970" t="s">
        <v>5</v>
      </c>
      <c r="N2970" t="s">
        <v>41</v>
      </c>
      <c r="O2970" t="s">
        <v>77</v>
      </c>
      <c r="P2970" t="s">
        <v>2082</v>
      </c>
      <c r="Q2970">
        <v>6</v>
      </c>
      <c r="R2970">
        <v>0</v>
      </c>
      <c r="S2970">
        <v>0</v>
      </c>
      <c r="U2970">
        <v>420000</v>
      </c>
      <c r="V2970">
        <v>420000</v>
      </c>
      <c r="W2970">
        <v>0</v>
      </c>
      <c r="X2970">
        <v>0</v>
      </c>
      <c r="Y2970" t="s">
        <v>48</v>
      </c>
    </row>
    <row r="2971" spans="1:25" x14ac:dyDescent="0.25">
      <c r="A2971">
        <v>2970</v>
      </c>
      <c r="B2971">
        <v>64773</v>
      </c>
      <c r="C2971">
        <v>0</v>
      </c>
      <c r="D2971">
        <v>0</v>
      </c>
      <c r="E2971" t="s">
        <v>1410</v>
      </c>
      <c r="F2971" t="s">
        <v>1411</v>
      </c>
      <c r="G2971">
        <v>1</v>
      </c>
      <c r="H2971" s="6">
        <v>2721294</v>
      </c>
      <c r="I2971" s="7">
        <v>45786</v>
      </c>
      <c r="J2971" s="7">
        <v>45786</v>
      </c>
      <c r="K2971">
        <v>7</v>
      </c>
      <c r="L2971" t="s">
        <v>40</v>
      </c>
      <c r="M2971" t="s">
        <v>5</v>
      </c>
      <c r="N2971" t="s">
        <v>41</v>
      </c>
      <c r="O2971" t="s">
        <v>77</v>
      </c>
      <c r="P2971" t="s">
        <v>2082</v>
      </c>
      <c r="Q2971">
        <v>7</v>
      </c>
      <c r="R2971">
        <v>0</v>
      </c>
      <c r="S2971">
        <v>0</v>
      </c>
      <c r="U2971">
        <v>190491</v>
      </c>
      <c r="V2971">
        <v>190491</v>
      </c>
      <c r="W2971">
        <v>0</v>
      </c>
      <c r="X2971">
        <v>0</v>
      </c>
      <c r="Y2971" t="s">
        <v>437</v>
      </c>
    </row>
    <row r="2972" spans="1:25" x14ac:dyDescent="0.25">
      <c r="A2972">
        <v>2971</v>
      </c>
      <c r="B2972">
        <v>64765</v>
      </c>
      <c r="C2972">
        <v>0</v>
      </c>
      <c r="D2972">
        <v>0</v>
      </c>
      <c r="E2972" t="s">
        <v>1355</v>
      </c>
      <c r="F2972" t="s">
        <v>1356</v>
      </c>
      <c r="G2972">
        <v>1</v>
      </c>
      <c r="H2972" s="6">
        <v>3843843</v>
      </c>
      <c r="I2972" s="7">
        <v>45786</v>
      </c>
      <c r="J2972" s="7">
        <v>45786</v>
      </c>
      <c r="K2972">
        <v>15</v>
      </c>
      <c r="L2972" t="s">
        <v>40</v>
      </c>
      <c r="M2972" t="s">
        <v>5</v>
      </c>
      <c r="N2972" t="s">
        <v>41</v>
      </c>
      <c r="O2972" t="s">
        <v>57</v>
      </c>
      <c r="P2972" t="s">
        <v>2082</v>
      </c>
      <c r="Q2972">
        <v>8</v>
      </c>
      <c r="R2972">
        <v>7</v>
      </c>
      <c r="S2972">
        <v>0</v>
      </c>
      <c r="U2972">
        <v>576576</v>
      </c>
      <c r="V2972">
        <v>307507</v>
      </c>
      <c r="W2972">
        <v>269069</v>
      </c>
      <c r="X2972">
        <v>0</v>
      </c>
      <c r="Y2972" t="s">
        <v>48</v>
      </c>
    </row>
    <row r="2973" spans="1:25" x14ac:dyDescent="0.25">
      <c r="A2973">
        <v>2972</v>
      </c>
      <c r="B2973">
        <v>64761</v>
      </c>
      <c r="C2973">
        <v>0</v>
      </c>
      <c r="D2973">
        <v>0</v>
      </c>
      <c r="E2973" t="s">
        <v>1650</v>
      </c>
      <c r="F2973" t="s">
        <v>1651</v>
      </c>
      <c r="G2973">
        <v>1</v>
      </c>
      <c r="H2973" s="6">
        <v>708409</v>
      </c>
      <c r="I2973" s="7">
        <v>45786</v>
      </c>
      <c r="J2973" s="7">
        <v>45786</v>
      </c>
      <c r="K2973">
        <v>7</v>
      </c>
      <c r="L2973" t="s">
        <v>40</v>
      </c>
      <c r="M2973" t="s">
        <v>5</v>
      </c>
      <c r="N2973" t="s">
        <v>41</v>
      </c>
      <c r="O2973" t="s">
        <v>47</v>
      </c>
      <c r="P2973" t="s">
        <v>2082</v>
      </c>
      <c r="Q2973">
        <v>7</v>
      </c>
      <c r="R2973">
        <v>0</v>
      </c>
      <c r="S2973">
        <v>0</v>
      </c>
      <c r="U2973">
        <v>49589</v>
      </c>
      <c r="V2973">
        <v>49589</v>
      </c>
      <c r="W2973">
        <v>0</v>
      </c>
      <c r="X2973">
        <v>0</v>
      </c>
      <c r="Y2973" t="s">
        <v>48</v>
      </c>
    </row>
    <row r="2974" spans="1:25" x14ac:dyDescent="0.25">
      <c r="A2974">
        <v>2973</v>
      </c>
      <c r="B2974">
        <v>64749</v>
      </c>
      <c r="C2974">
        <v>0</v>
      </c>
      <c r="D2974">
        <v>0</v>
      </c>
      <c r="E2974" t="s">
        <v>2485</v>
      </c>
      <c r="F2974" t="s">
        <v>2486</v>
      </c>
      <c r="G2974">
        <v>1</v>
      </c>
      <c r="H2974" s="6">
        <v>31826</v>
      </c>
      <c r="I2974" s="7">
        <v>45785</v>
      </c>
      <c r="J2974" s="7">
        <v>45785</v>
      </c>
      <c r="K2974">
        <v>8</v>
      </c>
      <c r="L2974" t="s">
        <v>40</v>
      </c>
      <c r="M2974" t="s">
        <v>1</v>
      </c>
      <c r="N2974" t="s">
        <v>41</v>
      </c>
      <c r="O2974" t="s">
        <v>87</v>
      </c>
      <c r="P2974" t="s">
        <v>2082</v>
      </c>
      <c r="Q2974">
        <v>8</v>
      </c>
      <c r="R2974">
        <v>0</v>
      </c>
      <c r="S2974">
        <v>0</v>
      </c>
      <c r="U2974">
        <v>2546</v>
      </c>
      <c r="V2974">
        <v>2546</v>
      </c>
      <c r="W2974">
        <v>0</v>
      </c>
      <c r="X2974">
        <v>0</v>
      </c>
      <c r="Y2974" t="s">
        <v>799</v>
      </c>
    </row>
    <row r="2975" spans="1:25" x14ac:dyDescent="0.25">
      <c r="A2975">
        <v>2974</v>
      </c>
      <c r="B2975">
        <v>64743</v>
      </c>
      <c r="C2975">
        <v>0</v>
      </c>
      <c r="D2975">
        <v>0</v>
      </c>
      <c r="E2975" t="s">
        <v>2467</v>
      </c>
      <c r="F2975" t="s">
        <v>2468</v>
      </c>
      <c r="G2975">
        <v>1</v>
      </c>
      <c r="H2975" s="6">
        <v>2540328</v>
      </c>
      <c r="I2975" s="7">
        <v>45785</v>
      </c>
      <c r="J2975" s="7">
        <v>45785</v>
      </c>
      <c r="K2975">
        <v>15</v>
      </c>
      <c r="L2975" t="s">
        <v>40</v>
      </c>
      <c r="M2975" t="s">
        <v>5</v>
      </c>
      <c r="N2975" t="s">
        <v>41</v>
      </c>
      <c r="O2975" t="s">
        <v>77</v>
      </c>
      <c r="P2975" t="s">
        <v>2082</v>
      </c>
      <c r="Q2975">
        <v>5</v>
      </c>
      <c r="R2975">
        <v>10</v>
      </c>
      <c r="S2975">
        <v>0</v>
      </c>
      <c r="U2975">
        <v>381049</v>
      </c>
      <c r="V2975">
        <v>127016</v>
      </c>
      <c r="W2975">
        <v>254033</v>
      </c>
      <c r="X2975">
        <v>0</v>
      </c>
      <c r="Y2975" t="s">
        <v>48</v>
      </c>
    </row>
    <row r="2976" spans="1:25" x14ac:dyDescent="0.25">
      <c r="A2976">
        <v>2975</v>
      </c>
      <c r="B2976">
        <v>64751</v>
      </c>
      <c r="C2976">
        <v>0</v>
      </c>
      <c r="D2976">
        <v>0</v>
      </c>
      <c r="E2976" t="s">
        <v>1400</v>
      </c>
      <c r="F2976" t="s">
        <v>1401</v>
      </c>
      <c r="G2976">
        <v>1</v>
      </c>
      <c r="H2976" s="6">
        <v>126261</v>
      </c>
      <c r="I2976" s="7">
        <v>45785</v>
      </c>
      <c r="J2976" s="7">
        <v>45785</v>
      </c>
      <c r="K2976">
        <v>8</v>
      </c>
      <c r="L2976" t="s">
        <v>40</v>
      </c>
      <c r="M2976" t="s">
        <v>1</v>
      </c>
      <c r="N2976" t="s">
        <v>41</v>
      </c>
      <c r="O2976" t="s">
        <v>87</v>
      </c>
      <c r="P2976" t="s">
        <v>2082</v>
      </c>
      <c r="Q2976">
        <v>8</v>
      </c>
      <c r="R2976">
        <v>0</v>
      </c>
      <c r="S2976">
        <v>0</v>
      </c>
      <c r="U2976">
        <v>10101</v>
      </c>
      <c r="V2976">
        <v>10101</v>
      </c>
      <c r="W2976">
        <v>0</v>
      </c>
      <c r="X2976">
        <v>0</v>
      </c>
      <c r="Y2976" t="s">
        <v>799</v>
      </c>
    </row>
    <row r="2977" spans="1:25" x14ac:dyDescent="0.25">
      <c r="A2977">
        <v>2976</v>
      </c>
      <c r="B2977">
        <v>64752</v>
      </c>
      <c r="C2977">
        <v>0</v>
      </c>
      <c r="D2977">
        <v>0</v>
      </c>
      <c r="E2977" t="s">
        <v>1404</v>
      </c>
      <c r="F2977" t="s">
        <v>1405</v>
      </c>
      <c r="G2977">
        <v>1</v>
      </c>
      <c r="H2977" s="6">
        <v>27978</v>
      </c>
      <c r="I2977" s="7">
        <v>45785</v>
      </c>
      <c r="J2977" s="7">
        <v>45785</v>
      </c>
      <c r="K2977">
        <v>8</v>
      </c>
      <c r="L2977" t="s">
        <v>40</v>
      </c>
      <c r="M2977" t="s">
        <v>1</v>
      </c>
      <c r="N2977" t="s">
        <v>41</v>
      </c>
      <c r="O2977" t="s">
        <v>87</v>
      </c>
      <c r="P2977" t="s">
        <v>2082</v>
      </c>
      <c r="Q2977">
        <v>8</v>
      </c>
      <c r="R2977">
        <v>0</v>
      </c>
      <c r="S2977">
        <v>0</v>
      </c>
      <c r="U2977">
        <v>2238</v>
      </c>
      <c r="V2977">
        <v>2238</v>
      </c>
      <c r="W2977">
        <v>0</v>
      </c>
      <c r="X2977">
        <v>0</v>
      </c>
      <c r="Y2977" t="s">
        <v>799</v>
      </c>
    </row>
    <row r="2978" spans="1:25" x14ac:dyDescent="0.25">
      <c r="A2978">
        <v>2977</v>
      </c>
      <c r="B2978">
        <v>64744</v>
      </c>
      <c r="C2978">
        <v>0</v>
      </c>
      <c r="D2978">
        <v>0</v>
      </c>
      <c r="E2978" t="s">
        <v>555</v>
      </c>
      <c r="F2978" t="s">
        <v>556</v>
      </c>
      <c r="G2978">
        <v>1</v>
      </c>
      <c r="H2978" s="6">
        <v>1084664</v>
      </c>
      <c r="I2978" s="7">
        <v>45785</v>
      </c>
      <c r="J2978" s="7">
        <v>45785</v>
      </c>
      <c r="K2978">
        <v>14</v>
      </c>
      <c r="L2978" t="s">
        <v>40</v>
      </c>
      <c r="M2978" t="s">
        <v>5</v>
      </c>
      <c r="N2978" t="s">
        <v>41</v>
      </c>
      <c r="O2978" t="s">
        <v>57</v>
      </c>
      <c r="P2978" t="s">
        <v>2082</v>
      </c>
      <c r="Q2978">
        <v>9</v>
      </c>
      <c r="R2978">
        <v>5</v>
      </c>
      <c r="S2978">
        <v>0</v>
      </c>
      <c r="U2978">
        <v>151853</v>
      </c>
      <c r="V2978">
        <v>97620</v>
      </c>
      <c r="W2978">
        <v>54233</v>
      </c>
      <c r="X2978">
        <v>0</v>
      </c>
      <c r="Y2978" t="s">
        <v>48</v>
      </c>
    </row>
    <row r="2979" spans="1:25" x14ac:dyDescent="0.25">
      <c r="A2979">
        <v>2978</v>
      </c>
      <c r="B2979">
        <v>64747</v>
      </c>
      <c r="C2979">
        <v>0</v>
      </c>
      <c r="D2979">
        <v>0</v>
      </c>
      <c r="E2979" t="s">
        <v>541</v>
      </c>
      <c r="F2979" t="s">
        <v>542</v>
      </c>
      <c r="G2979">
        <v>1</v>
      </c>
      <c r="H2979" s="6">
        <v>317283</v>
      </c>
      <c r="I2979" s="7">
        <v>45785</v>
      </c>
      <c r="J2979" s="7">
        <v>45785</v>
      </c>
      <c r="K2979">
        <v>14</v>
      </c>
      <c r="L2979" t="s">
        <v>40</v>
      </c>
      <c r="M2979" t="s">
        <v>5</v>
      </c>
      <c r="N2979" t="s">
        <v>41</v>
      </c>
      <c r="O2979" t="s">
        <v>57</v>
      </c>
      <c r="P2979" t="s">
        <v>2082</v>
      </c>
      <c r="Q2979">
        <v>9</v>
      </c>
      <c r="R2979">
        <v>5</v>
      </c>
      <c r="S2979">
        <v>0</v>
      </c>
      <c r="U2979">
        <v>44420</v>
      </c>
      <c r="V2979">
        <v>28555</v>
      </c>
      <c r="W2979">
        <v>15864</v>
      </c>
      <c r="X2979">
        <v>0</v>
      </c>
      <c r="Y2979" t="s">
        <v>48</v>
      </c>
    </row>
    <row r="2980" spans="1:25" x14ac:dyDescent="0.25">
      <c r="A2980">
        <v>2979</v>
      </c>
      <c r="B2980">
        <v>64746</v>
      </c>
      <c r="C2980">
        <v>0</v>
      </c>
      <c r="D2980">
        <v>0</v>
      </c>
      <c r="E2980" t="s">
        <v>1054</v>
      </c>
      <c r="F2980" t="s">
        <v>1055</v>
      </c>
      <c r="G2980">
        <v>1</v>
      </c>
      <c r="H2980" s="6">
        <v>1180518</v>
      </c>
      <c r="I2980" s="7">
        <v>45785</v>
      </c>
      <c r="J2980" s="7">
        <v>45785</v>
      </c>
      <c r="K2980">
        <v>8</v>
      </c>
      <c r="L2980" t="s">
        <v>40</v>
      </c>
      <c r="M2980" t="s">
        <v>9</v>
      </c>
      <c r="N2980" t="s">
        <v>41</v>
      </c>
      <c r="O2980" t="s">
        <v>42</v>
      </c>
      <c r="P2980" t="s">
        <v>2082</v>
      </c>
      <c r="Q2980">
        <v>8</v>
      </c>
      <c r="R2980">
        <v>0</v>
      </c>
      <c r="S2980">
        <v>0</v>
      </c>
      <c r="U2980">
        <v>94441</v>
      </c>
      <c r="V2980">
        <v>94441</v>
      </c>
      <c r="W2980">
        <v>0</v>
      </c>
      <c r="X2980">
        <v>0</v>
      </c>
      <c r="Y2980" t="s">
        <v>67</v>
      </c>
    </row>
    <row r="2981" spans="1:25" x14ac:dyDescent="0.25">
      <c r="A2981">
        <v>2980</v>
      </c>
      <c r="B2981">
        <v>64753</v>
      </c>
      <c r="C2981">
        <v>0</v>
      </c>
      <c r="D2981">
        <v>0</v>
      </c>
      <c r="E2981" t="s">
        <v>1390</v>
      </c>
      <c r="F2981" t="s">
        <v>1391</v>
      </c>
      <c r="G2981">
        <v>1</v>
      </c>
      <c r="H2981" s="6">
        <v>153478</v>
      </c>
      <c r="I2981" s="7">
        <v>45785</v>
      </c>
      <c r="J2981" s="7">
        <v>45785</v>
      </c>
      <c r="K2981">
        <v>8</v>
      </c>
      <c r="L2981" t="s">
        <v>40</v>
      </c>
      <c r="M2981" t="s">
        <v>1</v>
      </c>
      <c r="N2981" t="s">
        <v>41</v>
      </c>
      <c r="O2981" t="s">
        <v>87</v>
      </c>
      <c r="P2981" t="s">
        <v>2082</v>
      </c>
      <c r="Q2981">
        <v>8</v>
      </c>
      <c r="R2981">
        <v>0</v>
      </c>
      <c r="S2981">
        <v>0</v>
      </c>
      <c r="U2981">
        <v>12278</v>
      </c>
      <c r="V2981">
        <v>12278</v>
      </c>
      <c r="W2981">
        <v>0</v>
      </c>
      <c r="X2981">
        <v>0</v>
      </c>
      <c r="Y2981" t="s">
        <v>48</v>
      </c>
    </row>
    <row r="2982" spans="1:25" x14ac:dyDescent="0.25">
      <c r="A2982">
        <v>2981</v>
      </c>
      <c r="B2982">
        <v>64754</v>
      </c>
      <c r="C2982">
        <v>0</v>
      </c>
      <c r="D2982">
        <v>0</v>
      </c>
      <c r="E2982" t="s">
        <v>1980</v>
      </c>
      <c r="F2982" t="s">
        <v>1981</v>
      </c>
      <c r="G2982">
        <v>1</v>
      </c>
      <c r="H2982" s="6">
        <v>39457</v>
      </c>
      <c r="I2982" s="7">
        <v>45785</v>
      </c>
      <c r="J2982" s="7">
        <v>45785</v>
      </c>
      <c r="K2982">
        <v>8</v>
      </c>
      <c r="L2982" t="s">
        <v>40</v>
      </c>
      <c r="M2982" t="s">
        <v>1</v>
      </c>
      <c r="N2982" t="s">
        <v>41</v>
      </c>
      <c r="O2982" t="s">
        <v>87</v>
      </c>
      <c r="P2982" t="s">
        <v>2082</v>
      </c>
      <c r="Q2982">
        <v>8</v>
      </c>
      <c r="R2982">
        <v>0</v>
      </c>
      <c r="S2982">
        <v>0</v>
      </c>
      <c r="U2982">
        <v>3157</v>
      </c>
      <c r="V2982">
        <v>3157</v>
      </c>
      <c r="W2982">
        <v>0</v>
      </c>
      <c r="X2982">
        <v>0</v>
      </c>
      <c r="Y2982" t="s">
        <v>48</v>
      </c>
    </row>
    <row r="2983" spans="1:25" x14ac:dyDescent="0.25">
      <c r="A2983">
        <v>2982</v>
      </c>
      <c r="B2983">
        <v>64755</v>
      </c>
      <c r="C2983">
        <v>0</v>
      </c>
      <c r="D2983">
        <v>0</v>
      </c>
      <c r="E2983" t="s">
        <v>2293</v>
      </c>
      <c r="F2983" t="s">
        <v>2294</v>
      </c>
      <c r="G2983">
        <v>1</v>
      </c>
      <c r="H2983" s="6">
        <v>39457</v>
      </c>
      <c r="I2983" s="7">
        <v>45785</v>
      </c>
      <c r="J2983" s="7">
        <v>45785</v>
      </c>
      <c r="K2983">
        <v>8</v>
      </c>
      <c r="L2983" t="s">
        <v>40</v>
      </c>
      <c r="M2983" t="s">
        <v>1</v>
      </c>
      <c r="N2983" t="s">
        <v>41</v>
      </c>
      <c r="O2983" t="s">
        <v>87</v>
      </c>
      <c r="P2983" t="s">
        <v>2082</v>
      </c>
      <c r="Q2983">
        <v>8</v>
      </c>
      <c r="R2983">
        <v>0</v>
      </c>
      <c r="S2983">
        <v>0</v>
      </c>
      <c r="U2983">
        <v>3157</v>
      </c>
      <c r="V2983">
        <v>3157</v>
      </c>
      <c r="W2983">
        <v>0</v>
      </c>
      <c r="X2983">
        <v>0</v>
      </c>
      <c r="Y2983" t="s">
        <v>2086</v>
      </c>
    </row>
    <row r="2984" spans="1:25" x14ac:dyDescent="0.25">
      <c r="A2984">
        <v>2983</v>
      </c>
      <c r="B2984">
        <v>64750</v>
      </c>
      <c r="C2984">
        <v>0</v>
      </c>
      <c r="D2984">
        <v>0</v>
      </c>
      <c r="E2984" t="s">
        <v>1396</v>
      </c>
      <c r="F2984" t="s">
        <v>1397</v>
      </c>
      <c r="G2984">
        <v>1</v>
      </c>
      <c r="H2984" s="6">
        <v>224000</v>
      </c>
      <c r="I2984" s="7">
        <v>45785</v>
      </c>
      <c r="J2984" s="7">
        <v>45785</v>
      </c>
      <c r="K2984">
        <v>8</v>
      </c>
      <c r="L2984" t="s">
        <v>40</v>
      </c>
      <c r="M2984" t="s">
        <v>1</v>
      </c>
      <c r="N2984" t="s">
        <v>41</v>
      </c>
      <c r="O2984" t="s">
        <v>87</v>
      </c>
      <c r="P2984" t="s">
        <v>2082</v>
      </c>
      <c r="Q2984">
        <v>8</v>
      </c>
      <c r="R2984">
        <v>0</v>
      </c>
      <c r="S2984">
        <v>0</v>
      </c>
      <c r="U2984">
        <v>17920</v>
      </c>
      <c r="V2984">
        <v>17920</v>
      </c>
      <c r="W2984">
        <v>0</v>
      </c>
      <c r="X2984">
        <v>0</v>
      </c>
      <c r="Y2984" t="s">
        <v>799</v>
      </c>
    </row>
    <row r="2985" spans="1:25" x14ac:dyDescent="0.25">
      <c r="A2985">
        <v>2984</v>
      </c>
      <c r="B2985">
        <v>64745</v>
      </c>
      <c r="C2985">
        <v>0</v>
      </c>
      <c r="D2985">
        <v>0</v>
      </c>
      <c r="E2985" t="s">
        <v>1394</v>
      </c>
      <c r="F2985" t="s">
        <v>1395</v>
      </c>
      <c r="G2985">
        <v>1</v>
      </c>
      <c r="H2985" s="6">
        <v>82500</v>
      </c>
      <c r="I2985" s="7">
        <v>45785</v>
      </c>
      <c r="J2985" s="7">
        <v>45785</v>
      </c>
      <c r="K2985">
        <v>8</v>
      </c>
      <c r="L2985" t="s">
        <v>40</v>
      </c>
      <c r="M2985" t="s">
        <v>1</v>
      </c>
      <c r="N2985" t="s">
        <v>41</v>
      </c>
      <c r="O2985" t="s">
        <v>87</v>
      </c>
      <c r="P2985" t="s">
        <v>2082</v>
      </c>
      <c r="Q2985">
        <v>8</v>
      </c>
      <c r="R2985">
        <v>0</v>
      </c>
      <c r="S2985">
        <v>0</v>
      </c>
      <c r="U2985">
        <v>6600</v>
      </c>
      <c r="V2985">
        <v>6600</v>
      </c>
      <c r="W2985">
        <v>0</v>
      </c>
      <c r="X2985">
        <v>0</v>
      </c>
      <c r="Y2985" t="s">
        <v>48</v>
      </c>
    </row>
    <row r="2986" spans="1:25" x14ac:dyDescent="0.25">
      <c r="A2986">
        <v>2985</v>
      </c>
      <c r="B2986">
        <v>64748</v>
      </c>
      <c r="C2986">
        <v>0</v>
      </c>
      <c r="D2986">
        <v>0</v>
      </c>
      <c r="E2986" t="s">
        <v>606</v>
      </c>
      <c r="F2986" t="s">
        <v>607</v>
      </c>
      <c r="G2986">
        <v>1</v>
      </c>
      <c r="H2986" s="6">
        <v>6482543</v>
      </c>
      <c r="I2986" s="7">
        <v>45785</v>
      </c>
      <c r="J2986" s="7">
        <v>45785</v>
      </c>
      <c r="K2986">
        <v>14</v>
      </c>
      <c r="L2986" t="s">
        <v>40</v>
      </c>
      <c r="M2986" t="s">
        <v>5</v>
      </c>
      <c r="N2986" t="s">
        <v>41</v>
      </c>
      <c r="O2986" t="s">
        <v>57</v>
      </c>
      <c r="P2986" t="s">
        <v>2082</v>
      </c>
      <c r="Q2986">
        <v>9</v>
      </c>
      <c r="R2986">
        <v>5</v>
      </c>
      <c r="S2986">
        <v>0</v>
      </c>
      <c r="U2986">
        <v>907556</v>
      </c>
      <c r="V2986">
        <v>583429</v>
      </c>
      <c r="W2986">
        <v>324127</v>
      </c>
      <c r="X2986">
        <v>0</v>
      </c>
      <c r="Y2986" t="s">
        <v>48</v>
      </c>
    </row>
    <row r="2987" spans="1:25" x14ac:dyDescent="0.25">
      <c r="A2987">
        <v>2986</v>
      </c>
      <c r="B2987">
        <v>64734</v>
      </c>
      <c r="C2987">
        <v>0</v>
      </c>
      <c r="D2987">
        <v>0</v>
      </c>
      <c r="E2987" t="s">
        <v>580</v>
      </c>
      <c r="F2987" t="s">
        <v>581</v>
      </c>
      <c r="G2987">
        <v>1</v>
      </c>
      <c r="H2987" s="6">
        <v>49136064</v>
      </c>
      <c r="I2987" s="7">
        <v>45784</v>
      </c>
      <c r="J2987" s="7">
        <v>45784</v>
      </c>
      <c r="K2987">
        <v>4</v>
      </c>
      <c r="L2987" t="s">
        <v>40</v>
      </c>
      <c r="M2987" t="s">
        <v>4</v>
      </c>
      <c r="N2987" t="s">
        <v>41</v>
      </c>
      <c r="O2987" t="s">
        <v>51</v>
      </c>
      <c r="P2987" t="s">
        <v>2082</v>
      </c>
      <c r="Q2987">
        <v>4</v>
      </c>
      <c r="R2987">
        <v>0</v>
      </c>
      <c r="S2987">
        <v>0</v>
      </c>
      <c r="U2987">
        <v>1965443</v>
      </c>
      <c r="V2987">
        <v>1965443</v>
      </c>
      <c r="W2987">
        <v>0</v>
      </c>
      <c r="X2987">
        <v>0</v>
      </c>
      <c r="Y2987" t="s">
        <v>48</v>
      </c>
    </row>
    <row r="2988" spans="1:25" x14ac:dyDescent="0.25">
      <c r="A2988">
        <v>2987</v>
      </c>
      <c r="B2988">
        <v>64737</v>
      </c>
      <c r="C2988">
        <v>0</v>
      </c>
      <c r="D2988">
        <v>0</v>
      </c>
      <c r="E2988" t="s">
        <v>1550</v>
      </c>
      <c r="F2988" t="s">
        <v>1551</v>
      </c>
      <c r="G2988">
        <v>1</v>
      </c>
      <c r="H2988" s="6">
        <v>2915504</v>
      </c>
      <c r="I2988" s="7">
        <v>45784</v>
      </c>
      <c r="J2988" s="7">
        <v>45784</v>
      </c>
      <c r="K2988">
        <v>12</v>
      </c>
      <c r="L2988" t="s">
        <v>40</v>
      </c>
      <c r="M2988" t="s">
        <v>8</v>
      </c>
      <c r="N2988" t="s">
        <v>41</v>
      </c>
      <c r="O2988" t="s">
        <v>347</v>
      </c>
      <c r="P2988" t="s">
        <v>2082</v>
      </c>
      <c r="Q2988">
        <v>12</v>
      </c>
      <c r="R2988">
        <v>0</v>
      </c>
      <c r="S2988">
        <v>0</v>
      </c>
      <c r="U2988">
        <v>349860</v>
      </c>
      <c r="V2988">
        <v>349860</v>
      </c>
      <c r="W2988">
        <v>0</v>
      </c>
      <c r="X2988">
        <v>0</v>
      </c>
      <c r="Y2988" t="s">
        <v>48</v>
      </c>
    </row>
    <row r="2989" spans="1:25" x14ac:dyDescent="0.25">
      <c r="A2989">
        <v>2988</v>
      </c>
      <c r="B2989">
        <v>64738</v>
      </c>
      <c r="C2989">
        <v>0</v>
      </c>
      <c r="D2989">
        <v>0</v>
      </c>
      <c r="E2989" t="s">
        <v>1550</v>
      </c>
      <c r="F2989" t="s">
        <v>1551</v>
      </c>
      <c r="G2989">
        <v>1</v>
      </c>
      <c r="H2989" s="6">
        <v>2877238</v>
      </c>
      <c r="I2989" s="7">
        <v>45784</v>
      </c>
      <c r="J2989" s="7">
        <v>45784</v>
      </c>
      <c r="K2989">
        <v>12</v>
      </c>
      <c r="L2989" t="s">
        <v>40</v>
      </c>
      <c r="M2989" t="s">
        <v>8</v>
      </c>
      <c r="N2989" t="s">
        <v>41</v>
      </c>
      <c r="O2989" t="s">
        <v>347</v>
      </c>
      <c r="P2989" t="s">
        <v>2082</v>
      </c>
      <c r="Q2989">
        <v>12</v>
      </c>
      <c r="R2989">
        <v>0</v>
      </c>
      <c r="S2989">
        <v>0</v>
      </c>
      <c r="U2989">
        <v>345269</v>
      </c>
      <c r="V2989">
        <v>345269</v>
      </c>
      <c r="W2989">
        <v>0</v>
      </c>
      <c r="X2989">
        <v>0</v>
      </c>
      <c r="Y2989" t="s">
        <v>48</v>
      </c>
    </row>
    <row r="2990" spans="1:25" x14ac:dyDescent="0.25">
      <c r="A2990">
        <v>2989</v>
      </c>
      <c r="B2990">
        <v>64739</v>
      </c>
      <c r="C2990">
        <v>0</v>
      </c>
      <c r="D2990">
        <v>0</v>
      </c>
      <c r="E2990" t="s">
        <v>1550</v>
      </c>
      <c r="F2990" t="s">
        <v>1551</v>
      </c>
      <c r="G2990">
        <v>1</v>
      </c>
      <c r="H2990" s="6">
        <v>3021044</v>
      </c>
      <c r="I2990" s="7">
        <v>45784</v>
      </c>
      <c r="J2990" s="7">
        <v>45784</v>
      </c>
      <c r="K2990">
        <v>12</v>
      </c>
      <c r="L2990" t="s">
        <v>40</v>
      </c>
      <c r="M2990" t="s">
        <v>8</v>
      </c>
      <c r="N2990" t="s">
        <v>41</v>
      </c>
      <c r="O2990" t="s">
        <v>347</v>
      </c>
      <c r="P2990" t="s">
        <v>2082</v>
      </c>
      <c r="Q2990">
        <v>12</v>
      </c>
      <c r="R2990">
        <v>0</v>
      </c>
      <c r="S2990">
        <v>0</v>
      </c>
      <c r="U2990">
        <v>362525</v>
      </c>
      <c r="V2990">
        <v>362525</v>
      </c>
      <c r="W2990">
        <v>0</v>
      </c>
      <c r="X2990">
        <v>0</v>
      </c>
      <c r="Y2990" t="s">
        <v>48</v>
      </c>
    </row>
    <row r="2991" spans="1:25" x14ac:dyDescent="0.25">
      <c r="A2991">
        <v>2990</v>
      </c>
      <c r="B2991">
        <v>64731</v>
      </c>
      <c r="C2991">
        <v>0</v>
      </c>
      <c r="D2991">
        <v>0</v>
      </c>
      <c r="E2991" t="s">
        <v>1927</v>
      </c>
      <c r="F2991" t="s">
        <v>1928</v>
      </c>
      <c r="G2991">
        <v>1</v>
      </c>
      <c r="H2991" s="6">
        <v>3128125</v>
      </c>
      <c r="I2991" s="7">
        <v>45784</v>
      </c>
      <c r="J2991" s="7">
        <v>45784</v>
      </c>
      <c r="K2991">
        <v>4</v>
      </c>
      <c r="L2991" t="s">
        <v>40</v>
      </c>
      <c r="M2991" t="s">
        <v>4</v>
      </c>
      <c r="N2991" t="s">
        <v>41</v>
      </c>
      <c r="O2991" t="s">
        <v>51</v>
      </c>
      <c r="P2991" t="s">
        <v>2082</v>
      </c>
      <c r="Q2991">
        <v>4</v>
      </c>
      <c r="R2991">
        <v>0</v>
      </c>
      <c r="S2991">
        <v>0</v>
      </c>
      <c r="U2991">
        <v>125125</v>
      </c>
      <c r="V2991">
        <v>125125</v>
      </c>
      <c r="W2991">
        <v>0</v>
      </c>
      <c r="X2991">
        <v>0</v>
      </c>
      <c r="Y2991" t="s">
        <v>48</v>
      </c>
    </row>
    <row r="2992" spans="1:25" x14ac:dyDescent="0.25">
      <c r="A2992">
        <v>2991</v>
      </c>
      <c r="B2992">
        <v>64732</v>
      </c>
      <c r="C2992">
        <v>0</v>
      </c>
      <c r="D2992">
        <v>0</v>
      </c>
      <c r="E2992" t="s">
        <v>2487</v>
      </c>
      <c r="F2992" t="s">
        <v>2488</v>
      </c>
      <c r="G2992">
        <v>1</v>
      </c>
      <c r="H2992" s="6">
        <v>1042708</v>
      </c>
      <c r="I2992" s="7">
        <v>45784</v>
      </c>
      <c r="J2992" s="7">
        <v>45784</v>
      </c>
      <c r="K2992">
        <v>4</v>
      </c>
      <c r="L2992" t="s">
        <v>40</v>
      </c>
      <c r="M2992" t="s">
        <v>4</v>
      </c>
      <c r="N2992" t="s">
        <v>41</v>
      </c>
      <c r="O2992" t="s">
        <v>51</v>
      </c>
      <c r="P2992" t="s">
        <v>2082</v>
      </c>
      <c r="Q2992">
        <v>4</v>
      </c>
      <c r="R2992">
        <v>0</v>
      </c>
      <c r="S2992">
        <v>0</v>
      </c>
      <c r="U2992">
        <v>41708</v>
      </c>
      <c r="V2992">
        <v>41708</v>
      </c>
      <c r="W2992">
        <v>0</v>
      </c>
      <c r="X2992">
        <v>0</v>
      </c>
      <c r="Y2992" t="s">
        <v>48</v>
      </c>
    </row>
    <row r="2993" spans="1:25" x14ac:dyDescent="0.25">
      <c r="A2993">
        <v>2992</v>
      </c>
      <c r="B2993">
        <v>64730</v>
      </c>
      <c r="C2993">
        <v>0</v>
      </c>
      <c r="D2993">
        <v>0</v>
      </c>
      <c r="E2993" t="s">
        <v>127</v>
      </c>
      <c r="F2993" t="s">
        <v>128</v>
      </c>
      <c r="G2993">
        <v>1</v>
      </c>
      <c r="H2993" s="6">
        <v>1042708</v>
      </c>
      <c r="I2993" s="7">
        <v>45784</v>
      </c>
      <c r="J2993" s="7">
        <v>45784</v>
      </c>
      <c r="K2993">
        <v>4</v>
      </c>
      <c r="L2993" t="s">
        <v>40</v>
      </c>
      <c r="M2993" t="s">
        <v>4</v>
      </c>
      <c r="N2993" t="s">
        <v>41</v>
      </c>
      <c r="O2993" t="s">
        <v>51</v>
      </c>
      <c r="P2993" t="s">
        <v>2082</v>
      </c>
      <c r="Q2993">
        <v>4</v>
      </c>
      <c r="R2993">
        <v>0</v>
      </c>
      <c r="S2993">
        <v>0</v>
      </c>
      <c r="U2993">
        <v>41708</v>
      </c>
      <c r="V2993">
        <v>41708</v>
      </c>
      <c r="W2993">
        <v>0</v>
      </c>
      <c r="X2993">
        <v>0</v>
      </c>
      <c r="Y2993" t="s">
        <v>48</v>
      </c>
    </row>
    <row r="2994" spans="1:25" x14ac:dyDescent="0.25">
      <c r="A2994">
        <v>2993</v>
      </c>
      <c r="B2994">
        <v>64726</v>
      </c>
      <c r="C2994">
        <v>0</v>
      </c>
      <c r="D2994">
        <v>0</v>
      </c>
      <c r="E2994" t="s">
        <v>1477</v>
      </c>
      <c r="F2994" t="s">
        <v>1478</v>
      </c>
      <c r="G2994">
        <v>1</v>
      </c>
      <c r="H2994" s="6">
        <v>1000000</v>
      </c>
      <c r="I2994" s="7">
        <v>45784</v>
      </c>
      <c r="J2994" s="7">
        <v>45784</v>
      </c>
      <c r="K2994">
        <v>6</v>
      </c>
      <c r="L2994" t="s">
        <v>40</v>
      </c>
      <c r="M2994" t="s">
        <v>5</v>
      </c>
      <c r="N2994" t="s">
        <v>41</v>
      </c>
      <c r="O2994" t="s">
        <v>47</v>
      </c>
      <c r="P2994" t="s">
        <v>2082</v>
      </c>
      <c r="Q2994">
        <v>6</v>
      </c>
      <c r="R2994">
        <v>0</v>
      </c>
      <c r="S2994">
        <v>0</v>
      </c>
      <c r="U2994">
        <v>60000</v>
      </c>
      <c r="V2994">
        <v>60000</v>
      </c>
      <c r="W2994">
        <v>0</v>
      </c>
      <c r="X2994">
        <v>0</v>
      </c>
      <c r="Y2994" t="s">
        <v>72</v>
      </c>
    </row>
    <row r="2995" spans="1:25" x14ac:dyDescent="0.25">
      <c r="A2995">
        <v>2994</v>
      </c>
      <c r="B2995">
        <v>64733</v>
      </c>
      <c r="C2995">
        <v>0</v>
      </c>
      <c r="D2995">
        <v>0</v>
      </c>
      <c r="E2995" t="s">
        <v>640</v>
      </c>
      <c r="F2995" t="s">
        <v>641</v>
      </c>
      <c r="G2995">
        <v>1</v>
      </c>
      <c r="H2995" s="6">
        <v>15405074</v>
      </c>
      <c r="I2995" s="7">
        <v>45784</v>
      </c>
      <c r="J2995" s="7">
        <v>45784</v>
      </c>
      <c r="K2995">
        <v>4</v>
      </c>
      <c r="L2995" t="s">
        <v>40</v>
      </c>
      <c r="M2995" t="s">
        <v>4</v>
      </c>
      <c r="N2995" t="s">
        <v>41</v>
      </c>
      <c r="O2995" t="s">
        <v>51</v>
      </c>
      <c r="P2995" t="s">
        <v>2082</v>
      </c>
      <c r="Q2995">
        <v>4</v>
      </c>
      <c r="R2995">
        <v>0</v>
      </c>
      <c r="S2995">
        <v>0</v>
      </c>
      <c r="U2995">
        <v>616203</v>
      </c>
      <c r="V2995">
        <v>616203</v>
      </c>
      <c r="W2995">
        <v>0</v>
      </c>
      <c r="X2995">
        <v>0</v>
      </c>
      <c r="Y2995" t="s">
        <v>48</v>
      </c>
    </row>
    <row r="2996" spans="1:25" x14ac:dyDescent="0.25">
      <c r="A2996">
        <v>2995</v>
      </c>
      <c r="B2996">
        <v>64728</v>
      </c>
      <c r="C2996">
        <v>0</v>
      </c>
      <c r="D2996">
        <v>0</v>
      </c>
      <c r="E2996" t="s">
        <v>1323</v>
      </c>
      <c r="F2996" t="s">
        <v>1324</v>
      </c>
      <c r="G2996">
        <v>1</v>
      </c>
      <c r="H2996" s="6">
        <v>981956</v>
      </c>
      <c r="I2996" s="7">
        <v>45784</v>
      </c>
      <c r="J2996" s="7">
        <v>45784</v>
      </c>
      <c r="K2996">
        <v>10</v>
      </c>
      <c r="L2996" t="s">
        <v>40</v>
      </c>
      <c r="M2996" t="s">
        <v>5</v>
      </c>
      <c r="N2996" t="s">
        <v>41</v>
      </c>
      <c r="O2996" t="s">
        <v>47</v>
      </c>
      <c r="P2996" t="s">
        <v>2082</v>
      </c>
      <c r="Q2996">
        <v>10</v>
      </c>
      <c r="R2996">
        <v>0</v>
      </c>
      <c r="S2996">
        <v>0</v>
      </c>
      <c r="U2996">
        <v>98196</v>
      </c>
      <c r="V2996">
        <v>98196</v>
      </c>
      <c r="W2996">
        <v>0</v>
      </c>
      <c r="X2996">
        <v>0</v>
      </c>
      <c r="Y2996" t="s">
        <v>48</v>
      </c>
    </row>
    <row r="2997" spans="1:25" x14ac:dyDescent="0.25">
      <c r="A2997">
        <v>2996</v>
      </c>
      <c r="B2997">
        <v>64727</v>
      </c>
      <c r="C2997">
        <v>0</v>
      </c>
      <c r="D2997">
        <v>0</v>
      </c>
      <c r="E2997" t="s">
        <v>1554</v>
      </c>
      <c r="F2997" t="s">
        <v>1555</v>
      </c>
      <c r="G2997">
        <v>1</v>
      </c>
      <c r="H2997" s="6">
        <v>50000</v>
      </c>
      <c r="I2997" s="7">
        <v>45784</v>
      </c>
      <c r="J2997" s="7">
        <v>45784</v>
      </c>
      <c r="K2997">
        <v>8</v>
      </c>
      <c r="L2997" t="s">
        <v>40</v>
      </c>
      <c r="M2997" t="s">
        <v>5</v>
      </c>
      <c r="N2997" t="s">
        <v>41</v>
      </c>
      <c r="O2997" t="s">
        <v>57</v>
      </c>
      <c r="P2997" t="s">
        <v>2082</v>
      </c>
      <c r="Q2997">
        <v>8</v>
      </c>
      <c r="R2997">
        <v>0</v>
      </c>
      <c r="S2997">
        <v>0</v>
      </c>
      <c r="U2997">
        <v>4000</v>
      </c>
      <c r="V2997">
        <v>4000</v>
      </c>
      <c r="W2997">
        <v>0</v>
      </c>
      <c r="X2997">
        <v>0</v>
      </c>
      <c r="Y2997" t="s">
        <v>48</v>
      </c>
    </row>
    <row r="2998" spans="1:25" x14ac:dyDescent="0.25">
      <c r="A2998">
        <v>2997</v>
      </c>
      <c r="B2998">
        <v>64729</v>
      </c>
      <c r="C2998">
        <v>0</v>
      </c>
      <c r="D2998">
        <v>0</v>
      </c>
      <c r="E2998" t="s">
        <v>1640</v>
      </c>
      <c r="F2998" t="s">
        <v>1641</v>
      </c>
      <c r="G2998">
        <v>1</v>
      </c>
      <c r="H2998" s="6">
        <v>100000000</v>
      </c>
      <c r="I2998" s="7">
        <v>45784</v>
      </c>
      <c r="J2998" s="7">
        <v>45784</v>
      </c>
      <c r="K2998">
        <v>15</v>
      </c>
      <c r="L2998" t="s">
        <v>40</v>
      </c>
      <c r="M2998" t="s">
        <v>5</v>
      </c>
      <c r="N2998" t="s">
        <v>41</v>
      </c>
      <c r="O2998" t="s">
        <v>77</v>
      </c>
      <c r="P2998" t="s">
        <v>2082</v>
      </c>
      <c r="Q2998">
        <v>3.3</v>
      </c>
      <c r="R2998">
        <v>11.7</v>
      </c>
      <c r="S2998">
        <v>0</v>
      </c>
      <c r="U2998">
        <v>15000000</v>
      </c>
      <c r="V2998">
        <v>3300000</v>
      </c>
      <c r="W2998">
        <v>11700000</v>
      </c>
      <c r="X2998">
        <v>0</v>
      </c>
      <c r="Y2998" t="s">
        <v>48</v>
      </c>
    </row>
    <row r="2999" spans="1:25" x14ac:dyDescent="0.25">
      <c r="A2999">
        <v>2998</v>
      </c>
      <c r="B2999">
        <v>64725</v>
      </c>
      <c r="C2999">
        <v>0</v>
      </c>
      <c r="D2999">
        <v>0</v>
      </c>
      <c r="E2999" t="s">
        <v>1502</v>
      </c>
      <c r="F2999" t="s">
        <v>1503</v>
      </c>
      <c r="G2999">
        <v>1</v>
      </c>
      <c r="H2999" s="6">
        <v>156522</v>
      </c>
      <c r="I2999" s="7">
        <v>45784</v>
      </c>
      <c r="J2999" s="7">
        <v>45784</v>
      </c>
      <c r="K2999">
        <v>8</v>
      </c>
      <c r="L2999" t="s">
        <v>40</v>
      </c>
      <c r="M2999" t="s">
        <v>5</v>
      </c>
      <c r="N2999" t="s">
        <v>41</v>
      </c>
      <c r="O2999" t="s">
        <v>57</v>
      </c>
      <c r="P2999" t="s">
        <v>2082</v>
      </c>
      <c r="Q2999">
        <v>8</v>
      </c>
      <c r="R2999">
        <v>0</v>
      </c>
      <c r="S2999">
        <v>0</v>
      </c>
      <c r="U2999">
        <v>12522</v>
      </c>
      <c r="V2999">
        <v>12522</v>
      </c>
      <c r="W2999">
        <v>0</v>
      </c>
      <c r="X2999">
        <v>0</v>
      </c>
      <c r="Y2999" t="s">
        <v>250</v>
      </c>
    </row>
    <row r="3000" spans="1:25" x14ac:dyDescent="0.25">
      <c r="A3000">
        <v>2999</v>
      </c>
      <c r="B3000">
        <v>64735</v>
      </c>
      <c r="C3000">
        <v>0</v>
      </c>
      <c r="D3000">
        <v>0</v>
      </c>
      <c r="E3000" t="s">
        <v>2051</v>
      </c>
      <c r="F3000" t="s">
        <v>2052</v>
      </c>
      <c r="G3000">
        <v>1</v>
      </c>
      <c r="H3000" s="6">
        <v>508178699</v>
      </c>
      <c r="I3000" s="7">
        <v>45784</v>
      </c>
      <c r="J3000" s="7">
        <v>45784</v>
      </c>
      <c r="K3000">
        <v>15</v>
      </c>
      <c r="L3000" t="s">
        <v>40</v>
      </c>
      <c r="M3000" t="s">
        <v>5</v>
      </c>
      <c r="N3000" t="s">
        <v>41</v>
      </c>
      <c r="O3000" t="s">
        <v>47</v>
      </c>
      <c r="P3000" t="s">
        <v>2082</v>
      </c>
      <c r="Q3000">
        <v>4</v>
      </c>
      <c r="R3000">
        <v>11</v>
      </c>
      <c r="S3000">
        <v>0</v>
      </c>
      <c r="U3000">
        <v>76226805</v>
      </c>
      <c r="V3000">
        <v>20327148</v>
      </c>
      <c r="W3000">
        <v>55899657</v>
      </c>
      <c r="X3000">
        <v>0</v>
      </c>
      <c r="Y3000" t="s">
        <v>67</v>
      </c>
    </row>
    <row r="3001" spans="1:25" x14ac:dyDescent="0.25">
      <c r="A3001">
        <v>3000</v>
      </c>
      <c r="B3001">
        <v>64740</v>
      </c>
      <c r="C3001">
        <v>0</v>
      </c>
      <c r="D3001">
        <v>0</v>
      </c>
      <c r="E3001" t="s">
        <v>787</v>
      </c>
      <c r="F3001" t="s">
        <v>788</v>
      </c>
      <c r="G3001">
        <v>1</v>
      </c>
      <c r="H3001" s="6">
        <v>7145000</v>
      </c>
      <c r="I3001" s="7">
        <v>45784</v>
      </c>
      <c r="J3001" s="7">
        <v>45784</v>
      </c>
      <c r="K3001">
        <v>15</v>
      </c>
      <c r="L3001" t="s">
        <v>40</v>
      </c>
      <c r="M3001" t="s">
        <v>5</v>
      </c>
      <c r="N3001" t="s">
        <v>41</v>
      </c>
      <c r="O3001" t="s">
        <v>54</v>
      </c>
      <c r="P3001" t="s">
        <v>2082</v>
      </c>
      <c r="Q3001">
        <v>4.5</v>
      </c>
      <c r="R3001">
        <v>10.5</v>
      </c>
      <c r="S3001">
        <v>0</v>
      </c>
      <c r="U3001">
        <v>1071750</v>
      </c>
      <c r="V3001">
        <v>321525</v>
      </c>
      <c r="W3001">
        <v>750225</v>
      </c>
      <c r="X3001">
        <v>0</v>
      </c>
      <c r="Y3001" t="s">
        <v>48</v>
      </c>
    </row>
    <row r="3002" spans="1:25" x14ac:dyDescent="0.25">
      <c r="A3002">
        <v>3001</v>
      </c>
      <c r="B3002">
        <v>64720</v>
      </c>
      <c r="C3002">
        <v>0</v>
      </c>
      <c r="D3002">
        <v>0</v>
      </c>
      <c r="E3002" t="s">
        <v>1357</v>
      </c>
      <c r="F3002" t="s">
        <v>1358</v>
      </c>
      <c r="G3002">
        <v>1</v>
      </c>
      <c r="H3002" s="6">
        <v>29961977</v>
      </c>
      <c r="I3002" s="7">
        <v>45783</v>
      </c>
      <c r="J3002" s="7">
        <v>45783</v>
      </c>
      <c r="K3002">
        <v>15</v>
      </c>
      <c r="L3002" t="s">
        <v>40</v>
      </c>
      <c r="M3002" t="s">
        <v>5</v>
      </c>
      <c r="N3002" t="s">
        <v>41</v>
      </c>
      <c r="O3002" t="s">
        <v>47</v>
      </c>
      <c r="P3002" t="s">
        <v>2082</v>
      </c>
      <c r="Q3002">
        <v>2</v>
      </c>
      <c r="R3002">
        <v>13</v>
      </c>
      <c r="S3002">
        <v>0</v>
      </c>
      <c r="U3002">
        <v>4494297</v>
      </c>
      <c r="V3002">
        <v>599240</v>
      </c>
      <c r="W3002">
        <v>3895057</v>
      </c>
      <c r="X3002">
        <v>0</v>
      </c>
      <c r="Y3002" t="s">
        <v>250</v>
      </c>
    </row>
    <row r="3003" spans="1:25" x14ac:dyDescent="0.25">
      <c r="A3003">
        <v>3002</v>
      </c>
      <c r="B3003">
        <v>64724</v>
      </c>
      <c r="C3003">
        <v>0</v>
      </c>
      <c r="D3003">
        <v>0</v>
      </c>
      <c r="E3003" t="s">
        <v>2347</v>
      </c>
      <c r="F3003" t="s">
        <v>2348</v>
      </c>
      <c r="G3003">
        <v>1</v>
      </c>
      <c r="H3003" s="6">
        <v>65528000</v>
      </c>
      <c r="I3003" s="7">
        <v>45783</v>
      </c>
      <c r="J3003" s="7">
        <v>45783</v>
      </c>
      <c r="K3003">
        <v>15</v>
      </c>
      <c r="L3003" t="s">
        <v>40</v>
      </c>
      <c r="M3003" t="s">
        <v>5</v>
      </c>
      <c r="N3003" t="s">
        <v>41</v>
      </c>
      <c r="O3003" t="s">
        <v>47</v>
      </c>
      <c r="P3003" t="s">
        <v>2082</v>
      </c>
      <c r="Q3003">
        <v>2.8</v>
      </c>
      <c r="R3003">
        <v>12.2</v>
      </c>
      <c r="S3003">
        <v>0</v>
      </c>
      <c r="U3003">
        <v>9829200</v>
      </c>
      <c r="V3003">
        <v>1834784</v>
      </c>
      <c r="W3003">
        <v>7994416</v>
      </c>
      <c r="X3003">
        <v>0</v>
      </c>
      <c r="Y3003" t="s">
        <v>48</v>
      </c>
    </row>
    <row r="3004" spans="1:25" x14ac:dyDescent="0.25">
      <c r="A3004">
        <v>3003</v>
      </c>
      <c r="B3004">
        <v>64721</v>
      </c>
      <c r="C3004">
        <v>0</v>
      </c>
      <c r="D3004">
        <v>0</v>
      </c>
      <c r="E3004" t="s">
        <v>1449</v>
      </c>
      <c r="F3004" t="s">
        <v>1450</v>
      </c>
      <c r="G3004">
        <v>1</v>
      </c>
      <c r="H3004" s="6">
        <v>23436973</v>
      </c>
      <c r="I3004" s="7">
        <v>45783</v>
      </c>
      <c r="J3004" s="7">
        <v>45783</v>
      </c>
      <c r="K3004">
        <v>6</v>
      </c>
      <c r="L3004" t="s">
        <v>40</v>
      </c>
      <c r="M3004" t="s">
        <v>5</v>
      </c>
      <c r="N3004" t="s">
        <v>41</v>
      </c>
      <c r="O3004" t="s">
        <v>47</v>
      </c>
      <c r="P3004" t="s">
        <v>2082</v>
      </c>
      <c r="Q3004">
        <v>6</v>
      </c>
      <c r="R3004">
        <v>0</v>
      </c>
      <c r="S3004">
        <v>0</v>
      </c>
      <c r="U3004">
        <v>1406218</v>
      </c>
      <c r="V3004">
        <v>1406218</v>
      </c>
      <c r="W3004">
        <v>0</v>
      </c>
      <c r="X3004">
        <v>0</v>
      </c>
      <c r="Y3004" t="s">
        <v>48</v>
      </c>
    </row>
    <row r="3005" spans="1:25" x14ac:dyDescent="0.25">
      <c r="A3005">
        <v>3004</v>
      </c>
      <c r="B3005">
        <v>64719</v>
      </c>
      <c r="C3005">
        <v>0</v>
      </c>
      <c r="D3005">
        <v>0</v>
      </c>
      <c r="E3005" t="s">
        <v>1365</v>
      </c>
      <c r="F3005" t="s">
        <v>1366</v>
      </c>
      <c r="G3005">
        <v>1</v>
      </c>
      <c r="H3005" s="6">
        <v>87444185</v>
      </c>
      <c r="I3005" s="7">
        <v>45783</v>
      </c>
      <c r="J3005" s="7">
        <v>45783</v>
      </c>
      <c r="K3005">
        <v>15</v>
      </c>
      <c r="L3005" t="s">
        <v>40</v>
      </c>
      <c r="M3005" t="s">
        <v>9</v>
      </c>
      <c r="N3005" t="s">
        <v>41</v>
      </c>
      <c r="O3005" t="s">
        <v>42</v>
      </c>
      <c r="P3005" t="s">
        <v>2082</v>
      </c>
      <c r="Q3005">
        <v>8</v>
      </c>
      <c r="R3005">
        <v>7</v>
      </c>
      <c r="S3005">
        <v>0</v>
      </c>
      <c r="U3005">
        <v>13116628</v>
      </c>
      <c r="V3005">
        <v>6995535</v>
      </c>
      <c r="W3005">
        <v>6121093</v>
      </c>
      <c r="X3005">
        <v>0</v>
      </c>
      <c r="Y3005" t="s">
        <v>67</v>
      </c>
    </row>
    <row r="3006" spans="1:25" x14ac:dyDescent="0.25">
      <c r="A3006">
        <v>3005</v>
      </c>
      <c r="B3006">
        <v>64714</v>
      </c>
      <c r="C3006">
        <v>0</v>
      </c>
      <c r="D3006">
        <v>0</v>
      </c>
      <c r="E3006" t="s">
        <v>1085</v>
      </c>
      <c r="F3006" t="s">
        <v>1086</v>
      </c>
      <c r="G3006">
        <v>1</v>
      </c>
      <c r="H3006" s="6">
        <v>300000</v>
      </c>
      <c r="I3006" s="7">
        <v>45783</v>
      </c>
      <c r="J3006" s="7">
        <v>45783</v>
      </c>
      <c r="K3006">
        <v>6</v>
      </c>
      <c r="L3006" t="s">
        <v>40</v>
      </c>
      <c r="M3006" t="s">
        <v>5</v>
      </c>
      <c r="N3006" t="s">
        <v>41</v>
      </c>
      <c r="O3006" t="s">
        <v>47</v>
      </c>
      <c r="P3006" t="s">
        <v>2082</v>
      </c>
      <c r="Q3006">
        <v>6</v>
      </c>
      <c r="R3006">
        <v>0</v>
      </c>
      <c r="S3006">
        <v>0</v>
      </c>
      <c r="U3006">
        <v>18000</v>
      </c>
      <c r="V3006">
        <v>18000</v>
      </c>
      <c r="W3006">
        <v>0</v>
      </c>
      <c r="X3006">
        <v>0</v>
      </c>
      <c r="Y3006" t="s">
        <v>109</v>
      </c>
    </row>
    <row r="3007" spans="1:25" x14ac:dyDescent="0.25">
      <c r="A3007">
        <v>3006</v>
      </c>
      <c r="B3007">
        <v>64715</v>
      </c>
      <c r="C3007">
        <v>0</v>
      </c>
      <c r="D3007">
        <v>0</v>
      </c>
      <c r="E3007" t="s">
        <v>1085</v>
      </c>
      <c r="F3007" t="s">
        <v>1086</v>
      </c>
      <c r="G3007">
        <v>1</v>
      </c>
      <c r="H3007" s="6">
        <v>46809</v>
      </c>
      <c r="I3007" s="7">
        <v>45783</v>
      </c>
      <c r="J3007" s="7">
        <v>45783</v>
      </c>
      <c r="K3007">
        <v>6</v>
      </c>
      <c r="L3007" t="s">
        <v>40</v>
      </c>
      <c r="M3007" t="s">
        <v>5</v>
      </c>
      <c r="N3007" t="s">
        <v>41</v>
      </c>
      <c r="O3007" t="s">
        <v>47</v>
      </c>
      <c r="P3007" t="s">
        <v>2082</v>
      </c>
      <c r="Q3007">
        <v>6</v>
      </c>
      <c r="R3007">
        <v>0</v>
      </c>
      <c r="S3007">
        <v>0</v>
      </c>
      <c r="U3007">
        <v>2809</v>
      </c>
      <c r="V3007">
        <v>2809</v>
      </c>
      <c r="W3007">
        <v>0</v>
      </c>
      <c r="X3007">
        <v>0</v>
      </c>
      <c r="Y3007" t="s">
        <v>109</v>
      </c>
    </row>
    <row r="3008" spans="1:25" x14ac:dyDescent="0.25">
      <c r="A3008">
        <v>3007</v>
      </c>
      <c r="B3008">
        <v>64716</v>
      </c>
      <c r="C3008">
        <v>0</v>
      </c>
      <c r="D3008">
        <v>0</v>
      </c>
      <c r="E3008" t="s">
        <v>2020</v>
      </c>
      <c r="F3008" t="s">
        <v>2021</v>
      </c>
      <c r="G3008">
        <v>1</v>
      </c>
      <c r="H3008" s="6">
        <v>413299</v>
      </c>
      <c r="I3008" s="7">
        <v>45783</v>
      </c>
      <c r="J3008" s="7">
        <v>45783</v>
      </c>
      <c r="K3008">
        <v>15</v>
      </c>
      <c r="L3008" t="s">
        <v>40</v>
      </c>
      <c r="M3008" t="s">
        <v>5</v>
      </c>
      <c r="N3008" t="s">
        <v>41</v>
      </c>
      <c r="O3008" t="s">
        <v>47</v>
      </c>
      <c r="P3008" t="s">
        <v>2082</v>
      </c>
      <c r="Q3008">
        <v>2</v>
      </c>
      <c r="R3008">
        <v>13</v>
      </c>
      <c r="S3008">
        <v>0</v>
      </c>
      <c r="U3008">
        <v>61995</v>
      </c>
      <c r="V3008">
        <v>8266</v>
      </c>
      <c r="W3008">
        <v>53729</v>
      </c>
      <c r="X3008">
        <v>0</v>
      </c>
      <c r="Y3008" t="s">
        <v>250</v>
      </c>
    </row>
    <row r="3009" spans="1:25" x14ac:dyDescent="0.25">
      <c r="A3009">
        <v>3008</v>
      </c>
      <c r="B3009">
        <v>64718</v>
      </c>
      <c r="C3009">
        <v>0</v>
      </c>
      <c r="D3009">
        <v>0</v>
      </c>
      <c r="E3009" t="s">
        <v>1848</v>
      </c>
      <c r="F3009" t="s">
        <v>1849</v>
      </c>
      <c r="G3009">
        <v>1</v>
      </c>
      <c r="H3009" s="6">
        <v>16131724</v>
      </c>
      <c r="I3009" s="7">
        <v>45783</v>
      </c>
      <c r="J3009" s="7">
        <v>45783</v>
      </c>
      <c r="K3009">
        <v>15</v>
      </c>
      <c r="L3009" t="s">
        <v>40</v>
      </c>
      <c r="M3009" t="s">
        <v>5</v>
      </c>
      <c r="N3009" t="s">
        <v>41</v>
      </c>
      <c r="O3009" t="s">
        <v>47</v>
      </c>
      <c r="P3009" t="s">
        <v>2082</v>
      </c>
      <c r="Q3009">
        <v>2</v>
      </c>
      <c r="R3009">
        <v>13</v>
      </c>
      <c r="S3009">
        <v>0</v>
      </c>
      <c r="U3009">
        <v>2419759</v>
      </c>
      <c r="V3009">
        <v>322634</v>
      </c>
      <c r="W3009">
        <v>2097124</v>
      </c>
      <c r="X3009">
        <v>0</v>
      </c>
      <c r="Y3009" t="s">
        <v>250</v>
      </c>
    </row>
    <row r="3010" spans="1:25" x14ac:dyDescent="0.25">
      <c r="A3010">
        <v>3009</v>
      </c>
      <c r="B3010">
        <v>64722</v>
      </c>
      <c r="C3010">
        <v>0</v>
      </c>
      <c r="D3010">
        <v>0</v>
      </c>
      <c r="E3010" t="s">
        <v>1471</v>
      </c>
      <c r="F3010" t="s">
        <v>1472</v>
      </c>
      <c r="G3010">
        <v>1</v>
      </c>
      <c r="H3010" s="6">
        <v>29416053</v>
      </c>
      <c r="I3010" s="7">
        <v>45783</v>
      </c>
      <c r="J3010" s="7">
        <v>45783</v>
      </c>
      <c r="K3010">
        <v>15</v>
      </c>
      <c r="L3010" t="s">
        <v>40</v>
      </c>
      <c r="M3010" t="s">
        <v>5</v>
      </c>
      <c r="N3010" t="s">
        <v>41</v>
      </c>
      <c r="O3010" t="s">
        <v>47</v>
      </c>
      <c r="P3010" t="s">
        <v>2082</v>
      </c>
      <c r="Q3010">
        <v>6</v>
      </c>
      <c r="R3010">
        <v>9</v>
      </c>
      <c r="S3010">
        <v>0</v>
      </c>
      <c r="U3010">
        <v>4412408</v>
      </c>
      <c r="V3010">
        <v>1764963</v>
      </c>
      <c r="W3010">
        <v>2647445</v>
      </c>
      <c r="X3010">
        <v>0</v>
      </c>
      <c r="Y3010" t="s">
        <v>444</v>
      </c>
    </row>
    <row r="3011" spans="1:25" x14ac:dyDescent="0.25">
      <c r="A3011">
        <v>3010</v>
      </c>
      <c r="B3011">
        <v>64713</v>
      </c>
      <c r="C3011">
        <v>0</v>
      </c>
      <c r="D3011">
        <v>0</v>
      </c>
      <c r="E3011" t="s">
        <v>1496</v>
      </c>
      <c r="F3011" t="s">
        <v>1497</v>
      </c>
      <c r="G3011">
        <v>1</v>
      </c>
      <c r="H3011" s="6">
        <v>823529</v>
      </c>
      <c r="I3011" s="7">
        <v>45783</v>
      </c>
      <c r="J3011" s="7">
        <v>45783</v>
      </c>
      <c r="K3011">
        <v>15</v>
      </c>
      <c r="L3011" t="s">
        <v>40</v>
      </c>
      <c r="M3011" t="s">
        <v>1</v>
      </c>
      <c r="N3011" t="s">
        <v>41</v>
      </c>
      <c r="O3011" t="s">
        <v>87</v>
      </c>
      <c r="P3011" t="s">
        <v>2082</v>
      </c>
      <c r="Q3011">
        <v>15</v>
      </c>
      <c r="R3011">
        <v>0</v>
      </c>
      <c r="S3011">
        <v>0</v>
      </c>
      <c r="U3011">
        <v>123529</v>
      </c>
      <c r="V3011">
        <v>123529</v>
      </c>
      <c r="W3011">
        <v>0</v>
      </c>
      <c r="X3011">
        <v>0</v>
      </c>
      <c r="Y3011" t="s">
        <v>437</v>
      </c>
    </row>
    <row r="3012" spans="1:25" x14ac:dyDescent="0.25">
      <c r="A3012">
        <v>3011</v>
      </c>
      <c r="B3012">
        <v>64717</v>
      </c>
      <c r="C3012">
        <v>0</v>
      </c>
      <c r="D3012">
        <v>0</v>
      </c>
      <c r="E3012" t="s">
        <v>1361</v>
      </c>
      <c r="F3012" t="s">
        <v>1362</v>
      </c>
      <c r="G3012">
        <v>1</v>
      </c>
      <c r="H3012" s="6">
        <v>9722355</v>
      </c>
      <c r="I3012" s="7">
        <v>45783</v>
      </c>
      <c r="J3012" s="7">
        <v>45783</v>
      </c>
      <c r="K3012">
        <v>15</v>
      </c>
      <c r="L3012" t="s">
        <v>40</v>
      </c>
      <c r="M3012" t="s">
        <v>5</v>
      </c>
      <c r="N3012" t="s">
        <v>41</v>
      </c>
      <c r="O3012" t="s">
        <v>47</v>
      </c>
      <c r="P3012" t="s">
        <v>2082</v>
      </c>
      <c r="Q3012">
        <v>2</v>
      </c>
      <c r="R3012">
        <v>13</v>
      </c>
      <c r="S3012">
        <v>0</v>
      </c>
      <c r="U3012">
        <v>1458353</v>
      </c>
      <c r="V3012">
        <v>194447</v>
      </c>
      <c r="W3012">
        <v>1263906</v>
      </c>
      <c r="X3012">
        <v>0</v>
      </c>
      <c r="Y3012" t="s">
        <v>250</v>
      </c>
    </row>
    <row r="3013" spans="1:25" x14ac:dyDescent="0.25">
      <c r="A3013">
        <v>3012</v>
      </c>
      <c r="B3013">
        <v>64707</v>
      </c>
      <c r="C3013">
        <v>0</v>
      </c>
      <c r="D3013">
        <v>0</v>
      </c>
      <c r="E3013" t="s">
        <v>775</v>
      </c>
      <c r="F3013" t="s">
        <v>776</v>
      </c>
      <c r="G3013">
        <v>1</v>
      </c>
      <c r="H3013" s="6">
        <v>20000000</v>
      </c>
      <c r="I3013" s="7">
        <v>45782</v>
      </c>
      <c r="J3013" s="7">
        <v>45782</v>
      </c>
      <c r="K3013">
        <v>7</v>
      </c>
      <c r="L3013" t="s">
        <v>40</v>
      </c>
      <c r="M3013" t="s">
        <v>9</v>
      </c>
      <c r="N3013" t="s">
        <v>41</v>
      </c>
      <c r="O3013" t="s">
        <v>42</v>
      </c>
      <c r="P3013" t="s">
        <v>2082</v>
      </c>
      <c r="Q3013">
        <v>7</v>
      </c>
      <c r="R3013">
        <v>0</v>
      </c>
      <c r="S3013">
        <v>0</v>
      </c>
      <c r="U3013">
        <v>1400000</v>
      </c>
      <c r="V3013">
        <v>1400000</v>
      </c>
      <c r="W3013">
        <v>0</v>
      </c>
      <c r="X3013">
        <v>0</v>
      </c>
      <c r="Y3013" t="s">
        <v>67</v>
      </c>
    </row>
    <row r="3014" spans="1:25" x14ac:dyDescent="0.25">
      <c r="A3014">
        <v>3013</v>
      </c>
      <c r="B3014">
        <v>64723</v>
      </c>
      <c r="C3014">
        <v>0</v>
      </c>
      <c r="D3014">
        <v>0</v>
      </c>
      <c r="E3014" t="s">
        <v>997</v>
      </c>
      <c r="F3014" t="s">
        <v>998</v>
      </c>
      <c r="G3014">
        <v>1</v>
      </c>
      <c r="H3014">
        <v>251</v>
      </c>
      <c r="I3014" s="7">
        <v>45782</v>
      </c>
      <c r="J3014" s="7">
        <v>45782</v>
      </c>
      <c r="K3014">
        <v>15</v>
      </c>
      <c r="L3014" t="s">
        <v>40</v>
      </c>
      <c r="M3014" t="s">
        <v>5</v>
      </c>
      <c r="N3014" t="s">
        <v>41</v>
      </c>
      <c r="O3014" t="s">
        <v>77</v>
      </c>
      <c r="P3014" t="s">
        <v>2082</v>
      </c>
      <c r="Q3014">
        <v>15</v>
      </c>
      <c r="R3014">
        <v>0</v>
      </c>
      <c r="S3014">
        <v>0</v>
      </c>
      <c r="U3014">
        <v>38</v>
      </c>
      <c r="V3014">
        <v>38</v>
      </c>
      <c r="W3014">
        <v>0</v>
      </c>
      <c r="X3014">
        <v>0</v>
      </c>
      <c r="Y3014" t="s">
        <v>48</v>
      </c>
    </row>
    <row r="3015" spans="1:25" x14ac:dyDescent="0.25">
      <c r="A3015">
        <v>3014</v>
      </c>
      <c r="B3015">
        <v>64705</v>
      </c>
      <c r="C3015">
        <v>0</v>
      </c>
      <c r="D3015">
        <v>0</v>
      </c>
      <c r="E3015" t="s">
        <v>1686</v>
      </c>
      <c r="F3015" t="s">
        <v>1687</v>
      </c>
      <c r="G3015">
        <v>1</v>
      </c>
      <c r="H3015" s="6">
        <v>1000000</v>
      </c>
      <c r="I3015" s="7">
        <v>45782</v>
      </c>
      <c r="J3015" s="7">
        <v>45782</v>
      </c>
      <c r="K3015">
        <v>15</v>
      </c>
      <c r="L3015" t="s">
        <v>40</v>
      </c>
      <c r="M3015" t="s">
        <v>5</v>
      </c>
      <c r="N3015" t="s">
        <v>41</v>
      </c>
      <c r="O3015" t="s">
        <v>77</v>
      </c>
      <c r="P3015" t="s">
        <v>2082</v>
      </c>
      <c r="Q3015">
        <v>7</v>
      </c>
      <c r="R3015">
        <v>8</v>
      </c>
      <c r="S3015">
        <v>0</v>
      </c>
      <c r="U3015">
        <v>150000</v>
      </c>
      <c r="V3015">
        <v>70000</v>
      </c>
      <c r="W3015">
        <v>80000</v>
      </c>
      <c r="X3015">
        <v>0</v>
      </c>
      <c r="Y3015" t="s">
        <v>48</v>
      </c>
    </row>
    <row r="3016" spans="1:25" x14ac:dyDescent="0.25">
      <c r="A3016">
        <v>3015</v>
      </c>
      <c r="B3016">
        <v>64706</v>
      </c>
      <c r="C3016">
        <v>0</v>
      </c>
      <c r="D3016">
        <v>0</v>
      </c>
      <c r="E3016" t="s">
        <v>1453</v>
      </c>
      <c r="F3016" t="s">
        <v>1454</v>
      </c>
      <c r="G3016">
        <v>1</v>
      </c>
      <c r="H3016" s="6">
        <v>1416701</v>
      </c>
      <c r="I3016" s="7">
        <v>45782</v>
      </c>
      <c r="J3016" s="7">
        <v>45782</v>
      </c>
      <c r="K3016">
        <v>5</v>
      </c>
      <c r="L3016" t="s">
        <v>40</v>
      </c>
      <c r="M3016" t="s">
        <v>8</v>
      </c>
      <c r="N3016" t="s">
        <v>41</v>
      </c>
      <c r="O3016" t="s">
        <v>347</v>
      </c>
      <c r="P3016" t="s">
        <v>2082</v>
      </c>
      <c r="Q3016">
        <v>5</v>
      </c>
      <c r="R3016">
        <v>0</v>
      </c>
      <c r="S3016">
        <v>0</v>
      </c>
      <c r="U3016">
        <v>70835</v>
      </c>
      <c r="V3016">
        <v>70835</v>
      </c>
      <c r="W3016">
        <v>0</v>
      </c>
      <c r="X3016">
        <v>0</v>
      </c>
      <c r="Y3016" t="s">
        <v>44</v>
      </c>
    </row>
    <row r="3017" spans="1:25" x14ac:dyDescent="0.25">
      <c r="A3017">
        <v>3016</v>
      </c>
      <c r="B3017">
        <v>64708</v>
      </c>
      <c r="C3017">
        <v>0</v>
      </c>
      <c r="D3017">
        <v>0</v>
      </c>
      <c r="E3017" t="s">
        <v>1828</v>
      </c>
      <c r="F3017" t="s">
        <v>1829</v>
      </c>
      <c r="G3017">
        <v>1</v>
      </c>
      <c r="H3017" s="6">
        <v>11500000</v>
      </c>
      <c r="I3017" s="7">
        <v>45782</v>
      </c>
      <c r="J3017" s="7">
        <v>45782</v>
      </c>
      <c r="K3017">
        <v>10</v>
      </c>
      <c r="L3017" t="s">
        <v>40</v>
      </c>
      <c r="M3017" t="s">
        <v>5</v>
      </c>
      <c r="N3017" t="s">
        <v>41</v>
      </c>
      <c r="O3017" t="s">
        <v>57</v>
      </c>
      <c r="P3017" t="s">
        <v>2082</v>
      </c>
      <c r="Q3017">
        <v>10</v>
      </c>
      <c r="R3017">
        <v>0</v>
      </c>
      <c r="S3017">
        <v>0</v>
      </c>
      <c r="U3017">
        <v>1150000</v>
      </c>
      <c r="V3017">
        <v>1150000</v>
      </c>
      <c r="W3017">
        <v>0</v>
      </c>
      <c r="X3017">
        <v>0</v>
      </c>
      <c r="Y3017" t="s">
        <v>109</v>
      </c>
    </row>
    <row r="3018" spans="1:25" x14ac:dyDescent="0.25">
      <c r="A3018">
        <v>3017</v>
      </c>
      <c r="B3018">
        <v>64703</v>
      </c>
      <c r="C3018">
        <v>0</v>
      </c>
      <c r="D3018">
        <v>0</v>
      </c>
      <c r="E3018" t="s">
        <v>475</v>
      </c>
      <c r="F3018" t="s">
        <v>476</v>
      </c>
      <c r="G3018">
        <v>1</v>
      </c>
      <c r="H3018" s="6">
        <v>10921425</v>
      </c>
      <c r="I3018" s="7">
        <v>45779</v>
      </c>
      <c r="J3018" s="7">
        <v>45779</v>
      </c>
      <c r="K3018">
        <v>15</v>
      </c>
      <c r="L3018" t="s">
        <v>40</v>
      </c>
      <c r="M3018" t="s">
        <v>1</v>
      </c>
      <c r="N3018" t="s">
        <v>41</v>
      </c>
      <c r="O3018" t="s">
        <v>87</v>
      </c>
      <c r="P3018" t="s">
        <v>2082</v>
      </c>
      <c r="Q3018">
        <v>7</v>
      </c>
      <c r="R3018">
        <v>8</v>
      </c>
      <c r="S3018">
        <v>0</v>
      </c>
      <c r="U3018">
        <v>1638214</v>
      </c>
      <c r="V3018">
        <v>764500</v>
      </c>
      <c r="W3018">
        <v>873714</v>
      </c>
      <c r="X3018">
        <v>0</v>
      </c>
      <c r="Y3018" t="s">
        <v>44</v>
      </c>
    </row>
    <row r="3019" spans="1:25" x14ac:dyDescent="0.25">
      <c r="A3019">
        <v>3018</v>
      </c>
      <c r="B3019">
        <v>64701</v>
      </c>
      <c r="C3019">
        <v>0</v>
      </c>
      <c r="D3019">
        <v>0</v>
      </c>
      <c r="E3019" t="s">
        <v>1836</v>
      </c>
      <c r="F3019" t="s">
        <v>1837</v>
      </c>
      <c r="G3019">
        <v>1</v>
      </c>
      <c r="H3019" s="6">
        <v>6250000</v>
      </c>
      <c r="I3019" s="7">
        <v>45779</v>
      </c>
      <c r="J3019" s="7">
        <v>45779</v>
      </c>
      <c r="K3019">
        <v>9</v>
      </c>
      <c r="L3019" t="s">
        <v>40</v>
      </c>
      <c r="M3019" t="s">
        <v>9</v>
      </c>
      <c r="N3019" t="s">
        <v>41</v>
      </c>
      <c r="O3019" t="s">
        <v>42</v>
      </c>
      <c r="P3019" t="s">
        <v>2082</v>
      </c>
      <c r="Q3019">
        <v>9</v>
      </c>
      <c r="R3019">
        <v>0</v>
      </c>
      <c r="S3019">
        <v>0</v>
      </c>
      <c r="U3019">
        <v>562500</v>
      </c>
      <c r="V3019">
        <v>562500</v>
      </c>
      <c r="W3019">
        <v>0</v>
      </c>
      <c r="X3019">
        <v>0</v>
      </c>
      <c r="Y3019" t="s">
        <v>67</v>
      </c>
    </row>
    <row r="3020" spans="1:25" x14ac:dyDescent="0.25">
      <c r="A3020">
        <v>3019</v>
      </c>
      <c r="B3020">
        <v>64704</v>
      </c>
      <c r="C3020">
        <v>0</v>
      </c>
      <c r="D3020">
        <v>0</v>
      </c>
      <c r="E3020" t="s">
        <v>1890</v>
      </c>
      <c r="F3020" t="s">
        <v>1891</v>
      </c>
      <c r="G3020">
        <v>1</v>
      </c>
      <c r="H3020" s="6">
        <v>4434990</v>
      </c>
      <c r="I3020" s="7">
        <v>45779</v>
      </c>
      <c r="J3020" s="7">
        <v>45779</v>
      </c>
      <c r="K3020">
        <v>15</v>
      </c>
      <c r="L3020" t="s">
        <v>40</v>
      </c>
      <c r="M3020" t="s">
        <v>5</v>
      </c>
      <c r="N3020" t="s">
        <v>41</v>
      </c>
      <c r="O3020" t="s">
        <v>77</v>
      </c>
      <c r="P3020" t="s">
        <v>2082</v>
      </c>
      <c r="Q3020">
        <v>3</v>
      </c>
      <c r="R3020">
        <v>11</v>
      </c>
      <c r="S3020">
        <v>1</v>
      </c>
      <c r="U3020">
        <v>665249</v>
      </c>
      <c r="V3020">
        <v>133050</v>
      </c>
      <c r="W3020">
        <v>487849</v>
      </c>
      <c r="X3020">
        <v>44350</v>
      </c>
      <c r="Y3020" t="s">
        <v>109</v>
      </c>
    </row>
    <row r="3021" spans="1:25" x14ac:dyDescent="0.25">
      <c r="A3021">
        <v>3020</v>
      </c>
      <c r="B3021">
        <v>64700</v>
      </c>
      <c r="C3021">
        <v>0</v>
      </c>
      <c r="D3021">
        <v>0</v>
      </c>
      <c r="E3021" t="s">
        <v>594</v>
      </c>
      <c r="F3021" t="s">
        <v>595</v>
      </c>
      <c r="G3021">
        <v>1</v>
      </c>
      <c r="H3021" s="6">
        <v>11656865</v>
      </c>
      <c r="I3021" s="7">
        <v>45779</v>
      </c>
      <c r="J3021" s="7">
        <v>45779</v>
      </c>
      <c r="K3021">
        <v>8</v>
      </c>
      <c r="L3021" t="s">
        <v>40</v>
      </c>
      <c r="M3021" t="s">
        <v>5</v>
      </c>
      <c r="N3021" t="s">
        <v>41</v>
      </c>
      <c r="O3021" t="s">
        <v>54</v>
      </c>
      <c r="P3021" t="s">
        <v>2082</v>
      </c>
      <c r="Q3021">
        <v>8</v>
      </c>
      <c r="R3021">
        <v>0</v>
      </c>
      <c r="S3021">
        <v>0</v>
      </c>
      <c r="U3021">
        <v>932549</v>
      </c>
      <c r="V3021">
        <v>932549</v>
      </c>
      <c r="W3021">
        <v>0</v>
      </c>
      <c r="X3021">
        <v>0</v>
      </c>
      <c r="Y3021" t="s">
        <v>109</v>
      </c>
    </row>
    <row r="3022" spans="1:25" x14ac:dyDescent="0.25">
      <c r="A3022">
        <v>3021</v>
      </c>
      <c r="B3022">
        <v>64702</v>
      </c>
      <c r="C3022">
        <v>0</v>
      </c>
      <c r="D3022">
        <v>0</v>
      </c>
      <c r="E3022" t="s">
        <v>1007</v>
      </c>
      <c r="F3022" t="s">
        <v>1008</v>
      </c>
      <c r="G3022">
        <v>1</v>
      </c>
      <c r="H3022" s="6">
        <v>2543022</v>
      </c>
      <c r="I3022" s="7">
        <v>45779</v>
      </c>
      <c r="J3022" s="7">
        <v>45779</v>
      </c>
      <c r="K3022">
        <v>7</v>
      </c>
      <c r="L3022" t="s">
        <v>40</v>
      </c>
      <c r="M3022" t="s">
        <v>5</v>
      </c>
      <c r="N3022" t="s">
        <v>41</v>
      </c>
      <c r="O3022" t="s">
        <v>57</v>
      </c>
      <c r="P3022" t="s">
        <v>2082</v>
      </c>
      <c r="Q3022">
        <v>7</v>
      </c>
      <c r="R3022">
        <v>0</v>
      </c>
      <c r="S3022">
        <v>0</v>
      </c>
      <c r="U3022">
        <v>178012</v>
      </c>
      <c r="V3022">
        <v>178012</v>
      </c>
      <c r="W3022">
        <v>0</v>
      </c>
      <c r="X3022">
        <v>0</v>
      </c>
      <c r="Y3022" t="s">
        <v>48</v>
      </c>
    </row>
    <row r="3023" spans="1:25" x14ac:dyDescent="0.25">
      <c r="A3023">
        <v>3022</v>
      </c>
      <c r="B3023">
        <v>64683</v>
      </c>
      <c r="C3023">
        <v>0</v>
      </c>
      <c r="D3023">
        <v>0</v>
      </c>
      <c r="E3023" t="s">
        <v>1970</v>
      </c>
      <c r="F3023" t="s">
        <v>1971</v>
      </c>
      <c r="G3023">
        <v>1</v>
      </c>
      <c r="H3023" s="6">
        <v>767407</v>
      </c>
      <c r="I3023" s="7">
        <v>45777</v>
      </c>
      <c r="J3023" s="7">
        <v>45777</v>
      </c>
      <c r="K3023" t="s">
        <v>766</v>
      </c>
      <c r="L3023" t="s">
        <v>40</v>
      </c>
      <c r="M3023" t="s">
        <v>5</v>
      </c>
      <c r="N3023" t="s">
        <v>41</v>
      </c>
      <c r="O3023" t="s">
        <v>77</v>
      </c>
      <c r="P3023" t="s">
        <v>2082</v>
      </c>
      <c r="Q3023">
        <v>4.5</v>
      </c>
      <c r="R3023">
        <v>0</v>
      </c>
      <c r="S3023">
        <v>0</v>
      </c>
      <c r="U3023">
        <v>34533</v>
      </c>
      <c r="V3023">
        <v>34533</v>
      </c>
      <c r="W3023">
        <v>0</v>
      </c>
      <c r="X3023">
        <v>0</v>
      </c>
      <c r="Y3023" t="s">
        <v>67</v>
      </c>
    </row>
    <row r="3024" spans="1:25" x14ac:dyDescent="0.25">
      <c r="A3024">
        <v>3023</v>
      </c>
      <c r="B3024">
        <v>64682</v>
      </c>
      <c r="C3024">
        <v>0</v>
      </c>
      <c r="D3024">
        <v>0</v>
      </c>
      <c r="E3024" t="s">
        <v>1882</v>
      </c>
      <c r="F3024" t="s">
        <v>1883</v>
      </c>
      <c r="G3024">
        <v>1</v>
      </c>
      <c r="H3024" s="6">
        <v>3258530</v>
      </c>
      <c r="I3024" s="7">
        <v>45777</v>
      </c>
      <c r="J3024" s="7">
        <v>45777</v>
      </c>
      <c r="K3024" t="s">
        <v>766</v>
      </c>
      <c r="L3024" t="s">
        <v>40</v>
      </c>
      <c r="M3024" t="s">
        <v>5</v>
      </c>
      <c r="N3024" t="s">
        <v>41</v>
      </c>
      <c r="O3024" t="s">
        <v>77</v>
      </c>
      <c r="P3024" t="s">
        <v>2082</v>
      </c>
      <c r="Q3024">
        <v>4.5</v>
      </c>
      <c r="R3024">
        <v>0</v>
      </c>
      <c r="S3024">
        <v>0</v>
      </c>
      <c r="U3024">
        <v>146634</v>
      </c>
      <c r="V3024">
        <v>146634</v>
      </c>
      <c r="W3024">
        <v>0</v>
      </c>
      <c r="X3024">
        <v>0</v>
      </c>
      <c r="Y3024" t="s">
        <v>67</v>
      </c>
    </row>
    <row r="3025" spans="1:25" x14ac:dyDescent="0.25">
      <c r="A3025">
        <v>3024</v>
      </c>
      <c r="B3025">
        <v>64687</v>
      </c>
      <c r="C3025">
        <v>0</v>
      </c>
      <c r="D3025">
        <v>0</v>
      </c>
      <c r="E3025" t="s">
        <v>1880</v>
      </c>
      <c r="F3025" t="s">
        <v>1881</v>
      </c>
      <c r="G3025">
        <v>1</v>
      </c>
      <c r="H3025" s="6">
        <v>90982459</v>
      </c>
      <c r="I3025" s="7">
        <v>45777</v>
      </c>
      <c r="J3025" s="7">
        <v>45777</v>
      </c>
      <c r="K3025">
        <v>15</v>
      </c>
      <c r="L3025" t="s">
        <v>40</v>
      </c>
      <c r="M3025" t="s">
        <v>5</v>
      </c>
      <c r="N3025" t="s">
        <v>41</v>
      </c>
      <c r="O3025" t="s">
        <v>77</v>
      </c>
      <c r="P3025" t="s">
        <v>2082</v>
      </c>
      <c r="Q3025">
        <v>9</v>
      </c>
      <c r="R3025">
        <v>6</v>
      </c>
      <c r="S3025">
        <v>0</v>
      </c>
      <c r="U3025">
        <v>13647369</v>
      </c>
      <c r="V3025">
        <v>8188421</v>
      </c>
      <c r="W3025">
        <v>5458948</v>
      </c>
      <c r="X3025">
        <v>0</v>
      </c>
      <c r="Y3025" t="s">
        <v>48</v>
      </c>
    </row>
    <row r="3026" spans="1:25" x14ac:dyDescent="0.25">
      <c r="A3026">
        <v>3025</v>
      </c>
      <c r="B3026">
        <v>64709</v>
      </c>
      <c r="C3026">
        <v>0</v>
      </c>
      <c r="D3026">
        <v>0</v>
      </c>
      <c r="E3026" t="s">
        <v>980</v>
      </c>
      <c r="F3026" t="s">
        <v>981</v>
      </c>
      <c r="G3026">
        <v>1</v>
      </c>
      <c r="H3026" s="6">
        <v>35859879</v>
      </c>
      <c r="I3026" s="7">
        <v>45777</v>
      </c>
      <c r="J3026" s="7">
        <v>45777</v>
      </c>
      <c r="K3026">
        <v>15</v>
      </c>
      <c r="L3026" t="s">
        <v>40</v>
      </c>
      <c r="M3026" t="s">
        <v>1</v>
      </c>
      <c r="N3026" t="s">
        <v>41</v>
      </c>
      <c r="O3026" t="s">
        <v>87</v>
      </c>
      <c r="P3026" t="s">
        <v>2082</v>
      </c>
      <c r="Q3026">
        <v>1.4</v>
      </c>
      <c r="R3026">
        <v>13.6</v>
      </c>
      <c r="S3026">
        <v>0</v>
      </c>
      <c r="U3026">
        <v>5378982</v>
      </c>
      <c r="V3026">
        <v>502038</v>
      </c>
      <c r="W3026">
        <v>4876944</v>
      </c>
      <c r="X3026">
        <v>0</v>
      </c>
      <c r="Y3026" t="s">
        <v>109</v>
      </c>
    </row>
    <row r="3027" spans="1:25" x14ac:dyDescent="0.25">
      <c r="A3027">
        <v>3026</v>
      </c>
      <c r="B3027">
        <v>64691</v>
      </c>
      <c r="C3027">
        <v>0</v>
      </c>
      <c r="D3027">
        <v>0</v>
      </c>
      <c r="E3027" t="s">
        <v>1896</v>
      </c>
      <c r="F3027" t="s">
        <v>1897</v>
      </c>
      <c r="G3027">
        <v>1</v>
      </c>
      <c r="H3027" s="6">
        <v>41973834</v>
      </c>
      <c r="I3027" s="7">
        <v>45777</v>
      </c>
      <c r="J3027" s="7">
        <v>45777</v>
      </c>
      <c r="K3027">
        <v>15</v>
      </c>
      <c r="L3027" t="s">
        <v>40</v>
      </c>
      <c r="M3027" t="s">
        <v>5</v>
      </c>
      <c r="N3027" t="s">
        <v>41</v>
      </c>
      <c r="O3027" t="s">
        <v>77</v>
      </c>
      <c r="P3027" t="s">
        <v>2082</v>
      </c>
      <c r="Q3027">
        <v>3</v>
      </c>
      <c r="R3027">
        <v>11</v>
      </c>
      <c r="S3027">
        <v>1</v>
      </c>
      <c r="U3027">
        <v>6296075</v>
      </c>
      <c r="V3027">
        <v>1259215</v>
      </c>
      <c r="W3027">
        <v>4617122</v>
      </c>
      <c r="X3027">
        <v>419738</v>
      </c>
      <c r="Y3027" t="s">
        <v>109</v>
      </c>
    </row>
    <row r="3028" spans="1:25" x14ac:dyDescent="0.25">
      <c r="A3028">
        <v>3027</v>
      </c>
      <c r="B3028">
        <v>64694</v>
      </c>
      <c r="C3028">
        <v>0</v>
      </c>
      <c r="D3028">
        <v>0</v>
      </c>
      <c r="E3028" t="s">
        <v>348</v>
      </c>
      <c r="F3028" t="s">
        <v>349</v>
      </c>
      <c r="G3028">
        <v>1</v>
      </c>
      <c r="H3028" s="6">
        <v>8000000</v>
      </c>
      <c r="I3028" s="7">
        <v>45777</v>
      </c>
      <c r="J3028" s="7">
        <v>45777</v>
      </c>
      <c r="K3028">
        <v>15</v>
      </c>
      <c r="L3028" t="s">
        <v>40</v>
      </c>
      <c r="M3028" t="s">
        <v>5</v>
      </c>
      <c r="N3028" t="s">
        <v>41</v>
      </c>
      <c r="O3028" t="s">
        <v>77</v>
      </c>
      <c r="P3028" t="s">
        <v>2082</v>
      </c>
      <c r="Q3028">
        <v>4.9000000000000004</v>
      </c>
      <c r="R3028">
        <v>5.4</v>
      </c>
      <c r="S3028">
        <v>4.7</v>
      </c>
      <c r="U3028">
        <v>1200000</v>
      </c>
      <c r="V3028">
        <v>392000</v>
      </c>
      <c r="W3028">
        <v>432000</v>
      </c>
      <c r="X3028">
        <v>376000</v>
      </c>
      <c r="Y3028" t="s">
        <v>112</v>
      </c>
    </row>
    <row r="3029" spans="1:25" x14ac:dyDescent="0.25">
      <c r="A3029">
        <v>3028</v>
      </c>
      <c r="B3029">
        <v>64680</v>
      </c>
      <c r="C3029">
        <v>0</v>
      </c>
      <c r="D3029">
        <v>0</v>
      </c>
      <c r="E3029" t="s">
        <v>1475</v>
      </c>
      <c r="F3029" t="s">
        <v>1476</v>
      </c>
      <c r="G3029">
        <v>1</v>
      </c>
      <c r="H3029" s="6">
        <v>187148</v>
      </c>
      <c r="I3029" s="7">
        <v>45777</v>
      </c>
      <c r="J3029" s="7">
        <v>45777</v>
      </c>
      <c r="K3029">
        <v>7</v>
      </c>
      <c r="L3029" t="s">
        <v>40</v>
      </c>
      <c r="M3029" t="s">
        <v>5</v>
      </c>
      <c r="N3029" t="s">
        <v>41</v>
      </c>
      <c r="O3029" t="s">
        <v>47</v>
      </c>
      <c r="P3029" t="s">
        <v>2082</v>
      </c>
      <c r="Q3029">
        <v>7</v>
      </c>
      <c r="R3029">
        <v>0</v>
      </c>
      <c r="S3029">
        <v>0</v>
      </c>
      <c r="U3029">
        <v>13100</v>
      </c>
      <c r="V3029">
        <v>13100</v>
      </c>
      <c r="W3029">
        <v>0</v>
      </c>
      <c r="X3029">
        <v>0</v>
      </c>
      <c r="Y3029" t="s">
        <v>48</v>
      </c>
    </row>
    <row r="3030" spans="1:25" x14ac:dyDescent="0.25">
      <c r="A3030">
        <v>3029</v>
      </c>
      <c r="B3030">
        <v>64681</v>
      </c>
      <c r="C3030">
        <v>0</v>
      </c>
      <c r="D3030">
        <v>0</v>
      </c>
      <c r="E3030" t="s">
        <v>1477</v>
      </c>
      <c r="F3030" t="s">
        <v>1478</v>
      </c>
      <c r="G3030">
        <v>1</v>
      </c>
      <c r="H3030" s="6">
        <v>470000</v>
      </c>
      <c r="I3030" s="7">
        <v>45777</v>
      </c>
      <c r="J3030" s="7">
        <v>45777</v>
      </c>
      <c r="K3030">
        <v>6</v>
      </c>
      <c r="L3030" t="s">
        <v>40</v>
      </c>
      <c r="M3030" t="s">
        <v>5</v>
      </c>
      <c r="N3030" t="s">
        <v>41</v>
      </c>
      <c r="O3030" t="s">
        <v>47</v>
      </c>
      <c r="P3030" t="s">
        <v>2082</v>
      </c>
      <c r="Q3030">
        <v>6</v>
      </c>
      <c r="R3030">
        <v>0</v>
      </c>
      <c r="S3030">
        <v>0</v>
      </c>
      <c r="U3030">
        <v>28200</v>
      </c>
      <c r="V3030">
        <v>28200</v>
      </c>
      <c r="W3030">
        <v>0</v>
      </c>
      <c r="X3030">
        <v>0</v>
      </c>
      <c r="Y3030" t="s">
        <v>72</v>
      </c>
    </row>
    <row r="3031" spans="1:25" x14ac:dyDescent="0.25">
      <c r="A3031">
        <v>3030</v>
      </c>
      <c r="B3031">
        <v>64679</v>
      </c>
      <c r="C3031">
        <v>0</v>
      </c>
      <c r="D3031">
        <v>0</v>
      </c>
      <c r="E3031" t="s">
        <v>1486</v>
      </c>
      <c r="F3031" t="s">
        <v>1487</v>
      </c>
      <c r="G3031">
        <v>1</v>
      </c>
      <c r="H3031" s="6">
        <v>1829173</v>
      </c>
      <c r="I3031" s="7">
        <v>45777</v>
      </c>
      <c r="J3031" s="7">
        <v>45777</v>
      </c>
      <c r="K3031">
        <v>7</v>
      </c>
      <c r="L3031" t="s">
        <v>40</v>
      </c>
      <c r="M3031" t="s">
        <v>5</v>
      </c>
      <c r="N3031" t="s">
        <v>41</v>
      </c>
      <c r="O3031" t="s">
        <v>47</v>
      </c>
      <c r="P3031" t="s">
        <v>2082</v>
      </c>
      <c r="Q3031">
        <v>7</v>
      </c>
      <c r="R3031">
        <v>0</v>
      </c>
      <c r="S3031">
        <v>0</v>
      </c>
      <c r="U3031">
        <v>128042</v>
      </c>
      <c r="V3031">
        <v>128042</v>
      </c>
      <c r="W3031">
        <v>0</v>
      </c>
      <c r="X3031">
        <v>0</v>
      </c>
      <c r="Y3031" t="s">
        <v>72</v>
      </c>
    </row>
    <row r="3032" spans="1:25" x14ac:dyDescent="0.25">
      <c r="A3032">
        <v>3031</v>
      </c>
      <c r="B3032">
        <v>64678</v>
      </c>
      <c r="C3032">
        <v>0</v>
      </c>
      <c r="D3032">
        <v>0</v>
      </c>
      <c r="E3032" t="s">
        <v>1372</v>
      </c>
      <c r="F3032" t="s">
        <v>1373</v>
      </c>
      <c r="G3032">
        <v>1</v>
      </c>
      <c r="H3032" s="6">
        <v>17922177</v>
      </c>
      <c r="I3032" s="7">
        <v>45777</v>
      </c>
      <c r="J3032" s="7">
        <v>45777</v>
      </c>
      <c r="K3032">
        <v>15</v>
      </c>
      <c r="L3032" t="s">
        <v>40</v>
      </c>
      <c r="M3032" t="s">
        <v>4</v>
      </c>
      <c r="N3032" t="s">
        <v>41</v>
      </c>
      <c r="O3032" t="s">
        <v>51</v>
      </c>
      <c r="P3032" t="s">
        <v>2082</v>
      </c>
      <c r="Q3032">
        <v>5.5</v>
      </c>
      <c r="R3032">
        <v>7</v>
      </c>
      <c r="S3032">
        <v>2.5</v>
      </c>
      <c r="U3032">
        <v>2688327</v>
      </c>
      <c r="V3032">
        <v>985720</v>
      </c>
      <c r="W3032">
        <v>1254552</v>
      </c>
      <c r="X3032">
        <v>448054</v>
      </c>
      <c r="Y3032" t="s">
        <v>109</v>
      </c>
    </row>
    <row r="3033" spans="1:25" x14ac:dyDescent="0.25">
      <c r="A3033">
        <v>3032</v>
      </c>
      <c r="B3033">
        <v>64688</v>
      </c>
      <c r="C3033">
        <v>0</v>
      </c>
      <c r="D3033">
        <v>0</v>
      </c>
      <c r="E3033" t="s">
        <v>1666</v>
      </c>
      <c r="F3033" t="s">
        <v>1667</v>
      </c>
      <c r="G3033">
        <v>1</v>
      </c>
      <c r="H3033" s="6">
        <v>18081983</v>
      </c>
      <c r="I3033" s="7">
        <v>45777</v>
      </c>
      <c r="J3033" s="7">
        <v>45777</v>
      </c>
      <c r="K3033">
        <v>15</v>
      </c>
      <c r="L3033" t="s">
        <v>40</v>
      </c>
      <c r="M3033" t="s">
        <v>5</v>
      </c>
      <c r="N3033" t="s">
        <v>41</v>
      </c>
      <c r="O3033" t="s">
        <v>77</v>
      </c>
      <c r="P3033" t="s">
        <v>2082</v>
      </c>
      <c r="Q3033">
        <v>5.6</v>
      </c>
      <c r="R3033">
        <v>9.4</v>
      </c>
      <c r="S3033">
        <v>0</v>
      </c>
      <c r="U3033">
        <v>2712297</v>
      </c>
      <c r="V3033">
        <v>1012591</v>
      </c>
      <c r="W3033">
        <v>1699706</v>
      </c>
      <c r="X3033">
        <v>0</v>
      </c>
      <c r="Y3033" t="s">
        <v>109</v>
      </c>
    </row>
    <row r="3034" spans="1:25" x14ac:dyDescent="0.25">
      <c r="A3034">
        <v>3033</v>
      </c>
      <c r="B3034">
        <v>64685</v>
      </c>
      <c r="C3034">
        <v>0</v>
      </c>
      <c r="D3034">
        <v>0</v>
      </c>
      <c r="E3034" t="s">
        <v>110</v>
      </c>
      <c r="F3034" t="s">
        <v>111</v>
      </c>
      <c r="G3034">
        <v>1</v>
      </c>
      <c r="H3034" s="6">
        <v>3859845</v>
      </c>
      <c r="I3034" s="7">
        <v>45777</v>
      </c>
      <c r="J3034" s="7">
        <v>45777</v>
      </c>
      <c r="K3034">
        <v>15</v>
      </c>
      <c r="L3034" t="s">
        <v>40</v>
      </c>
      <c r="M3034" t="s">
        <v>5</v>
      </c>
      <c r="N3034" t="s">
        <v>41</v>
      </c>
      <c r="O3034" t="s">
        <v>47</v>
      </c>
      <c r="P3034" t="s">
        <v>2082</v>
      </c>
      <c r="Q3034">
        <v>8</v>
      </c>
      <c r="R3034">
        <v>7</v>
      </c>
      <c r="S3034">
        <v>0</v>
      </c>
      <c r="U3034">
        <v>578977</v>
      </c>
      <c r="V3034">
        <v>308788</v>
      </c>
      <c r="W3034">
        <v>270189</v>
      </c>
      <c r="X3034">
        <v>0</v>
      </c>
      <c r="Y3034" t="s">
        <v>112</v>
      </c>
    </row>
    <row r="3035" spans="1:25" x14ac:dyDescent="0.25">
      <c r="A3035">
        <v>3034</v>
      </c>
      <c r="B3035">
        <v>64696</v>
      </c>
      <c r="C3035">
        <v>0</v>
      </c>
      <c r="D3035">
        <v>0</v>
      </c>
      <c r="E3035" t="s">
        <v>1737</v>
      </c>
      <c r="F3035" t="s">
        <v>1738</v>
      </c>
      <c r="G3035">
        <v>1</v>
      </c>
      <c r="H3035" s="6">
        <v>6000000</v>
      </c>
      <c r="I3035" s="7">
        <v>45777</v>
      </c>
      <c r="J3035" s="7">
        <v>45777</v>
      </c>
      <c r="K3035">
        <v>15</v>
      </c>
      <c r="L3035" t="s">
        <v>40</v>
      </c>
      <c r="M3035" t="s">
        <v>5</v>
      </c>
      <c r="N3035" t="s">
        <v>41</v>
      </c>
      <c r="O3035" t="s">
        <v>77</v>
      </c>
      <c r="P3035" t="s">
        <v>2082</v>
      </c>
      <c r="Q3035">
        <v>4.9000000000000004</v>
      </c>
      <c r="R3035">
        <v>5.4</v>
      </c>
      <c r="S3035">
        <v>4.7</v>
      </c>
      <c r="U3035">
        <v>900000</v>
      </c>
      <c r="V3035">
        <v>294000</v>
      </c>
      <c r="W3035">
        <v>324000</v>
      </c>
      <c r="X3035">
        <v>282000</v>
      </c>
      <c r="Y3035" t="s">
        <v>48</v>
      </c>
    </row>
    <row r="3036" spans="1:25" x14ac:dyDescent="0.25">
      <c r="A3036">
        <v>3035</v>
      </c>
      <c r="B3036">
        <v>64692</v>
      </c>
      <c r="C3036">
        <v>0</v>
      </c>
      <c r="D3036">
        <v>0</v>
      </c>
      <c r="E3036" t="s">
        <v>423</v>
      </c>
      <c r="F3036" t="s">
        <v>424</v>
      </c>
      <c r="G3036">
        <v>1</v>
      </c>
      <c r="H3036" s="6">
        <v>10000000</v>
      </c>
      <c r="I3036" s="7">
        <v>45777</v>
      </c>
      <c r="J3036" s="7">
        <v>45777</v>
      </c>
      <c r="K3036">
        <v>15</v>
      </c>
      <c r="L3036" t="s">
        <v>40</v>
      </c>
      <c r="M3036" t="s">
        <v>5</v>
      </c>
      <c r="N3036" t="s">
        <v>41</v>
      </c>
      <c r="O3036" t="s">
        <v>77</v>
      </c>
      <c r="P3036" t="s">
        <v>2082</v>
      </c>
      <c r="Q3036">
        <v>4.9000000000000004</v>
      </c>
      <c r="R3036">
        <v>5.4</v>
      </c>
      <c r="S3036">
        <v>4.7</v>
      </c>
      <c r="U3036">
        <v>1500000</v>
      </c>
      <c r="V3036">
        <v>490000</v>
      </c>
      <c r="W3036">
        <v>540000</v>
      </c>
      <c r="X3036">
        <v>470000</v>
      </c>
      <c r="Y3036" t="s">
        <v>112</v>
      </c>
    </row>
    <row r="3037" spans="1:25" x14ac:dyDescent="0.25">
      <c r="A3037">
        <v>3036</v>
      </c>
      <c r="B3037">
        <v>64690</v>
      </c>
      <c r="C3037">
        <v>0</v>
      </c>
      <c r="D3037">
        <v>0</v>
      </c>
      <c r="E3037" t="s">
        <v>1892</v>
      </c>
      <c r="F3037" t="s">
        <v>1893</v>
      </c>
      <c r="G3037">
        <v>1</v>
      </c>
      <c r="H3037" s="6">
        <v>352410815</v>
      </c>
      <c r="I3037" s="7">
        <v>45777</v>
      </c>
      <c r="J3037" s="7">
        <v>45777</v>
      </c>
      <c r="K3037">
        <v>15</v>
      </c>
      <c r="L3037" t="s">
        <v>40</v>
      </c>
      <c r="M3037" t="s">
        <v>5</v>
      </c>
      <c r="N3037" t="s">
        <v>41</v>
      </c>
      <c r="O3037" t="s">
        <v>77</v>
      </c>
      <c r="P3037" t="s">
        <v>2082</v>
      </c>
      <c r="Q3037">
        <v>3</v>
      </c>
      <c r="R3037">
        <v>11</v>
      </c>
      <c r="S3037">
        <v>1</v>
      </c>
      <c r="U3037">
        <v>52861622</v>
      </c>
      <c r="V3037">
        <v>10572324</v>
      </c>
      <c r="W3037">
        <v>38765190</v>
      </c>
      <c r="X3037">
        <v>3524108</v>
      </c>
      <c r="Y3037" t="s">
        <v>109</v>
      </c>
    </row>
    <row r="3038" spans="1:25" x14ac:dyDescent="0.25">
      <c r="A3038">
        <v>3037</v>
      </c>
      <c r="B3038">
        <v>64695</v>
      </c>
      <c r="C3038">
        <v>0</v>
      </c>
      <c r="D3038">
        <v>0</v>
      </c>
      <c r="E3038" t="s">
        <v>409</v>
      </c>
      <c r="F3038" t="s">
        <v>410</v>
      </c>
      <c r="G3038">
        <v>1</v>
      </c>
      <c r="H3038" s="6">
        <v>90000000</v>
      </c>
      <c r="I3038" s="7">
        <v>45777</v>
      </c>
      <c r="J3038" s="7">
        <v>45777</v>
      </c>
      <c r="K3038">
        <v>15</v>
      </c>
      <c r="L3038" t="s">
        <v>40</v>
      </c>
      <c r="M3038" t="s">
        <v>5</v>
      </c>
      <c r="N3038" t="s">
        <v>41</v>
      </c>
      <c r="O3038" t="s">
        <v>77</v>
      </c>
      <c r="P3038" t="s">
        <v>2082</v>
      </c>
      <c r="Q3038">
        <v>4.9000000000000004</v>
      </c>
      <c r="R3038">
        <v>5.4</v>
      </c>
      <c r="S3038">
        <v>4.7</v>
      </c>
      <c r="U3038">
        <v>13500000</v>
      </c>
      <c r="V3038">
        <v>4410000</v>
      </c>
      <c r="W3038">
        <v>4860000</v>
      </c>
      <c r="X3038">
        <v>4230000</v>
      </c>
      <c r="Y3038" t="s">
        <v>112</v>
      </c>
    </row>
    <row r="3039" spans="1:25" x14ac:dyDescent="0.25">
      <c r="A3039">
        <v>3038</v>
      </c>
      <c r="B3039">
        <v>64689</v>
      </c>
      <c r="C3039">
        <v>0</v>
      </c>
      <c r="D3039">
        <v>0</v>
      </c>
      <c r="E3039" t="s">
        <v>565</v>
      </c>
      <c r="F3039" t="s">
        <v>566</v>
      </c>
      <c r="G3039">
        <v>1</v>
      </c>
      <c r="H3039" s="6">
        <v>65500000</v>
      </c>
      <c r="I3039" s="7">
        <v>45777</v>
      </c>
      <c r="J3039" s="7">
        <v>45777</v>
      </c>
      <c r="K3039" t="s">
        <v>567</v>
      </c>
      <c r="L3039" t="s">
        <v>40</v>
      </c>
      <c r="M3039" t="s">
        <v>8</v>
      </c>
      <c r="N3039" t="s">
        <v>41</v>
      </c>
      <c r="O3039" t="s">
        <v>347</v>
      </c>
      <c r="P3039" t="s">
        <v>2082</v>
      </c>
      <c r="Q3039">
        <v>1.8</v>
      </c>
      <c r="R3039">
        <v>2.2999999999999998</v>
      </c>
      <c r="S3039">
        <v>0</v>
      </c>
      <c r="U3039">
        <v>2685500</v>
      </c>
      <c r="V3039">
        <v>1179000</v>
      </c>
      <c r="W3039">
        <v>1506500</v>
      </c>
      <c r="X3039">
        <v>0</v>
      </c>
      <c r="Y3039" t="s">
        <v>44</v>
      </c>
    </row>
    <row r="3040" spans="1:25" x14ac:dyDescent="0.25">
      <c r="A3040">
        <v>3039</v>
      </c>
      <c r="B3040">
        <v>64693</v>
      </c>
      <c r="C3040">
        <v>0</v>
      </c>
      <c r="D3040">
        <v>0</v>
      </c>
      <c r="E3040" t="s">
        <v>1745</v>
      </c>
      <c r="F3040" t="s">
        <v>1746</v>
      </c>
      <c r="G3040">
        <v>1</v>
      </c>
      <c r="H3040" s="6">
        <v>11000000</v>
      </c>
      <c r="I3040" s="7">
        <v>45777</v>
      </c>
      <c r="J3040" s="7">
        <v>45777</v>
      </c>
      <c r="K3040">
        <v>15</v>
      </c>
      <c r="L3040" t="s">
        <v>40</v>
      </c>
      <c r="M3040" t="s">
        <v>5</v>
      </c>
      <c r="N3040" t="s">
        <v>41</v>
      </c>
      <c r="O3040" t="s">
        <v>77</v>
      </c>
      <c r="P3040" t="s">
        <v>2082</v>
      </c>
      <c r="Q3040">
        <v>4.9000000000000004</v>
      </c>
      <c r="R3040">
        <v>5.4</v>
      </c>
      <c r="S3040">
        <v>4.7</v>
      </c>
      <c r="U3040">
        <v>1650000</v>
      </c>
      <c r="V3040">
        <v>539000</v>
      </c>
      <c r="W3040">
        <v>594000</v>
      </c>
      <c r="X3040">
        <v>517000</v>
      </c>
      <c r="Y3040" t="s">
        <v>48</v>
      </c>
    </row>
    <row r="3041" spans="1:25" x14ac:dyDescent="0.25">
      <c r="A3041">
        <v>3040</v>
      </c>
      <c r="B3041">
        <v>64684</v>
      </c>
      <c r="C3041">
        <v>0</v>
      </c>
      <c r="D3041">
        <v>0</v>
      </c>
      <c r="E3041" t="s">
        <v>1886</v>
      </c>
      <c r="F3041" t="s">
        <v>1887</v>
      </c>
      <c r="G3041">
        <v>1</v>
      </c>
      <c r="H3041" s="6">
        <v>5358479</v>
      </c>
      <c r="I3041" s="7">
        <v>45777</v>
      </c>
      <c r="J3041" s="7">
        <v>45777</v>
      </c>
      <c r="K3041" t="s">
        <v>766</v>
      </c>
      <c r="L3041" t="s">
        <v>40</v>
      </c>
      <c r="M3041" t="s">
        <v>5</v>
      </c>
      <c r="N3041" t="s">
        <v>41</v>
      </c>
      <c r="O3041" t="s">
        <v>77</v>
      </c>
      <c r="P3041" t="s">
        <v>2082</v>
      </c>
      <c r="Q3041">
        <v>4.5</v>
      </c>
      <c r="R3041">
        <v>0</v>
      </c>
      <c r="S3041">
        <v>0</v>
      </c>
      <c r="U3041">
        <v>241132</v>
      </c>
      <c r="V3041">
        <v>241132</v>
      </c>
      <c r="W3041">
        <v>0</v>
      </c>
      <c r="X3041">
        <v>0</v>
      </c>
      <c r="Y3041" t="s">
        <v>48</v>
      </c>
    </row>
    <row r="3042" spans="1:25" x14ac:dyDescent="0.25">
      <c r="A3042">
        <v>3041</v>
      </c>
      <c r="B3042">
        <v>64677</v>
      </c>
      <c r="C3042">
        <v>0</v>
      </c>
      <c r="D3042">
        <v>0</v>
      </c>
      <c r="E3042" t="s">
        <v>1802</v>
      </c>
      <c r="F3042" t="s">
        <v>1803</v>
      </c>
      <c r="G3042">
        <v>1</v>
      </c>
      <c r="H3042" s="6">
        <v>17760041</v>
      </c>
      <c r="I3042" s="7">
        <v>45776</v>
      </c>
      <c r="J3042" s="7">
        <v>45776</v>
      </c>
      <c r="K3042">
        <v>8</v>
      </c>
      <c r="L3042" t="s">
        <v>40</v>
      </c>
      <c r="M3042" t="s">
        <v>5</v>
      </c>
      <c r="N3042" t="s">
        <v>41</v>
      </c>
      <c r="O3042" t="s">
        <v>57</v>
      </c>
      <c r="P3042" t="s">
        <v>2082</v>
      </c>
      <c r="Q3042">
        <v>8</v>
      </c>
      <c r="R3042">
        <v>0</v>
      </c>
      <c r="S3042">
        <v>0</v>
      </c>
      <c r="U3042">
        <v>1420803</v>
      </c>
      <c r="V3042">
        <v>1420803</v>
      </c>
      <c r="W3042">
        <v>0</v>
      </c>
      <c r="X3042">
        <v>0</v>
      </c>
      <c r="Y3042" t="s">
        <v>72</v>
      </c>
    </row>
    <row r="3043" spans="1:25" x14ac:dyDescent="0.25">
      <c r="A3043">
        <v>3042</v>
      </c>
      <c r="B3043">
        <v>64675</v>
      </c>
      <c r="C3043">
        <v>0</v>
      </c>
      <c r="D3043">
        <v>0</v>
      </c>
      <c r="E3043" t="s">
        <v>457</v>
      </c>
      <c r="F3043" t="s">
        <v>458</v>
      </c>
      <c r="G3043">
        <v>1</v>
      </c>
      <c r="H3043" s="6">
        <v>2742857</v>
      </c>
      <c r="I3043" s="7">
        <v>45776</v>
      </c>
      <c r="J3043" s="7">
        <v>45776</v>
      </c>
      <c r="K3043" t="s">
        <v>137</v>
      </c>
      <c r="L3043" t="s">
        <v>40</v>
      </c>
      <c r="M3043" t="s">
        <v>5</v>
      </c>
      <c r="N3043" t="s">
        <v>41</v>
      </c>
      <c r="O3043" t="s">
        <v>47</v>
      </c>
      <c r="P3043" t="s">
        <v>2082</v>
      </c>
      <c r="Q3043">
        <v>12.5</v>
      </c>
      <c r="R3043">
        <v>0</v>
      </c>
      <c r="S3043">
        <v>0</v>
      </c>
      <c r="U3043">
        <v>342857</v>
      </c>
      <c r="V3043">
        <v>342857</v>
      </c>
      <c r="W3043">
        <v>0</v>
      </c>
      <c r="X3043">
        <v>0</v>
      </c>
      <c r="Y3043" t="s">
        <v>44</v>
      </c>
    </row>
    <row r="3044" spans="1:25" x14ac:dyDescent="0.25">
      <c r="A3044">
        <v>3043</v>
      </c>
      <c r="B3044">
        <v>64676</v>
      </c>
      <c r="C3044">
        <v>0</v>
      </c>
      <c r="D3044">
        <v>0</v>
      </c>
      <c r="E3044" t="s">
        <v>209</v>
      </c>
      <c r="F3044" t="s">
        <v>210</v>
      </c>
      <c r="G3044">
        <v>1</v>
      </c>
      <c r="H3044" s="6">
        <v>17300000</v>
      </c>
      <c r="I3044" s="7">
        <v>45776</v>
      </c>
      <c r="J3044" s="7">
        <v>45776</v>
      </c>
      <c r="K3044">
        <v>5</v>
      </c>
      <c r="L3044" t="s">
        <v>40</v>
      </c>
      <c r="M3044" t="s">
        <v>5</v>
      </c>
      <c r="N3044" t="s">
        <v>41</v>
      </c>
      <c r="O3044" t="s">
        <v>77</v>
      </c>
      <c r="P3044" t="s">
        <v>2082</v>
      </c>
      <c r="Q3044">
        <v>5</v>
      </c>
      <c r="R3044">
        <v>0</v>
      </c>
      <c r="S3044">
        <v>0</v>
      </c>
      <c r="U3044">
        <v>865000</v>
      </c>
      <c r="V3044">
        <v>865000</v>
      </c>
      <c r="W3044">
        <v>0</v>
      </c>
      <c r="X3044">
        <v>0</v>
      </c>
      <c r="Y3044" t="s">
        <v>72</v>
      </c>
    </row>
    <row r="3045" spans="1:25" x14ac:dyDescent="0.25">
      <c r="A3045">
        <v>3044</v>
      </c>
      <c r="B3045">
        <v>64520</v>
      </c>
      <c r="C3045">
        <v>0</v>
      </c>
      <c r="D3045">
        <v>0</v>
      </c>
      <c r="E3045" t="s">
        <v>1739</v>
      </c>
      <c r="F3045" t="s">
        <v>1740</v>
      </c>
      <c r="G3045">
        <v>1</v>
      </c>
      <c r="H3045" s="6">
        <v>30000000</v>
      </c>
      <c r="I3045" s="7">
        <v>45776</v>
      </c>
      <c r="J3045" s="7">
        <v>45776</v>
      </c>
      <c r="K3045">
        <v>15</v>
      </c>
      <c r="L3045" t="s">
        <v>40</v>
      </c>
      <c r="M3045" t="s">
        <v>5</v>
      </c>
      <c r="N3045" t="s">
        <v>41</v>
      </c>
      <c r="O3045" t="s">
        <v>54</v>
      </c>
      <c r="P3045" t="s">
        <v>2082</v>
      </c>
      <c r="Q3045">
        <v>4.5</v>
      </c>
      <c r="R3045">
        <v>10.5</v>
      </c>
      <c r="S3045">
        <v>0</v>
      </c>
      <c r="U3045">
        <v>4500000</v>
      </c>
      <c r="V3045">
        <v>1350000</v>
      </c>
      <c r="W3045">
        <v>3150000</v>
      </c>
      <c r="X3045">
        <v>0</v>
      </c>
      <c r="Y3045" t="s">
        <v>48</v>
      </c>
    </row>
    <row r="3046" spans="1:25" x14ac:dyDescent="0.25">
      <c r="A3046">
        <v>3045</v>
      </c>
      <c r="B3046">
        <v>64669</v>
      </c>
      <c r="C3046">
        <v>0</v>
      </c>
      <c r="D3046">
        <v>0</v>
      </c>
      <c r="E3046" t="s">
        <v>1392</v>
      </c>
      <c r="F3046" t="s">
        <v>1393</v>
      </c>
      <c r="G3046">
        <v>1</v>
      </c>
      <c r="H3046" s="6">
        <v>1779556</v>
      </c>
      <c r="I3046" s="7">
        <v>45775</v>
      </c>
      <c r="J3046" s="7">
        <v>45775</v>
      </c>
      <c r="K3046">
        <v>10</v>
      </c>
      <c r="L3046" t="s">
        <v>40</v>
      </c>
      <c r="M3046" t="s">
        <v>5</v>
      </c>
      <c r="N3046" t="s">
        <v>41</v>
      </c>
      <c r="O3046" t="s">
        <v>57</v>
      </c>
      <c r="P3046" t="s">
        <v>2082</v>
      </c>
      <c r="Q3046">
        <v>10</v>
      </c>
      <c r="R3046">
        <v>0</v>
      </c>
      <c r="S3046">
        <v>0</v>
      </c>
      <c r="U3046">
        <v>177956</v>
      </c>
      <c r="V3046">
        <v>177956</v>
      </c>
      <c r="W3046">
        <v>0</v>
      </c>
      <c r="X3046">
        <v>0</v>
      </c>
      <c r="Y3046" t="s">
        <v>109</v>
      </c>
    </row>
    <row r="3047" spans="1:25" x14ac:dyDescent="0.25">
      <c r="A3047">
        <v>3046</v>
      </c>
      <c r="B3047">
        <v>64653</v>
      </c>
      <c r="C3047">
        <v>0</v>
      </c>
      <c r="D3047">
        <v>0</v>
      </c>
      <c r="E3047" t="s">
        <v>267</v>
      </c>
      <c r="F3047" t="s">
        <v>268</v>
      </c>
      <c r="G3047">
        <v>1</v>
      </c>
      <c r="H3047" s="6">
        <v>3112500</v>
      </c>
      <c r="I3047" s="7">
        <v>45775</v>
      </c>
      <c r="J3047" s="7">
        <v>45775</v>
      </c>
      <c r="K3047">
        <v>8</v>
      </c>
      <c r="L3047" t="s">
        <v>40</v>
      </c>
      <c r="M3047" t="s">
        <v>5</v>
      </c>
      <c r="N3047" t="s">
        <v>41</v>
      </c>
      <c r="O3047" t="s">
        <v>57</v>
      </c>
      <c r="P3047" t="s">
        <v>2082</v>
      </c>
      <c r="Q3047">
        <v>8</v>
      </c>
      <c r="R3047">
        <v>0</v>
      </c>
      <c r="S3047">
        <v>0</v>
      </c>
      <c r="U3047">
        <v>249000</v>
      </c>
      <c r="V3047">
        <v>249000</v>
      </c>
      <c r="W3047">
        <v>0</v>
      </c>
      <c r="X3047">
        <v>0</v>
      </c>
      <c r="Y3047" t="s">
        <v>81</v>
      </c>
    </row>
    <row r="3048" spans="1:25" x14ac:dyDescent="0.25">
      <c r="A3048">
        <v>3047</v>
      </c>
      <c r="B3048">
        <v>64651</v>
      </c>
      <c r="C3048">
        <v>0</v>
      </c>
      <c r="D3048">
        <v>0</v>
      </c>
      <c r="E3048" t="s">
        <v>642</v>
      </c>
      <c r="F3048" t="s">
        <v>643</v>
      </c>
      <c r="G3048">
        <v>1</v>
      </c>
      <c r="H3048" s="6">
        <v>12746205</v>
      </c>
      <c r="I3048" s="7">
        <v>45775</v>
      </c>
      <c r="J3048" s="7">
        <v>45775</v>
      </c>
      <c r="K3048">
        <v>8</v>
      </c>
      <c r="L3048" t="s">
        <v>40</v>
      </c>
      <c r="M3048" t="s">
        <v>5</v>
      </c>
      <c r="N3048" t="s">
        <v>41</v>
      </c>
      <c r="O3048" t="s">
        <v>77</v>
      </c>
      <c r="P3048" t="s">
        <v>2082</v>
      </c>
      <c r="Q3048">
        <v>8</v>
      </c>
      <c r="R3048">
        <v>0</v>
      </c>
      <c r="S3048">
        <v>0</v>
      </c>
      <c r="U3048">
        <v>1019696</v>
      </c>
      <c r="V3048">
        <v>1019696</v>
      </c>
      <c r="W3048">
        <v>0</v>
      </c>
      <c r="X3048">
        <v>0</v>
      </c>
      <c r="Y3048" t="s">
        <v>250</v>
      </c>
    </row>
    <row r="3049" spans="1:25" x14ac:dyDescent="0.25">
      <c r="A3049">
        <v>3048</v>
      </c>
      <c r="B3049">
        <v>64667</v>
      </c>
      <c r="C3049">
        <v>0</v>
      </c>
      <c r="D3049">
        <v>0</v>
      </c>
      <c r="E3049" t="s">
        <v>2093</v>
      </c>
      <c r="F3049" t="s">
        <v>2094</v>
      </c>
      <c r="G3049">
        <v>1</v>
      </c>
      <c r="H3049" s="6">
        <v>30787776</v>
      </c>
      <c r="I3049" s="7">
        <v>45775</v>
      </c>
      <c r="J3049" s="7">
        <v>45775</v>
      </c>
      <c r="K3049">
        <v>7</v>
      </c>
      <c r="L3049" t="s">
        <v>40</v>
      </c>
      <c r="M3049" t="s">
        <v>6</v>
      </c>
      <c r="N3049" t="s">
        <v>41</v>
      </c>
      <c r="O3049" t="s">
        <v>64</v>
      </c>
      <c r="P3049" t="s">
        <v>2082</v>
      </c>
      <c r="Q3049">
        <v>7</v>
      </c>
      <c r="R3049">
        <v>0</v>
      </c>
      <c r="S3049">
        <v>0</v>
      </c>
      <c r="U3049">
        <v>2155144</v>
      </c>
      <c r="V3049">
        <v>2155144</v>
      </c>
      <c r="W3049">
        <v>0</v>
      </c>
      <c r="X3049">
        <v>0</v>
      </c>
      <c r="Y3049" t="s">
        <v>2086</v>
      </c>
    </row>
    <row r="3050" spans="1:25" x14ac:dyDescent="0.25">
      <c r="A3050">
        <v>3049</v>
      </c>
      <c r="B3050">
        <v>64673</v>
      </c>
      <c r="C3050">
        <v>0</v>
      </c>
      <c r="D3050">
        <v>0</v>
      </c>
      <c r="E3050" t="s">
        <v>1447</v>
      </c>
      <c r="F3050" t="s">
        <v>1448</v>
      </c>
      <c r="G3050">
        <v>1</v>
      </c>
      <c r="H3050" s="6">
        <v>1000000</v>
      </c>
      <c r="I3050" s="7">
        <v>45775</v>
      </c>
      <c r="J3050" s="7">
        <v>45775</v>
      </c>
      <c r="K3050">
        <v>6</v>
      </c>
      <c r="L3050" t="s">
        <v>40</v>
      </c>
      <c r="M3050" t="s">
        <v>5</v>
      </c>
      <c r="N3050" t="s">
        <v>41</v>
      </c>
      <c r="O3050" t="s">
        <v>77</v>
      </c>
      <c r="P3050" t="s">
        <v>2082</v>
      </c>
      <c r="Q3050">
        <v>6</v>
      </c>
      <c r="R3050">
        <v>0</v>
      </c>
      <c r="S3050">
        <v>0</v>
      </c>
      <c r="U3050">
        <v>60000</v>
      </c>
      <c r="V3050">
        <v>60000</v>
      </c>
      <c r="W3050">
        <v>0</v>
      </c>
      <c r="X3050">
        <v>0</v>
      </c>
      <c r="Y3050" t="s">
        <v>48</v>
      </c>
    </row>
    <row r="3051" spans="1:25" x14ac:dyDescent="0.25">
      <c r="A3051">
        <v>3050</v>
      </c>
      <c r="B3051">
        <v>64656</v>
      </c>
      <c r="C3051">
        <v>0</v>
      </c>
      <c r="D3051">
        <v>0</v>
      </c>
      <c r="E3051" t="s">
        <v>429</v>
      </c>
      <c r="F3051" t="s">
        <v>430</v>
      </c>
      <c r="G3051">
        <v>1</v>
      </c>
      <c r="H3051" s="6">
        <v>4406752</v>
      </c>
      <c r="I3051" s="7">
        <v>45775</v>
      </c>
      <c r="J3051" s="7">
        <v>45775</v>
      </c>
      <c r="K3051">
        <v>15</v>
      </c>
      <c r="L3051" t="s">
        <v>40</v>
      </c>
      <c r="M3051" t="s">
        <v>5</v>
      </c>
      <c r="N3051" t="s">
        <v>41</v>
      </c>
      <c r="O3051" t="s">
        <v>54</v>
      </c>
      <c r="P3051" t="s">
        <v>2082</v>
      </c>
      <c r="Q3051">
        <v>9</v>
      </c>
      <c r="R3051">
        <v>6</v>
      </c>
      <c r="S3051">
        <v>0</v>
      </c>
      <c r="U3051">
        <v>661013</v>
      </c>
      <c r="V3051">
        <v>396608</v>
      </c>
      <c r="W3051">
        <v>264405</v>
      </c>
      <c r="X3051">
        <v>0</v>
      </c>
      <c r="Y3051" t="s">
        <v>48</v>
      </c>
    </row>
    <row r="3052" spans="1:25" x14ac:dyDescent="0.25">
      <c r="A3052">
        <v>3051</v>
      </c>
      <c r="B3052">
        <v>64655</v>
      </c>
      <c r="C3052">
        <v>0</v>
      </c>
      <c r="D3052">
        <v>0</v>
      </c>
      <c r="E3052" t="s">
        <v>1792</v>
      </c>
      <c r="F3052" t="s">
        <v>1793</v>
      </c>
      <c r="G3052">
        <v>1</v>
      </c>
      <c r="H3052" s="6">
        <v>1322041</v>
      </c>
      <c r="I3052" s="7">
        <v>45775</v>
      </c>
      <c r="J3052" s="7">
        <v>45775</v>
      </c>
      <c r="K3052">
        <v>15</v>
      </c>
      <c r="L3052" t="s">
        <v>40</v>
      </c>
      <c r="M3052" t="s">
        <v>5</v>
      </c>
      <c r="N3052" t="s">
        <v>41</v>
      </c>
      <c r="O3052" t="s">
        <v>54</v>
      </c>
      <c r="P3052" t="s">
        <v>2082</v>
      </c>
      <c r="Q3052">
        <v>9</v>
      </c>
      <c r="R3052">
        <v>6</v>
      </c>
      <c r="S3052">
        <v>0</v>
      </c>
      <c r="U3052">
        <v>198306</v>
      </c>
      <c r="V3052">
        <v>118984</v>
      </c>
      <c r="W3052">
        <v>79322</v>
      </c>
      <c r="X3052">
        <v>0</v>
      </c>
      <c r="Y3052" t="s">
        <v>48</v>
      </c>
    </row>
    <row r="3053" spans="1:25" x14ac:dyDescent="0.25">
      <c r="A3053">
        <v>3052</v>
      </c>
      <c r="B3053">
        <v>64668</v>
      </c>
      <c r="C3053">
        <v>0</v>
      </c>
      <c r="D3053">
        <v>0</v>
      </c>
      <c r="E3053" t="s">
        <v>514</v>
      </c>
      <c r="F3053" t="s">
        <v>515</v>
      </c>
      <c r="G3053">
        <v>1</v>
      </c>
      <c r="H3053" s="6">
        <v>44500000</v>
      </c>
      <c r="I3053" s="7">
        <v>45775</v>
      </c>
      <c r="J3053" s="7">
        <v>45775</v>
      </c>
      <c r="K3053">
        <v>6</v>
      </c>
      <c r="L3053" t="s">
        <v>40</v>
      </c>
      <c r="M3053" t="s">
        <v>5</v>
      </c>
      <c r="N3053" t="s">
        <v>41</v>
      </c>
      <c r="O3053" t="s">
        <v>77</v>
      </c>
      <c r="P3053" t="s">
        <v>2082</v>
      </c>
      <c r="Q3053">
        <v>6</v>
      </c>
      <c r="R3053">
        <v>0</v>
      </c>
      <c r="S3053">
        <v>0</v>
      </c>
      <c r="U3053">
        <v>2670000</v>
      </c>
      <c r="V3053">
        <v>2670000</v>
      </c>
      <c r="W3053">
        <v>0</v>
      </c>
      <c r="X3053">
        <v>0</v>
      </c>
      <c r="Y3053" t="s">
        <v>48</v>
      </c>
    </row>
    <row r="3054" spans="1:25" x14ac:dyDescent="0.25">
      <c r="A3054">
        <v>3053</v>
      </c>
      <c r="B3054">
        <v>64652</v>
      </c>
      <c r="C3054">
        <v>0</v>
      </c>
      <c r="D3054">
        <v>0</v>
      </c>
      <c r="E3054" t="s">
        <v>378</v>
      </c>
      <c r="F3054" t="s">
        <v>379</v>
      </c>
      <c r="G3054">
        <v>1</v>
      </c>
      <c r="H3054" s="6">
        <v>60000000</v>
      </c>
      <c r="I3054" s="7">
        <v>45775</v>
      </c>
      <c r="J3054" s="7">
        <v>45775</v>
      </c>
      <c r="K3054">
        <v>15</v>
      </c>
      <c r="L3054" t="s">
        <v>40</v>
      </c>
      <c r="M3054" t="s">
        <v>5</v>
      </c>
      <c r="N3054" t="s">
        <v>41</v>
      </c>
      <c r="O3054" t="s">
        <v>77</v>
      </c>
      <c r="P3054" t="s">
        <v>2082</v>
      </c>
      <c r="Q3054">
        <v>7</v>
      </c>
      <c r="R3054">
        <v>8</v>
      </c>
      <c r="S3054">
        <v>0</v>
      </c>
      <c r="U3054">
        <v>9000000</v>
      </c>
      <c r="V3054">
        <v>4200000</v>
      </c>
      <c r="W3054">
        <v>4800000</v>
      </c>
      <c r="X3054">
        <v>0</v>
      </c>
      <c r="Y3054" t="s">
        <v>48</v>
      </c>
    </row>
    <row r="3055" spans="1:25" x14ac:dyDescent="0.25">
      <c r="A3055">
        <v>3054</v>
      </c>
      <c r="B3055">
        <v>64654</v>
      </c>
      <c r="C3055">
        <v>0</v>
      </c>
      <c r="D3055">
        <v>0</v>
      </c>
      <c r="E3055" t="s">
        <v>1678</v>
      </c>
      <c r="F3055" t="s">
        <v>1679</v>
      </c>
      <c r="G3055">
        <v>1</v>
      </c>
      <c r="H3055" s="6">
        <v>22393360</v>
      </c>
      <c r="I3055" s="7">
        <v>45775</v>
      </c>
      <c r="J3055" s="7">
        <v>45775</v>
      </c>
      <c r="K3055">
        <v>15</v>
      </c>
      <c r="L3055" t="s">
        <v>40</v>
      </c>
      <c r="M3055" t="s">
        <v>5</v>
      </c>
      <c r="N3055" t="s">
        <v>41</v>
      </c>
      <c r="O3055" t="s">
        <v>77</v>
      </c>
      <c r="P3055" t="s">
        <v>2082</v>
      </c>
      <c r="Q3055">
        <v>6</v>
      </c>
      <c r="R3055">
        <v>9</v>
      </c>
      <c r="S3055">
        <v>0</v>
      </c>
      <c r="U3055">
        <v>3359004</v>
      </c>
      <c r="V3055">
        <v>1343602</v>
      </c>
      <c r="W3055">
        <v>2015402</v>
      </c>
      <c r="X3055">
        <v>0</v>
      </c>
      <c r="Y3055" t="s">
        <v>250</v>
      </c>
    </row>
    <row r="3056" spans="1:25" x14ac:dyDescent="0.25">
      <c r="A3056">
        <v>3055</v>
      </c>
      <c r="B3056">
        <v>64638</v>
      </c>
      <c r="C3056">
        <v>0</v>
      </c>
      <c r="D3056">
        <v>0</v>
      </c>
      <c r="E3056" t="s">
        <v>2489</v>
      </c>
      <c r="F3056" t="s">
        <v>2490</v>
      </c>
      <c r="G3056">
        <v>1</v>
      </c>
      <c r="H3056" s="6">
        <v>275294</v>
      </c>
      <c r="I3056" s="7">
        <v>45772</v>
      </c>
      <c r="J3056" s="7">
        <v>45772</v>
      </c>
      <c r="K3056">
        <v>15</v>
      </c>
      <c r="L3056" t="s">
        <v>40</v>
      </c>
      <c r="M3056" t="s">
        <v>5</v>
      </c>
      <c r="N3056" t="s">
        <v>41</v>
      </c>
      <c r="O3056" t="s">
        <v>77</v>
      </c>
      <c r="P3056" t="s">
        <v>2082</v>
      </c>
      <c r="Q3056">
        <v>4</v>
      </c>
      <c r="R3056">
        <v>11</v>
      </c>
      <c r="S3056">
        <v>0</v>
      </c>
      <c r="U3056">
        <v>41294</v>
      </c>
      <c r="V3056">
        <v>11012</v>
      </c>
      <c r="W3056">
        <v>30282</v>
      </c>
      <c r="X3056">
        <v>0</v>
      </c>
      <c r="Y3056" t="s">
        <v>48</v>
      </c>
    </row>
    <row r="3057" spans="1:25" x14ac:dyDescent="0.25">
      <c r="A3057">
        <v>3056</v>
      </c>
      <c r="B3057">
        <v>64645</v>
      </c>
      <c r="C3057">
        <v>0</v>
      </c>
      <c r="D3057">
        <v>0</v>
      </c>
      <c r="E3057" t="s">
        <v>384</v>
      </c>
      <c r="F3057" t="s">
        <v>385</v>
      </c>
      <c r="G3057">
        <v>1</v>
      </c>
      <c r="H3057" s="6">
        <v>1909712</v>
      </c>
      <c r="I3057" s="7">
        <v>45772</v>
      </c>
      <c r="J3057" s="7">
        <v>45772</v>
      </c>
      <c r="K3057">
        <v>15</v>
      </c>
      <c r="L3057" t="s">
        <v>40</v>
      </c>
      <c r="M3057" t="s">
        <v>3</v>
      </c>
      <c r="N3057" t="s">
        <v>41</v>
      </c>
      <c r="O3057" t="s">
        <v>51</v>
      </c>
      <c r="P3057" t="s">
        <v>2082</v>
      </c>
      <c r="Q3057">
        <v>10</v>
      </c>
      <c r="R3057">
        <v>5</v>
      </c>
      <c r="S3057">
        <v>0</v>
      </c>
      <c r="U3057">
        <v>286457</v>
      </c>
      <c r="V3057">
        <v>190971</v>
      </c>
      <c r="W3057">
        <v>95486</v>
      </c>
      <c r="X3057">
        <v>0</v>
      </c>
      <c r="Y3057" t="s">
        <v>72</v>
      </c>
    </row>
    <row r="3058" spans="1:25" x14ac:dyDescent="0.25">
      <c r="A3058">
        <v>3057</v>
      </c>
      <c r="B3058">
        <v>64646</v>
      </c>
      <c r="C3058">
        <v>0</v>
      </c>
      <c r="D3058">
        <v>0</v>
      </c>
      <c r="E3058" t="s">
        <v>384</v>
      </c>
      <c r="F3058" t="s">
        <v>385</v>
      </c>
      <c r="G3058">
        <v>1</v>
      </c>
      <c r="H3058" s="6">
        <v>1865782</v>
      </c>
      <c r="I3058" s="7">
        <v>45772</v>
      </c>
      <c r="J3058" s="7">
        <v>45772</v>
      </c>
      <c r="K3058">
        <v>15</v>
      </c>
      <c r="L3058" t="s">
        <v>40</v>
      </c>
      <c r="M3058" t="s">
        <v>3</v>
      </c>
      <c r="N3058" t="s">
        <v>41</v>
      </c>
      <c r="O3058" t="s">
        <v>51</v>
      </c>
      <c r="P3058" t="s">
        <v>2082</v>
      </c>
      <c r="Q3058">
        <v>10</v>
      </c>
      <c r="R3058">
        <v>5</v>
      </c>
      <c r="S3058">
        <v>0</v>
      </c>
      <c r="U3058">
        <v>279867</v>
      </c>
      <c r="V3058">
        <v>186578</v>
      </c>
      <c r="W3058">
        <v>93289</v>
      </c>
      <c r="X3058">
        <v>0</v>
      </c>
      <c r="Y3058" t="s">
        <v>72</v>
      </c>
    </row>
    <row r="3059" spans="1:25" x14ac:dyDescent="0.25">
      <c r="A3059">
        <v>3058</v>
      </c>
      <c r="B3059">
        <v>64647</v>
      </c>
      <c r="C3059">
        <v>0</v>
      </c>
      <c r="D3059">
        <v>0</v>
      </c>
      <c r="E3059" t="s">
        <v>386</v>
      </c>
      <c r="F3059" t="s">
        <v>387</v>
      </c>
      <c r="G3059">
        <v>1</v>
      </c>
      <c r="H3059" s="6">
        <v>321710</v>
      </c>
      <c r="I3059" s="7">
        <v>45772</v>
      </c>
      <c r="J3059" s="7">
        <v>45772</v>
      </c>
      <c r="K3059">
        <v>15</v>
      </c>
      <c r="L3059" t="s">
        <v>40</v>
      </c>
      <c r="M3059" t="s">
        <v>3</v>
      </c>
      <c r="N3059" t="s">
        <v>41</v>
      </c>
      <c r="O3059" t="s">
        <v>51</v>
      </c>
      <c r="P3059" t="s">
        <v>2082</v>
      </c>
      <c r="Q3059">
        <v>10</v>
      </c>
      <c r="R3059">
        <v>5</v>
      </c>
      <c r="S3059">
        <v>0</v>
      </c>
      <c r="U3059">
        <v>48257</v>
      </c>
      <c r="V3059">
        <v>32171</v>
      </c>
      <c r="W3059">
        <v>16086</v>
      </c>
      <c r="X3059">
        <v>0</v>
      </c>
      <c r="Y3059" t="s">
        <v>72</v>
      </c>
    </row>
    <row r="3060" spans="1:25" x14ac:dyDescent="0.25">
      <c r="A3060">
        <v>3059</v>
      </c>
      <c r="B3060">
        <v>64657</v>
      </c>
      <c r="C3060">
        <v>0</v>
      </c>
      <c r="D3060">
        <v>0</v>
      </c>
      <c r="E3060" t="s">
        <v>386</v>
      </c>
      <c r="F3060" t="s">
        <v>387</v>
      </c>
      <c r="G3060">
        <v>1</v>
      </c>
      <c r="H3060" s="6">
        <v>326516</v>
      </c>
      <c r="I3060" s="7">
        <v>45772</v>
      </c>
      <c r="J3060" s="7">
        <v>45772</v>
      </c>
      <c r="K3060">
        <v>15</v>
      </c>
      <c r="L3060" t="s">
        <v>40</v>
      </c>
      <c r="M3060" t="s">
        <v>3</v>
      </c>
      <c r="N3060" t="s">
        <v>41</v>
      </c>
      <c r="O3060" t="s">
        <v>51</v>
      </c>
      <c r="P3060" t="s">
        <v>2082</v>
      </c>
      <c r="Q3060">
        <v>10</v>
      </c>
      <c r="R3060">
        <v>5</v>
      </c>
      <c r="S3060">
        <v>0</v>
      </c>
      <c r="U3060">
        <v>48977</v>
      </c>
      <c r="V3060">
        <v>32652</v>
      </c>
      <c r="W3060">
        <v>16326</v>
      </c>
      <c r="X3060">
        <v>0</v>
      </c>
      <c r="Y3060" t="s">
        <v>72</v>
      </c>
    </row>
    <row r="3061" spans="1:25" x14ac:dyDescent="0.25">
      <c r="A3061">
        <v>3060</v>
      </c>
      <c r="B3061">
        <v>64648</v>
      </c>
      <c r="C3061">
        <v>0</v>
      </c>
      <c r="D3061">
        <v>0</v>
      </c>
      <c r="E3061" t="s">
        <v>391</v>
      </c>
      <c r="F3061" t="s">
        <v>392</v>
      </c>
      <c r="G3061">
        <v>1</v>
      </c>
      <c r="H3061" s="6">
        <v>427243</v>
      </c>
      <c r="I3061" s="7">
        <v>45772</v>
      </c>
      <c r="J3061" s="7">
        <v>45772</v>
      </c>
      <c r="K3061">
        <v>15</v>
      </c>
      <c r="L3061" t="s">
        <v>40</v>
      </c>
      <c r="M3061" t="s">
        <v>3</v>
      </c>
      <c r="N3061" t="s">
        <v>41</v>
      </c>
      <c r="O3061" t="s">
        <v>51</v>
      </c>
      <c r="P3061" t="s">
        <v>2082</v>
      </c>
      <c r="Q3061">
        <v>10</v>
      </c>
      <c r="R3061">
        <v>5</v>
      </c>
      <c r="S3061">
        <v>0</v>
      </c>
      <c r="U3061">
        <v>64086</v>
      </c>
      <c r="V3061">
        <v>42724</v>
      </c>
      <c r="W3061">
        <v>21362</v>
      </c>
      <c r="X3061">
        <v>0</v>
      </c>
      <c r="Y3061" t="s">
        <v>72</v>
      </c>
    </row>
    <row r="3062" spans="1:25" x14ac:dyDescent="0.25">
      <c r="A3062">
        <v>3061</v>
      </c>
      <c r="B3062">
        <v>64649</v>
      </c>
      <c r="C3062">
        <v>0</v>
      </c>
      <c r="D3062">
        <v>0</v>
      </c>
      <c r="E3062" t="s">
        <v>391</v>
      </c>
      <c r="F3062" t="s">
        <v>392</v>
      </c>
      <c r="G3062">
        <v>1</v>
      </c>
      <c r="H3062" s="6">
        <v>422233</v>
      </c>
      <c r="I3062" s="7">
        <v>45772</v>
      </c>
      <c r="J3062" s="7">
        <v>45772</v>
      </c>
      <c r="K3062">
        <v>15</v>
      </c>
      <c r="L3062" t="s">
        <v>40</v>
      </c>
      <c r="M3062" t="s">
        <v>3</v>
      </c>
      <c r="N3062" t="s">
        <v>41</v>
      </c>
      <c r="O3062" t="s">
        <v>51</v>
      </c>
      <c r="P3062" t="s">
        <v>2082</v>
      </c>
      <c r="Q3062">
        <v>10</v>
      </c>
      <c r="R3062">
        <v>5</v>
      </c>
      <c r="S3062">
        <v>0</v>
      </c>
      <c r="U3062">
        <v>63335</v>
      </c>
      <c r="V3062">
        <v>42223</v>
      </c>
      <c r="W3062">
        <v>21112</v>
      </c>
      <c r="X3062">
        <v>0</v>
      </c>
      <c r="Y3062" t="s">
        <v>72</v>
      </c>
    </row>
    <row r="3063" spans="1:25" x14ac:dyDescent="0.25">
      <c r="A3063">
        <v>3062</v>
      </c>
      <c r="B3063">
        <v>64637</v>
      </c>
      <c r="C3063">
        <v>0</v>
      </c>
      <c r="D3063">
        <v>0</v>
      </c>
      <c r="E3063" t="s">
        <v>393</v>
      </c>
      <c r="F3063" t="s">
        <v>2586</v>
      </c>
      <c r="G3063">
        <v>1</v>
      </c>
      <c r="H3063" s="6">
        <v>6068751</v>
      </c>
      <c r="I3063" s="7">
        <v>45772</v>
      </c>
      <c r="J3063" s="7">
        <v>45772</v>
      </c>
      <c r="K3063">
        <v>8</v>
      </c>
      <c r="L3063" t="s">
        <v>40</v>
      </c>
      <c r="M3063" t="s">
        <v>5</v>
      </c>
      <c r="N3063" t="s">
        <v>41</v>
      </c>
      <c r="O3063" t="s">
        <v>57</v>
      </c>
      <c r="P3063" t="s">
        <v>2082</v>
      </c>
      <c r="Q3063">
        <v>8</v>
      </c>
      <c r="R3063">
        <v>0</v>
      </c>
      <c r="S3063">
        <v>0</v>
      </c>
      <c r="U3063">
        <v>485500</v>
      </c>
      <c r="V3063">
        <v>485500</v>
      </c>
      <c r="W3063">
        <v>0</v>
      </c>
      <c r="X3063">
        <v>0</v>
      </c>
      <c r="Y3063" t="s">
        <v>44</v>
      </c>
    </row>
    <row r="3064" spans="1:25" x14ac:dyDescent="0.25">
      <c r="A3064">
        <v>3063</v>
      </c>
      <c r="B3064">
        <v>64623</v>
      </c>
      <c r="C3064">
        <v>0</v>
      </c>
      <c r="D3064">
        <v>0</v>
      </c>
      <c r="E3064" t="s">
        <v>2218</v>
      </c>
      <c r="F3064" t="s">
        <v>2219</v>
      </c>
      <c r="G3064">
        <v>1</v>
      </c>
      <c r="H3064" s="6">
        <v>2854000</v>
      </c>
      <c r="I3064" s="7">
        <v>45772</v>
      </c>
      <c r="J3064" s="7">
        <v>45772</v>
      </c>
      <c r="K3064" t="s">
        <v>2195</v>
      </c>
      <c r="L3064" t="s">
        <v>40</v>
      </c>
      <c r="M3064" t="s">
        <v>5</v>
      </c>
      <c r="N3064" t="s">
        <v>41</v>
      </c>
      <c r="O3064" t="s">
        <v>57</v>
      </c>
      <c r="P3064" t="s">
        <v>2082</v>
      </c>
      <c r="Q3064">
        <v>3.7</v>
      </c>
      <c r="R3064">
        <v>9.9</v>
      </c>
      <c r="S3064">
        <v>0</v>
      </c>
      <c r="U3064">
        <v>388144</v>
      </c>
      <c r="V3064">
        <v>105598</v>
      </c>
      <c r="W3064">
        <v>282546</v>
      </c>
      <c r="X3064">
        <v>0</v>
      </c>
      <c r="Y3064" t="s">
        <v>48</v>
      </c>
    </row>
    <row r="3065" spans="1:25" x14ac:dyDescent="0.25">
      <c r="A3065">
        <v>3064</v>
      </c>
      <c r="B3065">
        <v>64625</v>
      </c>
      <c r="C3065">
        <v>0</v>
      </c>
      <c r="D3065">
        <v>0</v>
      </c>
      <c r="E3065" t="s">
        <v>1652</v>
      </c>
      <c r="F3065" t="s">
        <v>1653</v>
      </c>
      <c r="G3065">
        <v>1</v>
      </c>
      <c r="H3065" s="6">
        <v>1821075</v>
      </c>
      <c r="I3065" s="7">
        <v>45772</v>
      </c>
      <c r="J3065" s="7">
        <v>45772</v>
      </c>
      <c r="K3065">
        <v>7</v>
      </c>
      <c r="L3065" t="s">
        <v>40</v>
      </c>
      <c r="M3065" t="s">
        <v>5</v>
      </c>
      <c r="N3065" t="s">
        <v>41</v>
      </c>
      <c r="O3065" t="s">
        <v>47</v>
      </c>
      <c r="P3065" t="s">
        <v>2082</v>
      </c>
      <c r="Q3065">
        <v>7</v>
      </c>
      <c r="R3065">
        <v>0</v>
      </c>
      <c r="S3065">
        <v>0</v>
      </c>
      <c r="U3065">
        <v>127475</v>
      </c>
      <c r="V3065">
        <v>127475</v>
      </c>
      <c r="W3065">
        <v>0</v>
      </c>
      <c r="X3065">
        <v>0</v>
      </c>
      <c r="Y3065" t="s">
        <v>48</v>
      </c>
    </row>
    <row r="3066" spans="1:25" x14ac:dyDescent="0.25">
      <c r="A3066">
        <v>3065</v>
      </c>
      <c r="B3066">
        <v>64622</v>
      </c>
      <c r="C3066">
        <v>0</v>
      </c>
      <c r="D3066">
        <v>0</v>
      </c>
      <c r="E3066" t="s">
        <v>2212</v>
      </c>
      <c r="F3066" t="s">
        <v>2213</v>
      </c>
      <c r="G3066">
        <v>1</v>
      </c>
      <c r="H3066" s="6">
        <v>4645000</v>
      </c>
      <c r="I3066" s="7">
        <v>45772</v>
      </c>
      <c r="J3066" s="7">
        <v>45772</v>
      </c>
      <c r="K3066" t="s">
        <v>2195</v>
      </c>
      <c r="L3066" t="s">
        <v>40</v>
      </c>
      <c r="M3066" t="s">
        <v>5</v>
      </c>
      <c r="N3066" t="s">
        <v>41</v>
      </c>
      <c r="O3066" t="s">
        <v>57</v>
      </c>
      <c r="P3066" t="s">
        <v>2082</v>
      </c>
      <c r="Q3066">
        <v>3.7</v>
      </c>
      <c r="R3066">
        <v>9.9</v>
      </c>
      <c r="S3066">
        <v>0</v>
      </c>
      <c r="U3066">
        <v>631720</v>
      </c>
      <c r="V3066">
        <v>171865</v>
      </c>
      <c r="W3066">
        <v>459855</v>
      </c>
      <c r="X3066">
        <v>0</v>
      </c>
      <c r="Y3066" t="s">
        <v>48</v>
      </c>
    </row>
    <row r="3067" spans="1:25" x14ac:dyDescent="0.25">
      <c r="A3067">
        <v>3066</v>
      </c>
      <c r="B3067">
        <v>64635</v>
      </c>
      <c r="C3067">
        <v>0</v>
      </c>
      <c r="D3067">
        <v>0</v>
      </c>
      <c r="E3067" t="s">
        <v>2491</v>
      </c>
      <c r="F3067" t="s">
        <v>2492</v>
      </c>
      <c r="G3067">
        <v>1</v>
      </c>
      <c r="I3067" s="7">
        <v>45772</v>
      </c>
      <c r="J3067" s="7">
        <v>45772</v>
      </c>
      <c r="K3067">
        <v>15</v>
      </c>
      <c r="L3067" t="s">
        <v>40</v>
      </c>
      <c r="M3067" t="s">
        <v>5</v>
      </c>
      <c r="N3067" t="s">
        <v>41</v>
      </c>
      <c r="O3067" t="s">
        <v>47</v>
      </c>
      <c r="P3067" t="s">
        <v>2082</v>
      </c>
      <c r="Q3067">
        <v>5</v>
      </c>
      <c r="R3067">
        <v>10</v>
      </c>
      <c r="S3067">
        <v>0</v>
      </c>
      <c r="U3067">
        <v>0</v>
      </c>
      <c r="V3067">
        <v>0</v>
      </c>
      <c r="W3067">
        <v>0</v>
      </c>
      <c r="X3067">
        <v>0</v>
      </c>
      <c r="Y3067" t="s">
        <v>48</v>
      </c>
    </row>
    <row r="3068" spans="1:25" x14ac:dyDescent="0.25">
      <c r="A3068">
        <v>3067</v>
      </c>
      <c r="B3068">
        <v>64624</v>
      </c>
      <c r="C3068">
        <v>0</v>
      </c>
      <c r="D3068">
        <v>0</v>
      </c>
      <c r="E3068" t="s">
        <v>2214</v>
      </c>
      <c r="F3068" t="s">
        <v>2215</v>
      </c>
      <c r="G3068">
        <v>1</v>
      </c>
      <c r="H3068" s="6">
        <v>660000</v>
      </c>
      <c r="I3068" s="7">
        <v>45772</v>
      </c>
      <c r="J3068" s="7">
        <v>45772</v>
      </c>
      <c r="K3068" t="s">
        <v>2195</v>
      </c>
      <c r="L3068" t="s">
        <v>40</v>
      </c>
      <c r="M3068" t="s">
        <v>5</v>
      </c>
      <c r="N3068" t="s">
        <v>41</v>
      </c>
      <c r="O3068" t="s">
        <v>57</v>
      </c>
      <c r="P3068" t="s">
        <v>2082</v>
      </c>
      <c r="Q3068">
        <v>3.7</v>
      </c>
      <c r="R3068">
        <v>9.9</v>
      </c>
      <c r="S3068">
        <v>0</v>
      </c>
      <c r="U3068">
        <v>89760</v>
      </c>
      <c r="V3068">
        <v>24420</v>
      </c>
      <c r="W3068">
        <v>65340</v>
      </c>
      <c r="X3068">
        <v>0</v>
      </c>
      <c r="Y3068" t="s">
        <v>48</v>
      </c>
    </row>
    <row r="3069" spans="1:25" x14ac:dyDescent="0.25">
      <c r="A3069">
        <v>3068</v>
      </c>
      <c r="B3069">
        <v>64620</v>
      </c>
      <c r="C3069">
        <v>0</v>
      </c>
      <c r="D3069">
        <v>0</v>
      </c>
      <c r="E3069" t="s">
        <v>2216</v>
      </c>
      <c r="F3069" t="s">
        <v>2217</v>
      </c>
      <c r="G3069">
        <v>1</v>
      </c>
      <c r="H3069" s="6">
        <v>1425000</v>
      </c>
      <c r="I3069" s="7">
        <v>45772</v>
      </c>
      <c r="J3069" s="7">
        <v>45772</v>
      </c>
      <c r="K3069" t="s">
        <v>2195</v>
      </c>
      <c r="L3069" t="s">
        <v>40</v>
      </c>
      <c r="M3069" t="s">
        <v>5</v>
      </c>
      <c r="N3069" t="s">
        <v>41</v>
      </c>
      <c r="O3069" t="s">
        <v>57</v>
      </c>
      <c r="P3069" t="s">
        <v>2082</v>
      </c>
      <c r="Q3069">
        <v>3.7</v>
      </c>
      <c r="R3069">
        <v>9.9</v>
      </c>
      <c r="S3069">
        <v>0</v>
      </c>
      <c r="U3069">
        <v>193800</v>
      </c>
      <c r="V3069">
        <v>52725</v>
      </c>
      <c r="W3069">
        <v>141075</v>
      </c>
      <c r="X3069">
        <v>0</v>
      </c>
      <c r="Y3069" t="s">
        <v>48</v>
      </c>
    </row>
    <row r="3070" spans="1:25" x14ac:dyDescent="0.25">
      <c r="A3070">
        <v>3069</v>
      </c>
      <c r="B3070">
        <v>64626</v>
      </c>
      <c r="C3070">
        <v>0</v>
      </c>
      <c r="D3070">
        <v>0</v>
      </c>
      <c r="E3070" t="s">
        <v>1650</v>
      </c>
      <c r="F3070" t="s">
        <v>1651</v>
      </c>
      <c r="G3070">
        <v>1</v>
      </c>
      <c r="H3070" s="6">
        <v>1403245</v>
      </c>
      <c r="I3070" s="7">
        <v>45772</v>
      </c>
      <c r="J3070" s="7">
        <v>45772</v>
      </c>
      <c r="K3070">
        <v>7</v>
      </c>
      <c r="L3070" t="s">
        <v>40</v>
      </c>
      <c r="M3070" t="s">
        <v>5</v>
      </c>
      <c r="N3070" t="s">
        <v>41</v>
      </c>
      <c r="O3070" t="s">
        <v>47</v>
      </c>
      <c r="P3070" t="s">
        <v>2082</v>
      </c>
      <c r="Q3070">
        <v>7</v>
      </c>
      <c r="R3070">
        <v>0</v>
      </c>
      <c r="S3070">
        <v>0</v>
      </c>
      <c r="U3070">
        <v>98227</v>
      </c>
      <c r="V3070">
        <v>98227</v>
      </c>
      <c r="W3070">
        <v>0</v>
      </c>
      <c r="X3070">
        <v>0</v>
      </c>
      <c r="Y3070" t="s">
        <v>48</v>
      </c>
    </row>
    <row r="3071" spans="1:25" x14ac:dyDescent="0.25">
      <c r="A3071">
        <v>3070</v>
      </c>
      <c r="B3071">
        <v>64627</v>
      </c>
      <c r="C3071">
        <v>0</v>
      </c>
      <c r="D3071">
        <v>0</v>
      </c>
      <c r="E3071" t="s">
        <v>1638</v>
      </c>
      <c r="F3071" t="s">
        <v>1639</v>
      </c>
      <c r="G3071">
        <v>1</v>
      </c>
      <c r="H3071" s="6">
        <v>647971</v>
      </c>
      <c r="I3071" s="7">
        <v>45772</v>
      </c>
      <c r="J3071" s="7">
        <v>45772</v>
      </c>
      <c r="K3071">
        <v>7</v>
      </c>
      <c r="L3071" t="s">
        <v>40</v>
      </c>
      <c r="M3071" t="s">
        <v>5</v>
      </c>
      <c r="N3071" t="s">
        <v>41</v>
      </c>
      <c r="O3071" t="s">
        <v>47</v>
      </c>
      <c r="P3071" t="s">
        <v>2082</v>
      </c>
      <c r="Q3071">
        <v>7</v>
      </c>
      <c r="R3071">
        <v>0</v>
      </c>
      <c r="S3071">
        <v>0</v>
      </c>
      <c r="U3071">
        <v>45358</v>
      </c>
      <c r="V3071">
        <v>45358</v>
      </c>
      <c r="W3071">
        <v>0</v>
      </c>
      <c r="X3071">
        <v>0</v>
      </c>
      <c r="Y3071" t="s">
        <v>48</v>
      </c>
    </row>
    <row r="3072" spans="1:25" x14ac:dyDescent="0.25">
      <c r="A3072">
        <v>3071</v>
      </c>
      <c r="B3072">
        <v>66829</v>
      </c>
      <c r="C3072">
        <v>0</v>
      </c>
      <c r="D3072">
        <v>0</v>
      </c>
      <c r="E3072" t="s">
        <v>2479</v>
      </c>
      <c r="F3072" t="s">
        <v>2480</v>
      </c>
      <c r="G3072">
        <v>1</v>
      </c>
      <c r="I3072" s="7">
        <v>45772</v>
      </c>
      <c r="K3072">
        <v>15</v>
      </c>
      <c r="L3072" t="s">
        <v>40</v>
      </c>
      <c r="M3072" t="s">
        <v>5</v>
      </c>
      <c r="N3072" t="s">
        <v>41</v>
      </c>
      <c r="O3072" t="s">
        <v>47</v>
      </c>
      <c r="P3072" t="s">
        <v>2082</v>
      </c>
      <c r="Q3072">
        <v>5</v>
      </c>
      <c r="R3072">
        <v>10</v>
      </c>
      <c r="S3072">
        <v>0</v>
      </c>
      <c r="U3072">
        <v>0</v>
      </c>
      <c r="V3072">
        <v>0</v>
      </c>
      <c r="W3072">
        <v>0</v>
      </c>
      <c r="X3072">
        <v>0</v>
      </c>
      <c r="Y3072" t="s">
        <v>48</v>
      </c>
    </row>
    <row r="3073" spans="1:25" x14ac:dyDescent="0.25">
      <c r="A3073">
        <v>3072</v>
      </c>
      <c r="B3073">
        <v>64641</v>
      </c>
      <c r="C3073">
        <v>0</v>
      </c>
      <c r="D3073">
        <v>0</v>
      </c>
      <c r="E3073" t="s">
        <v>181</v>
      </c>
      <c r="F3073" t="s">
        <v>182</v>
      </c>
      <c r="G3073">
        <v>1</v>
      </c>
      <c r="H3073" s="6">
        <v>1103224</v>
      </c>
      <c r="I3073" s="7">
        <v>45772</v>
      </c>
      <c r="J3073" s="7">
        <v>45772</v>
      </c>
      <c r="K3073">
        <v>15</v>
      </c>
      <c r="L3073" t="s">
        <v>40</v>
      </c>
      <c r="M3073" t="s">
        <v>3</v>
      </c>
      <c r="N3073" t="s">
        <v>41</v>
      </c>
      <c r="O3073" t="s">
        <v>51</v>
      </c>
      <c r="P3073" t="s">
        <v>2082</v>
      </c>
      <c r="Q3073">
        <v>10</v>
      </c>
      <c r="R3073">
        <v>5</v>
      </c>
      <c r="S3073">
        <v>0</v>
      </c>
      <c r="U3073">
        <v>165484</v>
      </c>
      <c r="V3073">
        <v>110322</v>
      </c>
      <c r="W3073">
        <v>55161</v>
      </c>
      <c r="X3073">
        <v>0</v>
      </c>
      <c r="Y3073" t="s">
        <v>72</v>
      </c>
    </row>
    <row r="3074" spans="1:25" x14ac:dyDescent="0.25">
      <c r="A3074">
        <v>3073</v>
      </c>
      <c r="B3074">
        <v>64642</v>
      </c>
      <c r="C3074">
        <v>0</v>
      </c>
      <c r="D3074">
        <v>0</v>
      </c>
      <c r="E3074" t="s">
        <v>181</v>
      </c>
      <c r="F3074" t="s">
        <v>182</v>
      </c>
      <c r="G3074">
        <v>1</v>
      </c>
      <c r="H3074" s="6">
        <v>1102089</v>
      </c>
      <c r="I3074" s="7">
        <v>45772</v>
      </c>
      <c r="J3074" s="7">
        <v>45772</v>
      </c>
      <c r="K3074">
        <v>15</v>
      </c>
      <c r="L3074" t="s">
        <v>40</v>
      </c>
      <c r="M3074" t="s">
        <v>3</v>
      </c>
      <c r="N3074" t="s">
        <v>41</v>
      </c>
      <c r="O3074" t="s">
        <v>51</v>
      </c>
      <c r="P3074" t="s">
        <v>2082</v>
      </c>
      <c r="Q3074">
        <v>10</v>
      </c>
      <c r="R3074">
        <v>5</v>
      </c>
      <c r="S3074">
        <v>0</v>
      </c>
      <c r="U3074">
        <v>165313</v>
      </c>
      <c r="V3074">
        <v>110209</v>
      </c>
      <c r="W3074">
        <v>55104</v>
      </c>
      <c r="X3074">
        <v>0</v>
      </c>
      <c r="Y3074" t="s">
        <v>72</v>
      </c>
    </row>
    <row r="3075" spans="1:25" x14ac:dyDescent="0.25">
      <c r="A3075">
        <v>3074</v>
      </c>
      <c r="B3075">
        <v>64618</v>
      </c>
      <c r="C3075">
        <v>0</v>
      </c>
      <c r="D3075">
        <v>0</v>
      </c>
      <c r="E3075" t="s">
        <v>1798</v>
      </c>
      <c r="F3075" t="s">
        <v>1799</v>
      </c>
      <c r="G3075">
        <v>1</v>
      </c>
      <c r="H3075" s="6">
        <v>5000000</v>
      </c>
      <c r="I3075" s="7">
        <v>45772</v>
      </c>
      <c r="J3075" s="7">
        <v>45772</v>
      </c>
      <c r="K3075" t="s">
        <v>1179</v>
      </c>
      <c r="L3075" t="s">
        <v>40</v>
      </c>
      <c r="M3075" t="s">
        <v>5</v>
      </c>
      <c r="N3075" t="s">
        <v>41</v>
      </c>
      <c r="O3075" t="s">
        <v>57</v>
      </c>
      <c r="P3075" t="s">
        <v>2082</v>
      </c>
      <c r="Q3075">
        <v>5.8</v>
      </c>
      <c r="R3075">
        <v>0</v>
      </c>
      <c r="S3075">
        <v>0</v>
      </c>
      <c r="U3075">
        <v>290000</v>
      </c>
      <c r="V3075">
        <v>290000</v>
      </c>
      <c r="W3075">
        <v>0</v>
      </c>
      <c r="X3075">
        <v>0</v>
      </c>
      <c r="Y3075" t="s">
        <v>48</v>
      </c>
    </row>
    <row r="3076" spans="1:25" x14ac:dyDescent="0.25">
      <c r="A3076">
        <v>3075</v>
      </c>
      <c r="B3076">
        <v>64617</v>
      </c>
      <c r="C3076">
        <v>0</v>
      </c>
      <c r="D3076">
        <v>0</v>
      </c>
      <c r="E3076" t="s">
        <v>1378</v>
      </c>
      <c r="F3076" t="s">
        <v>1379</v>
      </c>
      <c r="G3076">
        <v>1</v>
      </c>
      <c r="H3076" s="6">
        <v>6379575</v>
      </c>
      <c r="I3076" s="7">
        <v>45772</v>
      </c>
      <c r="J3076" s="7">
        <v>45772</v>
      </c>
      <c r="K3076">
        <v>15</v>
      </c>
      <c r="L3076" t="s">
        <v>40</v>
      </c>
      <c r="M3076" t="s">
        <v>4</v>
      </c>
      <c r="N3076" t="s">
        <v>41</v>
      </c>
      <c r="O3076" t="s">
        <v>51</v>
      </c>
      <c r="P3076" t="s">
        <v>2082</v>
      </c>
      <c r="Q3076">
        <v>5.5</v>
      </c>
      <c r="R3076">
        <v>7</v>
      </c>
      <c r="S3076">
        <v>2.5</v>
      </c>
      <c r="U3076">
        <v>956936</v>
      </c>
      <c r="V3076">
        <v>350877</v>
      </c>
      <c r="W3076">
        <v>446570</v>
      </c>
      <c r="X3076">
        <v>159489</v>
      </c>
      <c r="Y3076" t="s">
        <v>109</v>
      </c>
    </row>
    <row r="3077" spans="1:25" x14ac:dyDescent="0.25">
      <c r="A3077">
        <v>3076</v>
      </c>
      <c r="B3077">
        <v>64632</v>
      </c>
      <c r="C3077">
        <v>0</v>
      </c>
      <c r="D3077">
        <v>0</v>
      </c>
      <c r="E3077" t="s">
        <v>1700</v>
      </c>
      <c r="F3077" t="s">
        <v>1701</v>
      </c>
      <c r="G3077">
        <v>1</v>
      </c>
      <c r="H3077" s="6">
        <v>4000000</v>
      </c>
      <c r="I3077" s="7">
        <v>45772</v>
      </c>
      <c r="J3077" s="7">
        <v>45772</v>
      </c>
      <c r="K3077">
        <v>15</v>
      </c>
      <c r="L3077" t="s">
        <v>40</v>
      </c>
      <c r="M3077" t="s">
        <v>5</v>
      </c>
      <c r="N3077" t="s">
        <v>41</v>
      </c>
      <c r="O3077" t="s">
        <v>47</v>
      </c>
      <c r="P3077" t="s">
        <v>2082</v>
      </c>
      <c r="Q3077">
        <v>5</v>
      </c>
      <c r="R3077">
        <v>10</v>
      </c>
      <c r="S3077">
        <v>0</v>
      </c>
      <c r="U3077">
        <v>600000</v>
      </c>
      <c r="V3077">
        <v>200000</v>
      </c>
      <c r="W3077">
        <v>400000</v>
      </c>
      <c r="X3077">
        <v>0</v>
      </c>
      <c r="Y3077" t="s">
        <v>48</v>
      </c>
    </row>
    <row r="3078" spans="1:25" x14ac:dyDescent="0.25">
      <c r="A3078">
        <v>3077</v>
      </c>
      <c r="B3078">
        <v>64619</v>
      </c>
      <c r="C3078">
        <v>0</v>
      </c>
      <c r="D3078">
        <v>0</v>
      </c>
      <c r="E3078" t="s">
        <v>2193</v>
      </c>
      <c r="F3078" t="s">
        <v>2194</v>
      </c>
      <c r="G3078">
        <v>1</v>
      </c>
      <c r="H3078" s="6">
        <v>1193000</v>
      </c>
      <c r="I3078" s="7">
        <v>45772</v>
      </c>
      <c r="J3078" s="7">
        <v>45772</v>
      </c>
      <c r="K3078" t="s">
        <v>2195</v>
      </c>
      <c r="L3078" t="s">
        <v>40</v>
      </c>
      <c r="M3078" t="s">
        <v>5</v>
      </c>
      <c r="N3078" t="s">
        <v>41</v>
      </c>
      <c r="O3078" t="s">
        <v>57</v>
      </c>
      <c r="P3078" t="s">
        <v>2082</v>
      </c>
      <c r="Q3078">
        <v>3.7</v>
      </c>
      <c r="R3078">
        <v>9.9</v>
      </c>
      <c r="S3078">
        <v>0</v>
      </c>
      <c r="U3078">
        <v>162248</v>
      </c>
      <c r="V3078">
        <v>44141</v>
      </c>
      <c r="W3078">
        <v>118107</v>
      </c>
      <c r="X3078">
        <v>0</v>
      </c>
      <c r="Y3078" t="s">
        <v>48</v>
      </c>
    </row>
    <row r="3079" spans="1:25" x14ac:dyDescent="0.25">
      <c r="A3079">
        <v>3078</v>
      </c>
      <c r="B3079">
        <v>64630</v>
      </c>
      <c r="C3079">
        <v>0</v>
      </c>
      <c r="D3079">
        <v>0</v>
      </c>
      <c r="E3079" t="s">
        <v>2493</v>
      </c>
      <c r="F3079" t="s">
        <v>2494</v>
      </c>
      <c r="G3079">
        <v>1</v>
      </c>
      <c r="H3079" s="6">
        <v>624213</v>
      </c>
      <c r="I3079" s="7">
        <v>45772</v>
      </c>
      <c r="J3079" s="7">
        <v>45772</v>
      </c>
      <c r="K3079">
        <v>15</v>
      </c>
      <c r="L3079" t="s">
        <v>40</v>
      </c>
      <c r="M3079" t="s">
        <v>5</v>
      </c>
      <c r="N3079" t="s">
        <v>41</v>
      </c>
      <c r="O3079" t="s">
        <v>47</v>
      </c>
      <c r="P3079" t="s">
        <v>2082</v>
      </c>
      <c r="Q3079">
        <v>5</v>
      </c>
      <c r="R3079">
        <v>10</v>
      </c>
      <c r="S3079">
        <v>0</v>
      </c>
      <c r="U3079">
        <v>93632</v>
      </c>
      <c r="V3079">
        <v>31211</v>
      </c>
      <c r="W3079">
        <v>62421</v>
      </c>
      <c r="X3079">
        <v>0</v>
      </c>
      <c r="Y3079" t="s">
        <v>48</v>
      </c>
    </row>
    <row r="3080" spans="1:25" x14ac:dyDescent="0.25">
      <c r="A3080">
        <v>3079</v>
      </c>
      <c r="B3080">
        <v>64631</v>
      </c>
      <c r="C3080">
        <v>0</v>
      </c>
      <c r="D3080">
        <v>0</v>
      </c>
      <c r="E3080" t="s">
        <v>2475</v>
      </c>
      <c r="F3080" t="s">
        <v>2476</v>
      </c>
      <c r="G3080">
        <v>1</v>
      </c>
      <c r="H3080" s="6">
        <v>1000000</v>
      </c>
      <c r="I3080" s="7">
        <v>45772</v>
      </c>
      <c r="J3080" s="7">
        <v>45772</v>
      </c>
      <c r="K3080">
        <v>15</v>
      </c>
      <c r="L3080" t="s">
        <v>40</v>
      </c>
      <c r="M3080" t="s">
        <v>5</v>
      </c>
      <c r="N3080" t="s">
        <v>41</v>
      </c>
      <c r="O3080" t="s">
        <v>47</v>
      </c>
      <c r="P3080" t="s">
        <v>2082</v>
      </c>
      <c r="Q3080">
        <v>5</v>
      </c>
      <c r="R3080">
        <v>10</v>
      </c>
      <c r="S3080">
        <v>0</v>
      </c>
      <c r="U3080">
        <v>150000</v>
      </c>
      <c r="V3080">
        <v>50000</v>
      </c>
      <c r="W3080">
        <v>100000</v>
      </c>
      <c r="X3080">
        <v>0</v>
      </c>
      <c r="Y3080" t="s">
        <v>48</v>
      </c>
    </row>
    <row r="3081" spans="1:25" x14ac:dyDescent="0.25">
      <c r="A3081">
        <v>3080</v>
      </c>
      <c r="B3081">
        <v>64636</v>
      </c>
      <c r="C3081">
        <v>0</v>
      </c>
      <c r="D3081">
        <v>0</v>
      </c>
      <c r="E3081" t="s">
        <v>2196</v>
      </c>
      <c r="F3081" t="s">
        <v>2197</v>
      </c>
      <c r="G3081">
        <v>1</v>
      </c>
      <c r="H3081" s="6">
        <v>728950</v>
      </c>
      <c r="I3081" s="7">
        <v>45772</v>
      </c>
      <c r="J3081" s="7">
        <v>45772</v>
      </c>
      <c r="K3081">
        <v>8</v>
      </c>
      <c r="L3081" t="s">
        <v>40</v>
      </c>
      <c r="M3081" t="s">
        <v>5</v>
      </c>
      <c r="N3081" t="s">
        <v>41</v>
      </c>
      <c r="O3081" t="s">
        <v>57</v>
      </c>
      <c r="P3081" t="s">
        <v>2082</v>
      </c>
      <c r="Q3081">
        <v>8</v>
      </c>
      <c r="R3081">
        <v>0</v>
      </c>
      <c r="S3081">
        <v>0</v>
      </c>
      <c r="U3081">
        <v>58316</v>
      </c>
      <c r="V3081">
        <v>58316</v>
      </c>
      <c r="W3081">
        <v>0</v>
      </c>
      <c r="X3081">
        <v>0</v>
      </c>
      <c r="Y3081" t="s">
        <v>48</v>
      </c>
    </row>
    <row r="3082" spans="1:25" x14ac:dyDescent="0.25">
      <c r="A3082">
        <v>3081</v>
      </c>
      <c r="B3082">
        <v>64643</v>
      </c>
      <c r="C3082">
        <v>0</v>
      </c>
      <c r="D3082">
        <v>0</v>
      </c>
      <c r="E3082" t="s">
        <v>313</v>
      </c>
      <c r="F3082" t="s">
        <v>314</v>
      </c>
      <c r="G3082">
        <v>1</v>
      </c>
      <c r="H3082" s="6">
        <v>1604809</v>
      </c>
      <c r="I3082" s="7">
        <v>45772</v>
      </c>
      <c r="J3082" s="7">
        <v>45772</v>
      </c>
      <c r="K3082">
        <v>15</v>
      </c>
      <c r="L3082" t="s">
        <v>40</v>
      </c>
      <c r="M3082" t="s">
        <v>3</v>
      </c>
      <c r="N3082" t="s">
        <v>41</v>
      </c>
      <c r="O3082" t="s">
        <v>51</v>
      </c>
      <c r="P3082" t="s">
        <v>2082</v>
      </c>
      <c r="Q3082">
        <v>10</v>
      </c>
      <c r="R3082">
        <v>5</v>
      </c>
      <c r="S3082">
        <v>0</v>
      </c>
      <c r="U3082">
        <v>240721</v>
      </c>
      <c r="V3082">
        <v>160481</v>
      </c>
      <c r="W3082">
        <v>80240</v>
      </c>
      <c r="X3082">
        <v>0</v>
      </c>
      <c r="Y3082" t="s">
        <v>109</v>
      </c>
    </row>
    <row r="3083" spans="1:25" x14ac:dyDescent="0.25">
      <c r="A3083">
        <v>3082</v>
      </c>
      <c r="B3083">
        <v>64644</v>
      </c>
      <c r="C3083">
        <v>0</v>
      </c>
      <c r="D3083">
        <v>0</v>
      </c>
      <c r="E3083" t="s">
        <v>313</v>
      </c>
      <c r="F3083" t="s">
        <v>314</v>
      </c>
      <c r="G3083">
        <v>1</v>
      </c>
      <c r="H3083" s="6">
        <v>1556536</v>
      </c>
      <c r="I3083" s="7">
        <v>45772</v>
      </c>
      <c r="J3083" s="7">
        <v>45772</v>
      </c>
      <c r="K3083">
        <v>15</v>
      </c>
      <c r="L3083" t="s">
        <v>40</v>
      </c>
      <c r="M3083" t="s">
        <v>3</v>
      </c>
      <c r="N3083" t="s">
        <v>41</v>
      </c>
      <c r="O3083" t="s">
        <v>51</v>
      </c>
      <c r="P3083" t="s">
        <v>2082</v>
      </c>
      <c r="Q3083">
        <v>10</v>
      </c>
      <c r="R3083">
        <v>5</v>
      </c>
      <c r="S3083">
        <v>0</v>
      </c>
      <c r="U3083">
        <v>233480</v>
      </c>
      <c r="V3083">
        <v>155654</v>
      </c>
      <c r="W3083">
        <v>77827</v>
      </c>
      <c r="X3083">
        <v>0</v>
      </c>
      <c r="Y3083" t="s">
        <v>109</v>
      </c>
    </row>
    <row r="3084" spans="1:25" x14ac:dyDescent="0.25">
      <c r="A3084">
        <v>3083</v>
      </c>
      <c r="B3084">
        <v>64634</v>
      </c>
      <c r="C3084">
        <v>0</v>
      </c>
      <c r="D3084">
        <v>0</v>
      </c>
      <c r="E3084" t="s">
        <v>1974</v>
      </c>
      <c r="F3084" t="s">
        <v>1975</v>
      </c>
      <c r="G3084">
        <v>1</v>
      </c>
      <c r="H3084" s="6">
        <v>746667</v>
      </c>
      <c r="I3084" s="7">
        <v>45772</v>
      </c>
      <c r="J3084" s="7">
        <v>45772</v>
      </c>
      <c r="K3084">
        <v>7</v>
      </c>
      <c r="L3084" t="s">
        <v>40</v>
      </c>
      <c r="M3084" t="s">
        <v>5</v>
      </c>
      <c r="N3084" t="s">
        <v>41</v>
      </c>
      <c r="O3084" t="s">
        <v>57</v>
      </c>
      <c r="P3084" t="s">
        <v>2082</v>
      </c>
      <c r="Q3084">
        <v>7</v>
      </c>
      <c r="R3084">
        <v>0</v>
      </c>
      <c r="S3084">
        <v>0</v>
      </c>
      <c r="U3084">
        <v>52267</v>
      </c>
      <c r="V3084">
        <v>52267</v>
      </c>
      <c r="W3084">
        <v>0</v>
      </c>
      <c r="X3084">
        <v>0</v>
      </c>
      <c r="Y3084" t="s">
        <v>48</v>
      </c>
    </row>
    <row r="3085" spans="1:25" x14ac:dyDescent="0.25">
      <c r="A3085">
        <v>3084</v>
      </c>
      <c r="B3085">
        <v>64628</v>
      </c>
      <c r="C3085">
        <v>0</v>
      </c>
      <c r="D3085">
        <v>0</v>
      </c>
      <c r="E3085" t="s">
        <v>2443</v>
      </c>
      <c r="F3085" t="s">
        <v>2444</v>
      </c>
      <c r="G3085">
        <v>1</v>
      </c>
      <c r="H3085" s="6">
        <v>30000000</v>
      </c>
      <c r="I3085" s="7">
        <v>45772</v>
      </c>
      <c r="J3085" s="7">
        <v>45772</v>
      </c>
      <c r="K3085">
        <v>15</v>
      </c>
      <c r="L3085" t="s">
        <v>40</v>
      </c>
      <c r="M3085" t="s">
        <v>5</v>
      </c>
      <c r="N3085" t="s">
        <v>41</v>
      </c>
      <c r="O3085" t="s">
        <v>57</v>
      </c>
      <c r="P3085" t="s">
        <v>2082</v>
      </c>
      <c r="Q3085">
        <v>4</v>
      </c>
      <c r="R3085">
        <v>11</v>
      </c>
      <c r="S3085">
        <v>0</v>
      </c>
      <c r="U3085">
        <v>4500000</v>
      </c>
      <c r="V3085">
        <v>1200000</v>
      </c>
      <c r="W3085">
        <v>3300000</v>
      </c>
      <c r="X3085">
        <v>0</v>
      </c>
      <c r="Y3085" t="s">
        <v>2086</v>
      </c>
    </row>
    <row r="3086" spans="1:25" x14ac:dyDescent="0.25">
      <c r="A3086">
        <v>3085</v>
      </c>
      <c r="B3086">
        <v>64633</v>
      </c>
      <c r="C3086">
        <v>0</v>
      </c>
      <c r="D3086">
        <v>0</v>
      </c>
      <c r="E3086" t="s">
        <v>1702</v>
      </c>
      <c r="F3086" t="s">
        <v>1703</v>
      </c>
      <c r="G3086">
        <v>1</v>
      </c>
      <c r="H3086" s="6">
        <v>15000000</v>
      </c>
      <c r="I3086" s="7">
        <v>45772</v>
      </c>
      <c r="J3086" s="7">
        <v>45772</v>
      </c>
      <c r="K3086">
        <v>15</v>
      </c>
      <c r="L3086" t="s">
        <v>40</v>
      </c>
      <c r="M3086" t="s">
        <v>5</v>
      </c>
      <c r="N3086" t="s">
        <v>41</v>
      </c>
      <c r="O3086" t="s">
        <v>47</v>
      </c>
      <c r="P3086" t="s">
        <v>2082</v>
      </c>
      <c r="Q3086">
        <v>5</v>
      </c>
      <c r="R3086">
        <v>10</v>
      </c>
      <c r="S3086">
        <v>0</v>
      </c>
      <c r="U3086">
        <v>2250000</v>
      </c>
      <c r="V3086">
        <v>750000</v>
      </c>
      <c r="W3086">
        <v>1500000</v>
      </c>
      <c r="X3086">
        <v>0</v>
      </c>
      <c r="Y3086" t="s">
        <v>48</v>
      </c>
    </row>
    <row r="3087" spans="1:25" x14ac:dyDescent="0.25">
      <c r="A3087">
        <v>3086</v>
      </c>
      <c r="B3087">
        <v>64621</v>
      </c>
      <c r="C3087">
        <v>0</v>
      </c>
      <c r="D3087">
        <v>0</v>
      </c>
      <c r="E3087" t="s">
        <v>2204</v>
      </c>
      <c r="F3087" t="s">
        <v>2205</v>
      </c>
      <c r="G3087">
        <v>1</v>
      </c>
      <c r="H3087" s="6">
        <v>250000</v>
      </c>
      <c r="I3087" s="7">
        <v>45772</v>
      </c>
      <c r="J3087" s="7">
        <v>45772</v>
      </c>
      <c r="K3087" t="s">
        <v>2195</v>
      </c>
      <c r="L3087" t="s">
        <v>40</v>
      </c>
      <c r="M3087" t="s">
        <v>5</v>
      </c>
      <c r="N3087" t="s">
        <v>41</v>
      </c>
      <c r="O3087" t="s">
        <v>57</v>
      </c>
      <c r="P3087" t="s">
        <v>2082</v>
      </c>
      <c r="Q3087">
        <v>3.7</v>
      </c>
      <c r="R3087">
        <v>9.9</v>
      </c>
      <c r="S3087">
        <v>0</v>
      </c>
      <c r="U3087">
        <v>34000</v>
      </c>
      <c r="V3087">
        <v>9250</v>
      </c>
      <c r="W3087">
        <v>24750</v>
      </c>
      <c r="X3087">
        <v>0</v>
      </c>
      <c r="Y3087" t="s">
        <v>48</v>
      </c>
    </row>
    <row r="3088" spans="1:25" x14ac:dyDescent="0.25">
      <c r="A3088">
        <v>3087</v>
      </c>
      <c r="B3088">
        <v>64612</v>
      </c>
      <c r="C3088">
        <v>0</v>
      </c>
      <c r="D3088">
        <v>0</v>
      </c>
      <c r="E3088" t="s">
        <v>1727</v>
      </c>
      <c r="F3088" t="s">
        <v>1728</v>
      </c>
      <c r="G3088">
        <v>1</v>
      </c>
      <c r="H3088" s="6">
        <v>4989666</v>
      </c>
      <c r="I3088" s="7">
        <v>45771</v>
      </c>
      <c r="J3088" s="7">
        <v>45771</v>
      </c>
      <c r="K3088">
        <v>8</v>
      </c>
      <c r="L3088" t="s">
        <v>40</v>
      </c>
      <c r="M3088" t="s">
        <v>5</v>
      </c>
      <c r="N3088" t="s">
        <v>41</v>
      </c>
      <c r="O3088" t="s">
        <v>77</v>
      </c>
      <c r="P3088" t="s">
        <v>2082</v>
      </c>
      <c r="Q3088">
        <v>8</v>
      </c>
      <c r="R3088">
        <v>0</v>
      </c>
      <c r="S3088">
        <v>0</v>
      </c>
      <c r="U3088">
        <v>399173</v>
      </c>
      <c r="V3088">
        <v>399173</v>
      </c>
      <c r="W3088">
        <v>0</v>
      </c>
      <c r="X3088">
        <v>0</v>
      </c>
      <c r="Y3088" t="s">
        <v>67</v>
      </c>
    </row>
    <row r="3089" spans="1:25" x14ac:dyDescent="0.25">
      <c r="A3089">
        <v>3088</v>
      </c>
      <c r="B3089">
        <v>64611</v>
      </c>
      <c r="C3089">
        <v>0</v>
      </c>
      <c r="D3089">
        <v>0</v>
      </c>
      <c r="E3089" t="s">
        <v>1725</v>
      </c>
      <c r="F3089" t="s">
        <v>1726</v>
      </c>
      <c r="G3089">
        <v>1</v>
      </c>
      <c r="H3089" s="6">
        <v>10983936</v>
      </c>
      <c r="I3089" s="7">
        <v>45771</v>
      </c>
      <c r="J3089" s="7">
        <v>45771</v>
      </c>
      <c r="K3089">
        <v>8</v>
      </c>
      <c r="L3089" t="s">
        <v>40</v>
      </c>
      <c r="M3089" t="s">
        <v>5</v>
      </c>
      <c r="N3089" t="s">
        <v>41</v>
      </c>
      <c r="O3089" t="s">
        <v>77</v>
      </c>
      <c r="P3089" t="s">
        <v>2082</v>
      </c>
      <c r="Q3089">
        <v>8</v>
      </c>
      <c r="R3089">
        <v>0</v>
      </c>
      <c r="S3089">
        <v>0</v>
      </c>
      <c r="U3089">
        <v>878715</v>
      </c>
      <c r="V3089">
        <v>878715</v>
      </c>
      <c r="W3089">
        <v>0</v>
      </c>
      <c r="X3089">
        <v>0</v>
      </c>
      <c r="Y3089" t="s">
        <v>48</v>
      </c>
    </row>
    <row r="3090" spans="1:25" x14ac:dyDescent="0.25">
      <c r="A3090">
        <v>3089</v>
      </c>
      <c r="B3090">
        <v>64610</v>
      </c>
      <c r="C3090">
        <v>0</v>
      </c>
      <c r="D3090">
        <v>0</v>
      </c>
      <c r="E3090" t="s">
        <v>2445</v>
      </c>
      <c r="F3090" t="s">
        <v>2446</v>
      </c>
      <c r="G3090">
        <v>1</v>
      </c>
      <c r="H3090" s="6">
        <v>15000000</v>
      </c>
      <c r="I3090" s="7">
        <v>45771</v>
      </c>
      <c r="J3090" s="7">
        <v>45771</v>
      </c>
      <c r="K3090">
        <v>15</v>
      </c>
      <c r="L3090" t="s">
        <v>40</v>
      </c>
      <c r="M3090" t="s">
        <v>5</v>
      </c>
      <c r="N3090" t="s">
        <v>41</v>
      </c>
      <c r="O3090" t="s">
        <v>47</v>
      </c>
      <c r="P3090" t="s">
        <v>2082</v>
      </c>
      <c r="Q3090">
        <v>5</v>
      </c>
      <c r="R3090">
        <v>10</v>
      </c>
      <c r="S3090">
        <v>0</v>
      </c>
      <c r="U3090">
        <v>2250000</v>
      </c>
      <c r="V3090">
        <v>750000</v>
      </c>
      <c r="W3090">
        <v>1500000</v>
      </c>
      <c r="X3090">
        <v>0</v>
      </c>
      <c r="Y3090" t="s">
        <v>48</v>
      </c>
    </row>
    <row r="3091" spans="1:25" x14ac:dyDescent="0.25">
      <c r="A3091">
        <v>3090</v>
      </c>
      <c r="B3091">
        <v>64614</v>
      </c>
      <c r="C3091">
        <v>0</v>
      </c>
      <c r="D3091">
        <v>0</v>
      </c>
      <c r="E3091" t="s">
        <v>1723</v>
      </c>
      <c r="F3091" t="s">
        <v>1724</v>
      </c>
      <c r="G3091">
        <v>1</v>
      </c>
      <c r="H3091" s="6">
        <v>4976653</v>
      </c>
      <c r="I3091" s="7">
        <v>45771</v>
      </c>
      <c r="J3091" s="7">
        <v>45771</v>
      </c>
      <c r="K3091">
        <v>8</v>
      </c>
      <c r="L3091" t="s">
        <v>40</v>
      </c>
      <c r="M3091" t="s">
        <v>5</v>
      </c>
      <c r="N3091" t="s">
        <v>41</v>
      </c>
      <c r="O3091" t="s">
        <v>77</v>
      </c>
      <c r="P3091" t="s">
        <v>2082</v>
      </c>
      <c r="Q3091">
        <v>8</v>
      </c>
      <c r="R3091">
        <v>0</v>
      </c>
      <c r="S3091">
        <v>0</v>
      </c>
      <c r="U3091">
        <v>398132</v>
      </c>
      <c r="V3091">
        <v>398132</v>
      </c>
      <c r="W3091">
        <v>0</v>
      </c>
      <c r="X3091">
        <v>0</v>
      </c>
      <c r="Y3091" t="s">
        <v>67</v>
      </c>
    </row>
    <row r="3092" spans="1:25" x14ac:dyDescent="0.25">
      <c r="A3092">
        <v>3091</v>
      </c>
      <c r="B3092">
        <v>64613</v>
      </c>
      <c r="C3092">
        <v>0</v>
      </c>
      <c r="D3092">
        <v>0</v>
      </c>
      <c r="E3092" t="s">
        <v>1731</v>
      </c>
      <c r="F3092" t="s">
        <v>1732</v>
      </c>
      <c r="G3092">
        <v>1</v>
      </c>
      <c r="H3092" s="6">
        <v>4520674</v>
      </c>
      <c r="I3092" s="7">
        <v>45771</v>
      </c>
      <c r="J3092" s="7">
        <v>45771</v>
      </c>
      <c r="K3092">
        <v>8</v>
      </c>
      <c r="L3092" t="s">
        <v>40</v>
      </c>
      <c r="M3092" t="s">
        <v>5</v>
      </c>
      <c r="N3092" t="s">
        <v>41</v>
      </c>
      <c r="O3092" t="s">
        <v>77</v>
      </c>
      <c r="P3092" t="s">
        <v>2082</v>
      </c>
      <c r="Q3092">
        <v>8</v>
      </c>
      <c r="R3092">
        <v>0</v>
      </c>
      <c r="S3092">
        <v>0</v>
      </c>
      <c r="U3092">
        <v>361654</v>
      </c>
      <c r="V3092">
        <v>361654</v>
      </c>
      <c r="W3092">
        <v>0</v>
      </c>
      <c r="X3092">
        <v>0</v>
      </c>
      <c r="Y3092" t="s">
        <v>67</v>
      </c>
    </row>
    <row r="3093" spans="1:25" x14ac:dyDescent="0.25">
      <c r="A3093">
        <v>3092</v>
      </c>
      <c r="B3093">
        <v>64601</v>
      </c>
      <c r="C3093">
        <v>0</v>
      </c>
      <c r="D3093">
        <v>0</v>
      </c>
      <c r="E3093" t="s">
        <v>1678</v>
      </c>
      <c r="F3093" t="s">
        <v>1679</v>
      </c>
      <c r="G3093">
        <v>1</v>
      </c>
      <c r="H3093" s="6">
        <v>22393360</v>
      </c>
      <c r="I3093" s="7">
        <v>45770</v>
      </c>
      <c r="J3093" s="7">
        <v>45770</v>
      </c>
      <c r="K3093">
        <v>15</v>
      </c>
      <c r="L3093" t="s">
        <v>40</v>
      </c>
      <c r="M3093" t="s">
        <v>5</v>
      </c>
      <c r="N3093" t="s">
        <v>41</v>
      </c>
      <c r="O3093" t="s">
        <v>77</v>
      </c>
      <c r="P3093" t="s">
        <v>2082</v>
      </c>
      <c r="Q3093">
        <v>6</v>
      </c>
      <c r="R3093">
        <v>9</v>
      </c>
      <c r="S3093">
        <v>0</v>
      </c>
      <c r="U3093">
        <v>3359004</v>
      </c>
      <c r="V3093">
        <v>1343602</v>
      </c>
      <c r="W3093">
        <v>2015402</v>
      </c>
      <c r="X3093">
        <v>0</v>
      </c>
      <c r="Y3093" t="s">
        <v>250</v>
      </c>
    </row>
    <row r="3094" spans="1:25" x14ac:dyDescent="0.25">
      <c r="A3094">
        <v>3093</v>
      </c>
      <c r="B3094">
        <v>64600</v>
      </c>
      <c r="C3094">
        <v>0</v>
      </c>
      <c r="D3094">
        <v>0</v>
      </c>
      <c r="E3094" t="s">
        <v>622</v>
      </c>
      <c r="F3094" t="s">
        <v>623</v>
      </c>
      <c r="G3094">
        <v>1</v>
      </c>
      <c r="H3094" s="6">
        <v>30000000</v>
      </c>
      <c r="I3094" s="7">
        <v>45770</v>
      </c>
      <c r="J3094" s="7">
        <v>45770</v>
      </c>
      <c r="K3094">
        <v>15</v>
      </c>
      <c r="L3094" t="s">
        <v>40</v>
      </c>
      <c r="M3094" t="s">
        <v>5</v>
      </c>
      <c r="N3094" t="s">
        <v>41</v>
      </c>
      <c r="O3094" t="s">
        <v>47</v>
      </c>
      <c r="P3094" t="s">
        <v>2082</v>
      </c>
      <c r="Q3094">
        <v>3</v>
      </c>
      <c r="R3094">
        <v>12</v>
      </c>
      <c r="S3094">
        <v>0</v>
      </c>
      <c r="U3094">
        <v>4500000</v>
      </c>
      <c r="V3094">
        <v>900000</v>
      </c>
      <c r="W3094">
        <v>3600000</v>
      </c>
      <c r="X3094">
        <v>0</v>
      </c>
      <c r="Y3094" t="s">
        <v>250</v>
      </c>
    </row>
    <row r="3095" spans="1:25" x14ac:dyDescent="0.25">
      <c r="A3095">
        <v>3094</v>
      </c>
      <c r="B3095">
        <v>64608</v>
      </c>
      <c r="C3095">
        <v>0</v>
      </c>
      <c r="D3095">
        <v>0</v>
      </c>
      <c r="E3095" t="s">
        <v>995</v>
      </c>
      <c r="F3095" t="s">
        <v>996</v>
      </c>
      <c r="G3095">
        <v>1</v>
      </c>
      <c r="H3095" s="6">
        <v>5000000</v>
      </c>
      <c r="I3095" s="7">
        <v>45770</v>
      </c>
      <c r="J3095" s="7">
        <v>45770</v>
      </c>
      <c r="K3095">
        <v>6</v>
      </c>
      <c r="L3095" t="s">
        <v>40</v>
      </c>
      <c r="M3095" t="s">
        <v>5</v>
      </c>
      <c r="N3095" t="s">
        <v>41</v>
      </c>
      <c r="O3095" t="s">
        <v>47</v>
      </c>
      <c r="P3095" t="s">
        <v>2082</v>
      </c>
      <c r="Q3095">
        <v>6</v>
      </c>
      <c r="R3095">
        <v>0</v>
      </c>
      <c r="S3095">
        <v>0</v>
      </c>
      <c r="U3095">
        <v>300000</v>
      </c>
      <c r="V3095">
        <v>300000</v>
      </c>
      <c r="W3095">
        <v>0</v>
      </c>
      <c r="X3095">
        <v>0</v>
      </c>
      <c r="Y3095" t="s">
        <v>109</v>
      </c>
    </row>
    <row r="3096" spans="1:25" x14ac:dyDescent="0.25">
      <c r="A3096">
        <v>3095</v>
      </c>
      <c r="B3096">
        <v>64609</v>
      </c>
      <c r="C3096">
        <v>0</v>
      </c>
      <c r="D3096">
        <v>0</v>
      </c>
      <c r="E3096" t="s">
        <v>995</v>
      </c>
      <c r="F3096" t="s">
        <v>996</v>
      </c>
      <c r="G3096">
        <v>1</v>
      </c>
      <c r="H3096" s="6">
        <v>1000000</v>
      </c>
      <c r="I3096" s="7">
        <v>45770</v>
      </c>
      <c r="J3096" s="7">
        <v>45770</v>
      </c>
      <c r="K3096">
        <v>6</v>
      </c>
      <c r="L3096" t="s">
        <v>40</v>
      </c>
      <c r="M3096" t="s">
        <v>5</v>
      </c>
      <c r="N3096" t="s">
        <v>41</v>
      </c>
      <c r="O3096" t="s">
        <v>47</v>
      </c>
      <c r="P3096" t="s">
        <v>2082</v>
      </c>
      <c r="Q3096">
        <v>6</v>
      </c>
      <c r="R3096">
        <v>0</v>
      </c>
      <c r="S3096">
        <v>0</v>
      </c>
      <c r="U3096">
        <v>60000</v>
      </c>
      <c r="V3096">
        <v>60000</v>
      </c>
      <c r="W3096">
        <v>0</v>
      </c>
      <c r="X3096">
        <v>0</v>
      </c>
      <c r="Y3096" t="s">
        <v>109</v>
      </c>
    </row>
    <row r="3097" spans="1:25" x14ac:dyDescent="0.25">
      <c r="A3097">
        <v>3096</v>
      </c>
      <c r="B3097">
        <v>64602</v>
      </c>
      <c r="C3097">
        <v>0</v>
      </c>
      <c r="D3097">
        <v>0</v>
      </c>
      <c r="E3097" t="s">
        <v>1931</v>
      </c>
      <c r="F3097" t="s">
        <v>1932</v>
      </c>
      <c r="G3097">
        <v>1</v>
      </c>
      <c r="H3097" s="6">
        <v>2454667</v>
      </c>
      <c r="I3097" s="7">
        <v>45770</v>
      </c>
      <c r="J3097" s="7">
        <v>45770</v>
      </c>
      <c r="K3097">
        <v>10</v>
      </c>
      <c r="L3097" t="s">
        <v>40</v>
      </c>
      <c r="M3097" t="s">
        <v>5</v>
      </c>
      <c r="N3097" t="s">
        <v>41</v>
      </c>
      <c r="O3097" t="s">
        <v>77</v>
      </c>
      <c r="P3097" t="s">
        <v>2082</v>
      </c>
      <c r="Q3097">
        <v>10</v>
      </c>
      <c r="R3097">
        <v>0</v>
      </c>
      <c r="S3097">
        <v>0</v>
      </c>
      <c r="U3097">
        <v>245467</v>
      </c>
      <c r="V3097">
        <v>245467</v>
      </c>
      <c r="W3097">
        <v>0</v>
      </c>
      <c r="X3097">
        <v>0</v>
      </c>
      <c r="Y3097" t="s">
        <v>48</v>
      </c>
    </row>
    <row r="3098" spans="1:25" x14ac:dyDescent="0.25">
      <c r="A3098">
        <v>3097</v>
      </c>
      <c r="B3098">
        <v>64573</v>
      </c>
      <c r="C3098">
        <v>0</v>
      </c>
      <c r="D3098">
        <v>0</v>
      </c>
      <c r="E3098" t="s">
        <v>1906</v>
      </c>
      <c r="F3098" t="s">
        <v>1907</v>
      </c>
      <c r="G3098">
        <v>1</v>
      </c>
      <c r="H3098" s="6">
        <v>159637500</v>
      </c>
      <c r="I3098" s="7">
        <v>45770</v>
      </c>
      <c r="J3098" s="7">
        <v>45770</v>
      </c>
      <c r="K3098" t="s">
        <v>1908</v>
      </c>
      <c r="L3098" t="s">
        <v>40</v>
      </c>
      <c r="M3098" t="s">
        <v>1</v>
      </c>
      <c r="N3098" t="s">
        <v>41</v>
      </c>
      <c r="O3098" t="s">
        <v>87</v>
      </c>
      <c r="P3098" t="s">
        <v>2082</v>
      </c>
      <c r="Q3098">
        <v>7.5</v>
      </c>
      <c r="R3098">
        <v>0</v>
      </c>
      <c r="S3098">
        <v>0</v>
      </c>
      <c r="U3098">
        <v>11972813</v>
      </c>
      <c r="V3098">
        <v>11972812</v>
      </c>
      <c r="W3098">
        <v>0</v>
      </c>
      <c r="X3098">
        <v>0</v>
      </c>
      <c r="Y3098" t="s">
        <v>112</v>
      </c>
    </row>
    <row r="3099" spans="1:25" x14ac:dyDescent="0.25">
      <c r="A3099">
        <v>3098</v>
      </c>
      <c r="B3099">
        <v>64594</v>
      </c>
      <c r="C3099">
        <v>0</v>
      </c>
      <c r="D3099">
        <v>0</v>
      </c>
      <c r="E3099" t="s">
        <v>1180</v>
      </c>
      <c r="F3099" t="s">
        <v>1181</v>
      </c>
      <c r="G3099">
        <v>1</v>
      </c>
      <c r="H3099" s="6">
        <v>800000000</v>
      </c>
      <c r="I3099" s="7">
        <v>45769</v>
      </c>
      <c r="J3099" s="7">
        <v>45769</v>
      </c>
      <c r="K3099">
        <v>15</v>
      </c>
      <c r="L3099" t="s">
        <v>40</v>
      </c>
      <c r="M3099" t="s">
        <v>5</v>
      </c>
      <c r="N3099" t="s">
        <v>41</v>
      </c>
      <c r="O3099" t="s">
        <v>57</v>
      </c>
      <c r="P3099" t="s">
        <v>2082</v>
      </c>
      <c r="Q3099">
        <v>4</v>
      </c>
      <c r="R3099">
        <v>11</v>
      </c>
      <c r="S3099">
        <v>0</v>
      </c>
      <c r="U3099">
        <v>120000000</v>
      </c>
      <c r="V3099">
        <v>32000000</v>
      </c>
      <c r="W3099">
        <v>88000000</v>
      </c>
      <c r="X3099">
        <v>0</v>
      </c>
      <c r="Y3099" t="s">
        <v>48</v>
      </c>
    </row>
    <row r="3100" spans="1:25" x14ac:dyDescent="0.25">
      <c r="A3100">
        <v>3099</v>
      </c>
      <c r="B3100">
        <v>64593</v>
      </c>
      <c r="C3100">
        <v>0</v>
      </c>
      <c r="D3100">
        <v>0</v>
      </c>
      <c r="E3100" t="s">
        <v>1182</v>
      </c>
      <c r="F3100" t="s">
        <v>1183</v>
      </c>
      <c r="G3100">
        <v>1</v>
      </c>
      <c r="H3100" s="6">
        <v>500000000</v>
      </c>
      <c r="I3100" s="7">
        <v>45769</v>
      </c>
      <c r="J3100" s="7">
        <v>45769</v>
      </c>
      <c r="K3100">
        <v>15</v>
      </c>
      <c r="L3100" t="s">
        <v>40</v>
      </c>
      <c r="M3100" t="s">
        <v>5</v>
      </c>
      <c r="N3100" t="s">
        <v>41</v>
      </c>
      <c r="O3100" t="s">
        <v>57</v>
      </c>
      <c r="P3100" t="s">
        <v>2082</v>
      </c>
      <c r="Q3100">
        <v>4</v>
      </c>
      <c r="R3100">
        <v>11</v>
      </c>
      <c r="S3100">
        <v>0</v>
      </c>
      <c r="U3100">
        <v>75000000</v>
      </c>
      <c r="V3100">
        <v>20000000</v>
      </c>
      <c r="W3100">
        <v>55000000</v>
      </c>
      <c r="X3100">
        <v>0</v>
      </c>
      <c r="Y3100" t="s">
        <v>48</v>
      </c>
    </row>
    <row r="3101" spans="1:25" x14ac:dyDescent="0.25">
      <c r="A3101">
        <v>3100</v>
      </c>
      <c r="B3101">
        <v>64595</v>
      </c>
      <c r="C3101">
        <v>0</v>
      </c>
      <c r="D3101">
        <v>0</v>
      </c>
      <c r="E3101" t="s">
        <v>1184</v>
      </c>
      <c r="F3101" t="s">
        <v>1185</v>
      </c>
      <c r="G3101">
        <v>1</v>
      </c>
      <c r="H3101" s="6">
        <v>300000000</v>
      </c>
      <c r="I3101" s="7">
        <v>45769</v>
      </c>
      <c r="J3101" s="7">
        <v>45769</v>
      </c>
      <c r="K3101">
        <v>15</v>
      </c>
      <c r="L3101" t="s">
        <v>40</v>
      </c>
      <c r="M3101" t="s">
        <v>5</v>
      </c>
      <c r="N3101" t="s">
        <v>41</v>
      </c>
      <c r="O3101" t="s">
        <v>57</v>
      </c>
      <c r="P3101" t="s">
        <v>2082</v>
      </c>
      <c r="Q3101">
        <v>4</v>
      </c>
      <c r="R3101">
        <v>11</v>
      </c>
      <c r="S3101">
        <v>0</v>
      </c>
      <c r="U3101">
        <v>45000000</v>
      </c>
      <c r="V3101">
        <v>12000000</v>
      </c>
      <c r="W3101">
        <v>33000000</v>
      </c>
      <c r="X3101">
        <v>0</v>
      </c>
      <c r="Y3101" t="s">
        <v>48</v>
      </c>
    </row>
    <row r="3102" spans="1:25" x14ac:dyDescent="0.25">
      <c r="A3102">
        <v>3101</v>
      </c>
      <c r="B3102">
        <v>64598</v>
      </c>
      <c r="C3102">
        <v>0</v>
      </c>
      <c r="D3102">
        <v>0</v>
      </c>
      <c r="E3102" t="s">
        <v>1085</v>
      </c>
      <c r="F3102" t="s">
        <v>1086</v>
      </c>
      <c r="G3102">
        <v>1</v>
      </c>
      <c r="H3102" s="6">
        <v>1000000</v>
      </c>
      <c r="I3102" s="7">
        <v>45769</v>
      </c>
      <c r="J3102" s="7">
        <v>45769</v>
      </c>
      <c r="K3102">
        <v>6</v>
      </c>
      <c r="L3102" t="s">
        <v>40</v>
      </c>
      <c r="M3102" t="s">
        <v>5</v>
      </c>
      <c r="N3102" t="s">
        <v>41</v>
      </c>
      <c r="O3102" t="s">
        <v>47</v>
      </c>
      <c r="P3102" t="s">
        <v>2082</v>
      </c>
      <c r="Q3102">
        <v>6</v>
      </c>
      <c r="R3102">
        <v>0</v>
      </c>
      <c r="S3102">
        <v>0</v>
      </c>
      <c r="U3102">
        <v>60000</v>
      </c>
      <c r="V3102">
        <v>60000</v>
      </c>
      <c r="W3102">
        <v>0</v>
      </c>
      <c r="X3102">
        <v>0</v>
      </c>
      <c r="Y3102" t="s">
        <v>109</v>
      </c>
    </row>
    <row r="3103" spans="1:25" x14ac:dyDescent="0.25">
      <c r="A3103">
        <v>3102</v>
      </c>
      <c r="B3103">
        <v>64592</v>
      </c>
      <c r="C3103">
        <v>0</v>
      </c>
      <c r="D3103">
        <v>0</v>
      </c>
      <c r="E3103" t="s">
        <v>2495</v>
      </c>
      <c r="F3103" t="s">
        <v>2496</v>
      </c>
      <c r="G3103">
        <v>1</v>
      </c>
      <c r="H3103" s="6">
        <v>1200000</v>
      </c>
      <c r="I3103" s="7">
        <v>45769</v>
      </c>
      <c r="J3103" s="7">
        <v>45769</v>
      </c>
      <c r="K3103">
        <v>15</v>
      </c>
      <c r="L3103" t="s">
        <v>40</v>
      </c>
      <c r="M3103" t="s">
        <v>5</v>
      </c>
      <c r="N3103" t="s">
        <v>41</v>
      </c>
      <c r="O3103" t="s">
        <v>57</v>
      </c>
      <c r="P3103" t="s">
        <v>2082</v>
      </c>
      <c r="Q3103">
        <v>4</v>
      </c>
      <c r="R3103">
        <v>11</v>
      </c>
      <c r="S3103">
        <v>0</v>
      </c>
      <c r="U3103">
        <v>180000</v>
      </c>
      <c r="V3103">
        <v>48000</v>
      </c>
      <c r="W3103">
        <v>132000</v>
      </c>
      <c r="X3103">
        <v>0</v>
      </c>
      <c r="Y3103" t="s">
        <v>48</v>
      </c>
    </row>
    <row r="3104" spans="1:25" x14ac:dyDescent="0.25">
      <c r="A3104">
        <v>3103</v>
      </c>
      <c r="B3104">
        <v>64606</v>
      </c>
      <c r="C3104">
        <v>0</v>
      </c>
      <c r="D3104">
        <v>0</v>
      </c>
      <c r="E3104" t="s">
        <v>1992</v>
      </c>
      <c r="F3104" t="s">
        <v>1993</v>
      </c>
      <c r="G3104">
        <v>1</v>
      </c>
      <c r="H3104" s="6">
        <v>35000000</v>
      </c>
      <c r="I3104" s="7">
        <v>45769</v>
      </c>
      <c r="J3104" s="7">
        <v>45769</v>
      </c>
      <c r="K3104">
        <v>15</v>
      </c>
      <c r="L3104" t="s">
        <v>40</v>
      </c>
      <c r="M3104" t="s">
        <v>5</v>
      </c>
      <c r="N3104" t="s">
        <v>41</v>
      </c>
      <c r="O3104" t="s">
        <v>57</v>
      </c>
      <c r="P3104" t="s">
        <v>2082</v>
      </c>
      <c r="Q3104">
        <v>4</v>
      </c>
      <c r="R3104">
        <v>11</v>
      </c>
      <c r="S3104">
        <v>0</v>
      </c>
      <c r="U3104">
        <v>5250000</v>
      </c>
      <c r="V3104">
        <v>1400000</v>
      </c>
      <c r="W3104">
        <v>3850000</v>
      </c>
      <c r="X3104">
        <v>0</v>
      </c>
      <c r="Y3104" t="s">
        <v>48</v>
      </c>
    </row>
    <row r="3105" spans="1:25" x14ac:dyDescent="0.25">
      <c r="A3105">
        <v>3104</v>
      </c>
      <c r="B3105">
        <v>64591</v>
      </c>
      <c r="C3105">
        <v>0</v>
      </c>
      <c r="D3105">
        <v>0</v>
      </c>
      <c r="E3105" t="s">
        <v>1206</v>
      </c>
      <c r="F3105" t="s">
        <v>1207</v>
      </c>
      <c r="G3105">
        <v>1</v>
      </c>
      <c r="H3105" s="6">
        <v>55000000</v>
      </c>
      <c r="I3105" s="7">
        <v>45769</v>
      </c>
      <c r="J3105" s="7">
        <v>45769</v>
      </c>
      <c r="K3105">
        <v>15</v>
      </c>
      <c r="L3105" t="s">
        <v>40</v>
      </c>
      <c r="M3105" t="s">
        <v>5</v>
      </c>
      <c r="N3105" t="s">
        <v>41</v>
      </c>
      <c r="O3105" t="s">
        <v>57</v>
      </c>
      <c r="P3105" t="s">
        <v>2082</v>
      </c>
      <c r="Q3105">
        <v>4</v>
      </c>
      <c r="R3105">
        <v>11</v>
      </c>
      <c r="S3105">
        <v>0</v>
      </c>
      <c r="U3105">
        <v>8250000</v>
      </c>
      <c r="V3105">
        <v>2200000</v>
      </c>
      <c r="W3105">
        <v>6050000</v>
      </c>
      <c r="X3105">
        <v>0</v>
      </c>
      <c r="Y3105" t="s">
        <v>48</v>
      </c>
    </row>
    <row r="3106" spans="1:25" x14ac:dyDescent="0.25">
      <c r="A3106">
        <v>3105</v>
      </c>
      <c r="B3106">
        <v>64599</v>
      </c>
      <c r="C3106">
        <v>0</v>
      </c>
      <c r="D3106">
        <v>0</v>
      </c>
      <c r="E3106" t="s">
        <v>368</v>
      </c>
      <c r="F3106" t="s">
        <v>369</v>
      </c>
      <c r="G3106">
        <v>1</v>
      </c>
      <c r="H3106" s="6">
        <v>1658723</v>
      </c>
      <c r="I3106" s="7">
        <v>45769</v>
      </c>
      <c r="J3106" s="7">
        <v>45769</v>
      </c>
      <c r="K3106">
        <v>13</v>
      </c>
      <c r="L3106" t="s">
        <v>40</v>
      </c>
      <c r="M3106" t="s">
        <v>3</v>
      </c>
      <c r="N3106" t="s">
        <v>41</v>
      </c>
      <c r="O3106" t="s">
        <v>51</v>
      </c>
      <c r="P3106" t="s">
        <v>2082</v>
      </c>
      <c r="Q3106">
        <v>13</v>
      </c>
      <c r="R3106">
        <v>0</v>
      </c>
      <c r="S3106">
        <v>0</v>
      </c>
      <c r="U3106">
        <v>215634</v>
      </c>
      <c r="V3106">
        <v>215634</v>
      </c>
      <c r="W3106">
        <v>0</v>
      </c>
      <c r="X3106">
        <v>0</v>
      </c>
      <c r="Y3106" t="s">
        <v>48</v>
      </c>
    </row>
    <row r="3107" spans="1:25" x14ac:dyDescent="0.25">
      <c r="A3107">
        <v>3106</v>
      </c>
      <c r="B3107">
        <v>64586</v>
      </c>
      <c r="C3107">
        <v>0</v>
      </c>
      <c r="D3107">
        <v>0</v>
      </c>
      <c r="E3107" t="s">
        <v>2497</v>
      </c>
      <c r="F3107" t="s">
        <v>2498</v>
      </c>
      <c r="G3107">
        <v>1</v>
      </c>
      <c r="H3107" s="6">
        <v>5000000</v>
      </c>
      <c r="I3107" s="7">
        <v>45769</v>
      </c>
      <c r="J3107" s="7">
        <v>45769</v>
      </c>
      <c r="K3107">
        <v>10</v>
      </c>
      <c r="L3107" t="s">
        <v>40</v>
      </c>
      <c r="M3107" t="s">
        <v>9</v>
      </c>
      <c r="N3107" t="s">
        <v>41</v>
      </c>
      <c r="O3107" t="s">
        <v>42</v>
      </c>
      <c r="P3107" t="s">
        <v>2082</v>
      </c>
      <c r="Q3107">
        <v>10</v>
      </c>
      <c r="R3107">
        <v>0</v>
      </c>
      <c r="S3107">
        <v>0</v>
      </c>
      <c r="U3107">
        <v>500000</v>
      </c>
      <c r="V3107">
        <v>500000</v>
      </c>
      <c r="W3107">
        <v>0</v>
      </c>
      <c r="X3107">
        <v>0</v>
      </c>
      <c r="Y3107" t="s">
        <v>2086</v>
      </c>
    </row>
    <row r="3108" spans="1:25" x14ac:dyDescent="0.25">
      <c r="A3108">
        <v>3107</v>
      </c>
      <c r="B3108">
        <v>64587</v>
      </c>
      <c r="C3108">
        <v>0</v>
      </c>
      <c r="D3108">
        <v>0</v>
      </c>
      <c r="E3108" t="s">
        <v>2497</v>
      </c>
      <c r="F3108" t="s">
        <v>2498</v>
      </c>
      <c r="G3108">
        <v>1</v>
      </c>
      <c r="H3108" s="6">
        <v>5000000</v>
      </c>
      <c r="I3108" s="7">
        <v>45769</v>
      </c>
      <c r="J3108" s="7">
        <v>45769</v>
      </c>
      <c r="K3108">
        <v>10</v>
      </c>
      <c r="L3108" t="s">
        <v>40</v>
      </c>
      <c r="M3108" t="s">
        <v>9</v>
      </c>
      <c r="N3108" t="s">
        <v>41</v>
      </c>
      <c r="O3108" t="s">
        <v>42</v>
      </c>
      <c r="P3108" t="s">
        <v>2082</v>
      </c>
      <c r="Q3108">
        <v>10</v>
      </c>
      <c r="R3108">
        <v>0</v>
      </c>
      <c r="S3108">
        <v>0</v>
      </c>
      <c r="U3108">
        <v>500000</v>
      </c>
      <c r="V3108">
        <v>500000</v>
      </c>
      <c r="W3108">
        <v>0</v>
      </c>
      <c r="X3108">
        <v>0</v>
      </c>
      <c r="Y3108" t="s">
        <v>2086</v>
      </c>
    </row>
    <row r="3109" spans="1:25" x14ac:dyDescent="0.25">
      <c r="A3109">
        <v>3108</v>
      </c>
      <c r="B3109">
        <v>64588</v>
      </c>
      <c r="C3109">
        <v>0</v>
      </c>
      <c r="D3109">
        <v>0</v>
      </c>
      <c r="E3109" t="s">
        <v>2497</v>
      </c>
      <c r="F3109" t="s">
        <v>2498</v>
      </c>
      <c r="G3109">
        <v>1</v>
      </c>
      <c r="H3109" s="6">
        <v>5000000</v>
      </c>
      <c r="I3109" s="7">
        <v>45769</v>
      </c>
      <c r="J3109" s="7">
        <v>45769</v>
      </c>
      <c r="K3109">
        <v>10</v>
      </c>
      <c r="L3109" t="s">
        <v>40</v>
      </c>
      <c r="M3109" t="s">
        <v>9</v>
      </c>
      <c r="N3109" t="s">
        <v>41</v>
      </c>
      <c r="O3109" t="s">
        <v>42</v>
      </c>
      <c r="P3109" t="s">
        <v>2082</v>
      </c>
      <c r="Q3109">
        <v>10</v>
      </c>
      <c r="R3109">
        <v>0</v>
      </c>
      <c r="S3109">
        <v>0</v>
      </c>
      <c r="U3109">
        <v>500000</v>
      </c>
      <c r="V3109">
        <v>500000</v>
      </c>
      <c r="W3109">
        <v>0</v>
      </c>
      <c r="X3109">
        <v>0</v>
      </c>
      <c r="Y3109" t="s">
        <v>2086</v>
      </c>
    </row>
    <row r="3110" spans="1:25" x14ac:dyDescent="0.25">
      <c r="A3110">
        <v>3109</v>
      </c>
      <c r="B3110">
        <v>64589</v>
      </c>
      <c r="C3110">
        <v>0</v>
      </c>
      <c r="D3110">
        <v>0</v>
      </c>
      <c r="E3110" t="s">
        <v>2497</v>
      </c>
      <c r="F3110" t="s">
        <v>2498</v>
      </c>
      <c r="G3110">
        <v>1</v>
      </c>
      <c r="H3110" s="6">
        <v>5000000</v>
      </c>
      <c r="I3110" s="7">
        <v>45769</v>
      </c>
      <c r="J3110" s="7">
        <v>45769</v>
      </c>
      <c r="K3110">
        <v>10</v>
      </c>
      <c r="L3110" t="s">
        <v>40</v>
      </c>
      <c r="M3110" t="s">
        <v>9</v>
      </c>
      <c r="N3110" t="s">
        <v>41</v>
      </c>
      <c r="O3110" t="s">
        <v>42</v>
      </c>
      <c r="P3110" t="s">
        <v>2082</v>
      </c>
      <c r="Q3110">
        <v>10</v>
      </c>
      <c r="R3110">
        <v>0</v>
      </c>
      <c r="S3110">
        <v>0</v>
      </c>
      <c r="U3110">
        <v>500000</v>
      </c>
      <c r="V3110">
        <v>500000</v>
      </c>
      <c r="W3110">
        <v>0</v>
      </c>
      <c r="X3110">
        <v>0</v>
      </c>
      <c r="Y3110" t="s">
        <v>2086</v>
      </c>
    </row>
    <row r="3111" spans="1:25" x14ac:dyDescent="0.25">
      <c r="A3111">
        <v>3110</v>
      </c>
      <c r="B3111">
        <v>64605</v>
      </c>
      <c r="C3111">
        <v>0</v>
      </c>
      <c r="D3111">
        <v>0</v>
      </c>
      <c r="E3111" t="s">
        <v>1242</v>
      </c>
      <c r="F3111" t="s">
        <v>1243</v>
      </c>
      <c r="G3111">
        <v>1</v>
      </c>
      <c r="H3111" s="6">
        <v>170000000</v>
      </c>
      <c r="I3111" s="7">
        <v>45769</v>
      </c>
      <c r="J3111" s="7">
        <v>45769</v>
      </c>
      <c r="K3111">
        <v>15</v>
      </c>
      <c r="L3111" t="s">
        <v>40</v>
      </c>
      <c r="M3111" t="s">
        <v>5</v>
      </c>
      <c r="N3111" t="s">
        <v>41</v>
      </c>
      <c r="O3111" t="s">
        <v>57</v>
      </c>
      <c r="P3111" t="s">
        <v>2082</v>
      </c>
      <c r="Q3111">
        <v>4</v>
      </c>
      <c r="R3111">
        <v>11</v>
      </c>
      <c r="S3111">
        <v>0</v>
      </c>
      <c r="U3111">
        <v>25500000</v>
      </c>
      <c r="V3111">
        <v>6800000</v>
      </c>
      <c r="W3111">
        <v>18700000</v>
      </c>
      <c r="X3111">
        <v>0</v>
      </c>
      <c r="Y3111" t="s">
        <v>48</v>
      </c>
    </row>
    <row r="3112" spans="1:25" x14ac:dyDescent="0.25">
      <c r="A3112">
        <v>3111</v>
      </c>
      <c r="B3112">
        <v>64604</v>
      </c>
      <c r="C3112">
        <v>0</v>
      </c>
      <c r="D3112">
        <v>0</v>
      </c>
      <c r="E3112" t="s">
        <v>1220</v>
      </c>
      <c r="F3112" t="s">
        <v>1221</v>
      </c>
      <c r="G3112">
        <v>1</v>
      </c>
      <c r="H3112" s="6">
        <v>300000000</v>
      </c>
      <c r="I3112" s="7">
        <v>45769</v>
      </c>
      <c r="J3112" s="7">
        <v>45769</v>
      </c>
      <c r="K3112">
        <v>15</v>
      </c>
      <c r="L3112" t="s">
        <v>40</v>
      </c>
      <c r="M3112" t="s">
        <v>5</v>
      </c>
      <c r="N3112" t="s">
        <v>41</v>
      </c>
      <c r="O3112" t="s">
        <v>57</v>
      </c>
      <c r="P3112" t="s">
        <v>2082</v>
      </c>
      <c r="Q3112">
        <v>4</v>
      </c>
      <c r="R3112">
        <v>11</v>
      </c>
      <c r="S3112">
        <v>0</v>
      </c>
      <c r="U3112">
        <v>45000000</v>
      </c>
      <c r="V3112">
        <v>12000000</v>
      </c>
      <c r="W3112">
        <v>33000000</v>
      </c>
      <c r="X3112">
        <v>0</v>
      </c>
      <c r="Y3112" t="s">
        <v>48</v>
      </c>
    </row>
    <row r="3113" spans="1:25" x14ac:dyDescent="0.25">
      <c r="A3113">
        <v>3112</v>
      </c>
      <c r="B3113">
        <v>64603</v>
      </c>
      <c r="C3113">
        <v>0</v>
      </c>
      <c r="D3113">
        <v>0</v>
      </c>
      <c r="E3113" t="s">
        <v>1990</v>
      </c>
      <c r="F3113" t="s">
        <v>1991</v>
      </c>
      <c r="G3113">
        <v>1</v>
      </c>
      <c r="H3113" s="6">
        <v>14000000</v>
      </c>
      <c r="I3113" s="7">
        <v>45769</v>
      </c>
      <c r="J3113" s="7">
        <v>45769</v>
      </c>
      <c r="K3113">
        <v>15</v>
      </c>
      <c r="L3113" t="s">
        <v>40</v>
      </c>
      <c r="M3113" t="s">
        <v>5</v>
      </c>
      <c r="N3113" t="s">
        <v>41</v>
      </c>
      <c r="O3113" t="s">
        <v>57</v>
      </c>
      <c r="P3113" t="s">
        <v>2082</v>
      </c>
      <c r="Q3113">
        <v>4</v>
      </c>
      <c r="R3113">
        <v>11</v>
      </c>
      <c r="S3113">
        <v>0</v>
      </c>
      <c r="U3113">
        <v>2100000</v>
      </c>
      <c r="V3113">
        <v>560000</v>
      </c>
      <c r="W3113">
        <v>1540000</v>
      </c>
      <c r="X3113">
        <v>0</v>
      </c>
      <c r="Y3113" t="s">
        <v>48</v>
      </c>
    </row>
    <row r="3114" spans="1:25" x14ac:dyDescent="0.25">
      <c r="A3114">
        <v>3113</v>
      </c>
      <c r="B3114">
        <v>64590</v>
      </c>
      <c r="C3114">
        <v>0</v>
      </c>
      <c r="D3114">
        <v>0</v>
      </c>
      <c r="E3114" t="s">
        <v>936</v>
      </c>
      <c r="F3114" t="s">
        <v>937</v>
      </c>
      <c r="G3114">
        <v>1</v>
      </c>
      <c r="H3114" s="6">
        <v>65000000</v>
      </c>
      <c r="I3114" s="7">
        <v>45769</v>
      </c>
      <c r="J3114" s="7">
        <v>45769</v>
      </c>
      <c r="K3114">
        <v>15</v>
      </c>
      <c r="L3114" t="s">
        <v>40</v>
      </c>
      <c r="M3114" t="s">
        <v>5</v>
      </c>
      <c r="N3114" t="s">
        <v>41</v>
      </c>
      <c r="O3114" t="s">
        <v>57</v>
      </c>
      <c r="P3114" t="s">
        <v>2082</v>
      </c>
      <c r="Q3114">
        <v>4</v>
      </c>
      <c r="R3114">
        <v>11</v>
      </c>
      <c r="S3114">
        <v>0</v>
      </c>
      <c r="U3114">
        <v>9750000</v>
      </c>
      <c r="V3114">
        <v>2600000</v>
      </c>
      <c r="W3114">
        <v>7150000</v>
      </c>
      <c r="X3114">
        <v>0</v>
      </c>
      <c r="Y3114" t="s">
        <v>48</v>
      </c>
    </row>
    <row r="3115" spans="1:25" x14ac:dyDescent="0.25">
      <c r="A3115">
        <v>3114</v>
      </c>
      <c r="B3115">
        <v>64239</v>
      </c>
      <c r="C3115">
        <v>0</v>
      </c>
      <c r="D3115">
        <v>0</v>
      </c>
      <c r="E3115" t="s">
        <v>1692</v>
      </c>
      <c r="F3115" t="s">
        <v>1693</v>
      </c>
      <c r="G3115">
        <v>1</v>
      </c>
      <c r="H3115" s="6">
        <v>6230289</v>
      </c>
      <c r="I3115" s="7">
        <v>45768</v>
      </c>
      <c r="J3115" s="7">
        <v>45768</v>
      </c>
      <c r="K3115">
        <v>15</v>
      </c>
      <c r="L3115" t="s">
        <v>40</v>
      </c>
      <c r="M3115" t="s">
        <v>5</v>
      </c>
      <c r="N3115" t="s">
        <v>41</v>
      </c>
      <c r="O3115" t="s">
        <v>54</v>
      </c>
      <c r="P3115" t="s">
        <v>2082</v>
      </c>
      <c r="Q3115">
        <v>3.3</v>
      </c>
      <c r="R3115">
        <v>11.7</v>
      </c>
      <c r="S3115">
        <v>0</v>
      </c>
      <c r="U3115">
        <v>934543</v>
      </c>
      <c r="V3115">
        <v>205600</v>
      </c>
      <c r="W3115">
        <v>728944</v>
      </c>
      <c r="X3115">
        <v>0</v>
      </c>
      <c r="Y3115" t="s">
        <v>48</v>
      </c>
    </row>
    <row r="3116" spans="1:25" x14ac:dyDescent="0.25">
      <c r="A3116">
        <v>3115</v>
      </c>
      <c r="B3116">
        <v>64240</v>
      </c>
      <c r="C3116">
        <v>0</v>
      </c>
      <c r="D3116">
        <v>0</v>
      </c>
      <c r="E3116" t="s">
        <v>1692</v>
      </c>
      <c r="F3116" t="s">
        <v>1693</v>
      </c>
      <c r="G3116">
        <v>1</v>
      </c>
      <c r="H3116" s="6">
        <v>6230289</v>
      </c>
      <c r="I3116" s="7">
        <v>45768</v>
      </c>
      <c r="J3116" s="7">
        <v>45768</v>
      </c>
      <c r="K3116">
        <v>15</v>
      </c>
      <c r="L3116" t="s">
        <v>40</v>
      </c>
      <c r="M3116" t="s">
        <v>5</v>
      </c>
      <c r="N3116" t="s">
        <v>41</v>
      </c>
      <c r="O3116" t="s">
        <v>54</v>
      </c>
      <c r="P3116" t="s">
        <v>2082</v>
      </c>
      <c r="Q3116">
        <v>3.3</v>
      </c>
      <c r="R3116">
        <v>11.7</v>
      </c>
      <c r="S3116">
        <v>0</v>
      </c>
      <c r="U3116">
        <v>934543</v>
      </c>
      <c r="V3116">
        <v>205600</v>
      </c>
      <c r="W3116">
        <v>728944</v>
      </c>
      <c r="X3116">
        <v>0</v>
      </c>
      <c r="Y3116" t="s">
        <v>48</v>
      </c>
    </row>
    <row r="3117" spans="1:25" x14ac:dyDescent="0.25">
      <c r="A3117">
        <v>3116</v>
      </c>
      <c r="B3117">
        <v>64575</v>
      </c>
      <c r="C3117">
        <v>0</v>
      </c>
      <c r="D3117">
        <v>0</v>
      </c>
      <c r="E3117" t="s">
        <v>970</v>
      </c>
      <c r="F3117" t="s">
        <v>971</v>
      </c>
      <c r="G3117">
        <v>1</v>
      </c>
      <c r="H3117" s="6">
        <v>2733077</v>
      </c>
      <c r="I3117" s="7">
        <v>45768</v>
      </c>
      <c r="J3117" s="7">
        <v>45768</v>
      </c>
      <c r="K3117">
        <v>15</v>
      </c>
      <c r="L3117" t="s">
        <v>40</v>
      </c>
      <c r="M3117" t="s">
        <v>5</v>
      </c>
      <c r="N3117" t="s">
        <v>41</v>
      </c>
      <c r="O3117" t="s">
        <v>47</v>
      </c>
      <c r="P3117" t="s">
        <v>2082</v>
      </c>
      <c r="Q3117">
        <v>4</v>
      </c>
      <c r="R3117">
        <v>11</v>
      </c>
      <c r="S3117">
        <v>0</v>
      </c>
      <c r="U3117">
        <v>409962</v>
      </c>
      <c r="V3117">
        <v>109323</v>
      </c>
      <c r="W3117">
        <v>300638</v>
      </c>
      <c r="X3117">
        <v>0</v>
      </c>
      <c r="Y3117" t="s">
        <v>109</v>
      </c>
    </row>
    <row r="3118" spans="1:25" x14ac:dyDescent="0.25">
      <c r="A3118">
        <v>3117</v>
      </c>
      <c r="B3118">
        <v>64578</v>
      </c>
      <c r="C3118">
        <v>0</v>
      </c>
      <c r="D3118">
        <v>0</v>
      </c>
      <c r="E3118" t="s">
        <v>1498</v>
      </c>
      <c r="F3118" t="s">
        <v>1499</v>
      </c>
      <c r="G3118">
        <v>1</v>
      </c>
      <c r="H3118" s="6">
        <v>8000000</v>
      </c>
      <c r="I3118" s="7">
        <v>45768</v>
      </c>
      <c r="J3118" s="7">
        <v>45768</v>
      </c>
      <c r="K3118" t="s">
        <v>1179</v>
      </c>
      <c r="L3118" t="s">
        <v>40</v>
      </c>
      <c r="M3118" t="s">
        <v>5</v>
      </c>
      <c r="N3118" t="s">
        <v>41</v>
      </c>
      <c r="O3118" t="s">
        <v>57</v>
      </c>
      <c r="P3118" t="s">
        <v>2082</v>
      </c>
      <c r="Q3118">
        <v>5.8</v>
      </c>
      <c r="R3118">
        <v>0</v>
      </c>
      <c r="S3118">
        <v>0</v>
      </c>
      <c r="U3118">
        <v>464000</v>
      </c>
      <c r="V3118">
        <v>464000</v>
      </c>
      <c r="W3118">
        <v>0</v>
      </c>
      <c r="X3118">
        <v>0</v>
      </c>
      <c r="Y3118" t="s">
        <v>48</v>
      </c>
    </row>
    <row r="3119" spans="1:25" x14ac:dyDescent="0.25">
      <c r="A3119">
        <v>3118</v>
      </c>
      <c r="B3119">
        <v>64666</v>
      </c>
      <c r="C3119">
        <v>0</v>
      </c>
      <c r="D3119">
        <v>0</v>
      </c>
      <c r="E3119" t="s">
        <v>279</v>
      </c>
      <c r="F3119" t="s">
        <v>280</v>
      </c>
      <c r="G3119">
        <v>1</v>
      </c>
      <c r="H3119" s="6">
        <v>9480239</v>
      </c>
      <c r="I3119" s="7">
        <v>45768</v>
      </c>
      <c r="J3119" s="7">
        <v>45768</v>
      </c>
      <c r="K3119" t="s">
        <v>80</v>
      </c>
      <c r="L3119" t="s">
        <v>40</v>
      </c>
      <c r="M3119" t="s">
        <v>5</v>
      </c>
      <c r="N3119" t="s">
        <v>41</v>
      </c>
      <c r="O3119" t="s">
        <v>57</v>
      </c>
      <c r="P3119" t="s">
        <v>2082</v>
      </c>
      <c r="Q3119">
        <v>6.8</v>
      </c>
      <c r="R3119">
        <v>0</v>
      </c>
      <c r="S3119">
        <v>0</v>
      </c>
      <c r="U3119">
        <v>644656</v>
      </c>
      <c r="V3119">
        <v>644656</v>
      </c>
      <c r="W3119">
        <v>0</v>
      </c>
      <c r="X3119">
        <v>0</v>
      </c>
      <c r="Y3119" t="s">
        <v>81</v>
      </c>
    </row>
    <row r="3120" spans="1:25" x14ac:dyDescent="0.25">
      <c r="A3120">
        <v>3119</v>
      </c>
      <c r="B3120">
        <v>64576</v>
      </c>
      <c r="C3120">
        <v>0</v>
      </c>
      <c r="D3120">
        <v>0</v>
      </c>
      <c r="E3120" t="s">
        <v>984</v>
      </c>
      <c r="F3120" t="s">
        <v>985</v>
      </c>
      <c r="G3120">
        <v>1</v>
      </c>
      <c r="H3120" s="6">
        <v>1341985</v>
      </c>
      <c r="I3120" s="7">
        <v>45768</v>
      </c>
      <c r="J3120" s="7">
        <v>45768</v>
      </c>
      <c r="K3120">
        <v>15</v>
      </c>
      <c r="L3120" t="s">
        <v>40</v>
      </c>
      <c r="M3120" t="s">
        <v>5</v>
      </c>
      <c r="N3120" t="s">
        <v>41</v>
      </c>
      <c r="O3120" t="s">
        <v>47</v>
      </c>
      <c r="P3120" t="s">
        <v>2082</v>
      </c>
      <c r="Q3120">
        <v>4</v>
      </c>
      <c r="R3120">
        <v>11</v>
      </c>
      <c r="S3120">
        <v>0</v>
      </c>
      <c r="U3120">
        <v>201298</v>
      </c>
      <c r="V3120">
        <v>53679</v>
      </c>
      <c r="W3120">
        <v>147618</v>
      </c>
      <c r="X3120">
        <v>0</v>
      </c>
      <c r="Y3120" t="s">
        <v>109</v>
      </c>
    </row>
    <row r="3121" spans="1:25" x14ac:dyDescent="0.25">
      <c r="A3121">
        <v>3120</v>
      </c>
      <c r="B3121">
        <v>64665</v>
      </c>
      <c r="C3121">
        <v>0</v>
      </c>
      <c r="D3121">
        <v>0</v>
      </c>
      <c r="E3121" t="s">
        <v>191</v>
      </c>
      <c r="F3121" t="s">
        <v>192</v>
      </c>
      <c r="G3121">
        <v>1</v>
      </c>
      <c r="H3121" s="6">
        <v>177639</v>
      </c>
      <c r="I3121" s="7">
        <v>45768</v>
      </c>
      <c r="J3121" s="7">
        <v>45768</v>
      </c>
      <c r="K3121" t="s">
        <v>80</v>
      </c>
      <c r="L3121" t="s">
        <v>40</v>
      </c>
      <c r="M3121" t="s">
        <v>5</v>
      </c>
      <c r="N3121" t="s">
        <v>41</v>
      </c>
      <c r="O3121" t="s">
        <v>57</v>
      </c>
      <c r="P3121" t="s">
        <v>2082</v>
      </c>
      <c r="Q3121">
        <v>6.8</v>
      </c>
      <c r="R3121">
        <v>0</v>
      </c>
      <c r="S3121">
        <v>0</v>
      </c>
      <c r="U3121">
        <v>12079</v>
      </c>
      <c r="V3121">
        <v>12079</v>
      </c>
      <c r="W3121">
        <v>0</v>
      </c>
      <c r="X3121">
        <v>0</v>
      </c>
      <c r="Y3121" t="s">
        <v>81</v>
      </c>
    </row>
    <row r="3122" spans="1:25" x14ac:dyDescent="0.25">
      <c r="A3122">
        <v>3121</v>
      </c>
      <c r="B3122">
        <v>64663</v>
      </c>
      <c r="C3122">
        <v>0</v>
      </c>
      <c r="D3122">
        <v>0</v>
      </c>
      <c r="E3122" t="s">
        <v>170</v>
      </c>
      <c r="F3122" t="s">
        <v>171</v>
      </c>
      <c r="G3122">
        <v>1</v>
      </c>
      <c r="H3122" s="6">
        <v>156524</v>
      </c>
      <c r="I3122" s="7">
        <v>45768</v>
      </c>
      <c r="J3122" s="7">
        <v>45768</v>
      </c>
      <c r="K3122" t="s">
        <v>80</v>
      </c>
      <c r="L3122" t="s">
        <v>40</v>
      </c>
      <c r="M3122" t="s">
        <v>5</v>
      </c>
      <c r="N3122" t="s">
        <v>41</v>
      </c>
      <c r="O3122" t="s">
        <v>57</v>
      </c>
      <c r="P3122" t="s">
        <v>2082</v>
      </c>
      <c r="Q3122">
        <v>6.8</v>
      </c>
      <c r="R3122">
        <v>0</v>
      </c>
      <c r="S3122">
        <v>0</v>
      </c>
      <c r="U3122">
        <v>10644</v>
      </c>
      <c r="V3122">
        <v>10644</v>
      </c>
      <c r="W3122">
        <v>0</v>
      </c>
      <c r="X3122">
        <v>0</v>
      </c>
      <c r="Y3122" t="s">
        <v>81</v>
      </c>
    </row>
    <row r="3123" spans="1:25" x14ac:dyDescent="0.25">
      <c r="A3123">
        <v>3122</v>
      </c>
      <c r="B3123">
        <v>64662</v>
      </c>
      <c r="C3123">
        <v>0</v>
      </c>
      <c r="D3123">
        <v>0</v>
      </c>
      <c r="E3123" t="s">
        <v>172</v>
      </c>
      <c r="F3123" t="s">
        <v>173</v>
      </c>
      <c r="G3123">
        <v>1</v>
      </c>
      <c r="H3123" s="6">
        <v>239793</v>
      </c>
      <c r="I3123" s="7">
        <v>45768</v>
      </c>
      <c r="J3123" s="7">
        <v>45768</v>
      </c>
      <c r="K3123" t="s">
        <v>80</v>
      </c>
      <c r="L3123" t="s">
        <v>40</v>
      </c>
      <c r="M3123" t="s">
        <v>5</v>
      </c>
      <c r="N3123" t="s">
        <v>41</v>
      </c>
      <c r="O3123" t="s">
        <v>57</v>
      </c>
      <c r="P3123" t="s">
        <v>2082</v>
      </c>
      <c r="Q3123">
        <v>6.8</v>
      </c>
      <c r="R3123">
        <v>0</v>
      </c>
      <c r="S3123">
        <v>0</v>
      </c>
      <c r="U3123">
        <v>16306</v>
      </c>
      <c r="V3123">
        <v>16306</v>
      </c>
      <c r="W3123">
        <v>0</v>
      </c>
      <c r="X3123">
        <v>0</v>
      </c>
      <c r="Y3123" t="s">
        <v>81</v>
      </c>
    </row>
    <row r="3124" spans="1:25" x14ac:dyDescent="0.25">
      <c r="A3124">
        <v>3123</v>
      </c>
      <c r="B3124">
        <v>64664</v>
      </c>
      <c r="C3124">
        <v>0</v>
      </c>
      <c r="D3124">
        <v>0</v>
      </c>
      <c r="E3124" t="s">
        <v>176</v>
      </c>
      <c r="F3124" t="s">
        <v>177</v>
      </c>
      <c r="G3124">
        <v>1</v>
      </c>
      <c r="H3124" s="6">
        <v>239764</v>
      </c>
      <c r="I3124" s="7">
        <v>45768</v>
      </c>
      <c r="J3124" s="7">
        <v>45768</v>
      </c>
      <c r="K3124" t="s">
        <v>80</v>
      </c>
      <c r="L3124" t="s">
        <v>40</v>
      </c>
      <c r="M3124" t="s">
        <v>5</v>
      </c>
      <c r="N3124" t="s">
        <v>41</v>
      </c>
      <c r="O3124" t="s">
        <v>57</v>
      </c>
      <c r="P3124" t="s">
        <v>2082</v>
      </c>
      <c r="Q3124">
        <v>6.8</v>
      </c>
      <c r="R3124">
        <v>0</v>
      </c>
      <c r="S3124">
        <v>0</v>
      </c>
      <c r="U3124">
        <v>16304</v>
      </c>
      <c r="V3124">
        <v>16304</v>
      </c>
      <c r="W3124">
        <v>0</v>
      </c>
      <c r="X3124">
        <v>0</v>
      </c>
      <c r="Y3124" t="s">
        <v>81</v>
      </c>
    </row>
    <row r="3125" spans="1:25" x14ac:dyDescent="0.25">
      <c r="A3125">
        <v>3124</v>
      </c>
      <c r="B3125">
        <v>64661</v>
      </c>
      <c r="C3125">
        <v>0</v>
      </c>
      <c r="D3125">
        <v>0</v>
      </c>
      <c r="E3125" t="s">
        <v>168</v>
      </c>
      <c r="F3125" t="s">
        <v>169</v>
      </c>
      <c r="G3125">
        <v>1</v>
      </c>
      <c r="H3125" s="6">
        <v>188926</v>
      </c>
      <c r="I3125" s="7">
        <v>45768</v>
      </c>
      <c r="J3125" s="7">
        <v>45768</v>
      </c>
      <c r="K3125" t="s">
        <v>80</v>
      </c>
      <c r="L3125" t="s">
        <v>40</v>
      </c>
      <c r="M3125" t="s">
        <v>5</v>
      </c>
      <c r="N3125" t="s">
        <v>41</v>
      </c>
      <c r="O3125" t="s">
        <v>57</v>
      </c>
      <c r="P3125" t="s">
        <v>2082</v>
      </c>
      <c r="Q3125">
        <v>6.8</v>
      </c>
      <c r="R3125">
        <v>0</v>
      </c>
      <c r="S3125">
        <v>0</v>
      </c>
      <c r="U3125">
        <v>12847</v>
      </c>
      <c r="V3125">
        <v>12847</v>
      </c>
      <c r="W3125">
        <v>0</v>
      </c>
      <c r="X3125">
        <v>0</v>
      </c>
      <c r="Y3125" t="s">
        <v>81</v>
      </c>
    </row>
    <row r="3126" spans="1:25" x14ac:dyDescent="0.25">
      <c r="A3126">
        <v>3125</v>
      </c>
      <c r="B3126">
        <v>64577</v>
      </c>
      <c r="C3126">
        <v>0</v>
      </c>
      <c r="D3126">
        <v>0</v>
      </c>
      <c r="E3126" t="s">
        <v>1765</v>
      </c>
      <c r="F3126" t="s">
        <v>1766</v>
      </c>
      <c r="G3126">
        <v>1</v>
      </c>
      <c r="H3126" s="6">
        <v>125668289</v>
      </c>
      <c r="I3126" s="7">
        <v>45768</v>
      </c>
      <c r="J3126" s="7">
        <v>45768</v>
      </c>
      <c r="K3126">
        <v>8</v>
      </c>
      <c r="L3126" t="s">
        <v>40</v>
      </c>
      <c r="M3126" t="s">
        <v>5</v>
      </c>
      <c r="N3126" t="s">
        <v>41</v>
      </c>
      <c r="O3126" t="s">
        <v>47</v>
      </c>
      <c r="P3126" t="s">
        <v>2082</v>
      </c>
      <c r="Q3126">
        <v>8</v>
      </c>
      <c r="R3126">
        <v>0</v>
      </c>
      <c r="S3126">
        <v>0</v>
      </c>
      <c r="U3126">
        <v>10053463</v>
      </c>
      <c r="V3126">
        <v>10053463</v>
      </c>
      <c r="W3126">
        <v>0</v>
      </c>
      <c r="X3126">
        <v>0</v>
      </c>
      <c r="Y3126" t="s">
        <v>48</v>
      </c>
    </row>
    <row r="3127" spans="1:25" x14ac:dyDescent="0.25">
      <c r="A3127">
        <v>3126</v>
      </c>
      <c r="B3127">
        <v>64659</v>
      </c>
      <c r="C3127">
        <v>0</v>
      </c>
      <c r="D3127">
        <v>0</v>
      </c>
      <c r="E3127" t="s">
        <v>88</v>
      </c>
      <c r="F3127" t="s">
        <v>89</v>
      </c>
      <c r="G3127">
        <v>1</v>
      </c>
      <c r="H3127" s="6">
        <v>80885</v>
      </c>
      <c r="I3127" s="7">
        <v>45768</v>
      </c>
      <c r="J3127" s="7">
        <v>45768</v>
      </c>
      <c r="K3127" t="s">
        <v>80</v>
      </c>
      <c r="L3127" t="s">
        <v>40</v>
      </c>
      <c r="M3127" t="s">
        <v>5</v>
      </c>
      <c r="N3127" t="s">
        <v>41</v>
      </c>
      <c r="O3127" t="s">
        <v>57</v>
      </c>
      <c r="P3127" t="s">
        <v>2082</v>
      </c>
      <c r="Q3127">
        <v>6.8</v>
      </c>
      <c r="R3127">
        <v>0</v>
      </c>
      <c r="S3127">
        <v>0</v>
      </c>
      <c r="U3127">
        <v>5500</v>
      </c>
      <c r="V3127">
        <v>5500</v>
      </c>
      <c r="W3127">
        <v>0</v>
      </c>
      <c r="X3127">
        <v>0</v>
      </c>
      <c r="Y3127" t="s">
        <v>81</v>
      </c>
    </row>
    <row r="3128" spans="1:25" x14ac:dyDescent="0.25">
      <c r="A3128">
        <v>3127</v>
      </c>
      <c r="B3128">
        <v>64660</v>
      </c>
      <c r="C3128">
        <v>0</v>
      </c>
      <c r="D3128">
        <v>0</v>
      </c>
      <c r="E3128" t="s">
        <v>78</v>
      </c>
      <c r="F3128" t="s">
        <v>79</v>
      </c>
      <c r="G3128">
        <v>1</v>
      </c>
      <c r="H3128" s="6">
        <v>130368</v>
      </c>
      <c r="I3128" s="7">
        <v>45768</v>
      </c>
      <c r="J3128" s="7">
        <v>45768</v>
      </c>
      <c r="K3128" t="s">
        <v>80</v>
      </c>
      <c r="L3128" t="s">
        <v>40</v>
      </c>
      <c r="M3128" t="s">
        <v>5</v>
      </c>
      <c r="N3128" t="s">
        <v>41</v>
      </c>
      <c r="O3128" t="s">
        <v>57</v>
      </c>
      <c r="P3128" t="s">
        <v>2082</v>
      </c>
      <c r="Q3128">
        <v>6.8</v>
      </c>
      <c r="R3128">
        <v>0</v>
      </c>
      <c r="S3128">
        <v>0</v>
      </c>
      <c r="U3128">
        <v>8865</v>
      </c>
      <c r="V3128">
        <v>8865</v>
      </c>
      <c r="W3128">
        <v>0</v>
      </c>
      <c r="X3128">
        <v>0</v>
      </c>
      <c r="Y3128" t="s">
        <v>81</v>
      </c>
    </row>
    <row r="3129" spans="1:25" x14ac:dyDescent="0.25">
      <c r="A3129">
        <v>3128</v>
      </c>
      <c r="B3129">
        <v>64585</v>
      </c>
      <c r="C3129">
        <v>0</v>
      </c>
      <c r="D3129">
        <v>0</v>
      </c>
      <c r="E3129" t="s">
        <v>1317</v>
      </c>
      <c r="F3129" t="s">
        <v>1318</v>
      </c>
      <c r="G3129">
        <v>1</v>
      </c>
      <c r="H3129" s="6">
        <v>3000000</v>
      </c>
      <c r="I3129" s="7">
        <v>45768</v>
      </c>
      <c r="J3129" s="7">
        <v>45768</v>
      </c>
      <c r="K3129">
        <v>10</v>
      </c>
      <c r="L3129" t="s">
        <v>40</v>
      </c>
      <c r="M3129" t="s">
        <v>5</v>
      </c>
      <c r="N3129" t="s">
        <v>41</v>
      </c>
      <c r="O3129" t="s">
        <v>54</v>
      </c>
      <c r="P3129" t="s">
        <v>2082</v>
      </c>
      <c r="Q3129">
        <v>10</v>
      </c>
      <c r="R3129">
        <v>0</v>
      </c>
      <c r="S3129">
        <v>0</v>
      </c>
      <c r="U3129">
        <v>300000</v>
      </c>
      <c r="V3129">
        <v>300000</v>
      </c>
      <c r="W3129">
        <v>0</v>
      </c>
      <c r="X3129">
        <v>0</v>
      </c>
      <c r="Y3129" t="s">
        <v>44</v>
      </c>
    </row>
    <row r="3130" spans="1:25" x14ac:dyDescent="0.25">
      <c r="A3130">
        <v>3129</v>
      </c>
      <c r="B3130">
        <v>64658</v>
      </c>
      <c r="C3130">
        <v>0</v>
      </c>
      <c r="D3130">
        <v>0</v>
      </c>
      <c r="E3130" t="s">
        <v>105</v>
      </c>
      <c r="F3130" t="s">
        <v>106</v>
      </c>
      <c r="G3130">
        <v>1</v>
      </c>
      <c r="H3130" s="6">
        <v>78841</v>
      </c>
      <c r="I3130" s="7">
        <v>45768</v>
      </c>
      <c r="J3130" s="7">
        <v>45768</v>
      </c>
      <c r="K3130" t="s">
        <v>80</v>
      </c>
      <c r="L3130" t="s">
        <v>40</v>
      </c>
      <c r="M3130" t="s">
        <v>5</v>
      </c>
      <c r="N3130" t="s">
        <v>41</v>
      </c>
      <c r="O3130" t="s">
        <v>57</v>
      </c>
      <c r="P3130" t="s">
        <v>2082</v>
      </c>
      <c r="Q3130">
        <v>6.8</v>
      </c>
      <c r="R3130">
        <v>0</v>
      </c>
      <c r="S3130">
        <v>0</v>
      </c>
      <c r="U3130">
        <v>5361</v>
      </c>
      <c r="V3130">
        <v>5361</v>
      </c>
      <c r="W3130">
        <v>0</v>
      </c>
      <c r="X3130">
        <v>0</v>
      </c>
      <c r="Y3130" t="s">
        <v>81</v>
      </c>
    </row>
    <row r="3131" spans="1:25" x14ac:dyDescent="0.25">
      <c r="A3131">
        <v>3130</v>
      </c>
      <c r="B3131">
        <v>64251</v>
      </c>
      <c r="C3131">
        <v>0</v>
      </c>
      <c r="D3131">
        <v>0</v>
      </c>
      <c r="E3131" t="s">
        <v>1532</v>
      </c>
      <c r="F3131" t="s">
        <v>1533</v>
      </c>
      <c r="G3131">
        <v>1</v>
      </c>
      <c r="H3131" s="6">
        <v>24555177</v>
      </c>
      <c r="I3131" s="7">
        <v>45768</v>
      </c>
      <c r="J3131" s="7">
        <v>45768</v>
      </c>
      <c r="K3131">
        <v>15</v>
      </c>
      <c r="L3131" t="s">
        <v>40</v>
      </c>
      <c r="M3131" t="s">
        <v>5</v>
      </c>
      <c r="N3131" t="s">
        <v>41</v>
      </c>
      <c r="O3131" t="s">
        <v>54</v>
      </c>
      <c r="P3131" t="s">
        <v>2082</v>
      </c>
      <c r="Q3131">
        <v>3.3</v>
      </c>
      <c r="R3131">
        <v>11.7</v>
      </c>
      <c r="S3131">
        <v>0</v>
      </c>
      <c r="U3131">
        <v>3683277</v>
      </c>
      <c r="V3131">
        <v>810321</v>
      </c>
      <c r="W3131">
        <v>2872956</v>
      </c>
      <c r="X3131">
        <v>0</v>
      </c>
      <c r="Y3131" t="s">
        <v>48</v>
      </c>
    </row>
    <row r="3132" spans="1:25" x14ac:dyDescent="0.25">
      <c r="A3132">
        <v>3131</v>
      </c>
      <c r="B3132">
        <v>64252</v>
      </c>
      <c r="C3132">
        <v>0</v>
      </c>
      <c r="D3132">
        <v>0</v>
      </c>
      <c r="E3132" t="s">
        <v>1532</v>
      </c>
      <c r="F3132" t="s">
        <v>1533</v>
      </c>
      <c r="G3132">
        <v>1</v>
      </c>
      <c r="H3132" s="6">
        <v>24555177</v>
      </c>
      <c r="I3132" s="7">
        <v>45768</v>
      </c>
      <c r="J3132" s="7">
        <v>45768</v>
      </c>
      <c r="K3132">
        <v>15</v>
      </c>
      <c r="L3132" t="s">
        <v>40</v>
      </c>
      <c r="M3132" t="s">
        <v>5</v>
      </c>
      <c r="N3132" t="s">
        <v>41</v>
      </c>
      <c r="O3132" t="s">
        <v>54</v>
      </c>
      <c r="P3132" t="s">
        <v>2082</v>
      </c>
      <c r="Q3132">
        <v>3.3</v>
      </c>
      <c r="R3132">
        <v>11.7</v>
      </c>
      <c r="S3132">
        <v>0</v>
      </c>
      <c r="U3132">
        <v>3683277</v>
      </c>
      <c r="V3132">
        <v>810321</v>
      </c>
      <c r="W3132">
        <v>2872956</v>
      </c>
      <c r="X3132">
        <v>0</v>
      </c>
      <c r="Y3132" t="s">
        <v>48</v>
      </c>
    </row>
    <row r="3133" spans="1:25" x14ac:dyDescent="0.25">
      <c r="A3133">
        <v>3132</v>
      </c>
      <c r="B3133">
        <v>64560</v>
      </c>
      <c r="C3133">
        <v>0</v>
      </c>
      <c r="D3133">
        <v>0</v>
      </c>
      <c r="E3133" t="s">
        <v>1894</v>
      </c>
      <c r="F3133" t="s">
        <v>1895</v>
      </c>
      <c r="G3133">
        <v>1</v>
      </c>
      <c r="H3133" s="6">
        <v>2313409</v>
      </c>
      <c r="I3133" s="7">
        <v>45764</v>
      </c>
      <c r="J3133" s="7">
        <v>45764</v>
      </c>
      <c r="K3133">
        <v>12</v>
      </c>
      <c r="L3133" t="s">
        <v>40</v>
      </c>
      <c r="M3133" t="s">
        <v>5</v>
      </c>
      <c r="N3133" t="s">
        <v>41</v>
      </c>
      <c r="O3133" t="s">
        <v>47</v>
      </c>
      <c r="P3133" t="s">
        <v>2082</v>
      </c>
      <c r="Q3133">
        <v>12</v>
      </c>
      <c r="R3133">
        <v>0</v>
      </c>
      <c r="S3133">
        <v>0</v>
      </c>
      <c r="U3133">
        <v>277609</v>
      </c>
      <c r="V3133">
        <v>277609</v>
      </c>
      <c r="W3133">
        <v>0</v>
      </c>
      <c r="X3133">
        <v>0</v>
      </c>
      <c r="Y3133" t="s">
        <v>437</v>
      </c>
    </row>
    <row r="3134" spans="1:25" x14ac:dyDescent="0.25">
      <c r="A3134">
        <v>3133</v>
      </c>
      <c r="B3134">
        <v>64574</v>
      </c>
      <c r="C3134">
        <v>0</v>
      </c>
      <c r="D3134">
        <v>0</v>
      </c>
      <c r="E3134" t="s">
        <v>2329</v>
      </c>
      <c r="F3134" t="s">
        <v>2330</v>
      </c>
      <c r="G3134">
        <v>1</v>
      </c>
      <c r="H3134" s="6">
        <v>3500000</v>
      </c>
      <c r="I3134" s="7">
        <v>45764</v>
      </c>
      <c r="J3134" s="7">
        <v>45764</v>
      </c>
      <c r="K3134">
        <v>8</v>
      </c>
      <c r="L3134" t="s">
        <v>40</v>
      </c>
      <c r="M3134" t="s">
        <v>5</v>
      </c>
      <c r="N3134" t="s">
        <v>41</v>
      </c>
      <c r="O3134" t="s">
        <v>57</v>
      </c>
      <c r="P3134" t="s">
        <v>2082</v>
      </c>
      <c r="Q3134">
        <v>8</v>
      </c>
      <c r="R3134">
        <v>0</v>
      </c>
      <c r="S3134">
        <v>0</v>
      </c>
      <c r="U3134">
        <v>280000</v>
      </c>
      <c r="V3134">
        <v>280000</v>
      </c>
      <c r="W3134">
        <v>0</v>
      </c>
      <c r="X3134">
        <v>0</v>
      </c>
      <c r="Y3134" t="s">
        <v>67</v>
      </c>
    </row>
    <row r="3135" spans="1:25" x14ac:dyDescent="0.25">
      <c r="A3135">
        <v>3134</v>
      </c>
      <c r="B3135">
        <v>64579</v>
      </c>
      <c r="C3135">
        <v>0</v>
      </c>
      <c r="D3135">
        <v>0</v>
      </c>
      <c r="E3135" t="s">
        <v>980</v>
      </c>
      <c r="F3135" t="s">
        <v>981</v>
      </c>
      <c r="G3135">
        <v>1</v>
      </c>
      <c r="H3135" s="6">
        <v>36873459</v>
      </c>
      <c r="I3135" s="7">
        <v>45764</v>
      </c>
      <c r="J3135" s="7">
        <v>45764</v>
      </c>
      <c r="K3135">
        <v>15</v>
      </c>
      <c r="L3135" t="s">
        <v>40</v>
      </c>
      <c r="M3135" t="s">
        <v>1</v>
      </c>
      <c r="N3135" t="s">
        <v>41</v>
      </c>
      <c r="O3135" t="s">
        <v>87</v>
      </c>
      <c r="P3135" t="s">
        <v>2082</v>
      </c>
      <c r="Q3135">
        <v>1.4</v>
      </c>
      <c r="R3135">
        <v>13.6</v>
      </c>
      <c r="S3135">
        <v>0</v>
      </c>
      <c r="U3135">
        <v>5531019</v>
      </c>
      <c r="V3135">
        <v>516228</v>
      </c>
      <c r="W3135">
        <v>5014790</v>
      </c>
      <c r="X3135">
        <v>0</v>
      </c>
      <c r="Y3135" t="s">
        <v>109</v>
      </c>
    </row>
    <row r="3136" spans="1:25" x14ac:dyDescent="0.25">
      <c r="A3136">
        <v>3135</v>
      </c>
      <c r="B3136">
        <v>64580</v>
      </c>
      <c r="C3136">
        <v>0</v>
      </c>
      <c r="D3136">
        <v>0</v>
      </c>
      <c r="E3136" t="s">
        <v>980</v>
      </c>
      <c r="F3136" t="s">
        <v>981</v>
      </c>
      <c r="G3136">
        <v>1</v>
      </c>
      <c r="H3136" s="6">
        <v>37477426</v>
      </c>
      <c r="I3136" s="7">
        <v>45764</v>
      </c>
      <c r="J3136" s="7">
        <v>45764</v>
      </c>
      <c r="K3136">
        <v>15</v>
      </c>
      <c r="L3136" t="s">
        <v>40</v>
      </c>
      <c r="M3136" t="s">
        <v>1</v>
      </c>
      <c r="N3136" t="s">
        <v>41</v>
      </c>
      <c r="O3136" t="s">
        <v>87</v>
      </c>
      <c r="P3136" t="s">
        <v>2082</v>
      </c>
      <c r="Q3136">
        <v>1.4</v>
      </c>
      <c r="R3136">
        <v>13.6</v>
      </c>
      <c r="S3136">
        <v>0</v>
      </c>
      <c r="U3136">
        <v>5621614</v>
      </c>
      <c r="V3136">
        <v>524684</v>
      </c>
      <c r="W3136">
        <v>5096930</v>
      </c>
      <c r="X3136">
        <v>0</v>
      </c>
      <c r="Y3136" t="s">
        <v>109</v>
      </c>
    </row>
    <row r="3137" spans="1:25" x14ac:dyDescent="0.25">
      <c r="A3137">
        <v>3136</v>
      </c>
      <c r="B3137">
        <v>64561</v>
      </c>
      <c r="C3137">
        <v>0</v>
      </c>
      <c r="D3137">
        <v>0</v>
      </c>
      <c r="E3137" t="s">
        <v>1784</v>
      </c>
      <c r="F3137" t="s">
        <v>1785</v>
      </c>
      <c r="G3137">
        <v>1</v>
      </c>
      <c r="H3137" s="6">
        <v>1000000</v>
      </c>
      <c r="I3137" s="7">
        <v>45764</v>
      </c>
      <c r="J3137" s="7">
        <v>45764</v>
      </c>
      <c r="K3137">
        <v>8</v>
      </c>
      <c r="L3137" t="s">
        <v>40</v>
      </c>
      <c r="M3137" t="s">
        <v>5</v>
      </c>
      <c r="N3137" t="s">
        <v>41</v>
      </c>
      <c r="O3137" t="s">
        <v>57</v>
      </c>
      <c r="P3137" t="s">
        <v>2082</v>
      </c>
      <c r="Q3137">
        <v>8</v>
      </c>
      <c r="R3137">
        <v>0</v>
      </c>
      <c r="S3137">
        <v>0</v>
      </c>
      <c r="U3137">
        <v>80000</v>
      </c>
      <c r="V3137">
        <v>80000</v>
      </c>
      <c r="W3137">
        <v>0</v>
      </c>
      <c r="X3137">
        <v>0</v>
      </c>
      <c r="Y3137" t="s">
        <v>48</v>
      </c>
    </row>
    <row r="3138" spans="1:25" x14ac:dyDescent="0.25">
      <c r="A3138">
        <v>3137</v>
      </c>
      <c r="B3138">
        <v>64562</v>
      </c>
      <c r="C3138">
        <v>0</v>
      </c>
      <c r="D3138">
        <v>0</v>
      </c>
      <c r="E3138" t="s">
        <v>1252</v>
      </c>
      <c r="F3138" t="s">
        <v>1253</v>
      </c>
      <c r="G3138">
        <v>1</v>
      </c>
      <c r="H3138" s="6">
        <v>127442000</v>
      </c>
      <c r="I3138" s="7">
        <v>45764</v>
      </c>
      <c r="J3138" s="7">
        <v>45764</v>
      </c>
      <c r="K3138">
        <v>15</v>
      </c>
      <c r="L3138" t="s">
        <v>40</v>
      </c>
      <c r="M3138" t="s">
        <v>5</v>
      </c>
      <c r="N3138" t="s">
        <v>41</v>
      </c>
      <c r="O3138" t="s">
        <v>54</v>
      </c>
      <c r="P3138" t="s">
        <v>2082</v>
      </c>
      <c r="Q3138">
        <v>4.5</v>
      </c>
      <c r="R3138">
        <v>10.5</v>
      </c>
      <c r="S3138">
        <v>0</v>
      </c>
      <c r="U3138">
        <v>19116300</v>
      </c>
      <c r="V3138">
        <v>5734890</v>
      </c>
      <c r="W3138">
        <v>13381410</v>
      </c>
      <c r="X3138">
        <v>0</v>
      </c>
      <c r="Y3138" t="s">
        <v>48</v>
      </c>
    </row>
    <row r="3139" spans="1:25" x14ac:dyDescent="0.25">
      <c r="A3139">
        <v>3138</v>
      </c>
      <c r="B3139">
        <v>64563</v>
      </c>
      <c r="C3139">
        <v>0</v>
      </c>
      <c r="D3139">
        <v>0</v>
      </c>
      <c r="E3139" t="s">
        <v>795</v>
      </c>
      <c r="F3139" t="s">
        <v>796</v>
      </c>
      <c r="G3139">
        <v>1</v>
      </c>
      <c r="H3139" s="6">
        <v>16596984</v>
      </c>
      <c r="I3139" s="7">
        <v>45764</v>
      </c>
      <c r="J3139" s="7">
        <v>45764</v>
      </c>
      <c r="K3139" t="s">
        <v>167</v>
      </c>
      <c r="L3139" t="s">
        <v>40</v>
      </c>
      <c r="M3139" t="s">
        <v>7</v>
      </c>
      <c r="N3139" t="s">
        <v>41</v>
      </c>
      <c r="O3139" t="s">
        <v>64</v>
      </c>
      <c r="P3139" t="s">
        <v>2082</v>
      </c>
      <c r="Q3139">
        <v>5.5</v>
      </c>
      <c r="R3139">
        <v>0</v>
      </c>
      <c r="S3139">
        <v>0</v>
      </c>
      <c r="U3139">
        <v>912834</v>
      </c>
      <c r="V3139">
        <v>912834</v>
      </c>
      <c r="W3139">
        <v>0</v>
      </c>
      <c r="X3139">
        <v>0</v>
      </c>
      <c r="Y3139" t="s">
        <v>44</v>
      </c>
    </row>
    <row r="3140" spans="1:25" x14ac:dyDescent="0.25">
      <c r="A3140">
        <v>3139</v>
      </c>
      <c r="B3140">
        <v>64564</v>
      </c>
      <c r="C3140">
        <v>0</v>
      </c>
      <c r="D3140">
        <v>0</v>
      </c>
      <c r="E3140" t="s">
        <v>1137</v>
      </c>
      <c r="F3140" t="s">
        <v>1138</v>
      </c>
      <c r="G3140">
        <v>1</v>
      </c>
      <c r="H3140" s="6">
        <v>24042255</v>
      </c>
      <c r="I3140" s="7">
        <v>45764</v>
      </c>
      <c r="J3140" s="7">
        <v>45764</v>
      </c>
      <c r="K3140">
        <v>15</v>
      </c>
      <c r="L3140" t="s">
        <v>40</v>
      </c>
      <c r="M3140" t="s">
        <v>5</v>
      </c>
      <c r="N3140" t="s">
        <v>41</v>
      </c>
      <c r="O3140" t="s">
        <v>54</v>
      </c>
      <c r="P3140" t="s">
        <v>2082</v>
      </c>
      <c r="Q3140">
        <v>10</v>
      </c>
      <c r="R3140">
        <v>5</v>
      </c>
      <c r="S3140">
        <v>0</v>
      </c>
      <c r="U3140">
        <v>3606338</v>
      </c>
      <c r="V3140">
        <v>2404226</v>
      </c>
      <c r="W3140">
        <v>1202113</v>
      </c>
      <c r="X3140">
        <v>0</v>
      </c>
      <c r="Y3140" t="s">
        <v>48</v>
      </c>
    </row>
    <row r="3141" spans="1:25" x14ac:dyDescent="0.25">
      <c r="A3141">
        <v>3140</v>
      </c>
      <c r="B3141">
        <v>64544</v>
      </c>
      <c r="C3141">
        <v>0</v>
      </c>
      <c r="D3141">
        <v>0</v>
      </c>
      <c r="E3141" t="s">
        <v>1264</v>
      </c>
      <c r="F3141" t="s">
        <v>1265</v>
      </c>
      <c r="G3141">
        <v>1</v>
      </c>
      <c r="H3141" s="6">
        <v>37661000</v>
      </c>
      <c r="I3141" s="7">
        <v>45763</v>
      </c>
      <c r="J3141" s="7">
        <v>45763</v>
      </c>
      <c r="K3141">
        <v>15</v>
      </c>
      <c r="L3141" t="s">
        <v>40</v>
      </c>
      <c r="M3141" t="s">
        <v>5</v>
      </c>
      <c r="N3141" t="s">
        <v>41</v>
      </c>
      <c r="O3141" t="s">
        <v>54</v>
      </c>
      <c r="P3141" t="s">
        <v>2082</v>
      </c>
      <c r="Q3141">
        <v>4.5</v>
      </c>
      <c r="R3141">
        <v>10.5</v>
      </c>
      <c r="S3141">
        <v>0</v>
      </c>
      <c r="U3141">
        <v>5649150</v>
      </c>
      <c r="V3141">
        <v>1694745</v>
      </c>
      <c r="W3141">
        <v>3954405</v>
      </c>
      <c r="X3141">
        <v>0</v>
      </c>
      <c r="Y3141" t="s">
        <v>48</v>
      </c>
    </row>
    <row r="3142" spans="1:25" x14ac:dyDescent="0.25">
      <c r="A3142">
        <v>3141</v>
      </c>
      <c r="B3142">
        <v>64547</v>
      </c>
      <c r="C3142">
        <v>0</v>
      </c>
      <c r="D3142">
        <v>0</v>
      </c>
      <c r="E3142" t="s">
        <v>1133</v>
      </c>
      <c r="F3142" t="s">
        <v>1134</v>
      </c>
      <c r="G3142">
        <v>1</v>
      </c>
      <c r="H3142" s="6">
        <v>1367975</v>
      </c>
      <c r="I3142" s="7">
        <v>45763</v>
      </c>
      <c r="J3142" s="7">
        <v>45763</v>
      </c>
      <c r="K3142">
        <v>15</v>
      </c>
      <c r="L3142" t="s">
        <v>40</v>
      </c>
      <c r="M3142" t="s">
        <v>5</v>
      </c>
      <c r="N3142" t="s">
        <v>41</v>
      </c>
      <c r="O3142" t="s">
        <v>54</v>
      </c>
      <c r="P3142" t="s">
        <v>2082</v>
      </c>
      <c r="Q3142">
        <v>10</v>
      </c>
      <c r="R3142">
        <v>5</v>
      </c>
      <c r="S3142">
        <v>0</v>
      </c>
      <c r="U3142">
        <v>205196</v>
      </c>
      <c r="V3142">
        <v>136798</v>
      </c>
      <c r="W3142">
        <v>68399</v>
      </c>
      <c r="X3142">
        <v>0</v>
      </c>
      <c r="Y3142" t="s">
        <v>48</v>
      </c>
    </row>
    <row r="3143" spans="1:25" x14ac:dyDescent="0.25">
      <c r="A3143">
        <v>3142</v>
      </c>
      <c r="B3143">
        <v>64543</v>
      </c>
      <c r="C3143">
        <v>0</v>
      </c>
      <c r="D3143">
        <v>0</v>
      </c>
      <c r="E3143" t="s">
        <v>498</v>
      </c>
      <c r="F3143" t="s">
        <v>499</v>
      </c>
      <c r="G3143">
        <v>1</v>
      </c>
      <c r="H3143" s="6">
        <v>32613826</v>
      </c>
      <c r="I3143" s="7">
        <v>45763</v>
      </c>
      <c r="J3143" s="7">
        <v>45763</v>
      </c>
      <c r="K3143">
        <v>15</v>
      </c>
      <c r="L3143" t="s">
        <v>40</v>
      </c>
      <c r="M3143" t="s">
        <v>5</v>
      </c>
      <c r="N3143" t="s">
        <v>41</v>
      </c>
      <c r="O3143" t="s">
        <v>77</v>
      </c>
      <c r="P3143" t="s">
        <v>2082</v>
      </c>
      <c r="Q3143">
        <v>6</v>
      </c>
      <c r="R3143">
        <v>9</v>
      </c>
      <c r="S3143">
        <v>0</v>
      </c>
      <c r="U3143">
        <v>4892074</v>
      </c>
      <c r="V3143">
        <v>1956830</v>
      </c>
      <c r="W3143">
        <v>2935244</v>
      </c>
      <c r="X3143">
        <v>0</v>
      </c>
      <c r="Y3143" t="s">
        <v>48</v>
      </c>
    </row>
    <row r="3144" spans="1:25" x14ac:dyDescent="0.25">
      <c r="A3144">
        <v>3143</v>
      </c>
      <c r="B3144">
        <v>64545</v>
      </c>
      <c r="C3144">
        <v>0</v>
      </c>
      <c r="D3144">
        <v>0</v>
      </c>
      <c r="E3144" t="s">
        <v>1139</v>
      </c>
      <c r="F3144" t="s">
        <v>1140</v>
      </c>
      <c r="G3144">
        <v>1</v>
      </c>
      <c r="H3144" s="6">
        <v>5483692</v>
      </c>
      <c r="I3144" s="7">
        <v>45763</v>
      </c>
      <c r="J3144" s="7">
        <v>45763</v>
      </c>
      <c r="K3144">
        <v>15</v>
      </c>
      <c r="L3144" t="s">
        <v>40</v>
      </c>
      <c r="M3144" t="s">
        <v>5</v>
      </c>
      <c r="N3144" t="s">
        <v>41</v>
      </c>
      <c r="O3144" t="s">
        <v>54</v>
      </c>
      <c r="P3144" t="s">
        <v>2082</v>
      </c>
      <c r="Q3144">
        <v>4.5</v>
      </c>
      <c r="R3144">
        <v>10.5</v>
      </c>
      <c r="S3144">
        <v>0</v>
      </c>
      <c r="U3144">
        <v>822554</v>
      </c>
      <c r="V3144">
        <v>246766</v>
      </c>
      <c r="W3144">
        <v>575788</v>
      </c>
      <c r="X3144">
        <v>0</v>
      </c>
      <c r="Y3144" t="s">
        <v>48</v>
      </c>
    </row>
    <row r="3145" spans="1:25" x14ac:dyDescent="0.25">
      <c r="A3145">
        <v>3144</v>
      </c>
      <c r="B3145">
        <v>64559</v>
      </c>
      <c r="C3145">
        <v>0</v>
      </c>
      <c r="D3145">
        <v>0</v>
      </c>
      <c r="E3145" t="s">
        <v>1467</v>
      </c>
      <c r="F3145" t="s">
        <v>1468</v>
      </c>
      <c r="G3145">
        <v>1</v>
      </c>
      <c r="H3145" s="6">
        <v>2478723</v>
      </c>
      <c r="I3145" s="7">
        <v>45763</v>
      </c>
      <c r="J3145" s="7">
        <v>45763</v>
      </c>
      <c r="K3145">
        <v>6</v>
      </c>
      <c r="L3145" t="s">
        <v>40</v>
      </c>
      <c r="M3145" t="s">
        <v>5</v>
      </c>
      <c r="N3145" t="s">
        <v>41</v>
      </c>
      <c r="O3145" t="s">
        <v>54</v>
      </c>
      <c r="P3145" t="s">
        <v>2082</v>
      </c>
      <c r="Q3145">
        <v>6</v>
      </c>
      <c r="R3145">
        <v>0</v>
      </c>
      <c r="S3145">
        <v>0</v>
      </c>
      <c r="U3145">
        <v>148723</v>
      </c>
      <c r="V3145">
        <v>148723</v>
      </c>
      <c r="W3145">
        <v>0</v>
      </c>
      <c r="X3145">
        <v>0</v>
      </c>
      <c r="Y3145" t="s">
        <v>44</v>
      </c>
    </row>
    <row r="3146" spans="1:25" x14ac:dyDescent="0.25">
      <c r="A3146">
        <v>3145</v>
      </c>
      <c r="B3146">
        <v>64546</v>
      </c>
      <c r="C3146">
        <v>0</v>
      </c>
      <c r="D3146">
        <v>0</v>
      </c>
      <c r="E3146" t="s">
        <v>1204</v>
      </c>
      <c r="F3146" t="s">
        <v>1205</v>
      </c>
      <c r="G3146">
        <v>1</v>
      </c>
      <c r="H3146" s="6">
        <v>283780</v>
      </c>
      <c r="I3146" s="7">
        <v>45763</v>
      </c>
      <c r="J3146" s="7">
        <v>45763</v>
      </c>
      <c r="K3146">
        <v>15</v>
      </c>
      <c r="L3146" t="s">
        <v>40</v>
      </c>
      <c r="M3146" t="s">
        <v>5</v>
      </c>
      <c r="N3146" t="s">
        <v>41</v>
      </c>
      <c r="O3146" t="s">
        <v>54</v>
      </c>
      <c r="P3146" t="s">
        <v>2082</v>
      </c>
      <c r="Q3146">
        <v>10</v>
      </c>
      <c r="R3146">
        <v>5</v>
      </c>
      <c r="S3146">
        <v>0</v>
      </c>
      <c r="U3146">
        <v>42567</v>
      </c>
      <c r="V3146">
        <v>28378</v>
      </c>
      <c r="W3146">
        <v>14189</v>
      </c>
      <c r="X3146">
        <v>0</v>
      </c>
      <c r="Y3146" t="s">
        <v>48</v>
      </c>
    </row>
    <row r="3147" spans="1:25" x14ac:dyDescent="0.25">
      <c r="A3147">
        <v>3146</v>
      </c>
      <c r="B3147">
        <v>64581</v>
      </c>
      <c r="C3147">
        <v>0</v>
      </c>
      <c r="D3147">
        <v>0</v>
      </c>
      <c r="E3147" t="s">
        <v>1101</v>
      </c>
      <c r="F3147" t="s">
        <v>1102</v>
      </c>
      <c r="G3147">
        <v>1</v>
      </c>
      <c r="H3147" s="6">
        <v>193727</v>
      </c>
      <c r="I3147" s="7">
        <v>45763</v>
      </c>
      <c r="J3147" s="7">
        <v>45763</v>
      </c>
      <c r="K3147">
        <v>15</v>
      </c>
      <c r="L3147" t="s">
        <v>40</v>
      </c>
      <c r="M3147" t="s">
        <v>5</v>
      </c>
      <c r="N3147" t="s">
        <v>41</v>
      </c>
      <c r="O3147" t="s">
        <v>54</v>
      </c>
      <c r="P3147" t="s">
        <v>2082</v>
      </c>
      <c r="Q3147">
        <v>10</v>
      </c>
      <c r="R3147">
        <v>5</v>
      </c>
      <c r="S3147">
        <v>0</v>
      </c>
      <c r="U3147">
        <v>29059</v>
      </c>
      <c r="V3147">
        <v>19373</v>
      </c>
      <c r="W3147">
        <v>9686</v>
      </c>
      <c r="X3147">
        <v>0</v>
      </c>
      <c r="Y3147" t="s">
        <v>48</v>
      </c>
    </row>
    <row r="3148" spans="1:25" x14ac:dyDescent="0.25">
      <c r="A3148">
        <v>3147</v>
      </c>
      <c r="B3148">
        <v>64542</v>
      </c>
      <c r="C3148">
        <v>0</v>
      </c>
      <c r="D3148">
        <v>0</v>
      </c>
      <c r="E3148" t="s">
        <v>1438</v>
      </c>
      <c r="F3148" t="s">
        <v>1439</v>
      </c>
      <c r="G3148">
        <v>1</v>
      </c>
      <c r="H3148" s="6">
        <v>44444448</v>
      </c>
      <c r="I3148" s="7">
        <v>45763</v>
      </c>
      <c r="J3148" s="7">
        <v>45763</v>
      </c>
      <c r="K3148" t="s">
        <v>866</v>
      </c>
      <c r="L3148" t="s">
        <v>40</v>
      </c>
      <c r="M3148" t="s">
        <v>5</v>
      </c>
      <c r="N3148" t="s">
        <v>41</v>
      </c>
      <c r="O3148" t="s">
        <v>47</v>
      </c>
      <c r="P3148" t="s">
        <v>2082</v>
      </c>
      <c r="Q3148">
        <v>0.1</v>
      </c>
      <c r="R3148">
        <v>3.7</v>
      </c>
      <c r="S3148">
        <v>0</v>
      </c>
      <c r="U3148">
        <v>1688889</v>
      </c>
      <c r="V3148">
        <v>44444</v>
      </c>
      <c r="W3148">
        <v>1644445</v>
      </c>
      <c r="X3148">
        <v>0</v>
      </c>
      <c r="Y3148" t="s">
        <v>250</v>
      </c>
    </row>
    <row r="3149" spans="1:25" x14ac:dyDescent="0.25">
      <c r="A3149">
        <v>3148</v>
      </c>
      <c r="B3149">
        <v>64557</v>
      </c>
      <c r="C3149">
        <v>0</v>
      </c>
      <c r="D3149">
        <v>0</v>
      </c>
      <c r="E3149" t="s">
        <v>2232</v>
      </c>
      <c r="F3149" t="s">
        <v>2233</v>
      </c>
      <c r="G3149">
        <v>1</v>
      </c>
      <c r="H3149" s="6">
        <v>1000000</v>
      </c>
      <c r="I3149" s="7">
        <v>45763</v>
      </c>
      <c r="J3149" s="7">
        <v>45763</v>
      </c>
      <c r="K3149">
        <v>6</v>
      </c>
      <c r="L3149" t="s">
        <v>40</v>
      </c>
      <c r="M3149" t="s">
        <v>4</v>
      </c>
      <c r="N3149" t="s">
        <v>41</v>
      </c>
      <c r="O3149" t="s">
        <v>51</v>
      </c>
      <c r="P3149" t="s">
        <v>2082</v>
      </c>
      <c r="Q3149">
        <v>6</v>
      </c>
      <c r="R3149">
        <v>0</v>
      </c>
      <c r="S3149">
        <v>0</v>
      </c>
      <c r="U3149">
        <v>60000</v>
      </c>
      <c r="V3149">
        <v>60000</v>
      </c>
      <c r="W3149">
        <v>0</v>
      </c>
      <c r="X3149">
        <v>0</v>
      </c>
      <c r="Y3149" t="s">
        <v>229</v>
      </c>
    </row>
    <row r="3150" spans="1:25" x14ac:dyDescent="0.25">
      <c r="A3150">
        <v>3149</v>
      </c>
      <c r="B3150">
        <v>64523</v>
      </c>
      <c r="C3150">
        <v>0</v>
      </c>
      <c r="D3150">
        <v>0</v>
      </c>
      <c r="E3150" t="s">
        <v>1167</v>
      </c>
      <c r="F3150" t="s">
        <v>1168</v>
      </c>
      <c r="G3150">
        <v>1</v>
      </c>
      <c r="H3150" s="6">
        <v>46000000</v>
      </c>
      <c r="I3150" s="7">
        <v>45762</v>
      </c>
      <c r="J3150" s="7">
        <v>45762</v>
      </c>
      <c r="K3150">
        <v>8</v>
      </c>
      <c r="L3150" t="s">
        <v>40</v>
      </c>
      <c r="M3150" t="s">
        <v>5</v>
      </c>
      <c r="N3150" t="s">
        <v>41</v>
      </c>
      <c r="O3150" t="s">
        <v>77</v>
      </c>
      <c r="P3150" t="s">
        <v>2082</v>
      </c>
      <c r="Q3150">
        <v>8</v>
      </c>
      <c r="R3150">
        <v>0</v>
      </c>
      <c r="S3150">
        <v>0</v>
      </c>
      <c r="U3150">
        <v>3680000</v>
      </c>
      <c r="V3150">
        <v>3680000</v>
      </c>
      <c r="W3150">
        <v>0</v>
      </c>
      <c r="X3150">
        <v>0</v>
      </c>
      <c r="Y3150" t="s">
        <v>48</v>
      </c>
    </row>
    <row r="3151" spans="1:25" x14ac:dyDescent="0.25">
      <c r="A3151">
        <v>3150</v>
      </c>
      <c r="B3151">
        <v>64538</v>
      </c>
      <c r="C3151">
        <v>0</v>
      </c>
      <c r="D3151">
        <v>0</v>
      </c>
      <c r="E3151" t="s">
        <v>1506</v>
      </c>
      <c r="F3151" t="s">
        <v>1507</v>
      </c>
      <c r="G3151">
        <v>1</v>
      </c>
      <c r="H3151" s="6">
        <v>166192</v>
      </c>
      <c r="I3151" s="7">
        <v>45762</v>
      </c>
      <c r="J3151" s="7">
        <v>45762</v>
      </c>
      <c r="K3151">
        <v>8</v>
      </c>
      <c r="L3151" t="s">
        <v>40</v>
      </c>
      <c r="M3151" t="s">
        <v>7</v>
      </c>
      <c r="N3151" t="s">
        <v>41</v>
      </c>
      <c r="O3151" t="s">
        <v>64</v>
      </c>
      <c r="P3151" t="s">
        <v>2082</v>
      </c>
      <c r="Q3151">
        <v>8</v>
      </c>
      <c r="R3151">
        <v>0</v>
      </c>
      <c r="S3151">
        <v>0</v>
      </c>
      <c r="U3151">
        <v>13295</v>
      </c>
      <c r="V3151">
        <v>13295</v>
      </c>
      <c r="W3151">
        <v>0</v>
      </c>
      <c r="X3151">
        <v>0</v>
      </c>
      <c r="Y3151" t="s">
        <v>44</v>
      </c>
    </row>
    <row r="3152" spans="1:25" x14ac:dyDescent="0.25">
      <c r="A3152">
        <v>3151</v>
      </c>
      <c r="B3152">
        <v>64536</v>
      </c>
      <c r="C3152">
        <v>0</v>
      </c>
      <c r="D3152">
        <v>0</v>
      </c>
      <c r="E3152" t="s">
        <v>978</v>
      </c>
      <c r="F3152" t="s">
        <v>979</v>
      </c>
      <c r="G3152">
        <v>1</v>
      </c>
      <c r="H3152" s="6">
        <v>2783032</v>
      </c>
      <c r="I3152" s="7">
        <v>45762</v>
      </c>
      <c r="J3152" s="7">
        <v>45762</v>
      </c>
      <c r="K3152">
        <v>8</v>
      </c>
      <c r="L3152" t="s">
        <v>40</v>
      </c>
      <c r="M3152" t="s">
        <v>7</v>
      </c>
      <c r="N3152" t="s">
        <v>41</v>
      </c>
      <c r="O3152" t="s">
        <v>64</v>
      </c>
      <c r="P3152" t="s">
        <v>2082</v>
      </c>
      <c r="Q3152">
        <v>8</v>
      </c>
      <c r="R3152">
        <v>0</v>
      </c>
      <c r="S3152">
        <v>0</v>
      </c>
      <c r="U3152">
        <v>222643</v>
      </c>
      <c r="V3152">
        <v>222643</v>
      </c>
      <c r="W3152">
        <v>0</v>
      </c>
      <c r="X3152">
        <v>0</v>
      </c>
      <c r="Y3152" t="s">
        <v>44</v>
      </c>
    </row>
    <row r="3153" spans="1:25" x14ac:dyDescent="0.25">
      <c r="A3153">
        <v>3152</v>
      </c>
      <c r="B3153">
        <v>64537</v>
      </c>
      <c r="C3153">
        <v>0</v>
      </c>
      <c r="D3153">
        <v>0</v>
      </c>
      <c r="E3153" t="s">
        <v>972</v>
      </c>
      <c r="F3153" t="s">
        <v>2623</v>
      </c>
      <c r="G3153">
        <v>1</v>
      </c>
      <c r="H3153" s="6">
        <v>922631</v>
      </c>
      <c r="I3153" s="7">
        <v>45762</v>
      </c>
      <c r="J3153" s="7">
        <v>45762</v>
      </c>
      <c r="K3153">
        <v>8</v>
      </c>
      <c r="L3153" t="s">
        <v>40</v>
      </c>
      <c r="M3153" t="s">
        <v>7</v>
      </c>
      <c r="N3153" t="s">
        <v>41</v>
      </c>
      <c r="O3153" t="s">
        <v>64</v>
      </c>
      <c r="P3153" t="s">
        <v>2082</v>
      </c>
      <c r="Q3153">
        <v>8</v>
      </c>
      <c r="R3153">
        <v>0</v>
      </c>
      <c r="S3153">
        <v>0</v>
      </c>
      <c r="U3153">
        <v>73810</v>
      </c>
      <c r="V3153">
        <v>73810</v>
      </c>
      <c r="W3153">
        <v>0</v>
      </c>
      <c r="X3153">
        <v>0</v>
      </c>
      <c r="Y3153" t="s">
        <v>44</v>
      </c>
    </row>
    <row r="3154" spans="1:25" x14ac:dyDescent="0.25">
      <c r="A3154">
        <v>3153</v>
      </c>
      <c r="B3154">
        <v>64539</v>
      </c>
      <c r="C3154">
        <v>0</v>
      </c>
      <c r="D3154">
        <v>0</v>
      </c>
      <c r="E3154" t="s">
        <v>368</v>
      </c>
      <c r="F3154" t="s">
        <v>369</v>
      </c>
      <c r="G3154">
        <v>1</v>
      </c>
      <c r="H3154" s="6">
        <v>1658724</v>
      </c>
      <c r="I3154" s="7">
        <v>45762</v>
      </c>
      <c r="J3154" s="7">
        <v>45762</v>
      </c>
      <c r="K3154">
        <v>13</v>
      </c>
      <c r="L3154" t="s">
        <v>40</v>
      </c>
      <c r="M3154" t="s">
        <v>3</v>
      </c>
      <c r="N3154" t="s">
        <v>41</v>
      </c>
      <c r="O3154" t="s">
        <v>51</v>
      </c>
      <c r="P3154" t="s">
        <v>2082</v>
      </c>
      <c r="Q3154">
        <v>13</v>
      </c>
      <c r="R3154">
        <v>0</v>
      </c>
      <c r="S3154">
        <v>0</v>
      </c>
      <c r="U3154">
        <v>215634</v>
      </c>
      <c r="V3154">
        <v>215634</v>
      </c>
      <c r="W3154">
        <v>0</v>
      </c>
      <c r="X3154">
        <v>0</v>
      </c>
      <c r="Y3154" t="s">
        <v>48</v>
      </c>
    </row>
    <row r="3155" spans="1:25" x14ac:dyDescent="0.25">
      <c r="A3155">
        <v>3154</v>
      </c>
      <c r="B3155">
        <v>64525</v>
      </c>
      <c r="C3155">
        <v>0</v>
      </c>
      <c r="D3155">
        <v>0</v>
      </c>
      <c r="E3155" t="s">
        <v>1786</v>
      </c>
      <c r="F3155" t="s">
        <v>1787</v>
      </c>
      <c r="G3155">
        <v>1</v>
      </c>
      <c r="H3155" s="6">
        <v>7000000</v>
      </c>
      <c r="I3155" s="7">
        <v>45762</v>
      </c>
      <c r="J3155" s="7">
        <v>45762</v>
      </c>
      <c r="K3155" t="s">
        <v>462</v>
      </c>
      <c r="L3155" t="s">
        <v>40</v>
      </c>
      <c r="M3155" t="s">
        <v>5</v>
      </c>
      <c r="N3155" t="s">
        <v>41</v>
      </c>
      <c r="O3155" t="s">
        <v>54</v>
      </c>
      <c r="P3155" t="s">
        <v>2082</v>
      </c>
      <c r="Q3155">
        <v>3.5</v>
      </c>
      <c r="R3155">
        <v>0</v>
      </c>
      <c r="S3155">
        <v>0</v>
      </c>
      <c r="U3155">
        <v>245000</v>
      </c>
      <c r="V3155">
        <v>245000</v>
      </c>
      <c r="W3155">
        <v>0</v>
      </c>
      <c r="X3155">
        <v>0</v>
      </c>
      <c r="Y3155" t="s">
        <v>229</v>
      </c>
    </row>
    <row r="3156" spans="1:25" x14ac:dyDescent="0.25">
      <c r="A3156">
        <v>3155</v>
      </c>
      <c r="B3156">
        <v>64526</v>
      </c>
      <c r="C3156">
        <v>0</v>
      </c>
      <c r="D3156">
        <v>0</v>
      </c>
      <c r="E3156" t="s">
        <v>1786</v>
      </c>
      <c r="F3156" t="s">
        <v>1787</v>
      </c>
      <c r="G3156">
        <v>1</v>
      </c>
      <c r="H3156" s="6">
        <v>7000000</v>
      </c>
      <c r="I3156" s="7">
        <v>45762</v>
      </c>
      <c r="J3156" s="7">
        <v>45762</v>
      </c>
      <c r="K3156" t="s">
        <v>462</v>
      </c>
      <c r="L3156" t="s">
        <v>40</v>
      </c>
      <c r="M3156" t="s">
        <v>5</v>
      </c>
      <c r="N3156" t="s">
        <v>41</v>
      </c>
      <c r="O3156" t="s">
        <v>54</v>
      </c>
      <c r="P3156" t="s">
        <v>2082</v>
      </c>
      <c r="Q3156">
        <v>3.5</v>
      </c>
      <c r="R3156">
        <v>0</v>
      </c>
      <c r="S3156">
        <v>0</v>
      </c>
      <c r="U3156">
        <v>245000</v>
      </c>
      <c r="V3156">
        <v>245000</v>
      </c>
      <c r="W3156">
        <v>0</v>
      </c>
      <c r="X3156">
        <v>0</v>
      </c>
      <c r="Y3156" t="s">
        <v>229</v>
      </c>
    </row>
    <row r="3157" spans="1:25" x14ac:dyDescent="0.25">
      <c r="A3157">
        <v>3156</v>
      </c>
      <c r="B3157">
        <v>64527</v>
      </c>
      <c r="C3157">
        <v>0</v>
      </c>
      <c r="D3157">
        <v>0</v>
      </c>
      <c r="E3157" t="s">
        <v>1786</v>
      </c>
      <c r="F3157" t="s">
        <v>1787</v>
      </c>
      <c r="G3157">
        <v>1</v>
      </c>
      <c r="H3157" s="6">
        <v>7000000</v>
      </c>
      <c r="I3157" s="7">
        <v>45762</v>
      </c>
      <c r="J3157" s="7">
        <v>45762</v>
      </c>
      <c r="K3157" t="s">
        <v>462</v>
      </c>
      <c r="L3157" t="s">
        <v>40</v>
      </c>
      <c r="M3157" t="s">
        <v>5</v>
      </c>
      <c r="N3157" t="s">
        <v>41</v>
      </c>
      <c r="O3157" t="s">
        <v>54</v>
      </c>
      <c r="P3157" t="s">
        <v>2082</v>
      </c>
      <c r="Q3157">
        <v>3.5</v>
      </c>
      <c r="R3157">
        <v>0</v>
      </c>
      <c r="S3157">
        <v>0</v>
      </c>
      <c r="U3157">
        <v>245000</v>
      </c>
      <c r="V3157">
        <v>245000</v>
      </c>
      <c r="W3157">
        <v>0</v>
      </c>
      <c r="X3157">
        <v>0</v>
      </c>
      <c r="Y3157" t="s">
        <v>229</v>
      </c>
    </row>
    <row r="3158" spans="1:25" x14ac:dyDescent="0.25">
      <c r="A3158">
        <v>3157</v>
      </c>
      <c r="B3158">
        <v>64528</v>
      </c>
      <c r="C3158">
        <v>0</v>
      </c>
      <c r="D3158">
        <v>0</v>
      </c>
      <c r="E3158" t="s">
        <v>1786</v>
      </c>
      <c r="F3158" t="s">
        <v>1787</v>
      </c>
      <c r="G3158">
        <v>1</v>
      </c>
      <c r="H3158" s="6">
        <v>7000000</v>
      </c>
      <c r="I3158" s="7">
        <v>45762</v>
      </c>
      <c r="J3158" s="7">
        <v>45762</v>
      </c>
      <c r="K3158" t="s">
        <v>462</v>
      </c>
      <c r="L3158" t="s">
        <v>40</v>
      </c>
      <c r="M3158" t="s">
        <v>5</v>
      </c>
      <c r="N3158" t="s">
        <v>41</v>
      </c>
      <c r="O3158" t="s">
        <v>54</v>
      </c>
      <c r="P3158" t="s">
        <v>2082</v>
      </c>
      <c r="Q3158">
        <v>3.5</v>
      </c>
      <c r="R3158">
        <v>0</v>
      </c>
      <c r="S3158">
        <v>0</v>
      </c>
      <c r="U3158">
        <v>245000</v>
      </c>
      <c r="V3158">
        <v>245000</v>
      </c>
      <c r="W3158">
        <v>0</v>
      </c>
      <c r="X3158">
        <v>0</v>
      </c>
      <c r="Y3158" t="s">
        <v>229</v>
      </c>
    </row>
    <row r="3159" spans="1:25" x14ac:dyDescent="0.25">
      <c r="A3159">
        <v>3158</v>
      </c>
      <c r="B3159">
        <v>64529</v>
      </c>
      <c r="C3159">
        <v>0</v>
      </c>
      <c r="D3159">
        <v>0</v>
      </c>
      <c r="E3159" t="s">
        <v>1786</v>
      </c>
      <c r="F3159" t="s">
        <v>1787</v>
      </c>
      <c r="G3159">
        <v>1</v>
      </c>
      <c r="H3159" s="6">
        <v>7000000</v>
      </c>
      <c r="I3159" s="7">
        <v>45762</v>
      </c>
      <c r="J3159" s="7">
        <v>45762</v>
      </c>
      <c r="K3159" t="s">
        <v>462</v>
      </c>
      <c r="L3159" t="s">
        <v>40</v>
      </c>
      <c r="M3159" t="s">
        <v>5</v>
      </c>
      <c r="N3159" t="s">
        <v>41</v>
      </c>
      <c r="O3159" t="s">
        <v>54</v>
      </c>
      <c r="P3159" t="s">
        <v>2082</v>
      </c>
      <c r="Q3159">
        <v>3.5</v>
      </c>
      <c r="R3159">
        <v>0</v>
      </c>
      <c r="S3159">
        <v>0</v>
      </c>
      <c r="U3159">
        <v>245000</v>
      </c>
      <c r="V3159">
        <v>245000</v>
      </c>
      <c r="W3159">
        <v>0</v>
      </c>
      <c r="X3159">
        <v>0</v>
      </c>
      <c r="Y3159" t="s">
        <v>229</v>
      </c>
    </row>
    <row r="3160" spans="1:25" x14ac:dyDescent="0.25">
      <c r="A3160">
        <v>3159</v>
      </c>
      <c r="B3160">
        <v>64530</v>
      </c>
      <c r="C3160">
        <v>0</v>
      </c>
      <c r="D3160">
        <v>0</v>
      </c>
      <c r="E3160" t="s">
        <v>1786</v>
      </c>
      <c r="F3160" t="s">
        <v>1787</v>
      </c>
      <c r="G3160">
        <v>1</v>
      </c>
      <c r="H3160" s="6">
        <v>7000000</v>
      </c>
      <c r="I3160" s="7">
        <v>45762</v>
      </c>
      <c r="J3160" s="7">
        <v>45762</v>
      </c>
      <c r="K3160" t="s">
        <v>462</v>
      </c>
      <c r="L3160" t="s">
        <v>40</v>
      </c>
      <c r="M3160" t="s">
        <v>5</v>
      </c>
      <c r="N3160" t="s">
        <v>41</v>
      </c>
      <c r="O3160" t="s">
        <v>54</v>
      </c>
      <c r="P3160" t="s">
        <v>2082</v>
      </c>
      <c r="Q3160">
        <v>3.5</v>
      </c>
      <c r="R3160">
        <v>0</v>
      </c>
      <c r="S3160">
        <v>0</v>
      </c>
      <c r="U3160">
        <v>245000</v>
      </c>
      <c r="V3160">
        <v>245000</v>
      </c>
      <c r="W3160">
        <v>0</v>
      </c>
      <c r="X3160">
        <v>0</v>
      </c>
      <c r="Y3160" t="s">
        <v>229</v>
      </c>
    </row>
    <row r="3161" spans="1:25" x14ac:dyDescent="0.25">
      <c r="A3161">
        <v>3160</v>
      </c>
      <c r="B3161">
        <v>64531</v>
      </c>
      <c r="C3161">
        <v>0</v>
      </c>
      <c r="D3161">
        <v>0</v>
      </c>
      <c r="E3161" t="s">
        <v>1786</v>
      </c>
      <c r="F3161" t="s">
        <v>1787</v>
      </c>
      <c r="G3161">
        <v>1</v>
      </c>
      <c r="H3161" s="6">
        <v>2000000</v>
      </c>
      <c r="I3161" s="7">
        <v>45762</v>
      </c>
      <c r="J3161" s="7">
        <v>45762</v>
      </c>
      <c r="K3161" t="s">
        <v>462</v>
      </c>
      <c r="L3161" t="s">
        <v>40</v>
      </c>
      <c r="M3161" t="s">
        <v>5</v>
      </c>
      <c r="N3161" t="s">
        <v>41</v>
      </c>
      <c r="O3161" t="s">
        <v>54</v>
      </c>
      <c r="P3161" t="s">
        <v>2082</v>
      </c>
      <c r="Q3161">
        <v>3.5</v>
      </c>
      <c r="R3161">
        <v>0</v>
      </c>
      <c r="S3161">
        <v>0</v>
      </c>
      <c r="U3161">
        <v>70000</v>
      </c>
      <c r="V3161">
        <v>70000</v>
      </c>
      <c r="W3161">
        <v>0</v>
      </c>
      <c r="X3161">
        <v>0</v>
      </c>
      <c r="Y3161" t="s">
        <v>229</v>
      </c>
    </row>
    <row r="3162" spans="1:25" x14ac:dyDescent="0.25">
      <c r="A3162">
        <v>3161</v>
      </c>
      <c r="B3162">
        <v>64540</v>
      </c>
      <c r="C3162">
        <v>0</v>
      </c>
      <c r="D3162">
        <v>0</v>
      </c>
      <c r="E3162" t="s">
        <v>427</v>
      </c>
      <c r="F3162" t="s">
        <v>428</v>
      </c>
      <c r="G3162">
        <v>1</v>
      </c>
      <c r="H3162" s="6">
        <v>742147</v>
      </c>
      <c r="I3162" s="7">
        <v>45762</v>
      </c>
      <c r="J3162" s="7">
        <v>45762</v>
      </c>
      <c r="K3162">
        <v>13</v>
      </c>
      <c r="L3162" t="s">
        <v>40</v>
      </c>
      <c r="M3162" t="s">
        <v>3</v>
      </c>
      <c r="N3162" t="s">
        <v>41</v>
      </c>
      <c r="O3162" t="s">
        <v>51</v>
      </c>
      <c r="P3162" t="s">
        <v>2082</v>
      </c>
      <c r="Q3162">
        <v>13</v>
      </c>
      <c r="R3162">
        <v>0</v>
      </c>
      <c r="S3162">
        <v>0</v>
      </c>
      <c r="U3162">
        <v>96479</v>
      </c>
      <c r="V3162">
        <v>96479</v>
      </c>
      <c r="W3162">
        <v>0</v>
      </c>
      <c r="X3162">
        <v>0</v>
      </c>
      <c r="Y3162" t="s">
        <v>81</v>
      </c>
    </row>
    <row r="3163" spans="1:25" x14ac:dyDescent="0.25">
      <c r="A3163">
        <v>3162</v>
      </c>
      <c r="B3163">
        <v>64524</v>
      </c>
      <c r="C3163">
        <v>0</v>
      </c>
      <c r="D3163">
        <v>0</v>
      </c>
      <c r="E3163" t="s">
        <v>1125</v>
      </c>
      <c r="F3163" t="s">
        <v>1126</v>
      </c>
      <c r="G3163">
        <v>1</v>
      </c>
      <c r="H3163" s="6">
        <v>3084443</v>
      </c>
      <c r="I3163" s="7">
        <v>45762</v>
      </c>
      <c r="J3163" s="7">
        <v>45762</v>
      </c>
      <c r="K3163">
        <v>15</v>
      </c>
      <c r="L3163" t="s">
        <v>40</v>
      </c>
      <c r="M3163" t="s">
        <v>5</v>
      </c>
      <c r="N3163" t="s">
        <v>41</v>
      </c>
      <c r="O3163" t="s">
        <v>77</v>
      </c>
      <c r="P3163" t="s">
        <v>2082</v>
      </c>
      <c r="Q3163">
        <v>8</v>
      </c>
      <c r="R3163">
        <v>7</v>
      </c>
      <c r="S3163">
        <v>0</v>
      </c>
      <c r="U3163">
        <v>462666</v>
      </c>
      <c r="V3163">
        <v>246755</v>
      </c>
      <c r="W3163">
        <v>215911</v>
      </c>
      <c r="X3163">
        <v>0</v>
      </c>
      <c r="Y3163" t="s">
        <v>48</v>
      </c>
    </row>
    <row r="3164" spans="1:25" x14ac:dyDescent="0.25">
      <c r="A3164">
        <v>3163</v>
      </c>
      <c r="B3164">
        <v>64521</v>
      </c>
      <c r="C3164">
        <v>0</v>
      </c>
      <c r="D3164">
        <v>0</v>
      </c>
      <c r="E3164" t="s">
        <v>1790</v>
      </c>
      <c r="F3164" t="s">
        <v>1791</v>
      </c>
      <c r="G3164">
        <v>1</v>
      </c>
      <c r="H3164" s="6">
        <v>7000000</v>
      </c>
      <c r="I3164" s="7">
        <v>45762</v>
      </c>
      <c r="J3164" s="7">
        <v>45762</v>
      </c>
      <c r="K3164" t="s">
        <v>462</v>
      </c>
      <c r="L3164" t="s">
        <v>40</v>
      </c>
      <c r="M3164" t="s">
        <v>5</v>
      </c>
      <c r="N3164" t="s">
        <v>41</v>
      </c>
      <c r="O3164" t="s">
        <v>54</v>
      </c>
      <c r="P3164" t="s">
        <v>2082</v>
      </c>
      <c r="Q3164">
        <v>3.5</v>
      </c>
      <c r="R3164">
        <v>0</v>
      </c>
      <c r="S3164">
        <v>0</v>
      </c>
      <c r="U3164">
        <v>245000</v>
      </c>
      <c r="V3164">
        <v>245000</v>
      </c>
      <c r="W3164">
        <v>0</v>
      </c>
      <c r="X3164">
        <v>0</v>
      </c>
      <c r="Y3164" t="s">
        <v>229</v>
      </c>
    </row>
    <row r="3165" spans="1:25" x14ac:dyDescent="0.25">
      <c r="A3165">
        <v>3164</v>
      </c>
      <c r="B3165">
        <v>64522</v>
      </c>
      <c r="C3165">
        <v>0</v>
      </c>
      <c r="D3165">
        <v>0</v>
      </c>
      <c r="E3165" t="s">
        <v>487</v>
      </c>
      <c r="F3165" t="s">
        <v>488</v>
      </c>
      <c r="G3165">
        <v>1</v>
      </c>
      <c r="H3165" s="6">
        <v>7731801</v>
      </c>
      <c r="I3165" s="7">
        <v>45762</v>
      </c>
      <c r="J3165" s="7">
        <v>45762</v>
      </c>
      <c r="K3165">
        <v>8</v>
      </c>
      <c r="L3165" t="s">
        <v>40</v>
      </c>
      <c r="M3165" t="s">
        <v>4</v>
      </c>
      <c r="N3165" t="s">
        <v>41</v>
      </c>
      <c r="O3165" t="s">
        <v>51</v>
      </c>
      <c r="P3165" t="s">
        <v>2082</v>
      </c>
      <c r="Q3165">
        <v>8</v>
      </c>
      <c r="R3165">
        <v>0</v>
      </c>
      <c r="S3165">
        <v>0</v>
      </c>
      <c r="U3165">
        <v>618544</v>
      </c>
      <c r="V3165">
        <v>618544</v>
      </c>
      <c r="W3165">
        <v>0</v>
      </c>
      <c r="X3165">
        <v>0</v>
      </c>
      <c r="Y3165" t="s">
        <v>48</v>
      </c>
    </row>
    <row r="3166" spans="1:25" x14ac:dyDescent="0.25">
      <c r="A3166">
        <v>3165</v>
      </c>
      <c r="B3166">
        <v>64548</v>
      </c>
      <c r="C3166">
        <v>0</v>
      </c>
      <c r="D3166">
        <v>0</v>
      </c>
      <c r="E3166" t="s">
        <v>834</v>
      </c>
      <c r="F3166" t="s">
        <v>835</v>
      </c>
      <c r="G3166">
        <v>1</v>
      </c>
      <c r="H3166" s="6">
        <v>4058806</v>
      </c>
      <c r="I3166" s="7">
        <v>45761</v>
      </c>
      <c r="J3166" s="7">
        <v>45761</v>
      </c>
      <c r="K3166">
        <v>15</v>
      </c>
      <c r="L3166" t="s">
        <v>40</v>
      </c>
      <c r="M3166" t="s">
        <v>5</v>
      </c>
      <c r="N3166" t="s">
        <v>41</v>
      </c>
      <c r="O3166" t="s">
        <v>57</v>
      </c>
      <c r="P3166" t="s">
        <v>2082</v>
      </c>
      <c r="Q3166">
        <v>5</v>
      </c>
      <c r="R3166">
        <v>10</v>
      </c>
      <c r="S3166">
        <v>0</v>
      </c>
      <c r="U3166">
        <v>608821</v>
      </c>
      <c r="V3166">
        <v>202940</v>
      </c>
      <c r="W3166">
        <v>405881</v>
      </c>
      <c r="X3166">
        <v>0</v>
      </c>
      <c r="Y3166" t="s">
        <v>94</v>
      </c>
    </row>
    <row r="3167" spans="1:25" x14ac:dyDescent="0.25">
      <c r="A3167">
        <v>3166</v>
      </c>
      <c r="B3167">
        <v>64518</v>
      </c>
      <c r="C3167">
        <v>0</v>
      </c>
      <c r="D3167">
        <v>0</v>
      </c>
      <c r="E3167" t="s">
        <v>2424</v>
      </c>
      <c r="F3167" t="s">
        <v>2425</v>
      </c>
      <c r="G3167">
        <v>1</v>
      </c>
      <c r="H3167" s="6">
        <v>9117005</v>
      </c>
      <c r="I3167" s="7">
        <v>45761</v>
      </c>
      <c r="J3167" s="7">
        <v>45761</v>
      </c>
      <c r="K3167">
        <v>15</v>
      </c>
      <c r="L3167" t="s">
        <v>40</v>
      </c>
      <c r="M3167" t="s">
        <v>5</v>
      </c>
      <c r="N3167" t="s">
        <v>41</v>
      </c>
      <c r="O3167" t="s">
        <v>47</v>
      </c>
      <c r="P3167" t="s">
        <v>2082</v>
      </c>
      <c r="Q3167">
        <v>2</v>
      </c>
      <c r="R3167">
        <v>13</v>
      </c>
      <c r="S3167">
        <v>0</v>
      </c>
      <c r="U3167">
        <v>1367551</v>
      </c>
      <c r="V3167">
        <v>182340</v>
      </c>
      <c r="W3167">
        <v>1185211</v>
      </c>
      <c r="X3167">
        <v>0</v>
      </c>
      <c r="Y3167" t="s">
        <v>48</v>
      </c>
    </row>
    <row r="3168" spans="1:25" x14ac:dyDescent="0.25">
      <c r="A3168">
        <v>3167</v>
      </c>
      <c r="B3168">
        <v>64495</v>
      </c>
      <c r="C3168">
        <v>0</v>
      </c>
      <c r="D3168">
        <v>0</v>
      </c>
      <c r="E3168" t="s">
        <v>1708</v>
      </c>
      <c r="F3168" t="s">
        <v>1709</v>
      </c>
      <c r="G3168">
        <v>1</v>
      </c>
      <c r="H3168" s="6">
        <v>3771439</v>
      </c>
      <c r="I3168" s="7">
        <v>45758</v>
      </c>
      <c r="J3168" s="7">
        <v>45758</v>
      </c>
      <c r="K3168">
        <v>7</v>
      </c>
      <c r="L3168" t="s">
        <v>40</v>
      </c>
      <c r="M3168" t="s">
        <v>9</v>
      </c>
      <c r="N3168" t="s">
        <v>41</v>
      </c>
      <c r="O3168" t="s">
        <v>42</v>
      </c>
      <c r="P3168" t="s">
        <v>2082</v>
      </c>
      <c r="Q3168">
        <v>7</v>
      </c>
      <c r="R3168">
        <v>0</v>
      </c>
      <c r="S3168">
        <v>0</v>
      </c>
      <c r="U3168">
        <v>264001</v>
      </c>
      <c r="V3168">
        <v>264001</v>
      </c>
      <c r="W3168">
        <v>0</v>
      </c>
      <c r="X3168">
        <v>0</v>
      </c>
      <c r="Y3168" t="s">
        <v>109</v>
      </c>
    </row>
    <row r="3169" spans="1:25" x14ac:dyDescent="0.25">
      <c r="A3169">
        <v>3168</v>
      </c>
      <c r="B3169">
        <v>64469</v>
      </c>
      <c r="C3169">
        <v>0</v>
      </c>
      <c r="D3169">
        <v>0</v>
      </c>
      <c r="E3169" t="s">
        <v>1196</v>
      </c>
      <c r="F3169" t="s">
        <v>1197</v>
      </c>
      <c r="G3169">
        <v>1</v>
      </c>
      <c r="H3169" s="6">
        <v>5863877</v>
      </c>
      <c r="I3169" s="7">
        <v>45758</v>
      </c>
      <c r="J3169" s="7">
        <v>45758</v>
      </c>
      <c r="K3169">
        <v>15</v>
      </c>
      <c r="L3169" t="s">
        <v>40</v>
      </c>
      <c r="M3169" t="s">
        <v>9</v>
      </c>
      <c r="N3169" t="s">
        <v>41</v>
      </c>
      <c r="O3169" t="s">
        <v>42</v>
      </c>
      <c r="P3169" t="s">
        <v>2082</v>
      </c>
      <c r="Q3169">
        <v>5</v>
      </c>
      <c r="R3169">
        <v>10</v>
      </c>
      <c r="S3169">
        <v>0</v>
      </c>
      <c r="U3169">
        <v>879582</v>
      </c>
      <c r="V3169">
        <v>293194</v>
      </c>
      <c r="W3169">
        <v>586388</v>
      </c>
      <c r="X3169">
        <v>0</v>
      </c>
      <c r="Y3169" t="s">
        <v>112</v>
      </c>
    </row>
    <row r="3170" spans="1:25" x14ac:dyDescent="0.25">
      <c r="A3170">
        <v>3169</v>
      </c>
      <c r="B3170">
        <v>64493</v>
      </c>
      <c r="C3170">
        <v>0</v>
      </c>
      <c r="D3170">
        <v>0</v>
      </c>
      <c r="E3170" t="s">
        <v>1642</v>
      </c>
      <c r="F3170" t="s">
        <v>1643</v>
      </c>
      <c r="G3170">
        <v>1</v>
      </c>
      <c r="H3170" s="6">
        <v>20906451</v>
      </c>
      <c r="I3170" s="7">
        <v>45758</v>
      </c>
      <c r="J3170" s="7">
        <v>45758</v>
      </c>
      <c r="K3170">
        <v>7</v>
      </c>
      <c r="L3170" t="s">
        <v>40</v>
      </c>
      <c r="M3170" t="s">
        <v>5</v>
      </c>
      <c r="N3170" t="s">
        <v>41</v>
      </c>
      <c r="O3170" t="s">
        <v>47</v>
      </c>
      <c r="P3170" t="s">
        <v>2082</v>
      </c>
      <c r="Q3170">
        <v>7</v>
      </c>
      <c r="R3170">
        <v>0</v>
      </c>
      <c r="S3170">
        <v>0</v>
      </c>
      <c r="U3170">
        <v>1463452</v>
      </c>
      <c r="V3170">
        <v>1463452</v>
      </c>
      <c r="W3170">
        <v>0</v>
      </c>
      <c r="X3170">
        <v>0</v>
      </c>
      <c r="Y3170" t="s">
        <v>48</v>
      </c>
    </row>
    <row r="3171" spans="1:25" x14ac:dyDescent="0.25">
      <c r="A3171">
        <v>3170</v>
      </c>
      <c r="B3171">
        <v>64489</v>
      </c>
      <c r="C3171">
        <v>0</v>
      </c>
      <c r="D3171">
        <v>0</v>
      </c>
      <c r="E3171" t="s">
        <v>1644</v>
      </c>
      <c r="F3171" t="s">
        <v>1645</v>
      </c>
      <c r="G3171">
        <v>1</v>
      </c>
      <c r="H3171" s="6">
        <v>27594800</v>
      </c>
      <c r="I3171" s="7">
        <v>45758</v>
      </c>
      <c r="J3171" s="7">
        <v>45758</v>
      </c>
      <c r="K3171">
        <v>15</v>
      </c>
      <c r="L3171" t="s">
        <v>40</v>
      </c>
      <c r="M3171" t="s">
        <v>5</v>
      </c>
      <c r="N3171" t="s">
        <v>41</v>
      </c>
      <c r="O3171" t="s">
        <v>54</v>
      </c>
      <c r="P3171" t="s">
        <v>2082</v>
      </c>
      <c r="Q3171">
        <v>4</v>
      </c>
      <c r="R3171">
        <v>11</v>
      </c>
      <c r="S3171">
        <v>0</v>
      </c>
      <c r="U3171">
        <v>4139220</v>
      </c>
      <c r="V3171">
        <v>1103792</v>
      </c>
      <c r="W3171">
        <v>3035428</v>
      </c>
      <c r="X3171">
        <v>0</v>
      </c>
      <c r="Y3171" t="s">
        <v>48</v>
      </c>
    </row>
    <row r="3172" spans="1:25" x14ac:dyDescent="0.25">
      <c r="A3172">
        <v>3171</v>
      </c>
      <c r="B3172">
        <v>64456</v>
      </c>
      <c r="C3172">
        <v>0</v>
      </c>
      <c r="D3172">
        <v>0</v>
      </c>
      <c r="E3172" t="s">
        <v>199</v>
      </c>
      <c r="F3172" t="s">
        <v>200</v>
      </c>
      <c r="G3172">
        <v>1</v>
      </c>
      <c r="H3172" s="6">
        <v>25992040</v>
      </c>
      <c r="I3172" s="7">
        <v>45758</v>
      </c>
      <c r="J3172" s="7">
        <v>45758</v>
      </c>
      <c r="K3172">
        <v>15</v>
      </c>
      <c r="L3172" t="s">
        <v>40</v>
      </c>
      <c r="M3172" t="s">
        <v>5</v>
      </c>
      <c r="N3172" t="s">
        <v>41</v>
      </c>
      <c r="O3172" t="s">
        <v>77</v>
      </c>
      <c r="P3172" t="s">
        <v>2082</v>
      </c>
      <c r="Q3172">
        <v>6</v>
      </c>
      <c r="R3172">
        <v>9</v>
      </c>
      <c r="S3172">
        <v>0</v>
      </c>
      <c r="U3172">
        <v>3898806</v>
      </c>
      <c r="V3172">
        <v>1559522</v>
      </c>
      <c r="W3172">
        <v>2339284</v>
      </c>
      <c r="X3172">
        <v>0</v>
      </c>
      <c r="Y3172" t="s">
        <v>94</v>
      </c>
    </row>
    <row r="3173" spans="1:25" x14ac:dyDescent="0.25">
      <c r="A3173">
        <v>3172</v>
      </c>
      <c r="B3173">
        <v>64459</v>
      </c>
      <c r="C3173">
        <v>0</v>
      </c>
      <c r="D3173">
        <v>0</v>
      </c>
      <c r="E3173" t="s">
        <v>1331</v>
      </c>
      <c r="F3173" t="s">
        <v>1332</v>
      </c>
      <c r="G3173">
        <v>1</v>
      </c>
      <c r="H3173" s="6">
        <v>1344693</v>
      </c>
      <c r="I3173" s="7">
        <v>45758</v>
      </c>
      <c r="J3173" s="7">
        <v>45758</v>
      </c>
      <c r="K3173">
        <v>8</v>
      </c>
      <c r="L3173" t="s">
        <v>40</v>
      </c>
      <c r="M3173" t="s">
        <v>9</v>
      </c>
      <c r="N3173" t="s">
        <v>41</v>
      </c>
      <c r="O3173" t="s">
        <v>42</v>
      </c>
      <c r="P3173" t="s">
        <v>2082</v>
      </c>
      <c r="Q3173">
        <v>8</v>
      </c>
      <c r="R3173">
        <v>0</v>
      </c>
      <c r="S3173">
        <v>0</v>
      </c>
      <c r="U3173">
        <v>107575</v>
      </c>
      <c r="V3173">
        <v>107575</v>
      </c>
      <c r="W3173">
        <v>0</v>
      </c>
      <c r="X3173">
        <v>0</v>
      </c>
      <c r="Y3173" t="s">
        <v>109</v>
      </c>
    </row>
    <row r="3174" spans="1:25" x14ac:dyDescent="0.25">
      <c r="A3174">
        <v>3173</v>
      </c>
      <c r="B3174">
        <v>64568</v>
      </c>
      <c r="C3174">
        <v>0</v>
      </c>
      <c r="D3174">
        <v>0</v>
      </c>
      <c r="E3174" t="s">
        <v>1614</v>
      </c>
      <c r="F3174" t="s">
        <v>1615</v>
      </c>
      <c r="G3174">
        <v>1</v>
      </c>
      <c r="H3174" s="6">
        <v>8000000</v>
      </c>
      <c r="I3174" s="7">
        <v>45758</v>
      </c>
      <c r="J3174" s="7">
        <v>45758</v>
      </c>
      <c r="K3174">
        <v>15</v>
      </c>
      <c r="L3174" t="s">
        <v>40</v>
      </c>
      <c r="M3174" t="s">
        <v>5</v>
      </c>
      <c r="N3174" t="s">
        <v>41</v>
      </c>
      <c r="O3174" t="s">
        <v>54</v>
      </c>
      <c r="P3174" t="s">
        <v>2082</v>
      </c>
      <c r="Q3174">
        <v>3</v>
      </c>
      <c r="R3174">
        <v>12</v>
      </c>
      <c r="S3174">
        <v>0</v>
      </c>
      <c r="U3174">
        <v>1200000</v>
      </c>
      <c r="V3174">
        <v>240000</v>
      </c>
      <c r="W3174">
        <v>960000</v>
      </c>
      <c r="X3174">
        <v>0</v>
      </c>
      <c r="Y3174" t="s">
        <v>72</v>
      </c>
    </row>
    <row r="3175" spans="1:25" x14ac:dyDescent="0.25">
      <c r="A3175">
        <v>3174</v>
      </c>
      <c r="B3175">
        <v>64455</v>
      </c>
      <c r="C3175">
        <v>0</v>
      </c>
      <c r="D3175">
        <v>0</v>
      </c>
      <c r="E3175" t="s">
        <v>1177</v>
      </c>
      <c r="F3175" t="s">
        <v>1178</v>
      </c>
      <c r="G3175">
        <v>1</v>
      </c>
      <c r="H3175" s="6">
        <v>30000000</v>
      </c>
      <c r="I3175" s="7">
        <v>45758</v>
      </c>
      <c r="J3175" s="7">
        <v>45758</v>
      </c>
      <c r="K3175" t="s">
        <v>1179</v>
      </c>
      <c r="L3175" t="s">
        <v>40</v>
      </c>
      <c r="M3175" t="s">
        <v>5</v>
      </c>
      <c r="N3175" t="s">
        <v>41</v>
      </c>
      <c r="O3175" t="s">
        <v>57</v>
      </c>
      <c r="P3175" t="s">
        <v>2082</v>
      </c>
      <c r="Q3175">
        <v>5.8</v>
      </c>
      <c r="R3175">
        <v>0</v>
      </c>
      <c r="S3175">
        <v>0</v>
      </c>
      <c r="U3175">
        <v>1740000</v>
      </c>
      <c r="V3175">
        <v>1740000</v>
      </c>
      <c r="W3175">
        <v>0</v>
      </c>
      <c r="X3175">
        <v>0</v>
      </c>
      <c r="Y3175" t="s">
        <v>48</v>
      </c>
    </row>
    <row r="3176" spans="1:25" x14ac:dyDescent="0.25">
      <c r="A3176">
        <v>3175</v>
      </c>
      <c r="B3176">
        <v>64470</v>
      </c>
      <c r="C3176">
        <v>0</v>
      </c>
      <c r="D3176">
        <v>0</v>
      </c>
      <c r="E3176" t="s">
        <v>1175</v>
      </c>
      <c r="F3176" t="s">
        <v>1176</v>
      </c>
      <c r="G3176">
        <v>1</v>
      </c>
      <c r="H3176" s="6">
        <v>173850</v>
      </c>
      <c r="I3176" s="7">
        <v>45758</v>
      </c>
      <c r="J3176" s="7">
        <v>45758</v>
      </c>
      <c r="K3176">
        <v>15</v>
      </c>
      <c r="L3176" t="s">
        <v>40</v>
      </c>
      <c r="M3176" t="s">
        <v>9</v>
      </c>
      <c r="N3176" t="s">
        <v>41</v>
      </c>
      <c r="O3176" t="s">
        <v>42</v>
      </c>
      <c r="P3176" t="s">
        <v>2082</v>
      </c>
      <c r="Q3176">
        <v>5</v>
      </c>
      <c r="R3176">
        <v>10</v>
      </c>
      <c r="S3176">
        <v>0</v>
      </c>
      <c r="U3176">
        <v>26078</v>
      </c>
      <c r="V3176">
        <v>8692</v>
      </c>
      <c r="W3176">
        <v>17385</v>
      </c>
      <c r="X3176">
        <v>0</v>
      </c>
      <c r="Y3176" t="s">
        <v>44</v>
      </c>
    </row>
    <row r="3177" spans="1:25" x14ac:dyDescent="0.25">
      <c r="A3177">
        <v>3176</v>
      </c>
      <c r="B3177">
        <v>64541</v>
      </c>
      <c r="C3177">
        <v>0</v>
      </c>
      <c r="D3177">
        <v>0</v>
      </c>
      <c r="E3177" t="s">
        <v>2259</v>
      </c>
      <c r="F3177" t="s">
        <v>2260</v>
      </c>
      <c r="G3177">
        <v>1</v>
      </c>
      <c r="H3177" s="6">
        <v>4588</v>
      </c>
      <c r="I3177" s="7">
        <v>45758</v>
      </c>
      <c r="J3177" s="7">
        <v>45758</v>
      </c>
      <c r="K3177">
        <v>15</v>
      </c>
      <c r="L3177" t="s">
        <v>40</v>
      </c>
      <c r="M3177" t="s">
        <v>9</v>
      </c>
      <c r="N3177" t="s">
        <v>41</v>
      </c>
      <c r="O3177" t="s">
        <v>42</v>
      </c>
      <c r="P3177" t="s">
        <v>2082</v>
      </c>
      <c r="Q3177">
        <v>5</v>
      </c>
      <c r="R3177">
        <v>10</v>
      </c>
      <c r="S3177">
        <v>0</v>
      </c>
      <c r="U3177">
        <v>688</v>
      </c>
      <c r="V3177">
        <v>229</v>
      </c>
      <c r="W3177">
        <v>459</v>
      </c>
      <c r="X3177">
        <v>0</v>
      </c>
      <c r="Y3177" t="s">
        <v>2086</v>
      </c>
    </row>
    <row r="3178" spans="1:25" x14ac:dyDescent="0.25">
      <c r="A3178">
        <v>3177</v>
      </c>
      <c r="B3178">
        <v>64477</v>
      </c>
      <c r="C3178">
        <v>0</v>
      </c>
      <c r="D3178">
        <v>0</v>
      </c>
      <c r="E3178" t="s">
        <v>2000</v>
      </c>
      <c r="F3178" t="s">
        <v>2001</v>
      </c>
      <c r="G3178">
        <v>1</v>
      </c>
      <c r="H3178" s="6">
        <v>187478856</v>
      </c>
      <c r="I3178" s="7">
        <v>45758</v>
      </c>
      <c r="J3178" s="7">
        <v>45758</v>
      </c>
      <c r="K3178">
        <v>15</v>
      </c>
      <c r="L3178" t="s">
        <v>40</v>
      </c>
      <c r="M3178" t="s">
        <v>5</v>
      </c>
      <c r="N3178" t="s">
        <v>41</v>
      </c>
      <c r="O3178" t="s">
        <v>54</v>
      </c>
      <c r="P3178" t="s">
        <v>2082</v>
      </c>
      <c r="Q3178">
        <v>3.8</v>
      </c>
      <c r="R3178">
        <v>11.2</v>
      </c>
      <c r="S3178">
        <v>0</v>
      </c>
      <c r="U3178">
        <v>28121828</v>
      </c>
      <c r="V3178">
        <v>7124197</v>
      </c>
      <c r="W3178">
        <v>20997632</v>
      </c>
      <c r="X3178">
        <v>0</v>
      </c>
      <c r="Y3178" t="s">
        <v>48</v>
      </c>
    </row>
    <row r="3179" spans="1:25" x14ac:dyDescent="0.25">
      <c r="A3179">
        <v>3178</v>
      </c>
      <c r="B3179">
        <v>64497</v>
      </c>
      <c r="C3179">
        <v>0</v>
      </c>
      <c r="D3179">
        <v>0</v>
      </c>
      <c r="E3179" t="s">
        <v>1376</v>
      </c>
      <c r="F3179" t="s">
        <v>1377</v>
      </c>
      <c r="G3179">
        <v>1</v>
      </c>
      <c r="H3179" s="6">
        <v>6177935</v>
      </c>
      <c r="I3179" s="7">
        <v>45758</v>
      </c>
      <c r="J3179" s="7">
        <v>45758</v>
      </c>
      <c r="K3179" t="s">
        <v>1371</v>
      </c>
      <c r="L3179" t="s">
        <v>40</v>
      </c>
      <c r="M3179" t="s">
        <v>5</v>
      </c>
      <c r="N3179" t="s">
        <v>41</v>
      </c>
      <c r="O3179" t="s">
        <v>77</v>
      </c>
      <c r="P3179" t="s">
        <v>2082</v>
      </c>
      <c r="Q3179">
        <v>6</v>
      </c>
      <c r="R3179">
        <v>3.4</v>
      </c>
      <c r="S3179">
        <v>0</v>
      </c>
      <c r="U3179">
        <v>580726</v>
      </c>
      <c r="V3179">
        <v>370676</v>
      </c>
      <c r="W3179">
        <v>210050</v>
      </c>
      <c r="X3179">
        <v>0</v>
      </c>
      <c r="Y3179" t="s">
        <v>48</v>
      </c>
    </row>
    <row r="3180" spans="1:25" x14ac:dyDescent="0.25">
      <c r="A3180">
        <v>3179</v>
      </c>
      <c r="B3180">
        <v>64474</v>
      </c>
      <c r="C3180">
        <v>0</v>
      </c>
      <c r="D3180">
        <v>0</v>
      </c>
      <c r="E3180" t="s">
        <v>1188</v>
      </c>
      <c r="F3180" t="s">
        <v>1189</v>
      </c>
      <c r="G3180">
        <v>1</v>
      </c>
      <c r="H3180" s="6">
        <v>534800</v>
      </c>
      <c r="I3180" s="7">
        <v>45758</v>
      </c>
      <c r="J3180" s="7">
        <v>45758</v>
      </c>
      <c r="K3180">
        <v>15</v>
      </c>
      <c r="L3180" t="s">
        <v>40</v>
      </c>
      <c r="M3180" t="s">
        <v>9</v>
      </c>
      <c r="N3180" t="s">
        <v>41</v>
      </c>
      <c r="O3180" t="s">
        <v>42</v>
      </c>
      <c r="P3180" t="s">
        <v>2082</v>
      </c>
      <c r="Q3180">
        <v>5</v>
      </c>
      <c r="R3180">
        <v>10</v>
      </c>
      <c r="S3180">
        <v>0</v>
      </c>
      <c r="U3180">
        <v>80220</v>
      </c>
      <c r="V3180">
        <v>26740</v>
      </c>
      <c r="W3180">
        <v>53480</v>
      </c>
      <c r="X3180">
        <v>0</v>
      </c>
      <c r="Y3180" t="s">
        <v>44</v>
      </c>
    </row>
    <row r="3181" spans="1:25" x14ac:dyDescent="0.25">
      <c r="A3181">
        <v>3180</v>
      </c>
      <c r="B3181">
        <v>64475</v>
      </c>
      <c r="C3181">
        <v>0</v>
      </c>
      <c r="D3181">
        <v>0</v>
      </c>
      <c r="E3181" t="s">
        <v>1188</v>
      </c>
      <c r="F3181" t="s">
        <v>1189</v>
      </c>
      <c r="G3181">
        <v>1</v>
      </c>
      <c r="H3181" s="6">
        <v>238940</v>
      </c>
      <c r="I3181" s="7">
        <v>45758</v>
      </c>
      <c r="J3181" s="7">
        <v>45758</v>
      </c>
      <c r="K3181">
        <v>15</v>
      </c>
      <c r="L3181" t="s">
        <v>40</v>
      </c>
      <c r="M3181" t="s">
        <v>9</v>
      </c>
      <c r="N3181" t="s">
        <v>41</v>
      </c>
      <c r="O3181" t="s">
        <v>42</v>
      </c>
      <c r="P3181" t="s">
        <v>2082</v>
      </c>
      <c r="Q3181">
        <v>5</v>
      </c>
      <c r="R3181">
        <v>10</v>
      </c>
      <c r="S3181">
        <v>0</v>
      </c>
      <c r="U3181">
        <v>35841</v>
      </c>
      <c r="V3181">
        <v>11947</v>
      </c>
      <c r="W3181">
        <v>23894</v>
      </c>
      <c r="X3181">
        <v>0</v>
      </c>
      <c r="Y3181" t="s">
        <v>44</v>
      </c>
    </row>
    <row r="3182" spans="1:25" x14ac:dyDescent="0.25">
      <c r="A3182">
        <v>3181</v>
      </c>
      <c r="B3182">
        <v>64476</v>
      </c>
      <c r="C3182">
        <v>0</v>
      </c>
      <c r="D3182">
        <v>0</v>
      </c>
      <c r="E3182" t="s">
        <v>1188</v>
      </c>
      <c r="F3182" t="s">
        <v>1189</v>
      </c>
      <c r="G3182">
        <v>1</v>
      </c>
      <c r="H3182" s="6">
        <v>586099</v>
      </c>
      <c r="I3182" s="7">
        <v>45758</v>
      </c>
      <c r="J3182" s="7">
        <v>45758</v>
      </c>
      <c r="K3182">
        <v>15</v>
      </c>
      <c r="L3182" t="s">
        <v>40</v>
      </c>
      <c r="M3182" t="s">
        <v>9</v>
      </c>
      <c r="N3182" t="s">
        <v>41</v>
      </c>
      <c r="O3182" t="s">
        <v>42</v>
      </c>
      <c r="P3182" t="s">
        <v>2082</v>
      </c>
      <c r="Q3182">
        <v>5</v>
      </c>
      <c r="R3182">
        <v>10</v>
      </c>
      <c r="S3182">
        <v>0</v>
      </c>
      <c r="U3182">
        <v>87915</v>
      </c>
      <c r="V3182">
        <v>29305</v>
      </c>
      <c r="W3182">
        <v>58610</v>
      </c>
      <c r="X3182">
        <v>0</v>
      </c>
      <c r="Y3182" t="s">
        <v>44</v>
      </c>
    </row>
    <row r="3183" spans="1:25" x14ac:dyDescent="0.25">
      <c r="A3183">
        <v>3182</v>
      </c>
      <c r="B3183">
        <v>64471</v>
      </c>
      <c r="C3183">
        <v>0</v>
      </c>
      <c r="D3183">
        <v>0</v>
      </c>
      <c r="E3183" t="s">
        <v>1190</v>
      </c>
      <c r="F3183" t="s">
        <v>1191</v>
      </c>
      <c r="G3183">
        <v>1</v>
      </c>
      <c r="H3183" s="6">
        <v>115620</v>
      </c>
      <c r="I3183" s="7">
        <v>45758</v>
      </c>
      <c r="J3183" s="7">
        <v>45758</v>
      </c>
      <c r="K3183">
        <v>15</v>
      </c>
      <c r="L3183" t="s">
        <v>40</v>
      </c>
      <c r="M3183" t="s">
        <v>9</v>
      </c>
      <c r="N3183" t="s">
        <v>41</v>
      </c>
      <c r="O3183" t="s">
        <v>42</v>
      </c>
      <c r="P3183" t="s">
        <v>2082</v>
      </c>
      <c r="Q3183">
        <v>5</v>
      </c>
      <c r="R3183">
        <v>10</v>
      </c>
      <c r="S3183">
        <v>0</v>
      </c>
      <c r="U3183">
        <v>17343</v>
      </c>
      <c r="V3183">
        <v>5781</v>
      </c>
      <c r="W3183">
        <v>11562</v>
      </c>
      <c r="X3183">
        <v>0</v>
      </c>
      <c r="Y3183" t="s">
        <v>44</v>
      </c>
    </row>
    <row r="3184" spans="1:25" x14ac:dyDescent="0.25">
      <c r="A3184">
        <v>3183</v>
      </c>
      <c r="B3184">
        <v>64472</v>
      </c>
      <c r="C3184">
        <v>0</v>
      </c>
      <c r="D3184">
        <v>0</v>
      </c>
      <c r="E3184" t="s">
        <v>1190</v>
      </c>
      <c r="F3184" t="s">
        <v>1191</v>
      </c>
      <c r="G3184">
        <v>1</v>
      </c>
      <c r="H3184" s="6">
        <v>75023</v>
      </c>
      <c r="I3184" s="7">
        <v>45758</v>
      </c>
      <c r="J3184" s="7">
        <v>45758</v>
      </c>
      <c r="K3184">
        <v>5</v>
      </c>
      <c r="L3184" t="s">
        <v>40</v>
      </c>
      <c r="M3184" t="s">
        <v>9</v>
      </c>
      <c r="N3184" t="s">
        <v>41</v>
      </c>
      <c r="O3184" t="s">
        <v>42</v>
      </c>
      <c r="P3184" t="s">
        <v>2082</v>
      </c>
      <c r="Q3184">
        <v>5</v>
      </c>
      <c r="R3184">
        <v>0</v>
      </c>
      <c r="S3184">
        <v>0</v>
      </c>
      <c r="U3184">
        <v>3751</v>
      </c>
      <c r="V3184">
        <v>3751</v>
      </c>
      <c r="W3184">
        <v>0</v>
      </c>
      <c r="X3184">
        <v>0</v>
      </c>
      <c r="Y3184" t="s">
        <v>44</v>
      </c>
    </row>
    <row r="3185" spans="1:25" x14ac:dyDescent="0.25">
      <c r="A3185">
        <v>3184</v>
      </c>
      <c r="B3185">
        <v>64473</v>
      </c>
      <c r="C3185">
        <v>0</v>
      </c>
      <c r="D3185">
        <v>0</v>
      </c>
      <c r="E3185" t="s">
        <v>1190</v>
      </c>
      <c r="F3185" t="s">
        <v>1191</v>
      </c>
      <c r="G3185">
        <v>1</v>
      </c>
      <c r="H3185" s="6">
        <v>52612</v>
      </c>
      <c r="I3185" s="7">
        <v>45758</v>
      </c>
      <c r="J3185" s="7">
        <v>45758</v>
      </c>
      <c r="K3185">
        <v>15</v>
      </c>
      <c r="L3185" t="s">
        <v>40</v>
      </c>
      <c r="M3185" t="s">
        <v>9</v>
      </c>
      <c r="N3185" t="s">
        <v>41</v>
      </c>
      <c r="O3185" t="s">
        <v>42</v>
      </c>
      <c r="P3185" t="s">
        <v>2082</v>
      </c>
      <c r="Q3185">
        <v>5</v>
      </c>
      <c r="R3185">
        <v>10</v>
      </c>
      <c r="S3185">
        <v>0</v>
      </c>
      <c r="U3185">
        <v>7892</v>
      </c>
      <c r="V3185">
        <v>2631</v>
      </c>
      <c r="W3185">
        <v>5261</v>
      </c>
      <c r="X3185">
        <v>0</v>
      </c>
      <c r="Y3185" t="s">
        <v>44</v>
      </c>
    </row>
    <row r="3186" spans="1:25" x14ac:dyDescent="0.25">
      <c r="A3186">
        <v>3185</v>
      </c>
      <c r="B3186">
        <v>64517</v>
      </c>
      <c r="C3186">
        <v>0</v>
      </c>
      <c r="D3186">
        <v>0</v>
      </c>
      <c r="E3186" t="s">
        <v>1369</v>
      </c>
      <c r="F3186" t="s">
        <v>1370</v>
      </c>
      <c r="G3186">
        <v>1</v>
      </c>
      <c r="H3186" s="6">
        <v>3128635</v>
      </c>
      <c r="I3186" s="7">
        <v>45758</v>
      </c>
      <c r="J3186" s="7">
        <v>45758</v>
      </c>
      <c r="K3186" t="s">
        <v>1371</v>
      </c>
      <c r="L3186" t="s">
        <v>40</v>
      </c>
      <c r="M3186" t="s">
        <v>5</v>
      </c>
      <c r="N3186" t="s">
        <v>41</v>
      </c>
      <c r="O3186" t="s">
        <v>77</v>
      </c>
      <c r="P3186" t="s">
        <v>2082</v>
      </c>
      <c r="Q3186">
        <v>6</v>
      </c>
      <c r="R3186">
        <v>3.4</v>
      </c>
      <c r="S3186">
        <v>0</v>
      </c>
      <c r="U3186">
        <v>294092</v>
      </c>
      <c r="V3186">
        <v>187718</v>
      </c>
      <c r="W3186">
        <v>106374</v>
      </c>
      <c r="X3186">
        <v>0</v>
      </c>
      <c r="Y3186" t="s">
        <v>48</v>
      </c>
    </row>
    <row r="3187" spans="1:25" x14ac:dyDescent="0.25">
      <c r="A3187">
        <v>3186</v>
      </c>
      <c r="B3187">
        <v>64514</v>
      </c>
      <c r="C3187">
        <v>0</v>
      </c>
      <c r="D3187">
        <v>0</v>
      </c>
      <c r="E3187" t="s">
        <v>327</v>
      </c>
      <c r="F3187" t="s">
        <v>328</v>
      </c>
      <c r="G3187">
        <v>1</v>
      </c>
      <c r="H3187" s="6">
        <v>158044</v>
      </c>
      <c r="I3187" s="7">
        <v>45758</v>
      </c>
      <c r="J3187" s="7">
        <v>45758</v>
      </c>
      <c r="K3187">
        <v>7</v>
      </c>
      <c r="L3187" t="s">
        <v>40</v>
      </c>
      <c r="M3187" t="s">
        <v>5</v>
      </c>
      <c r="N3187" t="s">
        <v>41</v>
      </c>
      <c r="O3187" t="s">
        <v>47</v>
      </c>
      <c r="P3187" t="s">
        <v>2082</v>
      </c>
      <c r="Q3187">
        <v>7</v>
      </c>
      <c r="R3187">
        <v>0</v>
      </c>
      <c r="S3187">
        <v>0</v>
      </c>
      <c r="U3187">
        <v>11063</v>
      </c>
      <c r="V3187">
        <v>11063</v>
      </c>
      <c r="W3187">
        <v>0</v>
      </c>
      <c r="X3187">
        <v>0</v>
      </c>
      <c r="Y3187" t="s">
        <v>72</v>
      </c>
    </row>
    <row r="3188" spans="1:25" x14ac:dyDescent="0.25">
      <c r="A3188">
        <v>3187</v>
      </c>
      <c r="B3188">
        <v>64486</v>
      </c>
      <c r="C3188">
        <v>0</v>
      </c>
      <c r="D3188">
        <v>0</v>
      </c>
      <c r="E3188" t="s">
        <v>2267</v>
      </c>
      <c r="F3188" t="s">
        <v>2268</v>
      </c>
      <c r="G3188">
        <v>1</v>
      </c>
      <c r="H3188" s="6">
        <v>252607</v>
      </c>
      <c r="I3188" s="7">
        <v>45758</v>
      </c>
      <c r="J3188" s="7">
        <v>45758</v>
      </c>
      <c r="K3188">
        <v>15</v>
      </c>
      <c r="L3188" t="s">
        <v>40</v>
      </c>
      <c r="M3188" t="s">
        <v>5</v>
      </c>
      <c r="N3188" t="s">
        <v>41</v>
      </c>
      <c r="O3188" t="s">
        <v>54</v>
      </c>
      <c r="P3188" t="s">
        <v>2082</v>
      </c>
      <c r="Q3188">
        <v>4</v>
      </c>
      <c r="R3188">
        <v>11</v>
      </c>
      <c r="S3188">
        <v>0</v>
      </c>
      <c r="U3188">
        <v>37891</v>
      </c>
      <c r="V3188">
        <v>10104</v>
      </c>
      <c r="W3188">
        <v>27787</v>
      </c>
      <c r="X3188">
        <v>0</v>
      </c>
      <c r="Y3188" t="s">
        <v>48</v>
      </c>
    </row>
    <row r="3189" spans="1:25" x14ac:dyDescent="0.25">
      <c r="A3189">
        <v>3188</v>
      </c>
      <c r="B3189">
        <v>64515</v>
      </c>
      <c r="C3189">
        <v>0</v>
      </c>
      <c r="D3189">
        <v>0</v>
      </c>
      <c r="E3189" t="s">
        <v>1240</v>
      </c>
      <c r="F3189" t="s">
        <v>1241</v>
      </c>
      <c r="G3189">
        <v>1</v>
      </c>
      <c r="H3189" s="6">
        <v>947208</v>
      </c>
      <c r="I3189" s="7">
        <v>45758</v>
      </c>
      <c r="J3189" s="7">
        <v>45758</v>
      </c>
      <c r="K3189">
        <v>7</v>
      </c>
      <c r="L3189" t="s">
        <v>40</v>
      </c>
      <c r="M3189" t="s">
        <v>1</v>
      </c>
      <c r="N3189" t="s">
        <v>41</v>
      </c>
      <c r="O3189" t="s">
        <v>87</v>
      </c>
      <c r="P3189" t="s">
        <v>2082</v>
      </c>
      <c r="Q3189">
        <v>7</v>
      </c>
      <c r="R3189">
        <v>0</v>
      </c>
      <c r="S3189">
        <v>0</v>
      </c>
      <c r="U3189">
        <v>66305</v>
      </c>
      <c r="V3189">
        <v>66305</v>
      </c>
      <c r="W3189">
        <v>0</v>
      </c>
      <c r="X3189">
        <v>0</v>
      </c>
      <c r="Y3189" t="s">
        <v>390</v>
      </c>
    </row>
    <row r="3190" spans="1:25" x14ac:dyDescent="0.25">
      <c r="A3190">
        <v>3189</v>
      </c>
      <c r="B3190">
        <v>64516</v>
      </c>
      <c r="C3190">
        <v>0</v>
      </c>
      <c r="D3190">
        <v>0</v>
      </c>
      <c r="E3190" t="s">
        <v>1240</v>
      </c>
      <c r="F3190" t="s">
        <v>1241</v>
      </c>
      <c r="G3190">
        <v>1</v>
      </c>
      <c r="H3190" s="6">
        <v>5000000</v>
      </c>
      <c r="I3190" s="7">
        <v>45758</v>
      </c>
      <c r="J3190" s="7">
        <v>45758</v>
      </c>
      <c r="K3190">
        <v>7</v>
      </c>
      <c r="L3190" t="s">
        <v>40</v>
      </c>
      <c r="M3190" t="s">
        <v>1</v>
      </c>
      <c r="N3190" t="s">
        <v>41</v>
      </c>
      <c r="O3190" t="s">
        <v>87</v>
      </c>
      <c r="P3190" t="s">
        <v>2082</v>
      </c>
      <c r="Q3190">
        <v>7</v>
      </c>
      <c r="R3190">
        <v>0</v>
      </c>
      <c r="S3190">
        <v>0</v>
      </c>
      <c r="U3190">
        <v>350000</v>
      </c>
      <c r="V3190">
        <v>350000</v>
      </c>
      <c r="W3190">
        <v>0</v>
      </c>
      <c r="X3190">
        <v>0</v>
      </c>
      <c r="Y3190" t="s">
        <v>390</v>
      </c>
    </row>
    <row r="3191" spans="1:25" x14ac:dyDescent="0.25">
      <c r="A3191">
        <v>3190</v>
      </c>
      <c r="B3191">
        <v>64484</v>
      </c>
      <c r="C3191">
        <v>0</v>
      </c>
      <c r="D3191">
        <v>0</v>
      </c>
      <c r="E3191" t="s">
        <v>2271</v>
      </c>
      <c r="F3191" t="s">
        <v>2272</v>
      </c>
      <c r="G3191">
        <v>1</v>
      </c>
      <c r="H3191" s="6">
        <v>2035314</v>
      </c>
      <c r="I3191" s="7">
        <v>45758</v>
      </c>
      <c r="J3191" s="7">
        <v>45758</v>
      </c>
      <c r="K3191">
        <v>15</v>
      </c>
      <c r="L3191" t="s">
        <v>40</v>
      </c>
      <c r="M3191" t="s">
        <v>5</v>
      </c>
      <c r="N3191" t="s">
        <v>41</v>
      </c>
      <c r="O3191" t="s">
        <v>54</v>
      </c>
      <c r="P3191" t="s">
        <v>2082</v>
      </c>
      <c r="Q3191">
        <v>4</v>
      </c>
      <c r="R3191">
        <v>11</v>
      </c>
      <c r="S3191">
        <v>0</v>
      </c>
      <c r="U3191">
        <v>305297</v>
      </c>
      <c r="V3191">
        <v>81413</v>
      </c>
      <c r="W3191">
        <v>223885</v>
      </c>
      <c r="X3191">
        <v>0</v>
      </c>
      <c r="Y3191" t="s">
        <v>109</v>
      </c>
    </row>
    <row r="3192" spans="1:25" x14ac:dyDescent="0.25">
      <c r="A3192">
        <v>3191</v>
      </c>
      <c r="B3192">
        <v>64485</v>
      </c>
      <c r="C3192">
        <v>0</v>
      </c>
      <c r="D3192">
        <v>0</v>
      </c>
      <c r="E3192" t="s">
        <v>2269</v>
      </c>
      <c r="F3192" t="s">
        <v>2270</v>
      </c>
      <c r="G3192">
        <v>1</v>
      </c>
      <c r="H3192" s="6">
        <v>312508</v>
      </c>
      <c r="I3192" s="7">
        <v>45758</v>
      </c>
      <c r="J3192" s="7">
        <v>45758</v>
      </c>
      <c r="K3192">
        <v>15</v>
      </c>
      <c r="L3192" t="s">
        <v>40</v>
      </c>
      <c r="M3192" t="s">
        <v>5</v>
      </c>
      <c r="N3192" t="s">
        <v>41</v>
      </c>
      <c r="O3192" t="s">
        <v>54</v>
      </c>
      <c r="P3192" t="s">
        <v>2082</v>
      </c>
      <c r="Q3192">
        <v>4</v>
      </c>
      <c r="R3192">
        <v>11</v>
      </c>
      <c r="S3192">
        <v>0</v>
      </c>
      <c r="U3192">
        <v>46876</v>
      </c>
      <c r="V3192">
        <v>12500</v>
      </c>
      <c r="W3192">
        <v>34376</v>
      </c>
      <c r="X3192">
        <v>0</v>
      </c>
      <c r="Y3192" t="s">
        <v>109</v>
      </c>
    </row>
    <row r="3193" spans="1:25" x14ac:dyDescent="0.25">
      <c r="A3193">
        <v>3192</v>
      </c>
      <c r="B3193">
        <v>64508</v>
      </c>
      <c r="C3193">
        <v>0</v>
      </c>
      <c r="D3193">
        <v>0</v>
      </c>
      <c r="E3193" t="s">
        <v>331</v>
      </c>
      <c r="F3193" t="s">
        <v>332</v>
      </c>
      <c r="G3193">
        <v>1</v>
      </c>
      <c r="H3193" s="6">
        <v>227924</v>
      </c>
      <c r="I3193" s="7">
        <v>45758</v>
      </c>
      <c r="J3193" s="7">
        <v>45758</v>
      </c>
      <c r="K3193">
        <v>7</v>
      </c>
      <c r="L3193" t="s">
        <v>40</v>
      </c>
      <c r="M3193" t="s">
        <v>5</v>
      </c>
      <c r="N3193" t="s">
        <v>41</v>
      </c>
      <c r="O3193" t="s">
        <v>47</v>
      </c>
      <c r="P3193" t="s">
        <v>2082</v>
      </c>
      <c r="Q3193">
        <v>7</v>
      </c>
      <c r="R3193">
        <v>0</v>
      </c>
      <c r="S3193">
        <v>0</v>
      </c>
      <c r="U3193">
        <v>15955</v>
      </c>
      <c r="V3193">
        <v>15955</v>
      </c>
      <c r="W3193">
        <v>0</v>
      </c>
      <c r="X3193">
        <v>0</v>
      </c>
      <c r="Y3193" t="s">
        <v>48</v>
      </c>
    </row>
    <row r="3194" spans="1:25" x14ac:dyDescent="0.25">
      <c r="A3194">
        <v>3193</v>
      </c>
      <c r="B3194">
        <v>64510</v>
      </c>
      <c r="C3194">
        <v>0</v>
      </c>
      <c r="D3194">
        <v>0</v>
      </c>
      <c r="E3194" t="s">
        <v>329</v>
      </c>
      <c r="F3194" t="s">
        <v>330</v>
      </c>
      <c r="G3194">
        <v>1</v>
      </c>
      <c r="H3194" s="6">
        <v>82467</v>
      </c>
      <c r="I3194" s="7">
        <v>45758</v>
      </c>
      <c r="J3194" s="7">
        <v>45758</v>
      </c>
      <c r="K3194">
        <v>7</v>
      </c>
      <c r="L3194" t="s">
        <v>40</v>
      </c>
      <c r="M3194" t="s">
        <v>5</v>
      </c>
      <c r="N3194" t="s">
        <v>41</v>
      </c>
      <c r="O3194" t="s">
        <v>47</v>
      </c>
      <c r="P3194" t="s">
        <v>2082</v>
      </c>
      <c r="Q3194">
        <v>7</v>
      </c>
      <c r="R3194">
        <v>0</v>
      </c>
      <c r="S3194">
        <v>0</v>
      </c>
      <c r="U3194">
        <v>5773</v>
      </c>
      <c r="V3194">
        <v>5773</v>
      </c>
      <c r="W3194">
        <v>0</v>
      </c>
      <c r="X3194">
        <v>0</v>
      </c>
      <c r="Y3194" t="s">
        <v>48</v>
      </c>
    </row>
    <row r="3195" spans="1:25" x14ac:dyDescent="0.25">
      <c r="A3195">
        <v>3194</v>
      </c>
      <c r="B3195">
        <v>64511</v>
      </c>
      <c r="C3195">
        <v>0</v>
      </c>
      <c r="D3195">
        <v>0</v>
      </c>
      <c r="E3195" t="s">
        <v>362</v>
      </c>
      <c r="F3195" t="s">
        <v>363</v>
      </c>
      <c r="G3195">
        <v>1</v>
      </c>
      <c r="H3195" s="6">
        <v>833328</v>
      </c>
      <c r="I3195" s="7">
        <v>45758</v>
      </c>
      <c r="J3195" s="7">
        <v>45758</v>
      </c>
      <c r="K3195">
        <v>7</v>
      </c>
      <c r="L3195" t="s">
        <v>40</v>
      </c>
      <c r="M3195" t="s">
        <v>5</v>
      </c>
      <c r="N3195" t="s">
        <v>41</v>
      </c>
      <c r="O3195" t="s">
        <v>47</v>
      </c>
      <c r="P3195" t="s">
        <v>2082</v>
      </c>
      <c r="Q3195">
        <v>7</v>
      </c>
      <c r="R3195">
        <v>0</v>
      </c>
      <c r="S3195">
        <v>0</v>
      </c>
      <c r="U3195">
        <v>58333</v>
      </c>
      <c r="V3195">
        <v>58333</v>
      </c>
      <c r="W3195">
        <v>0</v>
      </c>
      <c r="X3195">
        <v>0</v>
      </c>
      <c r="Y3195" t="s">
        <v>72</v>
      </c>
    </row>
    <row r="3196" spans="1:25" x14ac:dyDescent="0.25">
      <c r="A3196">
        <v>3195</v>
      </c>
      <c r="B3196">
        <v>64391</v>
      </c>
      <c r="C3196">
        <v>0</v>
      </c>
      <c r="D3196">
        <v>0</v>
      </c>
      <c r="E3196" t="s">
        <v>1422</v>
      </c>
      <c r="F3196" t="s">
        <v>1423</v>
      </c>
      <c r="G3196">
        <v>1</v>
      </c>
      <c r="H3196" s="6">
        <v>2882739</v>
      </c>
      <c r="I3196" s="7">
        <v>45758</v>
      </c>
      <c r="J3196" s="7">
        <v>45758</v>
      </c>
      <c r="K3196">
        <v>6</v>
      </c>
      <c r="L3196" t="s">
        <v>40</v>
      </c>
      <c r="M3196" t="s">
        <v>5</v>
      </c>
      <c r="N3196" t="s">
        <v>41</v>
      </c>
      <c r="O3196" t="s">
        <v>47</v>
      </c>
      <c r="P3196" t="s">
        <v>2082</v>
      </c>
      <c r="Q3196">
        <v>6</v>
      </c>
      <c r="R3196">
        <v>0</v>
      </c>
      <c r="S3196">
        <v>0</v>
      </c>
      <c r="U3196">
        <v>172964</v>
      </c>
      <c r="V3196">
        <v>172964</v>
      </c>
      <c r="W3196">
        <v>0</v>
      </c>
      <c r="X3196">
        <v>0</v>
      </c>
      <c r="Y3196" t="s">
        <v>81</v>
      </c>
    </row>
    <row r="3197" spans="1:25" x14ac:dyDescent="0.25">
      <c r="A3197">
        <v>3196</v>
      </c>
      <c r="B3197">
        <v>64496</v>
      </c>
      <c r="C3197">
        <v>0</v>
      </c>
      <c r="D3197">
        <v>0</v>
      </c>
      <c r="E3197" t="s">
        <v>1496</v>
      </c>
      <c r="F3197" t="s">
        <v>1497</v>
      </c>
      <c r="G3197">
        <v>1</v>
      </c>
      <c r="H3197" s="6">
        <v>263529</v>
      </c>
      <c r="I3197" s="7">
        <v>45758</v>
      </c>
      <c r="J3197" s="7">
        <v>45758</v>
      </c>
      <c r="K3197">
        <v>15</v>
      </c>
      <c r="L3197" t="s">
        <v>40</v>
      </c>
      <c r="M3197" t="s">
        <v>1</v>
      </c>
      <c r="N3197" t="s">
        <v>41</v>
      </c>
      <c r="O3197" t="s">
        <v>87</v>
      </c>
      <c r="P3197" t="s">
        <v>2082</v>
      </c>
      <c r="Q3197">
        <v>15</v>
      </c>
      <c r="R3197">
        <v>0</v>
      </c>
      <c r="S3197">
        <v>0</v>
      </c>
      <c r="U3197">
        <v>39529</v>
      </c>
      <c r="V3197">
        <v>39529</v>
      </c>
      <c r="W3197">
        <v>0</v>
      </c>
      <c r="X3197">
        <v>0</v>
      </c>
      <c r="Y3197" t="s">
        <v>437</v>
      </c>
    </row>
    <row r="3198" spans="1:25" x14ac:dyDescent="0.25">
      <c r="A3198">
        <v>3197</v>
      </c>
      <c r="B3198">
        <v>64490</v>
      </c>
      <c r="C3198">
        <v>0</v>
      </c>
      <c r="D3198">
        <v>0</v>
      </c>
      <c r="E3198" t="s">
        <v>634</v>
      </c>
      <c r="F3198" t="s">
        <v>635</v>
      </c>
      <c r="G3198">
        <v>1</v>
      </c>
      <c r="H3198" s="6">
        <v>723928</v>
      </c>
      <c r="I3198" s="7">
        <v>45758</v>
      </c>
      <c r="J3198" s="7">
        <v>45758</v>
      </c>
      <c r="K3198">
        <v>15</v>
      </c>
      <c r="L3198" t="s">
        <v>40</v>
      </c>
      <c r="M3198" t="s">
        <v>5</v>
      </c>
      <c r="N3198" t="s">
        <v>41</v>
      </c>
      <c r="O3198" t="s">
        <v>47</v>
      </c>
      <c r="P3198" t="s">
        <v>2082</v>
      </c>
      <c r="Q3198">
        <v>4</v>
      </c>
      <c r="R3198">
        <v>11</v>
      </c>
      <c r="S3198">
        <v>0</v>
      </c>
      <c r="U3198">
        <v>108589</v>
      </c>
      <c r="V3198">
        <v>28957</v>
      </c>
      <c r="W3198">
        <v>79632</v>
      </c>
      <c r="X3198">
        <v>0</v>
      </c>
      <c r="Y3198" t="s">
        <v>109</v>
      </c>
    </row>
    <row r="3199" spans="1:25" x14ac:dyDescent="0.25">
      <c r="A3199">
        <v>3198</v>
      </c>
      <c r="B3199">
        <v>64507</v>
      </c>
      <c r="C3199">
        <v>0</v>
      </c>
      <c r="D3199">
        <v>0</v>
      </c>
      <c r="E3199" t="s">
        <v>1461</v>
      </c>
      <c r="F3199" t="s">
        <v>1462</v>
      </c>
      <c r="G3199">
        <v>1</v>
      </c>
      <c r="H3199" s="6">
        <v>200000</v>
      </c>
      <c r="I3199" s="7">
        <v>45758</v>
      </c>
      <c r="J3199" s="7">
        <v>45758</v>
      </c>
      <c r="K3199">
        <v>10</v>
      </c>
      <c r="L3199" t="s">
        <v>40</v>
      </c>
      <c r="M3199" t="s">
        <v>8</v>
      </c>
      <c r="N3199" t="s">
        <v>41</v>
      </c>
      <c r="O3199" t="s">
        <v>347</v>
      </c>
      <c r="P3199" t="s">
        <v>2082</v>
      </c>
      <c r="Q3199">
        <v>10</v>
      </c>
      <c r="R3199">
        <v>0</v>
      </c>
      <c r="S3199">
        <v>0</v>
      </c>
      <c r="U3199">
        <v>20000</v>
      </c>
      <c r="V3199">
        <v>20000</v>
      </c>
      <c r="W3199">
        <v>0</v>
      </c>
      <c r="X3199">
        <v>0</v>
      </c>
      <c r="Y3199" t="s">
        <v>44</v>
      </c>
    </row>
    <row r="3200" spans="1:25" x14ac:dyDescent="0.25">
      <c r="A3200">
        <v>3199</v>
      </c>
      <c r="B3200">
        <v>64468</v>
      </c>
      <c r="C3200">
        <v>0</v>
      </c>
      <c r="D3200">
        <v>0</v>
      </c>
      <c r="E3200" t="s">
        <v>1216</v>
      </c>
      <c r="F3200" t="s">
        <v>1217</v>
      </c>
      <c r="G3200">
        <v>1</v>
      </c>
      <c r="H3200" s="6">
        <v>1350009</v>
      </c>
      <c r="I3200" s="7">
        <v>45758</v>
      </c>
      <c r="J3200" s="7">
        <v>45758</v>
      </c>
      <c r="K3200">
        <v>15</v>
      </c>
      <c r="L3200" t="s">
        <v>40</v>
      </c>
      <c r="M3200" t="s">
        <v>9</v>
      </c>
      <c r="N3200" t="s">
        <v>41</v>
      </c>
      <c r="O3200" t="s">
        <v>42</v>
      </c>
      <c r="P3200" t="s">
        <v>2082</v>
      </c>
      <c r="Q3200">
        <v>5</v>
      </c>
      <c r="R3200">
        <v>10</v>
      </c>
      <c r="S3200">
        <v>0</v>
      </c>
      <c r="U3200">
        <v>202501</v>
      </c>
      <c r="V3200">
        <v>67500</v>
      </c>
      <c r="W3200">
        <v>135001</v>
      </c>
      <c r="X3200">
        <v>0</v>
      </c>
      <c r="Y3200" t="s">
        <v>112</v>
      </c>
    </row>
    <row r="3201" spans="1:25" x14ac:dyDescent="0.25">
      <c r="A3201">
        <v>3200</v>
      </c>
      <c r="B3201">
        <v>64487</v>
      </c>
      <c r="C3201">
        <v>0</v>
      </c>
      <c r="D3201">
        <v>0</v>
      </c>
      <c r="E3201" t="s">
        <v>1210</v>
      </c>
      <c r="F3201" t="s">
        <v>1211</v>
      </c>
      <c r="G3201">
        <v>1</v>
      </c>
      <c r="H3201" s="6">
        <v>2985909</v>
      </c>
      <c r="I3201" s="7">
        <v>45758</v>
      </c>
      <c r="J3201" s="7">
        <v>45758</v>
      </c>
      <c r="K3201">
        <v>15</v>
      </c>
      <c r="L3201" t="s">
        <v>40</v>
      </c>
      <c r="M3201" t="s">
        <v>5</v>
      </c>
      <c r="N3201" t="s">
        <v>41</v>
      </c>
      <c r="O3201" t="s">
        <v>57</v>
      </c>
      <c r="P3201" t="s">
        <v>2082</v>
      </c>
      <c r="Q3201">
        <v>5</v>
      </c>
      <c r="R3201">
        <v>10</v>
      </c>
      <c r="S3201">
        <v>0</v>
      </c>
      <c r="U3201">
        <v>447886</v>
      </c>
      <c r="V3201">
        <v>149295</v>
      </c>
      <c r="W3201">
        <v>298591</v>
      </c>
      <c r="X3201">
        <v>0</v>
      </c>
      <c r="Y3201" t="s">
        <v>72</v>
      </c>
    </row>
    <row r="3202" spans="1:25" x14ac:dyDescent="0.25">
      <c r="A3202">
        <v>3201</v>
      </c>
      <c r="B3202">
        <v>64463</v>
      </c>
      <c r="C3202">
        <v>0</v>
      </c>
      <c r="D3202">
        <v>0</v>
      </c>
      <c r="E3202" t="s">
        <v>1254</v>
      </c>
      <c r="F3202" t="s">
        <v>1255</v>
      </c>
      <c r="G3202">
        <v>1</v>
      </c>
      <c r="H3202" s="6">
        <v>1388797</v>
      </c>
      <c r="I3202" s="7">
        <v>45758</v>
      </c>
      <c r="J3202" s="7">
        <v>45758</v>
      </c>
      <c r="K3202">
        <v>15</v>
      </c>
      <c r="L3202" t="s">
        <v>40</v>
      </c>
      <c r="M3202" t="s">
        <v>9</v>
      </c>
      <c r="N3202" t="s">
        <v>41</v>
      </c>
      <c r="O3202" t="s">
        <v>42</v>
      </c>
      <c r="P3202" t="s">
        <v>2082</v>
      </c>
      <c r="Q3202">
        <v>5</v>
      </c>
      <c r="R3202">
        <v>10</v>
      </c>
      <c r="S3202">
        <v>0</v>
      </c>
      <c r="U3202">
        <v>208320</v>
      </c>
      <c r="V3202">
        <v>69440</v>
      </c>
      <c r="W3202">
        <v>138880</v>
      </c>
      <c r="X3202">
        <v>0</v>
      </c>
      <c r="Y3202" t="s">
        <v>44</v>
      </c>
    </row>
    <row r="3203" spans="1:25" x14ac:dyDescent="0.25">
      <c r="A3203">
        <v>3202</v>
      </c>
      <c r="B3203">
        <v>64462</v>
      </c>
      <c r="C3203">
        <v>0</v>
      </c>
      <c r="D3203">
        <v>0</v>
      </c>
      <c r="E3203" t="s">
        <v>1256</v>
      </c>
      <c r="F3203" t="s">
        <v>1257</v>
      </c>
      <c r="G3203">
        <v>1</v>
      </c>
      <c r="H3203" s="6">
        <v>1884019</v>
      </c>
      <c r="I3203" s="7">
        <v>45758</v>
      </c>
      <c r="J3203" s="7">
        <v>45758</v>
      </c>
      <c r="K3203">
        <v>15</v>
      </c>
      <c r="L3203" t="s">
        <v>40</v>
      </c>
      <c r="M3203" t="s">
        <v>9</v>
      </c>
      <c r="N3203" t="s">
        <v>41</v>
      </c>
      <c r="O3203" t="s">
        <v>42</v>
      </c>
      <c r="P3203" t="s">
        <v>2082</v>
      </c>
      <c r="Q3203">
        <v>5</v>
      </c>
      <c r="R3203">
        <v>10</v>
      </c>
      <c r="S3203">
        <v>0</v>
      </c>
      <c r="U3203">
        <v>282603</v>
      </c>
      <c r="V3203">
        <v>94201</v>
      </c>
      <c r="W3203">
        <v>188402</v>
      </c>
      <c r="X3203">
        <v>0</v>
      </c>
      <c r="Y3203" t="s">
        <v>44</v>
      </c>
    </row>
    <row r="3204" spans="1:25" x14ac:dyDescent="0.25">
      <c r="A3204">
        <v>3203</v>
      </c>
      <c r="B3204">
        <v>64460</v>
      </c>
      <c r="C3204">
        <v>0</v>
      </c>
      <c r="D3204">
        <v>0</v>
      </c>
      <c r="E3204" t="s">
        <v>1260</v>
      </c>
      <c r="F3204" t="s">
        <v>1261</v>
      </c>
      <c r="G3204">
        <v>1</v>
      </c>
      <c r="H3204" s="6">
        <v>1716348</v>
      </c>
      <c r="I3204" s="7">
        <v>45758</v>
      </c>
      <c r="J3204" s="7">
        <v>45758</v>
      </c>
      <c r="K3204">
        <v>15</v>
      </c>
      <c r="L3204" t="s">
        <v>40</v>
      </c>
      <c r="M3204" t="s">
        <v>9</v>
      </c>
      <c r="N3204" t="s">
        <v>41</v>
      </c>
      <c r="O3204" t="s">
        <v>42</v>
      </c>
      <c r="P3204" t="s">
        <v>2082</v>
      </c>
      <c r="Q3204">
        <v>5</v>
      </c>
      <c r="R3204">
        <v>10</v>
      </c>
      <c r="S3204">
        <v>0</v>
      </c>
      <c r="U3204">
        <v>257452</v>
      </c>
      <c r="V3204">
        <v>85817</v>
      </c>
      <c r="W3204">
        <v>171635</v>
      </c>
      <c r="X3204">
        <v>0</v>
      </c>
      <c r="Y3204" t="s">
        <v>44</v>
      </c>
    </row>
    <row r="3205" spans="1:25" x14ac:dyDescent="0.25">
      <c r="A3205">
        <v>3204</v>
      </c>
      <c r="B3205">
        <v>66799</v>
      </c>
      <c r="C3205">
        <v>0</v>
      </c>
      <c r="D3205">
        <v>0</v>
      </c>
      <c r="E3205" t="s">
        <v>2459</v>
      </c>
      <c r="F3205" t="s">
        <v>2460</v>
      </c>
      <c r="G3205">
        <v>1</v>
      </c>
      <c r="H3205" s="6">
        <v>4339953</v>
      </c>
      <c r="I3205" s="7">
        <v>45758</v>
      </c>
      <c r="J3205" s="7"/>
      <c r="K3205">
        <v>15</v>
      </c>
      <c r="L3205" t="s">
        <v>40</v>
      </c>
      <c r="M3205" t="s">
        <v>5</v>
      </c>
      <c r="N3205" t="s">
        <v>41</v>
      </c>
      <c r="O3205" t="s">
        <v>77</v>
      </c>
      <c r="P3205" t="s">
        <v>2082</v>
      </c>
      <c r="Q3205">
        <v>5</v>
      </c>
      <c r="R3205">
        <v>10</v>
      </c>
      <c r="S3205">
        <v>0</v>
      </c>
      <c r="U3205">
        <v>650993</v>
      </c>
      <c r="V3205">
        <v>216998</v>
      </c>
      <c r="W3205">
        <v>433995</v>
      </c>
      <c r="X3205">
        <v>0</v>
      </c>
      <c r="Y3205" t="s">
        <v>48</v>
      </c>
    </row>
    <row r="3206" spans="1:25" x14ac:dyDescent="0.25">
      <c r="A3206">
        <v>3205</v>
      </c>
      <c r="B3206">
        <v>66800</v>
      </c>
      <c r="C3206">
        <v>0</v>
      </c>
      <c r="D3206">
        <v>0</v>
      </c>
      <c r="E3206" t="s">
        <v>2459</v>
      </c>
      <c r="F3206" t="s">
        <v>2460</v>
      </c>
      <c r="G3206">
        <v>1</v>
      </c>
      <c r="H3206" s="6">
        <v>574647</v>
      </c>
      <c r="I3206" s="7">
        <v>45758</v>
      </c>
      <c r="J3206" s="7"/>
      <c r="K3206">
        <v>15</v>
      </c>
      <c r="L3206" t="s">
        <v>459</v>
      </c>
      <c r="M3206" t="s">
        <v>5</v>
      </c>
      <c r="N3206" t="s">
        <v>41</v>
      </c>
      <c r="O3206" t="s">
        <v>77</v>
      </c>
      <c r="P3206" t="s">
        <v>2082</v>
      </c>
      <c r="Q3206">
        <v>5</v>
      </c>
      <c r="R3206">
        <v>10</v>
      </c>
      <c r="S3206">
        <v>0</v>
      </c>
      <c r="U3206">
        <v>86197</v>
      </c>
      <c r="V3206">
        <v>28732</v>
      </c>
      <c r="W3206">
        <v>57465</v>
      </c>
      <c r="X3206">
        <v>0</v>
      </c>
      <c r="Y3206" t="s">
        <v>48</v>
      </c>
    </row>
    <row r="3207" spans="1:25" x14ac:dyDescent="0.25">
      <c r="A3207">
        <v>3206</v>
      </c>
      <c r="B3207">
        <v>64461</v>
      </c>
      <c r="C3207">
        <v>0</v>
      </c>
      <c r="D3207">
        <v>0</v>
      </c>
      <c r="E3207" t="s">
        <v>1258</v>
      </c>
      <c r="F3207" t="s">
        <v>1259</v>
      </c>
      <c r="G3207">
        <v>1</v>
      </c>
      <c r="H3207" s="6">
        <v>887831</v>
      </c>
      <c r="I3207" s="7">
        <v>45758</v>
      </c>
      <c r="J3207" s="7">
        <v>45758</v>
      </c>
      <c r="K3207">
        <v>15</v>
      </c>
      <c r="L3207" t="s">
        <v>40</v>
      </c>
      <c r="M3207" t="s">
        <v>9</v>
      </c>
      <c r="N3207" t="s">
        <v>41</v>
      </c>
      <c r="O3207" t="s">
        <v>42</v>
      </c>
      <c r="P3207" t="s">
        <v>2082</v>
      </c>
      <c r="Q3207">
        <v>5</v>
      </c>
      <c r="R3207">
        <v>10</v>
      </c>
      <c r="S3207">
        <v>0</v>
      </c>
      <c r="U3207">
        <v>133175</v>
      </c>
      <c r="V3207">
        <v>44392</v>
      </c>
      <c r="W3207">
        <v>88783</v>
      </c>
      <c r="X3207">
        <v>0</v>
      </c>
      <c r="Y3207" t="s">
        <v>44</v>
      </c>
    </row>
    <row r="3208" spans="1:25" x14ac:dyDescent="0.25">
      <c r="A3208">
        <v>3207</v>
      </c>
      <c r="B3208">
        <v>64480</v>
      </c>
      <c r="C3208">
        <v>0</v>
      </c>
      <c r="D3208">
        <v>0</v>
      </c>
      <c r="E3208" t="s">
        <v>1068</v>
      </c>
      <c r="F3208" t="s">
        <v>1069</v>
      </c>
      <c r="G3208">
        <v>1</v>
      </c>
      <c r="H3208" s="6">
        <v>45000000</v>
      </c>
      <c r="I3208" s="7">
        <v>45758</v>
      </c>
      <c r="J3208" s="7">
        <v>45758</v>
      </c>
      <c r="K3208">
        <v>4</v>
      </c>
      <c r="L3208" t="s">
        <v>40</v>
      </c>
      <c r="M3208" t="s">
        <v>5</v>
      </c>
      <c r="N3208" t="s">
        <v>41</v>
      </c>
      <c r="O3208" t="s">
        <v>77</v>
      </c>
      <c r="P3208" t="s">
        <v>2082</v>
      </c>
      <c r="Q3208">
        <v>4</v>
      </c>
      <c r="R3208">
        <v>0</v>
      </c>
      <c r="S3208">
        <v>0</v>
      </c>
      <c r="U3208">
        <v>1800000</v>
      </c>
      <c r="V3208">
        <v>1800000</v>
      </c>
      <c r="W3208">
        <v>0</v>
      </c>
      <c r="X3208">
        <v>0</v>
      </c>
      <c r="Y3208" t="s">
        <v>48</v>
      </c>
    </row>
    <row r="3209" spans="1:25" x14ac:dyDescent="0.25">
      <c r="A3209">
        <v>3208</v>
      </c>
      <c r="B3209">
        <v>64478</v>
      </c>
      <c r="C3209">
        <v>0</v>
      </c>
      <c r="D3209">
        <v>0</v>
      </c>
      <c r="E3209" t="s">
        <v>539</v>
      </c>
      <c r="F3209" t="s">
        <v>540</v>
      </c>
      <c r="G3209">
        <v>1</v>
      </c>
      <c r="H3209" s="6">
        <v>18113357</v>
      </c>
      <c r="I3209" s="7">
        <v>45758</v>
      </c>
      <c r="J3209" s="7">
        <v>45758</v>
      </c>
      <c r="K3209">
        <v>15</v>
      </c>
      <c r="L3209" t="s">
        <v>40</v>
      </c>
      <c r="M3209" t="s">
        <v>5</v>
      </c>
      <c r="N3209" t="s">
        <v>41</v>
      </c>
      <c r="O3209" t="s">
        <v>47</v>
      </c>
      <c r="P3209" t="s">
        <v>2082</v>
      </c>
      <c r="Q3209">
        <v>4</v>
      </c>
      <c r="R3209">
        <v>11</v>
      </c>
      <c r="S3209">
        <v>0</v>
      </c>
      <c r="U3209">
        <v>2717004</v>
      </c>
      <c r="V3209">
        <v>724534</v>
      </c>
      <c r="W3209">
        <v>1992469</v>
      </c>
      <c r="X3209">
        <v>0</v>
      </c>
      <c r="Y3209" t="s">
        <v>109</v>
      </c>
    </row>
    <row r="3210" spans="1:25" x14ac:dyDescent="0.25">
      <c r="A3210">
        <v>3209</v>
      </c>
      <c r="B3210">
        <v>64482</v>
      </c>
      <c r="C3210">
        <v>0</v>
      </c>
      <c r="D3210">
        <v>0</v>
      </c>
      <c r="E3210" t="s">
        <v>535</v>
      </c>
      <c r="F3210" t="s">
        <v>536</v>
      </c>
      <c r="G3210">
        <v>1</v>
      </c>
      <c r="H3210" s="6">
        <v>17800445</v>
      </c>
      <c r="I3210" s="7">
        <v>45758</v>
      </c>
      <c r="J3210" s="7">
        <v>45758</v>
      </c>
      <c r="K3210">
        <v>15</v>
      </c>
      <c r="L3210" t="s">
        <v>40</v>
      </c>
      <c r="M3210" t="s">
        <v>9</v>
      </c>
      <c r="N3210" t="s">
        <v>41</v>
      </c>
      <c r="O3210" t="s">
        <v>42</v>
      </c>
      <c r="P3210" t="s">
        <v>2082</v>
      </c>
      <c r="Q3210">
        <v>5</v>
      </c>
      <c r="R3210">
        <v>10</v>
      </c>
      <c r="S3210">
        <v>0</v>
      </c>
      <c r="U3210">
        <v>2670067</v>
      </c>
      <c r="V3210">
        <v>890022</v>
      </c>
      <c r="W3210">
        <v>1780044</v>
      </c>
      <c r="X3210">
        <v>0</v>
      </c>
      <c r="Y3210" t="s">
        <v>109</v>
      </c>
    </row>
    <row r="3211" spans="1:25" x14ac:dyDescent="0.25">
      <c r="A3211">
        <v>3210</v>
      </c>
      <c r="B3211">
        <v>64457</v>
      </c>
      <c r="C3211">
        <v>0</v>
      </c>
      <c r="D3211">
        <v>0</v>
      </c>
      <c r="E3211" t="s">
        <v>1345</v>
      </c>
      <c r="F3211" t="s">
        <v>1346</v>
      </c>
      <c r="G3211">
        <v>1</v>
      </c>
      <c r="H3211" s="6">
        <v>346911</v>
      </c>
      <c r="I3211" s="7">
        <v>45758</v>
      </c>
      <c r="J3211" s="7">
        <v>45758</v>
      </c>
      <c r="K3211">
        <v>8</v>
      </c>
      <c r="L3211" t="s">
        <v>40</v>
      </c>
      <c r="M3211" t="s">
        <v>9</v>
      </c>
      <c r="N3211" t="s">
        <v>41</v>
      </c>
      <c r="O3211" t="s">
        <v>42</v>
      </c>
      <c r="P3211" t="s">
        <v>2082</v>
      </c>
      <c r="Q3211">
        <v>8</v>
      </c>
      <c r="R3211">
        <v>0</v>
      </c>
      <c r="S3211">
        <v>0</v>
      </c>
      <c r="U3211">
        <v>27753</v>
      </c>
      <c r="V3211">
        <v>27753</v>
      </c>
      <c r="W3211">
        <v>0</v>
      </c>
      <c r="X3211">
        <v>0</v>
      </c>
      <c r="Y3211" t="s">
        <v>109</v>
      </c>
    </row>
    <row r="3212" spans="1:25" x14ac:dyDescent="0.25">
      <c r="A3212">
        <v>3211</v>
      </c>
      <c r="B3212">
        <v>64479</v>
      </c>
      <c r="C3212">
        <v>0</v>
      </c>
      <c r="D3212">
        <v>0</v>
      </c>
      <c r="E3212" t="s">
        <v>553</v>
      </c>
      <c r="F3212" t="s">
        <v>554</v>
      </c>
      <c r="G3212">
        <v>1</v>
      </c>
      <c r="H3212" s="6">
        <v>32721135</v>
      </c>
      <c r="I3212" s="7">
        <v>45758</v>
      </c>
      <c r="J3212" s="7">
        <v>45758</v>
      </c>
      <c r="K3212">
        <v>15</v>
      </c>
      <c r="L3212" t="s">
        <v>40</v>
      </c>
      <c r="M3212" t="s">
        <v>5</v>
      </c>
      <c r="N3212" t="s">
        <v>41</v>
      </c>
      <c r="O3212" t="s">
        <v>47</v>
      </c>
      <c r="P3212" t="s">
        <v>2082</v>
      </c>
      <c r="Q3212">
        <v>4</v>
      </c>
      <c r="R3212">
        <v>11</v>
      </c>
      <c r="S3212">
        <v>0</v>
      </c>
      <c r="U3212">
        <v>4908170</v>
      </c>
      <c r="V3212">
        <v>1308845</v>
      </c>
      <c r="W3212">
        <v>3599325</v>
      </c>
      <c r="X3212">
        <v>0</v>
      </c>
      <c r="Y3212" t="s">
        <v>109</v>
      </c>
    </row>
    <row r="3213" spans="1:25" x14ac:dyDescent="0.25">
      <c r="A3213">
        <v>3212</v>
      </c>
      <c r="B3213">
        <v>64483</v>
      </c>
      <c r="C3213">
        <v>0</v>
      </c>
      <c r="D3213">
        <v>0</v>
      </c>
      <c r="E3213" t="s">
        <v>2002</v>
      </c>
      <c r="F3213" t="s">
        <v>2003</v>
      </c>
      <c r="G3213">
        <v>1</v>
      </c>
      <c r="H3213" s="6">
        <v>1448206</v>
      </c>
      <c r="I3213" s="7">
        <v>45758</v>
      </c>
      <c r="J3213" s="7">
        <v>45758</v>
      </c>
      <c r="K3213">
        <v>15</v>
      </c>
      <c r="L3213" t="s">
        <v>40</v>
      </c>
      <c r="M3213" t="s">
        <v>5</v>
      </c>
      <c r="N3213" t="s">
        <v>41</v>
      </c>
      <c r="O3213" t="s">
        <v>54</v>
      </c>
      <c r="P3213" t="s">
        <v>2082</v>
      </c>
      <c r="Q3213">
        <v>3.8</v>
      </c>
      <c r="R3213">
        <v>11.2</v>
      </c>
      <c r="S3213">
        <v>0</v>
      </c>
      <c r="U3213">
        <v>217231</v>
      </c>
      <c r="V3213">
        <v>55032</v>
      </c>
      <c r="W3213">
        <v>162199</v>
      </c>
      <c r="X3213">
        <v>0</v>
      </c>
      <c r="Y3213" t="s">
        <v>48</v>
      </c>
    </row>
    <row r="3214" spans="1:25" x14ac:dyDescent="0.25">
      <c r="A3214">
        <v>3213</v>
      </c>
      <c r="B3214">
        <v>64458</v>
      </c>
      <c r="C3214">
        <v>0</v>
      </c>
      <c r="D3214">
        <v>0</v>
      </c>
      <c r="E3214" t="s">
        <v>1343</v>
      </c>
      <c r="F3214" t="s">
        <v>1344</v>
      </c>
      <c r="G3214">
        <v>1</v>
      </c>
      <c r="H3214" s="6">
        <v>1115908</v>
      </c>
      <c r="I3214" s="7">
        <v>45758</v>
      </c>
      <c r="J3214" s="7">
        <v>45758</v>
      </c>
      <c r="K3214">
        <v>8</v>
      </c>
      <c r="L3214" t="s">
        <v>40</v>
      </c>
      <c r="M3214" t="s">
        <v>9</v>
      </c>
      <c r="N3214" t="s">
        <v>41</v>
      </c>
      <c r="O3214" t="s">
        <v>42</v>
      </c>
      <c r="P3214" t="s">
        <v>2082</v>
      </c>
      <c r="Q3214">
        <v>8</v>
      </c>
      <c r="R3214">
        <v>0</v>
      </c>
      <c r="S3214">
        <v>0</v>
      </c>
      <c r="U3214">
        <v>89273</v>
      </c>
      <c r="V3214">
        <v>89273</v>
      </c>
      <c r="W3214">
        <v>0</v>
      </c>
      <c r="X3214">
        <v>0</v>
      </c>
      <c r="Y3214" t="s">
        <v>109</v>
      </c>
    </row>
    <row r="3215" spans="1:25" x14ac:dyDescent="0.25">
      <c r="A3215">
        <v>3214</v>
      </c>
      <c r="B3215">
        <v>64512</v>
      </c>
      <c r="C3215">
        <v>0</v>
      </c>
      <c r="D3215">
        <v>0</v>
      </c>
      <c r="E3215" t="s">
        <v>401</v>
      </c>
      <c r="F3215" t="s">
        <v>402</v>
      </c>
      <c r="G3215">
        <v>1</v>
      </c>
      <c r="H3215" s="6">
        <v>1268350</v>
      </c>
      <c r="I3215" s="7">
        <v>45758</v>
      </c>
      <c r="J3215" s="7">
        <v>45758</v>
      </c>
      <c r="K3215">
        <v>7</v>
      </c>
      <c r="L3215" t="s">
        <v>40</v>
      </c>
      <c r="M3215" t="s">
        <v>5</v>
      </c>
      <c r="N3215" t="s">
        <v>41</v>
      </c>
      <c r="O3215" t="s">
        <v>47</v>
      </c>
      <c r="P3215" t="s">
        <v>2082</v>
      </c>
      <c r="Q3215">
        <v>7</v>
      </c>
      <c r="R3215">
        <v>0</v>
      </c>
      <c r="S3215">
        <v>0</v>
      </c>
      <c r="U3215">
        <v>88785</v>
      </c>
      <c r="V3215">
        <v>88784</v>
      </c>
      <c r="W3215">
        <v>0</v>
      </c>
      <c r="X3215">
        <v>0</v>
      </c>
      <c r="Y3215" t="s">
        <v>48</v>
      </c>
    </row>
    <row r="3216" spans="1:25" x14ac:dyDescent="0.25">
      <c r="A3216">
        <v>3215</v>
      </c>
      <c r="B3216">
        <v>64513</v>
      </c>
      <c r="C3216">
        <v>0</v>
      </c>
      <c r="D3216">
        <v>0</v>
      </c>
      <c r="E3216" t="s">
        <v>403</v>
      </c>
      <c r="F3216" t="s">
        <v>404</v>
      </c>
      <c r="G3216">
        <v>1</v>
      </c>
      <c r="H3216" s="6">
        <v>1058998</v>
      </c>
      <c r="I3216" s="7">
        <v>45758</v>
      </c>
      <c r="J3216" s="7">
        <v>45758</v>
      </c>
      <c r="K3216">
        <v>7</v>
      </c>
      <c r="L3216" t="s">
        <v>40</v>
      </c>
      <c r="M3216" t="s">
        <v>5</v>
      </c>
      <c r="N3216" t="s">
        <v>41</v>
      </c>
      <c r="O3216" t="s">
        <v>47</v>
      </c>
      <c r="P3216" t="s">
        <v>2082</v>
      </c>
      <c r="Q3216">
        <v>7</v>
      </c>
      <c r="R3216">
        <v>0</v>
      </c>
      <c r="S3216">
        <v>0</v>
      </c>
      <c r="U3216">
        <v>74130</v>
      </c>
      <c r="V3216">
        <v>74130</v>
      </c>
      <c r="W3216">
        <v>0</v>
      </c>
      <c r="X3216">
        <v>0</v>
      </c>
      <c r="Y3216" t="s">
        <v>72</v>
      </c>
    </row>
    <row r="3217" spans="1:25" x14ac:dyDescent="0.25">
      <c r="A3217">
        <v>3216</v>
      </c>
      <c r="B3217">
        <v>64509</v>
      </c>
      <c r="C3217">
        <v>0</v>
      </c>
      <c r="D3217">
        <v>0</v>
      </c>
      <c r="E3217" t="s">
        <v>403</v>
      </c>
      <c r="F3217" t="s">
        <v>404</v>
      </c>
      <c r="G3217">
        <v>1</v>
      </c>
      <c r="H3217" s="6">
        <v>1281547</v>
      </c>
      <c r="I3217" s="7">
        <v>45758</v>
      </c>
      <c r="J3217" s="7">
        <v>45758</v>
      </c>
      <c r="K3217">
        <v>7</v>
      </c>
      <c r="L3217" t="s">
        <v>40</v>
      </c>
      <c r="M3217" t="s">
        <v>5</v>
      </c>
      <c r="N3217" t="s">
        <v>41</v>
      </c>
      <c r="O3217" t="s">
        <v>47</v>
      </c>
      <c r="P3217" t="s">
        <v>2082</v>
      </c>
      <c r="Q3217">
        <v>7</v>
      </c>
      <c r="R3217">
        <v>0</v>
      </c>
      <c r="S3217">
        <v>0</v>
      </c>
      <c r="U3217">
        <v>89708</v>
      </c>
      <c r="V3217">
        <v>89708</v>
      </c>
      <c r="W3217">
        <v>0</v>
      </c>
      <c r="X3217">
        <v>0</v>
      </c>
      <c r="Y3217" t="s">
        <v>72</v>
      </c>
    </row>
    <row r="3218" spans="1:25" x14ac:dyDescent="0.25">
      <c r="A3218">
        <v>3217</v>
      </c>
      <c r="B3218">
        <v>64464</v>
      </c>
      <c r="C3218">
        <v>0</v>
      </c>
      <c r="D3218">
        <v>0</v>
      </c>
      <c r="E3218" t="s">
        <v>1250</v>
      </c>
      <c r="F3218" t="s">
        <v>1251</v>
      </c>
      <c r="G3218">
        <v>1</v>
      </c>
      <c r="H3218" s="6">
        <v>1920028</v>
      </c>
      <c r="I3218" s="7">
        <v>45758</v>
      </c>
      <c r="J3218" s="7">
        <v>45758</v>
      </c>
      <c r="K3218">
        <v>15</v>
      </c>
      <c r="L3218" t="s">
        <v>40</v>
      </c>
      <c r="M3218" t="s">
        <v>9</v>
      </c>
      <c r="N3218" t="s">
        <v>41</v>
      </c>
      <c r="O3218" t="s">
        <v>42</v>
      </c>
      <c r="P3218" t="s">
        <v>2082</v>
      </c>
      <c r="Q3218">
        <v>5</v>
      </c>
      <c r="R3218">
        <v>10</v>
      </c>
      <c r="S3218">
        <v>0</v>
      </c>
      <c r="U3218">
        <v>288004</v>
      </c>
      <c r="V3218">
        <v>96001</v>
      </c>
      <c r="W3218">
        <v>192003</v>
      </c>
      <c r="X3218">
        <v>0</v>
      </c>
      <c r="Y3218" t="s">
        <v>44</v>
      </c>
    </row>
    <row r="3219" spans="1:25" x14ac:dyDescent="0.25">
      <c r="A3219">
        <v>3218</v>
      </c>
      <c r="B3219">
        <v>64454</v>
      </c>
      <c r="C3219">
        <v>0</v>
      </c>
      <c r="D3219">
        <v>0</v>
      </c>
      <c r="E3219" t="s">
        <v>1502</v>
      </c>
      <c r="F3219" t="s">
        <v>1503</v>
      </c>
      <c r="G3219">
        <v>1</v>
      </c>
      <c r="H3219" s="6">
        <v>73044</v>
      </c>
      <c r="I3219" s="7">
        <v>45758</v>
      </c>
      <c r="J3219" s="7">
        <v>45758</v>
      </c>
      <c r="K3219">
        <v>8</v>
      </c>
      <c r="L3219" t="s">
        <v>40</v>
      </c>
      <c r="M3219" t="s">
        <v>5</v>
      </c>
      <c r="N3219" t="s">
        <v>41</v>
      </c>
      <c r="O3219" t="s">
        <v>57</v>
      </c>
      <c r="P3219" t="s">
        <v>2082</v>
      </c>
      <c r="Q3219">
        <v>8</v>
      </c>
      <c r="R3219">
        <v>0</v>
      </c>
      <c r="S3219">
        <v>0</v>
      </c>
      <c r="U3219">
        <v>5844</v>
      </c>
      <c r="V3219">
        <v>5844</v>
      </c>
      <c r="W3219">
        <v>0</v>
      </c>
      <c r="X3219">
        <v>0</v>
      </c>
      <c r="Y3219" t="s">
        <v>250</v>
      </c>
    </row>
    <row r="3220" spans="1:25" x14ac:dyDescent="0.25">
      <c r="A3220">
        <v>3219</v>
      </c>
      <c r="B3220">
        <v>64571</v>
      </c>
      <c r="C3220">
        <v>0</v>
      </c>
      <c r="D3220">
        <v>0</v>
      </c>
      <c r="E3220" t="s">
        <v>2279</v>
      </c>
      <c r="F3220" t="s">
        <v>2280</v>
      </c>
      <c r="G3220">
        <v>1</v>
      </c>
      <c r="H3220" s="6">
        <v>1000000</v>
      </c>
      <c r="I3220" s="7">
        <v>45758</v>
      </c>
      <c r="J3220" s="7">
        <v>45758</v>
      </c>
      <c r="K3220">
        <v>15</v>
      </c>
      <c r="L3220" t="s">
        <v>40</v>
      </c>
      <c r="M3220" t="s">
        <v>5</v>
      </c>
      <c r="N3220" t="s">
        <v>41</v>
      </c>
      <c r="O3220" t="s">
        <v>54</v>
      </c>
      <c r="P3220" t="s">
        <v>2082</v>
      </c>
      <c r="Q3220">
        <v>3</v>
      </c>
      <c r="R3220">
        <v>12</v>
      </c>
      <c r="S3220">
        <v>0</v>
      </c>
      <c r="U3220">
        <v>150000</v>
      </c>
      <c r="V3220">
        <v>30000</v>
      </c>
      <c r="W3220">
        <v>120000</v>
      </c>
      <c r="X3220">
        <v>0</v>
      </c>
      <c r="Y3220" t="s">
        <v>72</v>
      </c>
    </row>
    <row r="3221" spans="1:25" x14ac:dyDescent="0.25">
      <c r="A3221">
        <v>3220</v>
      </c>
      <c r="B3221">
        <v>64492</v>
      </c>
      <c r="C3221">
        <v>0</v>
      </c>
      <c r="D3221">
        <v>0</v>
      </c>
      <c r="E3221" t="s">
        <v>1652</v>
      </c>
      <c r="F3221" t="s">
        <v>1653</v>
      </c>
      <c r="G3221">
        <v>1</v>
      </c>
      <c r="H3221" s="6">
        <v>3556313</v>
      </c>
      <c r="I3221" s="7">
        <v>45758</v>
      </c>
      <c r="J3221" s="7">
        <v>45758</v>
      </c>
      <c r="K3221">
        <v>7</v>
      </c>
      <c r="L3221" t="s">
        <v>40</v>
      </c>
      <c r="M3221" t="s">
        <v>5</v>
      </c>
      <c r="N3221" t="s">
        <v>41</v>
      </c>
      <c r="O3221" t="s">
        <v>47</v>
      </c>
      <c r="P3221" t="s">
        <v>2082</v>
      </c>
      <c r="Q3221">
        <v>7</v>
      </c>
      <c r="R3221">
        <v>0</v>
      </c>
      <c r="S3221">
        <v>0</v>
      </c>
      <c r="U3221">
        <v>248942</v>
      </c>
      <c r="V3221">
        <v>248942</v>
      </c>
      <c r="W3221">
        <v>0</v>
      </c>
      <c r="X3221">
        <v>0</v>
      </c>
      <c r="Y3221" t="s">
        <v>48</v>
      </c>
    </row>
    <row r="3222" spans="1:25" x14ac:dyDescent="0.25">
      <c r="A3222">
        <v>3221</v>
      </c>
      <c r="B3222">
        <v>64570</v>
      </c>
      <c r="C3222">
        <v>0</v>
      </c>
      <c r="D3222">
        <v>0</v>
      </c>
      <c r="E3222" t="s">
        <v>2281</v>
      </c>
      <c r="F3222" t="s">
        <v>2282</v>
      </c>
      <c r="G3222">
        <v>1</v>
      </c>
      <c r="H3222" s="6">
        <v>100000</v>
      </c>
      <c r="I3222" s="7">
        <v>45758</v>
      </c>
      <c r="J3222" s="7">
        <v>45758</v>
      </c>
      <c r="K3222">
        <v>15</v>
      </c>
      <c r="L3222" t="s">
        <v>40</v>
      </c>
      <c r="M3222" t="s">
        <v>5</v>
      </c>
      <c r="N3222" t="s">
        <v>41</v>
      </c>
      <c r="O3222" t="s">
        <v>54</v>
      </c>
      <c r="P3222" t="s">
        <v>2082</v>
      </c>
      <c r="Q3222">
        <v>3</v>
      </c>
      <c r="R3222">
        <v>12</v>
      </c>
      <c r="S3222">
        <v>0</v>
      </c>
      <c r="U3222">
        <v>15000</v>
      </c>
      <c r="V3222">
        <v>3000</v>
      </c>
      <c r="W3222">
        <v>12000</v>
      </c>
      <c r="X3222">
        <v>0</v>
      </c>
      <c r="Y3222" t="s">
        <v>72</v>
      </c>
    </row>
    <row r="3223" spans="1:25" x14ac:dyDescent="0.25">
      <c r="A3223">
        <v>3222</v>
      </c>
      <c r="B3223">
        <v>64566</v>
      </c>
      <c r="C3223">
        <v>0</v>
      </c>
      <c r="D3223">
        <v>0</v>
      </c>
      <c r="E3223" t="s">
        <v>1622</v>
      </c>
      <c r="F3223" t="s">
        <v>1623</v>
      </c>
      <c r="G3223">
        <v>1</v>
      </c>
      <c r="H3223" s="6">
        <v>200000</v>
      </c>
      <c r="I3223" s="7">
        <v>45758</v>
      </c>
      <c r="J3223" s="7">
        <v>45758</v>
      </c>
      <c r="K3223">
        <v>15</v>
      </c>
      <c r="L3223" t="s">
        <v>40</v>
      </c>
      <c r="M3223" t="s">
        <v>5</v>
      </c>
      <c r="N3223" t="s">
        <v>41</v>
      </c>
      <c r="O3223" t="s">
        <v>54</v>
      </c>
      <c r="P3223" t="s">
        <v>2082</v>
      </c>
      <c r="Q3223">
        <v>3</v>
      </c>
      <c r="R3223">
        <v>12</v>
      </c>
      <c r="S3223">
        <v>0</v>
      </c>
      <c r="U3223">
        <v>30000</v>
      </c>
      <c r="V3223">
        <v>6000</v>
      </c>
      <c r="W3223">
        <v>24000</v>
      </c>
      <c r="X3223">
        <v>0</v>
      </c>
      <c r="Y3223" t="s">
        <v>72</v>
      </c>
    </row>
    <row r="3224" spans="1:25" x14ac:dyDescent="0.25">
      <c r="A3224">
        <v>3223</v>
      </c>
      <c r="B3224">
        <v>64569</v>
      </c>
      <c r="C3224">
        <v>0</v>
      </c>
      <c r="D3224">
        <v>0</v>
      </c>
      <c r="E3224" t="s">
        <v>1620</v>
      </c>
      <c r="F3224" t="s">
        <v>1621</v>
      </c>
      <c r="G3224">
        <v>1</v>
      </c>
      <c r="H3224" s="6">
        <v>1000000</v>
      </c>
      <c r="I3224" s="7">
        <v>45758</v>
      </c>
      <c r="J3224" s="7">
        <v>45758</v>
      </c>
      <c r="K3224">
        <v>15</v>
      </c>
      <c r="L3224" t="s">
        <v>40</v>
      </c>
      <c r="M3224" t="s">
        <v>5</v>
      </c>
      <c r="N3224" t="s">
        <v>41</v>
      </c>
      <c r="O3224" t="s">
        <v>54</v>
      </c>
      <c r="P3224" t="s">
        <v>2082</v>
      </c>
      <c r="Q3224">
        <v>3</v>
      </c>
      <c r="R3224">
        <v>12</v>
      </c>
      <c r="S3224">
        <v>0</v>
      </c>
      <c r="U3224">
        <v>150000</v>
      </c>
      <c r="V3224">
        <v>30000</v>
      </c>
      <c r="W3224">
        <v>120000</v>
      </c>
      <c r="X3224">
        <v>0</v>
      </c>
      <c r="Y3224" t="s">
        <v>72</v>
      </c>
    </row>
    <row r="3225" spans="1:25" x14ac:dyDescent="0.25">
      <c r="A3225">
        <v>3224</v>
      </c>
      <c r="B3225">
        <v>64567</v>
      </c>
      <c r="C3225">
        <v>0</v>
      </c>
      <c r="D3225">
        <v>0</v>
      </c>
      <c r="E3225" t="s">
        <v>926</v>
      </c>
      <c r="F3225" t="s">
        <v>927</v>
      </c>
      <c r="G3225">
        <v>1</v>
      </c>
      <c r="H3225" s="6">
        <v>100000</v>
      </c>
      <c r="I3225" s="7">
        <v>45758</v>
      </c>
      <c r="J3225" s="7">
        <v>45758</v>
      </c>
      <c r="K3225">
        <v>15</v>
      </c>
      <c r="L3225" t="s">
        <v>40</v>
      </c>
      <c r="M3225" t="s">
        <v>5</v>
      </c>
      <c r="N3225" t="s">
        <v>41</v>
      </c>
      <c r="O3225" t="s">
        <v>54</v>
      </c>
      <c r="P3225" t="s">
        <v>2082</v>
      </c>
      <c r="Q3225">
        <v>3</v>
      </c>
      <c r="R3225">
        <v>12</v>
      </c>
      <c r="S3225">
        <v>0</v>
      </c>
      <c r="U3225">
        <v>15000</v>
      </c>
      <c r="V3225">
        <v>3000</v>
      </c>
      <c r="W3225">
        <v>12000</v>
      </c>
      <c r="X3225">
        <v>0</v>
      </c>
      <c r="Y3225" t="s">
        <v>72</v>
      </c>
    </row>
    <row r="3226" spans="1:25" x14ac:dyDescent="0.25">
      <c r="A3226">
        <v>3225</v>
      </c>
      <c r="B3226">
        <v>64491</v>
      </c>
      <c r="C3226">
        <v>0</v>
      </c>
      <c r="D3226">
        <v>0</v>
      </c>
      <c r="E3226" t="s">
        <v>1355</v>
      </c>
      <c r="F3226" t="s">
        <v>1356</v>
      </c>
      <c r="G3226">
        <v>1</v>
      </c>
      <c r="H3226" s="6">
        <v>3680706</v>
      </c>
      <c r="I3226" s="7">
        <v>45758</v>
      </c>
      <c r="J3226" s="7">
        <v>45758</v>
      </c>
      <c r="K3226">
        <v>15</v>
      </c>
      <c r="L3226" t="s">
        <v>40</v>
      </c>
      <c r="M3226" t="s">
        <v>5</v>
      </c>
      <c r="N3226" t="s">
        <v>41</v>
      </c>
      <c r="O3226" t="s">
        <v>57</v>
      </c>
      <c r="P3226" t="s">
        <v>2082</v>
      </c>
      <c r="Q3226">
        <v>8</v>
      </c>
      <c r="R3226">
        <v>7</v>
      </c>
      <c r="S3226">
        <v>0</v>
      </c>
      <c r="U3226">
        <v>552106</v>
      </c>
      <c r="V3226">
        <v>294456</v>
      </c>
      <c r="W3226">
        <v>257649</v>
      </c>
      <c r="X3226">
        <v>0</v>
      </c>
      <c r="Y3226" t="s">
        <v>48</v>
      </c>
    </row>
    <row r="3227" spans="1:25" x14ac:dyDescent="0.25">
      <c r="A3227">
        <v>3226</v>
      </c>
      <c r="B3227">
        <v>64467</v>
      </c>
      <c r="C3227">
        <v>0</v>
      </c>
      <c r="D3227">
        <v>0</v>
      </c>
      <c r="E3227" t="s">
        <v>1272</v>
      </c>
      <c r="F3227" t="s">
        <v>1273</v>
      </c>
      <c r="G3227">
        <v>1</v>
      </c>
      <c r="H3227" s="6">
        <v>1497780</v>
      </c>
      <c r="I3227" s="7">
        <v>45758</v>
      </c>
      <c r="J3227" s="7">
        <v>45758</v>
      </c>
      <c r="K3227">
        <v>15</v>
      </c>
      <c r="L3227" t="s">
        <v>40</v>
      </c>
      <c r="M3227" t="s">
        <v>9</v>
      </c>
      <c r="N3227" t="s">
        <v>41</v>
      </c>
      <c r="O3227" t="s">
        <v>42</v>
      </c>
      <c r="P3227" t="s">
        <v>2082</v>
      </c>
      <c r="Q3227">
        <v>5</v>
      </c>
      <c r="R3227">
        <v>10</v>
      </c>
      <c r="S3227">
        <v>0</v>
      </c>
      <c r="U3227">
        <v>224667</v>
      </c>
      <c r="V3227">
        <v>74889</v>
      </c>
      <c r="W3227">
        <v>149778</v>
      </c>
      <c r="X3227">
        <v>0</v>
      </c>
      <c r="Y3227" t="s">
        <v>44</v>
      </c>
    </row>
    <row r="3228" spans="1:25" x14ac:dyDescent="0.25">
      <c r="A3228">
        <v>3227</v>
      </c>
      <c r="B3228">
        <v>64481</v>
      </c>
      <c r="C3228">
        <v>0</v>
      </c>
      <c r="D3228">
        <v>0</v>
      </c>
      <c r="E3228" t="s">
        <v>2004</v>
      </c>
      <c r="F3228" t="s">
        <v>2005</v>
      </c>
      <c r="G3228">
        <v>1</v>
      </c>
      <c r="H3228" s="6">
        <v>15057038</v>
      </c>
      <c r="I3228" s="7">
        <v>45758</v>
      </c>
      <c r="J3228" s="7">
        <v>45758</v>
      </c>
      <c r="K3228">
        <v>15</v>
      </c>
      <c r="L3228" t="s">
        <v>40</v>
      </c>
      <c r="M3228" t="s">
        <v>5</v>
      </c>
      <c r="N3228" t="s">
        <v>41</v>
      </c>
      <c r="O3228" t="s">
        <v>54</v>
      </c>
      <c r="P3228" t="s">
        <v>2082</v>
      </c>
      <c r="Q3228">
        <v>3.8</v>
      </c>
      <c r="R3228">
        <v>11.2</v>
      </c>
      <c r="S3228">
        <v>0</v>
      </c>
      <c r="U3228">
        <v>2258556</v>
      </c>
      <c r="V3228">
        <v>572167</v>
      </c>
      <c r="W3228">
        <v>1686388</v>
      </c>
      <c r="X3228">
        <v>0</v>
      </c>
      <c r="Y3228" t="s">
        <v>48</v>
      </c>
    </row>
    <row r="3229" spans="1:25" x14ac:dyDescent="0.25">
      <c r="A3229">
        <v>3228</v>
      </c>
      <c r="B3229">
        <v>64465</v>
      </c>
      <c r="C3229">
        <v>0</v>
      </c>
      <c r="D3229">
        <v>0</v>
      </c>
      <c r="E3229" t="s">
        <v>1278</v>
      </c>
      <c r="F3229" t="s">
        <v>1279</v>
      </c>
      <c r="G3229">
        <v>1</v>
      </c>
      <c r="H3229" s="6">
        <v>1305239</v>
      </c>
      <c r="I3229" s="7">
        <v>45758</v>
      </c>
      <c r="J3229" s="7">
        <v>45758</v>
      </c>
      <c r="K3229">
        <v>15</v>
      </c>
      <c r="L3229" t="s">
        <v>40</v>
      </c>
      <c r="M3229" t="s">
        <v>9</v>
      </c>
      <c r="N3229" t="s">
        <v>41</v>
      </c>
      <c r="O3229" t="s">
        <v>42</v>
      </c>
      <c r="P3229" t="s">
        <v>2082</v>
      </c>
      <c r="Q3229">
        <v>5</v>
      </c>
      <c r="R3229">
        <v>10</v>
      </c>
      <c r="S3229">
        <v>0</v>
      </c>
      <c r="U3229">
        <v>195786</v>
      </c>
      <c r="V3229">
        <v>65262</v>
      </c>
      <c r="W3229">
        <v>130524</v>
      </c>
      <c r="X3229">
        <v>0</v>
      </c>
      <c r="Y3229" t="s">
        <v>44</v>
      </c>
    </row>
    <row r="3230" spans="1:25" x14ac:dyDescent="0.25">
      <c r="A3230">
        <v>3229</v>
      </c>
      <c r="B3230">
        <v>64494</v>
      </c>
      <c r="C3230">
        <v>0</v>
      </c>
      <c r="D3230">
        <v>0</v>
      </c>
      <c r="E3230" t="s">
        <v>457</v>
      </c>
      <c r="F3230" t="s">
        <v>458</v>
      </c>
      <c r="G3230">
        <v>1</v>
      </c>
      <c r="H3230" s="6">
        <v>411429</v>
      </c>
      <c r="I3230" s="7">
        <v>45758</v>
      </c>
      <c r="J3230" s="7">
        <v>45758</v>
      </c>
      <c r="K3230" t="s">
        <v>137</v>
      </c>
      <c r="L3230" t="s">
        <v>40</v>
      </c>
      <c r="M3230" t="s">
        <v>5</v>
      </c>
      <c r="N3230" t="s">
        <v>41</v>
      </c>
      <c r="O3230" t="s">
        <v>47</v>
      </c>
      <c r="P3230" t="s">
        <v>2082</v>
      </c>
      <c r="Q3230">
        <v>12.5</v>
      </c>
      <c r="R3230">
        <v>0</v>
      </c>
      <c r="S3230">
        <v>0</v>
      </c>
      <c r="U3230">
        <v>51429</v>
      </c>
      <c r="V3230">
        <v>51429</v>
      </c>
      <c r="W3230">
        <v>0</v>
      </c>
      <c r="X3230">
        <v>0</v>
      </c>
      <c r="Y3230" t="s">
        <v>44</v>
      </c>
    </row>
    <row r="3231" spans="1:25" x14ac:dyDescent="0.25">
      <c r="A3231">
        <v>3230</v>
      </c>
      <c r="B3231">
        <v>64466</v>
      </c>
      <c r="C3231">
        <v>0</v>
      </c>
      <c r="D3231">
        <v>0</v>
      </c>
      <c r="E3231" t="s">
        <v>1276</v>
      </c>
      <c r="F3231" t="s">
        <v>1277</v>
      </c>
      <c r="G3231">
        <v>1</v>
      </c>
      <c r="H3231" s="6">
        <v>3829373</v>
      </c>
      <c r="I3231" s="7">
        <v>45758</v>
      </c>
      <c r="J3231" s="7">
        <v>45758</v>
      </c>
      <c r="K3231">
        <v>15</v>
      </c>
      <c r="L3231" t="s">
        <v>40</v>
      </c>
      <c r="M3231" t="s">
        <v>9</v>
      </c>
      <c r="N3231" t="s">
        <v>41</v>
      </c>
      <c r="O3231" t="s">
        <v>42</v>
      </c>
      <c r="P3231" t="s">
        <v>2082</v>
      </c>
      <c r="Q3231">
        <v>5</v>
      </c>
      <c r="R3231">
        <v>10</v>
      </c>
      <c r="S3231">
        <v>0</v>
      </c>
      <c r="U3231">
        <v>574406</v>
      </c>
      <c r="V3231">
        <v>191469</v>
      </c>
      <c r="W3231">
        <v>382937</v>
      </c>
      <c r="X3231">
        <v>0</v>
      </c>
      <c r="Y3231" t="s">
        <v>44</v>
      </c>
    </row>
    <row r="3232" spans="1:25" x14ac:dyDescent="0.25">
      <c r="A3232">
        <v>3231</v>
      </c>
      <c r="B3232">
        <v>64444</v>
      </c>
      <c r="C3232">
        <v>0</v>
      </c>
      <c r="D3232">
        <v>0</v>
      </c>
      <c r="E3232" t="s">
        <v>1127</v>
      </c>
      <c r="F3232" t="s">
        <v>1128</v>
      </c>
      <c r="G3232">
        <v>1</v>
      </c>
      <c r="H3232" s="6">
        <v>2926835</v>
      </c>
      <c r="I3232" s="7">
        <v>45757</v>
      </c>
      <c r="J3232" s="7">
        <v>45757</v>
      </c>
      <c r="K3232">
        <v>8</v>
      </c>
      <c r="L3232" t="s">
        <v>40</v>
      </c>
      <c r="M3232" t="s">
        <v>9</v>
      </c>
      <c r="N3232" t="s">
        <v>41</v>
      </c>
      <c r="O3232" t="s">
        <v>42</v>
      </c>
      <c r="P3232" t="s">
        <v>2082</v>
      </c>
      <c r="Q3232">
        <v>8</v>
      </c>
      <c r="R3232">
        <v>0</v>
      </c>
      <c r="S3232">
        <v>0</v>
      </c>
      <c r="U3232">
        <v>234147</v>
      </c>
      <c r="V3232">
        <v>234147</v>
      </c>
      <c r="W3232">
        <v>0</v>
      </c>
      <c r="X3232">
        <v>0</v>
      </c>
      <c r="Y3232" t="s">
        <v>109</v>
      </c>
    </row>
    <row r="3233" spans="1:25" x14ac:dyDescent="0.25">
      <c r="A3233">
        <v>3232</v>
      </c>
      <c r="B3233">
        <v>64447</v>
      </c>
      <c r="C3233">
        <v>0</v>
      </c>
      <c r="D3233">
        <v>0</v>
      </c>
      <c r="E3233" t="s">
        <v>555</v>
      </c>
      <c r="F3233" t="s">
        <v>556</v>
      </c>
      <c r="G3233">
        <v>1</v>
      </c>
      <c r="H3233" s="6">
        <v>1289788</v>
      </c>
      <c r="I3233" s="7">
        <v>45757</v>
      </c>
      <c r="J3233" s="7">
        <v>45757</v>
      </c>
      <c r="K3233">
        <v>14</v>
      </c>
      <c r="L3233" t="s">
        <v>40</v>
      </c>
      <c r="M3233" t="s">
        <v>5</v>
      </c>
      <c r="N3233" t="s">
        <v>41</v>
      </c>
      <c r="O3233" t="s">
        <v>57</v>
      </c>
      <c r="P3233" t="s">
        <v>2082</v>
      </c>
      <c r="Q3233">
        <v>9</v>
      </c>
      <c r="R3233">
        <v>5</v>
      </c>
      <c r="S3233">
        <v>0</v>
      </c>
      <c r="U3233">
        <v>180570</v>
      </c>
      <c r="V3233">
        <v>116081</v>
      </c>
      <c r="W3233">
        <v>64489</v>
      </c>
      <c r="X3233">
        <v>0</v>
      </c>
      <c r="Y3233" t="s">
        <v>48</v>
      </c>
    </row>
    <row r="3234" spans="1:25" x14ac:dyDescent="0.25">
      <c r="A3234">
        <v>3233</v>
      </c>
      <c r="B3234">
        <v>64556</v>
      </c>
      <c r="C3234">
        <v>0</v>
      </c>
      <c r="D3234">
        <v>0</v>
      </c>
      <c r="E3234" t="s">
        <v>1054</v>
      </c>
      <c r="F3234" t="s">
        <v>1055</v>
      </c>
      <c r="G3234">
        <v>1</v>
      </c>
      <c r="H3234" s="6">
        <v>1196713</v>
      </c>
      <c r="I3234" s="7">
        <v>45757</v>
      </c>
      <c r="J3234" s="7">
        <v>45757</v>
      </c>
      <c r="K3234">
        <v>8</v>
      </c>
      <c r="L3234" t="s">
        <v>40</v>
      </c>
      <c r="M3234" t="s">
        <v>9</v>
      </c>
      <c r="N3234" t="s">
        <v>41</v>
      </c>
      <c r="O3234" t="s">
        <v>42</v>
      </c>
      <c r="P3234" t="s">
        <v>2082</v>
      </c>
      <c r="Q3234">
        <v>8</v>
      </c>
      <c r="R3234">
        <v>0</v>
      </c>
      <c r="S3234">
        <v>0</v>
      </c>
      <c r="U3234">
        <v>95737</v>
      </c>
      <c r="V3234">
        <v>95737</v>
      </c>
      <c r="W3234">
        <v>0</v>
      </c>
      <c r="X3234">
        <v>0</v>
      </c>
      <c r="Y3234" t="s">
        <v>67</v>
      </c>
    </row>
    <row r="3235" spans="1:25" x14ac:dyDescent="0.25">
      <c r="A3235">
        <v>3234</v>
      </c>
      <c r="B3235">
        <v>64448</v>
      </c>
      <c r="C3235">
        <v>0</v>
      </c>
      <c r="D3235">
        <v>0</v>
      </c>
      <c r="E3235" t="s">
        <v>541</v>
      </c>
      <c r="F3235" t="s">
        <v>542</v>
      </c>
      <c r="G3235">
        <v>1</v>
      </c>
      <c r="H3235" s="6">
        <v>394223</v>
      </c>
      <c r="I3235" s="7">
        <v>45757</v>
      </c>
      <c r="J3235" s="7">
        <v>45757</v>
      </c>
      <c r="K3235">
        <v>14</v>
      </c>
      <c r="L3235" t="s">
        <v>40</v>
      </c>
      <c r="M3235" t="s">
        <v>5</v>
      </c>
      <c r="N3235" t="s">
        <v>41</v>
      </c>
      <c r="O3235" t="s">
        <v>57</v>
      </c>
      <c r="P3235" t="s">
        <v>2082</v>
      </c>
      <c r="Q3235">
        <v>9</v>
      </c>
      <c r="R3235">
        <v>5</v>
      </c>
      <c r="S3235">
        <v>0</v>
      </c>
      <c r="U3235">
        <v>55191</v>
      </c>
      <c r="V3235">
        <v>35480</v>
      </c>
      <c r="W3235">
        <v>19711</v>
      </c>
      <c r="X3235">
        <v>0</v>
      </c>
      <c r="Y3235" t="s">
        <v>48</v>
      </c>
    </row>
    <row r="3236" spans="1:25" x14ac:dyDescent="0.25">
      <c r="A3236">
        <v>3235</v>
      </c>
      <c r="B3236">
        <v>64451</v>
      </c>
      <c r="C3236">
        <v>0</v>
      </c>
      <c r="D3236">
        <v>0</v>
      </c>
      <c r="E3236" t="s">
        <v>1054</v>
      </c>
      <c r="F3236" t="s">
        <v>1055</v>
      </c>
      <c r="G3236">
        <v>1</v>
      </c>
      <c r="H3236" s="6">
        <v>9866163</v>
      </c>
      <c r="I3236" s="7">
        <v>45757</v>
      </c>
      <c r="J3236" s="7">
        <v>45757</v>
      </c>
      <c r="K3236">
        <v>8</v>
      </c>
      <c r="L3236" t="s">
        <v>40</v>
      </c>
      <c r="M3236" t="s">
        <v>9</v>
      </c>
      <c r="N3236" t="s">
        <v>41</v>
      </c>
      <c r="O3236" t="s">
        <v>42</v>
      </c>
      <c r="P3236" t="s">
        <v>2082</v>
      </c>
      <c r="Q3236">
        <v>8</v>
      </c>
      <c r="R3236">
        <v>0</v>
      </c>
      <c r="S3236">
        <v>0</v>
      </c>
      <c r="U3236">
        <v>789293</v>
      </c>
      <c r="V3236">
        <v>789293</v>
      </c>
      <c r="W3236">
        <v>0</v>
      </c>
      <c r="X3236">
        <v>0</v>
      </c>
      <c r="Y3236" t="s">
        <v>67</v>
      </c>
    </row>
    <row r="3237" spans="1:25" x14ac:dyDescent="0.25">
      <c r="A3237">
        <v>3236</v>
      </c>
      <c r="B3237">
        <v>64452</v>
      </c>
      <c r="C3237">
        <v>0</v>
      </c>
      <c r="D3237">
        <v>0</v>
      </c>
      <c r="E3237" t="s">
        <v>1564</v>
      </c>
      <c r="F3237" t="s">
        <v>1565</v>
      </c>
      <c r="G3237">
        <v>1</v>
      </c>
      <c r="H3237" s="6">
        <v>15866667</v>
      </c>
      <c r="I3237" s="7">
        <v>45757</v>
      </c>
      <c r="J3237" s="7">
        <v>45757</v>
      </c>
      <c r="K3237">
        <v>10</v>
      </c>
      <c r="L3237" t="s">
        <v>40</v>
      </c>
      <c r="M3237" t="s">
        <v>8</v>
      </c>
      <c r="N3237" t="s">
        <v>41</v>
      </c>
      <c r="O3237" t="s">
        <v>347</v>
      </c>
      <c r="P3237" t="s">
        <v>2082</v>
      </c>
      <c r="Q3237">
        <v>10</v>
      </c>
      <c r="R3237">
        <v>0</v>
      </c>
      <c r="S3237">
        <v>0</v>
      </c>
      <c r="U3237">
        <v>1586667</v>
      </c>
      <c r="V3237">
        <v>1586667</v>
      </c>
      <c r="W3237">
        <v>0</v>
      </c>
      <c r="X3237">
        <v>0</v>
      </c>
      <c r="Y3237" t="s">
        <v>109</v>
      </c>
    </row>
    <row r="3238" spans="1:25" x14ac:dyDescent="0.25">
      <c r="A3238">
        <v>3237</v>
      </c>
      <c r="B3238">
        <v>64449</v>
      </c>
      <c r="C3238">
        <v>0</v>
      </c>
      <c r="D3238">
        <v>0</v>
      </c>
      <c r="E3238" t="s">
        <v>335</v>
      </c>
      <c r="F3238" t="s">
        <v>336</v>
      </c>
      <c r="G3238">
        <v>1</v>
      </c>
      <c r="H3238" s="6">
        <v>3117401</v>
      </c>
      <c r="I3238" s="7">
        <v>45757</v>
      </c>
      <c r="J3238" s="7">
        <v>45757</v>
      </c>
      <c r="K3238">
        <v>15</v>
      </c>
      <c r="L3238" t="s">
        <v>40</v>
      </c>
      <c r="M3238" t="s">
        <v>5</v>
      </c>
      <c r="N3238" t="s">
        <v>41</v>
      </c>
      <c r="O3238" t="s">
        <v>47</v>
      </c>
      <c r="P3238" t="s">
        <v>2082</v>
      </c>
      <c r="Q3238">
        <v>15</v>
      </c>
      <c r="R3238">
        <v>0</v>
      </c>
      <c r="S3238">
        <v>0</v>
      </c>
      <c r="U3238">
        <v>467610</v>
      </c>
      <c r="V3238">
        <v>467610</v>
      </c>
      <c r="W3238">
        <v>0</v>
      </c>
      <c r="X3238">
        <v>0</v>
      </c>
      <c r="Y3238" t="s">
        <v>48</v>
      </c>
    </row>
    <row r="3239" spans="1:25" x14ac:dyDescent="0.25">
      <c r="A3239">
        <v>3238</v>
      </c>
      <c r="B3239">
        <v>64446</v>
      </c>
      <c r="C3239">
        <v>0</v>
      </c>
      <c r="D3239">
        <v>0</v>
      </c>
      <c r="E3239" t="s">
        <v>606</v>
      </c>
      <c r="F3239" t="s">
        <v>607</v>
      </c>
      <c r="G3239">
        <v>1</v>
      </c>
      <c r="H3239" s="6">
        <v>7301286</v>
      </c>
      <c r="I3239" s="7">
        <v>45757</v>
      </c>
      <c r="J3239" s="7">
        <v>45757</v>
      </c>
      <c r="K3239">
        <v>14</v>
      </c>
      <c r="L3239" t="s">
        <v>40</v>
      </c>
      <c r="M3239" t="s">
        <v>5</v>
      </c>
      <c r="N3239" t="s">
        <v>41</v>
      </c>
      <c r="O3239" t="s">
        <v>57</v>
      </c>
      <c r="P3239" t="s">
        <v>2082</v>
      </c>
      <c r="Q3239">
        <v>9</v>
      </c>
      <c r="R3239">
        <v>5</v>
      </c>
      <c r="S3239">
        <v>0</v>
      </c>
      <c r="U3239">
        <v>1022180</v>
      </c>
      <c r="V3239">
        <v>657116</v>
      </c>
      <c r="W3239">
        <v>365064</v>
      </c>
      <c r="X3239">
        <v>0</v>
      </c>
      <c r="Y3239" t="s">
        <v>48</v>
      </c>
    </row>
    <row r="3240" spans="1:25" x14ac:dyDescent="0.25">
      <c r="A3240">
        <v>3239</v>
      </c>
      <c r="B3240">
        <v>64445</v>
      </c>
      <c r="C3240">
        <v>0</v>
      </c>
      <c r="D3240">
        <v>0</v>
      </c>
      <c r="E3240" t="s">
        <v>70</v>
      </c>
      <c r="F3240" t="s">
        <v>71</v>
      </c>
      <c r="G3240">
        <v>1</v>
      </c>
      <c r="H3240" s="6">
        <v>4136078</v>
      </c>
      <c r="I3240" s="7">
        <v>45757</v>
      </c>
      <c r="J3240" s="7">
        <v>45757</v>
      </c>
      <c r="K3240">
        <v>15</v>
      </c>
      <c r="L3240" t="s">
        <v>40</v>
      </c>
      <c r="M3240" t="s">
        <v>3</v>
      </c>
      <c r="N3240" t="s">
        <v>41</v>
      </c>
      <c r="O3240" t="s">
        <v>51</v>
      </c>
      <c r="P3240" t="s">
        <v>2082</v>
      </c>
      <c r="Q3240">
        <v>15</v>
      </c>
      <c r="R3240">
        <v>0</v>
      </c>
      <c r="S3240">
        <v>0</v>
      </c>
      <c r="U3240">
        <v>620412</v>
      </c>
      <c r="V3240">
        <v>620412</v>
      </c>
      <c r="W3240">
        <v>0</v>
      </c>
      <c r="X3240">
        <v>0</v>
      </c>
      <c r="Y3240" t="s">
        <v>72</v>
      </c>
    </row>
    <row r="3241" spans="1:25" x14ac:dyDescent="0.25">
      <c r="A3241">
        <v>3240</v>
      </c>
      <c r="B3241">
        <v>64453</v>
      </c>
      <c r="C3241">
        <v>0</v>
      </c>
      <c r="D3241">
        <v>0</v>
      </c>
      <c r="E3241" t="s">
        <v>1562</v>
      </c>
      <c r="F3241" t="s">
        <v>1563</v>
      </c>
      <c r="G3241">
        <v>1</v>
      </c>
      <c r="H3241" s="6">
        <v>500000</v>
      </c>
      <c r="I3241" s="7">
        <v>45757</v>
      </c>
      <c r="J3241" s="7">
        <v>45757</v>
      </c>
      <c r="K3241">
        <v>10</v>
      </c>
      <c r="L3241" t="s">
        <v>40</v>
      </c>
      <c r="M3241" t="s">
        <v>9</v>
      </c>
      <c r="N3241" t="s">
        <v>41</v>
      </c>
      <c r="O3241" t="s">
        <v>42</v>
      </c>
      <c r="P3241" t="s">
        <v>2082</v>
      </c>
      <c r="Q3241">
        <v>10</v>
      </c>
      <c r="R3241">
        <v>0</v>
      </c>
      <c r="S3241">
        <v>0</v>
      </c>
      <c r="U3241">
        <v>50000</v>
      </c>
      <c r="V3241">
        <v>50000</v>
      </c>
      <c r="W3241">
        <v>0</v>
      </c>
      <c r="X3241">
        <v>0</v>
      </c>
      <c r="Y3241" t="s">
        <v>44</v>
      </c>
    </row>
    <row r="3242" spans="1:25" x14ac:dyDescent="0.25">
      <c r="A3242">
        <v>3241</v>
      </c>
      <c r="B3242">
        <v>64450</v>
      </c>
      <c r="C3242">
        <v>0</v>
      </c>
      <c r="D3242">
        <v>0</v>
      </c>
      <c r="E3242" t="s">
        <v>197</v>
      </c>
      <c r="F3242" t="s">
        <v>198</v>
      </c>
      <c r="G3242">
        <v>1</v>
      </c>
      <c r="H3242" s="6">
        <v>622126</v>
      </c>
      <c r="I3242" s="7">
        <v>45757</v>
      </c>
      <c r="J3242" s="7">
        <v>45757</v>
      </c>
      <c r="K3242">
        <v>15</v>
      </c>
      <c r="L3242" t="s">
        <v>40</v>
      </c>
      <c r="M3242" t="s">
        <v>5</v>
      </c>
      <c r="N3242" t="s">
        <v>41</v>
      </c>
      <c r="O3242" t="s">
        <v>47</v>
      </c>
      <c r="P3242" t="s">
        <v>2082</v>
      </c>
      <c r="Q3242">
        <v>15</v>
      </c>
      <c r="R3242">
        <v>0</v>
      </c>
      <c r="S3242">
        <v>0</v>
      </c>
      <c r="U3242">
        <v>93319</v>
      </c>
      <c r="V3242">
        <v>93319</v>
      </c>
      <c r="W3242">
        <v>0</v>
      </c>
      <c r="X3242">
        <v>0</v>
      </c>
      <c r="Y3242" t="s">
        <v>48</v>
      </c>
    </row>
    <row r="3243" spans="1:25" x14ac:dyDescent="0.25">
      <c r="A3243">
        <v>3242</v>
      </c>
      <c r="B3243">
        <v>64441</v>
      </c>
      <c r="C3243">
        <v>0</v>
      </c>
      <c r="D3243">
        <v>0</v>
      </c>
      <c r="E3243" t="s">
        <v>2499</v>
      </c>
      <c r="F3243" t="s">
        <v>2500</v>
      </c>
      <c r="G3243">
        <v>1</v>
      </c>
      <c r="H3243" s="6">
        <v>2139785</v>
      </c>
      <c r="I3243" s="7">
        <v>45756</v>
      </c>
      <c r="J3243" s="7">
        <v>45756</v>
      </c>
      <c r="K3243">
        <v>7</v>
      </c>
      <c r="L3243" t="s">
        <v>40</v>
      </c>
      <c r="M3243" t="s">
        <v>5</v>
      </c>
      <c r="N3243" t="s">
        <v>41</v>
      </c>
      <c r="O3243" t="s">
        <v>57</v>
      </c>
      <c r="P3243" t="s">
        <v>2082</v>
      </c>
      <c r="Q3243">
        <v>7</v>
      </c>
      <c r="R3243">
        <v>0</v>
      </c>
      <c r="S3243">
        <v>0</v>
      </c>
      <c r="U3243">
        <v>149785</v>
      </c>
      <c r="V3243">
        <v>149785</v>
      </c>
      <c r="W3243">
        <v>0</v>
      </c>
      <c r="X3243">
        <v>0</v>
      </c>
      <c r="Y3243" t="s">
        <v>48</v>
      </c>
    </row>
    <row r="3244" spans="1:25" x14ac:dyDescent="0.25">
      <c r="A3244">
        <v>3243</v>
      </c>
      <c r="B3244">
        <v>64435</v>
      </c>
      <c r="C3244">
        <v>0</v>
      </c>
      <c r="D3244">
        <v>0</v>
      </c>
      <c r="E3244" t="s">
        <v>2055</v>
      </c>
      <c r="F3244" t="s">
        <v>2056</v>
      </c>
      <c r="G3244">
        <v>1</v>
      </c>
      <c r="H3244" s="6">
        <v>344940937</v>
      </c>
      <c r="I3244" s="7">
        <v>45756</v>
      </c>
      <c r="J3244" s="7">
        <v>45756</v>
      </c>
      <c r="K3244">
        <v>15</v>
      </c>
      <c r="L3244" t="s">
        <v>40</v>
      </c>
      <c r="M3244" t="s">
        <v>5</v>
      </c>
      <c r="N3244" t="s">
        <v>41</v>
      </c>
      <c r="O3244" t="s">
        <v>47</v>
      </c>
      <c r="P3244" t="s">
        <v>2082</v>
      </c>
      <c r="Q3244">
        <v>4</v>
      </c>
      <c r="R3244">
        <v>11</v>
      </c>
      <c r="S3244">
        <v>0</v>
      </c>
      <c r="U3244">
        <v>51741141</v>
      </c>
      <c r="V3244">
        <v>13797637</v>
      </c>
      <c r="W3244">
        <v>37943503</v>
      </c>
      <c r="X3244">
        <v>0</v>
      </c>
      <c r="Y3244" t="s">
        <v>48</v>
      </c>
    </row>
    <row r="3245" spans="1:25" x14ac:dyDescent="0.25">
      <c r="A3245">
        <v>3244</v>
      </c>
      <c r="B3245">
        <v>64440</v>
      </c>
      <c r="C3245">
        <v>0</v>
      </c>
      <c r="D3245">
        <v>0</v>
      </c>
      <c r="E3245" t="s">
        <v>1931</v>
      </c>
      <c r="F3245" t="s">
        <v>1932</v>
      </c>
      <c r="G3245">
        <v>1</v>
      </c>
      <c r="H3245" s="6">
        <v>612267</v>
      </c>
      <c r="I3245" s="7">
        <v>45756</v>
      </c>
      <c r="J3245" s="7">
        <v>45756</v>
      </c>
      <c r="K3245">
        <v>10</v>
      </c>
      <c r="L3245" t="s">
        <v>40</v>
      </c>
      <c r="M3245" t="s">
        <v>5</v>
      </c>
      <c r="N3245" t="s">
        <v>41</v>
      </c>
      <c r="O3245" t="s">
        <v>77</v>
      </c>
      <c r="P3245" t="s">
        <v>2082</v>
      </c>
      <c r="Q3245">
        <v>10</v>
      </c>
      <c r="R3245">
        <v>0</v>
      </c>
      <c r="S3245">
        <v>0</v>
      </c>
      <c r="U3245">
        <v>61227</v>
      </c>
      <c r="V3245">
        <v>61227</v>
      </c>
      <c r="W3245">
        <v>0</v>
      </c>
      <c r="X3245">
        <v>0</v>
      </c>
      <c r="Y3245" t="s">
        <v>48</v>
      </c>
    </row>
    <row r="3246" spans="1:25" x14ac:dyDescent="0.25">
      <c r="A3246">
        <v>3245</v>
      </c>
      <c r="B3246">
        <v>64439</v>
      </c>
      <c r="C3246">
        <v>0</v>
      </c>
      <c r="D3246">
        <v>0</v>
      </c>
      <c r="E3246" t="s">
        <v>1950</v>
      </c>
      <c r="F3246" t="s">
        <v>1951</v>
      </c>
      <c r="G3246">
        <v>1</v>
      </c>
      <c r="H3246" s="6">
        <v>1399528</v>
      </c>
      <c r="I3246" s="7">
        <v>45756</v>
      </c>
      <c r="J3246" s="7">
        <v>45756</v>
      </c>
      <c r="K3246">
        <v>10</v>
      </c>
      <c r="L3246" t="s">
        <v>40</v>
      </c>
      <c r="M3246" t="s">
        <v>9</v>
      </c>
      <c r="N3246" t="s">
        <v>41</v>
      </c>
      <c r="O3246" t="s">
        <v>42</v>
      </c>
      <c r="P3246" t="s">
        <v>2082</v>
      </c>
      <c r="Q3246">
        <v>10</v>
      </c>
      <c r="R3246">
        <v>0</v>
      </c>
      <c r="S3246">
        <v>0</v>
      </c>
      <c r="U3246">
        <v>139953</v>
      </c>
      <c r="V3246">
        <v>139953</v>
      </c>
      <c r="W3246">
        <v>0</v>
      </c>
      <c r="X3246">
        <v>0</v>
      </c>
      <c r="Y3246" t="s">
        <v>109</v>
      </c>
    </row>
    <row r="3247" spans="1:25" x14ac:dyDescent="0.25">
      <c r="A3247">
        <v>3246</v>
      </c>
      <c r="B3247">
        <v>64434</v>
      </c>
      <c r="C3247">
        <v>0</v>
      </c>
      <c r="D3247">
        <v>0</v>
      </c>
      <c r="E3247" t="s">
        <v>814</v>
      </c>
      <c r="F3247" t="s">
        <v>815</v>
      </c>
      <c r="G3247">
        <v>1</v>
      </c>
      <c r="H3247" s="6">
        <v>13620424</v>
      </c>
      <c r="I3247" s="7">
        <v>45756</v>
      </c>
      <c r="J3247" s="7">
        <v>45756</v>
      </c>
      <c r="K3247">
        <v>15</v>
      </c>
      <c r="L3247" t="s">
        <v>40</v>
      </c>
      <c r="M3247" t="s">
        <v>5</v>
      </c>
      <c r="N3247" t="s">
        <v>41</v>
      </c>
      <c r="O3247" t="s">
        <v>54</v>
      </c>
      <c r="P3247" t="s">
        <v>2082</v>
      </c>
      <c r="Q3247">
        <v>3.3</v>
      </c>
      <c r="R3247">
        <v>11.7</v>
      </c>
      <c r="S3247">
        <v>0</v>
      </c>
      <c r="U3247">
        <v>2043064</v>
      </c>
      <c r="V3247">
        <v>449474</v>
      </c>
      <c r="W3247">
        <v>1593590</v>
      </c>
      <c r="X3247">
        <v>0</v>
      </c>
      <c r="Y3247" t="s">
        <v>48</v>
      </c>
    </row>
    <row r="3248" spans="1:25" x14ac:dyDescent="0.25">
      <c r="A3248">
        <v>3247</v>
      </c>
      <c r="B3248">
        <v>64433</v>
      </c>
      <c r="C3248">
        <v>0</v>
      </c>
      <c r="D3248">
        <v>0</v>
      </c>
      <c r="E3248" t="s">
        <v>514</v>
      </c>
      <c r="F3248" t="s">
        <v>515</v>
      </c>
      <c r="G3248">
        <v>1</v>
      </c>
      <c r="H3248" s="6">
        <v>38000000</v>
      </c>
      <c r="I3248" s="7">
        <v>45756</v>
      </c>
      <c r="J3248" s="7">
        <v>45756</v>
      </c>
      <c r="K3248">
        <v>6</v>
      </c>
      <c r="L3248" t="s">
        <v>40</v>
      </c>
      <c r="M3248" t="s">
        <v>5</v>
      </c>
      <c r="N3248" t="s">
        <v>41</v>
      </c>
      <c r="O3248" t="s">
        <v>77</v>
      </c>
      <c r="P3248" t="s">
        <v>2082</v>
      </c>
      <c r="Q3248">
        <v>6</v>
      </c>
      <c r="R3248">
        <v>0</v>
      </c>
      <c r="S3248">
        <v>0</v>
      </c>
      <c r="U3248">
        <v>2280000</v>
      </c>
      <c r="V3248">
        <v>2280000</v>
      </c>
      <c r="W3248">
        <v>0</v>
      </c>
      <c r="X3248">
        <v>0</v>
      </c>
      <c r="Y3248" t="s">
        <v>48</v>
      </c>
    </row>
    <row r="3249" spans="1:25" x14ac:dyDescent="0.25">
      <c r="A3249">
        <v>3248</v>
      </c>
      <c r="B3249">
        <v>64428</v>
      </c>
      <c r="C3249">
        <v>0</v>
      </c>
      <c r="D3249">
        <v>0</v>
      </c>
      <c r="E3249" t="s">
        <v>514</v>
      </c>
      <c r="F3249" t="s">
        <v>515</v>
      </c>
      <c r="G3249">
        <v>1</v>
      </c>
      <c r="H3249" s="6">
        <v>12000000</v>
      </c>
      <c r="I3249" s="7">
        <v>45755</v>
      </c>
      <c r="J3249" s="7">
        <v>45755</v>
      </c>
      <c r="K3249">
        <v>6</v>
      </c>
      <c r="L3249" t="s">
        <v>40</v>
      </c>
      <c r="M3249" t="s">
        <v>5</v>
      </c>
      <c r="N3249" t="s">
        <v>41</v>
      </c>
      <c r="O3249" t="s">
        <v>77</v>
      </c>
      <c r="P3249" t="s">
        <v>2082</v>
      </c>
      <c r="Q3249">
        <v>6</v>
      </c>
      <c r="R3249">
        <v>0</v>
      </c>
      <c r="S3249">
        <v>0</v>
      </c>
      <c r="U3249">
        <v>720000</v>
      </c>
      <c r="V3249">
        <v>720000</v>
      </c>
      <c r="W3249">
        <v>0</v>
      </c>
      <c r="X3249">
        <v>0</v>
      </c>
      <c r="Y3249" t="s">
        <v>48</v>
      </c>
    </row>
    <row r="3250" spans="1:25" x14ac:dyDescent="0.25">
      <c r="A3250">
        <v>3249</v>
      </c>
      <c r="B3250">
        <v>64427</v>
      </c>
      <c r="C3250">
        <v>0</v>
      </c>
      <c r="D3250">
        <v>0</v>
      </c>
      <c r="E3250" t="s">
        <v>2053</v>
      </c>
      <c r="F3250" t="s">
        <v>2054</v>
      </c>
      <c r="G3250">
        <v>1</v>
      </c>
      <c r="H3250" s="6">
        <v>9874836</v>
      </c>
      <c r="I3250" s="7">
        <v>45755</v>
      </c>
      <c r="J3250" s="7">
        <v>45755</v>
      </c>
      <c r="K3250">
        <v>15</v>
      </c>
      <c r="L3250" t="s">
        <v>40</v>
      </c>
      <c r="M3250" t="s">
        <v>5</v>
      </c>
      <c r="N3250" t="s">
        <v>41</v>
      </c>
      <c r="O3250" t="s">
        <v>47</v>
      </c>
      <c r="P3250" t="s">
        <v>2082</v>
      </c>
      <c r="Q3250">
        <v>4</v>
      </c>
      <c r="R3250">
        <v>11</v>
      </c>
      <c r="S3250">
        <v>0</v>
      </c>
      <c r="U3250">
        <v>1481225</v>
      </c>
      <c r="V3250">
        <v>394993</v>
      </c>
      <c r="W3250">
        <v>1086232</v>
      </c>
      <c r="X3250">
        <v>0</v>
      </c>
      <c r="Y3250" t="s">
        <v>48</v>
      </c>
    </row>
    <row r="3251" spans="1:25" x14ac:dyDescent="0.25">
      <c r="A3251">
        <v>3250</v>
      </c>
      <c r="B3251">
        <v>64429</v>
      </c>
      <c r="C3251">
        <v>0</v>
      </c>
      <c r="D3251">
        <v>0</v>
      </c>
      <c r="E3251" t="s">
        <v>2333</v>
      </c>
      <c r="F3251" t="s">
        <v>2334</v>
      </c>
      <c r="G3251">
        <v>1</v>
      </c>
      <c r="H3251" s="6">
        <v>1648787</v>
      </c>
      <c r="I3251" s="7">
        <v>45755</v>
      </c>
      <c r="J3251" s="7">
        <v>45755</v>
      </c>
      <c r="K3251">
        <v>7</v>
      </c>
      <c r="L3251" t="s">
        <v>40</v>
      </c>
      <c r="M3251" t="s">
        <v>7</v>
      </c>
      <c r="N3251" t="s">
        <v>41</v>
      </c>
      <c r="O3251" t="s">
        <v>64</v>
      </c>
      <c r="P3251" t="s">
        <v>2082</v>
      </c>
      <c r="Q3251">
        <v>7</v>
      </c>
      <c r="R3251">
        <v>0</v>
      </c>
      <c r="S3251">
        <v>0</v>
      </c>
      <c r="U3251">
        <v>115415</v>
      </c>
      <c r="V3251">
        <v>115415</v>
      </c>
      <c r="W3251">
        <v>0</v>
      </c>
      <c r="X3251">
        <v>0</v>
      </c>
      <c r="Y3251" t="s">
        <v>2086</v>
      </c>
    </row>
    <row r="3252" spans="1:25" x14ac:dyDescent="0.25">
      <c r="A3252">
        <v>3251</v>
      </c>
      <c r="B3252">
        <v>64431</v>
      </c>
      <c r="C3252">
        <v>0</v>
      </c>
      <c r="D3252">
        <v>0</v>
      </c>
      <c r="E3252" t="s">
        <v>2337</v>
      </c>
      <c r="F3252" t="s">
        <v>2338</v>
      </c>
      <c r="G3252">
        <v>1</v>
      </c>
      <c r="H3252" s="6">
        <v>2041629</v>
      </c>
      <c r="I3252" s="7">
        <v>45755</v>
      </c>
      <c r="J3252" s="7">
        <v>45755</v>
      </c>
      <c r="K3252">
        <v>7</v>
      </c>
      <c r="L3252" t="s">
        <v>40</v>
      </c>
      <c r="M3252" t="s">
        <v>7</v>
      </c>
      <c r="N3252" t="s">
        <v>41</v>
      </c>
      <c r="O3252" t="s">
        <v>64</v>
      </c>
      <c r="P3252" t="s">
        <v>2082</v>
      </c>
      <c r="Q3252">
        <v>7</v>
      </c>
      <c r="R3252">
        <v>0</v>
      </c>
      <c r="S3252">
        <v>0</v>
      </c>
      <c r="U3252">
        <v>142914</v>
      </c>
      <c r="V3252">
        <v>142914</v>
      </c>
      <c r="W3252">
        <v>0</v>
      </c>
      <c r="X3252">
        <v>0</v>
      </c>
      <c r="Y3252" t="s">
        <v>2086</v>
      </c>
    </row>
    <row r="3253" spans="1:25" x14ac:dyDescent="0.25">
      <c r="A3253">
        <v>3252</v>
      </c>
      <c r="B3253">
        <v>64426</v>
      </c>
      <c r="C3253">
        <v>0</v>
      </c>
      <c r="D3253">
        <v>0</v>
      </c>
      <c r="E3253" t="s">
        <v>775</v>
      </c>
      <c r="F3253" t="s">
        <v>776</v>
      </c>
      <c r="G3253">
        <v>1</v>
      </c>
      <c r="H3253" s="6">
        <v>40000000</v>
      </c>
      <c r="I3253" s="7">
        <v>45755</v>
      </c>
      <c r="J3253" s="7">
        <v>45755</v>
      </c>
      <c r="K3253">
        <v>7</v>
      </c>
      <c r="L3253" t="s">
        <v>40</v>
      </c>
      <c r="M3253" t="s">
        <v>9</v>
      </c>
      <c r="N3253" t="s">
        <v>41</v>
      </c>
      <c r="O3253" t="s">
        <v>42</v>
      </c>
      <c r="P3253" t="s">
        <v>2082</v>
      </c>
      <c r="Q3253">
        <v>7</v>
      </c>
      <c r="R3253">
        <v>0</v>
      </c>
      <c r="S3253">
        <v>0</v>
      </c>
      <c r="U3253">
        <v>2800000</v>
      </c>
      <c r="V3253">
        <v>2800000</v>
      </c>
      <c r="W3253">
        <v>0</v>
      </c>
      <c r="X3253">
        <v>0</v>
      </c>
      <c r="Y3253" t="s">
        <v>67</v>
      </c>
    </row>
    <row r="3254" spans="1:25" x14ac:dyDescent="0.25">
      <c r="A3254">
        <v>3253</v>
      </c>
      <c r="B3254">
        <v>64425</v>
      </c>
      <c r="C3254">
        <v>0</v>
      </c>
      <c r="D3254">
        <v>0</v>
      </c>
      <c r="E3254" t="s">
        <v>588</v>
      </c>
      <c r="F3254" t="s">
        <v>589</v>
      </c>
      <c r="G3254">
        <v>1</v>
      </c>
      <c r="H3254" s="6">
        <v>187056</v>
      </c>
      <c r="I3254" s="7">
        <v>45755</v>
      </c>
      <c r="J3254" s="7">
        <v>45755</v>
      </c>
      <c r="K3254">
        <v>15</v>
      </c>
      <c r="L3254" t="s">
        <v>40</v>
      </c>
      <c r="M3254" t="s">
        <v>5</v>
      </c>
      <c r="N3254" t="s">
        <v>41</v>
      </c>
      <c r="O3254" t="s">
        <v>47</v>
      </c>
      <c r="P3254" t="s">
        <v>2082</v>
      </c>
      <c r="Q3254">
        <v>4</v>
      </c>
      <c r="R3254">
        <v>11</v>
      </c>
      <c r="S3254">
        <v>0</v>
      </c>
      <c r="U3254">
        <v>28058</v>
      </c>
      <c r="V3254">
        <v>7482</v>
      </c>
      <c r="W3254">
        <v>20576</v>
      </c>
      <c r="X3254">
        <v>0</v>
      </c>
      <c r="Y3254" t="s">
        <v>109</v>
      </c>
    </row>
    <row r="3255" spans="1:25" x14ac:dyDescent="0.25">
      <c r="A3255">
        <v>3254</v>
      </c>
      <c r="B3255">
        <v>64430</v>
      </c>
      <c r="C3255">
        <v>0</v>
      </c>
      <c r="D3255">
        <v>0</v>
      </c>
      <c r="E3255" t="s">
        <v>2335</v>
      </c>
      <c r="F3255" t="s">
        <v>2336</v>
      </c>
      <c r="G3255">
        <v>1</v>
      </c>
      <c r="H3255" s="6">
        <v>3087695</v>
      </c>
      <c r="I3255" s="7">
        <v>45755</v>
      </c>
      <c r="J3255" s="7">
        <v>45755</v>
      </c>
      <c r="K3255">
        <v>7</v>
      </c>
      <c r="L3255" t="s">
        <v>40</v>
      </c>
      <c r="M3255" t="s">
        <v>7</v>
      </c>
      <c r="N3255" t="s">
        <v>41</v>
      </c>
      <c r="O3255" t="s">
        <v>64</v>
      </c>
      <c r="P3255" t="s">
        <v>2082</v>
      </c>
      <c r="Q3255">
        <v>7</v>
      </c>
      <c r="R3255">
        <v>0</v>
      </c>
      <c r="S3255">
        <v>0</v>
      </c>
      <c r="U3255">
        <v>216139</v>
      </c>
      <c r="V3255">
        <v>216139</v>
      </c>
      <c r="W3255">
        <v>0</v>
      </c>
      <c r="X3255">
        <v>0</v>
      </c>
      <c r="Y3255" t="s">
        <v>2086</v>
      </c>
    </row>
    <row r="3256" spans="1:25" x14ac:dyDescent="0.25">
      <c r="A3256">
        <v>3255</v>
      </c>
      <c r="B3256">
        <v>64424</v>
      </c>
      <c r="C3256">
        <v>0</v>
      </c>
      <c r="D3256">
        <v>0</v>
      </c>
      <c r="E3256" t="s">
        <v>2438</v>
      </c>
      <c r="F3256" t="s">
        <v>2439</v>
      </c>
      <c r="G3256">
        <v>1</v>
      </c>
      <c r="H3256" s="6">
        <v>19317972</v>
      </c>
      <c r="I3256" s="7">
        <v>45755</v>
      </c>
      <c r="J3256" s="7">
        <v>45755</v>
      </c>
      <c r="K3256">
        <v>15</v>
      </c>
      <c r="L3256" t="s">
        <v>40</v>
      </c>
      <c r="M3256" t="s">
        <v>5</v>
      </c>
      <c r="N3256" t="s">
        <v>41</v>
      </c>
      <c r="O3256" t="s">
        <v>47</v>
      </c>
      <c r="P3256" t="s">
        <v>2082</v>
      </c>
      <c r="Q3256">
        <v>2.8</v>
      </c>
      <c r="R3256">
        <v>12.2</v>
      </c>
      <c r="S3256">
        <v>0</v>
      </c>
      <c r="U3256">
        <v>2897696</v>
      </c>
      <c r="V3256">
        <v>540903</v>
      </c>
      <c r="W3256">
        <v>2356793</v>
      </c>
      <c r="X3256">
        <v>0</v>
      </c>
      <c r="Y3256" t="s">
        <v>48</v>
      </c>
    </row>
    <row r="3257" spans="1:25" x14ac:dyDescent="0.25">
      <c r="A3257">
        <v>3256</v>
      </c>
      <c r="B3257">
        <v>64422</v>
      </c>
      <c r="C3257">
        <v>0</v>
      </c>
      <c r="D3257">
        <v>0</v>
      </c>
      <c r="E3257" t="s">
        <v>1988</v>
      </c>
      <c r="F3257" t="s">
        <v>1989</v>
      </c>
      <c r="G3257">
        <v>1</v>
      </c>
      <c r="H3257" s="6">
        <v>265294</v>
      </c>
      <c r="I3257" s="7">
        <v>45754</v>
      </c>
      <c r="J3257" s="7">
        <v>45754</v>
      </c>
      <c r="K3257">
        <v>15</v>
      </c>
      <c r="L3257" t="s">
        <v>40</v>
      </c>
      <c r="M3257" t="s">
        <v>5</v>
      </c>
      <c r="N3257" t="s">
        <v>41</v>
      </c>
      <c r="O3257" t="s">
        <v>57</v>
      </c>
      <c r="P3257" t="s">
        <v>2082</v>
      </c>
      <c r="Q3257">
        <v>15</v>
      </c>
      <c r="R3257">
        <v>0</v>
      </c>
      <c r="S3257">
        <v>0</v>
      </c>
      <c r="U3257">
        <v>39794</v>
      </c>
      <c r="V3257">
        <v>39794</v>
      </c>
      <c r="W3257">
        <v>0</v>
      </c>
      <c r="X3257">
        <v>0</v>
      </c>
      <c r="Y3257" t="s">
        <v>109</v>
      </c>
    </row>
    <row r="3258" spans="1:25" x14ac:dyDescent="0.25">
      <c r="A3258">
        <v>3257</v>
      </c>
      <c r="B3258">
        <v>64432</v>
      </c>
      <c r="C3258">
        <v>0</v>
      </c>
      <c r="D3258">
        <v>0</v>
      </c>
      <c r="E3258" t="s">
        <v>1107</v>
      </c>
      <c r="F3258" t="s">
        <v>1108</v>
      </c>
      <c r="G3258">
        <v>1</v>
      </c>
      <c r="H3258" s="6">
        <v>2000000</v>
      </c>
      <c r="I3258" s="7">
        <v>45754</v>
      </c>
      <c r="J3258" s="7">
        <v>45754</v>
      </c>
      <c r="K3258">
        <v>15</v>
      </c>
      <c r="L3258" t="s">
        <v>40</v>
      </c>
      <c r="M3258" t="s">
        <v>1</v>
      </c>
      <c r="N3258" t="s">
        <v>41</v>
      </c>
      <c r="O3258" t="s">
        <v>87</v>
      </c>
      <c r="P3258" t="s">
        <v>2082</v>
      </c>
      <c r="Q3258">
        <v>10</v>
      </c>
      <c r="R3258">
        <v>5</v>
      </c>
      <c r="S3258">
        <v>0</v>
      </c>
      <c r="U3258">
        <v>300000</v>
      </c>
      <c r="V3258">
        <v>200000</v>
      </c>
      <c r="W3258">
        <v>100000</v>
      </c>
      <c r="X3258">
        <v>0</v>
      </c>
      <c r="Y3258" t="s">
        <v>48</v>
      </c>
    </row>
    <row r="3259" spans="1:25" x14ac:dyDescent="0.25">
      <c r="A3259">
        <v>3258</v>
      </c>
      <c r="B3259">
        <v>64421</v>
      </c>
      <c r="C3259">
        <v>0</v>
      </c>
      <c r="D3259">
        <v>0</v>
      </c>
      <c r="E3259" t="s">
        <v>1044</v>
      </c>
      <c r="F3259" t="s">
        <v>1045</v>
      </c>
      <c r="G3259">
        <v>1</v>
      </c>
      <c r="H3259" s="6">
        <v>963590</v>
      </c>
      <c r="I3259" s="7">
        <v>45754</v>
      </c>
      <c r="J3259" s="7">
        <v>45754</v>
      </c>
      <c r="K3259">
        <v>10</v>
      </c>
      <c r="L3259" t="s">
        <v>40</v>
      </c>
      <c r="M3259" t="s">
        <v>9</v>
      </c>
      <c r="N3259" t="s">
        <v>41</v>
      </c>
      <c r="O3259" t="s">
        <v>42</v>
      </c>
      <c r="P3259" t="s">
        <v>2082</v>
      </c>
      <c r="Q3259">
        <v>10</v>
      </c>
      <c r="R3259">
        <v>0</v>
      </c>
      <c r="S3259">
        <v>0</v>
      </c>
      <c r="U3259">
        <v>96359</v>
      </c>
      <c r="V3259">
        <v>96359</v>
      </c>
      <c r="W3259">
        <v>0</v>
      </c>
      <c r="X3259">
        <v>0</v>
      </c>
      <c r="Y3259" t="s">
        <v>109</v>
      </c>
    </row>
    <row r="3260" spans="1:25" x14ac:dyDescent="0.25">
      <c r="A3260">
        <v>3259</v>
      </c>
      <c r="B3260">
        <v>64419</v>
      </c>
      <c r="C3260">
        <v>0</v>
      </c>
      <c r="D3260">
        <v>0</v>
      </c>
      <c r="E3260" t="s">
        <v>1461</v>
      </c>
      <c r="F3260" t="s">
        <v>1462</v>
      </c>
      <c r="G3260">
        <v>1</v>
      </c>
      <c r="H3260" s="6">
        <v>200000</v>
      </c>
      <c r="I3260" s="7">
        <v>45754</v>
      </c>
      <c r="J3260" s="7">
        <v>45754</v>
      </c>
      <c r="K3260">
        <v>10</v>
      </c>
      <c r="L3260" t="s">
        <v>40</v>
      </c>
      <c r="M3260" t="s">
        <v>8</v>
      </c>
      <c r="N3260" t="s">
        <v>41</v>
      </c>
      <c r="O3260" t="s">
        <v>347</v>
      </c>
      <c r="P3260" t="s">
        <v>2082</v>
      </c>
      <c r="Q3260">
        <v>10</v>
      </c>
      <c r="R3260">
        <v>0</v>
      </c>
      <c r="S3260">
        <v>0</v>
      </c>
      <c r="U3260">
        <v>20000</v>
      </c>
      <c r="V3260">
        <v>20000</v>
      </c>
      <c r="W3260">
        <v>0</v>
      </c>
      <c r="X3260">
        <v>0</v>
      </c>
      <c r="Y3260" t="s">
        <v>44</v>
      </c>
    </row>
    <row r="3261" spans="1:25" x14ac:dyDescent="0.25">
      <c r="A3261">
        <v>3260</v>
      </c>
      <c r="B3261">
        <v>64420</v>
      </c>
      <c r="C3261">
        <v>0</v>
      </c>
      <c r="D3261">
        <v>0</v>
      </c>
      <c r="E3261" t="s">
        <v>848</v>
      </c>
      <c r="F3261" t="s">
        <v>849</v>
      </c>
      <c r="G3261">
        <v>1</v>
      </c>
      <c r="H3261" s="6">
        <v>563361</v>
      </c>
      <c r="I3261" s="7">
        <v>45754</v>
      </c>
      <c r="J3261" s="7">
        <v>45754</v>
      </c>
      <c r="K3261">
        <v>15</v>
      </c>
      <c r="L3261" t="s">
        <v>40</v>
      </c>
      <c r="M3261" t="s">
        <v>5</v>
      </c>
      <c r="N3261" t="s">
        <v>41</v>
      </c>
      <c r="O3261" t="s">
        <v>47</v>
      </c>
      <c r="P3261" t="s">
        <v>2082</v>
      </c>
      <c r="Q3261">
        <v>4</v>
      </c>
      <c r="R3261">
        <v>11</v>
      </c>
      <c r="S3261">
        <v>0</v>
      </c>
      <c r="U3261">
        <v>84504</v>
      </c>
      <c r="V3261">
        <v>22534</v>
      </c>
      <c r="W3261">
        <v>61970</v>
      </c>
      <c r="X3261">
        <v>0</v>
      </c>
      <c r="Y3261" t="s">
        <v>109</v>
      </c>
    </row>
    <row r="3262" spans="1:25" x14ac:dyDescent="0.25">
      <c r="A3262">
        <v>3261</v>
      </c>
      <c r="B3262">
        <v>64423</v>
      </c>
      <c r="C3262">
        <v>0</v>
      </c>
      <c r="D3262">
        <v>0</v>
      </c>
      <c r="E3262" t="s">
        <v>2347</v>
      </c>
      <c r="F3262" t="s">
        <v>2348</v>
      </c>
      <c r="G3262">
        <v>1</v>
      </c>
      <c r="H3262" s="6">
        <v>52318424</v>
      </c>
      <c r="I3262" s="7">
        <v>45754</v>
      </c>
      <c r="J3262" s="7">
        <v>45754</v>
      </c>
      <c r="K3262">
        <v>15</v>
      </c>
      <c r="L3262" t="s">
        <v>40</v>
      </c>
      <c r="M3262" t="s">
        <v>5</v>
      </c>
      <c r="N3262" t="s">
        <v>41</v>
      </c>
      <c r="O3262" t="s">
        <v>47</v>
      </c>
      <c r="P3262" t="s">
        <v>2082</v>
      </c>
      <c r="Q3262">
        <v>2.8</v>
      </c>
      <c r="R3262">
        <v>12.2</v>
      </c>
      <c r="S3262">
        <v>0</v>
      </c>
      <c r="U3262">
        <v>7847764</v>
      </c>
      <c r="V3262">
        <v>1464916</v>
      </c>
      <c r="W3262">
        <v>6382848</v>
      </c>
      <c r="X3262">
        <v>0</v>
      </c>
      <c r="Y3262" t="s">
        <v>48</v>
      </c>
    </row>
    <row r="3263" spans="1:25" x14ac:dyDescent="0.25">
      <c r="A3263">
        <v>3262</v>
      </c>
      <c r="B3263">
        <v>64418</v>
      </c>
      <c r="C3263">
        <v>0</v>
      </c>
      <c r="D3263">
        <v>0</v>
      </c>
      <c r="E3263" t="s">
        <v>806</v>
      </c>
      <c r="F3263" t="s">
        <v>807</v>
      </c>
      <c r="G3263">
        <v>1</v>
      </c>
      <c r="H3263" s="6">
        <v>300000000</v>
      </c>
      <c r="I3263" s="7">
        <v>45751</v>
      </c>
      <c r="J3263" s="7">
        <v>45751</v>
      </c>
      <c r="K3263">
        <v>15</v>
      </c>
      <c r="L3263" t="s">
        <v>40</v>
      </c>
      <c r="M3263" t="s">
        <v>5</v>
      </c>
      <c r="N3263" t="s">
        <v>41</v>
      </c>
      <c r="O3263" t="s">
        <v>54</v>
      </c>
      <c r="P3263" t="s">
        <v>2082</v>
      </c>
      <c r="Q3263">
        <v>8</v>
      </c>
      <c r="R3263">
        <v>6</v>
      </c>
      <c r="S3263">
        <v>1</v>
      </c>
      <c r="U3263">
        <v>45000000</v>
      </c>
      <c r="V3263">
        <v>24000000</v>
      </c>
      <c r="W3263">
        <v>18000000</v>
      </c>
      <c r="X3263">
        <v>3000000</v>
      </c>
      <c r="Y3263" t="s">
        <v>48</v>
      </c>
    </row>
    <row r="3264" spans="1:25" x14ac:dyDescent="0.25">
      <c r="A3264">
        <v>3263</v>
      </c>
      <c r="B3264">
        <v>64408</v>
      </c>
      <c r="C3264">
        <v>0</v>
      </c>
      <c r="D3264">
        <v>0</v>
      </c>
      <c r="E3264" t="s">
        <v>475</v>
      </c>
      <c r="F3264" t="s">
        <v>476</v>
      </c>
      <c r="G3264">
        <v>1</v>
      </c>
      <c r="H3264" s="6">
        <v>10921425</v>
      </c>
      <c r="I3264" s="7">
        <v>45751</v>
      </c>
      <c r="J3264" s="7">
        <v>45751</v>
      </c>
      <c r="K3264">
        <v>15</v>
      </c>
      <c r="L3264" t="s">
        <v>40</v>
      </c>
      <c r="M3264" t="s">
        <v>1</v>
      </c>
      <c r="N3264" t="s">
        <v>41</v>
      </c>
      <c r="O3264" t="s">
        <v>87</v>
      </c>
      <c r="P3264" t="s">
        <v>2082</v>
      </c>
      <c r="Q3264">
        <v>7</v>
      </c>
      <c r="R3264">
        <v>8</v>
      </c>
      <c r="S3264">
        <v>0</v>
      </c>
      <c r="U3264">
        <v>1638214</v>
      </c>
      <c r="V3264">
        <v>764500</v>
      </c>
      <c r="W3264">
        <v>873714</v>
      </c>
      <c r="X3264">
        <v>0</v>
      </c>
      <c r="Y3264" t="s">
        <v>44</v>
      </c>
    </row>
    <row r="3265" spans="1:25" x14ac:dyDescent="0.25">
      <c r="A3265">
        <v>3264</v>
      </c>
      <c r="B3265">
        <v>64409</v>
      </c>
      <c r="C3265">
        <v>0</v>
      </c>
      <c r="D3265">
        <v>0</v>
      </c>
      <c r="E3265" t="s">
        <v>1410</v>
      </c>
      <c r="F3265" t="s">
        <v>1411</v>
      </c>
      <c r="G3265">
        <v>1</v>
      </c>
      <c r="H3265" s="6">
        <v>3571631</v>
      </c>
      <c r="I3265" s="7">
        <v>45751</v>
      </c>
      <c r="J3265" s="7">
        <v>45751</v>
      </c>
      <c r="K3265">
        <v>7</v>
      </c>
      <c r="L3265" t="s">
        <v>40</v>
      </c>
      <c r="M3265" t="s">
        <v>5</v>
      </c>
      <c r="N3265" t="s">
        <v>41</v>
      </c>
      <c r="O3265" t="s">
        <v>77</v>
      </c>
      <c r="P3265" t="s">
        <v>2082</v>
      </c>
      <c r="Q3265">
        <v>7</v>
      </c>
      <c r="R3265">
        <v>0</v>
      </c>
      <c r="S3265">
        <v>0</v>
      </c>
      <c r="U3265">
        <v>250014</v>
      </c>
      <c r="V3265">
        <v>250014</v>
      </c>
      <c r="W3265">
        <v>0</v>
      </c>
      <c r="X3265">
        <v>0</v>
      </c>
      <c r="Y3265" t="s">
        <v>437</v>
      </c>
    </row>
    <row r="3266" spans="1:25" x14ac:dyDescent="0.25">
      <c r="A3266">
        <v>3265</v>
      </c>
      <c r="B3266">
        <v>64414</v>
      </c>
      <c r="C3266">
        <v>0</v>
      </c>
      <c r="D3266">
        <v>0</v>
      </c>
      <c r="E3266" t="s">
        <v>1828</v>
      </c>
      <c r="F3266" t="s">
        <v>1829</v>
      </c>
      <c r="G3266">
        <v>1</v>
      </c>
      <c r="H3266" s="6">
        <v>4239445</v>
      </c>
      <c r="I3266" s="7">
        <v>45751</v>
      </c>
      <c r="J3266" s="7">
        <v>45751</v>
      </c>
      <c r="K3266">
        <v>10</v>
      </c>
      <c r="L3266" t="s">
        <v>40</v>
      </c>
      <c r="M3266" t="s">
        <v>5</v>
      </c>
      <c r="N3266" t="s">
        <v>41</v>
      </c>
      <c r="O3266" t="s">
        <v>57</v>
      </c>
      <c r="P3266" t="s">
        <v>2082</v>
      </c>
      <c r="Q3266">
        <v>10</v>
      </c>
      <c r="R3266">
        <v>0</v>
      </c>
      <c r="S3266">
        <v>0</v>
      </c>
      <c r="U3266">
        <v>423945</v>
      </c>
      <c r="V3266">
        <v>423944</v>
      </c>
      <c r="W3266">
        <v>0</v>
      </c>
      <c r="X3266">
        <v>0</v>
      </c>
      <c r="Y3266" t="s">
        <v>109</v>
      </c>
    </row>
    <row r="3267" spans="1:25" x14ac:dyDescent="0.25">
      <c r="A3267">
        <v>3266</v>
      </c>
      <c r="B3267">
        <v>64417</v>
      </c>
      <c r="C3267">
        <v>0</v>
      </c>
      <c r="D3267">
        <v>0</v>
      </c>
      <c r="E3267" t="s">
        <v>1050</v>
      </c>
      <c r="F3267" t="s">
        <v>1051</v>
      </c>
      <c r="G3267">
        <v>1</v>
      </c>
      <c r="H3267" s="6">
        <v>782222</v>
      </c>
      <c r="I3267" s="7">
        <v>45751</v>
      </c>
      <c r="J3267" s="7">
        <v>45751</v>
      </c>
      <c r="K3267">
        <v>10</v>
      </c>
      <c r="L3267" t="s">
        <v>40</v>
      </c>
      <c r="M3267" t="s">
        <v>7</v>
      </c>
      <c r="N3267" t="s">
        <v>41</v>
      </c>
      <c r="O3267" t="s">
        <v>64</v>
      </c>
      <c r="P3267" t="s">
        <v>2082</v>
      </c>
      <c r="Q3267">
        <v>10</v>
      </c>
      <c r="R3267">
        <v>0</v>
      </c>
      <c r="S3267">
        <v>0</v>
      </c>
      <c r="U3267">
        <v>78222</v>
      </c>
      <c r="V3267">
        <v>78222</v>
      </c>
      <c r="W3267">
        <v>0</v>
      </c>
      <c r="X3267">
        <v>0</v>
      </c>
      <c r="Y3267" t="s">
        <v>44</v>
      </c>
    </row>
    <row r="3268" spans="1:25" x14ac:dyDescent="0.25">
      <c r="A3268">
        <v>3267</v>
      </c>
      <c r="B3268">
        <v>64407</v>
      </c>
      <c r="C3268">
        <v>0</v>
      </c>
      <c r="D3268">
        <v>0</v>
      </c>
      <c r="E3268" t="s">
        <v>2269</v>
      </c>
      <c r="F3268" t="s">
        <v>2270</v>
      </c>
      <c r="G3268">
        <v>1</v>
      </c>
      <c r="H3268" s="6">
        <v>312508</v>
      </c>
      <c r="I3268" s="7">
        <v>45751</v>
      </c>
      <c r="J3268" s="7">
        <v>45751</v>
      </c>
      <c r="K3268">
        <v>15</v>
      </c>
      <c r="L3268" t="s">
        <v>40</v>
      </c>
      <c r="M3268" t="s">
        <v>5</v>
      </c>
      <c r="N3268" t="s">
        <v>41</v>
      </c>
      <c r="O3268" t="s">
        <v>54</v>
      </c>
      <c r="P3268" t="s">
        <v>2082</v>
      </c>
      <c r="Q3268">
        <v>4</v>
      </c>
      <c r="R3268">
        <v>11</v>
      </c>
      <c r="S3268">
        <v>0</v>
      </c>
      <c r="U3268">
        <v>46876</v>
      </c>
      <c r="V3268">
        <v>12500</v>
      </c>
      <c r="W3268">
        <v>34376</v>
      </c>
      <c r="X3268">
        <v>0</v>
      </c>
      <c r="Y3268" t="s">
        <v>109</v>
      </c>
    </row>
    <row r="3269" spans="1:25" x14ac:dyDescent="0.25">
      <c r="A3269">
        <v>3268</v>
      </c>
      <c r="B3269">
        <v>64411</v>
      </c>
      <c r="C3269">
        <v>0</v>
      </c>
      <c r="D3269">
        <v>0</v>
      </c>
      <c r="E3269" t="s">
        <v>1646</v>
      </c>
      <c r="F3269" t="s">
        <v>1647</v>
      </c>
      <c r="G3269">
        <v>1</v>
      </c>
      <c r="H3269" s="6">
        <v>1083480</v>
      </c>
      <c r="I3269" s="7">
        <v>45751</v>
      </c>
      <c r="J3269" s="7">
        <v>45751</v>
      </c>
      <c r="K3269">
        <v>15</v>
      </c>
      <c r="L3269" t="s">
        <v>40</v>
      </c>
      <c r="M3269" t="s">
        <v>5</v>
      </c>
      <c r="N3269" t="s">
        <v>41</v>
      </c>
      <c r="O3269" t="s">
        <v>54</v>
      </c>
      <c r="P3269" t="s">
        <v>2082</v>
      </c>
      <c r="Q3269">
        <v>4</v>
      </c>
      <c r="R3269">
        <v>11</v>
      </c>
      <c r="S3269">
        <v>0</v>
      </c>
      <c r="U3269">
        <v>162522</v>
      </c>
      <c r="V3269">
        <v>43339</v>
      </c>
      <c r="W3269">
        <v>119183</v>
      </c>
      <c r="X3269">
        <v>0</v>
      </c>
      <c r="Y3269" t="s">
        <v>109</v>
      </c>
    </row>
    <row r="3270" spans="1:25" x14ac:dyDescent="0.25">
      <c r="A3270">
        <v>3269</v>
      </c>
      <c r="B3270">
        <v>64412</v>
      </c>
      <c r="C3270">
        <v>0</v>
      </c>
      <c r="D3270">
        <v>0</v>
      </c>
      <c r="E3270" t="s">
        <v>1530</v>
      </c>
      <c r="F3270" t="s">
        <v>1531</v>
      </c>
      <c r="G3270">
        <v>1</v>
      </c>
      <c r="H3270" s="6">
        <v>24838565</v>
      </c>
      <c r="I3270" s="7">
        <v>45751</v>
      </c>
      <c r="J3270" s="7">
        <v>45751</v>
      </c>
      <c r="K3270">
        <v>15</v>
      </c>
      <c r="L3270" t="s">
        <v>40</v>
      </c>
      <c r="M3270" t="s">
        <v>5</v>
      </c>
      <c r="N3270" t="s">
        <v>41</v>
      </c>
      <c r="O3270" t="s">
        <v>54</v>
      </c>
      <c r="P3270" t="s">
        <v>2082</v>
      </c>
      <c r="Q3270">
        <v>3.3</v>
      </c>
      <c r="R3270">
        <v>11.7</v>
      </c>
      <c r="S3270">
        <v>0</v>
      </c>
      <c r="U3270">
        <v>3725785</v>
      </c>
      <c r="V3270">
        <v>819673</v>
      </c>
      <c r="W3270">
        <v>2906112</v>
      </c>
      <c r="X3270">
        <v>0</v>
      </c>
      <c r="Y3270" t="s">
        <v>48</v>
      </c>
    </row>
    <row r="3271" spans="1:25" x14ac:dyDescent="0.25">
      <c r="A3271">
        <v>3270</v>
      </c>
      <c r="B3271">
        <v>64410</v>
      </c>
      <c r="C3271">
        <v>0</v>
      </c>
      <c r="D3271">
        <v>0</v>
      </c>
      <c r="E3271" t="s">
        <v>133</v>
      </c>
      <c r="F3271" t="s">
        <v>134</v>
      </c>
      <c r="G3271">
        <v>1</v>
      </c>
      <c r="H3271" s="6">
        <v>4375381</v>
      </c>
      <c r="I3271" s="7">
        <v>45751</v>
      </c>
      <c r="J3271" s="7">
        <v>45751</v>
      </c>
      <c r="K3271">
        <v>7</v>
      </c>
      <c r="L3271" t="s">
        <v>40</v>
      </c>
      <c r="M3271" t="s">
        <v>1</v>
      </c>
      <c r="N3271" t="s">
        <v>41</v>
      </c>
      <c r="O3271" t="s">
        <v>87</v>
      </c>
      <c r="P3271" t="s">
        <v>2082</v>
      </c>
      <c r="Q3271">
        <v>7</v>
      </c>
      <c r="R3271">
        <v>0</v>
      </c>
      <c r="S3271">
        <v>0</v>
      </c>
      <c r="U3271">
        <v>306277</v>
      </c>
      <c r="V3271">
        <v>306277</v>
      </c>
      <c r="W3271">
        <v>0</v>
      </c>
      <c r="X3271">
        <v>0</v>
      </c>
      <c r="Y3271" t="s">
        <v>48</v>
      </c>
    </row>
    <row r="3272" spans="1:25" x14ac:dyDescent="0.25">
      <c r="A3272">
        <v>3271</v>
      </c>
      <c r="B3272">
        <v>64415</v>
      </c>
      <c r="C3272">
        <v>0</v>
      </c>
      <c r="D3272">
        <v>0</v>
      </c>
      <c r="E3272" t="s">
        <v>1929</v>
      </c>
      <c r="F3272" t="s">
        <v>1930</v>
      </c>
      <c r="G3272">
        <v>1</v>
      </c>
      <c r="H3272" s="6">
        <v>74667</v>
      </c>
      <c r="I3272" s="7">
        <v>45751</v>
      </c>
      <c r="J3272" s="7">
        <v>45751</v>
      </c>
      <c r="K3272">
        <v>10</v>
      </c>
      <c r="L3272" t="s">
        <v>40</v>
      </c>
      <c r="M3272" t="s">
        <v>5</v>
      </c>
      <c r="N3272" t="s">
        <v>41</v>
      </c>
      <c r="O3272" t="s">
        <v>57</v>
      </c>
      <c r="P3272" t="s">
        <v>2082</v>
      </c>
      <c r="Q3272">
        <v>10</v>
      </c>
      <c r="R3272">
        <v>0</v>
      </c>
      <c r="S3272">
        <v>0</v>
      </c>
      <c r="U3272">
        <v>7467</v>
      </c>
      <c r="V3272">
        <v>7467</v>
      </c>
      <c r="W3272">
        <v>0</v>
      </c>
      <c r="X3272">
        <v>0</v>
      </c>
      <c r="Y3272" t="s">
        <v>48</v>
      </c>
    </row>
    <row r="3273" spans="1:25" x14ac:dyDescent="0.25">
      <c r="A3273">
        <v>3272</v>
      </c>
      <c r="B3273">
        <v>64413</v>
      </c>
      <c r="C3273">
        <v>0</v>
      </c>
      <c r="D3273">
        <v>0</v>
      </c>
      <c r="E3273" t="s">
        <v>1634</v>
      </c>
      <c r="F3273" t="s">
        <v>1635</v>
      </c>
      <c r="G3273">
        <v>1</v>
      </c>
      <c r="H3273" s="6">
        <v>156034</v>
      </c>
      <c r="I3273" s="7">
        <v>45751</v>
      </c>
      <c r="J3273" s="7">
        <v>45751</v>
      </c>
      <c r="K3273">
        <v>7</v>
      </c>
      <c r="L3273" t="s">
        <v>40</v>
      </c>
      <c r="M3273" t="s">
        <v>7</v>
      </c>
      <c r="N3273" t="s">
        <v>41</v>
      </c>
      <c r="O3273" t="s">
        <v>64</v>
      </c>
      <c r="P3273" t="s">
        <v>2082</v>
      </c>
      <c r="Q3273">
        <v>7</v>
      </c>
      <c r="R3273">
        <v>0</v>
      </c>
      <c r="S3273">
        <v>0</v>
      </c>
      <c r="U3273">
        <v>10922</v>
      </c>
      <c r="V3273">
        <v>10922</v>
      </c>
      <c r="W3273">
        <v>0</v>
      </c>
      <c r="X3273">
        <v>0</v>
      </c>
      <c r="Y3273" t="s">
        <v>72</v>
      </c>
    </row>
    <row r="3274" spans="1:25" x14ac:dyDescent="0.25">
      <c r="A3274">
        <v>3273</v>
      </c>
      <c r="B3274">
        <v>64405</v>
      </c>
      <c r="C3274">
        <v>0</v>
      </c>
      <c r="D3274">
        <v>0</v>
      </c>
      <c r="E3274" t="s">
        <v>1085</v>
      </c>
      <c r="F3274" t="s">
        <v>1086</v>
      </c>
      <c r="G3274">
        <v>1</v>
      </c>
      <c r="H3274" s="6">
        <v>1700000</v>
      </c>
      <c r="I3274" s="7">
        <v>45750</v>
      </c>
      <c r="J3274" s="7">
        <v>45750</v>
      </c>
      <c r="K3274">
        <v>6</v>
      </c>
      <c r="L3274" t="s">
        <v>40</v>
      </c>
      <c r="M3274" t="s">
        <v>5</v>
      </c>
      <c r="N3274" t="s">
        <v>41</v>
      </c>
      <c r="O3274" t="s">
        <v>47</v>
      </c>
      <c r="P3274" t="s">
        <v>2082</v>
      </c>
      <c r="Q3274">
        <v>6</v>
      </c>
      <c r="R3274">
        <v>0</v>
      </c>
      <c r="S3274">
        <v>0</v>
      </c>
      <c r="U3274">
        <v>102000</v>
      </c>
      <c r="V3274">
        <v>102000</v>
      </c>
      <c r="W3274">
        <v>0</v>
      </c>
      <c r="X3274">
        <v>0</v>
      </c>
      <c r="Y3274" t="s">
        <v>109</v>
      </c>
    </row>
    <row r="3275" spans="1:25" x14ac:dyDescent="0.25">
      <c r="A3275">
        <v>3274</v>
      </c>
      <c r="B3275">
        <v>64404</v>
      </c>
      <c r="C3275">
        <v>0</v>
      </c>
      <c r="D3275">
        <v>0</v>
      </c>
      <c r="E3275" t="s">
        <v>832</v>
      </c>
      <c r="F3275" t="s">
        <v>833</v>
      </c>
      <c r="G3275">
        <v>1</v>
      </c>
      <c r="H3275" s="6">
        <v>25376</v>
      </c>
      <c r="I3275" s="7">
        <v>45750</v>
      </c>
      <c r="J3275" s="7">
        <v>45750</v>
      </c>
      <c r="K3275">
        <v>6</v>
      </c>
      <c r="L3275" t="s">
        <v>40</v>
      </c>
      <c r="M3275" t="s">
        <v>5</v>
      </c>
      <c r="N3275" t="s">
        <v>41</v>
      </c>
      <c r="O3275" t="s">
        <v>77</v>
      </c>
      <c r="P3275" t="s">
        <v>2082</v>
      </c>
      <c r="Q3275">
        <v>6</v>
      </c>
      <c r="R3275">
        <v>0</v>
      </c>
      <c r="S3275">
        <v>0</v>
      </c>
      <c r="U3275">
        <v>1523</v>
      </c>
      <c r="V3275">
        <v>1523</v>
      </c>
      <c r="W3275">
        <v>0</v>
      </c>
      <c r="X3275">
        <v>0</v>
      </c>
      <c r="Y3275" t="s">
        <v>250</v>
      </c>
    </row>
    <row r="3276" spans="1:25" x14ac:dyDescent="0.25">
      <c r="A3276">
        <v>3275</v>
      </c>
      <c r="B3276">
        <v>64406</v>
      </c>
      <c r="C3276">
        <v>0</v>
      </c>
      <c r="D3276">
        <v>0</v>
      </c>
      <c r="E3276" t="s">
        <v>457</v>
      </c>
      <c r="F3276" t="s">
        <v>458</v>
      </c>
      <c r="G3276">
        <v>1</v>
      </c>
      <c r="H3276" s="6">
        <v>939082</v>
      </c>
      <c r="I3276" s="7">
        <v>45750</v>
      </c>
      <c r="J3276" s="7">
        <v>45750</v>
      </c>
      <c r="K3276" t="s">
        <v>137</v>
      </c>
      <c r="L3276" t="s">
        <v>40</v>
      </c>
      <c r="M3276" t="s">
        <v>5</v>
      </c>
      <c r="N3276" t="s">
        <v>41</v>
      </c>
      <c r="O3276" t="s">
        <v>47</v>
      </c>
      <c r="P3276" t="s">
        <v>2082</v>
      </c>
      <c r="Q3276">
        <v>12.5</v>
      </c>
      <c r="R3276">
        <v>0</v>
      </c>
      <c r="S3276">
        <v>0</v>
      </c>
      <c r="U3276">
        <v>117385</v>
      </c>
      <c r="V3276">
        <v>117385</v>
      </c>
      <c r="W3276">
        <v>0</v>
      </c>
      <c r="X3276">
        <v>0</v>
      </c>
      <c r="Y3276" t="s">
        <v>44</v>
      </c>
    </row>
    <row r="3277" spans="1:25" x14ac:dyDescent="0.25">
      <c r="A3277">
        <v>3276</v>
      </c>
      <c r="B3277">
        <v>64403</v>
      </c>
      <c r="C3277">
        <v>0</v>
      </c>
      <c r="D3277">
        <v>0</v>
      </c>
      <c r="E3277" t="s">
        <v>920</v>
      </c>
      <c r="F3277" t="s">
        <v>921</v>
      </c>
      <c r="G3277">
        <v>1</v>
      </c>
      <c r="H3277" s="6">
        <v>20000000</v>
      </c>
      <c r="I3277" s="7">
        <v>45750</v>
      </c>
      <c r="J3277" s="7">
        <v>45750</v>
      </c>
      <c r="K3277">
        <v>7</v>
      </c>
      <c r="L3277" t="s">
        <v>40</v>
      </c>
      <c r="M3277" t="s">
        <v>5</v>
      </c>
      <c r="N3277" t="s">
        <v>41</v>
      </c>
      <c r="O3277" t="s">
        <v>47</v>
      </c>
      <c r="P3277" t="s">
        <v>2082</v>
      </c>
      <c r="Q3277">
        <v>7</v>
      </c>
      <c r="R3277">
        <v>0</v>
      </c>
      <c r="S3277">
        <v>0</v>
      </c>
      <c r="U3277">
        <v>1400000</v>
      </c>
      <c r="V3277">
        <v>1400000</v>
      </c>
      <c r="W3277">
        <v>0</v>
      </c>
      <c r="X3277">
        <v>0</v>
      </c>
      <c r="Y3277" t="s">
        <v>48</v>
      </c>
    </row>
    <row r="3278" spans="1:25" x14ac:dyDescent="0.25">
      <c r="A3278">
        <v>3277</v>
      </c>
      <c r="B3278">
        <v>64392</v>
      </c>
      <c r="C3278">
        <v>0</v>
      </c>
      <c r="D3278">
        <v>0</v>
      </c>
      <c r="E3278" t="s">
        <v>1436</v>
      </c>
      <c r="F3278" t="s">
        <v>1437</v>
      </c>
      <c r="G3278">
        <v>1</v>
      </c>
      <c r="H3278" s="6">
        <v>3478957</v>
      </c>
      <c r="I3278" s="7">
        <v>45749</v>
      </c>
      <c r="J3278" s="7">
        <v>45749</v>
      </c>
      <c r="K3278">
        <v>8</v>
      </c>
      <c r="L3278" t="s">
        <v>40</v>
      </c>
      <c r="M3278" t="s">
        <v>5</v>
      </c>
      <c r="N3278" t="s">
        <v>41</v>
      </c>
      <c r="O3278" t="s">
        <v>77</v>
      </c>
      <c r="P3278" t="s">
        <v>2082</v>
      </c>
      <c r="Q3278">
        <v>8</v>
      </c>
      <c r="R3278">
        <v>0</v>
      </c>
      <c r="S3278">
        <v>0</v>
      </c>
      <c r="U3278">
        <v>278317</v>
      </c>
      <c r="V3278">
        <v>278317</v>
      </c>
      <c r="W3278">
        <v>0</v>
      </c>
      <c r="X3278">
        <v>0</v>
      </c>
      <c r="Y3278" t="s">
        <v>799</v>
      </c>
    </row>
    <row r="3279" spans="1:25" x14ac:dyDescent="0.25">
      <c r="A3279">
        <v>3278</v>
      </c>
      <c r="B3279">
        <v>64393</v>
      </c>
      <c r="C3279">
        <v>0</v>
      </c>
      <c r="D3279">
        <v>0</v>
      </c>
      <c r="E3279" t="s">
        <v>1177</v>
      </c>
      <c r="F3279" t="s">
        <v>1178</v>
      </c>
      <c r="G3279">
        <v>1</v>
      </c>
      <c r="H3279" s="6">
        <v>1910828</v>
      </c>
      <c r="I3279" s="7">
        <v>45749</v>
      </c>
      <c r="J3279" s="7">
        <v>45749</v>
      </c>
      <c r="K3279" t="s">
        <v>1179</v>
      </c>
      <c r="L3279" t="s">
        <v>40</v>
      </c>
      <c r="M3279" t="s">
        <v>5</v>
      </c>
      <c r="N3279" t="s">
        <v>41</v>
      </c>
      <c r="O3279" t="s">
        <v>57</v>
      </c>
      <c r="P3279" t="s">
        <v>2082</v>
      </c>
      <c r="Q3279">
        <v>5.8</v>
      </c>
      <c r="R3279">
        <v>0</v>
      </c>
      <c r="S3279">
        <v>0</v>
      </c>
      <c r="U3279">
        <v>110828</v>
      </c>
      <c r="V3279">
        <v>110828</v>
      </c>
      <c r="W3279">
        <v>0</v>
      </c>
      <c r="X3279">
        <v>0</v>
      </c>
      <c r="Y3279" t="s">
        <v>48</v>
      </c>
    </row>
    <row r="3280" spans="1:25" x14ac:dyDescent="0.25">
      <c r="A3280">
        <v>3279</v>
      </c>
      <c r="B3280">
        <v>64385</v>
      </c>
      <c r="C3280">
        <v>0</v>
      </c>
      <c r="D3280">
        <v>0</v>
      </c>
      <c r="E3280" t="s">
        <v>1737</v>
      </c>
      <c r="F3280" t="s">
        <v>1738</v>
      </c>
      <c r="G3280">
        <v>1</v>
      </c>
      <c r="H3280" s="6">
        <v>5000000</v>
      </c>
      <c r="I3280" s="7">
        <v>45747</v>
      </c>
      <c r="J3280" s="7">
        <v>45747</v>
      </c>
      <c r="K3280">
        <v>15</v>
      </c>
      <c r="L3280" t="s">
        <v>40</v>
      </c>
      <c r="M3280" t="s">
        <v>5</v>
      </c>
      <c r="N3280" t="s">
        <v>41</v>
      </c>
      <c r="O3280" t="s">
        <v>77</v>
      </c>
      <c r="P3280" t="s">
        <v>2082</v>
      </c>
      <c r="Q3280">
        <v>4.9000000000000004</v>
      </c>
      <c r="R3280">
        <v>5.4</v>
      </c>
      <c r="S3280">
        <v>4.7</v>
      </c>
      <c r="U3280">
        <v>750000</v>
      </c>
      <c r="V3280">
        <v>245000</v>
      </c>
      <c r="W3280">
        <v>270000</v>
      </c>
      <c r="X3280">
        <v>235000</v>
      </c>
      <c r="Y3280" t="s">
        <v>48</v>
      </c>
    </row>
    <row r="3281" spans="1:25" x14ac:dyDescent="0.25">
      <c r="A3281">
        <v>3280</v>
      </c>
      <c r="B3281">
        <v>64381</v>
      </c>
      <c r="C3281">
        <v>0</v>
      </c>
      <c r="D3281">
        <v>0</v>
      </c>
      <c r="E3281" t="s">
        <v>110</v>
      </c>
      <c r="F3281" t="s">
        <v>111</v>
      </c>
      <c r="G3281">
        <v>1</v>
      </c>
      <c r="H3281" s="6">
        <v>3859845</v>
      </c>
      <c r="I3281" s="7">
        <v>45747</v>
      </c>
      <c r="J3281" s="7">
        <v>45747</v>
      </c>
      <c r="K3281">
        <v>15</v>
      </c>
      <c r="L3281" t="s">
        <v>40</v>
      </c>
      <c r="M3281" t="s">
        <v>5</v>
      </c>
      <c r="N3281" t="s">
        <v>41</v>
      </c>
      <c r="O3281" t="s">
        <v>47</v>
      </c>
      <c r="P3281" t="s">
        <v>2082</v>
      </c>
      <c r="Q3281">
        <v>8</v>
      </c>
      <c r="R3281">
        <v>7</v>
      </c>
      <c r="S3281">
        <v>0</v>
      </c>
      <c r="U3281">
        <v>578977</v>
      </c>
      <c r="V3281">
        <v>308788</v>
      </c>
      <c r="W3281">
        <v>270189</v>
      </c>
      <c r="X3281">
        <v>0</v>
      </c>
      <c r="Y3281" t="s">
        <v>112</v>
      </c>
    </row>
    <row r="3282" spans="1:25" x14ac:dyDescent="0.25">
      <c r="A3282">
        <v>3281</v>
      </c>
      <c r="B3282">
        <v>64384</v>
      </c>
      <c r="C3282">
        <v>0</v>
      </c>
      <c r="D3282">
        <v>0</v>
      </c>
      <c r="E3282" t="s">
        <v>1475</v>
      </c>
      <c r="F3282" t="s">
        <v>1476</v>
      </c>
      <c r="G3282">
        <v>1</v>
      </c>
      <c r="H3282" s="6">
        <v>163847</v>
      </c>
      <c r="I3282" s="7">
        <v>45747</v>
      </c>
      <c r="J3282" s="7">
        <v>45747</v>
      </c>
      <c r="K3282">
        <v>7</v>
      </c>
      <c r="L3282" t="s">
        <v>40</v>
      </c>
      <c r="M3282" t="s">
        <v>5</v>
      </c>
      <c r="N3282" t="s">
        <v>41</v>
      </c>
      <c r="O3282" t="s">
        <v>47</v>
      </c>
      <c r="P3282" t="s">
        <v>2082</v>
      </c>
      <c r="Q3282">
        <v>7</v>
      </c>
      <c r="R3282">
        <v>0</v>
      </c>
      <c r="S3282">
        <v>0</v>
      </c>
      <c r="U3282">
        <v>11469</v>
      </c>
      <c r="V3282">
        <v>11469</v>
      </c>
      <c r="W3282">
        <v>0</v>
      </c>
      <c r="X3282">
        <v>0</v>
      </c>
      <c r="Y3282" t="s">
        <v>48</v>
      </c>
    </row>
    <row r="3283" spans="1:25" x14ac:dyDescent="0.25">
      <c r="A3283">
        <v>3282</v>
      </c>
      <c r="B3283">
        <v>64382</v>
      </c>
      <c r="C3283">
        <v>0</v>
      </c>
      <c r="D3283">
        <v>0</v>
      </c>
      <c r="E3283" t="s">
        <v>209</v>
      </c>
      <c r="F3283" t="s">
        <v>210</v>
      </c>
      <c r="G3283">
        <v>1</v>
      </c>
      <c r="H3283" s="6">
        <v>17300000</v>
      </c>
      <c r="I3283" s="7">
        <v>45747</v>
      </c>
      <c r="J3283" s="7">
        <v>45747</v>
      </c>
      <c r="K3283">
        <v>5</v>
      </c>
      <c r="L3283" t="s">
        <v>40</v>
      </c>
      <c r="M3283" t="s">
        <v>5</v>
      </c>
      <c r="N3283" t="s">
        <v>41</v>
      </c>
      <c r="O3283" t="s">
        <v>77</v>
      </c>
      <c r="P3283" t="s">
        <v>2082</v>
      </c>
      <c r="Q3283">
        <v>5</v>
      </c>
      <c r="R3283">
        <v>0</v>
      </c>
      <c r="S3283">
        <v>0</v>
      </c>
      <c r="U3283">
        <v>865000</v>
      </c>
      <c r="V3283">
        <v>865000</v>
      </c>
      <c r="W3283">
        <v>0</v>
      </c>
      <c r="X3283">
        <v>0</v>
      </c>
      <c r="Y3283" t="s">
        <v>72</v>
      </c>
    </row>
    <row r="3284" spans="1:25" x14ac:dyDescent="0.25">
      <c r="A3284">
        <v>3283</v>
      </c>
      <c r="B3284">
        <v>64387</v>
      </c>
      <c r="C3284">
        <v>0</v>
      </c>
      <c r="D3284">
        <v>0</v>
      </c>
      <c r="E3284" t="s">
        <v>348</v>
      </c>
      <c r="F3284" t="s">
        <v>349</v>
      </c>
      <c r="G3284">
        <v>1</v>
      </c>
      <c r="H3284" s="6">
        <v>5000000</v>
      </c>
      <c r="I3284" s="7">
        <v>45747</v>
      </c>
      <c r="J3284" s="7">
        <v>45747</v>
      </c>
      <c r="K3284">
        <v>15</v>
      </c>
      <c r="L3284" t="s">
        <v>40</v>
      </c>
      <c r="M3284" t="s">
        <v>5</v>
      </c>
      <c r="N3284" t="s">
        <v>41</v>
      </c>
      <c r="O3284" t="s">
        <v>77</v>
      </c>
      <c r="P3284" t="s">
        <v>2082</v>
      </c>
      <c r="Q3284">
        <v>4.9000000000000004</v>
      </c>
      <c r="R3284">
        <v>5.4</v>
      </c>
      <c r="S3284">
        <v>4.7</v>
      </c>
      <c r="U3284">
        <v>750000</v>
      </c>
      <c r="V3284">
        <v>245000</v>
      </c>
      <c r="W3284">
        <v>270000</v>
      </c>
      <c r="X3284">
        <v>235000</v>
      </c>
      <c r="Y3284" t="s">
        <v>112</v>
      </c>
    </row>
    <row r="3285" spans="1:25" x14ac:dyDescent="0.25">
      <c r="A3285">
        <v>3284</v>
      </c>
      <c r="B3285">
        <v>64390</v>
      </c>
      <c r="C3285">
        <v>0</v>
      </c>
      <c r="D3285">
        <v>0</v>
      </c>
      <c r="E3285" t="s">
        <v>1035</v>
      </c>
      <c r="F3285" t="s">
        <v>1036</v>
      </c>
      <c r="G3285">
        <v>1</v>
      </c>
      <c r="H3285" s="6">
        <v>9098500</v>
      </c>
      <c r="I3285" s="7">
        <v>45747</v>
      </c>
      <c r="J3285" s="7">
        <v>45747</v>
      </c>
      <c r="K3285">
        <v>5</v>
      </c>
      <c r="L3285" t="s">
        <v>40</v>
      </c>
      <c r="M3285" t="s">
        <v>5</v>
      </c>
      <c r="N3285" t="s">
        <v>41</v>
      </c>
      <c r="O3285" t="s">
        <v>47</v>
      </c>
      <c r="P3285" t="s">
        <v>2082</v>
      </c>
      <c r="Q3285">
        <v>5</v>
      </c>
      <c r="R3285">
        <v>0</v>
      </c>
      <c r="S3285">
        <v>0</v>
      </c>
      <c r="U3285">
        <v>454925</v>
      </c>
      <c r="V3285">
        <v>454925</v>
      </c>
      <c r="W3285">
        <v>0</v>
      </c>
      <c r="X3285">
        <v>0</v>
      </c>
      <c r="Y3285" t="s">
        <v>390</v>
      </c>
    </row>
    <row r="3286" spans="1:25" x14ac:dyDescent="0.25">
      <c r="A3286">
        <v>3285</v>
      </c>
      <c r="B3286">
        <v>64383</v>
      </c>
      <c r="C3286">
        <v>0</v>
      </c>
      <c r="D3286">
        <v>0</v>
      </c>
      <c r="E3286" t="s">
        <v>1232</v>
      </c>
      <c r="F3286" t="s">
        <v>1233</v>
      </c>
      <c r="G3286">
        <v>1</v>
      </c>
      <c r="H3286" s="6">
        <v>98286395</v>
      </c>
      <c r="I3286" s="7">
        <v>45747</v>
      </c>
      <c r="J3286" s="7">
        <v>45747</v>
      </c>
      <c r="K3286">
        <v>15</v>
      </c>
      <c r="L3286" t="s">
        <v>40</v>
      </c>
      <c r="M3286" t="s">
        <v>5</v>
      </c>
      <c r="N3286" t="s">
        <v>41</v>
      </c>
      <c r="O3286" t="s">
        <v>54</v>
      </c>
      <c r="P3286" t="s">
        <v>2082</v>
      </c>
      <c r="Q3286">
        <v>3.7</v>
      </c>
      <c r="R3286">
        <v>11.3</v>
      </c>
      <c r="S3286">
        <v>0</v>
      </c>
      <c r="U3286">
        <v>14742959</v>
      </c>
      <c r="V3286">
        <v>3636597</v>
      </c>
      <c r="W3286">
        <v>11106363</v>
      </c>
      <c r="X3286">
        <v>0</v>
      </c>
      <c r="Y3286" t="s">
        <v>67</v>
      </c>
    </row>
    <row r="3287" spans="1:25" x14ac:dyDescent="0.25">
      <c r="A3287">
        <v>3286</v>
      </c>
      <c r="B3287">
        <v>64389</v>
      </c>
      <c r="C3287">
        <v>0</v>
      </c>
      <c r="D3287">
        <v>0</v>
      </c>
      <c r="E3287" t="s">
        <v>409</v>
      </c>
      <c r="F3287" t="s">
        <v>410</v>
      </c>
      <c r="G3287">
        <v>1</v>
      </c>
      <c r="H3287" s="6">
        <v>200000000</v>
      </c>
      <c r="I3287" s="7">
        <v>45747</v>
      </c>
      <c r="J3287" s="7">
        <v>45747</v>
      </c>
      <c r="K3287">
        <v>15</v>
      </c>
      <c r="L3287" t="s">
        <v>40</v>
      </c>
      <c r="M3287" t="s">
        <v>5</v>
      </c>
      <c r="N3287" t="s">
        <v>41</v>
      </c>
      <c r="O3287" t="s">
        <v>77</v>
      </c>
      <c r="P3287" t="s">
        <v>2082</v>
      </c>
      <c r="Q3287">
        <v>4.9000000000000004</v>
      </c>
      <c r="R3287">
        <v>5.4</v>
      </c>
      <c r="S3287">
        <v>4.7</v>
      </c>
      <c r="U3287">
        <v>30000000</v>
      </c>
      <c r="V3287">
        <v>9800000</v>
      </c>
      <c r="W3287">
        <v>10800000</v>
      </c>
      <c r="X3287">
        <v>9400000</v>
      </c>
      <c r="Y3287" t="s">
        <v>112</v>
      </c>
    </row>
    <row r="3288" spans="1:25" x14ac:dyDescent="0.25">
      <c r="A3288">
        <v>3287</v>
      </c>
      <c r="B3288">
        <v>64388</v>
      </c>
      <c r="C3288">
        <v>0</v>
      </c>
      <c r="D3288">
        <v>0</v>
      </c>
      <c r="E3288" t="s">
        <v>423</v>
      </c>
      <c r="F3288" t="s">
        <v>424</v>
      </c>
      <c r="G3288">
        <v>1</v>
      </c>
      <c r="H3288" s="6">
        <v>5000000</v>
      </c>
      <c r="I3288" s="7">
        <v>45747</v>
      </c>
      <c r="J3288" s="7">
        <v>45747</v>
      </c>
      <c r="K3288">
        <v>15</v>
      </c>
      <c r="L3288" t="s">
        <v>40</v>
      </c>
      <c r="M3288" t="s">
        <v>5</v>
      </c>
      <c r="N3288" t="s">
        <v>41</v>
      </c>
      <c r="O3288" t="s">
        <v>77</v>
      </c>
      <c r="P3288" t="s">
        <v>2082</v>
      </c>
      <c r="Q3288">
        <v>4.9000000000000004</v>
      </c>
      <c r="R3288">
        <v>5.4</v>
      </c>
      <c r="S3288">
        <v>4.7</v>
      </c>
      <c r="U3288">
        <v>750000</v>
      </c>
      <c r="V3288">
        <v>245000</v>
      </c>
      <c r="W3288">
        <v>270000</v>
      </c>
      <c r="X3288">
        <v>235000</v>
      </c>
      <c r="Y3288" t="s">
        <v>112</v>
      </c>
    </row>
    <row r="3289" spans="1:25" x14ac:dyDescent="0.25">
      <c r="A3289">
        <v>3288</v>
      </c>
      <c r="B3289">
        <v>64380</v>
      </c>
      <c r="C3289">
        <v>0</v>
      </c>
      <c r="D3289">
        <v>0</v>
      </c>
      <c r="E3289" t="s">
        <v>429</v>
      </c>
      <c r="F3289" t="s">
        <v>430</v>
      </c>
      <c r="G3289">
        <v>1</v>
      </c>
      <c r="H3289" s="6">
        <v>4426819</v>
      </c>
      <c r="I3289" s="7">
        <v>45747</v>
      </c>
      <c r="J3289" s="7">
        <v>45747</v>
      </c>
      <c r="K3289">
        <v>15</v>
      </c>
      <c r="L3289" t="s">
        <v>40</v>
      </c>
      <c r="M3289" t="s">
        <v>5</v>
      </c>
      <c r="N3289" t="s">
        <v>41</v>
      </c>
      <c r="O3289" t="s">
        <v>54</v>
      </c>
      <c r="P3289" t="s">
        <v>2082</v>
      </c>
      <c r="Q3289">
        <v>9</v>
      </c>
      <c r="R3289">
        <v>6</v>
      </c>
      <c r="S3289">
        <v>0</v>
      </c>
      <c r="U3289">
        <v>664023</v>
      </c>
      <c r="V3289">
        <v>398414</v>
      </c>
      <c r="W3289">
        <v>265609</v>
      </c>
      <c r="X3289">
        <v>0</v>
      </c>
      <c r="Y3289" t="s">
        <v>48</v>
      </c>
    </row>
    <row r="3290" spans="1:25" x14ac:dyDescent="0.25">
      <c r="A3290">
        <v>3289</v>
      </c>
      <c r="B3290">
        <v>64379</v>
      </c>
      <c r="C3290">
        <v>0</v>
      </c>
      <c r="D3290">
        <v>0</v>
      </c>
      <c r="E3290" t="s">
        <v>1792</v>
      </c>
      <c r="F3290" t="s">
        <v>1793</v>
      </c>
      <c r="G3290">
        <v>1</v>
      </c>
      <c r="H3290" s="6">
        <v>1300152</v>
      </c>
      <c r="I3290" s="7">
        <v>45747</v>
      </c>
      <c r="J3290" s="7">
        <v>45747</v>
      </c>
      <c r="K3290">
        <v>15</v>
      </c>
      <c r="L3290" t="s">
        <v>40</v>
      </c>
      <c r="M3290" t="s">
        <v>5</v>
      </c>
      <c r="N3290" t="s">
        <v>41</v>
      </c>
      <c r="O3290" t="s">
        <v>54</v>
      </c>
      <c r="P3290" t="s">
        <v>2082</v>
      </c>
      <c r="Q3290">
        <v>9</v>
      </c>
      <c r="R3290">
        <v>6</v>
      </c>
      <c r="S3290">
        <v>0</v>
      </c>
      <c r="U3290">
        <v>195023</v>
      </c>
      <c r="V3290">
        <v>117014</v>
      </c>
      <c r="W3290">
        <v>78009</v>
      </c>
      <c r="X3290">
        <v>0</v>
      </c>
      <c r="Y3290" t="s">
        <v>48</v>
      </c>
    </row>
    <row r="3291" spans="1:25" x14ac:dyDescent="0.25">
      <c r="A3291">
        <v>3290</v>
      </c>
      <c r="B3291">
        <v>64386</v>
      </c>
      <c r="C3291">
        <v>0</v>
      </c>
      <c r="D3291">
        <v>0</v>
      </c>
      <c r="E3291" t="s">
        <v>1745</v>
      </c>
      <c r="F3291" t="s">
        <v>1746</v>
      </c>
      <c r="G3291">
        <v>1</v>
      </c>
      <c r="H3291" s="6">
        <v>9000000</v>
      </c>
      <c r="I3291" s="7">
        <v>45747</v>
      </c>
      <c r="J3291" s="7">
        <v>45747</v>
      </c>
      <c r="K3291">
        <v>15</v>
      </c>
      <c r="L3291" t="s">
        <v>40</v>
      </c>
      <c r="M3291" t="s">
        <v>5</v>
      </c>
      <c r="N3291" t="s">
        <v>41</v>
      </c>
      <c r="O3291" t="s">
        <v>77</v>
      </c>
      <c r="P3291" t="s">
        <v>2082</v>
      </c>
      <c r="Q3291">
        <v>4.9000000000000004</v>
      </c>
      <c r="R3291">
        <v>5.4</v>
      </c>
      <c r="S3291">
        <v>4.7</v>
      </c>
      <c r="U3291">
        <v>1350000</v>
      </c>
      <c r="V3291">
        <v>441000</v>
      </c>
      <c r="W3291">
        <v>486000</v>
      </c>
      <c r="X3291">
        <v>423000</v>
      </c>
      <c r="Y3291" t="s">
        <v>48</v>
      </c>
    </row>
    <row r="3292" spans="1:25" x14ac:dyDescent="0.25">
      <c r="A3292">
        <v>3291</v>
      </c>
      <c r="B3292">
        <v>64368</v>
      </c>
      <c r="C3292">
        <v>0</v>
      </c>
      <c r="D3292">
        <v>0</v>
      </c>
      <c r="E3292" t="s">
        <v>393</v>
      </c>
      <c r="F3292" t="s">
        <v>2586</v>
      </c>
      <c r="G3292">
        <v>1</v>
      </c>
      <c r="H3292" s="6">
        <v>6139861</v>
      </c>
      <c r="I3292" s="7">
        <v>45744</v>
      </c>
      <c r="J3292" s="7">
        <v>45744</v>
      </c>
      <c r="K3292">
        <v>8</v>
      </c>
      <c r="L3292" t="s">
        <v>40</v>
      </c>
      <c r="M3292" t="s">
        <v>5</v>
      </c>
      <c r="N3292" t="s">
        <v>41</v>
      </c>
      <c r="O3292" t="s">
        <v>57</v>
      </c>
      <c r="P3292" t="s">
        <v>2082</v>
      </c>
      <c r="Q3292">
        <v>8</v>
      </c>
      <c r="R3292">
        <v>0</v>
      </c>
      <c r="S3292">
        <v>0</v>
      </c>
      <c r="U3292">
        <v>491189</v>
      </c>
      <c r="V3292">
        <v>491189</v>
      </c>
      <c r="W3292">
        <v>0</v>
      </c>
      <c r="X3292">
        <v>0</v>
      </c>
      <c r="Y3292" t="s">
        <v>44</v>
      </c>
    </row>
    <row r="3293" spans="1:25" x14ac:dyDescent="0.25">
      <c r="A3293">
        <v>3292</v>
      </c>
      <c r="B3293">
        <v>64373</v>
      </c>
      <c r="C3293">
        <v>0</v>
      </c>
      <c r="D3293">
        <v>0</v>
      </c>
      <c r="E3293" t="s">
        <v>1007</v>
      </c>
      <c r="F3293" t="s">
        <v>1008</v>
      </c>
      <c r="G3293">
        <v>1</v>
      </c>
      <c r="H3293" s="6">
        <v>2537897</v>
      </c>
      <c r="I3293" s="7">
        <v>45744</v>
      </c>
      <c r="J3293" s="7">
        <v>45744</v>
      </c>
      <c r="K3293">
        <v>7</v>
      </c>
      <c r="L3293" t="s">
        <v>40</v>
      </c>
      <c r="M3293" t="s">
        <v>5</v>
      </c>
      <c r="N3293" t="s">
        <v>41</v>
      </c>
      <c r="O3293" t="s">
        <v>57</v>
      </c>
      <c r="P3293" t="s">
        <v>2082</v>
      </c>
      <c r="Q3293">
        <v>7</v>
      </c>
      <c r="R3293">
        <v>0</v>
      </c>
      <c r="S3293">
        <v>0</v>
      </c>
      <c r="U3293">
        <v>177653</v>
      </c>
      <c r="V3293">
        <v>177653</v>
      </c>
      <c r="W3293">
        <v>0</v>
      </c>
      <c r="X3293">
        <v>0</v>
      </c>
      <c r="Y3293" t="s">
        <v>48</v>
      </c>
    </row>
    <row r="3294" spans="1:25" x14ac:dyDescent="0.25">
      <c r="A3294">
        <v>3293</v>
      </c>
      <c r="B3294">
        <v>64402</v>
      </c>
      <c r="C3294">
        <v>0</v>
      </c>
      <c r="D3294">
        <v>0</v>
      </c>
      <c r="E3294" t="s">
        <v>279</v>
      </c>
      <c r="F3294" t="s">
        <v>280</v>
      </c>
      <c r="G3294">
        <v>1</v>
      </c>
      <c r="H3294" s="6">
        <v>9316988</v>
      </c>
      <c r="I3294" s="7">
        <v>45744</v>
      </c>
      <c r="J3294" s="7">
        <v>45744</v>
      </c>
      <c r="K3294" t="s">
        <v>80</v>
      </c>
      <c r="L3294" t="s">
        <v>40</v>
      </c>
      <c r="M3294" t="s">
        <v>5</v>
      </c>
      <c r="N3294" t="s">
        <v>41</v>
      </c>
      <c r="O3294" t="s">
        <v>57</v>
      </c>
      <c r="P3294" t="s">
        <v>2082</v>
      </c>
      <c r="Q3294">
        <v>6.8</v>
      </c>
      <c r="R3294">
        <v>0</v>
      </c>
      <c r="S3294">
        <v>0</v>
      </c>
      <c r="U3294">
        <v>633555</v>
      </c>
      <c r="V3294">
        <v>633555</v>
      </c>
      <c r="W3294">
        <v>0</v>
      </c>
      <c r="X3294">
        <v>0</v>
      </c>
      <c r="Y3294" t="s">
        <v>81</v>
      </c>
    </row>
    <row r="3295" spans="1:25" x14ac:dyDescent="0.25">
      <c r="A3295">
        <v>3294</v>
      </c>
      <c r="B3295">
        <v>64376</v>
      </c>
      <c r="C3295">
        <v>0</v>
      </c>
      <c r="D3295">
        <v>0</v>
      </c>
      <c r="E3295" t="s">
        <v>578</v>
      </c>
      <c r="F3295" t="s">
        <v>579</v>
      </c>
      <c r="G3295">
        <v>1</v>
      </c>
      <c r="H3295" s="6">
        <v>223704</v>
      </c>
      <c r="I3295" s="7">
        <v>45744</v>
      </c>
      <c r="J3295" s="7">
        <v>45744</v>
      </c>
      <c r="K3295">
        <v>8</v>
      </c>
      <c r="L3295" t="s">
        <v>40</v>
      </c>
      <c r="M3295" t="s">
        <v>9</v>
      </c>
      <c r="N3295" t="s">
        <v>41</v>
      </c>
      <c r="O3295" t="s">
        <v>42</v>
      </c>
      <c r="P3295" t="s">
        <v>2082</v>
      </c>
      <c r="Q3295">
        <v>8</v>
      </c>
      <c r="R3295">
        <v>0</v>
      </c>
      <c r="S3295">
        <v>0</v>
      </c>
      <c r="U3295">
        <v>17896</v>
      </c>
      <c r="V3295">
        <v>17896</v>
      </c>
      <c r="W3295">
        <v>0</v>
      </c>
      <c r="X3295">
        <v>0</v>
      </c>
      <c r="Y3295" t="s">
        <v>109</v>
      </c>
    </row>
    <row r="3296" spans="1:25" x14ac:dyDescent="0.25">
      <c r="A3296">
        <v>3295</v>
      </c>
      <c r="B3296">
        <v>64370</v>
      </c>
      <c r="C3296">
        <v>0</v>
      </c>
      <c r="D3296">
        <v>0</v>
      </c>
      <c r="E3296" t="s">
        <v>2267</v>
      </c>
      <c r="F3296" t="s">
        <v>2268</v>
      </c>
      <c r="G3296">
        <v>1</v>
      </c>
      <c r="H3296" s="6">
        <v>252607</v>
      </c>
      <c r="I3296" s="7">
        <v>45744</v>
      </c>
      <c r="J3296" s="7">
        <v>45744</v>
      </c>
      <c r="K3296">
        <v>15</v>
      </c>
      <c r="L3296" t="s">
        <v>40</v>
      </c>
      <c r="M3296" t="s">
        <v>5</v>
      </c>
      <c r="N3296" t="s">
        <v>41</v>
      </c>
      <c r="O3296" t="s">
        <v>54</v>
      </c>
      <c r="P3296" t="s">
        <v>2082</v>
      </c>
      <c r="Q3296">
        <v>4</v>
      </c>
      <c r="R3296">
        <v>11</v>
      </c>
      <c r="S3296">
        <v>0</v>
      </c>
      <c r="U3296">
        <v>37891</v>
      </c>
      <c r="V3296">
        <v>10104</v>
      </c>
      <c r="W3296">
        <v>27787</v>
      </c>
      <c r="X3296">
        <v>0</v>
      </c>
      <c r="Y3296" t="s">
        <v>48</v>
      </c>
    </row>
    <row r="3297" spans="1:25" x14ac:dyDescent="0.25">
      <c r="A3297">
        <v>3296</v>
      </c>
      <c r="B3297">
        <v>64375</v>
      </c>
      <c r="C3297">
        <v>0</v>
      </c>
      <c r="D3297">
        <v>0</v>
      </c>
      <c r="E3297" t="s">
        <v>642</v>
      </c>
      <c r="F3297" t="s">
        <v>643</v>
      </c>
      <c r="G3297">
        <v>1</v>
      </c>
      <c r="H3297" s="6">
        <v>12571114</v>
      </c>
      <c r="I3297" s="7">
        <v>45744</v>
      </c>
      <c r="J3297" s="7">
        <v>45744</v>
      </c>
      <c r="K3297">
        <v>8</v>
      </c>
      <c r="L3297" t="s">
        <v>40</v>
      </c>
      <c r="M3297" t="s">
        <v>5</v>
      </c>
      <c r="N3297" t="s">
        <v>41</v>
      </c>
      <c r="O3297" t="s">
        <v>77</v>
      </c>
      <c r="P3297" t="s">
        <v>2082</v>
      </c>
      <c r="Q3297">
        <v>8</v>
      </c>
      <c r="R3297">
        <v>0</v>
      </c>
      <c r="S3297">
        <v>0</v>
      </c>
      <c r="U3297">
        <v>1005689</v>
      </c>
      <c r="V3297">
        <v>1005689</v>
      </c>
      <c r="W3297">
        <v>0</v>
      </c>
      <c r="X3297">
        <v>0</v>
      </c>
      <c r="Y3297" t="s">
        <v>250</v>
      </c>
    </row>
    <row r="3298" spans="1:25" x14ac:dyDescent="0.25">
      <c r="A3298">
        <v>3297</v>
      </c>
      <c r="B3298">
        <v>64401</v>
      </c>
      <c r="C3298">
        <v>0</v>
      </c>
      <c r="D3298">
        <v>0</v>
      </c>
      <c r="E3298" t="s">
        <v>191</v>
      </c>
      <c r="F3298" t="s">
        <v>192</v>
      </c>
      <c r="G3298">
        <v>1</v>
      </c>
      <c r="H3298" s="6">
        <v>187694</v>
      </c>
      <c r="I3298" s="7">
        <v>45744</v>
      </c>
      <c r="J3298" s="7">
        <v>45744</v>
      </c>
      <c r="K3298" t="s">
        <v>80</v>
      </c>
      <c r="L3298" t="s">
        <v>40</v>
      </c>
      <c r="M3298" t="s">
        <v>5</v>
      </c>
      <c r="N3298" t="s">
        <v>41</v>
      </c>
      <c r="O3298" t="s">
        <v>57</v>
      </c>
      <c r="P3298" t="s">
        <v>2082</v>
      </c>
      <c r="Q3298">
        <v>6.8</v>
      </c>
      <c r="R3298">
        <v>0</v>
      </c>
      <c r="S3298">
        <v>0</v>
      </c>
      <c r="U3298">
        <v>12763</v>
      </c>
      <c r="V3298">
        <v>12763</v>
      </c>
      <c r="W3298">
        <v>0</v>
      </c>
      <c r="X3298">
        <v>0</v>
      </c>
      <c r="Y3298" t="s">
        <v>81</v>
      </c>
    </row>
    <row r="3299" spans="1:25" x14ac:dyDescent="0.25">
      <c r="A3299">
        <v>3298</v>
      </c>
      <c r="B3299">
        <v>64400</v>
      </c>
      <c r="C3299">
        <v>0</v>
      </c>
      <c r="D3299">
        <v>0</v>
      </c>
      <c r="E3299" t="s">
        <v>176</v>
      </c>
      <c r="F3299" t="s">
        <v>177</v>
      </c>
      <c r="G3299">
        <v>1</v>
      </c>
      <c r="H3299" s="6">
        <v>246420</v>
      </c>
      <c r="I3299" s="7">
        <v>45744</v>
      </c>
      <c r="J3299" s="7">
        <v>45744</v>
      </c>
      <c r="K3299" t="s">
        <v>80</v>
      </c>
      <c r="L3299" t="s">
        <v>40</v>
      </c>
      <c r="M3299" t="s">
        <v>5</v>
      </c>
      <c r="N3299" t="s">
        <v>41</v>
      </c>
      <c r="O3299" t="s">
        <v>57</v>
      </c>
      <c r="P3299" t="s">
        <v>2082</v>
      </c>
      <c r="Q3299">
        <v>6.8</v>
      </c>
      <c r="R3299">
        <v>0</v>
      </c>
      <c r="S3299">
        <v>0</v>
      </c>
      <c r="U3299">
        <v>16757</v>
      </c>
      <c r="V3299">
        <v>16757</v>
      </c>
      <c r="W3299">
        <v>0</v>
      </c>
      <c r="X3299">
        <v>0</v>
      </c>
      <c r="Y3299" t="s">
        <v>81</v>
      </c>
    </row>
    <row r="3300" spans="1:25" x14ac:dyDescent="0.25">
      <c r="A3300">
        <v>3299</v>
      </c>
      <c r="B3300">
        <v>64398</v>
      </c>
      <c r="C3300">
        <v>0</v>
      </c>
      <c r="D3300">
        <v>0</v>
      </c>
      <c r="E3300" t="s">
        <v>172</v>
      </c>
      <c r="F3300" t="s">
        <v>173</v>
      </c>
      <c r="G3300">
        <v>1</v>
      </c>
      <c r="H3300" s="6">
        <v>238713</v>
      </c>
      <c r="I3300" s="7">
        <v>45744</v>
      </c>
      <c r="J3300" s="7">
        <v>45744</v>
      </c>
      <c r="K3300" t="s">
        <v>80</v>
      </c>
      <c r="L3300" t="s">
        <v>40</v>
      </c>
      <c r="M3300" t="s">
        <v>5</v>
      </c>
      <c r="N3300" t="s">
        <v>41</v>
      </c>
      <c r="O3300" t="s">
        <v>57</v>
      </c>
      <c r="P3300" t="s">
        <v>2082</v>
      </c>
      <c r="Q3300">
        <v>6.8</v>
      </c>
      <c r="R3300">
        <v>0</v>
      </c>
      <c r="S3300">
        <v>0</v>
      </c>
      <c r="U3300">
        <v>16232</v>
      </c>
      <c r="V3300">
        <v>16232</v>
      </c>
      <c r="W3300">
        <v>0</v>
      </c>
      <c r="X3300">
        <v>0</v>
      </c>
      <c r="Y3300" t="s">
        <v>81</v>
      </c>
    </row>
    <row r="3301" spans="1:25" x14ac:dyDescent="0.25">
      <c r="A3301">
        <v>3300</v>
      </c>
      <c r="B3301">
        <v>64397</v>
      </c>
      <c r="C3301">
        <v>0</v>
      </c>
      <c r="D3301">
        <v>0</v>
      </c>
      <c r="E3301" t="s">
        <v>168</v>
      </c>
      <c r="F3301" t="s">
        <v>169</v>
      </c>
      <c r="G3301">
        <v>1</v>
      </c>
      <c r="H3301" s="6">
        <v>185531</v>
      </c>
      <c r="I3301" s="7">
        <v>45744</v>
      </c>
      <c r="J3301" s="7">
        <v>45744</v>
      </c>
      <c r="K3301" t="s">
        <v>80</v>
      </c>
      <c r="L3301" t="s">
        <v>40</v>
      </c>
      <c r="M3301" t="s">
        <v>5</v>
      </c>
      <c r="N3301" t="s">
        <v>41</v>
      </c>
      <c r="O3301" t="s">
        <v>57</v>
      </c>
      <c r="P3301" t="s">
        <v>2082</v>
      </c>
      <c r="Q3301">
        <v>6.8</v>
      </c>
      <c r="R3301">
        <v>0</v>
      </c>
      <c r="S3301">
        <v>0</v>
      </c>
      <c r="U3301">
        <v>12616</v>
      </c>
      <c r="V3301">
        <v>12616</v>
      </c>
      <c r="W3301">
        <v>0</v>
      </c>
      <c r="X3301">
        <v>0</v>
      </c>
      <c r="Y3301" t="s">
        <v>81</v>
      </c>
    </row>
    <row r="3302" spans="1:25" x14ac:dyDescent="0.25">
      <c r="A3302">
        <v>3301</v>
      </c>
      <c r="B3302">
        <v>64399</v>
      </c>
      <c r="C3302">
        <v>0</v>
      </c>
      <c r="D3302">
        <v>0</v>
      </c>
      <c r="E3302" t="s">
        <v>170</v>
      </c>
      <c r="F3302" t="s">
        <v>171</v>
      </c>
      <c r="G3302">
        <v>1</v>
      </c>
      <c r="H3302" s="6">
        <v>156167</v>
      </c>
      <c r="I3302" s="7">
        <v>45744</v>
      </c>
      <c r="J3302" s="7">
        <v>45744</v>
      </c>
      <c r="K3302" t="s">
        <v>80</v>
      </c>
      <c r="L3302" t="s">
        <v>40</v>
      </c>
      <c r="M3302" t="s">
        <v>5</v>
      </c>
      <c r="N3302" t="s">
        <v>41</v>
      </c>
      <c r="O3302" t="s">
        <v>57</v>
      </c>
      <c r="P3302" t="s">
        <v>2082</v>
      </c>
      <c r="Q3302">
        <v>6.8</v>
      </c>
      <c r="R3302">
        <v>0</v>
      </c>
      <c r="S3302">
        <v>0</v>
      </c>
      <c r="U3302">
        <v>10619</v>
      </c>
      <c r="V3302">
        <v>10619</v>
      </c>
      <c r="W3302">
        <v>0</v>
      </c>
      <c r="X3302">
        <v>0</v>
      </c>
      <c r="Y3302" t="s">
        <v>81</v>
      </c>
    </row>
    <row r="3303" spans="1:25" x14ac:dyDescent="0.25">
      <c r="A3303">
        <v>3302</v>
      </c>
      <c r="B3303">
        <v>64374</v>
      </c>
      <c r="C3303">
        <v>0</v>
      </c>
      <c r="D3303">
        <v>0</v>
      </c>
      <c r="E3303" t="s">
        <v>1486</v>
      </c>
      <c r="F3303" t="s">
        <v>1487</v>
      </c>
      <c r="G3303">
        <v>1</v>
      </c>
      <c r="H3303" s="6">
        <v>1807287</v>
      </c>
      <c r="I3303" s="7">
        <v>45744</v>
      </c>
      <c r="J3303" s="7">
        <v>45744</v>
      </c>
      <c r="K3303">
        <v>7</v>
      </c>
      <c r="L3303" t="s">
        <v>40</v>
      </c>
      <c r="M3303" t="s">
        <v>5</v>
      </c>
      <c r="N3303" t="s">
        <v>41</v>
      </c>
      <c r="O3303" t="s">
        <v>47</v>
      </c>
      <c r="P3303" t="s">
        <v>2082</v>
      </c>
      <c r="Q3303">
        <v>7</v>
      </c>
      <c r="R3303">
        <v>0</v>
      </c>
      <c r="S3303">
        <v>0</v>
      </c>
      <c r="U3303">
        <v>126510</v>
      </c>
      <c r="V3303">
        <v>126510</v>
      </c>
      <c r="W3303">
        <v>0</v>
      </c>
      <c r="X3303">
        <v>0</v>
      </c>
      <c r="Y3303" t="s">
        <v>72</v>
      </c>
    </row>
    <row r="3304" spans="1:25" x14ac:dyDescent="0.25">
      <c r="A3304">
        <v>3303</v>
      </c>
      <c r="B3304">
        <v>64394</v>
      </c>
      <c r="C3304">
        <v>0</v>
      </c>
      <c r="D3304">
        <v>0</v>
      </c>
      <c r="E3304" t="s">
        <v>105</v>
      </c>
      <c r="F3304" t="s">
        <v>106</v>
      </c>
      <c r="G3304">
        <v>1</v>
      </c>
      <c r="H3304" s="6">
        <v>84791</v>
      </c>
      <c r="I3304" s="7">
        <v>45744</v>
      </c>
      <c r="J3304" s="7">
        <v>45744</v>
      </c>
      <c r="K3304" t="s">
        <v>80</v>
      </c>
      <c r="L3304" t="s">
        <v>40</v>
      </c>
      <c r="M3304" t="s">
        <v>5</v>
      </c>
      <c r="N3304" t="s">
        <v>41</v>
      </c>
      <c r="O3304" t="s">
        <v>57</v>
      </c>
      <c r="P3304" t="s">
        <v>2082</v>
      </c>
      <c r="Q3304">
        <v>6.8</v>
      </c>
      <c r="R3304">
        <v>0</v>
      </c>
      <c r="S3304">
        <v>0</v>
      </c>
      <c r="U3304">
        <v>5766</v>
      </c>
      <c r="V3304">
        <v>5766</v>
      </c>
      <c r="W3304">
        <v>0</v>
      </c>
      <c r="X3304">
        <v>0</v>
      </c>
      <c r="Y3304" t="s">
        <v>81</v>
      </c>
    </row>
    <row r="3305" spans="1:25" x14ac:dyDescent="0.25">
      <c r="A3305">
        <v>3304</v>
      </c>
      <c r="B3305">
        <v>64395</v>
      </c>
      <c r="C3305">
        <v>0</v>
      </c>
      <c r="D3305">
        <v>0</v>
      </c>
      <c r="E3305" t="s">
        <v>88</v>
      </c>
      <c r="F3305" t="s">
        <v>89</v>
      </c>
      <c r="G3305">
        <v>1</v>
      </c>
      <c r="H3305" s="6">
        <v>79400</v>
      </c>
      <c r="I3305" s="7">
        <v>45744</v>
      </c>
      <c r="J3305" s="7">
        <v>45744</v>
      </c>
      <c r="K3305" t="s">
        <v>80</v>
      </c>
      <c r="L3305" t="s">
        <v>40</v>
      </c>
      <c r="M3305" t="s">
        <v>5</v>
      </c>
      <c r="N3305" t="s">
        <v>41</v>
      </c>
      <c r="O3305" t="s">
        <v>57</v>
      </c>
      <c r="P3305" t="s">
        <v>2082</v>
      </c>
      <c r="Q3305">
        <v>6.8</v>
      </c>
      <c r="R3305">
        <v>0</v>
      </c>
      <c r="S3305">
        <v>0</v>
      </c>
      <c r="U3305">
        <v>5399</v>
      </c>
      <c r="V3305">
        <v>5399</v>
      </c>
      <c r="W3305">
        <v>0</v>
      </c>
      <c r="X3305">
        <v>0</v>
      </c>
      <c r="Y3305" t="s">
        <v>81</v>
      </c>
    </row>
    <row r="3306" spans="1:25" x14ac:dyDescent="0.25">
      <c r="A3306">
        <v>3305</v>
      </c>
      <c r="B3306">
        <v>64396</v>
      </c>
      <c r="C3306">
        <v>0</v>
      </c>
      <c r="D3306">
        <v>0</v>
      </c>
      <c r="E3306" t="s">
        <v>78</v>
      </c>
      <c r="F3306" t="s">
        <v>79</v>
      </c>
      <c r="G3306">
        <v>1</v>
      </c>
      <c r="H3306" s="6">
        <v>263076</v>
      </c>
      <c r="I3306" s="7">
        <v>45744</v>
      </c>
      <c r="J3306" s="7">
        <v>45744</v>
      </c>
      <c r="K3306" t="s">
        <v>80</v>
      </c>
      <c r="L3306" t="s">
        <v>40</v>
      </c>
      <c r="M3306" t="s">
        <v>5</v>
      </c>
      <c r="N3306" t="s">
        <v>41</v>
      </c>
      <c r="O3306" t="s">
        <v>57</v>
      </c>
      <c r="P3306" t="s">
        <v>2082</v>
      </c>
      <c r="Q3306">
        <v>6.8</v>
      </c>
      <c r="R3306">
        <v>0</v>
      </c>
      <c r="S3306">
        <v>0</v>
      </c>
      <c r="U3306">
        <v>17889</v>
      </c>
      <c r="V3306">
        <v>17889</v>
      </c>
      <c r="W3306">
        <v>0</v>
      </c>
      <c r="X3306">
        <v>0</v>
      </c>
      <c r="Y3306" t="s">
        <v>81</v>
      </c>
    </row>
    <row r="3307" spans="1:25" x14ac:dyDescent="0.25">
      <c r="A3307">
        <v>3306</v>
      </c>
      <c r="B3307">
        <v>64369</v>
      </c>
      <c r="C3307">
        <v>0</v>
      </c>
      <c r="D3307">
        <v>0</v>
      </c>
      <c r="E3307" t="s">
        <v>1636</v>
      </c>
      <c r="F3307" t="s">
        <v>1637</v>
      </c>
      <c r="G3307">
        <v>1</v>
      </c>
      <c r="H3307" s="6">
        <v>15000000</v>
      </c>
      <c r="I3307" s="7">
        <v>45744</v>
      </c>
      <c r="J3307" s="7">
        <v>45744</v>
      </c>
      <c r="K3307">
        <v>7</v>
      </c>
      <c r="L3307" t="s">
        <v>40</v>
      </c>
      <c r="M3307" t="s">
        <v>5</v>
      </c>
      <c r="N3307" t="s">
        <v>41</v>
      </c>
      <c r="O3307" t="s">
        <v>47</v>
      </c>
      <c r="P3307" t="s">
        <v>2082</v>
      </c>
      <c r="Q3307">
        <v>7</v>
      </c>
      <c r="R3307">
        <v>0</v>
      </c>
      <c r="S3307">
        <v>0</v>
      </c>
      <c r="U3307">
        <v>1050000</v>
      </c>
      <c r="V3307">
        <v>1050000</v>
      </c>
      <c r="W3307">
        <v>0</v>
      </c>
      <c r="X3307">
        <v>0</v>
      </c>
      <c r="Y3307" t="s">
        <v>48</v>
      </c>
    </row>
    <row r="3308" spans="1:25" x14ac:dyDescent="0.25">
      <c r="A3308">
        <v>3307</v>
      </c>
      <c r="B3308">
        <v>64372</v>
      </c>
      <c r="C3308">
        <v>0</v>
      </c>
      <c r="D3308">
        <v>0</v>
      </c>
      <c r="E3308" t="s">
        <v>1666</v>
      </c>
      <c r="F3308" t="s">
        <v>1667</v>
      </c>
      <c r="G3308">
        <v>1</v>
      </c>
      <c r="H3308" s="6">
        <v>38654207</v>
      </c>
      <c r="I3308" s="7">
        <v>45744</v>
      </c>
      <c r="J3308" s="7">
        <v>45744</v>
      </c>
      <c r="K3308">
        <v>15</v>
      </c>
      <c r="L3308" t="s">
        <v>40</v>
      </c>
      <c r="M3308" t="s">
        <v>5</v>
      </c>
      <c r="N3308" t="s">
        <v>41</v>
      </c>
      <c r="O3308" t="s">
        <v>77</v>
      </c>
      <c r="P3308" t="s">
        <v>2082</v>
      </c>
      <c r="Q3308">
        <v>5.6</v>
      </c>
      <c r="R3308">
        <v>9.4</v>
      </c>
      <c r="S3308">
        <v>0</v>
      </c>
      <c r="U3308">
        <v>5798131</v>
      </c>
      <c r="V3308">
        <v>2164636</v>
      </c>
      <c r="W3308">
        <v>3633495</v>
      </c>
      <c r="X3308">
        <v>0</v>
      </c>
      <c r="Y3308" t="s">
        <v>109</v>
      </c>
    </row>
    <row r="3309" spans="1:25" x14ac:dyDescent="0.25">
      <c r="A3309">
        <v>3308</v>
      </c>
      <c r="B3309">
        <v>64367</v>
      </c>
      <c r="C3309">
        <v>0</v>
      </c>
      <c r="D3309">
        <v>0</v>
      </c>
      <c r="E3309" t="s">
        <v>1157</v>
      </c>
      <c r="F3309" t="s">
        <v>1158</v>
      </c>
      <c r="G3309">
        <v>1</v>
      </c>
      <c r="H3309" s="6">
        <v>4331598</v>
      </c>
      <c r="I3309" s="7">
        <v>45743</v>
      </c>
      <c r="J3309" s="7">
        <v>45743</v>
      </c>
      <c r="K3309">
        <v>15</v>
      </c>
      <c r="L3309" t="s">
        <v>40</v>
      </c>
      <c r="M3309" t="s">
        <v>5</v>
      </c>
      <c r="N3309" t="s">
        <v>41</v>
      </c>
      <c r="O3309" t="s">
        <v>54</v>
      </c>
      <c r="P3309" t="s">
        <v>2082</v>
      </c>
      <c r="Q3309">
        <v>5</v>
      </c>
      <c r="R3309">
        <v>10</v>
      </c>
      <c r="S3309">
        <v>0</v>
      </c>
      <c r="U3309">
        <v>649740</v>
      </c>
      <c r="V3309">
        <v>216580</v>
      </c>
      <c r="W3309">
        <v>433160</v>
      </c>
      <c r="X3309">
        <v>0</v>
      </c>
      <c r="Y3309" t="s">
        <v>44</v>
      </c>
    </row>
    <row r="3310" spans="1:25" x14ac:dyDescent="0.25">
      <c r="A3310">
        <v>3309</v>
      </c>
      <c r="B3310">
        <v>64362</v>
      </c>
      <c r="C3310">
        <v>0</v>
      </c>
      <c r="D3310">
        <v>0</v>
      </c>
      <c r="E3310" t="s">
        <v>2501</v>
      </c>
      <c r="F3310" t="s">
        <v>2502</v>
      </c>
      <c r="G3310">
        <v>1</v>
      </c>
      <c r="H3310" s="6">
        <v>2340967</v>
      </c>
      <c r="I3310" s="7">
        <v>45743</v>
      </c>
      <c r="J3310" s="7">
        <v>45743</v>
      </c>
      <c r="K3310">
        <v>9</v>
      </c>
      <c r="L3310" t="s">
        <v>40</v>
      </c>
      <c r="M3310" t="s">
        <v>5</v>
      </c>
      <c r="N3310" t="s">
        <v>41</v>
      </c>
      <c r="O3310" t="s">
        <v>54</v>
      </c>
      <c r="P3310" t="s">
        <v>2082</v>
      </c>
      <c r="Q3310">
        <v>9</v>
      </c>
      <c r="R3310">
        <v>0</v>
      </c>
      <c r="S3310">
        <v>0</v>
      </c>
      <c r="U3310">
        <v>210687</v>
      </c>
      <c r="V3310">
        <v>210687</v>
      </c>
      <c r="W3310">
        <v>0</v>
      </c>
      <c r="X3310">
        <v>0</v>
      </c>
      <c r="Y3310" t="s">
        <v>48</v>
      </c>
    </row>
    <row r="3311" spans="1:25" x14ac:dyDescent="0.25">
      <c r="A3311">
        <v>3310</v>
      </c>
      <c r="B3311">
        <v>64366</v>
      </c>
      <c r="C3311">
        <v>0</v>
      </c>
      <c r="D3311">
        <v>0</v>
      </c>
      <c r="E3311" t="s">
        <v>1863</v>
      </c>
      <c r="F3311" t="s">
        <v>1864</v>
      </c>
      <c r="G3311">
        <v>1</v>
      </c>
      <c r="H3311" s="6">
        <v>1298824</v>
      </c>
      <c r="I3311" s="7">
        <v>45743</v>
      </c>
      <c r="J3311" s="7">
        <v>45743</v>
      </c>
      <c r="K3311">
        <v>15</v>
      </c>
      <c r="L3311" t="s">
        <v>40</v>
      </c>
      <c r="M3311" t="s">
        <v>5</v>
      </c>
      <c r="N3311" t="s">
        <v>41</v>
      </c>
      <c r="O3311" t="s">
        <v>54</v>
      </c>
      <c r="P3311" t="s">
        <v>2082</v>
      </c>
      <c r="Q3311">
        <v>15</v>
      </c>
      <c r="R3311">
        <v>0</v>
      </c>
      <c r="S3311">
        <v>0</v>
      </c>
      <c r="U3311">
        <v>194824</v>
      </c>
      <c r="V3311">
        <v>194824</v>
      </c>
      <c r="W3311">
        <v>0</v>
      </c>
      <c r="X3311">
        <v>0</v>
      </c>
      <c r="Y3311" t="s">
        <v>48</v>
      </c>
    </row>
    <row r="3312" spans="1:25" x14ac:dyDescent="0.25">
      <c r="A3312">
        <v>3311</v>
      </c>
      <c r="B3312">
        <v>64363</v>
      </c>
      <c r="C3312">
        <v>0</v>
      </c>
      <c r="D3312">
        <v>0</v>
      </c>
      <c r="E3312" t="s">
        <v>2196</v>
      </c>
      <c r="F3312" t="s">
        <v>2197</v>
      </c>
      <c r="G3312">
        <v>1</v>
      </c>
      <c r="H3312" s="6">
        <v>703276</v>
      </c>
      <c r="I3312" s="7">
        <v>45743</v>
      </c>
      <c r="J3312" s="7">
        <v>45743</v>
      </c>
      <c r="K3312">
        <v>8</v>
      </c>
      <c r="L3312" t="s">
        <v>40</v>
      </c>
      <c r="M3312" t="s">
        <v>5</v>
      </c>
      <c r="N3312" t="s">
        <v>41</v>
      </c>
      <c r="O3312" t="s">
        <v>57</v>
      </c>
      <c r="P3312" t="s">
        <v>2082</v>
      </c>
      <c r="Q3312">
        <v>8</v>
      </c>
      <c r="R3312">
        <v>0</v>
      </c>
      <c r="S3312">
        <v>0</v>
      </c>
      <c r="U3312">
        <v>56262</v>
      </c>
      <c r="V3312">
        <v>56262</v>
      </c>
      <c r="W3312">
        <v>0</v>
      </c>
      <c r="X3312">
        <v>0</v>
      </c>
      <c r="Y3312" t="s">
        <v>48</v>
      </c>
    </row>
    <row r="3313" spans="1:25" x14ac:dyDescent="0.25">
      <c r="A3313">
        <v>3312</v>
      </c>
      <c r="B3313">
        <v>64365</v>
      </c>
      <c r="C3313">
        <v>0</v>
      </c>
      <c r="D3313">
        <v>0</v>
      </c>
      <c r="E3313" t="s">
        <v>2503</v>
      </c>
      <c r="F3313" t="s">
        <v>2504</v>
      </c>
      <c r="G3313">
        <v>1</v>
      </c>
      <c r="H3313" s="6">
        <v>649412</v>
      </c>
      <c r="I3313" s="7">
        <v>45743</v>
      </c>
      <c r="J3313" s="7">
        <v>45743</v>
      </c>
      <c r="K3313">
        <v>15</v>
      </c>
      <c r="L3313" t="s">
        <v>40</v>
      </c>
      <c r="M3313" t="s">
        <v>5</v>
      </c>
      <c r="N3313" t="s">
        <v>41</v>
      </c>
      <c r="O3313" t="s">
        <v>54</v>
      </c>
      <c r="P3313" t="s">
        <v>2082</v>
      </c>
      <c r="Q3313">
        <v>15</v>
      </c>
      <c r="R3313">
        <v>0</v>
      </c>
      <c r="S3313">
        <v>0</v>
      </c>
      <c r="U3313">
        <v>97412</v>
      </c>
      <c r="V3313">
        <v>97412</v>
      </c>
      <c r="W3313">
        <v>0</v>
      </c>
      <c r="X3313">
        <v>0</v>
      </c>
      <c r="Y3313" t="s">
        <v>48</v>
      </c>
    </row>
    <row r="3314" spans="1:25" x14ac:dyDescent="0.25">
      <c r="A3314">
        <v>3313</v>
      </c>
      <c r="B3314">
        <v>64364</v>
      </c>
      <c r="C3314">
        <v>0</v>
      </c>
      <c r="D3314">
        <v>0</v>
      </c>
      <c r="E3314" t="s">
        <v>1064</v>
      </c>
      <c r="F3314" t="s">
        <v>1065</v>
      </c>
      <c r="G3314">
        <v>1</v>
      </c>
      <c r="H3314" s="6">
        <v>66410000</v>
      </c>
      <c r="I3314" s="7">
        <v>45743</v>
      </c>
      <c r="J3314" s="7">
        <v>45743</v>
      </c>
      <c r="K3314">
        <v>15</v>
      </c>
      <c r="L3314" t="s">
        <v>40</v>
      </c>
      <c r="M3314" t="s">
        <v>5</v>
      </c>
      <c r="N3314" t="s">
        <v>41</v>
      </c>
      <c r="O3314" t="s">
        <v>54</v>
      </c>
      <c r="P3314" t="s">
        <v>2082</v>
      </c>
      <c r="Q3314">
        <v>4.5</v>
      </c>
      <c r="R3314">
        <v>10.5</v>
      </c>
      <c r="S3314">
        <v>0</v>
      </c>
      <c r="U3314">
        <v>9961500</v>
      </c>
      <c r="V3314">
        <v>2988450</v>
      </c>
      <c r="W3314">
        <v>6973050</v>
      </c>
      <c r="X3314">
        <v>0</v>
      </c>
      <c r="Y3314" t="s">
        <v>48</v>
      </c>
    </row>
    <row r="3315" spans="1:25" x14ac:dyDescent="0.25">
      <c r="A3315">
        <v>3314</v>
      </c>
      <c r="B3315">
        <v>64355</v>
      </c>
      <c r="C3315">
        <v>0</v>
      </c>
      <c r="D3315">
        <v>0</v>
      </c>
      <c r="E3315" t="s">
        <v>995</v>
      </c>
      <c r="F3315" t="s">
        <v>996</v>
      </c>
      <c r="G3315">
        <v>1</v>
      </c>
      <c r="H3315" s="6">
        <v>3000000</v>
      </c>
      <c r="I3315" s="7">
        <v>45742</v>
      </c>
      <c r="J3315" s="7">
        <v>45742</v>
      </c>
      <c r="K3315">
        <v>6</v>
      </c>
      <c r="L3315" t="s">
        <v>40</v>
      </c>
      <c r="M3315" t="s">
        <v>5</v>
      </c>
      <c r="N3315" t="s">
        <v>41</v>
      </c>
      <c r="O3315" t="s">
        <v>47</v>
      </c>
      <c r="P3315" t="s">
        <v>2082</v>
      </c>
      <c r="Q3315">
        <v>6</v>
      </c>
      <c r="R3315">
        <v>0</v>
      </c>
      <c r="S3315">
        <v>0</v>
      </c>
      <c r="U3315">
        <v>180000</v>
      </c>
      <c r="V3315">
        <v>180000</v>
      </c>
      <c r="W3315">
        <v>0</v>
      </c>
      <c r="X3315">
        <v>0</v>
      </c>
      <c r="Y3315" t="s">
        <v>109</v>
      </c>
    </row>
    <row r="3316" spans="1:25" x14ac:dyDescent="0.25">
      <c r="A3316">
        <v>3315</v>
      </c>
      <c r="B3316">
        <v>64358</v>
      </c>
      <c r="C3316">
        <v>0</v>
      </c>
      <c r="D3316">
        <v>0</v>
      </c>
      <c r="E3316" t="s">
        <v>580</v>
      </c>
      <c r="F3316" t="s">
        <v>581</v>
      </c>
      <c r="G3316">
        <v>1</v>
      </c>
      <c r="H3316" s="6">
        <v>10090189</v>
      </c>
      <c r="I3316" s="7">
        <v>45742</v>
      </c>
      <c r="J3316" s="7">
        <v>45742</v>
      </c>
      <c r="K3316">
        <v>4</v>
      </c>
      <c r="L3316" t="s">
        <v>40</v>
      </c>
      <c r="M3316" t="s">
        <v>4</v>
      </c>
      <c r="N3316" t="s">
        <v>41</v>
      </c>
      <c r="O3316" t="s">
        <v>51</v>
      </c>
      <c r="P3316" t="s">
        <v>2082</v>
      </c>
      <c r="Q3316">
        <v>4</v>
      </c>
      <c r="R3316">
        <v>0</v>
      </c>
      <c r="S3316">
        <v>0</v>
      </c>
      <c r="U3316">
        <v>403608</v>
      </c>
      <c r="V3316">
        <v>403608</v>
      </c>
      <c r="W3316">
        <v>0</v>
      </c>
      <c r="X3316">
        <v>0</v>
      </c>
      <c r="Y3316" t="s">
        <v>48</v>
      </c>
    </row>
    <row r="3317" spans="1:25" x14ac:dyDescent="0.25">
      <c r="A3317">
        <v>3316</v>
      </c>
      <c r="B3317">
        <v>64357</v>
      </c>
      <c r="C3317">
        <v>0</v>
      </c>
      <c r="D3317">
        <v>0</v>
      </c>
      <c r="E3317" t="s">
        <v>640</v>
      </c>
      <c r="F3317" t="s">
        <v>641</v>
      </c>
      <c r="G3317">
        <v>1</v>
      </c>
      <c r="H3317" s="6">
        <v>2976176</v>
      </c>
      <c r="I3317" s="7">
        <v>45742</v>
      </c>
      <c r="J3317" s="7">
        <v>45742</v>
      </c>
      <c r="K3317">
        <v>4</v>
      </c>
      <c r="L3317" t="s">
        <v>40</v>
      </c>
      <c r="M3317" t="s">
        <v>4</v>
      </c>
      <c r="N3317" t="s">
        <v>41</v>
      </c>
      <c r="O3317" t="s">
        <v>51</v>
      </c>
      <c r="P3317" t="s">
        <v>2082</v>
      </c>
      <c r="Q3317">
        <v>4</v>
      </c>
      <c r="R3317">
        <v>0</v>
      </c>
      <c r="S3317">
        <v>0</v>
      </c>
      <c r="U3317">
        <v>119047</v>
      </c>
      <c r="V3317">
        <v>119047</v>
      </c>
      <c r="W3317">
        <v>0</v>
      </c>
      <c r="X3317">
        <v>0</v>
      </c>
      <c r="Y3317" t="s">
        <v>48</v>
      </c>
    </row>
    <row r="3318" spans="1:25" x14ac:dyDescent="0.25">
      <c r="A3318">
        <v>3317</v>
      </c>
      <c r="B3318">
        <v>64438</v>
      </c>
      <c r="C3318">
        <v>0</v>
      </c>
      <c r="D3318">
        <v>0</v>
      </c>
      <c r="E3318" t="s">
        <v>1083</v>
      </c>
      <c r="F3318" t="s">
        <v>1084</v>
      </c>
      <c r="G3318">
        <v>1</v>
      </c>
      <c r="H3318" s="6">
        <v>183000</v>
      </c>
      <c r="I3318" s="7">
        <v>45742</v>
      </c>
      <c r="J3318" s="7">
        <v>45742</v>
      </c>
      <c r="K3318">
        <v>15</v>
      </c>
      <c r="L3318" t="s">
        <v>459</v>
      </c>
      <c r="M3318" t="s">
        <v>3</v>
      </c>
      <c r="N3318" t="s">
        <v>41</v>
      </c>
      <c r="O3318" t="s">
        <v>51</v>
      </c>
      <c r="P3318" t="s">
        <v>2082</v>
      </c>
      <c r="Q3318">
        <v>15</v>
      </c>
      <c r="R3318">
        <v>0</v>
      </c>
      <c r="S3318">
        <v>0</v>
      </c>
      <c r="U3318">
        <v>27450</v>
      </c>
      <c r="V3318">
        <v>27450</v>
      </c>
      <c r="W3318">
        <v>0</v>
      </c>
      <c r="X3318">
        <v>0</v>
      </c>
      <c r="Y3318" t="s">
        <v>48</v>
      </c>
    </row>
    <row r="3319" spans="1:25" x14ac:dyDescent="0.25">
      <c r="A3319">
        <v>3318</v>
      </c>
      <c r="B3319">
        <v>64359</v>
      </c>
      <c r="C3319">
        <v>0</v>
      </c>
      <c r="D3319">
        <v>0</v>
      </c>
      <c r="E3319" t="s">
        <v>1163</v>
      </c>
      <c r="F3319" t="s">
        <v>1164</v>
      </c>
      <c r="G3319">
        <v>1</v>
      </c>
      <c r="H3319" s="6">
        <v>875247</v>
      </c>
      <c r="I3319" s="7">
        <v>45742</v>
      </c>
      <c r="J3319" s="7">
        <v>45742</v>
      </c>
      <c r="K3319">
        <v>15</v>
      </c>
      <c r="L3319" t="s">
        <v>40</v>
      </c>
      <c r="M3319" t="s">
        <v>5</v>
      </c>
      <c r="N3319" t="s">
        <v>41</v>
      </c>
      <c r="O3319" t="s">
        <v>54</v>
      </c>
      <c r="P3319" t="s">
        <v>2082</v>
      </c>
      <c r="Q3319">
        <v>5</v>
      </c>
      <c r="R3319">
        <v>10</v>
      </c>
      <c r="S3319">
        <v>0</v>
      </c>
      <c r="U3319">
        <v>131287</v>
      </c>
      <c r="V3319">
        <v>43762</v>
      </c>
      <c r="W3319">
        <v>87525</v>
      </c>
      <c r="X3319">
        <v>0</v>
      </c>
      <c r="Y3319" t="s">
        <v>44</v>
      </c>
    </row>
    <row r="3320" spans="1:25" x14ac:dyDescent="0.25">
      <c r="A3320">
        <v>3319</v>
      </c>
      <c r="B3320">
        <v>64346</v>
      </c>
      <c r="C3320">
        <v>0</v>
      </c>
      <c r="D3320">
        <v>0</v>
      </c>
      <c r="E3320" t="s">
        <v>1848</v>
      </c>
      <c r="F3320" t="s">
        <v>1849</v>
      </c>
      <c r="G3320">
        <v>1</v>
      </c>
      <c r="H3320" s="6">
        <v>16131724</v>
      </c>
      <c r="I3320" s="7">
        <v>45741</v>
      </c>
      <c r="J3320" s="7">
        <v>45741</v>
      </c>
      <c r="K3320">
        <v>15</v>
      </c>
      <c r="L3320" t="s">
        <v>40</v>
      </c>
      <c r="M3320" t="s">
        <v>5</v>
      </c>
      <c r="N3320" t="s">
        <v>41</v>
      </c>
      <c r="O3320" t="s">
        <v>47</v>
      </c>
      <c r="P3320" t="s">
        <v>2082</v>
      </c>
      <c r="Q3320">
        <v>2</v>
      </c>
      <c r="R3320">
        <v>13</v>
      </c>
      <c r="S3320">
        <v>0</v>
      </c>
      <c r="U3320">
        <v>2419759</v>
      </c>
      <c r="V3320">
        <v>322634</v>
      </c>
      <c r="W3320">
        <v>2097124</v>
      </c>
      <c r="X3320">
        <v>0</v>
      </c>
      <c r="Y3320" t="s">
        <v>250</v>
      </c>
    </row>
    <row r="3321" spans="1:25" x14ac:dyDescent="0.25">
      <c r="A3321">
        <v>3320</v>
      </c>
      <c r="B3321">
        <v>64350</v>
      </c>
      <c r="C3321">
        <v>0</v>
      </c>
      <c r="D3321">
        <v>0</v>
      </c>
      <c r="E3321" t="s">
        <v>1145</v>
      </c>
      <c r="F3321" t="s">
        <v>1146</v>
      </c>
      <c r="G3321">
        <v>1</v>
      </c>
      <c r="H3321" s="6">
        <v>637787</v>
      </c>
      <c r="I3321" s="7">
        <v>45741</v>
      </c>
      <c r="J3321" s="7">
        <v>45741</v>
      </c>
      <c r="K3321">
        <v>15</v>
      </c>
      <c r="L3321" t="s">
        <v>40</v>
      </c>
      <c r="M3321" t="s">
        <v>5</v>
      </c>
      <c r="N3321" t="s">
        <v>41</v>
      </c>
      <c r="O3321" t="s">
        <v>54</v>
      </c>
      <c r="P3321" t="s">
        <v>2082</v>
      </c>
      <c r="Q3321">
        <v>5</v>
      </c>
      <c r="R3321">
        <v>10</v>
      </c>
      <c r="S3321">
        <v>0</v>
      </c>
      <c r="U3321">
        <v>95668</v>
      </c>
      <c r="V3321">
        <v>31889</v>
      </c>
      <c r="W3321">
        <v>63779</v>
      </c>
      <c r="X3321">
        <v>0</v>
      </c>
      <c r="Y3321" t="s">
        <v>44</v>
      </c>
    </row>
    <row r="3322" spans="1:25" x14ac:dyDescent="0.25">
      <c r="A3322">
        <v>3321</v>
      </c>
      <c r="B3322">
        <v>64347</v>
      </c>
      <c r="C3322">
        <v>0</v>
      </c>
      <c r="D3322">
        <v>0</v>
      </c>
      <c r="E3322" t="s">
        <v>1361</v>
      </c>
      <c r="F3322" t="s">
        <v>1362</v>
      </c>
      <c r="G3322">
        <v>1</v>
      </c>
      <c r="H3322" s="6">
        <v>9722355</v>
      </c>
      <c r="I3322" s="7">
        <v>45741</v>
      </c>
      <c r="J3322" s="7">
        <v>45741</v>
      </c>
      <c r="K3322">
        <v>15</v>
      </c>
      <c r="L3322" t="s">
        <v>40</v>
      </c>
      <c r="M3322" t="s">
        <v>5</v>
      </c>
      <c r="N3322" t="s">
        <v>41</v>
      </c>
      <c r="O3322" t="s">
        <v>47</v>
      </c>
      <c r="P3322" t="s">
        <v>2082</v>
      </c>
      <c r="Q3322">
        <v>2</v>
      </c>
      <c r="R3322">
        <v>13</v>
      </c>
      <c r="S3322">
        <v>0</v>
      </c>
      <c r="U3322">
        <v>1458353</v>
      </c>
      <c r="V3322">
        <v>194447</v>
      </c>
      <c r="W3322">
        <v>1263906</v>
      </c>
      <c r="X3322">
        <v>0</v>
      </c>
      <c r="Y3322" t="s">
        <v>250</v>
      </c>
    </row>
    <row r="3323" spans="1:25" x14ac:dyDescent="0.25">
      <c r="A3323">
        <v>3322</v>
      </c>
      <c r="B3323">
        <v>64349</v>
      </c>
      <c r="C3323">
        <v>0</v>
      </c>
      <c r="D3323">
        <v>0</v>
      </c>
      <c r="E3323" t="s">
        <v>1151</v>
      </c>
      <c r="F3323" t="s">
        <v>1152</v>
      </c>
      <c r="G3323">
        <v>1</v>
      </c>
      <c r="H3323" s="6">
        <v>13128424</v>
      </c>
      <c r="I3323" s="7">
        <v>45741</v>
      </c>
      <c r="J3323" s="7">
        <v>45741</v>
      </c>
      <c r="K3323">
        <v>15</v>
      </c>
      <c r="L3323" t="s">
        <v>40</v>
      </c>
      <c r="M3323" t="s">
        <v>5</v>
      </c>
      <c r="N3323" t="s">
        <v>41</v>
      </c>
      <c r="O3323" t="s">
        <v>54</v>
      </c>
      <c r="P3323" t="s">
        <v>2082</v>
      </c>
      <c r="Q3323">
        <v>5</v>
      </c>
      <c r="R3323">
        <v>10</v>
      </c>
      <c r="S3323">
        <v>0</v>
      </c>
      <c r="U3323">
        <v>1969264</v>
      </c>
      <c r="V3323">
        <v>656421</v>
      </c>
      <c r="W3323">
        <v>1312842</v>
      </c>
      <c r="X3323">
        <v>0</v>
      </c>
      <c r="Y3323" t="s">
        <v>44</v>
      </c>
    </row>
    <row r="3324" spans="1:25" x14ac:dyDescent="0.25">
      <c r="A3324">
        <v>3323</v>
      </c>
      <c r="B3324">
        <v>64351</v>
      </c>
      <c r="C3324">
        <v>0</v>
      </c>
      <c r="D3324">
        <v>0</v>
      </c>
      <c r="E3324" t="s">
        <v>2353</v>
      </c>
      <c r="F3324" t="s">
        <v>2354</v>
      </c>
      <c r="G3324">
        <v>1</v>
      </c>
      <c r="H3324" s="6">
        <v>15332</v>
      </c>
      <c r="I3324" s="7">
        <v>45741</v>
      </c>
      <c r="J3324" s="7">
        <v>45741</v>
      </c>
      <c r="K3324">
        <v>15</v>
      </c>
      <c r="L3324" t="s">
        <v>40</v>
      </c>
      <c r="M3324" t="s">
        <v>5</v>
      </c>
      <c r="N3324" t="s">
        <v>41</v>
      </c>
      <c r="O3324" t="s">
        <v>54</v>
      </c>
      <c r="P3324" t="s">
        <v>2082</v>
      </c>
      <c r="Q3324">
        <v>5</v>
      </c>
      <c r="R3324">
        <v>10</v>
      </c>
      <c r="S3324">
        <v>0</v>
      </c>
      <c r="U3324">
        <v>2300</v>
      </c>
      <c r="V3324">
        <v>767</v>
      </c>
      <c r="W3324">
        <v>1533</v>
      </c>
      <c r="X3324">
        <v>0</v>
      </c>
      <c r="Y3324" t="s">
        <v>44</v>
      </c>
    </row>
    <row r="3325" spans="1:25" x14ac:dyDescent="0.25">
      <c r="A3325">
        <v>3324</v>
      </c>
      <c r="B3325">
        <v>64352</v>
      </c>
      <c r="C3325">
        <v>0</v>
      </c>
      <c r="D3325">
        <v>0</v>
      </c>
      <c r="E3325" t="s">
        <v>1149</v>
      </c>
      <c r="F3325" t="s">
        <v>1150</v>
      </c>
      <c r="G3325">
        <v>1</v>
      </c>
      <c r="H3325" s="6">
        <v>658283</v>
      </c>
      <c r="I3325" s="7">
        <v>45741</v>
      </c>
      <c r="J3325" s="7">
        <v>45741</v>
      </c>
      <c r="K3325">
        <v>15</v>
      </c>
      <c r="L3325" t="s">
        <v>40</v>
      </c>
      <c r="M3325" t="s">
        <v>5</v>
      </c>
      <c r="N3325" t="s">
        <v>41</v>
      </c>
      <c r="O3325" t="s">
        <v>54</v>
      </c>
      <c r="P3325" t="s">
        <v>2082</v>
      </c>
      <c r="Q3325">
        <v>5</v>
      </c>
      <c r="R3325">
        <v>10</v>
      </c>
      <c r="S3325">
        <v>0</v>
      </c>
      <c r="U3325">
        <v>98742</v>
      </c>
      <c r="V3325">
        <v>32914</v>
      </c>
      <c r="W3325">
        <v>65828</v>
      </c>
      <c r="X3325">
        <v>0</v>
      </c>
      <c r="Y3325" t="s">
        <v>44</v>
      </c>
    </row>
    <row r="3326" spans="1:25" x14ac:dyDescent="0.25">
      <c r="A3326">
        <v>3325</v>
      </c>
      <c r="B3326">
        <v>64344</v>
      </c>
      <c r="C3326">
        <v>0</v>
      </c>
      <c r="D3326">
        <v>0</v>
      </c>
      <c r="E3326" t="s">
        <v>2020</v>
      </c>
      <c r="F3326" t="s">
        <v>2021</v>
      </c>
      <c r="G3326">
        <v>1</v>
      </c>
      <c r="H3326" s="6">
        <v>413299</v>
      </c>
      <c r="I3326" s="7">
        <v>45741</v>
      </c>
      <c r="J3326" s="7">
        <v>45741</v>
      </c>
      <c r="K3326">
        <v>15</v>
      </c>
      <c r="L3326" t="s">
        <v>40</v>
      </c>
      <c r="M3326" t="s">
        <v>5</v>
      </c>
      <c r="N3326" t="s">
        <v>41</v>
      </c>
      <c r="O3326" t="s">
        <v>47</v>
      </c>
      <c r="P3326" t="s">
        <v>2082</v>
      </c>
      <c r="Q3326">
        <v>2</v>
      </c>
      <c r="R3326">
        <v>13</v>
      </c>
      <c r="S3326">
        <v>0</v>
      </c>
      <c r="U3326">
        <v>61995</v>
      </c>
      <c r="V3326">
        <v>8266</v>
      </c>
      <c r="W3326">
        <v>53729</v>
      </c>
      <c r="X3326">
        <v>0</v>
      </c>
      <c r="Y3326" t="s">
        <v>250</v>
      </c>
    </row>
    <row r="3327" spans="1:25" x14ac:dyDescent="0.25">
      <c r="A3327">
        <v>3326</v>
      </c>
      <c r="B3327">
        <v>64353</v>
      </c>
      <c r="C3327">
        <v>0</v>
      </c>
      <c r="D3327">
        <v>0</v>
      </c>
      <c r="E3327" t="s">
        <v>2220</v>
      </c>
      <c r="F3327" t="s">
        <v>2221</v>
      </c>
      <c r="G3327">
        <v>1</v>
      </c>
      <c r="H3327" s="6">
        <v>1622151</v>
      </c>
      <c r="I3327" s="7">
        <v>45741</v>
      </c>
      <c r="J3327" s="7">
        <v>45741</v>
      </c>
      <c r="K3327">
        <v>14</v>
      </c>
      <c r="L3327" t="s">
        <v>40</v>
      </c>
      <c r="M3327" t="s">
        <v>9</v>
      </c>
      <c r="N3327" t="s">
        <v>41</v>
      </c>
      <c r="O3327" t="s">
        <v>42</v>
      </c>
      <c r="P3327" t="s">
        <v>2082</v>
      </c>
      <c r="Q3327">
        <v>7</v>
      </c>
      <c r="R3327">
        <v>7</v>
      </c>
      <c r="S3327">
        <v>0</v>
      </c>
      <c r="U3327">
        <v>227101</v>
      </c>
      <c r="V3327">
        <v>113551</v>
      </c>
      <c r="W3327">
        <v>113551</v>
      </c>
      <c r="X3327">
        <v>0</v>
      </c>
      <c r="Y3327" t="s">
        <v>2086</v>
      </c>
    </row>
    <row r="3328" spans="1:25" x14ac:dyDescent="0.25">
      <c r="A3328">
        <v>3327</v>
      </c>
      <c r="B3328">
        <v>64348</v>
      </c>
      <c r="C3328">
        <v>0</v>
      </c>
      <c r="D3328">
        <v>0</v>
      </c>
      <c r="E3328" t="s">
        <v>2357</v>
      </c>
      <c r="F3328" t="s">
        <v>2358</v>
      </c>
      <c r="G3328">
        <v>1</v>
      </c>
      <c r="H3328" s="6">
        <v>69477</v>
      </c>
      <c r="I3328" s="7">
        <v>45741</v>
      </c>
      <c r="J3328" s="7">
        <v>45741</v>
      </c>
      <c r="K3328">
        <v>15</v>
      </c>
      <c r="L3328" t="s">
        <v>40</v>
      </c>
      <c r="M3328" t="s">
        <v>5</v>
      </c>
      <c r="N3328" t="s">
        <v>41</v>
      </c>
      <c r="O3328" t="s">
        <v>54</v>
      </c>
      <c r="P3328" t="s">
        <v>2082</v>
      </c>
      <c r="Q3328">
        <v>5</v>
      </c>
      <c r="R3328">
        <v>10</v>
      </c>
      <c r="S3328">
        <v>0</v>
      </c>
      <c r="U3328">
        <v>10422</v>
      </c>
      <c r="V3328">
        <v>3474</v>
      </c>
      <c r="W3328">
        <v>6948</v>
      </c>
      <c r="X3328">
        <v>0</v>
      </c>
      <c r="Y3328" t="s">
        <v>44</v>
      </c>
    </row>
    <row r="3329" spans="1:25" x14ac:dyDescent="0.25">
      <c r="A3329">
        <v>3328</v>
      </c>
      <c r="B3329">
        <v>64345</v>
      </c>
      <c r="C3329">
        <v>0</v>
      </c>
      <c r="D3329">
        <v>0</v>
      </c>
      <c r="E3329" t="s">
        <v>1357</v>
      </c>
      <c r="F3329" t="s">
        <v>1358</v>
      </c>
      <c r="G3329">
        <v>1</v>
      </c>
      <c r="H3329" s="6">
        <v>29961977</v>
      </c>
      <c r="I3329" s="7">
        <v>45741</v>
      </c>
      <c r="J3329" s="7">
        <v>45741</v>
      </c>
      <c r="K3329">
        <v>15</v>
      </c>
      <c r="L3329" t="s">
        <v>40</v>
      </c>
      <c r="M3329" t="s">
        <v>5</v>
      </c>
      <c r="N3329" t="s">
        <v>41</v>
      </c>
      <c r="O3329" t="s">
        <v>47</v>
      </c>
      <c r="P3329" t="s">
        <v>2082</v>
      </c>
      <c r="Q3329">
        <v>2</v>
      </c>
      <c r="R3329">
        <v>13</v>
      </c>
      <c r="S3329">
        <v>0</v>
      </c>
      <c r="U3329">
        <v>4494297</v>
      </c>
      <c r="V3329">
        <v>599240</v>
      </c>
      <c r="W3329">
        <v>3895057</v>
      </c>
      <c r="X3329">
        <v>0</v>
      </c>
      <c r="Y3329" t="s">
        <v>250</v>
      </c>
    </row>
    <row r="3330" spans="1:25" x14ac:dyDescent="0.25">
      <c r="A3330">
        <v>3329</v>
      </c>
      <c r="B3330">
        <v>64354</v>
      </c>
      <c r="C3330">
        <v>0</v>
      </c>
      <c r="D3330">
        <v>0</v>
      </c>
      <c r="E3330" t="s">
        <v>2406</v>
      </c>
      <c r="F3330" t="s">
        <v>2407</v>
      </c>
      <c r="G3330">
        <v>1</v>
      </c>
      <c r="H3330" s="6">
        <v>11064017</v>
      </c>
      <c r="I3330" s="7">
        <v>45741</v>
      </c>
      <c r="J3330" s="7">
        <v>45741</v>
      </c>
      <c r="K3330">
        <v>14</v>
      </c>
      <c r="L3330" t="s">
        <v>40</v>
      </c>
      <c r="M3330" t="s">
        <v>9</v>
      </c>
      <c r="N3330" t="s">
        <v>41</v>
      </c>
      <c r="O3330" t="s">
        <v>42</v>
      </c>
      <c r="P3330" t="s">
        <v>2082</v>
      </c>
      <c r="Q3330">
        <v>7</v>
      </c>
      <c r="R3330">
        <v>7</v>
      </c>
      <c r="S3330">
        <v>0</v>
      </c>
      <c r="U3330">
        <v>1548962</v>
      </c>
      <c r="V3330">
        <v>774481</v>
      </c>
      <c r="W3330">
        <v>774481</v>
      </c>
      <c r="X3330">
        <v>0</v>
      </c>
      <c r="Y3330" t="s">
        <v>2086</v>
      </c>
    </row>
    <row r="3331" spans="1:25" x14ac:dyDescent="0.25">
      <c r="A3331">
        <v>3330</v>
      </c>
      <c r="B3331">
        <v>64338</v>
      </c>
      <c r="C3331">
        <v>0</v>
      </c>
      <c r="D3331">
        <v>0</v>
      </c>
      <c r="E3331" t="s">
        <v>417</v>
      </c>
      <c r="F3331" t="s">
        <v>418</v>
      </c>
      <c r="G3331">
        <v>1</v>
      </c>
      <c r="H3331" s="6">
        <v>50000000</v>
      </c>
      <c r="I3331" s="7">
        <v>45740</v>
      </c>
      <c r="J3331" s="7">
        <v>45740</v>
      </c>
      <c r="K3331">
        <v>15</v>
      </c>
      <c r="L3331" t="s">
        <v>40</v>
      </c>
      <c r="M3331" t="s">
        <v>5</v>
      </c>
      <c r="N3331" t="s">
        <v>41</v>
      </c>
      <c r="O3331" t="s">
        <v>57</v>
      </c>
      <c r="P3331" t="s">
        <v>2082</v>
      </c>
      <c r="Q3331">
        <v>4.7</v>
      </c>
      <c r="R3331">
        <v>10.3</v>
      </c>
      <c r="S3331">
        <v>0</v>
      </c>
      <c r="U3331">
        <v>7500000</v>
      </c>
      <c r="V3331">
        <v>2350000</v>
      </c>
      <c r="W3331">
        <v>5150000</v>
      </c>
      <c r="X3331">
        <v>0</v>
      </c>
      <c r="Y3331" t="s">
        <v>48</v>
      </c>
    </row>
    <row r="3332" spans="1:25" x14ac:dyDescent="0.25">
      <c r="A3332">
        <v>3331</v>
      </c>
      <c r="B3332">
        <v>64337</v>
      </c>
      <c r="C3332">
        <v>0</v>
      </c>
      <c r="D3332">
        <v>0</v>
      </c>
      <c r="E3332" t="s">
        <v>948</v>
      </c>
      <c r="F3332" t="s">
        <v>949</v>
      </c>
      <c r="G3332">
        <v>1</v>
      </c>
      <c r="H3332" s="6">
        <v>80182791</v>
      </c>
      <c r="I3332" s="7">
        <v>45740</v>
      </c>
      <c r="J3332" s="7">
        <v>45740</v>
      </c>
      <c r="K3332">
        <v>15</v>
      </c>
      <c r="L3332" t="s">
        <v>40</v>
      </c>
      <c r="M3332" t="s">
        <v>5</v>
      </c>
      <c r="N3332" t="s">
        <v>41</v>
      </c>
      <c r="O3332" t="s">
        <v>77</v>
      </c>
      <c r="P3332" t="s">
        <v>2082</v>
      </c>
      <c r="Q3332">
        <v>7</v>
      </c>
      <c r="R3332">
        <v>8</v>
      </c>
      <c r="S3332">
        <v>0</v>
      </c>
      <c r="U3332">
        <v>12027419</v>
      </c>
      <c r="V3332">
        <v>5612795</v>
      </c>
      <c r="W3332">
        <v>6414623</v>
      </c>
      <c r="X3332">
        <v>0</v>
      </c>
      <c r="Y3332" t="s">
        <v>112</v>
      </c>
    </row>
    <row r="3333" spans="1:25" x14ac:dyDescent="0.25">
      <c r="A3333">
        <v>3332</v>
      </c>
      <c r="B3333">
        <v>64335</v>
      </c>
      <c r="C3333">
        <v>0</v>
      </c>
      <c r="D3333">
        <v>0</v>
      </c>
      <c r="E3333" t="s">
        <v>1455</v>
      </c>
      <c r="F3333" t="s">
        <v>1456</v>
      </c>
      <c r="G3333">
        <v>1</v>
      </c>
      <c r="H3333" s="6">
        <v>5000000</v>
      </c>
      <c r="I3333" s="7">
        <v>45740</v>
      </c>
      <c r="J3333" s="7">
        <v>45740</v>
      </c>
      <c r="K3333">
        <v>8</v>
      </c>
      <c r="L3333" t="s">
        <v>40</v>
      </c>
      <c r="M3333" t="s">
        <v>5</v>
      </c>
      <c r="N3333" t="s">
        <v>41</v>
      </c>
      <c r="O3333" t="s">
        <v>47</v>
      </c>
      <c r="P3333" t="s">
        <v>2082</v>
      </c>
      <c r="Q3333">
        <v>8</v>
      </c>
      <c r="R3333">
        <v>0</v>
      </c>
      <c r="S3333">
        <v>0</v>
      </c>
      <c r="U3333">
        <v>400000</v>
      </c>
      <c r="V3333">
        <v>400000</v>
      </c>
      <c r="W3333">
        <v>0</v>
      </c>
      <c r="X3333">
        <v>0</v>
      </c>
      <c r="Y3333" t="s">
        <v>109</v>
      </c>
    </row>
    <row r="3334" spans="1:25" x14ac:dyDescent="0.25">
      <c r="A3334">
        <v>3333</v>
      </c>
      <c r="B3334">
        <v>64336</v>
      </c>
      <c r="C3334">
        <v>0</v>
      </c>
      <c r="D3334">
        <v>0</v>
      </c>
      <c r="E3334" t="s">
        <v>1455</v>
      </c>
      <c r="F3334" t="s">
        <v>1456</v>
      </c>
      <c r="G3334">
        <v>1</v>
      </c>
      <c r="H3334" s="6">
        <v>5000000</v>
      </c>
      <c r="I3334" s="7">
        <v>45740</v>
      </c>
      <c r="J3334" s="7">
        <v>45740</v>
      </c>
      <c r="K3334">
        <v>8</v>
      </c>
      <c r="L3334" t="s">
        <v>40</v>
      </c>
      <c r="M3334" t="s">
        <v>5</v>
      </c>
      <c r="N3334" t="s">
        <v>41</v>
      </c>
      <c r="O3334" t="s">
        <v>47</v>
      </c>
      <c r="P3334" t="s">
        <v>2082</v>
      </c>
      <c r="Q3334">
        <v>8</v>
      </c>
      <c r="R3334">
        <v>0</v>
      </c>
      <c r="S3334">
        <v>0</v>
      </c>
      <c r="U3334">
        <v>400000</v>
      </c>
      <c r="V3334">
        <v>400000</v>
      </c>
      <c r="W3334">
        <v>0</v>
      </c>
      <c r="X3334">
        <v>0</v>
      </c>
      <c r="Y3334" t="s">
        <v>109</v>
      </c>
    </row>
    <row r="3335" spans="1:25" x14ac:dyDescent="0.25">
      <c r="A3335">
        <v>3334</v>
      </c>
      <c r="B3335">
        <v>66915</v>
      </c>
      <c r="C3335">
        <v>0</v>
      </c>
      <c r="D3335">
        <v>0</v>
      </c>
      <c r="E3335" t="s">
        <v>2491</v>
      </c>
      <c r="F3335" t="s">
        <v>2492</v>
      </c>
      <c r="G3335">
        <v>1</v>
      </c>
      <c r="H3335" s="6">
        <v>673182</v>
      </c>
      <c r="I3335" s="7">
        <v>45740</v>
      </c>
      <c r="K3335">
        <v>15</v>
      </c>
      <c r="L3335" t="s">
        <v>40</v>
      </c>
      <c r="M3335" t="s">
        <v>5</v>
      </c>
      <c r="N3335" t="s">
        <v>41</v>
      </c>
      <c r="O3335" t="s">
        <v>47</v>
      </c>
      <c r="P3335" t="s">
        <v>2082</v>
      </c>
      <c r="Q3335">
        <v>5</v>
      </c>
      <c r="R3335">
        <v>10</v>
      </c>
      <c r="S3335">
        <v>0</v>
      </c>
      <c r="U3335">
        <v>100977</v>
      </c>
      <c r="V3335">
        <v>33659</v>
      </c>
      <c r="W3335">
        <v>67318</v>
      </c>
      <c r="X3335">
        <v>0</v>
      </c>
      <c r="Y3335" t="s">
        <v>48</v>
      </c>
    </row>
    <row r="3336" spans="1:25" x14ac:dyDescent="0.25">
      <c r="A3336">
        <v>3335</v>
      </c>
      <c r="B3336">
        <v>64339</v>
      </c>
      <c r="C3336">
        <v>0</v>
      </c>
      <c r="D3336">
        <v>0</v>
      </c>
      <c r="E3336" t="s">
        <v>1147</v>
      </c>
      <c r="F3336" t="s">
        <v>1148</v>
      </c>
      <c r="G3336">
        <v>1</v>
      </c>
      <c r="H3336" s="6">
        <v>6583770</v>
      </c>
      <c r="I3336" s="7">
        <v>45740</v>
      </c>
      <c r="J3336" s="7">
        <v>45740</v>
      </c>
      <c r="K3336">
        <v>15</v>
      </c>
      <c r="L3336" t="s">
        <v>40</v>
      </c>
      <c r="M3336" t="s">
        <v>5</v>
      </c>
      <c r="N3336" t="s">
        <v>41</v>
      </c>
      <c r="O3336" t="s">
        <v>54</v>
      </c>
      <c r="P3336" t="s">
        <v>2082</v>
      </c>
      <c r="Q3336">
        <v>5</v>
      </c>
      <c r="R3336">
        <v>10</v>
      </c>
      <c r="S3336">
        <v>0</v>
      </c>
      <c r="U3336">
        <v>987566</v>
      </c>
      <c r="V3336">
        <v>329188</v>
      </c>
      <c r="W3336">
        <v>658377</v>
      </c>
      <c r="X3336">
        <v>0</v>
      </c>
      <c r="Y3336" t="s">
        <v>44</v>
      </c>
    </row>
    <row r="3337" spans="1:25" x14ac:dyDescent="0.25">
      <c r="A3337">
        <v>3336</v>
      </c>
      <c r="B3337">
        <v>64341</v>
      </c>
      <c r="C3337">
        <v>0</v>
      </c>
      <c r="D3337">
        <v>0</v>
      </c>
      <c r="E3337" t="s">
        <v>1165</v>
      </c>
      <c r="F3337" t="s">
        <v>1166</v>
      </c>
      <c r="G3337">
        <v>1</v>
      </c>
      <c r="H3337" s="6">
        <v>1341653</v>
      </c>
      <c r="I3337" s="7">
        <v>45740</v>
      </c>
      <c r="J3337" s="7">
        <v>45740</v>
      </c>
      <c r="K3337">
        <v>15</v>
      </c>
      <c r="L3337" t="s">
        <v>40</v>
      </c>
      <c r="M3337" t="s">
        <v>5</v>
      </c>
      <c r="N3337" t="s">
        <v>41</v>
      </c>
      <c r="O3337" t="s">
        <v>54</v>
      </c>
      <c r="P3337" t="s">
        <v>2082</v>
      </c>
      <c r="Q3337">
        <v>5</v>
      </c>
      <c r="R3337">
        <v>10</v>
      </c>
      <c r="S3337">
        <v>0</v>
      </c>
      <c r="U3337">
        <v>201248</v>
      </c>
      <c r="V3337">
        <v>67083</v>
      </c>
      <c r="W3337">
        <v>134165</v>
      </c>
      <c r="X3337">
        <v>0</v>
      </c>
      <c r="Y3337" t="s">
        <v>44</v>
      </c>
    </row>
    <row r="3338" spans="1:25" x14ac:dyDescent="0.25">
      <c r="A3338">
        <v>3337</v>
      </c>
      <c r="B3338">
        <v>64340</v>
      </c>
      <c r="C3338">
        <v>0</v>
      </c>
      <c r="D3338">
        <v>0</v>
      </c>
      <c r="E3338" t="s">
        <v>1161</v>
      </c>
      <c r="F3338" t="s">
        <v>1162</v>
      </c>
      <c r="G3338">
        <v>1</v>
      </c>
      <c r="H3338" s="6">
        <v>1785198</v>
      </c>
      <c r="I3338" s="7">
        <v>45740</v>
      </c>
      <c r="J3338" s="7">
        <v>45740</v>
      </c>
      <c r="K3338">
        <v>15</v>
      </c>
      <c r="L3338" t="s">
        <v>40</v>
      </c>
      <c r="M3338" t="s">
        <v>5</v>
      </c>
      <c r="N3338" t="s">
        <v>41</v>
      </c>
      <c r="O3338" t="s">
        <v>54</v>
      </c>
      <c r="P3338" t="s">
        <v>2082</v>
      </c>
      <c r="Q3338">
        <v>5</v>
      </c>
      <c r="R3338">
        <v>10</v>
      </c>
      <c r="S3338">
        <v>0</v>
      </c>
      <c r="U3338">
        <v>267780</v>
      </c>
      <c r="V3338">
        <v>89260</v>
      </c>
      <c r="W3338">
        <v>178520</v>
      </c>
      <c r="X3338">
        <v>0</v>
      </c>
      <c r="Y3338" t="s">
        <v>44</v>
      </c>
    </row>
    <row r="3339" spans="1:25" x14ac:dyDescent="0.25">
      <c r="A3339">
        <v>3338</v>
      </c>
      <c r="B3339">
        <v>64343</v>
      </c>
      <c r="C3339">
        <v>0</v>
      </c>
      <c r="D3339">
        <v>0</v>
      </c>
      <c r="E3339" t="s">
        <v>1159</v>
      </c>
      <c r="F3339" t="s">
        <v>1160</v>
      </c>
      <c r="G3339">
        <v>1</v>
      </c>
      <c r="H3339" s="6">
        <v>4213178</v>
      </c>
      <c r="I3339" s="7">
        <v>45740</v>
      </c>
      <c r="J3339" s="7">
        <v>45740</v>
      </c>
      <c r="K3339">
        <v>15</v>
      </c>
      <c r="L3339" t="s">
        <v>40</v>
      </c>
      <c r="M3339" t="s">
        <v>5</v>
      </c>
      <c r="N3339" t="s">
        <v>41</v>
      </c>
      <c r="O3339" t="s">
        <v>54</v>
      </c>
      <c r="P3339" t="s">
        <v>2082</v>
      </c>
      <c r="Q3339">
        <v>5</v>
      </c>
      <c r="R3339">
        <v>10</v>
      </c>
      <c r="S3339">
        <v>0</v>
      </c>
      <c r="U3339">
        <v>631977</v>
      </c>
      <c r="V3339">
        <v>210659</v>
      </c>
      <c r="W3339">
        <v>421318</v>
      </c>
      <c r="X3339">
        <v>0</v>
      </c>
      <c r="Y3339" t="s">
        <v>44</v>
      </c>
    </row>
    <row r="3340" spans="1:25" x14ac:dyDescent="0.25">
      <c r="A3340">
        <v>3339</v>
      </c>
      <c r="B3340">
        <v>64342</v>
      </c>
      <c r="C3340">
        <v>0</v>
      </c>
      <c r="D3340">
        <v>0</v>
      </c>
      <c r="E3340" t="s">
        <v>1169</v>
      </c>
      <c r="F3340" t="s">
        <v>1170</v>
      </c>
      <c r="G3340">
        <v>1</v>
      </c>
      <c r="H3340" s="6">
        <v>3677660</v>
      </c>
      <c r="I3340" s="7">
        <v>45740</v>
      </c>
      <c r="J3340" s="7">
        <v>45740</v>
      </c>
      <c r="K3340">
        <v>15</v>
      </c>
      <c r="L3340" t="s">
        <v>40</v>
      </c>
      <c r="M3340" t="s">
        <v>5</v>
      </c>
      <c r="N3340" t="s">
        <v>41</v>
      </c>
      <c r="O3340" t="s">
        <v>54</v>
      </c>
      <c r="P3340" t="s">
        <v>2082</v>
      </c>
      <c r="Q3340">
        <v>5</v>
      </c>
      <c r="R3340">
        <v>10</v>
      </c>
      <c r="S3340">
        <v>0</v>
      </c>
      <c r="U3340">
        <v>551649</v>
      </c>
      <c r="V3340">
        <v>183883</v>
      </c>
      <c r="W3340">
        <v>367766</v>
      </c>
      <c r="X3340">
        <v>0</v>
      </c>
      <c r="Y3340" t="s">
        <v>44</v>
      </c>
    </row>
    <row r="3341" spans="1:25" x14ac:dyDescent="0.25">
      <c r="A3341">
        <v>3340</v>
      </c>
      <c r="B3341">
        <v>64332</v>
      </c>
      <c r="C3341">
        <v>0</v>
      </c>
      <c r="D3341">
        <v>0</v>
      </c>
      <c r="E3341" t="s">
        <v>1380</v>
      </c>
      <c r="F3341" t="s">
        <v>1381</v>
      </c>
      <c r="G3341">
        <v>1</v>
      </c>
      <c r="H3341" s="6">
        <v>10000000</v>
      </c>
      <c r="I3341" s="7">
        <v>45737</v>
      </c>
      <c r="J3341" s="7">
        <v>45737</v>
      </c>
      <c r="K3341">
        <v>15</v>
      </c>
      <c r="L3341" t="s">
        <v>40</v>
      </c>
      <c r="M3341" t="s">
        <v>1</v>
      </c>
      <c r="N3341" t="s">
        <v>41</v>
      </c>
      <c r="O3341" t="s">
        <v>87</v>
      </c>
      <c r="P3341" t="s">
        <v>2082</v>
      </c>
      <c r="Q3341">
        <v>8</v>
      </c>
      <c r="R3341">
        <v>7</v>
      </c>
      <c r="S3341">
        <v>0</v>
      </c>
      <c r="U3341">
        <v>1500000</v>
      </c>
      <c r="V3341">
        <v>800000</v>
      </c>
      <c r="W3341">
        <v>700000</v>
      </c>
      <c r="X3341">
        <v>0</v>
      </c>
      <c r="Y3341" t="s">
        <v>44</v>
      </c>
    </row>
    <row r="3342" spans="1:25" x14ac:dyDescent="0.25">
      <c r="A3342">
        <v>3341</v>
      </c>
      <c r="B3342">
        <v>64312</v>
      </c>
      <c r="C3342">
        <v>0</v>
      </c>
      <c r="D3342">
        <v>0</v>
      </c>
      <c r="E3342" t="s">
        <v>1644</v>
      </c>
      <c r="F3342" t="s">
        <v>1645</v>
      </c>
      <c r="G3342">
        <v>1</v>
      </c>
      <c r="H3342" s="6">
        <v>27594800</v>
      </c>
      <c r="I3342" s="7">
        <v>45737</v>
      </c>
      <c r="J3342" s="7">
        <v>45737</v>
      </c>
      <c r="K3342">
        <v>15</v>
      </c>
      <c r="L3342" t="s">
        <v>40</v>
      </c>
      <c r="M3342" t="s">
        <v>5</v>
      </c>
      <c r="N3342" t="s">
        <v>41</v>
      </c>
      <c r="O3342" t="s">
        <v>54</v>
      </c>
      <c r="P3342" t="s">
        <v>2082</v>
      </c>
      <c r="Q3342">
        <v>4</v>
      </c>
      <c r="R3342">
        <v>11</v>
      </c>
      <c r="S3342">
        <v>0</v>
      </c>
      <c r="U3342">
        <v>4139220</v>
      </c>
      <c r="V3342">
        <v>1103792</v>
      </c>
      <c r="W3342">
        <v>3035428</v>
      </c>
      <c r="X3342">
        <v>0</v>
      </c>
      <c r="Y3342" t="s">
        <v>48</v>
      </c>
    </row>
    <row r="3343" spans="1:25" x14ac:dyDescent="0.25">
      <c r="A3343">
        <v>3342</v>
      </c>
      <c r="B3343">
        <v>64316</v>
      </c>
      <c r="C3343">
        <v>0</v>
      </c>
      <c r="D3343">
        <v>0</v>
      </c>
      <c r="E3343" t="s">
        <v>1175</v>
      </c>
      <c r="F3343" t="s">
        <v>1176</v>
      </c>
      <c r="G3343">
        <v>1</v>
      </c>
      <c r="H3343" s="6">
        <v>168388</v>
      </c>
      <c r="I3343" s="7">
        <v>45737</v>
      </c>
      <c r="J3343" s="7">
        <v>45737</v>
      </c>
      <c r="K3343">
        <v>5</v>
      </c>
      <c r="L3343" t="s">
        <v>40</v>
      </c>
      <c r="M3343" t="s">
        <v>9</v>
      </c>
      <c r="N3343" t="s">
        <v>41</v>
      </c>
      <c r="O3343" t="s">
        <v>42</v>
      </c>
      <c r="P3343" t="s">
        <v>2082</v>
      </c>
      <c r="Q3343">
        <v>5</v>
      </c>
      <c r="R3343">
        <v>0</v>
      </c>
      <c r="S3343">
        <v>0</v>
      </c>
      <c r="U3343">
        <v>8419</v>
      </c>
      <c r="V3343">
        <v>8419</v>
      </c>
      <c r="W3343">
        <v>0</v>
      </c>
      <c r="X3343">
        <v>0</v>
      </c>
      <c r="Y3343" t="s">
        <v>44</v>
      </c>
    </row>
    <row r="3344" spans="1:25" x14ac:dyDescent="0.25">
      <c r="A3344">
        <v>3343</v>
      </c>
      <c r="B3344">
        <v>64333</v>
      </c>
      <c r="C3344">
        <v>0</v>
      </c>
      <c r="D3344">
        <v>0</v>
      </c>
      <c r="E3344" t="s">
        <v>1978</v>
      </c>
      <c r="F3344" t="s">
        <v>1979</v>
      </c>
      <c r="G3344">
        <v>1</v>
      </c>
      <c r="H3344" s="6">
        <v>3165556</v>
      </c>
      <c r="I3344" s="7">
        <v>45737</v>
      </c>
      <c r="J3344" s="7">
        <v>45737</v>
      </c>
      <c r="K3344">
        <v>10</v>
      </c>
      <c r="L3344" t="s">
        <v>40</v>
      </c>
      <c r="M3344" t="s">
        <v>8</v>
      </c>
      <c r="N3344" t="s">
        <v>41</v>
      </c>
      <c r="O3344" t="s">
        <v>347</v>
      </c>
      <c r="P3344" t="s">
        <v>2082</v>
      </c>
      <c r="Q3344">
        <v>10</v>
      </c>
      <c r="R3344">
        <v>0</v>
      </c>
      <c r="S3344">
        <v>0</v>
      </c>
      <c r="U3344">
        <v>316556</v>
      </c>
      <c r="V3344">
        <v>316556</v>
      </c>
      <c r="W3344">
        <v>0</v>
      </c>
      <c r="X3344">
        <v>0</v>
      </c>
      <c r="Y3344" t="s">
        <v>109</v>
      </c>
    </row>
    <row r="3345" spans="1:25" x14ac:dyDescent="0.25">
      <c r="A3345">
        <v>3344</v>
      </c>
      <c r="B3345">
        <v>64328</v>
      </c>
      <c r="C3345">
        <v>0</v>
      </c>
      <c r="D3345">
        <v>0</v>
      </c>
      <c r="E3345" t="s">
        <v>2193</v>
      </c>
      <c r="F3345" t="s">
        <v>2194</v>
      </c>
      <c r="G3345">
        <v>1</v>
      </c>
      <c r="H3345" s="6">
        <v>1193000</v>
      </c>
      <c r="I3345" s="7">
        <v>45737</v>
      </c>
      <c r="J3345" s="7">
        <v>45737</v>
      </c>
      <c r="K3345" t="s">
        <v>2195</v>
      </c>
      <c r="L3345" t="s">
        <v>40</v>
      </c>
      <c r="M3345" t="s">
        <v>5</v>
      </c>
      <c r="N3345" t="s">
        <v>41</v>
      </c>
      <c r="O3345" t="s">
        <v>57</v>
      </c>
      <c r="P3345" t="s">
        <v>2082</v>
      </c>
      <c r="Q3345">
        <v>3.7</v>
      </c>
      <c r="R3345">
        <v>9.9</v>
      </c>
      <c r="S3345">
        <v>0</v>
      </c>
      <c r="U3345">
        <v>162248</v>
      </c>
      <c r="V3345">
        <v>44141</v>
      </c>
      <c r="W3345">
        <v>118107</v>
      </c>
      <c r="X3345">
        <v>0</v>
      </c>
      <c r="Y3345" t="s">
        <v>48</v>
      </c>
    </row>
    <row r="3346" spans="1:25" x14ac:dyDescent="0.25">
      <c r="A3346">
        <v>3345</v>
      </c>
      <c r="B3346">
        <v>64313</v>
      </c>
      <c r="C3346">
        <v>0</v>
      </c>
      <c r="D3346">
        <v>0</v>
      </c>
      <c r="E3346" t="s">
        <v>1648</v>
      </c>
      <c r="F3346" t="s">
        <v>1649</v>
      </c>
      <c r="G3346">
        <v>1</v>
      </c>
      <c r="H3346" s="6">
        <v>5245694</v>
      </c>
      <c r="I3346" s="7">
        <v>45737</v>
      </c>
      <c r="J3346" s="7">
        <v>45737</v>
      </c>
      <c r="K3346">
        <v>15</v>
      </c>
      <c r="L3346" t="s">
        <v>40</v>
      </c>
      <c r="M3346" t="s">
        <v>5</v>
      </c>
      <c r="N3346" t="s">
        <v>41</v>
      </c>
      <c r="O3346" t="s">
        <v>54</v>
      </c>
      <c r="P3346" t="s">
        <v>2082</v>
      </c>
      <c r="Q3346">
        <v>4</v>
      </c>
      <c r="R3346">
        <v>11</v>
      </c>
      <c r="S3346">
        <v>0</v>
      </c>
      <c r="U3346">
        <v>786854</v>
      </c>
      <c r="V3346">
        <v>209828</v>
      </c>
      <c r="W3346">
        <v>577026</v>
      </c>
      <c r="X3346">
        <v>0</v>
      </c>
      <c r="Y3346" t="s">
        <v>109</v>
      </c>
    </row>
    <row r="3347" spans="1:25" x14ac:dyDescent="0.25">
      <c r="A3347">
        <v>3346</v>
      </c>
      <c r="B3347">
        <v>64331</v>
      </c>
      <c r="C3347">
        <v>0</v>
      </c>
      <c r="D3347">
        <v>0</v>
      </c>
      <c r="E3347" t="s">
        <v>2204</v>
      </c>
      <c r="F3347" t="s">
        <v>2205</v>
      </c>
      <c r="G3347">
        <v>1</v>
      </c>
      <c r="H3347" s="6">
        <v>250000</v>
      </c>
      <c r="I3347" s="7">
        <v>45737</v>
      </c>
      <c r="J3347" s="7">
        <v>45737</v>
      </c>
      <c r="K3347" t="s">
        <v>2195</v>
      </c>
      <c r="L3347" t="s">
        <v>40</v>
      </c>
      <c r="M3347" t="s">
        <v>5</v>
      </c>
      <c r="N3347" t="s">
        <v>41</v>
      </c>
      <c r="O3347" t="s">
        <v>57</v>
      </c>
      <c r="P3347" t="s">
        <v>2082</v>
      </c>
      <c r="Q3347">
        <v>3.7</v>
      </c>
      <c r="R3347">
        <v>9.9</v>
      </c>
      <c r="S3347">
        <v>0</v>
      </c>
      <c r="U3347">
        <v>34000</v>
      </c>
      <c r="V3347">
        <v>9250</v>
      </c>
      <c r="W3347">
        <v>24750</v>
      </c>
      <c r="X3347">
        <v>0</v>
      </c>
      <c r="Y3347" t="s">
        <v>48</v>
      </c>
    </row>
    <row r="3348" spans="1:25" x14ac:dyDescent="0.25">
      <c r="A3348">
        <v>3347</v>
      </c>
      <c r="B3348">
        <v>64327</v>
      </c>
      <c r="C3348">
        <v>0</v>
      </c>
      <c r="D3348">
        <v>0</v>
      </c>
      <c r="E3348" t="s">
        <v>2212</v>
      </c>
      <c r="F3348" t="s">
        <v>2213</v>
      </c>
      <c r="G3348">
        <v>1</v>
      </c>
      <c r="H3348" s="6">
        <v>4645000</v>
      </c>
      <c r="I3348" s="7">
        <v>45737</v>
      </c>
      <c r="J3348" s="7">
        <v>45737</v>
      </c>
      <c r="K3348" t="s">
        <v>2195</v>
      </c>
      <c r="L3348" t="s">
        <v>40</v>
      </c>
      <c r="M3348" t="s">
        <v>5</v>
      </c>
      <c r="N3348" t="s">
        <v>41</v>
      </c>
      <c r="O3348" t="s">
        <v>57</v>
      </c>
      <c r="P3348" t="s">
        <v>2082</v>
      </c>
      <c r="Q3348">
        <v>3.7</v>
      </c>
      <c r="R3348">
        <v>9.9</v>
      </c>
      <c r="S3348">
        <v>0</v>
      </c>
      <c r="U3348">
        <v>631720</v>
      </c>
      <c r="V3348">
        <v>171865</v>
      </c>
      <c r="W3348">
        <v>459855</v>
      </c>
      <c r="X3348">
        <v>0</v>
      </c>
      <c r="Y3348" t="s">
        <v>48</v>
      </c>
    </row>
    <row r="3349" spans="1:25" x14ac:dyDescent="0.25">
      <c r="A3349">
        <v>3348</v>
      </c>
      <c r="B3349">
        <v>64330</v>
      </c>
      <c r="C3349">
        <v>0</v>
      </c>
      <c r="D3349">
        <v>0</v>
      </c>
      <c r="E3349" t="s">
        <v>2214</v>
      </c>
      <c r="F3349" t="s">
        <v>2215</v>
      </c>
      <c r="G3349">
        <v>1</v>
      </c>
      <c r="H3349" s="6">
        <v>660000</v>
      </c>
      <c r="I3349" s="7">
        <v>45737</v>
      </c>
      <c r="J3349" s="7">
        <v>45737</v>
      </c>
      <c r="K3349" t="s">
        <v>2195</v>
      </c>
      <c r="L3349" t="s">
        <v>40</v>
      </c>
      <c r="M3349" t="s">
        <v>5</v>
      </c>
      <c r="N3349" t="s">
        <v>41</v>
      </c>
      <c r="O3349" t="s">
        <v>57</v>
      </c>
      <c r="P3349" t="s">
        <v>2082</v>
      </c>
      <c r="Q3349">
        <v>3.7</v>
      </c>
      <c r="R3349">
        <v>9.9</v>
      </c>
      <c r="S3349">
        <v>0</v>
      </c>
      <c r="U3349">
        <v>89760</v>
      </c>
      <c r="V3349">
        <v>24420</v>
      </c>
      <c r="W3349">
        <v>65340</v>
      </c>
      <c r="X3349">
        <v>0</v>
      </c>
      <c r="Y3349" t="s">
        <v>48</v>
      </c>
    </row>
    <row r="3350" spans="1:25" x14ac:dyDescent="0.25">
      <c r="A3350">
        <v>3349</v>
      </c>
      <c r="B3350">
        <v>64314</v>
      </c>
      <c r="C3350">
        <v>0</v>
      </c>
      <c r="D3350">
        <v>0</v>
      </c>
      <c r="E3350" t="s">
        <v>531</v>
      </c>
      <c r="F3350" t="s">
        <v>532</v>
      </c>
      <c r="G3350">
        <v>1</v>
      </c>
      <c r="H3350" s="6">
        <v>3470458</v>
      </c>
      <c r="I3350" s="7">
        <v>45737</v>
      </c>
      <c r="J3350" s="7">
        <v>45737</v>
      </c>
      <c r="K3350">
        <v>4</v>
      </c>
      <c r="L3350" t="s">
        <v>40</v>
      </c>
      <c r="M3350" t="s">
        <v>4</v>
      </c>
      <c r="N3350" t="s">
        <v>41</v>
      </c>
      <c r="O3350" t="s">
        <v>51</v>
      </c>
      <c r="P3350" t="s">
        <v>2082</v>
      </c>
      <c r="Q3350">
        <v>4</v>
      </c>
      <c r="R3350">
        <v>0</v>
      </c>
      <c r="S3350">
        <v>0</v>
      </c>
      <c r="U3350">
        <v>138818</v>
      </c>
      <c r="V3350">
        <v>138818</v>
      </c>
      <c r="W3350">
        <v>0</v>
      </c>
      <c r="X3350">
        <v>0</v>
      </c>
      <c r="Y3350" t="s">
        <v>48</v>
      </c>
    </row>
    <row r="3351" spans="1:25" x14ac:dyDescent="0.25">
      <c r="A3351">
        <v>3350</v>
      </c>
      <c r="B3351">
        <v>64318</v>
      </c>
      <c r="C3351">
        <v>0</v>
      </c>
      <c r="D3351">
        <v>0</v>
      </c>
      <c r="E3351" t="s">
        <v>1276</v>
      </c>
      <c r="F3351" t="s">
        <v>1277</v>
      </c>
      <c r="G3351">
        <v>1</v>
      </c>
      <c r="H3351" s="6">
        <v>3702348</v>
      </c>
      <c r="I3351" s="7">
        <v>45737</v>
      </c>
      <c r="J3351" s="7">
        <v>45737</v>
      </c>
      <c r="K3351">
        <v>5</v>
      </c>
      <c r="L3351" t="s">
        <v>40</v>
      </c>
      <c r="M3351" t="s">
        <v>9</v>
      </c>
      <c r="N3351" t="s">
        <v>41</v>
      </c>
      <c r="O3351" t="s">
        <v>42</v>
      </c>
      <c r="P3351" t="s">
        <v>2082</v>
      </c>
      <c r="Q3351">
        <v>5</v>
      </c>
      <c r="R3351">
        <v>0</v>
      </c>
      <c r="S3351">
        <v>0</v>
      </c>
      <c r="U3351">
        <v>185117</v>
      </c>
      <c r="V3351">
        <v>185117</v>
      </c>
      <c r="W3351">
        <v>0</v>
      </c>
      <c r="X3351">
        <v>0</v>
      </c>
      <c r="Y3351" t="s">
        <v>44</v>
      </c>
    </row>
    <row r="3352" spans="1:25" x14ac:dyDescent="0.25">
      <c r="A3352">
        <v>3351</v>
      </c>
      <c r="B3352">
        <v>64319</v>
      </c>
      <c r="C3352">
        <v>0</v>
      </c>
      <c r="D3352">
        <v>0</v>
      </c>
      <c r="E3352" t="s">
        <v>1278</v>
      </c>
      <c r="F3352" t="s">
        <v>1279</v>
      </c>
      <c r="G3352">
        <v>1</v>
      </c>
      <c r="H3352" s="6">
        <v>415225</v>
      </c>
      <c r="I3352" s="7">
        <v>45737</v>
      </c>
      <c r="J3352" s="7">
        <v>45737</v>
      </c>
      <c r="K3352">
        <v>5</v>
      </c>
      <c r="L3352" t="s">
        <v>40</v>
      </c>
      <c r="M3352" t="s">
        <v>9</v>
      </c>
      <c r="N3352" t="s">
        <v>41</v>
      </c>
      <c r="O3352" t="s">
        <v>42</v>
      </c>
      <c r="P3352" t="s">
        <v>2082</v>
      </c>
      <c r="Q3352">
        <v>5</v>
      </c>
      <c r="R3352">
        <v>0</v>
      </c>
      <c r="S3352">
        <v>0</v>
      </c>
      <c r="U3352">
        <v>20761</v>
      </c>
      <c r="V3352">
        <v>20761</v>
      </c>
      <c r="W3352">
        <v>0</v>
      </c>
      <c r="X3352">
        <v>0</v>
      </c>
      <c r="Y3352" t="s">
        <v>44</v>
      </c>
    </row>
    <row r="3353" spans="1:25" x14ac:dyDescent="0.25">
      <c r="A3353">
        <v>3352</v>
      </c>
      <c r="B3353">
        <v>64320</v>
      </c>
      <c r="C3353">
        <v>0</v>
      </c>
      <c r="D3353">
        <v>0</v>
      </c>
      <c r="E3353" t="s">
        <v>1278</v>
      </c>
      <c r="F3353" t="s">
        <v>1279</v>
      </c>
      <c r="G3353">
        <v>1</v>
      </c>
      <c r="H3353" s="6">
        <v>352073</v>
      </c>
      <c r="I3353" s="7">
        <v>45737</v>
      </c>
      <c r="J3353" s="7">
        <v>45737</v>
      </c>
      <c r="K3353">
        <v>5</v>
      </c>
      <c r="L3353" t="s">
        <v>40</v>
      </c>
      <c r="M3353" t="s">
        <v>9</v>
      </c>
      <c r="N3353" t="s">
        <v>41</v>
      </c>
      <c r="O3353" t="s">
        <v>42</v>
      </c>
      <c r="P3353" t="s">
        <v>2082</v>
      </c>
      <c r="Q3353">
        <v>5</v>
      </c>
      <c r="R3353">
        <v>0</v>
      </c>
      <c r="S3353">
        <v>0</v>
      </c>
      <c r="U3353">
        <v>17604</v>
      </c>
      <c r="V3353">
        <v>17604</v>
      </c>
      <c r="W3353">
        <v>0</v>
      </c>
      <c r="X3353">
        <v>0</v>
      </c>
      <c r="Y3353" t="s">
        <v>44</v>
      </c>
    </row>
    <row r="3354" spans="1:25" x14ac:dyDescent="0.25">
      <c r="A3354">
        <v>3353</v>
      </c>
      <c r="B3354">
        <v>64321</v>
      </c>
      <c r="C3354">
        <v>0</v>
      </c>
      <c r="D3354">
        <v>0</v>
      </c>
      <c r="E3354" t="s">
        <v>1278</v>
      </c>
      <c r="F3354" t="s">
        <v>1279</v>
      </c>
      <c r="G3354">
        <v>1</v>
      </c>
      <c r="H3354" s="6">
        <v>426753</v>
      </c>
      <c r="I3354" s="7">
        <v>45737</v>
      </c>
      <c r="J3354" s="7">
        <v>45737</v>
      </c>
      <c r="K3354">
        <v>5</v>
      </c>
      <c r="L3354" t="s">
        <v>40</v>
      </c>
      <c r="M3354" t="s">
        <v>9</v>
      </c>
      <c r="N3354" t="s">
        <v>41</v>
      </c>
      <c r="O3354" t="s">
        <v>42</v>
      </c>
      <c r="P3354" t="s">
        <v>2082</v>
      </c>
      <c r="Q3354">
        <v>5</v>
      </c>
      <c r="R3354">
        <v>0</v>
      </c>
      <c r="S3354">
        <v>0</v>
      </c>
      <c r="U3354">
        <v>21338</v>
      </c>
      <c r="V3354">
        <v>21338</v>
      </c>
      <c r="W3354">
        <v>0</v>
      </c>
      <c r="X3354">
        <v>0</v>
      </c>
      <c r="Y3354" t="s">
        <v>44</v>
      </c>
    </row>
    <row r="3355" spans="1:25" x14ac:dyDescent="0.25">
      <c r="A3355">
        <v>3354</v>
      </c>
      <c r="B3355">
        <v>64329</v>
      </c>
      <c r="C3355">
        <v>0</v>
      </c>
      <c r="D3355">
        <v>0</v>
      </c>
      <c r="E3355" t="s">
        <v>2216</v>
      </c>
      <c r="F3355" t="s">
        <v>2217</v>
      </c>
      <c r="G3355">
        <v>1</v>
      </c>
      <c r="H3355" s="6">
        <v>1425000</v>
      </c>
      <c r="I3355" s="7">
        <v>45737</v>
      </c>
      <c r="J3355" s="7">
        <v>45737</v>
      </c>
      <c r="K3355" t="s">
        <v>2195</v>
      </c>
      <c r="L3355" t="s">
        <v>40</v>
      </c>
      <c r="M3355" t="s">
        <v>5</v>
      </c>
      <c r="N3355" t="s">
        <v>41</v>
      </c>
      <c r="O3355" t="s">
        <v>57</v>
      </c>
      <c r="P3355" t="s">
        <v>2082</v>
      </c>
      <c r="Q3355">
        <v>3.7</v>
      </c>
      <c r="R3355">
        <v>9.9</v>
      </c>
      <c r="S3355">
        <v>0</v>
      </c>
      <c r="U3355">
        <v>193800</v>
      </c>
      <c r="V3355">
        <v>52725</v>
      </c>
      <c r="W3355">
        <v>141075</v>
      </c>
      <c r="X3355">
        <v>0</v>
      </c>
      <c r="Y3355" t="s">
        <v>48</v>
      </c>
    </row>
    <row r="3356" spans="1:25" x14ac:dyDescent="0.25">
      <c r="A3356">
        <v>3355</v>
      </c>
      <c r="B3356">
        <v>64317</v>
      </c>
      <c r="C3356">
        <v>0</v>
      </c>
      <c r="D3356">
        <v>0</v>
      </c>
      <c r="E3356" t="s">
        <v>2035</v>
      </c>
      <c r="F3356" t="s">
        <v>2036</v>
      </c>
      <c r="G3356">
        <v>1</v>
      </c>
      <c r="H3356" s="6">
        <v>7150463</v>
      </c>
      <c r="I3356" s="7">
        <v>45737</v>
      </c>
      <c r="J3356" s="7">
        <v>45737</v>
      </c>
      <c r="K3356">
        <v>15</v>
      </c>
      <c r="L3356" t="s">
        <v>40</v>
      </c>
      <c r="M3356" t="s">
        <v>5</v>
      </c>
      <c r="N3356" t="s">
        <v>41</v>
      </c>
      <c r="O3356" t="s">
        <v>54</v>
      </c>
      <c r="P3356" t="s">
        <v>2082</v>
      </c>
      <c r="Q3356">
        <v>3.8</v>
      </c>
      <c r="R3356">
        <v>11.2</v>
      </c>
      <c r="S3356">
        <v>0</v>
      </c>
      <c r="U3356">
        <v>1072569</v>
      </c>
      <c r="V3356">
        <v>271718</v>
      </c>
      <c r="W3356">
        <v>800852</v>
      </c>
      <c r="X3356">
        <v>0</v>
      </c>
      <c r="Y3356" t="s">
        <v>48</v>
      </c>
    </row>
    <row r="3357" spans="1:25" x14ac:dyDescent="0.25">
      <c r="A3357">
        <v>3356</v>
      </c>
      <c r="B3357">
        <v>64324</v>
      </c>
      <c r="C3357">
        <v>0</v>
      </c>
      <c r="D3357">
        <v>0</v>
      </c>
      <c r="E3357" t="s">
        <v>2037</v>
      </c>
      <c r="F3357" t="s">
        <v>2038</v>
      </c>
      <c r="G3357">
        <v>1</v>
      </c>
      <c r="H3357" s="6">
        <v>23182118</v>
      </c>
      <c r="I3357" s="7">
        <v>45737</v>
      </c>
      <c r="J3357" s="7">
        <v>45737</v>
      </c>
      <c r="K3357">
        <v>15</v>
      </c>
      <c r="L3357" t="s">
        <v>40</v>
      </c>
      <c r="M3357" t="s">
        <v>5</v>
      </c>
      <c r="N3357" t="s">
        <v>41</v>
      </c>
      <c r="O3357" t="s">
        <v>54</v>
      </c>
      <c r="P3357" t="s">
        <v>2082</v>
      </c>
      <c r="Q3357">
        <v>3.8</v>
      </c>
      <c r="R3357">
        <v>11.2</v>
      </c>
      <c r="S3357">
        <v>0</v>
      </c>
      <c r="U3357">
        <v>3477318</v>
      </c>
      <c r="V3357">
        <v>880920</v>
      </c>
      <c r="W3357">
        <v>2596397</v>
      </c>
      <c r="X3357">
        <v>0</v>
      </c>
      <c r="Y3357" t="s">
        <v>48</v>
      </c>
    </row>
    <row r="3358" spans="1:25" x14ac:dyDescent="0.25">
      <c r="A3358">
        <v>3357</v>
      </c>
      <c r="B3358">
        <v>64325</v>
      </c>
      <c r="C3358">
        <v>0</v>
      </c>
      <c r="D3358">
        <v>0</v>
      </c>
      <c r="E3358" t="s">
        <v>2039</v>
      </c>
      <c r="F3358" t="s">
        <v>2040</v>
      </c>
      <c r="G3358">
        <v>1</v>
      </c>
      <c r="H3358" s="6">
        <v>26902556</v>
      </c>
      <c r="I3358" s="7">
        <v>45737</v>
      </c>
      <c r="J3358" s="7">
        <v>45737</v>
      </c>
      <c r="K3358">
        <v>15</v>
      </c>
      <c r="L3358" t="s">
        <v>40</v>
      </c>
      <c r="M3358" t="s">
        <v>5</v>
      </c>
      <c r="N3358" t="s">
        <v>41</v>
      </c>
      <c r="O3358" t="s">
        <v>54</v>
      </c>
      <c r="P3358" t="s">
        <v>2082</v>
      </c>
      <c r="Q3358">
        <v>3.8</v>
      </c>
      <c r="R3358">
        <v>11.2</v>
      </c>
      <c r="S3358">
        <v>0</v>
      </c>
      <c r="U3358">
        <v>4035383</v>
      </c>
      <c r="V3358">
        <v>1022297</v>
      </c>
      <c r="W3358">
        <v>3013086</v>
      </c>
      <c r="X3358">
        <v>0</v>
      </c>
      <c r="Y3358" t="s">
        <v>48</v>
      </c>
    </row>
    <row r="3359" spans="1:25" x14ac:dyDescent="0.25">
      <c r="A3359">
        <v>3358</v>
      </c>
      <c r="B3359">
        <v>64295</v>
      </c>
      <c r="C3359">
        <v>0</v>
      </c>
      <c r="D3359">
        <v>0</v>
      </c>
      <c r="E3359" t="s">
        <v>1856</v>
      </c>
      <c r="F3359" t="s">
        <v>1857</v>
      </c>
      <c r="G3359">
        <v>1</v>
      </c>
      <c r="H3359" s="6">
        <v>13000000</v>
      </c>
      <c r="I3359" s="7">
        <v>45737</v>
      </c>
      <c r="J3359" s="7">
        <v>45737</v>
      </c>
      <c r="K3359">
        <v>15</v>
      </c>
      <c r="L3359" t="s">
        <v>40</v>
      </c>
      <c r="M3359" t="s">
        <v>5</v>
      </c>
      <c r="N3359" t="s">
        <v>41</v>
      </c>
      <c r="O3359" t="s">
        <v>47</v>
      </c>
      <c r="P3359" t="s">
        <v>2082</v>
      </c>
      <c r="Q3359">
        <v>7</v>
      </c>
      <c r="R3359">
        <v>8</v>
      </c>
      <c r="S3359">
        <v>0</v>
      </c>
      <c r="U3359">
        <v>1950000</v>
      </c>
      <c r="V3359">
        <v>910000</v>
      </c>
      <c r="W3359">
        <v>1040000</v>
      </c>
      <c r="X3359">
        <v>0</v>
      </c>
      <c r="Y3359" t="s">
        <v>48</v>
      </c>
    </row>
    <row r="3360" spans="1:25" x14ac:dyDescent="0.25">
      <c r="A3360">
        <v>3359</v>
      </c>
      <c r="B3360">
        <v>64299</v>
      </c>
      <c r="C3360">
        <v>0</v>
      </c>
      <c r="D3360">
        <v>0</v>
      </c>
      <c r="E3360" t="s">
        <v>1854</v>
      </c>
      <c r="F3360" t="s">
        <v>1855</v>
      </c>
      <c r="G3360">
        <v>1</v>
      </c>
      <c r="H3360" s="6">
        <v>400000</v>
      </c>
      <c r="I3360" s="7">
        <v>45737</v>
      </c>
      <c r="J3360" s="7">
        <v>45737</v>
      </c>
      <c r="K3360">
        <v>15</v>
      </c>
      <c r="L3360" t="s">
        <v>40</v>
      </c>
      <c r="M3360" t="s">
        <v>5</v>
      </c>
      <c r="N3360" t="s">
        <v>41</v>
      </c>
      <c r="O3360" t="s">
        <v>47</v>
      </c>
      <c r="P3360" t="s">
        <v>2082</v>
      </c>
      <c r="Q3360">
        <v>7</v>
      </c>
      <c r="R3360">
        <v>8</v>
      </c>
      <c r="S3360">
        <v>0</v>
      </c>
      <c r="U3360">
        <v>60000</v>
      </c>
      <c r="V3360">
        <v>28000</v>
      </c>
      <c r="W3360">
        <v>32000</v>
      </c>
      <c r="X3360">
        <v>0</v>
      </c>
      <c r="Y3360" t="s">
        <v>48</v>
      </c>
    </row>
    <row r="3361" spans="1:25" x14ac:dyDescent="0.25">
      <c r="A3361">
        <v>3360</v>
      </c>
      <c r="B3361">
        <v>64315</v>
      </c>
      <c r="C3361">
        <v>0</v>
      </c>
      <c r="D3361">
        <v>0</v>
      </c>
      <c r="E3361" t="s">
        <v>944</v>
      </c>
      <c r="F3361" t="s">
        <v>945</v>
      </c>
      <c r="G3361">
        <v>1</v>
      </c>
      <c r="H3361" s="6">
        <v>8563815</v>
      </c>
      <c r="I3361" s="7">
        <v>45737</v>
      </c>
      <c r="J3361" s="7">
        <v>45737</v>
      </c>
      <c r="K3361">
        <v>15</v>
      </c>
      <c r="L3361" t="s">
        <v>40</v>
      </c>
      <c r="M3361" t="s">
        <v>5</v>
      </c>
      <c r="N3361" t="s">
        <v>41</v>
      </c>
      <c r="O3361" t="s">
        <v>77</v>
      </c>
      <c r="P3361" t="s">
        <v>2082</v>
      </c>
      <c r="Q3361">
        <v>7</v>
      </c>
      <c r="R3361">
        <v>8</v>
      </c>
      <c r="S3361">
        <v>0</v>
      </c>
      <c r="U3361">
        <v>1284572</v>
      </c>
      <c r="V3361">
        <v>599467</v>
      </c>
      <c r="W3361">
        <v>685105</v>
      </c>
      <c r="X3361">
        <v>0</v>
      </c>
      <c r="Y3361" t="s">
        <v>112</v>
      </c>
    </row>
    <row r="3362" spans="1:25" x14ac:dyDescent="0.25">
      <c r="A3362">
        <v>3361</v>
      </c>
      <c r="B3362">
        <v>64322</v>
      </c>
      <c r="C3362">
        <v>0</v>
      </c>
      <c r="D3362">
        <v>0</v>
      </c>
      <c r="E3362" t="s">
        <v>1250</v>
      </c>
      <c r="F3362" t="s">
        <v>1251</v>
      </c>
      <c r="G3362">
        <v>1</v>
      </c>
      <c r="H3362" s="6">
        <v>1870874</v>
      </c>
      <c r="I3362" s="7">
        <v>45737</v>
      </c>
      <c r="J3362" s="7">
        <v>45737</v>
      </c>
      <c r="K3362">
        <v>5</v>
      </c>
      <c r="L3362" t="s">
        <v>40</v>
      </c>
      <c r="M3362" t="s">
        <v>9</v>
      </c>
      <c r="N3362" t="s">
        <v>41</v>
      </c>
      <c r="O3362" t="s">
        <v>42</v>
      </c>
      <c r="P3362" t="s">
        <v>2082</v>
      </c>
      <c r="Q3362">
        <v>5</v>
      </c>
      <c r="R3362">
        <v>0</v>
      </c>
      <c r="S3362">
        <v>0</v>
      </c>
      <c r="U3362">
        <v>93544</v>
      </c>
      <c r="V3362">
        <v>93544</v>
      </c>
      <c r="W3362">
        <v>0</v>
      </c>
      <c r="X3362">
        <v>0</v>
      </c>
      <c r="Y3362" t="s">
        <v>44</v>
      </c>
    </row>
    <row r="3363" spans="1:25" x14ac:dyDescent="0.25">
      <c r="A3363">
        <v>3362</v>
      </c>
      <c r="B3363">
        <v>64326</v>
      </c>
      <c r="C3363">
        <v>0</v>
      </c>
      <c r="D3363">
        <v>0</v>
      </c>
      <c r="E3363" t="s">
        <v>2218</v>
      </c>
      <c r="F3363" t="s">
        <v>2219</v>
      </c>
      <c r="G3363">
        <v>1</v>
      </c>
      <c r="H3363" s="6">
        <v>2854000</v>
      </c>
      <c r="I3363" s="7">
        <v>45737</v>
      </c>
      <c r="J3363" s="7">
        <v>45737</v>
      </c>
      <c r="K3363" t="s">
        <v>2195</v>
      </c>
      <c r="L3363" t="s">
        <v>40</v>
      </c>
      <c r="M3363" t="s">
        <v>5</v>
      </c>
      <c r="N3363" t="s">
        <v>41</v>
      </c>
      <c r="O3363" t="s">
        <v>57</v>
      </c>
      <c r="P3363" t="s">
        <v>2082</v>
      </c>
      <c r="Q3363">
        <v>3.7</v>
      </c>
      <c r="R3363">
        <v>9.9</v>
      </c>
      <c r="S3363">
        <v>0</v>
      </c>
      <c r="U3363">
        <v>388144</v>
      </c>
      <c r="V3363">
        <v>105598</v>
      </c>
      <c r="W3363">
        <v>282546</v>
      </c>
      <c r="X3363">
        <v>0</v>
      </c>
      <c r="Y3363" t="s">
        <v>48</v>
      </c>
    </row>
    <row r="3364" spans="1:25" x14ac:dyDescent="0.25">
      <c r="A3364">
        <v>3363</v>
      </c>
      <c r="B3364">
        <v>64334</v>
      </c>
      <c r="C3364">
        <v>0</v>
      </c>
      <c r="D3364">
        <v>0</v>
      </c>
      <c r="E3364" t="s">
        <v>2224</v>
      </c>
      <c r="F3364" t="s">
        <v>2225</v>
      </c>
      <c r="G3364">
        <v>1</v>
      </c>
      <c r="H3364" s="6">
        <v>10472789</v>
      </c>
      <c r="I3364" s="7">
        <v>45737</v>
      </c>
      <c r="J3364" s="7">
        <v>45737</v>
      </c>
      <c r="K3364">
        <v>14</v>
      </c>
      <c r="L3364" t="s">
        <v>40</v>
      </c>
      <c r="M3364" t="s">
        <v>9</v>
      </c>
      <c r="N3364" t="s">
        <v>41</v>
      </c>
      <c r="O3364" t="s">
        <v>42</v>
      </c>
      <c r="P3364" t="s">
        <v>2082</v>
      </c>
      <c r="Q3364">
        <v>7</v>
      </c>
      <c r="R3364">
        <v>7</v>
      </c>
      <c r="S3364">
        <v>0</v>
      </c>
      <c r="U3364">
        <v>1466190</v>
      </c>
      <c r="V3364">
        <v>733095</v>
      </c>
      <c r="W3364">
        <v>733095</v>
      </c>
      <c r="X3364">
        <v>0</v>
      </c>
      <c r="Y3364" t="s">
        <v>2086</v>
      </c>
    </row>
    <row r="3365" spans="1:25" x14ac:dyDescent="0.25">
      <c r="A3365">
        <v>3364</v>
      </c>
      <c r="B3365">
        <v>64323</v>
      </c>
      <c r="C3365">
        <v>0</v>
      </c>
      <c r="D3365">
        <v>0</v>
      </c>
      <c r="E3365" t="s">
        <v>535</v>
      </c>
      <c r="F3365" t="s">
        <v>536</v>
      </c>
      <c r="G3365">
        <v>1</v>
      </c>
      <c r="H3365" s="6">
        <v>16243458</v>
      </c>
      <c r="I3365" s="7">
        <v>45737</v>
      </c>
      <c r="J3365" s="7">
        <v>45737</v>
      </c>
      <c r="K3365">
        <v>15</v>
      </c>
      <c r="L3365" t="s">
        <v>40</v>
      </c>
      <c r="M3365" t="s">
        <v>9</v>
      </c>
      <c r="N3365" t="s">
        <v>41</v>
      </c>
      <c r="O3365" t="s">
        <v>42</v>
      </c>
      <c r="P3365" t="s">
        <v>2082</v>
      </c>
      <c r="Q3365">
        <v>5</v>
      </c>
      <c r="R3365">
        <v>10</v>
      </c>
      <c r="S3365">
        <v>0</v>
      </c>
      <c r="U3365">
        <v>2436519</v>
      </c>
      <c r="V3365">
        <v>812173</v>
      </c>
      <c r="W3365">
        <v>1624346</v>
      </c>
      <c r="X3365">
        <v>0</v>
      </c>
      <c r="Y3365" t="s">
        <v>109</v>
      </c>
    </row>
    <row r="3366" spans="1:25" x14ac:dyDescent="0.25">
      <c r="A3366">
        <v>3365</v>
      </c>
      <c r="B3366">
        <v>63707</v>
      </c>
      <c r="C3366">
        <v>0</v>
      </c>
      <c r="D3366">
        <v>0</v>
      </c>
      <c r="E3366" t="s">
        <v>2343</v>
      </c>
      <c r="F3366" t="s">
        <v>2344</v>
      </c>
      <c r="G3366">
        <v>1</v>
      </c>
      <c r="H3366" s="6">
        <v>1600000</v>
      </c>
      <c r="I3366" s="7">
        <v>45737</v>
      </c>
      <c r="J3366" s="7">
        <v>45737</v>
      </c>
      <c r="K3366">
        <v>15</v>
      </c>
      <c r="L3366" t="s">
        <v>40</v>
      </c>
      <c r="M3366" t="s">
        <v>5</v>
      </c>
      <c r="N3366" t="s">
        <v>41</v>
      </c>
      <c r="O3366" t="s">
        <v>77</v>
      </c>
      <c r="P3366" t="s">
        <v>2082</v>
      </c>
      <c r="Q3366">
        <v>5</v>
      </c>
      <c r="R3366">
        <v>10</v>
      </c>
      <c r="S3366">
        <v>0</v>
      </c>
      <c r="U3366">
        <v>240000</v>
      </c>
      <c r="V3366">
        <v>80000</v>
      </c>
      <c r="W3366">
        <v>160000</v>
      </c>
      <c r="X3366">
        <v>0</v>
      </c>
      <c r="Y3366" t="s">
        <v>48</v>
      </c>
    </row>
    <row r="3367" spans="1:25" x14ac:dyDescent="0.25">
      <c r="A3367">
        <v>3366</v>
      </c>
      <c r="B3367">
        <v>64303</v>
      </c>
      <c r="C3367">
        <v>0</v>
      </c>
      <c r="D3367">
        <v>0</v>
      </c>
      <c r="E3367" t="s">
        <v>1976</v>
      </c>
      <c r="F3367" t="s">
        <v>1977</v>
      </c>
      <c r="G3367">
        <v>1</v>
      </c>
      <c r="H3367" s="6">
        <v>10000000</v>
      </c>
      <c r="I3367" s="7">
        <v>45736</v>
      </c>
      <c r="J3367" s="7">
        <v>45736</v>
      </c>
      <c r="K3367">
        <v>5</v>
      </c>
      <c r="L3367" t="s">
        <v>40</v>
      </c>
      <c r="M3367" t="s">
        <v>5</v>
      </c>
      <c r="N3367" t="s">
        <v>41</v>
      </c>
      <c r="O3367" t="s">
        <v>57</v>
      </c>
      <c r="P3367" t="s">
        <v>2082</v>
      </c>
      <c r="Q3367">
        <v>5</v>
      </c>
      <c r="R3367">
        <v>0</v>
      </c>
      <c r="S3367">
        <v>0</v>
      </c>
      <c r="U3367">
        <v>500000</v>
      </c>
      <c r="V3367">
        <v>500000</v>
      </c>
      <c r="W3367">
        <v>0</v>
      </c>
      <c r="X3367">
        <v>0</v>
      </c>
      <c r="Y3367" t="s">
        <v>48</v>
      </c>
    </row>
    <row r="3368" spans="1:25" x14ac:dyDescent="0.25">
      <c r="A3368">
        <v>3367</v>
      </c>
      <c r="B3368">
        <v>64291</v>
      </c>
      <c r="C3368">
        <v>0</v>
      </c>
      <c r="D3368">
        <v>0</v>
      </c>
      <c r="E3368" t="s">
        <v>1757</v>
      </c>
      <c r="F3368" t="s">
        <v>1758</v>
      </c>
      <c r="G3368">
        <v>1</v>
      </c>
      <c r="H3368" s="6">
        <v>8928385</v>
      </c>
      <c r="I3368" s="7">
        <v>45736</v>
      </c>
      <c r="J3368" s="7">
        <v>45736</v>
      </c>
      <c r="K3368">
        <v>8</v>
      </c>
      <c r="L3368" t="s">
        <v>40</v>
      </c>
      <c r="M3368" t="s">
        <v>7</v>
      </c>
      <c r="N3368" t="s">
        <v>41</v>
      </c>
      <c r="O3368" t="s">
        <v>64</v>
      </c>
      <c r="P3368" t="s">
        <v>2082</v>
      </c>
      <c r="Q3368">
        <v>8</v>
      </c>
      <c r="R3368">
        <v>0</v>
      </c>
      <c r="S3368">
        <v>0</v>
      </c>
      <c r="U3368">
        <v>714271</v>
      </c>
      <c r="V3368">
        <v>714271</v>
      </c>
      <c r="W3368">
        <v>0</v>
      </c>
      <c r="X3368">
        <v>0</v>
      </c>
      <c r="Y3368" t="s">
        <v>48</v>
      </c>
    </row>
    <row r="3369" spans="1:25" x14ac:dyDescent="0.25">
      <c r="A3369">
        <v>3368</v>
      </c>
      <c r="B3369">
        <v>64292</v>
      </c>
      <c r="C3369">
        <v>0</v>
      </c>
      <c r="D3369">
        <v>0</v>
      </c>
      <c r="E3369" t="s">
        <v>1502</v>
      </c>
      <c r="F3369" t="s">
        <v>1503</v>
      </c>
      <c r="G3369">
        <v>1</v>
      </c>
      <c r="H3369" s="6">
        <v>182608</v>
      </c>
      <c r="I3369" s="7">
        <v>45736</v>
      </c>
      <c r="J3369" s="7">
        <v>45736</v>
      </c>
      <c r="K3369">
        <v>8</v>
      </c>
      <c r="L3369" t="s">
        <v>40</v>
      </c>
      <c r="M3369" t="s">
        <v>5</v>
      </c>
      <c r="N3369" t="s">
        <v>41</v>
      </c>
      <c r="O3369" t="s">
        <v>57</v>
      </c>
      <c r="P3369" t="s">
        <v>2082</v>
      </c>
      <c r="Q3369">
        <v>8</v>
      </c>
      <c r="R3369">
        <v>0</v>
      </c>
      <c r="S3369">
        <v>0</v>
      </c>
      <c r="U3369">
        <v>14609</v>
      </c>
      <c r="V3369">
        <v>14609</v>
      </c>
      <c r="W3369">
        <v>0</v>
      </c>
      <c r="X3369">
        <v>0</v>
      </c>
      <c r="Y3369" t="s">
        <v>250</v>
      </c>
    </row>
    <row r="3370" spans="1:25" x14ac:dyDescent="0.25">
      <c r="A3370">
        <v>3369</v>
      </c>
      <c r="B3370">
        <v>64290</v>
      </c>
      <c r="C3370">
        <v>0</v>
      </c>
      <c r="D3370">
        <v>0</v>
      </c>
      <c r="E3370" t="s">
        <v>1056</v>
      </c>
      <c r="F3370" t="s">
        <v>1057</v>
      </c>
      <c r="G3370">
        <v>1</v>
      </c>
      <c r="H3370" s="6">
        <v>36722941</v>
      </c>
      <c r="I3370" s="7">
        <v>45736</v>
      </c>
      <c r="J3370" s="7">
        <v>45736</v>
      </c>
      <c r="K3370">
        <v>15</v>
      </c>
      <c r="L3370" t="s">
        <v>40</v>
      </c>
      <c r="M3370" t="s">
        <v>5</v>
      </c>
      <c r="N3370" t="s">
        <v>41</v>
      </c>
      <c r="O3370" t="s">
        <v>57</v>
      </c>
      <c r="P3370" t="s">
        <v>2082</v>
      </c>
      <c r="Q3370">
        <v>0.4</v>
      </c>
      <c r="R3370">
        <v>14.6</v>
      </c>
      <c r="S3370">
        <v>0</v>
      </c>
      <c r="U3370">
        <v>5508441</v>
      </c>
      <c r="V3370">
        <v>146892</v>
      </c>
      <c r="W3370">
        <v>5361549</v>
      </c>
      <c r="X3370">
        <v>0</v>
      </c>
      <c r="Y3370" t="s">
        <v>250</v>
      </c>
    </row>
    <row r="3371" spans="1:25" x14ac:dyDescent="0.25">
      <c r="A3371">
        <v>3370</v>
      </c>
      <c r="B3371">
        <v>64293</v>
      </c>
      <c r="C3371">
        <v>0</v>
      </c>
      <c r="D3371">
        <v>0</v>
      </c>
      <c r="E3371" t="s">
        <v>1137</v>
      </c>
      <c r="F3371" t="s">
        <v>1138</v>
      </c>
      <c r="G3371">
        <v>1</v>
      </c>
      <c r="H3371" s="6">
        <v>22325177</v>
      </c>
      <c r="I3371" s="7">
        <v>45736</v>
      </c>
      <c r="J3371" s="7">
        <v>45736</v>
      </c>
      <c r="K3371">
        <v>15</v>
      </c>
      <c r="L3371" t="s">
        <v>40</v>
      </c>
      <c r="M3371" t="s">
        <v>5</v>
      </c>
      <c r="N3371" t="s">
        <v>41</v>
      </c>
      <c r="O3371" t="s">
        <v>54</v>
      </c>
      <c r="P3371" t="s">
        <v>2082</v>
      </c>
      <c r="Q3371">
        <v>10</v>
      </c>
      <c r="R3371">
        <v>5</v>
      </c>
      <c r="S3371">
        <v>0</v>
      </c>
      <c r="U3371">
        <v>3348777</v>
      </c>
      <c r="V3371">
        <v>2232518</v>
      </c>
      <c r="W3371">
        <v>1116259</v>
      </c>
      <c r="X3371">
        <v>0</v>
      </c>
      <c r="Y3371" t="s">
        <v>48</v>
      </c>
    </row>
    <row r="3372" spans="1:25" x14ac:dyDescent="0.25">
      <c r="A3372">
        <v>3371</v>
      </c>
      <c r="B3372">
        <v>64304</v>
      </c>
      <c r="C3372">
        <v>0</v>
      </c>
      <c r="D3372">
        <v>0</v>
      </c>
      <c r="E3372" t="s">
        <v>978</v>
      </c>
      <c r="F3372" t="s">
        <v>979</v>
      </c>
      <c r="G3372">
        <v>1</v>
      </c>
      <c r="H3372" s="6">
        <v>2642868</v>
      </c>
      <c r="I3372" s="7">
        <v>45736</v>
      </c>
      <c r="J3372" s="7">
        <v>45736</v>
      </c>
      <c r="K3372">
        <v>8</v>
      </c>
      <c r="L3372" t="s">
        <v>40</v>
      </c>
      <c r="M3372" t="s">
        <v>7</v>
      </c>
      <c r="N3372" t="s">
        <v>41</v>
      </c>
      <c r="O3372" t="s">
        <v>64</v>
      </c>
      <c r="P3372" t="s">
        <v>2082</v>
      </c>
      <c r="Q3372">
        <v>8</v>
      </c>
      <c r="R3372">
        <v>0</v>
      </c>
      <c r="S3372">
        <v>0</v>
      </c>
      <c r="U3372">
        <v>211429</v>
      </c>
      <c r="V3372">
        <v>211429</v>
      </c>
      <c r="W3372">
        <v>0</v>
      </c>
      <c r="X3372">
        <v>0</v>
      </c>
      <c r="Y3372" t="s">
        <v>44</v>
      </c>
    </row>
    <row r="3373" spans="1:25" x14ac:dyDescent="0.25">
      <c r="A3373">
        <v>3372</v>
      </c>
      <c r="B3373">
        <v>64305</v>
      </c>
      <c r="C3373">
        <v>0</v>
      </c>
      <c r="D3373">
        <v>0</v>
      </c>
      <c r="E3373" t="s">
        <v>972</v>
      </c>
      <c r="F3373" t="s">
        <v>2623</v>
      </c>
      <c r="G3373">
        <v>1</v>
      </c>
      <c r="H3373" s="6">
        <v>907804</v>
      </c>
      <c r="I3373" s="7">
        <v>45736</v>
      </c>
      <c r="J3373" s="7">
        <v>45736</v>
      </c>
      <c r="K3373">
        <v>8</v>
      </c>
      <c r="L3373" t="s">
        <v>40</v>
      </c>
      <c r="M3373" t="s">
        <v>7</v>
      </c>
      <c r="N3373" t="s">
        <v>41</v>
      </c>
      <c r="O3373" t="s">
        <v>64</v>
      </c>
      <c r="P3373" t="s">
        <v>2082</v>
      </c>
      <c r="Q3373">
        <v>8</v>
      </c>
      <c r="R3373">
        <v>0</v>
      </c>
      <c r="S3373">
        <v>0</v>
      </c>
      <c r="U3373">
        <v>72624</v>
      </c>
      <c r="V3373">
        <v>72624</v>
      </c>
      <c r="W3373">
        <v>0</v>
      </c>
      <c r="X3373">
        <v>0</v>
      </c>
      <c r="Y3373" t="s">
        <v>44</v>
      </c>
    </row>
    <row r="3374" spans="1:25" x14ac:dyDescent="0.25">
      <c r="A3374">
        <v>3373</v>
      </c>
      <c r="B3374">
        <v>64285</v>
      </c>
      <c r="C3374">
        <v>0</v>
      </c>
      <c r="D3374">
        <v>0</v>
      </c>
      <c r="E3374" t="s">
        <v>1554</v>
      </c>
      <c r="F3374" t="s">
        <v>1555</v>
      </c>
      <c r="G3374">
        <v>1</v>
      </c>
      <c r="H3374" s="6">
        <v>30000</v>
      </c>
      <c r="I3374" s="7">
        <v>45736</v>
      </c>
      <c r="J3374" s="7">
        <v>45736</v>
      </c>
      <c r="K3374">
        <v>8</v>
      </c>
      <c r="L3374" t="s">
        <v>40</v>
      </c>
      <c r="M3374" t="s">
        <v>5</v>
      </c>
      <c r="N3374" t="s">
        <v>41</v>
      </c>
      <c r="O3374" t="s">
        <v>57</v>
      </c>
      <c r="P3374" t="s">
        <v>2082</v>
      </c>
      <c r="Q3374">
        <v>8</v>
      </c>
      <c r="R3374">
        <v>0</v>
      </c>
      <c r="S3374">
        <v>0</v>
      </c>
      <c r="U3374">
        <v>2400</v>
      </c>
      <c r="V3374">
        <v>2400</v>
      </c>
      <c r="W3374">
        <v>0</v>
      </c>
      <c r="X3374">
        <v>0</v>
      </c>
      <c r="Y3374" t="s">
        <v>48</v>
      </c>
    </row>
    <row r="3375" spans="1:25" x14ac:dyDescent="0.25">
      <c r="A3375">
        <v>3374</v>
      </c>
      <c r="B3375">
        <v>64286</v>
      </c>
      <c r="C3375">
        <v>0</v>
      </c>
      <c r="D3375">
        <v>0</v>
      </c>
      <c r="E3375" t="s">
        <v>1596</v>
      </c>
      <c r="F3375" t="s">
        <v>1597</v>
      </c>
      <c r="G3375">
        <v>1</v>
      </c>
      <c r="H3375" s="6">
        <v>20000</v>
      </c>
      <c r="I3375" s="7">
        <v>45736</v>
      </c>
      <c r="J3375" s="7">
        <v>45736</v>
      </c>
      <c r="K3375">
        <v>9</v>
      </c>
      <c r="L3375" t="s">
        <v>40</v>
      </c>
      <c r="M3375" t="s">
        <v>5</v>
      </c>
      <c r="N3375" t="s">
        <v>41</v>
      </c>
      <c r="O3375" t="s">
        <v>57</v>
      </c>
      <c r="P3375" t="s">
        <v>2082</v>
      </c>
      <c r="Q3375">
        <v>9</v>
      </c>
      <c r="R3375">
        <v>0</v>
      </c>
      <c r="S3375">
        <v>0</v>
      </c>
      <c r="U3375">
        <v>1800</v>
      </c>
      <c r="V3375">
        <v>1800</v>
      </c>
      <c r="W3375">
        <v>0</v>
      </c>
      <c r="X3375">
        <v>0</v>
      </c>
      <c r="Y3375" t="s">
        <v>112</v>
      </c>
    </row>
    <row r="3376" spans="1:25" x14ac:dyDescent="0.25">
      <c r="A3376">
        <v>3375</v>
      </c>
      <c r="B3376">
        <v>64287</v>
      </c>
      <c r="C3376">
        <v>0</v>
      </c>
      <c r="D3376">
        <v>0</v>
      </c>
      <c r="E3376" t="s">
        <v>1037</v>
      </c>
      <c r="F3376" t="s">
        <v>1038</v>
      </c>
      <c r="G3376">
        <v>1</v>
      </c>
      <c r="H3376" s="6">
        <v>3389893</v>
      </c>
      <c r="I3376" s="7">
        <v>45736</v>
      </c>
      <c r="J3376" s="7">
        <v>45736</v>
      </c>
      <c r="K3376">
        <v>15</v>
      </c>
      <c r="L3376" t="s">
        <v>40</v>
      </c>
      <c r="M3376" t="s">
        <v>5</v>
      </c>
      <c r="N3376" t="s">
        <v>41</v>
      </c>
      <c r="O3376" t="s">
        <v>57</v>
      </c>
      <c r="P3376" t="s">
        <v>2082</v>
      </c>
      <c r="Q3376">
        <v>0.4</v>
      </c>
      <c r="R3376">
        <v>14.6</v>
      </c>
      <c r="S3376">
        <v>0</v>
      </c>
      <c r="U3376">
        <v>508484</v>
      </c>
      <c r="V3376">
        <v>13560</v>
      </c>
      <c r="W3376">
        <v>494924</v>
      </c>
      <c r="X3376">
        <v>0</v>
      </c>
      <c r="Y3376" t="s">
        <v>250</v>
      </c>
    </row>
    <row r="3377" spans="1:25" x14ac:dyDescent="0.25">
      <c r="A3377">
        <v>3376</v>
      </c>
      <c r="B3377">
        <v>64307</v>
      </c>
      <c r="C3377">
        <v>0</v>
      </c>
      <c r="D3377">
        <v>0</v>
      </c>
      <c r="E3377" t="s">
        <v>1101</v>
      </c>
      <c r="F3377" t="s">
        <v>1102</v>
      </c>
      <c r="G3377">
        <v>1</v>
      </c>
      <c r="H3377" s="6">
        <v>189236</v>
      </c>
      <c r="I3377" s="7">
        <v>45736</v>
      </c>
      <c r="J3377" s="7">
        <v>45736</v>
      </c>
      <c r="K3377">
        <v>15</v>
      </c>
      <c r="L3377" t="s">
        <v>40</v>
      </c>
      <c r="M3377" t="s">
        <v>5</v>
      </c>
      <c r="N3377" t="s">
        <v>41</v>
      </c>
      <c r="O3377" t="s">
        <v>54</v>
      </c>
      <c r="P3377" t="s">
        <v>2082</v>
      </c>
      <c r="Q3377">
        <v>10</v>
      </c>
      <c r="R3377">
        <v>5</v>
      </c>
      <c r="S3377">
        <v>0</v>
      </c>
      <c r="U3377">
        <v>28385</v>
      </c>
      <c r="V3377">
        <v>18924</v>
      </c>
      <c r="W3377">
        <v>9462</v>
      </c>
      <c r="X3377">
        <v>0</v>
      </c>
      <c r="Y3377" t="s">
        <v>48</v>
      </c>
    </row>
    <row r="3378" spans="1:25" x14ac:dyDescent="0.25">
      <c r="A3378">
        <v>3377</v>
      </c>
      <c r="B3378">
        <v>64289</v>
      </c>
      <c r="C3378">
        <v>0</v>
      </c>
      <c r="D3378">
        <v>0</v>
      </c>
      <c r="E3378" t="s">
        <v>1042</v>
      </c>
      <c r="F3378" t="s">
        <v>1043</v>
      </c>
      <c r="G3378">
        <v>1</v>
      </c>
      <c r="H3378" s="6">
        <v>21950280</v>
      </c>
      <c r="I3378" s="7">
        <v>45736</v>
      </c>
      <c r="J3378" s="7">
        <v>45736</v>
      </c>
      <c r="K3378">
        <v>15</v>
      </c>
      <c r="L3378" t="s">
        <v>40</v>
      </c>
      <c r="M3378" t="s">
        <v>5</v>
      </c>
      <c r="N3378" t="s">
        <v>41</v>
      </c>
      <c r="O3378" t="s">
        <v>57</v>
      </c>
      <c r="P3378" t="s">
        <v>2082</v>
      </c>
      <c r="Q3378">
        <v>0.4</v>
      </c>
      <c r="R3378">
        <v>14.6</v>
      </c>
      <c r="S3378">
        <v>0</v>
      </c>
      <c r="U3378">
        <v>3292542</v>
      </c>
      <c r="V3378">
        <v>87801</v>
      </c>
      <c r="W3378">
        <v>3204741</v>
      </c>
      <c r="X3378">
        <v>0</v>
      </c>
      <c r="Y3378" t="s">
        <v>250</v>
      </c>
    </row>
    <row r="3379" spans="1:25" x14ac:dyDescent="0.25">
      <c r="A3379">
        <v>3378</v>
      </c>
      <c r="B3379">
        <v>64288</v>
      </c>
      <c r="C3379">
        <v>0</v>
      </c>
      <c r="D3379">
        <v>0</v>
      </c>
      <c r="E3379" t="s">
        <v>1029</v>
      </c>
      <c r="F3379" t="s">
        <v>1030</v>
      </c>
      <c r="G3379">
        <v>1</v>
      </c>
      <c r="H3379" s="6">
        <v>2032114</v>
      </c>
      <c r="I3379" s="7">
        <v>45736</v>
      </c>
      <c r="J3379" s="7">
        <v>45736</v>
      </c>
      <c r="K3379">
        <v>15</v>
      </c>
      <c r="L3379" t="s">
        <v>40</v>
      </c>
      <c r="M3379" t="s">
        <v>5</v>
      </c>
      <c r="N3379" t="s">
        <v>41</v>
      </c>
      <c r="O3379" t="s">
        <v>57</v>
      </c>
      <c r="P3379" t="s">
        <v>2082</v>
      </c>
      <c r="Q3379">
        <v>0.4</v>
      </c>
      <c r="R3379">
        <v>14.6</v>
      </c>
      <c r="S3379">
        <v>0</v>
      </c>
      <c r="U3379">
        <v>304817</v>
      </c>
      <c r="V3379">
        <v>8128</v>
      </c>
      <c r="W3379">
        <v>296689</v>
      </c>
      <c r="X3379">
        <v>0</v>
      </c>
      <c r="Y3379" t="s">
        <v>250</v>
      </c>
    </row>
    <row r="3380" spans="1:25" x14ac:dyDescent="0.25">
      <c r="A3380">
        <v>3379</v>
      </c>
      <c r="B3380">
        <v>64308</v>
      </c>
      <c r="C3380">
        <v>0</v>
      </c>
      <c r="D3380">
        <v>0</v>
      </c>
      <c r="E3380" t="s">
        <v>1378</v>
      </c>
      <c r="F3380" t="s">
        <v>1379</v>
      </c>
      <c r="G3380">
        <v>1</v>
      </c>
      <c r="H3380" s="6">
        <v>6584619</v>
      </c>
      <c r="I3380" s="7">
        <v>45736</v>
      </c>
      <c r="J3380" s="7">
        <v>45736</v>
      </c>
      <c r="K3380">
        <v>15</v>
      </c>
      <c r="L3380" t="s">
        <v>40</v>
      </c>
      <c r="M3380" t="s">
        <v>4</v>
      </c>
      <c r="N3380" t="s">
        <v>41</v>
      </c>
      <c r="O3380" t="s">
        <v>51</v>
      </c>
      <c r="P3380" t="s">
        <v>2082</v>
      </c>
      <c r="Q3380">
        <v>5.5</v>
      </c>
      <c r="R3380">
        <v>7</v>
      </c>
      <c r="S3380">
        <v>2.5</v>
      </c>
      <c r="U3380">
        <v>987693</v>
      </c>
      <c r="V3380">
        <v>362154</v>
      </c>
      <c r="W3380">
        <v>460923</v>
      </c>
      <c r="X3380">
        <v>164615</v>
      </c>
      <c r="Y3380" t="s">
        <v>109</v>
      </c>
    </row>
    <row r="3381" spans="1:25" x14ac:dyDescent="0.25">
      <c r="A3381">
        <v>3380</v>
      </c>
      <c r="B3381">
        <v>64205</v>
      </c>
      <c r="C3381">
        <v>0</v>
      </c>
      <c r="D3381">
        <v>0</v>
      </c>
      <c r="E3381" t="s">
        <v>1733</v>
      </c>
      <c r="F3381" t="s">
        <v>1734</v>
      </c>
      <c r="G3381">
        <v>1</v>
      </c>
      <c r="H3381" s="6">
        <v>45000000</v>
      </c>
      <c r="I3381" s="7">
        <v>45736</v>
      </c>
      <c r="J3381" s="7">
        <v>45736</v>
      </c>
      <c r="K3381">
        <v>15</v>
      </c>
      <c r="L3381" t="s">
        <v>40</v>
      </c>
      <c r="M3381" t="s">
        <v>5</v>
      </c>
      <c r="N3381" t="s">
        <v>41</v>
      </c>
      <c r="O3381" t="s">
        <v>77</v>
      </c>
      <c r="P3381" t="s">
        <v>2082</v>
      </c>
      <c r="Q3381">
        <v>7</v>
      </c>
      <c r="R3381">
        <v>8</v>
      </c>
      <c r="S3381">
        <v>0</v>
      </c>
      <c r="U3381">
        <v>6750000</v>
      </c>
      <c r="V3381">
        <v>3150000</v>
      </c>
      <c r="W3381">
        <v>3600000</v>
      </c>
      <c r="X3381">
        <v>0</v>
      </c>
      <c r="Y3381" t="s">
        <v>48</v>
      </c>
    </row>
    <row r="3382" spans="1:25" x14ac:dyDescent="0.25">
      <c r="A3382">
        <v>3381</v>
      </c>
      <c r="B3382">
        <v>64306</v>
      </c>
      <c r="C3382">
        <v>0</v>
      </c>
      <c r="D3382">
        <v>0</v>
      </c>
      <c r="E3382" t="s">
        <v>1506</v>
      </c>
      <c r="F3382" t="s">
        <v>1507</v>
      </c>
      <c r="G3382">
        <v>1</v>
      </c>
      <c r="H3382" s="6">
        <v>170765</v>
      </c>
      <c r="I3382" s="7">
        <v>45736</v>
      </c>
      <c r="J3382" s="7">
        <v>45736</v>
      </c>
      <c r="K3382">
        <v>8</v>
      </c>
      <c r="L3382" t="s">
        <v>40</v>
      </c>
      <c r="M3382" t="s">
        <v>7</v>
      </c>
      <c r="N3382" t="s">
        <v>41</v>
      </c>
      <c r="O3382" t="s">
        <v>64</v>
      </c>
      <c r="P3382" t="s">
        <v>2082</v>
      </c>
      <c r="Q3382">
        <v>8</v>
      </c>
      <c r="R3382">
        <v>0</v>
      </c>
      <c r="S3382">
        <v>0</v>
      </c>
      <c r="U3382">
        <v>13661</v>
      </c>
      <c r="V3382">
        <v>13661</v>
      </c>
      <c r="W3382">
        <v>0</v>
      </c>
      <c r="X3382">
        <v>0</v>
      </c>
      <c r="Y3382" t="s">
        <v>44</v>
      </c>
    </row>
    <row r="3383" spans="1:25" x14ac:dyDescent="0.25">
      <c r="A3383">
        <v>3382</v>
      </c>
      <c r="B3383">
        <v>64309</v>
      </c>
      <c r="C3383">
        <v>0</v>
      </c>
      <c r="D3383">
        <v>0</v>
      </c>
      <c r="E3383" t="s">
        <v>1372</v>
      </c>
      <c r="F3383" t="s">
        <v>1373</v>
      </c>
      <c r="G3383">
        <v>1</v>
      </c>
      <c r="H3383" s="6">
        <v>7000000</v>
      </c>
      <c r="I3383" s="7">
        <v>45736</v>
      </c>
      <c r="J3383" s="7">
        <v>45736</v>
      </c>
      <c r="K3383">
        <v>15</v>
      </c>
      <c r="L3383" t="s">
        <v>40</v>
      </c>
      <c r="M3383" t="s">
        <v>4</v>
      </c>
      <c r="N3383" t="s">
        <v>41</v>
      </c>
      <c r="O3383" t="s">
        <v>51</v>
      </c>
      <c r="P3383" t="s">
        <v>2082</v>
      </c>
      <c r="Q3383">
        <v>5.5</v>
      </c>
      <c r="R3383">
        <v>7</v>
      </c>
      <c r="S3383">
        <v>2.5</v>
      </c>
      <c r="U3383">
        <v>1050000</v>
      </c>
      <c r="V3383">
        <v>385000</v>
      </c>
      <c r="W3383">
        <v>490000</v>
      </c>
      <c r="X3383">
        <v>175000</v>
      </c>
      <c r="Y3383" t="s">
        <v>109</v>
      </c>
    </row>
    <row r="3384" spans="1:25" x14ac:dyDescent="0.25">
      <c r="A3384">
        <v>3383</v>
      </c>
      <c r="B3384">
        <v>64310</v>
      </c>
      <c r="C3384">
        <v>0</v>
      </c>
      <c r="D3384">
        <v>0</v>
      </c>
      <c r="E3384" t="s">
        <v>1372</v>
      </c>
      <c r="F3384" t="s">
        <v>1373</v>
      </c>
      <c r="G3384">
        <v>1</v>
      </c>
      <c r="H3384" s="6">
        <v>7000000</v>
      </c>
      <c r="I3384" s="7">
        <v>45736</v>
      </c>
      <c r="J3384" s="7">
        <v>45736</v>
      </c>
      <c r="K3384">
        <v>15</v>
      </c>
      <c r="L3384" t="s">
        <v>40</v>
      </c>
      <c r="M3384" t="s">
        <v>4</v>
      </c>
      <c r="N3384" t="s">
        <v>41</v>
      </c>
      <c r="O3384" t="s">
        <v>51</v>
      </c>
      <c r="P3384" t="s">
        <v>2082</v>
      </c>
      <c r="Q3384">
        <v>5.5</v>
      </c>
      <c r="R3384">
        <v>7</v>
      </c>
      <c r="S3384">
        <v>2.5</v>
      </c>
      <c r="U3384">
        <v>1050000</v>
      </c>
      <c r="V3384">
        <v>385000</v>
      </c>
      <c r="W3384">
        <v>490000</v>
      </c>
      <c r="X3384">
        <v>175000</v>
      </c>
      <c r="Y3384" t="s">
        <v>109</v>
      </c>
    </row>
    <row r="3385" spans="1:25" x14ac:dyDescent="0.25">
      <c r="A3385">
        <v>3384</v>
      </c>
      <c r="B3385">
        <v>64311</v>
      </c>
      <c r="C3385">
        <v>0</v>
      </c>
      <c r="D3385">
        <v>0</v>
      </c>
      <c r="E3385" t="s">
        <v>1372</v>
      </c>
      <c r="F3385" t="s">
        <v>1373</v>
      </c>
      <c r="G3385">
        <v>1</v>
      </c>
      <c r="H3385" s="6">
        <v>4998035</v>
      </c>
      <c r="I3385" s="7">
        <v>45736</v>
      </c>
      <c r="J3385" s="7">
        <v>45736</v>
      </c>
      <c r="K3385">
        <v>15</v>
      </c>
      <c r="L3385" t="s">
        <v>40</v>
      </c>
      <c r="M3385" t="s">
        <v>4</v>
      </c>
      <c r="N3385" t="s">
        <v>41</v>
      </c>
      <c r="O3385" t="s">
        <v>51</v>
      </c>
      <c r="P3385" t="s">
        <v>2082</v>
      </c>
      <c r="Q3385">
        <v>5.5</v>
      </c>
      <c r="R3385">
        <v>7</v>
      </c>
      <c r="S3385">
        <v>2.5</v>
      </c>
      <c r="U3385">
        <v>749705</v>
      </c>
      <c r="V3385">
        <v>274892</v>
      </c>
      <c r="W3385">
        <v>349862</v>
      </c>
      <c r="X3385">
        <v>124951</v>
      </c>
      <c r="Y3385" t="s">
        <v>109</v>
      </c>
    </row>
    <row r="3386" spans="1:25" x14ac:dyDescent="0.25">
      <c r="A3386">
        <v>3385</v>
      </c>
      <c r="B3386">
        <v>66831</v>
      </c>
      <c r="C3386">
        <v>0</v>
      </c>
      <c r="D3386">
        <v>0</v>
      </c>
      <c r="E3386" t="s">
        <v>2479</v>
      </c>
      <c r="F3386" t="s">
        <v>2480</v>
      </c>
      <c r="G3386">
        <v>1</v>
      </c>
      <c r="H3386" s="6">
        <v>313991</v>
      </c>
      <c r="I3386" s="7">
        <v>45735</v>
      </c>
      <c r="K3386">
        <v>15</v>
      </c>
      <c r="L3386" t="s">
        <v>40</v>
      </c>
      <c r="M3386" t="s">
        <v>5</v>
      </c>
      <c r="N3386" t="s">
        <v>41</v>
      </c>
      <c r="O3386" t="s">
        <v>47</v>
      </c>
      <c r="P3386" t="s">
        <v>2082</v>
      </c>
      <c r="Q3386">
        <v>5</v>
      </c>
      <c r="R3386">
        <v>10</v>
      </c>
      <c r="S3386">
        <v>0</v>
      </c>
      <c r="U3386">
        <v>47099</v>
      </c>
      <c r="V3386">
        <v>15700</v>
      </c>
      <c r="W3386">
        <v>31399</v>
      </c>
      <c r="X3386">
        <v>0</v>
      </c>
      <c r="Y3386" t="s">
        <v>48</v>
      </c>
    </row>
    <row r="3387" spans="1:25" x14ac:dyDescent="0.25">
      <c r="A3387">
        <v>3386</v>
      </c>
      <c r="B3387">
        <v>64284</v>
      </c>
      <c r="C3387">
        <v>0</v>
      </c>
      <c r="D3387">
        <v>0</v>
      </c>
      <c r="E3387" t="s">
        <v>1204</v>
      </c>
      <c r="F3387" t="s">
        <v>1205</v>
      </c>
      <c r="G3387">
        <v>1</v>
      </c>
      <c r="H3387" s="6">
        <v>256174</v>
      </c>
      <c r="I3387" s="7">
        <v>45735</v>
      </c>
      <c r="J3387" s="7">
        <v>45735</v>
      </c>
      <c r="K3387">
        <v>15</v>
      </c>
      <c r="L3387" t="s">
        <v>40</v>
      </c>
      <c r="M3387" t="s">
        <v>5</v>
      </c>
      <c r="N3387" t="s">
        <v>41</v>
      </c>
      <c r="O3387" t="s">
        <v>54</v>
      </c>
      <c r="P3387" t="s">
        <v>2082</v>
      </c>
      <c r="Q3387">
        <v>10</v>
      </c>
      <c r="R3387">
        <v>5</v>
      </c>
      <c r="S3387">
        <v>0</v>
      </c>
      <c r="U3387">
        <v>38426</v>
      </c>
      <c r="V3387">
        <v>25617</v>
      </c>
      <c r="W3387">
        <v>12809</v>
      </c>
      <c r="X3387">
        <v>0</v>
      </c>
      <c r="Y3387" t="s">
        <v>48</v>
      </c>
    </row>
    <row r="3388" spans="1:25" x14ac:dyDescent="0.25">
      <c r="A3388">
        <v>3387</v>
      </c>
      <c r="B3388">
        <v>64283</v>
      </c>
      <c r="C3388">
        <v>0</v>
      </c>
      <c r="D3388">
        <v>0</v>
      </c>
      <c r="E3388" t="s">
        <v>1133</v>
      </c>
      <c r="F3388" t="s">
        <v>1134</v>
      </c>
      <c r="G3388">
        <v>1</v>
      </c>
      <c r="H3388" s="6">
        <v>1179481</v>
      </c>
      <c r="I3388" s="7">
        <v>45735</v>
      </c>
      <c r="J3388" s="7">
        <v>45735</v>
      </c>
      <c r="K3388">
        <v>15</v>
      </c>
      <c r="L3388" t="s">
        <v>40</v>
      </c>
      <c r="M3388" t="s">
        <v>5</v>
      </c>
      <c r="N3388" t="s">
        <v>41</v>
      </c>
      <c r="O3388" t="s">
        <v>54</v>
      </c>
      <c r="P3388" t="s">
        <v>2082</v>
      </c>
      <c r="Q3388">
        <v>10</v>
      </c>
      <c r="R3388">
        <v>5</v>
      </c>
      <c r="S3388">
        <v>0</v>
      </c>
      <c r="U3388">
        <v>176922</v>
      </c>
      <c r="V3388">
        <v>117948</v>
      </c>
      <c r="W3388">
        <v>58974</v>
      </c>
      <c r="X3388">
        <v>0</v>
      </c>
      <c r="Y3388" t="s">
        <v>48</v>
      </c>
    </row>
    <row r="3389" spans="1:25" x14ac:dyDescent="0.25">
      <c r="A3389">
        <v>3388</v>
      </c>
      <c r="B3389">
        <v>64281</v>
      </c>
      <c r="C3389">
        <v>0</v>
      </c>
      <c r="D3389">
        <v>0</v>
      </c>
      <c r="E3389" t="s">
        <v>1536</v>
      </c>
      <c r="F3389" t="s">
        <v>1537</v>
      </c>
      <c r="G3389">
        <v>1</v>
      </c>
      <c r="H3389" s="6">
        <v>5000000</v>
      </c>
      <c r="I3389" s="7">
        <v>45735</v>
      </c>
      <c r="J3389" s="7">
        <v>45735</v>
      </c>
      <c r="K3389">
        <v>8</v>
      </c>
      <c r="L3389" t="s">
        <v>40</v>
      </c>
      <c r="M3389" t="s">
        <v>5</v>
      </c>
      <c r="N3389" t="s">
        <v>41</v>
      </c>
      <c r="O3389" t="s">
        <v>57</v>
      </c>
      <c r="P3389" t="s">
        <v>2082</v>
      </c>
      <c r="Q3389">
        <v>3</v>
      </c>
      <c r="R3389">
        <v>5</v>
      </c>
      <c r="S3389">
        <v>0</v>
      </c>
      <c r="U3389">
        <v>400000</v>
      </c>
      <c r="V3389">
        <v>150000</v>
      </c>
      <c r="W3389">
        <v>250000</v>
      </c>
      <c r="X3389">
        <v>0</v>
      </c>
      <c r="Y3389" t="s">
        <v>72</v>
      </c>
    </row>
    <row r="3390" spans="1:25" x14ac:dyDescent="0.25">
      <c r="A3390">
        <v>3389</v>
      </c>
      <c r="B3390">
        <v>63761</v>
      </c>
      <c r="C3390">
        <v>0</v>
      </c>
      <c r="D3390">
        <v>0</v>
      </c>
      <c r="E3390" t="s">
        <v>2459</v>
      </c>
      <c r="F3390" t="s">
        <v>2460</v>
      </c>
      <c r="G3390">
        <v>1</v>
      </c>
      <c r="H3390" s="6">
        <v>5213156</v>
      </c>
      <c r="I3390" s="7">
        <v>45734</v>
      </c>
      <c r="J3390" s="7">
        <v>45734</v>
      </c>
      <c r="K3390">
        <v>15</v>
      </c>
      <c r="L3390" t="s">
        <v>40</v>
      </c>
      <c r="M3390" t="s">
        <v>5</v>
      </c>
      <c r="N3390" t="s">
        <v>41</v>
      </c>
      <c r="O3390" t="s">
        <v>77</v>
      </c>
      <c r="P3390" t="s">
        <v>2082</v>
      </c>
      <c r="Q3390">
        <v>5</v>
      </c>
      <c r="R3390">
        <v>10</v>
      </c>
      <c r="S3390">
        <v>0</v>
      </c>
      <c r="U3390">
        <v>781973</v>
      </c>
      <c r="V3390">
        <v>260658</v>
      </c>
      <c r="W3390">
        <v>521316</v>
      </c>
      <c r="X3390">
        <v>0</v>
      </c>
      <c r="Y3390" t="s">
        <v>48</v>
      </c>
    </row>
    <row r="3391" spans="1:25" x14ac:dyDescent="0.25">
      <c r="A3391">
        <v>3390</v>
      </c>
      <c r="B3391">
        <v>64276</v>
      </c>
      <c r="C3391">
        <v>0</v>
      </c>
      <c r="D3391">
        <v>0</v>
      </c>
      <c r="E3391" t="s">
        <v>2445</v>
      </c>
      <c r="F3391" t="s">
        <v>2446</v>
      </c>
      <c r="G3391">
        <v>1</v>
      </c>
      <c r="H3391" s="6">
        <v>15000000</v>
      </c>
      <c r="I3391" s="7">
        <v>45734</v>
      </c>
      <c r="J3391" s="7">
        <v>45734</v>
      </c>
      <c r="K3391">
        <v>15</v>
      </c>
      <c r="L3391" t="s">
        <v>40</v>
      </c>
      <c r="M3391" t="s">
        <v>5</v>
      </c>
      <c r="N3391" t="s">
        <v>41</v>
      </c>
      <c r="O3391" t="s">
        <v>47</v>
      </c>
      <c r="P3391" t="s">
        <v>2082</v>
      </c>
      <c r="Q3391">
        <v>5</v>
      </c>
      <c r="R3391">
        <v>10</v>
      </c>
      <c r="S3391">
        <v>0</v>
      </c>
      <c r="U3391">
        <v>2250000</v>
      </c>
      <c r="V3391">
        <v>750000</v>
      </c>
      <c r="W3391">
        <v>1500000</v>
      </c>
      <c r="X3391">
        <v>0</v>
      </c>
      <c r="Y3391" t="s">
        <v>48</v>
      </c>
    </row>
    <row r="3392" spans="1:25" x14ac:dyDescent="0.25">
      <c r="A3392">
        <v>3391</v>
      </c>
      <c r="B3392">
        <v>64275</v>
      </c>
      <c r="C3392">
        <v>0</v>
      </c>
      <c r="D3392">
        <v>0</v>
      </c>
      <c r="E3392" t="s">
        <v>2493</v>
      </c>
      <c r="F3392" t="s">
        <v>2494</v>
      </c>
      <c r="G3392">
        <v>1</v>
      </c>
      <c r="H3392" s="6">
        <v>1000000</v>
      </c>
      <c r="I3392" s="7">
        <v>45734</v>
      </c>
      <c r="J3392" s="7">
        <v>45734</v>
      </c>
      <c r="K3392">
        <v>15</v>
      </c>
      <c r="L3392" t="s">
        <v>40</v>
      </c>
      <c r="M3392" t="s">
        <v>5</v>
      </c>
      <c r="N3392" t="s">
        <v>41</v>
      </c>
      <c r="O3392" t="s">
        <v>47</v>
      </c>
      <c r="P3392" t="s">
        <v>2082</v>
      </c>
      <c r="Q3392">
        <v>5</v>
      </c>
      <c r="R3392">
        <v>10</v>
      </c>
      <c r="S3392">
        <v>0</v>
      </c>
      <c r="U3392">
        <v>150000</v>
      </c>
      <c r="V3392">
        <v>50000</v>
      </c>
      <c r="W3392">
        <v>100000</v>
      </c>
      <c r="X3392">
        <v>0</v>
      </c>
      <c r="Y3392" t="s">
        <v>48</v>
      </c>
    </row>
    <row r="3393" spans="1:25" x14ac:dyDescent="0.25">
      <c r="A3393">
        <v>3392</v>
      </c>
      <c r="B3393">
        <v>64274</v>
      </c>
      <c r="C3393">
        <v>0</v>
      </c>
      <c r="D3393">
        <v>0</v>
      </c>
      <c r="E3393" t="s">
        <v>2475</v>
      </c>
      <c r="F3393" t="s">
        <v>2476</v>
      </c>
      <c r="G3393">
        <v>1</v>
      </c>
      <c r="H3393" s="6">
        <v>1000000</v>
      </c>
      <c r="I3393" s="7">
        <v>45734</v>
      </c>
      <c r="J3393" s="7">
        <v>45734</v>
      </c>
      <c r="K3393">
        <v>15</v>
      </c>
      <c r="L3393" t="s">
        <v>40</v>
      </c>
      <c r="M3393" t="s">
        <v>5</v>
      </c>
      <c r="N3393" t="s">
        <v>41</v>
      </c>
      <c r="O3393" t="s">
        <v>47</v>
      </c>
      <c r="P3393" t="s">
        <v>2082</v>
      </c>
      <c r="Q3393">
        <v>5</v>
      </c>
      <c r="R3393">
        <v>10</v>
      </c>
      <c r="S3393">
        <v>0</v>
      </c>
      <c r="U3393">
        <v>150000</v>
      </c>
      <c r="V3393">
        <v>50000</v>
      </c>
      <c r="W3393">
        <v>100000</v>
      </c>
      <c r="X3393">
        <v>0</v>
      </c>
      <c r="Y3393" t="s">
        <v>48</v>
      </c>
    </row>
    <row r="3394" spans="1:25" x14ac:dyDescent="0.25">
      <c r="A3394">
        <v>3393</v>
      </c>
      <c r="B3394">
        <v>64270</v>
      </c>
      <c r="C3394">
        <v>0</v>
      </c>
      <c r="D3394">
        <v>0</v>
      </c>
      <c r="E3394" t="s">
        <v>1700</v>
      </c>
      <c r="F3394" t="s">
        <v>1701</v>
      </c>
      <c r="G3394">
        <v>1</v>
      </c>
      <c r="H3394" s="6">
        <v>4000000</v>
      </c>
      <c r="I3394" s="7">
        <v>45734</v>
      </c>
      <c r="J3394" s="7">
        <v>45734</v>
      </c>
      <c r="K3394">
        <v>15</v>
      </c>
      <c r="L3394" t="s">
        <v>40</v>
      </c>
      <c r="M3394" t="s">
        <v>5</v>
      </c>
      <c r="N3394" t="s">
        <v>41</v>
      </c>
      <c r="O3394" t="s">
        <v>47</v>
      </c>
      <c r="P3394" t="s">
        <v>2082</v>
      </c>
      <c r="Q3394">
        <v>5</v>
      </c>
      <c r="R3394">
        <v>10</v>
      </c>
      <c r="S3394">
        <v>0</v>
      </c>
      <c r="U3394">
        <v>600000</v>
      </c>
      <c r="V3394">
        <v>200000</v>
      </c>
      <c r="W3394">
        <v>400000</v>
      </c>
      <c r="X3394">
        <v>0</v>
      </c>
      <c r="Y3394" t="s">
        <v>48</v>
      </c>
    </row>
    <row r="3395" spans="1:25" x14ac:dyDescent="0.25">
      <c r="A3395">
        <v>3394</v>
      </c>
      <c r="B3395">
        <v>64271</v>
      </c>
      <c r="C3395">
        <v>0</v>
      </c>
      <c r="D3395">
        <v>0</v>
      </c>
      <c r="E3395" t="s">
        <v>1702</v>
      </c>
      <c r="F3395" t="s">
        <v>1703</v>
      </c>
      <c r="G3395">
        <v>1</v>
      </c>
      <c r="H3395" s="6">
        <v>15000000</v>
      </c>
      <c r="I3395" s="7">
        <v>45734</v>
      </c>
      <c r="J3395" s="7">
        <v>45734</v>
      </c>
      <c r="K3395">
        <v>15</v>
      </c>
      <c r="L3395" t="s">
        <v>40</v>
      </c>
      <c r="M3395" t="s">
        <v>5</v>
      </c>
      <c r="N3395" t="s">
        <v>41</v>
      </c>
      <c r="O3395" t="s">
        <v>47</v>
      </c>
      <c r="P3395" t="s">
        <v>2082</v>
      </c>
      <c r="Q3395">
        <v>5</v>
      </c>
      <c r="R3395">
        <v>10</v>
      </c>
      <c r="S3395">
        <v>0</v>
      </c>
      <c r="U3395">
        <v>2250000</v>
      </c>
      <c r="V3395">
        <v>750000</v>
      </c>
      <c r="W3395">
        <v>1500000</v>
      </c>
      <c r="X3395">
        <v>0</v>
      </c>
      <c r="Y3395" t="s">
        <v>48</v>
      </c>
    </row>
    <row r="3396" spans="1:25" x14ac:dyDescent="0.25">
      <c r="A3396">
        <v>3395</v>
      </c>
      <c r="B3396">
        <v>64273</v>
      </c>
      <c r="C3396">
        <v>0</v>
      </c>
      <c r="D3396">
        <v>0</v>
      </c>
      <c r="E3396" t="s">
        <v>830</v>
      </c>
      <c r="F3396" t="s">
        <v>831</v>
      </c>
      <c r="G3396">
        <v>1</v>
      </c>
      <c r="H3396" s="6">
        <v>2000000</v>
      </c>
      <c r="I3396" s="7">
        <v>45734</v>
      </c>
      <c r="J3396" s="7">
        <v>45734</v>
      </c>
      <c r="K3396">
        <v>8</v>
      </c>
      <c r="L3396" t="s">
        <v>40</v>
      </c>
      <c r="M3396" t="s">
        <v>5</v>
      </c>
      <c r="N3396" t="s">
        <v>41</v>
      </c>
      <c r="O3396" t="s">
        <v>77</v>
      </c>
      <c r="P3396" t="s">
        <v>2082</v>
      </c>
      <c r="Q3396">
        <v>8</v>
      </c>
      <c r="R3396">
        <v>0</v>
      </c>
      <c r="S3396">
        <v>0</v>
      </c>
      <c r="U3396">
        <v>160000</v>
      </c>
      <c r="V3396">
        <v>160000</v>
      </c>
      <c r="W3396">
        <v>0</v>
      </c>
      <c r="X3396">
        <v>0</v>
      </c>
      <c r="Y3396" t="s">
        <v>44</v>
      </c>
    </row>
    <row r="3397" spans="1:25" x14ac:dyDescent="0.25">
      <c r="A3397">
        <v>3396</v>
      </c>
      <c r="B3397">
        <v>64268</v>
      </c>
      <c r="C3397">
        <v>0</v>
      </c>
      <c r="D3397">
        <v>0</v>
      </c>
      <c r="E3397" t="s">
        <v>1369</v>
      </c>
      <c r="F3397" t="s">
        <v>1370</v>
      </c>
      <c r="G3397">
        <v>1</v>
      </c>
      <c r="H3397" s="6">
        <v>3328921</v>
      </c>
      <c r="I3397" s="7">
        <v>45734</v>
      </c>
      <c r="J3397" s="7">
        <v>45734</v>
      </c>
      <c r="K3397" t="s">
        <v>1371</v>
      </c>
      <c r="L3397" t="s">
        <v>40</v>
      </c>
      <c r="M3397" t="s">
        <v>5</v>
      </c>
      <c r="N3397" t="s">
        <v>41</v>
      </c>
      <c r="O3397" t="s">
        <v>77</v>
      </c>
      <c r="P3397" t="s">
        <v>2082</v>
      </c>
      <c r="Q3397">
        <v>6</v>
      </c>
      <c r="R3397">
        <v>3.4</v>
      </c>
      <c r="S3397">
        <v>0</v>
      </c>
      <c r="U3397">
        <v>312919</v>
      </c>
      <c r="V3397">
        <v>199735</v>
      </c>
      <c r="W3397">
        <v>113183</v>
      </c>
      <c r="X3397">
        <v>0</v>
      </c>
      <c r="Y3397" t="s">
        <v>48</v>
      </c>
    </row>
    <row r="3398" spans="1:25" x14ac:dyDescent="0.25">
      <c r="A3398">
        <v>3397</v>
      </c>
      <c r="B3398">
        <v>63764</v>
      </c>
      <c r="C3398">
        <v>0</v>
      </c>
      <c r="D3398">
        <v>0</v>
      </c>
      <c r="E3398" t="s">
        <v>2465</v>
      </c>
      <c r="F3398" t="s">
        <v>2466</v>
      </c>
      <c r="G3398">
        <v>1</v>
      </c>
      <c r="H3398" s="6">
        <v>2994007</v>
      </c>
      <c r="I3398" s="7">
        <v>45734</v>
      </c>
      <c r="J3398" s="7">
        <v>45734</v>
      </c>
      <c r="K3398">
        <v>15</v>
      </c>
      <c r="L3398" t="s">
        <v>40</v>
      </c>
      <c r="M3398" t="s">
        <v>5</v>
      </c>
      <c r="N3398" t="s">
        <v>41</v>
      </c>
      <c r="O3398" t="s">
        <v>77</v>
      </c>
      <c r="P3398" t="s">
        <v>2082</v>
      </c>
      <c r="Q3398">
        <v>5</v>
      </c>
      <c r="R3398">
        <v>10</v>
      </c>
      <c r="S3398">
        <v>0</v>
      </c>
      <c r="U3398">
        <v>449101</v>
      </c>
      <c r="V3398">
        <v>149700</v>
      </c>
      <c r="W3398">
        <v>299401</v>
      </c>
      <c r="X3398">
        <v>0</v>
      </c>
      <c r="Y3398" t="s">
        <v>48</v>
      </c>
    </row>
    <row r="3399" spans="1:25" x14ac:dyDescent="0.25">
      <c r="A3399">
        <v>3398</v>
      </c>
      <c r="B3399">
        <v>64269</v>
      </c>
      <c r="C3399">
        <v>0</v>
      </c>
      <c r="D3399">
        <v>0</v>
      </c>
      <c r="E3399" t="s">
        <v>1376</v>
      </c>
      <c r="F3399" t="s">
        <v>1377</v>
      </c>
      <c r="G3399">
        <v>1</v>
      </c>
      <c r="H3399" s="6">
        <v>6918532</v>
      </c>
      <c r="I3399" s="7">
        <v>45734</v>
      </c>
      <c r="J3399" s="7">
        <v>45734</v>
      </c>
      <c r="K3399" t="s">
        <v>1371</v>
      </c>
      <c r="L3399" t="s">
        <v>40</v>
      </c>
      <c r="M3399" t="s">
        <v>5</v>
      </c>
      <c r="N3399" t="s">
        <v>41</v>
      </c>
      <c r="O3399" t="s">
        <v>77</v>
      </c>
      <c r="P3399" t="s">
        <v>2082</v>
      </c>
      <c r="Q3399">
        <v>6</v>
      </c>
      <c r="R3399">
        <v>3.4</v>
      </c>
      <c r="S3399">
        <v>0</v>
      </c>
      <c r="U3399">
        <v>650342</v>
      </c>
      <c r="V3399">
        <v>415112</v>
      </c>
      <c r="W3399">
        <v>235230</v>
      </c>
      <c r="X3399">
        <v>0</v>
      </c>
      <c r="Y3399" t="s">
        <v>48</v>
      </c>
    </row>
    <row r="3400" spans="1:25" x14ac:dyDescent="0.25">
      <c r="A3400">
        <v>3399</v>
      </c>
      <c r="B3400">
        <v>64272</v>
      </c>
      <c r="C3400">
        <v>0</v>
      </c>
      <c r="D3400">
        <v>0</v>
      </c>
      <c r="E3400" t="s">
        <v>1196</v>
      </c>
      <c r="F3400" t="s">
        <v>1197</v>
      </c>
      <c r="G3400">
        <v>1</v>
      </c>
      <c r="H3400" s="6">
        <v>6904484</v>
      </c>
      <c r="I3400" s="7">
        <v>45734</v>
      </c>
      <c r="J3400" s="7">
        <v>45734</v>
      </c>
      <c r="K3400">
        <v>5</v>
      </c>
      <c r="L3400" t="s">
        <v>40</v>
      </c>
      <c r="M3400" t="s">
        <v>9</v>
      </c>
      <c r="N3400" t="s">
        <v>41</v>
      </c>
      <c r="O3400" t="s">
        <v>42</v>
      </c>
      <c r="P3400" t="s">
        <v>2082</v>
      </c>
      <c r="Q3400">
        <v>5</v>
      </c>
      <c r="R3400">
        <v>0</v>
      </c>
      <c r="S3400">
        <v>0</v>
      </c>
      <c r="U3400">
        <v>345224</v>
      </c>
      <c r="V3400">
        <v>345224</v>
      </c>
      <c r="W3400">
        <v>0</v>
      </c>
      <c r="X3400">
        <v>0</v>
      </c>
      <c r="Y3400" t="s">
        <v>112</v>
      </c>
    </row>
    <row r="3401" spans="1:25" x14ac:dyDescent="0.25">
      <c r="A3401">
        <v>3400</v>
      </c>
      <c r="B3401">
        <v>64267</v>
      </c>
      <c r="C3401">
        <v>0</v>
      </c>
      <c r="D3401">
        <v>0</v>
      </c>
      <c r="E3401" t="s">
        <v>834</v>
      </c>
      <c r="F3401" t="s">
        <v>835</v>
      </c>
      <c r="G3401">
        <v>1</v>
      </c>
      <c r="H3401" s="6">
        <v>4020263</v>
      </c>
      <c r="I3401" s="7">
        <v>45733</v>
      </c>
      <c r="J3401" s="7">
        <v>45733</v>
      </c>
      <c r="K3401">
        <v>15</v>
      </c>
      <c r="L3401" t="s">
        <v>40</v>
      </c>
      <c r="M3401" t="s">
        <v>5</v>
      </c>
      <c r="N3401" t="s">
        <v>41</v>
      </c>
      <c r="O3401" t="s">
        <v>57</v>
      </c>
      <c r="P3401" t="s">
        <v>2082</v>
      </c>
      <c r="Q3401">
        <v>5</v>
      </c>
      <c r="R3401">
        <v>10</v>
      </c>
      <c r="S3401">
        <v>0</v>
      </c>
      <c r="U3401">
        <v>603039</v>
      </c>
      <c r="V3401">
        <v>201013</v>
      </c>
      <c r="W3401">
        <v>402026</v>
      </c>
      <c r="X3401">
        <v>0</v>
      </c>
      <c r="Y3401" t="s">
        <v>94</v>
      </c>
    </row>
    <row r="3402" spans="1:25" x14ac:dyDescent="0.25">
      <c r="A3402">
        <v>3401</v>
      </c>
      <c r="B3402">
        <v>64262</v>
      </c>
      <c r="C3402">
        <v>0</v>
      </c>
      <c r="D3402">
        <v>0</v>
      </c>
      <c r="E3402" t="s">
        <v>335</v>
      </c>
      <c r="F3402" t="s">
        <v>336</v>
      </c>
      <c r="G3402">
        <v>1</v>
      </c>
      <c r="H3402" s="6">
        <v>2863511</v>
      </c>
      <c r="I3402" s="7">
        <v>45733</v>
      </c>
      <c r="J3402" s="7">
        <v>45733</v>
      </c>
      <c r="K3402">
        <v>15</v>
      </c>
      <c r="L3402" t="s">
        <v>40</v>
      </c>
      <c r="M3402" t="s">
        <v>5</v>
      </c>
      <c r="N3402" t="s">
        <v>41</v>
      </c>
      <c r="O3402" t="s">
        <v>47</v>
      </c>
      <c r="P3402" t="s">
        <v>2082</v>
      </c>
      <c r="Q3402">
        <v>15</v>
      </c>
      <c r="R3402">
        <v>0</v>
      </c>
      <c r="S3402">
        <v>0</v>
      </c>
      <c r="U3402">
        <v>429527</v>
      </c>
      <c r="V3402">
        <v>429527</v>
      </c>
      <c r="W3402">
        <v>0</v>
      </c>
      <c r="X3402">
        <v>0</v>
      </c>
      <c r="Y3402" t="s">
        <v>48</v>
      </c>
    </row>
    <row r="3403" spans="1:25" x14ac:dyDescent="0.25">
      <c r="A3403">
        <v>3402</v>
      </c>
      <c r="B3403">
        <v>64263</v>
      </c>
      <c r="C3403">
        <v>0</v>
      </c>
      <c r="D3403">
        <v>0</v>
      </c>
      <c r="E3403" t="s">
        <v>1938</v>
      </c>
      <c r="F3403" t="s">
        <v>1939</v>
      </c>
      <c r="G3403">
        <v>1</v>
      </c>
      <c r="H3403" s="6">
        <v>3300000</v>
      </c>
      <c r="I3403" s="7">
        <v>45733</v>
      </c>
      <c r="J3403" s="7">
        <v>45733</v>
      </c>
      <c r="K3403">
        <v>15</v>
      </c>
      <c r="L3403" t="s">
        <v>40</v>
      </c>
      <c r="M3403" t="s">
        <v>5</v>
      </c>
      <c r="N3403" t="s">
        <v>41</v>
      </c>
      <c r="O3403" t="s">
        <v>57</v>
      </c>
      <c r="P3403" t="s">
        <v>2082</v>
      </c>
      <c r="Q3403">
        <v>6</v>
      </c>
      <c r="R3403">
        <v>9</v>
      </c>
      <c r="S3403">
        <v>0</v>
      </c>
      <c r="U3403">
        <v>495000</v>
      </c>
      <c r="V3403">
        <v>198000</v>
      </c>
      <c r="W3403">
        <v>297000</v>
      </c>
      <c r="X3403">
        <v>0</v>
      </c>
      <c r="Y3403" t="s">
        <v>48</v>
      </c>
    </row>
    <row r="3404" spans="1:25" x14ac:dyDescent="0.25">
      <c r="A3404">
        <v>3403</v>
      </c>
      <c r="B3404">
        <v>64146</v>
      </c>
      <c r="C3404">
        <v>0</v>
      </c>
      <c r="D3404">
        <v>0</v>
      </c>
      <c r="E3404" t="s">
        <v>1422</v>
      </c>
      <c r="F3404" t="s">
        <v>1423</v>
      </c>
      <c r="G3404">
        <v>1</v>
      </c>
      <c r="H3404" s="6">
        <v>2861481</v>
      </c>
      <c r="I3404" s="7">
        <v>45730</v>
      </c>
      <c r="J3404" s="7">
        <v>45730</v>
      </c>
      <c r="K3404">
        <v>6</v>
      </c>
      <c r="L3404" t="s">
        <v>40</v>
      </c>
      <c r="M3404" t="s">
        <v>5</v>
      </c>
      <c r="N3404" t="s">
        <v>41</v>
      </c>
      <c r="O3404" t="s">
        <v>47</v>
      </c>
      <c r="P3404" t="s">
        <v>2082</v>
      </c>
      <c r="Q3404">
        <v>6</v>
      </c>
      <c r="R3404">
        <v>0</v>
      </c>
      <c r="S3404">
        <v>0</v>
      </c>
      <c r="U3404">
        <v>171689</v>
      </c>
      <c r="V3404">
        <v>171689</v>
      </c>
      <c r="W3404">
        <v>0</v>
      </c>
      <c r="X3404">
        <v>0</v>
      </c>
      <c r="Y3404" t="s">
        <v>81</v>
      </c>
    </row>
    <row r="3405" spans="1:25" x14ac:dyDescent="0.25">
      <c r="A3405">
        <v>3404</v>
      </c>
      <c r="B3405">
        <v>64233</v>
      </c>
      <c r="C3405">
        <v>0</v>
      </c>
      <c r="D3405">
        <v>0</v>
      </c>
      <c r="E3405" t="s">
        <v>588</v>
      </c>
      <c r="F3405" t="s">
        <v>589</v>
      </c>
      <c r="G3405">
        <v>1</v>
      </c>
      <c r="H3405" s="6">
        <v>170786</v>
      </c>
      <c r="I3405" s="7">
        <v>45730</v>
      </c>
      <c r="J3405" s="7">
        <v>45730</v>
      </c>
      <c r="K3405">
        <v>15</v>
      </c>
      <c r="L3405" t="s">
        <v>40</v>
      </c>
      <c r="M3405" t="s">
        <v>5</v>
      </c>
      <c r="N3405" t="s">
        <v>41</v>
      </c>
      <c r="O3405" t="s">
        <v>47</v>
      </c>
      <c r="P3405" t="s">
        <v>2082</v>
      </c>
      <c r="Q3405">
        <v>4</v>
      </c>
      <c r="R3405">
        <v>11</v>
      </c>
      <c r="S3405">
        <v>0</v>
      </c>
      <c r="U3405">
        <v>25618</v>
      </c>
      <c r="V3405">
        <v>6831</v>
      </c>
      <c r="W3405">
        <v>18786</v>
      </c>
      <c r="X3405">
        <v>0</v>
      </c>
      <c r="Y3405" t="s">
        <v>109</v>
      </c>
    </row>
    <row r="3406" spans="1:25" x14ac:dyDescent="0.25">
      <c r="A3406">
        <v>3405</v>
      </c>
      <c r="B3406">
        <v>64212</v>
      </c>
      <c r="C3406">
        <v>0</v>
      </c>
      <c r="D3406">
        <v>0</v>
      </c>
      <c r="E3406" t="s">
        <v>2269</v>
      </c>
      <c r="F3406" t="s">
        <v>2270</v>
      </c>
      <c r="G3406">
        <v>1</v>
      </c>
      <c r="H3406" s="6">
        <v>312508</v>
      </c>
      <c r="I3406" s="7">
        <v>45730</v>
      </c>
      <c r="J3406" s="7">
        <v>45730</v>
      </c>
      <c r="K3406">
        <v>15</v>
      </c>
      <c r="L3406" t="s">
        <v>40</v>
      </c>
      <c r="M3406" t="s">
        <v>5</v>
      </c>
      <c r="N3406" t="s">
        <v>41</v>
      </c>
      <c r="O3406" t="s">
        <v>54</v>
      </c>
      <c r="P3406" t="s">
        <v>2082</v>
      </c>
      <c r="Q3406">
        <v>4</v>
      </c>
      <c r="R3406">
        <v>11</v>
      </c>
      <c r="S3406">
        <v>0</v>
      </c>
      <c r="U3406">
        <v>46876</v>
      </c>
      <c r="V3406">
        <v>12500</v>
      </c>
      <c r="W3406">
        <v>34376</v>
      </c>
      <c r="X3406">
        <v>0</v>
      </c>
      <c r="Y3406" t="s">
        <v>109</v>
      </c>
    </row>
    <row r="3407" spans="1:25" x14ac:dyDescent="0.25">
      <c r="A3407">
        <v>3406</v>
      </c>
      <c r="B3407">
        <v>64213</v>
      </c>
      <c r="C3407">
        <v>0</v>
      </c>
      <c r="D3407">
        <v>0</v>
      </c>
      <c r="E3407" t="s">
        <v>2267</v>
      </c>
      <c r="F3407" t="s">
        <v>2268</v>
      </c>
      <c r="G3407">
        <v>1</v>
      </c>
      <c r="H3407" s="6">
        <v>252607</v>
      </c>
      <c r="I3407" s="7">
        <v>45730</v>
      </c>
      <c r="J3407" s="7">
        <v>45730</v>
      </c>
      <c r="K3407">
        <v>15</v>
      </c>
      <c r="L3407" t="s">
        <v>40</v>
      </c>
      <c r="M3407" t="s">
        <v>5</v>
      </c>
      <c r="N3407" t="s">
        <v>41</v>
      </c>
      <c r="O3407" t="s">
        <v>54</v>
      </c>
      <c r="P3407" t="s">
        <v>2082</v>
      </c>
      <c r="Q3407">
        <v>4</v>
      </c>
      <c r="R3407">
        <v>11</v>
      </c>
      <c r="S3407">
        <v>0</v>
      </c>
      <c r="U3407">
        <v>37891</v>
      </c>
      <c r="V3407">
        <v>10104</v>
      </c>
      <c r="W3407">
        <v>27787</v>
      </c>
      <c r="X3407">
        <v>0</v>
      </c>
      <c r="Y3407" t="s">
        <v>48</v>
      </c>
    </row>
    <row r="3408" spans="1:25" x14ac:dyDescent="0.25">
      <c r="A3408">
        <v>3407</v>
      </c>
      <c r="B3408">
        <v>64221</v>
      </c>
      <c r="C3408">
        <v>0</v>
      </c>
      <c r="D3408">
        <v>0</v>
      </c>
      <c r="E3408" t="s">
        <v>1216</v>
      </c>
      <c r="F3408" t="s">
        <v>1217</v>
      </c>
      <c r="G3408">
        <v>1</v>
      </c>
      <c r="H3408" s="6">
        <v>1597559</v>
      </c>
      <c r="I3408" s="7">
        <v>45730</v>
      </c>
      <c r="J3408" s="7">
        <v>45730</v>
      </c>
      <c r="K3408">
        <v>5</v>
      </c>
      <c r="L3408" t="s">
        <v>40</v>
      </c>
      <c r="M3408" t="s">
        <v>9</v>
      </c>
      <c r="N3408" t="s">
        <v>41</v>
      </c>
      <c r="O3408" t="s">
        <v>42</v>
      </c>
      <c r="P3408" t="s">
        <v>2082</v>
      </c>
      <c r="Q3408">
        <v>5</v>
      </c>
      <c r="R3408">
        <v>0</v>
      </c>
      <c r="S3408">
        <v>0</v>
      </c>
      <c r="U3408">
        <v>79878</v>
      </c>
      <c r="V3408">
        <v>79878</v>
      </c>
      <c r="W3408">
        <v>0</v>
      </c>
      <c r="X3408">
        <v>0</v>
      </c>
      <c r="Y3408" t="s">
        <v>112</v>
      </c>
    </row>
    <row r="3409" spans="1:25" x14ac:dyDescent="0.25">
      <c r="A3409">
        <v>3408</v>
      </c>
      <c r="B3409">
        <v>64215</v>
      </c>
      <c r="C3409">
        <v>0</v>
      </c>
      <c r="D3409">
        <v>0</v>
      </c>
      <c r="E3409" t="s">
        <v>1044</v>
      </c>
      <c r="F3409" t="s">
        <v>1045</v>
      </c>
      <c r="G3409">
        <v>1</v>
      </c>
      <c r="H3409" s="6">
        <v>963590</v>
      </c>
      <c r="I3409" s="7">
        <v>45730</v>
      </c>
      <c r="J3409" s="7">
        <v>45730</v>
      </c>
      <c r="K3409">
        <v>10</v>
      </c>
      <c r="L3409" t="s">
        <v>40</v>
      </c>
      <c r="M3409" t="s">
        <v>9</v>
      </c>
      <c r="N3409" t="s">
        <v>41</v>
      </c>
      <c r="O3409" t="s">
        <v>42</v>
      </c>
      <c r="P3409" t="s">
        <v>2082</v>
      </c>
      <c r="Q3409">
        <v>10</v>
      </c>
      <c r="R3409">
        <v>0</v>
      </c>
      <c r="S3409">
        <v>0</v>
      </c>
      <c r="U3409">
        <v>96359</v>
      </c>
      <c r="V3409">
        <v>96359</v>
      </c>
      <c r="W3409">
        <v>0</v>
      </c>
      <c r="X3409">
        <v>0</v>
      </c>
      <c r="Y3409" t="s">
        <v>109</v>
      </c>
    </row>
    <row r="3410" spans="1:25" x14ac:dyDescent="0.25">
      <c r="A3410">
        <v>3409</v>
      </c>
      <c r="B3410">
        <v>64229</v>
      </c>
      <c r="C3410">
        <v>0</v>
      </c>
      <c r="D3410">
        <v>0</v>
      </c>
      <c r="E3410" t="s">
        <v>1210</v>
      </c>
      <c r="F3410" t="s">
        <v>1211</v>
      </c>
      <c r="G3410">
        <v>1</v>
      </c>
      <c r="H3410" s="6">
        <v>3165881</v>
      </c>
      <c r="I3410" s="7">
        <v>45730</v>
      </c>
      <c r="J3410" s="7">
        <v>45730</v>
      </c>
      <c r="K3410">
        <v>15</v>
      </c>
      <c r="L3410" t="s">
        <v>40</v>
      </c>
      <c r="M3410" t="s">
        <v>5</v>
      </c>
      <c r="N3410" t="s">
        <v>41</v>
      </c>
      <c r="O3410" t="s">
        <v>57</v>
      </c>
      <c r="P3410" t="s">
        <v>2082</v>
      </c>
      <c r="Q3410">
        <v>5</v>
      </c>
      <c r="R3410">
        <v>10</v>
      </c>
      <c r="S3410">
        <v>0</v>
      </c>
      <c r="U3410">
        <v>474882</v>
      </c>
      <c r="V3410">
        <v>158294</v>
      </c>
      <c r="W3410">
        <v>316588</v>
      </c>
      <c r="X3410">
        <v>0</v>
      </c>
      <c r="Y3410" t="s">
        <v>72</v>
      </c>
    </row>
    <row r="3411" spans="1:25" x14ac:dyDescent="0.25">
      <c r="A3411">
        <v>3410</v>
      </c>
      <c r="B3411">
        <v>64234</v>
      </c>
      <c r="C3411">
        <v>0</v>
      </c>
      <c r="D3411">
        <v>0</v>
      </c>
      <c r="E3411" t="s">
        <v>1708</v>
      </c>
      <c r="F3411" t="s">
        <v>1709</v>
      </c>
      <c r="G3411">
        <v>1</v>
      </c>
      <c r="H3411" s="6">
        <v>3623940</v>
      </c>
      <c r="I3411" s="7">
        <v>45730</v>
      </c>
      <c r="J3411" s="7">
        <v>45730</v>
      </c>
      <c r="K3411">
        <v>7</v>
      </c>
      <c r="L3411" t="s">
        <v>40</v>
      </c>
      <c r="M3411" t="s">
        <v>9</v>
      </c>
      <c r="N3411" t="s">
        <v>41</v>
      </c>
      <c r="O3411" t="s">
        <v>42</v>
      </c>
      <c r="P3411" t="s">
        <v>2082</v>
      </c>
      <c r="Q3411">
        <v>7</v>
      </c>
      <c r="R3411">
        <v>0</v>
      </c>
      <c r="S3411">
        <v>0</v>
      </c>
      <c r="U3411">
        <v>253676</v>
      </c>
      <c r="V3411">
        <v>253676</v>
      </c>
      <c r="W3411">
        <v>0</v>
      </c>
      <c r="X3411">
        <v>0</v>
      </c>
      <c r="Y3411" t="s">
        <v>109</v>
      </c>
    </row>
    <row r="3412" spans="1:25" x14ac:dyDescent="0.25">
      <c r="A3412">
        <v>3411</v>
      </c>
      <c r="B3412">
        <v>64261</v>
      </c>
      <c r="C3412">
        <v>0</v>
      </c>
      <c r="D3412">
        <v>0</v>
      </c>
      <c r="E3412" t="s">
        <v>197</v>
      </c>
      <c r="F3412" t="s">
        <v>198</v>
      </c>
      <c r="G3412">
        <v>1</v>
      </c>
      <c r="H3412" s="6">
        <v>568300</v>
      </c>
      <c r="I3412" s="7">
        <v>45730</v>
      </c>
      <c r="J3412" s="7">
        <v>45730</v>
      </c>
      <c r="K3412">
        <v>15</v>
      </c>
      <c r="L3412" t="s">
        <v>40</v>
      </c>
      <c r="M3412" t="s">
        <v>5</v>
      </c>
      <c r="N3412" t="s">
        <v>41</v>
      </c>
      <c r="O3412" t="s">
        <v>47</v>
      </c>
      <c r="P3412" t="s">
        <v>2082</v>
      </c>
      <c r="Q3412">
        <v>15</v>
      </c>
      <c r="R3412">
        <v>0</v>
      </c>
      <c r="S3412">
        <v>0</v>
      </c>
      <c r="U3412">
        <v>85245</v>
      </c>
      <c r="V3412">
        <v>85245</v>
      </c>
      <c r="W3412">
        <v>0</v>
      </c>
      <c r="X3412">
        <v>0</v>
      </c>
      <c r="Y3412" t="s">
        <v>48</v>
      </c>
    </row>
    <row r="3413" spans="1:25" x14ac:dyDescent="0.25">
      <c r="A3413">
        <v>3412</v>
      </c>
      <c r="B3413">
        <v>64232</v>
      </c>
      <c r="C3413">
        <v>0</v>
      </c>
      <c r="D3413">
        <v>0</v>
      </c>
      <c r="E3413" t="s">
        <v>1331</v>
      </c>
      <c r="F3413" t="s">
        <v>1332</v>
      </c>
      <c r="G3413">
        <v>1</v>
      </c>
      <c r="H3413" s="6">
        <v>1336851</v>
      </c>
      <c r="I3413" s="7">
        <v>45730</v>
      </c>
      <c r="J3413" s="7">
        <v>45730</v>
      </c>
      <c r="K3413">
        <v>8</v>
      </c>
      <c r="L3413" t="s">
        <v>40</v>
      </c>
      <c r="M3413" t="s">
        <v>9</v>
      </c>
      <c r="N3413" t="s">
        <v>41</v>
      </c>
      <c r="O3413" t="s">
        <v>42</v>
      </c>
      <c r="P3413" t="s">
        <v>2082</v>
      </c>
      <c r="Q3413">
        <v>8</v>
      </c>
      <c r="R3413">
        <v>0</v>
      </c>
      <c r="S3413">
        <v>0</v>
      </c>
      <c r="U3413">
        <v>106948</v>
      </c>
      <c r="V3413">
        <v>106948</v>
      </c>
      <c r="W3413">
        <v>0</v>
      </c>
      <c r="X3413">
        <v>0</v>
      </c>
      <c r="Y3413" t="s">
        <v>109</v>
      </c>
    </row>
    <row r="3414" spans="1:25" x14ac:dyDescent="0.25">
      <c r="A3414">
        <v>3413</v>
      </c>
      <c r="B3414">
        <v>64222</v>
      </c>
      <c r="C3414">
        <v>0</v>
      </c>
      <c r="D3414">
        <v>0</v>
      </c>
      <c r="E3414" t="s">
        <v>1190</v>
      </c>
      <c r="F3414" t="s">
        <v>1191</v>
      </c>
      <c r="G3414">
        <v>1</v>
      </c>
      <c r="H3414" s="6">
        <v>75552</v>
      </c>
      <c r="I3414" s="7">
        <v>45730</v>
      </c>
      <c r="J3414" s="7">
        <v>45730</v>
      </c>
      <c r="K3414">
        <v>5</v>
      </c>
      <c r="L3414" t="s">
        <v>40</v>
      </c>
      <c r="M3414" t="s">
        <v>9</v>
      </c>
      <c r="N3414" t="s">
        <v>41</v>
      </c>
      <c r="O3414" t="s">
        <v>42</v>
      </c>
      <c r="P3414" t="s">
        <v>2082</v>
      </c>
      <c r="Q3414">
        <v>5</v>
      </c>
      <c r="R3414">
        <v>0</v>
      </c>
      <c r="S3414">
        <v>0</v>
      </c>
      <c r="U3414">
        <v>3778</v>
      </c>
      <c r="V3414">
        <v>3778</v>
      </c>
      <c r="W3414">
        <v>0</v>
      </c>
      <c r="X3414">
        <v>0</v>
      </c>
      <c r="Y3414" t="s">
        <v>44</v>
      </c>
    </row>
    <row r="3415" spans="1:25" x14ac:dyDescent="0.25">
      <c r="A3415">
        <v>3414</v>
      </c>
      <c r="B3415">
        <v>64223</v>
      </c>
      <c r="C3415">
        <v>0</v>
      </c>
      <c r="D3415">
        <v>0</v>
      </c>
      <c r="E3415" t="s">
        <v>1190</v>
      </c>
      <c r="F3415" t="s">
        <v>1191</v>
      </c>
      <c r="G3415">
        <v>1</v>
      </c>
      <c r="H3415" s="6">
        <v>52450</v>
      </c>
      <c r="I3415" s="7">
        <v>45730</v>
      </c>
      <c r="J3415" s="7">
        <v>45730</v>
      </c>
      <c r="K3415">
        <v>5</v>
      </c>
      <c r="L3415" t="s">
        <v>40</v>
      </c>
      <c r="M3415" t="s">
        <v>9</v>
      </c>
      <c r="N3415" t="s">
        <v>41</v>
      </c>
      <c r="O3415" t="s">
        <v>42</v>
      </c>
      <c r="P3415" t="s">
        <v>2082</v>
      </c>
      <c r="Q3415">
        <v>5</v>
      </c>
      <c r="R3415">
        <v>0</v>
      </c>
      <c r="S3415">
        <v>0</v>
      </c>
      <c r="U3415">
        <v>2623</v>
      </c>
      <c r="V3415">
        <v>2622</v>
      </c>
      <c r="W3415">
        <v>0</v>
      </c>
      <c r="X3415">
        <v>0</v>
      </c>
      <c r="Y3415" t="s">
        <v>44</v>
      </c>
    </row>
    <row r="3416" spans="1:25" x14ac:dyDescent="0.25">
      <c r="A3416">
        <v>3415</v>
      </c>
      <c r="B3416">
        <v>64224</v>
      </c>
      <c r="C3416">
        <v>0</v>
      </c>
      <c r="D3416">
        <v>0</v>
      </c>
      <c r="E3416" t="s">
        <v>1190</v>
      </c>
      <c r="F3416" t="s">
        <v>1191</v>
      </c>
      <c r="G3416">
        <v>1</v>
      </c>
      <c r="H3416" s="6">
        <v>103223</v>
      </c>
      <c r="I3416" s="7">
        <v>45730</v>
      </c>
      <c r="J3416" s="7">
        <v>45730</v>
      </c>
      <c r="K3416">
        <v>5</v>
      </c>
      <c r="L3416" t="s">
        <v>40</v>
      </c>
      <c r="M3416" t="s">
        <v>9</v>
      </c>
      <c r="N3416" t="s">
        <v>41</v>
      </c>
      <c r="O3416" t="s">
        <v>42</v>
      </c>
      <c r="P3416" t="s">
        <v>2082</v>
      </c>
      <c r="Q3416">
        <v>5</v>
      </c>
      <c r="R3416">
        <v>0</v>
      </c>
      <c r="S3416">
        <v>0</v>
      </c>
      <c r="U3416">
        <v>5161</v>
      </c>
      <c r="V3416">
        <v>5161</v>
      </c>
      <c r="W3416">
        <v>0</v>
      </c>
      <c r="X3416">
        <v>0</v>
      </c>
      <c r="Y3416" t="s">
        <v>44</v>
      </c>
    </row>
    <row r="3417" spans="1:25" x14ac:dyDescent="0.25">
      <c r="A3417">
        <v>3416</v>
      </c>
      <c r="B3417">
        <v>64225</v>
      </c>
      <c r="C3417">
        <v>0</v>
      </c>
      <c r="D3417">
        <v>0</v>
      </c>
      <c r="E3417" t="s">
        <v>1188</v>
      </c>
      <c r="F3417" t="s">
        <v>1189</v>
      </c>
      <c r="G3417">
        <v>1</v>
      </c>
      <c r="H3417" s="6">
        <v>465633</v>
      </c>
      <c r="I3417" s="7">
        <v>45730</v>
      </c>
      <c r="J3417" s="7">
        <v>45730</v>
      </c>
      <c r="K3417">
        <v>5</v>
      </c>
      <c r="L3417" t="s">
        <v>40</v>
      </c>
      <c r="M3417" t="s">
        <v>9</v>
      </c>
      <c r="N3417" t="s">
        <v>41</v>
      </c>
      <c r="O3417" t="s">
        <v>42</v>
      </c>
      <c r="P3417" t="s">
        <v>2082</v>
      </c>
      <c r="Q3417">
        <v>5</v>
      </c>
      <c r="R3417">
        <v>0</v>
      </c>
      <c r="S3417">
        <v>0</v>
      </c>
      <c r="U3417">
        <v>23282</v>
      </c>
      <c r="V3417">
        <v>23282</v>
      </c>
      <c r="W3417">
        <v>0</v>
      </c>
      <c r="X3417">
        <v>0</v>
      </c>
      <c r="Y3417" t="s">
        <v>44</v>
      </c>
    </row>
    <row r="3418" spans="1:25" x14ac:dyDescent="0.25">
      <c r="A3418">
        <v>3417</v>
      </c>
      <c r="B3418">
        <v>64226</v>
      </c>
      <c r="C3418">
        <v>0</v>
      </c>
      <c r="D3418">
        <v>0</v>
      </c>
      <c r="E3418" t="s">
        <v>1188</v>
      </c>
      <c r="F3418" t="s">
        <v>1189</v>
      </c>
      <c r="G3418">
        <v>1</v>
      </c>
      <c r="H3418" s="6">
        <v>251998</v>
      </c>
      <c r="I3418" s="7">
        <v>45730</v>
      </c>
      <c r="J3418" s="7">
        <v>45730</v>
      </c>
      <c r="K3418">
        <v>5</v>
      </c>
      <c r="L3418" t="s">
        <v>40</v>
      </c>
      <c r="M3418" t="s">
        <v>9</v>
      </c>
      <c r="N3418" t="s">
        <v>41</v>
      </c>
      <c r="O3418" t="s">
        <v>42</v>
      </c>
      <c r="P3418" t="s">
        <v>2082</v>
      </c>
      <c r="Q3418">
        <v>5</v>
      </c>
      <c r="R3418">
        <v>0</v>
      </c>
      <c r="S3418">
        <v>0</v>
      </c>
      <c r="U3418">
        <v>12600</v>
      </c>
      <c r="V3418">
        <v>12600</v>
      </c>
      <c r="W3418">
        <v>0</v>
      </c>
      <c r="X3418">
        <v>0</v>
      </c>
      <c r="Y3418" t="s">
        <v>44</v>
      </c>
    </row>
    <row r="3419" spans="1:25" x14ac:dyDescent="0.25">
      <c r="A3419">
        <v>3418</v>
      </c>
      <c r="B3419">
        <v>64227</v>
      </c>
      <c r="C3419">
        <v>0</v>
      </c>
      <c r="D3419">
        <v>0</v>
      </c>
      <c r="E3419" t="s">
        <v>1188</v>
      </c>
      <c r="F3419" t="s">
        <v>1189</v>
      </c>
      <c r="G3419">
        <v>1</v>
      </c>
      <c r="H3419" s="6">
        <v>542297</v>
      </c>
      <c r="I3419" s="7">
        <v>45730</v>
      </c>
      <c r="J3419" s="7">
        <v>45730</v>
      </c>
      <c r="K3419">
        <v>5</v>
      </c>
      <c r="L3419" t="s">
        <v>40</v>
      </c>
      <c r="M3419" t="s">
        <v>9</v>
      </c>
      <c r="N3419" t="s">
        <v>41</v>
      </c>
      <c r="O3419" t="s">
        <v>42</v>
      </c>
      <c r="P3419" t="s">
        <v>2082</v>
      </c>
      <c r="Q3419">
        <v>5</v>
      </c>
      <c r="R3419">
        <v>0</v>
      </c>
      <c r="S3419">
        <v>0</v>
      </c>
      <c r="U3419">
        <v>27115</v>
      </c>
      <c r="V3419">
        <v>27115</v>
      </c>
      <c r="W3419">
        <v>0</v>
      </c>
      <c r="X3419">
        <v>0</v>
      </c>
      <c r="Y3419" t="s">
        <v>44</v>
      </c>
    </row>
    <row r="3420" spans="1:25" x14ac:dyDescent="0.25">
      <c r="A3420">
        <v>3419</v>
      </c>
      <c r="B3420">
        <v>64048</v>
      </c>
      <c r="C3420">
        <v>0</v>
      </c>
      <c r="D3420">
        <v>0</v>
      </c>
      <c r="E3420" t="s">
        <v>1532</v>
      </c>
      <c r="F3420" t="s">
        <v>1533</v>
      </c>
      <c r="G3420">
        <v>1</v>
      </c>
      <c r="H3420" s="6">
        <v>30000000</v>
      </c>
      <c r="I3420" s="7">
        <v>45730</v>
      </c>
      <c r="J3420" s="7">
        <v>45730</v>
      </c>
      <c r="K3420">
        <v>15</v>
      </c>
      <c r="L3420" t="s">
        <v>40</v>
      </c>
      <c r="M3420" t="s">
        <v>5</v>
      </c>
      <c r="N3420" t="s">
        <v>41</v>
      </c>
      <c r="O3420" t="s">
        <v>54</v>
      </c>
      <c r="P3420" t="s">
        <v>2082</v>
      </c>
      <c r="Q3420">
        <v>3.3</v>
      </c>
      <c r="R3420">
        <v>11.7</v>
      </c>
      <c r="S3420">
        <v>0</v>
      </c>
      <c r="U3420">
        <v>4500000</v>
      </c>
      <c r="V3420">
        <v>990000</v>
      </c>
      <c r="W3420">
        <v>3510000</v>
      </c>
      <c r="X3420">
        <v>0</v>
      </c>
      <c r="Y3420" t="s">
        <v>48</v>
      </c>
    </row>
    <row r="3421" spans="1:25" x14ac:dyDescent="0.25">
      <c r="A3421">
        <v>3420</v>
      </c>
      <c r="B3421">
        <v>64218</v>
      </c>
      <c r="C3421">
        <v>0</v>
      </c>
      <c r="D3421">
        <v>0</v>
      </c>
      <c r="E3421" t="s">
        <v>1256</v>
      </c>
      <c r="F3421" t="s">
        <v>1257</v>
      </c>
      <c r="G3421">
        <v>1</v>
      </c>
      <c r="H3421" s="6">
        <v>1764240</v>
      </c>
      <c r="I3421" s="7">
        <v>45730</v>
      </c>
      <c r="J3421" s="7">
        <v>45730</v>
      </c>
      <c r="K3421">
        <v>5</v>
      </c>
      <c r="L3421" t="s">
        <v>40</v>
      </c>
      <c r="M3421" t="s">
        <v>9</v>
      </c>
      <c r="N3421" t="s">
        <v>41</v>
      </c>
      <c r="O3421" t="s">
        <v>42</v>
      </c>
      <c r="P3421" t="s">
        <v>2082</v>
      </c>
      <c r="Q3421">
        <v>5</v>
      </c>
      <c r="R3421">
        <v>0</v>
      </c>
      <c r="S3421">
        <v>0</v>
      </c>
      <c r="U3421">
        <v>88212</v>
      </c>
      <c r="V3421">
        <v>88212</v>
      </c>
      <c r="W3421">
        <v>0</v>
      </c>
      <c r="X3421">
        <v>0</v>
      </c>
      <c r="Y3421" t="s">
        <v>44</v>
      </c>
    </row>
    <row r="3422" spans="1:25" x14ac:dyDescent="0.25">
      <c r="A3422">
        <v>3421</v>
      </c>
      <c r="B3422">
        <v>64219</v>
      </c>
      <c r="C3422">
        <v>0</v>
      </c>
      <c r="D3422">
        <v>0</v>
      </c>
      <c r="E3422" t="s">
        <v>1254</v>
      </c>
      <c r="F3422" t="s">
        <v>1255</v>
      </c>
      <c r="G3422">
        <v>1</v>
      </c>
      <c r="H3422" s="6">
        <v>1376249</v>
      </c>
      <c r="I3422" s="7">
        <v>45730</v>
      </c>
      <c r="J3422" s="7">
        <v>45730</v>
      </c>
      <c r="K3422">
        <v>5</v>
      </c>
      <c r="L3422" t="s">
        <v>40</v>
      </c>
      <c r="M3422" t="s">
        <v>9</v>
      </c>
      <c r="N3422" t="s">
        <v>41</v>
      </c>
      <c r="O3422" t="s">
        <v>42</v>
      </c>
      <c r="P3422" t="s">
        <v>2082</v>
      </c>
      <c r="Q3422">
        <v>5</v>
      </c>
      <c r="R3422">
        <v>0</v>
      </c>
      <c r="S3422">
        <v>0</v>
      </c>
      <c r="U3422">
        <v>68812</v>
      </c>
      <c r="V3422">
        <v>68812</v>
      </c>
      <c r="W3422">
        <v>0</v>
      </c>
      <c r="X3422">
        <v>0</v>
      </c>
      <c r="Y3422" t="s">
        <v>44</v>
      </c>
    </row>
    <row r="3423" spans="1:25" x14ac:dyDescent="0.25">
      <c r="A3423">
        <v>3422</v>
      </c>
      <c r="B3423">
        <v>64216</v>
      </c>
      <c r="C3423">
        <v>0</v>
      </c>
      <c r="D3423">
        <v>0</v>
      </c>
      <c r="E3423" t="s">
        <v>1260</v>
      </c>
      <c r="F3423" t="s">
        <v>1261</v>
      </c>
      <c r="G3423">
        <v>1</v>
      </c>
      <c r="H3423" s="6">
        <v>1559446</v>
      </c>
      <c r="I3423" s="7">
        <v>45730</v>
      </c>
      <c r="J3423" s="7">
        <v>45730</v>
      </c>
      <c r="K3423">
        <v>5</v>
      </c>
      <c r="L3423" t="s">
        <v>40</v>
      </c>
      <c r="M3423" t="s">
        <v>9</v>
      </c>
      <c r="N3423" t="s">
        <v>41</v>
      </c>
      <c r="O3423" t="s">
        <v>42</v>
      </c>
      <c r="P3423" t="s">
        <v>2082</v>
      </c>
      <c r="Q3423">
        <v>5</v>
      </c>
      <c r="R3423">
        <v>0</v>
      </c>
      <c r="S3423">
        <v>0</v>
      </c>
      <c r="U3423">
        <v>77972</v>
      </c>
      <c r="V3423">
        <v>77972</v>
      </c>
      <c r="W3423">
        <v>0</v>
      </c>
      <c r="X3423">
        <v>0</v>
      </c>
      <c r="Y3423" t="s">
        <v>44</v>
      </c>
    </row>
    <row r="3424" spans="1:25" x14ac:dyDescent="0.25">
      <c r="A3424">
        <v>3423</v>
      </c>
      <c r="B3424">
        <v>64217</v>
      </c>
      <c r="C3424">
        <v>0</v>
      </c>
      <c r="D3424">
        <v>0</v>
      </c>
      <c r="E3424" t="s">
        <v>1258</v>
      </c>
      <c r="F3424" t="s">
        <v>1259</v>
      </c>
      <c r="G3424">
        <v>1</v>
      </c>
      <c r="H3424" s="6">
        <v>889379</v>
      </c>
      <c r="I3424" s="7">
        <v>45730</v>
      </c>
      <c r="J3424" s="7">
        <v>45730</v>
      </c>
      <c r="K3424">
        <v>5</v>
      </c>
      <c r="L3424" t="s">
        <v>40</v>
      </c>
      <c r="M3424" t="s">
        <v>9</v>
      </c>
      <c r="N3424" t="s">
        <v>41</v>
      </c>
      <c r="O3424" t="s">
        <v>42</v>
      </c>
      <c r="P3424" t="s">
        <v>2082</v>
      </c>
      <c r="Q3424">
        <v>5</v>
      </c>
      <c r="R3424">
        <v>0</v>
      </c>
      <c r="S3424">
        <v>0</v>
      </c>
      <c r="U3424">
        <v>44469</v>
      </c>
      <c r="V3424">
        <v>44469</v>
      </c>
      <c r="W3424">
        <v>0</v>
      </c>
      <c r="X3424">
        <v>0</v>
      </c>
      <c r="Y3424" t="s">
        <v>44</v>
      </c>
    </row>
    <row r="3425" spans="1:25" x14ac:dyDescent="0.25">
      <c r="A3425">
        <v>3424</v>
      </c>
      <c r="B3425">
        <v>64228</v>
      </c>
      <c r="C3425">
        <v>0</v>
      </c>
      <c r="D3425">
        <v>0</v>
      </c>
      <c r="E3425" t="s">
        <v>1068</v>
      </c>
      <c r="F3425" t="s">
        <v>1069</v>
      </c>
      <c r="G3425">
        <v>1</v>
      </c>
      <c r="H3425" s="6">
        <v>45000000</v>
      </c>
      <c r="I3425" s="7">
        <v>45730</v>
      </c>
      <c r="J3425" s="7">
        <v>45730</v>
      </c>
      <c r="K3425">
        <v>4</v>
      </c>
      <c r="L3425" t="s">
        <v>40</v>
      </c>
      <c r="M3425" t="s">
        <v>5</v>
      </c>
      <c r="N3425" t="s">
        <v>41</v>
      </c>
      <c r="O3425" t="s">
        <v>77</v>
      </c>
      <c r="P3425" t="s">
        <v>2082</v>
      </c>
      <c r="Q3425">
        <v>4</v>
      </c>
      <c r="R3425">
        <v>0</v>
      </c>
      <c r="S3425">
        <v>0</v>
      </c>
      <c r="U3425">
        <v>1800000</v>
      </c>
      <c r="V3425">
        <v>1800000</v>
      </c>
      <c r="W3425">
        <v>0</v>
      </c>
      <c r="X3425">
        <v>0</v>
      </c>
      <c r="Y3425" t="s">
        <v>48</v>
      </c>
    </row>
    <row r="3426" spans="1:25" x14ac:dyDescent="0.25">
      <c r="A3426">
        <v>3425</v>
      </c>
      <c r="B3426">
        <v>64238</v>
      </c>
      <c r="C3426">
        <v>0</v>
      </c>
      <c r="D3426">
        <v>0</v>
      </c>
      <c r="E3426" t="s">
        <v>1414</v>
      </c>
      <c r="F3426" t="s">
        <v>1415</v>
      </c>
      <c r="G3426">
        <v>1</v>
      </c>
      <c r="H3426" s="6">
        <v>5018422</v>
      </c>
      <c r="I3426" s="7">
        <v>45730</v>
      </c>
      <c r="J3426" s="7">
        <v>45730</v>
      </c>
      <c r="K3426">
        <v>9</v>
      </c>
      <c r="L3426" t="s">
        <v>40</v>
      </c>
      <c r="M3426" t="s">
        <v>9</v>
      </c>
      <c r="N3426" t="s">
        <v>41</v>
      </c>
      <c r="O3426" t="s">
        <v>42</v>
      </c>
      <c r="P3426" t="s">
        <v>2082</v>
      </c>
      <c r="Q3426">
        <v>9</v>
      </c>
      <c r="R3426">
        <v>0</v>
      </c>
      <c r="S3426">
        <v>0</v>
      </c>
      <c r="U3426">
        <v>451658</v>
      </c>
      <c r="V3426">
        <v>451658</v>
      </c>
      <c r="W3426">
        <v>0</v>
      </c>
      <c r="X3426">
        <v>0</v>
      </c>
      <c r="Y3426" t="s">
        <v>67</v>
      </c>
    </row>
    <row r="3427" spans="1:25" x14ac:dyDescent="0.25">
      <c r="A3427">
        <v>3426</v>
      </c>
      <c r="B3427">
        <v>64230</v>
      </c>
      <c r="C3427">
        <v>0</v>
      </c>
      <c r="D3427">
        <v>0</v>
      </c>
      <c r="E3427" t="s">
        <v>1345</v>
      </c>
      <c r="F3427" t="s">
        <v>1346</v>
      </c>
      <c r="G3427">
        <v>1</v>
      </c>
      <c r="H3427" s="6">
        <v>824256</v>
      </c>
      <c r="I3427" s="7">
        <v>45730</v>
      </c>
      <c r="J3427" s="7">
        <v>45730</v>
      </c>
      <c r="K3427">
        <v>8</v>
      </c>
      <c r="L3427" t="s">
        <v>40</v>
      </c>
      <c r="M3427" t="s">
        <v>9</v>
      </c>
      <c r="N3427" t="s">
        <v>41</v>
      </c>
      <c r="O3427" t="s">
        <v>42</v>
      </c>
      <c r="P3427" t="s">
        <v>2082</v>
      </c>
      <c r="Q3427">
        <v>8</v>
      </c>
      <c r="R3427">
        <v>0</v>
      </c>
      <c r="S3427">
        <v>0</v>
      </c>
      <c r="U3427">
        <v>65940</v>
      </c>
      <c r="V3427">
        <v>65940</v>
      </c>
      <c r="W3427">
        <v>0</v>
      </c>
      <c r="X3427">
        <v>0</v>
      </c>
      <c r="Y3427" t="s">
        <v>109</v>
      </c>
    </row>
    <row r="3428" spans="1:25" x14ac:dyDescent="0.25">
      <c r="A3428">
        <v>3427</v>
      </c>
      <c r="B3428">
        <v>64231</v>
      </c>
      <c r="C3428">
        <v>0</v>
      </c>
      <c r="D3428">
        <v>0</v>
      </c>
      <c r="E3428" t="s">
        <v>1343</v>
      </c>
      <c r="F3428" t="s">
        <v>1344</v>
      </c>
      <c r="G3428">
        <v>1</v>
      </c>
      <c r="H3428" s="6">
        <v>1071265</v>
      </c>
      <c r="I3428" s="7">
        <v>45730</v>
      </c>
      <c r="J3428" s="7">
        <v>45730</v>
      </c>
      <c r="K3428">
        <v>8</v>
      </c>
      <c r="L3428" t="s">
        <v>40</v>
      </c>
      <c r="M3428" t="s">
        <v>9</v>
      </c>
      <c r="N3428" t="s">
        <v>41</v>
      </c>
      <c r="O3428" t="s">
        <v>42</v>
      </c>
      <c r="P3428" t="s">
        <v>2082</v>
      </c>
      <c r="Q3428">
        <v>8</v>
      </c>
      <c r="R3428">
        <v>0</v>
      </c>
      <c r="S3428">
        <v>0</v>
      </c>
      <c r="U3428">
        <v>85701</v>
      </c>
      <c r="V3428">
        <v>85701</v>
      </c>
      <c r="W3428">
        <v>0</v>
      </c>
      <c r="X3428">
        <v>0</v>
      </c>
      <c r="Y3428" t="s">
        <v>109</v>
      </c>
    </row>
    <row r="3429" spans="1:25" x14ac:dyDescent="0.25">
      <c r="A3429">
        <v>3428</v>
      </c>
      <c r="B3429">
        <v>64220</v>
      </c>
      <c r="C3429">
        <v>0</v>
      </c>
      <c r="D3429">
        <v>0</v>
      </c>
      <c r="E3429" t="s">
        <v>1272</v>
      </c>
      <c r="F3429" t="s">
        <v>1273</v>
      </c>
      <c r="G3429">
        <v>1</v>
      </c>
      <c r="H3429" s="6">
        <v>1241371</v>
      </c>
      <c r="I3429" s="7">
        <v>45730</v>
      </c>
      <c r="J3429" s="7">
        <v>45730</v>
      </c>
      <c r="K3429">
        <v>5</v>
      </c>
      <c r="L3429" t="s">
        <v>40</v>
      </c>
      <c r="M3429" t="s">
        <v>9</v>
      </c>
      <c r="N3429" t="s">
        <v>41</v>
      </c>
      <c r="O3429" t="s">
        <v>42</v>
      </c>
      <c r="P3429" t="s">
        <v>2082</v>
      </c>
      <c r="Q3429">
        <v>5</v>
      </c>
      <c r="R3429">
        <v>0</v>
      </c>
      <c r="S3429">
        <v>0</v>
      </c>
      <c r="U3429">
        <v>62069</v>
      </c>
      <c r="V3429">
        <v>62069</v>
      </c>
      <c r="W3429">
        <v>0</v>
      </c>
      <c r="X3429">
        <v>0</v>
      </c>
      <c r="Y3429" t="s">
        <v>44</v>
      </c>
    </row>
    <row r="3430" spans="1:25" x14ac:dyDescent="0.25">
      <c r="A3430">
        <v>3429</v>
      </c>
      <c r="B3430">
        <v>64237</v>
      </c>
      <c r="C3430">
        <v>0</v>
      </c>
      <c r="D3430">
        <v>0</v>
      </c>
      <c r="E3430" t="s">
        <v>1127</v>
      </c>
      <c r="F3430" t="s">
        <v>1128</v>
      </c>
      <c r="G3430">
        <v>1</v>
      </c>
      <c r="H3430" s="6">
        <v>2930025</v>
      </c>
      <c r="I3430" s="7">
        <v>45730</v>
      </c>
      <c r="J3430" s="7">
        <v>45730</v>
      </c>
      <c r="K3430">
        <v>8</v>
      </c>
      <c r="L3430" t="s">
        <v>40</v>
      </c>
      <c r="M3430" t="s">
        <v>9</v>
      </c>
      <c r="N3430" t="s">
        <v>41</v>
      </c>
      <c r="O3430" t="s">
        <v>42</v>
      </c>
      <c r="P3430" t="s">
        <v>2082</v>
      </c>
      <c r="Q3430">
        <v>8</v>
      </c>
      <c r="R3430">
        <v>0</v>
      </c>
      <c r="S3430">
        <v>0</v>
      </c>
      <c r="U3430">
        <v>234402</v>
      </c>
      <c r="V3430">
        <v>234402</v>
      </c>
      <c r="W3430">
        <v>0</v>
      </c>
      <c r="X3430">
        <v>0</v>
      </c>
      <c r="Y3430" t="s">
        <v>109</v>
      </c>
    </row>
    <row r="3431" spans="1:25" x14ac:dyDescent="0.25">
      <c r="A3431">
        <v>3430</v>
      </c>
      <c r="B3431">
        <v>64214</v>
      </c>
      <c r="C3431">
        <v>0</v>
      </c>
      <c r="D3431">
        <v>0</v>
      </c>
      <c r="E3431" t="s">
        <v>1410</v>
      </c>
      <c r="F3431" t="s">
        <v>1411</v>
      </c>
      <c r="G3431">
        <v>1</v>
      </c>
      <c r="H3431" s="6">
        <v>2240992</v>
      </c>
      <c r="I3431" s="7">
        <v>45730</v>
      </c>
      <c r="J3431" s="7">
        <v>45730</v>
      </c>
      <c r="K3431">
        <v>7</v>
      </c>
      <c r="L3431" t="s">
        <v>40</v>
      </c>
      <c r="M3431" t="s">
        <v>5</v>
      </c>
      <c r="N3431" t="s">
        <v>41</v>
      </c>
      <c r="O3431" t="s">
        <v>77</v>
      </c>
      <c r="P3431" t="s">
        <v>2082</v>
      </c>
      <c r="Q3431">
        <v>7</v>
      </c>
      <c r="R3431">
        <v>0</v>
      </c>
      <c r="S3431">
        <v>0</v>
      </c>
      <c r="U3431">
        <v>156869</v>
      </c>
      <c r="V3431">
        <v>156869</v>
      </c>
      <c r="W3431">
        <v>0</v>
      </c>
      <c r="X3431">
        <v>0</v>
      </c>
      <c r="Y3431" t="s">
        <v>437</v>
      </c>
    </row>
    <row r="3432" spans="1:25" x14ac:dyDescent="0.25">
      <c r="A3432">
        <v>3431</v>
      </c>
      <c r="B3432">
        <v>64236</v>
      </c>
      <c r="C3432">
        <v>0</v>
      </c>
      <c r="D3432">
        <v>0</v>
      </c>
      <c r="E3432" t="s">
        <v>1502</v>
      </c>
      <c r="F3432" t="s">
        <v>1503</v>
      </c>
      <c r="G3432">
        <v>1</v>
      </c>
      <c r="H3432" s="6">
        <v>130435</v>
      </c>
      <c r="I3432" s="7">
        <v>45730</v>
      </c>
      <c r="J3432" s="7">
        <v>45730</v>
      </c>
      <c r="K3432">
        <v>8</v>
      </c>
      <c r="L3432" t="s">
        <v>40</v>
      </c>
      <c r="M3432" t="s">
        <v>5</v>
      </c>
      <c r="N3432" t="s">
        <v>41</v>
      </c>
      <c r="O3432" t="s">
        <v>57</v>
      </c>
      <c r="P3432" t="s">
        <v>2082</v>
      </c>
      <c r="Q3432">
        <v>8</v>
      </c>
      <c r="R3432">
        <v>0</v>
      </c>
      <c r="S3432">
        <v>0</v>
      </c>
      <c r="U3432">
        <v>10435</v>
      </c>
      <c r="V3432">
        <v>10435</v>
      </c>
      <c r="W3432">
        <v>0</v>
      </c>
      <c r="X3432">
        <v>0</v>
      </c>
      <c r="Y3432" t="s">
        <v>250</v>
      </c>
    </row>
    <row r="3433" spans="1:25" x14ac:dyDescent="0.25">
      <c r="A3433">
        <v>3432</v>
      </c>
      <c r="B3433">
        <v>64235</v>
      </c>
      <c r="C3433">
        <v>0</v>
      </c>
      <c r="D3433">
        <v>0</v>
      </c>
      <c r="E3433" t="s">
        <v>795</v>
      </c>
      <c r="F3433" t="s">
        <v>796</v>
      </c>
      <c r="G3433">
        <v>1</v>
      </c>
      <c r="H3433" s="6">
        <v>15556071</v>
      </c>
      <c r="I3433" s="7">
        <v>45730</v>
      </c>
      <c r="J3433" s="7">
        <v>45730</v>
      </c>
      <c r="K3433" t="s">
        <v>167</v>
      </c>
      <c r="L3433" t="s">
        <v>40</v>
      </c>
      <c r="M3433" t="s">
        <v>7</v>
      </c>
      <c r="N3433" t="s">
        <v>41</v>
      </c>
      <c r="O3433" t="s">
        <v>64</v>
      </c>
      <c r="P3433" t="s">
        <v>2082</v>
      </c>
      <c r="Q3433">
        <v>5.5</v>
      </c>
      <c r="R3433">
        <v>0</v>
      </c>
      <c r="S3433">
        <v>0</v>
      </c>
      <c r="U3433">
        <v>855584</v>
      </c>
      <c r="V3433">
        <v>855584</v>
      </c>
      <c r="W3433">
        <v>0</v>
      </c>
      <c r="X3433">
        <v>0</v>
      </c>
      <c r="Y3433" t="s">
        <v>44</v>
      </c>
    </row>
    <row r="3434" spans="1:25" x14ac:dyDescent="0.25">
      <c r="A3434">
        <v>3433</v>
      </c>
      <c r="B3434">
        <v>64202</v>
      </c>
      <c r="C3434">
        <v>0</v>
      </c>
      <c r="D3434">
        <v>0</v>
      </c>
      <c r="E3434" t="s">
        <v>498</v>
      </c>
      <c r="F3434" t="s">
        <v>499</v>
      </c>
      <c r="G3434">
        <v>1</v>
      </c>
      <c r="H3434" s="6">
        <v>25795957</v>
      </c>
      <c r="I3434" s="7">
        <v>45729</v>
      </c>
      <c r="J3434" s="7">
        <v>45729</v>
      </c>
      <c r="K3434">
        <v>15</v>
      </c>
      <c r="L3434" t="s">
        <v>40</v>
      </c>
      <c r="M3434" t="s">
        <v>5</v>
      </c>
      <c r="N3434" t="s">
        <v>41</v>
      </c>
      <c r="O3434" t="s">
        <v>77</v>
      </c>
      <c r="P3434" t="s">
        <v>2082</v>
      </c>
      <c r="Q3434">
        <v>6</v>
      </c>
      <c r="R3434">
        <v>9</v>
      </c>
      <c r="S3434">
        <v>0</v>
      </c>
      <c r="U3434">
        <v>3869394</v>
      </c>
      <c r="V3434">
        <v>1547757</v>
      </c>
      <c r="W3434">
        <v>2321636</v>
      </c>
      <c r="X3434">
        <v>0</v>
      </c>
      <c r="Y3434" t="s">
        <v>48</v>
      </c>
    </row>
    <row r="3435" spans="1:25" x14ac:dyDescent="0.25">
      <c r="A3435">
        <v>3434</v>
      </c>
      <c r="B3435">
        <v>64208</v>
      </c>
      <c r="C3435">
        <v>0</v>
      </c>
      <c r="D3435">
        <v>0</v>
      </c>
      <c r="E3435" t="s">
        <v>2499</v>
      </c>
      <c r="F3435" t="s">
        <v>2500</v>
      </c>
      <c r="G3435">
        <v>1</v>
      </c>
      <c r="H3435" s="6">
        <v>4451613</v>
      </c>
      <c r="I3435" s="7">
        <v>45729</v>
      </c>
      <c r="J3435" s="7">
        <v>45729</v>
      </c>
      <c r="K3435">
        <v>7</v>
      </c>
      <c r="L3435" t="s">
        <v>40</v>
      </c>
      <c r="M3435" t="s">
        <v>5</v>
      </c>
      <c r="N3435" t="s">
        <v>41</v>
      </c>
      <c r="O3435" t="s">
        <v>57</v>
      </c>
      <c r="P3435" t="s">
        <v>2082</v>
      </c>
      <c r="Q3435">
        <v>7</v>
      </c>
      <c r="R3435">
        <v>0</v>
      </c>
      <c r="S3435">
        <v>0</v>
      </c>
      <c r="U3435">
        <v>311613</v>
      </c>
      <c r="V3435">
        <v>311613</v>
      </c>
      <c r="W3435">
        <v>0</v>
      </c>
      <c r="X3435">
        <v>0</v>
      </c>
      <c r="Y3435" t="s">
        <v>48</v>
      </c>
    </row>
    <row r="3436" spans="1:25" x14ac:dyDescent="0.25">
      <c r="A3436">
        <v>3435</v>
      </c>
      <c r="B3436">
        <v>64203</v>
      </c>
      <c r="C3436">
        <v>0</v>
      </c>
      <c r="D3436">
        <v>0</v>
      </c>
      <c r="E3436" t="s">
        <v>995</v>
      </c>
      <c r="F3436" t="s">
        <v>996</v>
      </c>
      <c r="G3436">
        <v>1</v>
      </c>
      <c r="H3436" s="6">
        <v>2000000</v>
      </c>
      <c r="I3436" s="7">
        <v>45729</v>
      </c>
      <c r="J3436" s="7">
        <v>45729</v>
      </c>
      <c r="K3436">
        <v>6</v>
      </c>
      <c r="L3436" t="s">
        <v>40</v>
      </c>
      <c r="M3436" t="s">
        <v>5</v>
      </c>
      <c r="N3436" t="s">
        <v>41</v>
      </c>
      <c r="O3436" t="s">
        <v>47</v>
      </c>
      <c r="P3436" t="s">
        <v>2082</v>
      </c>
      <c r="Q3436">
        <v>6</v>
      </c>
      <c r="R3436">
        <v>0</v>
      </c>
      <c r="S3436">
        <v>0</v>
      </c>
      <c r="U3436">
        <v>120000</v>
      </c>
      <c r="V3436">
        <v>120000</v>
      </c>
      <c r="W3436">
        <v>0</v>
      </c>
      <c r="X3436">
        <v>0</v>
      </c>
      <c r="Y3436" t="s">
        <v>109</v>
      </c>
    </row>
    <row r="3437" spans="1:25" x14ac:dyDescent="0.25">
      <c r="A3437">
        <v>3436</v>
      </c>
      <c r="B3437">
        <v>64204</v>
      </c>
      <c r="C3437">
        <v>0</v>
      </c>
      <c r="D3437">
        <v>0</v>
      </c>
      <c r="E3437" t="s">
        <v>1898</v>
      </c>
      <c r="F3437" t="s">
        <v>1899</v>
      </c>
      <c r="G3437">
        <v>1</v>
      </c>
      <c r="H3437" s="6">
        <v>3517582</v>
      </c>
      <c r="I3437" s="7">
        <v>45729</v>
      </c>
      <c r="J3437" s="7">
        <v>45729</v>
      </c>
      <c r="K3437">
        <v>9</v>
      </c>
      <c r="L3437" t="s">
        <v>40</v>
      </c>
      <c r="M3437" t="s">
        <v>5</v>
      </c>
      <c r="N3437" t="s">
        <v>41</v>
      </c>
      <c r="O3437" t="s">
        <v>47</v>
      </c>
      <c r="P3437" t="s">
        <v>2082</v>
      </c>
      <c r="Q3437">
        <v>9</v>
      </c>
      <c r="R3437">
        <v>0</v>
      </c>
      <c r="S3437">
        <v>0</v>
      </c>
      <c r="U3437">
        <v>316582</v>
      </c>
      <c r="V3437">
        <v>316582</v>
      </c>
      <c r="W3437">
        <v>0</v>
      </c>
      <c r="X3437">
        <v>0</v>
      </c>
      <c r="Y3437" t="s">
        <v>67</v>
      </c>
    </row>
    <row r="3438" spans="1:25" x14ac:dyDescent="0.25">
      <c r="A3438">
        <v>3437</v>
      </c>
      <c r="B3438">
        <v>64207</v>
      </c>
      <c r="C3438">
        <v>0</v>
      </c>
      <c r="D3438">
        <v>0</v>
      </c>
      <c r="E3438" t="s">
        <v>832</v>
      </c>
      <c r="F3438" t="s">
        <v>833</v>
      </c>
      <c r="G3438">
        <v>1</v>
      </c>
      <c r="H3438" s="6">
        <v>761170</v>
      </c>
      <c r="I3438" s="7">
        <v>45729</v>
      </c>
      <c r="J3438" s="7">
        <v>45729</v>
      </c>
      <c r="K3438">
        <v>6</v>
      </c>
      <c r="L3438" t="s">
        <v>40</v>
      </c>
      <c r="M3438" t="s">
        <v>5</v>
      </c>
      <c r="N3438" t="s">
        <v>41</v>
      </c>
      <c r="O3438" t="s">
        <v>77</v>
      </c>
      <c r="P3438" t="s">
        <v>2082</v>
      </c>
      <c r="Q3438">
        <v>6</v>
      </c>
      <c r="R3438">
        <v>0</v>
      </c>
      <c r="S3438">
        <v>0</v>
      </c>
      <c r="U3438">
        <v>45670</v>
      </c>
      <c r="V3438">
        <v>45670</v>
      </c>
      <c r="W3438">
        <v>0</v>
      </c>
      <c r="X3438">
        <v>0</v>
      </c>
      <c r="Y3438" t="s">
        <v>250</v>
      </c>
    </row>
    <row r="3439" spans="1:25" x14ac:dyDescent="0.25">
      <c r="A3439">
        <v>3438</v>
      </c>
      <c r="B3439">
        <v>64200</v>
      </c>
      <c r="C3439">
        <v>0</v>
      </c>
      <c r="D3439">
        <v>0</v>
      </c>
      <c r="E3439" t="s">
        <v>329</v>
      </c>
      <c r="F3439" t="s">
        <v>330</v>
      </c>
      <c r="G3439">
        <v>1</v>
      </c>
      <c r="H3439" s="6">
        <v>76372</v>
      </c>
      <c r="I3439" s="7">
        <v>45728</v>
      </c>
      <c r="J3439" s="7">
        <v>45728</v>
      </c>
      <c r="K3439">
        <v>7</v>
      </c>
      <c r="L3439" t="s">
        <v>40</v>
      </c>
      <c r="M3439" t="s">
        <v>5</v>
      </c>
      <c r="N3439" t="s">
        <v>41</v>
      </c>
      <c r="O3439" t="s">
        <v>47</v>
      </c>
      <c r="P3439" t="s">
        <v>2082</v>
      </c>
      <c r="Q3439">
        <v>7</v>
      </c>
      <c r="R3439">
        <v>0</v>
      </c>
      <c r="S3439">
        <v>0</v>
      </c>
      <c r="U3439">
        <v>5346</v>
      </c>
      <c r="V3439">
        <v>5346</v>
      </c>
      <c r="W3439">
        <v>0</v>
      </c>
      <c r="X3439">
        <v>0</v>
      </c>
      <c r="Y3439" t="s">
        <v>48</v>
      </c>
    </row>
    <row r="3440" spans="1:25" x14ac:dyDescent="0.25">
      <c r="A3440">
        <v>3439</v>
      </c>
      <c r="B3440">
        <v>64199</v>
      </c>
      <c r="C3440">
        <v>0</v>
      </c>
      <c r="D3440">
        <v>0</v>
      </c>
      <c r="E3440" t="s">
        <v>331</v>
      </c>
      <c r="F3440" t="s">
        <v>332</v>
      </c>
      <c r="G3440">
        <v>1</v>
      </c>
      <c r="H3440" s="6">
        <v>172020</v>
      </c>
      <c r="I3440" s="7">
        <v>45728</v>
      </c>
      <c r="J3440" s="7">
        <v>45728</v>
      </c>
      <c r="K3440">
        <v>7</v>
      </c>
      <c r="L3440" t="s">
        <v>40</v>
      </c>
      <c r="M3440" t="s">
        <v>5</v>
      </c>
      <c r="N3440" t="s">
        <v>41</v>
      </c>
      <c r="O3440" t="s">
        <v>47</v>
      </c>
      <c r="P3440" t="s">
        <v>2082</v>
      </c>
      <c r="Q3440">
        <v>7</v>
      </c>
      <c r="R3440">
        <v>0</v>
      </c>
      <c r="S3440">
        <v>0</v>
      </c>
      <c r="U3440">
        <v>12041</v>
      </c>
      <c r="V3440">
        <v>12041</v>
      </c>
      <c r="W3440">
        <v>0</v>
      </c>
      <c r="X3440">
        <v>0</v>
      </c>
      <c r="Y3440" t="s">
        <v>48</v>
      </c>
    </row>
    <row r="3441" spans="1:25" x14ac:dyDescent="0.25">
      <c r="A3441">
        <v>3440</v>
      </c>
      <c r="B3441">
        <v>64192</v>
      </c>
      <c r="C3441">
        <v>0</v>
      </c>
      <c r="D3441">
        <v>0</v>
      </c>
      <c r="E3441" t="s">
        <v>997</v>
      </c>
      <c r="F3441" t="s">
        <v>998</v>
      </c>
      <c r="G3441">
        <v>1</v>
      </c>
      <c r="H3441" s="6">
        <v>108691</v>
      </c>
      <c r="I3441" s="7">
        <v>45728</v>
      </c>
      <c r="J3441" s="7">
        <v>45728</v>
      </c>
      <c r="K3441">
        <v>15</v>
      </c>
      <c r="L3441" t="s">
        <v>40</v>
      </c>
      <c r="M3441" t="s">
        <v>5</v>
      </c>
      <c r="N3441" t="s">
        <v>41</v>
      </c>
      <c r="O3441" t="s">
        <v>77</v>
      </c>
      <c r="P3441" t="s">
        <v>2082</v>
      </c>
      <c r="Q3441">
        <v>15</v>
      </c>
      <c r="R3441">
        <v>0</v>
      </c>
      <c r="S3441">
        <v>0</v>
      </c>
      <c r="U3441">
        <v>16304</v>
      </c>
      <c r="V3441">
        <v>16304</v>
      </c>
      <c r="W3441">
        <v>0</v>
      </c>
      <c r="X3441">
        <v>0</v>
      </c>
      <c r="Y3441" t="s">
        <v>48</v>
      </c>
    </row>
    <row r="3442" spans="1:25" x14ac:dyDescent="0.25">
      <c r="A3442">
        <v>3441</v>
      </c>
      <c r="B3442">
        <v>64198</v>
      </c>
      <c r="C3442">
        <v>0</v>
      </c>
      <c r="D3442">
        <v>0</v>
      </c>
      <c r="E3442" t="s">
        <v>327</v>
      </c>
      <c r="F3442" t="s">
        <v>328</v>
      </c>
      <c r="G3442">
        <v>1</v>
      </c>
      <c r="H3442" s="6">
        <v>164089</v>
      </c>
      <c r="I3442" s="7">
        <v>45728</v>
      </c>
      <c r="J3442" s="7">
        <v>45728</v>
      </c>
      <c r="K3442">
        <v>7</v>
      </c>
      <c r="L3442" t="s">
        <v>40</v>
      </c>
      <c r="M3442" t="s">
        <v>5</v>
      </c>
      <c r="N3442" t="s">
        <v>41</v>
      </c>
      <c r="O3442" t="s">
        <v>47</v>
      </c>
      <c r="P3442" t="s">
        <v>2082</v>
      </c>
      <c r="Q3442">
        <v>7</v>
      </c>
      <c r="R3442">
        <v>0</v>
      </c>
      <c r="S3442">
        <v>0</v>
      </c>
      <c r="U3442">
        <v>11486</v>
      </c>
      <c r="V3442">
        <v>11486</v>
      </c>
      <c r="W3442">
        <v>0</v>
      </c>
      <c r="X3442">
        <v>0</v>
      </c>
      <c r="Y3442" t="s">
        <v>72</v>
      </c>
    </row>
    <row r="3443" spans="1:25" x14ac:dyDescent="0.25">
      <c r="A3443">
        <v>3442</v>
      </c>
      <c r="B3443">
        <v>64189</v>
      </c>
      <c r="C3443">
        <v>0</v>
      </c>
      <c r="D3443">
        <v>0</v>
      </c>
      <c r="E3443" t="s">
        <v>1463</v>
      </c>
      <c r="F3443" t="s">
        <v>1464</v>
      </c>
      <c r="G3443">
        <v>1</v>
      </c>
      <c r="H3443" s="6">
        <v>13710873</v>
      </c>
      <c r="I3443" s="7">
        <v>45728</v>
      </c>
      <c r="J3443" s="7">
        <v>45728</v>
      </c>
      <c r="K3443">
        <v>15</v>
      </c>
      <c r="L3443" t="s">
        <v>40</v>
      </c>
      <c r="M3443" t="s">
        <v>5</v>
      </c>
      <c r="N3443" t="s">
        <v>41</v>
      </c>
      <c r="O3443" t="s">
        <v>54</v>
      </c>
      <c r="P3443" t="s">
        <v>2082</v>
      </c>
      <c r="Q3443">
        <v>3.3</v>
      </c>
      <c r="R3443">
        <v>11.7</v>
      </c>
      <c r="S3443">
        <v>0</v>
      </c>
      <c r="U3443">
        <v>2056631</v>
      </c>
      <c r="V3443">
        <v>452459</v>
      </c>
      <c r="W3443">
        <v>1604172</v>
      </c>
      <c r="X3443">
        <v>0</v>
      </c>
      <c r="Y3443" t="s">
        <v>48</v>
      </c>
    </row>
    <row r="3444" spans="1:25" x14ac:dyDescent="0.25">
      <c r="A3444">
        <v>3443</v>
      </c>
      <c r="B3444">
        <v>64201</v>
      </c>
      <c r="C3444">
        <v>0</v>
      </c>
      <c r="D3444">
        <v>0</v>
      </c>
      <c r="E3444" t="s">
        <v>2401</v>
      </c>
      <c r="F3444" t="s">
        <v>2402</v>
      </c>
      <c r="G3444">
        <v>1</v>
      </c>
      <c r="H3444" s="6">
        <v>57312526</v>
      </c>
      <c r="I3444" s="7">
        <v>45728</v>
      </c>
      <c r="J3444" s="7">
        <v>45728</v>
      </c>
      <c r="K3444">
        <v>14</v>
      </c>
      <c r="L3444" t="s">
        <v>40</v>
      </c>
      <c r="M3444" t="s">
        <v>9</v>
      </c>
      <c r="N3444" t="s">
        <v>41</v>
      </c>
      <c r="O3444" t="s">
        <v>42</v>
      </c>
      <c r="P3444" t="s">
        <v>2082</v>
      </c>
      <c r="Q3444">
        <v>7</v>
      </c>
      <c r="R3444">
        <v>7</v>
      </c>
      <c r="S3444">
        <v>0</v>
      </c>
      <c r="U3444">
        <v>8023754</v>
      </c>
      <c r="V3444">
        <v>4011877</v>
      </c>
      <c r="W3444">
        <v>4011877</v>
      </c>
      <c r="X3444">
        <v>0</v>
      </c>
      <c r="Y3444" t="s">
        <v>2086</v>
      </c>
    </row>
    <row r="3445" spans="1:25" x14ac:dyDescent="0.25">
      <c r="A3445">
        <v>3444</v>
      </c>
      <c r="B3445">
        <v>64197</v>
      </c>
      <c r="C3445">
        <v>0</v>
      </c>
      <c r="D3445">
        <v>0</v>
      </c>
      <c r="E3445" t="s">
        <v>362</v>
      </c>
      <c r="F3445" t="s">
        <v>363</v>
      </c>
      <c r="G3445">
        <v>1</v>
      </c>
      <c r="H3445" s="6">
        <v>746549</v>
      </c>
      <c r="I3445" s="7">
        <v>45728</v>
      </c>
      <c r="J3445" s="7">
        <v>45728</v>
      </c>
      <c r="K3445">
        <v>7</v>
      </c>
      <c r="L3445" t="s">
        <v>40</v>
      </c>
      <c r="M3445" t="s">
        <v>5</v>
      </c>
      <c r="N3445" t="s">
        <v>41</v>
      </c>
      <c r="O3445" t="s">
        <v>47</v>
      </c>
      <c r="P3445" t="s">
        <v>2082</v>
      </c>
      <c r="Q3445">
        <v>7</v>
      </c>
      <c r="R3445">
        <v>0</v>
      </c>
      <c r="S3445">
        <v>0</v>
      </c>
      <c r="U3445">
        <v>52258</v>
      </c>
      <c r="V3445">
        <v>52258</v>
      </c>
      <c r="W3445">
        <v>0</v>
      </c>
      <c r="X3445">
        <v>0</v>
      </c>
      <c r="Y3445" t="s">
        <v>72</v>
      </c>
    </row>
    <row r="3446" spans="1:25" x14ac:dyDescent="0.25">
      <c r="A3446">
        <v>3445</v>
      </c>
      <c r="B3446">
        <v>64186</v>
      </c>
      <c r="C3446">
        <v>0</v>
      </c>
      <c r="D3446">
        <v>0</v>
      </c>
      <c r="E3446" t="s">
        <v>995</v>
      </c>
      <c r="F3446" t="s">
        <v>996</v>
      </c>
      <c r="G3446">
        <v>1</v>
      </c>
      <c r="H3446" s="6">
        <v>4000000</v>
      </c>
      <c r="I3446" s="7">
        <v>45728</v>
      </c>
      <c r="J3446" s="7">
        <v>45728</v>
      </c>
      <c r="K3446">
        <v>6</v>
      </c>
      <c r="L3446" t="s">
        <v>40</v>
      </c>
      <c r="M3446" t="s">
        <v>5</v>
      </c>
      <c r="N3446" t="s">
        <v>41</v>
      </c>
      <c r="O3446" t="s">
        <v>47</v>
      </c>
      <c r="P3446" t="s">
        <v>2082</v>
      </c>
      <c r="Q3446">
        <v>6</v>
      </c>
      <c r="R3446">
        <v>0</v>
      </c>
      <c r="S3446">
        <v>0</v>
      </c>
      <c r="U3446">
        <v>240000</v>
      </c>
      <c r="V3446">
        <v>240000</v>
      </c>
      <c r="W3446">
        <v>0</v>
      </c>
      <c r="X3446">
        <v>0</v>
      </c>
      <c r="Y3446" t="s">
        <v>109</v>
      </c>
    </row>
    <row r="3447" spans="1:25" x14ac:dyDescent="0.25">
      <c r="A3447">
        <v>3446</v>
      </c>
      <c r="B3447">
        <v>64191</v>
      </c>
      <c r="C3447">
        <v>0</v>
      </c>
      <c r="D3447">
        <v>0</v>
      </c>
      <c r="E3447" t="s">
        <v>70</v>
      </c>
      <c r="F3447" t="s">
        <v>71</v>
      </c>
      <c r="G3447">
        <v>1</v>
      </c>
      <c r="H3447" s="6">
        <v>3394270</v>
      </c>
      <c r="I3447" s="7">
        <v>45728</v>
      </c>
      <c r="J3447" s="7">
        <v>45728</v>
      </c>
      <c r="K3447">
        <v>15</v>
      </c>
      <c r="L3447" t="s">
        <v>40</v>
      </c>
      <c r="M3447" t="s">
        <v>3</v>
      </c>
      <c r="N3447" t="s">
        <v>41</v>
      </c>
      <c r="O3447" t="s">
        <v>51</v>
      </c>
      <c r="P3447" t="s">
        <v>2082</v>
      </c>
      <c r="Q3447">
        <v>15</v>
      </c>
      <c r="R3447">
        <v>0</v>
      </c>
      <c r="S3447">
        <v>0</v>
      </c>
      <c r="U3447">
        <v>509141</v>
      </c>
      <c r="V3447">
        <v>509140</v>
      </c>
      <c r="W3447">
        <v>0</v>
      </c>
      <c r="X3447">
        <v>0</v>
      </c>
      <c r="Y3447" t="s">
        <v>72</v>
      </c>
    </row>
    <row r="3448" spans="1:25" x14ac:dyDescent="0.25">
      <c r="A3448">
        <v>3447</v>
      </c>
      <c r="B3448">
        <v>64187</v>
      </c>
      <c r="C3448">
        <v>0</v>
      </c>
      <c r="D3448">
        <v>0</v>
      </c>
      <c r="E3448" t="s">
        <v>514</v>
      </c>
      <c r="F3448" t="s">
        <v>515</v>
      </c>
      <c r="G3448">
        <v>1</v>
      </c>
      <c r="H3448" s="6">
        <v>30000000</v>
      </c>
      <c r="I3448" s="7">
        <v>45728</v>
      </c>
      <c r="J3448" s="7">
        <v>45728</v>
      </c>
      <c r="K3448">
        <v>6</v>
      </c>
      <c r="L3448" t="s">
        <v>40</v>
      </c>
      <c r="M3448" t="s">
        <v>5</v>
      </c>
      <c r="N3448" t="s">
        <v>41</v>
      </c>
      <c r="O3448" t="s">
        <v>77</v>
      </c>
      <c r="P3448" t="s">
        <v>2082</v>
      </c>
      <c r="Q3448">
        <v>6</v>
      </c>
      <c r="R3448">
        <v>0</v>
      </c>
      <c r="S3448">
        <v>0</v>
      </c>
      <c r="U3448">
        <v>1800000</v>
      </c>
      <c r="V3448">
        <v>1800000</v>
      </c>
      <c r="W3448">
        <v>0</v>
      </c>
      <c r="X3448">
        <v>0</v>
      </c>
      <c r="Y3448" t="s">
        <v>48</v>
      </c>
    </row>
    <row r="3449" spans="1:25" x14ac:dyDescent="0.25">
      <c r="A3449">
        <v>3448</v>
      </c>
      <c r="B3449">
        <v>64206</v>
      </c>
      <c r="C3449">
        <v>0</v>
      </c>
      <c r="D3449">
        <v>0</v>
      </c>
      <c r="E3449" t="s">
        <v>403</v>
      </c>
      <c r="F3449" t="s">
        <v>404</v>
      </c>
      <c r="G3449">
        <v>1</v>
      </c>
      <c r="H3449" s="6">
        <v>2142557</v>
      </c>
      <c r="I3449" s="7">
        <v>45728</v>
      </c>
      <c r="J3449" s="7">
        <v>45728</v>
      </c>
      <c r="K3449">
        <v>7</v>
      </c>
      <c r="L3449" t="s">
        <v>40</v>
      </c>
      <c r="M3449" t="s">
        <v>5</v>
      </c>
      <c r="N3449" t="s">
        <v>41</v>
      </c>
      <c r="O3449" t="s">
        <v>47</v>
      </c>
      <c r="P3449" t="s">
        <v>2082</v>
      </c>
      <c r="Q3449">
        <v>7</v>
      </c>
      <c r="R3449">
        <v>0</v>
      </c>
      <c r="S3449">
        <v>0</v>
      </c>
      <c r="U3449">
        <v>149979</v>
      </c>
      <c r="V3449">
        <v>149979</v>
      </c>
      <c r="W3449">
        <v>0</v>
      </c>
      <c r="X3449">
        <v>0</v>
      </c>
      <c r="Y3449" t="s">
        <v>72</v>
      </c>
    </row>
    <row r="3450" spans="1:25" x14ac:dyDescent="0.25">
      <c r="A3450">
        <v>3449</v>
      </c>
      <c r="B3450">
        <v>64196</v>
      </c>
      <c r="C3450">
        <v>0</v>
      </c>
      <c r="D3450">
        <v>0</v>
      </c>
      <c r="E3450" t="s">
        <v>401</v>
      </c>
      <c r="F3450" t="s">
        <v>402</v>
      </c>
      <c r="G3450">
        <v>1</v>
      </c>
      <c r="H3450" s="6">
        <v>1294424</v>
      </c>
      <c r="I3450" s="7">
        <v>45728</v>
      </c>
      <c r="J3450" s="7">
        <v>45728</v>
      </c>
      <c r="K3450">
        <v>7</v>
      </c>
      <c r="L3450" t="s">
        <v>40</v>
      </c>
      <c r="M3450" t="s">
        <v>5</v>
      </c>
      <c r="N3450" t="s">
        <v>41</v>
      </c>
      <c r="O3450" t="s">
        <v>47</v>
      </c>
      <c r="P3450" t="s">
        <v>2082</v>
      </c>
      <c r="Q3450">
        <v>7</v>
      </c>
      <c r="R3450">
        <v>0</v>
      </c>
      <c r="S3450">
        <v>0</v>
      </c>
      <c r="U3450">
        <v>90610</v>
      </c>
      <c r="V3450">
        <v>90610</v>
      </c>
      <c r="W3450">
        <v>0</v>
      </c>
      <c r="X3450">
        <v>0</v>
      </c>
      <c r="Y3450" t="s">
        <v>48</v>
      </c>
    </row>
    <row r="3451" spans="1:25" x14ac:dyDescent="0.25">
      <c r="A3451">
        <v>3450</v>
      </c>
      <c r="B3451">
        <v>64190</v>
      </c>
      <c r="C3451">
        <v>0</v>
      </c>
      <c r="D3451">
        <v>0</v>
      </c>
      <c r="E3451" t="s">
        <v>1230</v>
      </c>
      <c r="F3451" t="s">
        <v>1231</v>
      </c>
      <c r="G3451">
        <v>1</v>
      </c>
      <c r="H3451" s="6">
        <v>57776285</v>
      </c>
      <c r="I3451" s="7">
        <v>45728</v>
      </c>
      <c r="J3451" s="7">
        <v>45728</v>
      </c>
      <c r="K3451">
        <v>15</v>
      </c>
      <c r="L3451" t="s">
        <v>40</v>
      </c>
      <c r="M3451" t="s">
        <v>5</v>
      </c>
      <c r="N3451" t="s">
        <v>41</v>
      </c>
      <c r="O3451" t="s">
        <v>54</v>
      </c>
      <c r="P3451" t="s">
        <v>2082</v>
      </c>
      <c r="Q3451">
        <v>6.5</v>
      </c>
      <c r="R3451">
        <v>8.5</v>
      </c>
      <c r="S3451">
        <v>0</v>
      </c>
      <c r="U3451">
        <v>8666443</v>
      </c>
      <c r="V3451">
        <v>3755459</v>
      </c>
      <c r="W3451">
        <v>4910984</v>
      </c>
      <c r="X3451">
        <v>0</v>
      </c>
      <c r="Y3451" t="s">
        <v>229</v>
      </c>
    </row>
    <row r="3452" spans="1:25" x14ac:dyDescent="0.25">
      <c r="A3452">
        <v>3451</v>
      </c>
      <c r="B3452">
        <v>64188</v>
      </c>
      <c r="C3452">
        <v>0</v>
      </c>
      <c r="D3452">
        <v>0</v>
      </c>
      <c r="E3452" t="s">
        <v>814</v>
      </c>
      <c r="F3452" t="s">
        <v>815</v>
      </c>
      <c r="G3452">
        <v>1</v>
      </c>
      <c r="H3452" s="6">
        <v>13620424</v>
      </c>
      <c r="I3452" s="7">
        <v>45728</v>
      </c>
      <c r="J3452" s="7">
        <v>45729</v>
      </c>
      <c r="K3452">
        <v>15</v>
      </c>
      <c r="L3452" t="s">
        <v>40</v>
      </c>
      <c r="M3452" t="s">
        <v>5</v>
      </c>
      <c r="N3452" t="s">
        <v>41</v>
      </c>
      <c r="O3452" t="s">
        <v>54</v>
      </c>
      <c r="P3452" t="s">
        <v>2082</v>
      </c>
      <c r="Q3452">
        <v>3.3</v>
      </c>
      <c r="R3452">
        <v>11.7</v>
      </c>
      <c r="S3452">
        <v>0</v>
      </c>
      <c r="U3452">
        <v>2043064</v>
      </c>
      <c r="V3452">
        <v>449474</v>
      </c>
      <c r="W3452">
        <v>1593590</v>
      </c>
      <c r="X3452">
        <v>0</v>
      </c>
      <c r="Y3452" t="s">
        <v>48</v>
      </c>
    </row>
    <row r="3453" spans="1:25" x14ac:dyDescent="0.25">
      <c r="A3453">
        <v>3452</v>
      </c>
      <c r="B3453">
        <v>64209</v>
      </c>
      <c r="C3453">
        <v>0</v>
      </c>
      <c r="D3453">
        <v>0</v>
      </c>
      <c r="E3453" t="s">
        <v>1054</v>
      </c>
      <c r="F3453" t="s">
        <v>1055</v>
      </c>
      <c r="G3453">
        <v>1</v>
      </c>
      <c r="H3453" s="6">
        <v>1252726</v>
      </c>
      <c r="I3453" s="7">
        <v>45728</v>
      </c>
      <c r="J3453" s="7">
        <v>45728</v>
      </c>
      <c r="K3453">
        <v>8</v>
      </c>
      <c r="L3453" t="s">
        <v>40</v>
      </c>
      <c r="M3453" t="s">
        <v>9</v>
      </c>
      <c r="N3453" t="s">
        <v>41</v>
      </c>
      <c r="O3453" t="s">
        <v>42</v>
      </c>
      <c r="P3453" t="s">
        <v>2082</v>
      </c>
      <c r="Q3453">
        <v>8</v>
      </c>
      <c r="R3453">
        <v>0</v>
      </c>
      <c r="S3453">
        <v>0</v>
      </c>
      <c r="U3453">
        <v>100218</v>
      </c>
      <c r="V3453">
        <v>100218</v>
      </c>
      <c r="W3453">
        <v>0</v>
      </c>
      <c r="X3453">
        <v>0</v>
      </c>
      <c r="Y3453" t="s">
        <v>67</v>
      </c>
    </row>
    <row r="3454" spans="1:25" x14ac:dyDescent="0.25">
      <c r="A3454">
        <v>3453</v>
      </c>
      <c r="B3454">
        <v>64194</v>
      </c>
      <c r="C3454">
        <v>0</v>
      </c>
      <c r="D3454">
        <v>0</v>
      </c>
      <c r="E3454" t="s">
        <v>1054</v>
      </c>
      <c r="F3454" t="s">
        <v>1055</v>
      </c>
      <c r="G3454">
        <v>1</v>
      </c>
      <c r="H3454" s="6">
        <v>10276527</v>
      </c>
      <c r="I3454" s="7">
        <v>45727</v>
      </c>
      <c r="J3454" s="7">
        <v>45727</v>
      </c>
      <c r="K3454">
        <v>8</v>
      </c>
      <c r="L3454" t="s">
        <v>40</v>
      </c>
      <c r="M3454" t="s">
        <v>9</v>
      </c>
      <c r="N3454" t="s">
        <v>41</v>
      </c>
      <c r="O3454" t="s">
        <v>42</v>
      </c>
      <c r="P3454" t="s">
        <v>2082</v>
      </c>
      <c r="Q3454">
        <v>8</v>
      </c>
      <c r="R3454">
        <v>0</v>
      </c>
      <c r="S3454">
        <v>0</v>
      </c>
      <c r="U3454">
        <v>822122</v>
      </c>
      <c r="V3454">
        <v>822122</v>
      </c>
      <c r="W3454">
        <v>0</v>
      </c>
      <c r="X3454">
        <v>0</v>
      </c>
      <c r="Y3454" t="s">
        <v>67</v>
      </c>
    </row>
    <row r="3455" spans="1:25" x14ac:dyDescent="0.25">
      <c r="A3455">
        <v>3454</v>
      </c>
      <c r="B3455">
        <v>64178</v>
      </c>
      <c r="C3455">
        <v>0</v>
      </c>
      <c r="D3455">
        <v>0</v>
      </c>
      <c r="E3455" t="s">
        <v>1858</v>
      </c>
      <c r="F3455" t="s">
        <v>1859</v>
      </c>
      <c r="G3455">
        <v>1</v>
      </c>
      <c r="H3455" s="6">
        <v>33620937</v>
      </c>
      <c r="I3455" s="7">
        <v>45727</v>
      </c>
      <c r="J3455" s="7">
        <v>45727</v>
      </c>
      <c r="K3455">
        <v>15</v>
      </c>
      <c r="L3455" t="s">
        <v>40</v>
      </c>
      <c r="M3455" t="s">
        <v>5</v>
      </c>
      <c r="N3455" t="s">
        <v>41</v>
      </c>
      <c r="O3455" t="s">
        <v>57</v>
      </c>
      <c r="P3455" t="s">
        <v>2082</v>
      </c>
      <c r="Q3455">
        <v>10</v>
      </c>
      <c r="R3455">
        <v>5</v>
      </c>
      <c r="S3455">
        <v>0</v>
      </c>
      <c r="U3455">
        <v>5043141</v>
      </c>
      <c r="V3455">
        <v>3362094</v>
      </c>
      <c r="W3455">
        <v>1681047</v>
      </c>
      <c r="X3455">
        <v>0</v>
      </c>
      <c r="Y3455" t="s">
        <v>67</v>
      </c>
    </row>
    <row r="3456" spans="1:25" x14ac:dyDescent="0.25">
      <c r="A3456">
        <v>3455</v>
      </c>
      <c r="B3456">
        <v>64184</v>
      </c>
      <c r="C3456">
        <v>0</v>
      </c>
      <c r="D3456">
        <v>0</v>
      </c>
      <c r="E3456" t="s">
        <v>541</v>
      </c>
      <c r="F3456" t="s">
        <v>542</v>
      </c>
      <c r="G3456">
        <v>1</v>
      </c>
      <c r="H3456" s="6">
        <v>329706</v>
      </c>
      <c r="I3456" s="7">
        <v>45727</v>
      </c>
      <c r="J3456" s="7">
        <v>45727</v>
      </c>
      <c r="K3456">
        <v>14</v>
      </c>
      <c r="L3456" t="s">
        <v>40</v>
      </c>
      <c r="M3456" t="s">
        <v>5</v>
      </c>
      <c r="N3456" t="s">
        <v>41</v>
      </c>
      <c r="O3456" t="s">
        <v>57</v>
      </c>
      <c r="P3456" t="s">
        <v>2082</v>
      </c>
      <c r="Q3456">
        <v>9</v>
      </c>
      <c r="R3456">
        <v>5</v>
      </c>
      <c r="S3456">
        <v>0</v>
      </c>
      <c r="U3456">
        <v>46159</v>
      </c>
      <c r="V3456">
        <v>29674</v>
      </c>
      <c r="W3456">
        <v>16485</v>
      </c>
      <c r="X3456">
        <v>0</v>
      </c>
      <c r="Y3456" t="s">
        <v>48</v>
      </c>
    </row>
    <row r="3457" spans="1:25" x14ac:dyDescent="0.25">
      <c r="A3457">
        <v>3456</v>
      </c>
      <c r="B3457">
        <v>64183</v>
      </c>
      <c r="C3457">
        <v>0</v>
      </c>
      <c r="D3457">
        <v>0</v>
      </c>
      <c r="E3457" t="s">
        <v>555</v>
      </c>
      <c r="F3457" t="s">
        <v>556</v>
      </c>
      <c r="G3457">
        <v>1</v>
      </c>
      <c r="H3457" s="6">
        <v>1062438</v>
      </c>
      <c r="I3457" s="7">
        <v>45727</v>
      </c>
      <c r="J3457" s="7">
        <v>45727</v>
      </c>
      <c r="K3457">
        <v>14</v>
      </c>
      <c r="L3457" t="s">
        <v>40</v>
      </c>
      <c r="M3457" t="s">
        <v>5</v>
      </c>
      <c r="N3457" t="s">
        <v>41</v>
      </c>
      <c r="O3457" t="s">
        <v>57</v>
      </c>
      <c r="P3457" t="s">
        <v>2082</v>
      </c>
      <c r="Q3457">
        <v>9</v>
      </c>
      <c r="R3457">
        <v>5</v>
      </c>
      <c r="S3457">
        <v>0</v>
      </c>
      <c r="U3457">
        <v>148741</v>
      </c>
      <c r="V3457">
        <v>95619</v>
      </c>
      <c r="W3457">
        <v>53122</v>
      </c>
      <c r="X3457">
        <v>0</v>
      </c>
      <c r="Y3457" t="s">
        <v>48</v>
      </c>
    </row>
    <row r="3458" spans="1:25" x14ac:dyDescent="0.25">
      <c r="A3458">
        <v>3457</v>
      </c>
      <c r="B3458">
        <v>64179</v>
      </c>
      <c r="C3458">
        <v>0</v>
      </c>
      <c r="D3458">
        <v>0</v>
      </c>
      <c r="E3458" t="s">
        <v>1834</v>
      </c>
      <c r="F3458" t="s">
        <v>1835</v>
      </c>
      <c r="G3458">
        <v>1</v>
      </c>
      <c r="H3458" s="6">
        <v>29333</v>
      </c>
      <c r="I3458" s="7">
        <v>45727</v>
      </c>
      <c r="J3458" s="7">
        <v>45727</v>
      </c>
      <c r="K3458">
        <v>10</v>
      </c>
      <c r="L3458" t="s">
        <v>40</v>
      </c>
      <c r="M3458" t="s">
        <v>5</v>
      </c>
      <c r="N3458" t="s">
        <v>41</v>
      </c>
      <c r="O3458" t="s">
        <v>57</v>
      </c>
      <c r="P3458" t="s">
        <v>2082</v>
      </c>
      <c r="Q3458">
        <v>10</v>
      </c>
      <c r="R3458">
        <v>0</v>
      </c>
      <c r="S3458">
        <v>0</v>
      </c>
      <c r="U3458">
        <v>2933</v>
      </c>
      <c r="V3458">
        <v>2933</v>
      </c>
      <c r="W3458">
        <v>0</v>
      </c>
      <c r="X3458">
        <v>0</v>
      </c>
      <c r="Y3458" t="s">
        <v>48</v>
      </c>
    </row>
    <row r="3459" spans="1:25" x14ac:dyDescent="0.25">
      <c r="A3459">
        <v>3458</v>
      </c>
      <c r="B3459">
        <v>64180</v>
      </c>
      <c r="C3459">
        <v>0</v>
      </c>
      <c r="D3459">
        <v>0</v>
      </c>
      <c r="E3459" t="s">
        <v>2505</v>
      </c>
      <c r="F3459" t="s">
        <v>2506</v>
      </c>
      <c r="G3459">
        <v>1</v>
      </c>
      <c r="H3459" s="6">
        <v>52000</v>
      </c>
      <c r="I3459" s="7">
        <v>45727</v>
      </c>
      <c r="J3459" s="7">
        <v>45727</v>
      </c>
      <c r="K3459">
        <v>10</v>
      </c>
      <c r="L3459" t="s">
        <v>40</v>
      </c>
      <c r="M3459" t="s">
        <v>5</v>
      </c>
      <c r="N3459" t="s">
        <v>41</v>
      </c>
      <c r="O3459" t="s">
        <v>57</v>
      </c>
      <c r="P3459" t="s">
        <v>2082</v>
      </c>
      <c r="Q3459">
        <v>10</v>
      </c>
      <c r="R3459">
        <v>0</v>
      </c>
      <c r="S3459">
        <v>0</v>
      </c>
      <c r="U3459">
        <v>5200</v>
      </c>
      <c r="V3459">
        <v>5200</v>
      </c>
      <c r="W3459">
        <v>0</v>
      </c>
      <c r="X3459">
        <v>0</v>
      </c>
      <c r="Y3459" t="s">
        <v>48</v>
      </c>
    </row>
    <row r="3460" spans="1:25" x14ac:dyDescent="0.25">
      <c r="A3460">
        <v>3459</v>
      </c>
      <c r="B3460">
        <v>64185</v>
      </c>
      <c r="C3460">
        <v>0</v>
      </c>
      <c r="D3460">
        <v>0</v>
      </c>
      <c r="E3460" t="s">
        <v>606</v>
      </c>
      <c r="F3460" t="s">
        <v>607</v>
      </c>
      <c r="G3460">
        <v>1</v>
      </c>
      <c r="H3460" s="6">
        <v>5977494</v>
      </c>
      <c r="I3460" s="7">
        <v>45727</v>
      </c>
      <c r="J3460" s="7">
        <v>45727</v>
      </c>
      <c r="K3460">
        <v>14</v>
      </c>
      <c r="L3460" t="s">
        <v>40</v>
      </c>
      <c r="M3460" t="s">
        <v>5</v>
      </c>
      <c r="N3460" t="s">
        <v>41</v>
      </c>
      <c r="O3460" t="s">
        <v>57</v>
      </c>
      <c r="P3460" t="s">
        <v>2082</v>
      </c>
      <c r="Q3460">
        <v>9</v>
      </c>
      <c r="R3460">
        <v>5</v>
      </c>
      <c r="S3460">
        <v>0</v>
      </c>
      <c r="U3460">
        <v>836849</v>
      </c>
      <c r="V3460">
        <v>537974</v>
      </c>
      <c r="W3460">
        <v>298875</v>
      </c>
      <c r="X3460">
        <v>0</v>
      </c>
      <c r="Y3460" t="s">
        <v>48</v>
      </c>
    </row>
    <row r="3461" spans="1:25" x14ac:dyDescent="0.25">
      <c r="A3461">
        <v>3460</v>
      </c>
      <c r="B3461">
        <v>64181</v>
      </c>
      <c r="C3461">
        <v>0</v>
      </c>
      <c r="D3461">
        <v>0</v>
      </c>
      <c r="E3461" t="s">
        <v>1240</v>
      </c>
      <c r="F3461" t="s">
        <v>1241</v>
      </c>
      <c r="G3461">
        <v>1</v>
      </c>
      <c r="H3461" s="6">
        <v>769076</v>
      </c>
      <c r="I3461" s="7">
        <v>45727</v>
      </c>
      <c r="J3461" s="7">
        <v>45727</v>
      </c>
      <c r="K3461">
        <v>7</v>
      </c>
      <c r="L3461" t="s">
        <v>40</v>
      </c>
      <c r="M3461" t="s">
        <v>1</v>
      </c>
      <c r="N3461" t="s">
        <v>41</v>
      </c>
      <c r="O3461" t="s">
        <v>87</v>
      </c>
      <c r="P3461" t="s">
        <v>2082</v>
      </c>
      <c r="Q3461">
        <v>7</v>
      </c>
      <c r="R3461">
        <v>0</v>
      </c>
      <c r="S3461">
        <v>0</v>
      </c>
      <c r="U3461">
        <v>53835</v>
      </c>
      <c r="V3461">
        <v>53835</v>
      </c>
      <c r="W3461">
        <v>0</v>
      </c>
      <c r="X3461">
        <v>0</v>
      </c>
      <c r="Y3461" t="s">
        <v>390</v>
      </c>
    </row>
    <row r="3462" spans="1:25" x14ac:dyDescent="0.25">
      <c r="A3462">
        <v>3461</v>
      </c>
      <c r="B3462">
        <v>64182</v>
      </c>
      <c r="C3462">
        <v>0</v>
      </c>
      <c r="D3462">
        <v>0</v>
      </c>
      <c r="E3462" t="s">
        <v>1240</v>
      </c>
      <c r="F3462" t="s">
        <v>1241</v>
      </c>
      <c r="G3462">
        <v>1</v>
      </c>
      <c r="H3462" s="6">
        <v>5000000</v>
      </c>
      <c r="I3462" s="7">
        <v>45727</v>
      </c>
      <c r="J3462" s="7">
        <v>45727</v>
      </c>
      <c r="K3462">
        <v>7</v>
      </c>
      <c r="L3462" t="s">
        <v>40</v>
      </c>
      <c r="M3462" t="s">
        <v>1</v>
      </c>
      <c r="N3462" t="s">
        <v>41</v>
      </c>
      <c r="O3462" t="s">
        <v>87</v>
      </c>
      <c r="P3462" t="s">
        <v>2082</v>
      </c>
      <c r="Q3462">
        <v>7</v>
      </c>
      <c r="R3462">
        <v>0</v>
      </c>
      <c r="S3462">
        <v>0</v>
      </c>
      <c r="U3462">
        <v>350000</v>
      </c>
      <c r="V3462">
        <v>350000</v>
      </c>
      <c r="W3462">
        <v>0</v>
      </c>
      <c r="X3462">
        <v>0</v>
      </c>
      <c r="Y3462" t="s">
        <v>390</v>
      </c>
    </row>
    <row r="3463" spans="1:25" x14ac:dyDescent="0.25">
      <c r="A3463">
        <v>3462</v>
      </c>
      <c r="B3463">
        <v>64177</v>
      </c>
      <c r="C3463">
        <v>0</v>
      </c>
      <c r="D3463">
        <v>0</v>
      </c>
      <c r="E3463" t="s">
        <v>2335</v>
      </c>
      <c r="F3463" t="s">
        <v>2336</v>
      </c>
      <c r="G3463">
        <v>1</v>
      </c>
      <c r="H3463" s="6">
        <v>3074449</v>
      </c>
      <c r="I3463" s="7">
        <v>45726</v>
      </c>
      <c r="J3463" s="7">
        <v>45726</v>
      </c>
      <c r="K3463">
        <v>7</v>
      </c>
      <c r="L3463" t="s">
        <v>40</v>
      </c>
      <c r="M3463" t="s">
        <v>7</v>
      </c>
      <c r="N3463" t="s">
        <v>41</v>
      </c>
      <c r="O3463" t="s">
        <v>64</v>
      </c>
      <c r="P3463" t="s">
        <v>2082</v>
      </c>
      <c r="Q3463">
        <v>7</v>
      </c>
      <c r="R3463">
        <v>0</v>
      </c>
      <c r="S3463">
        <v>0</v>
      </c>
      <c r="U3463">
        <v>215211</v>
      </c>
      <c r="V3463">
        <v>215211</v>
      </c>
      <c r="W3463">
        <v>0</v>
      </c>
      <c r="X3463">
        <v>0</v>
      </c>
      <c r="Y3463" t="s">
        <v>2086</v>
      </c>
    </row>
    <row r="3464" spans="1:25" x14ac:dyDescent="0.25">
      <c r="A3464">
        <v>3463</v>
      </c>
      <c r="B3464">
        <v>64176</v>
      </c>
      <c r="C3464">
        <v>0</v>
      </c>
      <c r="D3464">
        <v>0</v>
      </c>
      <c r="E3464" t="s">
        <v>2337</v>
      </c>
      <c r="F3464" t="s">
        <v>2338</v>
      </c>
      <c r="G3464">
        <v>1</v>
      </c>
      <c r="H3464" s="6">
        <v>2007599</v>
      </c>
      <c r="I3464" s="7">
        <v>45726</v>
      </c>
      <c r="J3464" s="7">
        <v>45726</v>
      </c>
      <c r="K3464">
        <v>7</v>
      </c>
      <c r="L3464" t="s">
        <v>40</v>
      </c>
      <c r="M3464" t="s">
        <v>7</v>
      </c>
      <c r="N3464" t="s">
        <v>41</v>
      </c>
      <c r="O3464" t="s">
        <v>64</v>
      </c>
      <c r="P3464" t="s">
        <v>2082</v>
      </c>
      <c r="Q3464">
        <v>7</v>
      </c>
      <c r="R3464">
        <v>0</v>
      </c>
      <c r="S3464">
        <v>0</v>
      </c>
      <c r="U3464">
        <v>140532</v>
      </c>
      <c r="V3464">
        <v>140532</v>
      </c>
      <c r="W3464">
        <v>0</v>
      </c>
      <c r="X3464">
        <v>0</v>
      </c>
      <c r="Y3464" t="s">
        <v>2086</v>
      </c>
    </row>
    <row r="3465" spans="1:25" x14ac:dyDescent="0.25">
      <c r="A3465">
        <v>3464</v>
      </c>
      <c r="B3465">
        <v>64174</v>
      </c>
      <c r="C3465">
        <v>0</v>
      </c>
      <c r="D3465">
        <v>0</v>
      </c>
      <c r="E3465" t="s">
        <v>1562</v>
      </c>
      <c r="F3465" t="s">
        <v>1563</v>
      </c>
      <c r="G3465">
        <v>1</v>
      </c>
      <c r="H3465" s="6">
        <v>500000</v>
      </c>
      <c r="I3465" s="7">
        <v>45726</v>
      </c>
      <c r="J3465" s="7">
        <v>45726</v>
      </c>
      <c r="K3465">
        <v>10</v>
      </c>
      <c r="L3465" t="s">
        <v>40</v>
      </c>
      <c r="M3465" t="s">
        <v>9</v>
      </c>
      <c r="N3465" t="s">
        <v>41</v>
      </c>
      <c r="O3465" t="s">
        <v>42</v>
      </c>
      <c r="P3465" t="s">
        <v>2082</v>
      </c>
      <c r="Q3465">
        <v>10</v>
      </c>
      <c r="R3465">
        <v>0</v>
      </c>
      <c r="S3465">
        <v>0</v>
      </c>
      <c r="U3465">
        <v>50000</v>
      </c>
      <c r="V3465">
        <v>50000</v>
      </c>
      <c r="W3465">
        <v>0</v>
      </c>
      <c r="X3465">
        <v>0</v>
      </c>
      <c r="Y3465" t="s">
        <v>44</v>
      </c>
    </row>
    <row r="3466" spans="1:25" x14ac:dyDescent="0.25">
      <c r="A3466">
        <v>3465</v>
      </c>
      <c r="B3466">
        <v>64175</v>
      </c>
      <c r="C3466">
        <v>0</v>
      </c>
      <c r="D3466">
        <v>0</v>
      </c>
      <c r="E3466" t="s">
        <v>2333</v>
      </c>
      <c r="F3466" t="s">
        <v>2334</v>
      </c>
      <c r="G3466">
        <v>1</v>
      </c>
      <c r="H3466" s="6">
        <v>1611613</v>
      </c>
      <c r="I3466" s="7">
        <v>45726</v>
      </c>
      <c r="J3466" s="7">
        <v>45726</v>
      </c>
      <c r="K3466">
        <v>7</v>
      </c>
      <c r="L3466" t="s">
        <v>40</v>
      </c>
      <c r="M3466" t="s">
        <v>7</v>
      </c>
      <c r="N3466" t="s">
        <v>41</v>
      </c>
      <c r="O3466" t="s">
        <v>64</v>
      </c>
      <c r="P3466" t="s">
        <v>2082</v>
      </c>
      <c r="Q3466">
        <v>7</v>
      </c>
      <c r="R3466">
        <v>0</v>
      </c>
      <c r="S3466">
        <v>0</v>
      </c>
      <c r="U3466">
        <v>112813</v>
      </c>
      <c r="V3466">
        <v>112813</v>
      </c>
      <c r="W3466">
        <v>0</v>
      </c>
      <c r="X3466">
        <v>0</v>
      </c>
      <c r="Y3466" t="s">
        <v>2086</v>
      </c>
    </row>
    <row r="3467" spans="1:25" x14ac:dyDescent="0.25">
      <c r="A3467">
        <v>3466</v>
      </c>
      <c r="B3467">
        <v>64166</v>
      </c>
      <c r="C3467">
        <v>0</v>
      </c>
      <c r="D3467">
        <v>0</v>
      </c>
      <c r="E3467" t="s">
        <v>535</v>
      </c>
      <c r="F3467" t="s">
        <v>536</v>
      </c>
      <c r="G3467">
        <v>1</v>
      </c>
      <c r="H3467" s="6">
        <v>16606620</v>
      </c>
      <c r="I3467" s="7">
        <v>45723</v>
      </c>
      <c r="J3467" s="7">
        <v>45723</v>
      </c>
      <c r="K3467">
        <v>15</v>
      </c>
      <c r="L3467" t="s">
        <v>40</v>
      </c>
      <c r="M3467" t="s">
        <v>9</v>
      </c>
      <c r="N3467" t="s">
        <v>41</v>
      </c>
      <c r="O3467" t="s">
        <v>42</v>
      </c>
      <c r="P3467" t="s">
        <v>2082</v>
      </c>
      <c r="Q3467">
        <v>5</v>
      </c>
      <c r="R3467">
        <v>10</v>
      </c>
      <c r="S3467">
        <v>0</v>
      </c>
      <c r="U3467">
        <v>2490993</v>
      </c>
      <c r="V3467">
        <v>830331</v>
      </c>
      <c r="W3467">
        <v>1660662</v>
      </c>
      <c r="X3467">
        <v>0</v>
      </c>
      <c r="Y3467" t="s">
        <v>109</v>
      </c>
    </row>
    <row r="3468" spans="1:25" x14ac:dyDescent="0.25">
      <c r="A3468">
        <v>3467</v>
      </c>
      <c r="B3468">
        <v>64173</v>
      </c>
      <c r="C3468">
        <v>0</v>
      </c>
      <c r="D3468">
        <v>0</v>
      </c>
      <c r="E3468" t="s">
        <v>1759</v>
      </c>
      <c r="F3468" t="s">
        <v>1760</v>
      </c>
      <c r="G3468">
        <v>1</v>
      </c>
      <c r="H3468" s="6">
        <v>4000000</v>
      </c>
      <c r="I3468" s="7">
        <v>45723</v>
      </c>
      <c r="J3468" s="7">
        <v>45723</v>
      </c>
      <c r="K3468">
        <v>10</v>
      </c>
      <c r="L3468" t="s">
        <v>40</v>
      </c>
      <c r="M3468" t="s">
        <v>7</v>
      </c>
      <c r="N3468" t="s">
        <v>41</v>
      </c>
      <c r="O3468" t="s">
        <v>64</v>
      </c>
      <c r="P3468" t="s">
        <v>2082</v>
      </c>
      <c r="Q3468">
        <v>10</v>
      </c>
      <c r="R3468">
        <v>0</v>
      </c>
      <c r="S3468">
        <v>0</v>
      </c>
      <c r="U3468">
        <v>400000</v>
      </c>
      <c r="V3468">
        <v>400000</v>
      </c>
      <c r="W3468">
        <v>0</v>
      </c>
      <c r="X3468">
        <v>0</v>
      </c>
      <c r="Y3468" t="s">
        <v>48</v>
      </c>
    </row>
    <row r="3469" spans="1:25" x14ac:dyDescent="0.25">
      <c r="A3469">
        <v>3468</v>
      </c>
      <c r="B3469">
        <v>64165</v>
      </c>
      <c r="C3469">
        <v>0</v>
      </c>
      <c r="D3469">
        <v>0</v>
      </c>
      <c r="E3469" t="s">
        <v>475</v>
      </c>
      <c r="F3469" t="s">
        <v>476</v>
      </c>
      <c r="G3469">
        <v>1</v>
      </c>
      <c r="H3469" s="6">
        <v>10921425</v>
      </c>
      <c r="I3469" s="7">
        <v>45723</v>
      </c>
      <c r="J3469" s="7">
        <v>45723</v>
      </c>
      <c r="K3469">
        <v>15</v>
      </c>
      <c r="L3469" t="s">
        <v>40</v>
      </c>
      <c r="M3469" t="s">
        <v>1</v>
      </c>
      <c r="N3469" t="s">
        <v>41</v>
      </c>
      <c r="O3469" t="s">
        <v>87</v>
      </c>
      <c r="P3469" t="s">
        <v>2082</v>
      </c>
      <c r="Q3469">
        <v>7</v>
      </c>
      <c r="R3469">
        <v>8</v>
      </c>
      <c r="S3469">
        <v>0</v>
      </c>
      <c r="U3469">
        <v>1638214</v>
      </c>
      <c r="V3469">
        <v>764500</v>
      </c>
      <c r="W3469">
        <v>873714</v>
      </c>
      <c r="X3469">
        <v>0</v>
      </c>
      <c r="Y3469" t="s">
        <v>44</v>
      </c>
    </row>
    <row r="3470" spans="1:25" x14ac:dyDescent="0.25">
      <c r="A3470">
        <v>3469</v>
      </c>
      <c r="B3470">
        <v>64168</v>
      </c>
      <c r="C3470">
        <v>0</v>
      </c>
      <c r="D3470">
        <v>0</v>
      </c>
      <c r="E3470" t="s">
        <v>1355</v>
      </c>
      <c r="F3470" t="s">
        <v>1356</v>
      </c>
      <c r="G3470">
        <v>1</v>
      </c>
      <c r="H3470" s="6">
        <v>3718786</v>
      </c>
      <c r="I3470" s="7">
        <v>45723</v>
      </c>
      <c r="J3470" s="7">
        <v>45723</v>
      </c>
      <c r="K3470">
        <v>15</v>
      </c>
      <c r="L3470" t="s">
        <v>40</v>
      </c>
      <c r="M3470" t="s">
        <v>5</v>
      </c>
      <c r="N3470" t="s">
        <v>41</v>
      </c>
      <c r="O3470" t="s">
        <v>57</v>
      </c>
      <c r="P3470" t="s">
        <v>2082</v>
      </c>
      <c r="Q3470">
        <v>8</v>
      </c>
      <c r="R3470">
        <v>7</v>
      </c>
      <c r="S3470">
        <v>0</v>
      </c>
      <c r="U3470">
        <v>557818</v>
      </c>
      <c r="V3470">
        <v>297503</v>
      </c>
      <c r="W3470">
        <v>260315</v>
      </c>
      <c r="X3470">
        <v>0</v>
      </c>
      <c r="Y3470" t="s">
        <v>48</v>
      </c>
    </row>
    <row r="3471" spans="1:25" x14ac:dyDescent="0.25">
      <c r="A3471">
        <v>3470</v>
      </c>
      <c r="B3471">
        <v>64172</v>
      </c>
      <c r="C3471">
        <v>0</v>
      </c>
      <c r="D3471">
        <v>0</v>
      </c>
      <c r="E3471" t="s">
        <v>199</v>
      </c>
      <c r="F3471" t="s">
        <v>200</v>
      </c>
      <c r="G3471">
        <v>1</v>
      </c>
      <c r="H3471" s="6">
        <v>19542678</v>
      </c>
      <c r="I3471" s="7">
        <v>45723</v>
      </c>
      <c r="J3471" s="7">
        <v>45723</v>
      </c>
      <c r="K3471">
        <v>15</v>
      </c>
      <c r="L3471" t="s">
        <v>40</v>
      </c>
      <c r="M3471" t="s">
        <v>5</v>
      </c>
      <c r="N3471" t="s">
        <v>41</v>
      </c>
      <c r="O3471" t="s">
        <v>77</v>
      </c>
      <c r="P3471" t="s">
        <v>2082</v>
      </c>
      <c r="Q3471">
        <v>6</v>
      </c>
      <c r="R3471">
        <v>9</v>
      </c>
      <c r="S3471">
        <v>0</v>
      </c>
      <c r="U3471">
        <v>2931402</v>
      </c>
      <c r="V3471">
        <v>1172561</v>
      </c>
      <c r="W3471">
        <v>1758841</v>
      </c>
      <c r="X3471">
        <v>0</v>
      </c>
      <c r="Y3471" t="s">
        <v>94</v>
      </c>
    </row>
    <row r="3472" spans="1:25" x14ac:dyDescent="0.25">
      <c r="A3472">
        <v>3471</v>
      </c>
      <c r="B3472">
        <v>64167</v>
      </c>
      <c r="C3472">
        <v>0</v>
      </c>
      <c r="D3472">
        <v>0</v>
      </c>
      <c r="E3472" t="s">
        <v>1530</v>
      </c>
      <c r="F3472" t="s">
        <v>1531</v>
      </c>
      <c r="G3472">
        <v>1</v>
      </c>
      <c r="H3472" s="6">
        <v>24838565</v>
      </c>
      <c r="I3472" s="7">
        <v>45723</v>
      </c>
      <c r="J3472" s="7">
        <v>45723</v>
      </c>
      <c r="K3472">
        <v>15</v>
      </c>
      <c r="L3472" t="s">
        <v>40</v>
      </c>
      <c r="M3472" t="s">
        <v>5</v>
      </c>
      <c r="N3472" t="s">
        <v>41</v>
      </c>
      <c r="O3472" t="s">
        <v>54</v>
      </c>
      <c r="P3472" t="s">
        <v>2082</v>
      </c>
      <c r="Q3472">
        <v>3.3</v>
      </c>
      <c r="R3472">
        <v>11.7</v>
      </c>
      <c r="S3472">
        <v>0</v>
      </c>
      <c r="U3472">
        <v>3725785</v>
      </c>
      <c r="V3472">
        <v>819673</v>
      </c>
      <c r="W3472">
        <v>2906112</v>
      </c>
      <c r="X3472">
        <v>0</v>
      </c>
      <c r="Y3472" t="s">
        <v>48</v>
      </c>
    </row>
    <row r="3473" spans="1:25" x14ac:dyDescent="0.25">
      <c r="A3473">
        <v>3472</v>
      </c>
      <c r="B3473">
        <v>64169</v>
      </c>
      <c r="C3473">
        <v>0</v>
      </c>
      <c r="D3473">
        <v>0</v>
      </c>
      <c r="E3473" t="s">
        <v>2012</v>
      </c>
      <c r="F3473" t="s">
        <v>2013</v>
      </c>
      <c r="G3473">
        <v>1</v>
      </c>
      <c r="H3473" s="6">
        <v>3714769</v>
      </c>
      <c r="I3473" s="7">
        <v>45723</v>
      </c>
      <c r="J3473" s="7">
        <v>45723</v>
      </c>
      <c r="K3473">
        <v>9</v>
      </c>
      <c r="L3473" t="s">
        <v>40</v>
      </c>
      <c r="M3473" t="s">
        <v>3</v>
      </c>
      <c r="N3473" t="s">
        <v>41</v>
      </c>
      <c r="O3473" t="s">
        <v>51</v>
      </c>
      <c r="P3473" t="s">
        <v>2082</v>
      </c>
      <c r="Q3473">
        <v>9</v>
      </c>
      <c r="R3473">
        <v>0</v>
      </c>
      <c r="S3473">
        <v>0</v>
      </c>
      <c r="U3473">
        <v>334329</v>
      </c>
      <c r="V3473">
        <v>334329</v>
      </c>
      <c r="W3473">
        <v>0</v>
      </c>
      <c r="X3473">
        <v>0</v>
      </c>
      <c r="Y3473" t="s">
        <v>72</v>
      </c>
    </row>
    <row r="3474" spans="1:25" x14ac:dyDescent="0.25">
      <c r="A3474">
        <v>3473</v>
      </c>
      <c r="B3474">
        <v>64170</v>
      </c>
      <c r="C3474">
        <v>0</v>
      </c>
      <c r="D3474">
        <v>0</v>
      </c>
      <c r="E3474" t="s">
        <v>1832</v>
      </c>
      <c r="F3474" t="s">
        <v>1833</v>
      </c>
      <c r="G3474">
        <v>1</v>
      </c>
      <c r="H3474" s="6">
        <v>71000000</v>
      </c>
      <c r="I3474" s="7">
        <v>45723</v>
      </c>
      <c r="J3474" s="7">
        <v>45723</v>
      </c>
      <c r="K3474">
        <v>15</v>
      </c>
      <c r="L3474" t="s">
        <v>40</v>
      </c>
      <c r="M3474" t="s">
        <v>2</v>
      </c>
      <c r="N3474" t="s">
        <v>41</v>
      </c>
      <c r="O3474" t="s">
        <v>87</v>
      </c>
      <c r="P3474" t="s">
        <v>2082</v>
      </c>
      <c r="Q3474">
        <v>5</v>
      </c>
      <c r="R3474">
        <v>10</v>
      </c>
      <c r="S3474">
        <v>0</v>
      </c>
      <c r="U3474">
        <v>10650000</v>
      </c>
      <c r="V3474">
        <v>3550000</v>
      </c>
      <c r="W3474">
        <v>7100000</v>
      </c>
      <c r="X3474">
        <v>0</v>
      </c>
      <c r="Y3474" t="s">
        <v>250</v>
      </c>
    </row>
    <row r="3475" spans="1:25" x14ac:dyDescent="0.25">
      <c r="A3475">
        <v>3474</v>
      </c>
      <c r="B3475">
        <v>64171</v>
      </c>
      <c r="C3475">
        <v>0</v>
      </c>
      <c r="D3475">
        <v>0</v>
      </c>
      <c r="E3475" t="s">
        <v>1564</v>
      </c>
      <c r="F3475" t="s">
        <v>1565</v>
      </c>
      <c r="G3475">
        <v>1</v>
      </c>
      <c r="H3475" s="6">
        <v>4808333</v>
      </c>
      <c r="I3475" s="7">
        <v>45723</v>
      </c>
      <c r="J3475" s="7">
        <v>45723</v>
      </c>
      <c r="K3475">
        <v>10</v>
      </c>
      <c r="L3475" t="s">
        <v>40</v>
      </c>
      <c r="M3475" t="s">
        <v>8</v>
      </c>
      <c r="N3475" t="s">
        <v>41</v>
      </c>
      <c r="O3475" t="s">
        <v>347</v>
      </c>
      <c r="P3475" t="s">
        <v>2082</v>
      </c>
      <c r="Q3475">
        <v>10</v>
      </c>
      <c r="R3475">
        <v>0</v>
      </c>
      <c r="S3475">
        <v>0</v>
      </c>
      <c r="U3475">
        <v>480833</v>
      </c>
      <c r="V3475">
        <v>480833</v>
      </c>
      <c r="W3475">
        <v>0</v>
      </c>
      <c r="X3475">
        <v>0</v>
      </c>
      <c r="Y3475" t="s">
        <v>109</v>
      </c>
    </row>
    <row r="3476" spans="1:25" x14ac:dyDescent="0.25">
      <c r="A3476">
        <v>3475</v>
      </c>
      <c r="B3476">
        <v>64161</v>
      </c>
      <c r="C3476">
        <v>0</v>
      </c>
      <c r="D3476">
        <v>0</v>
      </c>
      <c r="E3476" t="s">
        <v>1727</v>
      </c>
      <c r="F3476" t="s">
        <v>1728</v>
      </c>
      <c r="G3476">
        <v>1</v>
      </c>
      <c r="H3476" s="6">
        <v>4989666</v>
      </c>
      <c r="I3476" s="7">
        <v>45722</v>
      </c>
      <c r="J3476" s="7">
        <v>45722</v>
      </c>
      <c r="K3476">
        <v>8</v>
      </c>
      <c r="L3476" t="s">
        <v>40</v>
      </c>
      <c r="M3476" t="s">
        <v>5</v>
      </c>
      <c r="N3476" t="s">
        <v>41</v>
      </c>
      <c r="O3476" t="s">
        <v>77</v>
      </c>
      <c r="P3476" t="s">
        <v>2082</v>
      </c>
      <c r="Q3476">
        <v>8</v>
      </c>
      <c r="R3476">
        <v>0</v>
      </c>
      <c r="S3476">
        <v>0</v>
      </c>
      <c r="U3476">
        <v>399173</v>
      </c>
      <c r="V3476">
        <v>399173</v>
      </c>
      <c r="W3476">
        <v>0</v>
      </c>
      <c r="X3476">
        <v>0</v>
      </c>
      <c r="Y3476" t="s">
        <v>67</v>
      </c>
    </row>
    <row r="3477" spans="1:25" x14ac:dyDescent="0.25">
      <c r="A3477">
        <v>3476</v>
      </c>
      <c r="B3477">
        <v>64162</v>
      </c>
      <c r="C3477">
        <v>0</v>
      </c>
      <c r="D3477">
        <v>0</v>
      </c>
      <c r="E3477" t="s">
        <v>1725</v>
      </c>
      <c r="F3477" t="s">
        <v>1726</v>
      </c>
      <c r="G3477">
        <v>1</v>
      </c>
      <c r="H3477" s="6">
        <v>10983936</v>
      </c>
      <c r="I3477" s="7">
        <v>45722</v>
      </c>
      <c r="J3477" s="7">
        <v>45722</v>
      </c>
      <c r="K3477">
        <v>8</v>
      </c>
      <c r="L3477" t="s">
        <v>40</v>
      </c>
      <c r="M3477" t="s">
        <v>5</v>
      </c>
      <c r="N3477" t="s">
        <v>41</v>
      </c>
      <c r="O3477" t="s">
        <v>77</v>
      </c>
      <c r="P3477" t="s">
        <v>2082</v>
      </c>
      <c r="Q3477">
        <v>8</v>
      </c>
      <c r="R3477">
        <v>0</v>
      </c>
      <c r="S3477">
        <v>0</v>
      </c>
      <c r="U3477">
        <v>878715</v>
      </c>
      <c r="V3477">
        <v>878715</v>
      </c>
      <c r="W3477">
        <v>0</v>
      </c>
      <c r="X3477">
        <v>0</v>
      </c>
      <c r="Y3477" t="s">
        <v>48</v>
      </c>
    </row>
    <row r="3478" spans="1:25" x14ac:dyDescent="0.25">
      <c r="A3478">
        <v>3477</v>
      </c>
      <c r="B3478">
        <v>64164</v>
      </c>
      <c r="C3478">
        <v>0</v>
      </c>
      <c r="D3478">
        <v>0</v>
      </c>
      <c r="E3478" t="s">
        <v>1486</v>
      </c>
      <c r="F3478" t="s">
        <v>1487</v>
      </c>
      <c r="G3478">
        <v>1</v>
      </c>
      <c r="H3478" s="6">
        <v>1877867</v>
      </c>
      <c r="I3478" s="7">
        <v>45722</v>
      </c>
      <c r="J3478" s="7">
        <v>45722</v>
      </c>
      <c r="K3478">
        <v>7</v>
      </c>
      <c r="L3478" t="s">
        <v>40</v>
      </c>
      <c r="M3478" t="s">
        <v>5</v>
      </c>
      <c r="N3478" t="s">
        <v>41</v>
      </c>
      <c r="O3478" t="s">
        <v>47</v>
      </c>
      <c r="P3478" t="s">
        <v>2082</v>
      </c>
      <c r="Q3478">
        <v>7</v>
      </c>
      <c r="R3478">
        <v>0</v>
      </c>
      <c r="S3478">
        <v>0</v>
      </c>
      <c r="U3478">
        <v>131451</v>
      </c>
      <c r="V3478">
        <v>131451</v>
      </c>
      <c r="W3478">
        <v>0</v>
      </c>
      <c r="X3478">
        <v>0</v>
      </c>
      <c r="Y3478" t="s">
        <v>72</v>
      </c>
    </row>
    <row r="3479" spans="1:25" x14ac:dyDescent="0.25">
      <c r="A3479">
        <v>3478</v>
      </c>
      <c r="B3479">
        <v>64163</v>
      </c>
      <c r="C3479">
        <v>0</v>
      </c>
      <c r="D3479">
        <v>0</v>
      </c>
      <c r="E3479" t="s">
        <v>1475</v>
      </c>
      <c r="F3479" t="s">
        <v>1476</v>
      </c>
      <c r="G3479">
        <v>1</v>
      </c>
      <c r="H3479" s="6">
        <v>196764</v>
      </c>
      <c r="I3479" s="7">
        <v>45722</v>
      </c>
      <c r="J3479" s="7">
        <v>45722</v>
      </c>
      <c r="K3479">
        <v>7</v>
      </c>
      <c r="L3479" t="s">
        <v>40</v>
      </c>
      <c r="M3479" t="s">
        <v>5</v>
      </c>
      <c r="N3479" t="s">
        <v>41</v>
      </c>
      <c r="O3479" t="s">
        <v>47</v>
      </c>
      <c r="P3479" t="s">
        <v>2082</v>
      </c>
      <c r="Q3479">
        <v>7</v>
      </c>
      <c r="R3479">
        <v>0</v>
      </c>
      <c r="S3479">
        <v>0</v>
      </c>
      <c r="U3479">
        <v>13773</v>
      </c>
      <c r="V3479">
        <v>13773</v>
      </c>
      <c r="W3479">
        <v>0</v>
      </c>
      <c r="X3479">
        <v>0</v>
      </c>
      <c r="Y3479" t="s">
        <v>48</v>
      </c>
    </row>
    <row r="3480" spans="1:25" x14ac:dyDescent="0.25">
      <c r="A3480">
        <v>3479</v>
      </c>
      <c r="B3480">
        <v>64159</v>
      </c>
      <c r="C3480">
        <v>0</v>
      </c>
      <c r="D3480">
        <v>0</v>
      </c>
      <c r="E3480" t="s">
        <v>1723</v>
      </c>
      <c r="F3480" t="s">
        <v>1724</v>
      </c>
      <c r="G3480">
        <v>1</v>
      </c>
      <c r="H3480" s="6">
        <v>4976653</v>
      </c>
      <c r="I3480" s="7">
        <v>45722</v>
      </c>
      <c r="J3480" s="7">
        <v>45722</v>
      </c>
      <c r="K3480">
        <v>8</v>
      </c>
      <c r="L3480" t="s">
        <v>40</v>
      </c>
      <c r="M3480" t="s">
        <v>5</v>
      </c>
      <c r="N3480" t="s">
        <v>41</v>
      </c>
      <c r="O3480" t="s">
        <v>77</v>
      </c>
      <c r="P3480" t="s">
        <v>2082</v>
      </c>
      <c r="Q3480">
        <v>8</v>
      </c>
      <c r="R3480">
        <v>0</v>
      </c>
      <c r="S3480">
        <v>0</v>
      </c>
      <c r="U3480">
        <v>398132</v>
      </c>
      <c r="V3480">
        <v>398132</v>
      </c>
      <c r="W3480">
        <v>0</v>
      </c>
      <c r="X3480">
        <v>0</v>
      </c>
      <c r="Y3480" t="s">
        <v>67</v>
      </c>
    </row>
    <row r="3481" spans="1:25" x14ac:dyDescent="0.25">
      <c r="A3481">
        <v>3480</v>
      </c>
      <c r="B3481">
        <v>64160</v>
      </c>
      <c r="C3481">
        <v>0</v>
      </c>
      <c r="D3481">
        <v>0</v>
      </c>
      <c r="E3481" t="s">
        <v>1731</v>
      </c>
      <c r="F3481" t="s">
        <v>1732</v>
      </c>
      <c r="G3481">
        <v>1</v>
      </c>
      <c r="H3481" s="6">
        <v>4520674</v>
      </c>
      <c r="I3481" s="7">
        <v>45722</v>
      </c>
      <c r="J3481" s="7">
        <v>45722</v>
      </c>
      <c r="K3481">
        <v>8</v>
      </c>
      <c r="L3481" t="s">
        <v>40</v>
      </c>
      <c r="M3481" t="s">
        <v>5</v>
      </c>
      <c r="N3481" t="s">
        <v>41</v>
      </c>
      <c r="O3481" t="s">
        <v>77</v>
      </c>
      <c r="P3481" t="s">
        <v>2082</v>
      </c>
      <c r="Q3481">
        <v>8</v>
      </c>
      <c r="R3481">
        <v>0</v>
      </c>
      <c r="S3481">
        <v>0</v>
      </c>
      <c r="U3481">
        <v>361654</v>
      </c>
      <c r="V3481">
        <v>361654</v>
      </c>
      <c r="W3481">
        <v>0</v>
      </c>
      <c r="X3481">
        <v>0</v>
      </c>
      <c r="Y3481" t="s">
        <v>67</v>
      </c>
    </row>
    <row r="3482" spans="1:25" x14ac:dyDescent="0.25">
      <c r="A3482">
        <v>3481</v>
      </c>
      <c r="B3482">
        <v>64153</v>
      </c>
      <c r="C3482">
        <v>0</v>
      </c>
      <c r="D3482">
        <v>0</v>
      </c>
      <c r="E3482" t="s">
        <v>384</v>
      </c>
      <c r="F3482" t="s">
        <v>385</v>
      </c>
      <c r="G3482">
        <v>1</v>
      </c>
      <c r="H3482" s="6">
        <v>1808961</v>
      </c>
      <c r="I3482" s="7">
        <v>45721</v>
      </c>
      <c r="J3482" s="7">
        <v>45721</v>
      </c>
      <c r="K3482">
        <v>15</v>
      </c>
      <c r="L3482" t="s">
        <v>40</v>
      </c>
      <c r="M3482" t="s">
        <v>3</v>
      </c>
      <c r="N3482" t="s">
        <v>41</v>
      </c>
      <c r="O3482" t="s">
        <v>51</v>
      </c>
      <c r="P3482" t="s">
        <v>2082</v>
      </c>
      <c r="Q3482">
        <v>10</v>
      </c>
      <c r="R3482">
        <v>5</v>
      </c>
      <c r="S3482">
        <v>0</v>
      </c>
      <c r="U3482">
        <v>271344</v>
      </c>
      <c r="V3482">
        <v>180896</v>
      </c>
      <c r="W3482">
        <v>90448</v>
      </c>
      <c r="X3482">
        <v>0</v>
      </c>
      <c r="Y3482" t="s">
        <v>72</v>
      </c>
    </row>
    <row r="3483" spans="1:25" x14ac:dyDescent="0.25">
      <c r="A3483">
        <v>3482</v>
      </c>
      <c r="B3483">
        <v>64152</v>
      </c>
      <c r="C3483">
        <v>0</v>
      </c>
      <c r="D3483">
        <v>0</v>
      </c>
      <c r="E3483" t="s">
        <v>386</v>
      </c>
      <c r="F3483" t="s">
        <v>387</v>
      </c>
      <c r="G3483">
        <v>1</v>
      </c>
      <c r="H3483" s="6">
        <v>343557</v>
      </c>
      <c r="I3483" s="7">
        <v>45721</v>
      </c>
      <c r="J3483" s="7">
        <v>45721</v>
      </c>
      <c r="K3483">
        <v>15</v>
      </c>
      <c r="L3483" t="s">
        <v>40</v>
      </c>
      <c r="M3483" t="s">
        <v>3</v>
      </c>
      <c r="N3483" t="s">
        <v>41</v>
      </c>
      <c r="O3483" t="s">
        <v>51</v>
      </c>
      <c r="P3483" t="s">
        <v>2082</v>
      </c>
      <c r="Q3483">
        <v>10</v>
      </c>
      <c r="R3483">
        <v>5</v>
      </c>
      <c r="S3483">
        <v>0</v>
      </c>
      <c r="U3483">
        <v>51534</v>
      </c>
      <c r="V3483">
        <v>34356</v>
      </c>
      <c r="W3483">
        <v>17178</v>
      </c>
      <c r="X3483">
        <v>0</v>
      </c>
      <c r="Y3483" t="s">
        <v>72</v>
      </c>
    </row>
    <row r="3484" spans="1:25" x14ac:dyDescent="0.25">
      <c r="A3484">
        <v>3483</v>
      </c>
      <c r="B3484">
        <v>64154</v>
      </c>
      <c r="C3484">
        <v>0</v>
      </c>
      <c r="D3484">
        <v>0</v>
      </c>
      <c r="E3484" t="s">
        <v>391</v>
      </c>
      <c r="F3484" t="s">
        <v>392</v>
      </c>
      <c r="G3484">
        <v>1</v>
      </c>
      <c r="H3484" s="6">
        <v>416392</v>
      </c>
      <c r="I3484" s="7">
        <v>45721</v>
      </c>
      <c r="J3484" s="7">
        <v>45721</v>
      </c>
      <c r="K3484">
        <v>15</v>
      </c>
      <c r="L3484" t="s">
        <v>40</v>
      </c>
      <c r="M3484" t="s">
        <v>3</v>
      </c>
      <c r="N3484" t="s">
        <v>41</v>
      </c>
      <c r="O3484" t="s">
        <v>51</v>
      </c>
      <c r="P3484" t="s">
        <v>2082</v>
      </c>
      <c r="Q3484">
        <v>10</v>
      </c>
      <c r="R3484">
        <v>5</v>
      </c>
      <c r="S3484">
        <v>0</v>
      </c>
      <c r="U3484">
        <v>62459</v>
      </c>
      <c r="V3484">
        <v>41639</v>
      </c>
      <c r="W3484">
        <v>20820</v>
      </c>
      <c r="X3484">
        <v>0</v>
      </c>
      <c r="Y3484" t="s">
        <v>72</v>
      </c>
    </row>
    <row r="3485" spans="1:25" x14ac:dyDescent="0.25">
      <c r="A3485">
        <v>3484</v>
      </c>
      <c r="B3485">
        <v>64156</v>
      </c>
      <c r="C3485">
        <v>0</v>
      </c>
      <c r="D3485">
        <v>0</v>
      </c>
      <c r="E3485" t="s">
        <v>1962</v>
      </c>
      <c r="F3485" t="s">
        <v>1963</v>
      </c>
      <c r="G3485">
        <v>1</v>
      </c>
      <c r="H3485" s="6">
        <v>20000000</v>
      </c>
      <c r="I3485" s="7">
        <v>45721</v>
      </c>
      <c r="J3485" s="7">
        <v>45721</v>
      </c>
      <c r="K3485">
        <v>8</v>
      </c>
      <c r="L3485" t="s">
        <v>40</v>
      </c>
      <c r="M3485" t="s">
        <v>5</v>
      </c>
      <c r="N3485" t="s">
        <v>41</v>
      </c>
      <c r="O3485" t="s">
        <v>77</v>
      </c>
      <c r="P3485" t="s">
        <v>2082</v>
      </c>
      <c r="Q3485">
        <v>8</v>
      </c>
      <c r="R3485">
        <v>0</v>
      </c>
      <c r="S3485">
        <v>0</v>
      </c>
      <c r="U3485">
        <v>1600000</v>
      </c>
      <c r="V3485">
        <v>1600000</v>
      </c>
      <c r="W3485">
        <v>0</v>
      </c>
      <c r="X3485">
        <v>0</v>
      </c>
      <c r="Y3485" t="s">
        <v>67</v>
      </c>
    </row>
    <row r="3486" spans="1:25" x14ac:dyDescent="0.25">
      <c r="A3486">
        <v>3485</v>
      </c>
      <c r="B3486">
        <v>64277</v>
      </c>
      <c r="C3486">
        <v>0</v>
      </c>
      <c r="D3486">
        <v>0</v>
      </c>
      <c r="E3486" t="s">
        <v>457</v>
      </c>
      <c r="F3486" t="s">
        <v>458</v>
      </c>
      <c r="G3486">
        <v>1</v>
      </c>
      <c r="H3486" s="6">
        <v>1720400</v>
      </c>
      <c r="I3486" s="7">
        <v>45721</v>
      </c>
      <c r="J3486" s="7">
        <v>45721</v>
      </c>
      <c r="K3486" t="s">
        <v>137</v>
      </c>
      <c r="L3486" t="s">
        <v>459</v>
      </c>
      <c r="M3486" t="s">
        <v>5</v>
      </c>
      <c r="N3486" t="s">
        <v>41</v>
      </c>
      <c r="O3486" t="s">
        <v>47</v>
      </c>
      <c r="P3486" t="s">
        <v>2082</v>
      </c>
      <c r="Q3486">
        <v>12.5</v>
      </c>
      <c r="R3486">
        <v>0</v>
      </c>
      <c r="S3486">
        <v>0</v>
      </c>
      <c r="U3486">
        <v>215050</v>
      </c>
      <c r="V3486">
        <v>215050</v>
      </c>
      <c r="W3486">
        <v>0</v>
      </c>
      <c r="X3486">
        <v>0</v>
      </c>
      <c r="Y3486" t="s">
        <v>44</v>
      </c>
    </row>
    <row r="3487" spans="1:25" x14ac:dyDescent="0.25">
      <c r="A3487">
        <v>3486</v>
      </c>
      <c r="B3487">
        <v>64278</v>
      </c>
      <c r="C3487">
        <v>0</v>
      </c>
      <c r="D3487">
        <v>0</v>
      </c>
      <c r="E3487" t="s">
        <v>457</v>
      </c>
      <c r="F3487" t="s">
        <v>458</v>
      </c>
      <c r="G3487">
        <v>1</v>
      </c>
      <c r="H3487" s="6">
        <v>2760832</v>
      </c>
      <c r="I3487" s="7">
        <v>45721</v>
      </c>
      <c r="J3487" s="7">
        <v>45721</v>
      </c>
      <c r="K3487" t="s">
        <v>137</v>
      </c>
      <c r="L3487" t="s">
        <v>40</v>
      </c>
      <c r="M3487" t="s">
        <v>5</v>
      </c>
      <c r="N3487" t="s">
        <v>41</v>
      </c>
      <c r="O3487" t="s">
        <v>47</v>
      </c>
      <c r="P3487" t="s">
        <v>2082</v>
      </c>
      <c r="Q3487">
        <v>12.5</v>
      </c>
      <c r="R3487">
        <v>0</v>
      </c>
      <c r="S3487">
        <v>0</v>
      </c>
      <c r="U3487">
        <v>345104</v>
      </c>
      <c r="V3487">
        <v>345104</v>
      </c>
      <c r="W3487">
        <v>0</v>
      </c>
      <c r="X3487">
        <v>0</v>
      </c>
      <c r="Y3487" t="s">
        <v>44</v>
      </c>
    </row>
    <row r="3488" spans="1:25" x14ac:dyDescent="0.25">
      <c r="A3488">
        <v>3487</v>
      </c>
      <c r="B3488">
        <v>64155</v>
      </c>
      <c r="C3488">
        <v>0</v>
      </c>
      <c r="D3488">
        <v>0</v>
      </c>
      <c r="E3488" t="s">
        <v>209</v>
      </c>
      <c r="F3488" t="s">
        <v>210</v>
      </c>
      <c r="G3488">
        <v>1</v>
      </c>
      <c r="H3488" s="6">
        <v>17300000</v>
      </c>
      <c r="I3488" s="7">
        <v>45721</v>
      </c>
      <c r="J3488" s="7">
        <v>45721</v>
      </c>
      <c r="K3488">
        <v>5</v>
      </c>
      <c r="L3488" t="s">
        <v>40</v>
      </c>
      <c r="M3488" t="s">
        <v>5</v>
      </c>
      <c r="N3488" t="s">
        <v>41</v>
      </c>
      <c r="O3488" t="s">
        <v>77</v>
      </c>
      <c r="P3488" t="s">
        <v>2082</v>
      </c>
      <c r="Q3488">
        <v>5</v>
      </c>
      <c r="R3488">
        <v>0</v>
      </c>
      <c r="S3488">
        <v>0</v>
      </c>
      <c r="U3488">
        <v>865000</v>
      </c>
      <c r="V3488">
        <v>865000</v>
      </c>
      <c r="W3488">
        <v>0</v>
      </c>
      <c r="X3488">
        <v>0</v>
      </c>
      <c r="Y3488" t="s">
        <v>72</v>
      </c>
    </row>
    <row r="3489" spans="1:25" x14ac:dyDescent="0.25">
      <c r="A3489">
        <v>3488</v>
      </c>
      <c r="B3489">
        <v>64150</v>
      </c>
      <c r="C3489">
        <v>0</v>
      </c>
      <c r="D3489">
        <v>0</v>
      </c>
      <c r="E3489" t="s">
        <v>181</v>
      </c>
      <c r="F3489" t="s">
        <v>182</v>
      </c>
      <c r="G3489">
        <v>1</v>
      </c>
      <c r="H3489" s="6">
        <v>1140547</v>
      </c>
      <c r="I3489" s="7">
        <v>45721</v>
      </c>
      <c r="J3489" s="7">
        <v>45721</v>
      </c>
      <c r="K3489">
        <v>15</v>
      </c>
      <c r="L3489" t="s">
        <v>40</v>
      </c>
      <c r="M3489" t="s">
        <v>3</v>
      </c>
      <c r="N3489" t="s">
        <v>41</v>
      </c>
      <c r="O3489" t="s">
        <v>51</v>
      </c>
      <c r="P3489" t="s">
        <v>2082</v>
      </c>
      <c r="Q3489">
        <v>10</v>
      </c>
      <c r="R3489">
        <v>5</v>
      </c>
      <c r="S3489">
        <v>0</v>
      </c>
      <c r="U3489">
        <v>171082</v>
      </c>
      <c r="V3489">
        <v>114055</v>
      </c>
      <c r="W3489">
        <v>57027</v>
      </c>
      <c r="X3489">
        <v>0</v>
      </c>
      <c r="Y3489" t="s">
        <v>72</v>
      </c>
    </row>
    <row r="3490" spans="1:25" x14ac:dyDescent="0.25">
      <c r="A3490">
        <v>3489</v>
      </c>
      <c r="B3490">
        <v>64158</v>
      </c>
      <c r="C3490">
        <v>0</v>
      </c>
      <c r="D3490">
        <v>0</v>
      </c>
      <c r="E3490" t="s">
        <v>1447</v>
      </c>
      <c r="F3490" t="s">
        <v>1448</v>
      </c>
      <c r="G3490">
        <v>1</v>
      </c>
      <c r="H3490" s="6">
        <v>1500000</v>
      </c>
      <c r="I3490" s="7">
        <v>45721</v>
      </c>
      <c r="J3490" s="7">
        <v>45721</v>
      </c>
      <c r="K3490">
        <v>6</v>
      </c>
      <c r="L3490" t="s">
        <v>40</v>
      </c>
      <c r="M3490" t="s">
        <v>5</v>
      </c>
      <c r="N3490" t="s">
        <v>41</v>
      </c>
      <c r="O3490" t="s">
        <v>77</v>
      </c>
      <c r="P3490" t="s">
        <v>2082</v>
      </c>
      <c r="Q3490">
        <v>6</v>
      </c>
      <c r="R3490">
        <v>0</v>
      </c>
      <c r="S3490">
        <v>0</v>
      </c>
      <c r="U3490">
        <v>90000</v>
      </c>
      <c r="V3490">
        <v>90000</v>
      </c>
      <c r="W3490">
        <v>0</v>
      </c>
      <c r="X3490">
        <v>0</v>
      </c>
      <c r="Y3490" t="s">
        <v>48</v>
      </c>
    </row>
    <row r="3491" spans="1:25" x14ac:dyDescent="0.25">
      <c r="A3491">
        <v>3490</v>
      </c>
      <c r="B3491">
        <v>64147</v>
      </c>
      <c r="C3491">
        <v>0</v>
      </c>
      <c r="D3491">
        <v>0</v>
      </c>
      <c r="E3491" t="s">
        <v>1323</v>
      </c>
      <c r="F3491" t="s">
        <v>1324</v>
      </c>
      <c r="G3491">
        <v>1</v>
      </c>
      <c r="H3491" s="6">
        <v>1191161</v>
      </c>
      <c r="I3491" s="7">
        <v>45721</v>
      </c>
      <c r="J3491" s="7">
        <v>45721</v>
      </c>
      <c r="K3491">
        <v>10</v>
      </c>
      <c r="L3491" t="s">
        <v>40</v>
      </c>
      <c r="M3491" t="s">
        <v>5</v>
      </c>
      <c r="N3491" t="s">
        <v>41</v>
      </c>
      <c r="O3491" t="s">
        <v>47</v>
      </c>
      <c r="P3491" t="s">
        <v>2082</v>
      </c>
      <c r="Q3491">
        <v>10</v>
      </c>
      <c r="R3491">
        <v>0</v>
      </c>
      <c r="S3491">
        <v>0</v>
      </c>
      <c r="U3491">
        <v>119116</v>
      </c>
      <c r="V3491">
        <v>119116</v>
      </c>
      <c r="W3491">
        <v>0</v>
      </c>
      <c r="X3491">
        <v>0</v>
      </c>
      <c r="Y3491" t="s">
        <v>48</v>
      </c>
    </row>
    <row r="3492" spans="1:25" x14ac:dyDescent="0.25">
      <c r="A3492">
        <v>3491</v>
      </c>
      <c r="B3492">
        <v>64151</v>
      </c>
      <c r="C3492">
        <v>0</v>
      </c>
      <c r="D3492">
        <v>0</v>
      </c>
      <c r="E3492" t="s">
        <v>313</v>
      </c>
      <c r="F3492" t="s">
        <v>314</v>
      </c>
      <c r="G3492">
        <v>1</v>
      </c>
      <c r="H3492" s="6">
        <v>1545811</v>
      </c>
      <c r="I3492" s="7">
        <v>45721</v>
      </c>
      <c r="J3492" s="7">
        <v>45721</v>
      </c>
      <c r="K3492">
        <v>15</v>
      </c>
      <c r="L3492" t="s">
        <v>40</v>
      </c>
      <c r="M3492" t="s">
        <v>3</v>
      </c>
      <c r="N3492" t="s">
        <v>41</v>
      </c>
      <c r="O3492" t="s">
        <v>51</v>
      </c>
      <c r="P3492" t="s">
        <v>2082</v>
      </c>
      <c r="Q3492">
        <v>10</v>
      </c>
      <c r="R3492">
        <v>5</v>
      </c>
      <c r="S3492">
        <v>0</v>
      </c>
      <c r="U3492">
        <v>231872</v>
      </c>
      <c r="V3492">
        <v>154581</v>
      </c>
      <c r="W3492">
        <v>77291</v>
      </c>
      <c r="X3492">
        <v>0</v>
      </c>
      <c r="Y3492" t="s">
        <v>109</v>
      </c>
    </row>
    <row r="3493" spans="1:25" x14ac:dyDescent="0.25">
      <c r="A3493">
        <v>3492</v>
      </c>
      <c r="B3493">
        <v>63608</v>
      </c>
      <c r="C3493">
        <v>0</v>
      </c>
      <c r="D3493">
        <v>0</v>
      </c>
      <c r="E3493" t="s">
        <v>916</v>
      </c>
      <c r="F3493" t="s">
        <v>917</v>
      </c>
      <c r="G3493">
        <v>1</v>
      </c>
      <c r="H3493" s="6">
        <v>150000000</v>
      </c>
      <c r="I3493" s="7">
        <v>45720</v>
      </c>
      <c r="J3493" s="7">
        <v>45720</v>
      </c>
      <c r="K3493">
        <v>12</v>
      </c>
      <c r="L3493" t="s">
        <v>40</v>
      </c>
      <c r="M3493" t="s">
        <v>5</v>
      </c>
      <c r="N3493" t="s">
        <v>41</v>
      </c>
      <c r="O3493" t="s">
        <v>54</v>
      </c>
      <c r="P3493" t="s">
        <v>2082</v>
      </c>
      <c r="Q3493">
        <v>5</v>
      </c>
      <c r="R3493">
        <v>7</v>
      </c>
      <c r="S3493">
        <v>0</v>
      </c>
      <c r="U3493">
        <v>18000000</v>
      </c>
      <c r="V3493">
        <v>7500000</v>
      </c>
      <c r="W3493">
        <v>10500000</v>
      </c>
      <c r="X3493">
        <v>0</v>
      </c>
      <c r="Y3493" t="s">
        <v>48</v>
      </c>
    </row>
    <row r="3494" spans="1:25" x14ac:dyDescent="0.25">
      <c r="A3494">
        <v>3493</v>
      </c>
      <c r="B3494">
        <v>64139</v>
      </c>
      <c r="C3494">
        <v>0</v>
      </c>
      <c r="D3494">
        <v>0</v>
      </c>
      <c r="E3494" t="s">
        <v>1044</v>
      </c>
      <c r="F3494" t="s">
        <v>1045</v>
      </c>
      <c r="G3494">
        <v>1</v>
      </c>
      <c r="H3494" s="6">
        <v>1927180</v>
      </c>
      <c r="I3494" s="7">
        <v>45719</v>
      </c>
      <c r="J3494" s="7">
        <v>45719</v>
      </c>
      <c r="K3494">
        <v>10</v>
      </c>
      <c r="L3494" t="s">
        <v>40</v>
      </c>
      <c r="M3494" t="s">
        <v>9</v>
      </c>
      <c r="N3494" t="s">
        <v>41</v>
      </c>
      <c r="O3494" t="s">
        <v>42</v>
      </c>
      <c r="P3494" t="s">
        <v>2082</v>
      </c>
      <c r="Q3494">
        <v>10</v>
      </c>
      <c r="R3494">
        <v>0</v>
      </c>
      <c r="S3494">
        <v>0</v>
      </c>
      <c r="U3494">
        <v>192718</v>
      </c>
      <c r="V3494">
        <v>192718</v>
      </c>
      <c r="W3494">
        <v>0</v>
      </c>
      <c r="X3494">
        <v>0</v>
      </c>
      <c r="Y3494" t="s">
        <v>109</v>
      </c>
    </row>
    <row r="3495" spans="1:25" x14ac:dyDescent="0.25">
      <c r="A3495">
        <v>3494</v>
      </c>
      <c r="B3495">
        <v>64145</v>
      </c>
      <c r="C3495">
        <v>0</v>
      </c>
      <c r="D3495">
        <v>0</v>
      </c>
      <c r="E3495" t="s">
        <v>1978</v>
      </c>
      <c r="F3495" t="s">
        <v>1979</v>
      </c>
      <c r="G3495">
        <v>1</v>
      </c>
      <c r="H3495" s="6">
        <v>1361111</v>
      </c>
      <c r="I3495" s="7">
        <v>45719</v>
      </c>
      <c r="J3495" s="7">
        <v>45719</v>
      </c>
      <c r="K3495">
        <v>10</v>
      </c>
      <c r="L3495" t="s">
        <v>40</v>
      </c>
      <c r="M3495" t="s">
        <v>8</v>
      </c>
      <c r="N3495" t="s">
        <v>41</v>
      </c>
      <c r="O3495" t="s">
        <v>347</v>
      </c>
      <c r="P3495" t="s">
        <v>2082</v>
      </c>
      <c r="Q3495">
        <v>10</v>
      </c>
      <c r="R3495">
        <v>0</v>
      </c>
      <c r="S3495">
        <v>0</v>
      </c>
      <c r="U3495">
        <v>136111</v>
      </c>
      <c r="V3495">
        <v>136111</v>
      </c>
      <c r="W3495">
        <v>0</v>
      </c>
      <c r="X3495">
        <v>0</v>
      </c>
      <c r="Y3495" t="s">
        <v>109</v>
      </c>
    </row>
    <row r="3496" spans="1:25" x14ac:dyDescent="0.25">
      <c r="A3496">
        <v>3495</v>
      </c>
      <c r="B3496">
        <v>64141</v>
      </c>
      <c r="C3496">
        <v>0</v>
      </c>
      <c r="D3496">
        <v>0</v>
      </c>
      <c r="E3496" t="s">
        <v>267</v>
      </c>
      <c r="F3496" t="s">
        <v>268</v>
      </c>
      <c r="G3496">
        <v>1</v>
      </c>
      <c r="H3496" s="6">
        <v>1095652</v>
      </c>
      <c r="I3496" s="7">
        <v>45719</v>
      </c>
      <c r="J3496" s="7">
        <v>45719</v>
      </c>
      <c r="K3496">
        <v>8</v>
      </c>
      <c r="L3496" t="s">
        <v>40</v>
      </c>
      <c r="M3496" t="s">
        <v>5</v>
      </c>
      <c r="N3496" t="s">
        <v>41</v>
      </c>
      <c r="O3496" t="s">
        <v>57</v>
      </c>
      <c r="P3496" t="s">
        <v>2082</v>
      </c>
      <c r="Q3496">
        <v>8</v>
      </c>
      <c r="R3496">
        <v>0</v>
      </c>
      <c r="S3496">
        <v>0</v>
      </c>
      <c r="U3496">
        <v>87652</v>
      </c>
      <c r="V3496">
        <v>87652</v>
      </c>
      <c r="W3496">
        <v>0</v>
      </c>
      <c r="X3496">
        <v>0</v>
      </c>
      <c r="Y3496" t="s">
        <v>81</v>
      </c>
    </row>
    <row r="3497" spans="1:25" x14ac:dyDescent="0.25">
      <c r="A3497">
        <v>3496</v>
      </c>
      <c r="B3497">
        <v>64142</v>
      </c>
      <c r="C3497">
        <v>0</v>
      </c>
      <c r="D3497">
        <v>0</v>
      </c>
      <c r="E3497" t="s">
        <v>848</v>
      </c>
      <c r="F3497" t="s">
        <v>849</v>
      </c>
      <c r="G3497">
        <v>1</v>
      </c>
      <c r="H3497" s="6">
        <v>455012</v>
      </c>
      <c r="I3497" s="7">
        <v>45719</v>
      </c>
      <c r="J3497" s="7">
        <v>45719</v>
      </c>
      <c r="K3497">
        <v>15</v>
      </c>
      <c r="L3497" t="s">
        <v>40</v>
      </c>
      <c r="M3497" t="s">
        <v>5</v>
      </c>
      <c r="N3497" t="s">
        <v>41</v>
      </c>
      <c r="O3497" t="s">
        <v>47</v>
      </c>
      <c r="P3497" t="s">
        <v>2082</v>
      </c>
      <c r="Q3497">
        <v>4</v>
      </c>
      <c r="R3497">
        <v>11</v>
      </c>
      <c r="S3497">
        <v>0</v>
      </c>
      <c r="U3497">
        <v>68252</v>
      </c>
      <c r="V3497">
        <v>18200</v>
      </c>
      <c r="W3497">
        <v>50051</v>
      </c>
      <c r="X3497">
        <v>0</v>
      </c>
      <c r="Y3497" t="s">
        <v>109</v>
      </c>
    </row>
    <row r="3498" spans="1:25" x14ac:dyDescent="0.25">
      <c r="A3498">
        <v>3497</v>
      </c>
      <c r="B3498">
        <v>64143</v>
      </c>
      <c r="C3498">
        <v>0</v>
      </c>
      <c r="D3498">
        <v>0</v>
      </c>
      <c r="E3498" t="s">
        <v>1369</v>
      </c>
      <c r="F3498" t="s">
        <v>1370</v>
      </c>
      <c r="G3498">
        <v>1</v>
      </c>
      <c r="H3498" s="6">
        <v>3391069</v>
      </c>
      <c r="I3498" s="7">
        <v>45719</v>
      </c>
      <c r="J3498" s="7">
        <v>45719</v>
      </c>
      <c r="K3498" t="s">
        <v>1371</v>
      </c>
      <c r="L3498" t="s">
        <v>40</v>
      </c>
      <c r="M3498" t="s">
        <v>5</v>
      </c>
      <c r="N3498" t="s">
        <v>41</v>
      </c>
      <c r="O3498" t="s">
        <v>77</v>
      </c>
      <c r="P3498" t="s">
        <v>2082</v>
      </c>
      <c r="Q3498">
        <v>6</v>
      </c>
      <c r="R3498">
        <v>3.4</v>
      </c>
      <c r="S3498">
        <v>0</v>
      </c>
      <c r="U3498">
        <v>318760</v>
      </c>
      <c r="V3498">
        <v>203464</v>
      </c>
      <c r="W3498">
        <v>115296</v>
      </c>
      <c r="X3498">
        <v>0</v>
      </c>
      <c r="Y3498" t="s">
        <v>48</v>
      </c>
    </row>
    <row r="3499" spans="1:25" x14ac:dyDescent="0.25">
      <c r="A3499">
        <v>3498</v>
      </c>
      <c r="B3499">
        <v>64144</v>
      </c>
      <c r="C3499">
        <v>0</v>
      </c>
      <c r="D3499">
        <v>0</v>
      </c>
      <c r="E3499" t="s">
        <v>1376</v>
      </c>
      <c r="F3499" t="s">
        <v>1377</v>
      </c>
      <c r="G3499">
        <v>1</v>
      </c>
      <c r="H3499" s="6">
        <v>6553114</v>
      </c>
      <c r="I3499" s="7">
        <v>45719</v>
      </c>
      <c r="J3499" s="7">
        <v>45719</v>
      </c>
      <c r="K3499" t="s">
        <v>1371</v>
      </c>
      <c r="L3499" t="s">
        <v>40</v>
      </c>
      <c r="M3499" t="s">
        <v>5</v>
      </c>
      <c r="N3499" t="s">
        <v>41</v>
      </c>
      <c r="O3499" t="s">
        <v>77</v>
      </c>
      <c r="P3499" t="s">
        <v>2082</v>
      </c>
      <c r="Q3499">
        <v>6</v>
      </c>
      <c r="R3499">
        <v>3.4</v>
      </c>
      <c r="S3499">
        <v>0</v>
      </c>
      <c r="U3499">
        <v>615993</v>
      </c>
      <c r="V3499">
        <v>393187</v>
      </c>
      <c r="W3499">
        <v>222806</v>
      </c>
      <c r="X3499">
        <v>0</v>
      </c>
      <c r="Y3499" t="s">
        <v>48</v>
      </c>
    </row>
    <row r="3500" spans="1:25" x14ac:dyDescent="0.25">
      <c r="A3500">
        <v>3499</v>
      </c>
      <c r="B3500">
        <v>64130</v>
      </c>
      <c r="C3500">
        <v>0</v>
      </c>
      <c r="D3500">
        <v>0</v>
      </c>
      <c r="E3500" t="s">
        <v>110</v>
      </c>
      <c r="F3500" t="s">
        <v>111</v>
      </c>
      <c r="G3500">
        <v>1</v>
      </c>
      <c r="H3500" s="6">
        <v>3859845</v>
      </c>
      <c r="I3500" s="7">
        <v>45716</v>
      </c>
      <c r="J3500" s="7">
        <v>45716</v>
      </c>
      <c r="K3500">
        <v>15</v>
      </c>
      <c r="L3500" t="s">
        <v>40</v>
      </c>
      <c r="M3500" t="s">
        <v>5</v>
      </c>
      <c r="N3500" t="s">
        <v>41</v>
      </c>
      <c r="O3500" t="s">
        <v>47</v>
      </c>
      <c r="P3500" t="s">
        <v>2082</v>
      </c>
      <c r="Q3500">
        <v>8</v>
      </c>
      <c r="R3500">
        <v>7</v>
      </c>
      <c r="S3500">
        <v>0</v>
      </c>
      <c r="U3500">
        <v>578977</v>
      </c>
      <c r="V3500">
        <v>308788</v>
      </c>
      <c r="W3500">
        <v>270189</v>
      </c>
      <c r="X3500">
        <v>0</v>
      </c>
      <c r="Y3500" t="s">
        <v>112</v>
      </c>
    </row>
    <row r="3501" spans="1:25" x14ac:dyDescent="0.25">
      <c r="A3501">
        <v>3500</v>
      </c>
      <c r="B3501">
        <v>64126</v>
      </c>
      <c r="C3501">
        <v>0</v>
      </c>
      <c r="D3501">
        <v>0</v>
      </c>
      <c r="E3501" t="s">
        <v>642</v>
      </c>
      <c r="F3501" t="s">
        <v>643</v>
      </c>
      <c r="G3501">
        <v>1</v>
      </c>
      <c r="H3501" s="6">
        <v>12636227</v>
      </c>
      <c r="I3501" s="7">
        <v>45716</v>
      </c>
      <c r="J3501" s="7">
        <v>45716</v>
      </c>
      <c r="K3501">
        <v>8</v>
      </c>
      <c r="L3501" t="s">
        <v>40</v>
      </c>
      <c r="M3501" t="s">
        <v>5</v>
      </c>
      <c r="N3501" t="s">
        <v>41</v>
      </c>
      <c r="O3501" t="s">
        <v>77</v>
      </c>
      <c r="P3501" t="s">
        <v>2082</v>
      </c>
      <c r="Q3501">
        <v>8</v>
      </c>
      <c r="R3501">
        <v>0</v>
      </c>
      <c r="S3501">
        <v>0</v>
      </c>
      <c r="U3501">
        <v>1010898</v>
      </c>
      <c r="V3501">
        <v>1010898</v>
      </c>
      <c r="W3501">
        <v>0</v>
      </c>
      <c r="X3501">
        <v>0</v>
      </c>
      <c r="Y3501" t="s">
        <v>250</v>
      </c>
    </row>
    <row r="3502" spans="1:25" x14ac:dyDescent="0.25">
      <c r="A3502">
        <v>3501</v>
      </c>
      <c r="B3502">
        <v>64131</v>
      </c>
      <c r="C3502">
        <v>0</v>
      </c>
      <c r="D3502">
        <v>0</v>
      </c>
      <c r="E3502" t="s">
        <v>1007</v>
      </c>
      <c r="F3502" t="s">
        <v>1008</v>
      </c>
      <c r="G3502">
        <v>1</v>
      </c>
      <c r="H3502" s="6">
        <v>2474747</v>
      </c>
      <c r="I3502" s="7">
        <v>45716</v>
      </c>
      <c r="J3502" s="7">
        <v>45716</v>
      </c>
      <c r="K3502">
        <v>7</v>
      </c>
      <c r="L3502" t="s">
        <v>40</v>
      </c>
      <c r="M3502" t="s">
        <v>5</v>
      </c>
      <c r="N3502" t="s">
        <v>41</v>
      </c>
      <c r="O3502" t="s">
        <v>57</v>
      </c>
      <c r="P3502" t="s">
        <v>2082</v>
      </c>
      <c r="Q3502">
        <v>7</v>
      </c>
      <c r="R3502">
        <v>0</v>
      </c>
      <c r="S3502">
        <v>0</v>
      </c>
      <c r="U3502">
        <v>173232</v>
      </c>
      <c r="V3502">
        <v>173232</v>
      </c>
      <c r="W3502">
        <v>0</v>
      </c>
      <c r="X3502">
        <v>0</v>
      </c>
      <c r="Y3502" t="s">
        <v>48</v>
      </c>
    </row>
    <row r="3503" spans="1:25" x14ac:dyDescent="0.25">
      <c r="A3503">
        <v>3502</v>
      </c>
      <c r="B3503">
        <v>64129</v>
      </c>
      <c r="C3503">
        <v>0</v>
      </c>
      <c r="D3503">
        <v>0</v>
      </c>
      <c r="E3503" t="s">
        <v>634</v>
      </c>
      <c r="F3503" t="s">
        <v>635</v>
      </c>
      <c r="G3503">
        <v>1</v>
      </c>
      <c r="H3503" s="6">
        <v>710900</v>
      </c>
      <c r="I3503" s="7">
        <v>45716</v>
      </c>
      <c r="J3503" s="7">
        <v>45716</v>
      </c>
      <c r="K3503">
        <v>15</v>
      </c>
      <c r="L3503" t="s">
        <v>40</v>
      </c>
      <c r="M3503" t="s">
        <v>5</v>
      </c>
      <c r="N3503" t="s">
        <v>41</v>
      </c>
      <c r="O3503" t="s">
        <v>47</v>
      </c>
      <c r="P3503" t="s">
        <v>2082</v>
      </c>
      <c r="Q3503">
        <v>4</v>
      </c>
      <c r="R3503">
        <v>11</v>
      </c>
      <c r="S3503">
        <v>0</v>
      </c>
      <c r="U3503">
        <v>106635</v>
      </c>
      <c r="V3503">
        <v>28436</v>
      </c>
      <c r="W3503">
        <v>78199</v>
      </c>
      <c r="X3503">
        <v>0</v>
      </c>
      <c r="Y3503" t="s">
        <v>109</v>
      </c>
    </row>
    <row r="3504" spans="1:25" x14ac:dyDescent="0.25">
      <c r="A3504">
        <v>3503</v>
      </c>
      <c r="B3504">
        <v>64127</v>
      </c>
      <c r="C3504">
        <v>0</v>
      </c>
      <c r="D3504">
        <v>0</v>
      </c>
      <c r="E3504" t="s">
        <v>1792</v>
      </c>
      <c r="F3504" t="s">
        <v>1793</v>
      </c>
      <c r="G3504">
        <v>1</v>
      </c>
      <c r="H3504" s="6">
        <v>1279614</v>
      </c>
      <c r="I3504" s="7">
        <v>45716</v>
      </c>
      <c r="J3504" s="7">
        <v>45716</v>
      </c>
      <c r="K3504">
        <v>15</v>
      </c>
      <c r="L3504" t="s">
        <v>40</v>
      </c>
      <c r="M3504" t="s">
        <v>5</v>
      </c>
      <c r="N3504" t="s">
        <v>41</v>
      </c>
      <c r="O3504" t="s">
        <v>54</v>
      </c>
      <c r="P3504" t="s">
        <v>2082</v>
      </c>
      <c r="Q3504">
        <v>9</v>
      </c>
      <c r="R3504">
        <v>6</v>
      </c>
      <c r="S3504">
        <v>0</v>
      </c>
      <c r="U3504">
        <v>191942</v>
      </c>
      <c r="V3504">
        <v>115165</v>
      </c>
      <c r="W3504">
        <v>76777</v>
      </c>
      <c r="X3504">
        <v>0</v>
      </c>
      <c r="Y3504" t="s">
        <v>48</v>
      </c>
    </row>
    <row r="3505" spans="1:25" x14ac:dyDescent="0.25">
      <c r="A3505">
        <v>3504</v>
      </c>
      <c r="B3505">
        <v>64135</v>
      </c>
      <c r="C3505">
        <v>0</v>
      </c>
      <c r="D3505">
        <v>0</v>
      </c>
      <c r="E3505" t="s">
        <v>2377</v>
      </c>
      <c r="F3505" t="s">
        <v>2378</v>
      </c>
      <c r="G3505">
        <v>1</v>
      </c>
      <c r="H3505" s="6">
        <v>5000000</v>
      </c>
      <c r="I3505" s="7">
        <v>45716</v>
      </c>
      <c r="J3505" s="7">
        <v>45716</v>
      </c>
      <c r="K3505">
        <v>10</v>
      </c>
      <c r="L3505" t="s">
        <v>40</v>
      </c>
      <c r="M3505" t="s">
        <v>4</v>
      </c>
      <c r="N3505" t="s">
        <v>41</v>
      </c>
      <c r="O3505" t="s">
        <v>51</v>
      </c>
      <c r="P3505" t="s">
        <v>2082</v>
      </c>
      <c r="Q3505">
        <v>10</v>
      </c>
      <c r="R3505">
        <v>0</v>
      </c>
      <c r="S3505">
        <v>0</v>
      </c>
      <c r="U3505">
        <v>500000</v>
      </c>
      <c r="V3505">
        <v>500000</v>
      </c>
      <c r="W3505">
        <v>0</v>
      </c>
      <c r="X3505">
        <v>0</v>
      </c>
      <c r="Y3505" t="s">
        <v>48</v>
      </c>
    </row>
    <row r="3506" spans="1:25" x14ac:dyDescent="0.25">
      <c r="A3506">
        <v>3505</v>
      </c>
      <c r="B3506">
        <v>64136</v>
      </c>
      <c r="C3506">
        <v>0</v>
      </c>
      <c r="D3506">
        <v>0</v>
      </c>
      <c r="E3506" t="s">
        <v>2377</v>
      </c>
      <c r="F3506" t="s">
        <v>2378</v>
      </c>
      <c r="G3506">
        <v>1</v>
      </c>
      <c r="H3506" s="6">
        <v>5000000</v>
      </c>
      <c r="I3506" s="7">
        <v>45716</v>
      </c>
      <c r="J3506" s="7">
        <v>45716</v>
      </c>
      <c r="K3506">
        <v>10</v>
      </c>
      <c r="L3506" t="s">
        <v>40</v>
      </c>
      <c r="M3506" t="s">
        <v>4</v>
      </c>
      <c r="N3506" t="s">
        <v>41</v>
      </c>
      <c r="O3506" t="s">
        <v>51</v>
      </c>
      <c r="P3506" t="s">
        <v>2082</v>
      </c>
      <c r="Q3506">
        <v>10</v>
      </c>
      <c r="R3506">
        <v>0</v>
      </c>
      <c r="S3506">
        <v>0</v>
      </c>
      <c r="U3506">
        <v>500000</v>
      </c>
      <c r="V3506">
        <v>500000</v>
      </c>
      <c r="W3506">
        <v>0</v>
      </c>
      <c r="X3506">
        <v>0</v>
      </c>
      <c r="Y3506" t="s">
        <v>48</v>
      </c>
    </row>
    <row r="3507" spans="1:25" x14ac:dyDescent="0.25">
      <c r="A3507">
        <v>3506</v>
      </c>
      <c r="B3507">
        <v>64137</v>
      </c>
      <c r="C3507">
        <v>0</v>
      </c>
      <c r="D3507">
        <v>0</v>
      </c>
      <c r="E3507" t="s">
        <v>2377</v>
      </c>
      <c r="F3507" t="s">
        <v>2378</v>
      </c>
      <c r="G3507">
        <v>1</v>
      </c>
      <c r="H3507" s="6">
        <v>5000000</v>
      </c>
      <c r="I3507" s="7">
        <v>45716</v>
      </c>
      <c r="J3507" s="7">
        <v>45716</v>
      </c>
      <c r="K3507">
        <v>10</v>
      </c>
      <c r="L3507" t="s">
        <v>40</v>
      </c>
      <c r="M3507" t="s">
        <v>4</v>
      </c>
      <c r="N3507" t="s">
        <v>41</v>
      </c>
      <c r="O3507" t="s">
        <v>51</v>
      </c>
      <c r="P3507" t="s">
        <v>2082</v>
      </c>
      <c r="Q3507">
        <v>10</v>
      </c>
      <c r="R3507">
        <v>0</v>
      </c>
      <c r="S3507">
        <v>0</v>
      </c>
      <c r="U3507">
        <v>500000</v>
      </c>
      <c r="V3507">
        <v>500000</v>
      </c>
      <c r="W3507">
        <v>0</v>
      </c>
      <c r="X3507">
        <v>0</v>
      </c>
      <c r="Y3507" t="s">
        <v>48</v>
      </c>
    </row>
    <row r="3508" spans="1:25" x14ac:dyDescent="0.25">
      <c r="A3508">
        <v>3507</v>
      </c>
      <c r="B3508">
        <v>64138</v>
      </c>
      <c r="C3508">
        <v>0</v>
      </c>
      <c r="D3508">
        <v>0</v>
      </c>
      <c r="E3508" t="s">
        <v>2377</v>
      </c>
      <c r="F3508" t="s">
        <v>2378</v>
      </c>
      <c r="G3508">
        <v>1</v>
      </c>
      <c r="H3508" s="6">
        <v>627932</v>
      </c>
      <c r="I3508" s="7">
        <v>45716</v>
      </c>
      <c r="J3508" s="7">
        <v>45716</v>
      </c>
      <c r="K3508">
        <v>10</v>
      </c>
      <c r="L3508" t="s">
        <v>40</v>
      </c>
      <c r="M3508" t="s">
        <v>4</v>
      </c>
      <c r="N3508" t="s">
        <v>41</v>
      </c>
      <c r="O3508" t="s">
        <v>51</v>
      </c>
      <c r="P3508" t="s">
        <v>2082</v>
      </c>
      <c r="Q3508">
        <v>10</v>
      </c>
      <c r="R3508">
        <v>0</v>
      </c>
      <c r="S3508">
        <v>0</v>
      </c>
      <c r="U3508">
        <v>62793</v>
      </c>
      <c r="V3508">
        <v>62793</v>
      </c>
      <c r="W3508">
        <v>0</v>
      </c>
      <c r="X3508">
        <v>0</v>
      </c>
      <c r="Y3508" t="s">
        <v>48</v>
      </c>
    </row>
    <row r="3509" spans="1:25" x14ac:dyDescent="0.25">
      <c r="A3509">
        <v>3508</v>
      </c>
      <c r="B3509">
        <v>64128</v>
      </c>
      <c r="C3509">
        <v>0</v>
      </c>
      <c r="D3509">
        <v>0</v>
      </c>
      <c r="E3509" t="s">
        <v>429</v>
      </c>
      <c r="F3509" t="s">
        <v>430</v>
      </c>
      <c r="G3509">
        <v>1</v>
      </c>
      <c r="H3509" s="6">
        <v>4400647</v>
      </c>
      <c r="I3509" s="7">
        <v>45716</v>
      </c>
      <c r="J3509" s="7">
        <v>45716</v>
      </c>
      <c r="K3509">
        <v>15</v>
      </c>
      <c r="L3509" t="s">
        <v>40</v>
      </c>
      <c r="M3509" t="s">
        <v>5</v>
      </c>
      <c r="N3509" t="s">
        <v>41</v>
      </c>
      <c r="O3509" t="s">
        <v>54</v>
      </c>
      <c r="P3509" t="s">
        <v>2082</v>
      </c>
      <c r="Q3509">
        <v>9</v>
      </c>
      <c r="R3509">
        <v>6</v>
      </c>
      <c r="S3509">
        <v>0</v>
      </c>
      <c r="U3509">
        <v>660097</v>
      </c>
      <c r="V3509">
        <v>396058</v>
      </c>
      <c r="W3509">
        <v>264039</v>
      </c>
      <c r="X3509">
        <v>0</v>
      </c>
      <c r="Y3509" t="s">
        <v>48</v>
      </c>
    </row>
    <row r="3510" spans="1:25" x14ac:dyDescent="0.25">
      <c r="A3510">
        <v>3509</v>
      </c>
      <c r="B3510">
        <v>64132</v>
      </c>
      <c r="C3510">
        <v>0</v>
      </c>
      <c r="D3510">
        <v>0</v>
      </c>
      <c r="E3510" t="s">
        <v>553</v>
      </c>
      <c r="F3510" t="s">
        <v>554</v>
      </c>
      <c r="G3510">
        <v>1</v>
      </c>
      <c r="H3510" s="6">
        <v>32696821</v>
      </c>
      <c r="I3510" s="7">
        <v>45716</v>
      </c>
      <c r="J3510" s="7">
        <v>45716</v>
      </c>
      <c r="K3510">
        <v>15</v>
      </c>
      <c r="L3510" t="s">
        <v>40</v>
      </c>
      <c r="M3510" t="s">
        <v>5</v>
      </c>
      <c r="N3510" t="s">
        <v>41</v>
      </c>
      <c r="O3510" t="s">
        <v>47</v>
      </c>
      <c r="P3510" t="s">
        <v>2082</v>
      </c>
      <c r="Q3510">
        <v>4</v>
      </c>
      <c r="R3510">
        <v>11</v>
      </c>
      <c r="S3510">
        <v>0</v>
      </c>
      <c r="U3510">
        <v>4904523</v>
      </c>
      <c r="V3510">
        <v>1307873</v>
      </c>
      <c r="W3510">
        <v>3596650</v>
      </c>
      <c r="X3510">
        <v>0</v>
      </c>
      <c r="Y3510" t="s">
        <v>109</v>
      </c>
    </row>
    <row r="3511" spans="1:25" x14ac:dyDescent="0.25">
      <c r="A3511">
        <v>3510</v>
      </c>
      <c r="B3511">
        <v>64133</v>
      </c>
      <c r="C3511">
        <v>0</v>
      </c>
      <c r="D3511">
        <v>0</v>
      </c>
      <c r="E3511" t="s">
        <v>539</v>
      </c>
      <c r="F3511" t="s">
        <v>540</v>
      </c>
      <c r="G3511">
        <v>1</v>
      </c>
      <c r="H3511" s="6">
        <v>18150231</v>
      </c>
      <c r="I3511" s="7">
        <v>45716</v>
      </c>
      <c r="J3511" s="7">
        <v>45716</v>
      </c>
      <c r="K3511">
        <v>15</v>
      </c>
      <c r="L3511" t="s">
        <v>40</v>
      </c>
      <c r="M3511" t="s">
        <v>5</v>
      </c>
      <c r="N3511" t="s">
        <v>41</v>
      </c>
      <c r="O3511" t="s">
        <v>47</v>
      </c>
      <c r="P3511" t="s">
        <v>2082</v>
      </c>
      <c r="Q3511">
        <v>4</v>
      </c>
      <c r="R3511">
        <v>11</v>
      </c>
      <c r="S3511">
        <v>0</v>
      </c>
      <c r="U3511">
        <v>2722535</v>
      </c>
      <c r="V3511">
        <v>726009</v>
      </c>
      <c r="W3511">
        <v>1996525</v>
      </c>
      <c r="X3511">
        <v>0</v>
      </c>
      <c r="Y3511" t="s">
        <v>109</v>
      </c>
    </row>
    <row r="3512" spans="1:25" x14ac:dyDescent="0.25">
      <c r="A3512">
        <v>3511</v>
      </c>
      <c r="B3512">
        <v>64134</v>
      </c>
      <c r="C3512">
        <v>0</v>
      </c>
      <c r="D3512">
        <v>0</v>
      </c>
      <c r="E3512" t="s">
        <v>393</v>
      </c>
      <c r="F3512" t="s">
        <v>2586</v>
      </c>
      <c r="G3512">
        <v>1</v>
      </c>
      <c r="H3512" s="6">
        <v>6266411</v>
      </c>
      <c r="I3512" s="7">
        <v>45716</v>
      </c>
      <c r="J3512" s="7">
        <v>45716</v>
      </c>
      <c r="K3512">
        <v>8</v>
      </c>
      <c r="L3512" t="s">
        <v>40</v>
      </c>
      <c r="M3512" t="s">
        <v>5</v>
      </c>
      <c r="N3512" t="s">
        <v>41</v>
      </c>
      <c r="O3512" t="s">
        <v>57</v>
      </c>
      <c r="P3512" t="s">
        <v>2082</v>
      </c>
      <c r="Q3512">
        <v>8</v>
      </c>
      <c r="R3512">
        <v>0</v>
      </c>
      <c r="S3512">
        <v>0</v>
      </c>
      <c r="U3512">
        <v>501313</v>
      </c>
      <c r="V3512">
        <v>501313</v>
      </c>
      <c r="W3512">
        <v>0</v>
      </c>
      <c r="X3512">
        <v>0</v>
      </c>
      <c r="Y3512" t="s">
        <v>44</v>
      </c>
    </row>
    <row r="3513" spans="1:25" x14ac:dyDescent="0.25">
      <c r="A3513">
        <v>3512</v>
      </c>
      <c r="B3513">
        <v>64121</v>
      </c>
      <c r="C3513">
        <v>0</v>
      </c>
      <c r="D3513">
        <v>0</v>
      </c>
      <c r="E3513" t="s">
        <v>2196</v>
      </c>
      <c r="F3513" t="s">
        <v>2197</v>
      </c>
      <c r="G3513">
        <v>1</v>
      </c>
      <c r="H3513" s="6">
        <v>842154</v>
      </c>
      <c r="I3513" s="7">
        <v>45715</v>
      </c>
      <c r="J3513" s="7">
        <v>45715</v>
      </c>
      <c r="K3513">
        <v>8</v>
      </c>
      <c r="L3513" t="s">
        <v>40</v>
      </c>
      <c r="M3513" t="s">
        <v>5</v>
      </c>
      <c r="N3513" t="s">
        <v>41</v>
      </c>
      <c r="O3513" t="s">
        <v>57</v>
      </c>
      <c r="P3513" t="s">
        <v>2082</v>
      </c>
      <c r="Q3513">
        <v>8</v>
      </c>
      <c r="R3513">
        <v>0</v>
      </c>
      <c r="S3513">
        <v>0</v>
      </c>
      <c r="U3513">
        <v>67372</v>
      </c>
      <c r="V3513">
        <v>67372</v>
      </c>
      <c r="W3513">
        <v>0</v>
      </c>
      <c r="X3513">
        <v>0</v>
      </c>
      <c r="Y3513" t="s">
        <v>48</v>
      </c>
    </row>
    <row r="3514" spans="1:25" x14ac:dyDescent="0.25">
      <c r="A3514">
        <v>3513</v>
      </c>
      <c r="B3514">
        <v>64118</v>
      </c>
      <c r="C3514">
        <v>0</v>
      </c>
      <c r="D3514">
        <v>0</v>
      </c>
      <c r="E3514" t="s">
        <v>834</v>
      </c>
      <c r="F3514" t="s">
        <v>835</v>
      </c>
      <c r="G3514">
        <v>1</v>
      </c>
      <c r="H3514" s="6">
        <v>4058146</v>
      </c>
      <c r="I3514" s="7">
        <v>45715</v>
      </c>
      <c r="J3514" s="7">
        <v>45715</v>
      </c>
      <c r="K3514">
        <v>15</v>
      </c>
      <c r="L3514" t="s">
        <v>40</v>
      </c>
      <c r="M3514" t="s">
        <v>5</v>
      </c>
      <c r="N3514" t="s">
        <v>41</v>
      </c>
      <c r="O3514" t="s">
        <v>57</v>
      </c>
      <c r="P3514" t="s">
        <v>2082</v>
      </c>
      <c r="Q3514">
        <v>5</v>
      </c>
      <c r="R3514">
        <v>10</v>
      </c>
      <c r="S3514">
        <v>0</v>
      </c>
      <c r="U3514">
        <v>608722</v>
      </c>
      <c r="V3514">
        <v>202907</v>
      </c>
      <c r="W3514">
        <v>405815</v>
      </c>
      <c r="X3514">
        <v>0</v>
      </c>
      <c r="Y3514" t="s">
        <v>94</v>
      </c>
    </row>
    <row r="3515" spans="1:25" x14ac:dyDescent="0.25">
      <c r="A3515">
        <v>3514</v>
      </c>
      <c r="B3515">
        <v>64113</v>
      </c>
      <c r="C3515">
        <v>0</v>
      </c>
      <c r="D3515">
        <v>0</v>
      </c>
      <c r="E3515" t="s">
        <v>836</v>
      </c>
      <c r="F3515" t="s">
        <v>837</v>
      </c>
      <c r="G3515">
        <v>1</v>
      </c>
      <c r="H3515" s="6">
        <v>3303596</v>
      </c>
      <c r="I3515" s="7">
        <v>45714</v>
      </c>
      <c r="J3515" s="7">
        <v>45714</v>
      </c>
      <c r="K3515">
        <v>15</v>
      </c>
      <c r="L3515" t="s">
        <v>40</v>
      </c>
      <c r="M3515" t="s">
        <v>5</v>
      </c>
      <c r="N3515" t="s">
        <v>41</v>
      </c>
      <c r="O3515" t="s">
        <v>47</v>
      </c>
      <c r="P3515" t="s">
        <v>2082</v>
      </c>
      <c r="Q3515">
        <v>4</v>
      </c>
      <c r="R3515">
        <v>11</v>
      </c>
      <c r="S3515">
        <v>0</v>
      </c>
      <c r="U3515">
        <v>495539</v>
      </c>
      <c r="V3515">
        <v>132144</v>
      </c>
      <c r="W3515">
        <v>363396</v>
      </c>
      <c r="X3515">
        <v>0</v>
      </c>
      <c r="Y3515" t="s">
        <v>109</v>
      </c>
    </row>
    <row r="3516" spans="1:25" x14ac:dyDescent="0.25">
      <c r="A3516">
        <v>3515</v>
      </c>
      <c r="B3516">
        <v>64111</v>
      </c>
      <c r="C3516">
        <v>0</v>
      </c>
      <c r="D3516">
        <v>0</v>
      </c>
      <c r="E3516" t="s">
        <v>873</v>
      </c>
      <c r="F3516" t="s">
        <v>874</v>
      </c>
      <c r="G3516">
        <v>1</v>
      </c>
      <c r="H3516" s="6">
        <v>3373231</v>
      </c>
      <c r="I3516" s="7">
        <v>45713</v>
      </c>
      <c r="J3516" s="7">
        <v>45713</v>
      </c>
      <c r="K3516">
        <v>15</v>
      </c>
      <c r="L3516" t="s">
        <v>40</v>
      </c>
      <c r="M3516" t="s">
        <v>5</v>
      </c>
      <c r="N3516" t="s">
        <v>41</v>
      </c>
      <c r="O3516" t="s">
        <v>47</v>
      </c>
      <c r="P3516" t="s">
        <v>2082</v>
      </c>
      <c r="Q3516">
        <v>4</v>
      </c>
      <c r="R3516">
        <v>11</v>
      </c>
      <c r="S3516">
        <v>0</v>
      </c>
      <c r="U3516">
        <v>505985</v>
      </c>
      <c r="V3516">
        <v>134929</v>
      </c>
      <c r="W3516">
        <v>371055</v>
      </c>
      <c r="X3516">
        <v>0</v>
      </c>
      <c r="Y3516" t="s">
        <v>109</v>
      </c>
    </row>
    <row r="3517" spans="1:25" x14ac:dyDescent="0.25">
      <c r="A3517">
        <v>3516</v>
      </c>
      <c r="B3517">
        <v>64110</v>
      </c>
      <c r="C3517">
        <v>0</v>
      </c>
      <c r="D3517">
        <v>0</v>
      </c>
      <c r="E3517" t="s">
        <v>1664</v>
      </c>
      <c r="F3517" t="s">
        <v>1665</v>
      </c>
      <c r="G3517">
        <v>1</v>
      </c>
      <c r="H3517" s="6">
        <v>22000000</v>
      </c>
      <c r="I3517" s="7">
        <v>45713</v>
      </c>
      <c r="J3517" s="7">
        <v>45713</v>
      </c>
      <c r="K3517">
        <v>4</v>
      </c>
      <c r="L3517" t="s">
        <v>40</v>
      </c>
      <c r="M3517" t="s">
        <v>5</v>
      </c>
      <c r="N3517" t="s">
        <v>41</v>
      </c>
      <c r="O3517" t="s">
        <v>57</v>
      </c>
      <c r="P3517" t="s">
        <v>2082</v>
      </c>
      <c r="Q3517">
        <v>4</v>
      </c>
      <c r="R3517">
        <v>0</v>
      </c>
      <c r="S3517">
        <v>0</v>
      </c>
      <c r="U3517">
        <v>880000</v>
      </c>
      <c r="V3517">
        <v>880000</v>
      </c>
      <c r="W3517">
        <v>0</v>
      </c>
      <c r="X3517">
        <v>0</v>
      </c>
      <c r="Y3517" t="s">
        <v>48</v>
      </c>
    </row>
    <row r="3518" spans="1:25" x14ac:dyDescent="0.25">
      <c r="A3518">
        <v>3517</v>
      </c>
      <c r="B3518">
        <v>64109</v>
      </c>
      <c r="C3518">
        <v>0</v>
      </c>
      <c r="D3518">
        <v>0</v>
      </c>
      <c r="E3518" t="s">
        <v>498</v>
      </c>
      <c r="F3518" t="s">
        <v>499</v>
      </c>
      <c r="G3518">
        <v>1</v>
      </c>
      <c r="H3518" s="6">
        <v>25960681</v>
      </c>
      <c r="I3518" s="7">
        <v>45712</v>
      </c>
      <c r="J3518" s="7">
        <v>45712</v>
      </c>
      <c r="K3518">
        <v>15</v>
      </c>
      <c r="L3518" t="s">
        <v>40</v>
      </c>
      <c r="M3518" t="s">
        <v>5</v>
      </c>
      <c r="N3518" t="s">
        <v>41</v>
      </c>
      <c r="O3518" t="s">
        <v>77</v>
      </c>
      <c r="P3518" t="s">
        <v>2082</v>
      </c>
      <c r="Q3518">
        <v>6</v>
      </c>
      <c r="R3518">
        <v>9</v>
      </c>
      <c r="S3518">
        <v>0</v>
      </c>
      <c r="U3518">
        <v>3894102</v>
      </c>
      <c r="V3518">
        <v>1557641</v>
      </c>
      <c r="W3518">
        <v>2336461</v>
      </c>
      <c r="X3518">
        <v>0</v>
      </c>
      <c r="Y3518" t="s">
        <v>48</v>
      </c>
    </row>
    <row r="3519" spans="1:25" x14ac:dyDescent="0.25">
      <c r="A3519">
        <v>3518</v>
      </c>
      <c r="B3519">
        <v>64104</v>
      </c>
      <c r="C3519">
        <v>0</v>
      </c>
      <c r="D3519">
        <v>0</v>
      </c>
      <c r="E3519" t="s">
        <v>1836</v>
      </c>
      <c r="F3519" t="s">
        <v>1837</v>
      </c>
      <c r="G3519">
        <v>1</v>
      </c>
      <c r="H3519" s="6">
        <v>4226653</v>
      </c>
      <c r="I3519" s="7">
        <v>45712</v>
      </c>
      <c r="J3519" s="7">
        <v>45712</v>
      </c>
      <c r="K3519">
        <v>9</v>
      </c>
      <c r="L3519" t="s">
        <v>40</v>
      </c>
      <c r="M3519" t="s">
        <v>9</v>
      </c>
      <c r="N3519" t="s">
        <v>41</v>
      </c>
      <c r="O3519" t="s">
        <v>42</v>
      </c>
      <c r="P3519" t="s">
        <v>2082</v>
      </c>
      <c r="Q3519">
        <v>9</v>
      </c>
      <c r="R3519">
        <v>0</v>
      </c>
      <c r="S3519">
        <v>0</v>
      </c>
      <c r="U3519">
        <v>380399</v>
      </c>
      <c r="V3519">
        <v>380399</v>
      </c>
      <c r="W3519">
        <v>0</v>
      </c>
      <c r="X3519">
        <v>0</v>
      </c>
      <c r="Y3519" t="s">
        <v>67</v>
      </c>
    </row>
    <row r="3520" spans="1:25" x14ac:dyDescent="0.25">
      <c r="A3520">
        <v>3519</v>
      </c>
      <c r="B3520">
        <v>64087</v>
      </c>
      <c r="C3520">
        <v>0</v>
      </c>
      <c r="D3520">
        <v>0</v>
      </c>
      <c r="E3520" t="s">
        <v>2218</v>
      </c>
      <c r="F3520" t="s">
        <v>2219</v>
      </c>
      <c r="G3520">
        <v>1</v>
      </c>
      <c r="H3520" s="6">
        <v>2854000</v>
      </c>
      <c r="I3520" s="7">
        <v>45709</v>
      </c>
      <c r="J3520" s="7">
        <v>45709</v>
      </c>
      <c r="K3520" t="s">
        <v>2195</v>
      </c>
      <c r="L3520" t="s">
        <v>40</v>
      </c>
      <c r="M3520" t="s">
        <v>5</v>
      </c>
      <c r="N3520" t="s">
        <v>41</v>
      </c>
      <c r="O3520" t="s">
        <v>57</v>
      </c>
      <c r="P3520" t="s">
        <v>2082</v>
      </c>
      <c r="Q3520">
        <v>3.7</v>
      </c>
      <c r="R3520">
        <v>9.9</v>
      </c>
      <c r="S3520">
        <v>0</v>
      </c>
      <c r="U3520">
        <v>388144</v>
      </c>
      <c r="V3520">
        <v>105598</v>
      </c>
      <c r="W3520">
        <v>282546</v>
      </c>
      <c r="X3520">
        <v>0</v>
      </c>
      <c r="Y3520" t="s">
        <v>48</v>
      </c>
    </row>
    <row r="3521" spans="1:25" x14ac:dyDescent="0.25">
      <c r="A3521">
        <v>3520</v>
      </c>
      <c r="B3521">
        <v>64093</v>
      </c>
      <c r="C3521">
        <v>0</v>
      </c>
      <c r="D3521">
        <v>0</v>
      </c>
      <c r="E3521" t="s">
        <v>795</v>
      </c>
      <c r="F3521" t="s">
        <v>796</v>
      </c>
      <c r="G3521">
        <v>1</v>
      </c>
      <c r="H3521" s="6">
        <v>23409899</v>
      </c>
      <c r="I3521" s="7">
        <v>45709</v>
      </c>
      <c r="J3521" s="7">
        <v>45709</v>
      </c>
      <c r="K3521" t="s">
        <v>167</v>
      </c>
      <c r="L3521" t="s">
        <v>40</v>
      </c>
      <c r="M3521" t="s">
        <v>7</v>
      </c>
      <c r="N3521" t="s">
        <v>41</v>
      </c>
      <c r="O3521" t="s">
        <v>64</v>
      </c>
      <c r="P3521" t="s">
        <v>2082</v>
      </c>
      <c r="Q3521">
        <v>5.5</v>
      </c>
      <c r="R3521">
        <v>0</v>
      </c>
      <c r="S3521">
        <v>0</v>
      </c>
      <c r="U3521">
        <v>1287544</v>
      </c>
      <c r="V3521">
        <v>1287544</v>
      </c>
      <c r="W3521">
        <v>0</v>
      </c>
      <c r="X3521">
        <v>0</v>
      </c>
      <c r="Y3521" t="s">
        <v>44</v>
      </c>
    </row>
    <row r="3522" spans="1:25" x14ac:dyDescent="0.25">
      <c r="A3522">
        <v>3521</v>
      </c>
      <c r="B3522">
        <v>64091</v>
      </c>
      <c r="C3522">
        <v>0</v>
      </c>
      <c r="D3522">
        <v>0</v>
      </c>
      <c r="E3522" t="s">
        <v>2212</v>
      </c>
      <c r="F3522" t="s">
        <v>2213</v>
      </c>
      <c r="G3522">
        <v>1</v>
      </c>
      <c r="H3522" s="6">
        <v>4645000</v>
      </c>
      <c r="I3522" s="7">
        <v>45709</v>
      </c>
      <c r="J3522" s="7">
        <v>45709</v>
      </c>
      <c r="K3522" t="s">
        <v>2195</v>
      </c>
      <c r="L3522" t="s">
        <v>40</v>
      </c>
      <c r="M3522" t="s">
        <v>5</v>
      </c>
      <c r="N3522" t="s">
        <v>41</v>
      </c>
      <c r="O3522" t="s">
        <v>57</v>
      </c>
      <c r="P3522" t="s">
        <v>2082</v>
      </c>
      <c r="Q3522">
        <v>3.7</v>
      </c>
      <c r="R3522">
        <v>9.9</v>
      </c>
      <c r="S3522">
        <v>0</v>
      </c>
      <c r="U3522">
        <v>631720</v>
      </c>
      <c r="V3522">
        <v>171865</v>
      </c>
      <c r="W3522">
        <v>459855</v>
      </c>
      <c r="X3522">
        <v>0</v>
      </c>
      <c r="Y3522" t="s">
        <v>48</v>
      </c>
    </row>
    <row r="3523" spans="1:25" x14ac:dyDescent="0.25">
      <c r="A3523">
        <v>3522</v>
      </c>
      <c r="B3523">
        <v>64089</v>
      </c>
      <c r="C3523">
        <v>0</v>
      </c>
      <c r="D3523">
        <v>0</v>
      </c>
      <c r="E3523" t="s">
        <v>2214</v>
      </c>
      <c r="F3523" t="s">
        <v>2215</v>
      </c>
      <c r="G3523">
        <v>1</v>
      </c>
      <c r="H3523" s="6">
        <v>660000</v>
      </c>
      <c r="I3523" s="7">
        <v>45709</v>
      </c>
      <c r="J3523" s="7">
        <v>45709</v>
      </c>
      <c r="K3523" t="s">
        <v>2195</v>
      </c>
      <c r="L3523" t="s">
        <v>40</v>
      </c>
      <c r="M3523" t="s">
        <v>5</v>
      </c>
      <c r="N3523" t="s">
        <v>41</v>
      </c>
      <c r="O3523" t="s">
        <v>57</v>
      </c>
      <c r="P3523" t="s">
        <v>2082</v>
      </c>
      <c r="Q3523">
        <v>3.7</v>
      </c>
      <c r="R3523">
        <v>9.9</v>
      </c>
      <c r="S3523">
        <v>0</v>
      </c>
      <c r="U3523">
        <v>89760</v>
      </c>
      <c r="V3523">
        <v>24420</v>
      </c>
      <c r="W3523">
        <v>65340</v>
      </c>
      <c r="X3523">
        <v>0</v>
      </c>
      <c r="Y3523" t="s">
        <v>48</v>
      </c>
    </row>
    <row r="3524" spans="1:25" x14ac:dyDescent="0.25">
      <c r="A3524">
        <v>3523</v>
      </c>
      <c r="B3524">
        <v>64088</v>
      </c>
      <c r="C3524">
        <v>0</v>
      </c>
      <c r="D3524">
        <v>0</v>
      </c>
      <c r="E3524" t="s">
        <v>2216</v>
      </c>
      <c r="F3524" t="s">
        <v>2217</v>
      </c>
      <c r="G3524">
        <v>1</v>
      </c>
      <c r="H3524" s="6">
        <v>1425000</v>
      </c>
      <c r="I3524" s="7">
        <v>45709</v>
      </c>
      <c r="J3524" s="7">
        <v>45709</v>
      </c>
      <c r="K3524" t="s">
        <v>2195</v>
      </c>
      <c r="L3524" t="s">
        <v>40</v>
      </c>
      <c r="M3524" t="s">
        <v>5</v>
      </c>
      <c r="N3524" t="s">
        <v>41</v>
      </c>
      <c r="O3524" t="s">
        <v>57</v>
      </c>
      <c r="P3524" t="s">
        <v>2082</v>
      </c>
      <c r="Q3524">
        <v>3.7</v>
      </c>
      <c r="R3524">
        <v>9.9</v>
      </c>
      <c r="S3524">
        <v>0</v>
      </c>
      <c r="U3524">
        <v>193800</v>
      </c>
      <c r="V3524">
        <v>52725</v>
      </c>
      <c r="W3524">
        <v>141075</v>
      </c>
      <c r="X3524">
        <v>0</v>
      </c>
      <c r="Y3524" t="s">
        <v>48</v>
      </c>
    </row>
    <row r="3525" spans="1:25" x14ac:dyDescent="0.25">
      <c r="A3525">
        <v>3524</v>
      </c>
      <c r="B3525">
        <v>64082</v>
      </c>
      <c r="C3525">
        <v>0</v>
      </c>
      <c r="D3525">
        <v>0</v>
      </c>
      <c r="E3525" t="s">
        <v>1232</v>
      </c>
      <c r="F3525" t="s">
        <v>1233</v>
      </c>
      <c r="G3525">
        <v>1</v>
      </c>
      <c r="H3525" s="6">
        <v>100398581</v>
      </c>
      <c r="I3525" s="7">
        <v>45709</v>
      </c>
      <c r="J3525" s="7">
        <v>45709</v>
      </c>
      <c r="K3525">
        <v>15</v>
      </c>
      <c r="L3525" t="s">
        <v>40</v>
      </c>
      <c r="M3525" t="s">
        <v>5</v>
      </c>
      <c r="N3525" t="s">
        <v>41</v>
      </c>
      <c r="O3525" t="s">
        <v>54</v>
      </c>
      <c r="P3525" t="s">
        <v>2082</v>
      </c>
      <c r="Q3525">
        <v>3.7</v>
      </c>
      <c r="R3525">
        <v>11.3</v>
      </c>
      <c r="S3525">
        <v>0</v>
      </c>
      <c r="U3525">
        <v>15059787</v>
      </c>
      <c r="V3525">
        <v>3714747</v>
      </c>
      <c r="W3525">
        <v>11345040</v>
      </c>
      <c r="X3525">
        <v>0</v>
      </c>
      <c r="Y3525" t="s">
        <v>67</v>
      </c>
    </row>
    <row r="3526" spans="1:25" x14ac:dyDescent="0.25">
      <c r="A3526">
        <v>3525</v>
      </c>
      <c r="B3526">
        <v>64080</v>
      </c>
      <c r="C3526">
        <v>0</v>
      </c>
      <c r="D3526">
        <v>0</v>
      </c>
      <c r="E3526" t="s">
        <v>1644</v>
      </c>
      <c r="F3526" t="s">
        <v>1645</v>
      </c>
      <c r="G3526">
        <v>1</v>
      </c>
      <c r="H3526" s="6">
        <v>27594800</v>
      </c>
      <c r="I3526" s="7">
        <v>45709</v>
      </c>
      <c r="J3526" s="7">
        <v>45709</v>
      </c>
      <c r="K3526">
        <v>15</v>
      </c>
      <c r="L3526" t="s">
        <v>40</v>
      </c>
      <c r="M3526" t="s">
        <v>5</v>
      </c>
      <c r="N3526" t="s">
        <v>41</v>
      </c>
      <c r="O3526" t="s">
        <v>54</v>
      </c>
      <c r="P3526" t="s">
        <v>2082</v>
      </c>
      <c r="Q3526">
        <v>4</v>
      </c>
      <c r="R3526">
        <v>11</v>
      </c>
      <c r="S3526">
        <v>0</v>
      </c>
      <c r="U3526">
        <v>4139220</v>
      </c>
      <c r="V3526">
        <v>1103792</v>
      </c>
      <c r="W3526">
        <v>3035428</v>
      </c>
      <c r="X3526">
        <v>0</v>
      </c>
      <c r="Y3526" t="s">
        <v>48</v>
      </c>
    </row>
    <row r="3527" spans="1:25" x14ac:dyDescent="0.25">
      <c r="A3527">
        <v>3526</v>
      </c>
      <c r="B3527">
        <v>64085</v>
      </c>
      <c r="C3527">
        <v>0</v>
      </c>
      <c r="D3527">
        <v>0</v>
      </c>
      <c r="E3527" t="s">
        <v>1506</v>
      </c>
      <c r="F3527" t="s">
        <v>1507</v>
      </c>
      <c r="G3527">
        <v>1</v>
      </c>
      <c r="H3527" s="6">
        <v>171998</v>
      </c>
      <c r="I3527" s="7">
        <v>45709</v>
      </c>
      <c r="J3527" s="7">
        <v>45709</v>
      </c>
      <c r="K3527">
        <v>8</v>
      </c>
      <c r="L3527" t="s">
        <v>40</v>
      </c>
      <c r="M3527" t="s">
        <v>7</v>
      </c>
      <c r="N3527" t="s">
        <v>41</v>
      </c>
      <c r="O3527" t="s">
        <v>64</v>
      </c>
      <c r="P3527" t="s">
        <v>2082</v>
      </c>
      <c r="Q3527">
        <v>8</v>
      </c>
      <c r="R3527">
        <v>0</v>
      </c>
      <c r="S3527">
        <v>0</v>
      </c>
      <c r="U3527">
        <v>13760</v>
      </c>
      <c r="V3527">
        <v>13760</v>
      </c>
      <c r="W3527">
        <v>0</v>
      </c>
      <c r="X3527">
        <v>0</v>
      </c>
      <c r="Y3527" t="s">
        <v>44</v>
      </c>
    </row>
    <row r="3528" spans="1:25" x14ac:dyDescent="0.25">
      <c r="A3528">
        <v>3527</v>
      </c>
      <c r="B3528">
        <v>64092</v>
      </c>
      <c r="C3528">
        <v>0</v>
      </c>
      <c r="D3528">
        <v>0</v>
      </c>
      <c r="E3528" t="s">
        <v>1035</v>
      </c>
      <c r="F3528" t="s">
        <v>1036</v>
      </c>
      <c r="G3528">
        <v>1</v>
      </c>
      <c r="H3528" s="6">
        <v>9098500</v>
      </c>
      <c r="I3528" s="7">
        <v>45709</v>
      </c>
      <c r="J3528" s="7">
        <v>45709</v>
      </c>
      <c r="K3528">
        <v>5</v>
      </c>
      <c r="L3528" t="s">
        <v>40</v>
      </c>
      <c r="M3528" t="s">
        <v>5</v>
      </c>
      <c r="N3528" t="s">
        <v>41</v>
      </c>
      <c r="O3528" t="s">
        <v>47</v>
      </c>
      <c r="P3528" t="s">
        <v>2082</v>
      </c>
      <c r="Q3528">
        <v>5</v>
      </c>
      <c r="R3528">
        <v>0</v>
      </c>
      <c r="S3528">
        <v>0</v>
      </c>
      <c r="U3528">
        <v>454925</v>
      </c>
      <c r="V3528">
        <v>454925</v>
      </c>
      <c r="W3528">
        <v>0</v>
      </c>
      <c r="X3528">
        <v>0</v>
      </c>
      <c r="Y3528" t="s">
        <v>390</v>
      </c>
    </row>
    <row r="3529" spans="1:25" x14ac:dyDescent="0.25">
      <c r="A3529">
        <v>3528</v>
      </c>
      <c r="B3529">
        <v>64086</v>
      </c>
      <c r="C3529">
        <v>0</v>
      </c>
      <c r="D3529">
        <v>0</v>
      </c>
      <c r="E3529" t="s">
        <v>2193</v>
      </c>
      <c r="F3529" t="s">
        <v>2194</v>
      </c>
      <c r="G3529">
        <v>1</v>
      </c>
      <c r="H3529" s="6">
        <v>1193000</v>
      </c>
      <c r="I3529" s="7">
        <v>45709</v>
      </c>
      <c r="J3529" s="7">
        <v>45709</v>
      </c>
      <c r="K3529" t="s">
        <v>2195</v>
      </c>
      <c r="L3529" t="s">
        <v>40</v>
      </c>
      <c r="M3529" t="s">
        <v>5</v>
      </c>
      <c r="N3529" t="s">
        <v>41</v>
      </c>
      <c r="O3529" t="s">
        <v>57</v>
      </c>
      <c r="P3529" t="s">
        <v>2082</v>
      </c>
      <c r="Q3529">
        <v>3.7</v>
      </c>
      <c r="R3529">
        <v>9.9</v>
      </c>
      <c r="S3529">
        <v>0</v>
      </c>
      <c r="U3529">
        <v>162248</v>
      </c>
      <c r="V3529">
        <v>44141</v>
      </c>
      <c r="W3529">
        <v>118107</v>
      </c>
      <c r="X3529">
        <v>0</v>
      </c>
      <c r="Y3529" t="s">
        <v>48</v>
      </c>
    </row>
    <row r="3530" spans="1:25" x14ac:dyDescent="0.25">
      <c r="A3530">
        <v>3529</v>
      </c>
      <c r="B3530">
        <v>64090</v>
      </c>
      <c r="C3530">
        <v>0</v>
      </c>
      <c r="D3530">
        <v>0</v>
      </c>
      <c r="E3530" t="s">
        <v>2204</v>
      </c>
      <c r="F3530" t="s">
        <v>2205</v>
      </c>
      <c r="G3530">
        <v>1</v>
      </c>
      <c r="H3530" s="6">
        <v>250000</v>
      </c>
      <c r="I3530" s="7">
        <v>45709</v>
      </c>
      <c r="J3530" s="7">
        <v>45709</v>
      </c>
      <c r="K3530" t="s">
        <v>2195</v>
      </c>
      <c r="L3530" t="s">
        <v>40</v>
      </c>
      <c r="M3530" t="s">
        <v>5</v>
      </c>
      <c r="N3530" t="s">
        <v>41</v>
      </c>
      <c r="O3530" t="s">
        <v>57</v>
      </c>
      <c r="P3530" t="s">
        <v>2082</v>
      </c>
      <c r="Q3530">
        <v>3.7</v>
      </c>
      <c r="R3530">
        <v>9.9</v>
      </c>
      <c r="S3530">
        <v>0</v>
      </c>
      <c r="U3530">
        <v>34000</v>
      </c>
      <c r="V3530">
        <v>9250</v>
      </c>
      <c r="W3530">
        <v>24750</v>
      </c>
      <c r="X3530">
        <v>0</v>
      </c>
      <c r="Y3530" t="s">
        <v>48</v>
      </c>
    </row>
    <row r="3531" spans="1:25" x14ac:dyDescent="0.25">
      <c r="A3531">
        <v>3530</v>
      </c>
      <c r="B3531">
        <v>64103</v>
      </c>
      <c r="C3531">
        <v>0</v>
      </c>
      <c r="D3531">
        <v>0</v>
      </c>
      <c r="E3531" t="s">
        <v>2507</v>
      </c>
      <c r="F3531" t="s">
        <v>2508</v>
      </c>
      <c r="G3531">
        <v>1</v>
      </c>
      <c r="H3531" s="6">
        <v>8000000</v>
      </c>
      <c r="I3531" s="7">
        <v>45709</v>
      </c>
      <c r="J3531" s="7">
        <v>45709</v>
      </c>
      <c r="K3531">
        <v>15</v>
      </c>
      <c r="L3531" t="s">
        <v>40</v>
      </c>
      <c r="M3531" t="s">
        <v>5</v>
      </c>
      <c r="N3531" t="s">
        <v>41</v>
      </c>
      <c r="O3531" t="s">
        <v>77</v>
      </c>
      <c r="P3531" t="s">
        <v>2082</v>
      </c>
      <c r="Q3531">
        <v>4.5</v>
      </c>
      <c r="R3531">
        <v>10.5</v>
      </c>
      <c r="S3531">
        <v>0</v>
      </c>
      <c r="U3531">
        <v>1200000</v>
      </c>
      <c r="V3531">
        <v>360000</v>
      </c>
      <c r="W3531">
        <v>840000</v>
      </c>
      <c r="X3531">
        <v>0</v>
      </c>
      <c r="Y3531" t="s">
        <v>48</v>
      </c>
    </row>
    <row r="3532" spans="1:25" x14ac:dyDescent="0.25">
      <c r="A3532">
        <v>3531</v>
      </c>
      <c r="B3532">
        <v>64083</v>
      </c>
      <c r="C3532">
        <v>0</v>
      </c>
      <c r="D3532">
        <v>0</v>
      </c>
      <c r="E3532" t="s">
        <v>978</v>
      </c>
      <c r="F3532" t="s">
        <v>979</v>
      </c>
      <c r="G3532">
        <v>1</v>
      </c>
      <c r="H3532" s="6">
        <v>2641967</v>
      </c>
      <c r="I3532" s="7">
        <v>45709</v>
      </c>
      <c r="J3532" s="7">
        <v>45709</v>
      </c>
      <c r="K3532">
        <v>8</v>
      </c>
      <c r="L3532" t="s">
        <v>40</v>
      </c>
      <c r="M3532" t="s">
        <v>7</v>
      </c>
      <c r="N3532" t="s">
        <v>41</v>
      </c>
      <c r="O3532" t="s">
        <v>64</v>
      </c>
      <c r="P3532" t="s">
        <v>2082</v>
      </c>
      <c r="Q3532">
        <v>8</v>
      </c>
      <c r="R3532">
        <v>0</v>
      </c>
      <c r="S3532">
        <v>0</v>
      </c>
      <c r="U3532">
        <v>211357</v>
      </c>
      <c r="V3532">
        <v>211357</v>
      </c>
      <c r="W3532">
        <v>0</v>
      </c>
      <c r="X3532">
        <v>0</v>
      </c>
      <c r="Y3532" t="s">
        <v>44</v>
      </c>
    </row>
    <row r="3533" spans="1:25" x14ac:dyDescent="0.25">
      <c r="A3533">
        <v>3532</v>
      </c>
      <c r="B3533">
        <v>64081</v>
      </c>
      <c r="C3533">
        <v>0</v>
      </c>
      <c r="D3533">
        <v>0</v>
      </c>
      <c r="E3533" t="s">
        <v>1586</v>
      </c>
      <c r="F3533" t="s">
        <v>1587</v>
      </c>
      <c r="G3533">
        <v>1</v>
      </c>
      <c r="H3533" s="6">
        <v>100000000</v>
      </c>
      <c r="I3533" s="7">
        <v>45709</v>
      </c>
      <c r="J3533" s="7">
        <v>45709</v>
      </c>
      <c r="K3533">
        <v>15</v>
      </c>
      <c r="L3533" t="s">
        <v>40</v>
      </c>
      <c r="M3533" t="s">
        <v>5</v>
      </c>
      <c r="N3533" t="s">
        <v>41</v>
      </c>
      <c r="O3533" t="s">
        <v>77</v>
      </c>
      <c r="P3533" t="s">
        <v>2082</v>
      </c>
      <c r="Q3533">
        <v>4.5</v>
      </c>
      <c r="R3533">
        <v>10.5</v>
      </c>
      <c r="S3533">
        <v>0</v>
      </c>
      <c r="U3533">
        <v>15000000</v>
      </c>
      <c r="V3533">
        <v>4500000</v>
      </c>
      <c r="W3533">
        <v>10500000</v>
      </c>
      <c r="X3533">
        <v>0</v>
      </c>
      <c r="Y3533" t="s">
        <v>72</v>
      </c>
    </row>
    <row r="3534" spans="1:25" x14ac:dyDescent="0.25">
      <c r="A3534">
        <v>3533</v>
      </c>
      <c r="B3534">
        <v>64084</v>
      </c>
      <c r="C3534">
        <v>0</v>
      </c>
      <c r="D3534">
        <v>0</v>
      </c>
      <c r="E3534" t="s">
        <v>972</v>
      </c>
      <c r="F3534" t="s">
        <v>2623</v>
      </c>
      <c r="G3534">
        <v>1</v>
      </c>
      <c r="H3534" s="6">
        <v>926389</v>
      </c>
      <c r="I3534" s="7">
        <v>45709</v>
      </c>
      <c r="J3534" s="7">
        <v>45709</v>
      </c>
      <c r="K3534">
        <v>8</v>
      </c>
      <c r="L3534" t="s">
        <v>40</v>
      </c>
      <c r="M3534" t="s">
        <v>7</v>
      </c>
      <c r="N3534" t="s">
        <v>41</v>
      </c>
      <c r="O3534" t="s">
        <v>64</v>
      </c>
      <c r="P3534" t="s">
        <v>2082</v>
      </c>
      <c r="Q3534">
        <v>8</v>
      </c>
      <c r="R3534">
        <v>0</v>
      </c>
      <c r="S3534">
        <v>0</v>
      </c>
      <c r="U3534">
        <v>74111</v>
      </c>
      <c r="V3534">
        <v>74111</v>
      </c>
      <c r="W3534">
        <v>0</v>
      </c>
      <c r="X3534">
        <v>0</v>
      </c>
      <c r="Y3534" t="s">
        <v>44</v>
      </c>
    </row>
    <row r="3535" spans="1:25" x14ac:dyDescent="0.25">
      <c r="A3535">
        <v>3534</v>
      </c>
      <c r="B3535">
        <v>64076</v>
      </c>
      <c r="C3535">
        <v>0</v>
      </c>
      <c r="D3535">
        <v>0</v>
      </c>
      <c r="E3535" t="s">
        <v>844</v>
      </c>
      <c r="F3535" t="s">
        <v>845</v>
      </c>
      <c r="G3535">
        <v>1</v>
      </c>
      <c r="H3535" s="6">
        <v>179911</v>
      </c>
      <c r="I3535" s="7">
        <v>45708</v>
      </c>
      <c r="J3535" s="7">
        <v>45708</v>
      </c>
      <c r="K3535">
        <v>15</v>
      </c>
      <c r="L3535" t="s">
        <v>40</v>
      </c>
      <c r="M3535" t="s">
        <v>5</v>
      </c>
      <c r="N3535" t="s">
        <v>41</v>
      </c>
      <c r="O3535" t="s">
        <v>77</v>
      </c>
      <c r="P3535" t="s">
        <v>2082</v>
      </c>
      <c r="Q3535">
        <v>8</v>
      </c>
      <c r="R3535">
        <v>7</v>
      </c>
      <c r="S3535">
        <v>0</v>
      </c>
      <c r="U3535">
        <v>26987</v>
      </c>
      <c r="V3535">
        <v>14393</v>
      </c>
      <c r="W3535">
        <v>12594</v>
      </c>
      <c r="X3535">
        <v>0</v>
      </c>
      <c r="Y3535" t="s">
        <v>48</v>
      </c>
    </row>
    <row r="3536" spans="1:25" x14ac:dyDescent="0.25">
      <c r="A3536">
        <v>3535</v>
      </c>
      <c r="B3536">
        <v>64077</v>
      </c>
      <c r="C3536">
        <v>0</v>
      </c>
      <c r="D3536">
        <v>0</v>
      </c>
      <c r="E3536" t="s">
        <v>844</v>
      </c>
      <c r="F3536" t="s">
        <v>845</v>
      </c>
      <c r="G3536">
        <v>1</v>
      </c>
      <c r="H3536" s="6">
        <v>252644</v>
      </c>
      <c r="I3536" s="7">
        <v>45708</v>
      </c>
      <c r="J3536" s="7">
        <v>45708</v>
      </c>
      <c r="K3536">
        <v>15</v>
      </c>
      <c r="L3536" t="s">
        <v>40</v>
      </c>
      <c r="M3536" t="s">
        <v>5</v>
      </c>
      <c r="N3536" t="s">
        <v>41</v>
      </c>
      <c r="O3536" t="s">
        <v>77</v>
      </c>
      <c r="P3536" t="s">
        <v>2082</v>
      </c>
      <c r="Q3536">
        <v>8</v>
      </c>
      <c r="R3536">
        <v>7</v>
      </c>
      <c r="S3536">
        <v>0</v>
      </c>
      <c r="U3536">
        <v>37897</v>
      </c>
      <c r="V3536">
        <v>20212</v>
      </c>
      <c r="W3536">
        <v>17685</v>
      </c>
      <c r="X3536">
        <v>0</v>
      </c>
      <c r="Y3536" t="s">
        <v>48</v>
      </c>
    </row>
    <row r="3537" spans="1:25" x14ac:dyDescent="0.25">
      <c r="A3537">
        <v>3536</v>
      </c>
      <c r="B3537">
        <v>64075</v>
      </c>
      <c r="C3537">
        <v>0</v>
      </c>
      <c r="D3537">
        <v>0</v>
      </c>
      <c r="E3537" t="s">
        <v>1469</v>
      </c>
      <c r="F3537" t="s">
        <v>1470</v>
      </c>
      <c r="G3537">
        <v>1</v>
      </c>
      <c r="H3537" s="6">
        <v>4468539</v>
      </c>
      <c r="I3537" s="7">
        <v>45708</v>
      </c>
      <c r="J3537" s="7">
        <v>45708</v>
      </c>
      <c r="K3537">
        <v>15</v>
      </c>
      <c r="L3537" t="s">
        <v>40</v>
      </c>
      <c r="M3537" t="s">
        <v>7</v>
      </c>
      <c r="N3537" t="s">
        <v>41</v>
      </c>
      <c r="O3537" t="s">
        <v>64</v>
      </c>
      <c r="P3537" t="s">
        <v>2082</v>
      </c>
      <c r="Q3537">
        <v>15</v>
      </c>
      <c r="R3537">
        <v>0</v>
      </c>
      <c r="S3537">
        <v>0</v>
      </c>
      <c r="U3537">
        <v>670281</v>
      </c>
      <c r="V3537">
        <v>670281</v>
      </c>
      <c r="W3537">
        <v>0</v>
      </c>
      <c r="X3537">
        <v>0</v>
      </c>
      <c r="Y3537" t="s">
        <v>48</v>
      </c>
    </row>
    <row r="3538" spans="1:25" x14ac:dyDescent="0.25">
      <c r="A3538">
        <v>3537</v>
      </c>
      <c r="B3538">
        <v>64072</v>
      </c>
      <c r="C3538">
        <v>0</v>
      </c>
      <c r="D3538">
        <v>0</v>
      </c>
      <c r="E3538" t="s">
        <v>267</v>
      </c>
      <c r="F3538" t="s">
        <v>268</v>
      </c>
      <c r="G3538">
        <v>1</v>
      </c>
      <c r="H3538" s="6">
        <v>2169457</v>
      </c>
      <c r="I3538" s="7">
        <v>45707</v>
      </c>
      <c r="J3538" s="7">
        <v>45707</v>
      </c>
      <c r="K3538">
        <v>8</v>
      </c>
      <c r="L3538" t="s">
        <v>40</v>
      </c>
      <c r="M3538" t="s">
        <v>5</v>
      </c>
      <c r="N3538" t="s">
        <v>41</v>
      </c>
      <c r="O3538" t="s">
        <v>57</v>
      </c>
      <c r="P3538" t="s">
        <v>2082</v>
      </c>
      <c r="Q3538">
        <v>8</v>
      </c>
      <c r="R3538">
        <v>0</v>
      </c>
      <c r="S3538">
        <v>0</v>
      </c>
      <c r="U3538">
        <v>173557</v>
      </c>
      <c r="V3538">
        <v>173557</v>
      </c>
      <c r="W3538">
        <v>0</v>
      </c>
      <c r="X3538">
        <v>0</v>
      </c>
      <c r="Y3538" t="s">
        <v>81</v>
      </c>
    </row>
    <row r="3539" spans="1:25" x14ac:dyDescent="0.25">
      <c r="A3539">
        <v>3538</v>
      </c>
      <c r="B3539">
        <v>64073</v>
      </c>
      <c r="C3539">
        <v>0</v>
      </c>
      <c r="D3539">
        <v>0</v>
      </c>
      <c r="E3539" t="s">
        <v>1331</v>
      </c>
      <c r="F3539" t="s">
        <v>1332</v>
      </c>
      <c r="G3539">
        <v>1</v>
      </c>
      <c r="H3539" s="6">
        <v>1369134</v>
      </c>
      <c r="I3539" s="7">
        <v>45707</v>
      </c>
      <c r="J3539" s="7">
        <v>45707</v>
      </c>
      <c r="K3539">
        <v>8</v>
      </c>
      <c r="L3539" t="s">
        <v>40</v>
      </c>
      <c r="M3539" t="s">
        <v>9</v>
      </c>
      <c r="N3539" t="s">
        <v>41</v>
      </c>
      <c r="O3539" t="s">
        <v>42</v>
      </c>
      <c r="P3539" t="s">
        <v>2082</v>
      </c>
      <c r="Q3539">
        <v>8</v>
      </c>
      <c r="R3539">
        <v>0</v>
      </c>
      <c r="S3539">
        <v>0</v>
      </c>
      <c r="U3539">
        <v>109531</v>
      </c>
      <c r="V3539">
        <v>109531</v>
      </c>
      <c r="W3539">
        <v>0</v>
      </c>
      <c r="X3539">
        <v>0</v>
      </c>
      <c r="Y3539" t="s">
        <v>109</v>
      </c>
    </row>
    <row r="3540" spans="1:25" x14ac:dyDescent="0.25">
      <c r="A3540">
        <v>3539</v>
      </c>
      <c r="B3540">
        <v>64056</v>
      </c>
      <c r="C3540">
        <v>0</v>
      </c>
      <c r="D3540">
        <v>0</v>
      </c>
      <c r="E3540" t="s">
        <v>2020</v>
      </c>
      <c r="F3540" t="s">
        <v>2021</v>
      </c>
      <c r="G3540">
        <v>1</v>
      </c>
      <c r="H3540" s="6">
        <v>413299</v>
      </c>
      <c r="I3540" s="7">
        <v>45706</v>
      </c>
      <c r="J3540" s="7">
        <v>45706</v>
      </c>
      <c r="K3540">
        <v>15</v>
      </c>
      <c r="L3540" t="s">
        <v>40</v>
      </c>
      <c r="M3540" t="s">
        <v>5</v>
      </c>
      <c r="N3540" t="s">
        <v>41</v>
      </c>
      <c r="O3540" t="s">
        <v>47</v>
      </c>
      <c r="P3540" t="s">
        <v>2082</v>
      </c>
      <c r="Q3540">
        <v>2</v>
      </c>
      <c r="R3540">
        <v>13</v>
      </c>
      <c r="S3540">
        <v>0</v>
      </c>
      <c r="U3540">
        <v>61995</v>
      </c>
      <c r="V3540">
        <v>8266</v>
      </c>
      <c r="W3540">
        <v>53729</v>
      </c>
      <c r="X3540">
        <v>0</v>
      </c>
      <c r="Y3540" t="s">
        <v>250</v>
      </c>
    </row>
    <row r="3541" spans="1:25" x14ac:dyDescent="0.25">
      <c r="A3541">
        <v>3540</v>
      </c>
      <c r="B3541">
        <v>64067</v>
      </c>
      <c r="C3541">
        <v>0</v>
      </c>
      <c r="D3541">
        <v>0</v>
      </c>
      <c r="E3541" t="s">
        <v>1392</v>
      </c>
      <c r="F3541" t="s">
        <v>1393</v>
      </c>
      <c r="G3541">
        <v>1</v>
      </c>
      <c r="H3541" s="6">
        <v>1970600</v>
      </c>
      <c r="I3541" s="7">
        <v>45706</v>
      </c>
      <c r="J3541" s="7">
        <v>45706</v>
      </c>
      <c r="K3541">
        <v>10</v>
      </c>
      <c r="L3541" t="s">
        <v>40</v>
      </c>
      <c r="M3541" t="s">
        <v>5</v>
      </c>
      <c r="N3541" t="s">
        <v>41</v>
      </c>
      <c r="O3541" t="s">
        <v>57</v>
      </c>
      <c r="P3541" t="s">
        <v>2082</v>
      </c>
      <c r="Q3541">
        <v>10</v>
      </c>
      <c r="R3541">
        <v>0</v>
      </c>
      <c r="S3541">
        <v>0</v>
      </c>
      <c r="U3541">
        <v>197060</v>
      </c>
      <c r="V3541">
        <v>197060</v>
      </c>
      <c r="W3541">
        <v>0</v>
      </c>
      <c r="X3541">
        <v>0</v>
      </c>
      <c r="Y3541" t="s">
        <v>109</v>
      </c>
    </row>
    <row r="3542" spans="1:25" x14ac:dyDescent="0.25">
      <c r="A3542">
        <v>3541</v>
      </c>
      <c r="B3542">
        <v>64057</v>
      </c>
      <c r="C3542">
        <v>0</v>
      </c>
      <c r="D3542">
        <v>0</v>
      </c>
      <c r="E3542" t="s">
        <v>1361</v>
      </c>
      <c r="F3542" t="s">
        <v>1362</v>
      </c>
      <c r="G3542">
        <v>1</v>
      </c>
      <c r="H3542" s="6">
        <v>9722355</v>
      </c>
      <c r="I3542" s="7">
        <v>45706</v>
      </c>
      <c r="J3542" s="7">
        <v>45706</v>
      </c>
      <c r="K3542">
        <v>15</v>
      </c>
      <c r="L3542" t="s">
        <v>40</v>
      </c>
      <c r="M3542" t="s">
        <v>5</v>
      </c>
      <c r="N3542" t="s">
        <v>41</v>
      </c>
      <c r="O3542" t="s">
        <v>47</v>
      </c>
      <c r="P3542" t="s">
        <v>2082</v>
      </c>
      <c r="Q3542">
        <v>2</v>
      </c>
      <c r="R3542">
        <v>13</v>
      </c>
      <c r="S3542">
        <v>0</v>
      </c>
      <c r="U3542">
        <v>1458353</v>
      </c>
      <c r="V3542">
        <v>194447</v>
      </c>
      <c r="W3542">
        <v>1263906</v>
      </c>
      <c r="X3542">
        <v>0</v>
      </c>
      <c r="Y3542" t="s">
        <v>250</v>
      </c>
    </row>
    <row r="3543" spans="1:25" x14ac:dyDescent="0.25">
      <c r="A3543">
        <v>3542</v>
      </c>
      <c r="B3543">
        <v>64058</v>
      </c>
      <c r="C3543">
        <v>0</v>
      </c>
      <c r="D3543">
        <v>0</v>
      </c>
      <c r="E3543" t="s">
        <v>1848</v>
      </c>
      <c r="F3543" t="s">
        <v>1849</v>
      </c>
      <c r="G3543">
        <v>1</v>
      </c>
      <c r="H3543" s="6">
        <v>16131724</v>
      </c>
      <c r="I3543" s="7">
        <v>45706</v>
      </c>
      <c r="J3543" s="7">
        <v>45706</v>
      </c>
      <c r="K3543">
        <v>15</v>
      </c>
      <c r="L3543" t="s">
        <v>40</v>
      </c>
      <c r="M3543" t="s">
        <v>5</v>
      </c>
      <c r="N3543" t="s">
        <v>41</v>
      </c>
      <c r="O3543" t="s">
        <v>47</v>
      </c>
      <c r="P3543" t="s">
        <v>2082</v>
      </c>
      <c r="Q3543">
        <v>2</v>
      </c>
      <c r="R3543">
        <v>13</v>
      </c>
      <c r="S3543">
        <v>0</v>
      </c>
      <c r="U3543">
        <v>2419759</v>
      </c>
      <c r="V3543">
        <v>322634</v>
      </c>
      <c r="W3543">
        <v>2097124</v>
      </c>
      <c r="X3543">
        <v>0</v>
      </c>
      <c r="Y3543" t="s">
        <v>250</v>
      </c>
    </row>
    <row r="3544" spans="1:25" x14ac:dyDescent="0.25">
      <c r="A3544">
        <v>3543</v>
      </c>
      <c r="B3544">
        <v>64055</v>
      </c>
      <c r="C3544">
        <v>0</v>
      </c>
      <c r="D3544">
        <v>0</v>
      </c>
      <c r="E3544" t="s">
        <v>1646</v>
      </c>
      <c r="F3544" t="s">
        <v>1647</v>
      </c>
      <c r="G3544">
        <v>1</v>
      </c>
      <c r="H3544" s="6">
        <v>1083480</v>
      </c>
      <c r="I3544" s="7">
        <v>45706</v>
      </c>
      <c r="J3544" s="7">
        <v>45706</v>
      </c>
      <c r="K3544">
        <v>15</v>
      </c>
      <c r="L3544" t="s">
        <v>40</v>
      </c>
      <c r="M3544" t="s">
        <v>5</v>
      </c>
      <c r="N3544" t="s">
        <v>41</v>
      </c>
      <c r="O3544" t="s">
        <v>54</v>
      </c>
      <c r="P3544" t="s">
        <v>2082</v>
      </c>
      <c r="Q3544">
        <v>4</v>
      </c>
      <c r="R3544">
        <v>11</v>
      </c>
      <c r="S3544">
        <v>0</v>
      </c>
      <c r="U3544">
        <v>162522</v>
      </c>
      <c r="V3544">
        <v>43339</v>
      </c>
      <c r="W3544">
        <v>119183</v>
      </c>
      <c r="X3544">
        <v>0</v>
      </c>
      <c r="Y3544" t="s">
        <v>109</v>
      </c>
    </row>
    <row r="3545" spans="1:25" x14ac:dyDescent="0.25">
      <c r="A3545">
        <v>3544</v>
      </c>
      <c r="B3545">
        <v>64060</v>
      </c>
      <c r="C3545">
        <v>0</v>
      </c>
      <c r="D3545">
        <v>0</v>
      </c>
      <c r="E3545" t="s">
        <v>1343</v>
      </c>
      <c r="F3545" t="s">
        <v>1344</v>
      </c>
      <c r="G3545">
        <v>1</v>
      </c>
      <c r="H3545" s="6">
        <v>1018768</v>
      </c>
      <c r="I3545" s="7">
        <v>45706</v>
      </c>
      <c r="J3545" s="7">
        <v>45706</v>
      </c>
      <c r="K3545">
        <v>8</v>
      </c>
      <c r="L3545" t="s">
        <v>40</v>
      </c>
      <c r="M3545" t="s">
        <v>9</v>
      </c>
      <c r="N3545" t="s">
        <v>41</v>
      </c>
      <c r="O3545" t="s">
        <v>42</v>
      </c>
      <c r="P3545" t="s">
        <v>2082</v>
      </c>
      <c r="Q3545">
        <v>8</v>
      </c>
      <c r="R3545">
        <v>0</v>
      </c>
      <c r="S3545">
        <v>0</v>
      </c>
      <c r="U3545">
        <v>81501</v>
      </c>
      <c r="V3545">
        <v>81501</v>
      </c>
      <c r="W3545">
        <v>0</v>
      </c>
      <c r="X3545">
        <v>0</v>
      </c>
      <c r="Y3545" t="s">
        <v>109</v>
      </c>
    </row>
    <row r="3546" spans="1:25" x14ac:dyDescent="0.25">
      <c r="A3546">
        <v>3545</v>
      </c>
      <c r="B3546">
        <v>64066</v>
      </c>
      <c r="C3546">
        <v>0</v>
      </c>
      <c r="D3546">
        <v>0</v>
      </c>
      <c r="E3546" t="s">
        <v>2291</v>
      </c>
      <c r="F3546" t="s">
        <v>2292</v>
      </c>
      <c r="G3546">
        <v>1</v>
      </c>
      <c r="H3546" s="6">
        <v>7000000</v>
      </c>
      <c r="I3546" s="7">
        <v>45706</v>
      </c>
      <c r="J3546" s="7">
        <v>45706</v>
      </c>
      <c r="K3546">
        <v>5</v>
      </c>
      <c r="L3546" t="s">
        <v>40</v>
      </c>
      <c r="M3546" t="s">
        <v>5</v>
      </c>
      <c r="N3546" t="s">
        <v>41</v>
      </c>
      <c r="O3546" t="s">
        <v>47</v>
      </c>
      <c r="P3546" t="s">
        <v>2082</v>
      </c>
      <c r="Q3546">
        <v>5</v>
      </c>
      <c r="R3546">
        <v>0</v>
      </c>
      <c r="S3546">
        <v>0</v>
      </c>
      <c r="U3546">
        <v>350000</v>
      </c>
      <c r="V3546">
        <v>350000</v>
      </c>
      <c r="W3546">
        <v>0</v>
      </c>
      <c r="X3546">
        <v>0</v>
      </c>
      <c r="Y3546" t="s">
        <v>2086</v>
      </c>
    </row>
    <row r="3547" spans="1:25" x14ac:dyDescent="0.25">
      <c r="A3547">
        <v>3546</v>
      </c>
      <c r="B3547">
        <v>64061</v>
      </c>
      <c r="C3547">
        <v>0</v>
      </c>
      <c r="D3547">
        <v>0</v>
      </c>
      <c r="E3547" t="s">
        <v>1345</v>
      </c>
      <c r="F3547" t="s">
        <v>1346</v>
      </c>
      <c r="G3547">
        <v>1</v>
      </c>
      <c r="H3547" s="6">
        <v>646589</v>
      </c>
      <c r="I3547" s="7">
        <v>45706</v>
      </c>
      <c r="J3547" s="7">
        <v>45706</v>
      </c>
      <c r="K3547">
        <v>8</v>
      </c>
      <c r="L3547" t="s">
        <v>40</v>
      </c>
      <c r="M3547" t="s">
        <v>9</v>
      </c>
      <c r="N3547" t="s">
        <v>41</v>
      </c>
      <c r="O3547" t="s">
        <v>42</v>
      </c>
      <c r="P3547" t="s">
        <v>2082</v>
      </c>
      <c r="Q3547">
        <v>8</v>
      </c>
      <c r="R3547">
        <v>0</v>
      </c>
      <c r="S3547">
        <v>0</v>
      </c>
      <c r="U3547">
        <v>51727</v>
      </c>
      <c r="V3547">
        <v>51727</v>
      </c>
      <c r="W3547">
        <v>0</v>
      </c>
      <c r="X3547">
        <v>0</v>
      </c>
      <c r="Y3547" t="s">
        <v>109</v>
      </c>
    </row>
    <row r="3548" spans="1:25" x14ac:dyDescent="0.25">
      <c r="A3548">
        <v>3547</v>
      </c>
      <c r="B3548">
        <v>64062</v>
      </c>
      <c r="C3548">
        <v>0</v>
      </c>
      <c r="D3548">
        <v>0</v>
      </c>
      <c r="E3548" t="s">
        <v>1054</v>
      </c>
      <c r="F3548" t="s">
        <v>1055</v>
      </c>
      <c r="G3548">
        <v>1</v>
      </c>
      <c r="H3548" s="6">
        <v>10117542</v>
      </c>
      <c r="I3548" s="7">
        <v>45706</v>
      </c>
      <c r="J3548" s="7">
        <v>45706</v>
      </c>
      <c r="K3548">
        <v>8</v>
      </c>
      <c r="L3548" t="s">
        <v>40</v>
      </c>
      <c r="M3548" t="s">
        <v>9</v>
      </c>
      <c r="N3548" t="s">
        <v>41</v>
      </c>
      <c r="O3548" t="s">
        <v>42</v>
      </c>
      <c r="P3548" t="s">
        <v>2082</v>
      </c>
      <c r="Q3548">
        <v>8</v>
      </c>
      <c r="R3548">
        <v>0</v>
      </c>
      <c r="S3548">
        <v>0</v>
      </c>
      <c r="U3548">
        <v>809403</v>
      </c>
      <c r="V3548">
        <v>809403</v>
      </c>
      <c r="W3548">
        <v>0</v>
      </c>
      <c r="X3548">
        <v>0</v>
      </c>
      <c r="Y3548" t="s">
        <v>67</v>
      </c>
    </row>
    <row r="3549" spans="1:25" x14ac:dyDescent="0.25">
      <c r="A3549">
        <v>3548</v>
      </c>
      <c r="B3549">
        <v>64059</v>
      </c>
      <c r="C3549">
        <v>0</v>
      </c>
      <c r="D3549">
        <v>0</v>
      </c>
      <c r="E3549" t="s">
        <v>1357</v>
      </c>
      <c r="F3549" t="s">
        <v>1358</v>
      </c>
      <c r="G3549">
        <v>1</v>
      </c>
      <c r="H3549" s="6">
        <v>29961977</v>
      </c>
      <c r="I3549" s="7">
        <v>45706</v>
      </c>
      <c r="J3549" s="7">
        <v>45706</v>
      </c>
      <c r="K3549">
        <v>15</v>
      </c>
      <c r="L3549" t="s">
        <v>40</v>
      </c>
      <c r="M3549" t="s">
        <v>5</v>
      </c>
      <c r="N3549" t="s">
        <v>41</v>
      </c>
      <c r="O3549" t="s">
        <v>47</v>
      </c>
      <c r="P3549" t="s">
        <v>2082</v>
      </c>
      <c r="Q3549">
        <v>2</v>
      </c>
      <c r="R3549">
        <v>13</v>
      </c>
      <c r="S3549">
        <v>0</v>
      </c>
      <c r="U3549">
        <v>4494297</v>
      </c>
      <c r="V3549">
        <v>599240</v>
      </c>
      <c r="W3549">
        <v>3895057</v>
      </c>
      <c r="X3549">
        <v>0</v>
      </c>
      <c r="Y3549" t="s">
        <v>250</v>
      </c>
    </row>
    <row r="3550" spans="1:25" x14ac:dyDescent="0.25">
      <c r="A3550">
        <v>3549</v>
      </c>
      <c r="B3550">
        <v>64054</v>
      </c>
      <c r="C3550">
        <v>0</v>
      </c>
      <c r="D3550">
        <v>0</v>
      </c>
      <c r="E3550" t="s">
        <v>1127</v>
      </c>
      <c r="F3550" t="s">
        <v>1128</v>
      </c>
      <c r="G3550">
        <v>1</v>
      </c>
      <c r="H3550" s="6">
        <v>3180449</v>
      </c>
      <c r="I3550" s="7">
        <v>45705</v>
      </c>
      <c r="J3550" s="7">
        <v>45705</v>
      </c>
      <c r="K3550">
        <v>8</v>
      </c>
      <c r="L3550" t="s">
        <v>40</v>
      </c>
      <c r="M3550" t="s">
        <v>9</v>
      </c>
      <c r="N3550" t="s">
        <v>41</v>
      </c>
      <c r="O3550" t="s">
        <v>42</v>
      </c>
      <c r="P3550" t="s">
        <v>2082</v>
      </c>
      <c r="Q3550">
        <v>8</v>
      </c>
      <c r="R3550">
        <v>0</v>
      </c>
      <c r="S3550">
        <v>0</v>
      </c>
      <c r="U3550">
        <v>254436</v>
      </c>
      <c r="V3550">
        <v>254436</v>
      </c>
      <c r="W3550">
        <v>0</v>
      </c>
      <c r="X3550">
        <v>0</v>
      </c>
      <c r="Y3550" t="s">
        <v>109</v>
      </c>
    </row>
    <row r="3551" spans="1:25" x14ac:dyDescent="0.25">
      <c r="A3551">
        <v>3550</v>
      </c>
      <c r="B3551">
        <v>64053</v>
      </c>
      <c r="C3551">
        <v>0</v>
      </c>
      <c r="D3551">
        <v>0</v>
      </c>
      <c r="E3551" t="s">
        <v>1536</v>
      </c>
      <c r="F3551" t="s">
        <v>1537</v>
      </c>
      <c r="G3551">
        <v>1</v>
      </c>
      <c r="H3551" s="6">
        <v>5000000</v>
      </c>
      <c r="I3551" s="7">
        <v>45705</v>
      </c>
      <c r="J3551" s="7">
        <v>45705</v>
      </c>
      <c r="K3551">
        <v>8</v>
      </c>
      <c r="L3551" t="s">
        <v>40</v>
      </c>
      <c r="M3551" t="s">
        <v>5</v>
      </c>
      <c r="N3551" t="s">
        <v>41</v>
      </c>
      <c r="O3551" t="s">
        <v>57</v>
      </c>
      <c r="P3551" t="s">
        <v>2082</v>
      </c>
      <c r="Q3551">
        <v>3</v>
      </c>
      <c r="R3551">
        <v>5</v>
      </c>
      <c r="S3551">
        <v>0</v>
      </c>
      <c r="U3551">
        <v>400000</v>
      </c>
      <c r="V3551">
        <v>150000</v>
      </c>
      <c r="W3551">
        <v>250000</v>
      </c>
      <c r="X3551">
        <v>0</v>
      </c>
      <c r="Y3551" t="s">
        <v>72</v>
      </c>
    </row>
    <row r="3552" spans="1:25" x14ac:dyDescent="0.25">
      <c r="A3552">
        <v>3551</v>
      </c>
      <c r="B3552">
        <v>64052</v>
      </c>
      <c r="C3552">
        <v>0</v>
      </c>
      <c r="D3552">
        <v>0</v>
      </c>
      <c r="E3552" t="s">
        <v>1560</v>
      </c>
      <c r="F3552" t="s">
        <v>1561</v>
      </c>
      <c r="G3552">
        <v>1</v>
      </c>
      <c r="H3552" s="6">
        <v>100000</v>
      </c>
      <c r="I3552" s="7">
        <v>45705</v>
      </c>
      <c r="J3552" s="7">
        <v>45705</v>
      </c>
      <c r="K3552">
        <v>7</v>
      </c>
      <c r="L3552" t="s">
        <v>40</v>
      </c>
      <c r="M3552" t="s">
        <v>5</v>
      </c>
      <c r="N3552" t="s">
        <v>41</v>
      </c>
      <c r="O3552" t="s">
        <v>57</v>
      </c>
      <c r="P3552" t="s">
        <v>2082</v>
      </c>
      <c r="Q3552">
        <v>7</v>
      </c>
      <c r="R3552">
        <v>0</v>
      </c>
      <c r="S3552">
        <v>0</v>
      </c>
      <c r="U3552">
        <v>7000</v>
      </c>
      <c r="V3552">
        <v>7000</v>
      </c>
      <c r="W3552">
        <v>0</v>
      </c>
      <c r="X3552">
        <v>0</v>
      </c>
      <c r="Y3552" t="s">
        <v>72</v>
      </c>
    </row>
    <row r="3553" spans="1:25" x14ac:dyDescent="0.25">
      <c r="A3553">
        <v>3552</v>
      </c>
      <c r="B3553">
        <v>64064</v>
      </c>
      <c r="C3553">
        <v>0</v>
      </c>
      <c r="D3553">
        <v>0</v>
      </c>
      <c r="E3553" t="s">
        <v>1776</v>
      </c>
      <c r="F3553" t="s">
        <v>1777</v>
      </c>
      <c r="G3553">
        <v>1</v>
      </c>
      <c r="H3553" s="6">
        <v>505553</v>
      </c>
      <c r="I3553" s="7">
        <v>45705</v>
      </c>
      <c r="J3553" s="7">
        <v>45705</v>
      </c>
      <c r="K3553">
        <v>6</v>
      </c>
      <c r="L3553" t="s">
        <v>40</v>
      </c>
      <c r="M3553" t="s">
        <v>5</v>
      </c>
      <c r="N3553" t="s">
        <v>41</v>
      </c>
      <c r="O3553" t="s">
        <v>57</v>
      </c>
      <c r="P3553" t="s">
        <v>2082</v>
      </c>
      <c r="Q3553">
        <v>6</v>
      </c>
      <c r="R3553">
        <v>0</v>
      </c>
      <c r="S3553">
        <v>0</v>
      </c>
      <c r="U3553">
        <v>30333</v>
      </c>
      <c r="V3553">
        <v>30333</v>
      </c>
      <c r="W3553">
        <v>0</v>
      </c>
      <c r="X3553">
        <v>0</v>
      </c>
      <c r="Y3553" t="s">
        <v>67</v>
      </c>
    </row>
    <row r="3554" spans="1:25" x14ac:dyDescent="0.25">
      <c r="A3554">
        <v>3553</v>
      </c>
      <c r="B3554">
        <v>64065</v>
      </c>
      <c r="C3554">
        <v>0</v>
      </c>
      <c r="D3554">
        <v>0</v>
      </c>
      <c r="E3554" t="s">
        <v>1773</v>
      </c>
      <c r="F3554" t="s">
        <v>1774</v>
      </c>
      <c r="G3554">
        <v>1</v>
      </c>
      <c r="H3554" s="6">
        <v>1019255</v>
      </c>
      <c r="I3554" s="7">
        <v>45705</v>
      </c>
      <c r="J3554" s="7">
        <v>45705</v>
      </c>
      <c r="K3554">
        <v>6</v>
      </c>
      <c r="L3554" t="s">
        <v>40</v>
      </c>
      <c r="M3554" t="s">
        <v>5</v>
      </c>
      <c r="N3554" t="s">
        <v>41</v>
      </c>
      <c r="O3554" t="s">
        <v>57</v>
      </c>
      <c r="P3554" t="s">
        <v>2082</v>
      </c>
      <c r="Q3554">
        <v>6</v>
      </c>
      <c r="R3554">
        <v>0</v>
      </c>
      <c r="S3554">
        <v>0</v>
      </c>
      <c r="U3554">
        <v>61155</v>
      </c>
      <c r="V3554">
        <v>61155</v>
      </c>
      <c r="W3554">
        <v>0</v>
      </c>
      <c r="X3554">
        <v>0</v>
      </c>
      <c r="Y3554" t="s">
        <v>67</v>
      </c>
    </row>
    <row r="3555" spans="1:25" x14ac:dyDescent="0.25">
      <c r="A3555">
        <v>3554</v>
      </c>
      <c r="B3555">
        <v>63769</v>
      </c>
      <c r="C3555">
        <v>0</v>
      </c>
      <c r="D3555">
        <v>0</v>
      </c>
      <c r="E3555" t="s">
        <v>1482</v>
      </c>
      <c r="F3555" t="s">
        <v>1483</v>
      </c>
      <c r="G3555">
        <v>1</v>
      </c>
      <c r="H3555" s="6">
        <v>204255</v>
      </c>
      <c r="I3555" s="7">
        <v>45702</v>
      </c>
      <c r="J3555" s="7">
        <v>45702</v>
      </c>
      <c r="K3555">
        <v>6</v>
      </c>
      <c r="L3555" t="s">
        <v>40</v>
      </c>
      <c r="M3555" t="s">
        <v>5</v>
      </c>
      <c r="N3555" t="s">
        <v>41</v>
      </c>
      <c r="O3555" t="s">
        <v>77</v>
      </c>
      <c r="P3555" t="s">
        <v>2082</v>
      </c>
      <c r="Q3555">
        <v>6</v>
      </c>
      <c r="R3555">
        <v>0</v>
      </c>
      <c r="S3555">
        <v>0</v>
      </c>
      <c r="U3555">
        <v>12255</v>
      </c>
      <c r="V3555">
        <v>12255</v>
      </c>
      <c r="W3555">
        <v>0</v>
      </c>
      <c r="X3555">
        <v>0</v>
      </c>
      <c r="Y3555" t="s">
        <v>48</v>
      </c>
    </row>
    <row r="3556" spans="1:25" x14ac:dyDescent="0.25">
      <c r="A3556">
        <v>3555</v>
      </c>
      <c r="B3556">
        <v>63779</v>
      </c>
      <c r="C3556">
        <v>0</v>
      </c>
      <c r="D3556">
        <v>0</v>
      </c>
      <c r="E3556" t="s">
        <v>1175</v>
      </c>
      <c r="F3556" t="s">
        <v>1176</v>
      </c>
      <c r="G3556">
        <v>1</v>
      </c>
      <c r="H3556" s="6">
        <v>157180</v>
      </c>
      <c r="I3556" s="7">
        <v>45702</v>
      </c>
      <c r="J3556" s="7">
        <v>45702</v>
      </c>
      <c r="K3556">
        <v>5</v>
      </c>
      <c r="L3556" t="s">
        <v>40</v>
      </c>
      <c r="M3556" t="s">
        <v>9</v>
      </c>
      <c r="N3556" t="s">
        <v>41</v>
      </c>
      <c r="O3556" t="s">
        <v>42</v>
      </c>
      <c r="P3556" t="s">
        <v>2082</v>
      </c>
      <c r="Q3556">
        <v>5</v>
      </c>
      <c r="R3556">
        <v>0</v>
      </c>
      <c r="S3556">
        <v>0</v>
      </c>
      <c r="U3556">
        <v>7859</v>
      </c>
      <c r="V3556">
        <v>7859</v>
      </c>
      <c r="W3556">
        <v>0</v>
      </c>
      <c r="X3556">
        <v>0</v>
      </c>
      <c r="Y3556" t="s">
        <v>44</v>
      </c>
    </row>
    <row r="3557" spans="1:25" x14ac:dyDescent="0.25">
      <c r="A3557">
        <v>3556</v>
      </c>
      <c r="B3557">
        <v>63772</v>
      </c>
      <c r="C3557">
        <v>0</v>
      </c>
      <c r="D3557">
        <v>0</v>
      </c>
      <c r="E3557" t="s">
        <v>1188</v>
      </c>
      <c r="F3557" t="s">
        <v>1189</v>
      </c>
      <c r="G3557">
        <v>1</v>
      </c>
      <c r="H3557" s="6">
        <v>572890</v>
      </c>
      <c r="I3557" s="7">
        <v>45702</v>
      </c>
      <c r="J3557" s="7">
        <v>45702</v>
      </c>
      <c r="K3557">
        <v>5</v>
      </c>
      <c r="L3557" t="s">
        <v>40</v>
      </c>
      <c r="M3557" t="s">
        <v>9</v>
      </c>
      <c r="N3557" t="s">
        <v>41</v>
      </c>
      <c r="O3557" t="s">
        <v>42</v>
      </c>
      <c r="P3557" t="s">
        <v>2082</v>
      </c>
      <c r="Q3557">
        <v>5</v>
      </c>
      <c r="R3557">
        <v>0</v>
      </c>
      <c r="S3557">
        <v>0</v>
      </c>
      <c r="U3557">
        <v>28645</v>
      </c>
      <c r="V3557">
        <v>28644</v>
      </c>
      <c r="W3557">
        <v>0</v>
      </c>
      <c r="X3557">
        <v>0</v>
      </c>
      <c r="Y3557" t="s">
        <v>44</v>
      </c>
    </row>
    <row r="3558" spans="1:25" x14ac:dyDescent="0.25">
      <c r="A3558">
        <v>3557</v>
      </c>
      <c r="B3558">
        <v>63773</v>
      </c>
      <c r="C3558">
        <v>0</v>
      </c>
      <c r="D3558">
        <v>0</v>
      </c>
      <c r="E3558" t="s">
        <v>1188</v>
      </c>
      <c r="F3558" t="s">
        <v>1189</v>
      </c>
      <c r="G3558">
        <v>1</v>
      </c>
      <c r="H3558" s="6">
        <v>285214</v>
      </c>
      <c r="I3558" s="7">
        <v>45702</v>
      </c>
      <c r="J3558" s="7">
        <v>45702</v>
      </c>
      <c r="K3558">
        <v>5</v>
      </c>
      <c r="L3558" t="s">
        <v>40</v>
      </c>
      <c r="M3558" t="s">
        <v>9</v>
      </c>
      <c r="N3558" t="s">
        <v>41</v>
      </c>
      <c r="O3558" t="s">
        <v>42</v>
      </c>
      <c r="P3558" t="s">
        <v>2082</v>
      </c>
      <c r="Q3558">
        <v>5</v>
      </c>
      <c r="R3558">
        <v>0</v>
      </c>
      <c r="S3558">
        <v>0</v>
      </c>
      <c r="U3558">
        <v>14261</v>
      </c>
      <c r="V3558">
        <v>14261</v>
      </c>
      <c r="W3558">
        <v>0</v>
      </c>
      <c r="X3558">
        <v>0</v>
      </c>
      <c r="Y3558" t="s">
        <v>44</v>
      </c>
    </row>
    <row r="3559" spans="1:25" x14ac:dyDescent="0.25">
      <c r="A3559">
        <v>3558</v>
      </c>
      <c r="B3559">
        <v>63774</v>
      </c>
      <c r="C3559">
        <v>0</v>
      </c>
      <c r="D3559">
        <v>0</v>
      </c>
      <c r="E3559" t="s">
        <v>1188</v>
      </c>
      <c r="F3559" t="s">
        <v>1189</v>
      </c>
      <c r="G3559">
        <v>1</v>
      </c>
      <c r="H3559" s="6">
        <v>456241</v>
      </c>
      <c r="I3559" s="7">
        <v>45702</v>
      </c>
      <c r="J3559" s="7">
        <v>45702</v>
      </c>
      <c r="K3559">
        <v>5</v>
      </c>
      <c r="L3559" t="s">
        <v>40</v>
      </c>
      <c r="M3559" t="s">
        <v>9</v>
      </c>
      <c r="N3559" t="s">
        <v>41</v>
      </c>
      <c r="O3559" t="s">
        <v>42</v>
      </c>
      <c r="P3559" t="s">
        <v>2082</v>
      </c>
      <c r="Q3559">
        <v>5</v>
      </c>
      <c r="R3559">
        <v>0</v>
      </c>
      <c r="S3559">
        <v>0</v>
      </c>
      <c r="U3559">
        <v>22812</v>
      </c>
      <c r="V3559">
        <v>22812</v>
      </c>
      <c r="W3559">
        <v>0</v>
      </c>
      <c r="X3559">
        <v>0</v>
      </c>
      <c r="Y3559" t="s">
        <v>44</v>
      </c>
    </row>
    <row r="3560" spans="1:25" x14ac:dyDescent="0.25">
      <c r="A3560">
        <v>3559</v>
      </c>
      <c r="B3560">
        <v>63775</v>
      </c>
      <c r="C3560">
        <v>0</v>
      </c>
      <c r="D3560">
        <v>0</v>
      </c>
      <c r="E3560" t="s">
        <v>1190</v>
      </c>
      <c r="F3560" t="s">
        <v>1191</v>
      </c>
      <c r="G3560">
        <v>1</v>
      </c>
      <c r="H3560" s="6">
        <v>113145</v>
      </c>
      <c r="I3560" s="7">
        <v>45702</v>
      </c>
      <c r="J3560" s="7">
        <v>45702</v>
      </c>
      <c r="K3560">
        <v>5</v>
      </c>
      <c r="L3560" t="s">
        <v>40</v>
      </c>
      <c r="M3560" t="s">
        <v>9</v>
      </c>
      <c r="N3560" t="s">
        <v>41</v>
      </c>
      <c r="O3560" t="s">
        <v>42</v>
      </c>
      <c r="P3560" t="s">
        <v>2082</v>
      </c>
      <c r="Q3560">
        <v>5</v>
      </c>
      <c r="R3560">
        <v>0</v>
      </c>
      <c r="S3560">
        <v>0</v>
      </c>
      <c r="U3560">
        <v>5657</v>
      </c>
      <c r="V3560">
        <v>5657</v>
      </c>
      <c r="W3560">
        <v>0</v>
      </c>
      <c r="X3560">
        <v>0</v>
      </c>
      <c r="Y3560" t="s">
        <v>44</v>
      </c>
    </row>
    <row r="3561" spans="1:25" x14ac:dyDescent="0.25">
      <c r="A3561">
        <v>3560</v>
      </c>
      <c r="B3561">
        <v>63776</v>
      </c>
      <c r="C3561">
        <v>0</v>
      </c>
      <c r="D3561">
        <v>0</v>
      </c>
      <c r="E3561" t="s">
        <v>1190</v>
      </c>
      <c r="F3561" t="s">
        <v>1191</v>
      </c>
      <c r="G3561">
        <v>1</v>
      </c>
      <c r="H3561" s="6">
        <v>55313</v>
      </c>
      <c r="I3561" s="7">
        <v>45702</v>
      </c>
      <c r="J3561" s="7">
        <v>45702</v>
      </c>
      <c r="K3561">
        <v>5</v>
      </c>
      <c r="L3561" t="s">
        <v>40</v>
      </c>
      <c r="M3561" t="s">
        <v>9</v>
      </c>
      <c r="N3561" t="s">
        <v>41</v>
      </c>
      <c r="O3561" t="s">
        <v>42</v>
      </c>
      <c r="P3561" t="s">
        <v>2082</v>
      </c>
      <c r="Q3561">
        <v>5</v>
      </c>
      <c r="R3561">
        <v>0</v>
      </c>
      <c r="S3561">
        <v>0</v>
      </c>
      <c r="U3561">
        <v>2766</v>
      </c>
      <c r="V3561">
        <v>2766</v>
      </c>
      <c r="W3561">
        <v>0</v>
      </c>
      <c r="X3561">
        <v>0</v>
      </c>
      <c r="Y3561" t="s">
        <v>44</v>
      </c>
    </row>
    <row r="3562" spans="1:25" x14ac:dyDescent="0.25">
      <c r="A3562">
        <v>3561</v>
      </c>
      <c r="B3562">
        <v>63777</v>
      </c>
      <c r="C3562">
        <v>0</v>
      </c>
      <c r="D3562">
        <v>0</v>
      </c>
      <c r="E3562" t="s">
        <v>1190</v>
      </c>
      <c r="F3562" t="s">
        <v>1191</v>
      </c>
      <c r="G3562">
        <v>1</v>
      </c>
      <c r="H3562" s="6">
        <v>89584</v>
      </c>
      <c r="I3562" s="7">
        <v>45702</v>
      </c>
      <c r="J3562" s="7">
        <v>45702</v>
      </c>
      <c r="K3562">
        <v>5</v>
      </c>
      <c r="L3562" t="s">
        <v>40</v>
      </c>
      <c r="M3562" t="s">
        <v>9</v>
      </c>
      <c r="N3562" t="s">
        <v>41</v>
      </c>
      <c r="O3562" t="s">
        <v>42</v>
      </c>
      <c r="P3562" t="s">
        <v>2082</v>
      </c>
      <c r="Q3562">
        <v>5</v>
      </c>
      <c r="R3562">
        <v>0</v>
      </c>
      <c r="S3562">
        <v>0</v>
      </c>
      <c r="U3562">
        <v>4479</v>
      </c>
      <c r="V3562">
        <v>4479</v>
      </c>
      <c r="W3562">
        <v>0</v>
      </c>
      <c r="X3562">
        <v>0</v>
      </c>
      <c r="Y3562" t="s">
        <v>44</v>
      </c>
    </row>
    <row r="3563" spans="1:25" x14ac:dyDescent="0.25">
      <c r="A3563">
        <v>3562</v>
      </c>
      <c r="B3563">
        <v>64063</v>
      </c>
      <c r="C3563">
        <v>0</v>
      </c>
      <c r="D3563">
        <v>0</v>
      </c>
      <c r="E3563" t="s">
        <v>199</v>
      </c>
      <c r="F3563" t="s">
        <v>200</v>
      </c>
      <c r="G3563">
        <v>1</v>
      </c>
      <c r="H3563" s="6">
        <v>25913434</v>
      </c>
      <c r="I3563" s="7">
        <v>45702</v>
      </c>
      <c r="J3563" s="7">
        <v>45702</v>
      </c>
      <c r="K3563">
        <v>15</v>
      </c>
      <c r="L3563" t="s">
        <v>40</v>
      </c>
      <c r="M3563" t="s">
        <v>5</v>
      </c>
      <c r="N3563" t="s">
        <v>41</v>
      </c>
      <c r="O3563" t="s">
        <v>77</v>
      </c>
      <c r="P3563" t="s">
        <v>2082</v>
      </c>
      <c r="Q3563">
        <v>6</v>
      </c>
      <c r="R3563">
        <v>9</v>
      </c>
      <c r="S3563">
        <v>0</v>
      </c>
      <c r="U3563">
        <v>3887015</v>
      </c>
      <c r="V3563">
        <v>1554806</v>
      </c>
      <c r="W3563">
        <v>2332209</v>
      </c>
      <c r="X3563">
        <v>0</v>
      </c>
      <c r="Y3563" t="s">
        <v>94</v>
      </c>
    </row>
    <row r="3564" spans="1:25" x14ac:dyDescent="0.25">
      <c r="A3564">
        <v>3563</v>
      </c>
      <c r="B3564">
        <v>63778</v>
      </c>
      <c r="C3564">
        <v>0</v>
      </c>
      <c r="D3564">
        <v>0</v>
      </c>
      <c r="E3564" t="s">
        <v>1196</v>
      </c>
      <c r="F3564" t="s">
        <v>1197</v>
      </c>
      <c r="G3564">
        <v>1</v>
      </c>
      <c r="H3564" s="6">
        <v>5913014</v>
      </c>
      <c r="I3564" s="7">
        <v>45702</v>
      </c>
      <c r="J3564" s="7">
        <v>45702</v>
      </c>
      <c r="K3564">
        <v>5</v>
      </c>
      <c r="L3564" t="s">
        <v>40</v>
      </c>
      <c r="M3564" t="s">
        <v>9</v>
      </c>
      <c r="N3564" t="s">
        <v>41</v>
      </c>
      <c r="O3564" t="s">
        <v>42</v>
      </c>
      <c r="P3564" t="s">
        <v>2082</v>
      </c>
      <c r="Q3564">
        <v>5</v>
      </c>
      <c r="R3564">
        <v>0</v>
      </c>
      <c r="S3564">
        <v>0</v>
      </c>
      <c r="U3564">
        <v>295651</v>
      </c>
      <c r="V3564">
        <v>295651</v>
      </c>
      <c r="W3564">
        <v>0</v>
      </c>
      <c r="X3564">
        <v>0</v>
      </c>
      <c r="Y3564" t="s">
        <v>112</v>
      </c>
    </row>
    <row r="3565" spans="1:25" x14ac:dyDescent="0.25">
      <c r="A3565">
        <v>3564</v>
      </c>
      <c r="B3565">
        <v>64069</v>
      </c>
      <c r="C3565">
        <v>0</v>
      </c>
      <c r="D3565">
        <v>0</v>
      </c>
      <c r="E3565" t="s">
        <v>1372</v>
      </c>
      <c r="F3565" t="s">
        <v>1373</v>
      </c>
      <c r="G3565">
        <v>1</v>
      </c>
      <c r="H3565" s="6">
        <v>16583436</v>
      </c>
      <c r="I3565" s="7">
        <v>45702</v>
      </c>
      <c r="J3565" s="7">
        <v>45702</v>
      </c>
      <c r="K3565">
        <v>15</v>
      </c>
      <c r="L3565" t="s">
        <v>40</v>
      </c>
      <c r="M3565" t="s">
        <v>4</v>
      </c>
      <c r="N3565" t="s">
        <v>41</v>
      </c>
      <c r="O3565" t="s">
        <v>51</v>
      </c>
      <c r="P3565" t="s">
        <v>2082</v>
      </c>
      <c r="Q3565">
        <v>5.5</v>
      </c>
      <c r="R3565">
        <v>7</v>
      </c>
      <c r="S3565">
        <v>2.5</v>
      </c>
      <c r="U3565">
        <v>2487515</v>
      </c>
      <c r="V3565">
        <v>912089</v>
      </c>
      <c r="W3565">
        <v>1160841</v>
      </c>
      <c r="X3565">
        <v>414586</v>
      </c>
      <c r="Y3565" t="s">
        <v>109</v>
      </c>
    </row>
    <row r="3566" spans="1:25" x14ac:dyDescent="0.25">
      <c r="A3566">
        <v>3565</v>
      </c>
      <c r="B3566">
        <v>63768</v>
      </c>
      <c r="C3566">
        <v>0</v>
      </c>
      <c r="D3566">
        <v>0</v>
      </c>
      <c r="E3566" t="s">
        <v>1708</v>
      </c>
      <c r="F3566" t="s">
        <v>1709</v>
      </c>
      <c r="G3566">
        <v>1</v>
      </c>
      <c r="H3566" s="6">
        <v>3532844</v>
      </c>
      <c r="I3566" s="7">
        <v>45702</v>
      </c>
      <c r="J3566" s="7">
        <v>45702</v>
      </c>
      <c r="K3566">
        <v>7</v>
      </c>
      <c r="L3566" t="s">
        <v>40</v>
      </c>
      <c r="M3566" t="s">
        <v>9</v>
      </c>
      <c r="N3566" t="s">
        <v>41</v>
      </c>
      <c r="O3566" t="s">
        <v>42</v>
      </c>
      <c r="P3566" t="s">
        <v>2082</v>
      </c>
      <c r="Q3566">
        <v>7</v>
      </c>
      <c r="R3566">
        <v>0</v>
      </c>
      <c r="S3566">
        <v>0</v>
      </c>
      <c r="U3566">
        <v>247299</v>
      </c>
      <c r="V3566">
        <v>247299</v>
      </c>
      <c r="W3566">
        <v>0</v>
      </c>
      <c r="X3566">
        <v>0</v>
      </c>
      <c r="Y3566" t="s">
        <v>109</v>
      </c>
    </row>
    <row r="3567" spans="1:25" x14ac:dyDescent="0.25">
      <c r="A3567">
        <v>3566</v>
      </c>
      <c r="B3567">
        <v>64068</v>
      </c>
      <c r="C3567">
        <v>0</v>
      </c>
      <c r="D3567">
        <v>0</v>
      </c>
      <c r="E3567" t="s">
        <v>1378</v>
      </c>
      <c r="F3567" t="s">
        <v>1379</v>
      </c>
      <c r="G3567">
        <v>1</v>
      </c>
      <c r="H3567" s="6">
        <v>6312631</v>
      </c>
      <c r="I3567" s="7">
        <v>45702</v>
      </c>
      <c r="J3567" s="7">
        <v>45702</v>
      </c>
      <c r="K3567">
        <v>15</v>
      </c>
      <c r="L3567" t="s">
        <v>40</v>
      </c>
      <c r="M3567" t="s">
        <v>4</v>
      </c>
      <c r="N3567" t="s">
        <v>41</v>
      </c>
      <c r="O3567" t="s">
        <v>51</v>
      </c>
      <c r="P3567" t="s">
        <v>2082</v>
      </c>
      <c r="Q3567">
        <v>5.5</v>
      </c>
      <c r="R3567">
        <v>7</v>
      </c>
      <c r="S3567">
        <v>2.5</v>
      </c>
      <c r="U3567">
        <v>946895</v>
      </c>
      <c r="V3567">
        <v>347195</v>
      </c>
      <c r="W3567">
        <v>441884</v>
      </c>
      <c r="X3567">
        <v>157816</v>
      </c>
      <c r="Y3567" t="s">
        <v>109</v>
      </c>
    </row>
    <row r="3568" spans="1:25" x14ac:dyDescent="0.25">
      <c r="A3568">
        <v>3567</v>
      </c>
      <c r="B3568">
        <v>63781</v>
      </c>
      <c r="C3568">
        <v>0</v>
      </c>
      <c r="D3568">
        <v>0</v>
      </c>
      <c r="E3568" t="s">
        <v>1210</v>
      </c>
      <c r="F3568" t="s">
        <v>1211</v>
      </c>
      <c r="G3568">
        <v>1</v>
      </c>
      <c r="H3568" s="6">
        <v>3091134</v>
      </c>
      <c r="I3568" s="7">
        <v>45702</v>
      </c>
      <c r="J3568" s="7">
        <v>45702</v>
      </c>
      <c r="K3568">
        <v>15</v>
      </c>
      <c r="L3568" t="s">
        <v>40</v>
      </c>
      <c r="M3568" t="s">
        <v>5</v>
      </c>
      <c r="N3568" t="s">
        <v>41</v>
      </c>
      <c r="O3568" t="s">
        <v>57</v>
      </c>
      <c r="P3568" t="s">
        <v>2082</v>
      </c>
      <c r="Q3568">
        <v>5</v>
      </c>
      <c r="R3568">
        <v>10</v>
      </c>
      <c r="S3568">
        <v>0</v>
      </c>
      <c r="U3568">
        <v>463670</v>
      </c>
      <c r="V3568">
        <v>154557</v>
      </c>
      <c r="W3568">
        <v>309113</v>
      </c>
      <c r="X3568">
        <v>0</v>
      </c>
      <c r="Y3568" t="s">
        <v>72</v>
      </c>
    </row>
    <row r="3569" spans="1:25" x14ac:dyDescent="0.25">
      <c r="A3569">
        <v>3568</v>
      </c>
      <c r="B3569">
        <v>63771</v>
      </c>
      <c r="C3569">
        <v>0</v>
      </c>
      <c r="D3569">
        <v>0</v>
      </c>
      <c r="E3569" t="s">
        <v>984</v>
      </c>
      <c r="F3569" t="s">
        <v>985</v>
      </c>
      <c r="G3569">
        <v>1</v>
      </c>
      <c r="H3569" s="6">
        <v>1725788</v>
      </c>
      <c r="I3569" s="7">
        <v>45702</v>
      </c>
      <c r="J3569" s="7">
        <v>45702</v>
      </c>
      <c r="K3569">
        <v>15</v>
      </c>
      <c r="L3569" t="s">
        <v>40</v>
      </c>
      <c r="M3569" t="s">
        <v>5</v>
      </c>
      <c r="N3569" t="s">
        <v>41</v>
      </c>
      <c r="O3569" t="s">
        <v>47</v>
      </c>
      <c r="P3569" t="s">
        <v>2082</v>
      </c>
      <c r="Q3569">
        <v>4</v>
      </c>
      <c r="R3569">
        <v>11</v>
      </c>
      <c r="S3569">
        <v>0</v>
      </c>
      <c r="U3569">
        <v>258868</v>
      </c>
      <c r="V3569">
        <v>69032</v>
      </c>
      <c r="W3569">
        <v>189837</v>
      </c>
      <c r="X3569">
        <v>0</v>
      </c>
      <c r="Y3569" t="s">
        <v>109</v>
      </c>
    </row>
    <row r="3570" spans="1:25" x14ac:dyDescent="0.25">
      <c r="A3570">
        <v>3569</v>
      </c>
      <c r="B3570">
        <v>63780</v>
      </c>
      <c r="C3570">
        <v>0</v>
      </c>
      <c r="D3570">
        <v>0</v>
      </c>
      <c r="E3570" t="s">
        <v>1216</v>
      </c>
      <c r="F3570" t="s">
        <v>1217</v>
      </c>
      <c r="G3570">
        <v>1</v>
      </c>
      <c r="H3570" s="6">
        <v>1333519</v>
      </c>
      <c r="I3570" s="7">
        <v>45702</v>
      </c>
      <c r="J3570" s="7">
        <v>45702</v>
      </c>
      <c r="K3570">
        <v>5</v>
      </c>
      <c r="L3570" t="s">
        <v>40</v>
      </c>
      <c r="M3570" t="s">
        <v>9</v>
      </c>
      <c r="N3570" t="s">
        <v>41</v>
      </c>
      <c r="O3570" t="s">
        <v>42</v>
      </c>
      <c r="P3570" t="s">
        <v>2082</v>
      </c>
      <c r="Q3570">
        <v>5</v>
      </c>
      <c r="R3570">
        <v>0</v>
      </c>
      <c r="S3570">
        <v>0</v>
      </c>
      <c r="U3570">
        <v>66676</v>
      </c>
      <c r="V3570">
        <v>66676</v>
      </c>
      <c r="W3570">
        <v>0</v>
      </c>
      <c r="X3570">
        <v>0</v>
      </c>
      <c r="Y3570" t="s">
        <v>112</v>
      </c>
    </row>
    <row r="3571" spans="1:25" x14ac:dyDescent="0.25">
      <c r="A3571">
        <v>3570</v>
      </c>
      <c r="B3571">
        <v>63770</v>
      </c>
      <c r="C3571">
        <v>0</v>
      </c>
      <c r="D3571">
        <v>0</v>
      </c>
      <c r="E3571" t="s">
        <v>970</v>
      </c>
      <c r="F3571" t="s">
        <v>971</v>
      </c>
      <c r="G3571">
        <v>1</v>
      </c>
      <c r="H3571" s="6">
        <v>2981223</v>
      </c>
      <c r="I3571" s="7">
        <v>45702</v>
      </c>
      <c r="J3571" s="7">
        <v>45702</v>
      </c>
      <c r="K3571">
        <v>15</v>
      </c>
      <c r="L3571" t="s">
        <v>40</v>
      </c>
      <c r="M3571" t="s">
        <v>5</v>
      </c>
      <c r="N3571" t="s">
        <v>41</v>
      </c>
      <c r="O3571" t="s">
        <v>47</v>
      </c>
      <c r="P3571" t="s">
        <v>2082</v>
      </c>
      <c r="Q3571">
        <v>4</v>
      </c>
      <c r="R3571">
        <v>11</v>
      </c>
      <c r="S3571">
        <v>0</v>
      </c>
      <c r="U3571">
        <v>447183</v>
      </c>
      <c r="V3571">
        <v>119249</v>
      </c>
      <c r="W3571">
        <v>327935</v>
      </c>
      <c r="X3571">
        <v>0</v>
      </c>
      <c r="Y3571" t="s">
        <v>109</v>
      </c>
    </row>
    <row r="3572" spans="1:25" x14ac:dyDescent="0.25">
      <c r="A3572">
        <v>3571</v>
      </c>
      <c r="B3572">
        <v>63786</v>
      </c>
      <c r="C3572">
        <v>0</v>
      </c>
      <c r="D3572">
        <v>0</v>
      </c>
      <c r="E3572" t="s">
        <v>1276</v>
      </c>
      <c r="F3572" t="s">
        <v>1277</v>
      </c>
      <c r="G3572">
        <v>1</v>
      </c>
      <c r="H3572" s="6">
        <v>3636564</v>
      </c>
      <c r="I3572" s="7">
        <v>45702</v>
      </c>
      <c r="J3572" s="7">
        <v>45702</v>
      </c>
      <c r="K3572">
        <v>5</v>
      </c>
      <c r="L3572" t="s">
        <v>40</v>
      </c>
      <c r="M3572" t="s">
        <v>9</v>
      </c>
      <c r="N3572" t="s">
        <v>41</v>
      </c>
      <c r="O3572" t="s">
        <v>42</v>
      </c>
      <c r="P3572" t="s">
        <v>2082</v>
      </c>
      <c r="Q3572">
        <v>5</v>
      </c>
      <c r="R3572">
        <v>0</v>
      </c>
      <c r="S3572">
        <v>0</v>
      </c>
      <c r="U3572">
        <v>181828</v>
      </c>
      <c r="V3572">
        <v>181828</v>
      </c>
      <c r="W3572">
        <v>0</v>
      </c>
      <c r="X3572">
        <v>0</v>
      </c>
      <c r="Y3572" t="s">
        <v>44</v>
      </c>
    </row>
    <row r="3573" spans="1:25" x14ac:dyDescent="0.25">
      <c r="A3573">
        <v>3572</v>
      </c>
      <c r="B3573">
        <v>63787</v>
      </c>
      <c r="C3573">
        <v>0</v>
      </c>
      <c r="D3573">
        <v>0</v>
      </c>
      <c r="E3573" t="s">
        <v>1278</v>
      </c>
      <c r="F3573" t="s">
        <v>1279</v>
      </c>
      <c r="G3573">
        <v>1</v>
      </c>
      <c r="H3573" s="6">
        <v>391576</v>
      </c>
      <c r="I3573" s="7">
        <v>45702</v>
      </c>
      <c r="J3573" s="7">
        <v>45702</v>
      </c>
      <c r="K3573">
        <v>5</v>
      </c>
      <c r="L3573" t="s">
        <v>40</v>
      </c>
      <c r="M3573" t="s">
        <v>9</v>
      </c>
      <c r="N3573" t="s">
        <v>41</v>
      </c>
      <c r="O3573" t="s">
        <v>42</v>
      </c>
      <c r="P3573" t="s">
        <v>2082</v>
      </c>
      <c r="Q3573">
        <v>5</v>
      </c>
      <c r="R3573">
        <v>0</v>
      </c>
      <c r="S3573">
        <v>0</v>
      </c>
      <c r="U3573">
        <v>19579</v>
      </c>
      <c r="V3573">
        <v>19579</v>
      </c>
      <c r="W3573">
        <v>0</v>
      </c>
      <c r="X3573">
        <v>0</v>
      </c>
      <c r="Y3573" t="s">
        <v>44</v>
      </c>
    </row>
    <row r="3574" spans="1:25" x14ac:dyDescent="0.25">
      <c r="A3574">
        <v>3573</v>
      </c>
      <c r="B3574">
        <v>63788</v>
      </c>
      <c r="C3574">
        <v>0</v>
      </c>
      <c r="D3574">
        <v>0</v>
      </c>
      <c r="E3574" t="s">
        <v>1278</v>
      </c>
      <c r="F3574" t="s">
        <v>1279</v>
      </c>
      <c r="G3574">
        <v>1</v>
      </c>
      <c r="H3574" s="6">
        <v>307893</v>
      </c>
      <c r="I3574" s="7">
        <v>45702</v>
      </c>
      <c r="J3574" s="7">
        <v>45702</v>
      </c>
      <c r="K3574">
        <v>5</v>
      </c>
      <c r="L3574" t="s">
        <v>40</v>
      </c>
      <c r="M3574" t="s">
        <v>9</v>
      </c>
      <c r="N3574" t="s">
        <v>41</v>
      </c>
      <c r="O3574" t="s">
        <v>42</v>
      </c>
      <c r="P3574" t="s">
        <v>2082</v>
      </c>
      <c r="Q3574">
        <v>5</v>
      </c>
      <c r="R3574">
        <v>0</v>
      </c>
      <c r="S3574">
        <v>0</v>
      </c>
      <c r="U3574">
        <v>15395</v>
      </c>
      <c r="V3574">
        <v>15395</v>
      </c>
      <c r="W3574">
        <v>0</v>
      </c>
      <c r="X3574">
        <v>0</v>
      </c>
      <c r="Y3574" t="s">
        <v>44</v>
      </c>
    </row>
    <row r="3575" spans="1:25" x14ac:dyDescent="0.25">
      <c r="A3575">
        <v>3574</v>
      </c>
      <c r="B3575">
        <v>63789</v>
      </c>
      <c r="C3575">
        <v>0</v>
      </c>
      <c r="D3575">
        <v>0</v>
      </c>
      <c r="E3575" t="s">
        <v>1278</v>
      </c>
      <c r="F3575" t="s">
        <v>1279</v>
      </c>
      <c r="G3575">
        <v>1</v>
      </c>
      <c r="H3575" s="6">
        <v>450928</v>
      </c>
      <c r="I3575" s="7">
        <v>45702</v>
      </c>
      <c r="J3575" s="7">
        <v>45702</v>
      </c>
      <c r="K3575">
        <v>5</v>
      </c>
      <c r="L3575" t="s">
        <v>40</v>
      </c>
      <c r="M3575" t="s">
        <v>9</v>
      </c>
      <c r="N3575" t="s">
        <v>41</v>
      </c>
      <c r="O3575" t="s">
        <v>42</v>
      </c>
      <c r="P3575" t="s">
        <v>2082</v>
      </c>
      <c r="Q3575">
        <v>5</v>
      </c>
      <c r="R3575">
        <v>0</v>
      </c>
      <c r="S3575">
        <v>0</v>
      </c>
      <c r="U3575">
        <v>22546</v>
      </c>
      <c r="V3575">
        <v>22546</v>
      </c>
      <c r="W3575">
        <v>0</v>
      </c>
      <c r="X3575">
        <v>0</v>
      </c>
      <c r="Y3575" t="s">
        <v>44</v>
      </c>
    </row>
    <row r="3576" spans="1:25" x14ac:dyDescent="0.25">
      <c r="A3576">
        <v>3575</v>
      </c>
      <c r="B3576">
        <v>63785</v>
      </c>
      <c r="C3576">
        <v>0</v>
      </c>
      <c r="D3576">
        <v>0</v>
      </c>
      <c r="E3576" t="s">
        <v>1272</v>
      </c>
      <c r="F3576" t="s">
        <v>1273</v>
      </c>
      <c r="G3576">
        <v>1</v>
      </c>
      <c r="H3576" s="6">
        <v>1168187</v>
      </c>
      <c r="I3576" s="7">
        <v>45702</v>
      </c>
      <c r="J3576" s="7">
        <v>45702</v>
      </c>
      <c r="K3576">
        <v>5</v>
      </c>
      <c r="L3576" t="s">
        <v>40</v>
      </c>
      <c r="M3576" t="s">
        <v>9</v>
      </c>
      <c r="N3576" t="s">
        <v>41</v>
      </c>
      <c r="O3576" t="s">
        <v>42</v>
      </c>
      <c r="P3576" t="s">
        <v>2082</v>
      </c>
      <c r="Q3576">
        <v>5</v>
      </c>
      <c r="R3576">
        <v>0</v>
      </c>
      <c r="S3576">
        <v>0</v>
      </c>
      <c r="U3576">
        <v>58409</v>
      </c>
      <c r="V3576">
        <v>58409</v>
      </c>
      <c r="W3576">
        <v>0</v>
      </c>
      <c r="X3576">
        <v>0</v>
      </c>
      <c r="Y3576" t="s">
        <v>44</v>
      </c>
    </row>
    <row r="3577" spans="1:25" x14ac:dyDescent="0.25">
      <c r="A3577">
        <v>3576</v>
      </c>
      <c r="B3577">
        <v>63790</v>
      </c>
      <c r="C3577">
        <v>0</v>
      </c>
      <c r="D3577">
        <v>0</v>
      </c>
      <c r="E3577" t="s">
        <v>1250</v>
      </c>
      <c r="F3577" t="s">
        <v>1251</v>
      </c>
      <c r="G3577">
        <v>1</v>
      </c>
      <c r="H3577" s="6">
        <v>2164470</v>
      </c>
      <c r="I3577" s="7">
        <v>45702</v>
      </c>
      <c r="J3577" s="7">
        <v>45702</v>
      </c>
      <c r="K3577">
        <v>5</v>
      </c>
      <c r="L3577" t="s">
        <v>40</v>
      </c>
      <c r="M3577" t="s">
        <v>9</v>
      </c>
      <c r="N3577" t="s">
        <v>41</v>
      </c>
      <c r="O3577" t="s">
        <v>42</v>
      </c>
      <c r="P3577" t="s">
        <v>2082</v>
      </c>
      <c r="Q3577">
        <v>5</v>
      </c>
      <c r="R3577">
        <v>0</v>
      </c>
      <c r="S3577">
        <v>0</v>
      </c>
      <c r="U3577">
        <v>108224</v>
      </c>
      <c r="V3577">
        <v>108224</v>
      </c>
      <c r="W3577">
        <v>0</v>
      </c>
      <c r="X3577">
        <v>0</v>
      </c>
      <c r="Y3577" t="s">
        <v>44</v>
      </c>
    </row>
    <row r="3578" spans="1:25" x14ac:dyDescent="0.25">
      <c r="A3578">
        <v>3577</v>
      </c>
      <c r="B3578">
        <v>63795</v>
      </c>
      <c r="C3578">
        <v>0</v>
      </c>
      <c r="D3578">
        <v>0</v>
      </c>
      <c r="E3578" t="s">
        <v>1068</v>
      </c>
      <c r="F3578" t="s">
        <v>1069</v>
      </c>
      <c r="G3578">
        <v>1</v>
      </c>
      <c r="H3578" s="6">
        <v>90000000</v>
      </c>
      <c r="I3578" s="7">
        <v>45702</v>
      </c>
      <c r="J3578" s="7">
        <v>45702</v>
      </c>
      <c r="K3578">
        <v>4</v>
      </c>
      <c r="L3578" t="s">
        <v>40</v>
      </c>
      <c r="M3578" t="s">
        <v>5</v>
      </c>
      <c r="N3578" t="s">
        <v>41</v>
      </c>
      <c r="O3578" t="s">
        <v>77</v>
      </c>
      <c r="P3578" t="s">
        <v>2082</v>
      </c>
      <c r="Q3578">
        <v>4</v>
      </c>
      <c r="R3578">
        <v>0</v>
      </c>
      <c r="S3578">
        <v>0</v>
      </c>
      <c r="U3578">
        <v>3600000</v>
      </c>
      <c r="V3578">
        <v>3600000</v>
      </c>
      <c r="W3578">
        <v>0</v>
      </c>
      <c r="X3578">
        <v>0</v>
      </c>
      <c r="Y3578" t="s">
        <v>48</v>
      </c>
    </row>
    <row r="3579" spans="1:25" x14ac:dyDescent="0.25">
      <c r="A3579">
        <v>3578</v>
      </c>
      <c r="B3579">
        <v>63793</v>
      </c>
      <c r="C3579">
        <v>0</v>
      </c>
      <c r="D3579">
        <v>0</v>
      </c>
      <c r="E3579" t="s">
        <v>1258</v>
      </c>
      <c r="F3579" t="s">
        <v>1259</v>
      </c>
      <c r="G3579">
        <v>1</v>
      </c>
      <c r="H3579" s="6">
        <v>882610</v>
      </c>
      <c r="I3579" s="7">
        <v>45702</v>
      </c>
      <c r="J3579" s="7">
        <v>45702</v>
      </c>
      <c r="K3579">
        <v>5</v>
      </c>
      <c r="L3579" t="s">
        <v>40</v>
      </c>
      <c r="M3579" t="s">
        <v>9</v>
      </c>
      <c r="N3579" t="s">
        <v>41</v>
      </c>
      <c r="O3579" t="s">
        <v>42</v>
      </c>
      <c r="P3579" t="s">
        <v>2082</v>
      </c>
      <c r="Q3579">
        <v>5</v>
      </c>
      <c r="R3579">
        <v>0</v>
      </c>
      <c r="S3579">
        <v>0</v>
      </c>
      <c r="U3579">
        <v>44131</v>
      </c>
      <c r="V3579">
        <v>44130</v>
      </c>
      <c r="W3579">
        <v>0</v>
      </c>
      <c r="X3579">
        <v>0</v>
      </c>
      <c r="Y3579" t="s">
        <v>44</v>
      </c>
    </row>
    <row r="3580" spans="1:25" x14ac:dyDescent="0.25">
      <c r="A3580">
        <v>3579</v>
      </c>
      <c r="B3580">
        <v>63794</v>
      </c>
      <c r="C3580">
        <v>0</v>
      </c>
      <c r="D3580">
        <v>0</v>
      </c>
      <c r="E3580" t="s">
        <v>1260</v>
      </c>
      <c r="F3580" t="s">
        <v>1261</v>
      </c>
      <c r="G3580">
        <v>1</v>
      </c>
      <c r="H3580" s="6">
        <v>1465755</v>
      </c>
      <c r="I3580" s="7">
        <v>45702</v>
      </c>
      <c r="J3580" s="7">
        <v>45702</v>
      </c>
      <c r="K3580">
        <v>5</v>
      </c>
      <c r="L3580" t="s">
        <v>40</v>
      </c>
      <c r="M3580" t="s">
        <v>9</v>
      </c>
      <c r="N3580" t="s">
        <v>41</v>
      </c>
      <c r="O3580" t="s">
        <v>42</v>
      </c>
      <c r="P3580" t="s">
        <v>2082</v>
      </c>
      <c r="Q3580">
        <v>5</v>
      </c>
      <c r="R3580">
        <v>0</v>
      </c>
      <c r="S3580">
        <v>0</v>
      </c>
      <c r="U3580">
        <v>73288</v>
      </c>
      <c r="V3580">
        <v>73288</v>
      </c>
      <c r="W3580">
        <v>0</v>
      </c>
      <c r="X3580">
        <v>0</v>
      </c>
      <c r="Y3580" t="s">
        <v>44</v>
      </c>
    </row>
    <row r="3581" spans="1:25" x14ac:dyDescent="0.25">
      <c r="A3581">
        <v>3580</v>
      </c>
      <c r="B3581">
        <v>63791</v>
      </c>
      <c r="C3581">
        <v>0</v>
      </c>
      <c r="D3581">
        <v>0</v>
      </c>
      <c r="E3581" t="s">
        <v>1254</v>
      </c>
      <c r="F3581" t="s">
        <v>1255</v>
      </c>
      <c r="G3581">
        <v>1</v>
      </c>
      <c r="H3581" s="6">
        <v>1324335</v>
      </c>
      <c r="I3581" s="7">
        <v>45702</v>
      </c>
      <c r="J3581" s="7">
        <v>45702</v>
      </c>
      <c r="K3581">
        <v>5</v>
      </c>
      <c r="L3581" t="s">
        <v>40</v>
      </c>
      <c r="M3581" t="s">
        <v>9</v>
      </c>
      <c r="N3581" t="s">
        <v>41</v>
      </c>
      <c r="O3581" t="s">
        <v>42</v>
      </c>
      <c r="P3581" t="s">
        <v>2082</v>
      </c>
      <c r="Q3581">
        <v>5</v>
      </c>
      <c r="R3581">
        <v>0</v>
      </c>
      <c r="S3581">
        <v>0</v>
      </c>
      <c r="U3581">
        <v>66217</v>
      </c>
      <c r="V3581">
        <v>66217</v>
      </c>
      <c r="W3581">
        <v>0</v>
      </c>
      <c r="X3581">
        <v>0</v>
      </c>
      <c r="Y3581" t="s">
        <v>44</v>
      </c>
    </row>
    <row r="3582" spans="1:25" x14ac:dyDescent="0.25">
      <c r="A3582">
        <v>3581</v>
      </c>
      <c r="B3582">
        <v>63792</v>
      </c>
      <c r="C3582">
        <v>0</v>
      </c>
      <c r="D3582">
        <v>0</v>
      </c>
      <c r="E3582" t="s">
        <v>1256</v>
      </c>
      <c r="F3582" t="s">
        <v>1257</v>
      </c>
      <c r="G3582">
        <v>1</v>
      </c>
      <c r="H3582" s="6">
        <v>1668506</v>
      </c>
      <c r="I3582" s="7">
        <v>45702</v>
      </c>
      <c r="J3582" s="7">
        <v>45702</v>
      </c>
      <c r="K3582">
        <v>5</v>
      </c>
      <c r="L3582" t="s">
        <v>40</v>
      </c>
      <c r="M3582" t="s">
        <v>9</v>
      </c>
      <c r="N3582" t="s">
        <v>41</v>
      </c>
      <c r="O3582" t="s">
        <v>42</v>
      </c>
      <c r="P3582" t="s">
        <v>2082</v>
      </c>
      <c r="Q3582">
        <v>5</v>
      </c>
      <c r="R3582">
        <v>0</v>
      </c>
      <c r="S3582">
        <v>0</v>
      </c>
      <c r="U3582">
        <v>83425</v>
      </c>
      <c r="V3582">
        <v>83425</v>
      </c>
      <c r="W3582">
        <v>0</v>
      </c>
      <c r="X3582">
        <v>0</v>
      </c>
      <c r="Y3582" t="s">
        <v>44</v>
      </c>
    </row>
    <row r="3583" spans="1:25" x14ac:dyDescent="0.25">
      <c r="A3583">
        <v>3582</v>
      </c>
      <c r="B3583">
        <v>63757</v>
      </c>
      <c r="C3583">
        <v>0</v>
      </c>
      <c r="D3583">
        <v>0</v>
      </c>
      <c r="E3583" t="s">
        <v>1240</v>
      </c>
      <c r="F3583" t="s">
        <v>1241</v>
      </c>
      <c r="G3583">
        <v>1</v>
      </c>
      <c r="H3583" s="6">
        <v>1689891</v>
      </c>
      <c r="I3583" s="7">
        <v>45701</v>
      </c>
      <c r="J3583" s="7">
        <v>45701</v>
      </c>
      <c r="K3583">
        <v>7</v>
      </c>
      <c r="L3583" t="s">
        <v>40</v>
      </c>
      <c r="M3583" t="s">
        <v>1</v>
      </c>
      <c r="N3583" t="s">
        <v>41</v>
      </c>
      <c r="O3583" t="s">
        <v>87</v>
      </c>
      <c r="P3583" t="s">
        <v>2082</v>
      </c>
      <c r="Q3583">
        <v>7</v>
      </c>
      <c r="R3583">
        <v>0</v>
      </c>
      <c r="S3583">
        <v>0</v>
      </c>
      <c r="U3583">
        <v>118292</v>
      </c>
      <c r="V3583">
        <v>118292</v>
      </c>
      <c r="W3583">
        <v>0</v>
      </c>
      <c r="X3583">
        <v>0</v>
      </c>
      <c r="Y3583" t="s">
        <v>390</v>
      </c>
    </row>
    <row r="3584" spans="1:25" x14ac:dyDescent="0.25">
      <c r="A3584">
        <v>3583</v>
      </c>
      <c r="B3584">
        <v>63758</v>
      </c>
      <c r="C3584">
        <v>0</v>
      </c>
      <c r="D3584">
        <v>0</v>
      </c>
      <c r="E3584" t="s">
        <v>1240</v>
      </c>
      <c r="F3584" t="s">
        <v>1241</v>
      </c>
      <c r="G3584">
        <v>1</v>
      </c>
      <c r="H3584" s="6">
        <v>5000000</v>
      </c>
      <c r="I3584" s="7">
        <v>45701</v>
      </c>
      <c r="J3584" s="7">
        <v>45701</v>
      </c>
      <c r="K3584">
        <v>7</v>
      </c>
      <c r="L3584" t="s">
        <v>40</v>
      </c>
      <c r="M3584" t="s">
        <v>1</v>
      </c>
      <c r="N3584" t="s">
        <v>41</v>
      </c>
      <c r="O3584" t="s">
        <v>87</v>
      </c>
      <c r="P3584" t="s">
        <v>2082</v>
      </c>
      <c r="Q3584">
        <v>7</v>
      </c>
      <c r="R3584">
        <v>0</v>
      </c>
      <c r="S3584">
        <v>0</v>
      </c>
      <c r="U3584">
        <v>350000</v>
      </c>
      <c r="V3584">
        <v>350000</v>
      </c>
      <c r="W3584">
        <v>0</v>
      </c>
      <c r="X3584">
        <v>0</v>
      </c>
      <c r="Y3584" t="s">
        <v>390</v>
      </c>
    </row>
    <row r="3585" spans="1:25" x14ac:dyDescent="0.25">
      <c r="A3585">
        <v>3584</v>
      </c>
      <c r="B3585">
        <v>63756</v>
      </c>
      <c r="C3585">
        <v>0</v>
      </c>
      <c r="D3585">
        <v>0</v>
      </c>
      <c r="E3585" t="s">
        <v>335</v>
      </c>
      <c r="F3585" t="s">
        <v>336</v>
      </c>
      <c r="G3585">
        <v>1</v>
      </c>
      <c r="H3585" s="6">
        <v>3142366</v>
      </c>
      <c r="I3585" s="7">
        <v>45700</v>
      </c>
      <c r="J3585" s="7">
        <v>45700</v>
      </c>
      <c r="K3585">
        <v>15</v>
      </c>
      <c r="L3585" t="s">
        <v>40</v>
      </c>
      <c r="M3585" t="s">
        <v>5</v>
      </c>
      <c r="N3585" t="s">
        <v>41</v>
      </c>
      <c r="O3585" t="s">
        <v>47</v>
      </c>
      <c r="P3585" t="s">
        <v>2082</v>
      </c>
      <c r="Q3585">
        <v>15</v>
      </c>
      <c r="R3585">
        <v>0</v>
      </c>
      <c r="S3585">
        <v>0</v>
      </c>
      <c r="U3585">
        <v>471355</v>
      </c>
      <c r="V3585">
        <v>471355</v>
      </c>
      <c r="W3585">
        <v>0</v>
      </c>
      <c r="X3585">
        <v>0</v>
      </c>
      <c r="Y3585" t="s">
        <v>48</v>
      </c>
    </row>
    <row r="3586" spans="1:25" x14ac:dyDescent="0.25">
      <c r="A3586">
        <v>3585</v>
      </c>
      <c r="B3586">
        <v>63754</v>
      </c>
      <c r="C3586">
        <v>0</v>
      </c>
      <c r="D3586">
        <v>0</v>
      </c>
      <c r="E3586" t="s">
        <v>2045</v>
      </c>
      <c r="F3586" t="s">
        <v>2046</v>
      </c>
      <c r="G3586">
        <v>1</v>
      </c>
      <c r="H3586" s="6">
        <v>7861732</v>
      </c>
      <c r="I3586" s="7">
        <v>45700</v>
      </c>
      <c r="J3586" s="7">
        <v>45700</v>
      </c>
      <c r="K3586">
        <v>7</v>
      </c>
      <c r="L3586" t="s">
        <v>40</v>
      </c>
      <c r="M3586" t="s">
        <v>5</v>
      </c>
      <c r="N3586" t="s">
        <v>41</v>
      </c>
      <c r="O3586" t="s">
        <v>57</v>
      </c>
      <c r="P3586" t="s">
        <v>2082</v>
      </c>
      <c r="Q3586">
        <v>7</v>
      </c>
      <c r="R3586">
        <v>0</v>
      </c>
      <c r="S3586">
        <v>0</v>
      </c>
      <c r="U3586">
        <v>550321</v>
      </c>
      <c r="V3586">
        <v>550321</v>
      </c>
      <c r="W3586">
        <v>0</v>
      </c>
      <c r="X3586">
        <v>0</v>
      </c>
      <c r="Y3586" t="s">
        <v>48</v>
      </c>
    </row>
    <row r="3587" spans="1:25" x14ac:dyDescent="0.25">
      <c r="A3587">
        <v>3586</v>
      </c>
      <c r="B3587">
        <v>64102</v>
      </c>
      <c r="C3587">
        <v>0</v>
      </c>
      <c r="D3587">
        <v>0</v>
      </c>
      <c r="E3587" t="s">
        <v>279</v>
      </c>
      <c r="F3587" t="s">
        <v>280</v>
      </c>
      <c r="G3587">
        <v>1</v>
      </c>
      <c r="H3587" s="6">
        <v>10063314</v>
      </c>
      <c r="I3587" s="7">
        <v>45700</v>
      </c>
      <c r="J3587" s="7">
        <v>45700</v>
      </c>
      <c r="K3587" t="s">
        <v>80</v>
      </c>
      <c r="L3587" t="s">
        <v>40</v>
      </c>
      <c r="M3587" t="s">
        <v>5</v>
      </c>
      <c r="N3587" t="s">
        <v>41</v>
      </c>
      <c r="O3587" t="s">
        <v>57</v>
      </c>
      <c r="P3587" t="s">
        <v>2082</v>
      </c>
      <c r="Q3587">
        <v>6.8</v>
      </c>
      <c r="R3587">
        <v>0</v>
      </c>
      <c r="S3587">
        <v>0</v>
      </c>
      <c r="U3587">
        <v>684305</v>
      </c>
      <c r="V3587">
        <v>684305</v>
      </c>
      <c r="W3587">
        <v>0</v>
      </c>
      <c r="X3587">
        <v>0</v>
      </c>
      <c r="Y3587" t="s">
        <v>81</v>
      </c>
    </row>
    <row r="3588" spans="1:25" x14ac:dyDescent="0.25">
      <c r="A3588">
        <v>3587</v>
      </c>
      <c r="B3588">
        <v>63753</v>
      </c>
      <c r="C3588">
        <v>0</v>
      </c>
      <c r="D3588">
        <v>0</v>
      </c>
      <c r="E3588" t="s">
        <v>2033</v>
      </c>
      <c r="F3588" t="s">
        <v>2034</v>
      </c>
      <c r="G3588">
        <v>1</v>
      </c>
      <c r="H3588" s="6">
        <v>21044051</v>
      </c>
      <c r="I3588" s="7">
        <v>45700</v>
      </c>
      <c r="J3588" s="7">
        <v>45700</v>
      </c>
      <c r="K3588">
        <v>7</v>
      </c>
      <c r="L3588" t="s">
        <v>40</v>
      </c>
      <c r="M3588" t="s">
        <v>5</v>
      </c>
      <c r="N3588" t="s">
        <v>41</v>
      </c>
      <c r="O3588" t="s">
        <v>57</v>
      </c>
      <c r="P3588" t="s">
        <v>2082</v>
      </c>
      <c r="Q3588">
        <v>7</v>
      </c>
      <c r="R3588">
        <v>0</v>
      </c>
      <c r="S3588">
        <v>0</v>
      </c>
      <c r="U3588">
        <v>1473084</v>
      </c>
      <c r="V3588">
        <v>1473084</v>
      </c>
      <c r="W3588">
        <v>0</v>
      </c>
      <c r="X3588">
        <v>0</v>
      </c>
      <c r="Y3588" t="s">
        <v>444</v>
      </c>
    </row>
    <row r="3589" spans="1:25" x14ac:dyDescent="0.25">
      <c r="A3589">
        <v>3588</v>
      </c>
      <c r="B3589">
        <v>64100</v>
      </c>
      <c r="C3589">
        <v>0</v>
      </c>
      <c r="D3589">
        <v>0</v>
      </c>
      <c r="E3589" t="s">
        <v>176</v>
      </c>
      <c r="F3589" t="s">
        <v>177</v>
      </c>
      <c r="G3589">
        <v>1</v>
      </c>
      <c r="H3589" s="6">
        <v>283984</v>
      </c>
      <c r="I3589" s="7">
        <v>45700</v>
      </c>
      <c r="J3589" s="7">
        <v>45700</v>
      </c>
      <c r="K3589" t="s">
        <v>80</v>
      </c>
      <c r="L3589" t="s">
        <v>40</v>
      </c>
      <c r="M3589" t="s">
        <v>5</v>
      </c>
      <c r="N3589" t="s">
        <v>41</v>
      </c>
      <c r="O3589" t="s">
        <v>57</v>
      </c>
      <c r="P3589" t="s">
        <v>2082</v>
      </c>
      <c r="Q3589">
        <v>6.8</v>
      </c>
      <c r="R3589">
        <v>0</v>
      </c>
      <c r="S3589">
        <v>0</v>
      </c>
      <c r="U3589">
        <v>19311</v>
      </c>
      <c r="V3589">
        <v>19311</v>
      </c>
      <c r="W3589">
        <v>0</v>
      </c>
      <c r="X3589">
        <v>0</v>
      </c>
      <c r="Y3589" t="s">
        <v>81</v>
      </c>
    </row>
    <row r="3590" spans="1:25" x14ac:dyDescent="0.25">
      <c r="A3590">
        <v>3589</v>
      </c>
      <c r="B3590">
        <v>64099</v>
      </c>
      <c r="C3590">
        <v>0</v>
      </c>
      <c r="D3590">
        <v>0</v>
      </c>
      <c r="E3590" t="s">
        <v>170</v>
      </c>
      <c r="F3590" t="s">
        <v>171</v>
      </c>
      <c r="G3590">
        <v>1</v>
      </c>
      <c r="H3590" s="6">
        <v>157492</v>
      </c>
      <c r="I3590" s="7">
        <v>45700</v>
      </c>
      <c r="J3590" s="7">
        <v>45700</v>
      </c>
      <c r="K3590" t="s">
        <v>80</v>
      </c>
      <c r="L3590" t="s">
        <v>40</v>
      </c>
      <c r="M3590" t="s">
        <v>5</v>
      </c>
      <c r="N3590" t="s">
        <v>41</v>
      </c>
      <c r="O3590" t="s">
        <v>57</v>
      </c>
      <c r="P3590" t="s">
        <v>2082</v>
      </c>
      <c r="Q3590">
        <v>6.8</v>
      </c>
      <c r="R3590">
        <v>0</v>
      </c>
      <c r="S3590">
        <v>0</v>
      </c>
      <c r="U3590">
        <v>10709</v>
      </c>
      <c r="V3590">
        <v>10709</v>
      </c>
      <c r="W3590">
        <v>0</v>
      </c>
      <c r="X3590">
        <v>0</v>
      </c>
      <c r="Y3590" t="s">
        <v>81</v>
      </c>
    </row>
    <row r="3591" spans="1:25" x14ac:dyDescent="0.25">
      <c r="A3591">
        <v>3590</v>
      </c>
      <c r="B3591">
        <v>64097</v>
      </c>
      <c r="C3591">
        <v>0</v>
      </c>
      <c r="D3591">
        <v>0</v>
      </c>
      <c r="E3591" t="s">
        <v>168</v>
      </c>
      <c r="F3591" t="s">
        <v>169</v>
      </c>
      <c r="G3591">
        <v>1</v>
      </c>
      <c r="H3591" s="6">
        <v>197858</v>
      </c>
      <c r="I3591" s="7">
        <v>45700</v>
      </c>
      <c r="J3591" s="7">
        <v>45700</v>
      </c>
      <c r="K3591" t="s">
        <v>80</v>
      </c>
      <c r="L3591" t="s">
        <v>40</v>
      </c>
      <c r="M3591" t="s">
        <v>5</v>
      </c>
      <c r="N3591" t="s">
        <v>41</v>
      </c>
      <c r="O3591" t="s">
        <v>57</v>
      </c>
      <c r="P3591" t="s">
        <v>2082</v>
      </c>
      <c r="Q3591">
        <v>6.8</v>
      </c>
      <c r="R3591">
        <v>0</v>
      </c>
      <c r="S3591">
        <v>0</v>
      </c>
      <c r="U3591">
        <v>13454</v>
      </c>
      <c r="V3591">
        <v>13454</v>
      </c>
      <c r="W3591">
        <v>0</v>
      </c>
      <c r="X3591">
        <v>0</v>
      </c>
      <c r="Y3591" t="s">
        <v>81</v>
      </c>
    </row>
    <row r="3592" spans="1:25" x14ac:dyDescent="0.25">
      <c r="A3592">
        <v>3591</v>
      </c>
      <c r="B3592">
        <v>64098</v>
      </c>
      <c r="C3592">
        <v>0</v>
      </c>
      <c r="D3592">
        <v>0</v>
      </c>
      <c r="E3592" t="s">
        <v>172</v>
      </c>
      <c r="F3592" t="s">
        <v>173</v>
      </c>
      <c r="G3592">
        <v>1</v>
      </c>
      <c r="H3592" s="6">
        <v>274017</v>
      </c>
      <c r="I3592" s="7">
        <v>45700</v>
      </c>
      <c r="J3592" s="7">
        <v>45700</v>
      </c>
      <c r="K3592" t="s">
        <v>80</v>
      </c>
      <c r="L3592" t="s">
        <v>40</v>
      </c>
      <c r="M3592" t="s">
        <v>5</v>
      </c>
      <c r="N3592" t="s">
        <v>41</v>
      </c>
      <c r="O3592" t="s">
        <v>57</v>
      </c>
      <c r="P3592" t="s">
        <v>2082</v>
      </c>
      <c r="Q3592">
        <v>6.8</v>
      </c>
      <c r="R3592">
        <v>0</v>
      </c>
      <c r="S3592">
        <v>0</v>
      </c>
      <c r="U3592">
        <v>18633</v>
      </c>
      <c r="V3592">
        <v>18633</v>
      </c>
      <c r="W3592">
        <v>0</v>
      </c>
      <c r="X3592">
        <v>0</v>
      </c>
      <c r="Y3592" t="s">
        <v>81</v>
      </c>
    </row>
    <row r="3593" spans="1:25" x14ac:dyDescent="0.25">
      <c r="A3593">
        <v>3592</v>
      </c>
      <c r="B3593">
        <v>64101</v>
      </c>
      <c r="C3593">
        <v>0</v>
      </c>
      <c r="D3593">
        <v>0</v>
      </c>
      <c r="E3593" t="s">
        <v>191</v>
      </c>
      <c r="F3593" t="s">
        <v>192</v>
      </c>
      <c r="G3593">
        <v>1</v>
      </c>
      <c r="H3593" s="6">
        <v>209018</v>
      </c>
      <c r="I3593" s="7">
        <v>45700</v>
      </c>
      <c r="J3593" s="7">
        <v>45700</v>
      </c>
      <c r="K3593" t="s">
        <v>80</v>
      </c>
      <c r="L3593" t="s">
        <v>40</v>
      </c>
      <c r="M3593" t="s">
        <v>5</v>
      </c>
      <c r="N3593" t="s">
        <v>41</v>
      </c>
      <c r="O3593" t="s">
        <v>57</v>
      </c>
      <c r="P3593" t="s">
        <v>2082</v>
      </c>
      <c r="Q3593">
        <v>6.8</v>
      </c>
      <c r="R3593">
        <v>0</v>
      </c>
      <c r="S3593">
        <v>0</v>
      </c>
      <c r="U3593">
        <v>14213</v>
      </c>
      <c r="V3593">
        <v>14213</v>
      </c>
      <c r="W3593">
        <v>0</v>
      </c>
      <c r="X3593">
        <v>0</v>
      </c>
      <c r="Y3593" t="s">
        <v>81</v>
      </c>
    </row>
    <row r="3594" spans="1:25" x14ac:dyDescent="0.25">
      <c r="A3594">
        <v>3593</v>
      </c>
      <c r="B3594">
        <v>63755</v>
      </c>
      <c r="C3594">
        <v>0</v>
      </c>
      <c r="D3594">
        <v>0</v>
      </c>
      <c r="E3594" t="s">
        <v>197</v>
      </c>
      <c r="F3594" t="s">
        <v>198</v>
      </c>
      <c r="G3594">
        <v>1</v>
      </c>
      <c r="H3594" s="6">
        <v>740200</v>
      </c>
      <c r="I3594" s="7">
        <v>45700</v>
      </c>
      <c r="J3594" s="7">
        <v>45700</v>
      </c>
      <c r="K3594">
        <v>15</v>
      </c>
      <c r="L3594" t="s">
        <v>40</v>
      </c>
      <c r="M3594" t="s">
        <v>5</v>
      </c>
      <c r="N3594" t="s">
        <v>41</v>
      </c>
      <c r="O3594" t="s">
        <v>47</v>
      </c>
      <c r="P3594" t="s">
        <v>2082</v>
      </c>
      <c r="Q3594">
        <v>15</v>
      </c>
      <c r="R3594">
        <v>0</v>
      </c>
      <c r="S3594">
        <v>0</v>
      </c>
      <c r="U3594">
        <v>111030</v>
      </c>
      <c r="V3594">
        <v>111030</v>
      </c>
      <c r="W3594">
        <v>0</v>
      </c>
      <c r="X3594">
        <v>0</v>
      </c>
      <c r="Y3594" t="s">
        <v>48</v>
      </c>
    </row>
    <row r="3595" spans="1:25" x14ac:dyDescent="0.25">
      <c r="A3595">
        <v>3594</v>
      </c>
      <c r="B3595">
        <v>64096</v>
      </c>
      <c r="C3595">
        <v>0</v>
      </c>
      <c r="D3595">
        <v>0</v>
      </c>
      <c r="E3595" t="s">
        <v>78</v>
      </c>
      <c r="F3595" t="s">
        <v>79</v>
      </c>
      <c r="G3595">
        <v>1</v>
      </c>
      <c r="H3595" s="6">
        <v>232434</v>
      </c>
      <c r="I3595" s="7">
        <v>45700</v>
      </c>
      <c r="J3595" s="7">
        <v>45700</v>
      </c>
      <c r="K3595" t="s">
        <v>80</v>
      </c>
      <c r="L3595" t="s">
        <v>40</v>
      </c>
      <c r="M3595" t="s">
        <v>5</v>
      </c>
      <c r="N3595" t="s">
        <v>41</v>
      </c>
      <c r="O3595" t="s">
        <v>57</v>
      </c>
      <c r="P3595" t="s">
        <v>2082</v>
      </c>
      <c r="Q3595">
        <v>6.8</v>
      </c>
      <c r="R3595">
        <v>0</v>
      </c>
      <c r="S3595">
        <v>0</v>
      </c>
      <c r="U3595">
        <v>15806</v>
      </c>
      <c r="V3595">
        <v>15806</v>
      </c>
      <c r="W3595">
        <v>0</v>
      </c>
      <c r="X3595">
        <v>0</v>
      </c>
      <c r="Y3595" t="s">
        <v>81</v>
      </c>
    </row>
    <row r="3596" spans="1:25" x14ac:dyDescent="0.25">
      <c r="A3596">
        <v>3595</v>
      </c>
      <c r="B3596">
        <v>64094</v>
      </c>
      <c r="C3596">
        <v>0</v>
      </c>
      <c r="D3596">
        <v>0</v>
      </c>
      <c r="E3596" t="s">
        <v>105</v>
      </c>
      <c r="F3596" t="s">
        <v>106</v>
      </c>
      <c r="G3596">
        <v>1</v>
      </c>
      <c r="H3596" s="6">
        <v>94814</v>
      </c>
      <c r="I3596" s="7">
        <v>45700</v>
      </c>
      <c r="J3596" s="7">
        <v>45700</v>
      </c>
      <c r="K3596" t="s">
        <v>80</v>
      </c>
      <c r="L3596" t="s">
        <v>40</v>
      </c>
      <c r="M3596" t="s">
        <v>5</v>
      </c>
      <c r="N3596" t="s">
        <v>41</v>
      </c>
      <c r="O3596" t="s">
        <v>57</v>
      </c>
      <c r="P3596" t="s">
        <v>2082</v>
      </c>
      <c r="Q3596">
        <v>6.8</v>
      </c>
      <c r="R3596">
        <v>0</v>
      </c>
      <c r="S3596">
        <v>0</v>
      </c>
      <c r="U3596">
        <v>6447</v>
      </c>
      <c r="V3596">
        <v>6447</v>
      </c>
      <c r="W3596">
        <v>0</v>
      </c>
      <c r="X3596">
        <v>0</v>
      </c>
      <c r="Y3596" t="s">
        <v>81</v>
      </c>
    </row>
    <row r="3597" spans="1:25" x14ac:dyDescent="0.25">
      <c r="A3597">
        <v>3596</v>
      </c>
      <c r="B3597">
        <v>64095</v>
      </c>
      <c r="C3597">
        <v>0</v>
      </c>
      <c r="D3597">
        <v>0</v>
      </c>
      <c r="E3597" t="s">
        <v>88</v>
      </c>
      <c r="F3597" t="s">
        <v>89</v>
      </c>
      <c r="G3597">
        <v>1</v>
      </c>
      <c r="H3597" s="6">
        <v>82473</v>
      </c>
      <c r="I3597" s="7">
        <v>45700</v>
      </c>
      <c r="J3597" s="7">
        <v>45700</v>
      </c>
      <c r="K3597" t="s">
        <v>80</v>
      </c>
      <c r="L3597" t="s">
        <v>40</v>
      </c>
      <c r="M3597" t="s">
        <v>5</v>
      </c>
      <c r="N3597" t="s">
        <v>41</v>
      </c>
      <c r="O3597" t="s">
        <v>57</v>
      </c>
      <c r="P3597" t="s">
        <v>2082</v>
      </c>
      <c r="Q3597">
        <v>6.8</v>
      </c>
      <c r="R3597">
        <v>0</v>
      </c>
      <c r="S3597">
        <v>0</v>
      </c>
      <c r="U3597">
        <v>5608</v>
      </c>
      <c r="V3597">
        <v>5608</v>
      </c>
      <c r="W3597">
        <v>0</v>
      </c>
      <c r="X3597">
        <v>0</v>
      </c>
      <c r="Y3597" t="s">
        <v>81</v>
      </c>
    </row>
    <row r="3598" spans="1:25" x14ac:dyDescent="0.25">
      <c r="A3598">
        <v>3597</v>
      </c>
      <c r="B3598">
        <v>63736</v>
      </c>
      <c r="C3598">
        <v>0</v>
      </c>
      <c r="D3598">
        <v>0</v>
      </c>
      <c r="E3598" t="s">
        <v>1099</v>
      </c>
      <c r="F3598" t="s">
        <v>1100</v>
      </c>
      <c r="G3598">
        <v>1</v>
      </c>
      <c r="H3598" s="6">
        <v>13955729</v>
      </c>
      <c r="I3598" s="7">
        <v>45699</v>
      </c>
      <c r="J3598" s="7">
        <v>45699</v>
      </c>
      <c r="K3598">
        <v>15</v>
      </c>
      <c r="L3598" t="s">
        <v>40</v>
      </c>
      <c r="M3598" t="s">
        <v>5</v>
      </c>
      <c r="N3598" t="s">
        <v>41</v>
      </c>
      <c r="O3598" t="s">
        <v>77</v>
      </c>
      <c r="P3598" t="s">
        <v>2082</v>
      </c>
      <c r="Q3598">
        <v>3.5</v>
      </c>
      <c r="R3598">
        <v>11.5</v>
      </c>
      <c r="S3598">
        <v>0</v>
      </c>
      <c r="U3598">
        <v>2093359</v>
      </c>
      <c r="V3598">
        <v>488451</v>
      </c>
      <c r="W3598">
        <v>1604909</v>
      </c>
      <c r="X3598">
        <v>0</v>
      </c>
      <c r="Y3598" t="s">
        <v>44</v>
      </c>
    </row>
    <row r="3599" spans="1:25" x14ac:dyDescent="0.25">
      <c r="A3599">
        <v>3598</v>
      </c>
      <c r="B3599">
        <v>63737</v>
      </c>
      <c r="C3599">
        <v>0</v>
      </c>
      <c r="D3599">
        <v>0</v>
      </c>
      <c r="E3599" t="s">
        <v>1097</v>
      </c>
      <c r="F3599" t="s">
        <v>1098</v>
      </c>
      <c r="G3599">
        <v>1</v>
      </c>
      <c r="H3599" s="6">
        <v>3081219</v>
      </c>
      <c r="I3599" s="7">
        <v>45699</v>
      </c>
      <c r="J3599" s="7">
        <v>45699</v>
      </c>
      <c r="K3599">
        <v>15</v>
      </c>
      <c r="L3599" t="s">
        <v>40</v>
      </c>
      <c r="M3599" t="s">
        <v>5</v>
      </c>
      <c r="N3599" t="s">
        <v>41</v>
      </c>
      <c r="O3599" t="s">
        <v>77</v>
      </c>
      <c r="P3599" t="s">
        <v>2082</v>
      </c>
      <c r="Q3599">
        <v>3.5</v>
      </c>
      <c r="R3599">
        <v>11.5</v>
      </c>
      <c r="S3599">
        <v>0</v>
      </c>
      <c r="U3599">
        <v>462183</v>
      </c>
      <c r="V3599">
        <v>107843</v>
      </c>
      <c r="W3599">
        <v>354340</v>
      </c>
      <c r="X3599">
        <v>0</v>
      </c>
      <c r="Y3599" t="s">
        <v>44</v>
      </c>
    </row>
    <row r="3600" spans="1:25" x14ac:dyDescent="0.25">
      <c r="A3600">
        <v>3599</v>
      </c>
      <c r="B3600">
        <v>64107</v>
      </c>
      <c r="C3600">
        <v>0</v>
      </c>
      <c r="D3600">
        <v>0</v>
      </c>
      <c r="E3600" t="s">
        <v>1101</v>
      </c>
      <c r="F3600" t="s">
        <v>1102</v>
      </c>
      <c r="G3600">
        <v>1</v>
      </c>
      <c r="H3600" s="6">
        <v>180198</v>
      </c>
      <c r="I3600" s="7">
        <v>45699</v>
      </c>
      <c r="J3600" s="7">
        <v>45699</v>
      </c>
      <c r="K3600">
        <v>15</v>
      </c>
      <c r="L3600" t="s">
        <v>40</v>
      </c>
      <c r="M3600" t="s">
        <v>5</v>
      </c>
      <c r="N3600" t="s">
        <v>41</v>
      </c>
      <c r="O3600" t="s">
        <v>54</v>
      </c>
      <c r="P3600" t="s">
        <v>2082</v>
      </c>
      <c r="Q3600">
        <v>10</v>
      </c>
      <c r="R3600">
        <v>5</v>
      </c>
      <c r="S3600">
        <v>0</v>
      </c>
      <c r="U3600">
        <v>27030</v>
      </c>
      <c r="V3600">
        <v>18020</v>
      </c>
      <c r="W3600">
        <v>9010</v>
      </c>
      <c r="X3600">
        <v>0</v>
      </c>
      <c r="Y3600" t="s">
        <v>48</v>
      </c>
    </row>
    <row r="3601" spans="1:25" x14ac:dyDescent="0.25">
      <c r="A3601">
        <v>3600</v>
      </c>
      <c r="B3601">
        <v>63739</v>
      </c>
      <c r="C3601">
        <v>0</v>
      </c>
      <c r="D3601">
        <v>0</v>
      </c>
      <c r="E3601" t="s">
        <v>1868</v>
      </c>
      <c r="F3601" t="s">
        <v>1869</v>
      </c>
      <c r="G3601">
        <v>1</v>
      </c>
      <c r="H3601" s="6">
        <v>680945</v>
      </c>
      <c r="I3601" s="7">
        <v>45699</v>
      </c>
      <c r="J3601" s="7">
        <v>45699</v>
      </c>
      <c r="K3601">
        <v>15</v>
      </c>
      <c r="L3601" t="s">
        <v>40</v>
      </c>
      <c r="M3601" t="s">
        <v>5</v>
      </c>
      <c r="N3601" t="s">
        <v>41</v>
      </c>
      <c r="O3601" t="s">
        <v>77</v>
      </c>
      <c r="P3601" t="s">
        <v>2082</v>
      </c>
      <c r="Q3601">
        <v>3.5</v>
      </c>
      <c r="R3601">
        <v>11.5</v>
      </c>
      <c r="S3601">
        <v>0</v>
      </c>
      <c r="U3601">
        <v>102142</v>
      </c>
      <c r="V3601">
        <v>23833</v>
      </c>
      <c r="W3601">
        <v>78309</v>
      </c>
      <c r="X3601">
        <v>0</v>
      </c>
      <c r="Y3601" t="s">
        <v>44</v>
      </c>
    </row>
    <row r="3602" spans="1:25" x14ac:dyDescent="0.25">
      <c r="A3602">
        <v>3601</v>
      </c>
      <c r="B3602">
        <v>63738</v>
      </c>
      <c r="C3602">
        <v>0</v>
      </c>
      <c r="D3602">
        <v>0</v>
      </c>
      <c r="E3602" t="s">
        <v>1091</v>
      </c>
      <c r="F3602" t="s">
        <v>1092</v>
      </c>
      <c r="G3602">
        <v>1</v>
      </c>
      <c r="H3602" s="6">
        <v>6174703</v>
      </c>
      <c r="I3602" s="7">
        <v>45699</v>
      </c>
      <c r="J3602" s="7">
        <v>45699</v>
      </c>
      <c r="K3602">
        <v>15</v>
      </c>
      <c r="L3602" t="s">
        <v>40</v>
      </c>
      <c r="M3602" t="s">
        <v>5</v>
      </c>
      <c r="N3602" t="s">
        <v>41</v>
      </c>
      <c r="O3602" t="s">
        <v>77</v>
      </c>
      <c r="P3602" t="s">
        <v>2082</v>
      </c>
      <c r="Q3602">
        <v>3.5</v>
      </c>
      <c r="R3602">
        <v>11.5</v>
      </c>
      <c r="S3602">
        <v>0</v>
      </c>
      <c r="U3602">
        <v>926205</v>
      </c>
      <c r="V3602">
        <v>216115</v>
      </c>
      <c r="W3602">
        <v>710091</v>
      </c>
      <c r="X3602">
        <v>0</v>
      </c>
      <c r="Y3602" t="s">
        <v>44</v>
      </c>
    </row>
    <row r="3603" spans="1:25" x14ac:dyDescent="0.25">
      <c r="A3603">
        <v>3602</v>
      </c>
      <c r="B3603">
        <v>63735</v>
      </c>
      <c r="C3603">
        <v>0</v>
      </c>
      <c r="D3603">
        <v>0</v>
      </c>
      <c r="E3603" t="s">
        <v>1109</v>
      </c>
      <c r="F3603" t="s">
        <v>1110</v>
      </c>
      <c r="G3603">
        <v>1</v>
      </c>
      <c r="H3603" s="6">
        <v>31041506</v>
      </c>
      <c r="I3603" s="7">
        <v>45699</v>
      </c>
      <c r="J3603" s="7">
        <v>45699</v>
      </c>
      <c r="K3603">
        <v>15</v>
      </c>
      <c r="L3603" t="s">
        <v>40</v>
      </c>
      <c r="M3603" t="s">
        <v>5</v>
      </c>
      <c r="N3603" t="s">
        <v>41</v>
      </c>
      <c r="O3603" t="s">
        <v>77</v>
      </c>
      <c r="P3603" t="s">
        <v>2082</v>
      </c>
      <c r="Q3603">
        <v>3.5</v>
      </c>
      <c r="R3603">
        <v>11.5</v>
      </c>
      <c r="S3603">
        <v>0</v>
      </c>
      <c r="U3603">
        <v>4656226</v>
      </c>
      <c r="V3603">
        <v>1086453</v>
      </c>
      <c r="W3603">
        <v>3569773</v>
      </c>
      <c r="X3603">
        <v>0</v>
      </c>
      <c r="Y3603" t="s">
        <v>44</v>
      </c>
    </row>
    <row r="3604" spans="1:25" x14ac:dyDescent="0.25">
      <c r="A3604">
        <v>3603</v>
      </c>
      <c r="B3604">
        <v>63734</v>
      </c>
      <c r="C3604">
        <v>0</v>
      </c>
      <c r="D3604">
        <v>0</v>
      </c>
      <c r="E3604" t="s">
        <v>1105</v>
      </c>
      <c r="F3604" t="s">
        <v>1106</v>
      </c>
      <c r="G3604">
        <v>1</v>
      </c>
      <c r="H3604" s="6">
        <v>42780235</v>
      </c>
      <c r="I3604" s="7">
        <v>45699</v>
      </c>
      <c r="J3604" s="7">
        <v>45699</v>
      </c>
      <c r="K3604">
        <v>15</v>
      </c>
      <c r="L3604" t="s">
        <v>40</v>
      </c>
      <c r="M3604" t="s">
        <v>5</v>
      </c>
      <c r="N3604" t="s">
        <v>41</v>
      </c>
      <c r="O3604" t="s">
        <v>77</v>
      </c>
      <c r="P3604" t="s">
        <v>2082</v>
      </c>
      <c r="Q3604">
        <v>3.5</v>
      </c>
      <c r="R3604">
        <v>11.5</v>
      </c>
      <c r="S3604">
        <v>0</v>
      </c>
      <c r="U3604">
        <v>6417035</v>
      </c>
      <c r="V3604">
        <v>1497308</v>
      </c>
      <c r="W3604">
        <v>4919727</v>
      </c>
      <c r="X3604">
        <v>0</v>
      </c>
      <c r="Y3604" t="s">
        <v>44</v>
      </c>
    </row>
    <row r="3605" spans="1:25" x14ac:dyDescent="0.25">
      <c r="A3605">
        <v>3604</v>
      </c>
      <c r="B3605">
        <v>63726</v>
      </c>
      <c r="C3605">
        <v>0</v>
      </c>
      <c r="D3605">
        <v>0</v>
      </c>
      <c r="E3605" t="s">
        <v>1113</v>
      </c>
      <c r="F3605" t="s">
        <v>1114</v>
      </c>
      <c r="G3605">
        <v>1</v>
      </c>
      <c r="H3605" s="6">
        <v>7158910</v>
      </c>
      <c r="I3605" s="7">
        <v>45699</v>
      </c>
      <c r="J3605" s="7">
        <v>45699</v>
      </c>
      <c r="K3605">
        <v>15</v>
      </c>
      <c r="L3605" t="s">
        <v>40</v>
      </c>
      <c r="M3605" t="s">
        <v>5</v>
      </c>
      <c r="N3605" t="s">
        <v>41</v>
      </c>
      <c r="O3605" t="s">
        <v>77</v>
      </c>
      <c r="P3605" t="s">
        <v>2082</v>
      </c>
      <c r="Q3605">
        <v>8</v>
      </c>
      <c r="R3605">
        <v>7</v>
      </c>
      <c r="S3605">
        <v>0</v>
      </c>
      <c r="U3605">
        <v>1073837</v>
      </c>
      <c r="V3605">
        <v>572713</v>
      </c>
      <c r="W3605">
        <v>501124</v>
      </c>
      <c r="X3605">
        <v>0</v>
      </c>
      <c r="Y3605" t="s">
        <v>250</v>
      </c>
    </row>
    <row r="3606" spans="1:25" x14ac:dyDescent="0.25">
      <c r="A3606">
        <v>3605</v>
      </c>
      <c r="B3606">
        <v>63727</v>
      </c>
      <c r="C3606">
        <v>0</v>
      </c>
      <c r="D3606">
        <v>0</v>
      </c>
      <c r="E3606" t="s">
        <v>1113</v>
      </c>
      <c r="F3606" t="s">
        <v>1114</v>
      </c>
      <c r="G3606">
        <v>1</v>
      </c>
      <c r="H3606" s="6">
        <v>7106507</v>
      </c>
      <c r="I3606" s="7">
        <v>45699</v>
      </c>
      <c r="J3606" s="7">
        <v>45699</v>
      </c>
      <c r="K3606">
        <v>15</v>
      </c>
      <c r="L3606" t="s">
        <v>40</v>
      </c>
      <c r="M3606" t="s">
        <v>5</v>
      </c>
      <c r="N3606" t="s">
        <v>41</v>
      </c>
      <c r="O3606" t="s">
        <v>77</v>
      </c>
      <c r="P3606" t="s">
        <v>2082</v>
      </c>
      <c r="Q3606">
        <v>8</v>
      </c>
      <c r="R3606">
        <v>7</v>
      </c>
      <c r="S3606">
        <v>0</v>
      </c>
      <c r="U3606">
        <v>1065976</v>
      </c>
      <c r="V3606">
        <v>568521</v>
      </c>
      <c r="W3606">
        <v>497455</v>
      </c>
      <c r="X3606">
        <v>0</v>
      </c>
      <c r="Y3606" t="s">
        <v>250</v>
      </c>
    </row>
    <row r="3607" spans="1:25" x14ac:dyDescent="0.25">
      <c r="A3607">
        <v>3606</v>
      </c>
      <c r="B3607">
        <v>63744</v>
      </c>
      <c r="C3607">
        <v>0</v>
      </c>
      <c r="D3607">
        <v>0</v>
      </c>
      <c r="E3607" t="s">
        <v>606</v>
      </c>
      <c r="F3607" t="s">
        <v>607</v>
      </c>
      <c r="G3607">
        <v>1</v>
      </c>
      <c r="H3607" s="6">
        <v>5916650</v>
      </c>
      <c r="I3607" s="7">
        <v>45699</v>
      </c>
      <c r="J3607" s="7">
        <v>45699</v>
      </c>
      <c r="K3607">
        <v>14</v>
      </c>
      <c r="L3607" t="s">
        <v>40</v>
      </c>
      <c r="M3607" t="s">
        <v>5</v>
      </c>
      <c r="N3607" t="s">
        <v>41</v>
      </c>
      <c r="O3607" t="s">
        <v>57</v>
      </c>
      <c r="P3607" t="s">
        <v>2082</v>
      </c>
      <c r="Q3607">
        <v>9</v>
      </c>
      <c r="R3607">
        <v>5</v>
      </c>
      <c r="S3607">
        <v>0</v>
      </c>
      <c r="U3607">
        <v>828331</v>
      </c>
      <c r="V3607">
        <v>532498</v>
      </c>
      <c r="W3607">
        <v>295832</v>
      </c>
      <c r="X3607">
        <v>0</v>
      </c>
      <c r="Y3607" t="s">
        <v>48</v>
      </c>
    </row>
    <row r="3608" spans="1:25" x14ac:dyDescent="0.25">
      <c r="A3608">
        <v>3607</v>
      </c>
      <c r="B3608">
        <v>63752</v>
      </c>
      <c r="C3608">
        <v>0</v>
      </c>
      <c r="D3608">
        <v>0</v>
      </c>
      <c r="E3608" t="s">
        <v>327</v>
      </c>
      <c r="F3608" t="s">
        <v>328</v>
      </c>
      <c r="G3608">
        <v>1</v>
      </c>
      <c r="H3608" s="6">
        <v>154813</v>
      </c>
      <c r="I3608" s="7">
        <v>45699</v>
      </c>
      <c r="J3608" s="7">
        <v>45699</v>
      </c>
      <c r="K3608">
        <v>7</v>
      </c>
      <c r="L3608" t="s">
        <v>40</v>
      </c>
      <c r="M3608" t="s">
        <v>5</v>
      </c>
      <c r="N3608" t="s">
        <v>41</v>
      </c>
      <c r="O3608" t="s">
        <v>47</v>
      </c>
      <c r="P3608" t="s">
        <v>2082</v>
      </c>
      <c r="Q3608">
        <v>7</v>
      </c>
      <c r="R3608">
        <v>0</v>
      </c>
      <c r="S3608">
        <v>0</v>
      </c>
      <c r="U3608">
        <v>10837</v>
      </c>
      <c r="V3608">
        <v>10837</v>
      </c>
      <c r="W3608">
        <v>0</v>
      </c>
      <c r="X3608">
        <v>0</v>
      </c>
      <c r="Y3608" t="s">
        <v>72</v>
      </c>
    </row>
    <row r="3609" spans="1:25" x14ac:dyDescent="0.25">
      <c r="A3609">
        <v>3608</v>
      </c>
      <c r="B3609">
        <v>63749</v>
      </c>
      <c r="C3609">
        <v>0</v>
      </c>
      <c r="D3609">
        <v>0</v>
      </c>
      <c r="E3609" t="s">
        <v>329</v>
      </c>
      <c r="F3609" t="s">
        <v>330</v>
      </c>
      <c r="G3609">
        <v>1</v>
      </c>
      <c r="H3609" s="6">
        <v>77776</v>
      </c>
      <c r="I3609" s="7">
        <v>45699</v>
      </c>
      <c r="J3609" s="7">
        <v>45699</v>
      </c>
      <c r="K3609">
        <v>7</v>
      </c>
      <c r="L3609" t="s">
        <v>40</v>
      </c>
      <c r="M3609" t="s">
        <v>5</v>
      </c>
      <c r="N3609" t="s">
        <v>41</v>
      </c>
      <c r="O3609" t="s">
        <v>47</v>
      </c>
      <c r="P3609" t="s">
        <v>2082</v>
      </c>
      <c r="Q3609">
        <v>7</v>
      </c>
      <c r="R3609">
        <v>0</v>
      </c>
      <c r="S3609">
        <v>0</v>
      </c>
      <c r="U3609">
        <v>5444</v>
      </c>
      <c r="V3609">
        <v>5444</v>
      </c>
      <c r="W3609">
        <v>0</v>
      </c>
      <c r="X3609">
        <v>0</v>
      </c>
      <c r="Y3609" t="s">
        <v>48</v>
      </c>
    </row>
    <row r="3610" spans="1:25" x14ac:dyDescent="0.25">
      <c r="A3610">
        <v>3609</v>
      </c>
      <c r="B3610">
        <v>63750</v>
      </c>
      <c r="C3610">
        <v>0</v>
      </c>
      <c r="D3610">
        <v>0</v>
      </c>
      <c r="E3610" t="s">
        <v>331</v>
      </c>
      <c r="F3610" t="s">
        <v>332</v>
      </c>
      <c r="G3610">
        <v>1</v>
      </c>
      <c r="H3610" s="6">
        <v>154031</v>
      </c>
      <c r="I3610" s="7">
        <v>45699</v>
      </c>
      <c r="J3610" s="7">
        <v>45699</v>
      </c>
      <c r="K3610">
        <v>7</v>
      </c>
      <c r="L3610" t="s">
        <v>40</v>
      </c>
      <c r="M3610" t="s">
        <v>5</v>
      </c>
      <c r="N3610" t="s">
        <v>41</v>
      </c>
      <c r="O3610" t="s">
        <v>47</v>
      </c>
      <c r="P3610" t="s">
        <v>2082</v>
      </c>
      <c r="Q3610">
        <v>7</v>
      </c>
      <c r="R3610">
        <v>0</v>
      </c>
      <c r="S3610">
        <v>0</v>
      </c>
      <c r="U3610">
        <v>10782</v>
      </c>
      <c r="V3610">
        <v>10782</v>
      </c>
      <c r="W3610">
        <v>0</v>
      </c>
      <c r="X3610">
        <v>0</v>
      </c>
      <c r="Y3610" t="s">
        <v>48</v>
      </c>
    </row>
    <row r="3611" spans="1:25" x14ac:dyDescent="0.25">
      <c r="A3611">
        <v>3610</v>
      </c>
      <c r="B3611">
        <v>63733</v>
      </c>
      <c r="C3611">
        <v>0</v>
      </c>
      <c r="D3611">
        <v>0</v>
      </c>
      <c r="E3611" t="s">
        <v>1115</v>
      </c>
      <c r="F3611" t="s">
        <v>1116</v>
      </c>
      <c r="G3611">
        <v>1</v>
      </c>
      <c r="H3611" s="6">
        <v>30762580</v>
      </c>
      <c r="I3611" s="7">
        <v>45699</v>
      </c>
      <c r="J3611" s="7">
        <v>45699</v>
      </c>
      <c r="K3611">
        <v>15</v>
      </c>
      <c r="L3611" t="s">
        <v>40</v>
      </c>
      <c r="M3611" t="s">
        <v>5</v>
      </c>
      <c r="N3611" t="s">
        <v>41</v>
      </c>
      <c r="O3611" t="s">
        <v>77</v>
      </c>
      <c r="P3611" t="s">
        <v>2082</v>
      </c>
      <c r="Q3611">
        <v>3.5</v>
      </c>
      <c r="R3611">
        <v>11.5</v>
      </c>
      <c r="S3611">
        <v>0</v>
      </c>
      <c r="U3611">
        <v>4614387</v>
      </c>
      <c r="V3611">
        <v>1076690</v>
      </c>
      <c r="W3611">
        <v>3537697</v>
      </c>
      <c r="X3611">
        <v>0</v>
      </c>
      <c r="Y3611" t="s">
        <v>44</v>
      </c>
    </row>
    <row r="3612" spans="1:25" x14ac:dyDescent="0.25">
      <c r="A3612">
        <v>3611</v>
      </c>
      <c r="B3612">
        <v>63732</v>
      </c>
      <c r="C3612">
        <v>0</v>
      </c>
      <c r="D3612">
        <v>0</v>
      </c>
      <c r="E3612" t="s">
        <v>1121</v>
      </c>
      <c r="F3612" t="s">
        <v>1122</v>
      </c>
      <c r="G3612">
        <v>1</v>
      </c>
      <c r="H3612" s="6">
        <v>13483232</v>
      </c>
      <c r="I3612" s="7">
        <v>45699</v>
      </c>
      <c r="J3612" s="7">
        <v>45699</v>
      </c>
      <c r="K3612">
        <v>15</v>
      </c>
      <c r="L3612" t="s">
        <v>40</v>
      </c>
      <c r="M3612" t="s">
        <v>5</v>
      </c>
      <c r="N3612" t="s">
        <v>41</v>
      </c>
      <c r="O3612" t="s">
        <v>77</v>
      </c>
      <c r="P3612" t="s">
        <v>2082</v>
      </c>
      <c r="Q3612">
        <v>3.5</v>
      </c>
      <c r="R3612">
        <v>11.5</v>
      </c>
      <c r="S3612">
        <v>0</v>
      </c>
      <c r="U3612">
        <v>2022485</v>
      </c>
      <c r="V3612">
        <v>471913</v>
      </c>
      <c r="W3612">
        <v>1550572</v>
      </c>
      <c r="X3612">
        <v>0</v>
      </c>
      <c r="Y3612" t="s">
        <v>44</v>
      </c>
    </row>
    <row r="3613" spans="1:25" x14ac:dyDescent="0.25">
      <c r="A3613">
        <v>3612</v>
      </c>
      <c r="B3613">
        <v>63751</v>
      </c>
      <c r="C3613">
        <v>0</v>
      </c>
      <c r="D3613">
        <v>0</v>
      </c>
      <c r="E3613" t="s">
        <v>362</v>
      </c>
      <c r="F3613" t="s">
        <v>363</v>
      </c>
      <c r="G3613">
        <v>1</v>
      </c>
      <c r="H3613" s="6">
        <v>571358</v>
      </c>
      <c r="I3613" s="7">
        <v>45699</v>
      </c>
      <c r="J3613" s="7">
        <v>45699</v>
      </c>
      <c r="K3613">
        <v>7</v>
      </c>
      <c r="L3613" t="s">
        <v>40</v>
      </c>
      <c r="M3613" t="s">
        <v>5</v>
      </c>
      <c r="N3613" t="s">
        <v>41</v>
      </c>
      <c r="O3613" t="s">
        <v>47</v>
      </c>
      <c r="P3613" t="s">
        <v>2082</v>
      </c>
      <c r="Q3613">
        <v>7</v>
      </c>
      <c r="R3613">
        <v>0</v>
      </c>
      <c r="S3613">
        <v>0</v>
      </c>
      <c r="U3613">
        <v>39995</v>
      </c>
      <c r="V3613">
        <v>39995</v>
      </c>
      <c r="W3613">
        <v>0</v>
      </c>
      <c r="X3613">
        <v>0</v>
      </c>
      <c r="Y3613" t="s">
        <v>72</v>
      </c>
    </row>
    <row r="3614" spans="1:25" x14ac:dyDescent="0.25">
      <c r="A3614">
        <v>3613</v>
      </c>
      <c r="B3614">
        <v>63740</v>
      </c>
      <c r="C3614">
        <v>0</v>
      </c>
      <c r="D3614">
        <v>0</v>
      </c>
      <c r="E3614" t="s">
        <v>1125</v>
      </c>
      <c r="F3614" t="s">
        <v>1126</v>
      </c>
      <c r="G3614">
        <v>1</v>
      </c>
      <c r="H3614" s="6">
        <v>3112628</v>
      </c>
      <c r="I3614" s="7">
        <v>45699</v>
      </c>
      <c r="J3614" s="7">
        <v>45699</v>
      </c>
      <c r="K3614">
        <v>15</v>
      </c>
      <c r="L3614" t="s">
        <v>40</v>
      </c>
      <c r="M3614" t="s">
        <v>5</v>
      </c>
      <c r="N3614" t="s">
        <v>41</v>
      </c>
      <c r="O3614" t="s">
        <v>77</v>
      </c>
      <c r="P3614" t="s">
        <v>2082</v>
      </c>
      <c r="Q3614">
        <v>8</v>
      </c>
      <c r="R3614">
        <v>7</v>
      </c>
      <c r="S3614">
        <v>0</v>
      </c>
      <c r="U3614">
        <v>466894</v>
      </c>
      <c r="V3614">
        <v>249010</v>
      </c>
      <c r="W3614">
        <v>217884</v>
      </c>
      <c r="X3614">
        <v>0</v>
      </c>
      <c r="Y3614" t="s">
        <v>48</v>
      </c>
    </row>
    <row r="3615" spans="1:25" x14ac:dyDescent="0.25">
      <c r="A3615">
        <v>3614</v>
      </c>
      <c r="B3615">
        <v>63741</v>
      </c>
      <c r="C3615">
        <v>0</v>
      </c>
      <c r="D3615">
        <v>0</v>
      </c>
      <c r="E3615" t="s">
        <v>1125</v>
      </c>
      <c r="F3615" t="s">
        <v>1126</v>
      </c>
      <c r="G3615">
        <v>1</v>
      </c>
      <c r="H3615" s="6">
        <v>3099398</v>
      </c>
      <c r="I3615" s="7">
        <v>45699</v>
      </c>
      <c r="J3615" s="7">
        <v>45699</v>
      </c>
      <c r="K3615">
        <v>15</v>
      </c>
      <c r="L3615" t="s">
        <v>40</v>
      </c>
      <c r="M3615" t="s">
        <v>5</v>
      </c>
      <c r="N3615" t="s">
        <v>41</v>
      </c>
      <c r="O3615" t="s">
        <v>77</v>
      </c>
      <c r="P3615" t="s">
        <v>2082</v>
      </c>
      <c r="Q3615">
        <v>8</v>
      </c>
      <c r="R3615">
        <v>7</v>
      </c>
      <c r="S3615">
        <v>0</v>
      </c>
      <c r="U3615">
        <v>464910</v>
      </c>
      <c r="V3615">
        <v>247952</v>
      </c>
      <c r="W3615">
        <v>216958</v>
      </c>
      <c r="X3615">
        <v>0</v>
      </c>
      <c r="Y3615" t="s">
        <v>48</v>
      </c>
    </row>
    <row r="3616" spans="1:25" x14ac:dyDescent="0.25">
      <c r="A3616">
        <v>3615</v>
      </c>
      <c r="B3616">
        <v>63731</v>
      </c>
      <c r="C3616">
        <v>0</v>
      </c>
      <c r="D3616">
        <v>0</v>
      </c>
      <c r="E3616" t="s">
        <v>1123</v>
      </c>
      <c r="F3616" t="s">
        <v>1124</v>
      </c>
      <c r="G3616">
        <v>1</v>
      </c>
      <c r="H3616" s="6">
        <v>399625530</v>
      </c>
      <c r="I3616" s="7">
        <v>45699</v>
      </c>
      <c r="J3616" s="7">
        <v>45699</v>
      </c>
      <c r="K3616">
        <v>15</v>
      </c>
      <c r="L3616" t="s">
        <v>40</v>
      </c>
      <c r="M3616" t="s">
        <v>5</v>
      </c>
      <c r="N3616" t="s">
        <v>41</v>
      </c>
      <c r="O3616" t="s">
        <v>77</v>
      </c>
      <c r="P3616" t="s">
        <v>2082</v>
      </c>
      <c r="Q3616">
        <v>3.5</v>
      </c>
      <c r="R3616">
        <v>11.5</v>
      </c>
      <c r="S3616">
        <v>0</v>
      </c>
      <c r="U3616">
        <v>59943830</v>
      </c>
      <c r="V3616">
        <v>13986894</v>
      </c>
      <c r="W3616">
        <v>45956936</v>
      </c>
      <c r="X3616">
        <v>0</v>
      </c>
      <c r="Y3616" t="s">
        <v>44</v>
      </c>
    </row>
    <row r="3617" spans="1:25" x14ac:dyDescent="0.25">
      <c r="A3617">
        <v>3616</v>
      </c>
      <c r="B3617">
        <v>63742</v>
      </c>
      <c r="C3617">
        <v>0</v>
      </c>
      <c r="D3617">
        <v>0</v>
      </c>
      <c r="E3617" t="s">
        <v>555</v>
      </c>
      <c r="F3617" t="s">
        <v>556</v>
      </c>
      <c r="G3617">
        <v>1</v>
      </c>
      <c r="H3617" s="6">
        <v>1131098</v>
      </c>
      <c r="I3617" s="7">
        <v>45699</v>
      </c>
      <c r="J3617" s="7">
        <v>45699</v>
      </c>
      <c r="K3617">
        <v>14</v>
      </c>
      <c r="L3617" t="s">
        <v>40</v>
      </c>
      <c r="M3617" t="s">
        <v>5</v>
      </c>
      <c r="N3617" t="s">
        <v>41</v>
      </c>
      <c r="O3617" t="s">
        <v>57</v>
      </c>
      <c r="P3617" t="s">
        <v>2082</v>
      </c>
      <c r="Q3617">
        <v>9</v>
      </c>
      <c r="R3617">
        <v>5</v>
      </c>
      <c r="S3617">
        <v>0</v>
      </c>
      <c r="U3617">
        <v>158354</v>
      </c>
      <c r="V3617">
        <v>101799</v>
      </c>
      <c r="W3617">
        <v>56555</v>
      </c>
      <c r="X3617">
        <v>0</v>
      </c>
      <c r="Y3617" t="s">
        <v>48</v>
      </c>
    </row>
    <row r="3618" spans="1:25" x14ac:dyDescent="0.25">
      <c r="A3618">
        <v>3617</v>
      </c>
      <c r="B3618">
        <v>63725</v>
      </c>
      <c r="C3618">
        <v>0</v>
      </c>
      <c r="D3618">
        <v>0</v>
      </c>
      <c r="E3618" t="s">
        <v>1436</v>
      </c>
      <c r="F3618" t="s">
        <v>1437</v>
      </c>
      <c r="G3618">
        <v>1</v>
      </c>
      <c r="H3618" s="6">
        <v>319130</v>
      </c>
      <c r="I3618" s="7">
        <v>45699</v>
      </c>
      <c r="J3618" s="7">
        <v>45699</v>
      </c>
      <c r="K3618">
        <v>8</v>
      </c>
      <c r="L3618" t="s">
        <v>40</v>
      </c>
      <c r="M3618" t="s">
        <v>5</v>
      </c>
      <c r="N3618" t="s">
        <v>41</v>
      </c>
      <c r="O3618" t="s">
        <v>77</v>
      </c>
      <c r="P3618" t="s">
        <v>2082</v>
      </c>
      <c r="Q3618">
        <v>8</v>
      </c>
      <c r="R3618">
        <v>0</v>
      </c>
      <c r="S3618">
        <v>0</v>
      </c>
      <c r="U3618">
        <v>25530</v>
      </c>
      <c r="V3618">
        <v>25530</v>
      </c>
      <c r="W3618">
        <v>0</v>
      </c>
      <c r="X3618">
        <v>0</v>
      </c>
      <c r="Y3618" t="s">
        <v>799</v>
      </c>
    </row>
    <row r="3619" spans="1:25" x14ac:dyDescent="0.25">
      <c r="A3619">
        <v>3618</v>
      </c>
      <c r="B3619">
        <v>63748</v>
      </c>
      <c r="C3619">
        <v>0</v>
      </c>
      <c r="D3619">
        <v>0</v>
      </c>
      <c r="E3619" t="s">
        <v>401</v>
      </c>
      <c r="F3619" t="s">
        <v>402</v>
      </c>
      <c r="G3619">
        <v>1</v>
      </c>
      <c r="H3619" s="6">
        <v>1286360</v>
      </c>
      <c r="I3619" s="7">
        <v>45699</v>
      </c>
      <c r="J3619" s="7">
        <v>45699</v>
      </c>
      <c r="K3619">
        <v>7</v>
      </c>
      <c r="L3619" t="s">
        <v>40</v>
      </c>
      <c r="M3619" t="s">
        <v>5</v>
      </c>
      <c r="N3619" t="s">
        <v>41</v>
      </c>
      <c r="O3619" t="s">
        <v>47</v>
      </c>
      <c r="P3619" t="s">
        <v>2082</v>
      </c>
      <c r="Q3619">
        <v>7</v>
      </c>
      <c r="R3619">
        <v>0</v>
      </c>
      <c r="S3619">
        <v>0</v>
      </c>
      <c r="U3619">
        <v>90045</v>
      </c>
      <c r="V3619">
        <v>90045</v>
      </c>
      <c r="W3619">
        <v>0</v>
      </c>
      <c r="X3619">
        <v>0</v>
      </c>
      <c r="Y3619" t="s">
        <v>48</v>
      </c>
    </row>
    <row r="3620" spans="1:25" x14ac:dyDescent="0.25">
      <c r="A3620">
        <v>3619</v>
      </c>
      <c r="B3620">
        <v>63746</v>
      </c>
      <c r="C3620">
        <v>0</v>
      </c>
      <c r="D3620">
        <v>0</v>
      </c>
      <c r="E3620" t="s">
        <v>403</v>
      </c>
      <c r="F3620" t="s">
        <v>404</v>
      </c>
      <c r="G3620">
        <v>1</v>
      </c>
      <c r="H3620" s="6">
        <v>985282</v>
      </c>
      <c r="I3620" s="7">
        <v>45699</v>
      </c>
      <c r="J3620" s="7">
        <v>45699</v>
      </c>
      <c r="K3620">
        <v>7</v>
      </c>
      <c r="L3620" t="s">
        <v>40</v>
      </c>
      <c r="M3620" t="s">
        <v>5</v>
      </c>
      <c r="N3620" t="s">
        <v>41</v>
      </c>
      <c r="O3620" t="s">
        <v>47</v>
      </c>
      <c r="P3620" t="s">
        <v>2082</v>
      </c>
      <c r="Q3620">
        <v>7</v>
      </c>
      <c r="R3620">
        <v>0</v>
      </c>
      <c r="S3620">
        <v>0</v>
      </c>
      <c r="U3620">
        <v>68970</v>
      </c>
      <c r="V3620">
        <v>68970</v>
      </c>
      <c r="W3620">
        <v>0</v>
      </c>
      <c r="X3620">
        <v>0</v>
      </c>
      <c r="Y3620" t="s">
        <v>72</v>
      </c>
    </row>
    <row r="3621" spans="1:25" x14ac:dyDescent="0.25">
      <c r="A3621">
        <v>3620</v>
      </c>
      <c r="B3621">
        <v>63747</v>
      </c>
      <c r="C3621">
        <v>0</v>
      </c>
      <c r="D3621">
        <v>0</v>
      </c>
      <c r="E3621" t="s">
        <v>403</v>
      </c>
      <c r="F3621" t="s">
        <v>404</v>
      </c>
      <c r="G3621">
        <v>1</v>
      </c>
      <c r="H3621" s="6">
        <v>660577</v>
      </c>
      <c r="I3621" s="7">
        <v>45699</v>
      </c>
      <c r="J3621" s="7">
        <v>45699</v>
      </c>
      <c r="K3621">
        <v>7</v>
      </c>
      <c r="L3621" t="s">
        <v>40</v>
      </c>
      <c r="M3621" t="s">
        <v>5</v>
      </c>
      <c r="N3621" t="s">
        <v>41</v>
      </c>
      <c r="O3621" t="s">
        <v>47</v>
      </c>
      <c r="P3621" t="s">
        <v>2082</v>
      </c>
      <c r="Q3621">
        <v>7</v>
      </c>
      <c r="R3621">
        <v>0</v>
      </c>
      <c r="S3621">
        <v>0</v>
      </c>
      <c r="U3621">
        <v>46240</v>
      </c>
      <c r="V3621">
        <v>46240</v>
      </c>
      <c r="W3621">
        <v>0</v>
      </c>
      <c r="X3621">
        <v>0</v>
      </c>
      <c r="Y3621" t="s">
        <v>72</v>
      </c>
    </row>
    <row r="3622" spans="1:25" x14ac:dyDescent="0.25">
      <c r="A3622">
        <v>3621</v>
      </c>
      <c r="B3622">
        <v>63743</v>
      </c>
      <c r="C3622">
        <v>0</v>
      </c>
      <c r="D3622">
        <v>0</v>
      </c>
      <c r="E3622" t="s">
        <v>541</v>
      </c>
      <c r="F3622" t="s">
        <v>542</v>
      </c>
      <c r="G3622">
        <v>1</v>
      </c>
      <c r="H3622" s="6">
        <v>334473</v>
      </c>
      <c r="I3622" s="7">
        <v>45699</v>
      </c>
      <c r="J3622" s="7">
        <v>45699</v>
      </c>
      <c r="K3622">
        <v>14</v>
      </c>
      <c r="L3622" t="s">
        <v>40</v>
      </c>
      <c r="M3622" t="s">
        <v>5</v>
      </c>
      <c r="N3622" t="s">
        <v>41</v>
      </c>
      <c r="O3622" t="s">
        <v>57</v>
      </c>
      <c r="P3622" t="s">
        <v>2082</v>
      </c>
      <c r="Q3622">
        <v>9</v>
      </c>
      <c r="R3622">
        <v>5</v>
      </c>
      <c r="S3622">
        <v>0</v>
      </c>
      <c r="U3622">
        <v>46826</v>
      </c>
      <c r="V3622">
        <v>30103</v>
      </c>
      <c r="W3622">
        <v>16724</v>
      </c>
      <c r="X3622">
        <v>0</v>
      </c>
      <c r="Y3622" t="s">
        <v>48</v>
      </c>
    </row>
    <row r="3623" spans="1:25" x14ac:dyDescent="0.25">
      <c r="A3623">
        <v>3622</v>
      </c>
      <c r="B3623">
        <v>63745</v>
      </c>
      <c r="C3623">
        <v>0</v>
      </c>
      <c r="D3623">
        <v>0</v>
      </c>
      <c r="E3623" t="s">
        <v>1054</v>
      </c>
      <c r="F3623" t="s">
        <v>1055</v>
      </c>
      <c r="G3623">
        <v>1</v>
      </c>
      <c r="H3623" s="6">
        <v>1205092</v>
      </c>
      <c r="I3623" s="7">
        <v>45699</v>
      </c>
      <c r="J3623" s="7">
        <v>45699</v>
      </c>
      <c r="K3623">
        <v>8</v>
      </c>
      <c r="L3623" t="s">
        <v>40</v>
      </c>
      <c r="M3623" t="s">
        <v>9</v>
      </c>
      <c r="N3623" t="s">
        <v>41</v>
      </c>
      <c r="O3623" t="s">
        <v>42</v>
      </c>
      <c r="P3623" t="s">
        <v>2082</v>
      </c>
      <c r="Q3623">
        <v>8</v>
      </c>
      <c r="R3623">
        <v>0</v>
      </c>
      <c r="S3623">
        <v>0</v>
      </c>
      <c r="U3623">
        <v>96407</v>
      </c>
      <c r="V3623">
        <v>96407</v>
      </c>
      <c r="W3623">
        <v>0</v>
      </c>
      <c r="X3623">
        <v>0</v>
      </c>
      <c r="Y3623" t="s">
        <v>67</v>
      </c>
    </row>
    <row r="3624" spans="1:25" x14ac:dyDescent="0.25">
      <c r="A3624">
        <v>3623</v>
      </c>
      <c r="B3624">
        <v>63724</v>
      </c>
      <c r="C3624">
        <v>0</v>
      </c>
      <c r="D3624">
        <v>0</v>
      </c>
      <c r="E3624" t="s">
        <v>1137</v>
      </c>
      <c r="F3624" t="s">
        <v>1138</v>
      </c>
      <c r="G3624">
        <v>1</v>
      </c>
      <c r="H3624" s="6">
        <v>22306804</v>
      </c>
      <c r="I3624" s="7">
        <v>45698</v>
      </c>
      <c r="J3624" s="7">
        <v>45698</v>
      </c>
      <c r="K3624">
        <v>15</v>
      </c>
      <c r="L3624" t="s">
        <v>40</v>
      </c>
      <c r="M3624" t="s">
        <v>5</v>
      </c>
      <c r="N3624" t="s">
        <v>41</v>
      </c>
      <c r="O3624" t="s">
        <v>54</v>
      </c>
      <c r="P3624" t="s">
        <v>2082</v>
      </c>
      <c r="Q3624">
        <v>10</v>
      </c>
      <c r="R3624">
        <v>5</v>
      </c>
      <c r="S3624">
        <v>0</v>
      </c>
      <c r="U3624">
        <v>3346021</v>
      </c>
      <c r="V3624">
        <v>2230680</v>
      </c>
      <c r="W3624">
        <v>1115340</v>
      </c>
      <c r="X3624">
        <v>0</v>
      </c>
      <c r="Y3624" t="s">
        <v>48</v>
      </c>
    </row>
    <row r="3625" spans="1:25" x14ac:dyDescent="0.25">
      <c r="A3625">
        <v>3624</v>
      </c>
      <c r="B3625">
        <v>63730</v>
      </c>
      <c r="C3625">
        <v>0</v>
      </c>
      <c r="D3625">
        <v>0</v>
      </c>
      <c r="E3625" t="s">
        <v>2335</v>
      </c>
      <c r="F3625" t="s">
        <v>2336</v>
      </c>
      <c r="G3625">
        <v>1</v>
      </c>
      <c r="H3625" s="6">
        <v>3112140</v>
      </c>
      <c r="I3625" s="7">
        <v>45698</v>
      </c>
      <c r="J3625" s="7">
        <v>45698</v>
      </c>
      <c r="K3625">
        <v>7</v>
      </c>
      <c r="L3625" t="s">
        <v>40</v>
      </c>
      <c r="M3625" t="s">
        <v>7</v>
      </c>
      <c r="N3625" t="s">
        <v>41</v>
      </c>
      <c r="O3625" t="s">
        <v>64</v>
      </c>
      <c r="P3625" t="s">
        <v>2082</v>
      </c>
      <c r="Q3625">
        <v>7</v>
      </c>
      <c r="R3625">
        <v>0</v>
      </c>
      <c r="S3625">
        <v>0</v>
      </c>
      <c r="U3625">
        <v>217850</v>
      </c>
      <c r="V3625">
        <v>217850</v>
      </c>
      <c r="W3625">
        <v>0</v>
      </c>
      <c r="X3625">
        <v>0</v>
      </c>
      <c r="Y3625" t="s">
        <v>2086</v>
      </c>
    </row>
    <row r="3626" spans="1:25" x14ac:dyDescent="0.25">
      <c r="A3626">
        <v>3625</v>
      </c>
      <c r="B3626">
        <v>63722</v>
      </c>
      <c r="C3626">
        <v>0</v>
      </c>
      <c r="D3626">
        <v>0</v>
      </c>
      <c r="E3626" t="s">
        <v>275</v>
      </c>
      <c r="F3626" t="s">
        <v>276</v>
      </c>
      <c r="G3626">
        <v>1</v>
      </c>
      <c r="H3626" s="6">
        <v>1083077</v>
      </c>
      <c r="I3626" s="7">
        <v>45698</v>
      </c>
      <c r="J3626" s="7">
        <v>45698</v>
      </c>
      <c r="K3626">
        <v>9</v>
      </c>
      <c r="L3626" t="s">
        <v>40</v>
      </c>
      <c r="M3626" t="s">
        <v>4</v>
      </c>
      <c r="N3626" t="s">
        <v>41</v>
      </c>
      <c r="O3626" t="s">
        <v>51</v>
      </c>
      <c r="P3626" t="s">
        <v>2082</v>
      </c>
      <c r="Q3626">
        <v>9</v>
      </c>
      <c r="R3626">
        <v>0</v>
      </c>
      <c r="S3626">
        <v>0</v>
      </c>
      <c r="U3626">
        <v>97477</v>
      </c>
      <c r="V3626">
        <v>97477</v>
      </c>
      <c r="W3626">
        <v>0</v>
      </c>
      <c r="X3626">
        <v>0</v>
      </c>
      <c r="Y3626" t="s">
        <v>44</v>
      </c>
    </row>
    <row r="3627" spans="1:25" x14ac:dyDescent="0.25">
      <c r="A3627">
        <v>3626</v>
      </c>
      <c r="B3627">
        <v>63723</v>
      </c>
      <c r="C3627">
        <v>0</v>
      </c>
      <c r="D3627">
        <v>0</v>
      </c>
      <c r="E3627" t="s">
        <v>1562</v>
      </c>
      <c r="F3627" t="s">
        <v>1563</v>
      </c>
      <c r="G3627">
        <v>1</v>
      </c>
      <c r="H3627" s="6">
        <v>500000</v>
      </c>
      <c r="I3627" s="7">
        <v>45698</v>
      </c>
      <c r="J3627" s="7">
        <v>45698</v>
      </c>
      <c r="K3627">
        <v>10</v>
      </c>
      <c r="L3627" t="s">
        <v>40</v>
      </c>
      <c r="M3627" t="s">
        <v>9</v>
      </c>
      <c r="N3627" t="s">
        <v>41</v>
      </c>
      <c r="O3627" t="s">
        <v>42</v>
      </c>
      <c r="P3627" t="s">
        <v>2082</v>
      </c>
      <c r="Q3627">
        <v>10</v>
      </c>
      <c r="R3627">
        <v>0</v>
      </c>
      <c r="S3627">
        <v>0</v>
      </c>
      <c r="U3627">
        <v>50000</v>
      </c>
      <c r="V3627">
        <v>50000</v>
      </c>
      <c r="W3627">
        <v>0</v>
      </c>
      <c r="X3627">
        <v>0</v>
      </c>
      <c r="Y3627" t="s">
        <v>44</v>
      </c>
    </row>
    <row r="3628" spans="1:25" x14ac:dyDescent="0.25">
      <c r="A3628">
        <v>3627</v>
      </c>
      <c r="B3628">
        <v>63717</v>
      </c>
      <c r="C3628">
        <v>0</v>
      </c>
      <c r="D3628">
        <v>0</v>
      </c>
      <c r="E3628" t="s">
        <v>70</v>
      </c>
      <c r="F3628" t="s">
        <v>71</v>
      </c>
      <c r="G3628">
        <v>1</v>
      </c>
      <c r="H3628" s="6">
        <v>4360271</v>
      </c>
      <c r="I3628" s="7">
        <v>45695</v>
      </c>
      <c r="J3628" s="7">
        <v>45695</v>
      </c>
      <c r="K3628">
        <v>15</v>
      </c>
      <c r="L3628" t="s">
        <v>40</v>
      </c>
      <c r="M3628" t="s">
        <v>3</v>
      </c>
      <c r="N3628" t="s">
        <v>41</v>
      </c>
      <c r="O3628" t="s">
        <v>51</v>
      </c>
      <c r="P3628" t="s">
        <v>2082</v>
      </c>
      <c r="Q3628">
        <v>15</v>
      </c>
      <c r="R3628">
        <v>0</v>
      </c>
      <c r="S3628">
        <v>0</v>
      </c>
      <c r="U3628">
        <v>654041</v>
      </c>
      <c r="V3628">
        <v>654041</v>
      </c>
      <c r="W3628">
        <v>0</v>
      </c>
      <c r="X3628">
        <v>0</v>
      </c>
      <c r="Y3628" t="s">
        <v>72</v>
      </c>
    </row>
    <row r="3629" spans="1:25" x14ac:dyDescent="0.25">
      <c r="A3629">
        <v>3628</v>
      </c>
      <c r="B3629">
        <v>63720</v>
      </c>
      <c r="C3629">
        <v>0</v>
      </c>
      <c r="D3629">
        <v>0</v>
      </c>
      <c r="E3629" t="s">
        <v>1204</v>
      </c>
      <c r="F3629" t="s">
        <v>1205</v>
      </c>
      <c r="G3629">
        <v>1</v>
      </c>
      <c r="H3629" s="6">
        <v>248244</v>
      </c>
      <c r="I3629" s="7">
        <v>45695</v>
      </c>
      <c r="J3629" s="7">
        <v>45695</v>
      </c>
      <c r="K3629">
        <v>15</v>
      </c>
      <c r="L3629" t="s">
        <v>40</v>
      </c>
      <c r="M3629" t="s">
        <v>5</v>
      </c>
      <c r="N3629" t="s">
        <v>41</v>
      </c>
      <c r="O3629" t="s">
        <v>54</v>
      </c>
      <c r="P3629" t="s">
        <v>2082</v>
      </c>
      <c r="Q3629">
        <v>10</v>
      </c>
      <c r="R3629">
        <v>5</v>
      </c>
      <c r="S3629">
        <v>0</v>
      </c>
      <c r="U3629">
        <v>37237</v>
      </c>
      <c r="V3629">
        <v>24824</v>
      </c>
      <c r="W3629">
        <v>12412</v>
      </c>
      <c r="X3629">
        <v>0</v>
      </c>
      <c r="Y3629" t="s">
        <v>48</v>
      </c>
    </row>
    <row r="3630" spans="1:25" x14ac:dyDescent="0.25">
      <c r="A3630">
        <v>3629</v>
      </c>
      <c r="B3630">
        <v>63718</v>
      </c>
      <c r="C3630">
        <v>0</v>
      </c>
      <c r="D3630">
        <v>0</v>
      </c>
      <c r="E3630" t="s">
        <v>1550</v>
      </c>
      <c r="F3630" t="s">
        <v>1551</v>
      </c>
      <c r="G3630">
        <v>1</v>
      </c>
      <c r="H3630" s="6">
        <v>2885757</v>
      </c>
      <c r="I3630" s="7">
        <v>45695</v>
      </c>
      <c r="J3630" s="7">
        <v>45695</v>
      </c>
      <c r="K3630">
        <v>12</v>
      </c>
      <c r="L3630" t="s">
        <v>40</v>
      </c>
      <c r="M3630" t="s">
        <v>8</v>
      </c>
      <c r="N3630" t="s">
        <v>41</v>
      </c>
      <c r="O3630" t="s">
        <v>347</v>
      </c>
      <c r="P3630" t="s">
        <v>2082</v>
      </c>
      <c r="Q3630">
        <v>12</v>
      </c>
      <c r="R3630">
        <v>0</v>
      </c>
      <c r="S3630">
        <v>0</v>
      </c>
      <c r="U3630">
        <v>346291</v>
      </c>
      <c r="V3630">
        <v>346291</v>
      </c>
      <c r="W3630">
        <v>0</v>
      </c>
      <c r="X3630">
        <v>0</v>
      </c>
      <c r="Y3630" t="s">
        <v>48</v>
      </c>
    </row>
    <row r="3631" spans="1:25" x14ac:dyDescent="0.25">
      <c r="A3631">
        <v>3630</v>
      </c>
      <c r="B3631">
        <v>63728</v>
      </c>
      <c r="C3631">
        <v>0</v>
      </c>
      <c r="D3631">
        <v>0</v>
      </c>
      <c r="E3631" t="s">
        <v>2337</v>
      </c>
      <c r="F3631" t="s">
        <v>2338</v>
      </c>
      <c r="G3631">
        <v>1</v>
      </c>
      <c r="H3631" s="6">
        <v>2105949</v>
      </c>
      <c r="I3631" s="7">
        <v>45695</v>
      </c>
      <c r="J3631" s="7">
        <v>45695</v>
      </c>
      <c r="K3631">
        <v>7</v>
      </c>
      <c r="L3631" t="s">
        <v>40</v>
      </c>
      <c r="M3631" t="s">
        <v>7</v>
      </c>
      <c r="N3631" t="s">
        <v>41</v>
      </c>
      <c r="O3631" t="s">
        <v>64</v>
      </c>
      <c r="P3631" t="s">
        <v>2082</v>
      </c>
      <c r="Q3631">
        <v>7</v>
      </c>
      <c r="R3631">
        <v>0</v>
      </c>
      <c r="S3631">
        <v>0</v>
      </c>
      <c r="U3631">
        <v>147416</v>
      </c>
      <c r="V3631">
        <v>147416</v>
      </c>
      <c r="W3631">
        <v>0</v>
      </c>
      <c r="X3631">
        <v>0</v>
      </c>
      <c r="Y3631" t="s">
        <v>2086</v>
      </c>
    </row>
    <row r="3632" spans="1:25" x14ac:dyDescent="0.25">
      <c r="A3632">
        <v>3631</v>
      </c>
      <c r="B3632">
        <v>63721</v>
      </c>
      <c r="C3632">
        <v>0</v>
      </c>
      <c r="D3632">
        <v>0</v>
      </c>
      <c r="E3632" t="s">
        <v>1715</v>
      </c>
      <c r="F3632" t="s">
        <v>1716</v>
      </c>
      <c r="G3632">
        <v>1</v>
      </c>
      <c r="H3632" s="6">
        <v>5000000</v>
      </c>
      <c r="I3632" s="7">
        <v>45695</v>
      </c>
      <c r="J3632" s="7">
        <v>45695</v>
      </c>
      <c r="K3632">
        <v>9</v>
      </c>
      <c r="L3632" t="s">
        <v>40</v>
      </c>
      <c r="M3632" t="s">
        <v>5</v>
      </c>
      <c r="N3632" t="s">
        <v>41</v>
      </c>
      <c r="O3632" t="s">
        <v>77</v>
      </c>
      <c r="P3632" t="s">
        <v>2082</v>
      </c>
      <c r="Q3632">
        <v>9</v>
      </c>
      <c r="R3632">
        <v>0</v>
      </c>
      <c r="S3632">
        <v>0</v>
      </c>
      <c r="U3632">
        <v>450000</v>
      </c>
      <c r="V3632">
        <v>450000</v>
      </c>
      <c r="W3632">
        <v>0</v>
      </c>
      <c r="X3632">
        <v>0</v>
      </c>
      <c r="Y3632" t="s">
        <v>799</v>
      </c>
    </row>
    <row r="3633" spans="1:25" x14ac:dyDescent="0.25">
      <c r="A3633">
        <v>3632</v>
      </c>
      <c r="B3633">
        <v>63684</v>
      </c>
      <c r="C3633">
        <v>0</v>
      </c>
      <c r="D3633">
        <v>0</v>
      </c>
      <c r="E3633" t="s">
        <v>1422</v>
      </c>
      <c r="F3633" t="s">
        <v>1423</v>
      </c>
      <c r="G3633">
        <v>1</v>
      </c>
      <c r="H3633" s="6">
        <v>2849829</v>
      </c>
      <c r="I3633" s="7">
        <v>45695</v>
      </c>
      <c r="J3633" s="7">
        <v>45695</v>
      </c>
      <c r="K3633">
        <v>6</v>
      </c>
      <c r="L3633" t="s">
        <v>40</v>
      </c>
      <c r="M3633" t="s">
        <v>5</v>
      </c>
      <c r="N3633" t="s">
        <v>41</v>
      </c>
      <c r="O3633" t="s">
        <v>47</v>
      </c>
      <c r="P3633" t="s">
        <v>2082</v>
      </c>
      <c r="Q3633">
        <v>6</v>
      </c>
      <c r="R3633">
        <v>0</v>
      </c>
      <c r="S3633">
        <v>0</v>
      </c>
      <c r="U3633">
        <v>170990</v>
      </c>
      <c r="V3633">
        <v>170990</v>
      </c>
      <c r="W3633">
        <v>0</v>
      </c>
      <c r="X3633">
        <v>0</v>
      </c>
      <c r="Y3633" t="s">
        <v>81</v>
      </c>
    </row>
    <row r="3634" spans="1:25" x14ac:dyDescent="0.25">
      <c r="A3634">
        <v>3633</v>
      </c>
      <c r="B3634">
        <v>63711</v>
      </c>
      <c r="C3634">
        <v>0</v>
      </c>
      <c r="D3634">
        <v>0</v>
      </c>
      <c r="E3634" t="s">
        <v>1355</v>
      </c>
      <c r="F3634" t="s">
        <v>1356</v>
      </c>
      <c r="G3634">
        <v>1</v>
      </c>
      <c r="H3634" s="6">
        <v>3704379</v>
      </c>
      <c r="I3634" s="7">
        <v>45695</v>
      </c>
      <c r="J3634" s="7">
        <v>45695</v>
      </c>
      <c r="K3634">
        <v>15</v>
      </c>
      <c r="L3634" t="s">
        <v>40</v>
      </c>
      <c r="M3634" t="s">
        <v>5</v>
      </c>
      <c r="N3634" t="s">
        <v>41</v>
      </c>
      <c r="O3634" t="s">
        <v>57</v>
      </c>
      <c r="P3634" t="s">
        <v>2082</v>
      </c>
      <c r="Q3634">
        <v>8</v>
      </c>
      <c r="R3634">
        <v>7</v>
      </c>
      <c r="S3634">
        <v>0</v>
      </c>
      <c r="U3634">
        <v>555657</v>
      </c>
      <c r="V3634">
        <v>296350</v>
      </c>
      <c r="W3634">
        <v>259307</v>
      </c>
      <c r="X3634">
        <v>0</v>
      </c>
      <c r="Y3634" t="s">
        <v>48</v>
      </c>
    </row>
    <row r="3635" spans="1:25" x14ac:dyDescent="0.25">
      <c r="A3635">
        <v>3634</v>
      </c>
      <c r="B3635">
        <v>63719</v>
      </c>
      <c r="C3635">
        <v>0</v>
      </c>
      <c r="D3635">
        <v>0</v>
      </c>
      <c r="E3635" t="s">
        <v>1133</v>
      </c>
      <c r="F3635" t="s">
        <v>1134</v>
      </c>
      <c r="G3635">
        <v>1</v>
      </c>
      <c r="H3635" s="6">
        <v>1388290</v>
      </c>
      <c r="I3635" s="7">
        <v>45695</v>
      </c>
      <c r="J3635" s="7">
        <v>45695</v>
      </c>
      <c r="K3635">
        <v>15</v>
      </c>
      <c r="L3635" t="s">
        <v>40</v>
      </c>
      <c r="M3635" t="s">
        <v>5</v>
      </c>
      <c r="N3635" t="s">
        <v>41</v>
      </c>
      <c r="O3635" t="s">
        <v>54</v>
      </c>
      <c r="P3635" t="s">
        <v>2082</v>
      </c>
      <c r="Q3635">
        <v>10</v>
      </c>
      <c r="R3635">
        <v>5</v>
      </c>
      <c r="S3635">
        <v>0</v>
      </c>
      <c r="U3635">
        <v>208244</v>
      </c>
      <c r="V3635">
        <v>138829</v>
      </c>
      <c r="W3635">
        <v>69414</v>
      </c>
      <c r="X3635">
        <v>0</v>
      </c>
      <c r="Y3635" t="s">
        <v>48</v>
      </c>
    </row>
    <row r="3636" spans="1:25" x14ac:dyDescent="0.25">
      <c r="A3636">
        <v>3635</v>
      </c>
      <c r="B3636">
        <v>63712</v>
      </c>
      <c r="C3636">
        <v>0</v>
      </c>
      <c r="D3636">
        <v>0</v>
      </c>
      <c r="E3636" t="s">
        <v>1761</v>
      </c>
      <c r="F3636" t="s">
        <v>1762</v>
      </c>
      <c r="G3636">
        <v>1</v>
      </c>
      <c r="H3636" s="6">
        <v>954243</v>
      </c>
      <c r="I3636" s="7">
        <v>45695</v>
      </c>
      <c r="J3636" s="7">
        <v>45695</v>
      </c>
      <c r="K3636">
        <v>15</v>
      </c>
      <c r="L3636" t="s">
        <v>40</v>
      </c>
      <c r="M3636" t="s">
        <v>5</v>
      </c>
      <c r="N3636" t="s">
        <v>41</v>
      </c>
      <c r="O3636" t="s">
        <v>77</v>
      </c>
      <c r="P3636" t="s">
        <v>2082</v>
      </c>
      <c r="Q3636">
        <v>5</v>
      </c>
      <c r="R3636">
        <v>10</v>
      </c>
      <c r="S3636">
        <v>0</v>
      </c>
      <c r="U3636">
        <v>143136</v>
      </c>
      <c r="V3636">
        <v>47712</v>
      </c>
      <c r="W3636">
        <v>95424</v>
      </c>
      <c r="X3636">
        <v>0</v>
      </c>
      <c r="Y3636" t="s">
        <v>48</v>
      </c>
    </row>
    <row r="3637" spans="1:25" x14ac:dyDescent="0.25">
      <c r="A3637">
        <v>3636</v>
      </c>
      <c r="B3637">
        <v>63710</v>
      </c>
      <c r="C3637">
        <v>0</v>
      </c>
      <c r="D3637">
        <v>0</v>
      </c>
      <c r="E3637" t="s">
        <v>1410</v>
      </c>
      <c r="F3637" t="s">
        <v>1411</v>
      </c>
      <c r="G3637">
        <v>1</v>
      </c>
      <c r="H3637" s="6">
        <v>2258143</v>
      </c>
      <c r="I3637" s="7">
        <v>45695</v>
      </c>
      <c r="J3637" s="7">
        <v>45695</v>
      </c>
      <c r="K3637">
        <v>7</v>
      </c>
      <c r="L3637" t="s">
        <v>40</v>
      </c>
      <c r="M3637" t="s">
        <v>5</v>
      </c>
      <c r="N3637" t="s">
        <v>41</v>
      </c>
      <c r="O3637" t="s">
        <v>77</v>
      </c>
      <c r="P3637" t="s">
        <v>2082</v>
      </c>
      <c r="Q3637">
        <v>7</v>
      </c>
      <c r="R3637">
        <v>0</v>
      </c>
      <c r="S3637">
        <v>0</v>
      </c>
      <c r="U3637">
        <v>158070</v>
      </c>
      <c r="V3637">
        <v>158070</v>
      </c>
      <c r="W3637">
        <v>0</v>
      </c>
      <c r="X3637">
        <v>0</v>
      </c>
      <c r="Y3637" t="s">
        <v>437</v>
      </c>
    </row>
    <row r="3638" spans="1:25" x14ac:dyDescent="0.25">
      <c r="A3638">
        <v>3637</v>
      </c>
      <c r="B3638">
        <v>63729</v>
      </c>
      <c r="C3638">
        <v>0</v>
      </c>
      <c r="D3638">
        <v>0</v>
      </c>
      <c r="E3638" t="s">
        <v>2333</v>
      </c>
      <c r="F3638" t="s">
        <v>2334</v>
      </c>
      <c r="G3638">
        <v>1</v>
      </c>
      <c r="H3638" s="6">
        <v>1614021</v>
      </c>
      <c r="I3638" s="7">
        <v>45695</v>
      </c>
      <c r="J3638" s="7">
        <v>45695</v>
      </c>
      <c r="K3638">
        <v>7</v>
      </c>
      <c r="L3638" t="s">
        <v>40</v>
      </c>
      <c r="M3638" t="s">
        <v>7</v>
      </c>
      <c r="N3638" t="s">
        <v>41</v>
      </c>
      <c r="O3638" t="s">
        <v>64</v>
      </c>
      <c r="P3638" t="s">
        <v>2082</v>
      </c>
      <c r="Q3638">
        <v>7</v>
      </c>
      <c r="R3638">
        <v>0</v>
      </c>
      <c r="S3638">
        <v>0</v>
      </c>
      <c r="U3638">
        <v>112981</v>
      </c>
      <c r="V3638">
        <v>112981</v>
      </c>
      <c r="W3638">
        <v>0</v>
      </c>
      <c r="X3638">
        <v>0</v>
      </c>
      <c r="Y3638" t="s">
        <v>2086</v>
      </c>
    </row>
    <row r="3639" spans="1:25" x14ac:dyDescent="0.25">
      <c r="A3639">
        <v>3638</v>
      </c>
      <c r="B3639">
        <v>63709</v>
      </c>
      <c r="C3639">
        <v>0</v>
      </c>
      <c r="D3639">
        <v>0</v>
      </c>
      <c r="E3639" t="s">
        <v>1317</v>
      </c>
      <c r="F3639" t="s">
        <v>1318</v>
      </c>
      <c r="G3639">
        <v>1</v>
      </c>
      <c r="H3639" s="6">
        <v>4000000</v>
      </c>
      <c r="I3639" s="7">
        <v>45693</v>
      </c>
      <c r="J3639" s="7">
        <v>45693</v>
      </c>
      <c r="K3639">
        <v>10</v>
      </c>
      <c r="L3639" t="s">
        <v>40</v>
      </c>
      <c r="M3639" t="s">
        <v>5</v>
      </c>
      <c r="N3639" t="s">
        <v>41</v>
      </c>
      <c r="O3639" t="s">
        <v>54</v>
      </c>
      <c r="P3639" t="s">
        <v>2082</v>
      </c>
      <c r="Q3639">
        <v>10</v>
      </c>
      <c r="R3639">
        <v>0</v>
      </c>
      <c r="S3639">
        <v>0</v>
      </c>
      <c r="U3639">
        <v>400000</v>
      </c>
      <c r="V3639">
        <v>400000</v>
      </c>
      <c r="W3639">
        <v>0</v>
      </c>
      <c r="X3639">
        <v>0</v>
      </c>
      <c r="Y3639" t="s">
        <v>44</v>
      </c>
    </row>
    <row r="3640" spans="1:25" x14ac:dyDescent="0.25">
      <c r="A3640">
        <v>3639</v>
      </c>
      <c r="B3640">
        <v>63708</v>
      </c>
      <c r="C3640">
        <v>0</v>
      </c>
      <c r="D3640">
        <v>0</v>
      </c>
      <c r="E3640" t="s">
        <v>1640</v>
      </c>
      <c r="F3640" t="s">
        <v>1641</v>
      </c>
      <c r="G3640">
        <v>1</v>
      </c>
      <c r="H3640" s="6">
        <v>80000000</v>
      </c>
      <c r="I3640" s="7">
        <v>45693</v>
      </c>
      <c r="J3640" s="7">
        <v>45693</v>
      </c>
      <c r="K3640">
        <v>15</v>
      </c>
      <c r="L3640" t="s">
        <v>40</v>
      </c>
      <c r="M3640" t="s">
        <v>5</v>
      </c>
      <c r="N3640" t="s">
        <v>41</v>
      </c>
      <c r="O3640" t="s">
        <v>77</v>
      </c>
      <c r="P3640" t="s">
        <v>2082</v>
      </c>
      <c r="Q3640">
        <v>3.3</v>
      </c>
      <c r="R3640">
        <v>11.7</v>
      </c>
      <c r="S3640">
        <v>0</v>
      </c>
      <c r="U3640">
        <v>12000000</v>
      </c>
      <c r="V3640">
        <v>2640000</v>
      </c>
      <c r="W3640">
        <v>9360000</v>
      </c>
      <c r="X3640">
        <v>0</v>
      </c>
      <c r="Y3640" t="s">
        <v>48</v>
      </c>
    </row>
    <row r="3641" spans="1:25" x14ac:dyDescent="0.25">
      <c r="A3641">
        <v>3640</v>
      </c>
      <c r="B3641">
        <v>63688</v>
      </c>
      <c r="C3641">
        <v>0</v>
      </c>
      <c r="D3641">
        <v>0</v>
      </c>
      <c r="E3641" t="s">
        <v>1475</v>
      </c>
      <c r="F3641" t="s">
        <v>1476</v>
      </c>
      <c r="G3641">
        <v>1</v>
      </c>
      <c r="H3641" s="6">
        <v>164013</v>
      </c>
      <c r="I3641" s="7">
        <v>45692</v>
      </c>
      <c r="J3641" s="7">
        <v>45692</v>
      </c>
      <c r="K3641">
        <v>7</v>
      </c>
      <c r="L3641" t="s">
        <v>40</v>
      </c>
      <c r="M3641" t="s">
        <v>5</v>
      </c>
      <c r="N3641" t="s">
        <v>41</v>
      </c>
      <c r="O3641" t="s">
        <v>47</v>
      </c>
      <c r="P3641" t="s">
        <v>2082</v>
      </c>
      <c r="Q3641">
        <v>7</v>
      </c>
      <c r="R3641">
        <v>0</v>
      </c>
      <c r="S3641">
        <v>0</v>
      </c>
      <c r="U3641">
        <v>11481</v>
      </c>
      <c r="V3641">
        <v>11481</v>
      </c>
      <c r="W3641">
        <v>0</v>
      </c>
      <c r="X3641">
        <v>0</v>
      </c>
      <c r="Y3641" t="s">
        <v>48</v>
      </c>
    </row>
    <row r="3642" spans="1:25" x14ac:dyDescent="0.25">
      <c r="A3642">
        <v>3641</v>
      </c>
      <c r="B3642">
        <v>63689</v>
      </c>
      <c r="C3642">
        <v>0</v>
      </c>
      <c r="D3642">
        <v>0</v>
      </c>
      <c r="E3642" t="s">
        <v>1486</v>
      </c>
      <c r="F3642" t="s">
        <v>1487</v>
      </c>
      <c r="G3642">
        <v>1</v>
      </c>
      <c r="H3642" s="6">
        <v>1825508</v>
      </c>
      <c r="I3642" s="7">
        <v>45692</v>
      </c>
      <c r="J3642" s="7">
        <v>45692</v>
      </c>
      <c r="K3642">
        <v>7</v>
      </c>
      <c r="L3642" t="s">
        <v>40</v>
      </c>
      <c r="M3642" t="s">
        <v>5</v>
      </c>
      <c r="N3642" t="s">
        <v>41</v>
      </c>
      <c r="O3642" t="s">
        <v>47</v>
      </c>
      <c r="P3642" t="s">
        <v>2082</v>
      </c>
      <c r="Q3642">
        <v>7</v>
      </c>
      <c r="R3642">
        <v>0</v>
      </c>
      <c r="S3642">
        <v>0</v>
      </c>
      <c r="U3642">
        <v>127786</v>
      </c>
      <c r="V3642">
        <v>127786</v>
      </c>
      <c r="W3642">
        <v>0</v>
      </c>
      <c r="X3642">
        <v>0</v>
      </c>
      <c r="Y3642" t="s">
        <v>72</v>
      </c>
    </row>
    <row r="3643" spans="1:25" x14ac:dyDescent="0.25">
      <c r="A3643">
        <v>3642</v>
      </c>
      <c r="B3643">
        <v>63687</v>
      </c>
      <c r="C3643">
        <v>0</v>
      </c>
      <c r="D3643">
        <v>0</v>
      </c>
      <c r="E3643" t="s">
        <v>2457</v>
      </c>
      <c r="F3643" t="s">
        <v>2458</v>
      </c>
      <c r="G3643">
        <v>1</v>
      </c>
      <c r="H3643" s="6">
        <v>555125</v>
      </c>
      <c r="I3643" s="7">
        <v>45691</v>
      </c>
      <c r="J3643" s="7">
        <v>45691</v>
      </c>
      <c r="K3643">
        <v>9</v>
      </c>
      <c r="L3643" t="s">
        <v>40</v>
      </c>
      <c r="M3643" t="s">
        <v>5</v>
      </c>
      <c r="N3643" t="s">
        <v>41</v>
      </c>
      <c r="O3643" t="s">
        <v>54</v>
      </c>
      <c r="P3643" t="s">
        <v>2082</v>
      </c>
      <c r="Q3643">
        <v>9</v>
      </c>
      <c r="R3643">
        <v>0</v>
      </c>
      <c r="S3643">
        <v>0</v>
      </c>
      <c r="U3643">
        <v>49961</v>
      </c>
      <c r="V3643">
        <v>49961</v>
      </c>
      <c r="W3643">
        <v>0</v>
      </c>
      <c r="X3643">
        <v>0</v>
      </c>
      <c r="Y3643" t="s">
        <v>48</v>
      </c>
    </row>
    <row r="3644" spans="1:25" x14ac:dyDescent="0.25">
      <c r="A3644">
        <v>3643</v>
      </c>
      <c r="B3644">
        <v>63679</v>
      </c>
      <c r="C3644">
        <v>0</v>
      </c>
      <c r="D3644">
        <v>0</v>
      </c>
      <c r="E3644" t="s">
        <v>209</v>
      </c>
      <c r="F3644" t="s">
        <v>210</v>
      </c>
      <c r="G3644">
        <v>1</v>
      </c>
      <c r="H3644" s="6">
        <v>20800000</v>
      </c>
      <c r="I3644" s="7">
        <v>45688</v>
      </c>
      <c r="J3644" s="7">
        <v>45688</v>
      </c>
      <c r="K3644">
        <v>5</v>
      </c>
      <c r="L3644" t="s">
        <v>40</v>
      </c>
      <c r="M3644" t="s">
        <v>5</v>
      </c>
      <c r="N3644" t="s">
        <v>41</v>
      </c>
      <c r="O3644" t="s">
        <v>77</v>
      </c>
      <c r="P3644" t="s">
        <v>2082</v>
      </c>
      <c r="Q3644">
        <v>5</v>
      </c>
      <c r="R3644">
        <v>0</v>
      </c>
      <c r="S3644">
        <v>0</v>
      </c>
      <c r="U3644">
        <v>1040000</v>
      </c>
      <c r="V3644">
        <v>1040000</v>
      </c>
      <c r="W3644">
        <v>0</v>
      </c>
      <c r="X3644">
        <v>0</v>
      </c>
      <c r="Y3644" t="s">
        <v>72</v>
      </c>
    </row>
    <row r="3645" spans="1:25" x14ac:dyDescent="0.25">
      <c r="A3645">
        <v>3644</v>
      </c>
      <c r="B3645">
        <v>63681</v>
      </c>
      <c r="C3645">
        <v>0</v>
      </c>
      <c r="D3645">
        <v>0</v>
      </c>
      <c r="E3645" t="s">
        <v>110</v>
      </c>
      <c r="F3645" t="s">
        <v>111</v>
      </c>
      <c r="G3645">
        <v>1</v>
      </c>
      <c r="H3645" s="6">
        <v>3859845</v>
      </c>
      <c r="I3645" s="7">
        <v>45688</v>
      </c>
      <c r="J3645" s="7">
        <v>45688</v>
      </c>
      <c r="K3645">
        <v>15</v>
      </c>
      <c r="L3645" t="s">
        <v>40</v>
      </c>
      <c r="M3645" t="s">
        <v>5</v>
      </c>
      <c r="N3645" t="s">
        <v>41</v>
      </c>
      <c r="O3645" t="s">
        <v>47</v>
      </c>
      <c r="P3645" t="s">
        <v>2082</v>
      </c>
      <c r="Q3645">
        <v>8</v>
      </c>
      <c r="R3645">
        <v>7</v>
      </c>
      <c r="S3645">
        <v>0</v>
      </c>
      <c r="U3645">
        <v>578977</v>
      </c>
      <c r="V3645">
        <v>308788</v>
      </c>
      <c r="W3645">
        <v>270189</v>
      </c>
      <c r="X3645">
        <v>0</v>
      </c>
      <c r="Y3645" t="s">
        <v>112</v>
      </c>
    </row>
    <row r="3646" spans="1:25" x14ac:dyDescent="0.25">
      <c r="A3646">
        <v>3645</v>
      </c>
      <c r="B3646">
        <v>63682</v>
      </c>
      <c r="C3646">
        <v>0</v>
      </c>
      <c r="D3646">
        <v>0</v>
      </c>
      <c r="E3646" t="s">
        <v>2196</v>
      </c>
      <c r="F3646" t="s">
        <v>2197</v>
      </c>
      <c r="G3646">
        <v>1</v>
      </c>
      <c r="H3646" s="6">
        <v>735926</v>
      </c>
      <c r="I3646" s="7">
        <v>45688</v>
      </c>
      <c r="J3646" s="7">
        <v>45688</v>
      </c>
      <c r="K3646">
        <v>8</v>
      </c>
      <c r="L3646" t="s">
        <v>40</v>
      </c>
      <c r="M3646" t="s">
        <v>5</v>
      </c>
      <c r="N3646" t="s">
        <v>41</v>
      </c>
      <c r="O3646" t="s">
        <v>57</v>
      </c>
      <c r="P3646" t="s">
        <v>2082</v>
      </c>
      <c r="Q3646">
        <v>8</v>
      </c>
      <c r="R3646">
        <v>0</v>
      </c>
      <c r="S3646">
        <v>0</v>
      </c>
      <c r="U3646">
        <v>58874</v>
      </c>
      <c r="V3646">
        <v>58874</v>
      </c>
      <c r="W3646">
        <v>0</v>
      </c>
      <c r="X3646">
        <v>0</v>
      </c>
      <c r="Y3646" t="s">
        <v>48</v>
      </c>
    </row>
    <row r="3647" spans="1:25" x14ac:dyDescent="0.25">
      <c r="A3647">
        <v>3646</v>
      </c>
      <c r="B3647">
        <v>63680</v>
      </c>
      <c r="C3647">
        <v>0</v>
      </c>
      <c r="D3647">
        <v>0</v>
      </c>
      <c r="E3647" t="s">
        <v>1007</v>
      </c>
      <c r="F3647" t="s">
        <v>1008</v>
      </c>
      <c r="G3647">
        <v>1</v>
      </c>
      <c r="H3647" s="6">
        <v>2582972</v>
      </c>
      <c r="I3647" s="7">
        <v>45688</v>
      </c>
      <c r="J3647" s="7">
        <v>45688</v>
      </c>
      <c r="K3647">
        <v>7</v>
      </c>
      <c r="L3647" t="s">
        <v>40</v>
      </c>
      <c r="M3647" t="s">
        <v>5</v>
      </c>
      <c r="N3647" t="s">
        <v>41</v>
      </c>
      <c r="O3647" t="s">
        <v>57</v>
      </c>
      <c r="P3647" t="s">
        <v>2082</v>
      </c>
      <c r="Q3647">
        <v>7</v>
      </c>
      <c r="R3647">
        <v>0</v>
      </c>
      <c r="S3647">
        <v>0</v>
      </c>
      <c r="U3647">
        <v>180808</v>
      </c>
      <c r="V3647">
        <v>180808</v>
      </c>
      <c r="W3647">
        <v>0</v>
      </c>
      <c r="X3647">
        <v>0</v>
      </c>
      <c r="Y3647" t="s">
        <v>48</v>
      </c>
    </row>
    <row r="3648" spans="1:25" x14ac:dyDescent="0.25">
      <c r="A3648">
        <v>3647</v>
      </c>
      <c r="B3648">
        <v>63678</v>
      </c>
      <c r="C3648">
        <v>0</v>
      </c>
      <c r="D3648">
        <v>0</v>
      </c>
      <c r="E3648" t="s">
        <v>1317</v>
      </c>
      <c r="F3648" t="s">
        <v>1318</v>
      </c>
      <c r="G3648">
        <v>1</v>
      </c>
      <c r="H3648" s="6">
        <v>4000000</v>
      </c>
      <c r="I3648" s="7">
        <v>45687</v>
      </c>
      <c r="J3648" s="7">
        <v>45687</v>
      </c>
      <c r="K3648">
        <v>10</v>
      </c>
      <c r="L3648" t="s">
        <v>40</v>
      </c>
      <c r="M3648" t="s">
        <v>5</v>
      </c>
      <c r="N3648" t="s">
        <v>41</v>
      </c>
      <c r="O3648" t="s">
        <v>54</v>
      </c>
      <c r="P3648" t="s">
        <v>2082</v>
      </c>
      <c r="Q3648">
        <v>10</v>
      </c>
      <c r="R3648">
        <v>0</v>
      </c>
      <c r="S3648">
        <v>0</v>
      </c>
      <c r="U3648">
        <v>400000</v>
      </c>
      <c r="V3648">
        <v>400000</v>
      </c>
      <c r="W3648">
        <v>0</v>
      </c>
      <c r="X3648">
        <v>0</v>
      </c>
      <c r="Y3648" t="s">
        <v>44</v>
      </c>
    </row>
    <row r="3649" spans="1:25" x14ac:dyDescent="0.25">
      <c r="A3649">
        <v>3648</v>
      </c>
      <c r="B3649">
        <v>63645</v>
      </c>
      <c r="C3649">
        <v>0</v>
      </c>
      <c r="D3649">
        <v>0</v>
      </c>
      <c r="E3649" t="s">
        <v>1978</v>
      </c>
      <c r="F3649" t="s">
        <v>1979</v>
      </c>
      <c r="G3649">
        <v>1</v>
      </c>
      <c r="H3649" s="6">
        <v>1400000</v>
      </c>
      <c r="I3649" s="7">
        <v>45686</v>
      </c>
      <c r="J3649" s="7">
        <v>45686</v>
      </c>
      <c r="K3649">
        <v>10</v>
      </c>
      <c r="L3649" t="s">
        <v>40</v>
      </c>
      <c r="M3649" t="s">
        <v>8</v>
      </c>
      <c r="N3649" t="s">
        <v>41</v>
      </c>
      <c r="O3649" t="s">
        <v>347</v>
      </c>
      <c r="P3649" t="s">
        <v>2082</v>
      </c>
      <c r="Q3649">
        <v>10</v>
      </c>
      <c r="R3649">
        <v>0</v>
      </c>
      <c r="S3649">
        <v>0</v>
      </c>
      <c r="U3649">
        <v>140000</v>
      </c>
      <c r="V3649">
        <v>140000</v>
      </c>
      <c r="W3649">
        <v>0</v>
      </c>
      <c r="X3649">
        <v>0</v>
      </c>
      <c r="Y3649" t="s">
        <v>109</v>
      </c>
    </row>
    <row r="3650" spans="1:25" x14ac:dyDescent="0.25">
      <c r="A3650">
        <v>3649</v>
      </c>
      <c r="B3650">
        <v>63647</v>
      </c>
      <c r="C3650">
        <v>0</v>
      </c>
      <c r="D3650">
        <v>0</v>
      </c>
      <c r="E3650" t="s">
        <v>393</v>
      </c>
      <c r="F3650" t="s">
        <v>2586</v>
      </c>
      <c r="G3650">
        <v>1</v>
      </c>
      <c r="H3650" s="6">
        <v>6309521</v>
      </c>
      <c r="I3650" s="7">
        <v>45686</v>
      </c>
      <c r="J3650" s="7">
        <v>45686</v>
      </c>
      <c r="K3650">
        <v>8</v>
      </c>
      <c r="L3650" t="s">
        <v>40</v>
      </c>
      <c r="M3650" t="s">
        <v>5</v>
      </c>
      <c r="N3650" t="s">
        <v>41</v>
      </c>
      <c r="O3650" t="s">
        <v>57</v>
      </c>
      <c r="P3650" t="s">
        <v>2082</v>
      </c>
      <c r="Q3650">
        <v>8</v>
      </c>
      <c r="R3650">
        <v>0</v>
      </c>
      <c r="S3650">
        <v>0</v>
      </c>
      <c r="U3650">
        <v>504762</v>
      </c>
      <c r="V3650">
        <v>504762</v>
      </c>
      <c r="W3650">
        <v>0</v>
      </c>
      <c r="X3650">
        <v>0</v>
      </c>
      <c r="Y3650" t="s">
        <v>44</v>
      </c>
    </row>
    <row r="3651" spans="1:25" x14ac:dyDescent="0.25">
      <c r="A3651">
        <v>3650</v>
      </c>
      <c r="B3651">
        <v>63640</v>
      </c>
      <c r="C3651">
        <v>0</v>
      </c>
      <c r="D3651">
        <v>0</v>
      </c>
      <c r="E3651" t="s">
        <v>1357</v>
      </c>
      <c r="F3651" t="s">
        <v>1358</v>
      </c>
      <c r="G3651">
        <v>1</v>
      </c>
      <c r="H3651" s="6">
        <v>29961977</v>
      </c>
      <c r="I3651" s="7">
        <v>45685</v>
      </c>
      <c r="J3651" s="7">
        <v>45685</v>
      </c>
      <c r="K3651">
        <v>15</v>
      </c>
      <c r="L3651" t="s">
        <v>40</v>
      </c>
      <c r="M3651" t="s">
        <v>5</v>
      </c>
      <c r="N3651" t="s">
        <v>41</v>
      </c>
      <c r="O3651" t="s">
        <v>47</v>
      </c>
      <c r="P3651" t="s">
        <v>2082</v>
      </c>
      <c r="Q3651">
        <v>2</v>
      </c>
      <c r="R3651">
        <v>13</v>
      </c>
      <c r="S3651">
        <v>0</v>
      </c>
      <c r="U3651">
        <v>4494297</v>
      </c>
      <c r="V3651">
        <v>599240</v>
      </c>
      <c r="W3651">
        <v>3895057</v>
      </c>
      <c r="X3651">
        <v>0</v>
      </c>
      <c r="Y3651" t="s">
        <v>250</v>
      </c>
    </row>
    <row r="3652" spans="1:25" x14ac:dyDescent="0.25">
      <c r="A3652">
        <v>3651</v>
      </c>
      <c r="B3652">
        <v>63643</v>
      </c>
      <c r="C3652">
        <v>0</v>
      </c>
      <c r="D3652">
        <v>0</v>
      </c>
      <c r="E3652" t="s">
        <v>2020</v>
      </c>
      <c r="F3652" t="s">
        <v>2021</v>
      </c>
      <c r="G3652">
        <v>1</v>
      </c>
      <c r="H3652" s="6">
        <v>413299</v>
      </c>
      <c r="I3652" s="7">
        <v>45685</v>
      </c>
      <c r="J3652" s="7">
        <v>45319</v>
      </c>
      <c r="K3652">
        <v>15</v>
      </c>
      <c r="L3652" t="s">
        <v>40</v>
      </c>
      <c r="M3652" t="s">
        <v>5</v>
      </c>
      <c r="N3652" t="s">
        <v>41</v>
      </c>
      <c r="O3652" t="s">
        <v>47</v>
      </c>
      <c r="P3652" t="s">
        <v>2082</v>
      </c>
      <c r="Q3652">
        <v>2</v>
      </c>
      <c r="R3652">
        <v>13</v>
      </c>
      <c r="S3652">
        <v>0</v>
      </c>
      <c r="U3652">
        <v>61995</v>
      </c>
      <c r="V3652">
        <v>8266</v>
      </c>
      <c r="W3652">
        <v>53729</v>
      </c>
      <c r="X3652">
        <v>0</v>
      </c>
      <c r="Y3652" t="s">
        <v>250</v>
      </c>
    </row>
    <row r="3653" spans="1:25" x14ac:dyDescent="0.25">
      <c r="A3653">
        <v>3652</v>
      </c>
      <c r="B3653">
        <v>63641</v>
      </c>
      <c r="C3653">
        <v>0</v>
      </c>
      <c r="D3653">
        <v>0</v>
      </c>
      <c r="E3653" t="s">
        <v>1848</v>
      </c>
      <c r="F3653" t="s">
        <v>1849</v>
      </c>
      <c r="G3653">
        <v>1</v>
      </c>
      <c r="H3653" s="6">
        <v>16131724</v>
      </c>
      <c r="I3653" s="7">
        <v>45685</v>
      </c>
      <c r="J3653" s="7">
        <v>45685</v>
      </c>
      <c r="K3653">
        <v>15</v>
      </c>
      <c r="L3653" t="s">
        <v>40</v>
      </c>
      <c r="M3653" t="s">
        <v>5</v>
      </c>
      <c r="N3653" t="s">
        <v>41</v>
      </c>
      <c r="O3653" t="s">
        <v>47</v>
      </c>
      <c r="P3653" t="s">
        <v>2082</v>
      </c>
      <c r="Q3653">
        <v>2</v>
      </c>
      <c r="R3653">
        <v>13</v>
      </c>
      <c r="S3653">
        <v>0</v>
      </c>
      <c r="U3653">
        <v>2419759</v>
      </c>
      <c r="V3653">
        <v>322634</v>
      </c>
      <c r="W3653">
        <v>2097124</v>
      </c>
      <c r="X3653">
        <v>0</v>
      </c>
      <c r="Y3653" t="s">
        <v>250</v>
      </c>
    </row>
    <row r="3654" spans="1:25" x14ac:dyDescent="0.25">
      <c r="A3654">
        <v>3653</v>
      </c>
      <c r="B3654">
        <v>63642</v>
      </c>
      <c r="C3654">
        <v>0</v>
      </c>
      <c r="D3654">
        <v>0</v>
      </c>
      <c r="E3654" t="s">
        <v>1361</v>
      </c>
      <c r="F3654" t="s">
        <v>1362</v>
      </c>
      <c r="G3654">
        <v>1</v>
      </c>
      <c r="H3654" s="6">
        <v>9722355</v>
      </c>
      <c r="I3654" s="7">
        <v>45685</v>
      </c>
      <c r="J3654" s="7">
        <v>45685</v>
      </c>
      <c r="K3654">
        <v>15</v>
      </c>
      <c r="L3654" t="s">
        <v>40</v>
      </c>
      <c r="M3654" t="s">
        <v>5</v>
      </c>
      <c r="N3654" t="s">
        <v>41</v>
      </c>
      <c r="O3654" t="s">
        <v>47</v>
      </c>
      <c r="P3654" t="s">
        <v>2082</v>
      </c>
      <c r="Q3654">
        <v>2</v>
      </c>
      <c r="R3654">
        <v>13</v>
      </c>
      <c r="S3654">
        <v>0</v>
      </c>
      <c r="U3654">
        <v>1458353</v>
      </c>
      <c r="V3654">
        <v>194447</v>
      </c>
      <c r="W3654">
        <v>1263906</v>
      </c>
      <c r="X3654">
        <v>0</v>
      </c>
      <c r="Y3654" t="s">
        <v>250</v>
      </c>
    </row>
    <row r="3655" spans="1:25" x14ac:dyDescent="0.25">
      <c r="A3655">
        <v>3654</v>
      </c>
      <c r="B3655">
        <v>63644</v>
      </c>
      <c r="C3655">
        <v>0</v>
      </c>
      <c r="D3655">
        <v>0</v>
      </c>
      <c r="E3655" t="s">
        <v>1590</v>
      </c>
      <c r="F3655" t="s">
        <v>1591</v>
      </c>
      <c r="G3655">
        <v>1</v>
      </c>
      <c r="H3655" s="6">
        <v>7500000</v>
      </c>
      <c r="I3655" s="7">
        <v>45685</v>
      </c>
      <c r="J3655" s="7">
        <v>45685</v>
      </c>
      <c r="K3655">
        <v>8</v>
      </c>
      <c r="L3655" t="s">
        <v>40</v>
      </c>
      <c r="M3655" t="s">
        <v>5</v>
      </c>
      <c r="N3655" t="s">
        <v>41</v>
      </c>
      <c r="O3655" t="s">
        <v>57</v>
      </c>
      <c r="P3655" t="s">
        <v>2082</v>
      </c>
      <c r="Q3655">
        <v>8</v>
      </c>
      <c r="R3655">
        <v>0</v>
      </c>
      <c r="S3655">
        <v>0</v>
      </c>
      <c r="U3655">
        <v>600000</v>
      </c>
      <c r="V3655">
        <v>600000</v>
      </c>
      <c r="W3655">
        <v>0</v>
      </c>
      <c r="X3655">
        <v>0</v>
      </c>
      <c r="Y3655" t="s">
        <v>48</v>
      </c>
    </row>
    <row r="3656" spans="1:25" x14ac:dyDescent="0.25">
      <c r="A3656">
        <v>3655</v>
      </c>
      <c r="B3656">
        <v>63639</v>
      </c>
      <c r="C3656">
        <v>0</v>
      </c>
      <c r="D3656">
        <v>0</v>
      </c>
      <c r="E3656" t="s">
        <v>1612</v>
      </c>
      <c r="F3656" t="s">
        <v>1613</v>
      </c>
      <c r="G3656">
        <v>1</v>
      </c>
      <c r="H3656" s="6">
        <v>90910</v>
      </c>
      <c r="I3656" s="7">
        <v>45685</v>
      </c>
      <c r="J3656" s="7">
        <v>45685</v>
      </c>
      <c r="K3656">
        <v>12</v>
      </c>
      <c r="L3656" t="s">
        <v>40</v>
      </c>
      <c r="M3656" t="s">
        <v>5</v>
      </c>
      <c r="N3656" t="s">
        <v>41</v>
      </c>
      <c r="O3656" t="s">
        <v>54</v>
      </c>
      <c r="P3656" t="s">
        <v>2082</v>
      </c>
      <c r="Q3656">
        <v>12</v>
      </c>
      <c r="R3656">
        <v>0</v>
      </c>
      <c r="S3656">
        <v>0</v>
      </c>
      <c r="U3656">
        <v>10909</v>
      </c>
      <c r="V3656">
        <v>10909</v>
      </c>
      <c r="W3656">
        <v>0</v>
      </c>
      <c r="X3656">
        <v>0</v>
      </c>
      <c r="Y3656" t="s">
        <v>44</v>
      </c>
    </row>
    <row r="3657" spans="1:25" x14ac:dyDescent="0.25">
      <c r="A3657">
        <v>3656</v>
      </c>
      <c r="B3657">
        <v>63637</v>
      </c>
      <c r="C3657">
        <v>0</v>
      </c>
      <c r="D3657">
        <v>0</v>
      </c>
      <c r="E3657" t="s">
        <v>1317</v>
      </c>
      <c r="F3657" t="s">
        <v>1318</v>
      </c>
      <c r="G3657">
        <v>1</v>
      </c>
      <c r="H3657" s="6">
        <v>500000</v>
      </c>
      <c r="I3657" s="7">
        <v>45684</v>
      </c>
      <c r="J3657" s="7">
        <v>45684</v>
      </c>
      <c r="K3657">
        <v>10</v>
      </c>
      <c r="L3657" t="s">
        <v>40</v>
      </c>
      <c r="M3657" t="s">
        <v>5</v>
      </c>
      <c r="N3657" t="s">
        <v>41</v>
      </c>
      <c r="O3657" t="s">
        <v>54</v>
      </c>
      <c r="P3657" t="s">
        <v>2082</v>
      </c>
      <c r="Q3657">
        <v>10</v>
      </c>
      <c r="R3657">
        <v>0</v>
      </c>
      <c r="S3657">
        <v>0</v>
      </c>
      <c r="U3657">
        <v>50000</v>
      </c>
      <c r="V3657">
        <v>50000</v>
      </c>
      <c r="W3657">
        <v>0</v>
      </c>
      <c r="X3657">
        <v>0</v>
      </c>
      <c r="Y3657" t="s">
        <v>44</v>
      </c>
    </row>
    <row r="3658" spans="1:25" x14ac:dyDescent="0.25">
      <c r="A3658">
        <v>3657</v>
      </c>
      <c r="B3658">
        <v>63638</v>
      </c>
      <c r="C3658">
        <v>0</v>
      </c>
      <c r="D3658">
        <v>0</v>
      </c>
      <c r="E3658" t="s">
        <v>2509</v>
      </c>
      <c r="F3658" t="s">
        <v>2510</v>
      </c>
      <c r="G3658">
        <v>1</v>
      </c>
      <c r="H3658" s="6">
        <v>10000000</v>
      </c>
      <c r="I3658" s="7">
        <v>45684</v>
      </c>
      <c r="J3658" s="7">
        <v>45684</v>
      </c>
      <c r="K3658">
        <v>10</v>
      </c>
      <c r="L3658" t="s">
        <v>40</v>
      </c>
      <c r="M3658" t="s">
        <v>9</v>
      </c>
      <c r="N3658" t="s">
        <v>41</v>
      </c>
      <c r="O3658" t="s">
        <v>42</v>
      </c>
      <c r="P3658" t="s">
        <v>2082</v>
      </c>
      <c r="Q3658">
        <v>10</v>
      </c>
      <c r="R3658">
        <v>0</v>
      </c>
      <c r="S3658">
        <v>0</v>
      </c>
      <c r="U3658">
        <v>1000000</v>
      </c>
      <c r="V3658">
        <v>1000000</v>
      </c>
      <c r="W3658">
        <v>0</v>
      </c>
      <c r="X3658">
        <v>0</v>
      </c>
      <c r="Y3658" t="s">
        <v>44</v>
      </c>
    </row>
    <row r="3659" spans="1:25" x14ac:dyDescent="0.25">
      <c r="A3659">
        <v>3658</v>
      </c>
      <c r="B3659">
        <v>63628</v>
      </c>
      <c r="C3659">
        <v>0</v>
      </c>
      <c r="D3659">
        <v>0</v>
      </c>
      <c r="E3659" t="s">
        <v>1526</v>
      </c>
      <c r="F3659" t="s">
        <v>1527</v>
      </c>
      <c r="G3659">
        <v>1</v>
      </c>
      <c r="H3659" s="6">
        <v>100400</v>
      </c>
      <c r="I3659" s="7">
        <v>45681</v>
      </c>
      <c r="J3659" s="7">
        <v>45681</v>
      </c>
      <c r="K3659" t="s">
        <v>879</v>
      </c>
      <c r="L3659" t="s">
        <v>40</v>
      </c>
      <c r="M3659" t="s">
        <v>5</v>
      </c>
      <c r="N3659" t="s">
        <v>41</v>
      </c>
      <c r="O3659" t="s">
        <v>77</v>
      </c>
      <c r="P3659" t="s">
        <v>2082</v>
      </c>
      <c r="Q3659">
        <v>8.5</v>
      </c>
      <c r="R3659">
        <v>0</v>
      </c>
      <c r="S3659">
        <v>0</v>
      </c>
      <c r="U3659">
        <v>8534</v>
      </c>
      <c r="V3659">
        <v>8534</v>
      </c>
      <c r="W3659">
        <v>0</v>
      </c>
      <c r="X3659">
        <v>0</v>
      </c>
      <c r="Y3659" t="s">
        <v>250</v>
      </c>
    </row>
    <row r="3660" spans="1:25" x14ac:dyDescent="0.25">
      <c r="A3660">
        <v>3659</v>
      </c>
      <c r="B3660">
        <v>63634</v>
      </c>
      <c r="C3660">
        <v>0</v>
      </c>
      <c r="D3660">
        <v>0</v>
      </c>
      <c r="E3660" t="s">
        <v>2216</v>
      </c>
      <c r="F3660" t="s">
        <v>2217</v>
      </c>
      <c r="G3660">
        <v>1</v>
      </c>
      <c r="H3660" s="6">
        <v>1425000</v>
      </c>
      <c r="I3660" s="7">
        <v>45681</v>
      </c>
      <c r="J3660" s="7">
        <v>45681</v>
      </c>
      <c r="K3660" t="s">
        <v>2195</v>
      </c>
      <c r="L3660" t="s">
        <v>40</v>
      </c>
      <c r="M3660" t="s">
        <v>5</v>
      </c>
      <c r="N3660" t="s">
        <v>41</v>
      </c>
      <c r="O3660" t="s">
        <v>57</v>
      </c>
      <c r="P3660" t="s">
        <v>2082</v>
      </c>
      <c r="Q3660">
        <v>3.7</v>
      </c>
      <c r="R3660">
        <v>9.9</v>
      </c>
      <c r="S3660">
        <v>0</v>
      </c>
      <c r="U3660">
        <v>193800</v>
      </c>
      <c r="V3660">
        <v>52725</v>
      </c>
      <c r="W3660">
        <v>141075</v>
      </c>
      <c r="X3660">
        <v>0</v>
      </c>
      <c r="Y3660" t="s">
        <v>48</v>
      </c>
    </row>
    <row r="3661" spans="1:25" x14ac:dyDescent="0.25">
      <c r="A3661">
        <v>3660</v>
      </c>
      <c r="B3661">
        <v>63635</v>
      </c>
      <c r="C3661">
        <v>0</v>
      </c>
      <c r="D3661">
        <v>0</v>
      </c>
      <c r="E3661" t="s">
        <v>2214</v>
      </c>
      <c r="F3661" t="s">
        <v>2215</v>
      </c>
      <c r="G3661">
        <v>1</v>
      </c>
      <c r="H3661" s="6">
        <v>660000</v>
      </c>
      <c r="I3661" s="7">
        <v>45681</v>
      </c>
      <c r="J3661" s="7">
        <v>45681</v>
      </c>
      <c r="K3661" t="s">
        <v>2195</v>
      </c>
      <c r="L3661" t="s">
        <v>40</v>
      </c>
      <c r="M3661" t="s">
        <v>5</v>
      </c>
      <c r="N3661" t="s">
        <v>41</v>
      </c>
      <c r="O3661" t="s">
        <v>57</v>
      </c>
      <c r="P3661" t="s">
        <v>2082</v>
      </c>
      <c r="Q3661">
        <v>3.7</v>
      </c>
      <c r="R3661">
        <v>9.9</v>
      </c>
      <c r="S3661">
        <v>0</v>
      </c>
      <c r="U3661">
        <v>89760</v>
      </c>
      <c r="V3661">
        <v>24420</v>
      </c>
      <c r="W3661">
        <v>65340</v>
      </c>
      <c r="X3661">
        <v>0</v>
      </c>
      <c r="Y3661" t="s">
        <v>48</v>
      </c>
    </row>
    <row r="3662" spans="1:25" x14ac:dyDescent="0.25">
      <c r="A3662">
        <v>3661</v>
      </c>
      <c r="B3662">
        <v>63633</v>
      </c>
      <c r="C3662">
        <v>0</v>
      </c>
      <c r="D3662">
        <v>0</v>
      </c>
      <c r="E3662" t="s">
        <v>1137</v>
      </c>
      <c r="F3662" t="s">
        <v>1138</v>
      </c>
      <c r="G3662">
        <v>1</v>
      </c>
      <c r="H3662" s="6">
        <v>24662722</v>
      </c>
      <c r="I3662" s="7">
        <v>45681</v>
      </c>
      <c r="J3662" s="7">
        <v>45681</v>
      </c>
      <c r="K3662">
        <v>15</v>
      </c>
      <c r="L3662" t="s">
        <v>40</v>
      </c>
      <c r="M3662" t="s">
        <v>5</v>
      </c>
      <c r="N3662" t="s">
        <v>41</v>
      </c>
      <c r="O3662" t="s">
        <v>54</v>
      </c>
      <c r="P3662" t="s">
        <v>2082</v>
      </c>
      <c r="Q3662">
        <v>10</v>
      </c>
      <c r="R3662">
        <v>5</v>
      </c>
      <c r="S3662">
        <v>0</v>
      </c>
      <c r="U3662">
        <v>3699408</v>
      </c>
      <c r="V3662">
        <v>2466272</v>
      </c>
      <c r="W3662">
        <v>1233136</v>
      </c>
      <c r="X3662">
        <v>0</v>
      </c>
      <c r="Y3662" t="s">
        <v>48</v>
      </c>
    </row>
    <row r="3663" spans="1:25" x14ac:dyDescent="0.25">
      <c r="A3663">
        <v>3662</v>
      </c>
      <c r="B3663">
        <v>63630</v>
      </c>
      <c r="C3663">
        <v>0</v>
      </c>
      <c r="D3663">
        <v>0</v>
      </c>
      <c r="E3663" t="s">
        <v>2212</v>
      </c>
      <c r="F3663" t="s">
        <v>2213</v>
      </c>
      <c r="G3663">
        <v>1</v>
      </c>
      <c r="H3663" s="6">
        <v>4645000</v>
      </c>
      <c r="I3663" s="7">
        <v>45681</v>
      </c>
      <c r="J3663" s="7">
        <v>45681</v>
      </c>
      <c r="K3663" t="s">
        <v>2195</v>
      </c>
      <c r="L3663" t="s">
        <v>40</v>
      </c>
      <c r="M3663" t="s">
        <v>5</v>
      </c>
      <c r="N3663" t="s">
        <v>41</v>
      </c>
      <c r="O3663" t="s">
        <v>57</v>
      </c>
      <c r="P3663" t="s">
        <v>2082</v>
      </c>
      <c r="Q3663">
        <v>3.7</v>
      </c>
      <c r="R3663">
        <v>9.9</v>
      </c>
      <c r="S3663">
        <v>0</v>
      </c>
      <c r="U3663">
        <v>631720</v>
      </c>
      <c r="V3663">
        <v>171865</v>
      </c>
      <c r="W3663">
        <v>459855</v>
      </c>
      <c r="X3663">
        <v>0</v>
      </c>
      <c r="Y3663" t="s">
        <v>48</v>
      </c>
    </row>
    <row r="3664" spans="1:25" x14ac:dyDescent="0.25">
      <c r="A3664">
        <v>3663</v>
      </c>
      <c r="B3664">
        <v>63636</v>
      </c>
      <c r="C3664">
        <v>0</v>
      </c>
      <c r="D3664">
        <v>0</v>
      </c>
      <c r="E3664" t="s">
        <v>2218</v>
      </c>
      <c r="F3664" t="s">
        <v>2219</v>
      </c>
      <c r="G3664">
        <v>1</v>
      </c>
      <c r="H3664" s="6">
        <v>2854000</v>
      </c>
      <c r="I3664" s="7">
        <v>45681</v>
      </c>
      <c r="J3664" s="7">
        <v>45681</v>
      </c>
      <c r="K3664" t="s">
        <v>2195</v>
      </c>
      <c r="L3664" t="s">
        <v>40</v>
      </c>
      <c r="M3664" t="s">
        <v>5</v>
      </c>
      <c r="N3664" t="s">
        <v>41</v>
      </c>
      <c r="O3664" t="s">
        <v>57</v>
      </c>
      <c r="P3664" t="s">
        <v>2082</v>
      </c>
      <c r="Q3664">
        <v>3.7</v>
      </c>
      <c r="R3664">
        <v>9.9</v>
      </c>
      <c r="S3664">
        <v>0</v>
      </c>
      <c r="U3664">
        <v>388144</v>
      </c>
      <c r="V3664">
        <v>105598</v>
      </c>
      <c r="W3664">
        <v>282546</v>
      </c>
      <c r="X3664">
        <v>0</v>
      </c>
      <c r="Y3664" t="s">
        <v>48</v>
      </c>
    </row>
    <row r="3665" spans="1:25" x14ac:dyDescent="0.25">
      <c r="A3665">
        <v>3664</v>
      </c>
      <c r="B3665">
        <v>63629</v>
      </c>
      <c r="C3665">
        <v>0</v>
      </c>
      <c r="D3665">
        <v>0</v>
      </c>
      <c r="E3665" t="s">
        <v>1596</v>
      </c>
      <c r="F3665" t="s">
        <v>1597</v>
      </c>
      <c r="G3665">
        <v>1</v>
      </c>
      <c r="H3665" s="6">
        <v>2100000</v>
      </c>
      <c r="I3665" s="7">
        <v>45681</v>
      </c>
      <c r="J3665" s="7">
        <v>45681</v>
      </c>
      <c r="K3665">
        <v>9</v>
      </c>
      <c r="L3665" t="s">
        <v>40</v>
      </c>
      <c r="M3665" t="s">
        <v>5</v>
      </c>
      <c r="N3665" t="s">
        <v>41</v>
      </c>
      <c r="O3665" t="s">
        <v>57</v>
      </c>
      <c r="P3665" t="s">
        <v>2082</v>
      </c>
      <c r="Q3665">
        <v>9</v>
      </c>
      <c r="R3665">
        <v>0</v>
      </c>
      <c r="S3665">
        <v>0</v>
      </c>
      <c r="U3665">
        <v>189000</v>
      </c>
      <c r="V3665">
        <v>189000</v>
      </c>
      <c r="W3665">
        <v>0</v>
      </c>
      <c r="X3665">
        <v>0</v>
      </c>
      <c r="Y3665" t="s">
        <v>112</v>
      </c>
    </row>
    <row r="3666" spans="1:25" x14ac:dyDescent="0.25">
      <c r="A3666">
        <v>3665</v>
      </c>
      <c r="B3666">
        <v>63631</v>
      </c>
      <c r="C3666">
        <v>0</v>
      </c>
      <c r="D3666">
        <v>0</v>
      </c>
      <c r="E3666" t="s">
        <v>2204</v>
      </c>
      <c r="F3666" t="s">
        <v>2205</v>
      </c>
      <c r="G3666">
        <v>1</v>
      </c>
      <c r="H3666" s="6">
        <v>250000</v>
      </c>
      <c r="I3666" s="7">
        <v>45681</v>
      </c>
      <c r="J3666" s="7">
        <v>45681</v>
      </c>
      <c r="K3666" t="s">
        <v>2195</v>
      </c>
      <c r="L3666" t="s">
        <v>40</v>
      </c>
      <c r="M3666" t="s">
        <v>5</v>
      </c>
      <c r="N3666" t="s">
        <v>41</v>
      </c>
      <c r="O3666" t="s">
        <v>57</v>
      </c>
      <c r="P3666" t="s">
        <v>2082</v>
      </c>
      <c r="Q3666">
        <v>3.7</v>
      </c>
      <c r="R3666">
        <v>9.9</v>
      </c>
      <c r="S3666">
        <v>0</v>
      </c>
      <c r="U3666">
        <v>34000</v>
      </c>
      <c r="V3666">
        <v>9250</v>
      </c>
      <c r="W3666">
        <v>24750</v>
      </c>
      <c r="X3666">
        <v>0</v>
      </c>
      <c r="Y3666" t="s">
        <v>48</v>
      </c>
    </row>
    <row r="3667" spans="1:25" x14ac:dyDescent="0.25">
      <c r="A3667">
        <v>3666</v>
      </c>
      <c r="B3667">
        <v>63632</v>
      </c>
      <c r="C3667">
        <v>0</v>
      </c>
      <c r="D3667">
        <v>0</v>
      </c>
      <c r="E3667" t="s">
        <v>2193</v>
      </c>
      <c r="F3667" t="s">
        <v>2194</v>
      </c>
      <c r="G3667">
        <v>1</v>
      </c>
      <c r="H3667" s="6">
        <v>1193000</v>
      </c>
      <c r="I3667" s="7">
        <v>45681</v>
      </c>
      <c r="J3667" s="7">
        <v>45681</v>
      </c>
      <c r="K3667" t="s">
        <v>2195</v>
      </c>
      <c r="L3667" t="s">
        <v>40</v>
      </c>
      <c r="M3667" t="s">
        <v>5</v>
      </c>
      <c r="N3667" t="s">
        <v>41</v>
      </c>
      <c r="O3667" t="s">
        <v>57</v>
      </c>
      <c r="P3667" t="s">
        <v>2082</v>
      </c>
      <c r="Q3667">
        <v>3.7</v>
      </c>
      <c r="R3667">
        <v>9.9</v>
      </c>
      <c r="S3667">
        <v>0</v>
      </c>
      <c r="U3667">
        <v>162248</v>
      </c>
      <c r="V3667">
        <v>44141</v>
      </c>
      <c r="W3667">
        <v>118107</v>
      </c>
      <c r="X3667">
        <v>0</v>
      </c>
      <c r="Y3667" t="s">
        <v>48</v>
      </c>
    </row>
    <row r="3668" spans="1:25" x14ac:dyDescent="0.25">
      <c r="A3668">
        <v>3667</v>
      </c>
      <c r="B3668">
        <v>63602</v>
      </c>
      <c r="C3668">
        <v>0</v>
      </c>
      <c r="D3668">
        <v>0</v>
      </c>
      <c r="E3668" t="s">
        <v>1089</v>
      </c>
      <c r="F3668" t="s">
        <v>1090</v>
      </c>
      <c r="G3668">
        <v>1</v>
      </c>
      <c r="H3668" s="6">
        <v>1123778</v>
      </c>
      <c r="I3668" s="7">
        <v>45680</v>
      </c>
      <c r="J3668" s="7">
        <v>45680</v>
      </c>
      <c r="K3668">
        <v>10</v>
      </c>
      <c r="L3668" t="s">
        <v>40</v>
      </c>
      <c r="M3668" t="s">
        <v>5</v>
      </c>
      <c r="N3668" t="s">
        <v>41</v>
      </c>
      <c r="O3668" t="s">
        <v>47</v>
      </c>
      <c r="P3668" t="s">
        <v>2082</v>
      </c>
      <c r="Q3668">
        <v>10</v>
      </c>
      <c r="R3668">
        <v>0</v>
      </c>
      <c r="S3668">
        <v>0</v>
      </c>
      <c r="U3668">
        <v>112378</v>
      </c>
      <c r="V3668">
        <v>112378</v>
      </c>
      <c r="W3668">
        <v>0</v>
      </c>
      <c r="X3668">
        <v>0</v>
      </c>
      <c r="Y3668" t="s">
        <v>72</v>
      </c>
    </row>
    <row r="3669" spans="1:25" x14ac:dyDescent="0.25">
      <c r="A3669">
        <v>3668</v>
      </c>
      <c r="B3669">
        <v>63597</v>
      </c>
      <c r="C3669">
        <v>0</v>
      </c>
      <c r="D3669">
        <v>0</v>
      </c>
      <c r="E3669" t="s">
        <v>1522</v>
      </c>
      <c r="F3669" t="s">
        <v>1523</v>
      </c>
      <c r="G3669">
        <v>1</v>
      </c>
      <c r="H3669" s="6">
        <v>4000000</v>
      </c>
      <c r="I3669" s="7">
        <v>45679</v>
      </c>
      <c r="J3669" s="7">
        <v>45679</v>
      </c>
      <c r="K3669">
        <v>10</v>
      </c>
      <c r="L3669" t="s">
        <v>40</v>
      </c>
      <c r="M3669" t="s">
        <v>7</v>
      </c>
      <c r="N3669" t="s">
        <v>41</v>
      </c>
      <c r="O3669" t="s">
        <v>64</v>
      </c>
      <c r="P3669" t="s">
        <v>2082</v>
      </c>
      <c r="Q3669">
        <v>10</v>
      </c>
      <c r="R3669">
        <v>0</v>
      </c>
      <c r="S3669">
        <v>0</v>
      </c>
      <c r="U3669">
        <v>400000</v>
      </c>
      <c r="V3669">
        <v>400000</v>
      </c>
      <c r="W3669">
        <v>0</v>
      </c>
      <c r="X3669">
        <v>0</v>
      </c>
      <c r="Y3669" t="s">
        <v>44</v>
      </c>
    </row>
    <row r="3670" spans="1:25" x14ac:dyDescent="0.25">
      <c r="A3670">
        <v>3669</v>
      </c>
      <c r="B3670">
        <v>63598</v>
      </c>
      <c r="C3670">
        <v>0</v>
      </c>
      <c r="D3670">
        <v>0</v>
      </c>
      <c r="E3670" t="s">
        <v>1612</v>
      </c>
      <c r="F3670" t="s">
        <v>1613</v>
      </c>
      <c r="G3670">
        <v>1</v>
      </c>
      <c r="H3670" s="6">
        <v>272727</v>
      </c>
      <c r="I3670" s="7">
        <v>45679</v>
      </c>
      <c r="J3670" s="7">
        <v>45679</v>
      </c>
      <c r="K3670">
        <v>12</v>
      </c>
      <c r="L3670" t="s">
        <v>40</v>
      </c>
      <c r="M3670" t="s">
        <v>5</v>
      </c>
      <c r="N3670" t="s">
        <v>41</v>
      </c>
      <c r="O3670" t="s">
        <v>54</v>
      </c>
      <c r="P3670" t="s">
        <v>2082</v>
      </c>
      <c r="Q3670">
        <v>12</v>
      </c>
      <c r="R3670">
        <v>0</v>
      </c>
      <c r="S3670">
        <v>0</v>
      </c>
      <c r="U3670">
        <v>32727</v>
      </c>
      <c r="V3670">
        <v>32727</v>
      </c>
      <c r="W3670">
        <v>0</v>
      </c>
      <c r="X3670">
        <v>0</v>
      </c>
      <c r="Y3670" t="s">
        <v>44</v>
      </c>
    </row>
    <row r="3671" spans="1:25" x14ac:dyDescent="0.25">
      <c r="A3671">
        <v>3670</v>
      </c>
      <c r="B3671">
        <v>63596</v>
      </c>
      <c r="C3671">
        <v>0</v>
      </c>
      <c r="D3671">
        <v>0</v>
      </c>
      <c r="E3671" t="s">
        <v>1512</v>
      </c>
      <c r="F3671" t="s">
        <v>1513</v>
      </c>
      <c r="G3671">
        <v>1</v>
      </c>
      <c r="H3671" s="6">
        <v>4000000</v>
      </c>
      <c r="I3671" s="7">
        <v>45679</v>
      </c>
      <c r="J3671" s="7">
        <v>45679</v>
      </c>
      <c r="K3671">
        <v>10</v>
      </c>
      <c r="L3671" t="s">
        <v>40</v>
      </c>
      <c r="M3671" t="s">
        <v>7</v>
      </c>
      <c r="N3671" t="s">
        <v>41</v>
      </c>
      <c r="O3671" t="s">
        <v>64</v>
      </c>
      <c r="P3671" t="s">
        <v>2082</v>
      </c>
      <c r="Q3671">
        <v>10</v>
      </c>
      <c r="R3671">
        <v>0</v>
      </c>
      <c r="S3671">
        <v>0</v>
      </c>
      <c r="U3671">
        <v>400000</v>
      </c>
      <c r="V3671">
        <v>400000</v>
      </c>
      <c r="W3671">
        <v>0</v>
      </c>
      <c r="X3671">
        <v>0</v>
      </c>
      <c r="Y3671" t="s">
        <v>44</v>
      </c>
    </row>
    <row r="3672" spans="1:25" x14ac:dyDescent="0.25">
      <c r="A3672">
        <v>3671</v>
      </c>
      <c r="B3672">
        <v>63595</v>
      </c>
      <c r="C3672">
        <v>0</v>
      </c>
      <c r="D3672">
        <v>0</v>
      </c>
      <c r="E3672" t="s">
        <v>1518</v>
      </c>
      <c r="F3672" t="s">
        <v>1519</v>
      </c>
      <c r="G3672">
        <v>1</v>
      </c>
      <c r="H3672" s="6">
        <v>3000000</v>
      </c>
      <c r="I3672" s="7">
        <v>45679</v>
      </c>
      <c r="J3672" s="7">
        <v>45679</v>
      </c>
      <c r="K3672">
        <v>10</v>
      </c>
      <c r="L3672" t="s">
        <v>40</v>
      </c>
      <c r="M3672" t="s">
        <v>7</v>
      </c>
      <c r="N3672" t="s">
        <v>41</v>
      </c>
      <c r="O3672" t="s">
        <v>64</v>
      </c>
      <c r="P3672" t="s">
        <v>2082</v>
      </c>
      <c r="Q3672">
        <v>10</v>
      </c>
      <c r="R3672">
        <v>0</v>
      </c>
      <c r="S3672">
        <v>0</v>
      </c>
      <c r="U3672">
        <v>300000</v>
      </c>
      <c r="V3672">
        <v>300000</v>
      </c>
      <c r="W3672">
        <v>0</v>
      </c>
      <c r="X3672">
        <v>0</v>
      </c>
      <c r="Y3672" t="s">
        <v>44</v>
      </c>
    </row>
    <row r="3673" spans="1:25" x14ac:dyDescent="0.25">
      <c r="A3673">
        <v>3672</v>
      </c>
      <c r="B3673">
        <v>63600</v>
      </c>
      <c r="C3673">
        <v>0</v>
      </c>
      <c r="D3673">
        <v>0</v>
      </c>
      <c r="E3673" t="s">
        <v>1461</v>
      </c>
      <c r="F3673" t="s">
        <v>1462</v>
      </c>
      <c r="G3673">
        <v>1</v>
      </c>
      <c r="H3673" s="6">
        <v>200000</v>
      </c>
      <c r="I3673" s="7">
        <v>45679</v>
      </c>
      <c r="J3673" s="7">
        <v>45679</v>
      </c>
      <c r="K3673">
        <v>10</v>
      </c>
      <c r="L3673" t="s">
        <v>40</v>
      </c>
      <c r="M3673" t="s">
        <v>8</v>
      </c>
      <c r="N3673" t="s">
        <v>41</v>
      </c>
      <c r="O3673" t="s">
        <v>347</v>
      </c>
      <c r="P3673" t="s">
        <v>2082</v>
      </c>
      <c r="Q3673">
        <v>10</v>
      </c>
      <c r="R3673">
        <v>0</v>
      </c>
      <c r="S3673">
        <v>0</v>
      </c>
      <c r="U3673">
        <v>20000</v>
      </c>
      <c r="V3673">
        <v>20000</v>
      </c>
      <c r="W3673">
        <v>0</v>
      </c>
      <c r="X3673">
        <v>0</v>
      </c>
      <c r="Y3673" t="s">
        <v>44</v>
      </c>
    </row>
    <row r="3674" spans="1:25" x14ac:dyDescent="0.25">
      <c r="A3674">
        <v>3673</v>
      </c>
      <c r="B3674">
        <v>63586</v>
      </c>
      <c r="C3674">
        <v>0</v>
      </c>
      <c r="D3674">
        <v>0</v>
      </c>
      <c r="E3674" t="s">
        <v>2303</v>
      </c>
      <c r="F3674" t="s">
        <v>2304</v>
      </c>
      <c r="G3674">
        <v>1</v>
      </c>
      <c r="H3674" s="6">
        <v>2976471</v>
      </c>
      <c r="I3674" s="7">
        <v>45677</v>
      </c>
      <c r="J3674" s="7">
        <v>45677</v>
      </c>
      <c r="K3674">
        <v>15</v>
      </c>
      <c r="L3674" t="s">
        <v>40</v>
      </c>
      <c r="M3674" t="s">
        <v>5</v>
      </c>
      <c r="N3674" t="s">
        <v>41</v>
      </c>
      <c r="O3674" t="s">
        <v>57</v>
      </c>
      <c r="P3674" t="s">
        <v>2082</v>
      </c>
      <c r="Q3674">
        <v>15</v>
      </c>
      <c r="R3674">
        <v>0</v>
      </c>
      <c r="S3674">
        <v>0</v>
      </c>
      <c r="U3674">
        <v>446471</v>
      </c>
      <c r="V3674">
        <v>446471</v>
      </c>
      <c r="W3674">
        <v>0</v>
      </c>
      <c r="X3674">
        <v>0</v>
      </c>
      <c r="Y3674" t="s">
        <v>2086</v>
      </c>
    </row>
    <row r="3675" spans="1:25" x14ac:dyDescent="0.25">
      <c r="A3675">
        <v>3674</v>
      </c>
      <c r="B3675">
        <v>63589</v>
      </c>
      <c r="C3675">
        <v>0</v>
      </c>
      <c r="D3675">
        <v>0</v>
      </c>
      <c r="E3675" t="s">
        <v>978</v>
      </c>
      <c r="F3675" t="s">
        <v>979</v>
      </c>
      <c r="G3675">
        <v>1</v>
      </c>
      <c r="H3675" s="6">
        <v>92105</v>
      </c>
      <c r="I3675" s="7">
        <v>45677</v>
      </c>
      <c r="J3675" s="7">
        <v>45677</v>
      </c>
      <c r="K3675">
        <v>8</v>
      </c>
      <c r="L3675" t="s">
        <v>40</v>
      </c>
      <c r="M3675" t="s">
        <v>7</v>
      </c>
      <c r="N3675" t="s">
        <v>41</v>
      </c>
      <c r="O3675" t="s">
        <v>64</v>
      </c>
      <c r="P3675" t="s">
        <v>2082</v>
      </c>
      <c r="Q3675">
        <v>8</v>
      </c>
      <c r="R3675">
        <v>0</v>
      </c>
      <c r="S3675">
        <v>0</v>
      </c>
      <c r="U3675">
        <v>7368</v>
      </c>
      <c r="V3675">
        <v>7368</v>
      </c>
      <c r="W3675">
        <v>0</v>
      </c>
      <c r="X3675">
        <v>0</v>
      </c>
      <c r="Y3675" t="s">
        <v>44</v>
      </c>
    </row>
    <row r="3676" spans="1:25" x14ac:dyDescent="0.25">
      <c r="A3676">
        <v>3675</v>
      </c>
      <c r="B3676">
        <v>63590</v>
      </c>
      <c r="C3676">
        <v>0</v>
      </c>
      <c r="D3676">
        <v>0</v>
      </c>
      <c r="E3676" t="s">
        <v>978</v>
      </c>
      <c r="F3676" t="s">
        <v>979</v>
      </c>
      <c r="G3676">
        <v>1</v>
      </c>
      <c r="H3676" s="6">
        <v>85583</v>
      </c>
      <c r="I3676" s="7">
        <v>45677</v>
      </c>
      <c r="J3676" s="7">
        <v>45677</v>
      </c>
      <c r="K3676">
        <v>8</v>
      </c>
      <c r="L3676" t="s">
        <v>40</v>
      </c>
      <c r="M3676" t="s">
        <v>7</v>
      </c>
      <c r="N3676" t="s">
        <v>41</v>
      </c>
      <c r="O3676" t="s">
        <v>64</v>
      </c>
      <c r="P3676" t="s">
        <v>2082</v>
      </c>
      <c r="Q3676">
        <v>8</v>
      </c>
      <c r="R3676">
        <v>0</v>
      </c>
      <c r="S3676">
        <v>0</v>
      </c>
      <c r="U3676">
        <v>6847</v>
      </c>
      <c r="V3676">
        <v>6847</v>
      </c>
      <c r="W3676">
        <v>0</v>
      </c>
      <c r="X3676">
        <v>0</v>
      </c>
      <c r="Y3676" t="s">
        <v>44</v>
      </c>
    </row>
    <row r="3677" spans="1:25" x14ac:dyDescent="0.25">
      <c r="A3677">
        <v>3676</v>
      </c>
      <c r="B3677">
        <v>63591</v>
      </c>
      <c r="C3677">
        <v>0</v>
      </c>
      <c r="D3677">
        <v>0</v>
      </c>
      <c r="E3677" t="s">
        <v>978</v>
      </c>
      <c r="F3677" t="s">
        <v>979</v>
      </c>
      <c r="G3677">
        <v>1</v>
      </c>
      <c r="H3677" s="6">
        <v>569062</v>
      </c>
      <c r="I3677" s="7">
        <v>45677</v>
      </c>
      <c r="J3677" s="7">
        <v>45677</v>
      </c>
      <c r="K3677">
        <v>8</v>
      </c>
      <c r="L3677" t="s">
        <v>40</v>
      </c>
      <c r="M3677" t="s">
        <v>7</v>
      </c>
      <c r="N3677" t="s">
        <v>41</v>
      </c>
      <c r="O3677" t="s">
        <v>64</v>
      </c>
      <c r="P3677" t="s">
        <v>2082</v>
      </c>
      <c r="Q3677">
        <v>8</v>
      </c>
      <c r="R3677">
        <v>0</v>
      </c>
      <c r="S3677">
        <v>0</v>
      </c>
      <c r="U3677">
        <v>45525</v>
      </c>
      <c r="V3677">
        <v>45525</v>
      </c>
      <c r="W3677">
        <v>0</v>
      </c>
      <c r="X3677">
        <v>0</v>
      </c>
      <c r="Y3677" t="s">
        <v>44</v>
      </c>
    </row>
    <row r="3678" spans="1:25" x14ac:dyDescent="0.25">
      <c r="A3678">
        <v>3677</v>
      </c>
      <c r="B3678">
        <v>63592</v>
      </c>
      <c r="C3678">
        <v>0</v>
      </c>
      <c r="D3678">
        <v>0</v>
      </c>
      <c r="E3678" t="s">
        <v>978</v>
      </c>
      <c r="F3678" t="s">
        <v>979</v>
      </c>
      <c r="G3678">
        <v>1</v>
      </c>
      <c r="H3678" s="6">
        <v>2091861</v>
      </c>
      <c r="I3678" s="7">
        <v>45677</v>
      </c>
      <c r="J3678" s="7">
        <v>45677</v>
      </c>
      <c r="K3678">
        <v>8</v>
      </c>
      <c r="L3678" t="s">
        <v>40</v>
      </c>
      <c r="M3678" t="s">
        <v>7</v>
      </c>
      <c r="N3678" t="s">
        <v>41</v>
      </c>
      <c r="O3678" t="s">
        <v>64</v>
      </c>
      <c r="P3678" t="s">
        <v>2082</v>
      </c>
      <c r="Q3678">
        <v>8</v>
      </c>
      <c r="R3678">
        <v>0</v>
      </c>
      <c r="S3678">
        <v>0</v>
      </c>
      <c r="U3678">
        <v>167349</v>
      </c>
      <c r="V3678">
        <v>167349</v>
      </c>
      <c r="W3678">
        <v>0</v>
      </c>
      <c r="X3678">
        <v>0</v>
      </c>
      <c r="Y3678" t="s">
        <v>44</v>
      </c>
    </row>
    <row r="3679" spans="1:25" x14ac:dyDescent="0.25">
      <c r="A3679">
        <v>3678</v>
      </c>
      <c r="B3679">
        <v>63588</v>
      </c>
      <c r="C3679">
        <v>0</v>
      </c>
      <c r="D3679">
        <v>0</v>
      </c>
      <c r="E3679" t="s">
        <v>972</v>
      </c>
      <c r="F3679" t="s">
        <v>2623</v>
      </c>
      <c r="G3679">
        <v>1</v>
      </c>
      <c r="H3679" s="6">
        <v>994654</v>
      </c>
      <c r="I3679" s="7">
        <v>45677</v>
      </c>
      <c r="J3679" s="7">
        <v>45677</v>
      </c>
      <c r="K3679">
        <v>8</v>
      </c>
      <c r="L3679" t="s">
        <v>40</v>
      </c>
      <c r="M3679" t="s">
        <v>7</v>
      </c>
      <c r="N3679" t="s">
        <v>41</v>
      </c>
      <c r="O3679" t="s">
        <v>64</v>
      </c>
      <c r="P3679" t="s">
        <v>2082</v>
      </c>
      <c r="Q3679">
        <v>8</v>
      </c>
      <c r="R3679">
        <v>0</v>
      </c>
      <c r="S3679">
        <v>0</v>
      </c>
      <c r="U3679">
        <v>79572</v>
      </c>
      <c r="V3679">
        <v>79572</v>
      </c>
      <c r="W3679">
        <v>0</v>
      </c>
      <c r="X3679">
        <v>0</v>
      </c>
      <c r="Y3679" t="s">
        <v>44</v>
      </c>
    </row>
    <row r="3680" spans="1:25" x14ac:dyDescent="0.25">
      <c r="A3680">
        <v>3679</v>
      </c>
      <c r="B3680">
        <v>63587</v>
      </c>
      <c r="C3680">
        <v>0</v>
      </c>
      <c r="D3680">
        <v>0</v>
      </c>
      <c r="E3680" t="s">
        <v>1506</v>
      </c>
      <c r="F3680" t="s">
        <v>1507</v>
      </c>
      <c r="G3680">
        <v>1</v>
      </c>
      <c r="H3680" s="6">
        <v>195172</v>
      </c>
      <c r="I3680" s="7">
        <v>45677</v>
      </c>
      <c r="J3680" s="7">
        <v>45677</v>
      </c>
      <c r="K3680">
        <v>8</v>
      </c>
      <c r="L3680" t="s">
        <v>40</v>
      </c>
      <c r="M3680" t="s">
        <v>7</v>
      </c>
      <c r="N3680" t="s">
        <v>41</v>
      </c>
      <c r="O3680" t="s">
        <v>64</v>
      </c>
      <c r="P3680" t="s">
        <v>2082</v>
      </c>
      <c r="Q3680">
        <v>8</v>
      </c>
      <c r="R3680">
        <v>0</v>
      </c>
      <c r="S3680">
        <v>0</v>
      </c>
      <c r="U3680">
        <v>15614</v>
      </c>
      <c r="V3680">
        <v>15614</v>
      </c>
      <c r="W3680">
        <v>0</v>
      </c>
      <c r="X3680">
        <v>0</v>
      </c>
      <c r="Y3680" t="s">
        <v>44</v>
      </c>
    </row>
    <row r="3681" spans="1:25" x14ac:dyDescent="0.25">
      <c r="A3681">
        <v>3680</v>
      </c>
      <c r="B3681">
        <v>63593</v>
      </c>
      <c r="C3681">
        <v>0</v>
      </c>
      <c r="D3681">
        <v>0</v>
      </c>
      <c r="E3681" t="s">
        <v>2073</v>
      </c>
      <c r="F3681" t="s">
        <v>2074</v>
      </c>
      <c r="G3681">
        <v>1</v>
      </c>
      <c r="H3681" s="6">
        <v>500000</v>
      </c>
      <c r="I3681" s="7">
        <v>45677</v>
      </c>
      <c r="J3681" s="7">
        <v>45677</v>
      </c>
      <c r="K3681">
        <v>8</v>
      </c>
      <c r="L3681" t="s">
        <v>40</v>
      </c>
      <c r="M3681" t="s">
        <v>5</v>
      </c>
      <c r="N3681" t="s">
        <v>41</v>
      </c>
      <c r="O3681" t="s">
        <v>47</v>
      </c>
      <c r="P3681" t="s">
        <v>2082</v>
      </c>
      <c r="Q3681">
        <v>8</v>
      </c>
      <c r="R3681">
        <v>0</v>
      </c>
      <c r="S3681">
        <v>0</v>
      </c>
      <c r="U3681">
        <v>40000</v>
      </c>
      <c r="V3681">
        <v>40000</v>
      </c>
      <c r="W3681">
        <v>0</v>
      </c>
      <c r="X3681">
        <v>0</v>
      </c>
      <c r="Y3681" t="s">
        <v>1041</v>
      </c>
    </row>
    <row r="3682" spans="1:25" x14ac:dyDescent="0.25">
      <c r="A3682">
        <v>3681</v>
      </c>
      <c r="B3682">
        <v>63561</v>
      </c>
      <c r="C3682">
        <v>0</v>
      </c>
      <c r="D3682">
        <v>0</v>
      </c>
      <c r="E3682" t="s">
        <v>1210</v>
      </c>
      <c r="F3682" t="s">
        <v>1211</v>
      </c>
      <c r="G3682">
        <v>1</v>
      </c>
      <c r="H3682" s="6">
        <v>3175805</v>
      </c>
      <c r="I3682" s="7">
        <v>45674</v>
      </c>
      <c r="J3682" s="7">
        <v>45674</v>
      </c>
      <c r="K3682">
        <v>15</v>
      </c>
      <c r="L3682" t="s">
        <v>40</v>
      </c>
      <c r="M3682" t="s">
        <v>5</v>
      </c>
      <c r="N3682" t="s">
        <v>41</v>
      </c>
      <c r="O3682" t="s">
        <v>57</v>
      </c>
      <c r="P3682" t="s">
        <v>2082</v>
      </c>
      <c r="Q3682">
        <v>5</v>
      </c>
      <c r="R3682">
        <v>10</v>
      </c>
      <c r="S3682">
        <v>0</v>
      </c>
      <c r="U3682">
        <v>476371</v>
      </c>
      <c r="V3682">
        <v>158790</v>
      </c>
      <c r="W3682">
        <v>317580</v>
      </c>
      <c r="X3682">
        <v>0</v>
      </c>
      <c r="Y3682" t="s">
        <v>72</v>
      </c>
    </row>
    <row r="3683" spans="1:25" x14ac:dyDescent="0.25">
      <c r="A3683">
        <v>3682</v>
      </c>
      <c r="B3683">
        <v>63565</v>
      </c>
      <c r="C3683">
        <v>0</v>
      </c>
      <c r="D3683">
        <v>0</v>
      </c>
      <c r="E3683" t="s">
        <v>2505</v>
      </c>
      <c r="F3683" t="s">
        <v>2506</v>
      </c>
      <c r="G3683">
        <v>1</v>
      </c>
      <c r="H3683" s="6">
        <v>2946667</v>
      </c>
      <c r="I3683" s="7">
        <v>45674</v>
      </c>
      <c r="J3683" s="7">
        <v>45674</v>
      </c>
      <c r="K3683">
        <v>10</v>
      </c>
      <c r="L3683" t="s">
        <v>40</v>
      </c>
      <c r="M3683" t="s">
        <v>5</v>
      </c>
      <c r="N3683" t="s">
        <v>41</v>
      </c>
      <c r="O3683" t="s">
        <v>57</v>
      </c>
      <c r="P3683" t="s">
        <v>2082</v>
      </c>
      <c r="Q3683">
        <v>10</v>
      </c>
      <c r="R3683">
        <v>0</v>
      </c>
      <c r="S3683">
        <v>0</v>
      </c>
      <c r="U3683">
        <v>294667</v>
      </c>
      <c r="V3683">
        <v>294667</v>
      </c>
      <c r="W3683">
        <v>0</v>
      </c>
      <c r="X3683">
        <v>0</v>
      </c>
      <c r="Y3683" t="s">
        <v>48</v>
      </c>
    </row>
    <row r="3684" spans="1:25" x14ac:dyDescent="0.25">
      <c r="A3684">
        <v>3683</v>
      </c>
      <c r="B3684">
        <v>63564</v>
      </c>
      <c r="C3684">
        <v>0</v>
      </c>
      <c r="D3684">
        <v>0</v>
      </c>
      <c r="E3684" t="s">
        <v>1834</v>
      </c>
      <c r="F3684" t="s">
        <v>1835</v>
      </c>
      <c r="G3684">
        <v>1</v>
      </c>
      <c r="H3684" s="6">
        <v>4280000</v>
      </c>
      <c r="I3684" s="7">
        <v>45674</v>
      </c>
      <c r="J3684" s="7">
        <v>45674</v>
      </c>
      <c r="K3684">
        <v>10</v>
      </c>
      <c r="L3684" t="s">
        <v>40</v>
      </c>
      <c r="M3684" t="s">
        <v>5</v>
      </c>
      <c r="N3684" t="s">
        <v>41</v>
      </c>
      <c r="O3684" t="s">
        <v>57</v>
      </c>
      <c r="P3684" t="s">
        <v>2082</v>
      </c>
      <c r="Q3684">
        <v>10</v>
      </c>
      <c r="R3684">
        <v>0</v>
      </c>
      <c r="S3684">
        <v>0</v>
      </c>
      <c r="U3684">
        <v>428000</v>
      </c>
      <c r="V3684">
        <v>428000</v>
      </c>
      <c r="W3684">
        <v>0</v>
      </c>
      <c r="X3684">
        <v>0</v>
      </c>
      <c r="Y3684" t="s">
        <v>48</v>
      </c>
    </row>
    <row r="3685" spans="1:25" x14ac:dyDescent="0.25">
      <c r="A3685">
        <v>3684</v>
      </c>
      <c r="B3685">
        <v>63563</v>
      </c>
      <c r="C3685">
        <v>0</v>
      </c>
      <c r="D3685">
        <v>0</v>
      </c>
      <c r="E3685" t="s">
        <v>1035</v>
      </c>
      <c r="F3685" t="s">
        <v>1036</v>
      </c>
      <c r="G3685">
        <v>1</v>
      </c>
      <c r="H3685" s="6">
        <v>7916000</v>
      </c>
      <c r="I3685" s="7">
        <v>45673</v>
      </c>
      <c r="J3685" s="7">
        <v>45673</v>
      </c>
      <c r="K3685">
        <v>5</v>
      </c>
      <c r="L3685" t="s">
        <v>40</v>
      </c>
      <c r="M3685" t="s">
        <v>5</v>
      </c>
      <c r="N3685" t="s">
        <v>41</v>
      </c>
      <c r="O3685" t="s">
        <v>47</v>
      </c>
      <c r="P3685" t="s">
        <v>2082</v>
      </c>
      <c r="Q3685">
        <v>5</v>
      </c>
      <c r="R3685">
        <v>0</v>
      </c>
      <c r="S3685">
        <v>0</v>
      </c>
      <c r="U3685">
        <v>395800</v>
      </c>
      <c r="V3685">
        <v>395800</v>
      </c>
      <c r="W3685">
        <v>0</v>
      </c>
      <c r="X3685">
        <v>0</v>
      </c>
      <c r="Y3685" t="s">
        <v>390</v>
      </c>
    </row>
    <row r="3686" spans="1:25" x14ac:dyDescent="0.25">
      <c r="A3686">
        <v>3685</v>
      </c>
      <c r="B3686">
        <v>63562</v>
      </c>
      <c r="C3686">
        <v>0</v>
      </c>
      <c r="D3686">
        <v>0</v>
      </c>
      <c r="E3686" t="s">
        <v>1133</v>
      </c>
      <c r="F3686" t="s">
        <v>1134</v>
      </c>
      <c r="G3686">
        <v>1</v>
      </c>
      <c r="H3686" s="6">
        <v>1531110</v>
      </c>
      <c r="I3686" s="7">
        <v>45673</v>
      </c>
      <c r="J3686" s="7">
        <v>45673</v>
      </c>
      <c r="K3686">
        <v>15</v>
      </c>
      <c r="L3686" t="s">
        <v>40</v>
      </c>
      <c r="M3686" t="s">
        <v>5</v>
      </c>
      <c r="N3686" t="s">
        <v>41</v>
      </c>
      <c r="O3686" t="s">
        <v>54</v>
      </c>
      <c r="P3686" t="s">
        <v>2082</v>
      </c>
      <c r="Q3686">
        <v>10</v>
      </c>
      <c r="R3686">
        <v>5</v>
      </c>
      <c r="S3686">
        <v>0</v>
      </c>
      <c r="U3686">
        <v>229667</v>
      </c>
      <c r="V3686">
        <v>153111</v>
      </c>
      <c r="W3686">
        <v>76556</v>
      </c>
      <c r="X3686">
        <v>0</v>
      </c>
      <c r="Y3686" t="s">
        <v>48</v>
      </c>
    </row>
    <row r="3687" spans="1:25" x14ac:dyDescent="0.25">
      <c r="A3687">
        <v>3686</v>
      </c>
      <c r="B3687">
        <v>63560</v>
      </c>
      <c r="C3687">
        <v>0</v>
      </c>
      <c r="D3687">
        <v>0</v>
      </c>
      <c r="E3687" t="s">
        <v>1127</v>
      </c>
      <c r="F3687" t="s">
        <v>1128</v>
      </c>
      <c r="G3687">
        <v>1</v>
      </c>
      <c r="H3687" s="6">
        <v>3006764</v>
      </c>
      <c r="I3687" s="7">
        <v>45672</v>
      </c>
      <c r="J3687" s="7">
        <v>45672</v>
      </c>
      <c r="K3687">
        <v>8</v>
      </c>
      <c r="L3687" t="s">
        <v>40</v>
      </c>
      <c r="M3687" t="s">
        <v>9</v>
      </c>
      <c r="N3687" t="s">
        <v>41</v>
      </c>
      <c r="O3687" t="s">
        <v>42</v>
      </c>
      <c r="P3687" t="s">
        <v>2082</v>
      </c>
      <c r="Q3687">
        <v>8</v>
      </c>
      <c r="R3687">
        <v>0</v>
      </c>
      <c r="S3687">
        <v>0</v>
      </c>
      <c r="U3687">
        <v>240541</v>
      </c>
      <c r="V3687">
        <v>240541</v>
      </c>
      <c r="W3687">
        <v>0</v>
      </c>
      <c r="X3687">
        <v>0</v>
      </c>
      <c r="Y3687" t="s">
        <v>109</v>
      </c>
    </row>
    <row r="3688" spans="1:25" x14ac:dyDescent="0.25">
      <c r="A3688">
        <v>3687</v>
      </c>
      <c r="B3688">
        <v>63558</v>
      </c>
      <c r="C3688">
        <v>0</v>
      </c>
      <c r="D3688">
        <v>0</v>
      </c>
      <c r="E3688" t="s">
        <v>1636</v>
      </c>
      <c r="F3688" t="s">
        <v>1637</v>
      </c>
      <c r="G3688">
        <v>1</v>
      </c>
      <c r="H3688" s="6">
        <v>15000000</v>
      </c>
      <c r="I3688" s="7">
        <v>45672</v>
      </c>
      <c r="J3688" s="7">
        <v>45672</v>
      </c>
      <c r="K3688">
        <v>7</v>
      </c>
      <c r="L3688" t="s">
        <v>40</v>
      </c>
      <c r="M3688" t="s">
        <v>5</v>
      </c>
      <c r="N3688" t="s">
        <v>41</v>
      </c>
      <c r="O3688" t="s">
        <v>47</v>
      </c>
      <c r="P3688" t="s">
        <v>2082</v>
      </c>
      <c r="Q3688">
        <v>7</v>
      </c>
      <c r="R3688">
        <v>0</v>
      </c>
      <c r="S3688">
        <v>0</v>
      </c>
      <c r="U3688">
        <v>1050000</v>
      </c>
      <c r="V3688">
        <v>1050000</v>
      </c>
      <c r="W3688">
        <v>0</v>
      </c>
      <c r="X3688">
        <v>0</v>
      </c>
      <c r="Y3688" t="s">
        <v>48</v>
      </c>
    </row>
    <row r="3689" spans="1:25" x14ac:dyDescent="0.25">
      <c r="A3689">
        <v>3688</v>
      </c>
      <c r="B3689">
        <v>63556</v>
      </c>
      <c r="C3689">
        <v>0</v>
      </c>
      <c r="D3689">
        <v>0</v>
      </c>
      <c r="E3689" t="s">
        <v>70</v>
      </c>
      <c r="F3689" t="s">
        <v>71</v>
      </c>
      <c r="G3689">
        <v>1</v>
      </c>
      <c r="H3689" s="6">
        <v>31304</v>
      </c>
      <c r="I3689" s="7">
        <v>45671</v>
      </c>
      <c r="J3689" s="7">
        <v>45671</v>
      </c>
      <c r="K3689">
        <v>15</v>
      </c>
      <c r="L3689" t="s">
        <v>40</v>
      </c>
      <c r="M3689" t="s">
        <v>3</v>
      </c>
      <c r="N3689" t="s">
        <v>41</v>
      </c>
      <c r="O3689" t="s">
        <v>51</v>
      </c>
      <c r="P3689" t="s">
        <v>2082</v>
      </c>
      <c r="Q3689">
        <v>15</v>
      </c>
      <c r="R3689">
        <v>0</v>
      </c>
      <c r="S3689">
        <v>0</v>
      </c>
      <c r="U3689">
        <v>4696</v>
      </c>
      <c r="V3689">
        <v>4696</v>
      </c>
      <c r="W3689">
        <v>0</v>
      </c>
      <c r="X3689">
        <v>0</v>
      </c>
      <c r="Y3689" t="s">
        <v>72</v>
      </c>
    </row>
    <row r="3690" spans="1:25" x14ac:dyDescent="0.25">
      <c r="A3690">
        <v>3689</v>
      </c>
      <c r="B3690">
        <v>63555</v>
      </c>
      <c r="C3690">
        <v>0</v>
      </c>
      <c r="D3690">
        <v>0</v>
      </c>
      <c r="E3690" t="s">
        <v>1331</v>
      </c>
      <c r="F3690" t="s">
        <v>1332</v>
      </c>
      <c r="G3690">
        <v>1</v>
      </c>
      <c r="H3690" s="6">
        <v>1380069</v>
      </c>
      <c r="I3690" s="7">
        <v>45671</v>
      </c>
      <c r="J3690" s="7">
        <v>45671</v>
      </c>
      <c r="K3690">
        <v>8</v>
      </c>
      <c r="L3690" t="s">
        <v>40</v>
      </c>
      <c r="M3690" t="s">
        <v>9</v>
      </c>
      <c r="N3690" t="s">
        <v>41</v>
      </c>
      <c r="O3690" t="s">
        <v>42</v>
      </c>
      <c r="P3690" t="s">
        <v>2082</v>
      </c>
      <c r="Q3690">
        <v>8</v>
      </c>
      <c r="R3690">
        <v>0</v>
      </c>
      <c r="S3690">
        <v>0</v>
      </c>
      <c r="U3690">
        <v>110406</v>
      </c>
      <c r="V3690">
        <v>110406</v>
      </c>
      <c r="W3690">
        <v>0</v>
      </c>
      <c r="X3690">
        <v>0</v>
      </c>
      <c r="Y3690" t="s">
        <v>109</v>
      </c>
    </row>
    <row r="3691" spans="1:25" x14ac:dyDescent="0.25">
      <c r="A3691">
        <v>3690</v>
      </c>
      <c r="B3691">
        <v>63557</v>
      </c>
      <c r="C3691">
        <v>0</v>
      </c>
      <c r="D3691">
        <v>0</v>
      </c>
      <c r="E3691" t="s">
        <v>995</v>
      </c>
      <c r="F3691" t="s">
        <v>996</v>
      </c>
      <c r="G3691">
        <v>1</v>
      </c>
      <c r="H3691" s="6">
        <v>5000000</v>
      </c>
      <c r="I3691" s="7">
        <v>45671</v>
      </c>
      <c r="J3691" s="7">
        <v>45671</v>
      </c>
      <c r="K3691">
        <v>6</v>
      </c>
      <c r="L3691" t="s">
        <v>40</v>
      </c>
      <c r="M3691" t="s">
        <v>5</v>
      </c>
      <c r="N3691" t="s">
        <v>41</v>
      </c>
      <c r="O3691" t="s">
        <v>47</v>
      </c>
      <c r="P3691" t="s">
        <v>2082</v>
      </c>
      <c r="Q3691">
        <v>6</v>
      </c>
      <c r="R3691">
        <v>0</v>
      </c>
      <c r="S3691">
        <v>0</v>
      </c>
      <c r="U3691">
        <v>300000</v>
      </c>
      <c r="V3691">
        <v>300000</v>
      </c>
      <c r="W3691">
        <v>0</v>
      </c>
      <c r="X3691">
        <v>0</v>
      </c>
      <c r="Y3691" t="s">
        <v>109</v>
      </c>
    </row>
    <row r="3692" spans="1:25" x14ac:dyDescent="0.25">
      <c r="A3692">
        <v>3691</v>
      </c>
      <c r="B3692">
        <v>63553</v>
      </c>
      <c r="C3692">
        <v>0</v>
      </c>
      <c r="D3692">
        <v>0</v>
      </c>
      <c r="E3692" t="s">
        <v>1345</v>
      </c>
      <c r="F3692" t="s">
        <v>1346</v>
      </c>
      <c r="G3692">
        <v>1</v>
      </c>
      <c r="H3692" s="6">
        <v>638739</v>
      </c>
      <c r="I3692" s="7">
        <v>45671</v>
      </c>
      <c r="J3692" s="7">
        <v>45671</v>
      </c>
      <c r="K3692">
        <v>8</v>
      </c>
      <c r="L3692" t="s">
        <v>40</v>
      </c>
      <c r="M3692" t="s">
        <v>9</v>
      </c>
      <c r="N3692" t="s">
        <v>41</v>
      </c>
      <c r="O3692" t="s">
        <v>42</v>
      </c>
      <c r="P3692" t="s">
        <v>2082</v>
      </c>
      <c r="Q3692">
        <v>8</v>
      </c>
      <c r="R3692">
        <v>0</v>
      </c>
      <c r="S3692">
        <v>0</v>
      </c>
      <c r="U3692">
        <v>51099</v>
      </c>
      <c r="V3692">
        <v>51099</v>
      </c>
      <c r="W3692">
        <v>0</v>
      </c>
      <c r="X3692">
        <v>0</v>
      </c>
      <c r="Y3692" t="s">
        <v>109</v>
      </c>
    </row>
    <row r="3693" spans="1:25" x14ac:dyDescent="0.25">
      <c r="A3693">
        <v>3692</v>
      </c>
      <c r="B3693">
        <v>63554</v>
      </c>
      <c r="C3693">
        <v>0</v>
      </c>
      <c r="D3693">
        <v>0</v>
      </c>
      <c r="E3693" t="s">
        <v>1343</v>
      </c>
      <c r="F3693" t="s">
        <v>1344</v>
      </c>
      <c r="G3693">
        <v>1</v>
      </c>
      <c r="H3693" s="6">
        <v>1501471</v>
      </c>
      <c r="I3693" s="7">
        <v>45671</v>
      </c>
      <c r="J3693" s="7">
        <v>45671</v>
      </c>
      <c r="K3693">
        <v>8</v>
      </c>
      <c r="L3693" t="s">
        <v>40</v>
      </c>
      <c r="M3693" t="s">
        <v>9</v>
      </c>
      <c r="N3693" t="s">
        <v>41</v>
      </c>
      <c r="O3693" t="s">
        <v>42</v>
      </c>
      <c r="P3693" t="s">
        <v>2082</v>
      </c>
      <c r="Q3693">
        <v>8</v>
      </c>
      <c r="R3693">
        <v>0</v>
      </c>
      <c r="S3693">
        <v>0</v>
      </c>
      <c r="U3693">
        <v>120118</v>
      </c>
      <c r="V3693">
        <v>120118</v>
      </c>
      <c r="W3693">
        <v>0</v>
      </c>
      <c r="X3693">
        <v>0</v>
      </c>
      <c r="Y3693" t="s">
        <v>109</v>
      </c>
    </row>
    <row r="3694" spans="1:25" x14ac:dyDescent="0.25">
      <c r="A3694">
        <v>3693</v>
      </c>
      <c r="B3694">
        <v>63549</v>
      </c>
      <c r="C3694">
        <v>0</v>
      </c>
      <c r="D3694">
        <v>0</v>
      </c>
      <c r="E3694" t="s">
        <v>1550</v>
      </c>
      <c r="F3694" t="s">
        <v>1551</v>
      </c>
      <c r="G3694">
        <v>1</v>
      </c>
      <c r="H3694" s="6">
        <v>2724229</v>
      </c>
      <c r="I3694" s="7">
        <v>45670</v>
      </c>
      <c r="J3694" s="7">
        <v>45670</v>
      </c>
      <c r="K3694">
        <v>12</v>
      </c>
      <c r="L3694" t="s">
        <v>40</v>
      </c>
      <c r="M3694" t="s">
        <v>8</v>
      </c>
      <c r="N3694" t="s">
        <v>41</v>
      </c>
      <c r="O3694" t="s">
        <v>347</v>
      </c>
      <c r="P3694" t="s">
        <v>2082</v>
      </c>
      <c r="Q3694">
        <v>12</v>
      </c>
      <c r="R3694">
        <v>0</v>
      </c>
      <c r="S3694">
        <v>0</v>
      </c>
      <c r="U3694">
        <v>326907</v>
      </c>
      <c r="V3694">
        <v>326907</v>
      </c>
      <c r="W3694">
        <v>0</v>
      </c>
      <c r="X3694">
        <v>0</v>
      </c>
      <c r="Y3694" t="s">
        <v>48</v>
      </c>
    </row>
    <row r="3695" spans="1:25" x14ac:dyDescent="0.25">
      <c r="A3695">
        <v>3694</v>
      </c>
      <c r="B3695">
        <v>63550</v>
      </c>
      <c r="C3695">
        <v>0</v>
      </c>
      <c r="D3695">
        <v>0</v>
      </c>
      <c r="E3695" t="s">
        <v>1550</v>
      </c>
      <c r="F3695" t="s">
        <v>1551</v>
      </c>
      <c r="G3695">
        <v>1</v>
      </c>
      <c r="H3695" s="6">
        <v>2944994</v>
      </c>
      <c r="I3695" s="7">
        <v>45670</v>
      </c>
      <c r="J3695" s="7">
        <v>45670</v>
      </c>
      <c r="K3695">
        <v>12</v>
      </c>
      <c r="L3695" t="s">
        <v>40</v>
      </c>
      <c r="M3695" t="s">
        <v>8</v>
      </c>
      <c r="N3695" t="s">
        <v>41</v>
      </c>
      <c r="O3695" t="s">
        <v>347</v>
      </c>
      <c r="P3695" t="s">
        <v>2082</v>
      </c>
      <c r="Q3695">
        <v>12</v>
      </c>
      <c r="R3695">
        <v>0</v>
      </c>
      <c r="S3695">
        <v>0</v>
      </c>
      <c r="U3695">
        <v>353399</v>
      </c>
      <c r="V3695">
        <v>353399</v>
      </c>
      <c r="W3695">
        <v>0</v>
      </c>
      <c r="X3695">
        <v>0</v>
      </c>
      <c r="Y3695" t="s">
        <v>48</v>
      </c>
    </row>
    <row r="3696" spans="1:25" x14ac:dyDescent="0.25">
      <c r="A3696">
        <v>3695</v>
      </c>
      <c r="B3696">
        <v>63552</v>
      </c>
      <c r="C3696">
        <v>0</v>
      </c>
      <c r="D3696">
        <v>0</v>
      </c>
      <c r="E3696" t="s">
        <v>1204</v>
      </c>
      <c r="F3696" t="s">
        <v>1205</v>
      </c>
      <c r="G3696">
        <v>1</v>
      </c>
      <c r="H3696" s="6">
        <v>265063</v>
      </c>
      <c r="I3696" s="7">
        <v>45670</v>
      </c>
      <c r="J3696" s="7">
        <v>45670</v>
      </c>
      <c r="K3696">
        <v>15</v>
      </c>
      <c r="L3696" t="s">
        <v>40</v>
      </c>
      <c r="M3696" t="s">
        <v>5</v>
      </c>
      <c r="N3696" t="s">
        <v>41</v>
      </c>
      <c r="O3696" t="s">
        <v>54</v>
      </c>
      <c r="P3696" t="s">
        <v>2082</v>
      </c>
      <c r="Q3696">
        <v>10</v>
      </c>
      <c r="R3696">
        <v>5</v>
      </c>
      <c r="S3696">
        <v>0</v>
      </c>
      <c r="U3696">
        <v>39759</v>
      </c>
      <c r="V3696">
        <v>26506</v>
      </c>
      <c r="W3696">
        <v>13253</v>
      </c>
      <c r="X3696">
        <v>0</v>
      </c>
      <c r="Y3696" t="s">
        <v>48</v>
      </c>
    </row>
    <row r="3697" spans="1:25" x14ac:dyDescent="0.25">
      <c r="A3697">
        <v>3696</v>
      </c>
      <c r="B3697">
        <v>63551</v>
      </c>
      <c r="C3697">
        <v>0</v>
      </c>
      <c r="D3697">
        <v>0</v>
      </c>
      <c r="E3697" t="s">
        <v>822</v>
      </c>
      <c r="F3697" t="s">
        <v>823</v>
      </c>
      <c r="G3697">
        <v>1</v>
      </c>
      <c r="H3697" s="6">
        <v>3500000</v>
      </c>
      <c r="I3697" s="7">
        <v>45670</v>
      </c>
      <c r="J3697" s="7">
        <v>45670</v>
      </c>
      <c r="K3697">
        <v>10</v>
      </c>
      <c r="L3697" t="s">
        <v>40</v>
      </c>
      <c r="M3697" t="s">
        <v>5</v>
      </c>
      <c r="N3697" t="s">
        <v>41</v>
      </c>
      <c r="O3697" t="s">
        <v>57</v>
      </c>
      <c r="P3697" t="s">
        <v>2082</v>
      </c>
      <c r="Q3697">
        <v>10</v>
      </c>
      <c r="R3697">
        <v>0</v>
      </c>
      <c r="S3697">
        <v>0</v>
      </c>
      <c r="U3697">
        <v>350000</v>
      </c>
      <c r="V3697">
        <v>350000</v>
      </c>
      <c r="W3697">
        <v>0</v>
      </c>
      <c r="X3697">
        <v>0</v>
      </c>
      <c r="Y3697" t="s">
        <v>109</v>
      </c>
    </row>
    <row r="3698" spans="1:25" x14ac:dyDescent="0.25">
      <c r="A3698">
        <v>3697</v>
      </c>
      <c r="B3698">
        <v>63547</v>
      </c>
      <c r="C3698">
        <v>0</v>
      </c>
      <c r="D3698">
        <v>0</v>
      </c>
      <c r="E3698" t="s">
        <v>1240</v>
      </c>
      <c r="F3698" t="s">
        <v>1241</v>
      </c>
      <c r="G3698">
        <v>1</v>
      </c>
      <c r="H3698" s="6">
        <v>987618</v>
      </c>
      <c r="I3698" s="7">
        <v>45670</v>
      </c>
      <c r="J3698" s="7">
        <v>45670</v>
      </c>
      <c r="K3698">
        <v>7</v>
      </c>
      <c r="L3698" t="s">
        <v>40</v>
      </c>
      <c r="M3698" t="s">
        <v>1</v>
      </c>
      <c r="N3698" t="s">
        <v>41</v>
      </c>
      <c r="O3698" t="s">
        <v>87</v>
      </c>
      <c r="P3698" t="s">
        <v>2082</v>
      </c>
      <c r="Q3698">
        <v>7</v>
      </c>
      <c r="R3698">
        <v>0</v>
      </c>
      <c r="S3698">
        <v>0</v>
      </c>
      <c r="U3698">
        <v>69133</v>
      </c>
      <c r="V3698">
        <v>69133</v>
      </c>
      <c r="W3698">
        <v>0</v>
      </c>
      <c r="X3698">
        <v>0</v>
      </c>
      <c r="Y3698" t="s">
        <v>390</v>
      </c>
    </row>
    <row r="3699" spans="1:25" x14ac:dyDescent="0.25">
      <c r="A3699">
        <v>3698</v>
      </c>
      <c r="B3699">
        <v>63548</v>
      </c>
      <c r="C3699">
        <v>0</v>
      </c>
      <c r="D3699">
        <v>0</v>
      </c>
      <c r="E3699" t="s">
        <v>1240</v>
      </c>
      <c r="F3699" t="s">
        <v>1241</v>
      </c>
      <c r="G3699">
        <v>1</v>
      </c>
      <c r="H3699" s="6">
        <v>5000000</v>
      </c>
      <c r="I3699" s="7">
        <v>45670</v>
      </c>
      <c r="J3699" s="7">
        <v>45670</v>
      </c>
      <c r="K3699">
        <v>7</v>
      </c>
      <c r="L3699" t="s">
        <v>40</v>
      </c>
      <c r="M3699" t="s">
        <v>1</v>
      </c>
      <c r="N3699" t="s">
        <v>41</v>
      </c>
      <c r="O3699" t="s">
        <v>87</v>
      </c>
      <c r="P3699" t="s">
        <v>2082</v>
      </c>
      <c r="Q3699">
        <v>7</v>
      </c>
      <c r="R3699">
        <v>0</v>
      </c>
      <c r="S3699">
        <v>0</v>
      </c>
      <c r="U3699">
        <v>350000</v>
      </c>
      <c r="V3699">
        <v>350000</v>
      </c>
      <c r="W3699">
        <v>0</v>
      </c>
      <c r="X3699">
        <v>0</v>
      </c>
      <c r="Y3699" t="s">
        <v>390</v>
      </c>
    </row>
    <row r="3700" spans="1:25" x14ac:dyDescent="0.25">
      <c r="A3700">
        <v>3699</v>
      </c>
      <c r="B3700">
        <v>62584</v>
      </c>
      <c r="C3700">
        <v>0</v>
      </c>
      <c r="D3700">
        <v>0</v>
      </c>
      <c r="E3700" t="s">
        <v>1422</v>
      </c>
      <c r="F3700" t="s">
        <v>1423</v>
      </c>
      <c r="G3700">
        <v>1</v>
      </c>
      <c r="H3700" s="6">
        <v>3006865</v>
      </c>
      <c r="I3700" s="7">
        <v>45667</v>
      </c>
      <c r="J3700" s="7">
        <v>45667</v>
      </c>
      <c r="K3700">
        <v>6</v>
      </c>
      <c r="L3700" t="s">
        <v>40</v>
      </c>
      <c r="M3700" t="s">
        <v>5</v>
      </c>
      <c r="N3700" t="s">
        <v>41</v>
      </c>
      <c r="O3700" t="s">
        <v>47</v>
      </c>
      <c r="P3700" t="s">
        <v>2082</v>
      </c>
      <c r="Q3700">
        <v>6</v>
      </c>
      <c r="R3700">
        <v>0</v>
      </c>
      <c r="S3700">
        <v>0</v>
      </c>
      <c r="U3700">
        <v>180412</v>
      </c>
      <c r="V3700">
        <v>180412</v>
      </c>
      <c r="W3700">
        <v>0</v>
      </c>
      <c r="X3700">
        <v>0</v>
      </c>
      <c r="Y3700" t="s">
        <v>81</v>
      </c>
    </row>
    <row r="3701" spans="1:25" x14ac:dyDescent="0.25">
      <c r="A3701">
        <v>3700</v>
      </c>
      <c r="B3701">
        <v>63521</v>
      </c>
      <c r="C3701">
        <v>0</v>
      </c>
      <c r="D3701">
        <v>0</v>
      </c>
      <c r="E3701" t="s">
        <v>1473</v>
      </c>
      <c r="F3701" t="s">
        <v>1474</v>
      </c>
      <c r="G3701">
        <v>1</v>
      </c>
      <c r="H3701" s="6">
        <v>435979</v>
      </c>
      <c r="I3701" s="7">
        <v>45667</v>
      </c>
      <c r="J3701" s="7">
        <v>45667</v>
      </c>
      <c r="K3701">
        <v>5</v>
      </c>
      <c r="L3701" t="s">
        <v>40</v>
      </c>
      <c r="M3701" t="s">
        <v>6</v>
      </c>
      <c r="N3701" t="s">
        <v>41</v>
      </c>
      <c r="O3701" t="s">
        <v>64</v>
      </c>
      <c r="P3701" t="s">
        <v>2082</v>
      </c>
      <c r="Q3701">
        <v>5</v>
      </c>
      <c r="R3701">
        <v>0</v>
      </c>
      <c r="S3701">
        <v>0</v>
      </c>
      <c r="U3701">
        <v>21799</v>
      </c>
      <c r="V3701">
        <v>21799</v>
      </c>
      <c r="W3701">
        <v>0</v>
      </c>
      <c r="X3701">
        <v>0</v>
      </c>
      <c r="Y3701" t="s">
        <v>44</v>
      </c>
    </row>
    <row r="3702" spans="1:25" x14ac:dyDescent="0.25">
      <c r="A3702">
        <v>3701</v>
      </c>
      <c r="B3702">
        <v>63515</v>
      </c>
      <c r="C3702">
        <v>0</v>
      </c>
      <c r="D3702">
        <v>0</v>
      </c>
      <c r="E3702" t="s">
        <v>1562</v>
      </c>
      <c r="F3702" t="s">
        <v>1563</v>
      </c>
      <c r="G3702">
        <v>1</v>
      </c>
      <c r="H3702" s="6">
        <v>480000</v>
      </c>
      <c r="I3702" s="7">
        <v>45667</v>
      </c>
      <c r="J3702" s="7">
        <v>45667</v>
      </c>
      <c r="K3702">
        <v>10</v>
      </c>
      <c r="L3702" t="s">
        <v>40</v>
      </c>
      <c r="M3702" t="s">
        <v>9</v>
      </c>
      <c r="N3702" t="s">
        <v>41</v>
      </c>
      <c r="O3702" t="s">
        <v>42</v>
      </c>
      <c r="P3702" t="s">
        <v>2082</v>
      </c>
      <c r="Q3702">
        <v>10</v>
      </c>
      <c r="R3702">
        <v>0</v>
      </c>
      <c r="S3702">
        <v>0</v>
      </c>
      <c r="U3702">
        <v>48000</v>
      </c>
      <c r="V3702">
        <v>48000</v>
      </c>
      <c r="W3702">
        <v>0</v>
      </c>
      <c r="X3702">
        <v>0</v>
      </c>
      <c r="Y3702" t="s">
        <v>44</v>
      </c>
    </row>
    <row r="3703" spans="1:25" x14ac:dyDescent="0.25">
      <c r="A3703">
        <v>3702</v>
      </c>
      <c r="B3703">
        <v>63516</v>
      </c>
      <c r="C3703">
        <v>0</v>
      </c>
      <c r="D3703">
        <v>0</v>
      </c>
      <c r="E3703" t="s">
        <v>2073</v>
      </c>
      <c r="F3703" t="s">
        <v>2074</v>
      </c>
      <c r="G3703">
        <v>1</v>
      </c>
      <c r="H3703" s="6">
        <v>3000000</v>
      </c>
      <c r="I3703" s="7">
        <v>45667</v>
      </c>
      <c r="J3703" s="7">
        <v>45667</v>
      </c>
      <c r="K3703">
        <v>8</v>
      </c>
      <c r="L3703" t="s">
        <v>40</v>
      </c>
      <c r="M3703" t="s">
        <v>5</v>
      </c>
      <c r="N3703" t="s">
        <v>41</v>
      </c>
      <c r="O3703" t="s">
        <v>47</v>
      </c>
      <c r="P3703" t="s">
        <v>2082</v>
      </c>
      <c r="Q3703">
        <v>8</v>
      </c>
      <c r="R3703">
        <v>0</v>
      </c>
      <c r="S3703">
        <v>0</v>
      </c>
      <c r="U3703">
        <v>240000</v>
      </c>
      <c r="V3703">
        <v>240000</v>
      </c>
      <c r="W3703">
        <v>0</v>
      </c>
      <c r="X3703">
        <v>0</v>
      </c>
      <c r="Y3703" t="s">
        <v>1041</v>
      </c>
    </row>
    <row r="3704" spans="1:25" x14ac:dyDescent="0.25">
      <c r="A3704">
        <v>3703</v>
      </c>
      <c r="B3704">
        <v>63517</v>
      </c>
      <c r="C3704">
        <v>0</v>
      </c>
      <c r="D3704">
        <v>0</v>
      </c>
      <c r="E3704" t="s">
        <v>2073</v>
      </c>
      <c r="F3704" t="s">
        <v>2074</v>
      </c>
      <c r="G3704">
        <v>1</v>
      </c>
      <c r="H3704" s="6">
        <v>5000000</v>
      </c>
      <c r="I3704" s="7">
        <v>45667</v>
      </c>
      <c r="J3704" s="7">
        <v>45667</v>
      </c>
      <c r="K3704">
        <v>8</v>
      </c>
      <c r="L3704" t="s">
        <v>40</v>
      </c>
      <c r="M3704" t="s">
        <v>5</v>
      </c>
      <c r="N3704" t="s">
        <v>41</v>
      </c>
      <c r="O3704" t="s">
        <v>47</v>
      </c>
      <c r="P3704" t="s">
        <v>2082</v>
      </c>
      <c r="Q3704">
        <v>8</v>
      </c>
      <c r="R3704">
        <v>0</v>
      </c>
      <c r="S3704">
        <v>0</v>
      </c>
      <c r="U3704">
        <v>400000</v>
      </c>
      <c r="V3704">
        <v>400000</v>
      </c>
      <c r="W3704">
        <v>0</v>
      </c>
      <c r="X3704">
        <v>0</v>
      </c>
      <c r="Y3704" t="s">
        <v>1041</v>
      </c>
    </row>
    <row r="3705" spans="1:25" x14ac:dyDescent="0.25">
      <c r="A3705">
        <v>3704</v>
      </c>
      <c r="B3705">
        <v>63518</v>
      </c>
      <c r="C3705">
        <v>0</v>
      </c>
      <c r="D3705">
        <v>0</v>
      </c>
      <c r="E3705" t="s">
        <v>2073</v>
      </c>
      <c r="F3705" t="s">
        <v>2074</v>
      </c>
      <c r="G3705">
        <v>1</v>
      </c>
      <c r="H3705" s="6">
        <v>5000000</v>
      </c>
      <c r="I3705" s="7">
        <v>45667</v>
      </c>
      <c r="J3705" s="7">
        <v>45667</v>
      </c>
      <c r="K3705">
        <v>8</v>
      </c>
      <c r="L3705" t="s">
        <v>40</v>
      </c>
      <c r="M3705" t="s">
        <v>5</v>
      </c>
      <c r="N3705" t="s">
        <v>41</v>
      </c>
      <c r="O3705" t="s">
        <v>47</v>
      </c>
      <c r="P3705" t="s">
        <v>2082</v>
      </c>
      <c r="Q3705">
        <v>8</v>
      </c>
      <c r="R3705">
        <v>0</v>
      </c>
      <c r="S3705">
        <v>0</v>
      </c>
      <c r="U3705">
        <v>400000</v>
      </c>
      <c r="V3705">
        <v>400000</v>
      </c>
      <c r="W3705">
        <v>0</v>
      </c>
      <c r="X3705">
        <v>0</v>
      </c>
      <c r="Y3705" t="s">
        <v>1041</v>
      </c>
    </row>
    <row r="3706" spans="1:25" x14ac:dyDescent="0.25">
      <c r="A3706">
        <v>3705</v>
      </c>
      <c r="B3706">
        <v>63519</v>
      </c>
      <c r="C3706">
        <v>0</v>
      </c>
      <c r="D3706">
        <v>0</v>
      </c>
      <c r="E3706" t="s">
        <v>2073</v>
      </c>
      <c r="F3706" t="s">
        <v>2074</v>
      </c>
      <c r="G3706">
        <v>1</v>
      </c>
      <c r="H3706" s="6">
        <v>5000000</v>
      </c>
      <c r="I3706" s="7">
        <v>45667</v>
      </c>
      <c r="J3706" s="7">
        <v>45667</v>
      </c>
      <c r="K3706">
        <v>8</v>
      </c>
      <c r="L3706" t="s">
        <v>40</v>
      </c>
      <c r="M3706" t="s">
        <v>5</v>
      </c>
      <c r="N3706" t="s">
        <v>41</v>
      </c>
      <c r="O3706" t="s">
        <v>47</v>
      </c>
      <c r="P3706" t="s">
        <v>2082</v>
      </c>
      <c r="Q3706">
        <v>8</v>
      </c>
      <c r="R3706">
        <v>0</v>
      </c>
      <c r="S3706">
        <v>0</v>
      </c>
      <c r="U3706">
        <v>400000</v>
      </c>
      <c r="V3706">
        <v>400000</v>
      </c>
      <c r="W3706">
        <v>0</v>
      </c>
      <c r="X3706">
        <v>0</v>
      </c>
      <c r="Y3706" t="s">
        <v>1041</v>
      </c>
    </row>
    <row r="3707" spans="1:25" x14ac:dyDescent="0.25">
      <c r="A3707">
        <v>3706</v>
      </c>
      <c r="B3707">
        <v>63520</v>
      </c>
      <c r="C3707">
        <v>0</v>
      </c>
      <c r="D3707">
        <v>0</v>
      </c>
      <c r="E3707" t="s">
        <v>2073</v>
      </c>
      <c r="F3707" t="s">
        <v>2074</v>
      </c>
      <c r="G3707">
        <v>1</v>
      </c>
      <c r="H3707" s="6">
        <v>5000000</v>
      </c>
      <c r="I3707" s="7">
        <v>45667</v>
      </c>
      <c r="J3707" s="7">
        <v>45667</v>
      </c>
      <c r="K3707">
        <v>8</v>
      </c>
      <c r="L3707" t="s">
        <v>40</v>
      </c>
      <c r="M3707" t="s">
        <v>5</v>
      </c>
      <c r="N3707" t="s">
        <v>41</v>
      </c>
      <c r="O3707" t="s">
        <v>47</v>
      </c>
      <c r="P3707" t="s">
        <v>2082</v>
      </c>
      <c r="Q3707">
        <v>8</v>
      </c>
      <c r="R3707">
        <v>0</v>
      </c>
      <c r="S3707">
        <v>0</v>
      </c>
      <c r="U3707">
        <v>400000</v>
      </c>
      <c r="V3707">
        <v>400000</v>
      </c>
      <c r="W3707">
        <v>0</v>
      </c>
      <c r="X3707">
        <v>0</v>
      </c>
      <c r="Y3707" t="s">
        <v>1041</v>
      </c>
    </row>
    <row r="3708" spans="1:25" x14ac:dyDescent="0.25">
      <c r="A3708">
        <v>3707</v>
      </c>
      <c r="B3708">
        <v>63523</v>
      </c>
      <c r="C3708">
        <v>0</v>
      </c>
      <c r="D3708">
        <v>0</v>
      </c>
      <c r="E3708" t="s">
        <v>1410</v>
      </c>
      <c r="F3708" t="s">
        <v>1411</v>
      </c>
      <c r="G3708">
        <v>1</v>
      </c>
      <c r="H3708" s="6">
        <v>2270235</v>
      </c>
      <c r="I3708" s="7">
        <v>45667</v>
      </c>
      <c r="J3708" s="7">
        <v>45667</v>
      </c>
      <c r="K3708">
        <v>7</v>
      </c>
      <c r="L3708" t="s">
        <v>40</v>
      </c>
      <c r="M3708" t="s">
        <v>5</v>
      </c>
      <c r="N3708" t="s">
        <v>41</v>
      </c>
      <c r="O3708" t="s">
        <v>77</v>
      </c>
      <c r="P3708" t="s">
        <v>2082</v>
      </c>
      <c r="Q3708">
        <v>7</v>
      </c>
      <c r="R3708">
        <v>0</v>
      </c>
      <c r="S3708">
        <v>0</v>
      </c>
      <c r="U3708">
        <v>158916</v>
      </c>
      <c r="V3708">
        <v>158916</v>
      </c>
      <c r="W3708">
        <v>0</v>
      </c>
      <c r="X3708">
        <v>0</v>
      </c>
      <c r="Y3708" t="s">
        <v>437</v>
      </c>
    </row>
    <row r="3709" spans="1:25" x14ac:dyDescent="0.25">
      <c r="A3709">
        <v>3708</v>
      </c>
      <c r="B3709">
        <v>63522</v>
      </c>
      <c r="C3709">
        <v>0</v>
      </c>
      <c r="D3709">
        <v>0</v>
      </c>
      <c r="E3709" t="s">
        <v>1355</v>
      </c>
      <c r="F3709" t="s">
        <v>1356</v>
      </c>
      <c r="G3709">
        <v>1</v>
      </c>
      <c r="H3709" s="6">
        <v>3873145</v>
      </c>
      <c r="I3709" s="7">
        <v>45667</v>
      </c>
      <c r="J3709" s="7">
        <v>45667</v>
      </c>
      <c r="K3709">
        <v>15</v>
      </c>
      <c r="L3709" t="s">
        <v>40</v>
      </c>
      <c r="M3709" t="s">
        <v>5</v>
      </c>
      <c r="N3709" t="s">
        <v>41</v>
      </c>
      <c r="O3709" t="s">
        <v>57</v>
      </c>
      <c r="P3709" t="s">
        <v>2082</v>
      </c>
      <c r="Q3709">
        <v>8</v>
      </c>
      <c r="R3709">
        <v>7</v>
      </c>
      <c r="S3709">
        <v>0</v>
      </c>
      <c r="U3709">
        <v>580972</v>
      </c>
      <c r="V3709">
        <v>309852</v>
      </c>
      <c r="W3709">
        <v>271120</v>
      </c>
      <c r="X3709">
        <v>0</v>
      </c>
      <c r="Y3709" t="s">
        <v>48</v>
      </c>
    </row>
    <row r="3710" spans="1:25" x14ac:dyDescent="0.25">
      <c r="A3710">
        <v>3709</v>
      </c>
      <c r="B3710">
        <v>63508</v>
      </c>
      <c r="C3710">
        <v>0</v>
      </c>
      <c r="D3710">
        <v>0</v>
      </c>
      <c r="E3710" t="s">
        <v>1836</v>
      </c>
      <c r="F3710" t="s">
        <v>1837</v>
      </c>
      <c r="G3710">
        <v>1</v>
      </c>
      <c r="H3710" s="6">
        <v>4226653</v>
      </c>
      <c r="I3710" s="7">
        <v>45665</v>
      </c>
      <c r="J3710" s="7">
        <v>45665</v>
      </c>
      <c r="K3710">
        <v>9</v>
      </c>
      <c r="L3710" t="s">
        <v>40</v>
      </c>
      <c r="M3710" t="s">
        <v>9</v>
      </c>
      <c r="N3710" t="s">
        <v>41</v>
      </c>
      <c r="O3710" t="s">
        <v>42</v>
      </c>
      <c r="P3710" t="s">
        <v>2082</v>
      </c>
      <c r="Q3710">
        <v>9</v>
      </c>
      <c r="R3710">
        <v>0</v>
      </c>
      <c r="S3710">
        <v>0</v>
      </c>
      <c r="U3710">
        <v>380399</v>
      </c>
      <c r="V3710">
        <v>380399</v>
      </c>
      <c r="W3710">
        <v>0</v>
      </c>
      <c r="X3710">
        <v>0</v>
      </c>
      <c r="Y3710" t="s">
        <v>67</v>
      </c>
    </row>
    <row r="3711" spans="1:25" x14ac:dyDescent="0.25">
      <c r="A3711">
        <v>3710</v>
      </c>
      <c r="B3711">
        <v>63514</v>
      </c>
      <c r="C3711">
        <v>0</v>
      </c>
      <c r="D3711">
        <v>0</v>
      </c>
      <c r="E3711" t="s">
        <v>1054</v>
      </c>
      <c r="F3711" t="s">
        <v>1055</v>
      </c>
      <c r="G3711">
        <v>1</v>
      </c>
      <c r="H3711" s="6">
        <v>1183260</v>
      </c>
      <c r="I3711" s="7">
        <v>45665</v>
      </c>
      <c r="J3711" s="7">
        <v>45665</v>
      </c>
      <c r="K3711">
        <v>8</v>
      </c>
      <c r="L3711" t="s">
        <v>40</v>
      </c>
      <c r="M3711" t="s">
        <v>9</v>
      </c>
      <c r="N3711" t="s">
        <v>41</v>
      </c>
      <c r="O3711" t="s">
        <v>42</v>
      </c>
      <c r="P3711" t="s">
        <v>2082</v>
      </c>
      <c r="Q3711">
        <v>8</v>
      </c>
      <c r="R3711">
        <v>0</v>
      </c>
      <c r="S3711">
        <v>0</v>
      </c>
      <c r="U3711">
        <v>94661</v>
      </c>
      <c r="V3711">
        <v>94661</v>
      </c>
      <c r="W3711">
        <v>0</v>
      </c>
      <c r="X3711">
        <v>0</v>
      </c>
      <c r="Y3711" t="s">
        <v>67</v>
      </c>
    </row>
    <row r="3712" spans="1:25" x14ac:dyDescent="0.25">
      <c r="A3712">
        <v>3711</v>
      </c>
      <c r="B3712">
        <v>63507</v>
      </c>
      <c r="C3712">
        <v>0</v>
      </c>
      <c r="D3712">
        <v>0</v>
      </c>
      <c r="E3712" t="s">
        <v>1317</v>
      </c>
      <c r="F3712" t="s">
        <v>1318</v>
      </c>
      <c r="G3712">
        <v>1</v>
      </c>
      <c r="H3712" s="6">
        <v>1200000</v>
      </c>
      <c r="I3712" s="7">
        <v>45664</v>
      </c>
      <c r="J3712" s="7">
        <v>45664</v>
      </c>
      <c r="K3712">
        <v>10</v>
      </c>
      <c r="L3712" t="s">
        <v>40</v>
      </c>
      <c r="M3712" t="s">
        <v>5</v>
      </c>
      <c r="N3712" t="s">
        <v>41</v>
      </c>
      <c r="O3712" t="s">
        <v>54</v>
      </c>
      <c r="P3712" t="s">
        <v>2082</v>
      </c>
      <c r="Q3712">
        <v>10</v>
      </c>
      <c r="R3712">
        <v>0</v>
      </c>
      <c r="S3712">
        <v>0</v>
      </c>
      <c r="U3712">
        <v>120000</v>
      </c>
      <c r="V3712">
        <v>120000</v>
      </c>
      <c r="W3712">
        <v>0</v>
      </c>
      <c r="X3712">
        <v>0</v>
      </c>
      <c r="Y3712" t="s">
        <v>44</v>
      </c>
    </row>
    <row r="3713" spans="1:25" x14ac:dyDescent="0.25">
      <c r="A3713">
        <v>3712</v>
      </c>
      <c r="B3713">
        <v>63506</v>
      </c>
      <c r="C3713">
        <v>0</v>
      </c>
      <c r="D3713">
        <v>0</v>
      </c>
      <c r="E3713" t="s">
        <v>2200</v>
      </c>
      <c r="F3713" t="s">
        <v>2201</v>
      </c>
      <c r="G3713">
        <v>1</v>
      </c>
      <c r="H3713" s="6">
        <v>12784073</v>
      </c>
      <c r="I3713" s="7">
        <v>45664</v>
      </c>
      <c r="J3713" s="7">
        <v>45664</v>
      </c>
      <c r="K3713">
        <v>15</v>
      </c>
      <c r="L3713" t="s">
        <v>40</v>
      </c>
      <c r="M3713" t="s">
        <v>1</v>
      </c>
      <c r="N3713" t="s">
        <v>41</v>
      </c>
      <c r="O3713" t="s">
        <v>87</v>
      </c>
      <c r="P3713" t="s">
        <v>2082</v>
      </c>
      <c r="Q3713">
        <v>3.1</v>
      </c>
      <c r="R3713">
        <v>11.9</v>
      </c>
      <c r="S3713">
        <v>0</v>
      </c>
      <c r="U3713">
        <v>1917611</v>
      </c>
      <c r="V3713">
        <v>396306</v>
      </c>
      <c r="W3713">
        <v>1521305</v>
      </c>
      <c r="X3713">
        <v>0</v>
      </c>
      <c r="Y3713" t="s">
        <v>109</v>
      </c>
    </row>
    <row r="3714" spans="1:25" x14ac:dyDescent="0.25">
      <c r="A3714">
        <v>3713</v>
      </c>
      <c r="B3714">
        <v>63468</v>
      </c>
      <c r="C3714">
        <v>0</v>
      </c>
      <c r="D3714">
        <v>0</v>
      </c>
      <c r="E3714" t="s">
        <v>1632</v>
      </c>
      <c r="F3714" t="s">
        <v>1633</v>
      </c>
      <c r="G3714">
        <v>1</v>
      </c>
      <c r="H3714" s="6">
        <v>648522</v>
      </c>
      <c r="I3714" s="7">
        <v>45663</v>
      </c>
      <c r="J3714" s="7">
        <v>45663</v>
      </c>
      <c r="K3714">
        <v>8</v>
      </c>
      <c r="L3714" t="s">
        <v>40</v>
      </c>
      <c r="M3714" t="s">
        <v>5</v>
      </c>
      <c r="N3714" t="s">
        <v>41</v>
      </c>
      <c r="O3714" t="s">
        <v>47</v>
      </c>
      <c r="P3714" t="s">
        <v>2082</v>
      </c>
      <c r="Q3714">
        <v>8</v>
      </c>
      <c r="R3714">
        <v>0</v>
      </c>
      <c r="S3714">
        <v>0</v>
      </c>
      <c r="U3714">
        <v>51882</v>
      </c>
      <c r="V3714">
        <v>51882</v>
      </c>
      <c r="W3714">
        <v>0</v>
      </c>
      <c r="X3714">
        <v>0</v>
      </c>
      <c r="Y3714" t="s">
        <v>48</v>
      </c>
    </row>
    <row r="3715" spans="1:25" x14ac:dyDescent="0.25">
      <c r="A3715">
        <v>3714</v>
      </c>
      <c r="B3715">
        <v>63467</v>
      </c>
      <c r="C3715">
        <v>0</v>
      </c>
      <c r="D3715">
        <v>0</v>
      </c>
      <c r="E3715" t="s">
        <v>1502</v>
      </c>
      <c r="F3715" t="s">
        <v>1503</v>
      </c>
      <c r="G3715">
        <v>1</v>
      </c>
      <c r="H3715" s="6">
        <v>97391</v>
      </c>
      <c r="I3715" s="7">
        <v>45663</v>
      </c>
      <c r="J3715" s="7">
        <v>45663</v>
      </c>
      <c r="K3715">
        <v>8</v>
      </c>
      <c r="L3715" t="s">
        <v>40</v>
      </c>
      <c r="M3715" t="s">
        <v>5</v>
      </c>
      <c r="N3715" t="s">
        <v>41</v>
      </c>
      <c r="O3715" t="s">
        <v>57</v>
      </c>
      <c r="P3715" t="s">
        <v>2082</v>
      </c>
      <c r="Q3715">
        <v>8</v>
      </c>
      <c r="R3715">
        <v>0</v>
      </c>
      <c r="S3715">
        <v>0</v>
      </c>
      <c r="U3715">
        <v>7791</v>
      </c>
      <c r="V3715">
        <v>7791</v>
      </c>
      <c r="W3715">
        <v>0</v>
      </c>
      <c r="X3715">
        <v>0</v>
      </c>
      <c r="Y3715" t="s">
        <v>250</v>
      </c>
    </row>
    <row r="3716" spans="1:25" x14ac:dyDescent="0.25">
      <c r="A3716">
        <v>3715</v>
      </c>
      <c r="B3716">
        <v>63466</v>
      </c>
      <c r="C3716">
        <v>0</v>
      </c>
      <c r="D3716">
        <v>0</v>
      </c>
      <c r="E3716" t="s">
        <v>1504</v>
      </c>
      <c r="F3716" t="s">
        <v>1505</v>
      </c>
      <c r="G3716">
        <v>1</v>
      </c>
      <c r="H3716" s="6">
        <v>9176333</v>
      </c>
      <c r="I3716" s="7">
        <v>45663</v>
      </c>
      <c r="J3716" s="7">
        <v>45663</v>
      </c>
      <c r="K3716">
        <v>15</v>
      </c>
      <c r="L3716" t="s">
        <v>40</v>
      </c>
      <c r="M3716" t="s">
        <v>5</v>
      </c>
      <c r="N3716" t="s">
        <v>41</v>
      </c>
      <c r="O3716" t="s">
        <v>77</v>
      </c>
      <c r="P3716" t="s">
        <v>2082</v>
      </c>
      <c r="Q3716">
        <v>5</v>
      </c>
      <c r="R3716">
        <v>10</v>
      </c>
      <c r="S3716">
        <v>0</v>
      </c>
      <c r="U3716">
        <v>1376450</v>
      </c>
      <c r="V3716">
        <v>458817</v>
      </c>
      <c r="W3716">
        <v>917633</v>
      </c>
      <c r="X3716">
        <v>0</v>
      </c>
      <c r="Y3716" t="s">
        <v>48</v>
      </c>
    </row>
    <row r="3717" spans="1:25" x14ac:dyDescent="0.25">
      <c r="A3717">
        <v>3716</v>
      </c>
      <c r="B3717">
        <v>62588</v>
      </c>
      <c r="C3717">
        <v>0</v>
      </c>
      <c r="D3717">
        <v>0</v>
      </c>
      <c r="E3717" t="s">
        <v>1566</v>
      </c>
      <c r="F3717" t="s">
        <v>1567</v>
      </c>
      <c r="G3717">
        <v>1</v>
      </c>
      <c r="H3717" s="6">
        <v>4343193</v>
      </c>
      <c r="I3717" s="7">
        <v>45660</v>
      </c>
      <c r="J3717" s="7">
        <v>45660</v>
      </c>
      <c r="K3717">
        <v>10</v>
      </c>
      <c r="L3717" t="s">
        <v>40</v>
      </c>
      <c r="M3717" t="s">
        <v>9</v>
      </c>
      <c r="N3717" t="s">
        <v>41</v>
      </c>
      <c r="O3717" t="s">
        <v>42</v>
      </c>
      <c r="P3717" t="s">
        <v>2082</v>
      </c>
      <c r="Q3717">
        <v>10</v>
      </c>
      <c r="R3717">
        <v>0</v>
      </c>
      <c r="S3717">
        <v>0</v>
      </c>
      <c r="U3717">
        <v>434319</v>
      </c>
      <c r="V3717">
        <v>434319</v>
      </c>
      <c r="W3717">
        <v>0</v>
      </c>
      <c r="X3717">
        <v>0</v>
      </c>
      <c r="Y3717" t="s">
        <v>44</v>
      </c>
    </row>
    <row r="3718" spans="1:25" x14ac:dyDescent="0.25">
      <c r="A3718">
        <v>3717</v>
      </c>
      <c r="B3718">
        <v>62586</v>
      </c>
      <c r="C3718">
        <v>0</v>
      </c>
      <c r="D3718">
        <v>0</v>
      </c>
      <c r="E3718" t="s">
        <v>1475</v>
      </c>
      <c r="F3718" t="s">
        <v>1476</v>
      </c>
      <c r="G3718">
        <v>1</v>
      </c>
      <c r="H3718" s="6">
        <v>144405</v>
      </c>
      <c r="I3718" s="7">
        <v>45660</v>
      </c>
      <c r="J3718" s="7">
        <v>45660</v>
      </c>
      <c r="K3718">
        <v>7</v>
      </c>
      <c r="L3718" t="s">
        <v>40</v>
      </c>
      <c r="M3718" t="s">
        <v>5</v>
      </c>
      <c r="N3718" t="s">
        <v>41</v>
      </c>
      <c r="O3718" t="s">
        <v>47</v>
      </c>
      <c r="P3718" t="s">
        <v>2082</v>
      </c>
      <c r="Q3718">
        <v>7</v>
      </c>
      <c r="R3718">
        <v>0</v>
      </c>
      <c r="S3718">
        <v>0</v>
      </c>
      <c r="U3718">
        <v>10108</v>
      </c>
      <c r="V3718">
        <v>10108</v>
      </c>
      <c r="W3718">
        <v>0</v>
      </c>
      <c r="X3718">
        <v>0</v>
      </c>
      <c r="Y3718" t="s">
        <v>48</v>
      </c>
    </row>
    <row r="3719" spans="1:25" x14ac:dyDescent="0.25">
      <c r="A3719">
        <v>3718</v>
      </c>
      <c r="B3719">
        <v>62587</v>
      </c>
      <c r="C3719">
        <v>0</v>
      </c>
      <c r="D3719">
        <v>0</v>
      </c>
      <c r="E3719" t="s">
        <v>1486</v>
      </c>
      <c r="F3719" t="s">
        <v>1487</v>
      </c>
      <c r="G3719">
        <v>1</v>
      </c>
      <c r="H3719" s="6">
        <v>1716254</v>
      </c>
      <c r="I3719" s="7">
        <v>45660</v>
      </c>
      <c r="J3719" s="7">
        <v>45660</v>
      </c>
      <c r="K3719">
        <v>7</v>
      </c>
      <c r="L3719" t="s">
        <v>40</v>
      </c>
      <c r="M3719" t="s">
        <v>5</v>
      </c>
      <c r="N3719" t="s">
        <v>41</v>
      </c>
      <c r="O3719" t="s">
        <v>47</v>
      </c>
      <c r="P3719" t="s">
        <v>2082</v>
      </c>
      <c r="Q3719">
        <v>7</v>
      </c>
      <c r="R3719">
        <v>0</v>
      </c>
      <c r="S3719">
        <v>0</v>
      </c>
      <c r="U3719">
        <v>120138</v>
      </c>
      <c r="V3719">
        <v>120138</v>
      </c>
      <c r="W3719">
        <v>0</v>
      </c>
      <c r="X3719">
        <v>0</v>
      </c>
      <c r="Y3719" t="s">
        <v>72</v>
      </c>
    </row>
    <row r="3720" spans="1:25" x14ac:dyDescent="0.25">
      <c r="A3720">
        <v>3719</v>
      </c>
      <c r="B3720">
        <v>63486</v>
      </c>
      <c r="C3720">
        <v>0</v>
      </c>
      <c r="D3720">
        <v>0</v>
      </c>
      <c r="E3720" t="s">
        <v>1477</v>
      </c>
      <c r="F3720" t="s">
        <v>1478</v>
      </c>
      <c r="G3720">
        <v>1</v>
      </c>
      <c r="H3720" s="6">
        <v>497143</v>
      </c>
      <c r="I3720" s="7">
        <v>45659</v>
      </c>
      <c r="J3720" s="7">
        <v>45659</v>
      </c>
      <c r="K3720">
        <v>6</v>
      </c>
      <c r="L3720" t="s">
        <v>40</v>
      </c>
      <c r="M3720" t="s">
        <v>5</v>
      </c>
      <c r="N3720" t="s">
        <v>41</v>
      </c>
      <c r="O3720" t="s">
        <v>47</v>
      </c>
      <c r="P3720" t="s">
        <v>2082</v>
      </c>
      <c r="Q3720">
        <v>6</v>
      </c>
      <c r="R3720">
        <v>0</v>
      </c>
      <c r="S3720">
        <v>0</v>
      </c>
      <c r="U3720">
        <v>29829</v>
      </c>
      <c r="V3720">
        <v>29829</v>
      </c>
      <c r="W3720">
        <v>0</v>
      </c>
      <c r="X3720">
        <v>0</v>
      </c>
      <c r="Y3720" t="s">
        <v>72</v>
      </c>
    </row>
    <row r="3721" spans="1:25" x14ac:dyDescent="0.25">
      <c r="A3721">
        <v>3720</v>
      </c>
      <c r="B3721">
        <v>62569</v>
      </c>
      <c r="C3721">
        <v>0</v>
      </c>
      <c r="D3721">
        <v>0</v>
      </c>
      <c r="E3721" t="s">
        <v>2447</v>
      </c>
      <c r="F3721" t="s">
        <v>2448</v>
      </c>
      <c r="G3721">
        <v>1</v>
      </c>
      <c r="I3721" s="7">
        <v>45659</v>
      </c>
      <c r="J3721" s="7">
        <v>45659</v>
      </c>
      <c r="K3721">
        <v>15</v>
      </c>
      <c r="L3721" t="s">
        <v>40</v>
      </c>
      <c r="M3721" t="s">
        <v>6</v>
      </c>
      <c r="N3721" t="s">
        <v>41</v>
      </c>
      <c r="O3721" t="s">
        <v>64</v>
      </c>
      <c r="P3721" t="s">
        <v>2082</v>
      </c>
      <c r="Q3721">
        <v>15</v>
      </c>
      <c r="R3721">
        <v>0</v>
      </c>
      <c r="S3721">
        <v>0</v>
      </c>
      <c r="U3721">
        <v>0</v>
      </c>
      <c r="V3721">
        <v>0</v>
      </c>
      <c r="W3721">
        <v>0</v>
      </c>
      <c r="X3721">
        <v>0</v>
      </c>
      <c r="Y3721" t="s">
        <v>109</v>
      </c>
    </row>
    <row r="3722" spans="1:25" x14ac:dyDescent="0.25">
      <c r="A3722">
        <v>3721</v>
      </c>
      <c r="B3722">
        <v>62570</v>
      </c>
      <c r="C3722">
        <v>0</v>
      </c>
      <c r="D3722">
        <v>0</v>
      </c>
      <c r="E3722" t="s">
        <v>2511</v>
      </c>
      <c r="F3722" t="s">
        <v>2512</v>
      </c>
      <c r="G3722">
        <v>1</v>
      </c>
      <c r="I3722" s="7">
        <v>45659</v>
      </c>
      <c r="J3722" s="7">
        <v>45659</v>
      </c>
      <c r="K3722">
        <v>15</v>
      </c>
      <c r="L3722" t="s">
        <v>40</v>
      </c>
      <c r="M3722" t="s">
        <v>6</v>
      </c>
      <c r="N3722" t="s">
        <v>41</v>
      </c>
      <c r="O3722" t="s">
        <v>64</v>
      </c>
      <c r="P3722" t="s">
        <v>2082</v>
      </c>
      <c r="Q3722">
        <v>15</v>
      </c>
      <c r="R3722">
        <v>0</v>
      </c>
      <c r="S3722">
        <v>0</v>
      </c>
      <c r="U3722">
        <v>0</v>
      </c>
      <c r="V3722">
        <v>0</v>
      </c>
      <c r="W3722">
        <v>0</v>
      </c>
      <c r="X3722">
        <v>0</v>
      </c>
      <c r="Y3722" t="s">
        <v>109</v>
      </c>
    </row>
    <row r="3723" spans="1:25" x14ac:dyDescent="0.25">
      <c r="A3723">
        <v>3722</v>
      </c>
      <c r="B3723">
        <v>62566</v>
      </c>
      <c r="C3723">
        <v>0</v>
      </c>
      <c r="D3723">
        <v>0</v>
      </c>
      <c r="E3723" t="s">
        <v>1447</v>
      </c>
      <c r="F3723" t="s">
        <v>1448</v>
      </c>
      <c r="G3723">
        <v>1</v>
      </c>
      <c r="H3723" s="6">
        <v>3500000</v>
      </c>
      <c r="I3723" s="7">
        <v>45659</v>
      </c>
      <c r="J3723" s="7">
        <v>45659</v>
      </c>
      <c r="K3723">
        <v>6</v>
      </c>
      <c r="L3723" t="s">
        <v>40</v>
      </c>
      <c r="M3723" t="s">
        <v>5</v>
      </c>
      <c r="N3723" t="s">
        <v>41</v>
      </c>
      <c r="O3723" t="s">
        <v>77</v>
      </c>
      <c r="P3723" t="s">
        <v>2082</v>
      </c>
      <c r="Q3723">
        <v>6</v>
      </c>
      <c r="R3723">
        <v>0</v>
      </c>
      <c r="S3723">
        <v>0</v>
      </c>
      <c r="U3723">
        <v>210000</v>
      </c>
      <c r="V3723">
        <v>210000</v>
      </c>
      <c r="W3723">
        <v>0</v>
      </c>
      <c r="X3723">
        <v>0</v>
      </c>
      <c r="Y3723" t="s">
        <v>48</v>
      </c>
    </row>
    <row r="3724" spans="1:25" x14ac:dyDescent="0.25">
      <c r="A3724">
        <v>3723</v>
      </c>
      <c r="B3724">
        <v>62549</v>
      </c>
      <c r="C3724">
        <v>0</v>
      </c>
      <c r="D3724">
        <v>0</v>
      </c>
      <c r="E3724" t="s">
        <v>1376</v>
      </c>
      <c r="F3724" t="s">
        <v>1377</v>
      </c>
      <c r="G3724">
        <v>1</v>
      </c>
      <c r="H3724" s="6">
        <v>6923016</v>
      </c>
      <c r="I3724" s="7">
        <v>45659</v>
      </c>
      <c r="J3724" s="7">
        <v>45659</v>
      </c>
      <c r="K3724" t="s">
        <v>1371</v>
      </c>
      <c r="L3724" t="s">
        <v>40</v>
      </c>
      <c r="M3724" t="s">
        <v>5</v>
      </c>
      <c r="N3724" t="s">
        <v>41</v>
      </c>
      <c r="O3724" t="s">
        <v>77</v>
      </c>
      <c r="P3724" t="s">
        <v>2082</v>
      </c>
      <c r="Q3724">
        <v>6</v>
      </c>
      <c r="R3724">
        <v>3.4</v>
      </c>
      <c r="S3724">
        <v>0</v>
      </c>
      <c r="U3724">
        <v>650764</v>
      </c>
      <c r="V3724">
        <v>415381</v>
      </c>
      <c r="W3724">
        <v>235383</v>
      </c>
      <c r="X3724">
        <v>0</v>
      </c>
      <c r="Y3724" t="s">
        <v>48</v>
      </c>
    </row>
    <row r="3725" spans="1:25" x14ac:dyDescent="0.25">
      <c r="A3725">
        <v>3724</v>
      </c>
      <c r="B3725">
        <v>62550</v>
      </c>
      <c r="C3725">
        <v>0</v>
      </c>
      <c r="D3725">
        <v>0</v>
      </c>
      <c r="E3725" t="s">
        <v>1369</v>
      </c>
      <c r="F3725" t="s">
        <v>1370</v>
      </c>
      <c r="G3725">
        <v>1</v>
      </c>
      <c r="H3725" s="6">
        <v>3880507</v>
      </c>
      <c r="I3725" s="7">
        <v>45659</v>
      </c>
      <c r="J3725" s="7">
        <v>45659</v>
      </c>
      <c r="K3725" t="s">
        <v>1371</v>
      </c>
      <c r="L3725" t="s">
        <v>40</v>
      </c>
      <c r="M3725" t="s">
        <v>5</v>
      </c>
      <c r="N3725" t="s">
        <v>41</v>
      </c>
      <c r="O3725" t="s">
        <v>77</v>
      </c>
      <c r="P3725" t="s">
        <v>2082</v>
      </c>
      <c r="Q3725">
        <v>6</v>
      </c>
      <c r="R3725">
        <v>3.4</v>
      </c>
      <c r="S3725">
        <v>0</v>
      </c>
      <c r="U3725">
        <v>364768</v>
      </c>
      <c r="V3725">
        <v>232830</v>
      </c>
      <c r="W3725">
        <v>131937</v>
      </c>
      <c r="X3725">
        <v>0</v>
      </c>
      <c r="Y3725" t="s">
        <v>48</v>
      </c>
    </row>
    <row r="3726" spans="1:25" x14ac:dyDescent="0.25">
      <c r="A3726">
        <v>3725</v>
      </c>
      <c r="B3726">
        <v>63485</v>
      </c>
      <c r="C3726">
        <v>0</v>
      </c>
      <c r="D3726">
        <v>0</v>
      </c>
      <c r="E3726" t="s">
        <v>335</v>
      </c>
      <c r="F3726" t="s">
        <v>336</v>
      </c>
      <c r="G3726">
        <v>1</v>
      </c>
      <c r="H3726" s="6">
        <v>8877</v>
      </c>
      <c r="I3726" s="7">
        <v>45659</v>
      </c>
      <c r="J3726" s="7">
        <v>45659</v>
      </c>
      <c r="K3726">
        <v>15</v>
      </c>
      <c r="L3726" t="s">
        <v>40</v>
      </c>
      <c r="M3726" t="s">
        <v>5</v>
      </c>
      <c r="N3726" t="s">
        <v>41</v>
      </c>
      <c r="O3726" t="s">
        <v>47</v>
      </c>
      <c r="P3726" t="s">
        <v>2082</v>
      </c>
      <c r="Q3726">
        <v>15</v>
      </c>
      <c r="R3726">
        <v>0</v>
      </c>
      <c r="S3726">
        <v>0</v>
      </c>
      <c r="U3726">
        <v>1332</v>
      </c>
      <c r="V3726">
        <v>1332</v>
      </c>
      <c r="W3726">
        <v>0</v>
      </c>
      <c r="X3726">
        <v>0</v>
      </c>
      <c r="Y3726" t="s">
        <v>48</v>
      </c>
    </row>
    <row r="3727" spans="1:25" x14ac:dyDescent="0.25">
      <c r="A3727">
        <v>3726</v>
      </c>
      <c r="B3727">
        <v>62572</v>
      </c>
      <c r="C3727">
        <v>0</v>
      </c>
      <c r="D3727">
        <v>0</v>
      </c>
      <c r="E3727" t="s">
        <v>2513</v>
      </c>
      <c r="F3727" t="s">
        <v>2514</v>
      </c>
      <c r="G3727">
        <v>1</v>
      </c>
      <c r="I3727" s="7">
        <v>45659</v>
      </c>
      <c r="J3727" s="7">
        <v>45659</v>
      </c>
      <c r="K3727">
        <v>15</v>
      </c>
      <c r="L3727" t="s">
        <v>40</v>
      </c>
      <c r="M3727" t="s">
        <v>6</v>
      </c>
      <c r="N3727" t="s">
        <v>41</v>
      </c>
      <c r="O3727" t="s">
        <v>64</v>
      </c>
      <c r="P3727" t="s">
        <v>2082</v>
      </c>
      <c r="Q3727">
        <v>15</v>
      </c>
      <c r="R3727">
        <v>0</v>
      </c>
      <c r="S3727">
        <v>0</v>
      </c>
      <c r="U3727">
        <v>0</v>
      </c>
      <c r="V3727">
        <v>0</v>
      </c>
      <c r="W3727">
        <v>0</v>
      </c>
      <c r="X3727">
        <v>0</v>
      </c>
      <c r="Y3727" t="s">
        <v>2086</v>
      </c>
    </row>
    <row r="3728" spans="1:25" x14ac:dyDescent="0.25">
      <c r="A3728">
        <v>3727</v>
      </c>
      <c r="B3728">
        <v>63487</v>
      </c>
      <c r="C3728">
        <v>0</v>
      </c>
      <c r="D3728">
        <v>0</v>
      </c>
      <c r="E3728" t="s">
        <v>2515</v>
      </c>
      <c r="F3728" t="s">
        <v>2516</v>
      </c>
      <c r="G3728">
        <v>1</v>
      </c>
      <c r="I3728" s="7">
        <v>45659</v>
      </c>
      <c r="J3728" s="7">
        <v>45659</v>
      </c>
      <c r="K3728">
        <v>9</v>
      </c>
      <c r="L3728" t="s">
        <v>40</v>
      </c>
      <c r="M3728" t="s">
        <v>5</v>
      </c>
      <c r="N3728" t="s">
        <v>41</v>
      </c>
      <c r="O3728" t="s">
        <v>77</v>
      </c>
      <c r="P3728" t="s">
        <v>2082</v>
      </c>
      <c r="Q3728">
        <v>9</v>
      </c>
      <c r="R3728">
        <v>0</v>
      </c>
      <c r="S3728">
        <v>0</v>
      </c>
      <c r="U3728">
        <v>0</v>
      </c>
      <c r="V3728">
        <v>0</v>
      </c>
      <c r="W3728">
        <v>0</v>
      </c>
      <c r="X3728">
        <v>0</v>
      </c>
      <c r="Y3728" t="s">
        <v>48</v>
      </c>
    </row>
  </sheetData>
  <autoFilter ref="A1:Y3728" xr:uid="{F1A65A86-7F8A-4806-8DDA-367B7646AC7D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25DB3-09B9-4298-8AC6-4DFA568F4327}">
  <sheetPr codeName="Hoja10"/>
  <dimension ref="A1:Y1517"/>
  <sheetViews>
    <sheetView workbookViewId="0">
      <selection sqref="A1:Z1517"/>
    </sheetView>
  </sheetViews>
  <sheetFormatPr baseColWidth="10" defaultRowHeight="15" x14ac:dyDescent="0.25"/>
  <sheetData>
    <row r="1" spans="1:25" x14ac:dyDescent="0.25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  <c r="M1" t="s">
        <v>10</v>
      </c>
      <c r="N1" t="s">
        <v>26</v>
      </c>
      <c r="O1" t="s">
        <v>27</v>
      </c>
      <c r="P1" t="s">
        <v>28</v>
      </c>
      <c r="Q1" t="s">
        <v>29</v>
      </c>
      <c r="R1" t="s">
        <v>30</v>
      </c>
      <c r="S1" t="s">
        <v>31</v>
      </c>
      <c r="T1" t="s">
        <v>32</v>
      </c>
      <c r="U1" t="s">
        <v>33</v>
      </c>
      <c r="V1" t="s">
        <v>34</v>
      </c>
      <c r="W1" t="s">
        <v>35</v>
      </c>
      <c r="X1" t="s">
        <v>36</v>
      </c>
      <c r="Y1" t="s">
        <v>37</v>
      </c>
    </row>
    <row r="2" spans="1:25" x14ac:dyDescent="0.25">
      <c r="A2">
        <v>1</v>
      </c>
      <c r="B2">
        <v>71098</v>
      </c>
      <c r="C2">
        <v>0</v>
      </c>
      <c r="D2">
        <v>0</v>
      </c>
      <c r="E2" t="s">
        <v>862</v>
      </c>
      <c r="F2" t="s">
        <v>863</v>
      </c>
      <c r="G2">
        <v>1</v>
      </c>
      <c r="H2" s="6">
        <v>350000</v>
      </c>
      <c r="I2" s="7">
        <v>46234</v>
      </c>
      <c r="K2" t="s">
        <v>757</v>
      </c>
      <c r="L2" t="s">
        <v>40</v>
      </c>
      <c r="M2" t="s">
        <v>5</v>
      </c>
      <c r="N2" t="s">
        <v>41</v>
      </c>
      <c r="O2" t="s">
        <v>54</v>
      </c>
      <c r="P2" s="6" t="s">
        <v>2519</v>
      </c>
      <c r="Q2" s="7">
        <v>3.45</v>
      </c>
      <c r="R2">
        <v>0.42</v>
      </c>
      <c r="S2">
        <v>0</v>
      </c>
      <c r="U2">
        <v>13545</v>
      </c>
      <c r="V2">
        <v>12075</v>
      </c>
      <c r="W2">
        <v>1470</v>
      </c>
      <c r="X2">
        <v>0</v>
      </c>
      <c r="Y2" t="s">
        <v>44</v>
      </c>
    </row>
    <row r="3" spans="1:25" x14ac:dyDescent="0.25">
      <c r="A3">
        <v>2</v>
      </c>
      <c r="B3">
        <v>71074</v>
      </c>
      <c r="C3">
        <v>0</v>
      </c>
      <c r="D3">
        <v>0</v>
      </c>
      <c r="E3" t="s">
        <v>2408</v>
      </c>
      <c r="F3" t="s">
        <v>2409</v>
      </c>
      <c r="G3">
        <v>1</v>
      </c>
      <c r="H3" s="6">
        <v>20000000</v>
      </c>
      <c r="I3" s="7">
        <v>46234</v>
      </c>
      <c r="K3">
        <v>1</v>
      </c>
      <c r="L3" t="s">
        <v>40</v>
      </c>
      <c r="M3" t="s">
        <v>0</v>
      </c>
      <c r="N3" t="s">
        <v>41</v>
      </c>
      <c r="O3" t="s">
        <v>87</v>
      </c>
      <c r="P3" s="6" t="s">
        <v>2519</v>
      </c>
      <c r="Q3" s="7">
        <v>1</v>
      </c>
      <c r="R3">
        <v>0</v>
      </c>
      <c r="S3">
        <v>0</v>
      </c>
      <c r="U3">
        <v>200000</v>
      </c>
      <c r="V3">
        <v>200000</v>
      </c>
      <c r="W3">
        <v>0</v>
      </c>
      <c r="X3">
        <v>0</v>
      </c>
      <c r="Y3" t="s">
        <v>2086</v>
      </c>
    </row>
    <row r="4" spans="1:25" x14ac:dyDescent="0.25">
      <c r="A4">
        <v>3</v>
      </c>
      <c r="B4">
        <v>69357</v>
      </c>
      <c r="C4">
        <v>0</v>
      </c>
      <c r="D4">
        <v>0</v>
      </c>
      <c r="E4" t="s">
        <v>1459</v>
      </c>
      <c r="F4" t="s">
        <v>1460</v>
      </c>
      <c r="G4">
        <v>1</v>
      </c>
      <c r="H4" s="6">
        <v>5000000</v>
      </c>
      <c r="I4" s="7">
        <v>46234</v>
      </c>
      <c r="K4">
        <v>15</v>
      </c>
      <c r="L4" t="s">
        <v>40</v>
      </c>
      <c r="M4" t="s">
        <v>5</v>
      </c>
      <c r="N4" t="s">
        <v>41</v>
      </c>
      <c r="O4" t="s">
        <v>54</v>
      </c>
      <c r="P4" s="6" t="s">
        <v>2519</v>
      </c>
      <c r="Q4" s="7">
        <v>3.3</v>
      </c>
      <c r="R4">
        <v>11.7</v>
      </c>
      <c r="S4">
        <v>0</v>
      </c>
      <c r="U4">
        <v>750000</v>
      </c>
      <c r="V4">
        <v>165000</v>
      </c>
      <c r="W4">
        <v>585000</v>
      </c>
      <c r="X4">
        <v>0</v>
      </c>
      <c r="Y4" t="s">
        <v>48</v>
      </c>
    </row>
    <row r="5" spans="1:25" x14ac:dyDescent="0.25">
      <c r="A5">
        <v>4</v>
      </c>
      <c r="B5">
        <v>71108</v>
      </c>
      <c r="C5">
        <v>0</v>
      </c>
      <c r="D5">
        <v>0</v>
      </c>
      <c r="E5" t="s">
        <v>1167</v>
      </c>
      <c r="F5" t="s">
        <v>1168</v>
      </c>
      <c r="G5">
        <v>1</v>
      </c>
      <c r="H5" s="6">
        <v>7000000</v>
      </c>
      <c r="I5" s="7">
        <v>46234</v>
      </c>
      <c r="K5">
        <v>5</v>
      </c>
      <c r="L5" t="s">
        <v>40</v>
      </c>
      <c r="M5" t="s">
        <v>5</v>
      </c>
      <c r="N5" t="s">
        <v>41</v>
      </c>
      <c r="O5" t="s">
        <v>77</v>
      </c>
      <c r="P5" s="6" t="s">
        <v>2519</v>
      </c>
      <c r="Q5" s="7">
        <v>5</v>
      </c>
      <c r="R5">
        <v>0</v>
      </c>
      <c r="S5">
        <v>0</v>
      </c>
      <c r="U5">
        <v>350000</v>
      </c>
      <c r="V5">
        <v>350000</v>
      </c>
      <c r="W5">
        <v>0</v>
      </c>
      <c r="X5">
        <v>0</v>
      </c>
      <c r="Y5" t="s">
        <v>48</v>
      </c>
    </row>
    <row r="6" spans="1:25" x14ac:dyDescent="0.25">
      <c r="A6">
        <v>5</v>
      </c>
      <c r="B6">
        <v>71109</v>
      </c>
      <c r="C6">
        <v>0</v>
      </c>
      <c r="D6">
        <v>0</v>
      </c>
      <c r="E6" t="s">
        <v>1167</v>
      </c>
      <c r="F6" t="s">
        <v>1168</v>
      </c>
      <c r="G6">
        <v>1</v>
      </c>
      <c r="H6" s="6">
        <v>3000000</v>
      </c>
      <c r="I6" s="7">
        <v>46234</v>
      </c>
      <c r="K6">
        <v>5</v>
      </c>
      <c r="L6" t="s">
        <v>40</v>
      </c>
      <c r="M6" t="s">
        <v>5</v>
      </c>
      <c r="N6" t="s">
        <v>41</v>
      </c>
      <c r="O6" t="s">
        <v>77</v>
      </c>
      <c r="P6" s="6" t="s">
        <v>2519</v>
      </c>
      <c r="Q6" s="7">
        <v>5</v>
      </c>
      <c r="R6">
        <v>0</v>
      </c>
      <c r="S6">
        <v>0</v>
      </c>
      <c r="U6">
        <v>150000</v>
      </c>
      <c r="V6">
        <v>150000</v>
      </c>
      <c r="W6">
        <v>0</v>
      </c>
      <c r="X6">
        <v>0</v>
      </c>
      <c r="Y6" t="s">
        <v>48</v>
      </c>
    </row>
    <row r="7" spans="1:25" x14ac:dyDescent="0.25">
      <c r="A7">
        <v>6</v>
      </c>
      <c r="B7">
        <v>71076</v>
      </c>
      <c r="C7">
        <v>0</v>
      </c>
      <c r="D7">
        <v>0</v>
      </c>
      <c r="E7" t="s">
        <v>110</v>
      </c>
      <c r="F7" t="s">
        <v>111</v>
      </c>
      <c r="G7">
        <v>1</v>
      </c>
      <c r="H7" s="6">
        <v>4286669</v>
      </c>
      <c r="I7" s="7">
        <v>46234</v>
      </c>
      <c r="K7">
        <v>15</v>
      </c>
      <c r="L7" t="s">
        <v>40</v>
      </c>
      <c r="M7" t="s">
        <v>5</v>
      </c>
      <c r="N7" t="s">
        <v>41</v>
      </c>
      <c r="O7" t="s">
        <v>47</v>
      </c>
      <c r="P7" s="6" t="s">
        <v>2519</v>
      </c>
      <c r="Q7" s="7">
        <v>8</v>
      </c>
      <c r="R7">
        <v>7</v>
      </c>
      <c r="S7">
        <v>0</v>
      </c>
      <c r="U7">
        <v>643000</v>
      </c>
      <c r="V7">
        <v>342934</v>
      </c>
      <c r="W7">
        <v>300067</v>
      </c>
      <c r="X7">
        <v>0</v>
      </c>
      <c r="Y7" t="s">
        <v>112</v>
      </c>
    </row>
    <row r="8" spans="1:25" x14ac:dyDescent="0.25">
      <c r="A8">
        <v>7</v>
      </c>
      <c r="B8">
        <v>71072</v>
      </c>
      <c r="C8">
        <v>0</v>
      </c>
      <c r="D8">
        <v>0</v>
      </c>
      <c r="E8" t="s">
        <v>1554</v>
      </c>
      <c r="F8" t="s">
        <v>1555</v>
      </c>
      <c r="G8">
        <v>1</v>
      </c>
      <c r="H8" s="6">
        <v>120000</v>
      </c>
      <c r="I8" s="7">
        <v>46234</v>
      </c>
      <c r="K8">
        <v>8</v>
      </c>
      <c r="L8" t="s">
        <v>40</v>
      </c>
      <c r="M8" t="s">
        <v>5</v>
      </c>
      <c r="N8" t="s">
        <v>41</v>
      </c>
      <c r="O8" t="s">
        <v>57</v>
      </c>
      <c r="P8" s="6" t="s">
        <v>2519</v>
      </c>
      <c r="Q8" s="7">
        <v>8</v>
      </c>
      <c r="R8">
        <v>0</v>
      </c>
      <c r="S8">
        <v>0</v>
      </c>
      <c r="U8">
        <v>9600</v>
      </c>
      <c r="V8">
        <v>9600</v>
      </c>
      <c r="W8">
        <v>0</v>
      </c>
      <c r="X8">
        <v>0</v>
      </c>
      <c r="Y8" t="s">
        <v>48</v>
      </c>
    </row>
    <row r="9" spans="1:25" x14ac:dyDescent="0.25">
      <c r="A9">
        <v>8</v>
      </c>
      <c r="B9">
        <v>71085</v>
      </c>
      <c r="C9">
        <v>0</v>
      </c>
      <c r="D9">
        <v>0</v>
      </c>
      <c r="E9" t="s">
        <v>2523</v>
      </c>
      <c r="F9" t="s">
        <v>2524</v>
      </c>
      <c r="G9">
        <v>1</v>
      </c>
      <c r="H9" s="6">
        <v>11712544</v>
      </c>
      <c r="I9" s="7">
        <v>46234</v>
      </c>
      <c r="K9">
        <v>15</v>
      </c>
      <c r="L9" t="s">
        <v>40</v>
      </c>
      <c r="M9" t="s">
        <v>5</v>
      </c>
      <c r="N9" t="s">
        <v>41</v>
      </c>
      <c r="O9" t="s">
        <v>54</v>
      </c>
      <c r="P9" s="6" t="s">
        <v>2519</v>
      </c>
      <c r="Q9" s="7">
        <v>6</v>
      </c>
      <c r="R9">
        <v>9</v>
      </c>
      <c r="S9">
        <v>0</v>
      </c>
      <c r="U9">
        <v>1756882</v>
      </c>
      <c r="V9">
        <v>702753</v>
      </c>
      <c r="W9">
        <v>1054129</v>
      </c>
      <c r="X9">
        <v>0</v>
      </c>
      <c r="Y9" t="s">
        <v>2525</v>
      </c>
    </row>
    <row r="10" spans="1:25" x14ac:dyDescent="0.25">
      <c r="A10">
        <v>9</v>
      </c>
      <c r="B10">
        <v>71096</v>
      </c>
      <c r="C10">
        <v>0</v>
      </c>
      <c r="D10">
        <v>0</v>
      </c>
      <c r="E10" t="s">
        <v>850</v>
      </c>
      <c r="F10" t="s">
        <v>851</v>
      </c>
      <c r="G10">
        <v>1</v>
      </c>
      <c r="H10" s="6">
        <v>40000000</v>
      </c>
      <c r="I10" s="7">
        <v>46234</v>
      </c>
      <c r="K10" t="s">
        <v>757</v>
      </c>
      <c r="L10" t="s">
        <v>40</v>
      </c>
      <c r="M10" t="s">
        <v>5</v>
      </c>
      <c r="N10" t="s">
        <v>41</v>
      </c>
      <c r="O10" t="s">
        <v>54</v>
      </c>
      <c r="P10" s="6" t="s">
        <v>2519</v>
      </c>
      <c r="Q10" s="7">
        <v>3.45</v>
      </c>
      <c r="R10">
        <v>0.42</v>
      </c>
      <c r="S10">
        <v>0</v>
      </c>
      <c r="U10">
        <v>1548000</v>
      </c>
      <c r="V10">
        <v>1380000</v>
      </c>
      <c r="W10">
        <v>168000</v>
      </c>
      <c r="X10">
        <v>0</v>
      </c>
      <c r="Y10" t="s">
        <v>44</v>
      </c>
    </row>
    <row r="11" spans="1:25" x14ac:dyDescent="0.25">
      <c r="A11">
        <v>10</v>
      </c>
      <c r="B11">
        <v>71086</v>
      </c>
      <c r="C11">
        <v>0</v>
      </c>
      <c r="D11">
        <v>0</v>
      </c>
      <c r="E11" t="s">
        <v>1644</v>
      </c>
      <c r="F11" t="s">
        <v>1645</v>
      </c>
      <c r="G11">
        <v>1</v>
      </c>
      <c r="H11" s="6">
        <v>22887025</v>
      </c>
      <c r="I11" s="7">
        <v>46234</v>
      </c>
      <c r="K11">
        <v>15</v>
      </c>
      <c r="L11" t="s">
        <v>40</v>
      </c>
      <c r="M11" t="s">
        <v>5</v>
      </c>
      <c r="N11" t="s">
        <v>41</v>
      </c>
      <c r="O11" t="s">
        <v>54</v>
      </c>
      <c r="P11" s="6" t="s">
        <v>2519</v>
      </c>
      <c r="Q11" s="7">
        <v>4</v>
      </c>
      <c r="R11">
        <v>11</v>
      </c>
      <c r="S11">
        <v>0</v>
      </c>
      <c r="U11">
        <v>3433054</v>
      </c>
      <c r="V11">
        <v>915481</v>
      </c>
      <c r="W11">
        <v>2517573</v>
      </c>
      <c r="X11">
        <v>0</v>
      </c>
      <c r="Y11" t="s">
        <v>48</v>
      </c>
    </row>
    <row r="12" spans="1:25" x14ac:dyDescent="0.25">
      <c r="A12">
        <v>11</v>
      </c>
      <c r="B12">
        <v>71084</v>
      </c>
      <c r="C12">
        <v>0</v>
      </c>
      <c r="D12">
        <v>0</v>
      </c>
      <c r="E12" t="s">
        <v>209</v>
      </c>
      <c r="F12" t="s">
        <v>210</v>
      </c>
      <c r="G12">
        <v>1</v>
      </c>
      <c r="H12" s="6">
        <v>20000000</v>
      </c>
      <c r="I12" s="7">
        <v>46234</v>
      </c>
      <c r="K12">
        <v>5</v>
      </c>
      <c r="L12" t="s">
        <v>40</v>
      </c>
      <c r="M12" t="s">
        <v>5</v>
      </c>
      <c r="N12" t="s">
        <v>41</v>
      </c>
      <c r="O12" t="s">
        <v>77</v>
      </c>
      <c r="P12" s="6" t="s">
        <v>2519</v>
      </c>
      <c r="Q12" s="7">
        <v>5</v>
      </c>
      <c r="R12">
        <v>0</v>
      </c>
      <c r="S12">
        <v>0</v>
      </c>
      <c r="U12">
        <v>1000000</v>
      </c>
      <c r="V12">
        <v>1000000</v>
      </c>
      <c r="W12">
        <v>0</v>
      </c>
      <c r="X12">
        <v>0</v>
      </c>
      <c r="Y12" t="s">
        <v>72</v>
      </c>
    </row>
    <row r="13" spans="1:25" x14ac:dyDescent="0.25">
      <c r="A13">
        <v>12</v>
      </c>
      <c r="B13">
        <v>71113</v>
      </c>
      <c r="C13">
        <v>0</v>
      </c>
      <c r="D13">
        <v>0</v>
      </c>
      <c r="E13" t="s">
        <v>1818</v>
      </c>
      <c r="F13" t="s">
        <v>1819</v>
      </c>
      <c r="G13">
        <v>1</v>
      </c>
      <c r="H13" s="6">
        <v>585000000</v>
      </c>
      <c r="I13" s="7">
        <v>46234</v>
      </c>
      <c r="K13" t="s">
        <v>757</v>
      </c>
      <c r="L13" t="s">
        <v>40</v>
      </c>
      <c r="M13" t="s">
        <v>5</v>
      </c>
      <c r="N13" t="s">
        <v>41</v>
      </c>
      <c r="O13" t="s">
        <v>54</v>
      </c>
      <c r="P13" s="6" t="s">
        <v>2519</v>
      </c>
      <c r="Q13" s="7">
        <v>3.45</v>
      </c>
      <c r="R13">
        <v>0.42</v>
      </c>
      <c r="S13">
        <v>0</v>
      </c>
      <c r="U13">
        <v>22639500</v>
      </c>
      <c r="V13">
        <v>20182500</v>
      </c>
      <c r="W13">
        <v>2457000</v>
      </c>
      <c r="X13">
        <v>0</v>
      </c>
      <c r="Y13" t="s">
        <v>44</v>
      </c>
    </row>
    <row r="14" spans="1:25" x14ac:dyDescent="0.25">
      <c r="A14">
        <v>13</v>
      </c>
      <c r="B14">
        <v>71075</v>
      </c>
      <c r="C14">
        <v>0</v>
      </c>
      <c r="D14">
        <v>0</v>
      </c>
      <c r="E14" t="s">
        <v>634</v>
      </c>
      <c r="F14" t="s">
        <v>635</v>
      </c>
      <c r="G14">
        <v>1</v>
      </c>
      <c r="H14" s="6">
        <v>839763</v>
      </c>
      <c r="I14" s="7">
        <v>46234</v>
      </c>
      <c r="K14">
        <v>15</v>
      </c>
      <c r="L14" t="s">
        <v>40</v>
      </c>
      <c r="M14" t="s">
        <v>5</v>
      </c>
      <c r="N14" t="s">
        <v>41</v>
      </c>
      <c r="O14" t="s">
        <v>47</v>
      </c>
      <c r="P14" s="6" t="s">
        <v>2519</v>
      </c>
      <c r="Q14" s="7">
        <v>4</v>
      </c>
      <c r="R14">
        <v>11</v>
      </c>
      <c r="S14">
        <v>0</v>
      </c>
      <c r="U14">
        <v>125964</v>
      </c>
      <c r="V14">
        <v>33591</v>
      </c>
      <c r="W14">
        <v>92374</v>
      </c>
      <c r="X14">
        <v>0</v>
      </c>
      <c r="Y14" t="s">
        <v>109</v>
      </c>
    </row>
    <row r="15" spans="1:25" x14ac:dyDescent="0.25">
      <c r="A15">
        <v>14</v>
      </c>
      <c r="B15">
        <v>71077</v>
      </c>
      <c r="C15">
        <v>0</v>
      </c>
      <c r="D15">
        <v>0</v>
      </c>
      <c r="E15" t="s">
        <v>1430</v>
      </c>
      <c r="F15" t="s">
        <v>1431</v>
      </c>
      <c r="G15">
        <v>1</v>
      </c>
      <c r="H15" s="6">
        <v>8027357</v>
      </c>
      <c r="I15" s="7">
        <v>46234</v>
      </c>
      <c r="K15">
        <v>9</v>
      </c>
      <c r="L15" t="s">
        <v>40</v>
      </c>
      <c r="M15" t="s">
        <v>9</v>
      </c>
      <c r="N15" t="s">
        <v>41</v>
      </c>
      <c r="O15" t="s">
        <v>42</v>
      </c>
      <c r="P15" s="6" t="s">
        <v>2519</v>
      </c>
      <c r="Q15" s="7">
        <v>9</v>
      </c>
      <c r="R15">
        <v>0</v>
      </c>
      <c r="S15">
        <v>0</v>
      </c>
      <c r="U15">
        <v>722462</v>
      </c>
      <c r="V15">
        <v>722462</v>
      </c>
      <c r="W15">
        <v>0</v>
      </c>
      <c r="X15">
        <v>0</v>
      </c>
      <c r="Y15" t="s">
        <v>67</v>
      </c>
    </row>
    <row r="16" spans="1:25" x14ac:dyDescent="0.25">
      <c r="A16">
        <v>15</v>
      </c>
      <c r="B16">
        <v>71078</v>
      </c>
      <c r="C16">
        <v>0</v>
      </c>
      <c r="D16">
        <v>0</v>
      </c>
      <c r="E16" t="s">
        <v>1007</v>
      </c>
      <c r="F16" t="s">
        <v>1008</v>
      </c>
      <c r="G16">
        <v>1</v>
      </c>
      <c r="H16" s="6">
        <v>2352479</v>
      </c>
      <c r="I16" s="7">
        <v>46234</v>
      </c>
      <c r="K16">
        <v>7</v>
      </c>
      <c r="L16" t="s">
        <v>40</v>
      </c>
      <c r="M16" t="s">
        <v>5</v>
      </c>
      <c r="N16" t="s">
        <v>41</v>
      </c>
      <c r="O16" t="s">
        <v>57</v>
      </c>
      <c r="P16" s="6" t="s">
        <v>2519</v>
      </c>
      <c r="Q16" s="7">
        <v>7</v>
      </c>
      <c r="R16">
        <v>0</v>
      </c>
      <c r="S16">
        <v>0</v>
      </c>
      <c r="U16">
        <v>164674</v>
      </c>
      <c r="V16">
        <v>164674</v>
      </c>
      <c r="W16">
        <v>0</v>
      </c>
      <c r="X16">
        <v>0</v>
      </c>
      <c r="Y16" t="s">
        <v>48</v>
      </c>
    </row>
    <row r="17" spans="1:25" x14ac:dyDescent="0.25">
      <c r="A17">
        <v>16</v>
      </c>
      <c r="B17">
        <v>71102</v>
      </c>
      <c r="C17">
        <v>0</v>
      </c>
      <c r="D17">
        <v>0</v>
      </c>
      <c r="E17" t="s">
        <v>1816</v>
      </c>
      <c r="F17" t="s">
        <v>1817</v>
      </c>
      <c r="G17">
        <v>1</v>
      </c>
      <c r="H17" s="6">
        <v>400000</v>
      </c>
      <c r="I17" s="7">
        <v>46234</v>
      </c>
      <c r="K17" t="s">
        <v>757</v>
      </c>
      <c r="L17" t="s">
        <v>40</v>
      </c>
      <c r="M17" t="s">
        <v>5</v>
      </c>
      <c r="N17" t="s">
        <v>41</v>
      </c>
      <c r="O17" t="s">
        <v>54</v>
      </c>
      <c r="P17" s="6" t="s">
        <v>2519</v>
      </c>
      <c r="Q17" s="7">
        <v>3.45</v>
      </c>
      <c r="R17">
        <v>0.42</v>
      </c>
      <c r="S17">
        <v>0</v>
      </c>
      <c r="U17">
        <v>15480</v>
      </c>
      <c r="V17">
        <v>13800</v>
      </c>
      <c r="W17">
        <v>1680</v>
      </c>
      <c r="X17">
        <v>0</v>
      </c>
      <c r="Y17" t="s">
        <v>44</v>
      </c>
    </row>
    <row r="18" spans="1:25" x14ac:dyDescent="0.25">
      <c r="A18">
        <v>17</v>
      </c>
      <c r="B18">
        <v>71097</v>
      </c>
      <c r="C18">
        <v>0</v>
      </c>
      <c r="D18">
        <v>0</v>
      </c>
      <c r="E18" t="s">
        <v>755</v>
      </c>
      <c r="F18" t="s">
        <v>756</v>
      </c>
      <c r="G18">
        <v>1</v>
      </c>
      <c r="H18" s="6">
        <v>6000000</v>
      </c>
      <c r="I18" s="7">
        <v>46234</v>
      </c>
      <c r="K18" t="s">
        <v>757</v>
      </c>
      <c r="L18" t="s">
        <v>40</v>
      </c>
      <c r="M18" t="s">
        <v>5</v>
      </c>
      <c r="N18" t="s">
        <v>41</v>
      </c>
      <c r="O18" t="s">
        <v>54</v>
      </c>
      <c r="P18" s="6" t="s">
        <v>2519</v>
      </c>
      <c r="Q18" s="7">
        <v>3.45</v>
      </c>
      <c r="R18">
        <v>0.42</v>
      </c>
      <c r="S18">
        <v>0</v>
      </c>
      <c r="U18">
        <v>232200</v>
      </c>
      <c r="V18">
        <v>207000</v>
      </c>
      <c r="W18">
        <v>25200</v>
      </c>
      <c r="X18">
        <v>0</v>
      </c>
      <c r="Y18" t="s">
        <v>44</v>
      </c>
    </row>
    <row r="19" spans="1:25" x14ac:dyDescent="0.25">
      <c r="A19">
        <v>18</v>
      </c>
      <c r="B19">
        <v>71095</v>
      </c>
      <c r="C19">
        <v>0</v>
      </c>
      <c r="D19">
        <v>0</v>
      </c>
      <c r="E19" t="s">
        <v>995</v>
      </c>
      <c r="F19" t="s">
        <v>996</v>
      </c>
      <c r="G19">
        <v>1</v>
      </c>
      <c r="H19" s="6">
        <v>3000000</v>
      </c>
      <c r="I19" s="7">
        <v>46234</v>
      </c>
      <c r="K19">
        <v>6</v>
      </c>
      <c r="L19" t="s">
        <v>40</v>
      </c>
      <c r="M19" t="s">
        <v>5</v>
      </c>
      <c r="N19" t="s">
        <v>41</v>
      </c>
      <c r="O19" t="s">
        <v>47</v>
      </c>
      <c r="P19" s="6" t="s">
        <v>2519</v>
      </c>
      <c r="Q19" s="7">
        <v>6</v>
      </c>
      <c r="R19">
        <v>0</v>
      </c>
      <c r="S19">
        <v>0</v>
      </c>
      <c r="U19">
        <v>180000</v>
      </c>
      <c r="V19">
        <v>180000</v>
      </c>
      <c r="W19">
        <v>0</v>
      </c>
      <c r="X19">
        <v>0</v>
      </c>
      <c r="Y19" t="s">
        <v>109</v>
      </c>
    </row>
    <row r="20" spans="1:25" x14ac:dyDescent="0.25">
      <c r="A20">
        <v>19</v>
      </c>
      <c r="B20">
        <v>71073</v>
      </c>
      <c r="C20">
        <v>0</v>
      </c>
      <c r="D20">
        <v>0</v>
      </c>
      <c r="E20" t="s">
        <v>836</v>
      </c>
      <c r="F20" t="s">
        <v>837</v>
      </c>
      <c r="G20">
        <v>1</v>
      </c>
      <c r="H20" s="6">
        <v>1999601</v>
      </c>
      <c r="I20" s="7">
        <v>46234</v>
      </c>
      <c r="K20">
        <v>15</v>
      </c>
      <c r="L20" t="s">
        <v>40</v>
      </c>
      <c r="M20" t="s">
        <v>5</v>
      </c>
      <c r="N20" t="s">
        <v>41</v>
      </c>
      <c r="O20" t="s">
        <v>47</v>
      </c>
      <c r="P20" s="6" t="s">
        <v>2519</v>
      </c>
      <c r="Q20" s="7">
        <v>4</v>
      </c>
      <c r="R20">
        <v>11</v>
      </c>
      <c r="S20">
        <v>0</v>
      </c>
      <c r="U20">
        <v>299940</v>
      </c>
      <c r="V20">
        <v>79984</v>
      </c>
      <c r="W20">
        <v>219956</v>
      </c>
      <c r="X20">
        <v>0</v>
      </c>
      <c r="Y20" t="s">
        <v>109</v>
      </c>
    </row>
    <row r="21" spans="1:25" x14ac:dyDescent="0.25">
      <c r="A21">
        <v>20</v>
      </c>
      <c r="B21">
        <v>71103</v>
      </c>
      <c r="C21">
        <v>0</v>
      </c>
      <c r="D21">
        <v>0</v>
      </c>
      <c r="E21" t="s">
        <v>1822</v>
      </c>
      <c r="F21" t="s">
        <v>1823</v>
      </c>
      <c r="G21">
        <v>1</v>
      </c>
      <c r="H21" s="6">
        <v>2000000</v>
      </c>
      <c r="I21" s="7">
        <v>46234</v>
      </c>
      <c r="K21" t="s">
        <v>757</v>
      </c>
      <c r="L21" t="s">
        <v>40</v>
      </c>
      <c r="M21" t="s">
        <v>5</v>
      </c>
      <c r="N21" t="s">
        <v>41</v>
      </c>
      <c r="O21" t="s">
        <v>54</v>
      </c>
      <c r="P21" s="6" t="s">
        <v>2519</v>
      </c>
      <c r="Q21" s="7">
        <v>3.45</v>
      </c>
      <c r="R21">
        <v>0.42</v>
      </c>
      <c r="S21">
        <v>0</v>
      </c>
      <c r="U21">
        <v>77400</v>
      </c>
      <c r="V21">
        <v>69000</v>
      </c>
      <c r="W21">
        <v>8400</v>
      </c>
      <c r="X21">
        <v>0</v>
      </c>
      <c r="Y21" t="s">
        <v>44</v>
      </c>
    </row>
    <row r="22" spans="1:25" x14ac:dyDescent="0.25">
      <c r="A22">
        <v>21</v>
      </c>
      <c r="B22">
        <v>71104</v>
      </c>
      <c r="C22">
        <v>0</v>
      </c>
      <c r="D22">
        <v>0</v>
      </c>
      <c r="E22" t="s">
        <v>838</v>
      </c>
      <c r="F22" t="s">
        <v>839</v>
      </c>
      <c r="G22">
        <v>1</v>
      </c>
      <c r="H22" s="6">
        <v>7000000</v>
      </c>
      <c r="I22" s="7">
        <v>46234</v>
      </c>
      <c r="K22" t="s">
        <v>757</v>
      </c>
      <c r="L22" t="s">
        <v>40</v>
      </c>
      <c r="M22" t="s">
        <v>5</v>
      </c>
      <c r="N22" t="s">
        <v>41</v>
      </c>
      <c r="O22" t="s">
        <v>54</v>
      </c>
      <c r="P22" s="6" t="s">
        <v>2519</v>
      </c>
      <c r="Q22" s="7">
        <v>3.45</v>
      </c>
      <c r="R22">
        <v>0.42</v>
      </c>
      <c r="S22">
        <v>0</v>
      </c>
      <c r="U22">
        <v>270900</v>
      </c>
      <c r="V22">
        <v>241500</v>
      </c>
      <c r="W22">
        <v>29400</v>
      </c>
      <c r="X22">
        <v>0</v>
      </c>
      <c r="Y22" t="s">
        <v>44</v>
      </c>
    </row>
    <row r="23" spans="1:25" x14ac:dyDescent="0.25">
      <c r="A23">
        <v>22</v>
      </c>
      <c r="B23">
        <v>71105</v>
      </c>
      <c r="C23">
        <v>0</v>
      </c>
      <c r="D23">
        <v>0</v>
      </c>
      <c r="E23" t="s">
        <v>838</v>
      </c>
      <c r="F23" t="s">
        <v>839</v>
      </c>
      <c r="G23">
        <v>1</v>
      </c>
      <c r="H23" s="6">
        <v>7000000</v>
      </c>
      <c r="I23" s="7">
        <v>46234</v>
      </c>
      <c r="K23" t="s">
        <v>757</v>
      </c>
      <c r="L23" t="s">
        <v>40</v>
      </c>
      <c r="M23" t="s">
        <v>5</v>
      </c>
      <c r="N23" t="s">
        <v>41</v>
      </c>
      <c r="O23" t="s">
        <v>54</v>
      </c>
      <c r="P23" s="6" t="s">
        <v>2519</v>
      </c>
      <c r="Q23" s="7">
        <v>3.45</v>
      </c>
      <c r="R23">
        <v>0.42</v>
      </c>
      <c r="S23">
        <v>0</v>
      </c>
      <c r="U23">
        <v>270900</v>
      </c>
      <c r="V23">
        <v>241500</v>
      </c>
      <c r="W23">
        <v>29400</v>
      </c>
      <c r="X23">
        <v>0</v>
      </c>
      <c r="Y23" t="s">
        <v>44</v>
      </c>
    </row>
    <row r="24" spans="1:25" x14ac:dyDescent="0.25">
      <c r="A24">
        <v>23</v>
      </c>
      <c r="B24">
        <v>71106</v>
      </c>
      <c r="C24">
        <v>0</v>
      </c>
      <c r="D24">
        <v>0</v>
      </c>
      <c r="E24" t="s">
        <v>838</v>
      </c>
      <c r="F24" t="s">
        <v>839</v>
      </c>
      <c r="G24">
        <v>1</v>
      </c>
      <c r="H24" s="6">
        <v>7000000</v>
      </c>
      <c r="I24" s="7">
        <v>46234</v>
      </c>
      <c r="K24" t="s">
        <v>757</v>
      </c>
      <c r="L24" t="s">
        <v>40</v>
      </c>
      <c r="M24" t="s">
        <v>5</v>
      </c>
      <c r="N24" t="s">
        <v>41</v>
      </c>
      <c r="O24" t="s">
        <v>54</v>
      </c>
      <c r="P24" s="6" t="s">
        <v>2519</v>
      </c>
      <c r="Q24" s="7">
        <v>3.45</v>
      </c>
      <c r="R24">
        <v>0.42</v>
      </c>
      <c r="S24">
        <v>0</v>
      </c>
      <c r="U24">
        <v>270900</v>
      </c>
      <c r="V24">
        <v>241500</v>
      </c>
      <c r="W24">
        <v>29400</v>
      </c>
      <c r="X24">
        <v>0</v>
      </c>
      <c r="Y24" t="s">
        <v>44</v>
      </c>
    </row>
    <row r="25" spans="1:25" x14ac:dyDescent="0.25">
      <c r="A25">
        <v>24</v>
      </c>
      <c r="B25">
        <v>71107</v>
      </c>
      <c r="C25">
        <v>0</v>
      </c>
      <c r="D25">
        <v>0</v>
      </c>
      <c r="E25" t="s">
        <v>838</v>
      </c>
      <c r="F25" t="s">
        <v>839</v>
      </c>
      <c r="G25">
        <v>1</v>
      </c>
      <c r="H25" s="6">
        <v>1000000</v>
      </c>
      <c r="I25" s="7">
        <v>46234</v>
      </c>
      <c r="K25" t="s">
        <v>757</v>
      </c>
      <c r="L25" t="s">
        <v>40</v>
      </c>
      <c r="M25" t="s">
        <v>5</v>
      </c>
      <c r="N25" t="s">
        <v>41</v>
      </c>
      <c r="O25" t="s">
        <v>54</v>
      </c>
      <c r="P25" s="6" t="s">
        <v>2519</v>
      </c>
      <c r="Q25" s="7">
        <v>3.45</v>
      </c>
      <c r="R25">
        <v>0.42</v>
      </c>
      <c r="S25">
        <v>0</v>
      </c>
      <c r="U25">
        <v>38700</v>
      </c>
      <c r="V25">
        <v>34500</v>
      </c>
      <c r="W25">
        <v>4200</v>
      </c>
      <c r="X25">
        <v>0</v>
      </c>
      <c r="Y25" t="s">
        <v>44</v>
      </c>
    </row>
    <row r="26" spans="1:25" x14ac:dyDescent="0.25">
      <c r="A26">
        <v>25</v>
      </c>
      <c r="B26">
        <v>71087</v>
      </c>
      <c r="C26">
        <v>0</v>
      </c>
      <c r="D26">
        <v>0</v>
      </c>
      <c r="E26" t="s">
        <v>1648</v>
      </c>
      <c r="F26" t="s">
        <v>1649</v>
      </c>
      <c r="G26">
        <v>1</v>
      </c>
      <c r="H26" s="6">
        <v>2466297</v>
      </c>
      <c r="I26" s="7">
        <v>46234</v>
      </c>
      <c r="K26">
        <v>15</v>
      </c>
      <c r="L26" t="s">
        <v>40</v>
      </c>
      <c r="M26" t="s">
        <v>5</v>
      </c>
      <c r="N26" t="s">
        <v>41</v>
      </c>
      <c r="O26" t="s">
        <v>54</v>
      </c>
      <c r="P26" s="6" t="s">
        <v>2519</v>
      </c>
      <c r="Q26" s="7">
        <v>4</v>
      </c>
      <c r="R26">
        <v>11</v>
      </c>
      <c r="S26">
        <v>0</v>
      </c>
      <c r="U26">
        <v>369945</v>
      </c>
      <c r="V26">
        <v>98652</v>
      </c>
      <c r="W26">
        <v>271293</v>
      </c>
      <c r="X26">
        <v>0</v>
      </c>
      <c r="Y26" t="s">
        <v>109</v>
      </c>
    </row>
    <row r="27" spans="1:25" x14ac:dyDescent="0.25">
      <c r="A27">
        <v>26</v>
      </c>
      <c r="B27">
        <v>71088</v>
      </c>
      <c r="C27">
        <v>0</v>
      </c>
      <c r="D27">
        <v>0</v>
      </c>
      <c r="E27" t="s">
        <v>2267</v>
      </c>
      <c r="F27" t="s">
        <v>2268</v>
      </c>
      <c r="G27">
        <v>1</v>
      </c>
      <c r="H27" s="6">
        <v>309209</v>
      </c>
      <c r="I27" s="7">
        <v>46234</v>
      </c>
      <c r="K27">
        <v>15</v>
      </c>
      <c r="L27" t="s">
        <v>40</v>
      </c>
      <c r="M27" t="s">
        <v>5</v>
      </c>
      <c r="N27" t="s">
        <v>41</v>
      </c>
      <c r="O27" t="s">
        <v>54</v>
      </c>
      <c r="P27" s="6" t="s">
        <v>2519</v>
      </c>
      <c r="Q27" s="7">
        <v>4</v>
      </c>
      <c r="R27">
        <v>11</v>
      </c>
      <c r="S27">
        <v>0</v>
      </c>
      <c r="U27">
        <v>46381</v>
      </c>
      <c r="V27">
        <v>12368</v>
      </c>
      <c r="W27">
        <v>34013</v>
      </c>
      <c r="X27">
        <v>0</v>
      </c>
      <c r="Y27" t="s">
        <v>48</v>
      </c>
    </row>
    <row r="28" spans="1:25" x14ac:dyDescent="0.25">
      <c r="A28">
        <v>27</v>
      </c>
      <c r="B28">
        <v>71089</v>
      </c>
      <c r="C28">
        <v>0</v>
      </c>
      <c r="D28">
        <v>0</v>
      </c>
      <c r="E28" t="s">
        <v>2269</v>
      </c>
      <c r="F28" t="s">
        <v>2270</v>
      </c>
      <c r="G28">
        <v>1</v>
      </c>
      <c r="H28" s="6">
        <v>132805</v>
      </c>
      <c r="I28" s="7">
        <v>46234</v>
      </c>
      <c r="K28">
        <v>15</v>
      </c>
      <c r="L28" t="s">
        <v>40</v>
      </c>
      <c r="M28" t="s">
        <v>5</v>
      </c>
      <c r="N28" t="s">
        <v>41</v>
      </c>
      <c r="O28" t="s">
        <v>54</v>
      </c>
      <c r="P28" s="6" t="s">
        <v>2519</v>
      </c>
      <c r="Q28" s="7">
        <v>4</v>
      </c>
      <c r="R28">
        <v>11</v>
      </c>
      <c r="S28">
        <v>0</v>
      </c>
      <c r="U28">
        <v>19921</v>
      </c>
      <c r="V28">
        <v>5312</v>
      </c>
      <c r="W28">
        <v>14609</v>
      </c>
      <c r="X28">
        <v>0</v>
      </c>
      <c r="Y28" t="s">
        <v>109</v>
      </c>
    </row>
    <row r="29" spans="1:25" x14ac:dyDescent="0.25">
      <c r="A29">
        <v>28</v>
      </c>
      <c r="B29">
        <v>71099</v>
      </c>
      <c r="C29">
        <v>0</v>
      </c>
      <c r="D29">
        <v>0</v>
      </c>
      <c r="E29" t="s">
        <v>3021</v>
      </c>
      <c r="F29" t="s">
        <v>3022</v>
      </c>
      <c r="G29">
        <v>1</v>
      </c>
      <c r="H29" s="6">
        <v>7000000</v>
      </c>
      <c r="I29" s="7">
        <v>46234</v>
      </c>
      <c r="K29" t="s">
        <v>757</v>
      </c>
      <c r="L29" t="s">
        <v>40</v>
      </c>
      <c r="M29" t="s">
        <v>5</v>
      </c>
      <c r="N29" t="s">
        <v>41</v>
      </c>
      <c r="O29" t="s">
        <v>54</v>
      </c>
      <c r="P29" s="6" t="s">
        <v>2519</v>
      </c>
      <c r="Q29" s="7">
        <v>3.45</v>
      </c>
      <c r="R29">
        <v>0.42</v>
      </c>
      <c r="S29">
        <v>0</v>
      </c>
      <c r="U29">
        <v>270900</v>
      </c>
      <c r="V29">
        <v>241500</v>
      </c>
      <c r="W29">
        <v>29400</v>
      </c>
      <c r="X29">
        <v>0</v>
      </c>
      <c r="Y29" t="s">
        <v>48</v>
      </c>
    </row>
    <row r="30" spans="1:25" x14ac:dyDescent="0.25">
      <c r="A30">
        <v>29</v>
      </c>
      <c r="B30">
        <v>71100</v>
      </c>
      <c r="C30">
        <v>0</v>
      </c>
      <c r="D30">
        <v>0</v>
      </c>
      <c r="E30" t="s">
        <v>3021</v>
      </c>
      <c r="F30" t="s">
        <v>3022</v>
      </c>
      <c r="G30">
        <v>1</v>
      </c>
      <c r="H30" s="6">
        <v>7000000</v>
      </c>
      <c r="I30" s="7">
        <v>46234</v>
      </c>
      <c r="K30" t="s">
        <v>757</v>
      </c>
      <c r="L30" t="s">
        <v>40</v>
      </c>
      <c r="M30" t="s">
        <v>5</v>
      </c>
      <c r="N30" t="s">
        <v>41</v>
      </c>
      <c r="O30" t="s">
        <v>54</v>
      </c>
      <c r="P30" s="6" t="s">
        <v>2519</v>
      </c>
      <c r="Q30" s="7">
        <v>3.45</v>
      </c>
      <c r="R30">
        <v>0.42</v>
      </c>
      <c r="S30">
        <v>0</v>
      </c>
      <c r="U30">
        <v>270900</v>
      </c>
      <c r="V30">
        <v>241500</v>
      </c>
      <c r="W30">
        <v>29400</v>
      </c>
      <c r="X30">
        <v>0</v>
      </c>
      <c r="Y30" t="s">
        <v>48</v>
      </c>
    </row>
    <row r="31" spans="1:25" x14ac:dyDescent="0.25">
      <c r="A31">
        <v>30</v>
      </c>
      <c r="B31">
        <v>71101</v>
      </c>
      <c r="C31">
        <v>0</v>
      </c>
      <c r="D31">
        <v>0</v>
      </c>
      <c r="E31" t="s">
        <v>3021</v>
      </c>
      <c r="F31" t="s">
        <v>3022</v>
      </c>
      <c r="G31">
        <v>1</v>
      </c>
      <c r="H31" s="6">
        <v>2000000</v>
      </c>
      <c r="I31" s="7">
        <v>46234</v>
      </c>
      <c r="K31" t="s">
        <v>757</v>
      </c>
      <c r="L31" t="s">
        <v>40</v>
      </c>
      <c r="M31" t="s">
        <v>5</v>
      </c>
      <c r="N31" t="s">
        <v>41</v>
      </c>
      <c r="O31" t="s">
        <v>54</v>
      </c>
      <c r="P31" s="6" t="s">
        <v>2519</v>
      </c>
      <c r="Q31" s="7">
        <v>3.45</v>
      </c>
      <c r="R31">
        <v>0.42</v>
      </c>
      <c r="S31">
        <v>0</v>
      </c>
      <c r="U31">
        <v>77400</v>
      </c>
      <c r="V31">
        <v>69000</v>
      </c>
      <c r="W31">
        <v>8400</v>
      </c>
      <c r="X31">
        <v>0</v>
      </c>
      <c r="Y31" t="s">
        <v>48</v>
      </c>
    </row>
    <row r="32" spans="1:25" x14ac:dyDescent="0.25">
      <c r="A32">
        <v>31</v>
      </c>
      <c r="B32">
        <v>71090</v>
      </c>
      <c r="C32">
        <v>0</v>
      </c>
      <c r="D32">
        <v>0</v>
      </c>
      <c r="E32" t="s">
        <v>2271</v>
      </c>
      <c r="F32" t="s">
        <v>2272</v>
      </c>
      <c r="G32">
        <v>1</v>
      </c>
      <c r="H32" s="6">
        <v>782353</v>
      </c>
      <c r="I32" s="7">
        <v>46234</v>
      </c>
      <c r="K32">
        <v>15</v>
      </c>
      <c r="L32" t="s">
        <v>40</v>
      </c>
      <c r="M32" t="s">
        <v>5</v>
      </c>
      <c r="N32" t="s">
        <v>41</v>
      </c>
      <c r="O32" t="s">
        <v>54</v>
      </c>
      <c r="P32" s="6" t="s">
        <v>2519</v>
      </c>
      <c r="Q32" s="7">
        <v>4</v>
      </c>
      <c r="R32">
        <v>11</v>
      </c>
      <c r="S32">
        <v>0</v>
      </c>
      <c r="U32">
        <v>117353</v>
      </c>
      <c r="V32">
        <v>31294</v>
      </c>
      <c r="W32">
        <v>86059</v>
      </c>
      <c r="X32">
        <v>0</v>
      </c>
      <c r="Y32" t="s">
        <v>109</v>
      </c>
    </row>
    <row r="33" spans="1:25" x14ac:dyDescent="0.25">
      <c r="A33">
        <v>32</v>
      </c>
      <c r="B33">
        <v>71091</v>
      </c>
      <c r="C33">
        <v>0</v>
      </c>
      <c r="D33">
        <v>0</v>
      </c>
      <c r="E33" t="s">
        <v>2526</v>
      </c>
      <c r="F33" t="s">
        <v>2527</v>
      </c>
      <c r="G33">
        <v>1</v>
      </c>
      <c r="H33" s="6">
        <v>17879025</v>
      </c>
      <c r="I33" s="7">
        <v>46234</v>
      </c>
      <c r="K33">
        <v>15</v>
      </c>
      <c r="L33" t="s">
        <v>40</v>
      </c>
      <c r="M33" t="s">
        <v>5</v>
      </c>
      <c r="N33" t="s">
        <v>41</v>
      </c>
      <c r="O33" t="s">
        <v>54</v>
      </c>
      <c r="P33" s="6" t="s">
        <v>2519</v>
      </c>
      <c r="Q33" s="7">
        <v>3.7</v>
      </c>
      <c r="R33">
        <v>11.3</v>
      </c>
      <c r="S33">
        <v>0</v>
      </c>
      <c r="U33">
        <v>2681854</v>
      </c>
      <c r="V33">
        <v>661524</v>
      </c>
      <c r="W33">
        <v>2020330</v>
      </c>
      <c r="X33">
        <v>0</v>
      </c>
      <c r="Y33" t="s">
        <v>48</v>
      </c>
    </row>
    <row r="34" spans="1:25" x14ac:dyDescent="0.25">
      <c r="A34">
        <v>33</v>
      </c>
      <c r="B34">
        <v>70094</v>
      </c>
      <c r="C34">
        <v>0</v>
      </c>
      <c r="D34">
        <v>0</v>
      </c>
      <c r="E34" t="s">
        <v>1463</v>
      </c>
      <c r="F34" t="s">
        <v>1464</v>
      </c>
      <c r="G34">
        <v>1</v>
      </c>
      <c r="H34" s="6">
        <v>13831668</v>
      </c>
      <c r="I34" s="7">
        <v>46234</v>
      </c>
      <c r="K34">
        <v>15</v>
      </c>
      <c r="L34" t="s">
        <v>40</v>
      </c>
      <c r="M34" t="s">
        <v>5</v>
      </c>
      <c r="N34" t="s">
        <v>41</v>
      </c>
      <c r="O34" t="s">
        <v>54</v>
      </c>
      <c r="P34" s="6" t="s">
        <v>2519</v>
      </c>
      <c r="Q34" s="7">
        <v>3.3</v>
      </c>
      <c r="R34">
        <v>11.7</v>
      </c>
      <c r="S34">
        <v>0</v>
      </c>
      <c r="U34">
        <v>2074750</v>
      </c>
      <c r="V34">
        <v>456445</v>
      </c>
      <c r="W34">
        <v>1618305</v>
      </c>
      <c r="X34">
        <v>0</v>
      </c>
      <c r="Y34" t="s">
        <v>48</v>
      </c>
    </row>
    <row r="35" spans="1:25" x14ac:dyDescent="0.25">
      <c r="A35">
        <v>34</v>
      </c>
      <c r="B35">
        <v>71068</v>
      </c>
      <c r="C35">
        <v>0</v>
      </c>
      <c r="D35">
        <v>0</v>
      </c>
      <c r="E35" t="s">
        <v>830</v>
      </c>
      <c r="F35" t="s">
        <v>831</v>
      </c>
      <c r="G35">
        <v>1</v>
      </c>
      <c r="H35" s="6">
        <v>350000</v>
      </c>
      <c r="I35" s="7">
        <v>46234</v>
      </c>
      <c r="K35">
        <v>8</v>
      </c>
      <c r="L35" t="s">
        <v>40</v>
      </c>
      <c r="M35" t="s">
        <v>5</v>
      </c>
      <c r="N35" t="s">
        <v>41</v>
      </c>
      <c r="O35" t="s">
        <v>77</v>
      </c>
      <c r="P35" s="6" t="s">
        <v>2519</v>
      </c>
      <c r="Q35" s="7">
        <v>8</v>
      </c>
      <c r="R35">
        <v>0</v>
      </c>
      <c r="S35">
        <v>0</v>
      </c>
      <c r="U35">
        <v>28000</v>
      </c>
      <c r="V35">
        <v>28000</v>
      </c>
      <c r="W35">
        <v>0</v>
      </c>
      <c r="X35">
        <v>0</v>
      </c>
      <c r="Y35" t="s">
        <v>44</v>
      </c>
    </row>
    <row r="36" spans="1:25" x14ac:dyDescent="0.25">
      <c r="A36">
        <v>35</v>
      </c>
      <c r="B36">
        <v>71092</v>
      </c>
      <c r="C36">
        <v>0</v>
      </c>
      <c r="D36">
        <v>0</v>
      </c>
      <c r="E36" t="s">
        <v>1646</v>
      </c>
      <c r="F36" t="s">
        <v>1647</v>
      </c>
      <c r="G36">
        <v>1</v>
      </c>
      <c r="H36" s="6">
        <v>854890</v>
      </c>
      <c r="I36" s="7">
        <v>46234</v>
      </c>
      <c r="K36">
        <v>15</v>
      </c>
      <c r="L36" t="s">
        <v>40</v>
      </c>
      <c r="M36" t="s">
        <v>5</v>
      </c>
      <c r="N36" t="s">
        <v>41</v>
      </c>
      <c r="O36" t="s">
        <v>54</v>
      </c>
      <c r="P36" s="6" t="s">
        <v>2519</v>
      </c>
      <c r="Q36" s="7">
        <v>4</v>
      </c>
      <c r="R36">
        <v>11</v>
      </c>
      <c r="S36">
        <v>0</v>
      </c>
      <c r="U36">
        <v>128234</v>
      </c>
      <c r="V36">
        <v>34196</v>
      </c>
      <c r="W36">
        <v>94038</v>
      </c>
      <c r="X36">
        <v>0</v>
      </c>
      <c r="Y36" t="s">
        <v>109</v>
      </c>
    </row>
    <row r="37" spans="1:25" x14ac:dyDescent="0.25">
      <c r="A37">
        <v>36</v>
      </c>
      <c r="B37">
        <v>71079</v>
      </c>
      <c r="C37">
        <v>0</v>
      </c>
      <c r="D37">
        <v>0</v>
      </c>
      <c r="E37" t="s">
        <v>1436</v>
      </c>
      <c r="F37" t="s">
        <v>1437</v>
      </c>
      <c r="G37">
        <v>1</v>
      </c>
      <c r="H37" s="6">
        <v>815217</v>
      </c>
      <c r="I37" s="7">
        <v>46234</v>
      </c>
      <c r="K37">
        <v>8</v>
      </c>
      <c r="L37" t="s">
        <v>40</v>
      </c>
      <c r="M37" t="s">
        <v>5</v>
      </c>
      <c r="N37" t="s">
        <v>41</v>
      </c>
      <c r="O37" t="s">
        <v>77</v>
      </c>
      <c r="P37" s="6" t="s">
        <v>2519</v>
      </c>
      <c r="Q37" s="7">
        <v>8</v>
      </c>
      <c r="R37">
        <v>0</v>
      </c>
      <c r="S37">
        <v>0</v>
      </c>
      <c r="U37">
        <v>65217</v>
      </c>
      <c r="V37">
        <v>65217</v>
      </c>
      <c r="W37">
        <v>0</v>
      </c>
      <c r="X37">
        <v>0</v>
      </c>
      <c r="Y37" t="s">
        <v>799</v>
      </c>
    </row>
    <row r="38" spans="1:25" x14ac:dyDescent="0.25">
      <c r="A38">
        <v>37</v>
      </c>
      <c r="B38">
        <v>71093</v>
      </c>
      <c r="C38">
        <v>0</v>
      </c>
      <c r="D38">
        <v>0</v>
      </c>
      <c r="E38" t="s">
        <v>1232</v>
      </c>
      <c r="F38" t="s">
        <v>1233</v>
      </c>
      <c r="G38">
        <v>1</v>
      </c>
      <c r="H38" s="6">
        <v>102806512</v>
      </c>
      <c r="I38" s="7">
        <v>46234</v>
      </c>
      <c r="K38">
        <v>15</v>
      </c>
      <c r="L38" t="s">
        <v>40</v>
      </c>
      <c r="M38" t="s">
        <v>5</v>
      </c>
      <c r="N38" t="s">
        <v>41</v>
      </c>
      <c r="O38" t="s">
        <v>54</v>
      </c>
      <c r="P38" s="6" t="s">
        <v>2519</v>
      </c>
      <c r="Q38" s="7">
        <v>3.7</v>
      </c>
      <c r="R38">
        <v>11.3</v>
      </c>
      <c r="S38">
        <v>0</v>
      </c>
      <c r="U38">
        <v>15420977</v>
      </c>
      <c r="V38">
        <v>3803841</v>
      </c>
      <c r="W38">
        <v>11617136</v>
      </c>
      <c r="X38">
        <v>0</v>
      </c>
      <c r="Y38" t="s">
        <v>67</v>
      </c>
    </row>
    <row r="39" spans="1:25" x14ac:dyDescent="0.25">
      <c r="A39">
        <v>38</v>
      </c>
      <c r="B39">
        <v>71080</v>
      </c>
      <c r="C39">
        <v>0</v>
      </c>
      <c r="D39">
        <v>0</v>
      </c>
      <c r="E39" t="s">
        <v>553</v>
      </c>
      <c r="F39" t="s">
        <v>554</v>
      </c>
      <c r="G39">
        <v>1</v>
      </c>
      <c r="H39" s="6">
        <v>42199996</v>
      </c>
      <c r="I39" s="7">
        <v>46234</v>
      </c>
      <c r="K39">
        <v>15</v>
      </c>
      <c r="L39" t="s">
        <v>40</v>
      </c>
      <c r="M39" t="s">
        <v>5</v>
      </c>
      <c r="N39" t="s">
        <v>41</v>
      </c>
      <c r="O39" t="s">
        <v>47</v>
      </c>
      <c r="P39" s="6" t="s">
        <v>2519</v>
      </c>
      <c r="Q39" s="7">
        <v>4</v>
      </c>
      <c r="R39">
        <v>11</v>
      </c>
      <c r="S39">
        <v>0</v>
      </c>
      <c r="U39">
        <v>6329999</v>
      </c>
      <c r="V39">
        <v>1688000</v>
      </c>
      <c r="W39">
        <v>4642000</v>
      </c>
      <c r="X39">
        <v>0</v>
      </c>
      <c r="Y39" t="s">
        <v>109</v>
      </c>
    </row>
    <row r="40" spans="1:25" x14ac:dyDescent="0.25">
      <c r="A40">
        <v>39</v>
      </c>
      <c r="B40">
        <v>71112</v>
      </c>
      <c r="C40">
        <v>0</v>
      </c>
      <c r="D40">
        <v>0</v>
      </c>
      <c r="E40" t="s">
        <v>409</v>
      </c>
      <c r="F40" t="s">
        <v>410</v>
      </c>
      <c r="G40">
        <v>1</v>
      </c>
      <c r="H40" s="6">
        <v>170000000</v>
      </c>
      <c r="I40" s="7">
        <v>46234</v>
      </c>
      <c r="K40">
        <v>15</v>
      </c>
      <c r="L40" t="s">
        <v>40</v>
      </c>
      <c r="M40" t="s">
        <v>5</v>
      </c>
      <c r="N40" t="s">
        <v>41</v>
      </c>
      <c r="O40" t="s">
        <v>77</v>
      </c>
      <c r="P40" s="6" t="s">
        <v>2519</v>
      </c>
      <c r="Q40" s="7">
        <v>5.0999999999999996</v>
      </c>
      <c r="R40">
        <v>5.4</v>
      </c>
      <c r="S40">
        <v>4.5</v>
      </c>
      <c r="U40">
        <v>25500000</v>
      </c>
      <c r="V40">
        <v>8670000</v>
      </c>
      <c r="W40">
        <v>9180000</v>
      </c>
      <c r="X40">
        <v>7650000</v>
      </c>
      <c r="Y40" t="s">
        <v>112</v>
      </c>
    </row>
    <row r="41" spans="1:25" x14ac:dyDescent="0.25">
      <c r="A41">
        <v>40</v>
      </c>
      <c r="B41">
        <v>71110</v>
      </c>
      <c r="C41">
        <v>0</v>
      </c>
      <c r="D41">
        <v>0</v>
      </c>
      <c r="E41" t="s">
        <v>2406</v>
      </c>
      <c r="F41" t="s">
        <v>2407</v>
      </c>
      <c r="G41">
        <v>1</v>
      </c>
      <c r="H41" s="6">
        <v>10169438</v>
      </c>
      <c r="I41" s="7">
        <v>46234</v>
      </c>
      <c r="K41">
        <v>14</v>
      </c>
      <c r="L41" t="s">
        <v>40</v>
      </c>
      <c r="M41" t="s">
        <v>9</v>
      </c>
      <c r="N41" t="s">
        <v>41</v>
      </c>
      <c r="O41" t="s">
        <v>42</v>
      </c>
      <c r="P41" s="6" t="s">
        <v>2519</v>
      </c>
      <c r="Q41" s="7">
        <v>7</v>
      </c>
      <c r="R41">
        <v>7</v>
      </c>
      <c r="S41">
        <v>0</v>
      </c>
      <c r="U41">
        <v>1423721</v>
      </c>
      <c r="V41">
        <v>711861</v>
      </c>
      <c r="W41">
        <v>711861</v>
      </c>
      <c r="X41">
        <v>0</v>
      </c>
      <c r="Y41" t="s">
        <v>2086</v>
      </c>
    </row>
    <row r="42" spans="1:25" x14ac:dyDescent="0.25">
      <c r="A42">
        <v>41</v>
      </c>
      <c r="B42">
        <v>71081</v>
      </c>
      <c r="C42">
        <v>0</v>
      </c>
      <c r="D42">
        <v>0</v>
      </c>
      <c r="E42" t="s">
        <v>1416</v>
      </c>
      <c r="F42" t="s">
        <v>1417</v>
      </c>
      <c r="G42">
        <v>1</v>
      </c>
      <c r="H42" s="6">
        <v>22152228</v>
      </c>
      <c r="I42" s="7">
        <v>46234</v>
      </c>
      <c r="K42">
        <v>9</v>
      </c>
      <c r="L42" t="s">
        <v>40</v>
      </c>
      <c r="M42" t="s">
        <v>9</v>
      </c>
      <c r="N42" t="s">
        <v>41</v>
      </c>
      <c r="O42" t="s">
        <v>42</v>
      </c>
      <c r="P42" s="6" t="s">
        <v>2519</v>
      </c>
      <c r="Q42" s="7">
        <v>9</v>
      </c>
      <c r="R42">
        <v>0</v>
      </c>
      <c r="S42">
        <v>0</v>
      </c>
      <c r="U42">
        <v>1993701</v>
      </c>
      <c r="V42">
        <v>1993701</v>
      </c>
      <c r="W42">
        <v>0</v>
      </c>
      <c r="X42">
        <v>0</v>
      </c>
      <c r="Y42" t="s">
        <v>67</v>
      </c>
    </row>
    <row r="43" spans="1:25" x14ac:dyDescent="0.25">
      <c r="A43">
        <v>42</v>
      </c>
      <c r="B43">
        <v>71082</v>
      </c>
      <c r="C43">
        <v>0</v>
      </c>
      <c r="D43">
        <v>0</v>
      </c>
      <c r="E43" t="s">
        <v>539</v>
      </c>
      <c r="F43" t="s">
        <v>540</v>
      </c>
      <c r="G43">
        <v>1</v>
      </c>
      <c r="H43" s="6">
        <v>23106921</v>
      </c>
      <c r="I43" s="7">
        <v>46234</v>
      </c>
      <c r="K43">
        <v>15</v>
      </c>
      <c r="L43" t="s">
        <v>40</v>
      </c>
      <c r="M43" t="s">
        <v>5</v>
      </c>
      <c r="N43" t="s">
        <v>41</v>
      </c>
      <c r="O43" t="s">
        <v>47</v>
      </c>
      <c r="P43" s="6" t="s">
        <v>2519</v>
      </c>
      <c r="Q43" s="7">
        <v>4</v>
      </c>
      <c r="R43">
        <v>11</v>
      </c>
      <c r="S43">
        <v>0</v>
      </c>
      <c r="U43">
        <v>3466038</v>
      </c>
      <c r="V43">
        <v>924277</v>
      </c>
      <c r="W43">
        <v>2541761</v>
      </c>
      <c r="X43">
        <v>0</v>
      </c>
      <c r="Y43" t="s">
        <v>109</v>
      </c>
    </row>
    <row r="44" spans="1:25" x14ac:dyDescent="0.25">
      <c r="A44">
        <v>43</v>
      </c>
      <c r="B44">
        <v>71094</v>
      </c>
      <c r="C44">
        <v>0</v>
      </c>
      <c r="D44">
        <v>0</v>
      </c>
      <c r="E44" t="s">
        <v>2528</v>
      </c>
      <c r="F44" t="s">
        <v>2529</v>
      </c>
      <c r="G44">
        <v>1</v>
      </c>
      <c r="H44" s="6">
        <v>7831504</v>
      </c>
      <c r="I44" s="7">
        <v>46234</v>
      </c>
      <c r="K44">
        <v>15</v>
      </c>
      <c r="L44" t="s">
        <v>40</v>
      </c>
      <c r="M44" t="s">
        <v>5</v>
      </c>
      <c r="N44" t="s">
        <v>41</v>
      </c>
      <c r="O44" t="s">
        <v>54</v>
      </c>
      <c r="P44" s="6" t="s">
        <v>2519</v>
      </c>
      <c r="Q44" s="7">
        <v>1.6</v>
      </c>
      <c r="R44">
        <v>13.4</v>
      </c>
      <c r="S44">
        <v>0</v>
      </c>
      <c r="U44">
        <v>1174726</v>
      </c>
      <c r="V44">
        <v>125304</v>
      </c>
      <c r="W44">
        <v>1049422</v>
      </c>
      <c r="X44">
        <v>0</v>
      </c>
      <c r="Y44" t="s">
        <v>94</v>
      </c>
    </row>
    <row r="45" spans="1:25" x14ac:dyDescent="0.25">
      <c r="A45">
        <v>44</v>
      </c>
      <c r="B45">
        <v>71083</v>
      </c>
      <c r="C45">
        <v>0</v>
      </c>
      <c r="D45">
        <v>0</v>
      </c>
      <c r="E45" t="s">
        <v>1414</v>
      </c>
      <c r="F45" t="s">
        <v>1415</v>
      </c>
      <c r="G45">
        <v>1</v>
      </c>
      <c r="H45" s="6">
        <v>35390931</v>
      </c>
      <c r="I45" s="7">
        <v>46234</v>
      </c>
      <c r="K45">
        <v>9</v>
      </c>
      <c r="L45" t="s">
        <v>40</v>
      </c>
      <c r="M45" t="s">
        <v>9</v>
      </c>
      <c r="N45" t="s">
        <v>41</v>
      </c>
      <c r="O45" t="s">
        <v>42</v>
      </c>
      <c r="P45" s="6" t="s">
        <v>2519</v>
      </c>
      <c r="Q45" s="7">
        <v>9</v>
      </c>
      <c r="R45">
        <v>0</v>
      </c>
      <c r="S45">
        <v>0</v>
      </c>
      <c r="U45">
        <v>3185184</v>
      </c>
      <c r="V45">
        <v>3185184</v>
      </c>
      <c r="W45">
        <v>0</v>
      </c>
      <c r="X45">
        <v>0</v>
      </c>
      <c r="Y45" t="s">
        <v>67</v>
      </c>
    </row>
    <row r="46" spans="1:25" x14ac:dyDescent="0.25">
      <c r="A46">
        <v>45</v>
      </c>
      <c r="B46">
        <v>71069</v>
      </c>
      <c r="C46">
        <v>0</v>
      </c>
      <c r="D46">
        <v>0</v>
      </c>
      <c r="E46" t="s">
        <v>514</v>
      </c>
      <c r="F46" t="s">
        <v>515</v>
      </c>
      <c r="G46">
        <v>1</v>
      </c>
      <c r="H46" s="6">
        <v>6000000</v>
      </c>
      <c r="I46" s="7">
        <v>46234</v>
      </c>
      <c r="K46">
        <v>6</v>
      </c>
      <c r="L46" t="s">
        <v>40</v>
      </c>
      <c r="M46" t="s">
        <v>5</v>
      </c>
      <c r="N46" t="s">
        <v>41</v>
      </c>
      <c r="O46" t="s">
        <v>77</v>
      </c>
      <c r="P46" s="6" t="s">
        <v>2519</v>
      </c>
      <c r="Q46" s="7">
        <v>6</v>
      </c>
      <c r="R46">
        <v>0</v>
      </c>
      <c r="S46">
        <v>0</v>
      </c>
      <c r="U46">
        <v>360000</v>
      </c>
      <c r="V46">
        <v>360000</v>
      </c>
      <c r="W46">
        <v>0</v>
      </c>
      <c r="X46">
        <v>0</v>
      </c>
      <c r="Y46" t="s">
        <v>48</v>
      </c>
    </row>
    <row r="47" spans="1:25" x14ac:dyDescent="0.25">
      <c r="A47">
        <v>46</v>
      </c>
      <c r="B47">
        <v>71070</v>
      </c>
      <c r="C47">
        <v>0</v>
      </c>
      <c r="D47">
        <v>0</v>
      </c>
      <c r="E47" t="s">
        <v>514</v>
      </c>
      <c r="F47" t="s">
        <v>515</v>
      </c>
      <c r="G47">
        <v>1</v>
      </c>
      <c r="H47" s="6">
        <v>6000000</v>
      </c>
      <c r="I47" s="7">
        <v>46234</v>
      </c>
      <c r="K47">
        <v>6</v>
      </c>
      <c r="L47" t="s">
        <v>40</v>
      </c>
      <c r="M47" t="s">
        <v>5</v>
      </c>
      <c r="N47" t="s">
        <v>41</v>
      </c>
      <c r="O47" t="s">
        <v>77</v>
      </c>
      <c r="P47" s="6" t="s">
        <v>2519</v>
      </c>
      <c r="Q47" s="7">
        <v>6</v>
      </c>
      <c r="R47">
        <v>0</v>
      </c>
      <c r="S47">
        <v>0</v>
      </c>
      <c r="U47">
        <v>360000</v>
      </c>
      <c r="V47">
        <v>360000</v>
      </c>
      <c r="W47">
        <v>0</v>
      </c>
      <c r="X47">
        <v>0</v>
      </c>
      <c r="Y47" t="s">
        <v>48</v>
      </c>
    </row>
    <row r="48" spans="1:25" x14ac:dyDescent="0.25">
      <c r="A48">
        <v>47</v>
      </c>
      <c r="B48">
        <v>71071</v>
      </c>
      <c r="C48">
        <v>0</v>
      </c>
      <c r="D48">
        <v>0</v>
      </c>
      <c r="E48" t="s">
        <v>514</v>
      </c>
      <c r="F48" t="s">
        <v>515</v>
      </c>
      <c r="G48">
        <v>1</v>
      </c>
      <c r="H48" s="6">
        <v>3000000</v>
      </c>
      <c r="I48" s="7">
        <v>46234</v>
      </c>
      <c r="K48">
        <v>6</v>
      </c>
      <c r="L48" t="s">
        <v>40</v>
      </c>
      <c r="M48" t="s">
        <v>5</v>
      </c>
      <c r="N48" t="s">
        <v>41</v>
      </c>
      <c r="O48" t="s">
        <v>77</v>
      </c>
      <c r="P48" s="6" t="s">
        <v>2519</v>
      </c>
      <c r="Q48" s="7">
        <v>6</v>
      </c>
      <c r="R48">
        <v>0</v>
      </c>
      <c r="S48">
        <v>0</v>
      </c>
      <c r="U48">
        <v>180000</v>
      </c>
      <c r="V48">
        <v>180000</v>
      </c>
      <c r="W48">
        <v>0</v>
      </c>
      <c r="X48">
        <v>0</v>
      </c>
      <c r="Y48" t="s">
        <v>48</v>
      </c>
    </row>
    <row r="49" spans="1:25" x14ac:dyDescent="0.25">
      <c r="A49">
        <v>48</v>
      </c>
      <c r="B49">
        <v>71111</v>
      </c>
      <c r="C49">
        <v>0</v>
      </c>
      <c r="D49">
        <v>0</v>
      </c>
      <c r="E49" t="s">
        <v>2220</v>
      </c>
      <c r="F49" t="s">
        <v>2221</v>
      </c>
      <c r="G49">
        <v>1</v>
      </c>
      <c r="H49" s="6">
        <v>1703678</v>
      </c>
      <c r="I49" s="7">
        <v>46234</v>
      </c>
      <c r="K49">
        <v>14</v>
      </c>
      <c r="L49" t="s">
        <v>40</v>
      </c>
      <c r="M49" t="s">
        <v>9</v>
      </c>
      <c r="N49" t="s">
        <v>41</v>
      </c>
      <c r="O49" t="s">
        <v>42</v>
      </c>
      <c r="P49" s="6" t="s">
        <v>2519</v>
      </c>
      <c r="Q49" s="7">
        <v>7</v>
      </c>
      <c r="R49">
        <v>7</v>
      </c>
      <c r="S49">
        <v>0</v>
      </c>
      <c r="U49">
        <v>238515</v>
      </c>
      <c r="V49">
        <v>119257</v>
      </c>
      <c r="W49">
        <v>119257</v>
      </c>
      <c r="X49">
        <v>0</v>
      </c>
      <c r="Y49" t="s">
        <v>2086</v>
      </c>
    </row>
    <row r="50" spans="1:25" x14ac:dyDescent="0.25">
      <c r="A50">
        <v>49</v>
      </c>
      <c r="B50">
        <v>71063</v>
      </c>
      <c r="C50">
        <v>0</v>
      </c>
      <c r="D50">
        <v>0</v>
      </c>
      <c r="E50" t="s">
        <v>1369</v>
      </c>
      <c r="F50" t="s">
        <v>1370</v>
      </c>
      <c r="G50">
        <v>1</v>
      </c>
      <c r="H50" s="6">
        <v>2828671</v>
      </c>
      <c r="I50" s="7">
        <v>46233</v>
      </c>
      <c r="K50" t="s">
        <v>1371</v>
      </c>
      <c r="L50" t="s">
        <v>40</v>
      </c>
      <c r="M50" t="s">
        <v>5</v>
      </c>
      <c r="N50" t="s">
        <v>41</v>
      </c>
      <c r="O50" t="s">
        <v>77</v>
      </c>
      <c r="P50" s="6" t="s">
        <v>2519</v>
      </c>
      <c r="Q50" s="7">
        <v>6</v>
      </c>
      <c r="R50">
        <v>3.4</v>
      </c>
      <c r="S50">
        <v>0</v>
      </c>
      <c r="U50">
        <v>265895</v>
      </c>
      <c r="V50">
        <v>169720</v>
      </c>
      <c r="W50">
        <v>96175</v>
      </c>
      <c r="X50">
        <v>0</v>
      </c>
      <c r="Y50" t="s">
        <v>48</v>
      </c>
    </row>
    <row r="51" spans="1:25" x14ac:dyDescent="0.25">
      <c r="A51">
        <v>50</v>
      </c>
      <c r="B51">
        <v>71066</v>
      </c>
      <c r="C51">
        <v>0</v>
      </c>
      <c r="D51">
        <v>0</v>
      </c>
      <c r="E51" t="s">
        <v>1167</v>
      </c>
      <c r="F51" t="s">
        <v>1168</v>
      </c>
      <c r="G51">
        <v>1</v>
      </c>
      <c r="H51" s="6">
        <v>7000000</v>
      </c>
      <c r="I51" s="7">
        <v>46233</v>
      </c>
      <c r="K51">
        <v>5</v>
      </c>
      <c r="L51" t="s">
        <v>40</v>
      </c>
      <c r="M51" t="s">
        <v>5</v>
      </c>
      <c r="N51" t="s">
        <v>41</v>
      </c>
      <c r="O51" t="s">
        <v>77</v>
      </c>
      <c r="P51" s="6" t="s">
        <v>2519</v>
      </c>
      <c r="Q51" s="7">
        <v>5</v>
      </c>
      <c r="R51">
        <v>0</v>
      </c>
      <c r="S51">
        <v>0</v>
      </c>
      <c r="U51">
        <v>350000</v>
      </c>
      <c r="V51">
        <v>350000</v>
      </c>
      <c r="W51">
        <v>0</v>
      </c>
      <c r="X51">
        <v>0</v>
      </c>
      <c r="Y51" t="s">
        <v>48</v>
      </c>
    </row>
    <row r="52" spans="1:25" x14ac:dyDescent="0.25">
      <c r="A52">
        <v>51</v>
      </c>
      <c r="B52">
        <v>71067</v>
      </c>
      <c r="C52">
        <v>0</v>
      </c>
      <c r="D52">
        <v>0</v>
      </c>
      <c r="E52" t="s">
        <v>1167</v>
      </c>
      <c r="F52" t="s">
        <v>1168</v>
      </c>
      <c r="G52">
        <v>1</v>
      </c>
      <c r="H52" s="6">
        <v>7000000</v>
      </c>
      <c r="I52" s="7">
        <v>46233</v>
      </c>
      <c r="K52">
        <v>5</v>
      </c>
      <c r="L52" t="s">
        <v>40</v>
      </c>
      <c r="M52" t="s">
        <v>5</v>
      </c>
      <c r="N52" t="s">
        <v>41</v>
      </c>
      <c r="O52" t="s">
        <v>77</v>
      </c>
      <c r="P52" s="6" t="s">
        <v>2519</v>
      </c>
      <c r="Q52" s="7">
        <v>5</v>
      </c>
      <c r="R52">
        <v>0</v>
      </c>
      <c r="S52">
        <v>0</v>
      </c>
      <c r="U52">
        <v>350000</v>
      </c>
      <c r="V52">
        <v>350000</v>
      </c>
      <c r="W52">
        <v>0</v>
      </c>
      <c r="X52">
        <v>0</v>
      </c>
      <c r="Y52" t="s">
        <v>48</v>
      </c>
    </row>
    <row r="53" spans="1:25" x14ac:dyDescent="0.25">
      <c r="A53">
        <v>52</v>
      </c>
      <c r="B53">
        <v>71065</v>
      </c>
      <c r="C53">
        <v>0</v>
      </c>
      <c r="D53">
        <v>0</v>
      </c>
      <c r="E53" t="s">
        <v>873</v>
      </c>
      <c r="F53" t="s">
        <v>874</v>
      </c>
      <c r="G53">
        <v>1</v>
      </c>
      <c r="H53" s="6">
        <v>1646973</v>
      </c>
      <c r="I53" s="7">
        <v>46233</v>
      </c>
      <c r="K53">
        <v>15</v>
      </c>
      <c r="L53" t="s">
        <v>40</v>
      </c>
      <c r="M53" t="s">
        <v>5</v>
      </c>
      <c r="N53" t="s">
        <v>41</v>
      </c>
      <c r="O53" t="s">
        <v>47</v>
      </c>
      <c r="P53" s="6" t="s">
        <v>2519</v>
      </c>
      <c r="Q53" s="7">
        <v>4</v>
      </c>
      <c r="R53">
        <v>11</v>
      </c>
      <c r="S53">
        <v>0</v>
      </c>
      <c r="U53">
        <v>247046</v>
      </c>
      <c r="V53">
        <v>65879</v>
      </c>
      <c r="W53">
        <v>181167</v>
      </c>
      <c r="X53">
        <v>0</v>
      </c>
      <c r="Y53" t="s">
        <v>109</v>
      </c>
    </row>
    <row r="54" spans="1:25" x14ac:dyDescent="0.25">
      <c r="A54">
        <v>53</v>
      </c>
      <c r="B54">
        <v>71064</v>
      </c>
      <c r="C54">
        <v>0</v>
      </c>
      <c r="D54">
        <v>0</v>
      </c>
      <c r="E54" t="s">
        <v>1376</v>
      </c>
      <c r="F54" t="s">
        <v>1377</v>
      </c>
      <c r="G54">
        <v>1</v>
      </c>
      <c r="H54" s="6">
        <v>6332724</v>
      </c>
      <c r="I54" s="7">
        <v>46233</v>
      </c>
      <c r="K54" t="s">
        <v>1371</v>
      </c>
      <c r="L54" t="s">
        <v>40</v>
      </c>
      <c r="M54" t="s">
        <v>5</v>
      </c>
      <c r="N54" t="s">
        <v>41</v>
      </c>
      <c r="O54" t="s">
        <v>77</v>
      </c>
      <c r="P54" s="6" t="s">
        <v>2519</v>
      </c>
      <c r="Q54" s="7">
        <v>6</v>
      </c>
      <c r="R54">
        <v>3.4</v>
      </c>
      <c r="S54">
        <v>0</v>
      </c>
      <c r="U54">
        <v>595276</v>
      </c>
      <c r="V54">
        <v>379963</v>
      </c>
      <c r="W54">
        <v>215313</v>
      </c>
      <c r="X54">
        <v>0</v>
      </c>
      <c r="Y54" t="s">
        <v>48</v>
      </c>
    </row>
    <row r="55" spans="1:25" x14ac:dyDescent="0.25">
      <c r="A55">
        <v>54</v>
      </c>
      <c r="B55">
        <v>71060</v>
      </c>
      <c r="C55">
        <v>0</v>
      </c>
      <c r="D55">
        <v>0</v>
      </c>
      <c r="E55" t="s">
        <v>1161</v>
      </c>
      <c r="F55" t="s">
        <v>1162</v>
      </c>
      <c r="G55">
        <v>1</v>
      </c>
      <c r="H55" s="6">
        <v>1858854</v>
      </c>
      <c r="I55" s="7">
        <v>46232</v>
      </c>
      <c r="K55">
        <v>15</v>
      </c>
      <c r="L55" t="s">
        <v>40</v>
      </c>
      <c r="M55" t="s">
        <v>5</v>
      </c>
      <c r="N55" t="s">
        <v>41</v>
      </c>
      <c r="O55" t="s">
        <v>54</v>
      </c>
      <c r="P55" s="6" t="s">
        <v>2519</v>
      </c>
      <c r="Q55" s="7">
        <v>5</v>
      </c>
      <c r="R55">
        <v>10</v>
      </c>
      <c r="S55">
        <v>0</v>
      </c>
      <c r="U55">
        <v>278828</v>
      </c>
      <c r="V55">
        <v>92943</v>
      </c>
      <c r="W55">
        <v>185885</v>
      </c>
      <c r="X55">
        <v>0</v>
      </c>
      <c r="Y55" t="s">
        <v>44</v>
      </c>
    </row>
    <row r="56" spans="1:25" x14ac:dyDescent="0.25">
      <c r="A56">
        <v>55</v>
      </c>
      <c r="B56">
        <v>71049</v>
      </c>
      <c r="C56">
        <v>0</v>
      </c>
      <c r="D56">
        <v>0</v>
      </c>
      <c r="E56" t="s">
        <v>1806</v>
      </c>
      <c r="F56" t="s">
        <v>1807</v>
      </c>
      <c r="G56">
        <v>1</v>
      </c>
      <c r="H56" s="6">
        <v>10000000</v>
      </c>
      <c r="I56" s="7">
        <v>46232</v>
      </c>
      <c r="K56">
        <v>15</v>
      </c>
      <c r="L56" t="s">
        <v>40</v>
      </c>
      <c r="M56" t="s">
        <v>5</v>
      </c>
      <c r="N56" t="s">
        <v>41</v>
      </c>
      <c r="O56" t="s">
        <v>47</v>
      </c>
      <c r="P56" s="6" t="s">
        <v>2519</v>
      </c>
      <c r="Q56" s="7">
        <v>6</v>
      </c>
      <c r="R56">
        <v>9</v>
      </c>
      <c r="S56">
        <v>0</v>
      </c>
      <c r="U56">
        <v>1500000</v>
      </c>
      <c r="V56">
        <v>600000</v>
      </c>
      <c r="W56">
        <v>900000</v>
      </c>
      <c r="X56">
        <v>0</v>
      </c>
      <c r="Y56" t="s">
        <v>48</v>
      </c>
    </row>
    <row r="57" spans="1:25" x14ac:dyDescent="0.25">
      <c r="A57">
        <v>56</v>
      </c>
      <c r="B57">
        <v>71054</v>
      </c>
      <c r="C57">
        <v>0</v>
      </c>
      <c r="D57">
        <v>0</v>
      </c>
      <c r="E57" t="s">
        <v>1163</v>
      </c>
      <c r="F57" t="s">
        <v>1164</v>
      </c>
      <c r="G57">
        <v>1</v>
      </c>
      <c r="H57" s="6">
        <v>1652498</v>
      </c>
      <c r="I57" s="7">
        <v>46232</v>
      </c>
      <c r="K57">
        <v>15</v>
      </c>
      <c r="L57" t="s">
        <v>40</v>
      </c>
      <c r="M57" t="s">
        <v>5</v>
      </c>
      <c r="N57" t="s">
        <v>41</v>
      </c>
      <c r="O57" t="s">
        <v>54</v>
      </c>
      <c r="P57" s="6" t="s">
        <v>2519</v>
      </c>
      <c r="Q57" s="7">
        <v>5</v>
      </c>
      <c r="R57">
        <v>10</v>
      </c>
      <c r="S57">
        <v>0</v>
      </c>
      <c r="U57">
        <v>247875</v>
      </c>
      <c r="V57">
        <v>82625</v>
      </c>
      <c r="W57">
        <v>165250</v>
      </c>
      <c r="X57">
        <v>0</v>
      </c>
      <c r="Y57" t="s">
        <v>44</v>
      </c>
    </row>
    <row r="58" spans="1:25" x14ac:dyDescent="0.25">
      <c r="A58">
        <v>57</v>
      </c>
      <c r="B58">
        <v>71062</v>
      </c>
      <c r="C58">
        <v>0</v>
      </c>
      <c r="D58">
        <v>0</v>
      </c>
      <c r="E58" t="s">
        <v>1165</v>
      </c>
      <c r="F58" t="s">
        <v>1166</v>
      </c>
      <c r="G58">
        <v>1</v>
      </c>
      <c r="H58" s="6">
        <v>1294850</v>
      </c>
      <c r="I58" s="7">
        <v>46232</v>
      </c>
      <c r="K58">
        <v>15</v>
      </c>
      <c r="L58" t="s">
        <v>40</v>
      </c>
      <c r="M58" t="s">
        <v>5</v>
      </c>
      <c r="N58" t="s">
        <v>41</v>
      </c>
      <c r="O58" t="s">
        <v>54</v>
      </c>
      <c r="P58" s="6" t="s">
        <v>2519</v>
      </c>
      <c r="Q58" s="7">
        <v>5</v>
      </c>
      <c r="R58">
        <v>10</v>
      </c>
      <c r="S58">
        <v>0</v>
      </c>
      <c r="U58">
        <v>194228</v>
      </c>
      <c r="V58">
        <v>64742</v>
      </c>
      <c r="W58">
        <v>129485</v>
      </c>
      <c r="X58">
        <v>0</v>
      </c>
      <c r="Y58" t="s">
        <v>44</v>
      </c>
    </row>
    <row r="59" spans="1:25" x14ac:dyDescent="0.25">
      <c r="A59">
        <v>58</v>
      </c>
      <c r="B59">
        <v>71055</v>
      </c>
      <c r="C59">
        <v>0</v>
      </c>
      <c r="D59">
        <v>0</v>
      </c>
      <c r="E59" t="s">
        <v>1169</v>
      </c>
      <c r="F59" t="s">
        <v>1170</v>
      </c>
      <c r="G59">
        <v>1</v>
      </c>
      <c r="H59" s="6">
        <v>4067911</v>
      </c>
      <c r="I59" s="7">
        <v>46232</v>
      </c>
      <c r="K59">
        <v>15</v>
      </c>
      <c r="L59" t="s">
        <v>40</v>
      </c>
      <c r="M59" t="s">
        <v>5</v>
      </c>
      <c r="N59" t="s">
        <v>41</v>
      </c>
      <c r="O59" t="s">
        <v>54</v>
      </c>
      <c r="P59" s="6" t="s">
        <v>2519</v>
      </c>
      <c r="Q59" s="7">
        <v>5</v>
      </c>
      <c r="R59">
        <v>10</v>
      </c>
      <c r="S59">
        <v>0</v>
      </c>
      <c r="U59">
        <v>610187</v>
      </c>
      <c r="V59">
        <v>203396</v>
      </c>
      <c r="W59">
        <v>406791</v>
      </c>
      <c r="X59">
        <v>0</v>
      </c>
      <c r="Y59" t="s">
        <v>44</v>
      </c>
    </row>
    <row r="60" spans="1:25" x14ac:dyDescent="0.25">
      <c r="A60">
        <v>59</v>
      </c>
      <c r="B60">
        <v>71043</v>
      </c>
      <c r="C60">
        <v>0</v>
      </c>
      <c r="D60">
        <v>0</v>
      </c>
      <c r="E60" t="s">
        <v>1477</v>
      </c>
      <c r="F60" t="s">
        <v>1478</v>
      </c>
      <c r="G60">
        <v>1</v>
      </c>
      <c r="H60" s="6">
        <v>500000</v>
      </c>
      <c r="I60" s="7">
        <v>46232</v>
      </c>
      <c r="K60">
        <v>6</v>
      </c>
      <c r="L60" t="s">
        <v>40</v>
      </c>
      <c r="M60" t="s">
        <v>5</v>
      </c>
      <c r="N60" t="s">
        <v>41</v>
      </c>
      <c r="O60" t="s">
        <v>47</v>
      </c>
      <c r="P60" s="6" t="s">
        <v>2519</v>
      </c>
      <c r="Q60" s="7">
        <v>6</v>
      </c>
      <c r="R60">
        <v>0</v>
      </c>
      <c r="S60">
        <v>0</v>
      </c>
      <c r="U60">
        <v>30000</v>
      </c>
      <c r="V60">
        <v>30000</v>
      </c>
      <c r="W60">
        <v>0</v>
      </c>
      <c r="X60">
        <v>0</v>
      </c>
      <c r="Y60" t="s">
        <v>72</v>
      </c>
    </row>
    <row r="61" spans="1:25" x14ac:dyDescent="0.25">
      <c r="A61">
        <v>60</v>
      </c>
      <c r="B61">
        <v>71052</v>
      </c>
      <c r="C61">
        <v>0</v>
      </c>
      <c r="D61">
        <v>0</v>
      </c>
      <c r="E61" t="s">
        <v>1147</v>
      </c>
      <c r="F61" t="s">
        <v>1148</v>
      </c>
      <c r="G61">
        <v>1</v>
      </c>
      <c r="H61" s="6">
        <v>5361366</v>
      </c>
      <c r="I61" s="7">
        <v>46232</v>
      </c>
      <c r="K61">
        <v>15</v>
      </c>
      <c r="L61" t="s">
        <v>40</v>
      </c>
      <c r="M61" t="s">
        <v>5</v>
      </c>
      <c r="N61" t="s">
        <v>41</v>
      </c>
      <c r="O61" t="s">
        <v>54</v>
      </c>
      <c r="P61" s="6" t="s">
        <v>2519</v>
      </c>
      <c r="Q61" s="7">
        <v>5</v>
      </c>
      <c r="R61">
        <v>10</v>
      </c>
      <c r="S61">
        <v>0</v>
      </c>
      <c r="U61">
        <v>804205</v>
      </c>
      <c r="V61">
        <v>268068</v>
      </c>
      <c r="W61">
        <v>536137</v>
      </c>
      <c r="X61">
        <v>0</v>
      </c>
      <c r="Y61" t="s">
        <v>44</v>
      </c>
    </row>
    <row r="62" spans="1:25" x14ac:dyDescent="0.25">
      <c r="A62">
        <v>61</v>
      </c>
      <c r="B62">
        <v>71059</v>
      </c>
      <c r="C62">
        <v>0</v>
      </c>
      <c r="D62">
        <v>0</v>
      </c>
      <c r="E62" t="s">
        <v>1159</v>
      </c>
      <c r="F62" t="s">
        <v>1160</v>
      </c>
      <c r="G62">
        <v>1</v>
      </c>
      <c r="H62" s="6">
        <v>3933775</v>
      </c>
      <c r="I62" s="7">
        <v>46232</v>
      </c>
      <c r="K62">
        <v>15</v>
      </c>
      <c r="L62" t="s">
        <v>40</v>
      </c>
      <c r="M62" t="s">
        <v>5</v>
      </c>
      <c r="N62" t="s">
        <v>41</v>
      </c>
      <c r="O62" t="s">
        <v>54</v>
      </c>
      <c r="P62" s="6" t="s">
        <v>2519</v>
      </c>
      <c r="Q62" s="7">
        <v>5</v>
      </c>
      <c r="R62">
        <v>10</v>
      </c>
      <c r="S62">
        <v>0</v>
      </c>
      <c r="U62">
        <v>590066</v>
      </c>
      <c r="V62">
        <v>196689</v>
      </c>
      <c r="W62">
        <v>393378</v>
      </c>
      <c r="X62">
        <v>0</v>
      </c>
      <c r="Y62" t="s">
        <v>44</v>
      </c>
    </row>
    <row r="63" spans="1:25" x14ac:dyDescent="0.25">
      <c r="A63">
        <v>62</v>
      </c>
      <c r="B63">
        <v>71056</v>
      </c>
      <c r="C63">
        <v>0</v>
      </c>
      <c r="D63">
        <v>0</v>
      </c>
      <c r="E63" t="s">
        <v>1157</v>
      </c>
      <c r="F63" t="s">
        <v>1158</v>
      </c>
      <c r="G63">
        <v>1</v>
      </c>
      <c r="H63" s="6">
        <v>8513542</v>
      </c>
      <c r="I63" s="7">
        <v>46232</v>
      </c>
      <c r="K63">
        <v>15</v>
      </c>
      <c r="L63" t="s">
        <v>40</v>
      </c>
      <c r="M63" t="s">
        <v>5</v>
      </c>
      <c r="N63" t="s">
        <v>41</v>
      </c>
      <c r="O63" t="s">
        <v>54</v>
      </c>
      <c r="P63" s="6" t="s">
        <v>2519</v>
      </c>
      <c r="Q63" s="7">
        <v>5</v>
      </c>
      <c r="R63">
        <v>10</v>
      </c>
      <c r="S63">
        <v>0</v>
      </c>
      <c r="U63">
        <v>1277031</v>
      </c>
      <c r="V63">
        <v>425677</v>
      </c>
      <c r="W63">
        <v>851354</v>
      </c>
      <c r="X63">
        <v>0</v>
      </c>
      <c r="Y63" t="s">
        <v>44</v>
      </c>
    </row>
    <row r="64" spans="1:25" x14ac:dyDescent="0.25">
      <c r="A64">
        <v>63</v>
      </c>
      <c r="B64">
        <v>71061</v>
      </c>
      <c r="C64">
        <v>0</v>
      </c>
      <c r="D64">
        <v>0</v>
      </c>
      <c r="E64" t="s">
        <v>1151</v>
      </c>
      <c r="F64" t="s">
        <v>1152</v>
      </c>
      <c r="G64">
        <v>1</v>
      </c>
      <c r="H64" s="6">
        <v>17024508</v>
      </c>
      <c r="I64" s="7">
        <v>46232</v>
      </c>
      <c r="K64">
        <v>15</v>
      </c>
      <c r="L64" t="s">
        <v>40</v>
      </c>
      <c r="M64" t="s">
        <v>5</v>
      </c>
      <c r="N64" t="s">
        <v>41</v>
      </c>
      <c r="O64" t="s">
        <v>54</v>
      </c>
      <c r="P64" s="6" t="s">
        <v>2519</v>
      </c>
      <c r="Q64" s="7">
        <v>5</v>
      </c>
      <c r="R64">
        <v>10</v>
      </c>
      <c r="S64">
        <v>0</v>
      </c>
      <c r="U64">
        <v>2553676</v>
      </c>
      <c r="V64">
        <v>851225</v>
      </c>
      <c r="W64">
        <v>1702451</v>
      </c>
      <c r="X64">
        <v>0</v>
      </c>
      <c r="Y64" t="s">
        <v>44</v>
      </c>
    </row>
    <row r="65" spans="1:25" x14ac:dyDescent="0.25">
      <c r="A65">
        <v>64</v>
      </c>
      <c r="B65">
        <v>71053</v>
      </c>
      <c r="C65">
        <v>0</v>
      </c>
      <c r="D65">
        <v>0</v>
      </c>
      <c r="E65" t="s">
        <v>2353</v>
      </c>
      <c r="F65" t="s">
        <v>2354</v>
      </c>
      <c r="G65">
        <v>1</v>
      </c>
      <c r="H65" s="6">
        <v>1199181</v>
      </c>
      <c r="I65" s="7">
        <v>46232</v>
      </c>
      <c r="K65">
        <v>15</v>
      </c>
      <c r="L65" t="s">
        <v>40</v>
      </c>
      <c r="M65" t="s">
        <v>5</v>
      </c>
      <c r="N65" t="s">
        <v>41</v>
      </c>
      <c r="O65" t="s">
        <v>54</v>
      </c>
      <c r="P65" s="6" t="s">
        <v>2519</v>
      </c>
      <c r="Q65" s="7">
        <v>5</v>
      </c>
      <c r="R65">
        <v>10</v>
      </c>
      <c r="S65">
        <v>0</v>
      </c>
      <c r="U65">
        <v>179877</v>
      </c>
      <c r="V65">
        <v>59959</v>
      </c>
      <c r="W65">
        <v>119918</v>
      </c>
      <c r="X65">
        <v>0</v>
      </c>
      <c r="Y65" t="s">
        <v>44</v>
      </c>
    </row>
    <row r="66" spans="1:25" x14ac:dyDescent="0.25">
      <c r="A66">
        <v>65</v>
      </c>
      <c r="B66">
        <v>71058</v>
      </c>
      <c r="C66">
        <v>0</v>
      </c>
      <c r="D66">
        <v>0</v>
      </c>
      <c r="E66" t="s">
        <v>1149</v>
      </c>
      <c r="F66" t="s">
        <v>1150</v>
      </c>
      <c r="G66">
        <v>1</v>
      </c>
      <c r="H66" s="6">
        <v>715811</v>
      </c>
      <c r="I66" s="7">
        <v>46232</v>
      </c>
      <c r="K66">
        <v>15</v>
      </c>
      <c r="L66" t="s">
        <v>40</v>
      </c>
      <c r="M66" t="s">
        <v>5</v>
      </c>
      <c r="N66" t="s">
        <v>41</v>
      </c>
      <c r="O66" t="s">
        <v>54</v>
      </c>
      <c r="P66" s="6" t="s">
        <v>2519</v>
      </c>
      <c r="Q66" s="7">
        <v>5</v>
      </c>
      <c r="R66">
        <v>10</v>
      </c>
      <c r="S66">
        <v>0</v>
      </c>
      <c r="U66">
        <v>107372</v>
      </c>
      <c r="V66">
        <v>35791</v>
      </c>
      <c r="W66">
        <v>71581</v>
      </c>
      <c r="X66">
        <v>0</v>
      </c>
      <c r="Y66" t="s">
        <v>44</v>
      </c>
    </row>
    <row r="67" spans="1:25" x14ac:dyDescent="0.25">
      <c r="A67">
        <v>66</v>
      </c>
      <c r="B67">
        <v>71048</v>
      </c>
      <c r="C67">
        <v>0</v>
      </c>
      <c r="D67">
        <v>0</v>
      </c>
      <c r="E67" t="s">
        <v>1834</v>
      </c>
      <c r="F67" t="s">
        <v>1835</v>
      </c>
      <c r="G67">
        <v>1</v>
      </c>
      <c r="H67" s="6">
        <v>234667</v>
      </c>
      <c r="I67" s="7">
        <v>46232</v>
      </c>
      <c r="K67">
        <v>10</v>
      </c>
      <c r="L67" t="s">
        <v>40</v>
      </c>
      <c r="M67" t="s">
        <v>5</v>
      </c>
      <c r="N67" t="s">
        <v>41</v>
      </c>
      <c r="O67" t="s">
        <v>57</v>
      </c>
      <c r="P67" s="6" t="s">
        <v>2519</v>
      </c>
      <c r="Q67" s="7">
        <v>10</v>
      </c>
      <c r="R67">
        <v>0</v>
      </c>
      <c r="S67">
        <v>0</v>
      </c>
      <c r="U67">
        <v>23467</v>
      </c>
      <c r="V67">
        <v>23467</v>
      </c>
      <c r="W67">
        <v>0</v>
      </c>
      <c r="X67">
        <v>0</v>
      </c>
      <c r="Y67" t="s">
        <v>48</v>
      </c>
    </row>
    <row r="68" spans="1:25" x14ac:dyDescent="0.25">
      <c r="A68">
        <v>67</v>
      </c>
      <c r="B68">
        <v>71046</v>
      </c>
      <c r="C68">
        <v>0</v>
      </c>
      <c r="D68">
        <v>0</v>
      </c>
      <c r="E68" t="s">
        <v>1858</v>
      </c>
      <c r="F68" t="s">
        <v>1859</v>
      </c>
      <c r="G68">
        <v>1</v>
      </c>
      <c r="H68" s="6">
        <v>34693938</v>
      </c>
      <c r="I68" s="7">
        <v>46232</v>
      </c>
      <c r="K68">
        <v>15</v>
      </c>
      <c r="L68" t="s">
        <v>40</v>
      </c>
      <c r="M68" t="s">
        <v>5</v>
      </c>
      <c r="N68" t="s">
        <v>41</v>
      </c>
      <c r="O68" t="s">
        <v>57</v>
      </c>
      <c r="P68" s="6" t="s">
        <v>2519</v>
      </c>
      <c r="Q68" s="7">
        <v>10</v>
      </c>
      <c r="R68">
        <v>5</v>
      </c>
      <c r="S68">
        <v>0</v>
      </c>
      <c r="U68">
        <v>5204091</v>
      </c>
      <c r="V68">
        <v>3469394</v>
      </c>
      <c r="W68">
        <v>1734697</v>
      </c>
      <c r="X68">
        <v>0</v>
      </c>
      <c r="Y68" t="s">
        <v>67</v>
      </c>
    </row>
    <row r="69" spans="1:25" x14ac:dyDescent="0.25">
      <c r="A69">
        <v>68</v>
      </c>
      <c r="B69">
        <v>71045</v>
      </c>
      <c r="C69">
        <v>0</v>
      </c>
      <c r="D69">
        <v>0</v>
      </c>
      <c r="E69" t="s">
        <v>814</v>
      </c>
      <c r="F69" t="s">
        <v>815</v>
      </c>
      <c r="G69">
        <v>1</v>
      </c>
      <c r="H69" s="6">
        <v>15152749</v>
      </c>
      <c r="I69" s="7">
        <v>46232</v>
      </c>
      <c r="K69">
        <v>15</v>
      </c>
      <c r="L69" t="s">
        <v>40</v>
      </c>
      <c r="M69" t="s">
        <v>5</v>
      </c>
      <c r="N69" t="s">
        <v>41</v>
      </c>
      <c r="O69" t="s">
        <v>54</v>
      </c>
      <c r="P69" s="6" t="s">
        <v>2519</v>
      </c>
      <c r="Q69" s="7">
        <v>3.3</v>
      </c>
      <c r="R69">
        <v>11.7</v>
      </c>
      <c r="S69">
        <v>0</v>
      </c>
      <c r="U69">
        <v>2272912</v>
      </c>
      <c r="V69">
        <v>500041</v>
      </c>
      <c r="W69">
        <v>1772872</v>
      </c>
      <c r="X69">
        <v>0</v>
      </c>
      <c r="Y69" t="s">
        <v>48</v>
      </c>
    </row>
    <row r="70" spans="1:25" x14ac:dyDescent="0.25">
      <c r="A70">
        <v>69</v>
      </c>
      <c r="B70">
        <v>71050</v>
      </c>
      <c r="C70">
        <v>0</v>
      </c>
      <c r="D70">
        <v>0</v>
      </c>
      <c r="E70" t="s">
        <v>1490</v>
      </c>
      <c r="F70" t="s">
        <v>1491</v>
      </c>
      <c r="G70">
        <v>1</v>
      </c>
      <c r="H70" s="6">
        <v>20000000</v>
      </c>
      <c r="I70" s="7">
        <v>46232</v>
      </c>
      <c r="K70">
        <v>15</v>
      </c>
      <c r="L70" t="s">
        <v>40</v>
      </c>
      <c r="M70" t="s">
        <v>5</v>
      </c>
      <c r="N70" t="s">
        <v>41</v>
      </c>
      <c r="O70" t="s">
        <v>47</v>
      </c>
      <c r="P70" s="6" t="s">
        <v>2519</v>
      </c>
      <c r="Q70" s="7">
        <v>6</v>
      </c>
      <c r="R70">
        <v>9</v>
      </c>
      <c r="S70">
        <v>0</v>
      </c>
      <c r="U70">
        <v>3000000</v>
      </c>
      <c r="V70">
        <v>1200000</v>
      </c>
      <c r="W70">
        <v>1800000</v>
      </c>
      <c r="X70">
        <v>0</v>
      </c>
      <c r="Y70" t="s">
        <v>48</v>
      </c>
    </row>
    <row r="71" spans="1:25" x14ac:dyDescent="0.25">
      <c r="A71">
        <v>70</v>
      </c>
      <c r="B71">
        <v>71057</v>
      </c>
      <c r="C71">
        <v>0</v>
      </c>
      <c r="D71">
        <v>0</v>
      </c>
      <c r="E71" t="s">
        <v>1145</v>
      </c>
      <c r="F71" t="s">
        <v>1146</v>
      </c>
      <c r="G71">
        <v>1</v>
      </c>
      <c r="H71" s="6">
        <v>671318</v>
      </c>
      <c r="I71" s="7">
        <v>46232</v>
      </c>
      <c r="K71">
        <v>15</v>
      </c>
      <c r="L71" t="s">
        <v>40</v>
      </c>
      <c r="M71" t="s">
        <v>5</v>
      </c>
      <c r="N71" t="s">
        <v>41</v>
      </c>
      <c r="O71" t="s">
        <v>54</v>
      </c>
      <c r="P71" s="6" t="s">
        <v>2519</v>
      </c>
      <c r="Q71" s="7">
        <v>5</v>
      </c>
      <c r="R71">
        <v>10</v>
      </c>
      <c r="S71">
        <v>0</v>
      </c>
      <c r="U71">
        <v>100698</v>
      </c>
      <c r="V71">
        <v>33566</v>
      </c>
      <c r="W71">
        <v>67132</v>
      </c>
      <c r="X71">
        <v>0</v>
      </c>
      <c r="Y71" t="s">
        <v>44</v>
      </c>
    </row>
    <row r="72" spans="1:25" x14ac:dyDescent="0.25">
      <c r="A72">
        <v>71</v>
      </c>
      <c r="B72">
        <v>71051</v>
      </c>
      <c r="C72">
        <v>0</v>
      </c>
      <c r="D72">
        <v>0</v>
      </c>
      <c r="E72" t="s">
        <v>2357</v>
      </c>
      <c r="F72" t="s">
        <v>2358</v>
      </c>
      <c r="G72">
        <v>1</v>
      </c>
      <c r="H72" s="6">
        <v>2301730</v>
      </c>
      <c r="I72" s="7">
        <v>46232</v>
      </c>
      <c r="K72">
        <v>15</v>
      </c>
      <c r="L72" t="s">
        <v>40</v>
      </c>
      <c r="M72" t="s">
        <v>5</v>
      </c>
      <c r="N72" t="s">
        <v>41</v>
      </c>
      <c r="O72" t="s">
        <v>54</v>
      </c>
      <c r="P72" s="6" t="s">
        <v>2519</v>
      </c>
      <c r="Q72" s="7">
        <v>5</v>
      </c>
      <c r="R72">
        <v>10</v>
      </c>
      <c r="S72">
        <v>0</v>
      </c>
      <c r="U72">
        <v>345260</v>
      </c>
      <c r="V72">
        <v>115086</v>
      </c>
      <c r="W72">
        <v>230173</v>
      </c>
      <c r="X72">
        <v>0</v>
      </c>
      <c r="Y72" t="s">
        <v>44</v>
      </c>
    </row>
    <row r="73" spans="1:25" x14ac:dyDescent="0.25">
      <c r="A73">
        <v>72</v>
      </c>
      <c r="B73">
        <v>71044</v>
      </c>
      <c r="C73">
        <v>0</v>
      </c>
      <c r="D73">
        <v>0</v>
      </c>
      <c r="E73" t="s">
        <v>1942</v>
      </c>
      <c r="F73" t="s">
        <v>1943</v>
      </c>
      <c r="G73">
        <v>1</v>
      </c>
      <c r="H73" s="6">
        <v>28411765</v>
      </c>
      <c r="I73" s="7">
        <v>46232</v>
      </c>
      <c r="K73">
        <v>15</v>
      </c>
      <c r="L73" t="s">
        <v>40</v>
      </c>
      <c r="M73" t="s">
        <v>5</v>
      </c>
      <c r="N73" t="s">
        <v>41</v>
      </c>
      <c r="O73" t="s">
        <v>77</v>
      </c>
      <c r="P73" s="6" t="s">
        <v>2519</v>
      </c>
      <c r="Q73" s="7">
        <v>5.6</v>
      </c>
      <c r="R73">
        <v>9.4</v>
      </c>
      <c r="S73">
        <v>0</v>
      </c>
      <c r="U73">
        <v>4261765</v>
      </c>
      <c r="V73">
        <v>1591059</v>
      </c>
      <c r="W73">
        <v>2670706</v>
      </c>
      <c r="X73">
        <v>0</v>
      </c>
      <c r="Y73" t="s">
        <v>67</v>
      </c>
    </row>
    <row r="74" spans="1:25" x14ac:dyDescent="0.25">
      <c r="A74">
        <v>73</v>
      </c>
      <c r="B74">
        <v>71036</v>
      </c>
      <c r="C74">
        <v>0</v>
      </c>
      <c r="D74">
        <v>0</v>
      </c>
      <c r="E74" t="s">
        <v>2410</v>
      </c>
      <c r="F74" t="s">
        <v>2411</v>
      </c>
      <c r="G74">
        <v>1</v>
      </c>
      <c r="H74" s="6">
        <v>240030</v>
      </c>
      <c r="I74" s="7">
        <v>46231</v>
      </c>
      <c r="K74">
        <v>10</v>
      </c>
      <c r="L74" t="s">
        <v>40</v>
      </c>
      <c r="M74" t="s">
        <v>9</v>
      </c>
      <c r="N74" t="s">
        <v>41</v>
      </c>
      <c r="O74" t="s">
        <v>42</v>
      </c>
      <c r="P74" s="6" t="s">
        <v>2519</v>
      </c>
      <c r="Q74" s="7">
        <v>10</v>
      </c>
      <c r="R74">
        <v>0</v>
      </c>
      <c r="S74">
        <v>0</v>
      </c>
      <c r="U74">
        <v>24003</v>
      </c>
      <c r="V74">
        <v>24003</v>
      </c>
      <c r="W74">
        <v>0</v>
      </c>
      <c r="X74">
        <v>0</v>
      </c>
      <c r="Y74" t="s">
        <v>109</v>
      </c>
    </row>
    <row r="75" spans="1:25" x14ac:dyDescent="0.25">
      <c r="A75">
        <v>74</v>
      </c>
      <c r="B75">
        <v>71042</v>
      </c>
      <c r="C75">
        <v>0</v>
      </c>
      <c r="D75">
        <v>0</v>
      </c>
      <c r="E75" t="s">
        <v>427</v>
      </c>
      <c r="F75" t="s">
        <v>428</v>
      </c>
      <c r="G75">
        <v>1</v>
      </c>
      <c r="H75" s="6">
        <v>800000</v>
      </c>
      <c r="I75" s="7">
        <v>46231</v>
      </c>
      <c r="K75">
        <v>13</v>
      </c>
      <c r="L75" t="s">
        <v>40</v>
      </c>
      <c r="M75" t="s">
        <v>3</v>
      </c>
      <c r="N75" t="s">
        <v>41</v>
      </c>
      <c r="O75" t="s">
        <v>51</v>
      </c>
      <c r="P75" s="6" t="s">
        <v>2519</v>
      </c>
      <c r="Q75" s="7">
        <v>13</v>
      </c>
      <c r="R75">
        <v>0</v>
      </c>
      <c r="S75">
        <v>0</v>
      </c>
      <c r="U75">
        <v>104000</v>
      </c>
      <c r="V75">
        <v>104000</v>
      </c>
      <c r="W75">
        <v>0</v>
      </c>
      <c r="X75">
        <v>0</v>
      </c>
      <c r="Y75" t="s">
        <v>81</v>
      </c>
    </row>
    <row r="76" spans="1:25" x14ac:dyDescent="0.25">
      <c r="A76">
        <v>75</v>
      </c>
      <c r="B76">
        <v>71037</v>
      </c>
      <c r="C76">
        <v>0</v>
      </c>
      <c r="D76">
        <v>0</v>
      </c>
      <c r="E76" t="s">
        <v>806</v>
      </c>
      <c r="F76" t="s">
        <v>807</v>
      </c>
      <c r="G76">
        <v>1</v>
      </c>
      <c r="H76" s="6">
        <v>180000000</v>
      </c>
      <c r="I76" s="7">
        <v>46231</v>
      </c>
      <c r="K76">
        <v>15</v>
      </c>
      <c r="L76" t="s">
        <v>40</v>
      </c>
      <c r="M76" t="s">
        <v>5</v>
      </c>
      <c r="N76" t="s">
        <v>41</v>
      </c>
      <c r="O76" t="s">
        <v>54</v>
      </c>
      <c r="P76" s="6" t="s">
        <v>2519</v>
      </c>
      <c r="Q76" s="7">
        <v>8</v>
      </c>
      <c r="R76">
        <v>6</v>
      </c>
      <c r="S76">
        <v>1</v>
      </c>
      <c r="U76">
        <v>27000000</v>
      </c>
      <c r="V76">
        <v>14400000</v>
      </c>
      <c r="W76">
        <v>10800000</v>
      </c>
      <c r="X76">
        <v>1800000</v>
      </c>
      <c r="Y76" t="s">
        <v>48</v>
      </c>
    </row>
    <row r="77" spans="1:25" x14ac:dyDescent="0.25">
      <c r="A77">
        <v>76</v>
      </c>
      <c r="B77">
        <v>71034</v>
      </c>
      <c r="C77">
        <v>0</v>
      </c>
      <c r="D77">
        <v>0</v>
      </c>
      <c r="E77" t="s">
        <v>1836</v>
      </c>
      <c r="F77" t="s">
        <v>1837</v>
      </c>
      <c r="G77">
        <v>1</v>
      </c>
      <c r="H77" s="6">
        <v>2272720</v>
      </c>
      <c r="I77" s="7">
        <v>46231</v>
      </c>
      <c r="K77">
        <v>9</v>
      </c>
      <c r="L77" t="s">
        <v>40</v>
      </c>
      <c r="M77" t="s">
        <v>9</v>
      </c>
      <c r="N77" t="s">
        <v>41</v>
      </c>
      <c r="O77" t="s">
        <v>42</v>
      </c>
      <c r="P77" s="6" t="s">
        <v>2519</v>
      </c>
      <c r="Q77" s="7">
        <v>9</v>
      </c>
      <c r="R77">
        <v>0</v>
      </c>
      <c r="S77">
        <v>0</v>
      </c>
      <c r="U77">
        <v>204545</v>
      </c>
      <c r="V77">
        <v>204545</v>
      </c>
      <c r="W77">
        <v>0</v>
      </c>
      <c r="X77">
        <v>0</v>
      </c>
      <c r="Y77" t="s">
        <v>67</v>
      </c>
    </row>
    <row r="78" spans="1:25" x14ac:dyDescent="0.25">
      <c r="A78">
        <v>77</v>
      </c>
      <c r="B78">
        <v>71041</v>
      </c>
      <c r="C78">
        <v>0</v>
      </c>
      <c r="D78">
        <v>0</v>
      </c>
      <c r="E78" t="s">
        <v>368</v>
      </c>
      <c r="F78" t="s">
        <v>369</v>
      </c>
      <c r="G78">
        <v>1</v>
      </c>
      <c r="H78" s="6">
        <v>1000000</v>
      </c>
      <c r="I78" s="7">
        <v>46231</v>
      </c>
      <c r="K78">
        <v>13</v>
      </c>
      <c r="L78" t="s">
        <v>40</v>
      </c>
      <c r="M78" t="s">
        <v>3</v>
      </c>
      <c r="N78" t="s">
        <v>41</v>
      </c>
      <c r="O78" t="s">
        <v>51</v>
      </c>
      <c r="P78" s="6" t="s">
        <v>2519</v>
      </c>
      <c r="Q78" s="7">
        <v>13</v>
      </c>
      <c r="R78">
        <v>0</v>
      </c>
      <c r="S78">
        <v>0</v>
      </c>
      <c r="U78">
        <v>130000</v>
      </c>
      <c r="V78">
        <v>130000</v>
      </c>
      <c r="W78">
        <v>0</v>
      </c>
      <c r="X78">
        <v>0</v>
      </c>
      <c r="Y78" t="s">
        <v>48</v>
      </c>
    </row>
    <row r="79" spans="1:25" x14ac:dyDescent="0.25">
      <c r="A79">
        <v>78</v>
      </c>
      <c r="B79">
        <v>71035</v>
      </c>
      <c r="C79">
        <v>0</v>
      </c>
      <c r="D79">
        <v>0</v>
      </c>
      <c r="E79" t="s">
        <v>2613</v>
      </c>
      <c r="F79" t="s">
        <v>2614</v>
      </c>
      <c r="G79">
        <v>1</v>
      </c>
      <c r="H79" s="6">
        <v>2000000</v>
      </c>
      <c r="I79" s="7">
        <v>46231</v>
      </c>
      <c r="K79">
        <v>8</v>
      </c>
      <c r="L79" t="s">
        <v>40</v>
      </c>
      <c r="M79" t="s">
        <v>3</v>
      </c>
      <c r="N79" t="s">
        <v>41</v>
      </c>
      <c r="O79" t="s">
        <v>51</v>
      </c>
      <c r="P79" s="6" t="s">
        <v>2519</v>
      </c>
      <c r="Q79" s="7">
        <v>8</v>
      </c>
      <c r="R79">
        <v>0</v>
      </c>
      <c r="S79">
        <v>0</v>
      </c>
      <c r="U79">
        <v>160000</v>
      </c>
      <c r="V79">
        <v>160000</v>
      </c>
      <c r="W79">
        <v>0</v>
      </c>
      <c r="X79">
        <v>0</v>
      </c>
      <c r="Y79" t="s">
        <v>48</v>
      </c>
    </row>
    <row r="80" spans="1:25" x14ac:dyDescent="0.25">
      <c r="A80">
        <v>79</v>
      </c>
      <c r="B80">
        <v>71047</v>
      </c>
      <c r="C80">
        <v>0</v>
      </c>
      <c r="D80">
        <v>0</v>
      </c>
      <c r="E80" t="s">
        <v>2473</v>
      </c>
      <c r="F80" t="s">
        <v>2474</v>
      </c>
      <c r="G80">
        <v>1</v>
      </c>
      <c r="H80" s="6">
        <v>1000000</v>
      </c>
      <c r="I80" s="7">
        <v>46231</v>
      </c>
      <c r="K80">
        <v>8</v>
      </c>
      <c r="L80" t="s">
        <v>40</v>
      </c>
      <c r="M80" t="s">
        <v>5</v>
      </c>
      <c r="N80" t="s">
        <v>41</v>
      </c>
      <c r="O80" t="s">
        <v>54</v>
      </c>
      <c r="P80" s="6" t="s">
        <v>2519</v>
      </c>
      <c r="Q80" s="7">
        <v>8</v>
      </c>
      <c r="R80">
        <v>0</v>
      </c>
      <c r="S80">
        <v>0</v>
      </c>
      <c r="U80">
        <v>80000</v>
      </c>
      <c r="V80">
        <v>80000</v>
      </c>
      <c r="W80">
        <v>0</v>
      </c>
      <c r="X80">
        <v>0</v>
      </c>
      <c r="Y80" t="s">
        <v>48</v>
      </c>
    </row>
    <row r="81" spans="1:25" x14ac:dyDescent="0.25">
      <c r="A81">
        <v>80</v>
      </c>
      <c r="B81">
        <v>71029</v>
      </c>
      <c r="C81">
        <v>0</v>
      </c>
      <c r="D81">
        <v>0</v>
      </c>
      <c r="E81" t="s">
        <v>622</v>
      </c>
      <c r="F81" t="s">
        <v>623</v>
      </c>
      <c r="G81">
        <v>1</v>
      </c>
      <c r="H81" s="6">
        <v>27600000</v>
      </c>
      <c r="I81" s="7">
        <v>46230</v>
      </c>
      <c r="K81">
        <v>15</v>
      </c>
      <c r="L81" t="s">
        <v>40</v>
      </c>
      <c r="M81" t="s">
        <v>5</v>
      </c>
      <c r="N81" t="s">
        <v>41</v>
      </c>
      <c r="O81" t="s">
        <v>47</v>
      </c>
      <c r="P81" s="6" t="s">
        <v>2519</v>
      </c>
      <c r="Q81" s="7">
        <v>3</v>
      </c>
      <c r="R81">
        <v>12</v>
      </c>
      <c r="S81">
        <v>0</v>
      </c>
      <c r="U81">
        <v>4140000</v>
      </c>
      <c r="V81">
        <v>828000</v>
      </c>
      <c r="W81">
        <v>3312000</v>
      </c>
      <c r="X81">
        <v>0</v>
      </c>
      <c r="Y81" t="s">
        <v>250</v>
      </c>
    </row>
    <row r="82" spans="1:25" x14ac:dyDescent="0.25">
      <c r="A82">
        <v>81</v>
      </c>
      <c r="B82">
        <v>71028</v>
      </c>
      <c r="C82">
        <v>0</v>
      </c>
      <c r="D82">
        <v>0</v>
      </c>
      <c r="E82" t="s">
        <v>3023</v>
      </c>
      <c r="F82" t="s">
        <v>3024</v>
      </c>
      <c r="G82">
        <v>1</v>
      </c>
      <c r="H82" s="6">
        <v>807529</v>
      </c>
      <c r="I82" s="7">
        <v>46230</v>
      </c>
      <c r="K82">
        <v>15</v>
      </c>
      <c r="L82" t="s">
        <v>40</v>
      </c>
      <c r="M82" t="s">
        <v>5</v>
      </c>
      <c r="N82" t="s">
        <v>41</v>
      </c>
      <c r="O82" t="s">
        <v>57</v>
      </c>
      <c r="P82" s="6" t="s">
        <v>2519</v>
      </c>
      <c r="Q82" s="7">
        <v>15</v>
      </c>
      <c r="R82">
        <v>0</v>
      </c>
      <c r="S82">
        <v>0</v>
      </c>
      <c r="U82">
        <v>121129</v>
      </c>
      <c r="V82">
        <v>121129</v>
      </c>
      <c r="W82">
        <v>0</v>
      </c>
      <c r="X82">
        <v>0</v>
      </c>
      <c r="Y82" t="s">
        <v>48</v>
      </c>
    </row>
    <row r="83" spans="1:25" x14ac:dyDescent="0.25">
      <c r="A83">
        <v>82</v>
      </c>
      <c r="B83">
        <v>71031</v>
      </c>
      <c r="C83">
        <v>0</v>
      </c>
      <c r="D83">
        <v>0</v>
      </c>
      <c r="E83" t="s">
        <v>393</v>
      </c>
      <c r="F83" t="s">
        <v>2586</v>
      </c>
      <c r="G83">
        <v>1</v>
      </c>
      <c r="H83" s="6">
        <v>6751901</v>
      </c>
      <c r="I83" s="7">
        <v>46230</v>
      </c>
      <c r="K83">
        <v>8</v>
      </c>
      <c r="L83" t="s">
        <v>40</v>
      </c>
      <c r="M83" t="s">
        <v>5</v>
      </c>
      <c r="N83" t="s">
        <v>41</v>
      </c>
      <c r="O83" t="s">
        <v>57</v>
      </c>
      <c r="P83" s="6" t="s">
        <v>2519</v>
      </c>
      <c r="Q83" s="7">
        <v>8</v>
      </c>
      <c r="R83">
        <v>0</v>
      </c>
      <c r="S83">
        <v>0</v>
      </c>
      <c r="U83">
        <v>540152</v>
      </c>
      <c r="V83">
        <v>540152</v>
      </c>
      <c r="W83">
        <v>0</v>
      </c>
      <c r="X83">
        <v>0</v>
      </c>
      <c r="Y83" t="s">
        <v>44</v>
      </c>
    </row>
    <row r="84" spans="1:25" x14ac:dyDescent="0.25">
      <c r="A84">
        <v>83</v>
      </c>
      <c r="B84">
        <v>71032</v>
      </c>
      <c r="C84">
        <v>0</v>
      </c>
      <c r="D84">
        <v>0</v>
      </c>
      <c r="E84" t="s">
        <v>743</v>
      </c>
      <c r="F84" t="s">
        <v>744</v>
      </c>
      <c r="G84">
        <v>1</v>
      </c>
      <c r="H84" s="6">
        <v>3500000</v>
      </c>
      <c r="I84" s="7">
        <v>46230</v>
      </c>
      <c r="K84">
        <v>5</v>
      </c>
      <c r="L84" t="s">
        <v>40</v>
      </c>
      <c r="M84" t="s">
        <v>7</v>
      </c>
      <c r="N84" t="s">
        <v>41</v>
      </c>
      <c r="O84" t="s">
        <v>64</v>
      </c>
      <c r="P84" s="6" t="s">
        <v>2519</v>
      </c>
      <c r="Q84" s="7">
        <v>5</v>
      </c>
      <c r="R84">
        <v>0</v>
      </c>
      <c r="S84">
        <v>0</v>
      </c>
      <c r="U84">
        <v>175000</v>
      </c>
      <c r="V84">
        <v>175000</v>
      </c>
      <c r="W84">
        <v>0</v>
      </c>
      <c r="X84">
        <v>0</v>
      </c>
      <c r="Y84" t="s">
        <v>94</v>
      </c>
    </row>
    <row r="85" spans="1:25" x14ac:dyDescent="0.25">
      <c r="A85">
        <v>84</v>
      </c>
      <c r="B85">
        <v>71022</v>
      </c>
      <c r="C85">
        <v>0</v>
      </c>
      <c r="D85">
        <v>0</v>
      </c>
      <c r="E85" t="s">
        <v>1506</v>
      </c>
      <c r="F85" t="s">
        <v>1507</v>
      </c>
      <c r="G85">
        <v>1</v>
      </c>
      <c r="H85" s="6">
        <v>197033</v>
      </c>
      <c r="I85" s="7">
        <v>46230</v>
      </c>
      <c r="K85">
        <v>8</v>
      </c>
      <c r="L85" t="s">
        <v>40</v>
      </c>
      <c r="M85" t="s">
        <v>7</v>
      </c>
      <c r="N85" t="s">
        <v>41</v>
      </c>
      <c r="O85" t="s">
        <v>64</v>
      </c>
      <c r="P85" s="6" t="s">
        <v>2519</v>
      </c>
      <c r="Q85" s="7">
        <v>8</v>
      </c>
      <c r="R85">
        <v>0</v>
      </c>
      <c r="S85">
        <v>0</v>
      </c>
      <c r="U85">
        <v>15763</v>
      </c>
      <c r="V85">
        <v>15763</v>
      </c>
      <c r="W85">
        <v>0</v>
      </c>
      <c r="X85">
        <v>0</v>
      </c>
      <c r="Y85" t="s">
        <v>44</v>
      </c>
    </row>
    <row r="86" spans="1:25" x14ac:dyDescent="0.25">
      <c r="A86">
        <v>85</v>
      </c>
      <c r="B86">
        <v>71027</v>
      </c>
      <c r="C86">
        <v>0</v>
      </c>
      <c r="D86">
        <v>0</v>
      </c>
      <c r="E86" t="s">
        <v>2250</v>
      </c>
      <c r="F86" t="s">
        <v>2251</v>
      </c>
      <c r="G86">
        <v>1</v>
      </c>
      <c r="H86" s="6">
        <v>144670</v>
      </c>
      <c r="I86" s="7">
        <v>46230</v>
      </c>
      <c r="K86">
        <v>15</v>
      </c>
      <c r="L86" t="s">
        <v>40</v>
      </c>
      <c r="M86" t="s">
        <v>3</v>
      </c>
      <c r="N86" t="s">
        <v>41</v>
      </c>
      <c r="O86" t="s">
        <v>51</v>
      </c>
      <c r="P86" s="6" t="s">
        <v>2519</v>
      </c>
      <c r="Q86" s="7">
        <v>15</v>
      </c>
      <c r="R86">
        <v>0</v>
      </c>
      <c r="S86">
        <v>0</v>
      </c>
      <c r="U86">
        <v>21701</v>
      </c>
      <c r="V86">
        <v>21700</v>
      </c>
      <c r="W86">
        <v>0</v>
      </c>
      <c r="X86">
        <v>0</v>
      </c>
      <c r="Y86" t="s">
        <v>48</v>
      </c>
    </row>
    <row r="87" spans="1:25" x14ac:dyDescent="0.25">
      <c r="A87">
        <v>86</v>
      </c>
      <c r="B87">
        <v>71025</v>
      </c>
      <c r="C87">
        <v>0</v>
      </c>
      <c r="D87">
        <v>0</v>
      </c>
      <c r="E87" t="s">
        <v>2254</v>
      </c>
      <c r="F87" t="s">
        <v>2255</v>
      </c>
      <c r="G87">
        <v>1</v>
      </c>
      <c r="H87" s="6">
        <v>510309</v>
      </c>
      <c r="I87" s="7">
        <v>46230</v>
      </c>
      <c r="K87">
        <v>15</v>
      </c>
      <c r="L87" t="s">
        <v>40</v>
      </c>
      <c r="M87" t="s">
        <v>3</v>
      </c>
      <c r="N87" t="s">
        <v>41</v>
      </c>
      <c r="O87" t="s">
        <v>51</v>
      </c>
      <c r="P87" s="6" t="s">
        <v>2519</v>
      </c>
      <c r="Q87" s="7">
        <v>15</v>
      </c>
      <c r="R87">
        <v>0</v>
      </c>
      <c r="S87">
        <v>0</v>
      </c>
      <c r="U87">
        <v>76546</v>
      </c>
      <c r="V87">
        <v>76546</v>
      </c>
      <c r="W87">
        <v>0</v>
      </c>
      <c r="X87">
        <v>0</v>
      </c>
      <c r="Y87" t="s">
        <v>48</v>
      </c>
    </row>
    <row r="88" spans="1:25" x14ac:dyDescent="0.25">
      <c r="A88">
        <v>87</v>
      </c>
      <c r="B88">
        <v>71026</v>
      </c>
      <c r="C88">
        <v>0</v>
      </c>
      <c r="D88">
        <v>0</v>
      </c>
      <c r="E88" t="s">
        <v>860</v>
      </c>
      <c r="F88" t="s">
        <v>861</v>
      </c>
      <c r="G88">
        <v>1</v>
      </c>
      <c r="H88" s="6">
        <v>2192577</v>
      </c>
      <c r="I88" s="7">
        <v>46230</v>
      </c>
      <c r="K88">
        <v>15</v>
      </c>
      <c r="L88" t="s">
        <v>40</v>
      </c>
      <c r="M88" t="s">
        <v>3</v>
      </c>
      <c r="N88" t="s">
        <v>41</v>
      </c>
      <c r="O88" t="s">
        <v>51</v>
      </c>
      <c r="P88" s="6" t="s">
        <v>2519</v>
      </c>
      <c r="Q88" s="7">
        <v>15</v>
      </c>
      <c r="R88">
        <v>0</v>
      </c>
      <c r="S88">
        <v>0</v>
      </c>
      <c r="U88">
        <v>328887</v>
      </c>
      <c r="V88">
        <v>328887</v>
      </c>
      <c r="W88">
        <v>0</v>
      </c>
      <c r="X88">
        <v>0</v>
      </c>
      <c r="Y88" t="s">
        <v>48</v>
      </c>
    </row>
    <row r="89" spans="1:25" x14ac:dyDescent="0.25">
      <c r="A89">
        <v>88</v>
      </c>
      <c r="B89">
        <v>71023</v>
      </c>
      <c r="C89">
        <v>0</v>
      </c>
      <c r="D89">
        <v>0</v>
      </c>
      <c r="E89" t="s">
        <v>2252</v>
      </c>
      <c r="F89" t="s">
        <v>2253</v>
      </c>
      <c r="G89">
        <v>1</v>
      </c>
      <c r="H89" s="6">
        <v>834850</v>
      </c>
      <c r="I89" s="7">
        <v>46230</v>
      </c>
      <c r="K89">
        <v>15</v>
      </c>
      <c r="L89" t="s">
        <v>40</v>
      </c>
      <c r="M89" t="s">
        <v>3</v>
      </c>
      <c r="N89" t="s">
        <v>41</v>
      </c>
      <c r="O89" t="s">
        <v>51</v>
      </c>
      <c r="P89" s="6" t="s">
        <v>2519</v>
      </c>
      <c r="Q89" s="7">
        <v>15</v>
      </c>
      <c r="R89">
        <v>0</v>
      </c>
      <c r="S89">
        <v>0</v>
      </c>
      <c r="U89">
        <v>125228</v>
      </c>
      <c r="V89">
        <v>125228</v>
      </c>
      <c r="W89">
        <v>0</v>
      </c>
      <c r="X89">
        <v>0</v>
      </c>
      <c r="Y89" t="s">
        <v>48</v>
      </c>
    </row>
    <row r="90" spans="1:25" x14ac:dyDescent="0.25">
      <c r="A90">
        <v>89</v>
      </c>
      <c r="B90">
        <v>71024</v>
      </c>
      <c r="C90">
        <v>0</v>
      </c>
      <c r="D90">
        <v>0</v>
      </c>
      <c r="E90" t="s">
        <v>1083</v>
      </c>
      <c r="F90" t="s">
        <v>1084</v>
      </c>
      <c r="G90">
        <v>1</v>
      </c>
      <c r="H90" s="6">
        <v>827464</v>
      </c>
      <c r="I90" s="7">
        <v>46230</v>
      </c>
      <c r="K90">
        <v>15</v>
      </c>
      <c r="L90" t="s">
        <v>40</v>
      </c>
      <c r="M90" t="s">
        <v>3</v>
      </c>
      <c r="N90" t="s">
        <v>41</v>
      </c>
      <c r="O90" t="s">
        <v>51</v>
      </c>
      <c r="P90" s="6" t="s">
        <v>2519</v>
      </c>
      <c r="Q90" s="7">
        <v>15</v>
      </c>
      <c r="R90">
        <v>0</v>
      </c>
      <c r="S90">
        <v>0</v>
      </c>
      <c r="U90">
        <v>124120</v>
      </c>
      <c r="V90">
        <v>124120</v>
      </c>
      <c r="W90">
        <v>0</v>
      </c>
      <c r="X90">
        <v>0</v>
      </c>
      <c r="Y90" t="s">
        <v>48</v>
      </c>
    </row>
    <row r="91" spans="1:25" x14ac:dyDescent="0.25">
      <c r="A91">
        <v>90</v>
      </c>
      <c r="B91">
        <v>71030</v>
      </c>
      <c r="C91">
        <v>0</v>
      </c>
      <c r="D91">
        <v>0</v>
      </c>
      <c r="E91" t="s">
        <v>1582</v>
      </c>
      <c r="F91" t="s">
        <v>1583</v>
      </c>
      <c r="G91">
        <v>1</v>
      </c>
      <c r="H91" s="6">
        <v>120000</v>
      </c>
      <c r="I91" s="7">
        <v>46230</v>
      </c>
      <c r="K91">
        <v>15</v>
      </c>
      <c r="L91" t="s">
        <v>40</v>
      </c>
      <c r="M91" t="s">
        <v>5</v>
      </c>
      <c r="N91" t="s">
        <v>41</v>
      </c>
      <c r="O91" t="s">
        <v>77</v>
      </c>
      <c r="P91" s="6" t="s">
        <v>2519</v>
      </c>
      <c r="Q91" s="7">
        <v>4.5</v>
      </c>
      <c r="R91">
        <v>10.5</v>
      </c>
      <c r="S91">
        <v>0</v>
      </c>
      <c r="U91">
        <v>18000</v>
      </c>
      <c r="V91">
        <v>5400</v>
      </c>
      <c r="W91">
        <v>12600</v>
      </c>
      <c r="X91">
        <v>0</v>
      </c>
      <c r="Y91" t="s">
        <v>48</v>
      </c>
    </row>
    <row r="92" spans="1:25" x14ac:dyDescent="0.25">
      <c r="A92">
        <v>91</v>
      </c>
      <c r="B92">
        <v>71001</v>
      </c>
      <c r="C92">
        <v>0</v>
      </c>
      <c r="D92">
        <v>0</v>
      </c>
      <c r="E92" t="s">
        <v>2432</v>
      </c>
      <c r="F92" t="s">
        <v>2433</v>
      </c>
      <c r="G92">
        <v>1</v>
      </c>
      <c r="H92" s="6">
        <v>200000</v>
      </c>
      <c r="I92" s="7">
        <v>46230</v>
      </c>
      <c r="K92">
        <v>15</v>
      </c>
      <c r="L92" t="s">
        <v>40</v>
      </c>
      <c r="M92" t="s">
        <v>5</v>
      </c>
      <c r="N92" t="s">
        <v>41</v>
      </c>
      <c r="O92" t="s">
        <v>77</v>
      </c>
      <c r="P92" s="6" t="s">
        <v>2519</v>
      </c>
      <c r="Q92" s="7">
        <v>5</v>
      </c>
      <c r="R92">
        <v>10</v>
      </c>
      <c r="S92">
        <v>0</v>
      </c>
      <c r="U92">
        <v>30000</v>
      </c>
      <c r="V92">
        <v>10000</v>
      </c>
      <c r="W92">
        <v>20000</v>
      </c>
      <c r="X92">
        <v>0</v>
      </c>
      <c r="Y92" t="s">
        <v>48</v>
      </c>
    </row>
    <row r="93" spans="1:25" x14ac:dyDescent="0.25">
      <c r="A93">
        <v>92</v>
      </c>
      <c r="B93">
        <v>71016</v>
      </c>
      <c r="C93">
        <v>0</v>
      </c>
      <c r="D93">
        <v>0</v>
      </c>
      <c r="E93" t="s">
        <v>531</v>
      </c>
      <c r="F93" t="s">
        <v>532</v>
      </c>
      <c r="G93">
        <v>1</v>
      </c>
      <c r="H93" s="6">
        <v>14609375</v>
      </c>
      <c r="I93" s="7">
        <v>46227</v>
      </c>
      <c r="K93">
        <v>4</v>
      </c>
      <c r="L93" t="s">
        <v>40</v>
      </c>
      <c r="M93" t="s">
        <v>4</v>
      </c>
      <c r="N93" t="s">
        <v>41</v>
      </c>
      <c r="O93" t="s">
        <v>51</v>
      </c>
      <c r="P93" s="6" t="s">
        <v>2519</v>
      </c>
      <c r="Q93" s="7">
        <v>4</v>
      </c>
      <c r="R93">
        <v>0</v>
      </c>
      <c r="S93">
        <v>0</v>
      </c>
      <c r="U93">
        <v>584375</v>
      </c>
      <c r="V93">
        <v>584375</v>
      </c>
      <c r="W93">
        <v>0</v>
      </c>
      <c r="X93">
        <v>0</v>
      </c>
      <c r="Y93" t="s">
        <v>48</v>
      </c>
    </row>
    <row r="94" spans="1:25" x14ac:dyDescent="0.25">
      <c r="A94">
        <v>93</v>
      </c>
      <c r="B94">
        <v>69877</v>
      </c>
      <c r="C94">
        <v>0</v>
      </c>
      <c r="D94">
        <v>0</v>
      </c>
      <c r="E94" t="s">
        <v>1532</v>
      </c>
      <c r="F94" t="s">
        <v>1533</v>
      </c>
      <c r="G94">
        <v>1</v>
      </c>
      <c r="H94" s="6">
        <v>42174015</v>
      </c>
      <c r="I94" s="7">
        <v>46227</v>
      </c>
      <c r="K94">
        <v>15</v>
      </c>
      <c r="L94" t="s">
        <v>40</v>
      </c>
      <c r="M94" t="s">
        <v>5</v>
      </c>
      <c r="N94" t="s">
        <v>41</v>
      </c>
      <c r="O94" t="s">
        <v>54</v>
      </c>
      <c r="P94" s="6" t="s">
        <v>2519</v>
      </c>
      <c r="Q94" s="7">
        <v>3.3</v>
      </c>
      <c r="R94">
        <v>11.7</v>
      </c>
      <c r="S94">
        <v>0</v>
      </c>
      <c r="U94">
        <v>6326102</v>
      </c>
      <c r="V94">
        <v>1391742</v>
      </c>
      <c r="W94">
        <v>4934360</v>
      </c>
      <c r="X94">
        <v>0</v>
      </c>
      <c r="Y94" t="s">
        <v>48</v>
      </c>
    </row>
    <row r="95" spans="1:25" x14ac:dyDescent="0.25">
      <c r="A95">
        <v>94</v>
      </c>
      <c r="B95">
        <v>71017</v>
      </c>
      <c r="C95">
        <v>0</v>
      </c>
      <c r="D95">
        <v>0</v>
      </c>
      <c r="E95" t="s">
        <v>1327</v>
      </c>
      <c r="F95" t="s">
        <v>1328</v>
      </c>
      <c r="G95">
        <v>1</v>
      </c>
      <c r="H95" s="6">
        <v>115176</v>
      </c>
      <c r="I95" s="7">
        <v>46227</v>
      </c>
      <c r="K95">
        <v>12</v>
      </c>
      <c r="L95" t="s">
        <v>40</v>
      </c>
      <c r="M95" t="s">
        <v>8</v>
      </c>
      <c r="N95" t="s">
        <v>41</v>
      </c>
      <c r="O95" t="s">
        <v>347</v>
      </c>
      <c r="P95" s="6" t="s">
        <v>2519</v>
      </c>
      <c r="Q95" s="7">
        <v>12</v>
      </c>
      <c r="R95">
        <v>0</v>
      </c>
      <c r="S95">
        <v>0</v>
      </c>
      <c r="U95">
        <v>13821</v>
      </c>
      <c r="V95">
        <v>13821</v>
      </c>
      <c r="W95">
        <v>0</v>
      </c>
      <c r="X95">
        <v>0</v>
      </c>
      <c r="Y95" t="s">
        <v>109</v>
      </c>
    </row>
    <row r="96" spans="1:25" x14ac:dyDescent="0.25">
      <c r="A96">
        <v>95</v>
      </c>
      <c r="B96">
        <v>71018</v>
      </c>
      <c r="C96">
        <v>0</v>
      </c>
      <c r="D96">
        <v>0</v>
      </c>
      <c r="E96" t="s">
        <v>1327</v>
      </c>
      <c r="F96" t="s">
        <v>1328</v>
      </c>
      <c r="G96">
        <v>1</v>
      </c>
      <c r="H96" s="6">
        <v>101609</v>
      </c>
      <c r="I96" s="7">
        <v>46227</v>
      </c>
      <c r="K96">
        <v>12</v>
      </c>
      <c r="L96" t="s">
        <v>40</v>
      </c>
      <c r="M96" t="s">
        <v>8</v>
      </c>
      <c r="N96" t="s">
        <v>41</v>
      </c>
      <c r="O96" t="s">
        <v>347</v>
      </c>
      <c r="P96" s="6" t="s">
        <v>2519</v>
      </c>
      <c r="Q96" s="7">
        <v>12</v>
      </c>
      <c r="R96">
        <v>0</v>
      </c>
      <c r="S96">
        <v>0</v>
      </c>
      <c r="U96">
        <v>12193</v>
      </c>
      <c r="V96">
        <v>12193</v>
      </c>
      <c r="W96">
        <v>0</v>
      </c>
      <c r="X96">
        <v>0</v>
      </c>
      <c r="Y96" t="s">
        <v>109</v>
      </c>
    </row>
    <row r="97" spans="1:25" x14ac:dyDescent="0.25">
      <c r="A97">
        <v>96</v>
      </c>
      <c r="B97">
        <v>71020</v>
      </c>
      <c r="C97">
        <v>0</v>
      </c>
      <c r="D97">
        <v>0</v>
      </c>
      <c r="E97" t="s">
        <v>743</v>
      </c>
      <c r="F97" t="s">
        <v>744</v>
      </c>
      <c r="G97">
        <v>1</v>
      </c>
      <c r="H97" s="6">
        <v>5000000</v>
      </c>
      <c r="I97" s="7">
        <v>46227</v>
      </c>
      <c r="K97">
        <v>5</v>
      </c>
      <c r="L97" t="s">
        <v>40</v>
      </c>
      <c r="M97" t="s">
        <v>7</v>
      </c>
      <c r="N97" t="s">
        <v>41</v>
      </c>
      <c r="O97" t="s">
        <v>64</v>
      </c>
      <c r="P97" s="6" t="s">
        <v>2519</v>
      </c>
      <c r="Q97" s="7">
        <v>5</v>
      </c>
      <c r="R97">
        <v>0</v>
      </c>
      <c r="S97">
        <v>0</v>
      </c>
      <c r="U97">
        <v>250000</v>
      </c>
      <c r="V97">
        <v>250000</v>
      </c>
      <c r="W97">
        <v>0</v>
      </c>
      <c r="X97">
        <v>0</v>
      </c>
      <c r="Y97" t="s">
        <v>94</v>
      </c>
    </row>
    <row r="98" spans="1:25" x14ac:dyDescent="0.25">
      <c r="A98">
        <v>97</v>
      </c>
      <c r="B98">
        <v>71019</v>
      </c>
      <c r="C98">
        <v>0</v>
      </c>
      <c r="D98">
        <v>0</v>
      </c>
      <c r="E98" t="s">
        <v>199</v>
      </c>
      <c r="F98" t="s">
        <v>200</v>
      </c>
      <c r="G98">
        <v>1</v>
      </c>
      <c r="H98" s="6">
        <v>7000000</v>
      </c>
      <c r="I98" s="7">
        <v>46227</v>
      </c>
      <c r="K98">
        <v>15</v>
      </c>
      <c r="L98" t="s">
        <v>40</v>
      </c>
      <c r="M98" t="s">
        <v>5</v>
      </c>
      <c r="N98" t="s">
        <v>41</v>
      </c>
      <c r="O98" t="s">
        <v>77</v>
      </c>
      <c r="P98" s="6" t="s">
        <v>2519</v>
      </c>
      <c r="Q98" s="7">
        <v>6</v>
      </c>
      <c r="R98">
        <v>9</v>
      </c>
      <c r="S98">
        <v>0</v>
      </c>
      <c r="U98">
        <v>1050000</v>
      </c>
      <c r="V98">
        <v>420000</v>
      </c>
      <c r="W98">
        <v>630000</v>
      </c>
      <c r="X98">
        <v>0</v>
      </c>
      <c r="Y98" t="s">
        <v>94</v>
      </c>
    </row>
    <row r="99" spans="1:25" x14ac:dyDescent="0.25">
      <c r="A99">
        <v>98</v>
      </c>
      <c r="B99">
        <v>71021</v>
      </c>
      <c r="C99">
        <v>0</v>
      </c>
      <c r="D99">
        <v>0</v>
      </c>
      <c r="E99" t="s">
        <v>775</v>
      </c>
      <c r="F99" t="s">
        <v>776</v>
      </c>
      <c r="G99">
        <v>1</v>
      </c>
      <c r="H99" s="6">
        <v>30000000</v>
      </c>
      <c r="I99" s="7">
        <v>46227</v>
      </c>
      <c r="K99">
        <v>7</v>
      </c>
      <c r="L99" t="s">
        <v>40</v>
      </c>
      <c r="M99" t="s">
        <v>9</v>
      </c>
      <c r="N99" t="s">
        <v>41</v>
      </c>
      <c r="O99" t="s">
        <v>42</v>
      </c>
      <c r="P99" s="6" t="s">
        <v>2519</v>
      </c>
      <c r="Q99" s="7">
        <v>7</v>
      </c>
      <c r="R99">
        <v>0</v>
      </c>
      <c r="S99">
        <v>0</v>
      </c>
      <c r="U99">
        <v>2100000</v>
      </c>
      <c r="V99">
        <v>2100000</v>
      </c>
      <c r="W99">
        <v>0</v>
      </c>
      <c r="X99">
        <v>0</v>
      </c>
      <c r="Y99" t="s">
        <v>67</v>
      </c>
    </row>
    <row r="100" spans="1:25" x14ac:dyDescent="0.25">
      <c r="A100">
        <v>99</v>
      </c>
      <c r="B100">
        <v>71006</v>
      </c>
      <c r="C100">
        <v>0</v>
      </c>
      <c r="D100">
        <v>0</v>
      </c>
      <c r="E100" t="s">
        <v>972</v>
      </c>
      <c r="F100" t="s">
        <v>2623</v>
      </c>
      <c r="G100">
        <v>1</v>
      </c>
      <c r="H100" s="6">
        <v>970462</v>
      </c>
      <c r="I100" s="7">
        <v>46226</v>
      </c>
      <c r="K100">
        <v>8</v>
      </c>
      <c r="L100" t="s">
        <v>40</v>
      </c>
      <c r="M100" t="s">
        <v>7</v>
      </c>
      <c r="N100" t="s">
        <v>41</v>
      </c>
      <c r="O100" t="s">
        <v>64</v>
      </c>
      <c r="P100" s="6" t="s">
        <v>2519</v>
      </c>
      <c r="Q100" s="7">
        <v>8</v>
      </c>
      <c r="R100">
        <v>0</v>
      </c>
      <c r="S100">
        <v>0</v>
      </c>
      <c r="U100">
        <v>77637</v>
      </c>
      <c r="V100">
        <v>77637</v>
      </c>
      <c r="W100">
        <v>0</v>
      </c>
      <c r="X100">
        <v>0</v>
      </c>
      <c r="Y100" t="s">
        <v>44</v>
      </c>
    </row>
    <row r="101" spans="1:25" x14ac:dyDescent="0.25">
      <c r="A101">
        <v>100</v>
      </c>
      <c r="B101">
        <v>71005</v>
      </c>
      <c r="C101">
        <v>0</v>
      </c>
      <c r="D101">
        <v>0</v>
      </c>
      <c r="E101" t="s">
        <v>834</v>
      </c>
      <c r="F101" t="s">
        <v>835</v>
      </c>
      <c r="G101">
        <v>1</v>
      </c>
      <c r="H101" s="6">
        <v>4404300</v>
      </c>
      <c r="I101" s="7">
        <v>46226</v>
      </c>
      <c r="K101">
        <v>15</v>
      </c>
      <c r="L101" t="s">
        <v>40</v>
      </c>
      <c r="M101" t="s">
        <v>5</v>
      </c>
      <c r="N101" t="s">
        <v>41</v>
      </c>
      <c r="O101" t="s">
        <v>57</v>
      </c>
      <c r="P101" s="6" t="s">
        <v>2519</v>
      </c>
      <c r="Q101" s="7">
        <v>5</v>
      </c>
      <c r="R101">
        <v>10</v>
      </c>
      <c r="S101">
        <v>0</v>
      </c>
      <c r="U101">
        <v>660645</v>
      </c>
      <c r="V101">
        <v>220215</v>
      </c>
      <c r="W101">
        <v>440430</v>
      </c>
      <c r="X101">
        <v>0</v>
      </c>
      <c r="Y101" t="s">
        <v>94</v>
      </c>
    </row>
    <row r="102" spans="1:25" x14ac:dyDescent="0.25">
      <c r="A102">
        <v>101</v>
      </c>
      <c r="B102">
        <v>71010</v>
      </c>
      <c r="C102">
        <v>0</v>
      </c>
      <c r="D102">
        <v>0</v>
      </c>
      <c r="E102" t="s">
        <v>978</v>
      </c>
      <c r="F102" t="s">
        <v>979</v>
      </c>
      <c r="G102">
        <v>1</v>
      </c>
      <c r="H102" s="6">
        <v>377555</v>
      </c>
      <c r="I102" s="7">
        <v>46226</v>
      </c>
      <c r="K102">
        <v>8</v>
      </c>
      <c r="L102" t="s">
        <v>40</v>
      </c>
      <c r="M102" t="s">
        <v>7</v>
      </c>
      <c r="N102" t="s">
        <v>41</v>
      </c>
      <c r="O102" t="s">
        <v>64</v>
      </c>
      <c r="P102" s="6" t="s">
        <v>2519</v>
      </c>
      <c r="Q102" s="7">
        <v>8</v>
      </c>
      <c r="R102">
        <v>0</v>
      </c>
      <c r="S102">
        <v>0</v>
      </c>
      <c r="U102">
        <v>30204</v>
      </c>
      <c r="V102">
        <v>30204</v>
      </c>
      <c r="W102">
        <v>0</v>
      </c>
      <c r="X102">
        <v>0</v>
      </c>
      <c r="Y102" t="s">
        <v>44</v>
      </c>
    </row>
    <row r="103" spans="1:25" x14ac:dyDescent="0.25">
      <c r="A103">
        <v>102</v>
      </c>
      <c r="B103">
        <v>71011</v>
      </c>
      <c r="C103">
        <v>0</v>
      </c>
      <c r="D103">
        <v>0</v>
      </c>
      <c r="E103" t="s">
        <v>978</v>
      </c>
      <c r="F103" t="s">
        <v>979</v>
      </c>
      <c r="G103">
        <v>1</v>
      </c>
      <c r="H103" s="6">
        <v>2379090</v>
      </c>
      <c r="I103" s="7">
        <v>46226</v>
      </c>
      <c r="K103">
        <v>8</v>
      </c>
      <c r="L103" t="s">
        <v>40</v>
      </c>
      <c r="M103" t="s">
        <v>7</v>
      </c>
      <c r="N103" t="s">
        <v>41</v>
      </c>
      <c r="O103" t="s">
        <v>64</v>
      </c>
      <c r="P103" s="6" t="s">
        <v>2519</v>
      </c>
      <c r="Q103" s="7">
        <v>8</v>
      </c>
      <c r="R103">
        <v>0</v>
      </c>
      <c r="S103">
        <v>0</v>
      </c>
      <c r="U103">
        <v>190327</v>
      </c>
      <c r="V103">
        <v>190327</v>
      </c>
      <c r="W103">
        <v>0</v>
      </c>
      <c r="X103">
        <v>0</v>
      </c>
      <c r="Y103" t="s">
        <v>44</v>
      </c>
    </row>
    <row r="104" spans="1:25" x14ac:dyDescent="0.25">
      <c r="A104">
        <v>103</v>
      </c>
      <c r="B104">
        <v>71009</v>
      </c>
      <c r="C104">
        <v>0</v>
      </c>
      <c r="D104">
        <v>0</v>
      </c>
      <c r="E104" t="s">
        <v>1475</v>
      </c>
      <c r="F104" t="s">
        <v>1476</v>
      </c>
      <c r="G104">
        <v>1</v>
      </c>
      <c r="H104" s="6">
        <v>309061</v>
      </c>
      <c r="I104" s="7">
        <v>46226</v>
      </c>
      <c r="K104">
        <v>7</v>
      </c>
      <c r="L104" t="s">
        <v>40</v>
      </c>
      <c r="M104" t="s">
        <v>5</v>
      </c>
      <c r="N104" t="s">
        <v>41</v>
      </c>
      <c r="O104" t="s">
        <v>47</v>
      </c>
      <c r="P104" s="6" t="s">
        <v>2519</v>
      </c>
      <c r="Q104" s="7">
        <v>7</v>
      </c>
      <c r="R104">
        <v>0</v>
      </c>
      <c r="S104">
        <v>0</v>
      </c>
      <c r="U104">
        <v>21634</v>
      </c>
      <c r="V104">
        <v>21634</v>
      </c>
      <c r="W104">
        <v>0</v>
      </c>
      <c r="X104">
        <v>0</v>
      </c>
      <c r="Y104" t="s">
        <v>48</v>
      </c>
    </row>
    <row r="105" spans="1:25" x14ac:dyDescent="0.25">
      <c r="A105">
        <v>104</v>
      </c>
      <c r="B105">
        <v>71008</v>
      </c>
      <c r="C105">
        <v>0</v>
      </c>
      <c r="D105">
        <v>0</v>
      </c>
      <c r="E105" t="s">
        <v>1486</v>
      </c>
      <c r="F105" t="s">
        <v>1487</v>
      </c>
      <c r="G105">
        <v>1</v>
      </c>
      <c r="H105" s="6">
        <v>2024402</v>
      </c>
      <c r="I105" s="7">
        <v>46226</v>
      </c>
      <c r="K105">
        <v>7</v>
      </c>
      <c r="L105" t="s">
        <v>40</v>
      </c>
      <c r="M105" t="s">
        <v>5</v>
      </c>
      <c r="N105" t="s">
        <v>41</v>
      </c>
      <c r="O105" t="s">
        <v>47</v>
      </c>
      <c r="P105" s="6" t="s">
        <v>2519</v>
      </c>
      <c r="Q105" s="7">
        <v>7</v>
      </c>
      <c r="R105">
        <v>0</v>
      </c>
      <c r="S105">
        <v>0</v>
      </c>
      <c r="U105">
        <v>141708</v>
      </c>
      <c r="V105">
        <v>141708</v>
      </c>
      <c r="W105">
        <v>0</v>
      </c>
      <c r="X105">
        <v>0</v>
      </c>
      <c r="Y105" t="s">
        <v>72</v>
      </c>
    </row>
    <row r="106" spans="1:25" x14ac:dyDescent="0.25">
      <c r="A106">
        <v>105</v>
      </c>
      <c r="B106">
        <v>71002</v>
      </c>
      <c r="C106">
        <v>0</v>
      </c>
      <c r="D106">
        <v>0</v>
      </c>
      <c r="E106" t="s">
        <v>2387</v>
      </c>
      <c r="F106" t="s">
        <v>2388</v>
      </c>
      <c r="G106">
        <v>1</v>
      </c>
      <c r="H106" s="6">
        <v>3498239</v>
      </c>
      <c r="I106" s="7">
        <v>46226</v>
      </c>
      <c r="K106">
        <v>8</v>
      </c>
      <c r="L106" t="s">
        <v>40</v>
      </c>
      <c r="M106" t="s">
        <v>5</v>
      </c>
      <c r="N106" t="s">
        <v>41</v>
      </c>
      <c r="O106" t="s">
        <v>57</v>
      </c>
      <c r="P106" s="6" t="s">
        <v>2519</v>
      </c>
      <c r="Q106" s="7">
        <v>8</v>
      </c>
      <c r="R106">
        <v>0</v>
      </c>
      <c r="S106">
        <v>0</v>
      </c>
      <c r="U106">
        <v>279859</v>
      </c>
      <c r="V106">
        <v>279859</v>
      </c>
      <c r="W106">
        <v>0</v>
      </c>
      <c r="X106">
        <v>0</v>
      </c>
      <c r="Y106" t="s">
        <v>2086</v>
      </c>
    </row>
    <row r="107" spans="1:25" x14ac:dyDescent="0.25">
      <c r="A107">
        <v>106</v>
      </c>
      <c r="B107">
        <v>71004</v>
      </c>
      <c r="C107">
        <v>0</v>
      </c>
      <c r="D107">
        <v>0</v>
      </c>
      <c r="E107" t="s">
        <v>2093</v>
      </c>
      <c r="F107" t="s">
        <v>2094</v>
      </c>
      <c r="G107">
        <v>1</v>
      </c>
      <c r="H107" s="6">
        <v>27250000</v>
      </c>
      <c r="I107" s="7">
        <v>46226</v>
      </c>
      <c r="K107">
        <v>7</v>
      </c>
      <c r="L107" t="s">
        <v>40</v>
      </c>
      <c r="M107" t="s">
        <v>6</v>
      </c>
      <c r="N107" t="s">
        <v>41</v>
      </c>
      <c r="O107" t="s">
        <v>64</v>
      </c>
      <c r="P107" s="6" t="s">
        <v>2519</v>
      </c>
      <c r="Q107" s="7">
        <v>7</v>
      </c>
      <c r="R107">
        <v>0</v>
      </c>
      <c r="S107">
        <v>0</v>
      </c>
      <c r="U107">
        <v>1907500</v>
      </c>
      <c r="V107">
        <v>1907500</v>
      </c>
      <c r="W107">
        <v>0</v>
      </c>
      <c r="X107">
        <v>0</v>
      </c>
      <c r="Y107" t="s">
        <v>2086</v>
      </c>
    </row>
    <row r="108" spans="1:25" x14ac:dyDescent="0.25">
      <c r="A108">
        <v>107</v>
      </c>
      <c r="B108">
        <v>71003</v>
      </c>
      <c r="C108">
        <v>0</v>
      </c>
      <c r="D108">
        <v>0</v>
      </c>
      <c r="E108" t="s">
        <v>535</v>
      </c>
      <c r="F108" t="s">
        <v>536</v>
      </c>
      <c r="G108">
        <v>1</v>
      </c>
      <c r="H108" s="6">
        <v>18437315</v>
      </c>
      <c r="I108" s="7">
        <v>46226</v>
      </c>
      <c r="K108">
        <v>15</v>
      </c>
      <c r="L108" t="s">
        <v>40</v>
      </c>
      <c r="M108" t="s">
        <v>9</v>
      </c>
      <c r="N108" t="s">
        <v>41</v>
      </c>
      <c r="O108" t="s">
        <v>42</v>
      </c>
      <c r="P108" s="6" t="s">
        <v>2519</v>
      </c>
      <c r="Q108" s="7">
        <v>5</v>
      </c>
      <c r="R108">
        <v>10</v>
      </c>
      <c r="S108">
        <v>0</v>
      </c>
      <c r="U108">
        <v>2765597</v>
      </c>
      <c r="V108">
        <v>921866</v>
      </c>
      <c r="W108">
        <v>1843732</v>
      </c>
      <c r="X108">
        <v>0</v>
      </c>
      <c r="Y108" t="s">
        <v>109</v>
      </c>
    </row>
    <row r="109" spans="1:25" x14ac:dyDescent="0.25">
      <c r="A109">
        <v>108</v>
      </c>
      <c r="B109">
        <v>71007</v>
      </c>
      <c r="C109">
        <v>0</v>
      </c>
      <c r="D109">
        <v>0</v>
      </c>
      <c r="E109" t="s">
        <v>1788</v>
      </c>
      <c r="F109" t="s">
        <v>1789</v>
      </c>
      <c r="G109">
        <v>1</v>
      </c>
      <c r="H109" s="6">
        <v>10000000</v>
      </c>
      <c r="I109" s="7">
        <v>46226</v>
      </c>
      <c r="K109">
        <v>15</v>
      </c>
      <c r="L109" t="s">
        <v>40</v>
      </c>
      <c r="M109" t="s">
        <v>5</v>
      </c>
      <c r="N109" t="s">
        <v>41</v>
      </c>
      <c r="O109" t="s">
        <v>77</v>
      </c>
      <c r="P109" s="6" t="s">
        <v>2519</v>
      </c>
      <c r="Q109" s="7">
        <v>7</v>
      </c>
      <c r="R109">
        <v>8</v>
      </c>
      <c r="S109">
        <v>0</v>
      </c>
      <c r="U109">
        <v>1500000</v>
      </c>
      <c r="V109">
        <v>700000</v>
      </c>
      <c r="W109">
        <v>800000</v>
      </c>
      <c r="X109">
        <v>0</v>
      </c>
      <c r="Y109" t="s">
        <v>48</v>
      </c>
    </row>
    <row r="110" spans="1:25" x14ac:dyDescent="0.25">
      <c r="A110">
        <v>109</v>
      </c>
      <c r="B110">
        <v>70989</v>
      </c>
      <c r="C110">
        <v>0</v>
      </c>
      <c r="D110">
        <v>0</v>
      </c>
      <c r="E110" t="s">
        <v>1942</v>
      </c>
      <c r="F110" t="s">
        <v>1943</v>
      </c>
      <c r="G110">
        <v>1</v>
      </c>
      <c r="H110" s="6">
        <v>41919118</v>
      </c>
      <c r="I110" s="7">
        <v>46225</v>
      </c>
      <c r="K110">
        <v>15</v>
      </c>
      <c r="L110" t="s">
        <v>40</v>
      </c>
      <c r="M110" t="s">
        <v>5</v>
      </c>
      <c r="N110" t="s">
        <v>41</v>
      </c>
      <c r="O110" t="s">
        <v>77</v>
      </c>
      <c r="P110" s="6" t="s">
        <v>2519</v>
      </c>
      <c r="Q110" s="7">
        <v>5.6</v>
      </c>
      <c r="R110">
        <v>9.4</v>
      </c>
      <c r="S110">
        <v>0</v>
      </c>
      <c r="U110">
        <v>6287868</v>
      </c>
      <c r="V110">
        <v>2347471</v>
      </c>
      <c r="W110">
        <v>3940397</v>
      </c>
      <c r="X110">
        <v>0</v>
      </c>
      <c r="Y110" t="s">
        <v>67</v>
      </c>
    </row>
    <row r="111" spans="1:25" x14ac:dyDescent="0.25">
      <c r="A111">
        <v>110</v>
      </c>
      <c r="B111">
        <v>70991</v>
      </c>
      <c r="C111">
        <v>0</v>
      </c>
      <c r="D111">
        <v>0</v>
      </c>
      <c r="E111" t="s">
        <v>2465</v>
      </c>
      <c r="F111" t="s">
        <v>2466</v>
      </c>
      <c r="G111">
        <v>1</v>
      </c>
      <c r="H111" s="6">
        <v>7000000</v>
      </c>
      <c r="I111" s="7">
        <v>46225</v>
      </c>
      <c r="K111">
        <v>15</v>
      </c>
      <c r="L111" t="s">
        <v>40</v>
      </c>
      <c r="M111" t="s">
        <v>5</v>
      </c>
      <c r="N111" t="s">
        <v>41</v>
      </c>
      <c r="O111" t="s">
        <v>77</v>
      </c>
      <c r="P111" s="6" t="s">
        <v>2519</v>
      </c>
      <c r="Q111" s="7">
        <v>5</v>
      </c>
      <c r="R111">
        <v>10</v>
      </c>
      <c r="S111">
        <v>0</v>
      </c>
      <c r="U111">
        <v>1050000</v>
      </c>
      <c r="V111">
        <v>350000</v>
      </c>
      <c r="W111">
        <v>700000</v>
      </c>
      <c r="X111">
        <v>0</v>
      </c>
      <c r="Y111" t="s">
        <v>48</v>
      </c>
    </row>
    <row r="112" spans="1:25" x14ac:dyDescent="0.25">
      <c r="A112">
        <v>111</v>
      </c>
      <c r="B112">
        <v>70998</v>
      </c>
      <c r="C112">
        <v>0</v>
      </c>
      <c r="D112">
        <v>0</v>
      </c>
      <c r="E112" t="s">
        <v>743</v>
      </c>
      <c r="F112" t="s">
        <v>744</v>
      </c>
      <c r="G112">
        <v>1</v>
      </c>
      <c r="H112" s="6">
        <v>3000000</v>
      </c>
      <c r="I112" s="7">
        <v>46225</v>
      </c>
      <c r="K112">
        <v>5</v>
      </c>
      <c r="L112" t="s">
        <v>40</v>
      </c>
      <c r="M112" t="s">
        <v>7</v>
      </c>
      <c r="N112" t="s">
        <v>41</v>
      </c>
      <c r="O112" t="s">
        <v>64</v>
      </c>
      <c r="P112" s="6" t="s">
        <v>2519</v>
      </c>
      <c r="Q112" s="7">
        <v>5</v>
      </c>
      <c r="R112">
        <v>0</v>
      </c>
      <c r="S112">
        <v>0</v>
      </c>
      <c r="U112">
        <v>150000</v>
      </c>
      <c r="V112">
        <v>150000</v>
      </c>
      <c r="W112">
        <v>0</v>
      </c>
      <c r="X112">
        <v>0</v>
      </c>
      <c r="Y112" t="s">
        <v>94</v>
      </c>
    </row>
    <row r="113" spans="1:25" x14ac:dyDescent="0.25">
      <c r="A113">
        <v>112</v>
      </c>
      <c r="B113">
        <v>70996</v>
      </c>
      <c r="C113">
        <v>0</v>
      </c>
      <c r="D113">
        <v>0</v>
      </c>
      <c r="E113" t="s">
        <v>3025</v>
      </c>
      <c r="F113" t="s">
        <v>3026</v>
      </c>
      <c r="G113">
        <v>1</v>
      </c>
      <c r="H113" s="6">
        <v>1043478</v>
      </c>
      <c r="I113" s="7">
        <v>46225</v>
      </c>
      <c r="K113">
        <v>8</v>
      </c>
      <c r="L113" t="s">
        <v>40</v>
      </c>
      <c r="M113" t="s">
        <v>5</v>
      </c>
      <c r="N113" t="s">
        <v>41</v>
      </c>
      <c r="O113" t="s">
        <v>57</v>
      </c>
      <c r="P113" s="6" t="s">
        <v>2519</v>
      </c>
      <c r="Q113" s="7">
        <v>8</v>
      </c>
      <c r="R113">
        <v>0</v>
      </c>
      <c r="S113">
        <v>0</v>
      </c>
      <c r="U113">
        <v>83478</v>
      </c>
      <c r="V113">
        <v>83478</v>
      </c>
      <c r="W113">
        <v>0</v>
      </c>
      <c r="X113">
        <v>0</v>
      </c>
      <c r="Y113" t="s">
        <v>48</v>
      </c>
    </row>
    <row r="114" spans="1:25" x14ac:dyDescent="0.25">
      <c r="A114">
        <v>113</v>
      </c>
      <c r="B114">
        <v>70994</v>
      </c>
      <c r="C114">
        <v>0</v>
      </c>
      <c r="D114">
        <v>0</v>
      </c>
      <c r="E114" t="s">
        <v>3027</v>
      </c>
      <c r="F114" t="s">
        <v>3028</v>
      </c>
      <c r="G114">
        <v>1</v>
      </c>
      <c r="H114" s="6">
        <v>1304348</v>
      </c>
      <c r="I114" s="7">
        <v>46225</v>
      </c>
      <c r="K114">
        <v>8</v>
      </c>
      <c r="L114" t="s">
        <v>40</v>
      </c>
      <c r="M114" t="s">
        <v>5</v>
      </c>
      <c r="N114" t="s">
        <v>41</v>
      </c>
      <c r="O114" t="s">
        <v>57</v>
      </c>
      <c r="P114" s="6" t="s">
        <v>2519</v>
      </c>
      <c r="Q114" s="7">
        <v>8</v>
      </c>
      <c r="R114">
        <v>0</v>
      </c>
      <c r="S114">
        <v>0</v>
      </c>
      <c r="U114">
        <v>104348</v>
      </c>
      <c r="V114">
        <v>104348</v>
      </c>
      <c r="W114">
        <v>0</v>
      </c>
      <c r="X114">
        <v>0</v>
      </c>
      <c r="Y114" t="s">
        <v>48</v>
      </c>
    </row>
    <row r="115" spans="1:25" x14ac:dyDescent="0.25">
      <c r="A115">
        <v>114</v>
      </c>
      <c r="B115">
        <v>70995</v>
      </c>
      <c r="C115">
        <v>0</v>
      </c>
      <c r="D115">
        <v>0</v>
      </c>
      <c r="E115" t="s">
        <v>2461</v>
      </c>
      <c r="F115" t="s">
        <v>2462</v>
      </c>
      <c r="G115">
        <v>1</v>
      </c>
      <c r="H115" s="6">
        <v>241583</v>
      </c>
      <c r="I115" s="7">
        <v>46225</v>
      </c>
      <c r="K115">
        <v>8</v>
      </c>
      <c r="L115" t="s">
        <v>40</v>
      </c>
      <c r="M115" t="s">
        <v>5</v>
      </c>
      <c r="N115" t="s">
        <v>41</v>
      </c>
      <c r="O115" t="s">
        <v>57</v>
      </c>
      <c r="P115" s="6" t="s">
        <v>2519</v>
      </c>
      <c r="Q115" s="7">
        <v>8</v>
      </c>
      <c r="R115">
        <v>0</v>
      </c>
      <c r="S115">
        <v>0</v>
      </c>
      <c r="U115">
        <v>19327</v>
      </c>
      <c r="V115">
        <v>19327</v>
      </c>
      <c r="W115">
        <v>0</v>
      </c>
      <c r="X115">
        <v>0</v>
      </c>
      <c r="Y115" t="s">
        <v>44</v>
      </c>
    </row>
    <row r="116" spans="1:25" x14ac:dyDescent="0.25">
      <c r="A116">
        <v>115</v>
      </c>
      <c r="B116">
        <v>71000</v>
      </c>
      <c r="C116">
        <v>0</v>
      </c>
      <c r="D116">
        <v>0</v>
      </c>
      <c r="E116" t="s">
        <v>984</v>
      </c>
      <c r="F116" t="s">
        <v>985</v>
      </c>
      <c r="G116">
        <v>1</v>
      </c>
      <c r="H116" s="6">
        <v>4000000</v>
      </c>
      <c r="I116" s="7">
        <v>46225</v>
      </c>
      <c r="K116">
        <v>15</v>
      </c>
      <c r="L116" t="s">
        <v>40</v>
      </c>
      <c r="M116" t="s">
        <v>5</v>
      </c>
      <c r="N116" t="s">
        <v>41</v>
      </c>
      <c r="O116" t="s">
        <v>47</v>
      </c>
      <c r="P116" s="6" t="s">
        <v>2519</v>
      </c>
      <c r="Q116" s="7">
        <v>4</v>
      </c>
      <c r="R116">
        <v>11</v>
      </c>
      <c r="S116">
        <v>0</v>
      </c>
      <c r="U116">
        <v>600000</v>
      </c>
      <c r="V116">
        <v>160000</v>
      </c>
      <c r="W116">
        <v>440000</v>
      </c>
      <c r="X116">
        <v>0</v>
      </c>
      <c r="Y116" t="s">
        <v>109</v>
      </c>
    </row>
    <row r="117" spans="1:25" x14ac:dyDescent="0.25">
      <c r="A117">
        <v>116</v>
      </c>
      <c r="B117">
        <v>70997</v>
      </c>
      <c r="C117">
        <v>0</v>
      </c>
      <c r="D117">
        <v>0</v>
      </c>
      <c r="E117" t="s">
        <v>2369</v>
      </c>
      <c r="F117" t="s">
        <v>2370</v>
      </c>
      <c r="G117">
        <v>1</v>
      </c>
      <c r="H117" s="6">
        <v>1110870</v>
      </c>
      <c r="I117" s="7">
        <v>46225</v>
      </c>
      <c r="K117">
        <v>8</v>
      </c>
      <c r="L117" t="s">
        <v>40</v>
      </c>
      <c r="M117" t="s">
        <v>5</v>
      </c>
      <c r="N117" t="s">
        <v>41</v>
      </c>
      <c r="O117" t="s">
        <v>57</v>
      </c>
      <c r="P117" s="6" t="s">
        <v>2519</v>
      </c>
      <c r="Q117" s="7">
        <v>8</v>
      </c>
      <c r="R117">
        <v>0</v>
      </c>
      <c r="S117">
        <v>0</v>
      </c>
      <c r="U117">
        <v>88870</v>
      </c>
      <c r="V117">
        <v>88870</v>
      </c>
      <c r="W117">
        <v>0</v>
      </c>
      <c r="X117">
        <v>0</v>
      </c>
      <c r="Y117" t="s">
        <v>48</v>
      </c>
    </row>
    <row r="118" spans="1:25" x14ac:dyDescent="0.25">
      <c r="A118">
        <v>117</v>
      </c>
      <c r="B118">
        <v>70992</v>
      </c>
      <c r="C118">
        <v>0</v>
      </c>
      <c r="D118">
        <v>0</v>
      </c>
      <c r="E118" t="s">
        <v>2202</v>
      </c>
      <c r="F118" t="s">
        <v>2203</v>
      </c>
      <c r="G118">
        <v>1</v>
      </c>
      <c r="H118" s="6">
        <v>4494178</v>
      </c>
      <c r="I118" s="7">
        <v>46225</v>
      </c>
      <c r="K118">
        <v>15</v>
      </c>
      <c r="L118" t="s">
        <v>40</v>
      </c>
      <c r="M118" t="s">
        <v>5</v>
      </c>
      <c r="N118" t="s">
        <v>41</v>
      </c>
      <c r="O118" t="s">
        <v>54</v>
      </c>
      <c r="P118" s="6" t="s">
        <v>2519</v>
      </c>
      <c r="Q118" s="7">
        <v>15</v>
      </c>
      <c r="R118">
        <v>0</v>
      </c>
      <c r="S118">
        <v>0</v>
      </c>
      <c r="U118">
        <v>674127</v>
      </c>
      <c r="V118">
        <v>674127</v>
      </c>
      <c r="W118">
        <v>0</v>
      </c>
      <c r="X118">
        <v>0</v>
      </c>
      <c r="Y118" t="s">
        <v>2086</v>
      </c>
    </row>
    <row r="119" spans="1:25" x14ac:dyDescent="0.25">
      <c r="A119">
        <v>118</v>
      </c>
      <c r="B119">
        <v>70990</v>
      </c>
      <c r="C119">
        <v>0</v>
      </c>
      <c r="D119">
        <v>0</v>
      </c>
      <c r="E119" t="s">
        <v>2347</v>
      </c>
      <c r="F119" t="s">
        <v>2348</v>
      </c>
      <c r="G119">
        <v>1</v>
      </c>
      <c r="H119" s="6">
        <v>60000000</v>
      </c>
      <c r="I119" s="7">
        <v>46225</v>
      </c>
      <c r="K119">
        <v>15</v>
      </c>
      <c r="L119" t="s">
        <v>40</v>
      </c>
      <c r="M119" t="s">
        <v>5</v>
      </c>
      <c r="N119" t="s">
        <v>41</v>
      </c>
      <c r="O119" t="s">
        <v>47</v>
      </c>
      <c r="P119" s="6" t="s">
        <v>2519</v>
      </c>
      <c r="Q119" s="7">
        <v>2.8</v>
      </c>
      <c r="R119">
        <v>12.2</v>
      </c>
      <c r="S119">
        <v>0</v>
      </c>
      <c r="U119">
        <v>9000000</v>
      </c>
      <c r="V119">
        <v>1680000</v>
      </c>
      <c r="W119">
        <v>7320000</v>
      </c>
      <c r="X119">
        <v>0</v>
      </c>
      <c r="Y119" t="s">
        <v>48</v>
      </c>
    </row>
    <row r="120" spans="1:25" x14ac:dyDescent="0.25">
      <c r="A120">
        <v>119</v>
      </c>
      <c r="B120">
        <v>70999</v>
      </c>
      <c r="C120">
        <v>0</v>
      </c>
      <c r="D120">
        <v>0</v>
      </c>
      <c r="E120" t="s">
        <v>970</v>
      </c>
      <c r="F120" t="s">
        <v>971</v>
      </c>
      <c r="G120">
        <v>1</v>
      </c>
      <c r="H120" s="6">
        <v>6000000</v>
      </c>
      <c r="I120" s="7">
        <v>46225</v>
      </c>
      <c r="K120">
        <v>15</v>
      </c>
      <c r="L120" t="s">
        <v>40</v>
      </c>
      <c r="M120" t="s">
        <v>5</v>
      </c>
      <c r="N120" t="s">
        <v>41</v>
      </c>
      <c r="O120" t="s">
        <v>47</v>
      </c>
      <c r="P120" s="6" t="s">
        <v>2519</v>
      </c>
      <c r="Q120" s="7">
        <v>4</v>
      </c>
      <c r="R120">
        <v>11</v>
      </c>
      <c r="S120">
        <v>0</v>
      </c>
      <c r="U120">
        <v>900000</v>
      </c>
      <c r="V120">
        <v>240000</v>
      </c>
      <c r="W120">
        <v>660000</v>
      </c>
      <c r="X120">
        <v>0</v>
      </c>
      <c r="Y120" t="s">
        <v>109</v>
      </c>
    </row>
    <row r="121" spans="1:25" x14ac:dyDescent="0.25">
      <c r="A121">
        <v>120</v>
      </c>
      <c r="B121">
        <v>70982</v>
      </c>
      <c r="C121">
        <v>0</v>
      </c>
      <c r="D121">
        <v>0</v>
      </c>
      <c r="E121" t="s">
        <v>1471</v>
      </c>
      <c r="F121" t="s">
        <v>1472</v>
      </c>
      <c r="G121">
        <v>1</v>
      </c>
      <c r="H121" s="6">
        <v>31824924</v>
      </c>
      <c r="I121" s="7">
        <v>46224</v>
      </c>
      <c r="K121">
        <v>15</v>
      </c>
      <c r="L121" t="s">
        <v>40</v>
      </c>
      <c r="M121" t="s">
        <v>5</v>
      </c>
      <c r="N121" t="s">
        <v>41</v>
      </c>
      <c r="O121" t="s">
        <v>47</v>
      </c>
      <c r="P121" s="6" t="s">
        <v>2519</v>
      </c>
      <c r="Q121" s="7">
        <v>6</v>
      </c>
      <c r="R121">
        <v>9</v>
      </c>
      <c r="S121">
        <v>0</v>
      </c>
      <c r="U121">
        <v>4773739</v>
      </c>
      <c r="V121">
        <v>1909495</v>
      </c>
      <c r="W121">
        <v>2864243</v>
      </c>
      <c r="X121">
        <v>0</v>
      </c>
      <c r="Y121" t="s">
        <v>444</v>
      </c>
    </row>
    <row r="122" spans="1:25" x14ac:dyDescent="0.25">
      <c r="A122">
        <v>121</v>
      </c>
      <c r="B122">
        <v>70976</v>
      </c>
      <c r="C122">
        <v>0</v>
      </c>
      <c r="D122">
        <v>0</v>
      </c>
      <c r="E122" t="s">
        <v>1196</v>
      </c>
      <c r="F122" t="s">
        <v>1197</v>
      </c>
      <c r="G122">
        <v>1</v>
      </c>
      <c r="H122" s="6">
        <v>6640719</v>
      </c>
      <c r="I122" s="7">
        <v>46224</v>
      </c>
      <c r="K122">
        <v>5</v>
      </c>
      <c r="L122" t="s">
        <v>40</v>
      </c>
      <c r="M122" t="s">
        <v>9</v>
      </c>
      <c r="N122" t="s">
        <v>41</v>
      </c>
      <c r="O122" t="s">
        <v>42</v>
      </c>
      <c r="P122" s="6" t="s">
        <v>2519</v>
      </c>
      <c r="Q122" s="7">
        <v>5</v>
      </c>
      <c r="R122">
        <v>0</v>
      </c>
      <c r="S122">
        <v>0</v>
      </c>
      <c r="U122">
        <v>332036</v>
      </c>
      <c r="V122">
        <v>332036</v>
      </c>
      <c r="W122">
        <v>0</v>
      </c>
      <c r="X122">
        <v>0</v>
      </c>
      <c r="Y122" t="s">
        <v>112</v>
      </c>
    </row>
    <row r="123" spans="1:25" x14ac:dyDescent="0.25">
      <c r="A123">
        <v>122</v>
      </c>
      <c r="B123">
        <v>70975</v>
      </c>
      <c r="C123">
        <v>0</v>
      </c>
      <c r="D123">
        <v>0</v>
      </c>
      <c r="E123" t="s">
        <v>1216</v>
      </c>
      <c r="F123" t="s">
        <v>1217</v>
      </c>
      <c r="G123">
        <v>1</v>
      </c>
      <c r="H123" s="6">
        <v>1717854</v>
      </c>
      <c r="I123" s="7">
        <v>46224</v>
      </c>
      <c r="K123">
        <v>5</v>
      </c>
      <c r="L123" t="s">
        <v>40</v>
      </c>
      <c r="M123" t="s">
        <v>9</v>
      </c>
      <c r="N123" t="s">
        <v>41</v>
      </c>
      <c r="O123" t="s">
        <v>42</v>
      </c>
      <c r="P123" s="6" t="s">
        <v>2519</v>
      </c>
      <c r="Q123" s="7">
        <v>5</v>
      </c>
      <c r="R123">
        <v>0</v>
      </c>
      <c r="S123">
        <v>0</v>
      </c>
      <c r="U123">
        <v>85893</v>
      </c>
      <c r="V123">
        <v>85893</v>
      </c>
      <c r="W123">
        <v>0</v>
      </c>
      <c r="X123">
        <v>0</v>
      </c>
      <c r="Y123" t="s">
        <v>112</v>
      </c>
    </row>
    <row r="124" spans="1:25" x14ac:dyDescent="0.25">
      <c r="A124">
        <v>123</v>
      </c>
      <c r="B124">
        <v>70978</v>
      </c>
      <c r="C124">
        <v>0</v>
      </c>
      <c r="D124">
        <v>0</v>
      </c>
      <c r="E124" t="s">
        <v>1175</v>
      </c>
      <c r="F124" t="s">
        <v>1176</v>
      </c>
      <c r="G124">
        <v>1</v>
      </c>
      <c r="H124" s="6">
        <v>203512</v>
      </c>
      <c r="I124" s="7">
        <v>46224</v>
      </c>
      <c r="K124">
        <v>5</v>
      </c>
      <c r="L124" t="s">
        <v>40</v>
      </c>
      <c r="M124" t="s">
        <v>9</v>
      </c>
      <c r="N124" t="s">
        <v>41</v>
      </c>
      <c r="O124" t="s">
        <v>42</v>
      </c>
      <c r="P124" s="6" t="s">
        <v>2519</v>
      </c>
      <c r="Q124" s="7">
        <v>5</v>
      </c>
      <c r="R124">
        <v>0</v>
      </c>
      <c r="S124">
        <v>0</v>
      </c>
      <c r="U124">
        <v>10176</v>
      </c>
      <c r="V124">
        <v>10176</v>
      </c>
      <c r="W124">
        <v>0</v>
      </c>
      <c r="X124">
        <v>0</v>
      </c>
      <c r="Y124" t="s">
        <v>44</v>
      </c>
    </row>
    <row r="125" spans="1:25" x14ac:dyDescent="0.25">
      <c r="A125">
        <v>124</v>
      </c>
      <c r="B125">
        <v>70977</v>
      </c>
      <c r="C125">
        <v>0</v>
      </c>
      <c r="D125">
        <v>0</v>
      </c>
      <c r="E125" t="s">
        <v>2626</v>
      </c>
      <c r="F125" t="s">
        <v>2627</v>
      </c>
      <c r="G125">
        <v>1</v>
      </c>
      <c r="H125" s="6">
        <v>25336</v>
      </c>
      <c r="I125" s="7">
        <v>46224</v>
      </c>
      <c r="K125">
        <v>5</v>
      </c>
      <c r="L125" t="s">
        <v>40</v>
      </c>
      <c r="M125" t="s">
        <v>9</v>
      </c>
      <c r="N125" t="s">
        <v>41</v>
      </c>
      <c r="O125" t="s">
        <v>42</v>
      </c>
      <c r="P125" s="6" t="s">
        <v>2519</v>
      </c>
      <c r="Q125" s="7">
        <v>5</v>
      </c>
      <c r="R125">
        <v>0</v>
      </c>
      <c r="S125">
        <v>0</v>
      </c>
      <c r="U125">
        <v>1267</v>
      </c>
      <c r="V125">
        <v>1267</v>
      </c>
      <c r="W125">
        <v>0</v>
      </c>
      <c r="X125">
        <v>0</v>
      </c>
      <c r="Y125" t="s">
        <v>2086</v>
      </c>
    </row>
    <row r="126" spans="1:25" x14ac:dyDescent="0.25">
      <c r="A126">
        <v>125</v>
      </c>
      <c r="B126">
        <v>70980</v>
      </c>
      <c r="C126">
        <v>0</v>
      </c>
      <c r="D126">
        <v>0</v>
      </c>
      <c r="E126" t="s">
        <v>1188</v>
      </c>
      <c r="F126" t="s">
        <v>1189</v>
      </c>
      <c r="G126">
        <v>1</v>
      </c>
      <c r="H126" s="6">
        <v>1434300</v>
      </c>
      <c r="I126" s="7">
        <v>46224</v>
      </c>
      <c r="K126">
        <v>5</v>
      </c>
      <c r="L126" t="s">
        <v>40</v>
      </c>
      <c r="M126" t="s">
        <v>9</v>
      </c>
      <c r="N126" t="s">
        <v>41</v>
      </c>
      <c r="O126" t="s">
        <v>42</v>
      </c>
      <c r="P126" s="6" t="s">
        <v>2519</v>
      </c>
      <c r="Q126" s="7">
        <v>5</v>
      </c>
      <c r="R126">
        <v>0</v>
      </c>
      <c r="S126">
        <v>0</v>
      </c>
      <c r="U126">
        <v>71715</v>
      </c>
      <c r="V126">
        <v>71715</v>
      </c>
      <c r="W126">
        <v>0</v>
      </c>
      <c r="X126">
        <v>0</v>
      </c>
      <c r="Y126" t="s">
        <v>44</v>
      </c>
    </row>
    <row r="127" spans="1:25" x14ac:dyDescent="0.25">
      <c r="A127">
        <v>126</v>
      </c>
      <c r="B127">
        <v>70979</v>
      </c>
      <c r="C127">
        <v>0</v>
      </c>
      <c r="D127">
        <v>0</v>
      </c>
      <c r="E127" t="s">
        <v>1190</v>
      </c>
      <c r="F127" t="s">
        <v>1191</v>
      </c>
      <c r="G127">
        <v>1</v>
      </c>
      <c r="H127" s="6">
        <v>278268</v>
      </c>
      <c r="I127" s="7">
        <v>46224</v>
      </c>
      <c r="K127">
        <v>5</v>
      </c>
      <c r="L127" t="s">
        <v>40</v>
      </c>
      <c r="M127" t="s">
        <v>9</v>
      </c>
      <c r="N127" t="s">
        <v>41</v>
      </c>
      <c r="O127" t="s">
        <v>42</v>
      </c>
      <c r="P127" s="6" t="s">
        <v>2519</v>
      </c>
      <c r="Q127" s="7">
        <v>5</v>
      </c>
      <c r="R127">
        <v>0</v>
      </c>
      <c r="S127">
        <v>0</v>
      </c>
      <c r="U127">
        <v>13913</v>
      </c>
      <c r="V127">
        <v>13913</v>
      </c>
      <c r="W127">
        <v>0</v>
      </c>
      <c r="X127">
        <v>0</v>
      </c>
      <c r="Y127" t="s">
        <v>44</v>
      </c>
    </row>
    <row r="128" spans="1:25" x14ac:dyDescent="0.25">
      <c r="A128">
        <v>127</v>
      </c>
      <c r="B128">
        <v>70974</v>
      </c>
      <c r="C128">
        <v>0</v>
      </c>
      <c r="D128">
        <v>0</v>
      </c>
      <c r="E128" t="s">
        <v>1272</v>
      </c>
      <c r="F128" t="s">
        <v>1273</v>
      </c>
      <c r="G128">
        <v>1</v>
      </c>
      <c r="H128" s="6">
        <v>1731819</v>
      </c>
      <c r="I128" s="7">
        <v>46224</v>
      </c>
      <c r="K128">
        <v>5</v>
      </c>
      <c r="L128" t="s">
        <v>40</v>
      </c>
      <c r="M128" t="s">
        <v>9</v>
      </c>
      <c r="N128" t="s">
        <v>41</v>
      </c>
      <c r="O128" t="s">
        <v>42</v>
      </c>
      <c r="P128" s="6" t="s">
        <v>2519</v>
      </c>
      <c r="Q128" s="7">
        <v>5</v>
      </c>
      <c r="R128">
        <v>0</v>
      </c>
      <c r="S128">
        <v>0</v>
      </c>
      <c r="U128">
        <v>86591</v>
      </c>
      <c r="V128">
        <v>86591</v>
      </c>
      <c r="W128">
        <v>0</v>
      </c>
      <c r="X128">
        <v>0</v>
      </c>
      <c r="Y128" t="s">
        <v>44</v>
      </c>
    </row>
    <row r="129" spans="1:25" x14ac:dyDescent="0.25">
      <c r="A129">
        <v>128</v>
      </c>
      <c r="B129">
        <v>70971</v>
      </c>
      <c r="C129">
        <v>0</v>
      </c>
      <c r="D129">
        <v>0</v>
      </c>
      <c r="E129" t="s">
        <v>1250</v>
      </c>
      <c r="F129" t="s">
        <v>1251</v>
      </c>
      <c r="G129">
        <v>1</v>
      </c>
      <c r="H129" s="6">
        <v>1913460</v>
      </c>
      <c r="I129" s="7">
        <v>46224</v>
      </c>
      <c r="K129">
        <v>5</v>
      </c>
      <c r="L129" t="s">
        <v>40</v>
      </c>
      <c r="M129" t="s">
        <v>9</v>
      </c>
      <c r="N129" t="s">
        <v>41</v>
      </c>
      <c r="O129" t="s">
        <v>42</v>
      </c>
      <c r="P129" s="6" t="s">
        <v>2519</v>
      </c>
      <c r="Q129" s="7">
        <v>5</v>
      </c>
      <c r="R129">
        <v>0</v>
      </c>
      <c r="S129">
        <v>0</v>
      </c>
      <c r="U129">
        <v>95673</v>
      </c>
      <c r="V129">
        <v>95673</v>
      </c>
      <c r="W129">
        <v>0</v>
      </c>
      <c r="X129">
        <v>0</v>
      </c>
      <c r="Y129" t="s">
        <v>44</v>
      </c>
    </row>
    <row r="130" spans="1:25" x14ac:dyDescent="0.25">
      <c r="A130">
        <v>129</v>
      </c>
      <c r="B130">
        <v>70973</v>
      </c>
      <c r="C130">
        <v>0</v>
      </c>
      <c r="D130">
        <v>0</v>
      </c>
      <c r="E130" t="s">
        <v>1276</v>
      </c>
      <c r="F130" t="s">
        <v>1277</v>
      </c>
      <c r="G130">
        <v>1</v>
      </c>
      <c r="H130" s="6">
        <v>4330589</v>
      </c>
      <c r="I130" s="7">
        <v>46224</v>
      </c>
      <c r="K130">
        <v>5</v>
      </c>
      <c r="L130" t="s">
        <v>40</v>
      </c>
      <c r="M130" t="s">
        <v>9</v>
      </c>
      <c r="N130" t="s">
        <v>41</v>
      </c>
      <c r="O130" t="s">
        <v>42</v>
      </c>
      <c r="P130" s="6" t="s">
        <v>2519</v>
      </c>
      <c r="Q130" s="7">
        <v>5</v>
      </c>
      <c r="R130">
        <v>0</v>
      </c>
      <c r="S130">
        <v>0</v>
      </c>
      <c r="U130">
        <v>216529</v>
      </c>
      <c r="V130">
        <v>216529</v>
      </c>
      <c r="W130">
        <v>0</v>
      </c>
      <c r="X130">
        <v>0</v>
      </c>
      <c r="Y130" t="s">
        <v>44</v>
      </c>
    </row>
    <row r="131" spans="1:25" x14ac:dyDescent="0.25">
      <c r="A131">
        <v>130</v>
      </c>
      <c r="B131">
        <v>70972</v>
      </c>
      <c r="C131">
        <v>0</v>
      </c>
      <c r="D131">
        <v>0</v>
      </c>
      <c r="E131" t="s">
        <v>1278</v>
      </c>
      <c r="F131" t="s">
        <v>1279</v>
      </c>
      <c r="G131">
        <v>1</v>
      </c>
      <c r="H131" s="6">
        <v>1379128</v>
      </c>
      <c r="I131" s="7">
        <v>46224</v>
      </c>
      <c r="K131">
        <v>5</v>
      </c>
      <c r="L131" t="s">
        <v>40</v>
      </c>
      <c r="M131" t="s">
        <v>9</v>
      </c>
      <c r="N131" t="s">
        <v>41</v>
      </c>
      <c r="O131" t="s">
        <v>42</v>
      </c>
      <c r="P131" s="6" t="s">
        <v>2519</v>
      </c>
      <c r="Q131" s="7">
        <v>5</v>
      </c>
      <c r="R131">
        <v>0</v>
      </c>
      <c r="S131">
        <v>0</v>
      </c>
      <c r="U131">
        <v>68956</v>
      </c>
      <c r="V131">
        <v>68956</v>
      </c>
      <c r="W131">
        <v>0</v>
      </c>
      <c r="X131">
        <v>0</v>
      </c>
      <c r="Y131" t="s">
        <v>44</v>
      </c>
    </row>
    <row r="132" spans="1:25" x14ac:dyDescent="0.25">
      <c r="A132">
        <v>131</v>
      </c>
      <c r="B132">
        <v>70970</v>
      </c>
      <c r="C132">
        <v>0</v>
      </c>
      <c r="D132">
        <v>0</v>
      </c>
      <c r="E132" t="s">
        <v>1254</v>
      </c>
      <c r="F132" t="s">
        <v>1255</v>
      </c>
      <c r="G132">
        <v>1</v>
      </c>
      <c r="H132" s="6">
        <v>1534883</v>
      </c>
      <c r="I132" s="7">
        <v>46224</v>
      </c>
      <c r="K132">
        <v>5</v>
      </c>
      <c r="L132" t="s">
        <v>40</v>
      </c>
      <c r="M132" t="s">
        <v>9</v>
      </c>
      <c r="N132" t="s">
        <v>41</v>
      </c>
      <c r="O132" t="s">
        <v>42</v>
      </c>
      <c r="P132" s="6" t="s">
        <v>2519</v>
      </c>
      <c r="Q132" s="7">
        <v>5</v>
      </c>
      <c r="R132">
        <v>0</v>
      </c>
      <c r="S132">
        <v>0</v>
      </c>
      <c r="U132">
        <v>76744</v>
      </c>
      <c r="V132">
        <v>76744</v>
      </c>
      <c r="W132">
        <v>0</v>
      </c>
      <c r="X132">
        <v>0</v>
      </c>
      <c r="Y132" t="s">
        <v>44</v>
      </c>
    </row>
    <row r="133" spans="1:25" x14ac:dyDescent="0.25">
      <c r="A133">
        <v>132</v>
      </c>
      <c r="B133">
        <v>70969</v>
      </c>
      <c r="C133">
        <v>0</v>
      </c>
      <c r="D133">
        <v>0</v>
      </c>
      <c r="E133" t="s">
        <v>1256</v>
      </c>
      <c r="F133" t="s">
        <v>1257</v>
      </c>
      <c r="G133">
        <v>1</v>
      </c>
      <c r="H133" s="6">
        <v>1953840</v>
      </c>
      <c r="I133" s="7">
        <v>46224</v>
      </c>
      <c r="K133">
        <v>5</v>
      </c>
      <c r="L133" t="s">
        <v>40</v>
      </c>
      <c r="M133" t="s">
        <v>9</v>
      </c>
      <c r="N133" t="s">
        <v>41</v>
      </c>
      <c r="O133" t="s">
        <v>42</v>
      </c>
      <c r="P133" s="6" t="s">
        <v>2519</v>
      </c>
      <c r="Q133" s="7">
        <v>5</v>
      </c>
      <c r="R133">
        <v>0</v>
      </c>
      <c r="S133">
        <v>0</v>
      </c>
      <c r="U133">
        <v>97692</v>
      </c>
      <c r="V133">
        <v>97692</v>
      </c>
      <c r="W133">
        <v>0</v>
      </c>
      <c r="X133">
        <v>0</v>
      </c>
      <c r="Y133" t="s">
        <v>44</v>
      </c>
    </row>
    <row r="134" spans="1:25" x14ac:dyDescent="0.25">
      <c r="A134">
        <v>133</v>
      </c>
      <c r="B134">
        <v>70967</v>
      </c>
      <c r="C134">
        <v>0</v>
      </c>
      <c r="D134">
        <v>0</v>
      </c>
      <c r="E134" t="s">
        <v>1260</v>
      </c>
      <c r="F134" t="s">
        <v>1261</v>
      </c>
      <c r="G134">
        <v>1</v>
      </c>
      <c r="H134" s="6">
        <v>1972064</v>
      </c>
      <c r="I134" s="7">
        <v>46224</v>
      </c>
      <c r="K134">
        <v>5</v>
      </c>
      <c r="L134" t="s">
        <v>40</v>
      </c>
      <c r="M134" t="s">
        <v>9</v>
      </c>
      <c r="N134" t="s">
        <v>41</v>
      </c>
      <c r="O134" t="s">
        <v>42</v>
      </c>
      <c r="P134" s="6" t="s">
        <v>2519</v>
      </c>
      <c r="Q134" s="7">
        <v>5</v>
      </c>
      <c r="R134">
        <v>0</v>
      </c>
      <c r="S134">
        <v>0</v>
      </c>
      <c r="U134">
        <v>98603</v>
      </c>
      <c r="V134">
        <v>98603</v>
      </c>
      <c r="W134">
        <v>0</v>
      </c>
      <c r="X134">
        <v>0</v>
      </c>
      <c r="Y134" t="s">
        <v>44</v>
      </c>
    </row>
    <row r="135" spans="1:25" x14ac:dyDescent="0.25">
      <c r="A135">
        <v>134</v>
      </c>
      <c r="B135">
        <v>70981</v>
      </c>
      <c r="C135">
        <v>0</v>
      </c>
      <c r="D135">
        <v>0</v>
      </c>
      <c r="E135" t="s">
        <v>2459</v>
      </c>
      <c r="F135" t="s">
        <v>2460</v>
      </c>
      <c r="G135">
        <v>1</v>
      </c>
      <c r="H135" s="6">
        <v>14500000</v>
      </c>
      <c r="I135" s="7">
        <v>46224</v>
      </c>
      <c r="K135">
        <v>15</v>
      </c>
      <c r="L135" t="s">
        <v>40</v>
      </c>
      <c r="M135" t="s">
        <v>5</v>
      </c>
      <c r="N135" t="s">
        <v>41</v>
      </c>
      <c r="O135" t="s">
        <v>77</v>
      </c>
      <c r="P135" s="6" t="s">
        <v>2519</v>
      </c>
      <c r="Q135" s="7">
        <v>5</v>
      </c>
      <c r="R135">
        <v>10</v>
      </c>
      <c r="S135">
        <v>0</v>
      </c>
      <c r="U135">
        <v>2175000</v>
      </c>
      <c r="V135">
        <v>725000</v>
      </c>
      <c r="W135">
        <v>1450000</v>
      </c>
      <c r="X135">
        <v>0</v>
      </c>
      <c r="Y135" t="s">
        <v>48</v>
      </c>
    </row>
    <row r="136" spans="1:25" x14ac:dyDescent="0.25">
      <c r="A136">
        <v>135</v>
      </c>
      <c r="B136">
        <v>70968</v>
      </c>
      <c r="C136">
        <v>0</v>
      </c>
      <c r="D136">
        <v>0</v>
      </c>
      <c r="E136" t="s">
        <v>1258</v>
      </c>
      <c r="F136" t="s">
        <v>1259</v>
      </c>
      <c r="G136">
        <v>1</v>
      </c>
      <c r="H136" s="6">
        <v>1010583</v>
      </c>
      <c r="I136" s="7">
        <v>46224</v>
      </c>
      <c r="K136">
        <v>5</v>
      </c>
      <c r="L136" t="s">
        <v>40</v>
      </c>
      <c r="M136" t="s">
        <v>9</v>
      </c>
      <c r="N136" t="s">
        <v>41</v>
      </c>
      <c r="O136" t="s">
        <v>42</v>
      </c>
      <c r="P136" s="6" t="s">
        <v>2519</v>
      </c>
      <c r="Q136" s="7">
        <v>5</v>
      </c>
      <c r="R136">
        <v>0</v>
      </c>
      <c r="S136">
        <v>0</v>
      </c>
      <c r="U136">
        <v>50529</v>
      </c>
      <c r="V136">
        <v>50529</v>
      </c>
      <c r="W136">
        <v>0</v>
      </c>
      <c r="X136">
        <v>0</v>
      </c>
      <c r="Y136" t="s">
        <v>44</v>
      </c>
    </row>
    <row r="137" spans="1:25" x14ac:dyDescent="0.25">
      <c r="A137">
        <v>136</v>
      </c>
      <c r="B137">
        <v>70960</v>
      </c>
      <c r="C137">
        <v>0</v>
      </c>
      <c r="D137">
        <v>0</v>
      </c>
      <c r="E137" t="s">
        <v>1406</v>
      </c>
      <c r="F137" t="s">
        <v>1407</v>
      </c>
      <c r="G137">
        <v>1</v>
      </c>
      <c r="H137" s="6">
        <v>86551177</v>
      </c>
      <c r="I137" s="7">
        <v>46223</v>
      </c>
      <c r="K137">
        <v>10</v>
      </c>
      <c r="L137" t="s">
        <v>40</v>
      </c>
      <c r="M137" t="s">
        <v>5</v>
      </c>
      <c r="N137" t="s">
        <v>41</v>
      </c>
      <c r="O137" t="s">
        <v>77</v>
      </c>
      <c r="P137" s="6" t="s">
        <v>2519</v>
      </c>
      <c r="Q137" s="7">
        <v>10</v>
      </c>
      <c r="R137">
        <v>0</v>
      </c>
      <c r="S137">
        <v>0</v>
      </c>
      <c r="U137">
        <v>8655118</v>
      </c>
      <c r="V137">
        <v>8655118</v>
      </c>
      <c r="W137">
        <v>0</v>
      </c>
      <c r="X137">
        <v>0</v>
      </c>
      <c r="Y137" t="s">
        <v>48</v>
      </c>
    </row>
    <row r="138" spans="1:25" x14ac:dyDescent="0.25">
      <c r="A138">
        <v>137</v>
      </c>
      <c r="B138">
        <v>70961</v>
      </c>
      <c r="C138">
        <v>0</v>
      </c>
      <c r="D138">
        <v>0</v>
      </c>
      <c r="E138" t="s">
        <v>3029</v>
      </c>
      <c r="F138" t="s">
        <v>3030</v>
      </c>
      <c r="G138">
        <v>1</v>
      </c>
      <c r="H138" s="6">
        <v>200000</v>
      </c>
      <c r="I138" s="7">
        <v>46223</v>
      </c>
      <c r="K138">
        <v>5</v>
      </c>
      <c r="L138" t="s">
        <v>40</v>
      </c>
      <c r="M138" t="s">
        <v>7</v>
      </c>
      <c r="N138" t="s">
        <v>41</v>
      </c>
      <c r="O138" t="s">
        <v>64</v>
      </c>
      <c r="P138" s="6" t="s">
        <v>2519</v>
      </c>
      <c r="Q138" s="7">
        <v>5</v>
      </c>
      <c r="R138">
        <v>0</v>
      </c>
      <c r="S138">
        <v>0</v>
      </c>
      <c r="U138">
        <v>10000</v>
      </c>
      <c r="V138">
        <v>10000</v>
      </c>
      <c r="W138">
        <v>0</v>
      </c>
      <c r="X138">
        <v>0</v>
      </c>
      <c r="Y138" t="s">
        <v>2520</v>
      </c>
    </row>
    <row r="139" spans="1:25" x14ac:dyDescent="0.25">
      <c r="A139">
        <v>138</v>
      </c>
      <c r="B139">
        <v>70952</v>
      </c>
      <c r="C139">
        <v>0</v>
      </c>
      <c r="D139">
        <v>0</v>
      </c>
      <c r="E139" t="s">
        <v>936</v>
      </c>
      <c r="F139" t="s">
        <v>937</v>
      </c>
      <c r="G139">
        <v>1</v>
      </c>
      <c r="H139" s="6">
        <v>60000000</v>
      </c>
      <c r="I139" s="7">
        <v>46220</v>
      </c>
      <c r="K139">
        <v>15</v>
      </c>
      <c r="L139" t="s">
        <v>40</v>
      </c>
      <c r="M139" t="s">
        <v>5</v>
      </c>
      <c r="N139" t="s">
        <v>41</v>
      </c>
      <c r="O139" t="s">
        <v>57</v>
      </c>
      <c r="P139" s="6" t="s">
        <v>2519</v>
      </c>
      <c r="Q139" s="7">
        <v>3.2</v>
      </c>
      <c r="R139">
        <v>11.8</v>
      </c>
      <c r="S139">
        <v>0</v>
      </c>
      <c r="U139">
        <v>9000000</v>
      </c>
      <c r="V139">
        <v>1920000</v>
      </c>
      <c r="W139">
        <v>7080000</v>
      </c>
      <c r="X139">
        <v>0</v>
      </c>
      <c r="Y139" t="s">
        <v>48</v>
      </c>
    </row>
    <row r="140" spans="1:25" x14ac:dyDescent="0.25">
      <c r="A140">
        <v>139</v>
      </c>
      <c r="B140">
        <v>70993</v>
      </c>
      <c r="C140">
        <v>0</v>
      </c>
      <c r="D140">
        <v>0</v>
      </c>
      <c r="E140" t="s">
        <v>2210</v>
      </c>
      <c r="F140" t="s">
        <v>2211</v>
      </c>
      <c r="G140">
        <v>1</v>
      </c>
      <c r="H140" s="6">
        <v>649462</v>
      </c>
      <c r="I140" s="7">
        <v>46220</v>
      </c>
      <c r="K140">
        <v>7</v>
      </c>
      <c r="L140" t="s">
        <v>40</v>
      </c>
      <c r="M140" t="s">
        <v>8</v>
      </c>
      <c r="N140" t="s">
        <v>41</v>
      </c>
      <c r="O140" t="s">
        <v>347</v>
      </c>
      <c r="P140" s="6" t="s">
        <v>2519</v>
      </c>
      <c r="Q140" s="7">
        <v>7</v>
      </c>
      <c r="R140">
        <v>0</v>
      </c>
      <c r="S140">
        <v>0</v>
      </c>
      <c r="U140">
        <v>45462</v>
      </c>
      <c r="V140">
        <v>45462</v>
      </c>
      <c r="W140">
        <v>0</v>
      </c>
      <c r="X140">
        <v>0</v>
      </c>
      <c r="Y140" t="s">
        <v>2086</v>
      </c>
    </row>
    <row r="141" spans="1:25" x14ac:dyDescent="0.25">
      <c r="A141">
        <v>140</v>
      </c>
      <c r="B141">
        <v>70949</v>
      </c>
      <c r="C141">
        <v>0</v>
      </c>
      <c r="D141">
        <v>0</v>
      </c>
      <c r="E141" t="s">
        <v>944</v>
      </c>
      <c r="F141" t="s">
        <v>945</v>
      </c>
      <c r="G141">
        <v>1</v>
      </c>
      <c r="H141" s="6">
        <v>9353156</v>
      </c>
      <c r="I141" s="7">
        <v>46220</v>
      </c>
      <c r="K141">
        <v>15</v>
      </c>
      <c r="L141" t="s">
        <v>40</v>
      </c>
      <c r="M141" t="s">
        <v>5</v>
      </c>
      <c r="N141" t="s">
        <v>41</v>
      </c>
      <c r="O141" t="s">
        <v>77</v>
      </c>
      <c r="P141" s="6" t="s">
        <v>2519</v>
      </c>
      <c r="Q141" s="7">
        <v>7</v>
      </c>
      <c r="R141">
        <v>8</v>
      </c>
      <c r="S141">
        <v>0</v>
      </c>
      <c r="U141">
        <v>1402973</v>
      </c>
      <c r="V141">
        <v>654721</v>
      </c>
      <c r="W141">
        <v>748252</v>
      </c>
      <c r="X141">
        <v>0</v>
      </c>
      <c r="Y141" t="s">
        <v>112</v>
      </c>
    </row>
    <row r="142" spans="1:25" x14ac:dyDescent="0.25">
      <c r="A142">
        <v>141</v>
      </c>
      <c r="B142">
        <v>70957</v>
      </c>
      <c r="C142">
        <v>0</v>
      </c>
      <c r="D142">
        <v>0</v>
      </c>
      <c r="E142" t="s">
        <v>1836</v>
      </c>
      <c r="F142" t="s">
        <v>1837</v>
      </c>
      <c r="G142">
        <v>1</v>
      </c>
      <c r="H142" s="6">
        <v>6363640</v>
      </c>
      <c r="I142" s="7">
        <v>46220</v>
      </c>
      <c r="K142">
        <v>9</v>
      </c>
      <c r="L142" t="s">
        <v>40</v>
      </c>
      <c r="M142" t="s">
        <v>9</v>
      </c>
      <c r="N142" t="s">
        <v>41</v>
      </c>
      <c r="O142" t="s">
        <v>42</v>
      </c>
      <c r="P142" s="6" t="s">
        <v>2519</v>
      </c>
      <c r="Q142" s="7">
        <v>9</v>
      </c>
      <c r="R142">
        <v>0</v>
      </c>
      <c r="S142">
        <v>0</v>
      </c>
      <c r="U142">
        <v>572728</v>
      </c>
      <c r="V142">
        <v>572728</v>
      </c>
      <c r="W142">
        <v>0</v>
      </c>
      <c r="X142">
        <v>0</v>
      </c>
      <c r="Y142" t="s">
        <v>67</v>
      </c>
    </row>
    <row r="143" spans="1:25" x14ac:dyDescent="0.25">
      <c r="A143">
        <v>142</v>
      </c>
      <c r="B143">
        <v>70959</v>
      </c>
      <c r="C143">
        <v>0</v>
      </c>
      <c r="D143">
        <v>0</v>
      </c>
      <c r="E143" t="s">
        <v>514</v>
      </c>
      <c r="F143" t="s">
        <v>515</v>
      </c>
      <c r="G143">
        <v>1</v>
      </c>
      <c r="H143" s="6">
        <v>15000000</v>
      </c>
      <c r="I143" s="7">
        <v>46220</v>
      </c>
      <c r="K143">
        <v>6</v>
      </c>
      <c r="L143" t="s">
        <v>40</v>
      </c>
      <c r="M143" t="s">
        <v>5</v>
      </c>
      <c r="N143" t="s">
        <v>41</v>
      </c>
      <c r="O143" t="s">
        <v>77</v>
      </c>
      <c r="P143" s="6" t="s">
        <v>2519</v>
      </c>
      <c r="Q143" s="7">
        <v>6</v>
      </c>
      <c r="R143">
        <v>0</v>
      </c>
      <c r="S143">
        <v>0</v>
      </c>
      <c r="U143">
        <v>900000</v>
      </c>
      <c r="V143">
        <v>900000</v>
      </c>
      <c r="W143">
        <v>0</v>
      </c>
      <c r="X143">
        <v>0</v>
      </c>
      <c r="Y143" t="s">
        <v>48</v>
      </c>
    </row>
    <row r="144" spans="1:25" x14ac:dyDescent="0.25">
      <c r="A144">
        <v>143</v>
      </c>
      <c r="B144">
        <v>70958</v>
      </c>
      <c r="C144">
        <v>0</v>
      </c>
      <c r="D144">
        <v>0</v>
      </c>
      <c r="E144" t="s">
        <v>1782</v>
      </c>
      <c r="F144" t="s">
        <v>1783</v>
      </c>
      <c r="G144">
        <v>1</v>
      </c>
      <c r="H144" s="6">
        <v>3000000</v>
      </c>
      <c r="I144" s="7">
        <v>46220</v>
      </c>
      <c r="K144">
        <v>6</v>
      </c>
      <c r="L144" t="s">
        <v>40</v>
      </c>
      <c r="M144" t="s">
        <v>1</v>
      </c>
      <c r="N144" t="s">
        <v>41</v>
      </c>
      <c r="O144" t="s">
        <v>87</v>
      </c>
      <c r="P144" s="6" t="s">
        <v>2519</v>
      </c>
      <c r="Q144" s="7">
        <v>6</v>
      </c>
      <c r="R144">
        <v>0</v>
      </c>
      <c r="S144">
        <v>0</v>
      </c>
      <c r="U144">
        <v>180000</v>
      </c>
      <c r="V144">
        <v>180000</v>
      </c>
      <c r="W144">
        <v>0</v>
      </c>
      <c r="X144">
        <v>0</v>
      </c>
      <c r="Y144" t="s">
        <v>2520</v>
      </c>
    </row>
    <row r="145" spans="1:25" x14ac:dyDescent="0.25">
      <c r="A145">
        <v>144</v>
      </c>
      <c r="B145">
        <v>70956</v>
      </c>
      <c r="C145">
        <v>0</v>
      </c>
      <c r="D145">
        <v>0</v>
      </c>
      <c r="E145" t="s">
        <v>871</v>
      </c>
      <c r="F145" t="s">
        <v>872</v>
      </c>
      <c r="G145">
        <v>1</v>
      </c>
      <c r="H145" s="6">
        <v>200000000</v>
      </c>
      <c r="I145" s="7">
        <v>46220</v>
      </c>
      <c r="K145">
        <v>15</v>
      </c>
      <c r="L145" t="s">
        <v>40</v>
      </c>
      <c r="M145" t="s">
        <v>5</v>
      </c>
      <c r="N145" t="s">
        <v>41</v>
      </c>
      <c r="O145" t="s">
        <v>54</v>
      </c>
      <c r="P145" s="6" t="s">
        <v>2519</v>
      </c>
      <c r="Q145" s="7">
        <v>2</v>
      </c>
      <c r="R145">
        <v>13</v>
      </c>
      <c r="S145">
        <v>0</v>
      </c>
      <c r="U145">
        <v>30000000</v>
      </c>
      <c r="V145">
        <v>4000000</v>
      </c>
      <c r="W145">
        <v>26000000</v>
      </c>
      <c r="X145">
        <v>0</v>
      </c>
      <c r="Y145" t="s">
        <v>48</v>
      </c>
    </row>
    <row r="146" spans="1:25" x14ac:dyDescent="0.25">
      <c r="A146">
        <v>145</v>
      </c>
      <c r="B146">
        <v>70987</v>
      </c>
      <c r="C146">
        <v>0</v>
      </c>
      <c r="D146">
        <v>0</v>
      </c>
      <c r="E146" t="s">
        <v>1184</v>
      </c>
      <c r="F146" t="s">
        <v>1185</v>
      </c>
      <c r="G146">
        <v>1</v>
      </c>
      <c r="H146" s="6">
        <v>260000000</v>
      </c>
      <c r="I146" s="7">
        <v>46220</v>
      </c>
      <c r="K146">
        <v>15</v>
      </c>
      <c r="L146" t="s">
        <v>40</v>
      </c>
      <c r="M146" t="s">
        <v>5</v>
      </c>
      <c r="N146" t="s">
        <v>41</v>
      </c>
      <c r="O146" t="s">
        <v>57</v>
      </c>
      <c r="P146" s="6" t="s">
        <v>2519</v>
      </c>
      <c r="Q146" s="7">
        <v>3.2</v>
      </c>
      <c r="R146">
        <v>11.8</v>
      </c>
      <c r="S146">
        <v>0</v>
      </c>
      <c r="U146">
        <v>39000000</v>
      </c>
      <c r="V146">
        <v>8320000</v>
      </c>
      <c r="W146">
        <v>30680000</v>
      </c>
      <c r="X146">
        <v>0</v>
      </c>
      <c r="Y146" t="s">
        <v>48</v>
      </c>
    </row>
    <row r="147" spans="1:25" x14ac:dyDescent="0.25">
      <c r="A147">
        <v>146</v>
      </c>
      <c r="B147">
        <v>70950</v>
      </c>
      <c r="C147">
        <v>0</v>
      </c>
      <c r="D147">
        <v>0</v>
      </c>
      <c r="E147" t="s">
        <v>1438</v>
      </c>
      <c r="F147" t="s">
        <v>1439</v>
      </c>
      <c r="G147">
        <v>1</v>
      </c>
      <c r="H147" s="6">
        <v>44444444</v>
      </c>
      <c r="I147" s="7">
        <v>46220</v>
      </c>
      <c r="K147" t="s">
        <v>866</v>
      </c>
      <c r="L147" t="s">
        <v>40</v>
      </c>
      <c r="M147" t="s">
        <v>5</v>
      </c>
      <c r="N147" t="s">
        <v>41</v>
      </c>
      <c r="O147" t="s">
        <v>47</v>
      </c>
      <c r="P147" s="6" t="s">
        <v>2519</v>
      </c>
      <c r="Q147" s="7">
        <v>0.1</v>
      </c>
      <c r="R147">
        <v>3.7</v>
      </c>
      <c r="S147">
        <v>0</v>
      </c>
      <c r="U147">
        <v>1688889</v>
      </c>
      <c r="V147">
        <v>44444</v>
      </c>
      <c r="W147">
        <v>1644444</v>
      </c>
      <c r="X147">
        <v>0</v>
      </c>
      <c r="Y147" t="s">
        <v>250</v>
      </c>
    </row>
    <row r="148" spans="1:25" x14ac:dyDescent="0.25">
      <c r="A148">
        <v>147</v>
      </c>
      <c r="B148">
        <v>70953</v>
      </c>
      <c r="C148">
        <v>0</v>
      </c>
      <c r="D148">
        <v>0</v>
      </c>
      <c r="E148" t="s">
        <v>1180</v>
      </c>
      <c r="F148" t="s">
        <v>1181</v>
      </c>
      <c r="G148">
        <v>1</v>
      </c>
      <c r="H148" s="6">
        <v>900000000</v>
      </c>
      <c r="I148" s="7">
        <v>46220</v>
      </c>
      <c r="K148">
        <v>15</v>
      </c>
      <c r="L148" t="s">
        <v>40</v>
      </c>
      <c r="M148" t="s">
        <v>5</v>
      </c>
      <c r="N148" t="s">
        <v>41</v>
      </c>
      <c r="O148" t="s">
        <v>57</v>
      </c>
      <c r="P148" s="6" t="s">
        <v>2519</v>
      </c>
      <c r="Q148" s="7">
        <v>3.2</v>
      </c>
      <c r="R148">
        <v>11.8</v>
      </c>
      <c r="S148">
        <v>0</v>
      </c>
      <c r="U148">
        <v>135000000</v>
      </c>
      <c r="V148">
        <v>28800000</v>
      </c>
      <c r="W148">
        <v>106200000</v>
      </c>
      <c r="X148">
        <v>0</v>
      </c>
      <c r="Y148" t="s">
        <v>48</v>
      </c>
    </row>
    <row r="149" spans="1:25" x14ac:dyDescent="0.25">
      <c r="A149">
        <v>148</v>
      </c>
      <c r="B149">
        <v>69876</v>
      </c>
      <c r="C149">
        <v>0</v>
      </c>
      <c r="D149">
        <v>0</v>
      </c>
      <c r="E149" t="s">
        <v>1532</v>
      </c>
      <c r="F149" t="s">
        <v>1533</v>
      </c>
      <c r="G149">
        <v>1</v>
      </c>
      <c r="H149" s="6">
        <v>42174015</v>
      </c>
      <c r="I149" s="7">
        <v>46220</v>
      </c>
      <c r="K149">
        <v>15</v>
      </c>
      <c r="L149" t="s">
        <v>40</v>
      </c>
      <c r="M149" t="s">
        <v>5</v>
      </c>
      <c r="N149" t="s">
        <v>41</v>
      </c>
      <c r="O149" t="s">
        <v>54</v>
      </c>
      <c r="P149" s="6" t="s">
        <v>2519</v>
      </c>
      <c r="Q149" s="7">
        <v>3.3</v>
      </c>
      <c r="R149">
        <v>11.7</v>
      </c>
      <c r="S149">
        <v>0</v>
      </c>
      <c r="U149">
        <v>6326102</v>
      </c>
      <c r="V149">
        <v>1391742</v>
      </c>
      <c r="W149">
        <v>4934360</v>
      </c>
      <c r="X149">
        <v>0</v>
      </c>
      <c r="Y149" t="s">
        <v>48</v>
      </c>
    </row>
    <row r="150" spans="1:25" x14ac:dyDescent="0.25">
      <c r="A150">
        <v>149</v>
      </c>
      <c r="B150">
        <v>70954</v>
      </c>
      <c r="C150">
        <v>0</v>
      </c>
      <c r="D150">
        <v>0</v>
      </c>
      <c r="E150" t="s">
        <v>1182</v>
      </c>
      <c r="F150" t="s">
        <v>1183</v>
      </c>
      <c r="G150">
        <v>1</v>
      </c>
      <c r="H150" s="6">
        <v>300000000</v>
      </c>
      <c r="I150" s="7">
        <v>46220</v>
      </c>
      <c r="K150">
        <v>15</v>
      </c>
      <c r="L150" t="s">
        <v>40</v>
      </c>
      <c r="M150" t="s">
        <v>5</v>
      </c>
      <c r="N150" t="s">
        <v>41</v>
      </c>
      <c r="O150" t="s">
        <v>57</v>
      </c>
      <c r="P150" s="6" t="s">
        <v>2519</v>
      </c>
      <c r="Q150" s="7">
        <v>3.2</v>
      </c>
      <c r="R150">
        <v>11.8</v>
      </c>
      <c r="S150">
        <v>0</v>
      </c>
      <c r="U150">
        <v>45000000</v>
      </c>
      <c r="V150">
        <v>9600000</v>
      </c>
      <c r="W150">
        <v>35400000</v>
      </c>
      <c r="X150">
        <v>0</v>
      </c>
      <c r="Y150" t="s">
        <v>48</v>
      </c>
    </row>
    <row r="151" spans="1:25" x14ac:dyDescent="0.25">
      <c r="A151">
        <v>150</v>
      </c>
      <c r="B151">
        <v>70986</v>
      </c>
      <c r="C151">
        <v>0</v>
      </c>
      <c r="D151">
        <v>0</v>
      </c>
      <c r="E151" t="s">
        <v>1220</v>
      </c>
      <c r="F151" t="s">
        <v>1221</v>
      </c>
      <c r="G151">
        <v>1</v>
      </c>
      <c r="H151" s="6">
        <v>300000000</v>
      </c>
      <c r="I151" s="7">
        <v>46220</v>
      </c>
      <c r="K151">
        <v>15</v>
      </c>
      <c r="L151" t="s">
        <v>40</v>
      </c>
      <c r="M151" t="s">
        <v>5</v>
      </c>
      <c r="N151" t="s">
        <v>41</v>
      </c>
      <c r="O151" t="s">
        <v>57</v>
      </c>
      <c r="P151" s="6" t="s">
        <v>2519</v>
      </c>
      <c r="Q151" s="7">
        <v>3.2</v>
      </c>
      <c r="R151">
        <v>11.8</v>
      </c>
      <c r="S151">
        <v>0</v>
      </c>
      <c r="U151">
        <v>45000000</v>
      </c>
      <c r="V151">
        <v>9600000</v>
      </c>
      <c r="W151">
        <v>35400000</v>
      </c>
      <c r="X151">
        <v>0</v>
      </c>
      <c r="Y151" t="s">
        <v>48</v>
      </c>
    </row>
    <row r="152" spans="1:25" x14ac:dyDescent="0.25">
      <c r="A152">
        <v>151</v>
      </c>
      <c r="B152">
        <v>70946</v>
      </c>
      <c r="C152">
        <v>0</v>
      </c>
      <c r="D152">
        <v>0</v>
      </c>
      <c r="E152" t="s">
        <v>199</v>
      </c>
      <c r="F152" t="s">
        <v>200</v>
      </c>
      <c r="G152">
        <v>1</v>
      </c>
      <c r="H152" s="6">
        <v>12288880</v>
      </c>
      <c r="I152" s="7">
        <v>46220</v>
      </c>
      <c r="K152">
        <v>15</v>
      </c>
      <c r="L152" t="s">
        <v>40</v>
      </c>
      <c r="M152" t="s">
        <v>5</v>
      </c>
      <c r="N152" t="s">
        <v>41</v>
      </c>
      <c r="O152" t="s">
        <v>77</v>
      </c>
      <c r="P152" s="6" t="s">
        <v>2519</v>
      </c>
      <c r="Q152" s="7">
        <v>6</v>
      </c>
      <c r="R152">
        <v>9</v>
      </c>
      <c r="S152">
        <v>0</v>
      </c>
      <c r="U152">
        <v>1843332</v>
      </c>
      <c r="V152">
        <v>737333</v>
      </c>
      <c r="W152">
        <v>1105999</v>
      </c>
      <c r="X152">
        <v>0</v>
      </c>
      <c r="Y152" t="s">
        <v>94</v>
      </c>
    </row>
    <row r="153" spans="1:25" x14ac:dyDescent="0.25">
      <c r="A153">
        <v>152</v>
      </c>
      <c r="B153">
        <v>70985</v>
      </c>
      <c r="C153">
        <v>0</v>
      </c>
      <c r="D153">
        <v>0</v>
      </c>
      <c r="E153" t="s">
        <v>1242</v>
      </c>
      <c r="F153" t="s">
        <v>1243</v>
      </c>
      <c r="G153">
        <v>1</v>
      </c>
      <c r="H153" s="6">
        <v>170000000</v>
      </c>
      <c r="I153" s="7">
        <v>46220</v>
      </c>
      <c r="K153">
        <v>15</v>
      </c>
      <c r="L153" t="s">
        <v>40</v>
      </c>
      <c r="M153" t="s">
        <v>5</v>
      </c>
      <c r="N153" t="s">
        <v>41</v>
      </c>
      <c r="O153" t="s">
        <v>57</v>
      </c>
      <c r="P153" s="6" t="s">
        <v>2519</v>
      </c>
      <c r="Q153" s="7">
        <v>3.2</v>
      </c>
      <c r="R153">
        <v>11.8</v>
      </c>
      <c r="S153">
        <v>0</v>
      </c>
      <c r="U153">
        <v>25500000</v>
      </c>
      <c r="V153">
        <v>5440000</v>
      </c>
      <c r="W153">
        <v>20060000</v>
      </c>
      <c r="X153">
        <v>0</v>
      </c>
      <c r="Y153" t="s">
        <v>48</v>
      </c>
    </row>
    <row r="154" spans="1:25" x14ac:dyDescent="0.25">
      <c r="A154">
        <v>153</v>
      </c>
      <c r="B154">
        <v>70955</v>
      </c>
      <c r="C154">
        <v>0</v>
      </c>
      <c r="D154">
        <v>0</v>
      </c>
      <c r="E154" t="s">
        <v>1210</v>
      </c>
      <c r="F154" t="s">
        <v>1211</v>
      </c>
      <c r="G154">
        <v>1</v>
      </c>
      <c r="H154" s="6">
        <v>3486931</v>
      </c>
      <c r="I154" s="7">
        <v>46220</v>
      </c>
      <c r="K154">
        <v>15</v>
      </c>
      <c r="L154" t="s">
        <v>40</v>
      </c>
      <c r="M154" t="s">
        <v>5</v>
      </c>
      <c r="N154" t="s">
        <v>41</v>
      </c>
      <c r="O154" t="s">
        <v>57</v>
      </c>
      <c r="P154" s="6" t="s">
        <v>2519</v>
      </c>
      <c r="Q154" s="7">
        <v>5</v>
      </c>
      <c r="R154">
        <v>10</v>
      </c>
      <c r="S154">
        <v>0</v>
      </c>
      <c r="U154">
        <v>523040</v>
      </c>
      <c r="V154">
        <v>174347</v>
      </c>
      <c r="W154">
        <v>348693</v>
      </c>
      <c r="X154">
        <v>0</v>
      </c>
      <c r="Y154" t="s">
        <v>72</v>
      </c>
    </row>
    <row r="155" spans="1:25" x14ac:dyDescent="0.25">
      <c r="A155">
        <v>154</v>
      </c>
      <c r="B155">
        <v>70951</v>
      </c>
      <c r="C155">
        <v>0</v>
      </c>
      <c r="D155">
        <v>0</v>
      </c>
      <c r="E155" t="s">
        <v>1436</v>
      </c>
      <c r="F155" t="s">
        <v>1437</v>
      </c>
      <c r="G155">
        <v>1</v>
      </c>
      <c r="H155" s="6">
        <v>565217</v>
      </c>
      <c r="I155" s="7">
        <v>46220</v>
      </c>
      <c r="K155">
        <v>8</v>
      </c>
      <c r="L155" t="s">
        <v>40</v>
      </c>
      <c r="M155" t="s">
        <v>5</v>
      </c>
      <c r="N155" t="s">
        <v>41</v>
      </c>
      <c r="O155" t="s">
        <v>77</v>
      </c>
      <c r="P155" s="6" t="s">
        <v>2519</v>
      </c>
      <c r="Q155" s="7">
        <v>8</v>
      </c>
      <c r="R155">
        <v>0</v>
      </c>
      <c r="S155">
        <v>0</v>
      </c>
      <c r="U155">
        <v>45217</v>
      </c>
      <c r="V155">
        <v>45217</v>
      </c>
      <c r="W155">
        <v>0</v>
      </c>
      <c r="X155">
        <v>0</v>
      </c>
      <c r="Y155" t="s">
        <v>799</v>
      </c>
    </row>
    <row r="156" spans="1:25" x14ac:dyDescent="0.25">
      <c r="A156">
        <v>155</v>
      </c>
      <c r="B156">
        <v>70948</v>
      </c>
      <c r="C156">
        <v>0</v>
      </c>
      <c r="D156">
        <v>0</v>
      </c>
      <c r="E156" t="s">
        <v>948</v>
      </c>
      <c r="F156" t="s">
        <v>949</v>
      </c>
      <c r="G156">
        <v>1</v>
      </c>
      <c r="H156" s="6">
        <v>86143665</v>
      </c>
      <c r="I156" s="7">
        <v>46220</v>
      </c>
      <c r="K156">
        <v>15</v>
      </c>
      <c r="L156" t="s">
        <v>40</v>
      </c>
      <c r="M156" t="s">
        <v>5</v>
      </c>
      <c r="N156" t="s">
        <v>41</v>
      </c>
      <c r="O156" t="s">
        <v>77</v>
      </c>
      <c r="P156" s="6" t="s">
        <v>2519</v>
      </c>
      <c r="Q156" s="7">
        <v>7</v>
      </c>
      <c r="R156">
        <v>8</v>
      </c>
      <c r="S156">
        <v>0</v>
      </c>
      <c r="U156">
        <v>12921550</v>
      </c>
      <c r="V156">
        <v>6030057</v>
      </c>
      <c r="W156">
        <v>6891493</v>
      </c>
      <c r="X156">
        <v>0</v>
      </c>
      <c r="Y156" t="s">
        <v>112</v>
      </c>
    </row>
    <row r="157" spans="1:25" x14ac:dyDescent="0.25">
      <c r="A157">
        <v>156</v>
      </c>
      <c r="B157">
        <v>70984</v>
      </c>
      <c r="C157">
        <v>0</v>
      </c>
      <c r="D157">
        <v>0</v>
      </c>
      <c r="E157" t="s">
        <v>1990</v>
      </c>
      <c r="F157" t="s">
        <v>1991</v>
      </c>
      <c r="G157">
        <v>1</v>
      </c>
      <c r="H157" s="6">
        <v>4500000</v>
      </c>
      <c r="I157" s="7">
        <v>46220</v>
      </c>
      <c r="K157">
        <v>15</v>
      </c>
      <c r="L157" t="s">
        <v>40</v>
      </c>
      <c r="M157" t="s">
        <v>5</v>
      </c>
      <c r="N157" t="s">
        <v>41</v>
      </c>
      <c r="O157" t="s">
        <v>57</v>
      </c>
      <c r="P157" s="6" t="s">
        <v>2519</v>
      </c>
      <c r="Q157" s="7">
        <v>3.2</v>
      </c>
      <c r="R157">
        <v>11.8</v>
      </c>
      <c r="S157">
        <v>0</v>
      </c>
      <c r="U157">
        <v>675000</v>
      </c>
      <c r="V157">
        <v>144000</v>
      </c>
      <c r="W157">
        <v>531000</v>
      </c>
      <c r="X157">
        <v>0</v>
      </c>
      <c r="Y157" t="s">
        <v>48</v>
      </c>
    </row>
    <row r="158" spans="1:25" x14ac:dyDescent="0.25">
      <c r="A158">
        <v>157</v>
      </c>
      <c r="B158">
        <v>70947</v>
      </c>
      <c r="C158">
        <v>0</v>
      </c>
      <c r="D158">
        <v>0</v>
      </c>
      <c r="E158" t="s">
        <v>2331</v>
      </c>
      <c r="F158" t="s">
        <v>2332</v>
      </c>
      <c r="G158">
        <v>1</v>
      </c>
      <c r="H158" s="6">
        <v>1860230</v>
      </c>
      <c r="I158" s="7">
        <v>46220</v>
      </c>
      <c r="K158">
        <v>12</v>
      </c>
      <c r="L158" t="s">
        <v>40</v>
      </c>
      <c r="M158" t="s">
        <v>8</v>
      </c>
      <c r="N158" t="s">
        <v>41</v>
      </c>
      <c r="O158" t="s">
        <v>347</v>
      </c>
      <c r="P158" s="6" t="s">
        <v>2519</v>
      </c>
      <c r="Q158" s="7">
        <v>12</v>
      </c>
      <c r="R158">
        <v>0</v>
      </c>
      <c r="S158">
        <v>0</v>
      </c>
      <c r="U158">
        <v>223228</v>
      </c>
      <c r="V158">
        <v>223228</v>
      </c>
      <c r="W158">
        <v>0</v>
      </c>
      <c r="X158">
        <v>0</v>
      </c>
      <c r="Y158" t="s">
        <v>2086</v>
      </c>
    </row>
    <row r="159" spans="1:25" x14ac:dyDescent="0.25">
      <c r="A159">
        <v>158</v>
      </c>
      <c r="B159">
        <v>70944</v>
      </c>
      <c r="C159">
        <v>0</v>
      </c>
      <c r="D159">
        <v>0</v>
      </c>
      <c r="E159" t="s">
        <v>2291</v>
      </c>
      <c r="F159" t="s">
        <v>2292</v>
      </c>
      <c r="G159">
        <v>1</v>
      </c>
      <c r="H159" s="6">
        <v>13000000</v>
      </c>
      <c r="I159" s="7">
        <v>46218</v>
      </c>
      <c r="K159">
        <v>5</v>
      </c>
      <c r="L159" t="s">
        <v>40</v>
      </c>
      <c r="M159" t="s">
        <v>5</v>
      </c>
      <c r="N159" t="s">
        <v>41</v>
      </c>
      <c r="O159" t="s">
        <v>47</v>
      </c>
      <c r="P159" s="6" t="s">
        <v>2519</v>
      </c>
      <c r="Q159" s="7">
        <v>5</v>
      </c>
      <c r="R159">
        <v>0</v>
      </c>
      <c r="S159">
        <v>0</v>
      </c>
      <c r="U159">
        <v>650000</v>
      </c>
      <c r="V159">
        <v>650000</v>
      </c>
      <c r="W159">
        <v>0</v>
      </c>
      <c r="X159">
        <v>0</v>
      </c>
      <c r="Y159" t="s">
        <v>2086</v>
      </c>
    </row>
    <row r="160" spans="1:25" x14ac:dyDescent="0.25">
      <c r="A160">
        <v>159</v>
      </c>
      <c r="B160">
        <v>70939</v>
      </c>
      <c r="C160">
        <v>0</v>
      </c>
      <c r="D160">
        <v>0</v>
      </c>
      <c r="E160" t="s">
        <v>391</v>
      </c>
      <c r="F160" t="s">
        <v>392</v>
      </c>
      <c r="G160">
        <v>1</v>
      </c>
      <c r="H160" s="6">
        <v>719094</v>
      </c>
      <c r="I160" s="7">
        <v>46218</v>
      </c>
      <c r="K160">
        <v>15</v>
      </c>
      <c r="L160" t="s">
        <v>40</v>
      </c>
      <c r="M160" t="s">
        <v>3</v>
      </c>
      <c r="N160" t="s">
        <v>41</v>
      </c>
      <c r="O160" t="s">
        <v>51</v>
      </c>
      <c r="P160" s="6" t="s">
        <v>2519</v>
      </c>
      <c r="Q160" s="7">
        <v>10</v>
      </c>
      <c r="R160">
        <v>5</v>
      </c>
      <c r="S160">
        <v>0</v>
      </c>
      <c r="U160">
        <v>107864</v>
      </c>
      <c r="V160">
        <v>71909</v>
      </c>
      <c r="W160">
        <v>35955</v>
      </c>
      <c r="X160">
        <v>0</v>
      </c>
      <c r="Y160" t="s">
        <v>72</v>
      </c>
    </row>
    <row r="161" spans="1:25" x14ac:dyDescent="0.25">
      <c r="A161">
        <v>160</v>
      </c>
      <c r="B161">
        <v>70941</v>
      </c>
      <c r="C161">
        <v>0</v>
      </c>
      <c r="D161">
        <v>0</v>
      </c>
      <c r="E161" t="s">
        <v>384</v>
      </c>
      <c r="F161" t="s">
        <v>385</v>
      </c>
      <c r="G161">
        <v>1</v>
      </c>
      <c r="H161" s="6">
        <v>1892158</v>
      </c>
      <c r="I161" s="7">
        <v>46218</v>
      </c>
      <c r="K161">
        <v>15</v>
      </c>
      <c r="L161" t="s">
        <v>40</v>
      </c>
      <c r="M161" t="s">
        <v>3</v>
      </c>
      <c r="N161" t="s">
        <v>41</v>
      </c>
      <c r="O161" t="s">
        <v>51</v>
      </c>
      <c r="P161" s="6" t="s">
        <v>2519</v>
      </c>
      <c r="Q161" s="7">
        <v>10</v>
      </c>
      <c r="R161">
        <v>5</v>
      </c>
      <c r="S161">
        <v>0</v>
      </c>
      <c r="U161">
        <v>283824</v>
      </c>
      <c r="V161">
        <v>189216</v>
      </c>
      <c r="W161">
        <v>94608</v>
      </c>
      <c r="X161">
        <v>0</v>
      </c>
      <c r="Y161" t="s">
        <v>72</v>
      </c>
    </row>
    <row r="162" spans="1:25" x14ac:dyDescent="0.25">
      <c r="A162">
        <v>161</v>
      </c>
      <c r="B162">
        <v>70938</v>
      </c>
      <c r="C162">
        <v>0</v>
      </c>
      <c r="D162">
        <v>0</v>
      </c>
      <c r="E162" t="s">
        <v>386</v>
      </c>
      <c r="F162" t="s">
        <v>387</v>
      </c>
      <c r="G162">
        <v>1</v>
      </c>
      <c r="H162" s="6">
        <v>273697</v>
      </c>
      <c r="I162" s="7">
        <v>46218</v>
      </c>
      <c r="K162">
        <v>15</v>
      </c>
      <c r="L162" t="s">
        <v>40</v>
      </c>
      <c r="M162" t="s">
        <v>3</v>
      </c>
      <c r="N162" t="s">
        <v>41</v>
      </c>
      <c r="O162" t="s">
        <v>51</v>
      </c>
      <c r="P162" s="6" t="s">
        <v>2519</v>
      </c>
      <c r="Q162" s="7">
        <v>10</v>
      </c>
      <c r="R162">
        <v>5</v>
      </c>
      <c r="S162">
        <v>0</v>
      </c>
      <c r="U162">
        <v>41055</v>
      </c>
      <c r="V162">
        <v>27370</v>
      </c>
      <c r="W162">
        <v>13685</v>
      </c>
      <c r="X162">
        <v>0</v>
      </c>
      <c r="Y162" t="s">
        <v>72</v>
      </c>
    </row>
    <row r="163" spans="1:25" x14ac:dyDescent="0.25">
      <c r="A163">
        <v>162</v>
      </c>
      <c r="B163">
        <v>70928</v>
      </c>
      <c r="C163">
        <v>0</v>
      </c>
      <c r="D163">
        <v>0</v>
      </c>
      <c r="E163" t="s">
        <v>580</v>
      </c>
      <c r="F163" t="s">
        <v>581</v>
      </c>
      <c r="G163">
        <v>1</v>
      </c>
      <c r="H163" s="6">
        <v>30651042</v>
      </c>
      <c r="I163" s="7">
        <v>46218</v>
      </c>
      <c r="K163">
        <v>4</v>
      </c>
      <c r="L163" t="s">
        <v>40</v>
      </c>
      <c r="M163" t="s">
        <v>4</v>
      </c>
      <c r="N163" t="s">
        <v>41</v>
      </c>
      <c r="O163" t="s">
        <v>51</v>
      </c>
      <c r="P163" s="6" t="s">
        <v>2519</v>
      </c>
      <c r="Q163" s="7">
        <v>4</v>
      </c>
      <c r="R163">
        <v>0</v>
      </c>
      <c r="S163">
        <v>0</v>
      </c>
      <c r="U163">
        <v>1226042</v>
      </c>
      <c r="V163">
        <v>1226042</v>
      </c>
      <c r="W163">
        <v>0</v>
      </c>
      <c r="X163">
        <v>0</v>
      </c>
      <c r="Y163" t="s">
        <v>48</v>
      </c>
    </row>
    <row r="164" spans="1:25" x14ac:dyDescent="0.25">
      <c r="A164">
        <v>163</v>
      </c>
      <c r="B164">
        <v>70919</v>
      </c>
      <c r="C164">
        <v>0</v>
      </c>
      <c r="D164">
        <v>0</v>
      </c>
      <c r="E164" t="s">
        <v>1390</v>
      </c>
      <c r="F164" t="s">
        <v>1391</v>
      </c>
      <c r="G164">
        <v>1</v>
      </c>
      <c r="H164" s="6">
        <v>415699</v>
      </c>
      <c r="I164" s="7">
        <v>46218</v>
      </c>
      <c r="K164">
        <v>8</v>
      </c>
      <c r="L164" t="s">
        <v>40</v>
      </c>
      <c r="M164" t="s">
        <v>1</v>
      </c>
      <c r="N164" t="s">
        <v>41</v>
      </c>
      <c r="O164" t="s">
        <v>87</v>
      </c>
      <c r="P164" s="6" t="s">
        <v>2519</v>
      </c>
      <c r="Q164" s="7">
        <v>8</v>
      </c>
      <c r="R164">
        <v>0</v>
      </c>
      <c r="S164">
        <v>0</v>
      </c>
      <c r="U164">
        <v>33256</v>
      </c>
      <c r="V164">
        <v>33256</v>
      </c>
      <c r="W164">
        <v>0</v>
      </c>
      <c r="X164">
        <v>0</v>
      </c>
      <c r="Y164" t="s">
        <v>48</v>
      </c>
    </row>
    <row r="165" spans="1:25" x14ac:dyDescent="0.25">
      <c r="A165">
        <v>164</v>
      </c>
      <c r="B165">
        <v>70940</v>
      </c>
      <c r="C165">
        <v>0</v>
      </c>
      <c r="D165">
        <v>0</v>
      </c>
      <c r="E165" t="s">
        <v>313</v>
      </c>
      <c r="F165" t="s">
        <v>314</v>
      </c>
      <c r="G165">
        <v>1</v>
      </c>
      <c r="H165" s="6">
        <v>1684732</v>
      </c>
      <c r="I165" s="7">
        <v>46218</v>
      </c>
      <c r="K165">
        <v>15</v>
      </c>
      <c r="L165" t="s">
        <v>40</v>
      </c>
      <c r="M165" t="s">
        <v>3</v>
      </c>
      <c r="N165" t="s">
        <v>41</v>
      </c>
      <c r="O165" t="s">
        <v>51</v>
      </c>
      <c r="P165" s="6" t="s">
        <v>2519</v>
      </c>
      <c r="Q165" s="7">
        <v>10</v>
      </c>
      <c r="R165">
        <v>5</v>
      </c>
      <c r="S165">
        <v>0</v>
      </c>
      <c r="U165">
        <v>252710</v>
      </c>
      <c r="V165">
        <v>168473</v>
      </c>
      <c r="W165">
        <v>84237</v>
      </c>
      <c r="X165">
        <v>0</v>
      </c>
      <c r="Y165" t="s">
        <v>109</v>
      </c>
    </row>
    <row r="166" spans="1:25" x14ac:dyDescent="0.25">
      <c r="A166">
        <v>165</v>
      </c>
      <c r="B166">
        <v>70930</v>
      </c>
      <c r="C166">
        <v>0</v>
      </c>
      <c r="D166">
        <v>0</v>
      </c>
      <c r="E166" t="s">
        <v>1880</v>
      </c>
      <c r="F166" t="s">
        <v>1881</v>
      </c>
      <c r="G166">
        <v>1</v>
      </c>
      <c r="H166" s="6">
        <v>127931809</v>
      </c>
      <c r="I166" s="7">
        <v>46218</v>
      </c>
      <c r="K166">
        <v>15</v>
      </c>
      <c r="L166" t="s">
        <v>40</v>
      </c>
      <c r="M166" t="s">
        <v>5</v>
      </c>
      <c r="N166" t="s">
        <v>41</v>
      </c>
      <c r="O166" t="s">
        <v>77</v>
      </c>
      <c r="P166" s="6" t="s">
        <v>2519</v>
      </c>
      <c r="Q166" s="7">
        <v>9</v>
      </c>
      <c r="R166">
        <v>6</v>
      </c>
      <c r="S166">
        <v>0</v>
      </c>
      <c r="U166">
        <v>19189771</v>
      </c>
      <c r="V166">
        <v>11513863</v>
      </c>
      <c r="W166">
        <v>7675909</v>
      </c>
      <c r="X166">
        <v>0</v>
      </c>
      <c r="Y166" t="s">
        <v>48</v>
      </c>
    </row>
    <row r="167" spans="1:25" x14ac:dyDescent="0.25">
      <c r="A167">
        <v>166</v>
      </c>
      <c r="B167">
        <v>70927</v>
      </c>
      <c r="C167">
        <v>0</v>
      </c>
      <c r="D167">
        <v>0</v>
      </c>
      <c r="E167" t="s">
        <v>1702</v>
      </c>
      <c r="F167" t="s">
        <v>1703</v>
      </c>
      <c r="G167">
        <v>1</v>
      </c>
      <c r="H167" s="6">
        <v>8000000</v>
      </c>
      <c r="I167" s="7">
        <v>46218</v>
      </c>
      <c r="K167">
        <v>15</v>
      </c>
      <c r="L167" t="s">
        <v>40</v>
      </c>
      <c r="M167" t="s">
        <v>5</v>
      </c>
      <c r="N167" t="s">
        <v>41</v>
      </c>
      <c r="O167" t="s">
        <v>47</v>
      </c>
      <c r="P167" s="6" t="s">
        <v>2519</v>
      </c>
      <c r="Q167" s="7">
        <v>5</v>
      </c>
      <c r="R167">
        <v>10</v>
      </c>
      <c r="S167">
        <v>0</v>
      </c>
      <c r="U167">
        <v>1200000</v>
      </c>
      <c r="V167">
        <v>400000</v>
      </c>
      <c r="W167">
        <v>800000</v>
      </c>
      <c r="X167">
        <v>0</v>
      </c>
      <c r="Y167" t="s">
        <v>48</v>
      </c>
    </row>
    <row r="168" spans="1:25" x14ac:dyDescent="0.25">
      <c r="A168">
        <v>167</v>
      </c>
      <c r="B168">
        <v>70943</v>
      </c>
      <c r="C168">
        <v>0</v>
      </c>
      <c r="D168">
        <v>0</v>
      </c>
      <c r="E168" t="s">
        <v>976</v>
      </c>
      <c r="F168" t="s">
        <v>977</v>
      </c>
      <c r="G168">
        <v>1</v>
      </c>
      <c r="H168" s="6">
        <v>5184058</v>
      </c>
      <c r="I168" s="7">
        <v>46218</v>
      </c>
      <c r="K168">
        <v>8</v>
      </c>
      <c r="L168" t="s">
        <v>40</v>
      </c>
      <c r="M168" t="s">
        <v>5</v>
      </c>
      <c r="N168" t="s">
        <v>41</v>
      </c>
      <c r="O168" t="s">
        <v>54</v>
      </c>
      <c r="P168" s="6" t="s">
        <v>2519</v>
      </c>
      <c r="Q168" s="7">
        <v>8</v>
      </c>
      <c r="R168">
        <v>0</v>
      </c>
      <c r="S168">
        <v>0</v>
      </c>
      <c r="U168">
        <v>414725</v>
      </c>
      <c r="V168">
        <v>414725</v>
      </c>
      <c r="W168">
        <v>0</v>
      </c>
      <c r="X168">
        <v>0</v>
      </c>
      <c r="Y168" t="s">
        <v>44</v>
      </c>
    </row>
    <row r="169" spans="1:25" x14ac:dyDescent="0.25">
      <c r="A169">
        <v>168</v>
      </c>
      <c r="B169">
        <v>70924</v>
      </c>
      <c r="C169">
        <v>0</v>
      </c>
      <c r="D169">
        <v>0</v>
      </c>
      <c r="E169" t="s">
        <v>2487</v>
      </c>
      <c r="F169" t="s">
        <v>2488</v>
      </c>
      <c r="G169">
        <v>1</v>
      </c>
      <c r="H169" s="6">
        <v>1145833</v>
      </c>
      <c r="I169" s="7">
        <v>46218</v>
      </c>
      <c r="K169">
        <v>4</v>
      </c>
      <c r="L169" t="s">
        <v>40</v>
      </c>
      <c r="M169" t="s">
        <v>4</v>
      </c>
      <c r="N169" t="s">
        <v>41</v>
      </c>
      <c r="O169" t="s">
        <v>51</v>
      </c>
      <c r="P169" s="6" t="s">
        <v>2519</v>
      </c>
      <c r="Q169" s="7">
        <v>4</v>
      </c>
      <c r="R169">
        <v>0</v>
      </c>
      <c r="S169">
        <v>0</v>
      </c>
      <c r="U169">
        <v>45833</v>
      </c>
      <c r="V169">
        <v>45833</v>
      </c>
      <c r="W169">
        <v>0</v>
      </c>
      <c r="X169">
        <v>0</v>
      </c>
      <c r="Y169" t="s">
        <v>48</v>
      </c>
    </row>
    <row r="170" spans="1:25" x14ac:dyDescent="0.25">
      <c r="A170">
        <v>169</v>
      </c>
      <c r="B170">
        <v>70937</v>
      </c>
      <c r="C170">
        <v>0</v>
      </c>
      <c r="D170">
        <v>0</v>
      </c>
      <c r="E170" t="s">
        <v>181</v>
      </c>
      <c r="F170" t="s">
        <v>182</v>
      </c>
      <c r="G170">
        <v>1</v>
      </c>
      <c r="H170" s="6">
        <v>941656</v>
      </c>
      <c r="I170" s="7">
        <v>46218</v>
      </c>
      <c r="K170">
        <v>15</v>
      </c>
      <c r="L170" t="s">
        <v>40</v>
      </c>
      <c r="M170" t="s">
        <v>3</v>
      </c>
      <c r="N170" t="s">
        <v>41</v>
      </c>
      <c r="O170" t="s">
        <v>51</v>
      </c>
      <c r="P170" s="6" t="s">
        <v>2519</v>
      </c>
      <c r="Q170" s="7">
        <v>10</v>
      </c>
      <c r="R170">
        <v>5</v>
      </c>
      <c r="S170">
        <v>0</v>
      </c>
      <c r="U170">
        <v>141248</v>
      </c>
      <c r="V170">
        <v>94166</v>
      </c>
      <c r="W170">
        <v>47083</v>
      </c>
      <c r="X170">
        <v>0</v>
      </c>
      <c r="Y170" t="s">
        <v>72</v>
      </c>
    </row>
    <row r="171" spans="1:25" x14ac:dyDescent="0.25">
      <c r="A171">
        <v>170</v>
      </c>
      <c r="B171">
        <v>70618</v>
      </c>
      <c r="C171">
        <v>0</v>
      </c>
      <c r="D171">
        <v>0</v>
      </c>
      <c r="E171" t="s">
        <v>1798</v>
      </c>
      <c r="F171" t="s">
        <v>1799</v>
      </c>
      <c r="G171">
        <v>1</v>
      </c>
      <c r="H171" s="6">
        <v>40000000</v>
      </c>
      <c r="I171" s="7">
        <v>46218</v>
      </c>
      <c r="K171" t="s">
        <v>1179</v>
      </c>
      <c r="L171" t="s">
        <v>40</v>
      </c>
      <c r="M171" t="s">
        <v>5</v>
      </c>
      <c r="N171" t="s">
        <v>41</v>
      </c>
      <c r="O171" t="s">
        <v>57</v>
      </c>
      <c r="P171" s="6" t="s">
        <v>2519</v>
      </c>
      <c r="Q171" s="7">
        <v>5.8</v>
      </c>
      <c r="R171">
        <v>0</v>
      </c>
      <c r="S171">
        <v>0</v>
      </c>
      <c r="U171">
        <v>2320000</v>
      </c>
      <c r="V171">
        <v>2320000</v>
      </c>
      <c r="W171">
        <v>0</v>
      </c>
      <c r="X171">
        <v>0</v>
      </c>
      <c r="Y171" t="s">
        <v>48</v>
      </c>
    </row>
    <row r="172" spans="1:25" x14ac:dyDescent="0.25">
      <c r="A172">
        <v>171</v>
      </c>
      <c r="B172">
        <v>70923</v>
      </c>
      <c r="C172">
        <v>0</v>
      </c>
      <c r="D172">
        <v>0</v>
      </c>
      <c r="E172" t="s">
        <v>1927</v>
      </c>
      <c r="F172" t="s">
        <v>1928</v>
      </c>
      <c r="G172">
        <v>1</v>
      </c>
      <c r="H172" s="6">
        <v>1240250</v>
      </c>
      <c r="I172" s="7">
        <v>46218</v>
      </c>
      <c r="K172">
        <v>4</v>
      </c>
      <c r="L172" t="s">
        <v>40</v>
      </c>
      <c r="M172" t="s">
        <v>4</v>
      </c>
      <c r="N172" t="s">
        <v>41</v>
      </c>
      <c r="O172" t="s">
        <v>51</v>
      </c>
      <c r="P172" s="6" t="s">
        <v>2519</v>
      </c>
      <c r="Q172" s="7">
        <v>4</v>
      </c>
      <c r="R172">
        <v>0</v>
      </c>
      <c r="S172">
        <v>0</v>
      </c>
      <c r="U172">
        <v>49610</v>
      </c>
      <c r="V172">
        <v>49610</v>
      </c>
      <c r="W172">
        <v>0</v>
      </c>
      <c r="X172">
        <v>0</v>
      </c>
      <c r="Y172" t="s">
        <v>48</v>
      </c>
    </row>
    <row r="173" spans="1:25" x14ac:dyDescent="0.25">
      <c r="A173">
        <v>172</v>
      </c>
      <c r="B173">
        <v>70935</v>
      </c>
      <c r="C173">
        <v>0</v>
      </c>
      <c r="D173">
        <v>0</v>
      </c>
      <c r="E173" t="s">
        <v>163</v>
      </c>
      <c r="F173" t="s">
        <v>164</v>
      </c>
      <c r="G173">
        <v>1</v>
      </c>
      <c r="H173" s="6">
        <v>3267400</v>
      </c>
      <c r="I173" s="7">
        <v>46218</v>
      </c>
      <c r="K173">
        <v>8</v>
      </c>
      <c r="L173" t="s">
        <v>40</v>
      </c>
      <c r="M173" t="s">
        <v>5</v>
      </c>
      <c r="N173" t="s">
        <v>41</v>
      </c>
      <c r="O173" t="s">
        <v>77</v>
      </c>
      <c r="P173" s="6" t="s">
        <v>2519</v>
      </c>
      <c r="Q173" s="7">
        <v>8</v>
      </c>
      <c r="R173">
        <v>0</v>
      </c>
      <c r="S173">
        <v>0</v>
      </c>
      <c r="U173">
        <v>261392</v>
      </c>
      <c r="V173">
        <v>261392</v>
      </c>
      <c r="W173">
        <v>0</v>
      </c>
      <c r="X173">
        <v>0</v>
      </c>
      <c r="Y173" t="s">
        <v>48</v>
      </c>
    </row>
    <row r="174" spans="1:25" x14ac:dyDescent="0.25">
      <c r="A174">
        <v>173</v>
      </c>
      <c r="B174">
        <v>70929</v>
      </c>
      <c r="C174">
        <v>0</v>
      </c>
      <c r="D174">
        <v>0</v>
      </c>
      <c r="E174" t="s">
        <v>1882</v>
      </c>
      <c r="F174" t="s">
        <v>1883</v>
      </c>
      <c r="G174">
        <v>1</v>
      </c>
      <c r="H174" s="6">
        <v>3732799</v>
      </c>
      <c r="I174" s="7">
        <v>46218</v>
      </c>
      <c r="K174" t="s">
        <v>766</v>
      </c>
      <c r="L174" t="s">
        <v>40</v>
      </c>
      <c r="M174" t="s">
        <v>5</v>
      </c>
      <c r="N174" t="s">
        <v>41</v>
      </c>
      <c r="O174" t="s">
        <v>77</v>
      </c>
      <c r="P174" s="6" t="s">
        <v>2519</v>
      </c>
      <c r="Q174" s="7">
        <v>4.5</v>
      </c>
      <c r="R174">
        <v>0</v>
      </c>
      <c r="S174">
        <v>0</v>
      </c>
      <c r="U174">
        <v>167976</v>
      </c>
      <c r="V174">
        <v>167976</v>
      </c>
      <c r="W174">
        <v>0</v>
      </c>
      <c r="X174">
        <v>0</v>
      </c>
      <c r="Y174" t="s">
        <v>67</v>
      </c>
    </row>
    <row r="175" spans="1:25" x14ac:dyDescent="0.25">
      <c r="A175">
        <v>174</v>
      </c>
      <c r="B175">
        <v>70920</v>
      </c>
      <c r="C175">
        <v>0</v>
      </c>
      <c r="D175">
        <v>0</v>
      </c>
      <c r="E175" t="s">
        <v>1394</v>
      </c>
      <c r="F175" t="s">
        <v>1395</v>
      </c>
      <c r="G175">
        <v>1</v>
      </c>
      <c r="H175" s="6">
        <v>228261</v>
      </c>
      <c r="I175" s="7">
        <v>46218</v>
      </c>
      <c r="K175">
        <v>8</v>
      </c>
      <c r="L175" t="s">
        <v>40</v>
      </c>
      <c r="M175" t="s">
        <v>1</v>
      </c>
      <c r="N175" t="s">
        <v>41</v>
      </c>
      <c r="O175" t="s">
        <v>87</v>
      </c>
      <c r="P175" s="6" t="s">
        <v>2519</v>
      </c>
      <c r="Q175" s="7">
        <v>8</v>
      </c>
      <c r="R175">
        <v>0</v>
      </c>
      <c r="S175">
        <v>0</v>
      </c>
      <c r="U175">
        <v>18261</v>
      </c>
      <c r="V175">
        <v>18261</v>
      </c>
      <c r="W175">
        <v>0</v>
      </c>
      <c r="X175">
        <v>0</v>
      </c>
      <c r="Y175" t="s">
        <v>48</v>
      </c>
    </row>
    <row r="176" spans="1:25" x14ac:dyDescent="0.25">
      <c r="A176">
        <v>175</v>
      </c>
      <c r="B176">
        <v>70925</v>
      </c>
      <c r="C176">
        <v>0</v>
      </c>
      <c r="D176">
        <v>0</v>
      </c>
      <c r="E176" t="s">
        <v>2445</v>
      </c>
      <c r="F176" t="s">
        <v>2446</v>
      </c>
      <c r="G176">
        <v>1</v>
      </c>
      <c r="H176" s="6">
        <v>10000000</v>
      </c>
      <c r="I176" s="7">
        <v>46218</v>
      </c>
      <c r="K176">
        <v>15</v>
      </c>
      <c r="L176" t="s">
        <v>40</v>
      </c>
      <c r="M176" t="s">
        <v>5</v>
      </c>
      <c r="N176" t="s">
        <v>41</v>
      </c>
      <c r="O176" t="s">
        <v>47</v>
      </c>
      <c r="P176" s="6" t="s">
        <v>2519</v>
      </c>
      <c r="Q176" s="7">
        <v>5</v>
      </c>
      <c r="R176">
        <v>10</v>
      </c>
      <c r="S176">
        <v>0</v>
      </c>
      <c r="U176">
        <v>1500000</v>
      </c>
      <c r="V176">
        <v>500000</v>
      </c>
      <c r="W176">
        <v>1000000</v>
      </c>
      <c r="X176">
        <v>0</v>
      </c>
      <c r="Y176" t="s">
        <v>48</v>
      </c>
    </row>
    <row r="177" spans="1:25" x14ac:dyDescent="0.25">
      <c r="A177">
        <v>176</v>
      </c>
      <c r="B177">
        <v>70926</v>
      </c>
      <c r="C177">
        <v>0</v>
      </c>
      <c r="D177">
        <v>0</v>
      </c>
      <c r="E177" t="s">
        <v>2475</v>
      </c>
      <c r="F177" t="s">
        <v>2476</v>
      </c>
      <c r="G177">
        <v>1</v>
      </c>
      <c r="H177" s="6">
        <v>1000000</v>
      </c>
      <c r="I177" s="7">
        <v>46218</v>
      </c>
      <c r="K177">
        <v>15</v>
      </c>
      <c r="L177" t="s">
        <v>40</v>
      </c>
      <c r="M177" t="s">
        <v>5</v>
      </c>
      <c r="N177" t="s">
        <v>41</v>
      </c>
      <c r="O177" t="s">
        <v>47</v>
      </c>
      <c r="P177" s="6" t="s">
        <v>2519</v>
      </c>
      <c r="Q177" s="7">
        <v>5</v>
      </c>
      <c r="R177">
        <v>10</v>
      </c>
      <c r="S177">
        <v>0</v>
      </c>
      <c r="U177">
        <v>150000</v>
      </c>
      <c r="V177">
        <v>50000</v>
      </c>
      <c r="W177">
        <v>100000</v>
      </c>
      <c r="X177">
        <v>0</v>
      </c>
      <c r="Y177" t="s">
        <v>48</v>
      </c>
    </row>
    <row r="178" spans="1:25" x14ac:dyDescent="0.25">
      <c r="A178">
        <v>177</v>
      </c>
      <c r="B178">
        <v>70922</v>
      </c>
      <c r="C178">
        <v>0</v>
      </c>
      <c r="D178">
        <v>0</v>
      </c>
      <c r="E178" t="s">
        <v>127</v>
      </c>
      <c r="F178" t="s">
        <v>128</v>
      </c>
      <c r="G178">
        <v>1</v>
      </c>
      <c r="H178" s="6">
        <v>1460925</v>
      </c>
      <c r="I178" s="7">
        <v>46218</v>
      </c>
      <c r="K178">
        <v>4</v>
      </c>
      <c r="L178" t="s">
        <v>40</v>
      </c>
      <c r="M178" t="s">
        <v>4</v>
      </c>
      <c r="N178" t="s">
        <v>41</v>
      </c>
      <c r="O178" t="s">
        <v>51</v>
      </c>
      <c r="P178" s="6" t="s">
        <v>2519</v>
      </c>
      <c r="Q178" s="7">
        <v>4</v>
      </c>
      <c r="R178">
        <v>0</v>
      </c>
      <c r="S178">
        <v>0</v>
      </c>
      <c r="U178">
        <v>58437</v>
      </c>
      <c r="V178">
        <v>58437</v>
      </c>
      <c r="W178">
        <v>0</v>
      </c>
      <c r="X178">
        <v>0</v>
      </c>
      <c r="Y178" t="s">
        <v>48</v>
      </c>
    </row>
    <row r="179" spans="1:25" x14ac:dyDescent="0.25">
      <c r="A179">
        <v>178</v>
      </c>
      <c r="B179">
        <v>70921</v>
      </c>
      <c r="C179">
        <v>0</v>
      </c>
      <c r="D179">
        <v>0</v>
      </c>
      <c r="E179" t="s">
        <v>2648</v>
      </c>
      <c r="F179" t="s">
        <v>2649</v>
      </c>
      <c r="G179">
        <v>1</v>
      </c>
      <c r="H179" s="6">
        <v>3407609</v>
      </c>
      <c r="I179" s="7">
        <v>46218</v>
      </c>
      <c r="K179">
        <v>8</v>
      </c>
      <c r="L179" t="s">
        <v>40</v>
      </c>
      <c r="M179" t="s">
        <v>5</v>
      </c>
      <c r="N179" t="s">
        <v>41</v>
      </c>
      <c r="O179" t="s">
        <v>77</v>
      </c>
      <c r="P179" s="6" t="s">
        <v>2519</v>
      </c>
      <c r="Q179" s="7">
        <v>8</v>
      </c>
      <c r="R179">
        <v>0</v>
      </c>
      <c r="S179">
        <v>0</v>
      </c>
      <c r="U179">
        <v>272609</v>
      </c>
      <c r="V179">
        <v>272609</v>
      </c>
      <c r="W179">
        <v>0</v>
      </c>
      <c r="X179">
        <v>0</v>
      </c>
      <c r="Y179" t="s">
        <v>2520</v>
      </c>
    </row>
    <row r="180" spans="1:25" x14ac:dyDescent="0.25">
      <c r="A180">
        <v>179</v>
      </c>
      <c r="B180">
        <v>70932</v>
      </c>
      <c r="C180">
        <v>0</v>
      </c>
      <c r="D180">
        <v>0</v>
      </c>
      <c r="E180" t="s">
        <v>514</v>
      </c>
      <c r="F180" t="s">
        <v>515</v>
      </c>
      <c r="G180">
        <v>1</v>
      </c>
      <c r="H180" s="6">
        <v>25000000</v>
      </c>
      <c r="I180" s="7">
        <v>46218</v>
      </c>
      <c r="K180">
        <v>6</v>
      </c>
      <c r="L180" t="s">
        <v>40</v>
      </c>
      <c r="M180" t="s">
        <v>5</v>
      </c>
      <c r="N180" t="s">
        <v>41</v>
      </c>
      <c r="O180" t="s">
        <v>77</v>
      </c>
      <c r="P180" s="6" t="s">
        <v>2519</v>
      </c>
      <c r="Q180" s="7">
        <v>6</v>
      </c>
      <c r="R180">
        <v>0</v>
      </c>
      <c r="S180">
        <v>0</v>
      </c>
      <c r="U180">
        <v>1500000</v>
      </c>
      <c r="V180">
        <v>1500000</v>
      </c>
      <c r="W180">
        <v>0</v>
      </c>
      <c r="X180">
        <v>0</v>
      </c>
      <c r="Y180" t="s">
        <v>48</v>
      </c>
    </row>
    <row r="181" spans="1:25" x14ac:dyDescent="0.25">
      <c r="A181">
        <v>180</v>
      </c>
      <c r="B181">
        <v>70933</v>
      </c>
      <c r="C181">
        <v>0</v>
      </c>
      <c r="D181">
        <v>0</v>
      </c>
      <c r="E181" t="s">
        <v>473</v>
      </c>
      <c r="F181" t="s">
        <v>474</v>
      </c>
      <c r="G181">
        <v>1</v>
      </c>
      <c r="H181" s="6">
        <v>1353935</v>
      </c>
      <c r="I181" s="7">
        <v>46218</v>
      </c>
      <c r="K181">
        <v>8</v>
      </c>
      <c r="L181" t="s">
        <v>40</v>
      </c>
      <c r="M181" t="s">
        <v>5</v>
      </c>
      <c r="N181" t="s">
        <v>41</v>
      </c>
      <c r="O181" t="s">
        <v>77</v>
      </c>
      <c r="P181" s="6" t="s">
        <v>2519</v>
      </c>
      <c r="Q181" s="7">
        <v>8</v>
      </c>
      <c r="R181">
        <v>0</v>
      </c>
      <c r="S181">
        <v>0</v>
      </c>
      <c r="U181">
        <v>108315</v>
      </c>
      <c r="V181">
        <v>108315</v>
      </c>
      <c r="W181">
        <v>0</v>
      </c>
      <c r="X181">
        <v>0</v>
      </c>
      <c r="Y181" t="s">
        <v>250</v>
      </c>
    </row>
    <row r="182" spans="1:25" x14ac:dyDescent="0.25">
      <c r="A182">
        <v>181</v>
      </c>
      <c r="B182">
        <v>70934</v>
      </c>
      <c r="C182">
        <v>0</v>
      </c>
      <c r="D182">
        <v>0</v>
      </c>
      <c r="E182" t="s">
        <v>473</v>
      </c>
      <c r="F182" t="s">
        <v>474</v>
      </c>
      <c r="G182">
        <v>1</v>
      </c>
      <c r="H182" s="6">
        <v>7000000</v>
      </c>
      <c r="I182" s="7">
        <v>46218</v>
      </c>
      <c r="K182">
        <v>8</v>
      </c>
      <c r="L182" t="s">
        <v>40</v>
      </c>
      <c r="M182" t="s">
        <v>5</v>
      </c>
      <c r="N182" t="s">
        <v>41</v>
      </c>
      <c r="O182" t="s">
        <v>77</v>
      </c>
      <c r="P182" s="6" t="s">
        <v>2519</v>
      </c>
      <c r="Q182" s="7">
        <v>8</v>
      </c>
      <c r="R182">
        <v>0</v>
      </c>
      <c r="S182">
        <v>0</v>
      </c>
      <c r="U182">
        <v>560000</v>
      </c>
      <c r="V182">
        <v>560000</v>
      </c>
      <c r="W182">
        <v>0</v>
      </c>
      <c r="X182">
        <v>0</v>
      </c>
      <c r="Y182" t="s">
        <v>250</v>
      </c>
    </row>
    <row r="183" spans="1:25" x14ac:dyDescent="0.25">
      <c r="A183">
        <v>182</v>
      </c>
      <c r="B183">
        <v>70918</v>
      </c>
      <c r="C183">
        <v>0</v>
      </c>
      <c r="D183">
        <v>0</v>
      </c>
      <c r="E183" t="s">
        <v>1127</v>
      </c>
      <c r="F183" t="s">
        <v>1128</v>
      </c>
      <c r="G183">
        <v>1</v>
      </c>
      <c r="H183" s="6">
        <v>2844248</v>
      </c>
      <c r="I183" s="7">
        <v>46218</v>
      </c>
      <c r="K183">
        <v>8</v>
      </c>
      <c r="L183" t="s">
        <v>40</v>
      </c>
      <c r="M183" t="s">
        <v>9</v>
      </c>
      <c r="N183" t="s">
        <v>41</v>
      </c>
      <c r="O183" t="s">
        <v>42</v>
      </c>
      <c r="P183" s="6" t="s">
        <v>2519</v>
      </c>
      <c r="Q183" s="7">
        <v>8</v>
      </c>
      <c r="R183">
        <v>0</v>
      </c>
      <c r="S183">
        <v>0</v>
      </c>
      <c r="U183">
        <v>227540</v>
      </c>
      <c r="V183">
        <v>227540</v>
      </c>
      <c r="W183">
        <v>0</v>
      </c>
      <c r="X183">
        <v>0</v>
      </c>
      <c r="Y183" t="s">
        <v>109</v>
      </c>
    </row>
    <row r="184" spans="1:25" x14ac:dyDescent="0.25">
      <c r="A184">
        <v>183</v>
      </c>
      <c r="B184">
        <v>70931</v>
      </c>
      <c r="C184">
        <v>0</v>
      </c>
      <c r="D184">
        <v>0</v>
      </c>
      <c r="E184" t="s">
        <v>1886</v>
      </c>
      <c r="F184" t="s">
        <v>1887</v>
      </c>
      <c r="G184">
        <v>1</v>
      </c>
      <c r="H184" s="6">
        <v>4933925</v>
      </c>
      <c r="I184" s="7">
        <v>46218</v>
      </c>
      <c r="K184" t="s">
        <v>766</v>
      </c>
      <c r="L184" t="s">
        <v>40</v>
      </c>
      <c r="M184" t="s">
        <v>5</v>
      </c>
      <c r="N184" t="s">
        <v>41</v>
      </c>
      <c r="O184" t="s">
        <v>77</v>
      </c>
      <c r="P184" s="6" t="s">
        <v>2519</v>
      </c>
      <c r="Q184" s="7">
        <v>4.5</v>
      </c>
      <c r="R184">
        <v>0</v>
      </c>
      <c r="S184">
        <v>0</v>
      </c>
      <c r="U184">
        <v>222027</v>
      </c>
      <c r="V184">
        <v>222027</v>
      </c>
      <c r="W184">
        <v>0</v>
      </c>
      <c r="X184">
        <v>0</v>
      </c>
      <c r="Y184" t="s">
        <v>48</v>
      </c>
    </row>
    <row r="185" spans="1:25" x14ac:dyDescent="0.25">
      <c r="A185">
        <v>184</v>
      </c>
      <c r="B185">
        <v>70913</v>
      </c>
      <c r="C185">
        <v>0</v>
      </c>
      <c r="D185">
        <v>0</v>
      </c>
      <c r="E185" t="s">
        <v>2430</v>
      </c>
      <c r="F185" t="s">
        <v>2431</v>
      </c>
      <c r="G185">
        <v>1</v>
      </c>
      <c r="H185" s="6">
        <v>1000000</v>
      </c>
      <c r="I185" s="7">
        <v>46217</v>
      </c>
      <c r="K185">
        <v>7</v>
      </c>
      <c r="L185" t="s">
        <v>40</v>
      </c>
      <c r="M185" t="s">
        <v>5</v>
      </c>
      <c r="N185" t="s">
        <v>41</v>
      </c>
      <c r="O185" t="s">
        <v>77</v>
      </c>
      <c r="P185" s="6" t="s">
        <v>2519</v>
      </c>
      <c r="Q185" s="7">
        <v>7</v>
      </c>
      <c r="R185">
        <v>0</v>
      </c>
      <c r="S185">
        <v>0</v>
      </c>
      <c r="U185">
        <v>70000</v>
      </c>
      <c r="V185">
        <v>70000</v>
      </c>
      <c r="W185">
        <v>0</v>
      </c>
      <c r="X185">
        <v>0</v>
      </c>
      <c r="Y185" t="s">
        <v>2086</v>
      </c>
    </row>
    <row r="186" spans="1:25" x14ac:dyDescent="0.25">
      <c r="A186">
        <v>185</v>
      </c>
      <c r="B186">
        <v>70911</v>
      </c>
      <c r="C186">
        <v>0</v>
      </c>
      <c r="D186">
        <v>0</v>
      </c>
      <c r="E186" t="s">
        <v>1357</v>
      </c>
      <c r="F186" t="s">
        <v>1358</v>
      </c>
      <c r="G186">
        <v>1</v>
      </c>
      <c r="H186" s="6">
        <v>30387665</v>
      </c>
      <c r="I186" s="7">
        <v>46217</v>
      </c>
      <c r="K186">
        <v>15</v>
      </c>
      <c r="L186" t="s">
        <v>40</v>
      </c>
      <c r="M186" t="s">
        <v>5</v>
      </c>
      <c r="N186" t="s">
        <v>41</v>
      </c>
      <c r="O186" t="s">
        <v>47</v>
      </c>
      <c r="P186" s="6" t="s">
        <v>2519</v>
      </c>
      <c r="Q186" s="7">
        <v>2</v>
      </c>
      <c r="R186">
        <v>13</v>
      </c>
      <c r="S186">
        <v>0</v>
      </c>
      <c r="U186">
        <v>4558150</v>
      </c>
      <c r="V186">
        <v>607753</v>
      </c>
      <c r="W186">
        <v>3950396</v>
      </c>
      <c r="X186">
        <v>0</v>
      </c>
      <c r="Y186" t="s">
        <v>250</v>
      </c>
    </row>
    <row r="187" spans="1:25" x14ac:dyDescent="0.25">
      <c r="A187">
        <v>186</v>
      </c>
      <c r="B187">
        <v>70916</v>
      </c>
      <c r="C187">
        <v>0</v>
      </c>
      <c r="D187">
        <v>0</v>
      </c>
      <c r="E187" t="s">
        <v>541</v>
      </c>
      <c r="F187" t="s">
        <v>542</v>
      </c>
      <c r="G187">
        <v>1</v>
      </c>
      <c r="H187" s="6">
        <v>443769</v>
      </c>
      <c r="I187" s="7">
        <v>46217</v>
      </c>
      <c r="K187">
        <v>14</v>
      </c>
      <c r="L187" t="s">
        <v>40</v>
      </c>
      <c r="M187" t="s">
        <v>5</v>
      </c>
      <c r="N187" t="s">
        <v>41</v>
      </c>
      <c r="O187" t="s">
        <v>57</v>
      </c>
      <c r="P187" s="6" t="s">
        <v>2519</v>
      </c>
      <c r="Q187" s="7">
        <v>9</v>
      </c>
      <c r="R187">
        <v>5</v>
      </c>
      <c r="S187">
        <v>0</v>
      </c>
      <c r="U187">
        <v>62128</v>
      </c>
      <c r="V187">
        <v>39939</v>
      </c>
      <c r="W187">
        <v>22188</v>
      </c>
      <c r="X187">
        <v>0</v>
      </c>
      <c r="Y187" t="s">
        <v>48</v>
      </c>
    </row>
    <row r="188" spans="1:25" x14ac:dyDescent="0.25">
      <c r="A188">
        <v>187</v>
      </c>
      <c r="B188">
        <v>70912</v>
      </c>
      <c r="C188">
        <v>0</v>
      </c>
      <c r="D188">
        <v>0</v>
      </c>
      <c r="E188" t="s">
        <v>1404</v>
      </c>
      <c r="F188" t="s">
        <v>1405</v>
      </c>
      <c r="G188">
        <v>1</v>
      </c>
      <c r="H188" s="6">
        <v>1803261</v>
      </c>
      <c r="I188" s="7">
        <v>46217</v>
      </c>
      <c r="K188">
        <v>8</v>
      </c>
      <c r="L188" t="s">
        <v>40</v>
      </c>
      <c r="M188" t="s">
        <v>1</v>
      </c>
      <c r="N188" t="s">
        <v>41</v>
      </c>
      <c r="O188" t="s">
        <v>87</v>
      </c>
      <c r="P188" s="6" t="s">
        <v>2519</v>
      </c>
      <c r="Q188" s="7">
        <v>8</v>
      </c>
      <c r="R188">
        <v>0</v>
      </c>
      <c r="S188">
        <v>0</v>
      </c>
      <c r="U188">
        <v>144261</v>
      </c>
      <c r="V188">
        <v>144261</v>
      </c>
      <c r="W188">
        <v>0</v>
      </c>
      <c r="X188">
        <v>0</v>
      </c>
      <c r="Y188" t="s">
        <v>799</v>
      </c>
    </row>
    <row r="189" spans="1:25" x14ac:dyDescent="0.25">
      <c r="A189">
        <v>188</v>
      </c>
      <c r="B189">
        <v>70905</v>
      </c>
      <c r="C189">
        <v>0</v>
      </c>
      <c r="D189">
        <v>0</v>
      </c>
      <c r="E189" t="s">
        <v>1486</v>
      </c>
      <c r="F189" t="s">
        <v>1487</v>
      </c>
      <c r="G189">
        <v>1</v>
      </c>
      <c r="H189" s="6">
        <v>2038913</v>
      </c>
      <c r="I189" s="7">
        <v>46217</v>
      </c>
      <c r="K189">
        <v>7</v>
      </c>
      <c r="L189" t="s">
        <v>40</v>
      </c>
      <c r="M189" t="s">
        <v>5</v>
      </c>
      <c r="N189" t="s">
        <v>41</v>
      </c>
      <c r="O189" t="s">
        <v>47</v>
      </c>
      <c r="P189" s="6" t="s">
        <v>2519</v>
      </c>
      <c r="Q189" s="7">
        <v>7</v>
      </c>
      <c r="R189">
        <v>0</v>
      </c>
      <c r="S189">
        <v>0</v>
      </c>
      <c r="U189">
        <v>142724</v>
      </c>
      <c r="V189">
        <v>142724</v>
      </c>
      <c r="W189">
        <v>0</v>
      </c>
      <c r="X189">
        <v>0</v>
      </c>
      <c r="Y189" t="s">
        <v>72</v>
      </c>
    </row>
    <row r="190" spans="1:25" x14ac:dyDescent="0.25">
      <c r="A190">
        <v>189</v>
      </c>
      <c r="B190">
        <v>70907</v>
      </c>
      <c r="C190">
        <v>0</v>
      </c>
      <c r="D190">
        <v>0</v>
      </c>
      <c r="E190" t="s">
        <v>2424</v>
      </c>
      <c r="F190" t="s">
        <v>2425</v>
      </c>
      <c r="G190">
        <v>1</v>
      </c>
      <c r="H190" s="6">
        <v>936195</v>
      </c>
      <c r="I190" s="7">
        <v>46217</v>
      </c>
      <c r="K190">
        <v>15</v>
      </c>
      <c r="L190" t="s">
        <v>40</v>
      </c>
      <c r="M190" t="s">
        <v>5</v>
      </c>
      <c r="N190" t="s">
        <v>41</v>
      </c>
      <c r="O190" t="s">
        <v>47</v>
      </c>
      <c r="P190" s="6" t="s">
        <v>2519</v>
      </c>
      <c r="Q190" s="7">
        <v>2</v>
      </c>
      <c r="R190">
        <v>13</v>
      </c>
      <c r="S190">
        <v>0</v>
      </c>
      <c r="U190">
        <v>140429</v>
      </c>
      <c r="V190">
        <v>18724</v>
      </c>
      <c r="W190">
        <v>121705</v>
      </c>
      <c r="X190">
        <v>0</v>
      </c>
      <c r="Y190" t="s">
        <v>48</v>
      </c>
    </row>
    <row r="191" spans="1:25" x14ac:dyDescent="0.25">
      <c r="A191">
        <v>190</v>
      </c>
      <c r="B191">
        <v>70908</v>
      </c>
      <c r="C191">
        <v>0</v>
      </c>
      <c r="D191">
        <v>0</v>
      </c>
      <c r="E191" t="s">
        <v>2020</v>
      </c>
      <c r="F191" t="s">
        <v>2021</v>
      </c>
      <c r="G191">
        <v>1</v>
      </c>
      <c r="H191" s="6">
        <v>398474</v>
      </c>
      <c r="I191" s="7">
        <v>46217</v>
      </c>
      <c r="K191">
        <v>15</v>
      </c>
      <c r="L191" t="s">
        <v>40</v>
      </c>
      <c r="M191" t="s">
        <v>5</v>
      </c>
      <c r="N191" t="s">
        <v>41</v>
      </c>
      <c r="O191" t="s">
        <v>47</v>
      </c>
      <c r="P191" s="6" t="s">
        <v>2519</v>
      </c>
      <c r="Q191" s="7">
        <v>2</v>
      </c>
      <c r="R191">
        <v>13</v>
      </c>
      <c r="S191">
        <v>0</v>
      </c>
      <c r="U191">
        <v>59771</v>
      </c>
      <c r="V191">
        <v>7969</v>
      </c>
      <c r="W191">
        <v>51802</v>
      </c>
      <c r="X191">
        <v>0</v>
      </c>
      <c r="Y191" t="s">
        <v>250</v>
      </c>
    </row>
    <row r="192" spans="1:25" x14ac:dyDescent="0.25">
      <c r="A192">
        <v>191</v>
      </c>
      <c r="B192">
        <v>70904</v>
      </c>
      <c r="C192">
        <v>0</v>
      </c>
      <c r="D192">
        <v>0</v>
      </c>
      <c r="E192" t="s">
        <v>1475</v>
      </c>
      <c r="F192" t="s">
        <v>1476</v>
      </c>
      <c r="G192">
        <v>1</v>
      </c>
      <c r="H192" s="6">
        <v>264369</v>
      </c>
      <c r="I192" s="7">
        <v>46217</v>
      </c>
      <c r="K192">
        <v>7</v>
      </c>
      <c r="L192" t="s">
        <v>40</v>
      </c>
      <c r="M192" t="s">
        <v>5</v>
      </c>
      <c r="N192" t="s">
        <v>41</v>
      </c>
      <c r="O192" t="s">
        <v>47</v>
      </c>
      <c r="P192" s="6" t="s">
        <v>2519</v>
      </c>
      <c r="Q192" s="7">
        <v>7</v>
      </c>
      <c r="R192">
        <v>0</v>
      </c>
      <c r="S192">
        <v>0</v>
      </c>
      <c r="U192">
        <v>18506</v>
      </c>
      <c r="V192">
        <v>18506</v>
      </c>
      <c r="W192">
        <v>0</v>
      </c>
      <c r="X192">
        <v>0</v>
      </c>
      <c r="Y192" t="s">
        <v>48</v>
      </c>
    </row>
    <row r="193" spans="1:25" x14ac:dyDescent="0.25">
      <c r="A193">
        <v>192</v>
      </c>
      <c r="B193">
        <v>70903</v>
      </c>
      <c r="C193">
        <v>0</v>
      </c>
      <c r="D193">
        <v>0</v>
      </c>
      <c r="E193" t="s">
        <v>640</v>
      </c>
      <c r="F193" t="s">
        <v>641</v>
      </c>
      <c r="G193">
        <v>1</v>
      </c>
      <c r="H193" s="6">
        <v>3423621</v>
      </c>
      <c r="I193" s="7">
        <v>46217</v>
      </c>
      <c r="K193">
        <v>4</v>
      </c>
      <c r="L193" t="s">
        <v>40</v>
      </c>
      <c r="M193" t="s">
        <v>4</v>
      </c>
      <c r="N193" t="s">
        <v>41</v>
      </c>
      <c r="O193" t="s">
        <v>51</v>
      </c>
      <c r="P193" s="6" t="s">
        <v>2519</v>
      </c>
      <c r="Q193" s="7">
        <v>4</v>
      </c>
      <c r="R193">
        <v>0</v>
      </c>
      <c r="S193">
        <v>0</v>
      </c>
      <c r="U193">
        <v>136945</v>
      </c>
      <c r="V193">
        <v>136945</v>
      </c>
      <c r="W193">
        <v>0</v>
      </c>
      <c r="X193">
        <v>0</v>
      </c>
      <c r="Y193" t="s">
        <v>48</v>
      </c>
    </row>
    <row r="194" spans="1:25" x14ac:dyDescent="0.25">
      <c r="A194">
        <v>193</v>
      </c>
      <c r="B194">
        <v>70914</v>
      </c>
      <c r="C194">
        <v>0</v>
      </c>
      <c r="D194">
        <v>0</v>
      </c>
      <c r="E194" t="s">
        <v>606</v>
      </c>
      <c r="F194" t="s">
        <v>607</v>
      </c>
      <c r="G194">
        <v>1</v>
      </c>
      <c r="H194" s="6">
        <v>7240488</v>
      </c>
      <c r="I194" s="7">
        <v>46217</v>
      </c>
      <c r="K194">
        <v>14</v>
      </c>
      <c r="L194" t="s">
        <v>40</v>
      </c>
      <c r="M194" t="s">
        <v>5</v>
      </c>
      <c r="N194" t="s">
        <v>41</v>
      </c>
      <c r="O194" t="s">
        <v>57</v>
      </c>
      <c r="P194" s="6" t="s">
        <v>2519</v>
      </c>
      <c r="Q194" s="7">
        <v>9</v>
      </c>
      <c r="R194">
        <v>5</v>
      </c>
      <c r="S194">
        <v>0</v>
      </c>
      <c r="U194">
        <v>1013668</v>
      </c>
      <c r="V194">
        <v>651644</v>
      </c>
      <c r="W194">
        <v>362024</v>
      </c>
      <c r="X194">
        <v>0</v>
      </c>
      <c r="Y194" t="s">
        <v>48</v>
      </c>
    </row>
    <row r="195" spans="1:25" x14ac:dyDescent="0.25">
      <c r="A195">
        <v>194</v>
      </c>
      <c r="B195">
        <v>70909</v>
      </c>
      <c r="C195">
        <v>0</v>
      </c>
      <c r="D195">
        <v>0</v>
      </c>
      <c r="E195" t="s">
        <v>1361</v>
      </c>
      <c r="F195" t="s">
        <v>1362</v>
      </c>
      <c r="G195">
        <v>1</v>
      </c>
      <c r="H195" s="6">
        <v>6265937</v>
      </c>
      <c r="I195" s="7">
        <v>46217</v>
      </c>
      <c r="K195">
        <v>15</v>
      </c>
      <c r="L195" t="s">
        <v>40</v>
      </c>
      <c r="M195" t="s">
        <v>5</v>
      </c>
      <c r="N195" t="s">
        <v>41</v>
      </c>
      <c r="O195" t="s">
        <v>47</v>
      </c>
      <c r="P195" s="6" t="s">
        <v>2519</v>
      </c>
      <c r="Q195" s="7">
        <v>2</v>
      </c>
      <c r="R195">
        <v>13</v>
      </c>
      <c r="S195">
        <v>0</v>
      </c>
      <c r="U195">
        <v>939891</v>
      </c>
      <c r="V195">
        <v>125319</v>
      </c>
      <c r="W195">
        <v>814572</v>
      </c>
      <c r="X195">
        <v>0</v>
      </c>
      <c r="Y195" t="s">
        <v>250</v>
      </c>
    </row>
    <row r="196" spans="1:25" x14ac:dyDescent="0.25">
      <c r="A196">
        <v>195</v>
      </c>
      <c r="B196">
        <v>70910</v>
      </c>
      <c r="C196">
        <v>0</v>
      </c>
      <c r="D196">
        <v>0</v>
      </c>
      <c r="E196" t="s">
        <v>1848</v>
      </c>
      <c r="F196" t="s">
        <v>1849</v>
      </c>
      <c r="G196">
        <v>1</v>
      </c>
      <c r="H196" s="6">
        <v>18806462</v>
      </c>
      <c r="I196" s="7">
        <v>46217</v>
      </c>
      <c r="K196">
        <v>15</v>
      </c>
      <c r="L196" t="s">
        <v>40</v>
      </c>
      <c r="M196" t="s">
        <v>5</v>
      </c>
      <c r="N196" t="s">
        <v>41</v>
      </c>
      <c r="O196" t="s">
        <v>47</v>
      </c>
      <c r="P196" s="6" t="s">
        <v>2519</v>
      </c>
      <c r="Q196" s="7">
        <v>2</v>
      </c>
      <c r="R196">
        <v>13</v>
      </c>
      <c r="S196">
        <v>0</v>
      </c>
      <c r="U196">
        <v>2820969</v>
      </c>
      <c r="V196">
        <v>376129</v>
      </c>
      <c r="W196">
        <v>2444840</v>
      </c>
      <c r="X196">
        <v>0</v>
      </c>
      <c r="Y196" t="s">
        <v>250</v>
      </c>
    </row>
    <row r="197" spans="1:25" x14ac:dyDescent="0.25">
      <c r="A197">
        <v>196</v>
      </c>
      <c r="B197">
        <v>70906</v>
      </c>
      <c r="C197">
        <v>0</v>
      </c>
      <c r="D197">
        <v>0</v>
      </c>
      <c r="E197" t="s">
        <v>777</v>
      </c>
      <c r="F197" t="s">
        <v>778</v>
      </c>
      <c r="G197">
        <v>1</v>
      </c>
      <c r="H197" s="6">
        <v>217222</v>
      </c>
      <c r="I197" s="7">
        <v>46217</v>
      </c>
      <c r="K197">
        <v>10</v>
      </c>
      <c r="L197" t="s">
        <v>40</v>
      </c>
      <c r="M197" t="s">
        <v>9</v>
      </c>
      <c r="N197" t="s">
        <v>41</v>
      </c>
      <c r="O197" t="s">
        <v>42</v>
      </c>
      <c r="P197" s="6" t="s">
        <v>2519</v>
      </c>
      <c r="Q197" s="7">
        <v>10</v>
      </c>
      <c r="R197">
        <v>0</v>
      </c>
      <c r="S197">
        <v>0</v>
      </c>
      <c r="U197">
        <v>21722</v>
      </c>
      <c r="V197">
        <v>21722</v>
      </c>
      <c r="W197">
        <v>0</v>
      </c>
      <c r="X197">
        <v>0</v>
      </c>
      <c r="Y197" t="s">
        <v>44</v>
      </c>
    </row>
    <row r="198" spans="1:25" x14ac:dyDescent="0.25">
      <c r="A198">
        <v>197</v>
      </c>
      <c r="B198">
        <v>70917</v>
      </c>
      <c r="C198">
        <v>0</v>
      </c>
      <c r="D198">
        <v>0</v>
      </c>
      <c r="E198" t="s">
        <v>2401</v>
      </c>
      <c r="F198" t="s">
        <v>2402</v>
      </c>
      <c r="G198">
        <v>1</v>
      </c>
      <c r="H198" s="6">
        <v>54261249</v>
      </c>
      <c r="I198" s="7">
        <v>46217</v>
      </c>
      <c r="K198">
        <v>14</v>
      </c>
      <c r="L198" t="s">
        <v>40</v>
      </c>
      <c r="M198" t="s">
        <v>9</v>
      </c>
      <c r="N198" t="s">
        <v>41</v>
      </c>
      <c r="O198" t="s">
        <v>42</v>
      </c>
      <c r="P198" s="6" t="s">
        <v>2519</v>
      </c>
      <c r="Q198" s="7">
        <v>7</v>
      </c>
      <c r="R198">
        <v>7</v>
      </c>
      <c r="S198">
        <v>0</v>
      </c>
      <c r="U198">
        <v>7596575</v>
      </c>
      <c r="V198">
        <v>3798287</v>
      </c>
      <c r="W198">
        <v>3798287</v>
      </c>
      <c r="X198">
        <v>0</v>
      </c>
      <c r="Y198" t="s">
        <v>2086</v>
      </c>
    </row>
    <row r="199" spans="1:25" x14ac:dyDescent="0.25">
      <c r="A199">
        <v>198</v>
      </c>
      <c r="B199">
        <v>70915</v>
      </c>
      <c r="C199">
        <v>0</v>
      </c>
      <c r="D199">
        <v>0</v>
      </c>
      <c r="E199" t="s">
        <v>555</v>
      </c>
      <c r="F199" t="s">
        <v>556</v>
      </c>
      <c r="G199">
        <v>1</v>
      </c>
      <c r="H199" s="6">
        <v>1273085</v>
      </c>
      <c r="I199" s="7">
        <v>46217</v>
      </c>
      <c r="K199">
        <v>14</v>
      </c>
      <c r="L199" t="s">
        <v>40</v>
      </c>
      <c r="M199" t="s">
        <v>5</v>
      </c>
      <c r="N199" t="s">
        <v>41</v>
      </c>
      <c r="O199" t="s">
        <v>57</v>
      </c>
      <c r="P199" s="6" t="s">
        <v>2519</v>
      </c>
      <c r="Q199" s="7">
        <v>9</v>
      </c>
      <c r="R199">
        <v>5</v>
      </c>
      <c r="S199">
        <v>0</v>
      </c>
      <c r="U199">
        <v>178232</v>
      </c>
      <c r="V199">
        <v>114578</v>
      </c>
      <c r="W199">
        <v>63654</v>
      </c>
      <c r="X199">
        <v>0</v>
      </c>
      <c r="Y199" t="s">
        <v>48</v>
      </c>
    </row>
    <row r="200" spans="1:25" x14ac:dyDescent="0.25">
      <c r="A200">
        <v>199</v>
      </c>
      <c r="B200">
        <v>70897</v>
      </c>
      <c r="C200">
        <v>0</v>
      </c>
      <c r="D200">
        <v>0</v>
      </c>
      <c r="E200" t="s">
        <v>1550</v>
      </c>
      <c r="F200" t="s">
        <v>1551</v>
      </c>
      <c r="G200">
        <v>1</v>
      </c>
      <c r="H200" s="6">
        <v>3055689</v>
      </c>
      <c r="I200" s="7">
        <v>46216</v>
      </c>
      <c r="K200">
        <v>12</v>
      </c>
      <c r="L200" t="s">
        <v>40</v>
      </c>
      <c r="M200" t="s">
        <v>8</v>
      </c>
      <c r="N200" t="s">
        <v>41</v>
      </c>
      <c r="O200" t="s">
        <v>347</v>
      </c>
      <c r="P200" s="6" t="s">
        <v>2519</v>
      </c>
      <c r="Q200" s="7">
        <v>12</v>
      </c>
      <c r="R200">
        <v>0</v>
      </c>
      <c r="S200">
        <v>0</v>
      </c>
      <c r="U200">
        <v>366683</v>
      </c>
      <c r="V200">
        <v>366683</v>
      </c>
      <c r="W200">
        <v>0</v>
      </c>
      <c r="X200">
        <v>0</v>
      </c>
      <c r="Y200" t="s">
        <v>48</v>
      </c>
    </row>
    <row r="201" spans="1:25" x14ac:dyDescent="0.25">
      <c r="A201">
        <v>200</v>
      </c>
      <c r="B201">
        <v>70898</v>
      </c>
      <c r="C201">
        <v>0</v>
      </c>
      <c r="D201">
        <v>0</v>
      </c>
      <c r="E201" t="s">
        <v>1550</v>
      </c>
      <c r="F201" t="s">
        <v>1551</v>
      </c>
      <c r="G201">
        <v>1</v>
      </c>
      <c r="H201" s="6">
        <v>3034597</v>
      </c>
      <c r="I201" s="7">
        <v>46216</v>
      </c>
      <c r="K201">
        <v>12</v>
      </c>
      <c r="L201" t="s">
        <v>40</v>
      </c>
      <c r="M201" t="s">
        <v>8</v>
      </c>
      <c r="N201" t="s">
        <v>41</v>
      </c>
      <c r="O201" t="s">
        <v>347</v>
      </c>
      <c r="P201" s="6" t="s">
        <v>2519</v>
      </c>
      <c r="Q201" s="7">
        <v>12</v>
      </c>
      <c r="R201">
        <v>0</v>
      </c>
      <c r="S201">
        <v>0</v>
      </c>
      <c r="U201">
        <v>364152</v>
      </c>
      <c r="V201">
        <v>364152</v>
      </c>
      <c r="W201">
        <v>0</v>
      </c>
      <c r="X201">
        <v>0</v>
      </c>
      <c r="Y201" t="s">
        <v>48</v>
      </c>
    </row>
    <row r="202" spans="1:25" x14ac:dyDescent="0.25">
      <c r="A202">
        <v>201</v>
      </c>
      <c r="B202">
        <v>70902</v>
      </c>
      <c r="C202">
        <v>0</v>
      </c>
      <c r="D202">
        <v>0</v>
      </c>
      <c r="E202" t="s">
        <v>848</v>
      </c>
      <c r="F202" t="s">
        <v>849</v>
      </c>
      <c r="G202">
        <v>1</v>
      </c>
      <c r="H202" s="6">
        <v>489477</v>
      </c>
      <c r="I202" s="7">
        <v>46216</v>
      </c>
      <c r="K202">
        <v>15</v>
      </c>
      <c r="L202" t="s">
        <v>40</v>
      </c>
      <c r="M202" t="s">
        <v>5</v>
      </c>
      <c r="N202" t="s">
        <v>41</v>
      </c>
      <c r="O202" t="s">
        <v>47</v>
      </c>
      <c r="P202" s="6" t="s">
        <v>2519</v>
      </c>
      <c r="Q202" s="7">
        <v>4</v>
      </c>
      <c r="R202">
        <v>11</v>
      </c>
      <c r="S202">
        <v>0</v>
      </c>
      <c r="U202">
        <v>73422</v>
      </c>
      <c r="V202">
        <v>19579</v>
      </c>
      <c r="W202">
        <v>53842</v>
      </c>
      <c r="X202">
        <v>0</v>
      </c>
      <c r="Y202" t="s">
        <v>109</v>
      </c>
    </row>
    <row r="203" spans="1:25" x14ac:dyDescent="0.25">
      <c r="A203">
        <v>202</v>
      </c>
      <c r="B203">
        <v>70901</v>
      </c>
      <c r="C203">
        <v>0</v>
      </c>
      <c r="D203">
        <v>0</v>
      </c>
      <c r="E203" t="s">
        <v>1011</v>
      </c>
      <c r="F203" t="s">
        <v>1012</v>
      </c>
      <c r="G203">
        <v>1</v>
      </c>
      <c r="H203" s="6">
        <v>1094555</v>
      </c>
      <c r="I203" s="7">
        <v>46216</v>
      </c>
      <c r="K203">
        <v>12</v>
      </c>
      <c r="L203" t="s">
        <v>40</v>
      </c>
      <c r="M203" t="s">
        <v>5</v>
      </c>
      <c r="N203" t="s">
        <v>41</v>
      </c>
      <c r="O203" t="s">
        <v>77</v>
      </c>
      <c r="P203" s="6" t="s">
        <v>2519</v>
      </c>
      <c r="Q203" s="7">
        <v>12</v>
      </c>
      <c r="R203">
        <v>0</v>
      </c>
      <c r="S203">
        <v>0</v>
      </c>
      <c r="U203">
        <v>131347</v>
      </c>
      <c r="V203">
        <v>131347</v>
      </c>
      <c r="W203">
        <v>0</v>
      </c>
      <c r="X203">
        <v>0</v>
      </c>
      <c r="Y203" t="s">
        <v>437</v>
      </c>
    </row>
    <row r="204" spans="1:25" x14ac:dyDescent="0.25">
      <c r="A204">
        <v>203</v>
      </c>
      <c r="B204">
        <v>70895</v>
      </c>
      <c r="C204">
        <v>0</v>
      </c>
      <c r="D204">
        <v>0</v>
      </c>
      <c r="E204" t="s">
        <v>2341</v>
      </c>
      <c r="F204" t="s">
        <v>2342</v>
      </c>
      <c r="G204">
        <v>1</v>
      </c>
      <c r="H204" s="6">
        <v>7000000</v>
      </c>
      <c r="I204" s="7">
        <v>46216</v>
      </c>
      <c r="K204">
        <v>7</v>
      </c>
      <c r="L204" t="s">
        <v>40</v>
      </c>
      <c r="M204" t="s">
        <v>5</v>
      </c>
      <c r="N204" t="s">
        <v>41</v>
      </c>
      <c r="O204" t="s">
        <v>47</v>
      </c>
      <c r="P204" s="6" t="s">
        <v>2519</v>
      </c>
      <c r="Q204" s="7">
        <v>7</v>
      </c>
      <c r="R204">
        <v>0</v>
      </c>
      <c r="S204">
        <v>0</v>
      </c>
      <c r="U204">
        <v>490000</v>
      </c>
      <c r="V204">
        <v>490000</v>
      </c>
      <c r="W204">
        <v>0</v>
      </c>
      <c r="X204">
        <v>0</v>
      </c>
      <c r="Y204" t="s">
        <v>2086</v>
      </c>
    </row>
    <row r="205" spans="1:25" x14ac:dyDescent="0.25">
      <c r="A205">
        <v>204</v>
      </c>
      <c r="B205">
        <v>70896</v>
      </c>
      <c r="C205">
        <v>0</v>
      </c>
      <c r="D205">
        <v>0</v>
      </c>
      <c r="E205" t="s">
        <v>2341</v>
      </c>
      <c r="F205" t="s">
        <v>2342</v>
      </c>
      <c r="G205">
        <v>1</v>
      </c>
      <c r="H205" s="6">
        <v>3958262</v>
      </c>
      <c r="I205" s="7">
        <v>46216</v>
      </c>
      <c r="K205">
        <v>7</v>
      </c>
      <c r="L205" t="s">
        <v>40</v>
      </c>
      <c r="M205" t="s">
        <v>5</v>
      </c>
      <c r="N205" t="s">
        <v>41</v>
      </c>
      <c r="O205" t="s">
        <v>47</v>
      </c>
      <c r="P205" s="6" t="s">
        <v>2519</v>
      </c>
      <c r="Q205" s="7">
        <v>7</v>
      </c>
      <c r="R205">
        <v>0</v>
      </c>
      <c r="S205">
        <v>0</v>
      </c>
      <c r="U205">
        <v>277078</v>
      </c>
      <c r="V205">
        <v>277078</v>
      </c>
      <c r="W205">
        <v>0</v>
      </c>
      <c r="X205">
        <v>0</v>
      </c>
      <c r="Y205" t="s">
        <v>2086</v>
      </c>
    </row>
    <row r="206" spans="1:25" x14ac:dyDescent="0.25">
      <c r="A206">
        <v>205</v>
      </c>
      <c r="B206">
        <v>70899</v>
      </c>
      <c r="C206">
        <v>0</v>
      </c>
      <c r="D206">
        <v>0</v>
      </c>
      <c r="E206" t="s">
        <v>1792</v>
      </c>
      <c r="F206" t="s">
        <v>1793</v>
      </c>
      <c r="G206">
        <v>1</v>
      </c>
      <c r="H206" s="6">
        <v>1308998</v>
      </c>
      <c r="I206" s="7">
        <v>46216</v>
      </c>
      <c r="K206">
        <v>15</v>
      </c>
      <c r="L206" t="s">
        <v>40</v>
      </c>
      <c r="M206" t="s">
        <v>5</v>
      </c>
      <c r="N206" t="s">
        <v>41</v>
      </c>
      <c r="O206" t="s">
        <v>54</v>
      </c>
      <c r="P206" s="6" t="s">
        <v>2519</v>
      </c>
      <c r="Q206" s="7">
        <v>9</v>
      </c>
      <c r="R206">
        <v>6</v>
      </c>
      <c r="S206">
        <v>0</v>
      </c>
      <c r="U206">
        <v>196350</v>
      </c>
      <c r="V206">
        <v>117810</v>
      </c>
      <c r="W206">
        <v>78540</v>
      </c>
      <c r="X206">
        <v>0</v>
      </c>
      <c r="Y206" t="s">
        <v>48</v>
      </c>
    </row>
    <row r="207" spans="1:25" x14ac:dyDescent="0.25">
      <c r="A207">
        <v>206</v>
      </c>
      <c r="B207">
        <v>70900</v>
      </c>
      <c r="C207">
        <v>0</v>
      </c>
      <c r="D207">
        <v>0</v>
      </c>
      <c r="E207" t="s">
        <v>429</v>
      </c>
      <c r="F207" t="s">
        <v>430</v>
      </c>
      <c r="G207">
        <v>1</v>
      </c>
      <c r="H207" s="6">
        <v>5024085</v>
      </c>
      <c r="I207" s="7">
        <v>46216</v>
      </c>
      <c r="K207">
        <v>15</v>
      </c>
      <c r="L207" t="s">
        <v>40</v>
      </c>
      <c r="M207" t="s">
        <v>5</v>
      </c>
      <c r="N207" t="s">
        <v>41</v>
      </c>
      <c r="O207" t="s">
        <v>54</v>
      </c>
      <c r="P207" s="6" t="s">
        <v>2519</v>
      </c>
      <c r="Q207" s="7">
        <v>9</v>
      </c>
      <c r="R207">
        <v>6</v>
      </c>
      <c r="S207">
        <v>0</v>
      </c>
      <c r="U207">
        <v>753613</v>
      </c>
      <c r="V207">
        <v>452168</v>
      </c>
      <c r="W207">
        <v>301445</v>
      </c>
      <c r="X207">
        <v>0</v>
      </c>
      <c r="Y207" t="s">
        <v>48</v>
      </c>
    </row>
    <row r="208" spans="1:25" x14ac:dyDescent="0.25">
      <c r="A208">
        <v>207</v>
      </c>
      <c r="B208">
        <v>70964</v>
      </c>
      <c r="C208">
        <v>0</v>
      </c>
      <c r="D208">
        <v>0</v>
      </c>
      <c r="E208" t="s">
        <v>1412</v>
      </c>
      <c r="F208" t="s">
        <v>1413</v>
      </c>
      <c r="G208">
        <v>1</v>
      </c>
      <c r="H208" s="6">
        <v>8000000</v>
      </c>
      <c r="I208" s="7">
        <v>46213</v>
      </c>
      <c r="K208">
        <v>15</v>
      </c>
      <c r="L208" t="s">
        <v>40</v>
      </c>
      <c r="M208" t="s">
        <v>5</v>
      </c>
      <c r="N208" t="s">
        <v>41</v>
      </c>
      <c r="O208" t="s">
        <v>54</v>
      </c>
      <c r="P208" s="6" t="s">
        <v>2519</v>
      </c>
      <c r="Q208" s="7">
        <v>3</v>
      </c>
      <c r="R208">
        <v>12</v>
      </c>
      <c r="S208">
        <v>0</v>
      </c>
      <c r="U208">
        <v>1200000</v>
      </c>
      <c r="V208">
        <v>240000</v>
      </c>
      <c r="W208">
        <v>960000</v>
      </c>
      <c r="X208">
        <v>0</v>
      </c>
      <c r="Y208" t="s">
        <v>72</v>
      </c>
    </row>
    <row r="209" spans="1:25" x14ac:dyDescent="0.25">
      <c r="A209">
        <v>208</v>
      </c>
      <c r="B209">
        <v>70883</v>
      </c>
      <c r="C209">
        <v>0</v>
      </c>
      <c r="D209">
        <v>0</v>
      </c>
      <c r="E209" t="s">
        <v>539</v>
      </c>
      <c r="F209" t="s">
        <v>540</v>
      </c>
      <c r="G209">
        <v>1</v>
      </c>
      <c r="H209" s="6">
        <v>19437839</v>
      </c>
      <c r="I209" s="7">
        <v>46213</v>
      </c>
      <c r="K209">
        <v>15</v>
      </c>
      <c r="L209" t="s">
        <v>40</v>
      </c>
      <c r="M209" t="s">
        <v>5</v>
      </c>
      <c r="N209" t="s">
        <v>41</v>
      </c>
      <c r="O209" t="s">
        <v>47</v>
      </c>
      <c r="P209" s="6" t="s">
        <v>2519</v>
      </c>
      <c r="Q209" s="7">
        <v>4</v>
      </c>
      <c r="R209">
        <v>11</v>
      </c>
      <c r="S209">
        <v>0</v>
      </c>
      <c r="U209">
        <v>2915676</v>
      </c>
      <c r="V209">
        <v>777514</v>
      </c>
      <c r="W209">
        <v>2138162</v>
      </c>
      <c r="X209">
        <v>0</v>
      </c>
      <c r="Y209" t="s">
        <v>109</v>
      </c>
    </row>
    <row r="210" spans="1:25" x14ac:dyDescent="0.25">
      <c r="A210">
        <v>209</v>
      </c>
      <c r="B210">
        <v>70873</v>
      </c>
      <c r="C210">
        <v>0</v>
      </c>
      <c r="D210">
        <v>0</v>
      </c>
      <c r="E210" t="s">
        <v>1355</v>
      </c>
      <c r="F210" t="s">
        <v>1356</v>
      </c>
      <c r="G210">
        <v>1</v>
      </c>
      <c r="H210" s="6">
        <v>4222875</v>
      </c>
      <c r="I210" s="7">
        <v>46213</v>
      </c>
      <c r="K210">
        <v>15</v>
      </c>
      <c r="L210" t="s">
        <v>40</v>
      </c>
      <c r="M210" t="s">
        <v>5</v>
      </c>
      <c r="N210" t="s">
        <v>41</v>
      </c>
      <c r="O210" t="s">
        <v>57</v>
      </c>
      <c r="P210" s="6" t="s">
        <v>2519</v>
      </c>
      <c r="Q210" s="7">
        <v>8</v>
      </c>
      <c r="R210">
        <v>7</v>
      </c>
      <c r="S210">
        <v>0</v>
      </c>
      <c r="U210">
        <v>633431</v>
      </c>
      <c r="V210">
        <v>337830</v>
      </c>
      <c r="W210">
        <v>295601</v>
      </c>
      <c r="X210">
        <v>0</v>
      </c>
      <c r="Y210" t="s">
        <v>48</v>
      </c>
    </row>
    <row r="211" spans="1:25" x14ac:dyDescent="0.25">
      <c r="A211">
        <v>210</v>
      </c>
      <c r="B211">
        <v>70888</v>
      </c>
      <c r="C211">
        <v>0</v>
      </c>
      <c r="D211">
        <v>0</v>
      </c>
      <c r="E211" t="s">
        <v>795</v>
      </c>
      <c r="F211" t="s">
        <v>796</v>
      </c>
      <c r="G211">
        <v>1</v>
      </c>
      <c r="H211" s="6">
        <v>17148859</v>
      </c>
      <c r="I211" s="7">
        <v>46213</v>
      </c>
      <c r="K211" t="s">
        <v>167</v>
      </c>
      <c r="L211" t="s">
        <v>40</v>
      </c>
      <c r="M211" t="s">
        <v>7</v>
      </c>
      <c r="N211" t="s">
        <v>41</v>
      </c>
      <c r="O211" t="s">
        <v>64</v>
      </c>
      <c r="P211" s="6" t="s">
        <v>2519</v>
      </c>
      <c r="Q211" s="7">
        <v>5.5</v>
      </c>
      <c r="R211">
        <v>0</v>
      </c>
      <c r="S211">
        <v>0</v>
      </c>
      <c r="U211">
        <v>943187</v>
      </c>
      <c r="V211">
        <v>943187</v>
      </c>
      <c r="W211">
        <v>0</v>
      </c>
      <c r="X211">
        <v>0</v>
      </c>
      <c r="Y211" t="s">
        <v>44</v>
      </c>
    </row>
    <row r="212" spans="1:25" x14ac:dyDescent="0.25">
      <c r="A212">
        <v>211</v>
      </c>
      <c r="B212">
        <v>70963</v>
      </c>
      <c r="C212">
        <v>0</v>
      </c>
      <c r="D212">
        <v>0</v>
      </c>
      <c r="E212" t="s">
        <v>1622</v>
      </c>
      <c r="F212" t="s">
        <v>1623</v>
      </c>
      <c r="G212">
        <v>1</v>
      </c>
      <c r="H212" s="6">
        <v>5000000</v>
      </c>
      <c r="I212" s="7">
        <v>46213</v>
      </c>
      <c r="K212">
        <v>15</v>
      </c>
      <c r="L212" t="s">
        <v>40</v>
      </c>
      <c r="M212" t="s">
        <v>5</v>
      </c>
      <c r="N212" t="s">
        <v>41</v>
      </c>
      <c r="O212" t="s">
        <v>54</v>
      </c>
      <c r="P212" s="6" t="s">
        <v>2519</v>
      </c>
      <c r="Q212" s="7">
        <v>3</v>
      </c>
      <c r="R212">
        <v>12</v>
      </c>
      <c r="S212">
        <v>0</v>
      </c>
      <c r="U212">
        <v>750000</v>
      </c>
      <c r="V212">
        <v>150000</v>
      </c>
      <c r="W212">
        <v>600000</v>
      </c>
      <c r="X212">
        <v>0</v>
      </c>
      <c r="Y212" t="s">
        <v>72</v>
      </c>
    </row>
    <row r="213" spans="1:25" x14ac:dyDescent="0.25">
      <c r="A213">
        <v>212</v>
      </c>
      <c r="B213">
        <v>70868</v>
      </c>
      <c r="C213">
        <v>0</v>
      </c>
      <c r="D213">
        <v>0</v>
      </c>
      <c r="E213" t="s">
        <v>1652</v>
      </c>
      <c r="F213" t="s">
        <v>1653</v>
      </c>
      <c r="G213">
        <v>1</v>
      </c>
      <c r="H213" s="6">
        <v>3219633</v>
      </c>
      <c r="I213" s="7">
        <v>46213</v>
      </c>
      <c r="K213">
        <v>7</v>
      </c>
      <c r="L213" t="s">
        <v>40</v>
      </c>
      <c r="M213" t="s">
        <v>5</v>
      </c>
      <c r="N213" t="s">
        <v>41</v>
      </c>
      <c r="O213" t="s">
        <v>47</v>
      </c>
      <c r="P213" s="6" t="s">
        <v>2519</v>
      </c>
      <c r="Q213" s="7">
        <v>7</v>
      </c>
      <c r="R213">
        <v>0</v>
      </c>
      <c r="S213">
        <v>0</v>
      </c>
      <c r="U213">
        <v>225374</v>
      </c>
      <c r="V213">
        <v>225374</v>
      </c>
      <c r="W213">
        <v>0</v>
      </c>
      <c r="X213">
        <v>0</v>
      </c>
      <c r="Y213" t="s">
        <v>48</v>
      </c>
    </row>
    <row r="214" spans="1:25" x14ac:dyDescent="0.25">
      <c r="A214">
        <v>213</v>
      </c>
      <c r="B214">
        <v>70875</v>
      </c>
      <c r="C214">
        <v>0</v>
      </c>
      <c r="D214">
        <v>0</v>
      </c>
      <c r="E214" t="s">
        <v>498</v>
      </c>
      <c r="F214" t="s">
        <v>499</v>
      </c>
      <c r="G214">
        <v>1</v>
      </c>
      <c r="H214" s="6">
        <v>24638778</v>
      </c>
      <c r="I214" s="7">
        <v>46213</v>
      </c>
      <c r="K214">
        <v>15</v>
      </c>
      <c r="L214" t="s">
        <v>40</v>
      </c>
      <c r="M214" t="s">
        <v>5</v>
      </c>
      <c r="N214" t="s">
        <v>41</v>
      </c>
      <c r="O214" t="s">
        <v>77</v>
      </c>
      <c r="P214" s="6" t="s">
        <v>2519</v>
      </c>
      <c r="Q214" s="7">
        <v>6</v>
      </c>
      <c r="R214">
        <v>9</v>
      </c>
      <c r="S214">
        <v>0</v>
      </c>
      <c r="U214">
        <v>3695817</v>
      </c>
      <c r="V214">
        <v>1478327</v>
      </c>
      <c r="W214">
        <v>2217490</v>
      </c>
      <c r="X214">
        <v>0</v>
      </c>
      <c r="Y214" t="s">
        <v>48</v>
      </c>
    </row>
    <row r="215" spans="1:25" x14ac:dyDescent="0.25">
      <c r="A215">
        <v>214</v>
      </c>
      <c r="B215">
        <v>70880</v>
      </c>
      <c r="C215">
        <v>0</v>
      </c>
      <c r="D215">
        <v>0</v>
      </c>
      <c r="E215" t="s">
        <v>1410</v>
      </c>
      <c r="F215" t="s">
        <v>1411</v>
      </c>
      <c r="G215">
        <v>1</v>
      </c>
      <c r="H215" s="6">
        <v>2633535</v>
      </c>
      <c r="I215" s="7">
        <v>46213</v>
      </c>
      <c r="K215">
        <v>7</v>
      </c>
      <c r="L215" t="s">
        <v>40</v>
      </c>
      <c r="M215" t="s">
        <v>5</v>
      </c>
      <c r="N215" t="s">
        <v>41</v>
      </c>
      <c r="O215" t="s">
        <v>77</v>
      </c>
      <c r="P215" s="6" t="s">
        <v>2519</v>
      </c>
      <c r="Q215" s="7">
        <v>7</v>
      </c>
      <c r="R215">
        <v>0</v>
      </c>
      <c r="S215">
        <v>0</v>
      </c>
      <c r="U215">
        <v>184347</v>
      </c>
      <c r="V215">
        <v>184347</v>
      </c>
      <c r="W215">
        <v>0</v>
      </c>
      <c r="X215">
        <v>0</v>
      </c>
      <c r="Y215" t="s">
        <v>437</v>
      </c>
    </row>
    <row r="216" spans="1:25" x14ac:dyDescent="0.25">
      <c r="A216">
        <v>215</v>
      </c>
      <c r="B216">
        <v>70870</v>
      </c>
      <c r="C216">
        <v>0</v>
      </c>
      <c r="D216">
        <v>0</v>
      </c>
      <c r="E216" t="s">
        <v>1650</v>
      </c>
      <c r="F216" t="s">
        <v>1651</v>
      </c>
      <c r="G216">
        <v>1</v>
      </c>
      <c r="H216" s="6">
        <v>1527318</v>
      </c>
      <c r="I216" s="7">
        <v>46213</v>
      </c>
      <c r="K216">
        <v>7</v>
      </c>
      <c r="L216" t="s">
        <v>40</v>
      </c>
      <c r="M216" t="s">
        <v>5</v>
      </c>
      <c r="N216" t="s">
        <v>41</v>
      </c>
      <c r="O216" t="s">
        <v>47</v>
      </c>
      <c r="P216" s="6" t="s">
        <v>2519</v>
      </c>
      <c r="Q216" s="7">
        <v>7</v>
      </c>
      <c r="R216">
        <v>0</v>
      </c>
      <c r="S216">
        <v>0</v>
      </c>
      <c r="U216">
        <v>106912</v>
      </c>
      <c r="V216">
        <v>106912</v>
      </c>
      <c r="W216">
        <v>0</v>
      </c>
      <c r="X216">
        <v>0</v>
      </c>
      <c r="Y216" t="s">
        <v>48</v>
      </c>
    </row>
    <row r="217" spans="1:25" x14ac:dyDescent="0.25">
      <c r="A217">
        <v>216</v>
      </c>
      <c r="B217">
        <v>70871</v>
      </c>
      <c r="C217">
        <v>0</v>
      </c>
      <c r="D217">
        <v>0</v>
      </c>
      <c r="E217" t="s">
        <v>1638</v>
      </c>
      <c r="F217" t="s">
        <v>1639</v>
      </c>
      <c r="G217">
        <v>1</v>
      </c>
      <c r="H217" s="6">
        <v>660160</v>
      </c>
      <c r="I217" s="7">
        <v>46213</v>
      </c>
      <c r="K217">
        <v>7</v>
      </c>
      <c r="L217" t="s">
        <v>40</v>
      </c>
      <c r="M217" t="s">
        <v>5</v>
      </c>
      <c r="N217" t="s">
        <v>41</v>
      </c>
      <c r="O217" t="s">
        <v>47</v>
      </c>
      <c r="P217" s="6" t="s">
        <v>2519</v>
      </c>
      <c r="Q217" s="7">
        <v>7</v>
      </c>
      <c r="R217">
        <v>0</v>
      </c>
      <c r="S217">
        <v>0</v>
      </c>
      <c r="U217">
        <v>46211</v>
      </c>
      <c r="V217">
        <v>46211</v>
      </c>
      <c r="W217">
        <v>0</v>
      </c>
      <c r="X217">
        <v>0</v>
      </c>
      <c r="Y217" t="s">
        <v>48</v>
      </c>
    </row>
    <row r="218" spans="1:25" x14ac:dyDescent="0.25">
      <c r="A218">
        <v>217</v>
      </c>
      <c r="B218">
        <v>70886</v>
      </c>
      <c r="C218">
        <v>0</v>
      </c>
      <c r="D218">
        <v>0</v>
      </c>
      <c r="E218" t="s">
        <v>1666</v>
      </c>
      <c r="F218" t="s">
        <v>1667</v>
      </c>
      <c r="G218">
        <v>1</v>
      </c>
      <c r="H218" s="6">
        <v>60000000</v>
      </c>
      <c r="I218" s="7">
        <v>46213</v>
      </c>
      <c r="K218">
        <v>15</v>
      </c>
      <c r="L218" t="s">
        <v>40</v>
      </c>
      <c r="M218" t="s">
        <v>5</v>
      </c>
      <c r="N218" t="s">
        <v>41</v>
      </c>
      <c r="O218" t="s">
        <v>77</v>
      </c>
      <c r="P218" s="6" t="s">
        <v>2519</v>
      </c>
      <c r="Q218" s="7">
        <v>5.6</v>
      </c>
      <c r="R218">
        <v>9.4</v>
      </c>
      <c r="S218">
        <v>0</v>
      </c>
      <c r="U218">
        <v>9000000</v>
      </c>
      <c r="V218">
        <v>3360000</v>
      </c>
      <c r="W218">
        <v>5640000</v>
      </c>
      <c r="X218">
        <v>0</v>
      </c>
      <c r="Y218" t="s">
        <v>109</v>
      </c>
    </row>
    <row r="219" spans="1:25" x14ac:dyDescent="0.25">
      <c r="A219">
        <v>218</v>
      </c>
      <c r="B219">
        <v>70965</v>
      </c>
      <c r="C219">
        <v>0</v>
      </c>
      <c r="D219">
        <v>0</v>
      </c>
      <c r="E219" t="s">
        <v>1614</v>
      </c>
      <c r="F219" t="s">
        <v>1615</v>
      </c>
      <c r="G219">
        <v>1</v>
      </c>
      <c r="H219" s="6">
        <v>5000000</v>
      </c>
      <c r="I219" s="7">
        <v>46213</v>
      </c>
      <c r="K219">
        <v>15</v>
      </c>
      <c r="L219" t="s">
        <v>40</v>
      </c>
      <c r="M219" t="s">
        <v>5</v>
      </c>
      <c r="N219" t="s">
        <v>41</v>
      </c>
      <c r="O219" t="s">
        <v>54</v>
      </c>
      <c r="P219" s="6" t="s">
        <v>2519</v>
      </c>
      <c r="Q219" s="7">
        <v>3</v>
      </c>
      <c r="R219">
        <v>12</v>
      </c>
      <c r="S219">
        <v>0</v>
      </c>
      <c r="U219">
        <v>750000</v>
      </c>
      <c r="V219">
        <v>150000</v>
      </c>
      <c r="W219">
        <v>600000</v>
      </c>
      <c r="X219">
        <v>0</v>
      </c>
      <c r="Y219" t="s">
        <v>72</v>
      </c>
    </row>
    <row r="220" spans="1:25" x14ac:dyDescent="0.25">
      <c r="A220">
        <v>219</v>
      </c>
      <c r="B220">
        <v>70887</v>
      </c>
      <c r="C220">
        <v>0</v>
      </c>
      <c r="D220">
        <v>0</v>
      </c>
      <c r="E220" t="s">
        <v>2535</v>
      </c>
      <c r="F220" t="s">
        <v>2536</v>
      </c>
      <c r="G220">
        <v>1</v>
      </c>
      <c r="H220" s="6">
        <v>11483156</v>
      </c>
      <c r="I220" s="7">
        <v>46213</v>
      </c>
      <c r="K220">
        <v>15</v>
      </c>
      <c r="L220" t="s">
        <v>40</v>
      </c>
      <c r="M220" t="s">
        <v>5</v>
      </c>
      <c r="N220" t="s">
        <v>41</v>
      </c>
      <c r="O220" t="s">
        <v>47</v>
      </c>
      <c r="P220" s="6" t="s">
        <v>2519</v>
      </c>
      <c r="Q220" s="7">
        <v>2</v>
      </c>
      <c r="R220">
        <v>13</v>
      </c>
      <c r="S220">
        <v>0</v>
      </c>
      <c r="U220">
        <v>1722473</v>
      </c>
      <c r="V220">
        <v>229663</v>
      </c>
      <c r="W220">
        <v>1492810</v>
      </c>
      <c r="X220">
        <v>0</v>
      </c>
      <c r="Y220" t="s">
        <v>2520</v>
      </c>
    </row>
    <row r="221" spans="1:25" x14ac:dyDescent="0.25">
      <c r="A221">
        <v>220</v>
      </c>
      <c r="B221">
        <v>70867</v>
      </c>
      <c r="C221">
        <v>0</v>
      </c>
      <c r="D221">
        <v>0</v>
      </c>
      <c r="E221" t="s">
        <v>877</v>
      </c>
      <c r="F221" t="s">
        <v>878</v>
      </c>
      <c r="G221">
        <v>1</v>
      </c>
      <c r="H221" s="6">
        <v>7000000</v>
      </c>
      <c r="I221" s="7">
        <v>46213</v>
      </c>
      <c r="K221" t="s">
        <v>879</v>
      </c>
      <c r="L221" t="s">
        <v>40</v>
      </c>
      <c r="M221" t="s">
        <v>5</v>
      </c>
      <c r="N221" t="s">
        <v>41</v>
      </c>
      <c r="O221" t="s">
        <v>57</v>
      </c>
      <c r="P221" s="6" t="s">
        <v>2519</v>
      </c>
      <c r="Q221" s="7">
        <v>8.5</v>
      </c>
      <c r="R221">
        <v>0</v>
      </c>
      <c r="S221">
        <v>0</v>
      </c>
      <c r="U221">
        <v>595000</v>
      </c>
      <c r="V221">
        <v>595000</v>
      </c>
      <c r="W221">
        <v>0</v>
      </c>
      <c r="X221">
        <v>0</v>
      </c>
      <c r="Y221" t="s">
        <v>48</v>
      </c>
    </row>
    <row r="222" spans="1:25" x14ac:dyDescent="0.25">
      <c r="A222">
        <v>221</v>
      </c>
      <c r="B222">
        <v>70876</v>
      </c>
      <c r="C222">
        <v>0</v>
      </c>
      <c r="D222">
        <v>0</v>
      </c>
      <c r="E222" t="s">
        <v>634</v>
      </c>
      <c r="F222" t="s">
        <v>635</v>
      </c>
      <c r="G222">
        <v>1</v>
      </c>
      <c r="H222" s="6">
        <v>731048</v>
      </c>
      <c r="I222" s="7">
        <v>46213</v>
      </c>
      <c r="K222">
        <v>15</v>
      </c>
      <c r="L222" t="s">
        <v>40</v>
      </c>
      <c r="M222" t="s">
        <v>5</v>
      </c>
      <c r="N222" t="s">
        <v>41</v>
      </c>
      <c r="O222" t="s">
        <v>47</v>
      </c>
      <c r="P222" s="6" t="s">
        <v>2519</v>
      </c>
      <c r="Q222" s="7">
        <v>4</v>
      </c>
      <c r="R222">
        <v>11</v>
      </c>
      <c r="S222">
        <v>0</v>
      </c>
      <c r="U222">
        <v>109657</v>
      </c>
      <c r="V222">
        <v>29242</v>
      </c>
      <c r="W222">
        <v>80415</v>
      </c>
      <c r="X222">
        <v>0</v>
      </c>
      <c r="Y222" t="s">
        <v>109</v>
      </c>
    </row>
    <row r="223" spans="1:25" x14ac:dyDescent="0.25">
      <c r="A223">
        <v>222</v>
      </c>
      <c r="B223">
        <v>70889</v>
      </c>
      <c r="C223">
        <v>0</v>
      </c>
      <c r="D223">
        <v>0</v>
      </c>
      <c r="E223" t="s">
        <v>1035</v>
      </c>
      <c r="F223" t="s">
        <v>1036</v>
      </c>
      <c r="G223">
        <v>1</v>
      </c>
      <c r="H223" s="6">
        <v>9090000</v>
      </c>
      <c r="I223" s="7">
        <v>46213</v>
      </c>
      <c r="K223">
        <v>5</v>
      </c>
      <c r="L223" t="s">
        <v>40</v>
      </c>
      <c r="M223" t="s">
        <v>5</v>
      </c>
      <c r="N223" t="s">
        <v>41</v>
      </c>
      <c r="O223" t="s">
        <v>47</v>
      </c>
      <c r="P223" s="6" t="s">
        <v>2519</v>
      </c>
      <c r="Q223" s="7">
        <v>5</v>
      </c>
      <c r="R223">
        <v>0</v>
      </c>
      <c r="S223">
        <v>0</v>
      </c>
      <c r="U223">
        <v>454500</v>
      </c>
      <c r="V223">
        <v>454500</v>
      </c>
      <c r="W223">
        <v>0</v>
      </c>
      <c r="X223">
        <v>0</v>
      </c>
      <c r="Y223" t="s">
        <v>390</v>
      </c>
    </row>
    <row r="224" spans="1:25" x14ac:dyDescent="0.25">
      <c r="A224">
        <v>223</v>
      </c>
      <c r="B224">
        <v>70962</v>
      </c>
      <c r="C224">
        <v>0</v>
      </c>
      <c r="D224">
        <v>0</v>
      </c>
      <c r="E224" t="s">
        <v>1840</v>
      </c>
      <c r="F224" t="s">
        <v>1841</v>
      </c>
      <c r="G224">
        <v>1</v>
      </c>
      <c r="H224" s="6">
        <v>60000000</v>
      </c>
      <c r="I224" s="7">
        <v>46213</v>
      </c>
      <c r="K224">
        <v>15</v>
      </c>
      <c r="L224" t="s">
        <v>40</v>
      </c>
      <c r="M224" t="s">
        <v>5</v>
      </c>
      <c r="N224" t="s">
        <v>41</v>
      </c>
      <c r="O224" t="s">
        <v>54</v>
      </c>
      <c r="P224" s="6" t="s">
        <v>2519</v>
      </c>
      <c r="Q224" s="7">
        <v>3</v>
      </c>
      <c r="R224">
        <v>12</v>
      </c>
      <c r="S224">
        <v>0</v>
      </c>
      <c r="U224">
        <v>9000000</v>
      </c>
      <c r="V224">
        <v>1800000</v>
      </c>
      <c r="W224">
        <v>7200000</v>
      </c>
      <c r="X224">
        <v>0</v>
      </c>
      <c r="Y224" t="s">
        <v>72</v>
      </c>
    </row>
    <row r="225" spans="1:25" x14ac:dyDescent="0.25">
      <c r="A225">
        <v>224</v>
      </c>
      <c r="B225">
        <v>70866</v>
      </c>
      <c r="C225">
        <v>0</v>
      </c>
      <c r="D225">
        <v>0</v>
      </c>
      <c r="E225" t="s">
        <v>2337</v>
      </c>
      <c r="F225" t="s">
        <v>2338</v>
      </c>
      <c r="G225">
        <v>1</v>
      </c>
      <c r="H225" s="6">
        <v>2261760</v>
      </c>
      <c r="I225" s="7">
        <v>46213</v>
      </c>
      <c r="K225">
        <v>7</v>
      </c>
      <c r="L225" t="s">
        <v>40</v>
      </c>
      <c r="M225" t="s">
        <v>7</v>
      </c>
      <c r="N225" t="s">
        <v>41</v>
      </c>
      <c r="O225" t="s">
        <v>64</v>
      </c>
      <c r="P225" s="6" t="s">
        <v>2519</v>
      </c>
      <c r="Q225" s="7">
        <v>7</v>
      </c>
      <c r="R225">
        <v>0</v>
      </c>
      <c r="S225">
        <v>0</v>
      </c>
      <c r="U225">
        <v>158323</v>
      </c>
      <c r="V225">
        <v>158323</v>
      </c>
      <c r="W225">
        <v>0</v>
      </c>
      <c r="X225">
        <v>0</v>
      </c>
      <c r="Y225" t="s">
        <v>2086</v>
      </c>
    </row>
    <row r="226" spans="1:25" x14ac:dyDescent="0.25">
      <c r="A226">
        <v>225</v>
      </c>
      <c r="B226">
        <v>70874</v>
      </c>
      <c r="C226">
        <v>0</v>
      </c>
      <c r="D226">
        <v>0</v>
      </c>
      <c r="E226" t="s">
        <v>2521</v>
      </c>
      <c r="F226" t="s">
        <v>2522</v>
      </c>
      <c r="G226">
        <v>1</v>
      </c>
      <c r="H226" s="6">
        <v>4550000</v>
      </c>
      <c r="I226" s="7">
        <v>46213</v>
      </c>
      <c r="K226">
        <v>8</v>
      </c>
      <c r="L226" t="s">
        <v>40</v>
      </c>
      <c r="M226" t="s">
        <v>5</v>
      </c>
      <c r="N226" t="s">
        <v>41</v>
      </c>
      <c r="O226" t="s">
        <v>54</v>
      </c>
      <c r="P226" s="6" t="s">
        <v>2519</v>
      </c>
      <c r="Q226" s="7">
        <v>8</v>
      </c>
      <c r="R226">
        <v>0</v>
      </c>
      <c r="S226">
        <v>0</v>
      </c>
      <c r="U226">
        <v>364000</v>
      </c>
      <c r="V226">
        <v>364000</v>
      </c>
      <c r="W226">
        <v>0</v>
      </c>
      <c r="X226">
        <v>0</v>
      </c>
      <c r="Y226" t="s">
        <v>2520</v>
      </c>
    </row>
    <row r="227" spans="1:25" x14ac:dyDescent="0.25">
      <c r="A227">
        <v>226</v>
      </c>
      <c r="B227">
        <v>70884</v>
      </c>
      <c r="C227">
        <v>0</v>
      </c>
      <c r="D227">
        <v>0</v>
      </c>
      <c r="E227" t="s">
        <v>1206</v>
      </c>
      <c r="F227" t="s">
        <v>1207</v>
      </c>
      <c r="G227">
        <v>1</v>
      </c>
      <c r="H227" s="6">
        <v>50000000</v>
      </c>
      <c r="I227" s="7">
        <v>46213</v>
      </c>
      <c r="K227">
        <v>15</v>
      </c>
      <c r="L227" t="s">
        <v>40</v>
      </c>
      <c r="M227" t="s">
        <v>5</v>
      </c>
      <c r="N227" t="s">
        <v>41</v>
      </c>
      <c r="O227" t="s">
        <v>57</v>
      </c>
      <c r="P227" s="6" t="s">
        <v>2519</v>
      </c>
      <c r="Q227" s="7">
        <v>3.2</v>
      </c>
      <c r="R227">
        <v>11.8</v>
      </c>
      <c r="S227">
        <v>0</v>
      </c>
      <c r="U227">
        <v>7500000</v>
      </c>
      <c r="V227">
        <v>1600000</v>
      </c>
      <c r="W227">
        <v>5900000</v>
      </c>
      <c r="X227">
        <v>0</v>
      </c>
      <c r="Y227" t="s">
        <v>48</v>
      </c>
    </row>
    <row r="228" spans="1:25" x14ac:dyDescent="0.25">
      <c r="A228">
        <v>227</v>
      </c>
      <c r="B228">
        <v>70869</v>
      </c>
      <c r="C228">
        <v>0</v>
      </c>
      <c r="D228">
        <v>0</v>
      </c>
      <c r="E228" t="s">
        <v>1642</v>
      </c>
      <c r="F228" t="s">
        <v>1643</v>
      </c>
      <c r="G228">
        <v>1</v>
      </c>
      <c r="H228" s="6">
        <v>20189499</v>
      </c>
      <c r="I228" s="7">
        <v>46213</v>
      </c>
      <c r="K228">
        <v>7</v>
      </c>
      <c r="L228" t="s">
        <v>40</v>
      </c>
      <c r="M228" t="s">
        <v>5</v>
      </c>
      <c r="N228" t="s">
        <v>41</v>
      </c>
      <c r="O228" t="s">
        <v>47</v>
      </c>
      <c r="P228" s="6" t="s">
        <v>2519</v>
      </c>
      <c r="Q228" s="7">
        <v>7</v>
      </c>
      <c r="R228">
        <v>0</v>
      </c>
      <c r="S228">
        <v>0</v>
      </c>
      <c r="U228">
        <v>1413265</v>
      </c>
      <c r="V228">
        <v>1413265</v>
      </c>
      <c r="W228">
        <v>0</v>
      </c>
      <c r="X228">
        <v>0</v>
      </c>
      <c r="Y228" t="s">
        <v>48</v>
      </c>
    </row>
    <row r="229" spans="1:25" x14ac:dyDescent="0.25">
      <c r="A229">
        <v>228</v>
      </c>
      <c r="B229">
        <v>70893</v>
      </c>
      <c r="C229">
        <v>0</v>
      </c>
      <c r="D229">
        <v>0</v>
      </c>
      <c r="E229" t="s">
        <v>197</v>
      </c>
      <c r="F229" t="s">
        <v>198</v>
      </c>
      <c r="G229">
        <v>1</v>
      </c>
      <c r="H229" s="6">
        <v>479231</v>
      </c>
      <c r="I229" s="7">
        <v>46213</v>
      </c>
      <c r="K229">
        <v>15</v>
      </c>
      <c r="L229" t="s">
        <v>40</v>
      </c>
      <c r="M229" t="s">
        <v>5</v>
      </c>
      <c r="N229" t="s">
        <v>41</v>
      </c>
      <c r="O229" t="s">
        <v>47</v>
      </c>
      <c r="P229" s="6" t="s">
        <v>2519</v>
      </c>
      <c r="Q229" s="7">
        <v>15</v>
      </c>
      <c r="R229">
        <v>0</v>
      </c>
      <c r="S229">
        <v>0</v>
      </c>
      <c r="U229">
        <v>71885</v>
      </c>
      <c r="V229">
        <v>71885</v>
      </c>
      <c r="W229">
        <v>0</v>
      </c>
      <c r="X229">
        <v>0</v>
      </c>
      <c r="Y229" t="s">
        <v>48</v>
      </c>
    </row>
    <row r="230" spans="1:25" x14ac:dyDescent="0.25">
      <c r="A230">
        <v>229</v>
      </c>
      <c r="B230">
        <v>70877</v>
      </c>
      <c r="C230">
        <v>0</v>
      </c>
      <c r="D230">
        <v>0</v>
      </c>
      <c r="E230" t="s">
        <v>1331</v>
      </c>
      <c r="F230" t="s">
        <v>1332</v>
      </c>
      <c r="G230">
        <v>1</v>
      </c>
      <c r="H230" s="6">
        <v>1621595</v>
      </c>
      <c r="I230" s="7">
        <v>46213</v>
      </c>
      <c r="K230">
        <v>8</v>
      </c>
      <c r="L230" t="s">
        <v>40</v>
      </c>
      <c r="M230" t="s">
        <v>9</v>
      </c>
      <c r="N230" t="s">
        <v>41</v>
      </c>
      <c r="O230" t="s">
        <v>42</v>
      </c>
      <c r="P230" s="6" t="s">
        <v>2519</v>
      </c>
      <c r="Q230" s="7">
        <v>8</v>
      </c>
      <c r="R230">
        <v>0</v>
      </c>
      <c r="S230">
        <v>0</v>
      </c>
      <c r="U230">
        <v>129728</v>
      </c>
      <c r="V230">
        <v>129728</v>
      </c>
      <c r="W230">
        <v>0</v>
      </c>
      <c r="X230">
        <v>0</v>
      </c>
      <c r="Y230" t="s">
        <v>109</v>
      </c>
    </row>
    <row r="231" spans="1:25" x14ac:dyDescent="0.25">
      <c r="A231">
        <v>230</v>
      </c>
      <c r="B231">
        <v>69825</v>
      </c>
      <c r="C231">
        <v>0</v>
      </c>
      <c r="D231">
        <v>0</v>
      </c>
      <c r="E231" t="s">
        <v>1530</v>
      </c>
      <c r="F231" t="s">
        <v>1531</v>
      </c>
      <c r="G231">
        <v>1</v>
      </c>
      <c r="H231" s="6">
        <v>26693781</v>
      </c>
      <c r="I231" s="7">
        <v>46213</v>
      </c>
      <c r="K231">
        <v>15</v>
      </c>
      <c r="L231" t="s">
        <v>40</v>
      </c>
      <c r="M231" t="s">
        <v>5</v>
      </c>
      <c r="N231" t="s">
        <v>41</v>
      </c>
      <c r="O231" t="s">
        <v>54</v>
      </c>
      <c r="P231" s="6" t="s">
        <v>2519</v>
      </c>
      <c r="Q231" s="7">
        <v>3.3</v>
      </c>
      <c r="R231">
        <v>11.7</v>
      </c>
      <c r="S231">
        <v>0</v>
      </c>
      <c r="U231">
        <v>4004067</v>
      </c>
      <c r="V231">
        <v>880895</v>
      </c>
      <c r="W231">
        <v>3123172</v>
      </c>
      <c r="X231">
        <v>0</v>
      </c>
      <c r="Y231" t="s">
        <v>48</v>
      </c>
    </row>
    <row r="232" spans="1:25" x14ac:dyDescent="0.25">
      <c r="A232">
        <v>231</v>
      </c>
      <c r="B232">
        <v>70983</v>
      </c>
      <c r="C232">
        <v>0</v>
      </c>
      <c r="D232">
        <v>0</v>
      </c>
      <c r="E232" t="s">
        <v>1992</v>
      </c>
      <c r="F232" t="s">
        <v>1993</v>
      </c>
      <c r="G232">
        <v>1</v>
      </c>
      <c r="H232" s="6">
        <v>20000000</v>
      </c>
      <c r="I232" s="7">
        <v>46213</v>
      </c>
      <c r="K232">
        <v>15</v>
      </c>
      <c r="L232" t="s">
        <v>40</v>
      </c>
      <c r="M232" t="s">
        <v>5</v>
      </c>
      <c r="N232" t="s">
        <v>41</v>
      </c>
      <c r="O232" t="s">
        <v>57</v>
      </c>
      <c r="P232" s="6" t="s">
        <v>2519</v>
      </c>
      <c r="Q232" s="7">
        <v>3.2</v>
      </c>
      <c r="R232">
        <v>11.8</v>
      </c>
      <c r="S232">
        <v>0</v>
      </c>
      <c r="U232">
        <v>3000000</v>
      </c>
      <c r="V232">
        <v>640000</v>
      </c>
      <c r="W232">
        <v>2360000</v>
      </c>
      <c r="X232">
        <v>0</v>
      </c>
      <c r="Y232" t="s">
        <v>48</v>
      </c>
    </row>
    <row r="233" spans="1:25" x14ac:dyDescent="0.25">
      <c r="A233">
        <v>232</v>
      </c>
      <c r="B233">
        <v>70890</v>
      </c>
      <c r="C233">
        <v>0</v>
      </c>
      <c r="D233">
        <v>0</v>
      </c>
      <c r="E233" t="s">
        <v>743</v>
      </c>
      <c r="F233" t="s">
        <v>744</v>
      </c>
      <c r="G233">
        <v>1</v>
      </c>
      <c r="H233" s="6">
        <v>7000000</v>
      </c>
      <c r="I233" s="7">
        <v>46213</v>
      </c>
      <c r="K233">
        <v>5</v>
      </c>
      <c r="L233" t="s">
        <v>40</v>
      </c>
      <c r="M233" t="s">
        <v>7</v>
      </c>
      <c r="N233" t="s">
        <v>41</v>
      </c>
      <c r="O233" t="s">
        <v>64</v>
      </c>
      <c r="P233" s="6" t="s">
        <v>2519</v>
      </c>
      <c r="Q233" s="7">
        <v>5</v>
      </c>
      <c r="R233">
        <v>0</v>
      </c>
      <c r="S233">
        <v>0</v>
      </c>
      <c r="U233">
        <v>350000</v>
      </c>
      <c r="V233">
        <v>350000</v>
      </c>
      <c r="W233">
        <v>0</v>
      </c>
      <c r="X233">
        <v>0</v>
      </c>
      <c r="Y233" t="s">
        <v>94</v>
      </c>
    </row>
    <row r="234" spans="1:25" x14ac:dyDescent="0.25">
      <c r="A234">
        <v>233</v>
      </c>
      <c r="B234">
        <v>70872</v>
      </c>
      <c r="C234">
        <v>0</v>
      </c>
      <c r="D234">
        <v>0</v>
      </c>
      <c r="E234" t="s">
        <v>836</v>
      </c>
      <c r="F234" t="s">
        <v>837</v>
      </c>
      <c r="G234">
        <v>1</v>
      </c>
      <c r="H234" s="6">
        <v>2261311</v>
      </c>
      <c r="I234" s="7">
        <v>46213</v>
      </c>
      <c r="K234">
        <v>15</v>
      </c>
      <c r="L234" t="s">
        <v>40</v>
      </c>
      <c r="M234" t="s">
        <v>5</v>
      </c>
      <c r="N234" t="s">
        <v>41</v>
      </c>
      <c r="O234" t="s">
        <v>47</v>
      </c>
      <c r="P234" s="6" t="s">
        <v>2519</v>
      </c>
      <c r="Q234" s="7">
        <v>4</v>
      </c>
      <c r="R234">
        <v>11</v>
      </c>
      <c r="S234">
        <v>0</v>
      </c>
      <c r="U234">
        <v>339197</v>
      </c>
      <c r="V234">
        <v>90452</v>
      </c>
      <c r="W234">
        <v>248744</v>
      </c>
      <c r="X234">
        <v>0</v>
      </c>
      <c r="Y234" t="s">
        <v>109</v>
      </c>
    </row>
    <row r="235" spans="1:25" x14ac:dyDescent="0.25">
      <c r="A235">
        <v>234</v>
      </c>
      <c r="B235">
        <v>70881</v>
      </c>
      <c r="C235">
        <v>0</v>
      </c>
      <c r="D235">
        <v>0</v>
      </c>
      <c r="E235" t="s">
        <v>1240</v>
      </c>
      <c r="F235" t="s">
        <v>1241</v>
      </c>
      <c r="G235">
        <v>1</v>
      </c>
      <c r="H235" s="6">
        <v>5751006</v>
      </c>
      <c r="I235" s="7">
        <v>46213</v>
      </c>
      <c r="K235">
        <v>7</v>
      </c>
      <c r="L235" t="s">
        <v>40</v>
      </c>
      <c r="M235" t="s">
        <v>1</v>
      </c>
      <c r="N235" t="s">
        <v>41</v>
      </c>
      <c r="O235" t="s">
        <v>87</v>
      </c>
      <c r="P235" t="s">
        <v>2519</v>
      </c>
      <c r="Q235">
        <v>7</v>
      </c>
      <c r="R235">
        <v>0</v>
      </c>
      <c r="S235">
        <v>0</v>
      </c>
      <c r="U235">
        <v>402570</v>
      </c>
      <c r="V235">
        <v>402570</v>
      </c>
      <c r="W235">
        <v>0</v>
      </c>
      <c r="X235">
        <v>0</v>
      </c>
      <c r="Y235" t="s">
        <v>390</v>
      </c>
    </row>
    <row r="236" spans="1:25" x14ac:dyDescent="0.25">
      <c r="A236">
        <v>235</v>
      </c>
      <c r="B236">
        <v>70864</v>
      </c>
      <c r="C236">
        <v>0</v>
      </c>
      <c r="D236">
        <v>0</v>
      </c>
      <c r="E236" t="s">
        <v>2335</v>
      </c>
      <c r="F236" t="s">
        <v>2336</v>
      </c>
      <c r="G236">
        <v>1</v>
      </c>
      <c r="H236" s="6">
        <v>3460126</v>
      </c>
      <c r="I236" s="7">
        <v>46213</v>
      </c>
      <c r="K236">
        <v>7</v>
      </c>
      <c r="L236" t="s">
        <v>40</v>
      </c>
      <c r="M236" t="s">
        <v>7</v>
      </c>
      <c r="N236" t="s">
        <v>41</v>
      </c>
      <c r="O236" t="s">
        <v>64</v>
      </c>
      <c r="P236" t="s">
        <v>2519</v>
      </c>
      <c r="Q236">
        <v>7</v>
      </c>
      <c r="R236">
        <v>0</v>
      </c>
      <c r="S236">
        <v>0</v>
      </c>
      <c r="U236">
        <v>242209</v>
      </c>
      <c r="V236">
        <v>242209</v>
      </c>
      <c r="W236">
        <v>0</v>
      </c>
      <c r="X236">
        <v>0</v>
      </c>
      <c r="Y236" t="s">
        <v>2086</v>
      </c>
    </row>
    <row r="237" spans="1:25" x14ac:dyDescent="0.25">
      <c r="A237">
        <v>236</v>
      </c>
      <c r="B237">
        <v>70891</v>
      </c>
      <c r="C237">
        <v>0</v>
      </c>
      <c r="D237">
        <v>0</v>
      </c>
      <c r="E237" t="s">
        <v>335</v>
      </c>
      <c r="F237" t="s">
        <v>336</v>
      </c>
      <c r="G237">
        <v>1</v>
      </c>
      <c r="H237" s="6">
        <v>3379740</v>
      </c>
      <c r="I237" s="7">
        <v>46213</v>
      </c>
      <c r="K237">
        <v>15</v>
      </c>
      <c r="L237" t="s">
        <v>40</v>
      </c>
      <c r="M237" t="s">
        <v>5</v>
      </c>
      <c r="N237" t="s">
        <v>41</v>
      </c>
      <c r="O237" t="s">
        <v>47</v>
      </c>
      <c r="P237" t="s">
        <v>2519</v>
      </c>
      <c r="Q237">
        <v>15</v>
      </c>
      <c r="R237">
        <v>0</v>
      </c>
      <c r="S237">
        <v>0</v>
      </c>
      <c r="U237">
        <v>506961</v>
      </c>
      <c r="V237">
        <v>506961</v>
      </c>
      <c r="W237">
        <v>0</v>
      </c>
      <c r="X237">
        <v>0</v>
      </c>
      <c r="Y237" t="s">
        <v>48</v>
      </c>
    </row>
    <row r="238" spans="1:25" x14ac:dyDescent="0.25">
      <c r="A238">
        <v>237</v>
      </c>
      <c r="B238">
        <v>70879</v>
      </c>
      <c r="C238">
        <v>0</v>
      </c>
      <c r="D238">
        <v>0</v>
      </c>
      <c r="E238" t="s">
        <v>1345</v>
      </c>
      <c r="F238" t="s">
        <v>1346</v>
      </c>
      <c r="G238">
        <v>1</v>
      </c>
      <c r="H238" s="6">
        <v>436735</v>
      </c>
      <c r="I238" s="7">
        <v>46213</v>
      </c>
      <c r="K238">
        <v>8</v>
      </c>
      <c r="L238" t="s">
        <v>40</v>
      </c>
      <c r="M238" t="s">
        <v>9</v>
      </c>
      <c r="N238" t="s">
        <v>41</v>
      </c>
      <c r="O238" t="s">
        <v>42</v>
      </c>
      <c r="P238" t="s">
        <v>2519</v>
      </c>
      <c r="Q238">
        <v>8</v>
      </c>
      <c r="R238">
        <v>0</v>
      </c>
      <c r="S238">
        <v>0</v>
      </c>
      <c r="U238">
        <v>34939</v>
      </c>
      <c r="V238">
        <v>34939</v>
      </c>
      <c r="W238">
        <v>0</v>
      </c>
      <c r="X238">
        <v>0</v>
      </c>
      <c r="Y238" t="s">
        <v>109</v>
      </c>
    </row>
    <row r="239" spans="1:25" x14ac:dyDescent="0.25">
      <c r="A239">
        <v>238</v>
      </c>
      <c r="B239">
        <v>70878</v>
      </c>
      <c r="C239">
        <v>0</v>
      </c>
      <c r="D239">
        <v>0</v>
      </c>
      <c r="E239" t="s">
        <v>1343</v>
      </c>
      <c r="F239" t="s">
        <v>1344</v>
      </c>
      <c r="G239">
        <v>1</v>
      </c>
      <c r="H239" s="6">
        <v>1021542</v>
      </c>
      <c r="I239" s="7">
        <v>46213</v>
      </c>
      <c r="K239">
        <v>8</v>
      </c>
      <c r="L239" t="s">
        <v>40</v>
      </c>
      <c r="M239" t="s">
        <v>9</v>
      </c>
      <c r="N239" t="s">
        <v>41</v>
      </c>
      <c r="O239" t="s">
        <v>42</v>
      </c>
      <c r="P239" t="s">
        <v>2519</v>
      </c>
      <c r="Q239">
        <v>8</v>
      </c>
      <c r="R239">
        <v>0</v>
      </c>
      <c r="S239">
        <v>0</v>
      </c>
      <c r="U239">
        <v>81723</v>
      </c>
      <c r="V239">
        <v>81723</v>
      </c>
      <c r="W239">
        <v>0</v>
      </c>
      <c r="X239">
        <v>0</v>
      </c>
      <c r="Y239" t="s">
        <v>109</v>
      </c>
    </row>
    <row r="240" spans="1:25" x14ac:dyDescent="0.25">
      <c r="A240">
        <v>239</v>
      </c>
      <c r="B240">
        <v>70894</v>
      </c>
      <c r="C240">
        <v>0</v>
      </c>
      <c r="D240">
        <v>0</v>
      </c>
      <c r="E240" t="s">
        <v>1054</v>
      </c>
      <c r="F240" t="s">
        <v>1055</v>
      </c>
      <c r="G240">
        <v>1</v>
      </c>
      <c r="H240" s="6">
        <v>10103359</v>
      </c>
      <c r="I240" s="7">
        <v>46213</v>
      </c>
      <c r="K240">
        <v>8</v>
      </c>
      <c r="L240" t="s">
        <v>40</v>
      </c>
      <c r="M240" t="s">
        <v>9</v>
      </c>
      <c r="N240" t="s">
        <v>41</v>
      </c>
      <c r="O240" t="s">
        <v>42</v>
      </c>
      <c r="P240" t="s">
        <v>2519</v>
      </c>
      <c r="Q240">
        <v>8</v>
      </c>
      <c r="R240">
        <v>0</v>
      </c>
      <c r="S240">
        <v>0</v>
      </c>
      <c r="U240">
        <v>808269</v>
      </c>
      <c r="V240">
        <v>808269</v>
      </c>
      <c r="W240">
        <v>0</v>
      </c>
      <c r="X240">
        <v>0</v>
      </c>
      <c r="Y240" t="s">
        <v>67</v>
      </c>
    </row>
    <row r="241" spans="1:25" x14ac:dyDescent="0.25">
      <c r="A241">
        <v>240</v>
      </c>
      <c r="B241">
        <v>70882</v>
      </c>
      <c r="C241">
        <v>0</v>
      </c>
      <c r="D241">
        <v>0</v>
      </c>
      <c r="E241" t="s">
        <v>553</v>
      </c>
      <c r="F241" t="s">
        <v>554</v>
      </c>
      <c r="G241">
        <v>1</v>
      </c>
      <c r="H241" s="6">
        <v>33900164</v>
      </c>
      <c r="I241" s="7">
        <v>46213</v>
      </c>
      <c r="K241">
        <v>15</v>
      </c>
      <c r="L241" t="s">
        <v>40</v>
      </c>
      <c r="M241" t="s">
        <v>5</v>
      </c>
      <c r="N241" t="s">
        <v>41</v>
      </c>
      <c r="O241" t="s">
        <v>47</v>
      </c>
      <c r="P241" t="s">
        <v>2519</v>
      </c>
      <c r="Q241">
        <v>4</v>
      </c>
      <c r="R241">
        <v>11</v>
      </c>
      <c r="S241">
        <v>0</v>
      </c>
      <c r="U241">
        <v>5085025</v>
      </c>
      <c r="V241">
        <v>1356007</v>
      </c>
      <c r="W241">
        <v>3729018</v>
      </c>
      <c r="X241">
        <v>0</v>
      </c>
      <c r="Y241" t="s">
        <v>109</v>
      </c>
    </row>
    <row r="242" spans="1:25" x14ac:dyDescent="0.25">
      <c r="A242">
        <v>241</v>
      </c>
      <c r="B242">
        <v>70892</v>
      </c>
      <c r="C242">
        <v>0</v>
      </c>
      <c r="D242">
        <v>0</v>
      </c>
      <c r="E242" t="s">
        <v>551</v>
      </c>
      <c r="F242" t="s">
        <v>552</v>
      </c>
      <c r="G242">
        <v>1</v>
      </c>
      <c r="H242" s="6">
        <v>20000000</v>
      </c>
      <c r="I242" s="7">
        <v>46213</v>
      </c>
      <c r="K242">
        <v>6</v>
      </c>
      <c r="L242" t="s">
        <v>40</v>
      </c>
      <c r="M242" t="s">
        <v>8</v>
      </c>
      <c r="N242" t="s">
        <v>41</v>
      </c>
      <c r="O242" t="s">
        <v>347</v>
      </c>
      <c r="P242" t="s">
        <v>2519</v>
      </c>
      <c r="Q242">
        <v>6</v>
      </c>
      <c r="R242">
        <v>0</v>
      </c>
      <c r="S242">
        <v>0</v>
      </c>
      <c r="U242">
        <v>1200000</v>
      </c>
      <c r="V242">
        <v>1200000</v>
      </c>
      <c r="W242">
        <v>0</v>
      </c>
      <c r="X242">
        <v>0</v>
      </c>
      <c r="Y242" t="s">
        <v>109</v>
      </c>
    </row>
    <row r="243" spans="1:25" x14ac:dyDescent="0.25">
      <c r="A243">
        <v>242</v>
      </c>
      <c r="B243">
        <v>70801</v>
      </c>
      <c r="C243">
        <v>0</v>
      </c>
      <c r="D243">
        <v>0</v>
      </c>
      <c r="E243" t="s">
        <v>1422</v>
      </c>
      <c r="F243" t="s">
        <v>1423</v>
      </c>
      <c r="G243">
        <v>1</v>
      </c>
      <c r="H243" s="6">
        <v>3335489</v>
      </c>
      <c r="I243" s="7">
        <v>46213</v>
      </c>
      <c r="K243">
        <v>6</v>
      </c>
      <c r="L243" t="s">
        <v>40</v>
      </c>
      <c r="M243" t="s">
        <v>5</v>
      </c>
      <c r="N243" t="s">
        <v>41</v>
      </c>
      <c r="O243" t="s">
        <v>47</v>
      </c>
      <c r="P243" t="s">
        <v>2519</v>
      </c>
      <c r="Q243">
        <v>6</v>
      </c>
      <c r="R243">
        <v>0</v>
      </c>
      <c r="S243">
        <v>0</v>
      </c>
      <c r="U243">
        <v>200129</v>
      </c>
      <c r="V243">
        <v>200129</v>
      </c>
      <c r="W243">
        <v>0</v>
      </c>
      <c r="X243">
        <v>0</v>
      </c>
      <c r="Y243" t="s">
        <v>81</v>
      </c>
    </row>
    <row r="244" spans="1:25" x14ac:dyDescent="0.25">
      <c r="A244">
        <v>243</v>
      </c>
      <c r="B244">
        <v>70885</v>
      </c>
      <c r="C244">
        <v>0</v>
      </c>
      <c r="D244">
        <v>0</v>
      </c>
      <c r="E244" t="s">
        <v>574</v>
      </c>
      <c r="F244" t="s">
        <v>575</v>
      </c>
      <c r="G244">
        <v>1</v>
      </c>
      <c r="H244" s="6">
        <v>30000000</v>
      </c>
      <c r="I244" s="7">
        <v>46213</v>
      </c>
      <c r="K244">
        <v>6</v>
      </c>
      <c r="L244" t="s">
        <v>40</v>
      </c>
      <c r="M244" t="s">
        <v>5</v>
      </c>
      <c r="N244" t="s">
        <v>41</v>
      </c>
      <c r="O244" t="s">
        <v>77</v>
      </c>
      <c r="P244" t="s">
        <v>2519</v>
      </c>
      <c r="Q244">
        <v>6</v>
      </c>
      <c r="R244">
        <v>0</v>
      </c>
      <c r="S244">
        <v>0</v>
      </c>
      <c r="U244">
        <v>1800000</v>
      </c>
      <c r="V244">
        <v>1800000</v>
      </c>
      <c r="W244">
        <v>0</v>
      </c>
      <c r="X244">
        <v>0</v>
      </c>
      <c r="Y244" t="s">
        <v>48</v>
      </c>
    </row>
    <row r="245" spans="1:25" x14ac:dyDescent="0.25">
      <c r="A245">
        <v>244</v>
      </c>
      <c r="B245">
        <v>70865</v>
      </c>
      <c r="C245">
        <v>0</v>
      </c>
      <c r="D245">
        <v>0</v>
      </c>
      <c r="E245" t="s">
        <v>2333</v>
      </c>
      <c r="F245" t="s">
        <v>2334</v>
      </c>
      <c r="G245">
        <v>1</v>
      </c>
      <c r="H245" s="6">
        <v>1718238</v>
      </c>
      <c r="I245" s="7">
        <v>46213</v>
      </c>
      <c r="K245">
        <v>7</v>
      </c>
      <c r="L245" t="s">
        <v>40</v>
      </c>
      <c r="M245" t="s">
        <v>7</v>
      </c>
      <c r="N245" t="s">
        <v>41</v>
      </c>
      <c r="O245" t="s">
        <v>64</v>
      </c>
      <c r="P245" t="s">
        <v>2519</v>
      </c>
      <c r="Q245">
        <v>7</v>
      </c>
      <c r="R245">
        <v>0</v>
      </c>
      <c r="S245">
        <v>0</v>
      </c>
      <c r="U245">
        <v>120277</v>
      </c>
      <c r="V245">
        <v>120277</v>
      </c>
      <c r="W245">
        <v>0</v>
      </c>
      <c r="X245">
        <v>0</v>
      </c>
      <c r="Y245" t="s">
        <v>2086</v>
      </c>
    </row>
    <row r="246" spans="1:25" x14ac:dyDescent="0.25">
      <c r="A246">
        <v>245</v>
      </c>
      <c r="B246">
        <v>70861</v>
      </c>
      <c r="C246">
        <v>0</v>
      </c>
      <c r="D246">
        <v>0</v>
      </c>
      <c r="E246" t="s">
        <v>2538</v>
      </c>
      <c r="F246" t="s">
        <v>2539</v>
      </c>
      <c r="G246">
        <v>1</v>
      </c>
      <c r="H246" s="6">
        <v>53000000</v>
      </c>
      <c r="I246" s="7">
        <v>46212</v>
      </c>
      <c r="K246">
        <v>15</v>
      </c>
      <c r="L246" t="s">
        <v>40</v>
      </c>
      <c r="M246" t="s">
        <v>1</v>
      </c>
      <c r="N246" t="s">
        <v>41</v>
      </c>
      <c r="O246" t="s">
        <v>87</v>
      </c>
      <c r="P246" t="s">
        <v>2519</v>
      </c>
      <c r="Q246">
        <v>5</v>
      </c>
      <c r="R246">
        <v>10</v>
      </c>
      <c r="S246">
        <v>0</v>
      </c>
      <c r="U246">
        <v>7950000</v>
      </c>
      <c r="V246">
        <v>2650000</v>
      </c>
      <c r="W246">
        <v>5300000</v>
      </c>
      <c r="X246">
        <v>0</v>
      </c>
      <c r="Y246" t="s">
        <v>2520</v>
      </c>
    </row>
    <row r="247" spans="1:25" x14ac:dyDescent="0.25">
      <c r="A247">
        <v>246</v>
      </c>
      <c r="B247">
        <v>70862</v>
      </c>
      <c r="C247">
        <v>0</v>
      </c>
      <c r="D247">
        <v>0</v>
      </c>
      <c r="E247" t="s">
        <v>1054</v>
      </c>
      <c r="F247" t="s">
        <v>1055</v>
      </c>
      <c r="G247">
        <v>1</v>
      </c>
      <c r="H247" s="6">
        <v>1253255</v>
      </c>
      <c r="I247" s="7">
        <v>46212</v>
      </c>
      <c r="K247">
        <v>8</v>
      </c>
      <c r="L247" t="s">
        <v>40</v>
      </c>
      <c r="M247" t="s">
        <v>9</v>
      </c>
      <c r="N247" t="s">
        <v>41</v>
      </c>
      <c r="O247" t="s">
        <v>42</v>
      </c>
      <c r="P247" t="s">
        <v>2519</v>
      </c>
      <c r="Q247">
        <v>8</v>
      </c>
      <c r="R247">
        <v>0</v>
      </c>
      <c r="S247">
        <v>0</v>
      </c>
      <c r="U247">
        <v>100260</v>
      </c>
      <c r="V247">
        <v>100260</v>
      </c>
      <c r="W247">
        <v>0</v>
      </c>
      <c r="X247">
        <v>0</v>
      </c>
      <c r="Y247" t="s">
        <v>67</v>
      </c>
    </row>
    <row r="248" spans="1:25" x14ac:dyDescent="0.25">
      <c r="A248">
        <v>247</v>
      </c>
      <c r="B248">
        <v>70859</v>
      </c>
      <c r="C248">
        <v>0</v>
      </c>
      <c r="D248">
        <v>0</v>
      </c>
      <c r="E248" t="s">
        <v>2428</v>
      </c>
      <c r="F248" t="s">
        <v>2429</v>
      </c>
      <c r="G248">
        <v>1</v>
      </c>
      <c r="H248" s="6">
        <v>2000000</v>
      </c>
      <c r="I248" s="7">
        <v>46212</v>
      </c>
      <c r="K248">
        <v>7</v>
      </c>
      <c r="L248" t="s">
        <v>40</v>
      </c>
      <c r="M248" t="s">
        <v>5</v>
      </c>
      <c r="N248" t="s">
        <v>41</v>
      </c>
      <c r="O248" t="s">
        <v>77</v>
      </c>
      <c r="P248" t="s">
        <v>2519</v>
      </c>
      <c r="Q248">
        <v>7</v>
      </c>
      <c r="R248">
        <v>0</v>
      </c>
      <c r="S248">
        <v>0</v>
      </c>
      <c r="U248">
        <v>140000</v>
      </c>
      <c r="V248">
        <v>140000</v>
      </c>
      <c r="W248">
        <v>0</v>
      </c>
      <c r="X248">
        <v>0</v>
      </c>
      <c r="Y248" t="s">
        <v>2086</v>
      </c>
    </row>
    <row r="249" spans="1:25" x14ac:dyDescent="0.25">
      <c r="A249">
        <v>248</v>
      </c>
      <c r="B249">
        <v>70853</v>
      </c>
      <c r="C249">
        <v>0</v>
      </c>
      <c r="D249">
        <v>0</v>
      </c>
      <c r="E249" t="s">
        <v>1564</v>
      </c>
      <c r="F249" t="s">
        <v>1565</v>
      </c>
      <c r="G249">
        <v>1</v>
      </c>
      <c r="H249" s="6">
        <v>6231556</v>
      </c>
      <c r="I249" s="7">
        <v>46212</v>
      </c>
      <c r="K249">
        <v>10</v>
      </c>
      <c r="L249" t="s">
        <v>40</v>
      </c>
      <c r="M249" t="s">
        <v>8</v>
      </c>
      <c r="N249" t="s">
        <v>41</v>
      </c>
      <c r="O249" t="s">
        <v>347</v>
      </c>
      <c r="P249" t="s">
        <v>2519</v>
      </c>
      <c r="Q249">
        <v>10</v>
      </c>
      <c r="R249">
        <v>0</v>
      </c>
      <c r="S249">
        <v>0</v>
      </c>
      <c r="U249">
        <v>623156</v>
      </c>
      <c r="V249">
        <v>623156</v>
      </c>
      <c r="W249">
        <v>0</v>
      </c>
      <c r="X249">
        <v>0</v>
      </c>
      <c r="Y249" t="s">
        <v>109</v>
      </c>
    </row>
    <row r="250" spans="1:25" x14ac:dyDescent="0.25">
      <c r="A250">
        <v>249</v>
      </c>
      <c r="B250">
        <v>70858</v>
      </c>
      <c r="C250">
        <v>0</v>
      </c>
      <c r="D250">
        <v>0</v>
      </c>
      <c r="E250" t="s">
        <v>743</v>
      </c>
      <c r="F250" t="s">
        <v>744</v>
      </c>
      <c r="G250">
        <v>1</v>
      </c>
      <c r="H250" s="6">
        <v>3000000</v>
      </c>
      <c r="I250" s="7">
        <v>46212</v>
      </c>
      <c r="K250">
        <v>5</v>
      </c>
      <c r="L250" t="s">
        <v>40</v>
      </c>
      <c r="M250" t="s">
        <v>7</v>
      </c>
      <c r="N250" t="s">
        <v>41</v>
      </c>
      <c r="O250" t="s">
        <v>64</v>
      </c>
      <c r="P250" t="s">
        <v>2519</v>
      </c>
      <c r="Q250">
        <v>5</v>
      </c>
      <c r="R250">
        <v>0</v>
      </c>
      <c r="S250">
        <v>0</v>
      </c>
      <c r="U250">
        <v>150000</v>
      </c>
      <c r="V250">
        <v>150000</v>
      </c>
      <c r="W250">
        <v>0</v>
      </c>
      <c r="X250">
        <v>0</v>
      </c>
      <c r="Y250" t="s">
        <v>94</v>
      </c>
    </row>
    <row r="251" spans="1:25" x14ac:dyDescent="0.25">
      <c r="A251">
        <v>250</v>
      </c>
      <c r="B251">
        <v>70863</v>
      </c>
      <c r="C251">
        <v>0</v>
      </c>
      <c r="D251">
        <v>0</v>
      </c>
      <c r="E251" t="s">
        <v>1708</v>
      </c>
      <c r="F251" t="s">
        <v>1709</v>
      </c>
      <c r="G251">
        <v>1</v>
      </c>
      <c r="H251" s="6">
        <v>3767921</v>
      </c>
      <c r="I251" s="7">
        <v>46212</v>
      </c>
      <c r="K251">
        <v>7</v>
      </c>
      <c r="L251" t="s">
        <v>40</v>
      </c>
      <c r="M251" t="s">
        <v>9</v>
      </c>
      <c r="N251" t="s">
        <v>41</v>
      </c>
      <c r="O251" t="s">
        <v>42</v>
      </c>
      <c r="P251" t="s">
        <v>2519</v>
      </c>
      <c r="Q251">
        <v>7</v>
      </c>
      <c r="R251">
        <v>0</v>
      </c>
      <c r="S251">
        <v>0</v>
      </c>
      <c r="U251">
        <v>263754</v>
      </c>
      <c r="V251">
        <v>263754</v>
      </c>
      <c r="W251">
        <v>0</v>
      </c>
      <c r="X251">
        <v>0</v>
      </c>
      <c r="Y251" t="s">
        <v>109</v>
      </c>
    </row>
    <row r="252" spans="1:25" x14ac:dyDescent="0.25">
      <c r="A252">
        <v>251</v>
      </c>
      <c r="B252">
        <v>70857</v>
      </c>
      <c r="C252">
        <v>0</v>
      </c>
      <c r="D252">
        <v>0</v>
      </c>
      <c r="E252" t="s">
        <v>2329</v>
      </c>
      <c r="F252" t="s">
        <v>2330</v>
      </c>
      <c r="G252">
        <v>1</v>
      </c>
      <c r="H252" s="6">
        <v>1000000</v>
      </c>
      <c r="I252" s="7">
        <v>46212</v>
      </c>
      <c r="K252">
        <v>8</v>
      </c>
      <c r="L252" t="s">
        <v>40</v>
      </c>
      <c r="M252" t="s">
        <v>5</v>
      </c>
      <c r="N252" t="s">
        <v>41</v>
      </c>
      <c r="O252" t="s">
        <v>57</v>
      </c>
      <c r="P252" t="s">
        <v>2519</v>
      </c>
      <c r="Q252">
        <v>8</v>
      </c>
      <c r="R252">
        <v>0</v>
      </c>
      <c r="S252">
        <v>0</v>
      </c>
      <c r="U252">
        <v>80000</v>
      </c>
      <c r="V252">
        <v>80000</v>
      </c>
      <c r="W252">
        <v>0</v>
      </c>
      <c r="X252">
        <v>0</v>
      </c>
      <c r="Y252" t="s">
        <v>67</v>
      </c>
    </row>
    <row r="253" spans="1:25" x14ac:dyDescent="0.25">
      <c r="A253">
        <v>252</v>
      </c>
      <c r="B253">
        <v>70856</v>
      </c>
      <c r="C253">
        <v>0</v>
      </c>
      <c r="D253">
        <v>0</v>
      </c>
      <c r="E253" t="s">
        <v>873</v>
      </c>
      <c r="F253" t="s">
        <v>874</v>
      </c>
      <c r="G253">
        <v>1</v>
      </c>
      <c r="H253" s="6">
        <v>2007579</v>
      </c>
      <c r="I253" s="7">
        <v>46212</v>
      </c>
      <c r="K253">
        <v>15</v>
      </c>
      <c r="L253" t="s">
        <v>40</v>
      </c>
      <c r="M253" t="s">
        <v>5</v>
      </c>
      <c r="N253" t="s">
        <v>41</v>
      </c>
      <c r="O253" t="s">
        <v>47</v>
      </c>
      <c r="P253" t="s">
        <v>2519</v>
      </c>
      <c r="Q253">
        <v>4</v>
      </c>
      <c r="R253">
        <v>11</v>
      </c>
      <c r="S253">
        <v>0</v>
      </c>
      <c r="U253">
        <v>301137</v>
      </c>
      <c r="V253">
        <v>80303</v>
      </c>
      <c r="W253">
        <v>220834</v>
      </c>
      <c r="X253">
        <v>0</v>
      </c>
      <c r="Y253" t="s">
        <v>109</v>
      </c>
    </row>
    <row r="254" spans="1:25" x14ac:dyDescent="0.25">
      <c r="A254">
        <v>253</v>
      </c>
      <c r="B254">
        <v>70860</v>
      </c>
      <c r="C254">
        <v>0</v>
      </c>
      <c r="D254">
        <v>0</v>
      </c>
      <c r="E254" t="s">
        <v>2430</v>
      </c>
      <c r="F254" t="s">
        <v>2431</v>
      </c>
      <c r="G254">
        <v>1</v>
      </c>
      <c r="H254" s="6">
        <v>1000000</v>
      </c>
      <c r="I254" s="7">
        <v>46212</v>
      </c>
      <c r="K254">
        <v>7</v>
      </c>
      <c r="L254" t="s">
        <v>40</v>
      </c>
      <c r="M254" t="s">
        <v>5</v>
      </c>
      <c r="N254" t="s">
        <v>41</v>
      </c>
      <c r="O254" t="s">
        <v>77</v>
      </c>
      <c r="P254" t="s">
        <v>2519</v>
      </c>
      <c r="Q254">
        <v>7</v>
      </c>
      <c r="R254">
        <v>0</v>
      </c>
      <c r="S254">
        <v>0</v>
      </c>
      <c r="U254">
        <v>70000</v>
      </c>
      <c r="V254">
        <v>70000</v>
      </c>
      <c r="W254">
        <v>0</v>
      </c>
      <c r="X254">
        <v>0</v>
      </c>
      <c r="Y254" t="s">
        <v>2086</v>
      </c>
    </row>
    <row r="255" spans="1:25" x14ac:dyDescent="0.25">
      <c r="A255">
        <v>254</v>
      </c>
      <c r="B255">
        <v>70852</v>
      </c>
      <c r="C255">
        <v>0</v>
      </c>
      <c r="D255">
        <v>0</v>
      </c>
      <c r="E255" t="s">
        <v>1828</v>
      </c>
      <c r="F255" t="s">
        <v>1829</v>
      </c>
      <c r="G255">
        <v>1</v>
      </c>
      <c r="H255" s="6">
        <v>3843890</v>
      </c>
      <c r="I255" s="7">
        <v>46212</v>
      </c>
      <c r="K255">
        <v>10</v>
      </c>
      <c r="L255" t="s">
        <v>40</v>
      </c>
      <c r="M255" t="s">
        <v>5</v>
      </c>
      <c r="N255" t="s">
        <v>41</v>
      </c>
      <c r="O255" t="s">
        <v>57</v>
      </c>
      <c r="P255" t="s">
        <v>2519</v>
      </c>
      <c r="Q255">
        <v>10</v>
      </c>
      <c r="R255">
        <v>0</v>
      </c>
      <c r="S255">
        <v>0</v>
      </c>
      <c r="U255">
        <v>384389</v>
      </c>
      <c r="V255">
        <v>384389</v>
      </c>
      <c r="W255">
        <v>0</v>
      </c>
      <c r="X255">
        <v>0</v>
      </c>
      <c r="Y255" t="s">
        <v>109</v>
      </c>
    </row>
    <row r="256" spans="1:25" x14ac:dyDescent="0.25">
      <c r="A256">
        <v>255</v>
      </c>
      <c r="B256">
        <v>70842</v>
      </c>
      <c r="C256">
        <v>0</v>
      </c>
      <c r="D256">
        <v>0</v>
      </c>
      <c r="E256" t="s">
        <v>1942</v>
      </c>
      <c r="F256" t="s">
        <v>1943</v>
      </c>
      <c r="G256">
        <v>1</v>
      </c>
      <c r="H256" s="6">
        <v>81908235</v>
      </c>
      <c r="I256" s="7">
        <v>46211</v>
      </c>
      <c r="K256">
        <v>15</v>
      </c>
      <c r="L256" t="s">
        <v>40</v>
      </c>
      <c r="M256" t="s">
        <v>5</v>
      </c>
      <c r="N256" t="s">
        <v>41</v>
      </c>
      <c r="O256" t="s">
        <v>77</v>
      </c>
      <c r="P256" t="s">
        <v>2519</v>
      </c>
      <c r="Q256">
        <v>5.6</v>
      </c>
      <c r="R256">
        <v>9.4</v>
      </c>
      <c r="S256">
        <v>0</v>
      </c>
      <c r="U256">
        <v>12286235</v>
      </c>
      <c r="V256">
        <v>4586861</v>
      </c>
      <c r="W256">
        <v>7699374</v>
      </c>
      <c r="X256">
        <v>0</v>
      </c>
      <c r="Y256" t="s">
        <v>67</v>
      </c>
    </row>
    <row r="257" spans="1:25" x14ac:dyDescent="0.25">
      <c r="A257">
        <v>256</v>
      </c>
      <c r="B257">
        <v>70844</v>
      </c>
      <c r="C257">
        <v>0</v>
      </c>
      <c r="D257">
        <v>0</v>
      </c>
      <c r="E257" t="s">
        <v>1944</v>
      </c>
      <c r="F257" t="s">
        <v>1945</v>
      </c>
      <c r="G257">
        <v>1</v>
      </c>
      <c r="H257" s="6">
        <v>1623529</v>
      </c>
      <c r="I257" s="7">
        <v>46211</v>
      </c>
      <c r="K257">
        <v>15</v>
      </c>
      <c r="L257" t="s">
        <v>40</v>
      </c>
      <c r="M257" t="s">
        <v>5</v>
      </c>
      <c r="N257" t="s">
        <v>41</v>
      </c>
      <c r="O257" t="s">
        <v>77</v>
      </c>
      <c r="P257" t="s">
        <v>2519</v>
      </c>
      <c r="Q257">
        <v>5.6</v>
      </c>
      <c r="R257">
        <v>9.4</v>
      </c>
      <c r="S257">
        <v>0</v>
      </c>
      <c r="U257">
        <v>243529</v>
      </c>
      <c r="V257">
        <v>90918</v>
      </c>
      <c r="W257">
        <v>152612</v>
      </c>
      <c r="X257">
        <v>0</v>
      </c>
      <c r="Y257" t="s">
        <v>67</v>
      </c>
    </row>
    <row r="258" spans="1:25" x14ac:dyDescent="0.25">
      <c r="A258">
        <v>257</v>
      </c>
      <c r="B258">
        <v>70851</v>
      </c>
      <c r="C258">
        <v>0</v>
      </c>
      <c r="D258">
        <v>0</v>
      </c>
      <c r="E258" t="s">
        <v>1570</v>
      </c>
      <c r="F258" t="s">
        <v>1571</v>
      </c>
      <c r="G258">
        <v>1</v>
      </c>
      <c r="H258" s="6">
        <v>1000000</v>
      </c>
      <c r="I258" s="7">
        <v>46211</v>
      </c>
      <c r="K258">
        <v>7</v>
      </c>
      <c r="L258" t="s">
        <v>40</v>
      </c>
      <c r="M258" t="s">
        <v>5</v>
      </c>
      <c r="N258" t="s">
        <v>41</v>
      </c>
      <c r="O258" t="s">
        <v>47</v>
      </c>
      <c r="P258" t="s">
        <v>2519</v>
      </c>
      <c r="Q258">
        <v>7</v>
      </c>
      <c r="R258">
        <v>0</v>
      </c>
      <c r="S258">
        <v>0</v>
      </c>
      <c r="U258">
        <v>70000</v>
      </c>
      <c r="V258">
        <v>70000</v>
      </c>
      <c r="W258">
        <v>0</v>
      </c>
      <c r="X258">
        <v>0</v>
      </c>
      <c r="Y258" t="s">
        <v>44</v>
      </c>
    </row>
    <row r="259" spans="1:25" x14ac:dyDescent="0.25">
      <c r="A259">
        <v>258</v>
      </c>
      <c r="B259">
        <v>70845</v>
      </c>
      <c r="C259">
        <v>0</v>
      </c>
      <c r="D259">
        <v>0</v>
      </c>
      <c r="E259" t="s">
        <v>75</v>
      </c>
      <c r="F259" t="s">
        <v>76</v>
      </c>
      <c r="G259">
        <v>1</v>
      </c>
      <c r="H259" s="6">
        <v>30000000</v>
      </c>
      <c r="I259" s="7">
        <v>46211</v>
      </c>
      <c r="K259">
        <v>4</v>
      </c>
      <c r="L259" t="s">
        <v>40</v>
      </c>
      <c r="M259" t="s">
        <v>5</v>
      </c>
      <c r="N259" t="s">
        <v>41</v>
      </c>
      <c r="O259" t="s">
        <v>77</v>
      </c>
      <c r="P259" t="s">
        <v>2519</v>
      </c>
      <c r="Q259">
        <v>4</v>
      </c>
      <c r="R259">
        <v>0</v>
      </c>
      <c r="S259">
        <v>0</v>
      </c>
      <c r="U259">
        <v>1200000</v>
      </c>
      <c r="V259">
        <v>1200000</v>
      </c>
      <c r="W259">
        <v>0</v>
      </c>
      <c r="X259">
        <v>0</v>
      </c>
      <c r="Y259" t="s">
        <v>44</v>
      </c>
    </row>
    <row r="260" spans="1:25" x14ac:dyDescent="0.25">
      <c r="A260">
        <v>259</v>
      </c>
      <c r="B260">
        <v>70843</v>
      </c>
      <c r="C260">
        <v>0</v>
      </c>
      <c r="D260">
        <v>0</v>
      </c>
      <c r="E260" t="s">
        <v>1948</v>
      </c>
      <c r="F260" t="s">
        <v>1949</v>
      </c>
      <c r="G260">
        <v>1</v>
      </c>
      <c r="H260" s="6">
        <v>1341176</v>
      </c>
      <c r="I260" s="7">
        <v>46211</v>
      </c>
      <c r="K260">
        <v>15</v>
      </c>
      <c r="L260" t="s">
        <v>40</v>
      </c>
      <c r="M260" t="s">
        <v>5</v>
      </c>
      <c r="N260" t="s">
        <v>41</v>
      </c>
      <c r="O260" t="s">
        <v>77</v>
      </c>
      <c r="P260" t="s">
        <v>2519</v>
      </c>
      <c r="Q260">
        <v>5.6</v>
      </c>
      <c r="R260">
        <v>9.4</v>
      </c>
      <c r="S260">
        <v>0</v>
      </c>
      <c r="U260">
        <v>201176</v>
      </c>
      <c r="V260">
        <v>75106</v>
      </c>
      <c r="W260">
        <v>126071</v>
      </c>
      <c r="X260">
        <v>0</v>
      </c>
      <c r="Y260" t="s">
        <v>67</v>
      </c>
    </row>
    <row r="261" spans="1:25" x14ac:dyDescent="0.25">
      <c r="A261">
        <v>260</v>
      </c>
      <c r="B261">
        <v>70839</v>
      </c>
      <c r="C261">
        <v>0</v>
      </c>
      <c r="D261">
        <v>0</v>
      </c>
      <c r="E261" t="s">
        <v>3031</v>
      </c>
      <c r="F261" t="s">
        <v>3032</v>
      </c>
      <c r="G261">
        <v>1</v>
      </c>
      <c r="H261" s="6">
        <v>10000000</v>
      </c>
      <c r="I261" s="7">
        <v>46210</v>
      </c>
      <c r="K261">
        <v>1</v>
      </c>
      <c r="L261" t="s">
        <v>40</v>
      </c>
      <c r="M261" t="s">
        <v>5</v>
      </c>
      <c r="N261" t="s">
        <v>41</v>
      </c>
      <c r="O261" t="s">
        <v>57</v>
      </c>
      <c r="P261" t="s">
        <v>2519</v>
      </c>
      <c r="Q261">
        <v>1</v>
      </c>
      <c r="R261">
        <v>0</v>
      </c>
      <c r="S261">
        <v>0</v>
      </c>
      <c r="U261">
        <v>100000</v>
      </c>
      <c r="V261">
        <v>100000</v>
      </c>
      <c r="W261">
        <v>0</v>
      </c>
      <c r="X261">
        <v>0</v>
      </c>
      <c r="Y261" t="s">
        <v>2520</v>
      </c>
    </row>
    <row r="262" spans="1:25" x14ac:dyDescent="0.25">
      <c r="A262">
        <v>261</v>
      </c>
      <c r="B262">
        <v>70841</v>
      </c>
      <c r="C262">
        <v>0</v>
      </c>
      <c r="D262">
        <v>0</v>
      </c>
      <c r="E262" t="s">
        <v>3033</v>
      </c>
      <c r="F262" t="s">
        <v>3034</v>
      </c>
      <c r="G262">
        <v>1</v>
      </c>
      <c r="H262" s="6">
        <v>66818</v>
      </c>
      <c r="I262" s="7">
        <v>46210</v>
      </c>
      <c r="K262">
        <v>12</v>
      </c>
      <c r="L262" t="s">
        <v>40</v>
      </c>
      <c r="M262" t="s">
        <v>5</v>
      </c>
      <c r="N262" t="s">
        <v>41</v>
      </c>
      <c r="O262" t="s">
        <v>57</v>
      </c>
      <c r="P262" t="s">
        <v>2519</v>
      </c>
      <c r="Q262">
        <v>12</v>
      </c>
      <c r="R262">
        <v>0</v>
      </c>
      <c r="S262">
        <v>0</v>
      </c>
      <c r="U262">
        <v>8018</v>
      </c>
      <c r="V262">
        <v>8018</v>
      </c>
      <c r="W262">
        <v>0</v>
      </c>
      <c r="X262">
        <v>0</v>
      </c>
      <c r="Y262" t="s">
        <v>2520</v>
      </c>
    </row>
    <row r="263" spans="1:25" x14ac:dyDescent="0.25">
      <c r="A263">
        <v>262</v>
      </c>
      <c r="B263">
        <v>70838</v>
      </c>
      <c r="C263">
        <v>0</v>
      </c>
      <c r="D263">
        <v>0</v>
      </c>
      <c r="E263" t="s">
        <v>487</v>
      </c>
      <c r="F263" t="s">
        <v>488</v>
      </c>
      <c r="G263">
        <v>1</v>
      </c>
      <c r="H263" s="6">
        <v>2979637</v>
      </c>
      <c r="I263" s="7">
        <v>46210</v>
      </c>
      <c r="K263">
        <v>8</v>
      </c>
      <c r="L263" t="s">
        <v>40</v>
      </c>
      <c r="M263" t="s">
        <v>4</v>
      </c>
      <c r="N263" t="s">
        <v>41</v>
      </c>
      <c r="O263" t="s">
        <v>51</v>
      </c>
      <c r="P263" t="s">
        <v>2519</v>
      </c>
      <c r="Q263">
        <v>8</v>
      </c>
      <c r="R263">
        <v>0</v>
      </c>
      <c r="S263">
        <v>0</v>
      </c>
      <c r="U263">
        <v>238371</v>
      </c>
      <c r="V263">
        <v>238371</v>
      </c>
      <c r="W263">
        <v>0</v>
      </c>
      <c r="X263">
        <v>0</v>
      </c>
      <c r="Y263" t="s">
        <v>48</v>
      </c>
    </row>
    <row r="264" spans="1:25" x14ac:dyDescent="0.25">
      <c r="A264">
        <v>263</v>
      </c>
      <c r="B264">
        <v>70835</v>
      </c>
      <c r="C264">
        <v>0</v>
      </c>
      <c r="D264">
        <v>0</v>
      </c>
      <c r="E264" t="s">
        <v>1490</v>
      </c>
      <c r="F264" t="s">
        <v>1491</v>
      </c>
      <c r="G264">
        <v>1</v>
      </c>
      <c r="H264" s="6">
        <v>30000000</v>
      </c>
      <c r="I264" s="7">
        <v>46209</v>
      </c>
      <c r="K264">
        <v>15</v>
      </c>
      <c r="L264" t="s">
        <v>40</v>
      </c>
      <c r="M264" t="s">
        <v>5</v>
      </c>
      <c r="N264" t="s">
        <v>41</v>
      </c>
      <c r="O264" t="s">
        <v>47</v>
      </c>
      <c r="P264" t="s">
        <v>2519</v>
      </c>
      <c r="Q264">
        <v>6</v>
      </c>
      <c r="R264">
        <v>9</v>
      </c>
      <c r="S264">
        <v>0</v>
      </c>
      <c r="U264">
        <v>4500000</v>
      </c>
      <c r="V264">
        <v>1800000</v>
      </c>
      <c r="W264">
        <v>2700000</v>
      </c>
      <c r="X264">
        <v>0</v>
      </c>
      <c r="Y264" t="s">
        <v>48</v>
      </c>
    </row>
    <row r="265" spans="1:25" x14ac:dyDescent="0.25">
      <c r="A265">
        <v>264</v>
      </c>
      <c r="B265">
        <v>70834</v>
      </c>
      <c r="C265">
        <v>0</v>
      </c>
      <c r="D265">
        <v>0</v>
      </c>
      <c r="E265" t="s">
        <v>409</v>
      </c>
      <c r="F265" t="s">
        <v>410</v>
      </c>
      <c r="G265">
        <v>1</v>
      </c>
      <c r="H265" s="6">
        <v>176500000</v>
      </c>
      <c r="I265" s="7">
        <v>46209</v>
      </c>
      <c r="K265">
        <v>15</v>
      </c>
      <c r="L265" t="s">
        <v>40</v>
      </c>
      <c r="M265" t="s">
        <v>5</v>
      </c>
      <c r="N265" t="s">
        <v>41</v>
      </c>
      <c r="O265" t="s">
        <v>77</v>
      </c>
      <c r="P265" t="s">
        <v>2519</v>
      </c>
      <c r="Q265">
        <v>5.0999999999999996</v>
      </c>
      <c r="R265">
        <v>5.4</v>
      </c>
      <c r="S265">
        <v>4.5</v>
      </c>
      <c r="U265">
        <v>26475000</v>
      </c>
      <c r="V265">
        <v>9001500</v>
      </c>
      <c r="W265">
        <v>9531000</v>
      </c>
      <c r="X265">
        <v>7942500</v>
      </c>
      <c r="Y265" t="s">
        <v>112</v>
      </c>
    </row>
    <row r="266" spans="1:25" x14ac:dyDescent="0.25">
      <c r="A266">
        <v>265</v>
      </c>
      <c r="B266">
        <v>70836</v>
      </c>
      <c r="C266">
        <v>0</v>
      </c>
      <c r="D266">
        <v>0</v>
      </c>
      <c r="E266" t="s">
        <v>1488</v>
      </c>
      <c r="F266" t="s">
        <v>1489</v>
      </c>
      <c r="G266">
        <v>1</v>
      </c>
      <c r="H266" s="6">
        <v>16000000</v>
      </c>
      <c r="I266" s="7">
        <v>46209</v>
      </c>
      <c r="K266">
        <v>15</v>
      </c>
      <c r="L266" t="s">
        <v>40</v>
      </c>
      <c r="M266" t="s">
        <v>5</v>
      </c>
      <c r="N266" t="s">
        <v>41</v>
      </c>
      <c r="O266" t="s">
        <v>47</v>
      </c>
      <c r="P266" t="s">
        <v>2519</v>
      </c>
      <c r="Q266">
        <v>6</v>
      </c>
      <c r="R266">
        <v>9</v>
      </c>
      <c r="S266">
        <v>0</v>
      </c>
      <c r="U266">
        <v>2400000</v>
      </c>
      <c r="V266">
        <v>960000</v>
      </c>
      <c r="W266">
        <v>1440000</v>
      </c>
      <c r="X266">
        <v>0</v>
      </c>
      <c r="Y266" t="s">
        <v>48</v>
      </c>
    </row>
    <row r="267" spans="1:25" x14ac:dyDescent="0.25">
      <c r="A267">
        <v>266</v>
      </c>
      <c r="B267">
        <v>70816</v>
      </c>
      <c r="C267">
        <v>0</v>
      </c>
      <c r="D267">
        <v>0</v>
      </c>
      <c r="E267" t="s">
        <v>1232</v>
      </c>
      <c r="F267" t="s">
        <v>1233</v>
      </c>
      <c r="G267">
        <v>1</v>
      </c>
      <c r="H267" s="6">
        <v>102806512</v>
      </c>
      <c r="I267" s="7">
        <v>46206</v>
      </c>
      <c r="K267">
        <v>15</v>
      </c>
      <c r="L267" t="s">
        <v>40</v>
      </c>
      <c r="M267" t="s">
        <v>5</v>
      </c>
      <c r="N267" t="s">
        <v>41</v>
      </c>
      <c r="O267" t="s">
        <v>54</v>
      </c>
      <c r="P267" t="s">
        <v>2519</v>
      </c>
      <c r="Q267">
        <v>3.7</v>
      </c>
      <c r="R267">
        <v>11.3</v>
      </c>
      <c r="S267">
        <v>0</v>
      </c>
      <c r="U267">
        <v>15420977</v>
      </c>
      <c r="V267">
        <v>3803841</v>
      </c>
      <c r="W267">
        <v>11617136</v>
      </c>
      <c r="X267">
        <v>0</v>
      </c>
      <c r="Y267" t="s">
        <v>67</v>
      </c>
    </row>
    <row r="268" spans="1:25" x14ac:dyDescent="0.25">
      <c r="A268">
        <v>267</v>
      </c>
      <c r="B268">
        <v>70806</v>
      </c>
      <c r="C268">
        <v>0</v>
      </c>
      <c r="D268">
        <v>0</v>
      </c>
      <c r="E268" t="s">
        <v>378</v>
      </c>
      <c r="F268" t="s">
        <v>379</v>
      </c>
      <c r="G268">
        <v>1</v>
      </c>
      <c r="H268" s="6">
        <v>7000000</v>
      </c>
      <c r="I268" s="7">
        <v>46206</v>
      </c>
      <c r="K268">
        <v>15</v>
      </c>
      <c r="L268" t="s">
        <v>40</v>
      </c>
      <c r="M268" t="s">
        <v>5</v>
      </c>
      <c r="N268" t="s">
        <v>41</v>
      </c>
      <c r="O268" t="s">
        <v>77</v>
      </c>
      <c r="P268" t="s">
        <v>2519</v>
      </c>
      <c r="Q268">
        <v>7</v>
      </c>
      <c r="R268">
        <v>8</v>
      </c>
      <c r="S268">
        <v>0</v>
      </c>
      <c r="U268">
        <v>1050000</v>
      </c>
      <c r="V268">
        <v>490000</v>
      </c>
      <c r="W268">
        <v>560000</v>
      </c>
      <c r="X268">
        <v>0</v>
      </c>
      <c r="Y268" t="s">
        <v>48</v>
      </c>
    </row>
    <row r="269" spans="1:25" x14ac:dyDescent="0.25">
      <c r="A269">
        <v>268</v>
      </c>
      <c r="B269">
        <v>70807</v>
      </c>
      <c r="C269">
        <v>0</v>
      </c>
      <c r="D269">
        <v>0</v>
      </c>
      <c r="E269" t="s">
        <v>378</v>
      </c>
      <c r="F269" t="s">
        <v>379</v>
      </c>
      <c r="G269">
        <v>1</v>
      </c>
      <c r="H269" s="6">
        <v>7000000</v>
      </c>
      <c r="I269" s="7">
        <v>46206</v>
      </c>
      <c r="K269">
        <v>15</v>
      </c>
      <c r="L269" t="s">
        <v>40</v>
      </c>
      <c r="M269" t="s">
        <v>5</v>
      </c>
      <c r="N269" t="s">
        <v>41</v>
      </c>
      <c r="O269" t="s">
        <v>77</v>
      </c>
      <c r="P269" t="s">
        <v>2519</v>
      </c>
      <c r="Q269">
        <v>7</v>
      </c>
      <c r="R269">
        <v>8</v>
      </c>
      <c r="S269">
        <v>0</v>
      </c>
      <c r="U269">
        <v>1050000</v>
      </c>
      <c r="V269">
        <v>490000</v>
      </c>
      <c r="W269">
        <v>560000</v>
      </c>
      <c r="X269">
        <v>0</v>
      </c>
      <c r="Y269" t="s">
        <v>48</v>
      </c>
    </row>
    <row r="270" spans="1:25" x14ac:dyDescent="0.25">
      <c r="A270">
        <v>269</v>
      </c>
      <c r="B270">
        <v>70808</v>
      </c>
      <c r="C270">
        <v>0</v>
      </c>
      <c r="D270">
        <v>0</v>
      </c>
      <c r="E270" t="s">
        <v>378</v>
      </c>
      <c r="F270" t="s">
        <v>379</v>
      </c>
      <c r="G270">
        <v>1</v>
      </c>
      <c r="H270" s="6">
        <v>7000000</v>
      </c>
      <c r="I270" s="7">
        <v>46206</v>
      </c>
      <c r="K270">
        <v>15</v>
      </c>
      <c r="L270" t="s">
        <v>40</v>
      </c>
      <c r="M270" t="s">
        <v>5</v>
      </c>
      <c r="N270" t="s">
        <v>41</v>
      </c>
      <c r="O270" t="s">
        <v>77</v>
      </c>
      <c r="P270" t="s">
        <v>2519</v>
      </c>
      <c r="Q270">
        <v>7</v>
      </c>
      <c r="R270">
        <v>8</v>
      </c>
      <c r="S270">
        <v>0</v>
      </c>
      <c r="U270">
        <v>1050000</v>
      </c>
      <c r="V270">
        <v>490000</v>
      </c>
      <c r="W270">
        <v>560000</v>
      </c>
      <c r="X270">
        <v>0</v>
      </c>
      <c r="Y270" t="s">
        <v>48</v>
      </c>
    </row>
    <row r="271" spans="1:25" x14ac:dyDescent="0.25">
      <c r="A271">
        <v>270</v>
      </c>
      <c r="B271">
        <v>70809</v>
      </c>
      <c r="C271">
        <v>0</v>
      </c>
      <c r="D271">
        <v>0</v>
      </c>
      <c r="E271" t="s">
        <v>378</v>
      </c>
      <c r="F271" t="s">
        <v>379</v>
      </c>
      <c r="G271">
        <v>1</v>
      </c>
      <c r="H271" s="6">
        <v>7000000</v>
      </c>
      <c r="I271" s="7">
        <v>46206</v>
      </c>
      <c r="K271">
        <v>15</v>
      </c>
      <c r="L271" t="s">
        <v>40</v>
      </c>
      <c r="M271" t="s">
        <v>5</v>
      </c>
      <c r="N271" t="s">
        <v>41</v>
      </c>
      <c r="O271" t="s">
        <v>77</v>
      </c>
      <c r="P271" t="s">
        <v>2519</v>
      </c>
      <c r="Q271">
        <v>7</v>
      </c>
      <c r="R271">
        <v>8</v>
      </c>
      <c r="S271">
        <v>0</v>
      </c>
      <c r="U271">
        <v>1050000</v>
      </c>
      <c r="V271">
        <v>490000</v>
      </c>
      <c r="W271">
        <v>560000</v>
      </c>
      <c r="X271">
        <v>0</v>
      </c>
      <c r="Y271" t="s">
        <v>48</v>
      </c>
    </row>
    <row r="272" spans="1:25" x14ac:dyDescent="0.25">
      <c r="A272">
        <v>271</v>
      </c>
      <c r="B272">
        <v>70810</v>
      </c>
      <c r="C272">
        <v>0</v>
      </c>
      <c r="D272">
        <v>0</v>
      </c>
      <c r="E272" t="s">
        <v>378</v>
      </c>
      <c r="F272" t="s">
        <v>379</v>
      </c>
      <c r="G272">
        <v>1</v>
      </c>
      <c r="H272" s="6">
        <v>2000000</v>
      </c>
      <c r="I272" s="7">
        <v>46206</v>
      </c>
      <c r="K272">
        <v>15</v>
      </c>
      <c r="L272" t="s">
        <v>40</v>
      </c>
      <c r="M272" t="s">
        <v>5</v>
      </c>
      <c r="N272" t="s">
        <v>41</v>
      </c>
      <c r="O272" t="s">
        <v>77</v>
      </c>
      <c r="P272" t="s">
        <v>2519</v>
      </c>
      <c r="Q272">
        <v>7</v>
      </c>
      <c r="R272">
        <v>8</v>
      </c>
      <c r="S272">
        <v>0</v>
      </c>
      <c r="U272">
        <v>300000</v>
      </c>
      <c r="V272">
        <v>140000</v>
      </c>
      <c r="W272">
        <v>160000</v>
      </c>
      <c r="X272">
        <v>0</v>
      </c>
      <c r="Y272" t="s">
        <v>48</v>
      </c>
    </row>
    <row r="273" spans="1:25" x14ac:dyDescent="0.25">
      <c r="A273">
        <v>272</v>
      </c>
      <c r="B273">
        <v>70830</v>
      </c>
      <c r="C273">
        <v>0</v>
      </c>
      <c r="D273">
        <v>0</v>
      </c>
      <c r="E273" t="s">
        <v>1449</v>
      </c>
      <c r="F273" t="s">
        <v>1450</v>
      </c>
      <c r="G273">
        <v>1</v>
      </c>
      <c r="H273" s="6">
        <v>3654354</v>
      </c>
      <c r="I273" s="7">
        <v>46206</v>
      </c>
      <c r="K273">
        <v>6</v>
      </c>
      <c r="L273" t="s">
        <v>40</v>
      </c>
      <c r="M273" t="s">
        <v>5</v>
      </c>
      <c r="N273" t="s">
        <v>41</v>
      </c>
      <c r="O273" t="s">
        <v>47</v>
      </c>
      <c r="P273" t="s">
        <v>2519</v>
      </c>
      <c r="Q273">
        <v>6</v>
      </c>
      <c r="R273">
        <v>0</v>
      </c>
      <c r="S273">
        <v>0</v>
      </c>
      <c r="U273">
        <v>219261</v>
      </c>
      <c r="V273">
        <v>219261</v>
      </c>
      <c r="W273">
        <v>0</v>
      </c>
      <c r="X273">
        <v>0</v>
      </c>
      <c r="Y273" t="s">
        <v>48</v>
      </c>
    </row>
    <row r="274" spans="1:25" x14ac:dyDescent="0.25">
      <c r="A274">
        <v>273</v>
      </c>
      <c r="B274">
        <v>70831</v>
      </c>
      <c r="C274">
        <v>0</v>
      </c>
      <c r="D274">
        <v>0</v>
      </c>
      <c r="E274" t="s">
        <v>1449</v>
      </c>
      <c r="F274" t="s">
        <v>1450</v>
      </c>
      <c r="G274">
        <v>1</v>
      </c>
      <c r="H274" s="6">
        <v>4345646</v>
      </c>
      <c r="I274" s="7">
        <v>46206</v>
      </c>
      <c r="K274">
        <v>6</v>
      </c>
      <c r="L274" t="s">
        <v>459</v>
      </c>
      <c r="M274" t="s">
        <v>5</v>
      </c>
      <c r="N274" t="s">
        <v>41</v>
      </c>
      <c r="O274" t="s">
        <v>47</v>
      </c>
      <c r="P274" t="s">
        <v>2519</v>
      </c>
      <c r="Q274">
        <v>6</v>
      </c>
      <c r="R274">
        <v>0</v>
      </c>
      <c r="S274">
        <v>0</v>
      </c>
      <c r="U274">
        <v>260739</v>
      </c>
      <c r="V274">
        <v>260739</v>
      </c>
      <c r="W274">
        <v>0</v>
      </c>
      <c r="X274">
        <v>0</v>
      </c>
      <c r="Y274" t="s">
        <v>48</v>
      </c>
    </row>
    <row r="275" spans="1:25" x14ac:dyDescent="0.25">
      <c r="A275">
        <v>274</v>
      </c>
      <c r="B275">
        <v>70825</v>
      </c>
      <c r="C275">
        <v>0</v>
      </c>
      <c r="D275">
        <v>0</v>
      </c>
      <c r="E275" t="s">
        <v>1646</v>
      </c>
      <c r="F275" t="s">
        <v>1647</v>
      </c>
      <c r="G275">
        <v>1</v>
      </c>
      <c r="H275" s="6">
        <v>854890</v>
      </c>
      <c r="I275" s="7">
        <v>46206</v>
      </c>
      <c r="K275">
        <v>15</v>
      </c>
      <c r="L275" t="s">
        <v>40</v>
      </c>
      <c r="M275" t="s">
        <v>5</v>
      </c>
      <c r="N275" t="s">
        <v>41</v>
      </c>
      <c r="O275" t="s">
        <v>54</v>
      </c>
      <c r="P275" t="s">
        <v>2519</v>
      </c>
      <c r="Q275">
        <v>4</v>
      </c>
      <c r="R275">
        <v>11</v>
      </c>
      <c r="S275">
        <v>0</v>
      </c>
      <c r="U275">
        <v>128234</v>
      </c>
      <c r="V275">
        <v>34196</v>
      </c>
      <c r="W275">
        <v>94038</v>
      </c>
      <c r="X275">
        <v>0</v>
      </c>
      <c r="Y275" t="s">
        <v>109</v>
      </c>
    </row>
    <row r="276" spans="1:25" x14ac:dyDescent="0.25">
      <c r="A276">
        <v>275</v>
      </c>
      <c r="B276">
        <v>70815</v>
      </c>
      <c r="C276">
        <v>0</v>
      </c>
      <c r="D276">
        <v>0</v>
      </c>
      <c r="E276" t="s">
        <v>2526</v>
      </c>
      <c r="F276" t="s">
        <v>2527</v>
      </c>
      <c r="G276">
        <v>1</v>
      </c>
      <c r="H276" s="6">
        <v>17879025</v>
      </c>
      <c r="I276" s="7">
        <v>46206</v>
      </c>
      <c r="K276">
        <v>15</v>
      </c>
      <c r="L276" t="s">
        <v>40</v>
      </c>
      <c r="M276" t="s">
        <v>5</v>
      </c>
      <c r="N276" t="s">
        <v>41</v>
      </c>
      <c r="O276" t="s">
        <v>54</v>
      </c>
      <c r="P276" t="s">
        <v>2519</v>
      </c>
      <c r="Q276">
        <v>3.7</v>
      </c>
      <c r="R276">
        <v>11.3</v>
      </c>
      <c r="S276">
        <v>0</v>
      </c>
      <c r="U276">
        <v>2681854</v>
      </c>
      <c r="V276">
        <v>661524</v>
      </c>
      <c r="W276">
        <v>2020330</v>
      </c>
      <c r="X276">
        <v>0</v>
      </c>
      <c r="Y276" t="s">
        <v>48</v>
      </c>
    </row>
    <row r="277" spans="1:25" x14ac:dyDescent="0.25">
      <c r="A277">
        <v>276</v>
      </c>
      <c r="B277">
        <v>70093</v>
      </c>
      <c r="C277">
        <v>0</v>
      </c>
      <c r="D277">
        <v>0</v>
      </c>
      <c r="E277" t="s">
        <v>1463</v>
      </c>
      <c r="F277" t="s">
        <v>1464</v>
      </c>
      <c r="G277">
        <v>1</v>
      </c>
      <c r="H277" s="6">
        <v>13831668</v>
      </c>
      <c r="I277" s="7">
        <v>46206</v>
      </c>
      <c r="K277">
        <v>15</v>
      </c>
      <c r="L277" t="s">
        <v>40</v>
      </c>
      <c r="M277" t="s">
        <v>5</v>
      </c>
      <c r="N277" t="s">
        <v>41</v>
      </c>
      <c r="O277" t="s">
        <v>54</v>
      </c>
      <c r="P277" t="s">
        <v>2519</v>
      </c>
      <c r="Q277">
        <v>3.3</v>
      </c>
      <c r="R277">
        <v>11.7</v>
      </c>
      <c r="S277">
        <v>0</v>
      </c>
      <c r="U277">
        <v>2074750</v>
      </c>
      <c r="V277">
        <v>456445</v>
      </c>
      <c r="W277">
        <v>1618305</v>
      </c>
      <c r="X277">
        <v>0</v>
      </c>
      <c r="Y277" t="s">
        <v>48</v>
      </c>
    </row>
    <row r="278" spans="1:25" x14ac:dyDescent="0.25">
      <c r="A278">
        <v>277</v>
      </c>
      <c r="B278">
        <v>70814</v>
      </c>
      <c r="C278">
        <v>0</v>
      </c>
      <c r="D278">
        <v>0</v>
      </c>
      <c r="E278" t="s">
        <v>2269</v>
      </c>
      <c r="F278" t="s">
        <v>2270</v>
      </c>
      <c r="G278">
        <v>1</v>
      </c>
      <c r="H278" s="6">
        <v>132805</v>
      </c>
      <c r="I278" s="7">
        <v>46206</v>
      </c>
      <c r="K278">
        <v>15</v>
      </c>
      <c r="L278" t="s">
        <v>40</v>
      </c>
      <c r="M278" t="s">
        <v>5</v>
      </c>
      <c r="N278" t="s">
        <v>41</v>
      </c>
      <c r="O278" t="s">
        <v>54</v>
      </c>
      <c r="P278" t="s">
        <v>2519</v>
      </c>
      <c r="Q278">
        <v>4</v>
      </c>
      <c r="R278">
        <v>11</v>
      </c>
      <c r="S278">
        <v>0</v>
      </c>
      <c r="U278">
        <v>19921</v>
      </c>
      <c r="V278">
        <v>5312</v>
      </c>
      <c r="W278">
        <v>14609</v>
      </c>
      <c r="X278">
        <v>0</v>
      </c>
      <c r="Y278" t="s">
        <v>109</v>
      </c>
    </row>
    <row r="279" spans="1:25" x14ac:dyDescent="0.25">
      <c r="A279">
        <v>278</v>
      </c>
      <c r="B279">
        <v>70824</v>
      </c>
      <c r="C279">
        <v>0</v>
      </c>
      <c r="D279">
        <v>0</v>
      </c>
      <c r="E279" t="s">
        <v>2271</v>
      </c>
      <c r="F279" t="s">
        <v>2272</v>
      </c>
      <c r="G279">
        <v>1</v>
      </c>
      <c r="H279" s="6">
        <v>782353</v>
      </c>
      <c r="I279" s="7">
        <v>46206</v>
      </c>
      <c r="K279">
        <v>15</v>
      </c>
      <c r="L279" t="s">
        <v>40</v>
      </c>
      <c r="M279" t="s">
        <v>5</v>
      </c>
      <c r="N279" t="s">
        <v>41</v>
      </c>
      <c r="O279" t="s">
        <v>54</v>
      </c>
      <c r="P279" t="s">
        <v>2519</v>
      </c>
      <c r="Q279">
        <v>4</v>
      </c>
      <c r="R279">
        <v>11</v>
      </c>
      <c r="S279">
        <v>0</v>
      </c>
      <c r="U279">
        <v>117353</v>
      </c>
      <c r="V279">
        <v>31294</v>
      </c>
      <c r="W279">
        <v>86059</v>
      </c>
      <c r="X279">
        <v>0</v>
      </c>
      <c r="Y279" t="s">
        <v>109</v>
      </c>
    </row>
    <row r="280" spans="1:25" x14ac:dyDescent="0.25">
      <c r="A280">
        <v>279</v>
      </c>
      <c r="B280">
        <v>70811</v>
      </c>
      <c r="C280">
        <v>0</v>
      </c>
      <c r="D280">
        <v>0</v>
      </c>
      <c r="E280" t="s">
        <v>995</v>
      </c>
      <c r="F280" t="s">
        <v>996</v>
      </c>
      <c r="G280">
        <v>1</v>
      </c>
      <c r="H280" s="6">
        <v>3000000</v>
      </c>
      <c r="I280" s="7">
        <v>46206</v>
      </c>
      <c r="K280">
        <v>6</v>
      </c>
      <c r="L280" t="s">
        <v>40</v>
      </c>
      <c r="M280" t="s">
        <v>5</v>
      </c>
      <c r="N280" t="s">
        <v>41</v>
      </c>
      <c r="O280" t="s">
        <v>47</v>
      </c>
      <c r="P280" t="s">
        <v>2519</v>
      </c>
      <c r="Q280">
        <v>6</v>
      </c>
      <c r="R280">
        <v>0</v>
      </c>
      <c r="S280">
        <v>0</v>
      </c>
      <c r="U280">
        <v>180000</v>
      </c>
      <c r="V280">
        <v>180000</v>
      </c>
      <c r="W280">
        <v>0</v>
      </c>
      <c r="X280">
        <v>0</v>
      </c>
      <c r="Y280" t="s">
        <v>109</v>
      </c>
    </row>
    <row r="281" spans="1:25" x14ac:dyDescent="0.25">
      <c r="A281">
        <v>280</v>
      </c>
      <c r="B281">
        <v>70823</v>
      </c>
      <c r="C281">
        <v>0</v>
      </c>
      <c r="D281">
        <v>0</v>
      </c>
      <c r="E281" t="s">
        <v>2267</v>
      </c>
      <c r="F281" t="s">
        <v>2268</v>
      </c>
      <c r="G281">
        <v>1</v>
      </c>
      <c r="H281" s="6">
        <v>309209</v>
      </c>
      <c r="I281" s="7">
        <v>46206</v>
      </c>
      <c r="K281">
        <v>15</v>
      </c>
      <c r="L281" t="s">
        <v>40</v>
      </c>
      <c r="M281" t="s">
        <v>5</v>
      </c>
      <c r="N281" t="s">
        <v>41</v>
      </c>
      <c r="O281" t="s">
        <v>54</v>
      </c>
      <c r="P281" t="s">
        <v>2519</v>
      </c>
      <c r="Q281">
        <v>4</v>
      </c>
      <c r="R281">
        <v>11</v>
      </c>
      <c r="S281">
        <v>0</v>
      </c>
      <c r="U281">
        <v>46381</v>
      </c>
      <c r="V281">
        <v>12368</v>
      </c>
      <c r="W281">
        <v>34013</v>
      </c>
      <c r="X281">
        <v>0</v>
      </c>
      <c r="Y281" t="s">
        <v>48</v>
      </c>
    </row>
    <row r="282" spans="1:25" x14ac:dyDescent="0.25">
      <c r="A282">
        <v>281</v>
      </c>
      <c r="B282">
        <v>70822</v>
      </c>
      <c r="C282">
        <v>0</v>
      </c>
      <c r="D282">
        <v>0</v>
      </c>
      <c r="E282" t="s">
        <v>1648</v>
      </c>
      <c r="F282" t="s">
        <v>1649</v>
      </c>
      <c r="G282">
        <v>1</v>
      </c>
      <c r="H282" s="6">
        <v>2466297</v>
      </c>
      <c r="I282" s="7">
        <v>46206</v>
      </c>
      <c r="K282">
        <v>15</v>
      </c>
      <c r="L282" t="s">
        <v>40</v>
      </c>
      <c r="M282" t="s">
        <v>5</v>
      </c>
      <c r="N282" t="s">
        <v>41</v>
      </c>
      <c r="O282" t="s">
        <v>54</v>
      </c>
      <c r="P282" t="s">
        <v>2519</v>
      </c>
      <c r="Q282">
        <v>4</v>
      </c>
      <c r="R282">
        <v>11</v>
      </c>
      <c r="S282">
        <v>0</v>
      </c>
      <c r="U282">
        <v>369945</v>
      </c>
      <c r="V282">
        <v>98652</v>
      </c>
      <c r="W282">
        <v>271293</v>
      </c>
      <c r="X282">
        <v>0</v>
      </c>
      <c r="Y282" t="s">
        <v>109</v>
      </c>
    </row>
    <row r="283" spans="1:25" x14ac:dyDescent="0.25">
      <c r="A283">
        <v>282</v>
      </c>
      <c r="B283">
        <v>70820</v>
      </c>
      <c r="C283">
        <v>0</v>
      </c>
      <c r="D283">
        <v>0</v>
      </c>
      <c r="E283" t="s">
        <v>1576</v>
      </c>
      <c r="F283" t="s">
        <v>1577</v>
      </c>
      <c r="G283">
        <v>1</v>
      </c>
      <c r="H283" s="6">
        <v>1000000</v>
      </c>
      <c r="I283" s="7">
        <v>46206</v>
      </c>
      <c r="K283">
        <v>10</v>
      </c>
      <c r="L283" t="s">
        <v>40</v>
      </c>
      <c r="M283" t="s">
        <v>0</v>
      </c>
      <c r="N283" t="s">
        <v>41</v>
      </c>
      <c r="O283" t="s">
        <v>87</v>
      </c>
      <c r="P283" t="s">
        <v>2519</v>
      </c>
      <c r="Q283">
        <v>10</v>
      </c>
      <c r="R283">
        <v>0</v>
      </c>
      <c r="S283">
        <v>0</v>
      </c>
      <c r="U283">
        <v>100000</v>
      </c>
      <c r="V283">
        <v>100000</v>
      </c>
      <c r="W283">
        <v>0</v>
      </c>
      <c r="X283">
        <v>0</v>
      </c>
      <c r="Y283" t="s">
        <v>44</v>
      </c>
    </row>
    <row r="284" spans="1:25" x14ac:dyDescent="0.25">
      <c r="A284">
        <v>283</v>
      </c>
      <c r="B284">
        <v>70805</v>
      </c>
      <c r="C284">
        <v>0</v>
      </c>
      <c r="D284">
        <v>0</v>
      </c>
      <c r="E284" t="s">
        <v>1477</v>
      </c>
      <c r="F284" t="s">
        <v>1478</v>
      </c>
      <c r="G284">
        <v>1</v>
      </c>
      <c r="H284" s="6">
        <v>500000</v>
      </c>
      <c r="I284" s="7">
        <v>46206</v>
      </c>
      <c r="K284">
        <v>6</v>
      </c>
      <c r="L284" t="s">
        <v>40</v>
      </c>
      <c r="M284" t="s">
        <v>5</v>
      </c>
      <c r="N284" t="s">
        <v>41</v>
      </c>
      <c r="O284" t="s">
        <v>47</v>
      </c>
      <c r="P284" t="s">
        <v>2519</v>
      </c>
      <c r="Q284">
        <v>6</v>
      </c>
      <c r="R284">
        <v>0</v>
      </c>
      <c r="S284">
        <v>0</v>
      </c>
      <c r="U284">
        <v>30000</v>
      </c>
      <c r="V284">
        <v>30000</v>
      </c>
      <c r="W284">
        <v>0</v>
      </c>
      <c r="X284">
        <v>0</v>
      </c>
      <c r="Y284" t="s">
        <v>72</v>
      </c>
    </row>
    <row r="285" spans="1:25" x14ac:dyDescent="0.25">
      <c r="A285">
        <v>284</v>
      </c>
      <c r="B285">
        <v>70813</v>
      </c>
      <c r="C285">
        <v>0</v>
      </c>
      <c r="D285">
        <v>0</v>
      </c>
      <c r="E285" t="s">
        <v>2523</v>
      </c>
      <c r="F285" t="s">
        <v>2524</v>
      </c>
      <c r="G285">
        <v>1</v>
      </c>
      <c r="H285" s="6">
        <v>11712544</v>
      </c>
      <c r="I285" s="7">
        <v>46206</v>
      </c>
      <c r="K285">
        <v>15</v>
      </c>
      <c r="L285" t="s">
        <v>40</v>
      </c>
      <c r="M285" t="s">
        <v>5</v>
      </c>
      <c r="N285" t="s">
        <v>41</v>
      </c>
      <c r="O285" t="s">
        <v>54</v>
      </c>
      <c r="P285" t="s">
        <v>2519</v>
      </c>
      <c r="Q285">
        <v>6</v>
      </c>
      <c r="R285">
        <v>9</v>
      </c>
      <c r="S285">
        <v>0</v>
      </c>
      <c r="U285">
        <v>1756882</v>
      </c>
      <c r="V285">
        <v>702753</v>
      </c>
      <c r="W285">
        <v>1054129</v>
      </c>
      <c r="X285">
        <v>0</v>
      </c>
      <c r="Y285" t="s">
        <v>2525</v>
      </c>
    </row>
    <row r="286" spans="1:25" x14ac:dyDescent="0.25">
      <c r="A286">
        <v>285</v>
      </c>
      <c r="B286">
        <v>70821</v>
      </c>
      <c r="C286">
        <v>0</v>
      </c>
      <c r="D286">
        <v>0</v>
      </c>
      <c r="E286" t="s">
        <v>1644</v>
      </c>
      <c r="F286" t="s">
        <v>1645</v>
      </c>
      <c r="G286">
        <v>1</v>
      </c>
      <c r="H286" s="6">
        <v>22887025</v>
      </c>
      <c r="I286" s="7">
        <v>46206</v>
      </c>
      <c r="K286">
        <v>15</v>
      </c>
      <c r="L286" t="s">
        <v>40</v>
      </c>
      <c r="M286" t="s">
        <v>5</v>
      </c>
      <c r="N286" t="s">
        <v>41</v>
      </c>
      <c r="O286" t="s">
        <v>54</v>
      </c>
      <c r="P286" t="s">
        <v>2519</v>
      </c>
      <c r="Q286">
        <v>4</v>
      </c>
      <c r="R286">
        <v>11</v>
      </c>
      <c r="S286">
        <v>0</v>
      </c>
      <c r="U286">
        <v>3433054</v>
      </c>
      <c r="V286">
        <v>915481</v>
      </c>
      <c r="W286">
        <v>2517573</v>
      </c>
      <c r="X286">
        <v>0</v>
      </c>
      <c r="Y286" t="s">
        <v>48</v>
      </c>
    </row>
    <row r="287" spans="1:25" x14ac:dyDescent="0.25">
      <c r="A287">
        <v>286</v>
      </c>
      <c r="B287">
        <v>70812</v>
      </c>
      <c r="C287">
        <v>0</v>
      </c>
      <c r="D287">
        <v>0</v>
      </c>
      <c r="E287" t="s">
        <v>1007</v>
      </c>
      <c r="F287" t="s">
        <v>1008</v>
      </c>
      <c r="G287">
        <v>1</v>
      </c>
      <c r="H287" s="6">
        <v>2048856</v>
      </c>
      <c r="I287" s="7">
        <v>46206</v>
      </c>
      <c r="K287">
        <v>7</v>
      </c>
      <c r="L287" t="s">
        <v>40</v>
      </c>
      <c r="M287" t="s">
        <v>5</v>
      </c>
      <c r="N287" t="s">
        <v>41</v>
      </c>
      <c r="O287" t="s">
        <v>57</v>
      </c>
      <c r="P287" t="s">
        <v>2519</v>
      </c>
      <c r="Q287">
        <v>7</v>
      </c>
      <c r="R287">
        <v>0</v>
      </c>
      <c r="S287">
        <v>0</v>
      </c>
      <c r="U287">
        <v>143420</v>
      </c>
      <c r="V287">
        <v>143420</v>
      </c>
      <c r="W287">
        <v>0</v>
      </c>
      <c r="X287">
        <v>0</v>
      </c>
      <c r="Y287" t="s">
        <v>48</v>
      </c>
    </row>
    <row r="288" spans="1:25" x14ac:dyDescent="0.25">
      <c r="A288">
        <v>287</v>
      </c>
      <c r="B288">
        <v>70818</v>
      </c>
      <c r="C288">
        <v>0</v>
      </c>
      <c r="D288">
        <v>0</v>
      </c>
      <c r="E288" t="s">
        <v>475</v>
      </c>
      <c r="F288" t="s">
        <v>476</v>
      </c>
      <c r="G288">
        <v>1</v>
      </c>
      <c r="H288" s="6">
        <v>10565622</v>
      </c>
      <c r="I288" s="7">
        <v>46206</v>
      </c>
      <c r="K288">
        <v>15</v>
      </c>
      <c r="L288" t="s">
        <v>40</v>
      </c>
      <c r="M288" t="s">
        <v>1</v>
      </c>
      <c r="N288" t="s">
        <v>41</v>
      </c>
      <c r="O288" t="s">
        <v>87</v>
      </c>
      <c r="P288" t="s">
        <v>2519</v>
      </c>
      <c r="Q288">
        <v>7</v>
      </c>
      <c r="R288">
        <v>8</v>
      </c>
      <c r="S288">
        <v>0</v>
      </c>
      <c r="U288">
        <v>1584843</v>
      </c>
      <c r="V288">
        <v>739594</v>
      </c>
      <c r="W288">
        <v>845250</v>
      </c>
      <c r="X288">
        <v>0</v>
      </c>
      <c r="Y288" t="s">
        <v>44</v>
      </c>
    </row>
    <row r="289" spans="1:25" x14ac:dyDescent="0.25">
      <c r="A289">
        <v>288</v>
      </c>
      <c r="B289">
        <v>70817</v>
      </c>
      <c r="C289">
        <v>0</v>
      </c>
      <c r="D289">
        <v>0</v>
      </c>
      <c r="E289" t="s">
        <v>2528</v>
      </c>
      <c r="F289" t="s">
        <v>2529</v>
      </c>
      <c r="G289">
        <v>1</v>
      </c>
      <c r="H289" s="6">
        <v>7831504</v>
      </c>
      <c r="I289" s="7">
        <v>46206</v>
      </c>
      <c r="K289">
        <v>15</v>
      </c>
      <c r="L289" t="s">
        <v>40</v>
      </c>
      <c r="M289" t="s">
        <v>5</v>
      </c>
      <c r="N289" t="s">
        <v>41</v>
      </c>
      <c r="O289" t="s">
        <v>54</v>
      </c>
      <c r="P289" t="s">
        <v>2519</v>
      </c>
      <c r="Q289">
        <v>1.6</v>
      </c>
      <c r="R289">
        <v>13.4</v>
      </c>
      <c r="S289">
        <v>0</v>
      </c>
      <c r="U289">
        <v>1174726</v>
      </c>
      <c r="V289">
        <v>125304</v>
      </c>
      <c r="W289">
        <v>1049422</v>
      </c>
      <c r="X289">
        <v>0</v>
      </c>
      <c r="Y289" t="s">
        <v>94</v>
      </c>
    </row>
    <row r="290" spans="1:25" x14ac:dyDescent="0.25">
      <c r="A290">
        <v>289</v>
      </c>
      <c r="B290">
        <v>70804</v>
      </c>
      <c r="C290">
        <v>0</v>
      </c>
      <c r="D290">
        <v>0</v>
      </c>
      <c r="E290" t="s">
        <v>3033</v>
      </c>
      <c r="F290" t="s">
        <v>3034</v>
      </c>
      <c r="G290">
        <v>1</v>
      </c>
      <c r="H290" s="6">
        <v>490000</v>
      </c>
      <c r="I290" s="7">
        <v>46205</v>
      </c>
      <c r="K290">
        <v>12</v>
      </c>
      <c r="L290" t="s">
        <v>40</v>
      </c>
      <c r="M290" t="s">
        <v>5</v>
      </c>
      <c r="N290" t="s">
        <v>41</v>
      </c>
      <c r="O290" t="s">
        <v>57</v>
      </c>
      <c r="P290" t="s">
        <v>2519</v>
      </c>
      <c r="Q290">
        <v>12</v>
      </c>
      <c r="R290">
        <v>0</v>
      </c>
      <c r="S290">
        <v>0</v>
      </c>
      <c r="U290">
        <v>58800</v>
      </c>
      <c r="V290">
        <v>58800</v>
      </c>
      <c r="W290">
        <v>0</v>
      </c>
      <c r="X290">
        <v>0</v>
      </c>
      <c r="Y290" t="s">
        <v>2520</v>
      </c>
    </row>
    <row r="291" spans="1:25" x14ac:dyDescent="0.25">
      <c r="A291">
        <v>290</v>
      </c>
      <c r="B291">
        <v>70802</v>
      </c>
      <c r="C291">
        <v>0</v>
      </c>
      <c r="D291">
        <v>0</v>
      </c>
      <c r="E291" t="s">
        <v>155</v>
      </c>
      <c r="F291" t="s">
        <v>156</v>
      </c>
      <c r="G291">
        <v>1</v>
      </c>
      <c r="H291" s="6">
        <v>15000000</v>
      </c>
      <c r="I291" s="7">
        <v>46204</v>
      </c>
      <c r="K291">
        <v>15</v>
      </c>
      <c r="L291" t="s">
        <v>40</v>
      </c>
      <c r="M291" t="s">
        <v>5</v>
      </c>
      <c r="N291" t="s">
        <v>41</v>
      </c>
      <c r="O291" t="s">
        <v>77</v>
      </c>
      <c r="P291" t="s">
        <v>2519</v>
      </c>
      <c r="Q291">
        <v>5</v>
      </c>
      <c r="R291">
        <v>10</v>
      </c>
      <c r="S291">
        <v>0</v>
      </c>
      <c r="U291">
        <v>2250000</v>
      </c>
      <c r="V291">
        <v>750000</v>
      </c>
      <c r="W291">
        <v>1500000</v>
      </c>
      <c r="X291">
        <v>0</v>
      </c>
      <c r="Y291" t="s">
        <v>72</v>
      </c>
    </row>
    <row r="292" spans="1:25" x14ac:dyDescent="0.25">
      <c r="A292">
        <v>291</v>
      </c>
      <c r="B292">
        <v>70803</v>
      </c>
      <c r="C292">
        <v>0</v>
      </c>
      <c r="D292">
        <v>0</v>
      </c>
      <c r="E292" t="s">
        <v>743</v>
      </c>
      <c r="F292" t="s">
        <v>744</v>
      </c>
      <c r="G292">
        <v>1</v>
      </c>
      <c r="H292" s="6">
        <v>3500000</v>
      </c>
      <c r="I292" s="7">
        <v>46204</v>
      </c>
      <c r="K292">
        <v>5</v>
      </c>
      <c r="L292" t="s">
        <v>40</v>
      </c>
      <c r="M292" t="s">
        <v>7</v>
      </c>
      <c r="N292" t="s">
        <v>41</v>
      </c>
      <c r="O292" t="s">
        <v>64</v>
      </c>
      <c r="P292" t="s">
        <v>2519</v>
      </c>
      <c r="Q292">
        <v>5</v>
      </c>
      <c r="R292">
        <v>0</v>
      </c>
      <c r="S292">
        <v>0</v>
      </c>
      <c r="U292">
        <v>175000</v>
      </c>
      <c r="V292">
        <v>175000</v>
      </c>
      <c r="W292">
        <v>0</v>
      </c>
      <c r="X292">
        <v>0</v>
      </c>
      <c r="Y292" t="s">
        <v>94</v>
      </c>
    </row>
    <row r="293" spans="1:25" x14ac:dyDescent="0.25">
      <c r="A293">
        <v>292</v>
      </c>
      <c r="B293">
        <v>70797</v>
      </c>
      <c r="C293">
        <v>0</v>
      </c>
      <c r="D293">
        <v>0</v>
      </c>
      <c r="E293" t="s">
        <v>1664</v>
      </c>
      <c r="F293" t="s">
        <v>1665</v>
      </c>
      <c r="G293">
        <v>1</v>
      </c>
      <c r="H293" s="6">
        <v>15000000</v>
      </c>
      <c r="I293" s="7">
        <v>46204</v>
      </c>
      <c r="K293">
        <v>4</v>
      </c>
      <c r="L293" t="s">
        <v>40</v>
      </c>
      <c r="M293" t="s">
        <v>5</v>
      </c>
      <c r="N293" t="s">
        <v>41</v>
      </c>
      <c r="O293" t="s">
        <v>57</v>
      </c>
      <c r="P293" t="s">
        <v>2519</v>
      </c>
      <c r="Q293">
        <v>4</v>
      </c>
      <c r="R293">
        <v>0</v>
      </c>
      <c r="S293">
        <v>0</v>
      </c>
      <c r="U293">
        <v>600000</v>
      </c>
      <c r="V293">
        <v>600000</v>
      </c>
      <c r="W293">
        <v>0</v>
      </c>
      <c r="X293">
        <v>0</v>
      </c>
      <c r="Y293" t="s">
        <v>48</v>
      </c>
    </row>
    <row r="294" spans="1:25" x14ac:dyDescent="0.25">
      <c r="A294">
        <v>293</v>
      </c>
      <c r="B294">
        <v>70796</v>
      </c>
      <c r="C294">
        <v>0</v>
      </c>
      <c r="D294">
        <v>0</v>
      </c>
      <c r="E294" t="s">
        <v>1828</v>
      </c>
      <c r="F294" t="s">
        <v>1829</v>
      </c>
      <c r="G294">
        <v>1</v>
      </c>
      <c r="H294" s="6">
        <v>5714250</v>
      </c>
      <c r="I294" s="7">
        <v>46204</v>
      </c>
      <c r="K294">
        <v>10</v>
      </c>
      <c r="L294" t="s">
        <v>40</v>
      </c>
      <c r="M294" t="s">
        <v>5</v>
      </c>
      <c r="N294" t="s">
        <v>41</v>
      </c>
      <c r="O294" t="s">
        <v>57</v>
      </c>
      <c r="P294" t="s">
        <v>2519</v>
      </c>
      <c r="Q294">
        <v>10</v>
      </c>
      <c r="R294">
        <v>0</v>
      </c>
      <c r="S294">
        <v>0</v>
      </c>
      <c r="U294">
        <v>571425</v>
      </c>
      <c r="V294">
        <v>571425</v>
      </c>
      <c r="W294">
        <v>0</v>
      </c>
      <c r="X294">
        <v>0</v>
      </c>
      <c r="Y294" t="s">
        <v>109</v>
      </c>
    </row>
    <row r="295" spans="1:25" x14ac:dyDescent="0.25">
      <c r="A295">
        <v>294</v>
      </c>
      <c r="B295">
        <v>70785</v>
      </c>
      <c r="C295">
        <v>0</v>
      </c>
      <c r="D295">
        <v>0</v>
      </c>
      <c r="E295" t="s">
        <v>2216</v>
      </c>
      <c r="F295" t="s">
        <v>2217</v>
      </c>
      <c r="G295">
        <v>1</v>
      </c>
      <c r="H295" s="6">
        <v>1345587</v>
      </c>
      <c r="I295" s="7">
        <v>46203</v>
      </c>
      <c r="K295" t="s">
        <v>2195</v>
      </c>
      <c r="L295" t="s">
        <v>40</v>
      </c>
      <c r="M295" t="s">
        <v>5</v>
      </c>
      <c r="N295" t="s">
        <v>41</v>
      </c>
      <c r="O295" t="s">
        <v>57</v>
      </c>
      <c r="P295" t="s">
        <v>2519</v>
      </c>
      <c r="Q295">
        <v>3.7</v>
      </c>
      <c r="R295">
        <v>9.9</v>
      </c>
      <c r="S295">
        <v>0</v>
      </c>
      <c r="U295">
        <v>183000</v>
      </c>
      <c r="V295">
        <v>49787</v>
      </c>
      <c r="W295">
        <v>133213</v>
      </c>
      <c r="X295">
        <v>0</v>
      </c>
      <c r="Y295" t="s">
        <v>48</v>
      </c>
    </row>
    <row r="296" spans="1:25" x14ac:dyDescent="0.25">
      <c r="A296">
        <v>295</v>
      </c>
      <c r="B296">
        <v>70784</v>
      </c>
      <c r="C296">
        <v>0</v>
      </c>
      <c r="D296">
        <v>0</v>
      </c>
      <c r="E296" t="s">
        <v>2214</v>
      </c>
      <c r="F296" t="s">
        <v>2215</v>
      </c>
      <c r="G296">
        <v>1</v>
      </c>
      <c r="H296" s="6">
        <v>1016625</v>
      </c>
      <c r="I296" s="7">
        <v>46203</v>
      </c>
      <c r="K296" t="s">
        <v>2195</v>
      </c>
      <c r="L296" t="s">
        <v>40</v>
      </c>
      <c r="M296" t="s">
        <v>5</v>
      </c>
      <c r="N296" t="s">
        <v>41</v>
      </c>
      <c r="O296" t="s">
        <v>57</v>
      </c>
      <c r="P296" t="s">
        <v>2519</v>
      </c>
      <c r="Q296">
        <v>3.7</v>
      </c>
      <c r="R296">
        <v>9.9</v>
      </c>
      <c r="S296">
        <v>0</v>
      </c>
      <c r="U296">
        <v>138261</v>
      </c>
      <c r="V296">
        <v>37615</v>
      </c>
      <c r="W296">
        <v>100646</v>
      </c>
      <c r="X296">
        <v>0</v>
      </c>
      <c r="Y296" t="s">
        <v>48</v>
      </c>
    </row>
    <row r="297" spans="1:25" x14ac:dyDescent="0.25">
      <c r="A297">
        <v>296</v>
      </c>
      <c r="B297">
        <v>70795</v>
      </c>
      <c r="C297">
        <v>0</v>
      </c>
      <c r="D297">
        <v>0</v>
      </c>
      <c r="E297" t="s">
        <v>1892</v>
      </c>
      <c r="F297" t="s">
        <v>1893</v>
      </c>
      <c r="G297">
        <v>1</v>
      </c>
      <c r="H297" s="6">
        <v>312752632</v>
      </c>
      <c r="I297" s="7">
        <v>46203</v>
      </c>
      <c r="K297">
        <v>15</v>
      </c>
      <c r="L297" t="s">
        <v>40</v>
      </c>
      <c r="M297" t="s">
        <v>5</v>
      </c>
      <c r="N297" t="s">
        <v>41</v>
      </c>
      <c r="O297" t="s">
        <v>77</v>
      </c>
      <c r="P297" t="s">
        <v>2519</v>
      </c>
      <c r="Q297">
        <v>3</v>
      </c>
      <c r="R297">
        <v>11</v>
      </c>
      <c r="S297">
        <v>1</v>
      </c>
      <c r="U297">
        <v>46912895</v>
      </c>
      <c r="V297">
        <v>9382579</v>
      </c>
      <c r="W297">
        <v>34402790</v>
      </c>
      <c r="X297">
        <v>3127526</v>
      </c>
      <c r="Y297" t="s">
        <v>109</v>
      </c>
    </row>
    <row r="298" spans="1:25" x14ac:dyDescent="0.25">
      <c r="A298">
        <v>297</v>
      </c>
      <c r="B298">
        <v>70783</v>
      </c>
      <c r="C298">
        <v>0</v>
      </c>
      <c r="D298">
        <v>0</v>
      </c>
      <c r="E298" t="s">
        <v>2212</v>
      </c>
      <c r="F298" t="s">
        <v>2213</v>
      </c>
      <c r="G298">
        <v>1</v>
      </c>
      <c r="H298" s="6">
        <v>5345572</v>
      </c>
      <c r="I298" s="7">
        <v>46203</v>
      </c>
      <c r="K298" t="s">
        <v>2195</v>
      </c>
      <c r="L298" t="s">
        <v>40</v>
      </c>
      <c r="M298" t="s">
        <v>5</v>
      </c>
      <c r="N298" t="s">
        <v>41</v>
      </c>
      <c r="O298" t="s">
        <v>57</v>
      </c>
      <c r="P298" t="s">
        <v>2519</v>
      </c>
      <c r="Q298">
        <v>3.7</v>
      </c>
      <c r="R298">
        <v>9.9</v>
      </c>
      <c r="S298">
        <v>0</v>
      </c>
      <c r="U298">
        <v>726998</v>
      </c>
      <c r="V298">
        <v>197786</v>
      </c>
      <c r="W298">
        <v>529212</v>
      </c>
      <c r="X298">
        <v>0</v>
      </c>
      <c r="Y298" t="s">
        <v>48</v>
      </c>
    </row>
    <row r="299" spans="1:25" x14ac:dyDescent="0.25">
      <c r="A299">
        <v>298</v>
      </c>
      <c r="B299">
        <v>70786</v>
      </c>
      <c r="C299">
        <v>0</v>
      </c>
      <c r="D299">
        <v>0</v>
      </c>
      <c r="E299" t="s">
        <v>2218</v>
      </c>
      <c r="F299" t="s">
        <v>2219</v>
      </c>
      <c r="G299">
        <v>1</v>
      </c>
      <c r="H299" s="6">
        <v>3454284</v>
      </c>
      <c r="I299" s="7">
        <v>46203</v>
      </c>
      <c r="K299" t="s">
        <v>2195</v>
      </c>
      <c r="L299" t="s">
        <v>40</v>
      </c>
      <c r="M299" t="s">
        <v>5</v>
      </c>
      <c r="N299" t="s">
        <v>41</v>
      </c>
      <c r="O299" t="s">
        <v>57</v>
      </c>
      <c r="P299" t="s">
        <v>2519</v>
      </c>
      <c r="Q299">
        <v>3.7</v>
      </c>
      <c r="R299">
        <v>9.9</v>
      </c>
      <c r="S299">
        <v>0</v>
      </c>
      <c r="U299">
        <v>469783</v>
      </c>
      <c r="V299">
        <v>127809</v>
      </c>
      <c r="W299">
        <v>341974</v>
      </c>
      <c r="X299">
        <v>0</v>
      </c>
      <c r="Y299" t="s">
        <v>48</v>
      </c>
    </row>
    <row r="300" spans="1:25" x14ac:dyDescent="0.25">
      <c r="A300">
        <v>299</v>
      </c>
      <c r="B300">
        <v>70777</v>
      </c>
      <c r="C300">
        <v>0</v>
      </c>
      <c r="D300">
        <v>0</v>
      </c>
      <c r="E300" t="s">
        <v>498</v>
      </c>
      <c r="F300" t="s">
        <v>499</v>
      </c>
      <c r="G300">
        <v>1</v>
      </c>
      <c r="H300" s="6">
        <v>24049920</v>
      </c>
      <c r="I300" s="7">
        <v>46203</v>
      </c>
      <c r="K300">
        <v>15</v>
      </c>
      <c r="L300" t="s">
        <v>40</v>
      </c>
      <c r="M300" t="s">
        <v>5</v>
      </c>
      <c r="N300" t="s">
        <v>41</v>
      </c>
      <c r="O300" t="s">
        <v>77</v>
      </c>
      <c r="P300" t="s">
        <v>2519</v>
      </c>
      <c r="Q300">
        <v>6</v>
      </c>
      <c r="R300">
        <v>9</v>
      </c>
      <c r="S300">
        <v>0</v>
      </c>
      <c r="U300">
        <v>3607488</v>
      </c>
      <c r="V300">
        <v>1442995</v>
      </c>
      <c r="W300">
        <v>2164493</v>
      </c>
      <c r="X300">
        <v>0</v>
      </c>
      <c r="Y300" t="s">
        <v>48</v>
      </c>
    </row>
    <row r="301" spans="1:25" x14ac:dyDescent="0.25">
      <c r="A301">
        <v>300</v>
      </c>
      <c r="B301">
        <v>70788</v>
      </c>
      <c r="C301">
        <v>0</v>
      </c>
      <c r="D301">
        <v>0</v>
      </c>
      <c r="E301" t="s">
        <v>514</v>
      </c>
      <c r="F301" t="s">
        <v>515</v>
      </c>
      <c r="G301">
        <v>1</v>
      </c>
      <c r="H301" s="6">
        <v>20000000</v>
      </c>
      <c r="I301" s="7">
        <v>46203</v>
      </c>
      <c r="K301">
        <v>6</v>
      </c>
      <c r="L301" t="s">
        <v>40</v>
      </c>
      <c r="M301" t="s">
        <v>5</v>
      </c>
      <c r="N301" t="s">
        <v>41</v>
      </c>
      <c r="O301" t="s">
        <v>77</v>
      </c>
      <c r="P301" t="s">
        <v>2519</v>
      </c>
      <c r="Q301">
        <v>6</v>
      </c>
      <c r="R301">
        <v>0</v>
      </c>
      <c r="S301">
        <v>0</v>
      </c>
      <c r="U301">
        <v>1200000</v>
      </c>
      <c r="V301">
        <v>1200000</v>
      </c>
      <c r="W301">
        <v>0</v>
      </c>
      <c r="X301">
        <v>0</v>
      </c>
      <c r="Y301" t="s">
        <v>48</v>
      </c>
    </row>
    <row r="302" spans="1:25" x14ac:dyDescent="0.25">
      <c r="A302">
        <v>301</v>
      </c>
      <c r="B302">
        <v>70776</v>
      </c>
      <c r="C302">
        <v>0</v>
      </c>
      <c r="D302">
        <v>0</v>
      </c>
      <c r="E302" t="s">
        <v>1125</v>
      </c>
      <c r="F302" t="s">
        <v>1126</v>
      </c>
      <c r="G302">
        <v>1</v>
      </c>
      <c r="H302" s="6">
        <v>2219</v>
      </c>
      <c r="I302" s="7">
        <v>46203</v>
      </c>
      <c r="K302">
        <v>15</v>
      </c>
      <c r="L302" t="s">
        <v>40</v>
      </c>
      <c r="M302" t="s">
        <v>5</v>
      </c>
      <c r="N302" t="s">
        <v>41</v>
      </c>
      <c r="O302" t="s">
        <v>77</v>
      </c>
      <c r="P302" t="s">
        <v>2519</v>
      </c>
      <c r="Q302">
        <v>8</v>
      </c>
      <c r="R302">
        <v>7</v>
      </c>
      <c r="S302">
        <v>0</v>
      </c>
      <c r="U302">
        <v>333</v>
      </c>
      <c r="V302">
        <v>178</v>
      </c>
      <c r="W302">
        <v>155</v>
      </c>
      <c r="X302">
        <v>0</v>
      </c>
      <c r="Y302" t="s">
        <v>48</v>
      </c>
    </row>
    <row r="303" spans="1:25" x14ac:dyDescent="0.25">
      <c r="A303">
        <v>302</v>
      </c>
      <c r="B303">
        <v>70787</v>
      </c>
      <c r="C303">
        <v>0</v>
      </c>
      <c r="D303">
        <v>0</v>
      </c>
      <c r="E303" t="s">
        <v>1365</v>
      </c>
      <c r="F303" t="s">
        <v>1366</v>
      </c>
      <c r="G303">
        <v>1</v>
      </c>
      <c r="H303" s="6">
        <v>45045379</v>
      </c>
      <c r="I303" s="7">
        <v>46203</v>
      </c>
      <c r="K303">
        <v>15</v>
      </c>
      <c r="L303" t="s">
        <v>40</v>
      </c>
      <c r="M303" t="s">
        <v>9</v>
      </c>
      <c r="N303" t="s">
        <v>41</v>
      </c>
      <c r="O303" t="s">
        <v>42</v>
      </c>
      <c r="P303" t="s">
        <v>2519</v>
      </c>
      <c r="Q303">
        <v>8</v>
      </c>
      <c r="R303">
        <v>7</v>
      </c>
      <c r="S303">
        <v>0</v>
      </c>
      <c r="U303">
        <v>6756807</v>
      </c>
      <c r="V303">
        <v>3603630</v>
      </c>
      <c r="W303">
        <v>3153177</v>
      </c>
      <c r="X303">
        <v>0</v>
      </c>
      <c r="Y303" t="s">
        <v>67</v>
      </c>
    </row>
    <row r="304" spans="1:25" x14ac:dyDescent="0.25">
      <c r="A304">
        <v>303</v>
      </c>
      <c r="B304">
        <v>70755</v>
      </c>
      <c r="C304">
        <v>0</v>
      </c>
      <c r="D304">
        <v>0</v>
      </c>
      <c r="E304" t="s">
        <v>1739</v>
      </c>
      <c r="F304" t="s">
        <v>1740</v>
      </c>
      <c r="G304">
        <v>1</v>
      </c>
      <c r="H304" s="6">
        <v>60000000</v>
      </c>
      <c r="I304" s="7">
        <v>46203</v>
      </c>
      <c r="K304">
        <v>15</v>
      </c>
      <c r="L304" t="s">
        <v>40</v>
      </c>
      <c r="M304" t="s">
        <v>5</v>
      </c>
      <c r="N304" t="s">
        <v>41</v>
      </c>
      <c r="O304" t="s">
        <v>54</v>
      </c>
      <c r="P304" t="s">
        <v>2519</v>
      </c>
      <c r="Q304">
        <v>4.5</v>
      </c>
      <c r="R304">
        <v>10.5</v>
      </c>
      <c r="S304">
        <v>0</v>
      </c>
      <c r="U304">
        <v>9000000</v>
      </c>
      <c r="V304">
        <v>2700000</v>
      </c>
      <c r="W304">
        <v>6300000</v>
      </c>
      <c r="X304">
        <v>0</v>
      </c>
      <c r="Y304" t="s">
        <v>48</v>
      </c>
    </row>
    <row r="305" spans="1:25" x14ac:dyDescent="0.25">
      <c r="A305">
        <v>304</v>
      </c>
      <c r="B305">
        <v>70793</v>
      </c>
      <c r="C305">
        <v>0</v>
      </c>
      <c r="D305">
        <v>0</v>
      </c>
      <c r="E305" t="s">
        <v>1890</v>
      </c>
      <c r="F305" t="s">
        <v>1891</v>
      </c>
      <c r="G305">
        <v>1</v>
      </c>
      <c r="H305" s="6">
        <v>3768102</v>
      </c>
      <c r="I305" s="7">
        <v>46203</v>
      </c>
      <c r="K305">
        <v>15</v>
      </c>
      <c r="L305" t="s">
        <v>40</v>
      </c>
      <c r="M305" t="s">
        <v>5</v>
      </c>
      <c r="N305" t="s">
        <v>41</v>
      </c>
      <c r="O305" t="s">
        <v>77</v>
      </c>
      <c r="P305" t="s">
        <v>2519</v>
      </c>
      <c r="Q305">
        <v>3</v>
      </c>
      <c r="R305">
        <v>11</v>
      </c>
      <c r="S305">
        <v>1</v>
      </c>
      <c r="U305">
        <v>565215</v>
      </c>
      <c r="V305">
        <v>113043</v>
      </c>
      <c r="W305">
        <v>414491</v>
      </c>
      <c r="X305">
        <v>37681</v>
      </c>
      <c r="Y305" t="s">
        <v>109</v>
      </c>
    </row>
    <row r="306" spans="1:25" x14ac:dyDescent="0.25">
      <c r="A306">
        <v>305</v>
      </c>
      <c r="B306">
        <v>70782</v>
      </c>
      <c r="C306">
        <v>0</v>
      </c>
      <c r="D306">
        <v>0</v>
      </c>
      <c r="E306" t="s">
        <v>2323</v>
      </c>
      <c r="F306" t="s">
        <v>2324</v>
      </c>
      <c r="G306">
        <v>1</v>
      </c>
      <c r="H306" s="6">
        <v>253297</v>
      </c>
      <c r="I306" s="7">
        <v>46203</v>
      </c>
      <c r="K306" t="s">
        <v>2195</v>
      </c>
      <c r="L306" t="s">
        <v>40</v>
      </c>
      <c r="M306" t="s">
        <v>5</v>
      </c>
      <c r="N306" t="s">
        <v>41</v>
      </c>
      <c r="O306" t="s">
        <v>57</v>
      </c>
      <c r="P306" t="s">
        <v>2519</v>
      </c>
      <c r="Q306">
        <v>3.7</v>
      </c>
      <c r="R306">
        <v>9.9</v>
      </c>
      <c r="S306">
        <v>0</v>
      </c>
      <c r="U306">
        <v>34448</v>
      </c>
      <c r="V306">
        <v>9372</v>
      </c>
      <c r="W306">
        <v>25076</v>
      </c>
      <c r="X306">
        <v>0</v>
      </c>
      <c r="Y306" t="s">
        <v>48</v>
      </c>
    </row>
    <row r="307" spans="1:25" x14ac:dyDescent="0.25">
      <c r="A307">
        <v>306</v>
      </c>
      <c r="B307">
        <v>70781</v>
      </c>
      <c r="C307">
        <v>0</v>
      </c>
      <c r="D307">
        <v>0</v>
      </c>
      <c r="E307" t="s">
        <v>2204</v>
      </c>
      <c r="F307" t="s">
        <v>2205</v>
      </c>
      <c r="G307">
        <v>1</v>
      </c>
      <c r="H307" s="6">
        <v>334179</v>
      </c>
      <c r="I307" s="7">
        <v>46203</v>
      </c>
      <c r="K307" t="s">
        <v>2195</v>
      </c>
      <c r="L307" t="s">
        <v>40</v>
      </c>
      <c r="M307" t="s">
        <v>5</v>
      </c>
      <c r="N307" t="s">
        <v>41</v>
      </c>
      <c r="O307" t="s">
        <v>57</v>
      </c>
      <c r="P307" t="s">
        <v>2519</v>
      </c>
      <c r="Q307">
        <v>3.7</v>
      </c>
      <c r="R307">
        <v>9.9</v>
      </c>
      <c r="S307">
        <v>0</v>
      </c>
      <c r="U307">
        <v>45448</v>
      </c>
      <c r="V307">
        <v>12365</v>
      </c>
      <c r="W307">
        <v>33084</v>
      </c>
      <c r="X307">
        <v>0</v>
      </c>
      <c r="Y307" t="s">
        <v>48</v>
      </c>
    </row>
    <row r="308" spans="1:25" x14ac:dyDescent="0.25">
      <c r="A308">
        <v>307</v>
      </c>
      <c r="B308">
        <v>70790</v>
      </c>
      <c r="C308">
        <v>0</v>
      </c>
      <c r="D308">
        <v>0</v>
      </c>
      <c r="E308" t="s">
        <v>1117</v>
      </c>
      <c r="F308" t="s">
        <v>1118</v>
      </c>
      <c r="G308">
        <v>1</v>
      </c>
      <c r="H308" s="6">
        <v>2736719</v>
      </c>
      <c r="I308" s="7">
        <v>46203</v>
      </c>
      <c r="K308">
        <v>15</v>
      </c>
      <c r="L308" t="s">
        <v>40</v>
      </c>
      <c r="M308" t="s">
        <v>5</v>
      </c>
      <c r="N308" t="s">
        <v>41</v>
      </c>
      <c r="O308" t="s">
        <v>77</v>
      </c>
      <c r="P308" t="s">
        <v>2519</v>
      </c>
      <c r="Q308">
        <v>3</v>
      </c>
      <c r="R308">
        <v>11</v>
      </c>
      <c r="S308">
        <v>1</v>
      </c>
      <c r="U308">
        <v>410508</v>
      </c>
      <c r="V308">
        <v>82102</v>
      </c>
      <c r="W308">
        <v>301039</v>
      </c>
      <c r="X308">
        <v>27367</v>
      </c>
      <c r="Y308" t="s">
        <v>109</v>
      </c>
    </row>
    <row r="309" spans="1:25" x14ac:dyDescent="0.25">
      <c r="A309">
        <v>308</v>
      </c>
      <c r="B309">
        <v>70794</v>
      </c>
      <c r="C309">
        <v>0</v>
      </c>
      <c r="D309">
        <v>0</v>
      </c>
      <c r="E309" t="s">
        <v>1896</v>
      </c>
      <c r="F309" t="s">
        <v>1897</v>
      </c>
      <c r="G309">
        <v>1</v>
      </c>
      <c r="H309" s="6">
        <v>37132440</v>
      </c>
      <c r="I309" s="7">
        <v>46203</v>
      </c>
      <c r="K309">
        <v>15</v>
      </c>
      <c r="L309" t="s">
        <v>40</v>
      </c>
      <c r="M309" t="s">
        <v>5</v>
      </c>
      <c r="N309" t="s">
        <v>41</v>
      </c>
      <c r="O309" t="s">
        <v>77</v>
      </c>
      <c r="P309" t="s">
        <v>2519</v>
      </c>
      <c r="Q309">
        <v>3</v>
      </c>
      <c r="R309">
        <v>11</v>
      </c>
      <c r="S309">
        <v>1</v>
      </c>
      <c r="U309">
        <v>5569866</v>
      </c>
      <c r="V309">
        <v>1113973</v>
      </c>
      <c r="W309">
        <v>4084568</v>
      </c>
      <c r="X309">
        <v>371324</v>
      </c>
      <c r="Y309" t="s">
        <v>109</v>
      </c>
    </row>
    <row r="310" spans="1:25" x14ac:dyDescent="0.25">
      <c r="A310">
        <v>309</v>
      </c>
      <c r="B310">
        <v>70792</v>
      </c>
      <c r="C310">
        <v>0</v>
      </c>
      <c r="D310">
        <v>0</v>
      </c>
      <c r="E310" t="s">
        <v>1095</v>
      </c>
      <c r="F310" t="s">
        <v>1096</v>
      </c>
      <c r="G310">
        <v>1</v>
      </c>
      <c r="H310" s="6">
        <v>12531144</v>
      </c>
      <c r="I310" s="7">
        <v>46203</v>
      </c>
      <c r="K310">
        <v>15</v>
      </c>
      <c r="L310" t="s">
        <v>40</v>
      </c>
      <c r="M310" t="s">
        <v>5</v>
      </c>
      <c r="N310" t="s">
        <v>41</v>
      </c>
      <c r="O310" t="s">
        <v>77</v>
      </c>
      <c r="P310" t="s">
        <v>2519</v>
      </c>
      <c r="Q310">
        <v>3</v>
      </c>
      <c r="R310">
        <v>11</v>
      </c>
      <c r="S310">
        <v>1</v>
      </c>
      <c r="U310">
        <v>1879672</v>
      </c>
      <c r="V310">
        <v>375934</v>
      </c>
      <c r="W310">
        <v>1378426</v>
      </c>
      <c r="X310">
        <v>125311</v>
      </c>
      <c r="Y310" t="s">
        <v>109</v>
      </c>
    </row>
    <row r="311" spans="1:25" x14ac:dyDescent="0.25">
      <c r="A311">
        <v>310</v>
      </c>
      <c r="B311">
        <v>70778</v>
      </c>
      <c r="C311">
        <v>0</v>
      </c>
      <c r="D311">
        <v>0</v>
      </c>
      <c r="E311" t="s">
        <v>209</v>
      </c>
      <c r="F311" t="s">
        <v>210</v>
      </c>
      <c r="G311">
        <v>1</v>
      </c>
      <c r="H311" s="6">
        <v>45000000</v>
      </c>
      <c r="I311" s="7">
        <v>46203</v>
      </c>
      <c r="K311">
        <v>5</v>
      </c>
      <c r="L311" t="s">
        <v>40</v>
      </c>
      <c r="M311" t="s">
        <v>5</v>
      </c>
      <c r="N311" t="s">
        <v>41</v>
      </c>
      <c r="O311" t="s">
        <v>77</v>
      </c>
      <c r="P311" t="s">
        <v>2519</v>
      </c>
      <c r="Q311">
        <v>5</v>
      </c>
      <c r="R311">
        <v>0</v>
      </c>
      <c r="S311">
        <v>0</v>
      </c>
      <c r="U311">
        <v>2250000</v>
      </c>
      <c r="V311">
        <v>2250000</v>
      </c>
      <c r="W311">
        <v>0</v>
      </c>
      <c r="X311">
        <v>0</v>
      </c>
      <c r="Y311" t="s">
        <v>72</v>
      </c>
    </row>
    <row r="312" spans="1:25" x14ac:dyDescent="0.25">
      <c r="A312">
        <v>311</v>
      </c>
      <c r="B312">
        <v>70791</v>
      </c>
      <c r="C312">
        <v>0</v>
      </c>
      <c r="D312">
        <v>0</v>
      </c>
      <c r="E312" t="s">
        <v>1111</v>
      </c>
      <c r="F312" t="s">
        <v>1112</v>
      </c>
      <c r="G312">
        <v>1</v>
      </c>
      <c r="H312" s="6">
        <v>14149367</v>
      </c>
      <c r="I312" s="7">
        <v>46203</v>
      </c>
      <c r="K312">
        <v>15</v>
      </c>
      <c r="L312" t="s">
        <v>40</v>
      </c>
      <c r="M312" t="s">
        <v>5</v>
      </c>
      <c r="N312" t="s">
        <v>41</v>
      </c>
      <c r="O312" t="s">
        <v>77</v>
      </c>
      <c r="P312" t="s">
        <v>2519</v>
      </c>
      <c r="Q312">
        <v>3</v>
      </c>
      <c r="R312">
        <v>11</v>
      </c>
      <c r="S312">
        <v>1</v>
      </c>
      <c r="U312">
        <v>2122405</v>
      </c>
      <c r="V312">
        <v>424481</v>
      </c>
      <c r="W312">
        <v>1556430</v>
      </c>
      <c r="X312">
        <v>141494</v>
      </c>
      <c r="Y312" t="s">
        <v>109</v>
      </c>
    </row>
    <row r="313" spans="1:25" x14ac:dyDescent="0.25">
      <c r="A313">
        <v>312</v>
      </c>
      <c r="B313">
        <v>70780</v>
      </c>
      <c r="C313">
        <v>0</v>
      </c>
      <c r="D313">
        <v>0</v>
      </c>
      <c r="E313" t="s">
        <v>2193</v>
      </c>
      <c r="F313" t="s">
        <v>2194</v>
      </c>
      <c r="G313">
        <v>1</v>
      </c>
      <c r="H313" s="6">
        <v>1175947</v>
      </c>
      <c r="I313" s="7">
        <v>46203</v>
      </c>
      <c r="K313" t="s">
        <v>2195</v>
      </c>
      <c r="L313" t="s">
        <v>40</v>
      </c>
      <c r="M313" t="s">
        <v>5</v>
      </c>
      <c r="N313" t="s">
        <v>41</v>
      </c>
      <c r="O313" t="s">
        <v>57</v>
      </c>
      <c r="P313" t="s">
        <v>2519</v>
      </c>
      <c r="Q313">
        <v>3.7</v>
      </c>
      <c r="R313">
        <v>9.9</v>
      </c>
      <c r="S313">
        <v>0</v>
      </c>
      <c r="U313">
        <v>159929</v>
      </c>
      <c r="V313">
        <v>43510</v>
      </c>
      <c r="W313">
        <v>116419</v>
      </c>
      <c r="X313">
        <v>0</v>
      </c>
      <c r="Y313" t="s">
        <v>48</v>
      </c>
    </row>
    <row r="314" spans="1:25" x14ac:dyDescent="0.25">
      <c r="A314">
        <v>313</v>
      </c>
      <c r="B314">
        <v>70779</v>
      </c>
      <c r="C314">
        <v>0</v>
      </c>
      <c r="D314">
        <v>0</v>
      </c>
      <c r="E314" t="s">
        <v>110</v>
      </c>
      <c r="F314" t="s">
        <v>111</v>
      </c>
      <c r="G314">
        <v>1</v>
      </c>
      <c r="H314" s="6">
        <v>4286669</v>
      </c>
      <c r="I314" s="7">
        <v>46203</v>
      </c>
      <c r="K314">
        <v>15</v>
      </c>
      <c r="L314" t="s">
        <v>40</v>
      </c>
      <c r="M314" t="s">
        <v>5</v>
      </c>
      <c r="N314" t="s">
        <v>41</v>
      </c>
      <c r="O314" t="s">
        <v>47</v>
      </c>
      <c r="P314" t="s">
        <v>2519</v>
      </c>
      <c r="Q314">
        <v>8</v>
      </c>
      <c r="R314">
        <v>7</v>
      </c>
      <c r="S314">
        <v>0</v>
      </c>
      <c r="U314">
        <v>643000</v>
      </c>
      <c r="V314">
        <v>342934</v>
      </c>
      <c r="W314">
        <v>300067</v>
      </c>
      <c r="X314">
        <v>0</v>
      </c>
      <c r="Y314" t="s">
        <v>112</v>
      </c>
    </row>
    <row r="315" spans="1:25" x14ac:dyDescent="0.25">
      <c r="A315">
        <v>314</v>
      </c>
      <c r="B315">
        <v>70789</v>
      </c>
      <c r="C315">
        <v>0</v>
      </c>
      <c r="D315">
        <v>0</v>
      </c>
      <c r="E315" t="s">
        <v>2648</v>
      </c>
      <c r="F315" t="s">
        <v>2649</v>
      </c>
      <c r="G315">
        <v>1</v>
      </c>
      <c r="H315" s="6">
        <v>542348</v>
      </c>
      <c r="I315" s="7">
        <v>46203</v>
      </c>
      <c r="K315">
        <v>8</v>
      </c>
      <c r="L315" t="s">
        <v>40</v>
      </c>
      <c r="M315" t="s">
        <v>5</v>
      </c>
      <c r="N315" t="s">
        <v>41</v>
      </c>
      <c r="O315" t="s">
        <v>77</v>
      </c>
      <c r="P315" t="s">
        <v>2519</v>
      </c>
      <c r="Q315">
        <v>8</v>
      </c>
      <c r="R315">
        <v>0</v>
      </c>
      <c r="S315">
        <v>0</v>
      </c>
      <c r="U315">
        <v>43388</v>
      </c>
      <c r="V315">
        <v>43388</v>
      </c>
      <c r="W315">
        <v>0</v>
      </c>
      <c r="X315">
        <v>0</v>
      </c>
      <c r="Y315" t="s">
        <v>2520</v>
      </c>
    </row>
    <row r="316" spans="1:25" x14ac:dyDescent="0.25">
      <c r="A316">
        <v>315</v>
      </c>
      <c r="B316">
        <v>70767</v>
      </c>
      <c r="C316">
        <v>0</v>
      </c>
      <c r="D316">
        <v>0</v>
      </c>
      <c r="E316" t="s">
        <v>1085</v>
      </c>
      <c r="F316" t="s">
        <v>1086</v>
      </c>
      <c r="G316">
        <v>1</v>
      </c>
      <c r="H316" s="6">
        <v>1019149</v>
      </c>
      <c r="I316" s="7">
        <v>46199</v>
      </c>
      <c r="K316">
        <v>6</v>
      </c>
      <c r="L316" t="s">
        <v>40</v>
      </c>
      <c r="M316" t="s">
        <v>5</v>
      </c>
      <c r="N316" t="s">
        <v>41</v>
      </c>
      <c r="O316" t="s">
        <v>47</v>
      </c>
      <c r="P316" t="s">
        <v>2519</v>
      </c>
      <c r="Q316">
        <v>6</v>
      </c>
      <c r="R316">
        <v>0</v>
      </c>
      <c r="S316">
        <v>0</v>
      </c>
      <c r="U316">
        <v>61149</v>
      </c>
      <c r="V316">
        <v>61149</v>
      </c>
      <c r="W316">
        <v>0</v>
      </c>
      <c r="X316">
        <v>0</v>
      </c>
      <c r="Y316" t="s">
        <v>109</v>
      </c>
    </row>
    <row r="317" spans="1:25" x14ac:dyDescent="0.25">
      <c r="A317">
        <v>316</v>
      </c>
      <c r="B317">
        <v>70768</v>
      </c>
      <c r="C317">
        <v>0</v>
      </c>
      <c r="D317">
        <v>0</v>
      </c>
      <c r="E317" t="s">
        <v>1085</v>
      </c>
      <c r="F317" t="s">
        <v>1086</v>
      </c>
      <c r="G317">
        <v>1</v>
      </c>
      <c r="H317" s="6">
        <v>500000</v>
      </c>
      <c r="I317" s="7">
        <v>46199</v>
      </c>
      <c r="K317">
        <v>6</v>
      </c>
      <c r="L317" t="s">
        <v>40</v>
      </c>
      <c r="M317" t="s">
        <v>5</v>
      </c>
      <c r="N317" t="s">
        <v>41</v>
      </c>
      <c r="O317" t="s">
        <v>47</v>
      </c>
      <c r="P317" t="s">
        <v>2519</v>
      </c>
      <c r="Q317">
        <v>6</v>
      </c>
      <c r="R317">
        <v>0</v>
      </c>
      <c r="S317">
        <v>0</v>
      </c>
      <c r="U317">
        <v>30000</v>
      </c>
      <c r="V317">
        <v>30000</v>
      </c>
      <c r="W317">
        <v>0</v>
      </c>
      <c r="X317">
        <v>0</v>
      </c>
      <c r="Y317" t="s">
        <v>109</v>
      </c>
    </row>
    <row r="318" spans="1:25" x14ac:dyDescent="0.25">
      <c r="A318">
        <v>317</v>
      </c>
      <c r="B318">
        <v>70722</v>
      </c>
      <c r="C318">
        <v>0</v>
      </c>
      <c r="D318">
        <v>0</v>
      </c>
      <c r="E318" t="s">
        <v>2181</v>
      </c>
      <c r="F318" t="s">
        <v>2182</v>
      </c>
      <c r="G318">
        <v>1</v>
      </c>
      <c r="H318" s="6">
        <v>10000000</v>
      </c>
      <c r="I318" s="7">
        <v>46199</v>
      </c>
      <c r="K318">
        <v>7</v>
      </c>
      <c r="L318" t="s">
        <v>40</v>
      </c>
      <c r="M318" t="s">
        <v>5</v>
      </c>
      <c r="N318" t="s">
        <v>41</v>
      </c>
      <c r="O318" t="s">
        <v>57</v>
      </c>
      <c r="P318" t="s">
        <v>2519</v>
      </c>
      <c r="Q318">
        <v>7</v>
      </c>
      <c r="R318">
        <v>0</v>
      </c>
      <c r="S318">
        <v>0</v>
      </c>
      <c r="U318">
        <v>700000</v>
      </c>
      <c r="V318">
        <v>700000</v>
      </c>
      <c r="W318">
        <v>0</v>
      </c>
      <c r="X318">
        <v>0</v>
      </c>
      <c r="Y318" t="s">
        <v>2086</v>
      </c>
    </row>
    <row r="319" spans="1:25" x14ac:dyDescent="0.25">
      <c r="A319">
        <v>318</v>
      </c>
      <c r="B319">
        <v>70774</v>
      </c>
      <c r="C319">
        <v>0</v>
      </c>
      <c r="D319">
        <v>0</v>
      </c>
      <c r="E319" t="s">
        <v>2263</v>
      </c>
      <c r="F319" t="s">
        <v>2264</v>
      </c>
      <c r="G319">
        <v>1</v>
      </c>
      <c r="H319" s="6">
        <v>1060000</v>
      </c>
      <c r="I319" s="7">
        <v>46199</v>
      </c>
      <c r="K319">
        <v>10</v>
      </c>
      <c r="L319" t="s">
        <v>40</v>
      </c>
      <c r="M319" t="s">
        <v>9</v>
      </c>
      <c r="N319" t="s">
        <v>41</v>
      </c>
      <c r="O319" t="s">
        <v>42</v>
      </c>
      <c r="P319" t="s">
        <v>2519</v>
      </c>
      <c r="Q319">
        <v>10</v>
      </c>
      <c r="R319">
        <v>0</v>
      </c>
      <c r="S319">
        <v>0</v>
      </c>
      <c r="U319">
        <v>106000</v>
      </c>
      <c r="V319">
        <v>106000</v>
      </c>
      <c r="W319">
        <v>0</v>
      </c>
      <c r="X319">
        <v>0</v>
      </c>
      <c r="Y319" t="s">
        <v>2086</v>
      </c>
    </row>
    <row r="320" spans="1:25" x14ac:dyDescent="0.25">
      <c r="A320">
        <v>319</v>
      </c>
      <c r="B320">
        <v>70691</v>
      </c>
      <c r="C320">
        <v>0</v>
      </c>
      <c r="D320">
        <v>0</v>
      </c>
      <c r="E320" t="s">
        <v>2617</v>
      </c>
      <c r="F320" t="s">
        <v>2618</v>
      </c>
      <c r="G320">
        <v>1</v>
      </c>
      <c r="H320" s="6">
        <v>15000000</v>
      </c>
      <c r="I320" s="7">
        <v>46199</v>
      </c>
      <c r="K320">
        <v>9</v>
      </c>
      <c r="L320" t="s">
        <v>40</v>
      </c>
      <c r="M320" t="s">
        <v>5</v>
      </c>
      <c r="N320" t="s">
        <v>41</v>
      </c>
      <c r="O320" t="s">
        <v>57</v>
      </c>
      <c r="P320" t="s">
        <v>2519</v>
      </c>
      <c r="Q320">
        <v>9</v>
      </c>
      <c r="R320">
        <v>0</v>
      </c>
      <c r="S320">
        <v>0</v>
      </c>
      <c r="U320">
        <v>1350000</v>
      </c>
      <c r="V320">
        <v>1350000</v>
      </c>
      <c r="W320">
        <v>0</v>
      </c>
      <c r="X320">
        <v>0</v>
      </c>
      <c r="Y320" t="s">
        <v>48</v>
      </c>
    </row>
    <row r="321" spans="1:25" x14ac:dyDescent="0.25">
      <c r="A321">
        <v>320</v>
      </c>
      <c r="B321">
        <v>70772</v>
      </c>
      <c r="C321">
        <v>0</v>
      </c>
      <c r="D321">
        <v>0</v>
      </c>
      <c r="E321" t="s">
        <v>307</v>
      </c>
      <c r="F321" t="s">
        <v>308</v>
      </c>
      <c r="G321">
        <v>1</v>
      </c>
      <c r="H321" s="6">
        <v>4449444</v>
      </c>
      <c r="I321" s="7">
        <v>46199</v>
      </c>
      <c r="K321">
        <v>10</v>
      </c>
      <c r="L321" t="s">
        <v>40</v>
      </c>
      <c r="M321" t="s">
        <v>7</v>
      </c>
      <c r="N321" t="s">
        <v>41</v>
      </c>
      <c r="O321" t="s">
        <v>64</v>
      </c>
      <c r="P321" t="s">
        <v>2519</v>
      </c>
      <c r="Q321">
        <v>10</v>
      </c>
      <c r="R321">
        <v>0</v>
      </c>
      <c r="S321">
        <v>0</v>
      </c>
      <c r="U321">
        <v>444944</v>
      </c>
      <c r="V321">
        <v>444944</v>
      </c>
      <c r="W321">
        <v>0</v>
      </c>
      <c r="X321">
        <v>0</v>
      </c>
      <c r="Y321" t="s">
        <v>44</v>
      </c>
    </row>
    <row r="322" spans="1:25" x14ac:dyDescent="0.25">
      <c r="A322">
        <v>321</v>
      </c>
      <c r="B322">
        <v>70769</v>
      </c>
      <c r="C322">
        <v>0</v>
      </c>
      <c r="D322">
        <v>0</v>
      </c>
      <c r="E322" t="s">
        <v>1210</v>
      </c>
      <c r="F322" t="s">
        <v>1211</v>
      </c>
      <c r="G322">
        <v>1</v>
      </c>
      <c r="H322" s="6">
        <v>3448879</v>
      </c>
      <c r="I322" s="7">
        <v>46199</v>
      </c>
      <c r="K322">
        <v>15</v>
      </c>
      <c r="L322" t="s">
        <v>40</v>
      </c>
      <c r="M322" t="s">
        <v>5</v>
      </c>
      <c r="N322" t="s">
        <v>41</v>
      </c>
      <c r="O322" t="s">
        <v>57</v>
      </c>
      <c r="P322" t="s">
        <v>2519</v>
      </c>
      <c r="Q322">
        <v>5</v>
      </c>
      <c r="R322">
        <v>10</v>
      </c>
      <c r="S322">
        <v>0</v>
      </c>
      <c r="U322">
        <v>517332</v>
      </c>
      <c r="V322">
        <v>172444</v>
      </c>
      <c r="W322">
        <v>344888</v>
      </c>
      <c r="X322">
        <v>0</v>
      </c>
      <c r="Y322" t="s">
        <v>72</v>
      </c>
    </row>
    <row r="323" spans="1:25" x14ac:dyDescent="0.25">
      <c r="A323">
        <v>322</v>
      </c>
      <c r="B323">
        <v>70770</v>
      </c>
      <c r="C323">
        <v>0</v>
      </c>
      <c r="D323">
        <v>0</v>
      </c>
      <c r="E323" t="s">
        <v>393</v>
      </c>
      <c r="F323" t="s">
        <v>2586</v>
      </c>
      <c r="G323">
        <v>1</v>
      </c>
      <c r="H323" s="6">
        <v>6725664</v>
      </c>
      <c r="I323" s="7">
        <v>46199</v>
      </c>
      <c r="K323">
        <v>8</v>
      </c>
      <c r="L323" t="s">
        <v>40</v>
      </c>
      <c r="M323" t="s">
        <v>5</v>
      </c>
      <c r="N323" t="s">
        <v>41</v>
      </c>
      <c r="O323" t="s">
        <v>57</v>
      </c>
      <c r="P323" t="s">
        <v>2519</v>
      </c>
      <c r="Q323">
        <v>8</v>
      </c>
      <c r="R323">
        <v>0</v>
      </c>
      <c r="S323">
        <v>0</v>
      </c>
      <c r="U323">
        <v>538053</v>
      </c>
      <c r="V323">
        <v>538053</v>
      </c>
      <c r="W323">
        <v>0</v>
      </c>
      <c r="X323">
        <v>0</v>
      </c>
      <c r="Y323" t="s">
        <v>44</v>
      </c>
    </row>
    <row r="324" spans="1:25" x14ac:dyDescent="0.25">
      <c r="A324">
        <v>323</v>
      </c>
      <c r="B324">
        <v>70771</v>
      </c>
      <c r="C324">
        <v>0</v>
      </c>
      <c r="D324">
        <v>0</v>
      </c>
      <c r="E324" t="s">
        <v>795</v>
      </c>
      <c r="F324" t="s">
        <v>796</v>
      </c>
      <c r="G324">
        <v>1</v>
      </c>
      <c r="H324" s="6">
        <v>16334246</v>
      </c>
      <c r="I324" s="7">
        <v>46199</v>
      </c>
      <c r="K324" t="s">
        <v>167</v>
      </c>
      <c r="L324" t="s">
        <v>40</v>
      </c>
      <c r="M324" t="s">
        <v>7</v>
      </c>
      <c r="N324" t="s">
        <v>41</v>
      </c>
      <c r="O324" t="s">
        <v>64</v>
      </c>
      <c r="P324" t="s">
        <v>2519</v>
      </c>
      <c r="Q324">
        <v>5.5</v>
      </c>
      <c r="R324">
        <v>0</v>
      </c>
      <c r="S324">
        <v>0</v>
      </c>
      <c r="U324">
        <v>898384</v>
      </c>
      <c r="V324">
        <v>898384</v>
      </c>
      <c r="W324">
        <v>0</v>
      </c>
      <c r="X324">
        <v>0</v>
      </c>
      <c r="Y324" t="s">
        <v>44</v>
      </c>
    </row>
    <row r="325" spans="1:25" x14ac:dyDescent="0.25">
      <c r="A325">
        <v>324</v>
      </c>
      <c r="B325">
        <v>70773</v>
      </c>
      <c r="C325">
        <v>0</v>
      </c>
      <c r="D325">
        <v>0</v>
      </c>
      <c r="E325" t="s">
        <v>1536</v>
      </c>
      <c r="F325" t="s">
        <v>1537</v>
      </c>
      <c r="G325">
        <v>1</v>
      </c>
      <c r="H325" s="6">
        <v>5000000</v>
      </c>
      <c r="I325" s="7">
        <v>46199</v>
      </c>
      <c r="K325">
        <v>8</v>
      </c>
      <c r="L325" t="s">
        <v>40</v>
      </c>
      <c r="M325" t="s">
        <v>5</v>
      </c>
      <c r="N325" t="s">
        <v>41</v>
      </c>
      <c r="O325" t="s">
        <v>57</v>
      </c>
      <c r="P325" t="s">
        <v>2519</v>
      </c>
      <c r="Q325">
        <v>3</v>
      </c>
      <c r="R325">
        <v>5</v>
      </c>
      <c r="S325">
        <v>0</v>
      </c>
      <c r="U325">
        <v>400000</v>
      </c>
      <c r="V325">
        <v>150000</v>
      </c>
      <c r="W325">
        <v>250000</v>
      </c>
      <c r="X325">
        <v>0</v>
      </c>
      <c r="Y325" t="s">
        <v>72</v>
      </c>
    </row>
    <row r="326" spans="1:25" x14ac:dyDescent="0.25">
      <c r="A326">
        <v>325</v>
      </c>
      <c r="B326">
        <v>70762</v>
      </c>
      <c r="C326">
        <v>0</v>
      </c>
      <c r="D326">
        <v>0</v>
      </c>
      <c r="E326" t="s">
        <v>970</v>
      </c>
      <c r="F326" t="s">
        <v>971</v>
      </c>
      <c r="G326">
        <v>1</v>
      </c>
      <c r="H326" s="6">
        <v>2791745</v>
      </c>
      <c r="I326" s="7">
        <v>46198</v>
      </c>
      <c r="K326">
        <v>15</v>
      </c>
      <c r="L326" t="s">
        <v>40</v>
      </c>
      <c r="M326" t="s">
        <v>5</v>
      </c>
      <c r="N326" t="s">
        <v>41</v>
      </c>
      <c r="O326" t="s">
        <v>47</v>
      </c>
      <c r="P326" t="s">
        <v>2519</v>
      </c>
      <c r="Q326">
        <v>4</v>
      </c>
      <c r="R326">
        <v>11</v>
      </c>
      <c r="S326">
        <v>0</v>
      </c>
      <c r="U326">
        <v>418762</v>
      </c>
      <c r="V326">
        <v>111670</v>
      </c>
      <c r="W326">
        <v>307092</v>
      </c>
      <c r="X326">
        <v>0</v>
      </c>
      <c r="Y326" t="s">
        <v>109</v>
      </c>
    </row>
    <row r="327" spans="1:25" x14ac:dyDescent="0.25">
      <c r="A327">
        <v>326</v>
      </c>
      <c r="B327">
        <v>70761</v>
      </c>
      <c r="C327">
        <v>0</v>
      </c>
      <c r="D327">
        <v>0</v>
      </c>
      <c r="E327" t="s">
        <v>984</v>
      </c>
      <c r="F327" t="s">
        <v>985</v>
      </c>
      <c r="G327">
        <v>1</v>
      </c>
      <c r="H327" s="6">
        <v>1332613</v>
      </c>
      <c r="I327" s="7">
        <v>46198</v>
      </c>
      <c r="K327">
        <v>15</v>
      </c>
      <c r="L327" t="s">
        <v>40</v>
      </c>
      <c r="M327" t="s">
        <v>5</v>
      </c>
      <c r="N327" t="s">
        <v>41</v>
      </c>
      <c r="O327" t="s">
        <v>47</v>
      </c>
      <c r="P327" t="s">
        <v>2519</v>
      </c>
      <c r="Q327">
        <v>4</v>
      </c>
      <c r="R327">
        <v>11</v>
      </c>
      <c r="S327">
        <v>0</v>
      </c>
      <c r="U327">
        <v>199892</v>
      </c>
      <c r="V327">
        <v>53305</v>
      </c>
      <c r="W327">
        <v>146587</v>
      </c>
      <c r="X327">
        <v>0</v>
      </c>
      <c r="Y327" t="s">
        <v>109</v>
      </c>
    </row>
    <row r="328" spans="1:25" x14ac:dyDescent="0.25">
      <c r="A328">
        <v>327</v>
      </c>
      <c r="B328">
        <v>70766</v>
      </c>
      <c r="C328">
        <v>0</v>
      </c>
      <c r="D328">
        <v>0</v>
      </c>
      <c r="E328" t="s">
        <v>1369</v>
      </c>
      <c r="F328" t="s">
        <v>1370</v>
      </c>
      <c r="G328">
        <v>1</v>
      </c>
      <c r="H328" s="6">
        <v>2899260</v>
      </c>
      <c r="I328" s="7">
        <v>46198</v>
      </c>
      <c r="K328" t="s">
        <v>1371</v>
      </c>
      <c r="L328" t="s">
        <v>40</v>
      </c>
      <c r="M328" t="s">
        <v>5</v>
      </c>
      <c r="N328" t="s">
        <v>41</v>
      </c>
      <c r="O328" t="s">
        <v>77</v>
      </c>
      <c r="P328" t="s">
        <v>2519</v>
      </c>
      <c r="Q328">
        <v>6</v>
      </c>
      <c r="R328">
        <v>3.4</v>
      </c>
      <c r="S328">
        <v>0</v>
      </c>
      <c r="U328">
        <v>272530</v>
      </c>
      <c r="V328">
        <v>173956</v>
      </c>
      <c r="W328">
        <v>98575</v>
      </c>
      <c r="X328">
        <v>0</v>
      </c>
      <c r="Y328" t="s">
        <v>48</v>
      </c>
    </row>
    <row r="329" spans="1:25" x14ac:dyDescent="0.25">
      <c r="A329">
        <v>328</v>
      </c>
      <c r="B329">
        <v>70758</v>
      </c>
      <c r="C329">
        <v>0</v>
      </c>
      <c r="D329">
        <v>0</v>
      </c>
      <c r="E329" t="s">
        <v>1467</v>
      </c>
      <c r="F329" t="s">
        <v>1468</v>
      </c>
      <c r="G329">
        <v>1</v>
      </c>
      <c r="H329" s="6">
        <v>5000000</v>
      </c>
      <c r="I329" s="7">
        <v>46198</v>
      </c>
      <c r="K329">
        <v>6</v>
      </c>
      <c r="L329" t="s">
        <v>40</v>
      </c>
      <c r="M329" t="s">
        <v>5</v>
      </c>
      <c r="N329" t="s">
        <v>41</v>
      </c>
      <c r="O329" t="s">
        <v>54</v>
      </c>
      <c r="P329" t="s">
        <v>2519</v>
      </c>
      <c r="Q329">
        <v>6</v>
      </c>
      <c r="R329">
        <v>0</v>
      </c>
      <c r="S329">
        <v>0</v>
      </c>
      <c r="U329">
        <v>300000</v>
      </c>
      <c r="V329">
        <v>300000</v>
      </c>
      <c r="W329">
        <v>0</v>
      </c>
      <c r="X329">
        <v>0</v>
      </c>
      <c r="Y329" t="s">
        <v>44</v>
      </c>
    </row>
    <row r="330" spans="1:25" x14ac:dyDescent="0.25">
      <c r="A330">
        <v>329</v>
      </c>
      <c r="B330">
        <v>70759</v>
      </c>
      <c r="C330">
        <v>0</v>
      </c>
      <c r="D330">
        <v>0</v>
      </c>
      <c r="E330" t="s">
        <v>1467</v>
      </c>
      <c r="F330" t="s">
        <v>1468</v>
      </c>
      <c r="G330">
        <v>1</v>
      </c>
      <c r="H330" s="6">
        <v>4177234</v>
      </c>
      <c r="I330" s="7">
        <v>46198</v>
      </c>
      <c r="K330">
        <v>6</v>
      </c>
      <c r="L330" t="s">
        <v>40</v>
      </c>
      <c r="M330" t="s">
        <v>5</v>
      </c>
      <c r="N330" t="s">
        <v>41</v>
      </c>
      <c r="O330" t="s">
        <v>54</v>
      </c>
      <c r="P330" t="s">
        <v>2519</v>
      </c>
      <c r="Q330">
        <v>6</v>
      </c>
      <c r="R330">
        <v>0</v>
      </c>
      <c r="S330">
        <v>0</v>
      </c>
      <c r="U330">
        <v>250634</v>
      </c>
      <c r="V330">
        <v>250634</v>
      </c>
      <c r="W330">
        <v>0</v>
      </c>
      <c r="X330">
        <v>0</v>
      </c>
      <c r="Y330" t="s">
        <v>44</v>
      </c>
    </row>
    <row r="331" spans="1:25" x14ac:dyDescent="0.25">
      <c r="A331">
        <v>330</v>
      </c>
      <c r="B331">
        <v>70763</v>
      </c>
      <c r="C331">
        <v>0</v>
      </c>
      <c r="D331">
        <v>0</v>
      </c>
      <c r="E331" t="s">
        <v>1574</v>
      </c>
      <c r="F331" t="s">
        <v>1575</v>
      </c>
      <c r="G331">
        <v>1</v>
      </c>
      <c r="H331" s="6">
        <v>61333</v>
      </c>
      <c r="I331" s="7">
        <v>46198</v>
      </c>
      <c r="K331">
        <v>10</v>
      </c>
      <c r="L331" t="s">
        <v>40</v>
      </c>
      <c r="M331" t="s">
        <v>5</v>
      </c>
      <c r="N331" t="s">
        <v>41</v>
      </c>
      <c r="O331" t="s">
        <v>77</v>
      </c>
      <c r="P331" t="s">
        <v>2519</v>
      </c>
      <c r="Q331">
        <v>10</v>
      </c>
      <c r="R331">
        <v>0</v>
      </c>
      <c r="S331">
        <v>0</v>
      </c>
      <c r="U331">
        <v>6133</v>
      </c>
      <c r="V331">
        <v>6133</v>
      </c>
      <c r="W331">
        <v>0</v>
      </c>
      <c r="X331">
        <v>0</v>
      </c>
      <c r="Y331" t="s">
        <v>48</v>
      </c>
    </row>
    <row r="332" spans="1:25" x14ac:dyDescent="0.25">
      <c r="A332">
        <v>331</v>
      </c>
      <c r="B332">
        <v>70760</v>
      </c>
      <c r="C332">
        <v>0</v>
      </c>
      <c r="D332">
        <v>0</v>
      </c>
      <c r="E332" t="s">
        <v>894</v>
      </c>
      <c r="F332" t="s">
        <v>895</v>
      </c>
      <c r="G332">
        <v>1</v>
      </c>
      <c r="H332" s="6">
        <v>1000000</v>
      </c>
      <c r="I332" s="7">
        <v>46198</v>
      </c>
      <c r="K332">
        <v>15</v>
      </c>
      <c r="L332" t="s">
        <v>40</v>
      </c>
      <c r="M332" t="s">
        <v>5</v>
      </c>
      <c r="N332" t="s">
        <v>41</v>
      </c>
      <c r="O332" t="s">
        <v>47</v>
      </c>
      <c r="P332" t="s">
        <v>2519</v>
      </c>
      <c r="Q332">
        <v>6</v>
      </c>
      <c r="R332">
        <v>9</v>
      </c>
      <c r="S332">
        <v>0</v>
      </c>
      <c r="U332">
        <v>150000</v>
      </c>
      <c r="V332">
        <v>60000</v>
      </c>
      <c r="W332">
        <v>90000</v>
      </c>
      <c r="X332">
        <v>0</v>
      </c>
      <c r="Y332" t="s">
        <v>48</v>
      </c>
    </row>
    <row r="333" spans="1:25" x14ac:dyDescent="0.25">
      <c r="A333">
        <v>332</v>
      </c>
      <c r="B333">
        <v>70765</v>
      </c>
      <c r="C333">
        <v>0</v>
      </c>
      <c r="D333">
        <v>0</v>
      </c>
      <c r="E333" t="s">
        <v>1376</v>
      </c>
      <c r="F333" t="s">
        <v>1377</v>
      </c>
      <c r="G333">
        <v>1</v>
      </c>
      <c r="H333" s="6">
        <v>6414514</v>
      </c>
      <c r="I333" s="7">
        <v>46198</v>
      </c>
      <c r="K333" t="s">
        <v>1371</v>
      </c>
      <c r="L333" t="s">
        <v>40</v>
      </c>
      <c r="M333" t="s">
        <v>5</v>
      </c>
      <c r="N333" t="s">
        <v>41</v>
      </c>
      <c r="O333" t="s">
        <v>77</v>
      </c>
      <c r="P333" t="s">
        <v>2519</v>
      </c>
      <c r="Q333">
        <v>6</v>
      </c>
      <c r="R333">
        <v>3.4</v>
      </c>
      <c r="S333">
        <v>0</v>
      </c>
      <c r="U333">
        <v>602964</v>
      </c>
      <c r="V333">
        <v>384871</v>
      </c>
      <c r="W333">
        <v>218093</v>
      </c>
      <c r="X333">
        <v>0</v>
      </c>
      <c r="Y333" t="s">
        <v>48</v>
      </c>
    </row>
    <row r="334" spans="1:25" x14ac:dyDescent="0.25">
      <c r="A334">
        <v>333</v>
      </c>
      <c r="B334">
        <v>70764</v>
      </c>
      <c r="C334">
        <v>0</v>
      </c>
      <c r="D334">
        <v>0</v>
      </c>
      <c r="E334" t="s">
        <v>2257</v>
      </c>
      <c r="F334" t="s">
        <v>2258</v>
      </c>
      <c r="G334">
        <v>1</v>
      </c>
      <c r="H334" s="6">
        <v>12200632</v>
      </c>
      <c r="I334" s="7">
        <v>46198</v>
      </c>
      <c r="K334">
        <v>5</v>
      </c>
      <c r="L334" t="s">
        <v>40</v>
      </c>
      <c r="M334" t="s">
        <v>3</v>
      </c>
      <c r="N334" t="s">
        <v>41</v>
      </c>
      <c r="O334" t="s">
        <v>51</v>
      </c>
      <c r="P334" t="s">
        <v>2519</v>
      </c>
      <c r="Q334">
        <v>5</v>
      </c>
      <c r="R334">
        <v>0</v>
      </c>
      <c r="S334">
        <v>0</v>
      </c>
      <c r="U334">
        <v>610032</v>
      </c>
      <c r="V334">
        <v>610032</v>
      </c>
      <c r="W334">
        <v>0</v>
      </c>
      <c r="X334">
        <v>0</v>
      </c>
      <c r="Y334" t="s">
        <v>2086</v>
      </c>
    </row>
    <row r="335" spans="1:25" x14ac:dyDescent="0.25">
      <c r="A335">
        <v>334</v>
      </c>
      <c r="B335">
        <v>70756</v>
      </c>
      <c r="C335">
        <v>0</v>
      </c>
      <c r="D335">
        <v>0</v>
      </c>
      <c r="E335" t="s">
        <v>2114</v>
      </c>
      <c r="F335" t="s">
        <v>2115</v>
      </c>
      <c r="G335">
        <v>1</v>
      </c>
      <c r="H335" s="6">
        <v>232512</v>
      </c>
      <c r="I335" s="7">
        <v>46197</v>
      </c>
      <c r="K335" t="s">
        <v>80</v>
      </c>
      <c r="L335" t="s">
        <v>40</v>
      </c>
      <c r="M335" t="s">
        <v>5</v>
      </c>
      <c r="N335" t="s">
        <v>41</v>
      </c>
      <c r="O335" t="s">
        <v>57</v>
      </c>
      <c r="P335" t="s">
        <v>2519</v>
      </c>
      <c r="Q335">
        <v>6.8</v>
      </c>
      <c r="R335">
        <v>0</v>
      </c>
      <c r="S335">
        <v>0</v>
      </c>
      <c r="U335">
        <v>15811</v>
      </c>
      <c r="V335">
        <v>15811</v>
      </c>
      <c r="W335">
        <v>0</v>
      </c>
      <c r="X335">
        <v>0</v>
      </c>
      <c r="Y335" t="s">
        <v>81</v>
      </c>
    </row>
    <row r="336" spans="1:25" x14ac:dyDescent="0.25">
      <c r="A336">
        <v>335</v>
      </c>
      <c r="B336">
        <v>70757</v>
      </c>
      <c r="C336">
        <v>0</v>
      </c>
      <c r="D336">
        <v>0</v>
      </c>
      <c r="E336" t="s">
        <v>279</v>
      </c>
      <c r="F336" t="s">
        <v>280</v>
      </c>
      <c r="G336">
        <v>1</v>
      </c>
      <c r="H336" s="6">
        <v>13399325</v>
      </c>
      <c r="I336" s="7">
        <v>46197</v>
      </c>
      <c r="K336" t="s">
        <v>80</v>
      </c>
      <c r="L336" t="s">
        <v>40</v>
      </c>
      <c r="M336" t="s">
        <v>5</v>
      </c>
      <c r="N336" t="s">
        <v>41</v>
      </c>
      <c r="O336" t="s">
        <v>57</v>
      </c>
      <c r="P336" t="s">
        <v>2519</v>
      </c>
      <c r="Q336">
        <v>6.8</v>
      </c>
      <c r="R336">
        <v>0</v>
      </c>
      <c r="S336">
        <v>0</v>
      </c>
      <c r="U336">
        <v>911154</v>
      </c>
      <c r="V336">
        <v>911154</v>
      </c>
      <c r="W336">
        <v>0</v>
      </c>
      <c r="X336">
        <v>0</v>
      </c>
      <c r="Y336" t="s">
        <v>81</v>
      </c>
    </row>
    <row r="337" spans="1:25" x14ac:dyDescent="0.25">
      <c r="A337">
        <v>336</v>
      </c>
      <c r="B337">
        <v>70754</v>
      </c>
      <c r="C337">
        <v>0</v>
      </c>
      <c r="D337">
        <v>0</v>
      </c>
      <c r="E337" t="s">
        <v>834</v>
      </c>
      <c r="F337" t="s">
        <v>835</v>
      </c>
      <c r="G337">
        <v>1</v>
      </c>
      <c r="H337" s="6">
        <v>4364105</v>
      </c>
      <c r="I337" s="7">
        <v>46197</v>
      </c>
      <c r="K337">
        <v>15</v>
      </c>
      <c r="L337" t="s">
        <v>40</v>
      </c>
      <c r="M337" t="s">
        <v>5</v>
      </c>
      <c r="N337" t="s">
        <v>41</v>
      </c>
      <c r="O337" t="s">
        <v>57</v>
      </c>
      <c r="P337" t="s">
        <v>2519</v>
      </c>
      <c r="Q337">
        <v>5</v>
      </c>
      <c r="R337">
        <v>10</v>
      </c>
      <c r="S337">
        <v>0</v>
      </c>
      <c r="U337">
        <v>654616</v>
      </c>
      <c r="V337">
        <v>218205</v>
      </c>
      <c r="W337">
        <v>436410</v>
      </c>
      <c r="X337">
        <v>0</v>
      </c>
      <c r="Y337" t="s">
        <v>94</v>
      </c>
    </row>
    <row r="338" spans="1:25" x14ac:dyDescent="0.25">
      <c r="A338">
        <v>337</v>
      </c>
      <c r="B338">
        <v>70740</v>
      </c>
      <c r="C338">
        <v>0</v>
      </c>
      <c r="D338">
        <v>0</v>
      </c>
      <c r="E338" t="s">
        <v>978</v>
      </c>
      <c r="F338" t="s">
        <v>979</v>
      </c>
      <c r="G338">
        <v>1</v>
      </c>
      <c r="H338" s="6">
        <v>2492600</v>
      </c>
      <c r="I338" s="7">
        <v>46196</v>
      </c>
      <c r="K338">
        <v>8</v>
      </c>
      <c r="L338" t="s">
        <v>40</v>
      </c>
      <c r="M338" t="s">
        <v>7</v>
      </c>
      <c r="N338" t="s">
        <v>41</v>
      </c>
      <c r="O338" t="s">
        <v>64</v>
      </c>
      <c r="P338" t="s">
        <v>2519</v>
      </c>
      <c r="Q338">
        <v>8</v>
      </c>
      <c r="R338">
        <v>0</v>
      </c>
      <c r="S338">
        <v>0</v>
      </c>
      <c r="U338">
        <v>199408</v>
      </c>
      <c r="V338">
        <v>199408</v>
      </c>
      <c r="W338">
        <v>0</v>
      </c>
      <c r="X338">
        <v>0</v>
      </c>
      <c r="Y338" t="s">
        <v>44</v>
      </c>
    </row>
    <row r="339" spans="1:25" x14ac:dyDescent="0.25">
      <c r="A339">
        <v>338</v>
      </c>
      <c r="B339">
        <v>70741</v>
      </c>
      <c r="C339">
        <v>0</v>
      </c>
      <c r="D339">
        <v>0</v>
      </c>
      <c r="E339" t="s">
        <v>978</v>
      </c>
      <c r="F339" t="s">
        <v>979</v>
      </c>
      <c r="G339">
        <v>1</v>
      </c>
      <c r="H339" s="6">
        <v>478415</v>
      </c>
      <c r="I339" s="7">
        <v>46196</v>
      </c>
      <c r="K339">
        <v>8</v>
      </c>
      <c r="L339" t="s">
        <v>40</v>
      </c>
      <c r="M339" t="s">
        <v>7</v>
      </c>
      <c r="N339" t="s">
        <v>41</v>
      </c>
      <c r="O339" t="s">
        <v>64</v>
      </c>
      <c r="P339" t="s">
        <v>2519</v>
      </c>
      <c r="Q339">
        <v>8</v>
      </c>
      <c r="R339">
        <v>0</v>
      </c>
      <c r="S339">
        <v>0</v>
      </c>
      <c r="U339">
        <v>38273</v>
      </c>
      <c r="V339">
        <v>38273</v>
      </c>
      <c r="W339">
        <v>0</v>
      </c>
      <c r="X339">
        <v>0</v>
      </c>
      <c r="Y339" t="s">
        <v>44</v>
      </c>
    </row>
    <row r="340" spans="1:25" x14ac:dyDescent="0.25">
      <c r="A340">
        <v>339</v>
      </c>
      <c r="B340">
        <v>70745</v>
      </c>
      <c r="C340">
        <v>0</v>
      </c>
      <c r="D340">
        <v>0</v>
      </c>
      <c r="E340" t="s">
        <v>848</v>
      </c>
      <c r="F340" t="s">
        <v>849</v>
      </c>
      <c r="G340">
        <v>1</v>
      </c>
      <c r="H340" s="6">
        <v>414726</v>
      </c>
      <c r="I340" s="7">
        <v>46196</v>
      </c>
      <c r="K340">
        <v>15</v>
      </c>
      <c r="L340" t="s">
        <v>40</v>
      </c>
      <c r="M340" t="s">
        <v>5</v>
      </c>
      <c r="N340" t="s">
        <v>41</v>
      </c>
      <c r="O340" t="s">
        <v>47</v>
      </c>
      <c r="P340" t="s">
        <v>2519</v>
      </c>
      <c r="Q340">
        <v>4</v>
      </c>
      <c r="R340">
        <v>11</v>
      </c>
      <c r="S340">
        <v>0</v>
      </c>
      <c r="U340">
        <v>62209</v>
      </c>
      <c r="V340">
        <v>16589</v>
      </c>
      <c r="W340">
        <v>45620</v>
      </c>
      <c r="X340">
        <v>0</v>
      </c>
      <c r="Y340" t="s">
        <v>109</v>
      </c>
    </row>
    <row r="341" spans="1:25" x14ac:dyDescent="0.25">
      <c r="A341">
        <v>340</v>
      </c>
      <c r="B341">
        <v>70751</v>
      </c>
      <c r="C341">
        <v>0</v>
      </c>
      <c r="D341">
        <v>0</v>
      </c>
      <c r="E341" t="s">
        <v>743</v>
      </c>
      <c r="F341" t="s">
        <v>744</v>
      </c>
      <c r="G341">
        <v>1</v>
      </c>
      <c r="H341" s="6">
        <v>3500000</v>
      </c>
      <c r="I341" s="7">
        <v>46196</v>
      </c>
      <c r="K341">
        <v>5</v>
      </c>
      <c r="L341" t="s">
        <v>40</v>
      </c>
      <c r="M341" t="s">
        <v>7</v>
      </c>
      <c r="N341" t="s">
        <v>41</v>
      </c>
      <c r="O341" t="s">
        <v>64</v>
      </c>
      <c r="P341" t="s">
        <v>2519</v>
      </c>
      <c r="Q341">
        <v>5</v>
      </c>
      <c r="R341">
        <v>0</v>
      </c>
      <c r="S341">
        <v>0</v>
      </c>
      <c r="U341">
        <v>175000</v>
      </c>
      <c r="V341">
        <v>175000</v>
      </c>
      <c r="W341">
        <v>0</v>
      </c>
      <c r="X341">
        <v>0</v>
      </c>
      <c r="Y341" t="s">
        <v>94</v>
      </c>
    </row>
    <row r="342" spans="1:25" x14ac:dyDescent="0.25">
      <c r="A342">
        <v>341</v>
      </c>
      <c r="B342">
        <v>70742</v>
      </c>
      <c r="C342">
        <v>0</v>
      </c>
      <c r="D342">
        <v>0</v>
      </c>
      <c r="E342" t="s">
        <v>1506</v>
      </c>
      <c r="F342" t="s">
        <v>1507</v>
      </c>
      <c r="G342">
        <v>1</v>
      </c>
      <c r="H342" s="6">
        <v>196171</v>
      </c>
      <c r="I342" s="7">
        <v>46196</v>
      </c>
      <c r="K342">
        <v>8</v>
      </c>
      <c r="L342" t="s">
        <v>40</v>
      </c>
      <c r="M342" t="s">
        <v>7</v>
      </c>
      <c r="N342" t="s">
        <v>41</v>
      </c>
      <c r="O342" t="s">
        <v>64</v>
      </c>
      <c r="P342" t="s">
        <v>2519</v>
      </c>
      <c r="Q342">
        <v>8</v>
      </c>
      <c r="R342">
        <v>0</v>
      </c>
      <c r="S342">
        <v>0</v>
      </c>
      <c r="U342">
        <v>15694</v>
      </c>
      <c r="V342">
        <v>15694</v>
      </c>
      <c r="W342">
        <v>0</v>
      </c>
      <c r="X342">
        <v>0</v>
      </c>
      <c r="Y342" t="s">
        <v>44</v>
      </c>
    </row>
    <row r="343" spans="1:25" x14ac:dyDescent="0.25">
      <c r="A343">
        <v>342</v>
      </c>
      <c r="B343">
        <v>70748</v>
      </c>
      <c r="C343">
        <v>0</v>
      </c>
      <c r="D343">
        <v>0</v>
      </c>
      <c r="E343" t="s">
        <v>2210</v>
      </c>
      <c r="F343" t="s">
        <v>2211</v>
      </c>
      <c r="G343">
        <v>1</v>
      </c>
      <c r="H343" s="6">
        <v>1195699</v>
      </c>
      <c r="I343" s="7">
        <v>46196</v>
      </c>
      <c r="K343">
        <v>7</v>
      </c>
      <c r="L343" t="s">
        <v>40</v>
      </c>
      <c r="M343" t="s">
        <v>8</v>
      </c>
      <c r="N343" t="s">
        <v>41</v>
      </c>
      <c r="O343" t="s">
        <v>347</v>
      </c>
      <c r="P343" t="s">
        <v>2519</v>
      </c>
      <c r="Q343">
        <v>7</v>
      </c>
      <c r="R343">
        <v>0</v>
      </c>
      <c r="S343">
        <v>0</v>
      </c>
      <c r="U343">
        <v>83699</v>
      </c>
      <c r="V343">
        <v>83699</v>
      </c>
      <c r="W343">
        <v>0</v>
      </c>
      <c r="X343">
        <v>0</v>
      </c>
      <c r="Y343" t="s">
        <v>2086</v>
      </c>
    </row>
    <row r="344" spans="1:25" x14ac:dyDescent="0.25">
      <c r="A344">
        <v>343</v>
      </c>
      <c r="B344">
        <v>70743</v>
      </c>
      <c r="C344">
        <v>0</v>
      </c>
      <c r="D344">
        <v>0</v>
      </c>
      <c r="E344" t="s">
        <v>2359</v>
      </c>
      <c r="F344" t="s">
        <v>2360</v>
      </c>
      <c r="G344">
        <v>1</v>
      </c>
      <c r="H344" s="6">
        <v>5000000</v>
      </c>
      <c r="I344" s="7">
        <v>46196</v>
      </c>
      <c r="K344">
        <v>12</v>
      </c>
      <c r="L344" t="s">
        <v>40</v>
      </c>
      <c r="M344" t="s">
        <v>4</v>
      </c>
      <c r="N344" t="s">
        <v>41</v>
      </c>
      <c r="O344" t="s">
        <v>51</v>
      </c>
      <c r="P344" t="s">
        <v>2519</v>
      </c>
      <c r="Q344">
        <v>12</v>
      </c>
      <c r="R344">
        <v>0</v>
      </c>
      <c r="S344">
        <v>0</v>
      </c>
      <c r="U344">
        <v>600000</v>
      </c>
      <c r="V344">
        <v>600000</v>
      </c>
      <c r="W344">
        <v>0</v>
      </c>
      <c r="X344">
        <v>0</v>
      </c>
      <c r="Y344" t="s">
        <v>2086</v>
      </c>
    </row>
    <row r="345" spans="1:25" x14ac:dyDescent="0.25">
      <c r="A345">
        <v>344</v>
      </c>
      <c r="B345">
        <v>70744</v>
      </c>
      <c r="C345">
        <v>0</v>
      </c>
      <c r="D345">
        <v>0</v>
      </c>
      <c r="E345" t="s">
        <v>2359</v>
      </c>
      <c r="F345" t="s">
        <v>2360</v>
      </c>
      <c r="G345">
        <v>1</v>
      </c>
      <c r="H345" s="6">
        <v>5000000</v>
      </c>
      <c r="I345" s="7">
        <v>46196</v>
      </c>
      <c r="K345">
        <v>12</v>
      </c>
      <c r="L345" t="s">
        <v>40</v>
      </c>
      <c r="M345" t="s">
        <v>4</v>
      </c>
      <c r="N345" t="s">
        <v>41</v>
      </c>
      <c r="O345" t="s">
        <v>51</v>
      </c>
      <c r="P345" t="s">
        <v>2519</v>
      </c>
      <c r="Q345">
        <v>12</v>
      </c>
      <c r="R345">
        <v>0</v>
      </c>
      <c r="S345">
        <v>0</v>
      </c>
      <c r="U345">
        <v>600000</v>
      </c>
      <c r="V345">
        <v>600000</v>
      </c>
      <c r="W345">
        <v>0</v>
      </c>
      <c r="X345">
        <v>0</v>
      </c>
      <c r="Y345" t="s">
        <v>2086</v>
      </c>
    </row>
    <row r="346" spans="1:25" x14ac:dyDescent="0.25">
      <c r="A346">
        <v>345</v>
      </c>
      <c r="B346">
        <v>70750</v>
      </c>
      <c r="C346">
        <v>0</v>
      </c>
      <c r="D346">
        <v>0</v>
      </c>
      <c r="E346" t="s">
        <v>2650</v>
      </c>
      <c r="F346" t="s">
        <v>2651</v>
      </c>
      <c r="G346">
        <v>1</v>
      </c>
      <c r="H346" s="6">
        <v>717447</v>
      </c>
      <c r="I346" s="7">
        <v>46196</v>
      </c>
      <c r="K346">
        <v>6</v>
      </c>
      <c r="L346" t="s">
        <v>40</v>
      </c>
      <c r="M346" t="s">
        <v>4</v>
      </c>
      <c r="N346" t="s">
        <v>41</v>
      </c>
      <c r="O346" t="s">
        <v>51</v>
      </c>
      <c r="P346" t="s">
        <v>2519</v>
      </c>
      <c r="Q346">
        <v>6</v>
      </c>
      <c r="R346">
        <v>0</v>
      </c>
      <c r="S346">
        <v>0</v>
      </c>
      <c r="U346">
        <v>43047</v>
      </c>
      <c r="V346">
        <v>43047</v>
      </c>
      <c r="W346">
        <v>0</v>
      </c>
      <c r="X346">
        <v>0</v>
      </c>
      <c r="Y346" t="s">
        <v>2520</v>
      </c>
    </row>
    <row r="347" spans="1:25" x14ac:dyDescent="0.25">
      <c r="A347">
        <v>346</v>
      </c>
      <c r="B347">
        <v>70739</v>
      </c>
      <c r="C347">
        <v>0</v>
      </c>
      <c r="D347">
        <v>0</v>
      </c>
      <c r="E347" t="s">
        <v>743</v>
      </c>
      <c r="F347" t="s">
        <v>744</v>
      </c>
      <c r="G347">
        <v>1</v>
      </c>
      <c r="H347" s="6">
        <v>5000000</v>
      </c>
      <c r="I347" s="7">
        <v>46195</v>
      </c>
      <c r="K347">
        <v>5</v>
      </c>
      <c r="L347" t="s">
        <v>40</v>
      </c>
      <c r="M347" t="s">
        <v>7</v>
      </c>
      <c r="N347" t="s">
        <v>41</v>
      </c>
      <c r="O347" t="s">
        <v>64</v>
      </c>
      <c r="P347" t="s">
        <v>2519</v>
      </c>
      <c r="Q347">
        <v>5</v>
      </c>
      <c r="R347">
        <v>0</v>
      </c>
      <c r="S347">
        <v>0</v>
      </c>
      <c r="U347">
        <v>250000</v>
      </c>
      <c r="V347">
        <v>250000</v>
      </c>
      <c r="W347">
        <v>0</v>
      </c>
      <c r="X347">
        <v>0</v>
      </c>
      <c r="Y347" t="s">
        <v>94</v>
      </c>
    </row>
    <row r="348" spans="1:25" x14ac:dyDescent="0.25">
      <c r="A348">
        <v>347</v>
      </c>
      <c r="B348">
        <v>70737</v>
      </c>
      <c r="C348">
        <v>0</v>
      </c>
      <c r="D348">
        <v>0</v>
      </c>
      <c r="E348" t="s">
        <v>972</v>
      </c>
      <c r="F348" t="s">
        <v>2623</v>
      </c>
      <c r="G348">
        <v>1</v>
      </c>
      <c r="H348" s="6">
        <v>954178</v>
      </c>
      <c r="I348" s="7">
        <v>46195</v>
      </c>
      <c r="K348">
        <v>8</v>
      </c>
      <c r="L348" t="s">
        <v>40</v>
      </c>
      <c r="M348" t="s">
        <v>7</v>
      </c>
      <c r="N348" t="s">
        <v>41</v>
      </c>
      <c r="O348" t="s">
        <v>64</v>
      </c>
      <c r="P348" t="s">
        <v>2519</v>
      </c>
      <c r="Q348">
        <v>8</v>
      </c>
      <c r="R348">
        <v>0</v>
      </c>
      <c r="S348">
        <v>0</v>
      </c>
      <c r="U348">
        <v>76334</v>
      </c>
      <c r="V348">
        <v>76334</v>
      </c>
      <c r="W348">
        <v>0</v>
      </c>
      <c r="X348">
        <v>0</v>
      </c>
      <c r="Y348" t="s">
        <v>44</v>
      </c>
    </row>
    <row r="349" spans="1:25" x14ac:dyDescent="0.25">
      <c r="A349">
        <v>348</v>
      </c>
      <c r="B349">
        <v>70749</v>
      </c>
      <c r="C349">
        <v>0</v>
      </c>
      <c r="D349">
        <v>0</v>
      </c>
      <c r="E349" t="s">
        <v>820</v>
      </c>
      <c r="F349" t="s">
        <v>821</v>
      </c>
      <c r="G349">
        <v>1</v>
      </c>
      <c r="H349" s="6">
        <v>20688889</v>
      </c>
      <c r="I349" s="7">
        <v>46195</v>
      </c>
      <c r="K349">
        <v>10</v>
      </c>
      <c r="L349" t="s">
        <v>40</v>
      </c>
      <c r="M349" t="s">
        <v>5</v>
      </c>
      <c r="N349" t="s">
        <v>41</v>
      </c>
      <c r="O349" t="s">
        <v>47</v>
      </c>
      <c r="P349" t="s">
        <v>2519</v>
      </c>
      <c r="Q349">
        <v>10</v>
      </c>
      <c r="R349">
        <v>0</v>
      </c>
      <c r="S349">
        <v>0</v>
      </c>
      <c r="U349">
        <v>2068889</v>
      </c>
      <c r="V349">
        <v>2068889</v>
      </c>
      <c r="W349">
        <v>0</v>
      </c>
      <c r="X349">
        <v>0</v>
      </c>
      <c r="Y349" t="s">
        <v>48</v>
      </c>
    </row>
    <row r="350" spans="1:25" x14ac:dyDescent="0.25">
      <c r="A350">
        <v>349</v>
      </c>
      <c r="B350">
        <v>70690</v>
      </c>
      <c r="C350">
        <v>0</v>
      </c>
      <c r="D350">
        <v>0</v>
      </c>
      <c r="E350" t="s">
        <v>1119</v>
      </c>
      <c r="F350" t="s">
        <v>1120</v>
      </c>
      <c r="G350">
        <v>1</v>
      </c>
      <c r="H350" s="6">
        <v>63699870</v>
      </c>
      <c r="I350" s="7">
        <v>46195</v>
      </c>
      <c r="K350">
        <v>15</v>
      </c>
      <c r="L350" t="s">
        <v>40</v>
      </c>
      <c r="M350" t="s">
        <v>5</v>
      </c>
      <c r="N350" t="s">
        <v>41</v>
      </c>
      <c r="O350" t="s">
        <v>77</v>
      </c>
      <c r="P350" t="s">
        <v>2519</v>
      </c>
      <c r="Q350">
        <v>5</v>
      </c>
      <c r="R350">
        <v>10</v>
      </c>
      <c r="S350">
        <v>0</v>
      </c>
      <c r="U350">
        <v>9554981</v>
      </c>
      <c r="V350">
        <v>3184994</v>
      </c>
      <c r="W350">
        <v>6369987</v>
      </c>
      <c r="X350">
        <v>0</v>
      </c>
      <c r="Y350" t="s">
        <v>48</v>
      </c>
    </row>
    <row r="351" spans="1:25" x14ac:dyDescent="0.25">
      <c r="A351">
        <v>350</v>
      </c>
      <c r="B351">
        <v>70733</v>
      </c>
      <c r="C351">
        <v>0</v>
      </c>
      <c r="D351">
        <v>0</v>
      </c>
      <c r="E351" t="s">
        <v>582</v>
      </c>
      <c r="F351" t="s">
        <v>583</v>
      </c>
      <c r="G351">
        <v>1</v>
      </c>
      <c r="H351" s="6">
        <v>10774898</v>
      </c>
      <c r="I351" s="7">
        <v>46192</v>
      </c>
      <c r="K351">
        <v>10</v>
      </c>
      <c r="L351" t="s">
        <v>40</v>
      </c>
      <c r="M351" t="s">
        <v>7</v>
      </c>
      <c r="N351" t="s">
        <v>41</v>
      </c>
      <c r="O351" t="s">
        <v>64</v>
      </c>
      <c r="P351" t="s">
        <v>2519</v>
      </c>
      <c r="Q351">
        <v>10</v>
      </c>
      <c r="R351">
        <v>0</v>
      </c>
      <c r="S351">
        <v>0</v>
      </c>
      <c r="U351">
        <v>1077490</v>
      </c>
      <c r="V351">
        <v>1077490</v>
      </c>
      <c r="W351">
        <v>0</v>
      </c>
      <c r="X351">
        <v>0</v>
      </c>
      <c r="Y351" t="s">
        <v>48</v>
      </c>
    </row>
    <row r="352" spans="1:25" x14ac:dyDescent="0.25">
      <c r="A352">
        <v>351</v>
      </c>
      <c r="B352">
        <v>70723</v>
      </c>
      <c r="C352">
        <v>0</v>
      </c>
      <c r="D352">
        <v>0</v>
      </c>
      <c r="E352" t="s">
        <v>830</v>
      </c>
      <c r="F352" t="s">
        <v>831</v>
      </c>
      <c r="G352">
        <v>1</v>
      </c>
      <c r="H352" s="6">
        <v>2500000</v>
      </c>
      <c r="I352" s="7">
        <v>46192</v>
      </c>
      <c r="K352">
        <v>8</v>
      </c>
      <c r="L352" t="s">
        <v>40</v>
      </c>
      <c r="M352" t="s">
        <v>5</v>
      </c>
      <c r="N352" t="s">
        <v>41</v>
      </c>
      <c r="O352" t="s">
        <v>77</v>
      </c>
      <c r="P352" t="s">
        <v>2519</v>
      </c>
      <c r="Q352">
        <v>8</v>
      </c>
      <c r="R352">
        <v>0</v>
      </c>
      <c r="S352">
        <v>0</v>
      </c>
      <c r="U352">
        <v>200000</v>
      </c>
      <c r="V352">
        <v>200000</v>
      </c>
      <c r="W352">
        <v>0</v>
      </c>
      <c r="X352">
        <v>0</v>
      </c>
      <c r="Y352" t="s">
        <v>44</v>
      </c>
    </row>
    <row r="353" spans="1:25" x14ac:dyDescent="0.25">
      <c r="A353">
        <v>352</v>
      </c>
      <c r="B353">
        <v>70721</v>
      </c>
      <c r="C353">
        <v>0</v>
      </c>
      <c r="D353">
        <v>0</v>
      </c>
      <c r="E353" t="s">
        <v>1226</v>
      </c>
      <c r="F353" t="s">
        <v>1227</v>
      </c>
      <c r="G353">
        <v>1</v>
      </c>
      <c r="H353" s="6">
        <v>50000000</v>
      </c>
      <c r="I353" s="7">
        <v>46192</v>
      </c>
      <c r="K353">
        <v>15</v>
      </c>
      <c r="L353" t="s">
        <v>40</v>
      </c>
      <c r="M353" t="s">
        <v>7</v>
      </c>
      <c r="N353" t="s">
        <v>41</v>
      </c>
      <c r="O353" t="s">
        <v>64</v>
      </c>
      <c r="P353" t="s">
        <v>2519</v>
      </c>
      <c r="Q353">
        <v>8</v>
      </c>
      <c r="R353">
        <v>7</v>
      </c>
      <c r="S353">
        <v>0</v>
      </c>
      <c r="U353">
        <v>7500000</v>
      </c>
      <c r="V353">
        <v>4000000</v>
      </c>
      <c r="W353">
        <v>3500000</v>
      </c>
      <c r="X353">
        <v>0</v>
      </c>
      <c r="Y353" t="s">
        <v>48</v>
      </c>
    </row>
    <row r="354" spans="1:25" x14ac:dyDescent="0.25">
      <c r="A354">
        <v>353</v>
      </c>
      <c r="B354">
        <v>70701</v>
      </c>
      <c r="C354">
        <v>0</v>
      </c>
      <c r="D354">
        <v>0</v>
      </c>
      <c r="E354" t="s">
        <v>553</v>
      </c>
      <c r="F354" t="s">
        <v>554</v>
      </c>
      <c r="G354">
        <v>1</v>
      </c>
      <c r="H354" s="6">
        <v>40058038</v>
      </c>
      <c r="I354" s="7">
        <v>46192</v>
      </c>
      <c r="K354">
        <v>15</v>
      </c>
      <c r="L354" t="s">
        <v>40</v>
      </c>
      <c r="M354" t="s">
        <v>5</v>
      </c>
      <c r="N354" t="s">
        <v>41</v>
      </c>
      <c r="O354" t="s">
        <v>47</v>
      </c>
      <c r="P354" t="s">
        <v>2519</v>
      </c>
      <c r="Q354">
        <v>4</v>
      </c>
      <c r="R354">
        <v>11</v>
      </c>
      <c r="S354">
        <v>0</v>
      </c>
      <c r="U354">
        <v>6008706</v>
      </c>
      <c r="V354">
        <v>1602322</v>
      </c>
      <c r="W354">
        <v>4406384</v>
      </c>
      <c r="X354">
        <v>0</v>
      </c>
      <c r="Y354" t="s">
        <v>109</v>
      </c>
    </row>
    <row r="355" spans="1:25" x14ac:dyDescent="0.25">
      <c r="A355">
        <v>354</v>
      </c>
      <c r="B355">
        <v>70735</v>
      </c>
      <c r="C355">
        <v>0</v>
      </c>
      <c r="D355">
        <v>0</v>
      </c>
      <c r="E355" t="s">
        <v>594</v>
      </c>
      <c r="F355" t="s">
        <v>595</v>
      </c>
      <c r="G355">
        <v>1</v>
      </c>
      <c r="H355" s="6">
        <v>8000000</v>
      </c>
      <c r="I355" s="7">
        <v>46192</v>
      </c>
      <c r="K355">
        <v>8</v>
      </c>
      <c r="L355" t="s">
        <v>40</v>
      </c>
      <c r="M355" t="s">
        <v>5</v>
      </c>
      <c r="N355" t="s">
        <v>41</v>
      </c>
      <c r="O355" t="s">
        <v>54</v>
      </c>
      <c r="P355" t="s">
        <v>2519</v>
      </c>
      <c r="Q355">
        <v>8</v>
      </c>
      <c r="R355">
        <v>0</v>
      </c>
      <c r="S355">
        <v>0</v>
      </c>
      <c r="U355">
        <v>640000</v>
      </c>
      <c r="V355">
        <v>640000</v>
      </c>
      <c r="W355">
        <v>0</v>
      </c>
      <c r="X355">
        <v>0</v>
      </c>
      <c r="Y355" t="s">
        <v>109</v>
      </c>
    </row>
    <row r="356" spans="1:25" x14ac:dyDescent="0.25">
      <c r="A356">
        <v>355</v>
      </c>
      <c r="B356">
        <v>70718</v>
      </c>
      <c r="C356">
        <v>0</v>
      </c>
      <c r="D356">
        <v>0</v>
      </c>
      <c r="E356" t="s">
        <v>1337</v>
      </c>
      <c r="F356" t="s">
        <v>1338</v>
      </c>
      <c r="G356">
        <v>1</v>
      </c>
      <c r="H356" s="6">
        <v>66202489</v>
      </c>
      <c r="I356" s="7">
        <v>46192</v>
      </c>
      <c r="K356">
        <v>15</v>
      </c>
      <c r="L356" t="s">
        <v>40</v>
      </c>
      <c r="M356" t="s">
        <v>5</v>
      </c>
      <c r="N356" t="s">
        <v>41</v>
      </c>
      <c r="O356" t="s">
        <v>47</v>
      </c>
      <c r="P356" t="s">
        <v>2519</v>
      </c>
      <c r="Q356">
        <v>8</v>
      </c>
      <c r="R356">
        <v>7</v>
      </c>
      <c r="S356">
        <v>0</v>
      </c>
      <c r="U356">
        <v>9930373</v>
      </c>
      <c r="V356">
        <v>5296199</v>
      </c>
      <c r="W356">
        <v>4634174</v>
      </c>
      <c r="X356">
        <v>0</v>
      </c>
      <c r="Y356" t="s">
        <v>112</v>
      </c>
    </row>
    <row r="357" spans="1:25" x14ac:dyDescent="0.25">
      <c r="A357">
        <v>356</v>
      </c>
      <c r="B357">
        <v>70697</v>
      </c>
      <c r="C357">
        <v>0</v>
      </c>
      <c r="D357">
        <v>0</v>
      </c>
      <c r="E357" t="s">
        <v>836</v>
      </c>
      <c r="F357" t="s">
        <v>837</v>
      </c>
      <c r="G357">
        <v>1</v>
      </c>
      <c r="H357" s="6">
        <v>1883421</v>
      </c>
      <c r="I357" s="7">
        <v>46192</v>
      </c>
      <c r="K357">
        <v>15</v>
      </c>
      <c r="L357" t="s">
        <v>40</v>
      </c>
      <c r="M357" t="s">
        <v>5</v>
      </c>
      <c r="N357" t="s">
        <v>41</v>
      </c>
      <c r="O357" t="s">
        <v>47</v>
      </c>
      <c r="P357" t="s">
        <v>2519</v>
      </c>
      <c r="Q357">
        <v>4</v>
      </c>
      <c r="R357">
        <v>11</v>
      </c>
      <c r="S357">
        <v>0</v>
      </c>
      <c r="U357">
        <v>282513</v>
      </c>
      <c r="V357">
        <v>75337</v>
      </c>
      <c r="W357">
        <v>207176</v>
      </c>
      <c r="X357">
        <v>0</v>
      </c>
      <c r="Y357" t="s">
        <v>109</v>
      </c>
    </row>
    <row r="358" spans="1:25" x14ac:dyDescent="0.25">
      <c r="A358">
        <v>357</v>
      </c>
      <c r="B358">
        <v>70724</v>
      </c>
      <c r="C358">
        <v>0</v>
      </c>
      <c r="D358">
        <v>0</v>
      </c>
      <c r="E358" t="s">
        <v>2607</v>
      </c>
      <c r="F358" t="s">
        <v>2608</v>
      </c>
      <c r="G358">
        <v>1</v>
      </c>
      <c r="H358" s="6">
        <v>500000</v>
      </c>
      <c r="I358" s="7">
        <v>46192</v>
      </c>
      <c r="K358">
        <v>15</v>
      </c>
      <c r="L358" t="s">
        <v>40</v>
      </c>
      <c r="M358" t="s">
        <v>1</v>
      </c>
      <c r="N358" t="s">
        <v>41</v>
      </c>
      <c r="O358" t="s">
        <v>87</v>
      </c>
      <c r="P358" t="s">
        <v>2519</v>
      </c>
      <c r="Q358">
        <v>7</v>
      </c>
      <c r="R358">
        <v>8</v>
      </c>
      <c r="S358">
        <v>0</v>
      </c>
      <c r="U358">
        <v>75000</v>
      </c>
      <c r="V358">
        <v>35000</v>
      </c>
      <c r="W358">
        <v>40000</v>
      </c>
      <c r="X358">
        <v>0</v>
      </c>
      <c r="Y358" t="s">
        <v>2520</v>
      </c>
    </row>
    <row r="359" spans="1:25" x14ac:dyDescent="0.25">
      <c r="A359">
        <v>358</v>
      </c>
      <c r="B359">
        <v>70725</v>
      </c>
      <c r="C359">
        <v>0</v>
      </c>
      <c r="D359">
        <v>0</v>
      </c>
      <c r="E359" t="s">
        <v>2607</v>
      </c>
      <c r="F359" t="s">
        <v>2608</v>
      </c>
      <c r="G359">
        <v>1</v>
      </c>
      <c r="H359" s="6">
        <v>5000000</v>
      </c>
      <c r="I359" s="7">
        <v>46192</v>
      </c>
      <c r="K359">
        <v>15</v>
      </c>
      <c r="L359" t="s">
        <v>40</v>
      </c>
      <c r="M359" t="s">
        <v>1</v>
      </c>
      <c r="N359" t="s">
        <v>41</v>
      </c>
      <c r="O359" t="s">
        <v>87</v>
      </c>
      <c r="P359" t="s">
        <v>2519</v>
      </c>
      <c r="Q359">
        <v>7</v>
      </c>
      <c r="R359">
        <v>8</v>
      </c>
      <c r="S359">
        <v>0</v>
      </c>
      <c r="U359">
        <v>750000</v>
      </c>
      <c r="V359">
        <v>350000</v>
      </c>
      <c r="W359">
        <v>400000</v>
      </c>
      <c r="X359">
        <v>0</v>
      </c>
      <c r="Y359" t="s">
        <v>2520</v>
      </c>
    </row>
    <row r="360" spans="1:25" x14ac:dyDescent="0.25">
      <c r="A360">
        <v>359</v>
      </c>
      <c r="B360">
        <v>70726</v>
      </c>
      <c r="C360">
        <v>0</v>
      </c>
      <c r="D360">
        <v>0</v>
      </c>
      <c r="E360" t="s">
        <v>2607</v>
      </c>
      <c r="F360" t="s">
        <v>2608</v>
      </c>
      <c r="G360">
        <v>1</v>
      </c>
      <c r="H360" s="6">
        <v>5000000</v>
      </c>
      <c r="I360" s="7">
        <v>46192</v>
      </c>
      <c r="K360">
        <v>15</v>
      </c>
      <c r="L360" t="s">
        <v>40</v>
      </c>
      <c r="M360" t="s">
        <v>1</v>
      </c>
      <c r="N360" t="s">
        <v>41</v>
      </c>
      <c r="O360" t="s">
        <v>87</v>
      </c>
      <c r="P360" t="s">
        <v>2519</v>
      </c>
      <c r="Q360">
        <v>7</v>
      </c>
      <c r="R360">
        <v>8</v>
      </c>
      <c r="S360">
        <v>0</v>
      </c>
      <c r="U360">
        <v>750000</v>
      </c>
      <c r="V360">
        <v>350000</v>
      </c>
      <c r="W360">
        <v>400000</v>
      </c>
      <c r="X360">
        <v>0</v>
      </c>
      <c r="Y360" t="s">
        <v>2520</v>
      </c>
    </row>
    <row r="361" spans="1:25" x14ac:dyDescent="0.25">
      <c r="A361">
        <v>360</v>
      </c>
      <c r="B361">
        <v>70727</v>
      </c>
      <c r="C361">
        <v>0</v>
      </c>
      <c r="D361">
        <v>0</v>
      </c>
      <c r="E361" t="s">
        <v>2607</v>
      </c>
      <c r="F361" t="s">
        <v>2608</v>
      </c>
      <c r="G361">
        <v>1</v>
      </c>
      <c r="H361" s="6">
        <v>5000000</v>
      </c>
      <c r="I361" s="7">
        <v>46192</v>
      </c>
      <c r="K361">
        <v>15</v>
      </c>
      <c r="L361" t="s">
        <v>40</v>
      </c>
      <c r="M361" t="s">
        <v>1</v>
      </c>
      <c r="N361" t="s">
        <v>41</v>
      </c>
      <c r="O361" t="s">
        <v>87</v>
      </c>
      <c r="P361" t="s">
        <v>2519</v>
      </c>
      <c r="Q361">
        <v>7</v>
      </c>
      <c r="R361">
        <v>8</v>
      </c>
      <c r="S361">
        <v>0</v>
      </c>
      <c r="U361">
        <v>750000</v>
      </c>
      <c r="V361">
        <v>350000</v>
      </c>
      <c r="W361">
        <v>400000</v>
      </c>
      <c r="X361">
        <v>0</v>
      </c>
      <c r="Y361" t="s">
        <v>2520</v>
      </c>
    </row>
    <row r="362" spans="1:25" x14ac:dyDescent="0.25">
      <c r="A362">
        <v>361</v>
      </c>
      <c r="B362">
        <v>70728</v>
      </c>
      <c r="C362">
        <v>0</v>
      </c>
      <c r="D362">
        <v>0</v>
      </c>
      <c r="E362" t="s">
        <v>2607</v>
      </c>
      <c r="F362" t="s">
        <v>2608</v>
      </c>
      <c r="G362">
        <v>1</v>
      </c>
      <c r="H362" s="6">
        <v>5000000</v>
      </c>
      <c r="I362" s="7">
        <v>46192</v>
      </c>
      <c r="K362">
        <v>15</v>
      </c>
      <c r="L362" t="s">
        <v>40</v>
      </c>
      <c r="M362" t="s">
        <v>1</v>
      </c>
      <c r="N362" t="s">
        <v>41</v>
      </c>
      <c r="O362" t="s">
        <v>87</v>
      </c>
      <c r="P362" t="s">
        <v>2519</v>
      </c>
      <c r="Q362">
        <v>7</v>
      </c>
      <c r="R362">
        <v>8</v>
      </c>
      <c r="S362">
        <v>0</v>
      </c>
      <c r="U362">
        <v>750000</v>
      </c>
      <c r="V362">
        <v>350000</v>
      </c>
      <c r="W362">
        <v>400000</v>
      </c>
      <c r="X362">
        <v>0</v>
      </c>
      <c r="Y362" t="s">
        <v>2520</v>
      </c>
    </row>
    <row r="363" spans="1:25" x14ac:dyDescent="0.25">
      <c r="A363">
        <v>362</v>
      </c>
      <c r="B363">
        <v>70719</v>
      </c>
      <c r="C363">
        <v>0</v>
      </c>
      <c r="D363">
        <v>0</v>
      </c>
      <c r="E363" t="s">
        <v>1335</v>
      </c>
      <c r="F363" t="s">
        <v>1336</v>
      </c>
      <c r="G363">
        <v>1</v>
      </c>
      <c r="H363" s="6">
        <v>327112</v>
      </c>
      <c r="I363" s="7">
        <v>46192</v>
      </c>
      <c r="K363">
        <v>15</v>
      </c>
      <c r="L363" t="s">
        <v>40</v>
      </c>
      <c r="M363" t="s">
        <v>5</v>
      </c>
      <c r="N363" t="s">
        <v>41</v>
      </c>
      <c r="O363" t="s">
        <v>47</v>
      </c>
      <c r="P363" t="s">
        <v>2519</v>
      </c>
      <c r="Q363">
        <v>8</v>
      </c>
      <c r="R363">
        <v>7</v>
      </c>
      <c r="S363">
        <v>0</v>
      </c>
      <c r="U363">
        <v>49067</v>
      </c>
      <c r="V363">
        <v>26169</v>
      </c>
      <c r="W363">
        <v>22898</v>
      </c>
      <c r="X363">
        <v>0</v>
      </c>
      <c r="Y363" t="s">
        <v>112</v>
      </c>
    </row>
    <row r="364" spans="1:25" x14ac:dyDescent="0.25">
      <c r="A364">
        <v>363</v>
      </c>
      <c r="B364">
        <v>70707</v>
      </c>
      <c r="C364">
        <v>0</v>
      </c>
      <c r="D364">
        <v>0</v>
      </c>
      <c r="E364" t="s">
        <v>1196</v>
      </c>
      <c r="F364" t="s">
        <v>1197</v>
      </c>
      <c r="G364">
        <v>1</v>
      </c>
      <c r="H364" s="6">
        <v>6549776</v>
      </c>
      <c r="I364" s="7">
        <v>46192</v>
      </c>
      <c r="K364">
        <v>5</v>
      </c>
      <c r="L364" t="s">
        <v>40</v>
      </c>
      <c r="M364" t="s">
        <v>9</v>
      </c>
      <c r="N364" t="s">
        <v>41</v>
      </c>
      <c r="O364" t="s">
        <v>42</v>
      </c>
      <c r="P364" t="s">
        <v>2519</v>
      </c>
      <c r="Q364">
        <v>5</v>
      </c>
      <c r="R364">
        <v>0</v>
      </c>
      <c r="S364">
        <v>0</v>
      </c>
      <c r="U364">
        <v>327489</v>
      </c>
      <c r="V364">
        <v>327489</v>
      </c>
      <c r="W364">
        <v>0</v>
      </c>
      <c r="X364">
        <v>0</v>
      </c>
      <c r="Y364" t="s">
        <v>112</v>
      </c>
    </row>
    <row r="365" spans="1:25" x14ac:dyDescent="0.25">
      <c r="A365">
        <v>364</v>
      </c>
      <c r="B365">
        <v>70696</v>
      </c>
      <c r="C365">
        <v>0</v>
      </c>
      <c r="D365">
        <v>0</v>
      </c>
      <c r="E365" t="s">
        <v>1035</v>
      </c>
      <c r="F365" t="s">
        <v>1036</v>
      </c>
      <c r="G365">
        <v>1</v>
      </c>
      <c r="H365" s="6">
        <v>9090000</v>
      </c>
      <c r="I365" s="7">
        <v>46192</v>
      </c>
      <c r="K365">
        <v>5</v>
      </c>
      <c r="L365" t="s">
        <v>40</v>
      </c>
      <c r="M365" t="s">
        <v>5</v>
      </c>
      <c r="N365" t="s">
        <v>41</v>
      </c>
      <c r="O365" t="s">
        <v>47</v>
      </c>
      <c r="P365" t="s">
        <v>2519</v>
      </c>
      <c r="Q365">
        <v>5</v>
      </c>
      <c r="R365">
        <v>0</v>
      </c>
      <c r="S365">
        <v>0</v>
      </c>
      <c r="U365">
        <v>454500</v>
      </c>
      <c r="V365">
        <v>454500</v>
      </c>
      <c r="W365">
        <v>0</v>
      </c>
      <c r="X365">
        <v>0</v>
      </c>
      <c r="Y365" t="s">
        <v>390</v>
      </c>
    </row>
    <row r="366" spans="1:25" x14ac:dyDescent="0.25">
      <c r="A366">
        <v>365</v>
      </c>
      <c r="B366">
        <v>70698</v>
      </c>
      <c r="C366">
        <v>0</v>
      </c>
      <c r="D366">
        <v>0</v>
      </c>
      <c r="E366" t="s">
        <v>634</v>
      </c>
      <c r="F366" t="s">
        <v>635</v>
      </c>
      <c r="G366">
        <v>1</v>
      </c>
      <c r="H366" s="6">
        <v>828543</v>
      </c>
      <c r="I366" s="7">
        <v>46192</v>
      </c>
      <c r="K366">
        <v>15</v>
      </c>
      <c r="L366" t="s">
        <v>40</v>
      </c>
      <c r="M366" t="s">
        <v>5</v>
      </c>
      <c r="N366" t="s">
        <v>41</v>
      </c>
      <c r="O366" t="s">
        <v>47</v>
      </c>
      <c r="P366" t="s">
        <v>2519</v>
      </c>
      <c r="Q366">
        <v>4</v>
      </c>
      <c r="R366">
        <v>11</v>
      </c>
      <c r="S366">
        <v>0</v>
      </c>
      <c r="U366">
        <v>124281</v>
      </c>
      <c r="V366">
        <v>33142</v>
      </c>
      <c r="W366">
        <v>91140</v>
      </c>
      <c r="X366">
        <v>0</v>
      </c>
      <c r="Y366" t="s">
        <v>109</v>
      </c>
    </row>
    <row r="367" spans="1:25" x14ac:dyDescent="0.25">
      <c r="A367">
        <v>366</v>
      </c>
      <c r="B367">
        <v>70708</v>
      </c>
      <c r="C367">
        <v>0</v>
      </c>
      <c r="D367">
        <v>0</v>
      </c>
      <c r="E367" t="s">
        <v>1216</v>
      </c>
      <c r="F367" t="s">
        <v>1217</v>
      </c>
      <c r="G367">
        <v>1</v>
      </c>
      <c r="H367" s="6">
        <v>1756954</v>
      </c>
      <c r="I367" s="7">
        <v>46192</v>
      </c>
      <c r="K367">
        <v>5</v>
      </c>
      <c r="L367" t="s">
        <v>40</v>
      </c>
      <c r="M367" t="s">
        <v>9</v>
      </c>
      <c r="N367" t="s">
        <v>41</v>
      </c>
      <c r="O367" t="s">
        <v>42</v>
      </c>
      <c r="P367" t="s">
        <v>2519</v>
      </c>
      <c r="Q367">
        <v>5</v>
      </c>
      <c r="R367">
        <v>0</v>
      </c>
      <c r="S367">
        <v>0</v>
      </c>
      <c r="U367">
        <v>87848</v>
      </c>
      <c r="V367">
        <v>87848</v>
      </c>
      <c r="W367">
        <v>0</v>
      </c>
      <c r="X367">
        <v>0</v>
      </c>
      <c r="Y367" t="s">
        <v>112</v>
      </c>
    </row>
    <row r="368" spans="1:25" x14ac:dyDescent="0.25">
      <c r="A368">
        <v>367</v>
      </c>
      <c r="B368">
        <v>69356</v>
      </c>
      <c r="C368">
        <v>0</v>
      </c>
      <c r="D368">
        <v>0</v>
      </c>
      <c r="E368" t="s">
        <v>1459</v>
      </c>
      <c r="F368" t="s">
        <v>1460</v>
      </c>
      <c r="G368">
        <v>1</v>
      </c>
      <c r="H368" s="6">
        <v>5000000</v>
      </c>
      <c r="I368" s="7">
        <v>46192</v>
      </c>
      <c r="K368">
        <v>15</v>
      </c>
      <c r="L368" t="s">
        <v>40</v>
      </c>
      <c r="M368" t="s">
        <v>5</v>
      </c>
      <c r="N368" t="s">
        <v>41</v>
      </c>
      <c r="O368" t="s">
        <v>54</v>
      </c>
      <c r="P368" t="s">
        <v>2519</v>
      </c>
      <c r="Q368">
        <v>3.3</v>
      </c>
      <c r="R368">
        <v>11.7</v>
      </c>
      <c r="S368">
        <v>0</v>
      </c>
      <c r="U368">
        <v>750000</v>
      </c>
      <c r="V368">
        <v>165000</v>
      </c>
      <c r="W368">
        <v>585000</v>
      </c>
      <c r="X368">
        <v>0</v>
      </c>
      <c r="Y368" t="s">
        <v>48</v>
      </c>
    </row>
    <row r="369" spans="1:25" x14ac:dyDescent="0.25">
      <c r="A369">
        <v>368</v>
      </c>
      <c r="B369">
        <v>70704</v>
      </c>
      <c r="C369">
        <v>0</v>
      </c>
      <c r="D369">
        <v>0</v>
      </c>
      <c r="E369" t="s">
        <v>1190</v>
      </c>
      <c r="F369" t="s">
        <v>1191</v>
      </c>
      <c r="G369">
        <v>1</v>
      </c>
      <c r="H369" s="6">
        <v>252147</v>
      </c>
      <c r="I369" s="7">
        <v>46192</v>
      </c>
      <c r="K369">
        <v>5</v>
      </c>
      <c r="L369" t="s">
        <v>40</v>
      </c>
      <c r="M369" t="s">
        <v>9</v>
      </c>
      <c r="N369" t="s">
        <v>41</v>
      </c>
      <c r="O369" t="s">
        <v>42</v>
      </c>
      <c r="P369" t="s">
        <v>2519</v>
      </c>
      <c r="Q369">
        <v>5</v>
      </c>
      <c r="R369">
        <v>0</v>
      </c>
      <c r="S369">
        <v>0</v>
      </c>
      <c r="U369">
        <v>12607</v>
      </c>
      <c r="V369">
        <v>12607</v>
      </c>
      <c r="W369">
        <v>0</v>
      </c>
      <c r="X369">
        <v>0</v>
      </c>
      <c r="Y369" t="s">
        <v>44</v>
      </c>
    </row>
    <row r="370" spans="1:25" x14ac:dyDescent="0.25">
      <c r="A370">
        <v>369</v>
      </c>
      <c r="B370">
        <v>70703</v>
      </c>
      <c r="C370">
        <v>0</v>
      </c>
      <c r="D370">
        <v>0</v>
      </c>
      <c r="E370" t="s">
        <v>1188</v>
      </c>
      <c r="F370" t="s">
        <v>1189</v>
      </c>
      <c r="G370">
        <v>1</v>
      </c>
      <c r="H370" s="6">
        <v>1310433</v>
      </c>
      <c r="I370" s="7">
        <v>46192</v>
      </c>
      <c r="K370">
        <v>5</v>
      </c>
      <c r="L370" t="s">
        <v>40</v>
      </c>
      <c r="M370" t="s">
        <v>9</v>
      </c>
      <c r="N370" t="s">
        <v>41</v>
      </c>
      <c r="O370" t="s">
        <v>42</v>
      </c>
      <c r="P370" t="s">
        <v>2519</v>
      </c>
      <c r="Q370">
        <v>5</v>
      </c>
      <c r="R370">
        <v>0</v>
      </c>
      <c r="S370">
        <v>0</v>
      </c>
      <c r="U370">
        <v>65522</v>
      </c>
      <c r="V370">
        <v>65522</v>
      </c>
      <c r="W370">
        <v>0</v>
      </c>
      <c r="X370">
        <v>0</v>
      </c>
      <c r="Y370" t="s">
        <v>44</v>
      </c>
    </row>
    <row r="371" spans="1:25" x14ac:dyDescent="0.25">
      <c r="A371">
        <v>370</v>
      </c>
      <c r="B371">
        <v>70705</v>
      </c>
      <c r="C371">
        <v>0</v>
      </c>
      <c r="D371">
        <v>0</v>
      </c>
      <c r="E371" t="s">
        <v>1175</v>
      </c>
      <c r="F371" t="s">
        <v>1176</v>
      </c>
      <c r="G371">
        <v>1</v>
      </c>
      <c r="H371" s="6">
        <v>187320</v>
      </c>
      <c r="I371" s="7">
        <v>46192</v>
      </c>
      <c r="K371">
        <v>5</v>
      </c>
      <c r="L371" t="s">
        <v>40</v>
      </c>
      <c r="M371" t="s">
        <v>9</v>
      </c>
      <c r="N371" t="s">
        <v>41</v>
      </c>
      <c r="O371" t="s">
        <v>42</v>
      </c>
      <c r="P371" t="s">
        <v>2519</v>
      </c>
      <c r="Q371">
        <v>5</v>
      </c>
      <c r="R371">
        <v>0</v>
      </c>
      <c r="S371">
        <v>0</v>
      </c>
      <c r="U371">
        <v>9366</v>
      </c>
      <c r="V371">
        <v>9366</v>
      </c>
      <c r="W371">
        <v>0</v>
      </c>
      <c r="X371">
        <v>0</v>
      </c>
      <c r="Y371" t="s">
        <v>44</v>
      </c>
    </row>
    <row r="372" spans="1:25" x14ac:dyDescent="0.25">
      <c r="A372">
        <v>371</v>
      </c>
      <c r="B372">
        <v>70732</v>
      </c>
      <c r="C372">
        <v>0</v>
      </c>
      <c r="D372">
        <v>0</v>
      </c>
      <c r="E372" t="s">
        <v>1554</v>
      </c>
      <c r="F372" t="s">
        <v>1555</v>
      </c>
      <c r="G372">
        <v>1</v>
      </c>
      <c r="H372" s="6">
        <v>4500000</v>
      </c>
      <c r="I372" s="7">
        <v>46192</v>
      </c>
      <c r="K372">
        <v>8</v>
      </c>
      <c r="L372" t="s">
        <v>40</v>
      </c>
      <c r="M372" t="s">
        <v>5</v>
      </c>
      <c r="N372" t="s">
        <v>41</v>
      </c>
      <c r="O372" t="s">
        <v>57</v>
      </c>
      <c r="P372" t="s">
        <v>2519</v>
      </c>
      <c r="Q372">
        <v>8</v>
      </c>
      <c r="R372">
        <v>0</v>
      </c>
      <c r="S372">
        <v>0</v>
      </c>
      <c r="U372">
        <v>360000</v>
      </c>
      <c r="V372">
        <v>360000</v>
      </c>
      <c r="W372">
        <v>0</v>
      </c>
      <c r="X372">
        <v>0</v>
      </c>
      <c r="Y372" t="s">
        <v>48</v>
      </c>
    </row>
    <row r="373" spans="1:25" x14ac:dyDescent="0.25">
      <c r="A373">
        <v>372</v>
      </c>
      <c r="B373">
        <v>70699</v>
      </c>
      <c r="C373">
        <v>0</v>
      </c>
      <c r="D373">
        <v>0</v>
      </c>
      <c r="E373" t="s">
        <v>1850</v>
      </c>
      <c r="F373" t="s">
        <v>1851</v>
      </c>
      <c r="G373">
        <v>1</v>
      </c>
      <c r="H373" s="6">
        <v>730435</v>
      </c>
      <c r="I373" s="7">
        <v>46192</v>
      </c>
      <c r="K373">
        <v>8</v>
      </c>
      <c r="L373" t="s">
        <v>40</v>
      </c>
      <c r="M373" t="s">
        <v>5</v>
      </c>
      <c r="N373" t="s">
        <v>41</v>
      </c>
      <c r="O373" t="s">
        <v>57</v>
      </c>
      <c r="P373" t="s">
        <v>2519</v>
      </c>
      <c r="Q373">
        <v>8</v>
      </c>
      <c r="R373">
        <v>0</v>
      </c>
      <c r="S373">
        <v>0</v>
      </c>
      <c r="U373">
        <v>58435</v>
      </c>
      <c r="V373">
        <v>58435</v>
      </c>
      <c r="W373">
        <v>0</v>
      </c>
      <c r="X373">
        <v>0</v>
      </c>
      <c r="Y373" t="s">
        <v>109</v>
      </c>
    </row>
    <row r="374" spans="1:25" x14ac:dyDescent="0.25">
      <c r="A374">
        <v>373</v>
      </c>
      <c r="B374">
        <v>70717</v>
      </c>
      <c r="C374">
        <v>0</v>
      </c>
      <c r="D374">
        <v>0</v>
      </c>
      <c r="E374" t="s">
        <v>1315</v>
      </c>
      <c r="F374" t="s">
        <v>1316</v>
      </c>
      <c r="G374">
        <v>1</v>
      </c>
      <c r="H374" s="6">
        <v>414173</v>
      </c>
      <c r="I374" s="7">
        <v>46192</v>
      </c>
      <c r="K374">
        <v>15</v>
      </c>
      <c r="L374" t="s">
        <v>40</v>
      </c>
      <c r="M374" t="s">
        <v>5</v>
      </c>
      <c r="N374" t="s">
        <v>41</v>
      </c>
      <c r="O374" t="s">
        <v>47</v>
      </c>
      <c r="P374" t="s">
        <v>2519</v>
      </c>
      <c r="Q374">
        <v>8</v>
      </c>
      <c r="R374">
        <v>7</v>
      </c>
      <c r="S374">
        <v>0</v>
      </c>
      <c r="U374">
        <v>62126</v>
      </c>
      <c r="V374">
        <v>33134</v>
      </c>
      <c r="W374">
        <v>28992</v>
      </c>
      <c r="X374">
        <v>0</v>
      </c>
      <c r="Y374" t="s">
        <v>112</v>
      </c>
    </row>
    <row r="375" spans="1:25" x14ac:dyDescent="0.25">
      <c r="A375">
        <v>374</v>
      </c>
      <c r="B375">
        <v>70706</v>
      </c>
      <c r="C375">
        <v>0</v>
      </c>
      <c r="D375">
        <v>0</v>
      </c>
      <c r="E375" t="s">
        <v>2626</v>
      </c>
      <c r="F375" t="s">
        <v>2627</v>
      </c>
      <c r="G375">
        <v>1</v>
      </c>
      <c r="H375" s="6">
        <v>25278</v>
      </c>
      <c r="I375" s="7">
        <v>46192</v>
      </c>
      <c r="K375">
        <v>5</v>
      </c>
      <c r="L375" t="s">
        <v>40</v>
      </c>
      <c r="M375" t="s">
        <v>9</v>
      </c>
      <c r="N375" t="s">
        <v>41</v>
      </c>
      <c r="O375" t="s">
        <v>42</v>
      </c>
      <c r="P375" t="s">
        <v>2519</v>
      </c>
      <c r="Q375">
        <v>5</v>
      </c>
      <c r="R375">
        <v>0</v>
      </c>
      <c r="S375">
        <v>0</v>
      </c>
      <c r="U375">
        <v>1264</v>
      </c>
      <c r="V375">
        <v>1264</v>
      </c>
      <c r="W375">
        <v>0</v>
      </c>
      <c r="X375">
        <v>0</v>
      </c>
      <c r="Y375" t="s">
        <v>2086</v>
      </c>
    </row>
    <row r="376" spans="1:25" x14ac:dyDescent="0.25">
      <c r="A376">
        <v>375</v>
      </c>
      <c r="B376">
        <v>70734</v>
      </c>
      <c r="C376">
        <v>0</v>
      </c>
      <c r="D376">
        <v>0</v>
      </c>
      <c r="E376" t="s">
        <v>491</v>
      </c>
      <c r="F376" t="s">
        <v>492</v>
      </c>
      <c r="G376">
        <v>1</v>
      </c>
      <c r="H376" s="6">
        <v>7000000</v>
      </c>
      <c r="I376" s="7">
        <v>46192</v>
      </c>
      <c r="K376">
        <v>13</v>
      </c>
      <c r="L376" t="s">
        <v>40</v>
      </c>
      <c r="M376" t="s">
        <v>5</v>
      </c>
      <c r="N376" t="s">
        <v>41</v>
      </c>
      <c r="O376" t="s">
        <v>47</v>
      </c>
      <c r="P376" t="s">
        <v>2519</v>
      </c>
      <c r="Q376">
        <v>13</v>
      </c>
      <c r="R376">
        <v>0</v>
      </c>
      <c r="S376">
        <v>0</v>
      </c>
      <c r="U376">
        <v>910000</v>
      </c>
      <c r="V376">
        <v>910000</v>
      </c>
      <c r="W376">
        <v>0</v>
      </c>
      <c r="X376">
        <v>0</v>
      </c>
      <c r="Y376" t="s">
        <v>109</v>
      </c>
    </row>
    <row r="377" spans="1:25" x14ac:dyDescent="0.25">
      <c r="A377">
        <v>376</v>
      </c>
      <c r="B377">
        <v>70713</v>
      </c>
      <c r="C377">
        <v>0</v>
      </c>
      <c r="D377">
        <v>0</v>
      </c>
      <c r="E377" t="s">
        <v>1254</v>
      </c>
      <c r="F377" t="s">
        <v>1255</v>
      </c>
      <c r="G377">
        <v>1</v>
      </c>
      <c r="H377" s="6">
        <v>1444960</v>
      </c>
      <c r="I377" s="7">
        <v>46192</v>
      </c>
      <c r="K377">
        <v>5</v>
      </c>
      <c r="L377" t="s">
        <v>40</v>
      </c>
      <c r="M377" t="s">
        <v>9</v>
      </c>
      <c r="N377" t="s">
        <v>41</v>
      </c>
      <c r="O377" t="s">
        <v>42</v>
      </c>
      <c r="P377" t="s">
        <v>2519</v>
      </c>
      <c r="Q377">
        <v>5</v>
      </c>
      <c r="R377">
        <v>0</v>
      </c>
      <c r="S377">
        <v>0</v>
      </c>
      <c r="U377">
        <v>72248</v>
      </c>
      <c r="V377">
        <v>72248</v>
      </c>
      <c r="W377">
        <v>0</v>
      </c>
      <c r="X377">
        <v>0</v>
      </c>
      <c r="Y377" t="s">
        <v>44</v>
      </c>
    </row>
    <row r="378" spans="1:25" x14ac:dyDescent="0.25">
      <c r="A378">
        <v>377</v>
      </c>
      <c r="B378">
        <v>70714</v>
      </c>
      <c r="C378">
        <v>0</v>
      </c>
      <c r="D378">
        <v>0</v>
      </c>
      <c r="E378" t="s">
        <v>1256</v>
      </c>
      <c r="F378" t="s">
        <v>1257</v>
      </c>
      <c r="G378">
        <v>1</v>
      </c>
      <c r="H378" s="6">
        <v>1736432</v>
      </c>
      <c r="I378" s="7">
        <v>46192</v>
      </c>
      <c r="K378">
        <v>5</v>
      </c>
      <c r="L378" t="s">
        <v>40</v>
      </c>
      <c r="M378" t="s">
        <v>9</v>
      </c>
      <c r="N378" t="s">
        <v>41</v>
      </c>
      <c r="O378" t="s">
        <v>42</v>
      </c>
      <c r="P378" t="s">
        <v>2519</v>
      </c>
      <c r="Q378">
        <v>5</v>
      </c>
      <c r="R378">
        <v>0</v>
      </c>
      <c r="S378">
        <v>0</v>
      </c>
      <c r="U378">
        <v>86822</v>
      </c>
      <c r="V378">
        <v>86822</v>
      </c>
      <c r="W378">
        <v>0</v>
      </c>
      <c r="X378">
        <v>0</v>
      </c>
      <c r="Y378" t="s">
        <v>44</v>
      </c>
    </row>
    <row r="379" spans="1:25" x14ac:dyDescent="0.25">
      <c r="A379">
        <v>378</v>
      </c>
      <c r="B379">
        <v>70715</v>
      </c>
      <c r="C379">
        <v>0</v>
      </c>
      <c r="D379">
        <v>0</v>
      </c>
      <c r="E379" t="s">
        <v>1258</v>
      </c>
      <c r="F379" t="s">
        <v>1259</v>
      </c>
      <c r="G379">
        <v>1</v>
      </c>
      <c r="H379" s="6">
        <v>925653</v>
      </c>
      <c r="I379" s="7">
        <v>46192</v>
      </c>
      <c r="K379">
        <v>5</v>
      </c>
      <c r="L379" t="s">
        <v>40</v>
      </c>
      <c r="M379" t="s">
        <v>9</v>
      </c>
      <c r="N379" t="s">
        <v>41</v>
      </c>
      <c r="O379" t="s">
        <v>42</v>
      </c>
      <c r="P379" t="s">
        <v>2519</v>
      </c>
      <c r="Q379">
        <v>5</v>
      </c>
      <c r="R379">
        <v>0</v>
      </c>
      <c r="S379">
        <v>0</v>
      </c>
      <c r="U379">
        <v>46283</v>
      </c>
      <c r="V379">
        <v>46283</v>
      </c>
      <c r="W379">
        <v>0</v>
      </c>
      <c r="X379">
        <v>0</v>
      </c>
      <c r="Y379" t="s">
        <v>44</v>
      </c>
    </row>
    <row r="380" spans="1:25" x14ac:dyDescent="0.25">
      <c r="A380">
        <v>379</v>
      </c>
      <c r="B380">
        <v>70716</v>
      </c>
      <c r="C380">
        <v>0</v>
      </c>
      <c r="D380">
        <v>0</v>
      </c>
      <c r="E380" t="s">
        <v>1260</v>
      </c>
      <c r="F380" t="s">
        <v>1261</v>
      </c>
      <c r="G380">
        <v>1</v>
      </c>
      <c r="H380" s="6">
        <v>1752284</v>
      </c>
      <c r="I380" s="7">
        <v>46192</v>
      </c>
      <c r="K380">
        <v>5</v>
      </c>
      <c r="L380" t="s">
        <v>40</v>
      </c>
      <c r="M380" t="s">
        <v>9</v>
      </c>
      <c r="N380" t="s">
        <v>41</v>
      </c>
      <c r="O380" t="s">
        <v>42</v>
      </c>
      <c r="P380" t="s">
        <v>2519</v>
      </c>
      <c r="Q380">
        <v>5</v>
      </c>
      <c r="R380">
        <v>0</v>
      </c>
      <c r="S380">
        <v>0</v>
      </c>
      <c r="U380">
        <v>87614</v>
      </c>
      <c r="V380">
        <v>87614</v>
      </c>
      <c r="W380">
        <v>0</v>
      </c>
      <c r="X380">
        <v>0</v>
      </c>
      <c r="Y380" t="s">
        <v>44</v>
      </c>
    </row>
    <row r="381" spans="1:25" x14ac:dyDescent="0.25">
      <c r="A381">
        <v>380</v>
      </c>
      <c r="B381">
        <v>70712</v>
      </c>
      <c r="C381">
        <v>0</v>
      </c>
      <c r="D381">
        <v>0</v>
      </c>
      <c r="E381" t="s">
        <v>1250</v>
      </c>
      <c r="F381" t="s">
        <v>1251</v>
      </c>
      <c r="G381">
        <v>1</v>
      </c>
      <c r="H381" s="6">
        <v>1916543</v>
      </c>
      <c r="I381" s="7">
        <v>46192</v>
      </c>
      <c r="K381">
        <v>5</v>
      </c>
      <c r="L381" t="s">
        <v>40</v>
      </c>
      <c r="M381" t="s">
        <v>9</v>
      </c>
      <c r="N381" t="s">
        <v>41</v>
      </c>
      <c r="O381" t="s">
        <v>42</v>
      </c>
      <c r="P381" t="s">
        <v>2519</v>
      </c>
      <c r="Q381">
        <v>5</v>
      </c>
      <c r="R381">
        <v>0</v>
      </c>
      <c r="S381">
        <v>0</v>
      </c>
      <c r="U381">
        <v>95827</v>
      </c>
      <c r="V381">
        <v>95827</v>
      </c>
      <c r="W381">
        <v>0</v>
      </c>
      <c r="X381">
        <v>0</v>
      </c>
      <c r="Y381" t="s">
        <v>44</v>
      </c>
    </row>
    <row r="382" spans="1:25" x14ac:dyDescent="0.25">
      <c r="A382">
        <v>381</v>
      </c>
      <c r="B382">
        <v>70700</v>
      </c>
      <c r="C382">
        <v>0</v>
      </c>
      <c r="D382">
        <v>0</v>
      </c>
      <c r="E382" t="s">
        <v>1410</v>
      </c>
      <c r="F382" t="s">
        <v>1411</v>
      </c>
      <c r="G382">
        <v>1</v>
      </c>
      <c r="H382" s="6">
        <v>2795548</v>
      </c>
      <c r="I382" s="7">
        <v>46192</v>
      </c>
      <c r="K382">
        <v>7</v>
      </c>
      <c r="L382" t="s">
        <v>40</v>
      </c>
      <c r="M382" t="s">
        <v>5</v>
      </c>
      <c r="N382" t="s">
        <v>41</v>
      </c>
      <c r="O382" t="s">
        <v>77</v>
      </c>
      <c r="P382" t="s">
        <v>2519</v>
      </c>
      <c r="Q382">
        <v>7</v>
      </c>
      <c r="R382">
        <v>0</v>
      </c>
      <c r="S382">
        <v>0</v>
      </c>
      <c r="U382">
        <v>195688</v>
      </c>
      <c r="V382">
        <v>195688</v>
      </c>
      <c r="W382">
        <v>0</v>
      </c>
      <c r="X382">
        <v>0</v>
      </c>
      <c r="Y382" t="s">
        <v>437</v>
      </c>
    </row>
    <row r="383" spans="1:25" x14ac:dyDescent="0.25">
      <c r="A383">
        <v>382</v>
      </c>
      <c r="B383">
        <v>70720</v>
      </c>
      <c r="C383">
        <v>0</v>
      </c>
      <c r="D383">
        <v>0</v>
      </c>
      <c r="E383" t="s">
        <v>1351</v>
      </c>
      <c r="F383" t="s">
        <v>1352</v>
      </c>
      <c r="G383">
        <v>1</v>
      </c>
      <c r="H383" s="6">
        <v>17239418</v>
      </c>
      <c r="I383" s="7">
        <v>46192</v>
      </c>
      <c r="K383">
        <v>15</v>
      </c>
      <c r="L383" t="s">
        <v>40</v>
      </c>
      <c r="M383" t="s">
        <v>5</v>
      </c>
      <c r="N383" t="s">
        <v>41</v>
      </c>
      <c r="O383" t="s">
        <v>47</v>
      </c>
      <c r="P383" t="s">
        <v>2519</v>
      </c>
      <c r="Q383">
        <v>8</v>
      </c>
      <c r="R383">
        <v>7</v>
      </c>
      <c r="S383">
        <v>0</v>
      </c>
      <c r="U383">
        <v>2585913</v>
      </c>
      <c r="V383">
        <v>1379153</v>
      </c>
      <c r="W383">
        <v>1206759</v>
      </c>
      <c r="X383">
        <v>0</v>
      </c>
      <c r="Y383" t="s">
        <v>112</v>
      </c>
    </row>
    <row r="384" spans="1:25" x14ac:dyDescent="0.25">
      <c r="A384">
        <v>383</v>
      </c>
      <c r="B384">
        <v>70710</v>
      </c>
      <c r="C384">
        <v>0</v>
      </c>
      <c r="D384">
        <v>0</v>
      </c>
      <c r="E384" t="s">
        <v>1276</v>
      </c>
      <c r="F384" t="s">
        <v>1277</v>
      </c>
      <c r="G384">
        <v>1</v>
      </c>
      <c r="H384" s="6">
        <v>4119542</v>
      </c>
      <c r="I384" s="7">
        <v>46192</v>
      </c>
      <c r="K384">
        <v>5</v>
      </c>
      <c r="L384" t="s">
        <v>40</v>
      </c>
      <c r="M384" t="s">
        <v>9</v>
      </c>
      <c r="N384" t="s">
        <v>41</v>
      </c>
      <c r="O384" t="s">
        <v>42</v>
      </c>
      <c r="P384" t="s">
        <v>2519</v>
      </c>
      <c r="Q384">
        <v>5</v>
      </c>
      <c r="R384">
        <v>0</v>
      </c>
      <c r="S384">
        <v>0</v>
      </c>
      <c r="U384">
        <v>205977</v>
      </c>
      <c r="V384">
        <v>205977</v>
      </c>
      <c r="W384">
        <v>0</v>
      </c>
      <c r="X384">
        <v>0</v>
      </c>
      <c r="Y384" t="s">
        <v>44</v>
      </c>
    </row>
    <row r="385" spans="1:25" x14ac:dyDescent="0.25">
      <c r="A385">
        <v>384</v>
      </c>
      <c r="B385">
        <v>70711</v>
      </c>
      <c r="C385">
        <v>0</v>
      </c>
      <c r="D385">
        <v>0</v>
      </c>
      <c r="E385" t="s">
        <v>1278</v>
      </c>
      <c r="F385" t="s">
        <v>1279</v>
      </c>
      <c r="G385">
        <v>1</v>
      </c>
      <c r="H385" s="6">
        <v>1248201</v>
      </c>
      <c r="I385" s="7">
        <v>46192</v>
      </c>
      <c r="K385">
        <v>5</v>
      </c>
      <c r="L385" t="s">
        <v>40</v>
      </c>
      <c r="M385" t="s">
        <v>9</v>
      </c>
      <c r="N385" t="s">
        <v>41</v>
      </c>
      <c r="O385" t="s">
        <v>42</v>
      </c>
      <c r="P385" t="s">
        <v>2519</v>
      </c>
      <c r="Q385">
        <v>5</v>
      </c>
      <c r="R385">
        <v>0</v>
      </c>
      <c r="S385">
        <v>0</v>
      </c>
      <c r="U385">
        <v>62410</v>
      </c>
      <c r="V385">
        <v>62410</v>
      </c>
      <c r="W385">
        <v>0</v>
      </c>
      <c r="X385">
        <v>0</v>
      </c>
      <c r="Y385" t="s">
        <v>44</v>
      </c>
    </row>
    <row r="386" spans="1:25" x14ac:dyDescent="0.25">
      <c r="A386">
        <v>385</v>
      </c>
      <c r="B386">
        <v>70702</v>
      </c>
      <c r="C386">
        <v>0</v>
      </c>
      <c r="D386">
        <v>0</v>
      </c>
      <c r="E386" t="s">
        <v>539</v>
      </c>
      <c r="F386" t="s">
        <v>540</v>
      </c>
      <c r="G386">
        <v>1</v>
      </c>
      <c r="H386" s="6">
        <v>21837046</v>
      </c>
      <c r="I386" s="7">
        <v>46192</v>
      </c>
      <c r="K386">
        <v>15</v>
      </c>
      <c r="L386" t="s">
        <v>40</v>
      </c>
      <c r="M386" t="s">
        <v>5</v>
      </c>
      <c r="N386" t="s">
        <v>41</v>
      </c>
      <c r="O386" t="s">
        <v>47</v>
      </c>
      <c r="P386" t="s">
        <v>2519</v>
      </c>
      <c r="Q386">
        <v>4</v>
      </c>
      <c r="R386">
        <v>11</v>
      </c>
      <c r="S386">
        <v>0</v>
      </c>
      <c r="U386">
        <v>3275557</v>
      </c>
      <c r="V386">
        <v>873482</v>
      </c>
      <c r="W386">
        <v>2402075</v>
      </c>
      <c r="X386">
        <v>0</v>
      </c>
      <c r="Y386" t="s">
        <v>109</v>
      </c>
    </row>
    <row r="387" spans="1:25" x14ac:dyDescent="0.25">
      <c r="A387">
        <v>386</v>
      </c>
      <c r="B387">
        <v>70709</v>
      </c>
      <c r="C387">
        <v>0</v>
      </c>
      <c r="D387">
        <v>0</v>
      </c>
      <c r="E387" t="s">
        <v>1272</v>
      </c>
      <c r="F387" t="s">
        <v>1273</v>
      </c>
      <c r="G387">
        <v>1</v>
      </c>
      <c r="H387" s="6">
        <v>1421649</v>
      </c>
      <c r="I387" s="7">
        <v>46192</v>
      </c>
      <c r="K387">
        <v>5</v>
      </c>
      <c r="L387" t="s">
        <v>40</v>
      </c>
      <c r="M387" t="s">
        <v>9</v>
      </c>
      <c r="N387" t="s">
        <v>41</v>
      </c>
      <c r="O387" t="s">
        <v>42</v>
      </c>
      <c r="P387" t="s">
        <v>2519</v>
      </c>
      <c r="Q387">
        <v>5</v>
      </c>
      <c r="R387">
        <v>0</v>
      </c>
      <c r="S387">
        <v>0</v>
      </c>
      <c r="U387">
        <v>71082</v>
      </c>
      <c r="V387">
        <v>71082</v>
      </c>
      <c r="W387">
        <v>0</v>
      </c>
      <c r="X387">
        <v>0</v>
      </c>
      <c r="Y387" t="s">
        <v>44</v>
      </c>
    </row>
    <row r="388" spans="1:25" x14ac:dyDescent="0.25">
      <c r="A388">
        <v>387</v>
      </c>
      <c r="B388">
        <v>70686</v>
      </c>
      <c r="C388">
        <v>0</v>
      </c>
      <c r="D388">
        <v>0</v>
      </c>
      <c r="E388" t="s">
        <v>535</v>
      </c>
      <c r="F388" t="s">
        <v>536</v>
      </c>
      <c r="G388">
        <v>1</v>
      </c>
      <c r="H388" s="6">
        <v>18215067</v>
      </c>
      <c r="I388" s="7">
        <v>46191</v>
      </c>
      <c r="K388">
        <v>15</v>
      </c>
      <c r="L388" t="s">
        <v>40</v>
      </c>
      <c r="M388" t="s">
        <v>9</v>
      </c>
      <c r="N388" t="s">
        <v>41</v>
      </c>
      <c r="O388" t="s">
        <v>42</v>
      </c>
      <c r="P388" t="s">
        <v>2519</v>
      </c>
      <c r="Q388">
        <v>5</v>
      </c>
      <c r="R388">
        <v>10</v>
      </c>
      <c r="S388">
        <v>0</v>
      </c>
      <c r="U388">
        <v>2732260</v>
      </c>
      <c r="V388">
        <v>910753</v>
      </c>
      <c r="W388">
        <v>1821507</v>
      </c>
      <c r="X388">
        <v>0</v>
      </c>
      <c r="Y388" t="s">
        <v>109</v>
      </c>
    </row>
    <row r="389" spans="1:25" x14ac:dyDescent="0.25">
      <c r="A389">
        <v>388</v>
      </c>
      <c r="B389">
        <v>69990</v>
      </c>
      <c r="C389">
        <v>0</v>
      </c>
      <c r="D389">
        <v>0</v>
      </c>
      <c r="E389" t="s">
        <v>916</v>
      </c>
      <c r="F389" t="s">
        <v>917</v>
      </c>
      <c r="G389">
        <v>1</v>
      </c>
      <c r="H389" s="6">
        <v>300000000</v>
      </c>
      <c r="I389" s="7">
        <v>46191</v>
      </c>
      <c r="K389">
        <v>15</v>
      </c>
      <c r="L389" t="s">
        <v>40</v>
      </c>
      <c r="M389" t="s">
        <v>5</v>
      </c>
      <c r="N389" t="s">
        <v>41</v>
      </c>
      <c r="O389" t="s">
        <v>54</v>
      </c>
      <c r="P389" t="s">
        <v>2519</v>
      </c>
      <c r="Q389">
        <v>5</v>
      </c>
      <c r="R389">
        <v>10</v>
      </c>
      <c r="S389">
        <v>0</v>
      </c>
      <c r="U389">
        <v>45000000</v>
      </c>
      <c r="V389">
        <v>15000000</v>
      </c>
      <c r="W389">
        <v>30000000</v>
      </c>
      <c r="X389">
        <v>0</v>
      </c>
      <c r="Y389" t="s">
        <v>48</v>
      </c>
    </row>
    <row r="390" spans="1:25" x14ac:dyDescent="0.25">
      <c r="A390">
        <v>389</v>
      </c>
      <c r="B390">
        <v>70687</v>
      </c>
      <c r="C390">
        <v>0</v>
      </c>
      <c r="D390">
        <v>0</v>
      </c>
      <c r="E390" t="s">
        <v>735</v>
      </c>
      <c r="F390" t="s">
        <v>736</v>
      </c>
      <c r="G390">
        <v>1</v>
      </c>
      <c r="H390" s="6">
        <v>5000000</v>
      </c>
      <c r="I390" s="7">
        <v>46191</v>
      </c>
      <c r="K390">
        <v>7</v>
      </c>
      <c r="L390" t="s">
        <v>40</v>
      </c>
      <c r="M390" t="s">
        <v>5</v>
      </c>
      <c r="N390" t="s">
        <v>41</v>
      </c>
      <c r="O390" t="s">
        <v>77</v>
      </c>
      <c r="P390" t="s">
        <v>2519</v>
      </c>
      <c r="Q390">
        <v>7</v>
      </c>
      <c r="R390">
        <v>0</v>
      </c>
      <c r="S390">
        <v>0</v>
      </c>
      <c r="U390">
        <v>350000</v>
      </c>
      <c r="V390">
        <v>350000</v>
      </c>
      <c r="W390">
        <v>0</v>
      </c>
      <c r="X390">
        <v>0</v>
      </c>
      <c r="Y390" t="s">
        <v>48</v>
      </c>
    </row>
    <row r="391" spans="1:25" x14ac:dyDescent="0.25">
      <c r="A391">
        <v>390</v>
      </c>
      <c r="B391">
        <v>70688</v>
      </c>
      <c r="C391">
        <v>0</v>
      </c>
      <c r="D391">
        <v>0</v>
      </c>
      <c r="E391" t="s">
        <v>735</v>
      </c>
      <c r="F391" t="s">
        <v>736</v>
      </c>
      <c r="G391">
        <v>1</v>
      </c>
      <c r="H391" s="6">
        <v>5000000</v>
      </c>
      <c r="I391" s="7">
        <v>46191</v>
      </c>
      <c r="K391">
        <v>7</v>
      </c>
      <c r="L391" t="s">
        <v>40</v>
      </c>
      <c r="M391" t="s">
        <v>5</v>
      </c>
      <c r="N391" t="s">
        <v>41</v>
      </c>
      <c r="O391" t="s">
        <v>77</v>
      </c>
      <c r="P391" t="s">
        <v>2519</v>
      </c>
      <c r="Q391">
        <v>7</v>
      </c>
      <c r="R391">
        <v>0</v>
      </c>
      <c r="S391">
        <v>0</v>
      </c>
      <c r="U391">
        <v>350000</v>
      </c>
      <c r="V391">
        <v>350000</v>
      </c>
      <c r="W391">
        <v>0</v>
      </c>
      <c r="X391">
        <v>0</v>
      </c>
      <c r="Y391" t="s">
        <v>48</v>
      </c>
    </row>
    <row r="392" spans="1:25" x14ac:dyDescent="0.25">
      <c r="A392">
        <v>391</v>
      </c>
      <c r="B392">
        <v>70692</v>
      </c>
      <c r="C392">
        <v>0</v>
      </c>
      <c r="D392">
        <v>0</v>
      </c>
      <c r="E392" t="s">
        <v>873</v>
      </c>
      <c r="F392" t="s">
        <v>874</v>
      </c>
      <c r="G392">
        <v>1</v>
      </c>
      <c r="H392" s="6">
        <v>1532176</v>
      </c>
      <c r="I392" s="7">
        <v>46191</v>
      </c>
      <c r="K392">
        <v>15</v>
      </c>
      <c r="L392" t="s">
        <v>40</v>
      </c>
      <c r="M392" t="s">
        <v>5</v>
      </c>
      <c r="N392" t="s">
        <v>41</v>
      </c>
      <c r="O392" t="s">
        <v>47</v>
      </c>
      <c r="P392" t="s">
        <v>2519</v>
      </c>
      <c r="Q392">
        <v>4</v>
      </c>
      <c r="R392">
        <v>11</v>
      </c>
      <c r="S392">
        <v>0</v>
      </c>
      <c r="U392">
        <v>229826</v>
      </c>
      <c r="V392">
        <v>61287</v>
      </c>
      <c r="W392">
        <v>168539</v>
      </c>
      <c r="X392">
        <v>0</v>
      </c>
      <c r="Y392" t="s">
        <v>109</v>
      </c>
    </row>
    <row r="393" spans="1:25" x14ac:dyDescent="0.25">
      <c r="A393">
        <v>392</v>
      </c>
      <c r="B393">
        <v>70685</v>
      </c>
      <c r="C393">
        <v>0</v>
      </c>
      <c r="D393">
        <v>0</v>
      </c>
      <c r="E393" t="s">
        <v>1438</v>
      </c>
      <c r="F393" t="s">
        <v>1439</v>
      </c>
      <c r="G393">
        <v>1</v>
      </c>
      <c r="H393" s="6">
        <v>44444444</v>
      </c>
      <c r="I393" s="7">
        <v>46191</v>
      </c>
      <c r="K393" t="s">
        <v>866</v>
      </c>
      <c r="L393" t="s">
        <v>40</v>
      </c>
      <c r="M393" t="s">
        <v>5</v>
      </c>
      <c r="N393" t="s">
        <v>41</v>
      </c>
      <c r="O393" t="s">
        <v>47</v>
      </c>
      <c r="P393" t="s">
        <v>2519</v>
      </c>
      <c r="Q393">
        <v>0.1</v>
      </c>
      <c r="R393">
        <v>3.7</v>
      </c>
      <c r="S393">
        <v>0</v>
      </c>
      <c r="U393">
        <v>1688889</v>
      </c>
      <c r="V393">
        <v>44444</v>
      </c>
      <c r="W393">
        <v>1644444</v>
      </c>
      <c r="X393">
        <v>0</v>
      </c>
      <c r="Y393" t="s">
        <v>250</v>
      </c>
    </row>
    <row r="394" spans="1:25" x14ac:dyDescent="0.25">
      <c r="A394">
        <v>393</v>
      </c>
      <c r="B394">
        <v>70689</v>
      </c>
      <c r="C394">
        <v>0</v>
      </c>
      <c r="D394">
        <v>0</v>
      </c>
      <c r="E394" t="s">
        <v>1447</v>
      </c>
      <c r="F394" t="s">
        <v>1448</v>
      </c>
      <c r="G394">
        <v>1</v>
      </c>
      <c r="H394" s="6">
        <v>4000000</v>
      </c>
      <c r="I394" s="7">
        <v>46191</v>
      </c>
      <c r="K394">
        <v>6</v>
      </c>
      <c r="L394" t="s">
        <v>40</v>
      </c>
      <c r="M394" t="s">
        <v>5</v>
      </c>
      <c r="N394" t="s">
        <v>41</v>
      </c>
      <c r="O394" t="s">
        <v>77</v>
      </c>
      <c r="P394" t="s">
        <v>2519</v>
      </c>
      <c r="Q394">
        <v>6</v>
      </c>
      <c r="R394">
        <v>0</v>
      </c>
      <c r="S394">
        <v>0</v>
      </c>
      <c r="U394">
        <v>240000</v>
      </c>
      <c r="V394">
        <v>240000</v>
      </c>
      <c r="W394">
        <v>0</v>
      </c>
      <c r="X394">
        <v>0</v>
      </c>
      <c r="Y394" t="s">
        <v>48</v>
      </c>
    </row>
    <row r="395" spans="1:25" x14ac:dyDescent="0.25">
      <c r="A395">
        <v>394</v>
      </c>
      <c r="B395">
        <v>70684</v>
      </c>
      <c r="C395">
        <v>0</v>
      </c>
      <c r="D395">
        <v>0</v>
      </c>
      <c r="E395" t="s">
        <v>906</v>
      </c>
      <c r="F395" t="s">
        <v>907</v>
      </c>
      <c r="G395">
        <v>1</v>
      </c>
      <c r="H395" s="6">
        <v>2551326</v>
      </c>
      <c r="I395" s="7">
        <v>46191</v>
      </c>
      <c r="K395">
        <v>15</v>
      </c>
      <c r="L395" t="s">
        <v>40</v>
      </c>
      <c r="M395" t="s">
        <v>5</v>
      </c>
      <c r="N395" t="s">
        <v>41</v>
      </c>
      <c r="O395" t="s">
        <v>47</v>
      </c>
      <c r="P395" t="s">
        <v>2519</v>
      </c>
      <c r="Q395">
        <v>6</v>
      </c>
      <c r="R395">
        <v>9</v>
      </c>
      <c r="S395">
        <v>0</v>
      </c>
      <c r="U395">
        <v>382699</v>
      </c>
      <c r="V395">
        <v>153080</v>
      </c>
      <c r="W395">
        <v>229619</v>
      </c>
      <c r="X395">
        <v>0</v>
      </c>
      <c r="Y395" t="s">
        <v>72</v>
      </c>
    </row>
    <row r="396" spans="1:25" x14ac:dyDescent="0.25">
      <c r="A396">
        <v>395</v>
      </c>
      <c r="B396">
        <v>70678</v>
      </c>
      <c r="C396">
        <v>0</v>
      </c>
      <c r="D396">
        <v>0</v>
      </c>
      <c r="E396" t="s">
        <v>904</v>
      </c>
      <c r="F396" t="s">
        <v>905</v>
      </c>
      <c r="G396">
        <v>1</v>
      </c>
      <c r="H396" s="6">
        <v>2043178</v>
      </c>
      <c r="I396" s="7">
        <v>46190</v>
      </c>
      <c r="K396">
        <v>15</v>
      </c>
      <c r="L396" t="s">
        <v>40</v>
      </c>
      <c r="M396" t="s">
        <v>5</v>
      </c>
      <c r="N396" t="s">
        <v>41</v>
      </c>
      <c r="O396" t="s">
        <v>47</v>
      </c>
      <c r="P396" t="s">
        <v>2519</v>
      </c>
      <c r="Q396">
        <v>6</v>
      </c>
      <c r="R396">
        <v>9</v>
      </c>
      <c r="S396">
        <v>0</v>
      </c>
      <c r="U396">
        <v>306477</v>
      </c>
      <c r="V396">
        <v>122591</v>
      </c>
      <c r="W396">
        <v>183886</v>
      </c>
      <c r="X396">
        <v>0</v>
      </c>
      <c r="Y396" t="s">
        <v>48</v>
      </c>
    </row>
    <row r="397" spans="1:25" x14ac:dyDescent="0.25">
      <c r="A397">
        <v>396</v>
      </c>
      <c r="B397">
        <v>70681</v>
      </c>
      <c r="C397">
        <v>0</v>
      </c>
      <c r="D397">
        <v>0</v>
      </c>
      <c r="E397" t="s">
        <v>898</v>
      </c>
      <c r="F397" t="s">
        <v>899</v>
      </c>
      <c r="G397">
        <v>1</v>
      </c>
      <c r="H397" s="6">
        <v>6977847</v>
      </c>
      <c r="I397" s="7">
        <v>46190</v>
      </c>
      <c r="K397">
        <v>15</v>
      </c>
      <c r="L397" t="s">
        <v>40</v>
      </c>
      <c r="M397" t="s">
        <v>5</v>
      </c>
      <c r="N397" t="s">
        <v>41</v>
      </c>
      <c r="O397" t="s">
        <v>47</v>
      </c>
      <c r="P397" t="s">
        <v>2519</v>
      </c>
      <c r="Q397">
        <v>6</v>
      </c>
      <c r="R397">
        <v>9</v>
      </c>
      <c r="S397">
        <v>0</v>
      </c>
      <c r="U397">
        <v>1046677</v>
      </c>
      <c r="V397">
        <v>418671</v>
      </c>
      <c r="W397">
        <v>628006</v>
      </c>
      <c r="X397">
        <v>0</v>
      </c>
      <c r="Y397" t="s">
        <v>229</v>
      </c>
    </row>
    <row r="398" spans="1:25" x14ac:dyDescent="0.25">
      <c r="A398">
        <v>397</v>
      </c>
      <c r="B398">
        <v>70679</v>
      </c>
      <c r="C398">
        <v>0</v>
      </c>
      <c r="D398">
        <v>0</v>
      </c>
      <c r="E398" t="s">
        <v>894</v>
      </c>
      <c r="F398" t="s">
        <v>895</v>
      </c>
      <c r="G398">
        <v>1</v>
      </c>
      <c r="H398" s="6">
        <v>2238945</v>
      </c>
      <c r="I398" s="7">
        <v>46190</v>
      </c>
      <c r="K398">
        <v>15</v>
      </c>
      <c r="L398" t="s">
        <v>40</v>
      </c>
      <c r="M398" t="s">
        <v>5</v>
      </c>
      <c r="N398" t="s">
        <v>41</v>
      </c>
      <c r="O398" t="s">
        <v>47</v>
      </c>
      <c r="P398" t="s">
        <v>2519</v>
      </c>
      <c r="Q398">
        <v>6</v>
      </c>
      <c r="R398">
        <v>9</v>
      </c>
      <c r="S398">
        <v>0</v>
      </c>
      <c r="U398">
        <v>335842</v>
      </c>
      <c r="V398">
        <v>134337</v>
      </c>
      <c r="W398">
        <v>201505</v>
      </c>
      <c r="X398">
        <v>0</v>
      </c>
      <c r="Y398" t="s">
        <v>48</v>
      </c>
    </row>
    <row r="399" spans="1:25" x14ac:dyDescent="0.25">
      <c r="A399">
        <v>398</v>
      </c>
      <c r="B399">
        <v>70683</v>
      </c>
      <c r="C399">
        <v>0</v>
      </c>
      <c r="D399">
        <v>0</v>
      </c>
      <c r="E399" t="s">
        <v>155</v>
      </c>
      <c r="F399" t="s">
        <v>156</v>
      </c>
      <c r="G399">
        <v>1</v>
      </c>
      <c r="H399" s="6">
        <v>15000000</v>
      </c>
      <c r="I399" s="7">
        <v>46190</v>
      </c>
      <c r="K399">
        <v>15</v>
      </c>
      <c r="L399" t="s">
        <v>40</v>
      </c>
      <c r="M399" t="s">
        <v>5</v>
      </c>
      <c r="N399" t="s">
        <v>41</v>
      </c>
      <c r="O399" t="s">
        <v>77</v>
      </c>
      <c r="P399" t="s">
        <v>2519</v>
      </c>
      <c r="Q399">
        <v>5</v>
      </c>
      <c r="R399">
        <v>10</v>
      </c>
      <c r="S399">
        <v>0</v>
      </c>
      <c r="U399">
        <v>2250000</v>
      </c>
      <c r="V399">
        <v>750000</v>
      </c>
      <c r="W399">
        <v>1500000</v>
      </c>
      <c r="X399">
        <v>0</v>
      </c>
      <c r="Y399" t="s">
        <v>72</v>
      </c>
    </row>
    <row r="400" spans="1:25" x14ac:dyDescent="0.25">
      <c r="A400">
        <v>399</v>
      </c>
      <c r="B400">
        <v>70589</v>
      </c>
      <c r="C400">
        <v>0</v>
      </c>
      <c r="D400">
        <v>0</v>
      </c>
      <c r="E400" t="s">
        <v>1906</v>
      </c>
      <c r="F400" t="s">
        <v>1907</v>
      </c>
      <c r="G400">
        <v>1</v>
      </c>
      <c r="H400" s="6">
        <v>200000000</v>
      </c>
      <c r="I400" s="7">
        <v>46190</v>
      </c>
      <c r="K400" t="s">
        <v>1908</v>
      </c>
      <c r="L400" t="s">
        <v>40</v>
      </c>
      <c r="M400" t="s">
        <v>1</v>
      </c>
      <c r="N400" t="s">
        <v>41</v>
      </c>
      <c r="O400" t="s">
        <v>87</v>
      </c>
      <c r="P400" t="s">
        <v>2519</v>
      </c>
      <c r="Q400">
        <v>7.5</v>
      </c>
      <c r="R400">
        <v>0</v>
      </c>
      <c r="S400">
        <v>0</v>
      </c>
      <c r="U400">
        <v>15000000</v>
      </c>
      <c r="V400">
        <v>15000000</v>
      </c>
      <c r="W400">
        <v>0</v>
      </c>
      <c r="X400">
        <v>0</v>
      </c>
      <c r="Y400" t="s">
        <v>112</v>
      </c>
    </row>
    <row r="401" spans="1:25" x14ac:dyDescent="0.25">
      <c r="A401">
        <v>400</v>
      </c>
      <c r="B401">
        <v>70670</v>
      </c>
      <c r="C401">
        <v>0</v>
      </c>
      <c r="D401">
        <v>0</v>
      </c>
      <c r="E401" t="s">
        <v>378</v>
      </c>
      <c r="F401" t="s">
        <v>379</v>
      </c>
      <c r="G401">
        <v>1</v>
      </c>
      <c r="H401" s="6">
        <v>7000000</v>
      </c>
      <c r="I401" s="7">
        <v>46190</v>
      </c>
      <c r="K401">
        <v>15</v>
      </c>
      <c r="L401" t="s">
        <v>40</v>
      </c>
      <c r="M401" t="s">
        <v>5</v>
      </c>
      <c r="N401" t="s">
        <v>41</v>
      </c>
      <c r="O401" t="s">
        <v>77</v>
      </c>
      <c r="P401" t="s">
        <v>2519</v>
      </c>
      <c r="Q401">
        <v>7</v>
      </c>
      <c r="R401">
        <v>8</v>
      </c>
      <c r="S401">
        <v>0</v>
      </c>
      <c r="U401">
        <v>1050000</v>
      </c>
      <c r="V401">
        <v>490000</v>
      </c>
      <c r="W401">
        <v>560000</v>
      </c>
      <c r="X401">
        <v>0</v>
      </c>
      <c r="Y401" t="s">
        <v>48</v>
      </c>
    </row>
    <row r="402" spans="1:25" x14ac:dyDescent="0.25">
      <c r="A402">
        <v>401</v>
      </c>
      <c r="B402">
        <v>70671</v>
      </c>
      <c r="C402">
        <v>0</v>
      </c>
      <c r="D402">
        <v>0</v>
      </c>
      <c r="E402" t="s">
        <v>378</v>
      </c>
      <c r="F402" t="s">
        <v>379</v>
      </c>
      <c r="G402">
        <v>1</v>
      </c>
      <c r="H402" s="6">
        <v>7000000</v>
      </c>
      <c r="I402" s="7">
        <v>46190</v>
      </c>
      <c r="K402">
        <v>15</v>
      </c>
      <c r="L402" t="s">
        <v>40</v>
      </c>
      <c r="M402" t="s">
        <v>5</v>
      </c>
      <c r="N402" t="s">
        <v>41</v>
      </c>
      <c r="O402" t="s">
        <v>77</v>
      </c>
      <c r="P402" t="s">
        <v>2519</v>
      </c>
      <c r="Q402">
        <v>7</v>
      </c>
      <c r="R402">
        <v>8</v>
      </c>
      <c r="S402">
        <v>0</v>
      </c>
      <c r="U402">
        <v>1050000</v>
      </c>
      <c r="V402">
        <v>490000</v>
      </c>
      <c r="W402">
        <v>560000</v>
      </c>
      <c r="X402">
        <v>0</v>
      </c>
      <c r="Y402" t="s">
        <v>48</v>
      </c>
    </row>
    <row r="403" spans="1:25" x14ac:dyDescent="0.25">
      <c r="A403">
        <v>402</v>
      </c>
      <c r="B403">
        <v>70672</v>
      </c>
      <c r="C403">
        <v>0</v>
      </c>
      <c r="D403">
        <v>0</v>
      </c>
      <c r="E403" t="s">
        <v>378</v>
      </c>
      <c r="F403" t="s">
        <v>379</v>
      </c>
      <c r="G403">
        <v>1</v>
      </c>
      <c r="H403" s="6">
        <v>7000000</v>
      </c>
      <c r="I403" s="7">
        <v>46190</v>
      </c>
      <c r="K403">
        <v>15</v>
      </c>
      <c r="L403" t="s">
        <v>40</v>
      </c>
      <c r="M403" t="s">
        <v>5</v>
      </c>
      <c r="N403" t="s">
        <v>41</v>
      </c>
      <c r="O403" t="s">
        <v>77</v>
      </c>
      <c r="P403" t="s">
        <v>2519</v>
      </c>
      <c r="Q403">
        <v>7</v>
      </c>
      <c r="R403">
        <v>8</v>
      </c>
      <c r="S403">
        <v>0</v>
      </c>
      <c r="U403">
        <v>1050000</v>
      </c>
      <c r="V403">
        <v>490000</v>
      </c>
      <c r="W403">
        <v>560000</v>
      </c>
      <c r="X403">
        <v>0</v>
      </c>
      <c r="Y403" t="s">
        <v>48</v>
      </c>
    </row>
    <row r="404" spans="1:25" x14ac:dyDescent="0.25">
      <c r="A404">
        <v>403</v>
      </c>
      <c r="B404">
        <v>70673</v>
      </c>
      <c r="C404">
        <v>0</v>
      </c>
      <c r="D404">
        <v>0</v>
      </c>
      <c r="E404" t="s">
        <v>378</v>
      </c>
      <c r="F404" t="s">
        <v>379</v>
      </c>
      <c r="G404">
        <v>1</v>
      </c>
      <c r="H404" s="6">
        <v>7000000</v>
      </c>
      <c r="I404" s="7">
        <v>46190</v>
      </c>
      <c r="K404">
        <v>15</v>
      </c>
      <c r="L404" t="s">
        <v>40</v>
      </c>
      <c r="M404" t="s">
        <v>5</v>
      </c>
      <c r="N404" t="s">
        <v>41</v>
      </c>
      <c r="O404" t="s">
        <v>77</v>
      </c>
      <c r="P404" t="s">
        <v>2519</v>
      </c>
      <c r="Q404">
        <v>7</v>
      </c>
      <c r="R404">
        <v>8</v>
      </c>
      <c r="S404">
        <v>0</v>
      </c>
      <c r="U404">
        <v>1050000</v>
      </c>
      <c r="V404">
        <v>490000</v>
      </c>
      <c r="W404">
        <v>560000</v>
      </c>
      <c r="X404">
        <v>0</v>
      </c>
      <c r="Y404" t="s">
        <v>48</v>
      </c>
    </row>
    <row r="405" spans="1:25" x14ac:dyDescent="0.25">
      <c r="A405">
        <v>404</v>
      </c>
      <c r="B405">
        <v>70674</v>
      </c>
      <c r="C405">
        <v>0</v>
      </c>
      <c r="D405">
        <v>0</v>
      </c>
      <c r="E405" t="s">
        <v>378</v>
      </c>
      <c r="F405" t="s">
        <v>379</v>
      </c>
      <c r="G405">
        <v>1</v>
      </c>
      <c r="H405" s="6">
        <v>2000000</v>
      </c>
      <c r="I405" s="7">
        <v>46190</v>
      </c>
      <c r="K405">
        <v>15</v>
      </c>
      <c r="L405" t="s">
        <v>40</v>
      </c>
      <c r="M405" t="s">
        <v>5</v>
      </c>
      <c r="N405" t="s">
        <v>41</v>
      </c>
      <c r="O405" t="s">
        <v>77</v>
      </c>
      <c r="P405" t="s">
        <v>2519</v>
      </c>
      <c r="Q405">
        <v>7</v>
      </c>
      <c r="R405">
        <v>8</v>
      </c>
      <c r="S405">
        <v>0</v>
      </c>
      <c r="U405">
        <v>300000</v>
      </c>
      <c r="V405">
        <v>140000</v>
      </c>
      <c r="W405">
        <v>160000</v>
      </c>
      <c r="X405">
        <v>0</v>
      </c>
      <c r="Y405" t="s">
        <v>48</v>
      </c>
    </row>
    <row r="406" spans="1:25" x14ac:dyDescent="0.25">
      <c r="A406">
        <v>405</v>
      </c>
      <c r="B406">
        <v>70680</v>
      </c>
      <c r="C406">
        <v>0</v>
      </c>
      <c r="D406">
        <v>0</v>
      </c>
      <c r="E406" t="s">
        <v>830</v>
      </c>
      <c r="F406" t="s">
        <v>831</v>
      </c>
      <c r="G406">
        <v>1</v>
      </c>
      <c r="H406" s="6">
        <v>5000000</v>
      </c>
      <c r="I406" s="7">
        <v>46190</v>
      </c>
      <c r="K406">
        <v>8</v>
      </c>
      <c r="L406" t="s">
        <v>40</v>
      </c>
      <c r="M406" t="s">
        <v>5</v>
      </c>
      <c r="N406" t="s">
        <v>41</v>
      </c>
      <c r="O406" t="s">
        <v>77</v>
      </c>
      <c r="P406" t="s">
        <v>2519</v>
      </c>
      <c r="Q406">
        <v>8</v>
      </c>
      <c r="R406">
        <v>0</v>
      </c>
      <c r="S406">
        <v>0</v>
      </c>
      <c r="U406">
        <v>400000</v>
      </c>
      <c r="V406">
        <v>400000</v>
      </c>
      <c r="W406">
        <v>0</v>
      </c>
      <c r="X406">
        <v>0</v>
      </c>
      <c r="Y406" t="s">
        <v>44</v>
      </c>
    </row>
    <row r="407" spans="1:25" x14ac:dyDescent="0.25">
      <c r="A407">
        <v>406</v>
      </c>
      <c r="B407">
        <v>70675</v>
      </c>
      <c r="C407">
        <v>0</v>
      </c>
      <c r="D407">
        <v>0</v>
      </c>
      <c r="E407" t="s">
        <v>1455</v>
      </c>
      <c r="F407" t="s">
        <v>1456</v>
      </c>
      <c r="G407">
        <v>1</v>
      </c>
      <c r="H407" s="6">
        <v>5000000</v>
      </c>
      <c r="I407" s="7">
        <v>46190</v>
      </c>
      <c r="K407">
        <v>8</v>
      </c>
      <c r="L407" t="s">
        <v>40</v>
      </c>
      <c r="M407" t="s">
        <v>5</v>
      </c>
      <c r="N407" t="s">
        <v>41</v>
      </c>
      <c r="O407" t="s">
        <v>47</v>
      </c>
      <c r="P407" t="s">
        <v>2519</v>
      </c>
      <c r="Q407">
        <v>8</v>
      </c>
      <c r="R407">
        <v>0</v>
      </c>
      <c r="S407">
        <v>0</v>
      </c>
      <c r="U407">
        <v>400000</v>
      </c>
      <c r="V407">
        <v>400000</v>
      </c>
      <c r="W407">
        <v>0</v>
      </c>
      <c r="X407">
        <v>0</v>
      </c>
      <c r="Y407" t="s">
        <v>109</v>
      </c>
    </row>
    <row r="408" spans="1:25" x14ac:dyDescent="0.25">
      <c r="A408">
        <v>407</v>
      </c>
      <c r="B408">
        <v>70597</v>
      </c>
      <c r="C408">
        <v>0</v>
      </c>
      <c r="D408">
        <v>0</v>
      </c>
      <c r="E408" t="s">
        <v>1940</v>
      </c>
      <c r="F408" t="s">
        <v>1941</v>
      </c>
      <c r="G408">
        <v>1</v>
      </c>
      <c r="H408" s="6">
        <v>2000000</v>
      </c>
      <c r="I408" s="7">
        <v>46190</v>
      </c>
      <c r="K408">
        <v>8</v>
      </c>
      <c r="L408" t="s">
        <v>40</v>
      </c>
      <c r="M408" t="s">
        <v>1</v>
      </c>
      <c r="N408" t="s">
        <v>41</v>
      </c>
      <c r="O408" t="s">
        <v>87</v>
      </c>
      <c r="P408" t="s">
        <v>2519</v>
      </c>
      <c r="Q408">
        <v>8</v>
      </c>
      <c r="R408">
        <v>0</v>
      </c>
      <c r="S408">
        <v>0</v>
      </c>
      <c r="U408">
        <v>160000</v>
      </c>
      <c r="V408">
        <v>160000</v>
      </c>
      <c r="W408">
        <v>0</v>
      </c>
      <c r="X408">
        <v>0</v>
      </c>
      <c r="Y408" t="s">
        <v>48</v>
      </c>
    </row>
    <row r="409" spans="1:25" x14ac:dyDescent="0.25">
      <c r="A409">
        <v>408</v>
      </c>
      <c r="B409">
        <v>70667</v>
      </c>
      <c r="C409">
        <v>0</v>
      </c>
      <c r="D409">
        <v>0</v>
      </c>
      <c r="E409" t="s">
        <v>541</v>
      </c>
      <c r="F409" t="s">
        <v>542</v>
      </c>
      <c r="G409">
        <v>1</v>
      </c>
      <c r="H409" s="6">
        <v>373560</v>
      </c>
      <c r="I409" s="7">
        <v>46189</v>
      </c>
      <c r="K409">
        <v>14</v>
      </c>
      <c r="L409" t="s">
        <v>40</v>
      </c>
      <c r="M409" t="s">
        <v>5</v>
      </c>
      <c r="N409" t="s">
        <v>41</v>
      </c>
      <c r="O409" t="s">
        <v>57</v>
      </c>
      <c r="P409" t="s">
        <v>2519</v>
      </c>
      <c r="Q409">
        <v>9</v>
      </c>
      <c r="R409">
        <v>5</v>
      </c>
      <c r="S409">
        <v>0</v>
      </c>
      <c r="U409">
        <v>52298</v>
      </c>
      <c r="V409">
        <v>33620</v>
      </c>
      <c r="W409">
        <v>18678</v>
      </c>
      <c r="X409">
        <v>0</v>
      </c>
      <c r="Y409" t="s">
        <v>48</v>
      </c>
    </row>
    <row r="410" spans="1:25" x14ac:dyDescent="0.25">
      <c r="A410">
        <v>409</v>
      </c>
      <c r="B410">
        <v>70454</v>
      </c>
      <c r="C410">
        <v>0</v>
      </c>
      <c r="D410">
        <v>0</v>
      </c>
      <c r="E410" t="s">
        <v>1739</v>
      </c>
      <c r="F410" t="s">
        <v>1740</v>
      </c>
      <c r="G410">
        <v>1</v>
      </c>
      <c r="H410" s="6">
        <v>25000000</v>
      </c>
      <c r="I410" s="7">
        <v>46189</v>
      </c>
      <c r="K410">
        <v>15</v>
      </c>
      <c r="L410" t="s">
        <v>40</v>
      </c>
      <c r="M410" t="s">
        <v>5</v>
      </c>
      <c r="N410" t="s">
        <v>41</v>
      </c>
      <c r="O410" t="s">
        <v>54</v>
      </c>
      <c r="P410" t="s">
        <v>2519</v>
      </c>
      <c r="Q410">
        <v>4.5</v>
      </c>
      <c r="R410">
        <v>10.5</v>
      </c>
      <c r="S410">
        <v>0</v>
      </c>
      <c r="U410">
        <v>3750000</v>
      </c>
      <c r="V410">
        <v>1125000</v>
      </c>
      <c r="W410">
        <v>2625000</v>
      </c>
      <c r="X410">
        <v>0</v>
      </c>
      <c r="Y410" t="s">
        <v>48</v>
      </c>
    </row>
    <row r="411" spans="1:25" x14ac:dyDescent="0.25">
      <c r="A411">
        <v>410</v>
      </c>
      <c r="B411">
        <v>70666</v>
      </c>
      <c r="C411">
        <v>0</v>
      </c>
      <c r="D411">
        <v>0</v>
      </c>
      <c r="E411" t="s">
        <v>555</v>
      </c>
      <c r="F411" t="s">
        <v>556</v>
      </c>
      <c r="G411">
        <v>1</v>
      </c>
      <c r="H411" s="6">
        <v>1247897</v>
      </c>
      <c r="I411" s="7">
        <v>46189</v>
      </c>
      <c r="K411">
        <v>14</v>
      </c>
      <c r="L411" t="s">
        <v>40</v>
      </c>
      <c r="M411" t="s">
        <v>5</v>
      </c>
      <c r="N411" t="s">
        <v>41</v>
      </c>
      <c r="O411" t="s">
        <v>57</v>
      </c>
      <c r="P411" t="s">
        <v>2519</v>
      </c>
      <c r="Q411">
        <v>9</v>
      </c>
      <c r="R411">
        <v>5</v>
      </c>
      <c r="S411">
        <v>0</v>
      </c>
      <c r="U411">
        <v>174706</v>
      </c>
      <c r="V411">
        <v>112311</v>
      </c>
      <c r="W411">
        <v>62395</v>
      </c>
      <c r="X411">
        <v>0</v>
      </c>
      <c r="Y411" t="s">
        <v>48</v>
      </c>
    </row>
    <row r="412" spans="1:25" x14ac:dyDescent="0.25">
      <c r="A412">
        <v>411</v>
      </c>
      <c r="B412">
        <v>70654</v>
      </c>
      <c r="C412">
        <v>0</v>
      </c>
      <c r="D412">
        <v>0</v>
      </c>
      <c r="E412" t="s">
        <v>2331</v>
      </c>
      <c r="F412" t="s">
        <v>2332</v>
      </c>
      <c r="G412">
        <v>1</v>
      </c>
      <c r="H412" s="6">
        <v>1877067</v>
      </c>
      <c r="I412" s="7">
        <v>46189</v>
      </c>
      <c r="K412">
        <v>12</v>
      </c>
      <c r="L412" t="s">
        <v>40</v>
      </c>
      <c r="M412" t="s">
        <v>8</v>
      </c>
      <c r="N412" t="s">
        <v>41</v>
      </c>
      <c r="O412" t="s">
        <v>347</v>
      </c>
      <c r="P412" t="s">
        <v>2519</v>
      </c>
      <c r="Q412">
        <v>12</v>
      </c>
      <c r="R412">
        <v>0</v>
      </c>
      <c r="S412">
        <v>0</v>
      </c>
      <c r="U412">
        <v>225248</v>
      </c>
      <c r="V412">
        <v>225248</v>
      </c>
      <c r="W412">
        <v>0</v>
      </c>
      <c r="X412">
        <v>0</v>
      </c>
      <c r="Y412" t="s">
        <v>2086</v>
      </c>
    </row>
    <row r="413" spans="1:25" x14ac:dyDescent="0.25">
      <c r="A413">
        <v>412</v>
      </c>
      <c r="B413">
        <v>70665</v>
      </c>
      <c r="C413">
        <v>0</v>
      </c>
      <c r="D413">
        <v>0</v>
      </c>
      <c r="E413" t="s">
        <v>2538</v>
      </c>
      <c r="F413" t="s">
        <v>2539</v>
      </c>
      <c r="G413">
        <v>1</v>
      </c>
      <c r="H413" s="6">
        <v>53000000</v>
      </c>
      <c r="I413" s="7">
        <v>46189</v>
      </c>
      <c r="K413">
        <v>15</v>
      </c>
      <c r="L413" t="s">
        <v>40</v>
      </c>
      <c r="M413" t="s">
        <v>1</v>
      </c>
      <c r="N413" t="s">
        <v>41</v>
      </c>
      <c r="O413" t="s">
        <v>87</v>
      </c>
      <c r="P413" t="s">
        <v>2519</v>
      </c>
      <c r="Q413">
        <v>5</v>
      </c>
      <c r="R413">
        <v>10</v>
      </c>
      <c r="S413">
        <v>0</v>
      </c>
      <c r="U413">
        <v>7950000</v>
      </c>
      <c r="V413">
        <v>2650000</v>
      </c>
      <c r="W413">
        <v>5300000</v>
      </c>
      <c r="X413">
        <v>0</v>
      </c>
      <c r="Y413" t="s">
        <v>2520</v>
      </c>
    </row>
    <row r="414" spans="1:25" x14ac:dyDescent="0.25">
      <c r="A414">
        <v>413</v>
      </c>
      <c r="B414">
        <v>70668</v>
      </c>
      <c r="C414">
        <v>0</v>
      </c>
      <c r="D414">
        <v>0</v>
      </c>
      <c r="E414" t="s">
        <v>606</v>
      </c>
      <c r="F414" t="s">
        <v>607</v>
      </c>
      <c r="G414">
        <v>1</v>
      </c>
      <c r="H414" s="6">
        <v>7287477</v>
      </c>
      <c r="I414" s="7">
        <v>46189</v>
      </c>
      <c r="K414">
        <v>14</v>
      </c>
      <c r="L414" t="s">
        <v>40</v>
      </c>
      <c r="M414" t="s">
        <v>5</v>
      </c>
      <c r="N414" t="s">
        <v>41</v>
      </c>
      <c r="O414" t="s">
        <v>57</v>
      </c>
      <c r="P414" t="s">
        <v>2519</v>
      </c>
      <c r="Q414">
        <v>9</v>
      </c>
      <c r="R414">
        <v>5</v>
      </c>
      <c r="S414">
        <v>0</v>
      </c>
      <c r="U414">
        <v>1020247</v>
      </c>
      <c r="V414">
        <v>655873</v>
      </c>
      <c r="W414">
        <v>364374</v>
      </c>
      <c r="X414">
        <v>0</v>
      </c>
      <c r="Y414" t="s">
        <v>48</v>
      </c>
    </row>
    <row r="415" spans="1:25" x14ac:dyDescent="0.25">
      <c r="A415">
        <v>414</v>
      </c>
      <c r="B415">
        <v>70658</v>
      </c>
      <c r="C415">
        <v>0</v>
      </c>
      <c r="D415">
        <v>0</v>
      </c>
      <c r="E415" t="s">
        <v>860</v>
      </c>
      <c r="F415" t="s">
        <v>861</v>
      </c>
      <c r="G415">
        <v>1</v>
      </c>
      <c r="H415" s="6">
        <v>2274240</v>
      </c>
      <c r="I415" s="7">
        <v>46189</v>
      </c>
      <c r="K415">
        <v>15</v>
      </c>
      <c r="L415" t="s">
        <v>40</v>
      </c>
      <c r="M415" t="s">
        <v>3</v>
      </c>
      <c r="N415" t="s">
        <v>41</v>
      </c>
      <c r="O415" t="s">
        <v>51</v>
      </c>
      <c r="P415" t="s">
        <v>2519</v>
      </c>
      <c r="Q415">
        <v>15</v>
      </c>
      <c r="R415">
        <v>0</v>
      </c>
      <c r="S415">
        <v>0</v>
      </c>
      <c r="U415">
        <v>341136</v>
      </c>
      <c r="V415">
        <v>341136</v>
      </c>
      <c r="W415">
        <v>0</v>
      </c>
      <c r="X415">
        <v>0</v>
      </c>
      <c r="Y415" t="s">
        <v>48</v>
      </c>
    </row>
    <row r="416" spans="1:25" x14ac:dyDescent="0.25">
      <c r="A416">
        <v>415</v>
      </c>
      <c r="B416">
        <v>70656</v>
      </c>
      <c r="C416">
        <v>0</v>
      </c>
      <c r="D416">
        <v>0</v>
      </c>
      <c r="E416" t="s">
        <v>2254</v>
      </c>
      <c r="F416" t="s">
        <v>2255</v>
      </c>
      <c r="G416">
        <v>1</v>
      </c>
      <c r="H416" s="6">
        <v>557714</v>
      </c>
      <c r="I416" s="7">
        <v>46189</v>
      </c>
      <c r="K416">
        <v>15</v>
      </c>
      <c r="L416" t="s">
        <v>40</v>
      </c>
      <c r="M416" t="s">
        <v>3</v>
      </c>
      <c r="N416" t="s">
        <v>41</v>
      </c>
      <c r="O416" t="s">
        <v>51</v>
      </c>
      <c r="P416" t="s">
        <v>2519</v>
      </c>
      <c r="Q416">
        <v>15</v>
      </c>
      <c r="R416">
        <v>0</v>
      </c>
      <c r="S416">
        <v>0</v>
      </c>
      <c r="U416">
        <v>83657</v>
      </c>
      <c r="V416">
        <v>83657</v>
      </c>
      <c r="W416">
        <v>0</v>
      </c>
      <c r="X416">
        <v>0</v>
      </c>
      <c r="Y416" t="s">
        <v>48</v>
      </c>
    </row>
    <row r="417" spans="1:25" x14ac:dyDescent="0.25">
      <c r="A417">
        <v>416</v>
      </c>
      <c r="B417">
        <v>70657</v>
      </c>
      <c r="C417">
        <v>0</v>
      </c>
      <c r="D417">
        <v>0</v>
      </c>
      <c r="E417" t="s">
        <v>2250</v>
      </c>
      <c r="F417" t="s">
        <v>2251</v>
      </c>
      <c r="G417">
        <v>1</v>
      </c>
      <c r="H417" s="6">
        <v>148875</v>
      </c>
      <c r="I417" s="7">
        <v>46189</v>
      </c>
      <c r="K417">
        <v>15</v>
      </c>
      <c r="L417" t="s">
        <v>40</v>
      </c>
      <c r="M417" t="s">
        <v>3</v>
      </c>
      <c r="N417" t="s">
        <v>41</v>
      </c>
      <c r="O417" t="s">
        <v>51</v>
      </c>
      <c r="P417" t="s">
        <v>2519</v>
      </c>
      <c r="Q417">
        <v>15</v>
      </c>
      <c r="R417">
        <v>0</v>
      </c>
      <c r="S417">
        <v>0</v>
      </c>
      <c r="U417">
        <v>22331</v>
      </c>
      <c r="V417">
        <v>22331</v>
      </c>
      <c r="W417">
        <v>0</v>
      </c>
      <c r="X417">
        <v>0</v>
      </c>
      <c r="Y417" t="s">
        <v>48</v>
      </c>
    </row>
    <row r="418" spans="1:25" x14ac:dyDescent="0.25">
      <c r="A418">
        <v>417</v>
      </c>
      <c r="B418">
        <v>70663</v>
      </c>
      <c r="C418">
        <v>0</v>
      </c>
      <c r="D418">
        <v>0</v>
      </c>
      <c r="E418" t="s">
        <v>1447</v>
      </c>
      <c r="F418" t="s">
        <v>1448</v>
      </c>
      <c r="G418">
        <v>1</v>
      </c>
      <c r="H418" s="6">
        <v>2000000</v>
      </c>
      <c r="I418" s="7">
        <v>46189</v>
      </c>
      <c r="K418">
        <v>6</v>
      </c>
      <c r="L418" t="s">
        <v>40</v>
      </c>
      <c r="M418" t="s">
        <v>5</v>
      </c>
      <c r="N418" t="s">
        <v>41</v>
      </c>
      <c r="O418" t="s">
        <v>77</v>
      </c>
      <c r="P418" t="s">
        <v>2519</v>
      </c>
      <c r="Q418">
        <v>6</v>
      </c>
      <c r="R418">
        <v>0</v>
      </c>
      <c r="S418">
        <v>0</v>
      </c>
      <c r="U418">
        <v>120000</v>
      </c>
      <c r="V418">
        <v>120000</v>
      </c>
      <c r="W418">
        <v>0</v>
      </c>
      <c r="X418">
        <v>0</v>
      </c>
      <c r="Y418" t="s">
        <v>48</v>
      </c>
    </row>
    <row r="419" spans="1:25" x14ac:dyDescent="0.25">
      <c r="A419">
        <v>418</v>
      </c>
      <c r="B419">
        <v>70652</v>
      </c>
      <c r="C419">
        <v>0</v>
      </c>
      <c r="D419">
        <v>0</v>
      </c>
      <c r="E419" t="s">
        <v>2309</v>
      </c>
      <c r="F419" t="s">
        <v>2310</v>
      </c>
      <c r="G419">
        <v>1</v>
      </c>
      <c r="H419" s="6">
        <v>4000</v>
      </c>
      <c r="I419" s="7">
        <v>46189</v>
      </c>
      <c r="K419">
        <v>5</v>
      </c>
      <c r="L419" t="s">
        <v>40</v>
      </c>
      <c r="M419" t="s">
        <v>5</v>
      </c>
      <c r="N419" t="s">
        <v>41</v>
      </c>
      <c r="O419" t="s">
        <v>47</v>
      </c>
      <c r="P419" t="s">
        <v>2519</v>
      </c>
      <c r="Q419">
        <v>5</v>
      </c>
      <c r="R419">
        <v>0</v>
      </c>
      <c r="S419">
        <v>0</v>
      </c>
      <c r="U419">
        <v>200</v>
      </c>
      <c r="V419">
        <v>200</v>
      </c>
      <c r="W419">
        <v>0</v>
      </c>
      <c r="X419">
        <v>0</v>
      </c>
      <c r="Y419" t="s">
        <v>2086</v>
      </c>
    </row>
    <row r="420" spans="1:25" x14ac:dyDescent="0.25">
      <c r="A420">
        <v>419</v>
      </c>
      <c r="B420">
        <v>70659</v>
      </c>
      <c r="C420">
        <v>0</v>
      </c>
      <c r="D420">
        <v>0</v>
      </c>
      <c r="E420" t="s">
        <v>1083</v>
      </c>
      <c r="F420" t="s">
        <v>1084</v>
      </c>
      <c r="G420">
        <v>1</v>
      </c>
      <c r="H420" s="6">
        <v>834648</v>
      </c>
      <c r="I420" s="7">
        <v>46189</v>
      </c>
      <c r="K420">
        <v>15</v>
      </c>
      <c r="L420" t="s">
        <v>40</v>
      </c>
      <c r="M420" t="s">
        <v>3</v>
      </c>
      <c r="N420" t="s">
        <v>41</v>
      </c>
      <c r="O420" t="s">
        <v>51</v>
      </c>
      <c r="P420" t="s">
        <v>2519</v>
      </c>
      <c r="Q420">
        <v>15</v>
      </c>
      <c r="R420">
        <v>0</v>
      </c>
      <c r="S420">
        <v>0</v>
      </c>
      <c r="U420">
        <v>125197</v>
      </c>
      <c r="V420">
        <v>125197</v>
      </c>
      <c r="W420">
        <v>0</v>
      </c>
      <c r="X420">
        <v>0</v>
      </c>
      <c r="Y420" t="s">
        <v>48</v>
      </c>
    </row>
    <row r="421" spans="1:25" x14ac:dyDescent="0.25">
      <c r="A421">
        <v>420</v>
      </c>
      <c r="B421">
        <v>70655</v>
      </c>
      <c r="C421">
        <v>0</v>
      </c>
      <c r="D421">
        <v>0</v>
      </c>
      <c r="E421" t="s">
        <v>2252</v>
      </c>
      <c r="F421" t="s">
        <v>2253</v>
      </c>
      <c r="G421">
        <v>1</v>
      </c>
      <c r="H421" s="6">
        <v>838442</v>
      </c>
      <c r="I421" s="7">
        <v>46189</v>
      </c>
      <c r="K421">
        <v>15</v>
      </c>
      <c r="L421" t="s">
        <v>40</v>
      </c>
      <c r="M421" t="s">
        <v>3</v>
      </c>
      <c r="N421" t="s">
        <v>41</v>
      </c>
      <c r="O421" t="s">
        <v>51</v>
      </c>
      <c r="P421" t="s">
        <v>2519</v>
      </c>
      <c r="Q421">
        <v>15</v>
      </c>
      <c r="R421">
        <v>0</v>
      </c>
      <c r="S421">
        <v>0</v>
      </c>
      <c r="U421">
        <v>125766</v>
      </c>
      <c r="V421">
        <v>125766</v>
      </c>
      <c r="W421">
        <v>0</v>
      </c>
      <c r="X421">
        <v>0</v>
      </c>
      <c r="Y421" t="s">
        <v>48</v>
      </c>
    </row>
    <row r="422" spans="1:25" x14ac:dyDescent="0.25">
      <c r="A422">
        <v>421</v>
      </c>
      <c r="B422">
        <v>70661</v>
      </c>
      <c r="C422">
        <v>0</v>
      </c>
      <c r="D422">
        <v>0</v>
      </c>
      <c r="E422" t="s">
        <v>2438</v>
      </c>
      <c r="F422" t="s">
        <v>2439</v>
      </c>
      <c r="G422">
        <v>1</v>
      </c>
      <c r="H422" s="6">
        <v>7000000</v>
      </c>
      <c r="I422" s="7">
        <v>46189</v>
      </c>
      <c r="K422">
        <v>15</v>
      </c>
      <c r="L422" t="s">
        <v>40</v>
      </c>
      <c r="M422" t="s">
        <v>5</v>
      </c>
      <c r="N422" t="s">
        <v>41</v>
      </c>
      <c r="O422" t="s">
        <v>47</v>
      </c>
      <c r="P422" t="s">
        <v>2519</v>
      </c>
      <c r="Q422">
        <v>2.8</v>
      </c>
      <c r="R422">
        <v>12.2</v>
      </c>
      <c r="S422">
        <v>0</v>
      </c>
      <c r="U422">
        <v>1050000</v>
      </c>
      <c r="V422">
        <v>196000</v>
      </c>
      <c r="W422">
        <v>854000</v>
      </c>
      <c r="X422">
        <v>0</v>
      </c>
      <c r="Y422" t="s">
        <v>48</v>
      </c>
    </row>
    <row r="423" spans="1:25" x14ac:dyDescent="0.25">
      <c r="A423">
        <v>422</v>
      </c>
      <c r="B423">
        <v>70662</v>
      </c>
      <c r="C423">
        <v>0</v>
      </c>
      <c r="D423">
        <v>0</v>
      </c>
      <c r="E423" t="s">
        <v>2438</v>
      </c>
      <c r="F423" t="s">
        <v>2439</v>
      </c>
      <c r="G423">
        <v>1</v>
      </c>
      <c r="H423" s="6">
        <v>5000000</v>
      </c>
      <c r="I423" s="7">
        <v>46189</v>
      </c>
      <c r="K423">
        <v>15</v>
      </c>
      <c r="L423" t="s">
        <v>40</v>
      </c>
      <c r="M423" t="s">
        <v>5</v>
      </c>
      <c r="N423" t="s">
        <v>41</v>
      </c>
      <c r="O423" t="s">
        <v>47</v>
      </c>
      <c r="P423" t="s">
        <v>2519</v>
      </c>
      <c r="Q423">
        <v>2.8</v>
      </c>
      <c r="R423">
        <v>12.2</v>
      </c>
      <c r="S423">
        <v>0</v>
      </c>
      <c r="U423">
        <v>750000</v>
      </c>
      <c r="V423">
        <v>140000</v>
      </c>
      <c r="W423">
        <v>610000</v>
      </c>
      <c r="X423">
        <v>0</v>
      </c>
      <c r="Y423" t="s">
        <v>48</v>
      </c>
    </row>
    <row r="424" spans="1:25" x14ac:dyDescent="0.25">
      <c r="A424">
        <v>423</v>
      </c>
      <c r="B424">
        <v>70660</v>
      </c>
      <c r="C424">
        <v>0</v>
      </c>
      <c r="D424">
        <v>0</v>
      </c>
      <c r="E424" t="s">
        <v>2248</v>
      </c>
      <c r="F424" t="s">
        <v>2249</v>
      </c>
      <c r="G424">
        <v>1</v>
      </c>
      <c r="H424" s="6">
        <v>160700</v>
      </c>
      <c r="I424" s="7">
        <v>46189</v>
      </c>
      <c r="K424">
        <v>15</v>
      </c>
      <c r="L424" t="s">
        <v>40</v>
      </c>
      <c r="M424" t="s">
        <v>3</v>
      </c>
      <c r="N424" t="s">
        <v>41</v>
      </c>
      <c r="O424" t="s">
        <v>51</v>
      </c>
      <c r="P424" t="s">
        <v>2519</v>
      </c>
      <c r="Q424">
        <v>15</v>
      </c>
      <c r="R424">
        <v>0</v>
      </c>
      <c r="S424">
        <v>0</v>
      </c>
      <c r="U424">
        <v>24105</v>
      </c>
      <c r="V424">
        <v>24105</v>
      </c>
      <c r="W424">
        <v>0</v>
      </c>
      <c r="X424">
        <v>0</v>
      </c>
      <c r="Y424" t="s">
        <v>48</v>
      </c>
    </row>
    <row r="425" spans="1:25" x14ac:dyDescent="0.25">
      <c r="A425">
        <v>424</v>
      </c>
      <c r="B425">
        <v>70664</v>
      </c>
      <c r="C425">
        <v>0</v>
      </c>
      <c r="D425">
        <v>0</v>
      </c>
      <c r="E425" t="s">
        <v>2412</v>
      </c>
      <c r="F425" t="s">
        <v>2413</v>
      </c>
      <c r="G425">
        <v>1</v>
      </c>
      <c r="H425" s="6">
        <v>100000</v>
      </c>
      <c r="I425" s="7">
        <v>46189</v>
      </c>
      <c r="K425">
        <v>6</v>
      </c>
      <c r="L425" t="s">
        <v>40</v>
      </c>
      <c r="M425" t="s">
        <v>5</v>
      </c>
      <c r="N425" t="s">
        <v>41</v>
      </c>
      <c r="O425" t="s">
        <v>47</v>
      </c>
      <c r="P425" t="s">
        <v>2519</v>
      </c>
      <c r="Q425">
        <v>6</v>
      </c>
      <c r="R425">
        <v>0</v>
      </c>
      <c r="S425">
        <v>0</v>
      </c>
      <c r="U425">
        <v>6000</v>
      </c>
      <c r="V425">
        <v>6000</v>
      </c>
      <c r="W425">
        <v>0</v>
      </c>
      <c r="X425">
        <v>0</v>
      </c>
      <c r="Y425" t="s">
        <v>2086</v>
      </c>
    </row>
    <row r="426" spans="1:25" x14ac:dyDescent="0.25">
      <c r="A426">
        <v>425</v>
      </c>
      <c r="B426">
        <v>70653</v>
      </c>
      <c r="C426">
        <v>0</v>
      </c>
      <c r="D426">
        <v>0</v>
      </c>
      <c r="E426" t="s">
        <v>848</v>
      </c>
      <c r="F426" t="s">
        <v>849</v>
      </c>
      <c r="G426">
        <v>1</v>
      </c>
      <c r="H426" s="6">
        <v>375870</v>
      </c>
      <c r="I426" s="7">
        <v>46189</v>
      </c>
      <c r="K426">
        <v>15</v>
      </c>
      <c r="L426" t="s">
        <v>40</v>
      </c>
      <c r="M426" t="s">
        <v>5</v>
      </c>
      <c r="N426" t="s">
        <v>41</v>
      </c>
      <c r="O426" t="s">
        <v>47</v>
      </c>
      <c r="P426" t="s">
        <v>2519</v>
      </c>
      <c r="Q426">
        <v>4</v>
      </c>
      <c r="R426">
        <v>11</v>
      </c>
      <c r="S426">
        <v>0</v>
      </c>
      <c r="U426">
        <v>56381</v>
      </c>
      <c r="V426">
        <v>15035</v>
      </c>
      <c r="W426">
        <v>41346</v>
      </c>
      <c r="X426">
        <v>0</v>
      </c>
      <c r="Y426" t="s">
        <v>109</v>
      </c>
    </row>
    <row r="427" spans="1:25" x14ac:dyDescent="0.25">
      <c r="A427">
        <v>426</v>
      </c>
      <c r="B427">
        <v>70650</v>
      </c>
      <c r="C427">
        <v>0</v>
      </c>
      <c r="D427">
        <v>0</v>
      </c>
      <c r="E427" t="s">
        <v>236</v>
      </c>
      <c r="F427" t="s">
        <v>237</v>
      </c>
      <c r="G427">
        <v>1</v>
      </c>
      <c r="H427" s="6">
        <v>1222222</v>
      </c>
      <c r="I427" s="7">
        <v>46188</v>
      </c>
      <c r="K427">
        <v>10</v>
      </c>
      <c r="L427" t="s">
        <v>40</v>
      </c>
      <c r="M427" t="s">
        <v>7</v>
      </c>
      <c r="N427" t="s">
        <v>41</v>
      </c>
      <c r="O427" t="s">
        <v>64</v>
      </c>
      <c r="P427" t="s">
        <v>2519</v>
      </c>
      <c r="Q427">
        <v>10</v>
      </c>
      <c r="R427">
        <v>0</v>
      </c>
      <c r="S427">
        <v>0</v>
      </c>
      <c r="U427">
        <v>122222</v>
      </c>
      <c r="V427">
        <v>122222</v>
      </c>
      <c r="W427">
        <v>0</v>
      </c>
      <c r="X427">
        <v>0</v>
      </c>
      <c r="Y427" t="s">
        <v>44</v>
      </c>
    </row>
    <row r="428" spans="1:25" x14ac:dyDescent="0.25">
      <c r="A428">
        <v>427</v>
      </c>
      <c r="B428">
        <v>70641</v>
      </c>
      <c r="C428">
        <v>0</v>
      </c>
      <c r="D428">
        <v>0</v>
      </c>
      <c r="E428" t="s">
        <v>181</v>
      </c>
      <c r="F428" t="s">
        <v>182</v>
      </c>
      <c r="G428">
        <v>1</v>
      </c>
      <c r="H428" s="6">
        <v>987940</v>
      </c>
      <c r="I428" s="7">
        <v>46188</v>
      </c>
      <c r="K428">
        <v>15</v>
      </c>
      <c r="L428" t="s">
        <v>40</v>
      </c>
      <c r="M428" t="s">
        <v>3</v>
      </c>
      <c r="N428" t="s">
        <v>41</v>
      </c>
      <c r="O428" t="s">
        <v>51</v>
      </c>
      <c r="P428" t="s">
        <v>2519</v>
      </c>
      <c r="Q428">
        <v>10</v>
      </c>
      <c r="R428">
        <v>5</v>
      </c>
      <c r="S428">
        <v>0</v>
      </c>
      <c r="U428">
        <v>148191</v>
      </c>
      <c r="V428">
        <v>98794</v>
      </c>
      <c r="W428">
        <v>49397</v>
      </c>
      <c r="X428">
        <v>0</v>
      </c>
      <c r="Y428" t="s">
        <v>72</v>
      </c>
    </row>
    <row r="429" spans="1:25" x14ac:dyDescent="0.25">
      <c r="A429">
        <v>428</v>
      </c>
      <c r="B429">
        <v>70637</v>
      </c>
      <c r="C429">
        <v>0</v>
      </c>
      <c r="D429">
        <v>0</v>
      </c>
      <c r="E429" t="s">
        <v>2634</v>
      </c>
      <c r="F429" t="s">
        <v>2635</v>
      </c>
      <c r="G429">
        <v>1</v>
      </c>
      <c r="H429" s="6">
        <v>1000000</v>
      </c>
      <c r="I429" s="7">
        <v>46188</v>
      </c>
      <c r="K429">
        <v>8</v>
      </c>
      <c r="L429" t="s">
        <v>40</v>
      </c>
      <c r="M429" t="s">
        <v>7</v>
      </c>
      <c r="N429" t="s">
        <v>41</v>
      </c>
      <c r="O429" t="s">
        <v>64</v>
      </c>
      <c r="P429" t="s">
        <v>2519</v>
      </c>
      <c r="Q429">
        <v>8</v>
      </c>
      <c r="R429">
        <v>0</v>
      </c>
      <c r="S429">
        <v>0</v>
      </c>
      <c r="U429">
        <v>80000</v>
      </c>
      <c r="V429">
        <v>80000</v>
      </c>
      <c r="W429">
        <v>0</v>
      </c>
      <c r="X429">
        <v>0</v>
      </c>
      <c r="Y429" t="s">
        <v>2520</v>
      </c>
    </row>
    <row r="430" spans="1:25" x14ac:dyDescent="0.25">
      <c r="A430">
        <v>429</v>
      </c>
      <c r="B430">
        <v>70642</v>
      </c>
      <c r="C430">
        <v>0</v>
      </c>
      <c r="D430">
        <v>0</v>
      </c>
      <c r="E430" t="s">
        <v>313</v>
      </c>
      <c r="F430" t="s">
        <v>314</v>
      </c>
      <c r="G430">
        <v>1</v>
      </c>
      <c r="H430" s="6">
        <v>1638802</v>
      </c>
      <c r="I430" s="7">
        <v>46188</v>
      </c>
      <c r="K430">
        <v>15</v>
      </c>
      <c r="L430" t="s">
        <v>40</v>
      </c>
      <c r="M430" t="s">
        <v>3</v>
      </c>
      <c r="N430" t="s">
        <v>41</v>
      </c>
      <c r="O430" t="s">
        <v>51</v>
      </c>
      <c r="P430" t="s">
        <v>2519</v>
      </c>
      <c r="Q430">
        <v>10</v>
      </c>
      <c r="R430">
        <v>5</v>
      </c>
      <c r="S430">
        <v>0</v>
      </c>
      <c r="U430">
        <v>245820</v>
      </c>
      <c r="V430">
        <v>163880</v>
      </c>
      <c r="W430">
        <v>81940</v>
      </c>
      <c r="X430">
        <v>0</v>
      </c>
      <c r="Y430" t="s">
        <v>109</v>
      </c>
    </row>
    <row r="431" spans="1:25" x14ac:dyDescent="0.25">
      <c r="A431">
        <v>430</v>
      </c>
      <c r="B431">
        <v>70646</v>
      </c>
      <c r="C431">
        <v>0</v>
      </c>
      <c r="D431">
        <v>0</v>
      </c>
      <c r="E431" t="s">
        <v>2613</v>
      </c>
      <c r="F431" t="s">
        <v>2614</v>
      </c>
      <c r="G431">
        <v>1</v>
      </c>
      <c r="H431" s="6">
        <v>5000000</v>
      </c>
      <c r="I431" s="7">
        <v>46188</v>
      </c>
      <c r="K431">
        <v>8</v>
      </c>
      <c r="L431" t="s">
        <v>40</v>
      </c>
      <c r="M431" t="s">
        <v>3</v>
      </c>
      <c r="N431" t="s">
        <v>41</v>
      </c>
      <c r="O431" t="s">
        <v>51</v>
      </c>
      <c r="P431" t="s">
        <v>2519</v>
      </c>
      <c r="Q431">
        <v>8</v>
      </c>
      <c r="R431">
        <v>0</v>
      </c>
      <c r="S431">
        <v>0</v>
      </c>
      <c r="U431">
        <v>400000</v>
      </c>
      <c r="V431">
        <v>400000</v>
      </c>
      <c r="W431">
        <v>0</v>
      </c>
      <c r="X431">
        <v>0</v>
      </c>
      <c r="Y431" t="s">
        <v>48</v>
      </c>
    </row>
    <row r="432" spans="1:25" x14ac:dyDescent="0.25">
      <c r="A432">
        <v>431</v>
      </c>
      <c r="B432">
        <v>70647</v>
      </c>
      <c r="C432">
        <v>0</v>
      </c>
      <c r="D432">
        <v>0</v>
      </c>
      <c r="E432" t="s">
        <v>2613</v>
      </c>
      <c r="F432" t="s">
        <v>2614</v>
      </c>
      <c r="G432">
        <v>1</v>
      </c>
      <c r="H432" s="6">
        <v>5000000</v>
      </c>
      <c r="I432" s="7">
        <v>46188</v>
      </c>
      <c r="K432">
        <v>8</v>
      </c>
      <c r="L432" t="s">
        <v>40</v>
      </c>
      <c r="M432" t="s">
        <v>3</v>
      </c>
      <c r="N432" t="s">
        <v>41</v>
      </c>
      <c r="O432" t="s">
        <v>51</v>
      </c>
      <c r="P432" t="s">
        <v>2519</v>
      </c>
      <c r="Q432">
        <v>8</v>
      </c>
      <c r="R432">
        <v>0</v>
      </c>
      <c r="S432">
        <v>0</v>
      </c>
      <c r="U432">
        <v>400000</v>
      </c>
      <c r="V432">
        <v>400000</v>
      </c>
      <c r="W432">
        <v>0</v>
      </c>
      <c r="X432">
        <v>0</v>
      </c>
      <c r="Y432" t="s">
        <v>48</v>
      </c>
    </row>
    <row r="433" spans="1:25" x14ac:dyDescent="0.25">
      <c r="A433">
        <v>432</v>
      </c>
      <c r="B433">
        <v>70648</v>
      </c>
      <c r="C433">
        <v>0</v>
      </c>
      <c r="D433">
        <v>0</v>
      </c>
      <c r="E433" t="s">
        <v>2613</v>
      </c>
      <c r="F433" t="s">
        <v>2614</v>
      </c>
      <c r="G433">
        <v>1</v>
      </c>
      <c r="H433" s="6">
        <v>500000</v>
      </c>
      <c r="I433" s="7">
        <v>46188</v>
      </c>
      <c r="K433">
        <v>8</v>
      </c>
      <c r="L433" t="s">
        <v>40</v>
      </c>
      <c r="M433" t="s">
        <v>3</v>
      </c>
      <c r="N433" t="s">
        <v>41</v>
      </c>
      <c r="O433" t="s">
        <v>51</v>
      </c>
      <c r="P433" t="s">
        <v>2519</v>
      </c>
      <c r="Q433">
        <v>8</v>
      </c>
      <c r="R433">
        <v>0</v>
      </c>
      <c r="S433">
        <v>0</v>
      </c>
      <c r="U433">
        <v>40000</v>
      </c>
      <c r="V433">
        <v>40000</v>
      </c>
      <c r="W433">
        <v>0</v>
      </c>
      <c r="X433">
        <v>0</v>
      </c>
      <c r="Y433" t="s">
        <v>48</v>
      </c>
    </row>
    <row r="434" spans="1:25" x14ac:dyDescent="0.25">
      <c r="A434">
        <v>433</v>
      </c>
      <c r="B434">
        <v>70644</v>
      </c>
      <c r="C434">
        <v>0</v>
      </c>
      <c r="D434">
        <v>0</v>
      </c>
      <c r="E434" t="s">
        <v>386</v>
      </c>
      <c r="F434" t="s">
        <v>387</v>
      </c>
      <c r="G434">
        <v>1</v>
      </c>
      <c r="H434" s="6">
        <v>303928</v>
      </c>
      <c r="I434" s="7">
        <v>46188</v>
      </c>
      <c r="K434">
        <v>15</v>
      </c>
      <c r="L434" t="s">
        <v>40</v>
      </c>
      <c r="M434" t="s">
        <v>3</v>
      </c>
      <c r="N434" t="s">
        <v>41</v>
      </c>
      <c r="O434" t="s">
        <v>51</v>
      </c>
      <c r="P434" t="s">
        <v>2519</v>
      </c>
      <c r="Q434">
        <v>10</v>
      </c>
      <c r="R434">
        <v>5</v>
      </c>
      <c r="S434">
        <v>0</v>
      </c>
      <c r="U434">
        <v>45589</v>
      </c>
      <c r="V434">
        <v>30393</v>
      </c>
      <c r="W434">
        <v>15196</v>
      </c>
      <c r="X434">
        <v>0</v>
      </c>
      <c r="Y434" t="s">
        <v>72</v>
      </c>
    </row>
    <row r="435" spans="1:25" x14ac:dyDescent="0.25">
      <c r="A435">
        <v>434</v>
      </c>
      <c r="B435">
        <v>70643</v>
      </c>
      <c r="C435">
        <v>0</v>
      </c>
      <c r="D435">
        <v>0</v>
      </c>
      <c r="E435" t="s">
        <v>384</v>
      </c>
      <c r="F435" t="s">
        <v>385</v>
      </c>
      <c r="G435">
        <v>1</v>
      </c>
      <c r="H435" s="6">
        <v>1907035</v>
      </c>
      <c r="I435" s="7">
        <v>46188</v>
      </c>
      <c r="K435">
        <v>15</v>
      </c>
      <c r="L435" t="s">
        <v>40</v>
      </c>
      <c r="M435" t="s">
        <v>3</v>
      </c>
      <c r="N435" t="s">
        <v>41</v>
      </c>
      <c r="O435" t="s">
        <v>51</v>
      </c>
      <c r="P435" t="s">
        <v>2519</v>
      </c>
      <c r="Q435">
        <v>10</v>
      </c>
      <c r="R435">
        <v>5</v>
      </c>
      <c r="S435">
        <v>0</v>
      </c>
      <c r="U435">
        <v>286055</v>
      </c>
      <c r="V435">
        <v>190704</v>
      </c>
      <c r="W435">
        <v>95352</v>
      </c>
      <c r="X435">
        <v>0</v>
      </c>
      <c r="Y435" t="s">
        <v>72</v>
      </c>
    </row>
    <row r="436" spans="1:25" x14ac:dyDescent="0.25">
      <c r="A436">
        <v>435</v>
      </c>
      <c r="B436">
        <v>70645</v>
      </c>
      <c r="C436">
        <v>0</v>
      </c>
      <c r="D436">
        <v>0</v>
      </c>
      <c r="E436" t="s">
        <v>391</v>
      </c>
      <c r="F436" t="s">
        <v>392</v>
      </c>
      <c r="G436">
        <v>1</v>
      </c>
      <c r="H436" s="6">
        <v>674559</v>
      </c>
      <c r="I436" s="7">
        <v>46188</v>
      </c>
      <c r="K436">
        <v>15</v>
      </c>
      <c r="L436" t="s">
        <v>40</v>
      </c>
      <c r="M436" t="s">
        <v>3</v>
      </c>
      <c r="N436" t="s">
        <v>41</v>
      </c>
      <c r="O436" t="s">
        <v>51</v>
      </c>
      <c r="P436" t="s">
        <v>2519</v>
      </c>
      <c r="Q436">
        <v>10</v>
      </c>
      <c r="R436">
        <v>5</v>
      </c>
      <c r="S436">
        <v>0</v>
      </c>
      <c r="U436">
        <v>101184</v>
      </c>
      <c r="V436">
        <v>67456</v>
      </c>
      <c r="W436">
        <v>33728</v>
      </c>
      <c r="X436">
        <v>0</v>
      </c>
      <c r="Y436" t="s">
        <v>72</v>
      </c>
    </row>
    <row r="437" spans="1:25" x14ac:dyDescent="0.25">
      <c r="A437">
        <v>436</v>
      </c>
      <c r="B437">
        <v>70649</v>
      </c>
      <c r="C437">
        <v>0</v>
      </c>
      <c r="D437">
        <v>0</v>
      </c>
      <c r="E437" t="s">
        <v>2347</v>
      </c>
      <c r="F437" t="s">
        <v>2348</v>
      </c>
      <c r="G437">
        <v>1</v>
      </c>
      <c r="H437" s="6">
        <v>60000000</v>
      </c>
      <c r="I437" s="7">
        <v>46188</v>
      </c>
      <c r="K437">
        <v>15</v>
      </c>
      <c r="L437" t="s">
        <v>40</v>
      </c>
      <c r="M437" t="s">
        <v>5</v>
      </c>
      <c r="N437" t="s">
        <v>41</v>
      </c>
      <c r="O437" t="s">
        <v>47</v>
      </c>
      <c r="P437" t="s">
        <v>2519</v>
      </c>
      <c r="Q437">
        <v>2.8</v>
      </c>
      <c r="R437">
        <v>12.2</v>
      </c>
      <c r="S437">
        <v>0</v>
      </c>
      <c r="U437">
        <v>9000000</v>
      </c>
      <c r="V437">
        <v>1680000</v>
      </c>
      <c r="W437">
        <v>7320000</v>
      </c>
      <c r="X437">
        <v>0</v>
      </c>
      <c r="Y437" t="s">
        <v>48</v>
      </c>
    </row>
    <row r="438" spans="1:25" x14ac:dyDescent="0.25">
      <c r="A438">
        <v>437</v>
      </c>
      <c r="B438">
        <v>70639</v>
      </c>
      <c r="C438">
        <v>0</v>
      </c>
      <c r="D438">
        <v>0</v>
      </c>
      <c r="E438" t="s">
        <v>429</v>
      </c>
      <c r="F438" t="s">
        <v>430</v>
      </c>
      <c r="G438">
        <v>1</v>
      </c>
      <c r="H438" s="6">
        <v>5061682</v>
      </c>
      <c r="I438" s="7">
        <v>46188</v>
      </c>
      <c r="K438">
        <v>15</v>
      </c>
      <c r="L438" t="s">
        <v>40</v>
      </c>
      <c r="M438" t="s">
        <v>5</v>
      </c>
      <c r="N438" t="s">
        <v>41</v>
      </c>
      <c r="O438" t="s">
        <v>54</v>
      </c>
      <c r="P438" t="s">
        <v>2519</v>
      </c>
      <c r="Q438">
        <v>9</v>
      </c>
      <c r="R438">
        <v>6</v>
      </c>
      <c r="S438">
        <v>0</v>
      </c>
      <c r="U438">
        <v>759252</v>
      </c>
      <c r="V438">
        <v>455551</v>
      </c>
      <c r="W438">
        <v>303701</v>
      </c>
      <c r="X438">
        <v>0</v>
      </c>
      <c r="Y438" t="s">
        <v>48</v>
      </c>
    </row>
    <row r="439" spans="1:25" x14ac:dyDescent="0.25">
      <c r="A439">
        <v>438</v>
      </c>
      <c r="B439">
        <v>70638</v>
      </c>
      <c r="C439">
        <v>0</v>
      </c>
      <c r="D439">
        <v>0</v>
      </c>
      <c r="E439" t="s">
        <v>1792</v>
      </c>
      <c r="F439" t="s">
        <v>1793</v>
      </c>
      <c r="G439">
        <v>1</v>
      </c>
      <c r="H439" s="6">
        <v>1287358</v>
      </c>
      <c r="I439" s="7">
        <v>46188</v>
      </c>
      <c r="K439">
        <v>15</v>
      </c>
      <c r="L439" t="s">
        <v>40</v>
      </c>
      <c r="M439" t="s">
        <v>5</v>
      </c>
      <c r="N439" t="s">
        <v>41</v>
      </c>
      <c r="O439" t="s">
        <v>54</v>
      </c>
      <c r="P439" t="s">
        <v>2519</v>
      </c>
      <c r="Q439">
        <v>9</v>
      </c>
      <c r="R439">
        <v>6</v>
      </c>
      <c r="S439">
        <v>0</v>
      </c>
      <c r="U439">
        <v>193104</v>
      </c>
      <c r="V439">
        <v>115862</v>
      </c>
      <c r="W439">
        <v>77241</v>
      </c>
      <c r="X439">
        <v>0</v>
      </c>
      <c r="Y439" t="s">
        <v>48</v>
      </c>
    </row>
    <row r="440" spans="1:25" x14ac:dyDescent="0.25">
      <c r="A440">
        <v>439</v>
      </c>
      <c r="B440">
        <v>70640</v>
      </c>
      <c r="C440">
        <v>0</v>
      </c>
      <c r="D440">
        <v>0</v>
      </c>
      <c r="E440" t="s">
        <v>487</v>
      </c>
      <c r="F440" t="s">
        <v>488</v>
      </c>
      <c r="G440">
        <v>1</v>
      </c>
      <c r="H440" s="6">
        <v>5089539</v>
      </c>
      <c r="I440" s="7">
        <v>46188</v>
      </c>
      <c r="K440">
        <v>8</v>
      </c>
      <c r="L440" t="s">
        <v>40</v>
      </c>
      <c r="M440" t="s">
        <v>4</v>
      </c>
      <c r="N440" t="s">
        <v>41</v>
      </c>
      <c r="O440" t="s">
        <v>51</v>
      </c>
      <c r="P440" t="s">
        <v>2519</v>
      </c>
      <c r="Q440">
        <v>8</v>
      </c>
      <c r="R440">
        <v>0</v>
      </c>
      <c r="S440">
        <v>0</v>
      </c>
      <c r="U440">
        <v>407163</v>
      </c>
      <c r="V440">
        <v>407163</v>
      </c>
      <c r="W440">
        <v>0</v>
      </c>
      <c r="X440">
        <v>0</v>
      </c>
      <c r="Y440" t="s">
        <v>48</v>
      </c>
    </row>
    <row r="441" spans="1:25" x14ac:dyDescent="0.25">
      <c r="A441">
        <v>440</v>
      </c>
      <c r="B441">
        <v>70619</v>
      </c>
      <c r="C441">
        <v>0</v>
      </c>
      <c r="D441">
        <v>0</v>
      </c>
      <c r="E441" t="s">
        <v>473</v>
      </c>
      <c r="F441" t="s">
        <v>474</v>
      </c>
      <c r="G441">
        <v>1</v>
      </c>
      <c r="H441" s="6">
        <v>7000000</v>
      </c>
      <c r="I441" s="7">
        <v>46185</v>
      </c>
      <c r="K441">
        <v>8</v>
      </c>
      <c r="L441" t="s">
        <v>40</v>
      </c>
      <c r="M441" t="s">
        <v>5</v>
      </c>
      <c r="N441" t="s">
        <v>41</v>
      </c>
      <c r="O441" t="s">
        <v>77</v>
      </c>
      <c r="P441" t="s">
        <v>2519</v>
      </c>
      <c r="Q441">
        <v>8</v>
      </c>
      <c r="R441">
        <v>0</v>
      </c>
      <c r="S441">
        <v>0</v>
      </c>
      <c r="U441">
        <v>560000</v>
      </c>
      <c r="V441">
        <v>560000</v>
      </c>
      <c r="W441">
        <v>0</v>
      </c>
      <c r="X441">
        <v>0</v>
      </c>
      <c r="Y441" t="s">
        <v>250</v>
      </c>
    </row>
    <row r="442" spans="1:25" x14ac:dyDescent="0.25">
      <c r="A442">
        <v>441</v>
      </c>
      <c r="B442">
        <v>70620</v>
      </c>
      <c r="C442">
        <v>0</v>
      </c>
      <c r="D442">
        <v>0</v>
      </c>
      <c r="E442" t="s">
        <v>473</v>
      </c>
      <c r="F442" t="s">
        <v>474</v>
      </c>
      <c r="G442">
        <v>1</v>
      </c>
      <c r="H442" s="6">
        <v>937316</v>
      </c>
      <c r="I442" s="7">
        <v>46185</v>
      </c>
      <c r="K442">
        <v>8</v>
      </c>
      <c r="L442" t="s">
        <v>40</v>
      </c>
      <c r="M442" t="s">
        <v>5</v>
      </c>
      <c r="N442" t="s">
        <v>41</v>
      </c>
      <c r="O442" t="s">
        <v>77</v>
      </c>
      <c r="P442" t="s">
        <v>2519</v>
      </c>
      <c r="Q442">
        <v>8</v>
      </c>
      <c r="R442">
        <v>0</v>
      </c>
      <c r="S442">
        <v>0</v>
      </c>
      <c r="U442">
        <v>74985</v>
      </c>
      <c r="V442">
        <v>74985</v>
      </c>
      <c r="W442">
        <v>0</v>
      </c>
      <c r="X442">
        <v>0</v>
      </c>
      <c r="Y442" t="s">
        <v>250</v>
      </c>
    </row>
    <row r="443" spans="1:25" x14ac:dyDescent="0.25">
      <c r="A443">
        <v>442</v>
      </c>
      <c r="B443">
        <v>70628</v>
      </c>
      <c r="C443">
        <v>0</v>
      </c>
      <c r="D443">
        <v>0</v>
      </c>
      <c r="E443" t="s">
        <v>1410</v>
      </c>
      <c r="F443" t="s">
        <v>1411</v>
      </c>
      <c r="G443">
        <v>1</v>
      </c>
      <c r="H443" s="6">
        <v>2614730</v>
      </c>
      <c r="I443" s="7">
        <v>46185</v>
      </c>
      <c r="K443">
        <v>7</v>
      </c>
      <c r="L443" t="s">
        <v>40</v>
      </c>
      <c r="M443" t="s">
        <v>5</v>
      </c>
      <c r="N443" t="s">
        <v>41</v>
      </c>
      <c r="O443" t="s">
        <v>77</v>
      </c>
      <c r="P443" t="s">
        <v>2519</v>
      </c>
      <c r="Q443">
        <v>7</v>
      </c>
      <c r="R443">
        <v>0</v>
      </c>
      <c r="S443">
        <v>0</v>
      </c>
      <c r="U443">
        <v>183031</v>
      </c>
      <c r="V443">
        <v>183031</v>
      </c>
      <c r="W443">
        <v>0</v>
      </c>
      <c r="X443">
        <v>0</v>
      </c>
      <c r="Y443" t="s">
        <v>437</v>
      </c>
    </row>
    <row r="444" spans="1:25" x14ac:dyDescent="0.25">
      <c r="A444">
        <v>443</v>
      </c>
      <c r="B444">
        <v>70627</v>
      </c>
      <c r="C444">
        <v>0</v>
      </c>
      <c r="D444">
        <v>0</v>
      </c>
      <c r="E444" t="s">
        <v>539</v>
      </c>
      <c r="F444" t="s">
        <v>540</v>
      </c>
      <c r="G444">
        <v>1</v>
      </c>
      <c r="H444" s="6">
        <v>20038219</v>
      </c>
      <c r="I444" s="7">
        <v>46185</v>
      </c>
      <c r="K444">
        <v>15</v>
      </c>
      <c r="L444" t="s">
        <v>40</v>
      </c>
      <c r="M444" t="s">
        <v>5</v>
      </c>
      <c r="N444" t="s">
        <v>41</v>
      </c>
      <c r="O444" t="s">
        <v>47</v>
      </c>
      <c r="P444" t="s">
        <v>2519</v>
      </c>
      <c r="Q444">
        <v>4</v>
      </c>
      <c r="R444">
        <v>11</v>
      </c>
      <c r="S444">
        <v>0</v>
      </c>
      <c r="U444">
        <v>3005733</v>
      </c>
      <c r="V444">
        <v>801529</v>
      </c>
      <c r="W444">
        <v>2204204</v>
      </c>
      <c r="X444">
        <v>0</v>
      </c>
      <c r="Y444" t="s">
        <v>109</v>
      </c>
    </row>
    <row r="445" spans="1:25" x14ac:dyDescent="0.25">
      <c r="A445">
        <v>444</v>
      </c>
      <c r="B445">
        <v>70629</v>
      </c>
      <c r="C445">
        <v>0</v>
      </c>
      <c r="D445">
        <v>0</v>
      </c>
      <c r="E445" t="s">
        <v>1230</v>
      </c>
      <c r="F445" t="s">
        <v>1231</v>
      </c>
      <c r="G445">
        <v>1</v>
      </c>
      <c r="H445" s="6">
        <v>60552644</v>
      </c>
      <c r="I445" s="7">
        <v>46185</v>
      </c>
      <c r="K445">
        <v>15</v>
      </c>
      <c r="L445" t="s">
        <v>40</v>
      </c>
      <c r="M445" t="s">
        <v>5</v>
      </c>
      <c r="N445" t="s">
        <v>41</v>
      </c>
      <c r="O445" t="s">
        <v>54</v>
      </c>
      <c r="P445" t="s">
        <v>2519</v>
      </c>
      <c r="Q445">
        <v>6.5</v>
      </c>
      <c r="R445">
        <v>8.5</v>
      </c>
      <c r="S445">
        <v>0</v>
      </c>
      <c r="U445">
        <v>9082897</v>
      </c>
      <c r="V445">
        <v>3935922</v>
      </c>
      <c r="W445">
        <v>5146975</v>
      </c>
      <c r="X445">
        <v>0</v>
      </c>
      <c r="Y445" t="s">
        <v>229</v>
      </c>
    </row>
    <row r="446" spans="1:25" x14ac:dyDescent="0.25">
      <c r="A446">
        <v>445</v>
      </c>
      <c r="B446">
        <v>70632</v>
      </c>
      <c r="C446">
        <v>0</v>
      </c>
      <c r="D446">
        <v>0</v>
      </c>
      <c r="E446" t="s">
        <v>572</v>
      </c>
      <c r="F446" t="s">
        <v>573</v>
      </c>
      <c r="G446">
        <v>1</v>
      </c>
      <c r="H446" s="6">
        <v>109211</v>
      </c>
      <c r="I446" s="7">
        <v>46185</v>
      </c>
      <c r="K446">
        <v>5</v>
      </c>
      <c r="L446" t="s">
        <v>40</v>
      </c>
      <c r="M446" t="s">
        <v>6</v>
      </c>
      <c r="N446" t="s">
        <v>41</v>
      </c>
      <c r="O446" t="s">
        <v>64</v>
      </c>
      <c r="P446" t="s">
        <v>2519</v>
      </c>
      <c r="Q446">
        <v>5</v>
      </c>
      <c r="R446">
        <v>0</v>
      </c>
      <c r="S446">
        <v>0</v>
      </c>
      <c r="U446">
        <v>5461</v>
      </c>
      <c r="V446">
        <v>5461</v>
      </c>
      <c r="W446">
        <v>0</v>
      </c>
      <c r="X446">
        <v>0</v>
      </c>
      <c r="Y446" t="s">
        <v>44</v>
      </c>
    </row>
    <row r="447" spans="1:25" x14ac:dyDescent="0.25">
      <c r="A447">
        <v>446</v>
      </c>
      <c r="B447">
        <v>70634</v>
      </c>
      <c r="C447">
        <v>0</v>
      </c>
      <c r="D447">
        <v>0</v>
      </c>
      <c r="E447" t="s">
        <v>582</v>
      </c>
      <c r="F447" t="s">
        <v>583</v>
      </c>
      <c r="G447">
        <v>1</v>
      </c>
      <c r="H447" s="6">
        <v>220453</v>
      </c>
      <c r="I447" s="7">
        <v>46185</v>
      </c>
      <c r="K447">
        <v>10</v>
      </c>
      <c r="L447" t="s">
        <v>40</v>
      </c>
      <c r="M447" t="s">
        <v>7</v>
      </c>
      <c r="N447" t="s">
        <v>41</v>
      </c>
      <c r="O447" t="s">
        <v>64</v>
      </c>
      <c r="P447" t="s">
        <v>2519</v>
      </c>
      <c r="Q447">
        <v>10</v>
      </c>
      <c r="R447">
        <v>0</v>
      </c>
      <c r="S447">
        <v>0</v>
      </c>
      <c r="U447">
        <v>22045</v>
      </c>
      <c r="V447">
        <v>22045</v>
      </c>
      <c r="W447">
        <v>0</v>
      </c>
      <c r="X447">
        <v>0</v>
      </c>
      <c r="Y447" t="s">
        <v>48</v>
      </c>
    </row>
    <row r="448" spans="1:25" x14ac:dyDescent="0.25">
      <c r="A448">
        <v>447</v>
      </c>
      <c r="B448">
        <v>70626</v>
      </c>
      <c r="C448">
        <v>0</v>
      </c>
      <c r="D448">
        <v>0</v>
      </c>
      <c r="E448" t="s">
        <v>553</v>
      </c>
      <c r="F448" t="s">
        <v>554</v>
      </c>
      <c r="G448">
        <v>1</v>
      </c>
      <c r="H448" s="6">
        <v>35499452</v>
      </c>
      <c r="I448" s="7">
        <v>46185</v>
      </c>
      <c r="K448">
        <v>15</v>
      </c>
      <c r="L448" t="s">
        <v>40</v>
      </c>
      <c r="M448" t="s">
        <v>5</v>
      </c>
      <c r="N448" t="s">
        <v>41</v>
      </c>
      <c r="O448" t="s">
        <v>47</v>
      </c>
      <c r="P448" t="s">
        <v>2519</v>
      </c>
      <c r="Q448">
        <v>4</v>
      </c>
      <c r="R448">
        <v>11</v>
      </c>
      <c r="S448">
        <v>0</v>
      </c>
      <c r="U448">
        <v>5324918</v>
      </c>
      <c r="V448">
        <v>1419978</v>
      </c>
      <c r="W448">
        <v>3904940</v>
      </c>
      <c r="X448">
        <v>0</v>
      </c>
      <c r="Y448" t="s">
        <v>109</v>
      </c>
    </row>
    <row r="449" spans="1:25" x14ac:dyDescent="0.25">
      <c r="A449">
        <v>448</v>
      </c>
      <c r="B449">
        <v>70636</v>
      </c>
      <c r="C449">
        <v>0</v>
      </c>
      <c r="D449">
        <v>0</v>
      </c>
      <c r="E449" t="s">
        <v>958</v>
      </c>
      <c r="F449" t="s">
        <v>959</v>
      </c>
      <c r="G449">
        <v>1</v>
      </c>
      <c r="H449" s="6">
        <v>140000000</v>
      </c>
      <c r="I449" s="7">
        <v>46185</v>
      </c>
      <c r="K449">
        <v>15</v>
      </c>
      <c r="L449" t="s">
        <v>40</v>
      </c>
      <c r="M449" t="s">
        <v>5</v>
      </c>
      <c r="N449" t="s">
        <v>41</v>
      </c>
      <c r="O449" t="s">
        <v>77</v>
      </c>
      <c r="P449" t="s">
        <v>2519</v>
      </c>
      <c r="Q449">
        <v>6</v>
      </c>
      <c r="R449">
        <v>9</v>
      </c>
      <c r="S449">
        <v>0</v>
      </c>
      <c r="U449">
        <v>21000000</v>
      </c>
      <c r="V449">
        <v>8400000</v>
      </c>
      <c r="W449">
        <v>12600000</v>
      </c>
      <c r="X449">
        <v>0</v>
      </c>
      <c r="Y449" t="s">
        <v>48</v>
      </c>
    </row>
    <row r="450" spans="1:25" x14ac:dyDescent="0.25">
      <c r="A450">
        <v>449</v>
      </c>
      <c r="B450">
        <v>70623</v>
      </c>
      <c r="C450">
        <v>0</v>
      </c>
      <c r="D450">
        <v>0</v>
      </c>
      <c r="E450" t="s">
        <v>1210</v>
      </c>
      <c r="F450" t="s">
        <v>1211</v>
      </c>
      <c r="G450">
        <v>1</v>
      </c>
      <c r="H450" s="6">
        <v>3746581</v>
      </c>
      <c r="I450" s="7">
        <v>46185</v>
      </c>
      <c r="K450">
        <v>15</v>
      </c>
      <c r="L450" t="s">
        <v>40</v>
      </c>
      <c r="M450" t="s">
        <v>5</v>
      </c>
      <c r="N450" t="s">
        <v>41</v>
      </c>
      <c r="O450" t="s">
        <v>57</v>
      </c>
      <c r="P450" t="s">
        <v>2519</v>
      </c>
      <c r="Q450">
        <v>5</v>
      </c>
      <c r="R450">
        <v>10</v>
      </c>
      <c r="S450">
        <v>0</v>
      </c>
      <c r="U450">
        <v>561987</v>
      </c>
      <c r="V450">
        <v>187329</v>
      </c>
      <c r="W450">
        <v>374658</v>
      </c>
      <c r="X450">
        <v>0</v>
      </c>
      <c r="Y450" t="s">
        <v>72</v>
      </c>
    </row>
    <row r="451" spans="1:25" x14ac:dyDescent="0.25">
      <c r="A451">
        <v>450</v>
      </c>
      <c r="B451">
        <v>70622</v>
      </c>
      <c r="C451">
        <v>0</v>
      </c>
      <c r="D451">
        <v>0</v>
      </c>
      <c r="E451" t="s">
        <v>836</v>
      </c>
      <c r="F451" t="s">
        <v>837</v>
      </c>
      <c r="G451">
        <v>1</v>
      </c>
      <c r="H451" s="6">
        <v>1935462</v>
      </c>
      <c r="I451" s="7">
        <v>46185</v>
      </c>
      <c r="K451">
        <v>15</v>
      </c>
      <c r="L451" t="s">
        <v>40</v>
      </c>
      <c r="M451" t="s">
        <v>5</v>
      </c>
      <c r="N451" t="s">
        <v>41</v>
      </c>
      <c r="O451" t="s">
        <v>47</v>
      </c>
      <c r="P451" t="s">
        <v>2519</v>
      </c>
      <c r="Q451">
        <v>4</v>
      </c>
      <c r="R451">
        <v>11</v>
      </c>
      <c r="S451">
        <v>0</v>
      </c>
      <c r="U451">
        <v>290319</v>
      </c>
      <c r="V451">
        <v>77418</v>
      </c>
      <c r="W451">
        <v>212901</v>
      </c>
      <c r="X451">
        <v>0</v>
      </c>
      <c r="Y451" t="s">
        <v>109</v>
      </c>
    </row>
    <row r="452" spans="1:25" x14ac:dyDescent="0.25">
      <c r="A452">
        <v>451</v>
      </c>
      <c r="B452">
        <v>70635</v>
      </c>
      <c r="C452">
        <v>0</v>
      </c>
      <c r="D452">
        <v>0</v>
      </c>
      <c r="E452" t="s">
        <v>976</v>
      </c>
      <c r="F452" t="s">
        <v>977</v>
      </c>
      <c r="G452">
        <v>1</v>
      </c>
      <c r="H452" s="6">
        <v>5184058</v>
      </c>
      <c r="I452" s="7">
        <v>46185</v>
      </c>
      <c r="K452">
        <v>8</v>
      </c>
      <c r="L452" t="s">
        <v>40</v>
      </c>
      <c r="M452" t="s">
        <v>5</v>
      </c>
      <c r="N452" t="s">
        <v>41</v>
      </c>
      <c r="O452" t="s">
        <v>54</v>
      </c>
      <c r="P452" t="s">
        <v>2519</v>
      </c>
      <c r="Q452">
        <v>8</v>
      </c>
      <c r="R452">
        <v>0</v>
      </c>
      <c r="S452">
        <v>0</v>
      </c>
      <c r="U452">
        <v>414725</v>
      </c>
      <c r="V452">
        <v>414725</v>
      </c>
      <c r="W452">
        <v>0</v>
      </c>
      <c r="X452">
        <v>0</v>
      </c>
      <c r="Y452" t="s">
        <v>44</v>
      </c>
    </row>
    <row r="453" spans="1:25" x14ac:dyDescent="0.25">
      <c r="A453">
        <v>452</v>
      </c>
      <c r="B453">
        <v>70630</v>
      </c>
      <c r="C453">
        <v>0</v>
      </c>
      <c r="D453">
        <v>0</v>
      </c>
      <c r="E453" t="s">
        <v>871</v>
      </c>
      <c r="F453" t="s">
        <v>872</v>
      </c>
      <c r="G453">
        <v>1</v>
      </c>
      <c r="H453" s="6">
        <v>200000000</v>
      </c>
      <c r="I453" s="7">
        <v>46185</v>
      </c>
      <c r="K453">
        <v>15</v>
      </c>
      <c r="L453" t="s">
        <v>40</v>
      </c>
      <c r="M453" t="s">
        <v>5</v>
      </c>
      <c r="N453" t="s">
        <v>41</v>
      </c>
      <c r="O453" t="s">
        <v>54</v>
      </c>
      <c r="P453" t="s">
        <v>2519</v>
      </c>
      <c r="Q453">
        <v>2</v>
      </c>
      <c r="R453">
        <v>13</v>
      </c>
      <c r="S453">
        <v>0</v>
      </c>
      <c r="U453">
        <v>30000000</v>
      </c>
      <c r="V453">
        <v>4000000</v>
      </c>
      <c r="W453">
        <v>26000000</v>
      </c>
      <c r="X453">
        <v>0</v>
      </c>
      <c r="Y453" t="s">
        <v>48</v>
      </c>
    </row>
    <row r="454" spans="1:25" x14ac:dyDescent="0.25">
      <c r="A454">
        <v>453</v>
      </c>
      <c r="B454">
        <v>70625</v>
      </c>
      <c r="C454">
        <v>0</v>
      </c>
      <c r="D454">
        <v>0</v>
      </c>
      <c r="E454" t="s">
        <v>1765</v>
      </c>
      <c r="F454" t="s">
        <v>1766</v>
      </c>
      <c r="G454">
        <v>1</v>
      </c>
      <c r="H454" s="6">
        <v>131691777</v>
      </c>
      <c r="I454" s="7">
        <v>46185</v>
      </c>
      <c r="K454">
        <v>8</v>
      </c>
      <c r="L454" t="s">
        <v>40</v>
      </c>
      <c r="M454" t="s">
        <v>5</v>
      </c>
      <c r="N454" t="s">
        <v>41</v>
      </c>
      <c r="O454" t="s">
        <v>47</v>
      </c>
      <c r="P454" t="s">
        <v>2519</v>
      </c>
      <c r="Q454">
        <v>8</v>
      </c>
      <c r="R454">
        <v>0</v>
      </c>
      <c r="S454">
        <v>0</v>
      </c>
      <c r="U454">
        <v>10535342</v>
      </c>
      <c r="V454">
        <v>10535342</v>
      </c>
      <c r="W454">
        <v>0</v>
      </c>
      <c r="X454">
        <v>0</v>
      </c>
      <c r="Y454" t="s">
        <v>48</v>
      </c>
    </row>
    <row r="455" spans="1:25" x14ac:dyDescent="0.25">
      <c r="A455">
        <v>454</v>
      </c>
      <c r="B455">
        <v>70554</v>
      </c>
      <c r="C455">
        <v>0</v>
      </c>
      <c r="D455">
        <v>0</v>
      </c>
      <c r="E455" t="s">
        <v>1925</v>
      </c>
      <c r="F455" t="s">
        <v>1926</v>
      </c>
      <c r="G455">
        <v>1</v>
      </c>
      <c r="H455" s="6">
        <v>80000000</v>
      </c>
      <c r="I455" s="7">
        <v>46185</v>
      </c>
      <c r="K455" t="s">
        <v>1481</v>
      </c>
      <c r="L455" t="s">
        <v>40</v>
      </c>
      <c r="M455" t="s">
        <v>2</v>
      </c>
      <c r="N455" t="s">
        <v>41</v>
      </c>
      <c r="O455" t="s">
        <v>87</v>
      </c>
      <c r="P455" t="s">
        <v>2519</v>
      </c>
      <c r="Q455">
        <v>1.5</v>
      </c>
      <c r="R455">
        <v>0</v>
      </c>
      <c r="S455">
        <v>0</v>
      </c>
      <c r="U455">
        <v>1200000</v>
      </c>
      <c r="V455">
        <v>1200000</v>
      </c>
      <c r="W455">
        <v>0</v>
      </c>
      <c r="X455">
        <v>0</v>
      </c>
      <c r="Y455" t="s">
        <v>67</v>
      </c>
    </row>
    <row r="456" spans="1:25" x14ac:dyDescent="0.25">
      <c r="A456">
        <v>455</v>
      </c>
      <c r="B456">
        <v>70631</v>
      </c>
      <c r="C456">
        <v>0</v>
      </c>
      <c r="D456">
        <v>0</v>
      </c>
      <c r="E456" t="s">
        <v>1011</v>
      </c>
      <c r="F456" t="s">
        <v>1012</v>
      </c>
      <c r="G456">
        <v>1</v>
      </c>
      <c r="H456" s="6">
        <v>1066601</v>
      </c>
      <c r="I456" s="7">
        <v>46185</v>
      </c>
      <c r="K456">
        <v>12</v>
      </c>
      <c r="L456" t="s">
        <v>40</v>
      </c>
      <c r="M456" t="s">
        <v>5</v>
      </c>
      <c r="N456" t="s">
        <v>41</v>
      </c>
      <c r="O456" t="s">
        <v>77</v>
      </c>
      <c r="P456" t="s">
        <v>2519</v>
      </c>
      <c r="Q456">
        <v>12</v>
      </c>
      <c r="R456">
        <v>0</v>
      </c>
      <c r="S456">
        <v>0</v>
      </c>
      <c r="U456">
        <v>127992</v>
      </c>
      <c r="V456">
        <v>127992</v>
      </c>
      <c r="W456">
        <v>0</v>
      </c>
      <c r="X456">
        <v>0</v>
      </c>
      <c r="Y456" t="s">
        <v>437</v>
      </c>
    </row>
    <row r="457" spans="1:25" x14ac:dyDescent="0.25">
      <c r="A457">
        <v>456</v>
      </c>
      <c r="B457">
        <v>70633</v>
      </c>
      <c r="C457">
        <v>0</v>
      </c>
      <c r="D457">
        <v>0</v>
      </c>
      <c r="E457" t="s">
        <v>163</v>
      </c>
      <c r="F457" t="s">
        <v>164</v>
      </c>
      <c r="G457">
        <v>1</v>
      </c>
      <c r="H457" s="6">
        <v>3203075</v>
      </c>
      <c r="I457" s="7">
        <v>46185</v>
      </c>
      <c r="K457">
        <v>8</v>
      </c>
      <c r="L457" t="s">
        <v>40</v>
      </c>
      <c r="M457" t="s">
        <v>5</v>
      </c>
      <c r="N457" t="s">
        <v>41</v>
      </c>
      <c r="O457" t="s">
        <v>77</v>
      </c>
      <c r="P457" t="s">
        <v>2519</v>
      </c>
      <c r="Q457">
        <v>8</v>
      </c>
      <c r="R457">
        <v>0</v>
      </c>
      <c r="S457">
        <v>0</v>
      </c>
      <c r="U457">
        <v>256246</v>
      </c>
      <c r="V457">
        <v>256246</v>
      </c>
      <c r="W457">
        <v>0</v>
      </c>
      <c r="X457">
        <v>0</v>
      </c>
      <c r="Y457" t="s">
        <v>48</v>
      </c>
    </row>
    <row r="458" spans="1:25" x14ac:dyDescent="0.25">
      <c r="A458">
        <v>457</v>
      </c>
      <c r="B458">
        <v>70621</v>
      </c>
      <c r="C458">
        <v>0</v>
      </c>
      <c r="D458">
        <v>0</v>
      </c>
      <c r="E458" t="s">
        <v>2521</v>
      </c>
      <c r="F458" t="s">
        <v>2522</v>
      </c>
      <c r="G458">
        <v>1</v>
      </c>
      <c r="H458" s="6">
        <v>4550000</v>
      </c>
      <c r="I458" s="7">
        <v>46185</v>
      </c>
      <c r="K458">
        <v>8</v>
      </c>
      <c r="L458" t="s">
        <v>40</v>
      </c>
      <c r="M458" t="s">
        <v>5</v>
      </c>
      <c r="N458" t="s">
        <v>41</v>
      </c>
      <c r="O458" t="s">
        <v>54</v>
      </c>
      <c r="P458" t="s">
        <v>2519</v>
      </c>
      <c r="Q458">
        <v>8</v>
      </c>
      <c r="R458">
        <v>0</v>
      </c>
      <c r="S458">
        <v>0</v>
      </c>
      <c r="U458">
        <v>364000</v>
      </c>
      <c r="V458">
        <v>364000</v>
      </c>
      <c r="W458">
        <v>0</v>
      </c>
      <c r="X458">
        <v>0</v>
      </c>
      <c r="Y458" t="s">
        <v>2520</v>
      </c>
    </row>
    <row r="459" spans="1:25" x14ac:dyDescent="0.25">
      <c r="A459">
        <v>458</v>
      </c>
      <c r="B459">
        <v>70624</v>
      </c>
      <c r="C459">
        <v>0</v>
      </c>
      <c r="D459">
        <v>0</v>
      </c>
      <c r="E459" t="s">
        <v>634</v>
      </c>
      <c r="F459" t="s">
        <v>635</v>
      </c>
      <c r="G459">
        <v>1</v>
      </c>
      <c r="H459" s="6">
        <v>717725</v>
      </c>
      <c r="I459" s="7">
        <v>46185</v>
      </c>
      <c r="K459">
        <v>15</v>
      </c>
      <c r="L459" t="s">
        <v>40</v>
      </c>
      <c r="M459" t="s">
        <v>5</v>
      </c>
      <c r="N459" t="s">
        <v>41</v>
      </c>
      <c r="O459" t="s">
        <v>47</v>
      </c>
      <c r="P459" t="s">
        <v>2519</v>
      </c>
      <c r="Q459">
        <v>4</v>
      </c>
      <c r="R459">
        <v>11</v>
      </c>
      <c r="S459">
        <v>0</v>
      </c>
      <c r="U459">
        <v>107659</v>
      </c>
      <c r="V459">
        <v>28709</v>
      </c>
      <c r="W459">
        <v>78950</v>
      </c>
      <c r="X459">
        <v>0</v>
      </c>
      <c r="Y459" t="s">
        <v>109</v>
      </c>
    </row>
    <row r="460" spans="1:25" x14ac:dyDescent="0.25">
      <c r="A460">
        <v>459</v>
      </c>
      <c r="B460">
        <v>70600</v>
      </c>
      <c r="C460">
        <v>0</v>
      </c>
      <c r="D460">
        <v>0</v>
      </c>
      <c r="E460" t="s">
        <v>1331</v>
      </c>
      <c r="F460" t="s">
        <v>1332</v>
      </c>
      <c r="G460">
        <v>1</v>
      </c>
      <c r="H460" s="6">
        <v>1628517</v>
      </c>
      <c r="I460" s="7">
        <v>46184</v>
      </c>
      <c r="K460">
        <v>8</v>
      </c>
      <c r="L460" t="s">
        <v>40</v>
      </c>
      <c r="M460" t="s">
        <v>9</v>
      </c>
      <c r="N460" t="s">
        <v>41</v>
      </c>
      <c r="O460" t="s">
        <v>42</v>
      </c>
      <c r="P460" t="s">
        <v>2519</v>
      </c>
      <c r="Q460">
        <v>8</v>
      </c>
      <c r="R460">
        <v>0</v>
      </c>
      <c r="S460">
        <v>0</v>
      </c>
      <c r="U460">
        <v>130281</v>
      </c>
      <c r="V460">
        <v>130281</v>
      </c>
      <c r="W460">
        <v>0</v>
      </c>
      <c r="X460">
        <v>0</v>
      </c>
      <c r="Y460" t="s">
        <v>109</v>
      </c>
    </row>
    <row r="461" spans="1:25" x14ac:dyDescent="0.25">
      <c r="A461">
        <v>460</v>
      </c>
      <c r="B461">
        <v>70616</v>
      </c>
      <c r="C461">
        <v>0</v>
      </c>
      <c r="D461">
        <v>0</v>
      </c>
      <c r="E461" t="s">
        <v>1708</v>
      </c>
      <c r="F461" t="s">
        <v>1709</v>
      </c>
      <c r="G461">
        <v>1</v>
      </c>
      <c r="H461" s="6">
        <v>3893584</v>
      </c>
      <c r="I461" s="7">
        <v>46184</v>
      </c>
      <c r="K461">
        <v>7</v>
      </c>
      <c r="L461" t="s">
        <v>40</v>
      </c>
      <c r="M461" t="s">
        <v>9</v>
      </c>
      <c r="N461" t="s">
        <v>41</v>
      </c>
      <c r="O461" t="s">
        <v>42</v>
      </c>
      <c r="P461" t="s">
        <v>2519</v>
      </c>
      <c r="Q461">
        <v>7</v>
      </c>
      <c r="R461">
        <v>0</v>
      </c>
      <c r="S461">
        <v>0</v>
      </c>
      <c r="U461">
        <v>272551</v>
      </c>
      <c r="V461">
        <v>272551</v>
      </c>
      <c r="W461">
        <v>0</v>
      </c>
      <c r="X461">
        <v>0</v>
      </c>
      <c r="Y461" t="s">
        <v>109</v>
      </c>
    </row>
    <row r="462" spans="1:25" x14ac:dyDescent="0.25">
      <c r="A462">
        <v>461</v>
      </c>
      <c r="B462">
        <v>70613</v>
      </c>
      <c r="C462">
        <v>0</v>
      </c>
      <c r="D462">
        <v>0</v>
      </c>
      <c r="E462" t="s">
        <v>1592</v>
      </c>
      <c r="F462" t="s">
        <v>1593</v>
      </c>
      <c r="G462">
        <v>1</v>
      </c>
      <c r="H462" s="6">
        <v>5000000</v>
      </c>
      <c r="I462" s="7">
        <v>46184</v>
      </c>
      <c r="K462">
        <v>6</v>
      </c>
      <c r="L462" t="s">
        <v>40</v>
      </c>
      <c r="M462" t="s">
        <v>5</v>
      </c>
      <c r="N462" t="s">
        <v>41</v>
      </c>
      <c r="O462" t="s">
        <v>54</v>
      </c>
      <c r="P462" t="s">
        <v>2519</v>
      </c>
      <c r="Q462">
        <v>6</v>
      </c>
      <c r="R462">
        <v>0</v>
      </c>
      <c r="S462">
        <v>0</v>
      </c>
      <c r="U462">
        <v>300000</v>
      </c>
      <c r="V462">
        <v>300000</v>
      </c>
      <c r="W462">
        <v>0</v>
      </c>
      <c r="X462">
        <v>0</v>
      </c>
      <c r="Y462" t="s">
        <v>44</v>
      </c>
    </row>
    <row r="463" spans="1:25" x14ac:dyDescent="0.25">
      <c r="A463">
        <v>462</v>
      </c>
      <c r="B463">
        <v>70614</v>
      </c>
      <c r="C463">
        <v>0</v>
      </c>
      <c r="D463">
        <v>0</v>
      </c>
      <c r="E463" t="s">
        <v>1592</v>
      </c>
      <c r="F463" t="s">
        <v>1593</v>
      </c>
      <c r="G463">
        <v>1</v>
      </c>
      <c r="H463" s="6">
        <v>5000000</v>
      </c>
      <c r="I463" s="7">
        <v>46184</v>
      </c>
      <c r="K463">
        <v>6</v>
      </c>
      <c r="L463" t="s">
        <v>40</v>
      </c>
      <c r="M463" t="s">
        <v>5</v>
      </c>
      <c r="N463" t="s">
        <v>41</v>
      </c>
      <c r="O463" t="s">
        <v>54</v>
      </c>
      <c r="P463" t="s">
        <v>2519</v>
      </c>
      <c r="Q463">
        <v>6</v>
      </c>
      <c r="R463">
        <v>0</v>
      </c>
      <c r="S463">
        <v>0</v>
      </c>
      <c r="U463">
        <v>300000</v>
      </c>
      <c r="V463">
        <v>300000</v>
      </c>
      <c r="W463">
        <v>0</v>
      </c>
      <c r="X463">
        <v>0</v>
      </c>
      <c r="Y463" t="s">
        <v>44</v>
      </c>
    </row>
    <row r="464" spans="1:25" x14ac:dyDescent="0.25">
      <c r="A464">
        <v>463</v>
      </c>
      <c r="B464">
        <v>70605</v>
      </c>
      <c r="C464">
        <v>0</v>
      </c>
      <c r="D464">
        <v>0</v>
      </c>
      <c r="E464" t="s">
        <v>873</v>
      </c>
      <c r="F464" t="s">
        <v>874</v>
      </c>
      <c r="G464">
        <v>1</v>
      </c>
      <c r="H464" s="6">
        <v>1533459</v>
      </c>
      <c r="I464" s="7">
        <v>46184</v>
      </c>
      <c r="K464">
        <v>15</v>
      </c>
      <c r="L464" t="s">
        <v>40</v>
      </c>
      <c r="M464" t="s">
        <v>5</v>
      </c>
      <c r="N464" t="s">
        <v>41</v>
      </c>
      <c r="O464" t="s">
        <v>47</v>
      </c>
      <c r="P464" t="s">
        <v>2519</v>
      </c>
      <c r="Q464">
        <v>4</v>
      </c>
      <c r="R464">
        <v>11</v>
      </c>
      <c r="S464">
        <v>0</v>
      </c>
      <c r="U464">
        <v>230019</v>
      </c>
      <c r="V464">
        <v>61338</v>
      </c>
      <c r="W464">
        <v>168680</v>
      </c>
      <c r="X464">
        <v>0</v>
      </c>
      <c r="Y464" t="s">
        <v>109</v>
      </c>
    </row>
    <row r="465" spans="1:25" x14ac:dyDescent="0.25">
      <c r="A465">
        <v>464</v>
      </c>
      <c r="B465">
        <v>70604</v>
      </c>
      <c r="C465">
        <v>0</v>
      </c>
      <c r="D465">
        <v>0</v>
      </c>
      <c r="E465" t="s">
        <v>1684</v>
      </c>
      <c r="F465" t="s">
        <v>1685</v>
      </c>
      <c r="G465">
        <v>1</v>
      </c>
      <c r="H465" s="6">
        <v>14000000</v>
      </c>
      <c r="I465" s="7">
        <v>46184</v>
      </c>
      <c r="K465" t="s">
        <v>648</v>
      </c>
      <c r="L465" t="s">
        <v>40</v>
      </c>
      <c r="M465" t="s">
        <v>5</v>
      </c>
      <c r="N465" t="s">
        <v>41</v>
      </c>
      <c r="O465" t="s">
        <v>77</v>
      </c>
      <c r="P465" t="s">
        <v>2519</v>
      </c>
      <c r="Q465">
        <v>6.5</v>
      </c>
      <c r="R465">
        <v>0</v>
      </c>
      <c r="S465">
        <v>0</v>
      </c>
      <c r="U465">
        <v>910000</v>
      </c>
      <c r="V465">
        <v>910000</v>
      </c>
      <c r="W465">
        <v>0</v>
      </c>
      <c r="X465">
        <v>0</v>
      </c>
      <c r="Y465" t="s">
        <v>81</v>
      </c>
    </row>
    <row r="466" spans="1:25" x14ac:dyDescent="0.25">
      <c r="A466">
        <v>465</v>
      </c>
      <c r="B466">
        <v>70601</v>
      </c>
      <c r="C466">
        <v>0</v>
      </c>
      <c r="D466">
        <v>0</v>
      </c>
      <c r="E466" t="s">
        <v>1392</v>
      </c>
      <c r="F466" t="s">
        <v>1393</v>
      </c>
      <c r="G466">
        <v>1</v>
      </c>
      <c r="H466" s="6">
        <v>7772456</v>
      </c>
      <c r="I466" s="7">
        <v>46184</v>
      </c>
      <c r="K466">
        <v>10</v>
      </c>
      <c r="L466" t="s">
        <v>40</v>
      </c>
      <c r="M466" t="s">
        <v>5</v>
      </c>
      <c r="N466" t="s">
        <v>41</v>
      </c>
      <c r="O466" t="s">
        <v>57</v>
      </c>
      <c r="P466" t="s">
        <v>2519</v>
      </c>
      <c r="Q466">
        <v>10</v>
      </c>
      <c r="R466">
        <v>0</v>
      </c>
      <c r="S466">
        <v>0</v>
      </c>
      <c r="U466">
        <v>777246</v>
      </c>
      <c r="V466">
        <v>777246</v>
      </c>
      <c r="W466">
        <v>0</v>
      </c>
      <c r="X466">
        <v>0</v>
      </c>
      <c r="Y466" t="s">
        <v>109</v>
      </c>
    </row>
    <row r="467" spans="1:25" x14ac:dyDescent="0.25">
      <c r="A467">
        <v>466</v>
      </c>
      <c r="B467">
        <v>70617</v>
      </c>
      <c r="C467">
        <v>0</v>
      </c>
      <c r="D467">
        <v>0</v>
      </c>
      <c r="E467" t="s">
        <v>1921</v>
      </c>
      <c r="F467" t="s">
        <v>1922</v>
      </c>
      <c r="G467">
        <v>1</v>
      </c>
      <c r="H467" s="6">
        <v>1000000</v>
      </c>
      <c r="I467" s="7">
        <v>46184</v>
      </c>
      <c r="K467" t="s">
        <v>86</v>
      </c>
      <c r="L467" t="s">
        <v>40</v>
      </c>
      <c r="M467" t="s">
        <v>1</v>
      </c>
      <c r="N467" t="s">
        <v>41</v>
      </c>
      <c r="O467" t="s">
        <v>87</v>
      </c>
      <c r="P467" t="s">
        <v>2519</v>
      </c>
      <c r="Q467">
        <v>9.5</v>
      </c>
      <c r="R467">
        <v>0</v>
      </c>
      <c r="S467">
        <v>0</v>
      </c>
      <c r="U467">
        <v>95000</v>
      </c>
      <c r="V467">
        <v>95000</v>
      </c>
      <c r="W467">
        <v>0</v>
      </c>
      <c r="X467">
        <v>0</v>
      </c>
      <c r="Y467" t="s">
        <v>44</v>
      </c>
    </row>
    <row r="468" spans="1:25" x14ac:dyDescent="0.25">
      <c r="A468">
        <v>467</v>
      </c>
      <c r="B468">
        <v>70607</v>
      </c>
      <c r="C468">
        <v>0</v>
      </c>
      <c r="D468">
        <v>0</v>
      </c>
      <c r="E468" t="s">
        <v>2379</v>
      </c>
      <c r="F468" t="s">
        <v>2380</v>
      </c>
      <c r="G468">
        <v>1</v>
      </c>
      <c r="H468" s="6">
        <v>144000</v>
      </c>
      <c r="I468" s="7">
        <v>46184</v>
      </c>
      <c r="K468">
        <v>12</v>
      </c>
      <c r="L468" t="s">
        <v>40</v>
      </c>
      <c r="M468" t="s">
        <v>5</v>
      </c>
      <c r="N468" t="s">
        <v>41</v>
      </c>
      <c r="O468" t="s">
        <v>47</v>
      </c>
      <c r="P468" t="s">
        <v>2519</v>
      </c>
      <c r="Q468">
        <v>12</v>
      </c>
      <c r="R468">
        <v>0</v>
      </c>
      <c r="S468">
        <v>0</v>
      </c>
      <c r="U468">
        <v>17280</v>
      </c>
      <c r="V468">
        <v>17280</v>
      </c>
      <c r="W468">
        <v>0</v>
      </c>
      <c r="X468">
        <v>0</v>
      </c>
      <c r="Y468" t="s">
        <v>2086</v>
      </c>
    </row>
    <row r="469" spans="1:25" x14ac:dyDescent="0.25">
      <c r="A469">
        <v>468</v>
      </c>
      <c r="B469">
        <v>70608</v>
      </c>
      <c r="C469">
        <v>0</v>
      </c>
      <c r="D469">
        <v>0</v>
      </c>
      <c r="E469" t="s">
        <v>2379</v>
      </c>
      <c r="F469" t="s">
        <v>2380</v>
      </c>
      <c r="G469">
        <v>1</v>
      </c>
      <c r="H469" s="6">
        <v>144000</v>
      </c>
      <c r="I469" s="7">
        <v>46184</v>
      </c>
      <c r="K469">
        <v>12</v>
      </c>
      <c r="L469" t="s">
        <v>40</v>
      </c>
      <c r="M469" t="s">
        <v>5</v>
      </c>
      <c r="N469" t="s">
        <v>41</v>
      </c>
      <c r="O469" t="s">
        <v>47</v>
      </c>
      <c r="P469" t="s">
        <v>2519</v>
      </c>
      <c r="Q469">
        <v>12</v>
      </c>
      <c r="R469">
        <v>0</v>
      </c>
      <c r="S469">
        <v>0</v>
      </c>
      <c r="U469">
        <v>17280</v>
      </c>
      <c r="V469">
        <v>17280</v>
      </c>
      <c r="W469">
        <v>0</v>
      </c>
      <c r="X469">
        <v>0</v>
      </c>
      <c r="Y469" t="s">
        <v>2086</v>
      </c>
    </row>
    <row r="470" spans="1:25" x14ac:dyDescent="0.25">
      <c r="A470">
        <v>469</v>
      </c>
      <c r="B470">
        <v>70603</v>
      </c>
      <c r="C470">
        <v>0</v>
      </c>
      <c r="D470">
        <v>0</v>
      </c>
      <c r="E470" t="s">
        <v>1345</v>
      </c>
      <c r="F470" t="s">
        <v>1346</v>
      </c>
      <c r="G470">
        <v>1</v>
      </c>
      <c r="H470" s="6">
        <v>452339</v>
      </c>
      <c r="I470" s="7">
        <v>46184</v>
      </c>
      <c r="K470">
        <v>8</v>
      </c>
      <c r="L470" t="s">
        <v>40</v>
      </c>
      <c r="M470" t="s">
        <v>9</v>
      </c>
      <c r="N470" t="s">
        <v>41</v>
      </c>
      <c r="O470" t="s">
        <v>42</v>
      </c>
      <c r="P470" t="s">
        <v>2519</v>
      </c>
      <c r="Q470">
        <v>8</v>
      </c>
      <c r="R470">
        <v>0</v>
      </c>
      <c r="S470">
        <v>0</v>
      </c>
      <c r="U470">
        <v>36187</v>
      </c>
      <c r="V470">
        <v>36187</v>
      </c>
      <c r="W470">
        <v>0</v>
      </c>
      <c r="X470">
        <v>0</v>
      </c>
      <c r="Y470" t="s">
        <v>109</v>
      </c>
    </row>
    <row r="471" spans="1:25" x14ac:dyDescent="0.25">
      <c r="A471">
        <v>470</v>
      </c>
      <c r="B471">
        <v>70602</v>
      </c>
      <c r="C471">
        <v>0</v>
      </c>
      <c r="D471">
        <v>0</v>
      </c>
      <c r="E471" t="s">
        <v>1343</v>
      </c>
      <c r="F471" t="s">
        <v>1344</v>
      </c>
      <c r="G471">
        <v>1</v>
      </c>
      <c r="H471" s="6">
        <v>1140547</v>
      </c>
      <c r="I471" s="7">
        <v>46184</v>
      </c>
      <c r="K471">
        <v>8</v>
      </c>
      <c r="L471" t="s">
        <v>40</v>
      </c>
      <c r="M471" t="s">
        <v>9</v>
      </c>
      <c r="N471" t="s">
        <v>41</v>
      </c>
      <c r="O471" t="s">
        <v>42</v>
      </c>
      <c r="P471" t="s">
        <v>2519</v>
      </c>
      <c r="Q471">
        <v>8</v>
      </c>
      <c r="R471">
        <v>0</v>
      </c>
      <c r="S471">
        <v>0</v>
      </c>
      <c r="U471">
        <v>91244</v>
      </c>
      <c r="V471">
        <v>91244</v>
      </c>
      <c r="W471">
        <v>0</v>
      </c>
      <c r="X471">
        <v>0</v>
      </c>
      <c r="Y471" t="s">
        <v>109</v>
      </c>
    </row>
    <row r="472" spans="1:25" x14ac:dyDescent="0.25">
      <c r="A472">
        <v>471</v>
      </c>
      <c r="B472">
        <v>70612</v>
      </c>
      <c r="C472">
        <v>0</v>
      </c>
      <c r="D472">
        <v>0</v>
      </c>
      <c r="E472" t="s">
        <v>2636</v>
      </c>
      <c r="F472" t="s">
        <v>2637</v>
      </c>
      <c r="G472">
        <v>1</v>
      </c>
      <c r="H472" s="6">
        <v>170323</v>
      </c>
      <c r="I472" s="7">
        <v>46184</v>
      </c>
      <c r="K472">
        <v>7</v>
      </c>
      <c r="L472" t="s">
        <v>40</v>
      </c>
      <c r="M472" t="s">
        <v>5</v>
      </c>
      <c r="N472" t="s">
        <v>41</v>
      </c>
      <c r="O472" t="s">
        <v>57</v>
      </c>
      <c r="P472" t="s">
        <v>2519</v>
      </c>
      <c r="Q472">
        <v>7</v>
      </c>
      <c r="R472">
        <v>0</v>
      </c>
      <c r="S472">
        <v>0</v>
      </c>
      <c r="U472">
        <v>11923</v>
      </c>
      <c r="V472">
        <v>11923</v>
      </c>
      <c r="W472">
        <v>0</v>
      </c>
      <c r="X472">
        <v>0</v>
      </c>
      <c r="Y472" t="s">
        <v>48</v>
      </c>
    </row>
    <row r="473" spans="1:25" x14ac:dyDescent="0.25">
      <c r="A473">
        <v>472</v>
      </c>
      <c r="B473">
        <v>70606</v>
      </c>
      <c r="C473">
        <v>0</v>
      </c>
      <c r="D473">
        <v>0</v>
      </c>
      <c r="E473" t="s">
        <v>1127</v>
      </c>
      <c r="F473" t="s">
        <v>1128</v>
      </c>
      <c r="G473">
        <v>1</v>
      </c>
      <c r="H473" s="6">
        <v>2865663</v>
      </c>
      <c r="I473" s="7">
        <v>46184</v>
      </c>
      <c r="K473">
        <v>8</v>
      </c>
      <c r="L473" t="s">
        <v>40</v>
      </c>
      <c r="M473" t="s">
        <v>9</v>
      </c>
      <c r="N473" t="s">
        <v>41</v>
      </c>
      <c r="O473" t="s">
        <v>42</v>
      </c>
      <c r="P473" t="s">
        <v>2519</v>
      </c>
      <c r="Q473">
        <v>8</v>
      </c>
      <c r="R473">
        <v>0</v>
      </c>
      <c r="S473">
        <v>0</v>
      </c>
      <c r="U473">
        <v>229253</v>
      </c>
      <c r="V473">
        <v>229253</v>
      </c>
      <c r="W473">
        <v>0</v>
      </c>
      <c r="X473">
        <v>0</v>
      </c>
      <c r="Y473" t="s">
        <v>109</v>
      </c>
    </row>
    <row r="474" spans="1:25" x14ac:dyDescent="0.25">
      <c r="A474">
        <v>473</v>
      </c>
      <c r="B474">
        <v>70611</v>
      </c>
      <c r="C474">
        <v>0</v>
      </c>
      <c r="D474">
        <v>0</v>
      </c>
      <c r="E474" t="s">
        <v>1828</v>
      </c>
      <c r="F474" t="s">
        <v>1829</v>
      </c>
      <c r="G474">
        <v>1</v>
      </c>
      <c r="H474" s="6">
        <v>3285340</v>
      </c>
      <c r="I474" s="7">
        <v>46184</v>
      </c>
      <c r="K474">
        <v>10</v>
      </c>
      <c r="L474" t="s">
        <v>40</v>
      </c>
      <c r="M474" t="s">
        <v>5</v>
      </c>
      <c r="N474" t="s">
        <v>41</v>
      </c>
      <c r="O474" t="s">
        <v>57</v>
      </c>
      <c r="P474" t="s">
        <v>2519</v>
      </c>
      <c r="Q474">
        <v>10</v>
      </c>
      <c r="R474">
        <v>0</v>
      </c>
      <c r="S474">
        <v>0</v>
      </c>
      <c r="U474">
        <v>328534</v>
      </c>
      <c r="V474">
        <v>328534</v>
      </c>
      <c r="W474">
        <v>0</v>
      </c>
      <c r="X474">
        <v>0</v>
      </c>
      <c r="Y474" t="s">
        <v>109</v>
      </c>
    </row>
    <row r="475" spans="1:25" x14ac:dyDescent="0.25">
      <c r="A475">
        <v>474</v>
      </c>
      <c r="B475">
        <v>70609</v>
      </c>
      <c r="C475">
        <v>0</v>
      </c>
      <c r="D475">
        <v>0</v>
      </c>
      <c r="E475" t="s">
        <v>457</v>
      </c>
      <c r="F475" t="s">
        <v>458</v>
      </c>
      <c r="G475">
        <v>1</v>
      </c>
      <c r="H475" s="6">
        <v>768000</v>
      </c>
      <c r="I475" s="7">
        <v>46184</v>
      </c>
      <c r="K475" t="s">
        <v>137</v>
      </c>
      <c r="L475" t="s">
        <v>40</v>
      </c>
      <c r="M475" t="s">
        <v>5</v>
      </c>
      <c r="N475" t="s">
        <v>41</v>
      </c>
      <c r="O475" t="s">
        <v>47</v>
      </c>
      <c r="P475" t="s">
        <v>2519</v>
      </c>
      <c r="Q475">
        <v>12.5</v>
      </c>
      <c r="R475">
        <v>0</v>
      </c>
      <c r="S475">
        <v>0</v>
      </c>
      <c r="U475">
        <v>96000</v>
      </c>
      <c r="V475">
        <v>96000</v>
      </c>
      <c r="W475">
        <v>0</v>
      </c>
      <c r="X475">
        <v>0</v>
      </c>
      <c r="Y475" t="s">
        <v>44</v>
      </c>
    </row>
    <row r="476" spans="1:25" x14ac:dyDescent="0.25">
      <c r="A476">
        <v>475</v>
      </c>
      <c r="B476">
        <v>70610</v>
      </c>
      <c r="C476">
        <v>0</v>
      </c>
      <c r="D476">
        <v>0</v>
      </c>
      <c r="E476" t="s">
        <v>920</v>
      </c>
      <c r="F476" t="s">
        <v>921</v>
      </c>
      <c r="G476">
        <v>1</v>
      </c>
      <c r="H476" s="6">
        <v>1976129</v>
      </c>
      <c r="I476" s="7">
        <v>46184</v>
      </c>
      <c r="K476">
        <v>7</v>
      </c>
      <c r="L476" t="s">
        <v>40</v>
      </c>
      <c r="M476" t="s">
        <v>5</v>
      </c>
      <c r="N476" t="s">
        <v>41</v>
      </c>
      <c r="O476" t="s">
        <v>47</v>
      </c>
      <c r="P476" t="s">
        <v>2519</v>
      </c>
      <c r="Q476">
        <v>7</v>
      </c>
      <c r="R476">
        <v>0</v>
      </c>
      <c r="S476">
        <v>0</v>
      </c>
      <c r="U476">
        <v>138329</v>
      </c>
      <c r="V476">
        <v>138329</v>
      </c>
      <c r="W476">
        <v>0</v>
      </c>
      <c r="X476">
        <v>0</v>
      </c>
      <c r="Y476" t="s">
        <v>48</v>
      </c>
    </row>
    <row r="477" spans="1:25" x14ac:dyDescent="0.25">
      <c r="A477">
        <v>476</v>
      </c>
      <c r="B477">
        <v>70598</v>
      </c>
      <c r="C477">
        <v>0</v>
      </c>
      <c r="D477">
        <v>0</v>
      </c>
      <c r="E477" t="s">
        <v>1570</v>
      </c>
      <c r="F477" t="s">
        <v>1571</v>
      </c>
      <c r="G477">
        <v>1</v>
      </c>
      <c r="H477" s="6">
        <v>1000000</v>
      </c>
      <c r="I477" s="7">
        <v>46183</v>
      </c>
      <c r="K477">
        <v>7</v>
      </c>
      <c r="L477" t="s">
        <v>40</v>
      </c>
      <c r="M477" t="s">
        <v>5</v>
      </c>
      <c r="N477" t="s">
        <v>41</v>
      </c>
      <c r="O477" t="s">
        <v>47</v>
      </c>
      <c r="P477" t="s">
        <v>2519</v>
      </c>
      <c r="Q477">
        <v>7</v>
      </c>
      <c r="R477">
        <v>0</v>
      </c>
      <c r="S477">
        <v>0</v>
      </c>
      <c r="U477">
        <v>70000</v>
      </c>
      <c r="V477">
        <v>70000</v>
      </c>
      <c r="W477">
        <v>0</v>
      </c>
      <c r="X477">
        <v>0</v>
      </c>
      <c r="Y477" t="s">
        <v>44</v>
      </c>
    </row>
    <row r="478" spans="1:25" x14ac:dyDescent="0.25">
      <c r="A478">
        <v>477</v>
      </c>
      <c r="B478">
        <v>70595</v>
      </c>
      <c r="C478">
        <v>0</v>
      </c>
      <c r="D478">
        <v>0</v>
      </c>
      <c r="E478" t="s">
        <v>1836</v>
      </c>
      <c r="F478" t="s">
        <v>1837</v>
      </c>
      <c r="G478">
        <v>1</v>
      </c>
      <c r="H478" s="6">
        <v>6363640</v>
      </c>
      <c r="I478" s="7">
        <v>46183</v>
      </c>
      <c r="K478">
        <v>9</v>
      </c>
      <c r="L478" t="s">
        <v>40</v>
      </c>
      <c r="M478" t="s">
        <v>9</v>
      </c>
      <c r="N478" t="s">
        <v>41</v>
      </c>
      <c r="O478" t="s">
        <v>42</v>
      </c>
      <c r="P478" t="s">
        <v>2519</v>
      </c>
      <c r="Q478">
        <v>9</v>
      </c>
      <c r="R478">
        <v>0</v>
      </c>
      <c r="S478">
        <v>0</v>
      </c>
      <c r="U478">
        <v>572728</v>
      </c>
      <c r="V478">
        <v>572728</v>
      </c>
      <c r="W478">
        <v>0</v>
      </c>
      <c r="X478">
        <v>0</v>
      </c>
      <c r="Y478" t="s">
        <v>67</v>
      </c>
    </row>
    <row r="479" spans="1:25" x14ac:dyDescent="0.25">
      <c r="A479">
        <v>478</v>
      </c>
      <c r="B479">
        <v>70594</v>
      </c>
      <c r="C479">
        <v>0</v>
      </c>
      <c r="D479">
        <v>0</v>
      </c>
      <c r="E479" t="s">
        <v>1240</v>
      </c>
      <c r="F479" t="s">
        <v>1241</v>
      </c>
      <c r="G479">
        <v>1</v>
      </c>
      <c r="H479" s="6">
        <v>5509619</v>
      </c>
      <c r="I479" s="7">
        <v>46183</v>
      </c>
      <c r="K479">
        <v>7</v>
      </c>
      <c r="L479" t="s">
        <v>40</v>
      </c>
      <c r="M479" t="s">
        <v>1</v>
      </c>
      <c r="N479" t="s">
        <v>41</v>
      </c>
      <c r="O479" t="s">
        <v>87</v>
      </c>
      <c r="P479" t="s">
        <v>2519</v>
      </c>
      <c r="Q479">
        <v>7</v>
      </c>
      <c r="R479">
        <v>0</v>
      </c>
      <c r="S479">
        <v>0</v>
      </c>
      <c r="U479">
        <v>385673</v>
      </c>
      <c r="V479">
        <v>385673</v>
      </c>
      <c r="W479">
        <v>0</v>
      </c>
      <c r="X479">
        <v>0</v>
      </c>
      <c r="Y479" t="s">
        <v>390</v>
      </c>
    </row>
    <row r="480" spans="1:25" x14ac:dyDescent="0.25">
      <c r="A480">
        <v>479</v>
      </c>
      <c r="B480">
        <v>70593</v>
      </c>
      <c r="C480">
        <v>0</v>
      </c>
      <c r="D480">
        <v>0</v>
      </c>
      <c r="E480" t="s">
        <v>2535</v>
      </c>
      <c r="F480" t="s">
        <v>2536</v>
      </c>
      <c r="G480">
        <v>1</v>
      </c>
      <c r="H480" s="6">
        <v>10702206</v>
      </c>
      <c r="I480" s="7">
        <v>46183</v>
      </c>
      <c r="K480">
        <v>15</v>
      </c>
      <c r="L480" t="s">
        <v>40</v>
      </c>
      <c r="M480" t="s">
        <v>5</v>
      </c>
      <c r="N480" t="s">
        <v>41</v>
      </c>
      <c r="O480" t="s">
        <v>47</v>
      </c>
      <c r="P480" t="s">
        <v>2519</v>
      </c>
      <c r="Q480">
        <v>2</v>
      </c>
      <c r="R480">
        <v>13</v>
      </c>
      <c r="S480">
        <v>0</v>
      </c>
      <c r="U480">
        <v>1605331</v>
      </c>
      <c r="V480">
        <v>214044</v>
      </c>
      <c r="W480">
        <v>1391287</v>
      </c>
      <c r="X480">
        <v>0</v>
      </c>
      <c r="Y480" t="s">
        <v>2520</v>
      </c>
    </row>
    <row r="481" spans="1:25" x14ac:dyDescent="0.25">
      <c r="A481">
        <v>480</v>
      </c>
      <c r="B481">
        <v>70596</v>
      </c>
      <c r="C481">
        <v>0</v>
      </c>
      <c r="D481">
        <v>0</v>
      </c>
      <c r="E481" t="s">
        <v>2638</v>
      </c>
      <c r="F481" t="s">
        <v>2639</v>
      </c>
      <c r="G481">
        <v>1</v>
      </c>
      <c r="H481" s="6">
        <v>456522</v>
      </c>
      <c r="I481" s="7">
        <v>46183</v>
      </c>
      <c r="K481">
        <v>8</v>
      </c>
      <c r="L481" t="s">
        <v>40</v>
      </c>
      <c r="M481" t="s">
        <v>9</v>
      </c>
      <c r="N481" t="s">
        <v>41</v>
      </c>
      <c r="O481" t="s">
        <v>42</v>
      </c>
      <c r="P481" t="s">
        <v>2519</v>
      </c>
      <c r="Q481">
        <v>8</v>
      </c>
      <c r="R481">
        <v>0</v>
      </c>
      <c r="S481">
        <v>0</v>
      </c>
      <c r="U481">
        <v>36522</v>
      </c>
      <c r="V481">
        <v>36522</v>
      </c>
      <c r="W481">
        <v>0</v>
      </c>
      <c r="X481">
        <v>0</v>
      </c>
      <c r="Y481" t="s">
        <v>2520</v>
      </c>
    </row>
    <row r="482" spans="1:25" x14ac:dyDescent="0.25">
      <c r="A482">
        <v>481</v>
      </c>
      <c r="B482">
        <v>70599</v>
      </c>
      <c r="C482">
        <v>0</v>
      </c>
      <c r="D482">
        <v>0</v>
      </c>
      <c r="E482" t="s">
        <v>240</v>
      </c>
      <c r="F482" t="s">
        <v>241</v>
      </c>
      <c r="G482">
        <v>1</v>
      </c>
      <c r="H482" s="6">
        <v>1800000</v>
      </c>
      <c r="I482" s="7">
        <v>46183</v>
      </c>
      <c r="K482">
        <v>15</v>
      </c>
      <c r="L482" t="s">
        <v>40</v>
      </c>
      <c r="M482" t="s">
        <v>5</v>
      </c>
      <c r="N482" t="s">
        <v>41</v>
      </c>
      <c r="O482" t="s">
        <v>57</v>
      </c>
      <c r="P482" t="s">
        <v>2519</v>
      </c>
      <c r="Q482">
        <v>6</v>
      </c>
      <c r="R482">
        <v>9</v>
      </c>
      <c r="S482">
        <v>0</v>
      </c>
      <c r="U482">
        <v>270000</v>
      </c>
      <c r="V482">
        <v>108000</v>
      </c>
      <c r="W482">
        <v>162000</v>
      </c>
      <c r="X482">
        <v>0</v>
      </c>
      <c r="Y482" t="s">
        <v>48</v>
      </c>
    </row>
    <row r="483" spans="1:25" x14ac:dyDescent="0.25">
      <c r="A483">
        <v>482</v>
      </c>
      <c r="B483">
        <v>70592</v>
      </c>
      <c r="C483">
        <v>0</v>
      </c>
      <c r="D483">
        <v>0</v>
      </c>
      <c r="E483" t="s">
        <v>2412</v>
      </c>
      <c r="F483" t="s">
        <v>2413</v>
      </c>
      <c r="G483">
        <v>1</v>
      </c>
      <c r="H483" s="6">
        <v>662500</v>
      </c>
      <c r="I483" s="7">
        <v>46183</v>
      </c>
      <c r="K483">
        <v>6</v>
      </c>
      <c r="L483" t="s">
        <v>40</v>
      </c>
      <c r="M483" t="s">
        <v>5</v>
      </c>
      <c r="N483" t="s">
        <v>41</v>
      </c>
      <c r="O483" t="s">
        <v>47</v>
      </c>
      <c r="P483" t="s">
        <v>2519</v>
      </c>
      <c r="Q483">
        <v>6</v>
      </c>
      <c r="R483">
        <v>0</v>
      </c>
      <c r="S483">
        <v>0</v>
      </c>
      <c r="U483">
        <v>39750</v>
      </c>
      <c r="V483">
        <v>39750</v>
      </c>
      <c r="W483">
        <v>0</v>
      </c>
      <c r="X483">
        <v>0</v>
      </c>
      <c r="Y483" t="s">
        <v>2086</v>
      </c>
    </row>
    <row r="484" spans="1:25" x14ac:dyDescent="0.25">
      <c r="A484">
        <v>483</v>
      </c>
      <c r="B484">
        <v>70583</v>
      </c>
      <c r="C484">
        <v>0</v>
      </c>
      <c r="D484">
        <v>0</v>
      </c>
      <c r="E484" t="s">
        <v>2337</v>
      </c>
      <c r="F484" t="s">
        <v>2338</v>
      </c>
      <c r="G484">
        <v>1</v>
      </c>
      <c r="H484" s="6">
        <v>2274445</v>
      </c>
      <c r="I484" s="7">
        <v>46182</v>
      </c>
      <c r="K484">
        <v>7</v>
      </c>
      <c r="L484" t="s">
        <v>40</v>
      </c>
      <c r="M484" t="s">
        <v>7</v>
      </c>
      <c r="N484" t="s">
        <v>41</v>
      </c>
      <c r="O484" t="s">
        <v>64</v>
      </c>
      <c r="P484" t="s">
        <v>2519</v>
      </c>
      <c r="Q484">
        <v>7</v>
      </c>
      <c r="R484">
        <v>0</v>
      </c>
      <c r="S484">
        <v>0</v>
      </c>
      <c r="U484">
        <v>159211</v>
      </c>
      <c r="V484">
        <v>159211</v>
      </c>
      <c r="W484">
        <v>0</v>
      </c>
      <c r="X484">
        <v>0</v>
      </c>
      <c r="Y484" t="s">
        <v>2086</v>
      </c>
    </row>
    <row r="485" spans="1:25" x14ac:dyDescent="0.25">
      <c r="A485">
        <v>484</v>
      </c>
      <c r="B485">
        <v>70590</v>
      </c>
      <c r="C485">
        <v>0</v>
      </c>
      <c r="D485">
        <v>0</v>
      </c>
      <c r="E485" t="s">
        <v>197</v>
      </c>
      <c r="F485" t="s">
        <v>198</v>
      </c>
      <c r="G485">
        <v>1</v>
      </c>
      <c r="H485" s="6">
        <v>512496</v>
      </c>
      <c r="I485" s="7">
        <v>46182</v>
      </c>
      <c r="K485">
        <v>15</v>
      </c>
      <c r="L485" t="s">
        <v>40</v>
      </c>
      <c r="M485" t="s">
        <v>5</v>
      </c>
      <c r="N485" t="s">
        <v>41</v>
      </c>
      <c r="O485" t="s">
        <v>47</v>
      </c>
      <c r="P485" t="s">
        <v>2519</v>
      </c>
      <c r="Q485">
        <v>15</v>
      </c>
      <c r="R485">
        <v>0</v>
      </c>
      <c r="S485">
        <v>0</v>
      </c>
      <c r="U485">
        <v>76874</v>
      </c>
      <c r="V485">
        <v>76874</v>
      </c>
      <c r="W485">
        <v>0</v>
      </c>
      <c r="X485">
        <v>0</v>
      </c>
      <c r="Y485" t="s">
        <v>48</v>
      </c>
    </row>
    <row r="486" spans="1:25" x14ac:dyDescent="0.25">
      <c r="A486">
        <v>485</v>
      </c>
      <c r="B486">
        <v>70588</v>
      </c>
      <c r="C486">
        <v>0</v>
      </c>
      <c r="D486">
        <v>0</v>
      </c>
      <c r="E486" t="s">
        <v>335</v>
      </c>
      <c r="F486" t="s">
        <v>336</v>
      </c>
      <c r="G486">
        <v>1</v>
      </c>
      <c r="H486" s="6">
        <v>3805701</v>
      </c>
      <c r="I486" s="7">
        <v>46182</v>
      </c>
      <c r="K486">
        <v>15</v>
      </c>
      <c r="L486" t="s">
        <v>40</v>
      </c>
      <c r="M486" t="s">
        <v>5</v>
      </c>
      <c r="N486" t="s">
        <v>41</v>
      </c>
      <c r="O486" t="s">
        <v>47</v>
      </c>
      <c r="P486" t="s">
        <v>2519</v>
      </c>
      <c r="Q486">
        <v>15</v>
      </c>
      <c r="R486">
        <v>0</v>
      </c>
      <c r="S486">
        <v>0</v>
      </c>
      <c r="U486">
        <v>570855</v>
      </c>
      <c r="V486">
        <v>570855</v>
      </c>
      <c r="W486">
        <v>0</v>
      </c>
      <c r="X486">
        <v>0</v>
      </c>
      <c r="Y486" t="s">
        <v>48</v>
      </c>
    </row>
    <row r="487" spans="1:25" x14ac:dyDescent="0.25">
      <c r="A487">
        <v>486</v>
      </c>
      <c r="B487">
        <v>70582</v>
      </c>
      <c r="C487">
        <v>0</v>
      </c>
      <c r="D487">
        <v>0</v>
      </c>
      <c r="E487" t="s">
        <v>2335</v>
      </c>
      <c r="F487" t="s">
        <v>2336</v>
      </c>
      <c r="G487">
        <v>1</v>
      </c>
      <c r="H487" s="6">
        <v>3490538</v>
      </c>
      <c r="I487" s="7">
        <v>46182</v>
      </c>
      <c r="K487">
        <v>7</v>
      </c>
      <c r="L487" t="s">
        <v>40</v>
      </c>
      <c r="M487" t="s">
        <v>7</v>
      </c>
      <c r="N487" t="s">
        <v>41</v>
      </c>
      <c r="O487" t="s">
        <v>64</v>
      </c>
      <c r="P487" t="s">
        <v>2519</v>
      </c>
      <c r="Q487">
        <v>7</v>
      </c>
      <c r="R487">
        <v>0</v>
      </c>
      <c r="S487">
        <v>0</v>
      </c>
      <c r="U487">
        <v>244338</v>
      </c>
      <c r="V487">
        <v>244338</v>
      </c>
      <c r="W487">
        <v>0</v>
      </c>
      <c r="X487">
        <v>0</v>
      </c>
      <c r="Y487" t="s">
        <v>2086</v>
      </c>
    </row>
    <row r="488" spans="1:25" x14ac:dyDescent="0.25">
      <c r="A488">
        <v>487</v>
      </c>
      <c r="B488">
        <v>70581</v>
      </c>
      <c r="C488">
        <v>0</v>
      </c>
      <c r="D488">
        <v>0</v>
      </c>
      <c r="E488" t="s">
        <v>2333</v>
      </c>
      <c r="F488" t="s">
        <v>2334</v>
      </c>
      <c r="G488">
        <v>1</v>
      </c>
      <c r="H488" s="6">
        <v>1760014</v>
      </c>
      <c r="I488" s="7">
        <v>46182</v>
      </c>
      <c r="K488">
        <v>7</v>
      </c>
      <c r="L488" t="s">
        <v>40</v>
      </c>
      <c r="M488" t="s">
        <v>7</v>
      </c>
      <c r="N488" t="s">
        <v>41</v>
      </c>
      <c r="O488" t="s">
        <v>64</v>
      </c>
      <c r="P488" t="s">
        <v>2519</v>
      </c>
      <c r="Q488">
        <v>7</v>
      </c>
      <c r="R488">
        <v>0</v>
      </c>
      <c r="S488">
        <v>0</v>
      </c>
      <c r="U488">
        <v>123201</v>
      </c>
      <c r="V488">
        <v>123201</v>
      </c>
      <c r="W488">
        <v>0</v>
      </c>
      <c r="X488">
        <v>0</v>
      </c>
      <c r="Y488" t="s">
        <v>2086</v>
      </c>
    </row>
    <row r="489" spans="1:25" x14ac:dyDescent="0.25">
      <c r="A489">
        <v>488</v>
      </c>
      <c r="B489">
        <v>70281</v>
      </c>
      <c r="C489">
        <v>0</v>
      </c>
      <c r="D489">
        <v>0</v>
      </c>
      <c r="E489" t="s">
        <v>2517</v>
      </c>
      <c r="F489" t="s">
        <v>2518</v>
      </c>
      <c r="G489">
        <v>1</v>
      </c>
      <c r="H489" s="6">
        <v>703995</v>
      </c>
      <c r="I489" s="7">
        <v>46182</v>
      </c>
      <c r="K489">
        <v>12</v>
      </c>
      <c r="L489" t="s">
        <v>40</v>
      </c>
      <c r="M489" t="s">
        <v>5</v>
      </c>
      <c r="N489" t="s">
        <v>41</v>
      </c>
      <c r="O489" t="s">
        <v>47</v>
      </c>
      <c r="P489" t="s">
        <v>2519</v>
      </c>
      <c r="Q489">
        <v>5</v>
      </c>
      <c r="R489">
        <v>7</v>
      </c>
      <c r="S489">
        <v>0</v>
      </c>
      <c r="U489">
        <v>84479</v>
      </c>
      <c r="V489">
        <v>35200</v>
      </c>
      <c r="W489">
        <v>49280</v>
      </c>
      <c r="X489">
        <v>0</v>
      </c>
      <c r="Y489" t="s">
        <v>2520</v>
      </c>
    </row>
    <row r="490" spans="1:25" x14ac:dyDescent="0.25">
      <c r="A490">
        <v>489</v>
      </c>
      <c r="B490">
        <v>70587</v>
      </c>
      <c r="C490">
        <v>0</v>
      </c>
      <c r="D490">
        <v>0</v>
      </c>
      <c r="E490" t="s">
        <v>1054</v>
      </c>
      <c r="F490" t="s">
        <v>1055</v>
      </c>
      <c r="G490">
        <v>1</v>
      </c>
      <c r="H490" s="6">
        <v>1268355</v>
      </c>
      <c r="I490" s="7">
        <v>46182</v>
      </c>
      <c r="K490">
        <v>8</v>
      </c>
      <c r="L490" t="s">
        <v>40</v>
      </c>
      <c r="M490" t="s">
        <v>9</v>
      </c>
      <c r="N490" t="s">
        <v>41</v>
      </c>
      <c r="O490" t="s">
        <v>42</v>
      </c>
      <c r="P490" t="s">
        <v>2519</v>
      </c>
      <c r="Q490">
        <v>8</v>
      </c>
      <c r="R490">
        <v>0</v>
      </c>
      <c r="S490">
        <v>0</v>
      </c>
      <c r="U490">
        <v>101468</v>
      </c>
      <c r="V490">
        <v>101468</v>
      </c>
      <c r="W490">
        <v>0</v>
      </c>
      <c r="X490">
        <v>0</v>
      </c>
      <c r="Y490" t="s">
        <v>67</v>
      </c>
    </row>
    <row r="491" spans="1:25" x14ac:dyDescent="0.25">
      <c r="A491">
        <v>490</v>
      </c>
      <c r="B491">
        <v>70591</v>
      </c>
      <c r="C491">
        <v>0</v>
      </c>
      <c r="D491">
        <v>0</v>
      </c>
      <c r="E491" t="s">
        <v>1054</v>
      </c>
      <c r="F491" t="s">
        <v>1055</v>
      </c>
      <c r="G491">
        <v>1</v>
      </c>
      <c r="H491" s="6">
        <v>14253587</v>
      </c>
      <c r="I491" s="7">
        <v>46182</v>
      </c>
      <c r="K491">
        <v>8</v>
      </c>
      <c r="L491" t="s">
        <v>40</v>
      </c>
      <c r="M491" t="s">
        <v>9</v>
      </c>
      <c r="N491" t="s">
        <v>41</v>
      </c>
      <c r="O491" t="s">
        <v>42</v>
      </c>
      <c r="P491" t="s">
        <v>2519</v>
      </c>
      <c r="Q491">
        <v>8</v>
      </c>
      <c r="R491">
        <v>0</v>
      </c>
      <c r="S491">
        <v>0</v>
      </c>
      <c r="U491">
        <v>1140287</v>
      </c>
      <c r="V491">
        <v>1140287</v>
      </c>
      <c r="W491">
        <v>0</v>
      </c>
      <c r="X491">
        <v>0</v>
      </c>
      <c r="Y491" t="s">
        <v>67</v>
      </c>
    </row>
    <row r="492" spans="1:25" x14ac:dyDescent="0.25">
      <c r="A492">
        <v>491</v>
      </c>
      <c r="B492">
        <v>70585</v>
      </c>
      <c r="C492">
        <v>0</v>
      </c>
      <c r="D492">
        <v>0</v>
      </c>
      <c r="E492" t="s">
        <v>1449</v>
      </c>
      <c r="F492" t="s">
        <v>1450</v>
      </c>
      <c r="G492">
        <v>1</v>
      </c>
      <c r="H492" s="6">
        <v>7003574</v>
      </c>
      <c r="I492" s="7">
        <v>46182</v>
      </c>
      <c r="K492">
        <v>6</v>
      </c>
      <c r="L492" t="s">
        <v>40</v>
      </c>
      <c r="M492" t="s">
        <v>5</v>
      </c>
      <c r="N492" t="s">
        <v>41</v>
      </c>
      <c r="O492" t="s">
        <v>47</v>
      </c>
      <c r="P492" t="s">
        <v>2519</v>
      </c>
      <c r="Q492">
        <v>6</v>
      </c>
      <c r="R492">
        <v>0</v>
      </c>
      <c r="S492">
        <v>0</v>
      </c>
      <c r="U492">
        <v>420214</v>
      </c>
      <c r="V492">
        <v>420214</v>
      </c>
      <c r="W492">
        <v>0</v>
      </c>
      <c r="X492">
        <v>0</v>
      </c>
      <c r="Y492" t="s">
        <v>48</v>
      </c>
    </row>
    <row r="493" spans="1:25" x14ac:dyDescent="0.25">
      <c r="A493">
        <v>492</v>
      </c>
      <c r="B493">
        <v>70586</v>
      </c>
      <c r="C493">
        <v>0</v>
      </c>
      <c r="D493">
        <v>0</v>
      </c>
      <c r="E493" t="s">
        <v>1449</v>
      </c>
      <c r="F493" t="s">
        <v>1450</v>
      </c>
      <c r="G493">
        <v>1</v>
      </c>
      <c r="H493" s="6">
        <v>7996426</v>
      </c>
      <c r="I493" s="7">
        <v>46182</v>
      </c>
      <c r="K493">
        <v>6</v>
      </c>
      <c r="L493" t="s">
        <v>459</v>
      </c>
      <c r="M493" t="s">
        <v>5</v>
      </c>
      <c r="N493" t="s">
        <v>41</v>
      </c>
      <c r="O493" t="s">
        <v>47</v>
      </c>
      <c r="P493" t="s">
        <v>2519</v>
      </c>
      <c r="Q493">
        <v>6</v>
      </c>
      <c r="R493">
        <v>0</v>
      </c>
      <c r="S493">
        <v>0</v>
      </c>
      <c r="U493">
        <v>479786</v>
      </c>
      <c r="V493">
        <v>479786</v>
      </c>
      <c r="W493">
        <v>0</v>
      </c>
      <c r="X493">
        <v>0</v>
      </c>
      <c r="Y493" t="s">
        <v>48</v>
      </c>
    </row>
    <row r="494" spans="1:25" x14ac:dyDescent="0.25">
      <c r="A494">
        <v>493</v>
      </c>
      <c r="B494">
        <v>70280</v>
      </c>
      <c r="C494">
        <v>0</v>
      </c>
      <c r="D494">
        <v>0</v>
      </c>
      <c r="E494" t="s">
        <v>2587</v>
      </c>
      <c r="F494" t="s">
        <v>2588</v>
      </c>
      <c r="G494">
        <v>1</v>
      </c>
      <c r="H494" s="6">
        <v>1827028</v>
      </c>
      <c r="I494" s="7">
        <v>46182</v>
      </c>
      <c r="K494">
        <v>12</v>
      </c>
      <c r="L494" t="s">
        <v>40</v>
      </c>
      <c r="M494" t="s">
        <v>5</v>
      </c>
      <c r="N494" t="s">
        <v>41</v>
      </c>
      <c r="O494" t="s">
        <v>47</v>
      </c>
      <c r="P494" t="s">
        <v>2519</v>
      </c>
      <c r="Q494">
        <v>5</v>
      </c>
      <c r="R494">
        <v>7</v>
      </c>
      <c r="S494">
        <v>0</v>
      </c>
      <c r="U494">
        <v>219243</v>
      </c>
      <c r="V494">
        <v>91351</v>
      </c>
      <c r="W494">
        <v>127892</v>
      </c>
      <c r="X494">
        <v>0</v>
      </c>
      <c r="Y494" t="s">
        <v>2520</v>
      </c>
    </row>
    <row r="495" spans="1:25" x14ac:dyDescent="0.25">
      <c r="A495">
        <v>494</v>
      </c>
      <c r="B495">
        <v>70575</v>
      </c>
      <c r="C495">
        <v>0</v>
      </c>
      <c r="D495">
        <v>0</v>
      </c>
      <c r="E495" t="s">
        <v>475</v>
      </c>
      <c r="F495" t="s">
        <v>476</v>
      </c>
      <c r="G495">
        <v>1</v>
      </c>
      <c r="H495" s="6">
        <v>10565622</v>
      </c>
      <c r="I495" s="7">
        <v>46178</v>
      </c>
      <c r="K495">
        <v>15</v>
      </c>
      <c r="L495" t="s">
        <v>40</v>
      </c>
      <c r="M495" t="s">
        <v>1</v>
      </c>
      <c r="N495" t="s">
        <v>41</v>
      </c>
      <c r="O495" t="s">
        <v>87</v>
      </c>
      <c r="P495" t="s">
        <v>2519</v>
      </c>
      <c r="Q495">
        <v>7</v>
      </c>
      <c r="R495">
        <v>8</v>
      </c>
      <c r="S495">
        <v>0</v>
      </c>
      <c r="U495">
        <v>1584843</v>
      </c>
      <c r="V495">
        <v>739594</v>
      </c>
      <c r="W495">
        <v>845250</v>
      </c>
      <c r="X495">
        <v>0</v>
      </c>
      <c r="Y495" t="s">
        <v>44</v>
      </c>
    </row>
    <row r="496" spans="1:25" x14ac:dyDescent="0.25">
      <c r="A496">
        <v>495</v>
      </c>
      <c r="B496">
        <v>70568</v>
      </c>
      <c r="C496">
        <v>0</v>
      </c>
      <c r="D496">
        <v>0</v>
      </c>
      <c r="E496" t="s">
        <v>1355</v>
      </c>
      <c r="F496" t="s">
        <v>1356</v>
      </c>
      <c r="G496">
        <v>1</v>
      </c>
      <c r="H496" s="6">
        <v>4254099</v>
      </c>
      <c r="I496" s="7">
        <v>46178</v>
      </c>
      <c r="K496">
        <v>15</v>
      </c>
      <c r="L496" t="s">
        <v>40</v>
      </c>
      <c r="M496" t="s">
        <v>5</v>
      </c>
      <c r="N496" t="s">
        <v>41</v>
      </c>
      <c r="O496" t="s">
        <v>57</v>
      </c>
      <c r="P496" t="s">
        <v>2519</v>
      </c>
      <c r="Q496">
        <v>8</v>
      </c>
      <c r="R496">
        <v>7</v>
      </c>
      <c r="S496">
        <v>0</v>
      </c>
      <c r="U496">
        <v>638115</v>
      </c>
      <c r="V496">
        <v>340328</v>
      </c>
      <c r="W496">
        <v>297787</v>
      </c>
      <c r="X496">
        <v>0</v>
      </c>
      <c r="Y496" t="s">
        <v>48</v>
      </c>
    </row>
    <row r="497" spans="1:25" x14ac:dyDescent="0.25">
      <c r="A497">
        <v>496</v>
      </c>
      <c r="B497">
        <v>70530</v>
      </c>
      <c r="C497">
        <v>0</v>
      </c>
      <c r="D497">
        <v>0</v>
      </c>
      <c r="E497" t="s">
        <v>1422</v>
      </c>
      <c r="F497" t="s">
        <v>1423</v>
      </c>
      <c r="G497">
        <v>1</v>
      </c>
      <c r="H497" s="6">
        <v>3308728</v>
      </c>
      <c r="I497" s="7">
        <v>46178</v>
      </c>
      <c r="K497">
        <v>6</v>
      </c>
      <c r="L497" t="s">
        <v>40</v>
      </c>
      <c r="M497" t="s">
        <v>5</v>
      </c>
      <c r="N497" t="s">
        <v>41</v>
      </c>
      <c r="O497" t="s">
        <v>47</v>
      </c>
      <c r="P497" t="s">
        <v>2519</v>
      </c>
      <c r="Q497">
        <v>6</v>
      </c>
      <c r="R497">
        <v>0</v>
      </c>
      <c r="S497">
        <v>0</v>
      </c>
      <c r="U497">
        <v>198524</v>
      </c>
      <c r="V497">
        <v>198524</v>
      </c>
      <c r="W497">
        <v>0</v>
      </c>
      <c r="X497">
        <v>0</v>
      </c>
      <c r="Y497" t="s">
        <v>81</v>
      </c>
    </row>
    <row r="498" spans="1:25" x14ac:dyDescent="0.25">
      <c r="A498">
        <v>497</v>
      </c>
      <c r="B498">
        <v>70570</v>
      </c>
      <c r="C498">
        <v>0</v>
      </c>
      <c r="D498">
        <v>0</v>
      </c>
      <c r="E498" t="s">
        <v>814</v>
      </c>
      <c r="F498" t="s">
        <v>815</v>
      </c>
      <c r="G498">
        <v>1</v>
      </c>
      <c r="H498" s="6">
        <v>15152749</v>
      </c>
      <c r="I498" s="7">
        <v>46178</v>
      </c>
      <c r="K498">
        <v>15</v>
      </c>
      <c r="L498" t="s">
        <v>40</v>
      </c>
      <c r="M498" t="s">
        <v>5</v>
      </c>
      <c r="N498" t="s">
        <v>41</v>
      </c>
      <c r="O498" t="s">
        <v>54</v>
      </c>
      <c r="P498" t="s">
        <v>2519</v>
      </c>
      <c r="Q498">
        <v>3.3</v>
      </c>
      <c r="R498">
        <v>11.7</v>
      </c>
      <c r="S498">
        <v>0</v>
      </c>
      <c r="U498">
        <v>2272912</v>
      </c>
      <c r="V498">
        <v>500041</v>
      </c>
      <c r="W498">
        <v>1772872</v>
      </c>
      <c r="X498">
        <v>0</v>
      </c>
      <c r="Y498" t="s">
        <v>48</v>
      </c>
    </row>
    <row r="499" spans="1:25" x14ac:dyDescent="0.25">
      <c r="A499">
        <v>498</v>
      </c>
      <c r="B499">
        <v>70573</v>
      </c>
      <c r="C499">
        <v>0</v>
      </c>
      <c r="D499">
        <v>0</v>
      </c>
      <c r="E499" t="s">
        <v>1232</v>
      </c>
      <c r="F499" t="s">
        <v>1233</v>
      </c>
      <c r="G499">
        <v>1</v>
      </c>
      <c r="H499" s="6">
        <v>102806512</v>
      </c>
      <c r="I499" s="7">
        <v>46178</v>
      </c>
      <c r="K499">
        <v>15</v>
      </c>
      <c r="L499" t="s">
        <v>40</v>
      </c>
      <c r="M499" t="s">
        <v>5</v>
      </c>
      <c r="N499" t="s">
        <v>41</v>
      </c>
      <c r="O499" t="s">
        <v>54</v>
      </c>
      <c r="P499" t="s">
        <v>2519</v>
      </c>
      <c r="Q499">
        <v>3.7</v>
      </c>
      <c r="R499">
        <v>11.3</v>
      </c>
      <c r="S499">
        <v>0</v>
      </c>
      <c r="U499">
        <v>15420977</v>
      </c>
      <c r="V499">
        <v>3803841</v>
      </c>
      <c r="W499">
        <v>11617136</v>
      </c>
      <c r="X499">
        <v>0</v>
      </c>
      <c r="Y499" t="s">
        <v>67</v>
      </c>
    </row>
    <row r="500" spans="1:25" x14ac:dyDescent="0.25">
      <c r="A500">
        <v>499</v>
      </c>
      <c r="B500">
        <v>70576</v>
      </c>
      <c r="C500">
        <v>0</v>
      </c>
      <c r="D500">
        <v>0</v>
      </c>
      <c r="E500" t="s">
        <v>2271</v>
      </c>
      <c r="F500" t="s">
        <v>2272</v>
      </c>
      <c r="G500">
        <v>1</v>
      </c>
      <c r="H500" s="6">
        <v>782353</v>
      </c>
      <c r="I500" s="7">
        <v>46178</v>
      </c>
      <c r="K500">
        <v>15</v>
      </c>
      <c r="L500" t="s">
        <v>40</v>
      </c>
      <c r="M500" t="s">
        <v>5</v>
      </c>
      <c r="N500" t="s">
        <v>41</v>
      </c>
      <c r="O500" t="s">
        <v>54</v>
      </c>
      <c r="P500" t="s">
        <v>2519</v>
      </c>
      <c r="Q500">
        <v>4</v>
      </c>
      <c r="R500">
        <v>11</v>
      </c>
      <c r="S500">
        <v>0</v>
      </c>
      <c r="U500">
        <v>117353</v>
      </c>
      <c r="V500">
        <v>31294</v>
      </c>
      <c r="W500">
        <v>86059</v>
      </c>
      <c r="X500">
        <v>0</v>
      </c>
      <c r="Y500" t="s">
        <v>109</v>
      </c>
    </row>
    <row r="501" spans="1:25" x14ac:dyDescent="0.25">
      <c r="A501">
        <v>500</v>
      </c>
      <c r="B501">
        <v>70253</v>
      </c>
      <c r="C501">
        <v>0</v>
      </c>
      <c r="D501">
        <v>0</v>
      </c>
      <c r="E501" t="s">
        <v>2640</v>
      </c>
      <c r="F501" t="s">
        <v>2641</v>
      </c>
      <c r="G501">
        <v>1</v>
      </c>
      <c r="H501" s="6">
        <v>149333</v>
      </c>
      <c r="I501" s="7">
        <v>46178</v>
      </c>
      <c r="K501">
        <v>10</v>
      </c>
      <c r="L501" t="s">
        <v>40</v>
      </c>
      <c r="M501" t="s">
        <v>5</v>
      </c>
      <c r="N501" t="s">
        <v>41</v>
      </c>
      <c r="O501" t="s">
        <v>47</v>
      </c>
      <c r="P501" t="s">
        <v>2519</v>
      </c>
      <c r="Q501">
        <v>10</v>
      </c>
      <c r="R501">
        <v>0</v>
      </c>
      <c r="S501">
        <v>0</v>
      </c>
      <c r="U501">
        <v>14933</v>
      </c>
      <c r="V501">
        <v>14933</v>
      </c>
      <c r="W501">
        <v>0</v>
      </c>
      <c r="X501">
        <v>0</v>
      </c>
      <c r="Y501" t="s">
        <v>48</v>
      </c>
    </row>
    <row r="502" spans="1:25" x14ac:dyDescent="0.25">
      <c r="A502">
        <v>501</v>
      </c>
      <c r="B502">
        <v>70574</v>
      </c>
      <c r="C502">
        <v>0</v>
      </c>
      <c r="D502">
        <v>0</v>
      </c>
      <c r="E502" t="s">
        <v>1564</v>
      </c>
      <c r="F502" t="s">
        <v>1565</v>
      </c>
      <c r="G502">
        <v>1</v>
      </c>
      <c r="H502" s="6">
        <v>5855556</v>
      </c>
      <c r="I502" s="7">
        <v>46178</v>
      </c>
      <c r="K502">
        <v>10</v>
      </c>
      <c r="L502" t="s">
        <v>40</v>
      </c>
      <c r="M502" t="s">
        <v>8</v>
      </c>
      <c r="N502" t="s">
        <v>41</v>
      </c>
      <c r="O502" t="s">
        <v>347</v>
      </c>
      <c r="P502" t="s">
        <v>2519</v>
      </c>
      <c r="Q502">
        <v>10</v>
      </c>
      <c r="R502">
        <v>0</v>
      </c>
      <c r="S502">
        <v>0</v>
      </c>
      <c r="U502">
        <v>585556</v>
      </c>
      <c r="V502">
        <v>585556</v>
      </c>
      <c r="W502">
        <v>0</v>
      </c>
      <c r="X502">
        <v>0</v>
      </c>
      <c r="Y502" t="s">
        <v>109</v>
      </c>
    </row>
    <row r="503" spans="1:25" x14ac:dyDescent="0.25">
      <c r="A503">
        <v>502</v>
      </c>
      <c r="B503">
        <v>70092</v>
      </c>
      <c r="C503">
        <v>0</v>
      </c>
      <c r="D503">
        <v>0</v>
      </c>
      <c r="E503" t="s">
        <v>1463</v>
      </c>
      <c r="F503" t="s">
        <v>1464</v>
      </c>
      <c r="G503">
        <v>1</v>
      </c>
      <c r="H503" s="6">
        <v>13831668</v>
      </c>
      <c r="I503" s="7">
        <v>46178</v>
      </c>
      <c r="K503">
        <v>15</v>
      </c>
      <c r="L503" t="s">
        <v>40</v>
      </c>
      <c r="M503" t="s">
        <v>5</v>
      </c>
      <c r="N503" t="s">
        <v>41</v>
      </c>
      <c r="O503" t="s">
        <v>54</v>
      </c>
      <c r="P503" t="s">
        <v>2519</v>
      </c>
      <c r="Q503">
        <v>3.3</v>
      </c>
      <c r="R503">
        <v>11.7</v>
      </c>
      <c r="S503">
        <v>0</v>
      </c>
      <c r="U503">
        <v>2074750</v>
      </c>
      <c r="V503">
        <v>456445</v>
      </c>
      <c r="W503">
        <v>1618305</v>
      </c>
      <c r="X503">
        <v>0</v>
      </c>
      <c r="Y503" t="s">
        <v>48</v>
      </c>
    </row>
    <row r="504" spans="1:25" x14ac:dyDescent="0.25">
      <c r="A504">
        <v>503</v>
      </c>
      <c r="B504">
        <v>70572</v>
      </c>
      <c r="C504">
        <v>0</v>
      </c>
      <c r="D504">
        <v>0</v>
      </c>
      <c r="E504" t="s">
        <v>2526</v>
      </c>
      <c r="F504" t="s">
        <v>2527</v>
      </c>
      <c r="G504">
        <v>1</v>
      </c>
      <c r="H504" s="6">
        <v>17879025</v>
      </c>
      <c r="I504" s="7">
        <v>46178</v>
      </c>
      <c r="K504">
        <v>15</v>
      </c>
      <c r="L504" t="s">
        <v>40</v>
      </c>
      <c r="M504" t="s">
        <v>5</v>
      </c>
      <c r="N504" t="s">
        <v>41</v>
      </c>
      <c r="O504" t="s">
        <v>54</v>
      </c>
      <c r="P504" t="s">
        <v>2519</v>
      </c>
      <c r="Q504">
        <v>3.7</v>
      </c>
      <c r="R504">
        <v>11.3</v>
      </c>
      <c r="S504">
        <v>0</v>
      </c>
      <c r="U504">
        <v>2681854</v>
      </c>
      <c r="V504">
        <v>661524</v>
      </c>
      <c r="W504">
        <v>2020330</v>
      </c>
      <c r="X504">
        <v>0</v>
      </c>
      <c r="Y504" t="s">
        <v>48</v>
      </c>
    </row>
    <row r="505" spans="1:25" x14ac:dyDescent="0.25">
      <c r="A505">
        <v>504</v>
      </c>
      <c r="B505">
        <v>70571</v>
      </c>
      <c r="C505">
        <v>0</v>
      </c>
      <c r="D505">
        <v>0</v>
      </c>
      <c r="E505" t="s">
        <v>1644</v>
      </c>
      <c r="F505" t="s">
        <v>1645</v>
      </c>
      <c r="G505">
        <v>1</v>
      </c>
      <c r="H505" s="6">
        <v>22887025</v>
      </c>
      <c r="I505" s="7">
        <v>46178</v>
      </c>
      <c r="K505">
        <v>15</v>
      </c>
      <c r="L505" t="s">
        <v>40</v>
      </c>
      <c r="M505" t="s">
        <v>5</v>
      </c>
      <c r="N505" t="s">
        <v>41</v>
      </c>
      <c r="O505" t="s">
        <v>54</v>
      </c>
      <c r="P505" t="s">
        <v>2519</v>
      </c>
      <c r="Q505">
        <v>4</v>
      </c>
      <c r="R505">
        <v>11</v>
      </c>
      <c r="S505">
        <v>0</v>
      </c>
      <c r="U505">
        <v>3433054</v>
      </c>
      <c r="V505">
        <v>915481</v>
      </c>
      <c r="W505">
        <v>2517573</v>
      </c>
      <c r="X505">
        <v>0</v>
      </c>
      <c r="Y505" t="s">
        <v>48</v>
      </c>
    </row>
    <row r="506" spans="1:25" x14ac:dyDescent="0.25">
      <c r="A506">
        <v>505</v>
      </c>
      <c r="B506">
        <v>69824</v>
      </c>
      <c r="C506">
        <v>0</v>
      </c>
      <c r="D506">
        <v>0</v>
      </c>
      <c r="E506" t="s">
        <v>1530</v>
      </c>
      <c r="F506" t="s">
        <v>1531</v>
      </c>
      <c r="G506">
        <v>1</v>
      </c>
      <c r="H506" s="6">
        <v>26693781</v>
      </c>
      <c r="I506" s="7">
        <v>46178</v>
      </c>
      <c r="K506">
        <v>15</v>
      </c>
      <c r="L506" t="s">
        <v>40</v>
      </c>
      <c r="M506" t="s">
        <v>5</v>
      </c>
      <c r="N506" t="s">
        <v>41</v>
      </c>
      <c r="O506" t="s">
        <v>54</v>
      </c>
      <c r="P506" t="s">
        <v>2519</v>
      </c>
      <c r="Q506">
        <v>3.3</v>
      </c>
      <c r="R506">
        <v>11.7</v>
      </c>
      <c r="S506">
        <v>0</v>
      </c>
      <c r="U506">
        <v>4004067</v>
      </c>
      <c r="V506">
        <v>880895</v>
      </c>
      <c r="W506">
        <v>3123172</v>
      </c>
      <c r="X506">
        <v>0</v>
      </c>
      <c r="Y506" t="s">
        <v>48</v>
      </c>
    </row>
    <row r="507" spans="1:25" x14ac:dyDescent="0.25">
      <c r="A507">
        <v>506</v>
      </c>
      <c r="B507">
        <v>70567</v>
      </c>
      <c r="C507">
        <v>0</v>
      </c>
      <c r="D507">
        <v>0</v>
      </c>
      <c r="E507" t="s">
        <v>1224</v>
      </c>
      <c r="F507" t="s">
        <v>1225</v>
      </c>
      <c r="G507">
        <v>1</v>
      </c>
      <c r="H507" s="6">
        <v>500000</v>
      </c>
      <c r="I507" s="7">
        <v>46178</v>
      </c>
      <c r="K507">
        <v>8</v>
      </c>
      <c r="L507" t="s">
        <v>40</v>
      </c>
      <c r="M507" t="s">
        <v>7</v>
      </c>
      <c r="N507" t="s">
        <v>41</v>
      </c>
      <c r="O507" t="s">
        <v>64</v>
      </c>
      <c r="P507" t="s">
        <v>2519</v>
      </c>
      <c r="Q507">
        <v>8</v>
      </c>
      <c r="R507">
        <v>0</v>
      </c>
      <c r="S507">
        <v>0</v>
      </c>
      <c r="U507">
        <v>40000</v>
      </c>
      <c r="V507">
        <v>40000</v>
      </c>
      <c r="W507">
        <v>0</v>
      </c>
      <c r="X507">
        <v>0</v>
      </c>
      <c r="Y507" t="s">
        <v>48</v>
      </c>
    </row>
    <row r="508" spans="1:25" x14ac:dyDescent="0.25">
      <c r="A508">
        <v>507</v>
      </c>
      <c r="B508">
        <v>70577</v>
      </c>
      <c r="C508">
        <v>0</v>
      </c>
      <c r="D508">
        <v>0</v>
      </c>
      <c r="E508" t="s">
        <v>2191</v>
      </c>
      <c r="F508" t="s">
        <v>2192</v>
      </c>
      <c r="G508">
        <v>1</v>
      </c>
      <c r="H508" s="6">
        <v>61263884</v>
      </c>
      <c r="I508" s="7">
        <v>46178</v>
      </c>
      <c r="K508" t="s">
        <v>648</v>
      </c>
      <c r="L508" t="s">
        <v>40</v>
      </c>
      <c r="M508" t="s">
        <v>5</v>
      </c>
      <c r="N508" t="s">
        <v>41</v>
      </c>
      <c r="O508" t="s">
        <v>77</v>
      </c>
      <c r="P508" t="s">
        <v>2519</v>
      </c>
      <c r="Q508">
        <v>4.5</v>
      </c>
      <c r="R508">
        <v>2</v>
      </c>
      <c r="S508">
        <v>0</v>
      </c>
      <c r="U508">
        <v>3982152</v>
      </c>
      <c r="V508">
        <v>2756875</v>
      </c>
      <c r="W508">
        <v>1225278</v>
      </c>
      <c r="X508">
        <v>0</v>
      </c>
      <c r="Y508" t="s">
        <v>48</v>
      </c>
    </row>
    <row r="509" spans="1:25" x14ac:dyDescent="0.25">
      <c r="A509">
        <v>508</v>
      </c>
      <c r="B509">
        <v>70569</v>
      </c>
      <c r="C509">
        <v>0</v>
      </c>
      <c r="D509">
        <v>0</v>
      </c>
      <c r="E509" t="s">
        <v>2642</v>
      </c>
      <c r="F509" t="s">
        <v>2643</v>
      </c>
      <c r="G509">
        <v>1</v>
      </c>
      <c r="H509" s="6">
        <v>2088791</v>
      </c>
      <c r="I509" s="7">
        <v>46178</v>
      </c>
      <c r="K509">
        <v>9</v>
      </c>
      <c r="L509" t="s">
        <v>40</v>
      </c>
      <c r="M509" t="s">
        <v>5</v>
      </c>
      <c r="N509" t="s">
        <v>41</v>
      </c>
      <c r="O509" t="s">
        <v>57</v>
      </c>
      <c r="P509" t="s">
        <v>2519</v>
      </c>
      <c r="Q509">
        <v>9</v>
      </c>
      <c r="R509">
        <v>0</v>
      </c>
      <c r="S509">
        <v>0</v>
      </c>
      <c r="U509">
        <v>187991</v>
      </c>
      <c r="V509">
        <v>187991</v>
      </c>
      <c r="W509">
        <v>0</v>
      </c>
      <c r="X509">
        <v>0</v>
      </c>
      <c r="Y509" t="s">
        <v>2520</v>
      </c>
    </row>
    <row r="510" spans="1:25" x14ac:dyDescent="0.25">
      <c r="A510">
        <v>509</v>
      </c>
      <c r="B510">
        <v>70578</v>
      </c>
      <c r="C510">
        <v>0</v>
      </c>
      <c r="D510">
        <v>0</v>
      </c>
      <c r="E510" t="s">
        <v>735</v>
      </c>
      <c r="F510" t="s">
        <v>736</v>
      </c>
      <c r="G510">
        <v>1</v>
      </c>
      <c r="H510" s="6">
        <v>5000000</v>
      </c>
      <c r="I510" s="7">
        <v>46178</v>
      </c>
      <c r="K510">
        <v>7</v>
      </c>
      <c r="L510" t="s">
        <v>40</v>
      </c>
      <c r="M510" t="s">
        <v>5</v>
      </c>
      <c r="N510" t="s">
        <v>41</v>
      </c>
      <c r="O510" t="s">
        <v>77</v>
      </c>
      <c r="P510" t="s">
        <v>2519</v>
      </c>
      <c r="Q510">
        <v>7</v>
      </c>
      <c r="R510">
        <v>0</v>
      </c>
      <c r="S510">
        <v>0</v>
      </c>
      <c r="U510">
        <v>350000</v>
      </c>
      <c r="V510">
        <v>350000</v>
      </c>
      <c r="W510">
        <v>0</v>
      </c>
      <c r="X510">
        <v>0</v>
      </c>
      <c r="Y510" t="s">
        <v>48</v>
      </c>
    </row>
    <row r="511" spans="1:25" x14ac:dyDescent="0.25">
      <c r="A511">
        <v>510</v>
      </c>
      <c r="B511">
        <v>70566</v>
      </c>
      <c r="C511">
        <v>0</v>
      </c>
      <c r="D511">
        <v>0</v>
      </c>
      <c r="E511" t="s">
        <v>2187</v>
      </c>
      <c r="F511" t="s">
        <v>2188</v>
      </c>
      <c r="G511">
        <v>1</v>
      </c>
      <c r="H511" s="6">
        <v>3000000</v>
      </c>
      <c r="I511" s="7">
        <v>46178</v>
      </c>
      <c r="K511">
        <v>8</v>
      </c>
      <c r="L511" t="s">
        <v>40</v>
      </c>
      <c r="M511" t="s">
        <v>5</v>
      </c>
      <c r="N511" t="s">
        <v>41</v>
      </c>
      <c r="O511" t="s">
        <v>57</v>
      </c>
      <c r="P511" t="s">
        <v>2519</v>
      </c>
      <c r="Q511">
        <v>8</v>
      </c>
      <c r="R511">
        <v>0</v>
      </c>
      <c r="S511">
        <v>0</v>
      </c>
      <c r="U511">
        <v>240000</v>
      </c>
      <c r="V511">
        <v>240000</v>
      </c>
      <c r="W511">
        <v>0</v>
      </c>
      <c r="X511">
        <v>0</v>
      </c>
      <c r="Y511" t="s">
        <v>2086</v>
      </c>
    </row>
    <row r="512" spans="1:25" x14ac:dyDescent="0.25">
      <c r="A512">
        <v>511</v>
      </c>
      <c r="B512">
        <v>70559</v>
      </c>
      <c r="C512">
        <v>0</v>
      </c>
      <c r="D512">
        <v>0</v>
      </c>
      <c r="E512" t="s">
        <v>2424</v>
      </c>
      <c r="F512" t="s">
        <v>2425</v>
      </c>
      <c r="G512">
        <v>1</v>
      </c>
      <c r="H512" s="6">
        <v>936195</v>
      </c>
      <c r="I512" s="7">
        <v>46177</v>
      </c>
      <c r="K512">
        <v>15</v>
      </c>
      <c r="L512" t="s">
        <v>40</v>
      </c>
      <c r="M512" t="s">
        <v>5</v>
      </c>
      <c r="N512" t="s">
        <v>41</v>
      </c>
      <c r="O512" t="s">
        <v>47</v>
      </c>
      <c r="P512" t="s">
        <v>2519</v>
      </c>
      <c r="Q512">
        <v>2</v>
      </c>
      <c r="R512">
        <v>13</v>
      </c>
      <c r="S512">
        <v>0</v>
      </c>
      <c r="U512">
        <v>140429</v>
      </c>
      <c r="V512">
        <v>18724</v>
      </c>
      <c r="W512">
        <v>121705</v>
      </c>
      <c r="X512">
        <v>0</v>
      </c>
      <c r="Y512" t="s">
        <v>48</v>
      </c>
    </row>
    <row r="513" spans="1:25" x14ac:dyDescent="0.25">
      <c r="A513">
        <v>512</v>
      </c>
      <c r="B513">
        <v>70560</v>
      </c>
      <c r="C513">
        <v>0</v>
      </c>
      <c r="D513">
        <v>0</v>
      </c>
      <c r="E513" t="s">
        <v>2020</v>
      </c>
      <c r="F513" t="s">
        <v>2021</v>
      </c>
      <c r="G513">
        <v>1</v>
      </c>
      <c r="H513" s="6">
        <v>398474</v>
      </c>
      <c r="I513" s="7">
        <v>46177</v>
      </c>
      <c r="K513">
        <v>15</v>
      </c>
      <c r="L513" t="s">
        <v>40</v>
      </c>
      <c r="M513" t="s">
        <v>5</v>
      </c>
      <c r="N513" t="s">
        <v>41</v>
      </c>
      <c r="O513" t="s">
        <v>47</v>
      </c>
      <c r="P513" t="s">
        <v>2519</v>
      </c>
      <c r="Q513">
        <v>2</v>
      </c>
      <c r="R513">
        <v>13</v>
      </c>
      <c r="S513">
        <v>0</v>
      </c>
      <c r="U513">
        <v>59771</v>
      </c>
      <c r="V513">
        <v>7969</v>
      </c>
      <c r="W513">
        <v>51802</v>
      </c>
      <c r="X513">
        <v>0</v>
      </c>
      <c r="Y513" t="s">
        <v>250</v>
      </c>
    </row>
    <row r="514" spans="1:25" x14ac:dyDescent="0.25">
      <c r="A514">
        <v>513</v>
      </c>
      <c r="B514">
        <v>70561</v>
      </c>
      <c r="C514">
        <v>0</v>
      </c>
      <c r="D514">
        <v>0</v>
      </c>
      <c r="E514" t="s">
        <v>1361</v>
      </c>
      <c r="F514" t="s">
        <v>1362</v>
      </c>
      <c r="G514">
        <v>1</v>
      </c>
      <c r="H514" s="6">
        <v>6265937</v>
      </c>
      <c r="I514" s="7">
        <v>46177</v>
      </c>
      <c r="K514">
        <v>15</v>
      </c>
      <c r="L514" t="s">
        <v>40</v>
      </c>
      <c r="M514" t="s">
        <v>5</v>
      </c>
      <c r="N514" t="s">
        <v>41</v>
      </c>
      <c r="O514" t="s">
        <v>47</v>
      </c>
      <c r="P514" t="s">
        <v>2519</v>
      </c>
      <c r="Q514">
        <v>2</v>
      </c>
      <c r="R514">
        <v>13</v>
      </c>
      <c r="S514">
        <v>0</v>
      </c>
      <c r="U514">
        <v>939891</v>
      </c>
      <c r="V514">
        <v>125319</v>
      </c>
      <c r="W514">
        <v>814572</v>
      </c>
      <c r="X514">
        <v>0</v>
      </c>
      <c r="Y514" t="s">
        <v>250</v>
      </c>
    </row>
    <row r="515" spans="1:25" x14ac:dyDescent="0.25">
      <c r="A515">
        <v>514</v>
      </c>
      <c r="B515">
        <v>70562</v>
      </c>
      <c r="C515">
        <v>0</v>
      </c>
      <c r="D515">
        <v>0</v>
      </c>
      <c r="E515" t="s">
        <v>1848</v>
      </c>
      <c r="F515" t="s">
        <v>1849</v>
      </c>
      <c r="G515">
        <v>1</v>
      </c>
      <c r="H515" s="6">
        <v>18806462</v>
      </c>
      <c r="I515" s="7">
        <v>46177</v>
      </c>
      <c r="K515">
        <v>15</v>
      </c>
      <c r="L515" t="s">
        <v>40</v>
      </c>
      <c r="M515" t="s">
        <v>5</v>
      </c>
      <c r="N515" t="s">
        <v>41</v>
      </c>
      <c r="O515" t="s">
        <v>47</v>
      </c>
      <c r="P515" t="s">
        <v>2519</v>
      </c>
      <c r="Q515">
        <v>2</v>
      </c>
      <c r="R515">
        <v>13</v>
      </c>
      <c r="S515">
        <v>0</v>
      </c>
      <c r="U515">
        <v>2820969</v>
      </c>
      <c r="V515">
        <v>376129</v>
      </c>
      <c r="W515">
        <v>2444840</v>
      </c>
      <c r="X515">
        <v>0</v>
      </c>
      <c r="Y515" t="s">
        <v>250</v>
      </c>
    </row>
    <row r="516" spans="1:25" x14ac:dyDescent="0.25">
      <c r="A516">
        <v>515</v>
      </c>
      <c r="B516">
        <v>70565</v>
      </c>
      <c r="C516">
        <v>0</v>
      </c>
      <c r="D516">
        <v>0</v>
      </c>
      <c r="E516" t="s">
        <v>1715</v>
      </c>
      <c r="F516" t="s">
        <v>1716</v>
      </c>
      <c r="G516">
        <v>1</v>
      </c>
      <c r="H516" s="6">
        <v>4000000</v>
      </c>
      <c r="I516" s="7">
        <v>46177</v>
      </c>
      <c r="K516">
        <v>9</v>
      </c>
      <c r="L516" t="s">
        <v>40</v>
      </c>
      <c r="M516" t="s">
        <v>5</v>
      </c>
      <c r="N516" t="s">
        <v>41</v>
      </c>
      <c r="O516" t="s">
        <v>77</v>
      </c>
      <c r="P516" t="s">
        <v>2519</v>
      </c>
      <c r="Q516">
        <v>9</v>
      </c>
      <c r="R516">
        <v>0</v>
      </c>
      <c r="S516">
        <v>0</v>
      </c>
      <c r="U516">
        <v>360000</v>
      </c>
      <c r="V516">
        <v>360000</v>
      </c>
      <c r="W516">
        <v>0</v>
      </c>
      <c r="X516">
        <v>0</v>
      </c>
      <c r="Y516" t="s">
        <v>799</v>
      </c>
    </row>
    <row r="517" spans="1:25" x14ac:dyDescent="0.25">
      <c r="A517">
        <v>516</v>
      </c>
      <c r="B517">
        <v>70556</v>
      </c>
      <c r="C517">
        <v>0</v>
      </c>
      <c r="D517">
        <v>0</v>
      </c>
      <c r="E517" t="s">
        <v>1948</v>
      </c>
      <c r="F517" t="s">
        <v>1949</v>
      </c>
      <c r="G517">
        <v>1</v>
      </c>
      <c r="H517" s="6">
        <v>16941176</v>
      </c>
      <c r="I517" s="7">
        <v>46177</v>
      </c>
      <c r="K517">
        <v>15</v>
      </c>
      <c r="L517" t="s">
        <v>40</v>
      </c>
      <c r="M517" t="s">
        <v>5</v>
      </c>
      <c r="N517" t="s">
        <v>41</v>
      </c>
      <c r="O517" t="s">
        <v>77</v>
      </c>
      <c r="P517" t="s">
        <v>2519</v>
      </c>
      <c r="Q517">
        <v>5.6</v>
      </c>
      <c r="R517">
        <v>9.4</v>
      </c>
      <c r="S517">
        <v>0</v>
      </c>
      <c r="U517">
        <v>2541176</v>
      </c>
      <c r="V517">
        <v>948706</v>
      </c>
      <c r="W517">
        <v>1592471</v>
      </c>
      <c r="X517">
        <v>0</v>
      </c>
      <c r="Y517" t="s">
        <v>67</v>
      </c>
    </row>
    <row r="518" spans="1:25" x14ac:dyDescent="0.25">
      <c r="A518">
        <v>517</v>
      </c>
      <c r="B518">
        <v>70558</v>
      </c>
      <c r="C518">
        <v>0</v>
      </c>
      <c r="D518">
        <v>0</v>
      </c>
      <c r="E518" t="s">
        <v>1942</v>
      </c>
      <c r="F518" t="s">
        <v>1943</v>
      </c>
      <c r="G518">
        <v>1</v>
      </c>
      <c r="H518" s="6">
        <v>652941</v>
      </c>
      <c r="I518" s="7">
        <v>46177</v>
      </c>
      <c r="K518">
        <v>15</v>
      </c>
      <c r="L518" t="s">
        <v>40</v>
      </c>
      <c r="M518" t="s">
        <v>5</v>
      </c>
      <c r="N518" t="s">
        <v>41</v>
      </c>
      <c r="O518" t="s">
        <v>77</v>
      </c>
      <c r="P518" t="s">
        <v>2519</v>
      </c>
      <c r="Q518">
        <v>5.6</v>
      </c>
      <c r="R518">
        <v>9.4</v>
      </c>
      <c r="S518">
        <v>0</v>
      </c>
      <c r="U518">
        <v>97941</v>
      </c>
      <c r="V518">
        <v>36565</v>
      </c>
      <c r="W518">
        <v>61376</v>
      </c>
      <c r="X518">
        <v>0</v>
      </c>
      <c r="Y518" t="s">
        <v>67</v>
      </c>
    </row>
    <row r="519" spans="1:25" x14ac:dyDescent="0.25">
      <c r="A519">
        <v>518</v>
      </c>
      <c r="B519">
        <v>70563</v>
      </c>
      <c r="C519">
        <v>0</v>
      </c>
      <c r="D519">
        <v>0</v>
      </c>
      <c r="E519" t="s">
        <v>1357</v>
      </c>
      <c r="F519" t="s">
        <v>1358</v>
      </c>
      <c r="G519">
        <v>1</v>
      </c>
      <c r="H519" s="6">
        <v>30387665</v>
      </c>
      <c r="I519" s="7">
        <v>46177</v>
      </c>
      <c r="K519">
        <v>15</v>
      </c>
      <c r="L519" t="s">
        <v>40</v>
      </c>
      <c r="M519" t="s">
        <v>5</v>
      </c>
      <c r="N519" t="s">
        <v>41</v>
      </c>
      <c r="O519" t="s">
        <v>47</v>
      </c>
      <c r="P519" t="s">
        <v>2519</v>
      </c>
      <c r="Q519">
        <v>2</v>
      </c>
      <c r="R519">
        <v>13</v>
      </c>
      <c r="S519">
        <v>0</v>
      </c>
      <c r="U519">
        <v>4558150</v>
      </c>
      <c r="V519">
        <v>607753</v>
      </c>
      <c r="W519">
        <v>3950396</v>
      </c>
      <c r="X519">
        <v>0</v>
      </c>
      <c r="Y519" t="s">
        <v>250</v>
      </c>
    </row>
    <row r="520" spans="1:25" x14ac:dyDescent="0.25">
      <c r="A520">
        <v>519</v>
      </c>
      <c r="B520">
        <v>70557</v>
      </c>
      <c r="C520">
        <v>0</v>
      </c>
      <c r="D520">
        <v>0</v>
      </c>
      <c r="E520" t="s">
        <v>1944</v>
      </c>
      <c r="F520" t="s">
        <v>1945</v>
      </c>
      <c r="G520">
        <v>1</v>
      </c>
      <c r="H520" s="6">
        <v>1420000</v>
      </c>
      <c r="I520" s="7">
        <v>46177</v>
      </c>
      <c r="K520">
        <v>15</v>
      </c>
      <c r="L520" t="s">
        <v>40</v>
      </c>
      <c r="M520" t="s">
        <v>5</v>
      </c>
      <c r="N520" t="s">
        <v>41</v>
      </c>
      <c r="O520" t="s">
        <v>77</v>
      </c>
      <c r="P520" t="s">
        <v>2519</v>
      </c>
      <c r="Q520">
        <v>5.6</v>
      </c>
      <c r="R520">
        <v>9.4</v>
      </c>
      <c r="S520">
        <v>0</v>
      </c>
      <c r="U520">
        <v>213000</v>
      </c>
      <c r="V520">
        <v>79520</v>
      </c>
      <c r="W520">
        <v>133480</v>
      </c>
      <c r="X520">
        <v>0</v>
      </c>
      <c r="Y520" t="s">
        <v>67</v>
      </c>
    </row>
    <row r="521" spans="1:25" x14ac:dyDescent="0.25">
      <c r="A521">
        <v>520</v>
      </c>
      <c r="B521">
        <v>70555</v>
      </c>
      <c r="C521">
        <v>0</v>
      </c>
      <c r="D521">
        <v>0</v>
      </c>
      <c r="E521" t="s">
        <v>1656</v>
      </c>
      <c r="F521" t="s">
        <v>1657</v>
      </c>
      <c r="G521">
        <v>1</v>
      </c>
      <c r="H521" s="6">
        <v>226210181</v>
      </c>
      <c r="I521" s="7">
        <v>46177</v>
      </c>
      <c r="K521">
        <v>15</v>
      </c>
      <c r="L521" t="s">
        <v>40</v>
      </c>
      <c r="M521" t="s">
        <v>5</v>
      </c>
      <c r="N521" t="s">
        <v>41</v>
      </c>
      <c r="O521" t="s">
        <v>54</v>
      </c>
      <c r="P521" t="s">
        <v>2519</v>
      </c>
      <c r="Q521">
        <v>8</v>
      </c>
      <c r="R521">
        <v>7</v>
      </c>
      <c r="S521">
        <v>0</v>
      </c>
      <c r="U521">
        <v>33931527</v>
      </c>
      <c r="V521">
        <v>18096814</v>
      </c>
      <c r="W521">
        <v>15834713</v>
      </c>
      <c r="X521">
        <v>0</v>
      </c>
      <c r="Y521" t="s">
        <v>48</v>
      </c>
    </row>
    <row r="522" spans="1:25" x14ac:dyDescent="0.25">
      <c r="A522">
        <v>521</v>
      </c>
      <c r="B522">
        <v>70550</v>
      </c>
      <c r="C522">
        <v>0</v>
      </c>
      <c r="D522">
        <v>0</v>
      </c>
      <c r="E522" t="s">
        <v>1745</v>
      </c>
      <c r="F522" t="s">
        <v>1746</v>
      </c>
      <c r="G522">
        <v>1</v>
      </c>
      <c r="H522" s="6">
        <v>11000000</v>
      </c>
      <c r="I522" s="7">
        <v>46176</v>
      </c>
      <c r="K522">
        <v>15</v>
      </c>
      <c r="L522" t="s">
        <v>40</v>
      </c>
      <c r="M522" t="s">
        <v>5</v>
      </c>
      <c r="N522" t="s">
        <v>41</v>
      </c>
      <c r="O522" t="s">
        <v>77</v>
      </c>
      <c r="P522" t="s">
        <v>2519</v>
      </c>
      <c r="Q522">
        <v>5.0999999999999996</v>
      </c>
      <c r="R522">
        <v>5.4</v>
      </c>
      <c r="S522">
        <v>4.5</v>
      </c>
      <c r="U522">
        <v>1650000</v>
      </c>
      <c r="V522">
        <v>561000</v>
      </c>
      <c r="W522">
        <v>594000</v>
      </c>
      <c r="X522">
        <v>495000</v>
      </c>
      <c r="Y522" t="s">
        <v>48</v>
      </c>
    </row>
    <row r="523" spans="1:25" x14ac:dyDescent="0.25">
      <c r="A523">
        <v>522</v>
      </c>
      <c r="B523">
        <v>70544</v>
      </c>
      <c r="C523">
        <v>0</v>
      </c>
      <c r="D523">
        <v>0</v>
      </c>
      <c r="E523" t="s">
        <v>1745</v>
      </c>
      <c r="F523" t="s">
        <v>1746</v>
      </c>
      <c r="G523">
        <v>1</v>
      </c>
      <c r="H523" s="6">
        <v>13000000</v>
      </c>
      <c r="I523" s="7">
        <v>46176</v>
      </c>
      <c r="K523">
        <v>15</v>
      </c>
      <c r="L523" t="s">
        <v>40</v>
      </c>
      <c r="M523" t="s">
        <v>5</v>
      </c>
      <c r="N523" t="s">
        <v>41</v>
      </c>
      <c r="O523" t="s">
        <v>77</v>
      </c>
      <c r="P523" t="s">
        <v>2519</v>
      </c>
      <c r="Q523">
        <v>5.0999999999999996</v>
      </c>
      <c r="R523">
        <v>5.4</v>
      </c>
      <c r="S523">
        <v>4.5</v>
      </c>
      <c r="U523">
        <v>1950000</v>
      </c>
      <c r="V523">
        <v>663000</v>
      </c>
      <c r="W523">
        <v>702000</v>
      </c>
      <c r="X523">
        <v>585000</v>
      </c>
      <c r="Y523" t="s">
        <v>48</v>
      </c>
    </row>
    <row r="524" spans="1:25" x14ac:dyDescent="0.25">
      <c r="A524">
        <v>523</v>
      </c>
      <c r="B524">
        <v>70537</v>
      </c>
      <c r="C524">
        <v>0</v>
      </c>
      <c r="D524">
        <v>0</v>
      </c>
      <c r="E524" t="s">
        <v>1676</v>
      </c>
      <c r="F524" t="s">
        <v>1677</v>
      </c>
      <c r="G524">
        <v>1</v>
      </c>
      <c r="H524" s="6">
        <v>10000000</v>
      </c>
      <c r="I524" s="7">
        <v>46176</v>
      </c>
      <c r="K524">
        <v>10</v>
      </c>
      <c r="L524" t="s">
        <v>40</v>
      </c>
      <c r="M524" t="s">
        <v>5</v>
      </c>
      <c r="N524" t="s">
        <v>41</v>
      </c>
      <c r="O524" t="s">
        <v>57</v>
      </c>
      <c r="P524" t="s">
        <v>2519</v>
      </c>
      <c r="Q524">
        <v>10</v>
      </c>
      <c r="R524">
        <v>0</v>
      </c>
      <c r="S524">
        <v>0</v>
      </c>
      <c r="U524">
        <v>1000000</v>
      </c>
      <c r="V524">
        <v>1000000</v>
      </c>
      <c r="W524">
        <v>0</v>
      </c>
      <c r="X524">
        <v>0</v>
      </c>
      <c r="Y524" t="s">
        <v>48</v>
      </c>
    </row>
    <row r="525" spans="1:25" x14ac:dyDescent="0.25">
      <c r="A525">
        <v>524</v>
      </c>
      <c r="B525">
        <v>70540</v>
      </c>
      <c r="C525">
        <v>0</v>
      </c>
      <c r="D525">
        <v>0</v>
      </c>
      <c r="E525" t="s">
        <v>514</v>
      </c>
      <c r="F525" t="s">
        <v>515</v>
      </c>
      <c r="G525">
        <v>1</v>
      </c>
      <c r="H525" s="6">
        <v>20000000</v>
      </c>
      <c r="I525" s="7">
        <v>46176</v>
      </c>
      <c r="K525">
        <v>6</v>
      </c>
      <c r="L525" t="s">
        <v>40</v>
      </c>
      <c r="M525" t="s">
        <v>5</v>
      </c>
      <c r="N525" t="s">
        <v>41</v>
      </c>
      <c r="O525" t="s">
        <v>77</v>
      </c>
      <c r="P525" t="s">
        <v>2519</v>
      </c>
      <c r="Q525">
        <v>6</v>
      </c>
      <c r="R525">
        <v>0</v>
      </c>
      <c r="S525">
        <v>0</v>
      </c>
      <c r="U525">
        <v>1200000</v>
      </c>
      <c r="V525">
        <v>1200000</v>
      </c>
      <c r="W525">
        <v>0</v>
      </c>
      <c r="X525">
        <v>0</v>
      </c>
      <c r="Y525" t="s">
        <v>48</v>
      </c>
    </row>
    <row r="526" spans="1:25" x14ac:dyDescent="0.25">
      <c r="A526">
        <v>525</v>
      </c>
      <c r="B526">
        <v>70580</v>
      </c>
      <c r="C526">
        <v>0</v>
      </c>
      <c r="D526">
        <v>0</v>
      </c>
      <c r="E526" t="s">
        <v>457</v>
      </c>
      <c r="F526" t="s">
        <v>458</v>
      </c>
      <c r="G526">
        <v>1</v>
      </c>
      <c r="H526" s="6">
        <v>2075480</v>
      </c>
      <c r="I526" s="7">
        <v>46176</v>
      </c>
      <c r="K526" t="s">
        <v>137</v>
      </c>
      <c r="L526" t="s">
        <v>459</v>
      </c>
      <c r="M526" t="s">
        <v>5</v>
      </c>
      <c r="N526" t="s">
        <v>41</v>
      </c>
      <c r="O526" t="s">
        <v>47</v>
      </c>
      <c r="P526" t="s">
        <v>2519</v>
      </c>
      <c r="Q526">
        <v>12.5</v>
      </c>
      <c r="R526">
        <v>0</v>
      </c>
      <c r="S526">
        <v>0</v>
      </c>
      <c r="U526">
        <v>259435</v>
      </c>
      <c r="V526">
        <v>259435</v>
      </c>
      <c r="W526">
        <v>0</v>
      </c>
      <c r="X526">
        <v>0</v>
      </c>
      <c r="Y526" t="s">
        <v>44</v>
      </c>
    </row>
    <row r="527" spans="1:25" x14ac:dyDescent="0.25">
      <c r="A527">
        <v>526</v>
      </c>
      <c r="B527">
        <v>70538</v>
      </c>
      <c r="C527">
        <v>0</v>
      </c>
      <c r="D527">
        <v>0</v>
      </c>
      <c r="E527" t="s">
        <v>457</v>
      </c>
      <c r="F527" t="s">
        <v>458</v>
      </c>
      <c r="G527">
        <v>1</v>
      </c>
      <c r="H527" s="6">
        <v>1000000</v>
      </c>
      <c r="I527" s="7">
        <v>46176</v>
      </c>
      <c r="K527" t="s">
        <v>137</v>
      </c>
      <c r="L527" t="s">
        <v>40</v>
      </c>
      <c r="M527" t="s">
        <v>5</v>
      </c>
      <c r="N527" t="s">
        <v>41</v>
      </c>
      <c r="O527" t="s">
        <v>47</v>
      </c>
      <c r="P527" t="s">
        <v>2519</v>
      </c>
      <c r="Q527">
        <v>12.5</v>
      </c>
      <c r="R527">
        <v>0</v>
      </c>
      <c r="S527">
        <v>0</v>
      </c>
      <c r="U527">
        <v>125000</v>
      </c>
      <c r="V527">
        <v>125000</v>
      </c>
      <c r="W527">
        <v>0</v>
      </c>
      <c r="X527">
        <v>0</v>
      </c>
      <c r="Y527" t="s">
        <v>44</v>
      </c>
    </row>
    <row r="528" spans="1:25" x14ac:dyDescent="0.25">
      <c r="A528">
        <v>527</v>
      </c>
      <c r="B528">
        <v>70551</v>
      </c>
      <c r="C528">
        <v>0</v>
      </c>
      <c r="D528">
        <v>0</v>
      </c>
      <c r="E528" t="s">
        <v>2621</v>
      </c>
      <c r="F528" t="s">
        <v>2622</v>
      </c>
      <c r="G528">
        <v>1</v>
      </c>
      <c r="H528" s="6">
        <v>5648479</v>
      </c>
      <c r="I528" s="7">
        <v>46176</v>
      </c>
      <c r="K528">
        <v>5</v>
      </c>
      <c r="L528" t="s">
        <v>40</v>
      </c>
      <c r="M528" t="s">
        <v>5</v>
      </c>
      <c r="N528" t="s">
        <v>41</v>
      </c>
      <c r="O528" t="s">
        <v>57</v>
      </c>
      <c r="P528" t="s">
        <v>2519</v>
      </c>
      <c r="Q528">
        <v>5</v>
      </c>
      <c r="R528">
        <v>0</v>
      </c>
      <c r="S528">
        <v>0</v>
      </c>
      <c r="U528">
        <v>282424</v>
      </c>
      <c r="V528">
        <v>282424</v>
      </c>
      <c r="W528">
        <v>0</v>
      </c>
      <c r="X528">
        <v>0</v>
      </c>
      <c r="Y528" t="s">
        <v>2520</v>
      </c>
    </row>
    <row r="529" spans="1:25" x14ac:dyDescent="0.25">
      <c r="A529">
        <v>528</v>
      </c>
      <c r="B529">
        <v>70548</v>
      </c>
      <c r="C529">
        <v>0</v>
      </c>
      <c r="D529">
        <v>0</v>
      </c>
      <c r="E529" t="s">
        <v>409</v>
      </c>
      <c r="F529" t="s">
        <v>410</v>
      </c>
      <c r="G529">
        <v>1</v>
      </c>
      <c r="H529" s="6">
        <v>90000000</v>
      </c>
      <c r="I529" s="7">
        <v>46176</v>
      </c>
      <c r="K529">
        <v>15</v>
      </c>
      <c r="L529" t="s">
        <v>40</v>
      </c>
      <c r="M529" t="s">
        <v>5</v>
      </c>
      <c r="N529" t="s">
        <v>41</v>
      </c>
      <c r="O529" t="s">
        <v>77</v>
      </c>
      <c r="P529" t="s">
        <v>2519</v>
      </c>
      <c r="Q529">
        <v>5.0999999999999996</v>
      </c>
      <c r="R529">
        <v>5.4</v>
      </c>
      <c r="S529">
        <v>4.5</v>
      </c>
      <c r="U529">
        <v>13500000</v>
      </c>
      <c r="V529">
        <v>4590000</v>
      </c>
      <c r="W529">
        <v>4860000</v>
      </c>
      <c r="X529">
        <v>4050000</v>
      </c>
      <c r="Y529" t="s">
        <v>112</v>
      </c>
    </row>
    <row r="530" spans="1:25" x14ac:dyDescent="0.25">
      <c r="A530">
        <v>529</v>
      </c>
      <c r="B530">
        <v>70546</v>
      </c>
      <c r="C530">
        <v>0</v>
      </c>
      <c r="D530">
        <v>0</v>
      </c>
      <c r="E530" t="s">
        <v>409</v>
      </c>
      <c r="F530" t="s">
        <v>410</v>
      </c>
      <c r="G530">
        <v>1</v>
      </c>
      <c r="H530" s="6">
        <v>200000000</v>
      </c>
      <c r="I530" s="7">
        <v>46176</v>
      </c>
      <c r="K530">
        <v>15</v>
      </c>
      <c r="L530" t="s">
        <v>40</v>
      </c>
      <c r="M530" t="s">
        <v>5</v>
      </c>
      <c r="N530" t="s">
        <v>41</v>
      </c>
      <c r="O530" t="s">
        <v>77</v>
      </c>
      <c r="P530" t="s">
        <v>2519</v>
      </c>
      <c r="Q530">
        <v>5.0999999999999996</v>
      </c>
      <c r="R530">
        <v>5.4</v>
      </c>
      <c r="S530">
        <v>4.5</v>
      </c>
      <c r="U530">
        <v>30000000</v>
      </c>
      <c r="V530">
        <v>10200000</v>
      </c>
      <c r="W530">
        <v>10800000</v>
      </c>
      <c r="X530">
        <v>9000000</v>
      </c>
      <c r="Y530" t="s">
        <v>112</v>
      </c>
    </row>
    <row r="531" spans="1:25" x14ac:dyDescent="0.25">
      <c r="A531">
        <v>530</v>
      </c>
      <c r="B531">
        <v>70547</v>
      </c>
      <c r="C531">
        <v>0</v>
      </c>
      <c r="D531">
        <v>0</v>
      </c>
      <c r="E531" t="s">
        <v>423</v>
      </c>
      <c r="F531" t="s">
        <v>424</v>
      </c>
      <c r="G531">
        <v>1</v>
      </c>
      <c r="H531" s="6">
        <v>5000000</v>
      </c>
      <c r="I531" s="7">
        <v>46176</v>
      </c>
      <c r="K531">
        <v>15</v>
      </c>
      <c r="L531" t="s">
        <v>40</v>
      </c>
      <c r="M531" t="s">
        <v>5</v>
      </c>
      <c r="N531" t="s">
        <v>41</v>
      </c>
      <c r="O531" t="s">
        <v>77</v>
      </c>
      <c r="P531" t="s">
        <v>2519</v>
      </c>
      <c r="Q531">
        <v>5.0999999999999996</v>
      </c>
      <c r="R531">
        <v>5.4</v>
      </c>
      <c r="S531">
        <v>4.5</v>
      </c>
      <c r="U531">
        <v>750000</v>
      </c>
      <c r="V531">
        <v>255000</v>
      </c>
      <c r="W531">
        <v>270000</v>
      </c>
      <c r="X531">
        <v>225000</v>
      </c>
      <c r="Y531" t="s">
        <v>112</v>
      </c>
    </row>
    <row r="532" spans="1:25" x14ac:dyDescent="0.25">
      <c r="A532">
        <v>531</v>
      </c>
      <c r="B532">
        <v>70542</v>
      </c>
      <c r="C532">
        <v>0</v>
      </c>
      <c r="D532">
        <v>0</v>
      </c>
      <c r="E532" t="s">
        <v>423</v>
      </c>
      <c r="F532" t="s">
        <v>424</v>
      </c>
      <c r="G532">
        <v>1</v>
      </c>
      <c r="H532" s="6">
        <v>5000000</v>
      </c>
      <c r="I532" s="7">
        <v>46176</v>
      </c>
      <c r="K532">
        <v>15</v>
      </c>
      <c r="L532" t="s">
        <v>40</v>
      </c>
      <c r="M532" t="s">
        <v>5</v>
      </c>
      <c r="N532" t="s">
        <v>41</v>
      </c>
      <c r="O532" t="s">
        <v>77</v>
      </c>
      <c r="P532" t="s">
        <v>2519</v>
      </c>
      <c r="Q532">
        <v>5.0999999999999996</v>
      </c>
      <c r="R532">
        <v>5.4</v>
      </c>
      <c r="S532">
        <v>4.5</v>
      </c>
      <c r="U532">
        <v>750000</v>
      </c>
      <c r="V532">
        <v>255000</v>
      </c>
      <c r="W532">
        <v>270000</v>
      </c>
      <c r="X532">
        <v>225000</v>
      </c>
      <c r="Y532" t="s">
        <v>112</v>
      </c>
    </row>
    <row r="533" spans="1:25" x14ac:dyDescent="0.25">
      <c r="A533">
        <v>532</v>
      </c>
      <c r="B533">
        <v>70541</v>
      </c>
      <c r="C533">
        <v>0</v>
      </c>
      <c r="D533">
        <v>0</v>
      </c>
      <c r="E533" t="s">
        <v>348</v>
      </c>
      <c r="F533" t="s">
        <v>349</v>
      </c>
      <c r="G533">
        <v>1</v>
      </c>
      <c r="H533" s="6">
        <v>7000000</v>
      </c>
      <c r="I533" s="7">
        <v>46176</v>
      </c>
      <c r="K533">
        <v>15</v>
      </c>
      <c r="L533" t="s">
        <v>40</v>
      </c>
      <c r="M533" t="s">
        <v>5</v>
      </c>
      <c r="N533" t="s">
        <v>41</v>
      </c>
      <c r="O533" t="s">
        <v>77</v>
      </c>
      <c r="P533" t="s">
        <v>2519</v>
      </c>
      <c r="Q533">
        <v>5.0999999999999996</v>
      </c>
      <c r="R533">
        <v>5.4</v>
      </c>
      <c r="S533">
        <v>4.5</v>
      </c>
      <c r="U533">
        <v>1050000</v>
      </c>
      <c r="V533">
        <v>357000</v>
      </c>
      <c r="W533">
        <v>378000</v>
      </c>
      <c r="X533">
        <v>315000</v>
      </c>
      <c r="Y533" t="s">
        <v>112</v>
      </c>
    </row>
    <row r="534" spans="1:25" x14ac:dyDescent="0.25">
      <c r="A534">
        <v>533</v>
      </c>
      <c r="B534">
        <v>70543</v>
      </c>
      <c r="C534">
        <v>0</v>
      </c>
      <c r="D534">
        <v>0</v>
      </c>
      <c r="E534" t="s">
        <v>348</v>
      </c>
      <c r="F534" t="s">
        <v>349</v>
      </c>
      <c r="G534">
        <v>1</v>
      </c>
      <c r="H534" s="6">
        <v>8000000</v>
      </c>
      <c r="I534" s="7">
        <v>46176</v>
      </c>
      <c r="K534">
        <v>15</v>
      </c>
      <c r="L534" t="s">
        <v>40</v>
      </c>
      <c r="M534" t="s">
        <v>5</v>
      </c>
      <c r="N534" t="s">
        <v>41</v>
      </c>
      <c r="O534" t="s">
        <v>77</v>
      </c>
      <c r="P534" t="s">
        <v>2519</v>
      </c>
      <c r="Q534">
        <v>5.0999999999999996</v>
      </c>
      <c r="R534">
        <v>5.4</v>
      </c>
      <c r="S534">
        <v>4.5</v>
      </c>
      <c r="U534">
        <v>1200000</v>
      </c>
      <c r="V534">
        <v>408000</v>
      </c>
      <c r="W534">
        <v>432000</v>
      </c>
      <c r="X534">
        <v>360000</v>
      </c>
      <c r="Y534" t="s">
        <v>112</v>
      </c>
    </row>
    <row r="535" spans="1:25" x14ac:dyDescent="0.25">
      <c r="A535">
        <v>534</v>
      </c>
      <c r="B535">
        <v>70553</v>
      </c>
      <c r="C535">
        <v>0</v>
      </c>
      <c r="D535">
        <v>0</v>
      </c>
      <c r="E535" t="s">
        <v>2198</v>
      </c>
      <c r="F535" t="s">
        <v>2199</v>
      </c>
      <c r="G535">
        <v>1</v>
      </c>
      <c r="H535" s="6">
        <v>4565217</v>
      </c>
      <c r="I535" s="7">
        <v>46176</v>
      </c>
      <c r="K535">
        <v>8</v>
      </c>
      <c r="L535" t="s">
        <v>40</v>
      </c>
      <c r="M535" t="s">
        <v>5</v>
      </c>
      <c r="N535" t="s">
        <v>41</v>
      </c>
      <c r="O535" t="s">
        <v>57</v>
      </c>
      <c r="P535" t="s">
        <v>2519</v>
      </c>
      <c r="Q535">
        <v>8</v>
      </c>
      <c r="R535">
        <v>0</v>
      </c>
      <c r="S535">
        <v>0</v>
      </c>
      <c r="U535">
        <v>365217</v>
      </c>
      <c r="V535">
        <v>365217</v>
      </c>
      <c r="W535">
        <v>0</v>
      </c>
      <c r="X535">
        <v>0</v>
      </c>
      <c r="Y535" t="s">
        <v>2086</v>
      </c>
    </row>
    <row r="536" spans="1:25" x14ac:dyDescent="0.25">
      <c r="A536">
        <v>535</v>
      </c>
      <c r="B536">
        <v>70535</v>
      </c>
      <c r="C536">
        <v>0</v>
      </c>
      <c r="D536">
        <v>0</v>
      </c>
      <c r="E536" t="s">
        <v>2644</v>
      </c>
      <c r="F536" t="s">
        <v>2645</v>
      </c>
      <c r="G536">
        <v>1</v>
      </c>
      <c r="H536" s="6">
        <v>2000000</v>
      </c>
      <c r="I536" s="7">
        <v>46176</v>
      </c>
      <c r="K536">
        <v>8</v>
      </c>
      <c r="L536" t="s">
        <v>40</v>
      </c>
      <c r="M536" t="s">
        <v>1</v>
      </c>
      <c r="N536" t="s">
        <v>41</v>
      </c>
      <c r="O536" t="s">
        <v>87</v>
      </c>
      <c r="P536" t="s">
        <v>2519</v>
      </c>
      <c r="Q536">
        <v>8</v>
      </c>
      <c r="R536">
        <v>0</v>
      </c>
      <c r="S536">
        <v>0</v>
      </c>
      <c r="U536">
        <v>160000</v>
      </c>
      <c r="V536">
        <v>160000</v>
      </c>
      <c r="W536">
        <v>0</v>
      </c>
      <c r="X536">
        <v>0</v>
      </c>
      <c r="Y536" t="s">
        <v>48</v>
      </c>
    </row>
    <row r="537" spans="1:25" x14ac:dyDescent="0.25">
      <c r="A537">
        <v>536</v>
      </c>
      <c r="B537">
        <v>70549</v>
      </c>
      <c r="C537">
        <v>0</v>
      </c>
      <c r="D537">
        <v>0</v>
      </c>
      <c r="E537" t="s">
        <v>1737</v>
      </c>
      <c r="F537" t="s">
        <v>1738</v>
      </c>
      <c r="G537">
        <v>1</v>
      </c>
      <c r="H537" s="6">
        <v>6000000</v>
      </c>
      <c r="I537" s="7">
        <v>46176</v>
      </c>
      <c r="K537">
        <v>15</v>
      </c>
      <c r="L537" t="s">
        <v>40</v>
      </c>
      <c r="M537" t="s">
        <v>5</v>
      </c>
      <c r="N537" t="s">
        <v>41</v>
      </c>
      <c r="O537" t="s">
        <v>77</v>
      </c>
      <c r="P537" t="s">
        <v>2519</v>
      </c>
      <c r="Q537">
        <v>5.0999999999999996</v>
      </c>
      <c r="R537">
        <v>5.4</v>
      </c>
      <c r="S537">
        <v>4.5</v>
      </c>
      <c r="U537">
        <v>900000</v>
      </c>
      <c r="V537">
        <v>306000</v>
      </c>
      <c r="W537">
        <v>324000</v>
      </c>
      <c r="X537">
        <v>270000</v>
      </c>
      <c r="Y537" t="s">
        <v>48</v>
      </c>
    </row>
    <row r="538" spans="1:25" x14ac:dyDescent="0.25">
      <c r="A538">
        <v>537</v>
      </c>
      <c r="B538">
        <v>70545</v>
      </c>
      <c r="C538">
        <v>0</v>
      </c>
      <c r="D538">
        <v>0</v>
      </c>
      <c r="E538" t="s">
        <v>1737</v>
      </c>
      <c r="F538" t="s">
        <v>1738</v>
      </c>
      <c r="G538">
        <v>1</v>
      </c>
      <c r="H538" s="6">
        <v>9000000</v>
      </c>
      <c r="I538" s="7">
        <v>46176</v>
      </c>
      <c r="K538">
        <v>15</v>
      </c>
      <c r="L538" t="s">
        <v>40</v>
      </c>
      <c r="M538" t="s">
        <v>5</v>
      </c>
      <c r="N538" t="s">
        <v>41</v>
      </c>
      <c r="O538" t="s">
        <v>77</v>
      </c>
      <c r="P538" t="s">
        <v>2519</v>
      </c>
      <c r="Q538">
        <v>5.0999999999999996</v>
      </c>
      <c r="R538">
        <v>5.4</v>
      </c>
      <c r="S538">
        <v>4.5</v>
      </c>
      <c r="U538">
        <v>1350000</v>
      </c>
      <c r="V538">
        <v>459000</v>
      </c>
      <c r="W538">
        <v>486000</v>
      </c>
      <c r="X538">
        <v>405000</v>
      </c>
      <c r="Y538" t="s">
        <v>48</v>
      </c>
    </row>
    <row r="539" spans="1:25" x14ac:dyDescent="0.25">
      <c r="A539">
        <v>538</v>
      </c>
      <c r="B539">
        <v>70526</v>
      </c>
      <c r="C539">
        <v>0</v>
      </c>
      <c r="D539">
        <v>0</v>
      </c>
      <c r="E539" t="s">
        <v>1434</v>
      </c>
      <c r="F539" t="s">
        <v>1435</v>
      </c>
      <c r="G539">
        <v>1</v>
      </c>
      <c r="H539" s="6">
        <v>5000</v>
      </c>
      <c r="I539" s="7">
        <v>46175</v>
      </c>
      <c r="K539">
        <v>15</v>
      </c>
      <c r="L539" t="s">
        <v>40</v>
      </c>
      <c r="M539" t="s">
        <v>5</v>
      </c>
      <c r="N539" t="s">
        <v>41</v>
      </c>
      <c r="O539" t="s">
        <v>54</v>
      </c>
      <c r="P539" t="s">
        <v>2519</v>
      </c>
      <c r="Q539">
        <v>15</v>
      </c>
      <c r="R539">
        <v>0</v>
      </c>
      <c r="S539">
        <v>0</v>
      </c>
      <c r="U539">
        <v>750</v>
      </c>
      <c r="V539">
        <v>750</v>
      </c>
      <c r="W539">
        <v>0</v>
      </c>
      <c r="X539">
        <v>0</v>
      </c>
      <c r="Y539" t="s">
        <v>48</v>
      </c>
    </row>
    <row r="540" spans="1:25" x14ac:dyDescent="0.25">
      <c r="A540">
        <v>539</v>
      </c>
      <c r="B540">
        <v>70527</v>
      </c>
      <c r="C540">
        <v>0</v>
      </c>
      <c r="D540">
        <v>0</v>
      </c>
      <c r="E540" t="s">
        <v>2010</v>
      </c>
      <c r="F540" t="s">
        <v>2011</v>
      </c>
      <c r="G540">
        <v>1</v>
      </c>
      <c r="H540" s="6">
        <v>6629561</v>
      </c>
      <c r="I540" s="7">
        <v>46175</v>
      </c>
      <c r="K540">
        <v>12</v>
      </c>
      <c r="L540" t="s">
        <v>40</v>
      </c>
      <c r="M540" t="s">
        <v>5</v>
      </c>
      <c r="N540" t="s">
        <v>41</v>
      </c>
      <c r="O540" t="s">
        <v>54</v>
      </c>
      <c r="P540" t="s">
        <v>2519</v>
      </c>
      <c r="Q540">
        <v>12</v>
      </c>
      <c r="R540">
        <v>0</v>
      </c>
      <c r="S540">
        <v>0</v>
      </c>
      <c r="U540">
        <v>795547</v>
      </c>
      <c r="V540">
        <v>795547</v>
      </c>
      <c r="W540">
        <v>0</v>
      </c>
      <c r="X540">
        <v>0</v>
      </c>
      <c r="Y540" t="s">
        <v>44</v>
      </c>
    </row>
    <row r="541" spans="1:25" x14ac:dyDescent="0.25">
      <c r="A541">
        <v>540</v>
      </c>
      <c r="B541">
        <v>70528</v>
      </c>
      <c r="C541">
        <v>0</v>
      </c>
      <c r="D541">
        <v>0</v>
      </c>
      <c r="E541" t="s">
        <v>995</v>
      </c>
      <c r="F541" t="s">
        <v>996</v>
      </c>
      <c r="G541">
        <v>1</v>
      </c>
      <c r="H541" s="6">
        <v>4000000</v>
      </c>
      <c r="I541" s="7">
        <v>46175</v>
      </c>
      <c r="K541">
        <v>6</v>
      </c>
      <c r="L541" t="s">
        <v>40</v>
      </c>
      <c r="M541" t="s">
        <v>5</v>
      </c>
      <c r="N541" t="s">
        <v>41</v>
      </c>
      <c r="O541" t="s">
        <v>47</v>
      </c>
      <c r="P541" t="s">
        <v>2519</v>
      </c>
      <c r="Q541">
        <v>6</v>
      </c>
      <c r="R541">
        <v>0</v>
      </c>
      <c r="S541">
        <v>0</v>
      </c>
      <c r="U541">
        <v>240000</v>
      </c>
      <c r="V541">
        <v>240000</v>
      </c>
      <c r="W541">
        <v>0</v>
      </c>
      <c r="X541">
        <v>0</v>
      </c>
      <c r="Y541" t="s">
        <v>109</v>
      </c>
    </row>
    <row r="542" spans="1:25" x14ac:dyDescent="0.25">
      <c r="A542">
        <v>541</v>
      </c>
      <c r="B542">
        <v>70529</v>
      </c>
      <c r="C542">
        <v>0</v>
      </c>
      <c r="D542">
        <v>0</v>
      </c>
      <c r="E542" t="s">
        <v>1536</v>
      </c>
      <c r="F542" t="s">
        <v>1537</v>
      </c>
      <c r="G542">
        <v>1</v>
      </c>
      <c r="H542" s="6">
        <v>5000000</v>
      </c>
      <c r="I542" s="7">
        <v>46175</v>
      </c>
      <c r="K542">
        <v>8</v>
      </c>
      <c r="L542" t="s">
        <v>40</v>
      </c>
      <c r="M542" t="s">
        <v>5</v>
      </c>
      <c r="N542" t="s">
        <v>41</v>
      </c>
      <c r="O542" t="s">
        <v>57</v>
      </c>
      <c r="P542" t="s">
        <v>2519</v>
      </c>
      <c r="Q542">
        <v>3</v>
      </c>
      <c r="R542">
        <v>5</v>
      </c>
      <c r="S542">
        <v>0</v>
      </c>
      <c r="U542">
        <v>400000</v>
      </c>
      <c r="V542">
        <v>150000</v>
      </c>
      <c r="W542">
        <v>250000</v>
      </c>
      <c r="X542">
        <v>0</v>
      </c>
      <c r="Y542" t="s">
        <v>72</v>
      </c>
    </row>
    <row r="543" spans="1:25" x14ac:dyDescent="0.25">
      <c r="A543">
        <v>542</v>
      </c>
      <c r="B543">
        <v>70521</v>
      </c>
      <c r="C543">
        <v>0</v>
      </c>
      <c r="D543">
        <v>0</v>
      </c>
      <c r="E543" t="s">
        <v>1856</v>
      </c>
      <c r="F543" t="s">
        <v>1857</v>
      </c>
      <c r="G543">
        <v>1</v>
      </c>
      <c r="H543" s="6">
        <v>10000000</v>
      </c>
      <c r="I543" s="7">
        <v>46174</v>
      </c>
      <c r="K543">
        <v>15</v>
      </c>
      <c r="L543" t="s">
        <v>40</v>
      </c>
      <c r="M543" t="s">
        <v>5</v>
      </c>
      <c r="N543" t="s">
        <v>41</v>
      </c>
      <c r="O543" t="s">
        <v>47</v>
      </c>
      <c r="P543" t="s">
        <v>2519</v>
      </c>
      <c r="Q543">
        <v>7</v>
      </c>
      <c r="R543">
        <v>8</v>
      </c>
      <c r="S543">
        <v>0</v>
      </c>
      <c r="U543">
        <v>1500000</v>
      </c>
      <c r="V543">
        <v>700000</v>
      </c>
      <c r="W543">
        <v>800000</v>
      </c>
      <c r="X543">
        <v>0</v>
      </c>
      <c r="Y543" t="s">
        <v>48</v>
      </c>
    </row>
    <row r="544" spans="1:25" x14ac:dyDescent="0.25">
      <c r="A544">
        <v>543</v>
      </c>
      <c r="B544">
        <v>70520</v>
      </c>
      <c r="C544">
        <v>0</v>
      </c>
      <c r="D544">
        <v>0</v>
      </c>
      <c r="E544" t="s">
        <v>1050</v>
      </c>
      <c r="F544" t="s">
        <v>1051</v>
      </c>
      <c r="G544">
        <v>1</v>
      </c>
      <c r="H544" s="6">
        <v>150844</v>
      </c>
      <c r="I544" s="7">
        <v>46174</v>
      </c>
      <c r="K544">
        <v>10</v>
      </c>
      <c r="L544" t="s">
        <v>40</v>
      </c>
      <c r="M544" t="s">
        <v>7</v>
      </c>
      <c r="N544" t="s">
        <v>41</v>
      </c>
      <c r="O544" t="s">
        <v>64</v>
      </c>
      <c r="P544" t="s">
        <v>2519</v>
      </c>
      <c r="Q544">
        <v>10</v>
      </c>
      <c r="R544">
        <v>0</v>
      </c>
      <c r="S544">
        <v>0</v>
      </c>
      <c r="U544">
        <v>15084</v>
      </c>
      <c r="V544">
        <v>15084</v>
      </c>
      <c r="W544">
        <v>0</v>
      </c>
      <c r="X544">
        <v>0</v>
      </c>
      <c r="Y544" t="s">
        <v>44</v>
      </c>
    </row>
    <row r="545" spans="1:25" x14ac:dyDescent="0.25">
      <c r="A545">
        <v>544</v>
      </c>
      <c r="B545">
        <v>70523</v>
      </c>
      <c r="C545">
        <v>0</v>
      </c>
      <c r="D545">
        <v>0</v>
      </c>
      <c r="E545" t="s">
        <v>2418</v>
      </c>
      <c r="F545" t="s">
        <v>2419</v>
      </c>
      <c r="G545">
        <v>1</v>
      </c>
      <c r="H545" s="6">
        <v>880673</v>
      </c>
      <c r="I545" s="7">
        <v>46174</v>
      </c>
      <c r="K545">
        <v>6</v>
      </c>
      <c r="L545" t="s">
        <v>40</v>
      </c>
      <c r="M545" t="s">
        <v>1</v>
      </c>
      <c r="N545" t="s">
        <v>41</v>
      </c>
      <c r="O545" t="s">
        <v>87</v>
      </c>
      <c r="P545" t="s">
        <v>2519</v>
      </c>
      <c r="Q545">
        <v>6</v>
      </c>
      <c r="R545">
        <v>0</v>
      </c>
      <c r="S545">
        <v>0</v>
      </c>
      <c r="U545">
        <v>52840</v>
      </c>
      <c r="V545">
        <v>52840</v>
      </c>
      <c r="W545">
        <v>0</v>
      </c>
      <c r="X545">
        <v>0</v>
      </c>
      <c r="Y545" t="s">
        <v>2086</v>
      </c>
    </row>
    <row r="546" spans="1:25" x14ac:dyDescent="0.25">
      <c r="A546">
        <v>545</v>
      </c>
      <c r="B546">
        <v>70502</v>
      </c>
      <c r="C546">
        <v>0</v>
      </c>
      <c r="D546">
        <v>0</v>
      </c>
      <c r="E546" t="s">
        <v>1111</v>
      </c>
      <c r="F546" t="s">
        <v>1112</v>
      </c>
      <c r="G546">
        <v>1</v>
      </c>
      <c r="H546" s="6">
        <v>13791727</v>
      </c>
      <c r="I546" s="7">
        <v>46171</v>
      </c>
      <c r="K546">
        <v>15</v>
      </c>
      <c r="L546" t="s">
        <v>40</v>
      </c>
      <c r="M546" t="s">
        <v>5</v>
      </c>
      <c r="N546" t="s">
        <v>41</v>
      </c>
      <c r="O546" t="s">
        <v>77</v>
      </c>
      <c r="P546" t="s">
        <v>2519</v>
      </c>
      <c r="Q546">
        <v>3</v>
      </c>
      <c r="R546">
        <v>11</v>
      </c>
      <c r="S546">
        <v>1</v>
      </c>
      <c r="U546">
        <v>2068759</v>
      </c>
      <c r="V546">
        <v>413752</v>
      </c>
      <c r="W546">
        <v>1517090</v>
      </c>
      <c r="X546">
        <v>137917</v>
      </c>
      <c r="Y546" t="s">
        <v>109</v>
      </c>
    </row>
    <row r="547" spans="1:25" x14ac:dyDescent="0.25">
      <c r="A547">
        <v>546</v>
      </c>
      <c r="B547">
        <v>70480</v>
      </c>
      <c r="C547">
        <v>0</v>
      </c>
      <c r="D547">
        <v>0</v>
      </c>
      <c r="E547" t="s">
        <v>2193</v>
      </c>
      <c r="F547" t="s">
        <v>2194</v>
      </c>
      <c r="G547">
        <v>1</v>
      </c>
      <c r="H547" s="6">
        <v>1216956</v>
      </c>
      <c r="I547" s="7">
        <v>46171</v>
      </c>
      <c r="K547" t="s">
        <v>2195</v>
      </c>
      <c r="L547" t="s">
        <v>40</v>
      </c>
      <c r="M547" t="s">
        <v>5</v>
      </c>
      <c r="N547" t="s">
        <v>41</v>
      </c>
      <c r="O547" t="s">
        <v>57</v>
      </c>
      <c r="P547" t="s">
        <v>2519</v>
      </c>
      <c r="Q547">
        <v>3.7</v>
      </c>
      <c r="R547">
        <v>9.9</v>
      </c>
      <c r="S547">
        <v>0</v>
      </c>
      <c r="U547">
        <v>165506</v>
      </c>
      <c r="V547">
        <v>45027</v>
      </c>
      <c r="W547">
        <v>120479</v>
      </c>
      <c r="X547">
        <v>0</v>
      </c>
      <c r="Y547" t="s">
        <v>48</v>
      </c>
    </row>
    <row r="548" spans="1:25" x14ac:dyDescent="0.25">
      <c r="A548">
        <v>547</v>
      </c>
      <c r="B548">
        <v>70497</v>
      </c>
      <c r="C548">
        <v>0</v>
      </c>
      <c r="D548">
        <v>0</v>
      </c>
      <c r="E548" t="s">
        <v>2609</v>
      </c>
      <c r="F548" t="s">
        <v>2610</v>
      </c>
      <c r="G548">
        <v>1</v>
      </c>
      <c r="H548" s="6">
        <v>4000000</v>
      </c>
      <c r="I548" s="7">
        <v>46171</v>
      </c>
      <c r="K548">
        <v>15</v>
      </c>
      <c r="L548" t="s">
        <v>40</v>
      </c>
      <c r="M548" t="s">
        <v>1</v>
      </c>
      <c r="N548" t="s">
        <v>41</v>
      </c>
      <c r="O548" t="s">
        <v>87</v>
      </c>
      <c r="P548" t="s">
        <v>2519</v>
      </c>
      <c r="Q548">
        <v>5</v>
      </c>
      <c r="R548">
        <v>10</v>
      </c>
      <c r="S548">
        <v>0</v>
      </c>
      <c r="U548">
        <v>600000</v>
      </c>
      <c r="V548">
        <v>200000</v>
      </c>
      <c r="W548">
        <v>400000</v>
      </c>
      <c r="X548">
        <v>0</v>
      </c>
      <c r="Y548" t="s">
        <v>2520</v>
      </c>
    </row>
    <row r="549" spans="1:25" x14ac:dyDescent="0.25">
      <c r="A549">
        <v>548</v>
      </c>
      <c r="B549">
        <v>70478</v>
      </c>
      <c r="C549">
        <v>0</v>
      </c>
      <c r="D549">
        <v>0</v>
      </c>
      <c r="E549" t="s">
        <v>1007</v>
      </c>
      <c r="F549" t="s">
        <v>1008</v>
      </c>
      <c r="G549">
        <v>1</v>
      </c>
      <c r="H549" s="6">
        <v>2075709</v>
      </c>
      <c r="I549" s="7">
        <v>46171</v>
      </c>
      <c r="K549">
        <v>7</v>
      </c>
      <c r="L549" t="s">
        <v>40</v>
      </c>
      <c r="M549" t="s">
        <v>5</v>
      </c>
      <c r="N549" t="s">
        <v>41</v>
      </c>
      <c r="O549" t="s">
        <v>57</v>
      </c>
      <c r="P549" t="s">
        <v>2519</v>
      </c>
      <c r="Q549">
        <v>7</v>
      </c>
      <c r="R549">
        <v>0</v>
      </c>
      <c r="S549">
        <v>0</v>
      </c>
      <c r="U549">
        <v>145300</v>
      </c>
      <c r="V549">
        <v>145300</v>
      </c>
      <c r="W549">
        <v>0</v>
      </c>
      <c r="X549">
        <v>0</v>
      </c>
      <c r="Y549" t="s">
        <v>48</v>
      </c>
    </row>
    <row r="550" spans="1:25" x14ac:dyDescent="0.25">
      <c r="A550">
        <v>549</v>
      </c>
      <c r="B550">
        <v>70476</v>
      </c>
      <c r="C550">
        <v>0</v>
      </c>
      <c r="D550">
        <v>0</v>
      </c>
      <c r="E550" t="s">
        <v>1574</v>
      </c>
      <c r="F550" t="s">
        <v>1575</v>
      </c>
      <c r="G550">
        <v>1</v>
      </c>
      <c r="H550" s="6">
        <v>552000</v>
      </c>
      <c r="I550" s="7">
        <v>46171</v>
      </c>
      <c r="K550">
        <v>10</v>
      </c>
      <c r="L550" t="s">
        <v>40</v>
      </c>
      <c r="M550" t="s">
        <v>5</v>
      </c>
      <c r="N550" t="s">
        <v>41</v>
      </c>
      <c r="O550" t="s">
        <v>77</v>
      </c>
      <c r="P550" t="s">
        <v>2519</v>
      </c>
      <c r="Q550">
        <v>10</v>
      </c>
      <c r="R550">
        <v>0</v>
      </c>
      <c r="S550">
        <v>0</v>
      </c>
      <c r="U550">
        <v>55200</v>
      </c>
      <c r="V550">
        <v>55200</v>
      </c>
      <c r="W550">
        <v>0</v>
      </c>
      <c r="X550">
        <v>0</v>
      </c>
      <c r="Y550" t="s">
        <v>48</v>
      </c>
    </row>
    <row r="551" spans="1:25" x14ac:dyDescent="0.25">
      <c r="A551">
        <v>550</v>
      </c>
      <c r="B551">
        <v>70479</v>
      </c>
      <c r="C551">
        <v>0</v>
      </c>
      <c r="D551">
        <v>0</v>
      </c>
      <c r="E551" t="s">
        <v>209</v>
      </c>
      <c r="F551" t="s">
        <v>210</v>
      </c>
      <c r="G551">
        <v>1</v>
      </c>
      <c r="H551" s="6">
        <v>20000000</v>
      </c>
      <c r="I551" s="7">
        <v>46171</v>
      </c>
      <c r="K551">
        <v>5</v>
      </c>
      <c r="L551" t="s">
        <v>40</v>
      </c>
      <c r="M551" t="s">
        <v>5</v>
      </c>
      <c r="N551" t="s">
        <v>41</v>
      </c>
      <c r="O551" t="s">
        <v>77</v>
      </c>
      <c r="P551" t="s">
        <v>2519</v>
      </c>
      <c r="Q551">
        <v>5</v>
      </c>
      <c r="R551">
        <v>0</v>
      </c>
      <c r="S551">
        <v>0</v>
      </c>
      <c r="U551">
        <v>1000000</v>
      </c>
      <c r="V551">
        <v>1000000</v>
      </c>
      <c r="W551">
        <v>0</v>
      </c>
      <c r="X551">
        <v>0</v>
      </c>
      <c r="Y551" t="s">
        <v>72</v>
      </c>
    </row>
    <row r="552" spans="1:25" x14ac:dyDescent="0.25">
      <c r="A552">
        <v>551</v>
      </c>
      <c r="B552">
        <v>70487</v>
      </c>
      <c r="C552">
        <v>0</v>
      </c>
      <c r="D552">
        <v>0</v>
      </c>
      <c r="E552" t="s">
        <v>1329</v>
      </c>
      <c r="F552" t="s">
        <v>1330</v>
      </c>
      <c r="G552">
        <v>1</v>
      </c>
      <c r="H552" s="6">
        <v>147000</v>
      </c>
      <c r="I552" s="7">
        <v>46171</v>
      </c>
      <c r="K552">
        <v>10</v>
      </c>
      <c r="L552" t="s">
        <v>40</v>
      </c>
      <c r="M552" t="s">
        <v>9</v>
      </c>
      <c r="N552" t="s">
        <v>41</v>
      </c>
      <c r="O552" t="s">
        <v>42</v>
      </c>
      <c r="P552" t="s">
        <v>2519</v>
      </c>
      <c r="Q552">
        <v>10</v>
      </c>
      <c r="R552">
        <v>0</v>
      </c>
      <c r="S552">
        <v>0</v>
      </c>
      <c r="U552">
        <v>14700</v>
      </c>
      <c r="V552">
        <v>14700</v>
      </c>
      <c r="W552">
        <v>0</v>
      </c>
      <c r="X552">
        <v>0</v>
      </c>
      <c r="Y552" t="s">
        <v>44</v>
      </c>
    </row>
    <row r="553" spans="1:25" x14ac:dyDescent="0.25">
      <c r="A553">
        <v>552</v>
      </c>
      <c r="B553">
        <v>70492</v>
      </c>
      <c r="C553">
        <v>0</v>
      </c>
      <c r="D553">
        <v>0</v>
      </c>
      <c r="E553" t="s">
        <v>1372</v>
      </c>
      <c r="F553" t="s">
        <v>1373</v>
      </c>
      <c r="G553">
        <v>1</v>
      </c>
      <c r="H553" s="6">
        <v>40234436</v>
      </c>
      <c r="I553" s="7">
        <v>46171</v>
      </c>
      <c r="K553">
        <v>15</v>
      </c>
      <c r="L553" t="s">
        <v>40</v>
      </c>
      <c r="M553" t="s">
        <v>4</v>
      </c>
      <c r="N553" t="s">
        <v>41</v>
      </c>
      <c r="O553" t="s">
        <v>51</v>
      </c>
      <c r="P553" t="s">
        <v>2519</v>
      </c>
      <c r="Q553">
        <v>5.5</v>
      </c>
      <c r="R553">
        <v>7</v>
      </c>
      <c r="S553">
        <v>2.5</v>
      </c>
      <c r="U553">
        <v>6035165</v>
      </c>
      <c r="V553">
        <v>2212894</v>
      </c>
      <c r="W553">
        <v>2816411</v>
      </c>
      <c r="X553">
        <v>1005861</v>
      </c>
      <c r="Y553" t="s">
        <v>109</v>
      </c>
    </row>
    <row r="554" spans="1:25" x14ac:dyDescent="0.25">
      <c r="A554">
        <v>553</v>
      </c>
      <c r="B554">
        <v>70496</v>
      </c>
      <c r="C554">
        <v>0</v>
      </c>
      <c r="D554">
        <v>0</v>
      </c>
      <c r="E554" t="s">
        <v>1808</v>
      </c>
      <c r="F554" t="s">
        <v>1809</v>
      </c>
      <c r="G554">
        <v>1</v>
      </c>
      <c r="H554" s="6">
        <v>36000000</v>
      </c>
      <c r="I554" s="7">
        <v>46171</v>
      </c>
      <c r="K554">
        <v>15</v>
      </c>
      <c r="L554" t="s">
        <v>40</v>
      </c>
      <c r="M554" t="s">
        <v>5</v>
      </c>
      <c r="N554" t="s">
        <v>41</v>
      </c>
      <c r="O554" t="s">
        <v>47</v>
      </c>
      <c r="P554" t="s">
        <v>2519</v>
      </c>
      <c r="Q554">
        <v>6</v>
      </c>
      <c r="R554">
        <v>9</v>
      </c>
      <c r="S554">
        <v>0</v>
      </c>
      <c r="U554">
        <v>5400000</v>
      </c>
      <c r="V554">
        <v>2160000</v>
      </c>
      <c r="W554">
        <v>3240000</v>
      </c>
      <c r="X554">
        <v>0</v>
      </c>
      <c r="Y554" t="s">
        <v>48</v>
      </c>
    </row>
    <row r="555" spans="1:25" x14ac:dyDescent="0.25">
      <c r="A555">
        <v>554</v>
      </c>
      <c r="B555">
        <v>70501</v>
      </c>
      <c r="C555">
        <v>0</v>
      </c>
      <c r="D555">
        <v>0</v>
      </c>
      <c r="E555" t="s">
        <v>1095</v>
      </c>
      <c r="F555" t="s">
        <v>1096</v>
      </c>
      <c r="G555">
        <v>1</v>
      </c>
      <c r="H555" s="6">
        <v>12271025</v>
      </c>
      <c r="I555" s="7">
        <v>46171</v>
      </c>
      <c r="K555">
        <v>15</v>
      </c>
      <c r="L555" t="s">
        <v>40</v>
      </c>
      <c r="M555" t="s">
        <v>5</v>
      </c>
      <c r="N555" t="s">
        <v>41</v>
      </c>
      <c r="O555" t="s">
        <v>77</v>
      </c>
      <c r="P555" t="s">
        <v>2519</v>
      </c>
      <c r="Q555">
        <v>3</v>
      </c>
      <c r="R555">
        <v>11</v>
      </c>
      <c r="S555">
        <v>1</v>
      </c>
      <c r="U555">
        <v>1840654</v>
      </c>
      <c r="V555">
        <v>368131</v>
      </c>
      <c r="W555">
        <v>1349813</v>
      </c>
      <c r="X555">
        <v>122710</v>
      </c>
      <c r="Y555" t="s">
        <v>109</v>
      </c>
    </row>
    <row r="556" spans="1:25" x14ac:dyDescent="0.25">
      <c r="A556">
        <v>555</v>
      </c>
      <c r="B556">
        <v>69355</v>
      </c>
      <c r="C556">
        <v>0</v>
      </c>
      <c r="D556">
        <v>0</v>
      </c>
      <c r="E556" t="s">
        <v>1459</v>
      </c>
      <c r="F556" t="s">
        <v>1460</v>
      </c>
      <c r="G556">
        <v>1</v>
      </c>
      <c r="H556" s="6">
        <v>5000000</v>
      </c>
      <c r="I556" s="7">
        <v>46171</v>
      </c>
      <c r="K556">
        <v>15</v>
      </c>
      <c r="L556" t="s">
        <v>40</v>
      </c>
      <c r="M556" t="s">
        <v>5</v>
      </c>
      <c r="N556" t="s">
        <v>41</v>
      </c>
      <c r="O556" t="s">
        <v>54</v>
      </c>
      <c r="P556" t="s">
        <v>2519</v>
      </c>
      <c r="Q556">
        <v>3.3</v>
      </c>
      <c r="R556">
        <v>11.7</v>
      </c>
      <c r="S556">
        <v>0</v>
      </c>
      <c r="U556">
        <v>750000</v>
      </c>
      <c r="V556">
        <v>165000</v>
      </c>
      <c r="W556">
        <v>585000</v>
      </c>
      <c r="X556">
        <v>0</v>
      </c>
      <c r="Y556" t="s">
        <v>48</v>
      </c>
    </row>
    <row r="557" spans="1:25" x14ac:dyDescent="0.25">
      <c r="A557">
        <v>556</v>
      </c>
      <c r="B557">
        <v>70490</v>
      </c>
      <c r="C557">
        <v>0</v>
      </c>
      <c r="D557">
        <v>0</v>
      </c>
      <c r="E557" t="s">
        <v>1317</v>
      </c>
      <c r="F557" t="s">
        <v>1318</v>
      </c>
      <c r="G557">
        <v>1</v>
      </c>
      <c r="H557" s="6">
        <v>3000000</v>
      </c>
      <c r="I557" s="7">
        <v>46171</v>
      </c>
      <c r="K557">
        <v>10</v>
      </c>
      <c r="L557" t="s">
        <v>40</v>
      </c>
      <c r="M557" t="s">
        <v>5</v>
      </c>
      <c r="N557" t="s">
        <v>41</v>
      </c>
      <c r="O557" t="s">
        <v>54</v>
      </c>
      <c r="P557" t="s">
        <v>2519</v>
      </c>
      <c r="Q557">
        <v>10</v>
      </c>
      <c r="R557">
        <v>0</v>
      </c>
      <c r="S557">
        <v>0</v>
      </c>
      <c r="U557">
        <v>300000</v>
      </c>
      <c r="V557">
        <v>300000</v>
      </c>
      <c r="W557">
        <v>0</v>
      </c>
      <c r="X557">
        <v>0</v>
      </c>
      <c r="Y557" t="s">
        <v>44</v>
      </c>
    </row>
    <row r="558" spans="1:25" x14ac:dyDescent="0.25">
      <c r="A558">
        <v>557</v>
      </c>
      <c r="B558">
        <v>70477</v>
      </c>
      <c r="C558">
        <v>0</v>
      </c>
      <c r="D558">
        <v>0</v>
      </c>
      <c r="E558" t="s">
        <v>110</v>
      </c>
      <c r="F558" t="s">
        <v>111</v>
      </c>
      <c r="G558">
        <v>1</v>
      </c>
      <c r="H558" s="6">
        <v>4286669</v>
      </c>
      <c r="I558" s="7">
        <v>46171</v>
      </c>
      <c r="K558">
        <v>15</v>
      </c>
      <c r="L558" t="s">
        <v>40</v>
      </c>
      <c r="M558" t="s">
        <v>5</v>
      </c>
      <c r="N558" t="s">
        <v>41</v>
      </c>
      <c r="O558" t="s">
        <v>47</v>
      </c>
      <c r="P558" t="s">
        <v>2519</v>
      </c>
      <c r="Q558">
        <v>8</v>
      </c>
      <c r="R558">
        <v>7</v>
      </c>
      <c r="S558">
        <v>0</v>
      </c>
      <c r="U558">
        <v>643000</v>
      </c>
      <c r="V558">
        <v>342934</v>
      </c>
      <c r="W558">
        <v>300067</v>
      </c>
      <c r="X558">
        <v>0</v>
      </c>
      <c r="Y558" t="s">
        <v>112</v>
      </c>
    </row>
    <row r="559" spans="1:25" x14ac:dyDescent="0.25">
      <c r="A559">
        <v>558</v>
      </c>
      <c r="B559">
        <v>70503</v>
      </c>
      <c r="C559">
        <v>0</v>
      </c>
      <c r="D559">
        <v>0</v>
      </c>
      <c r="E559" t="s">
        <v>1167</v>
      </c>
      <c r="F559" t="s">
        <v>1168</v>
      </c>
      <c r="G559">
        <v>1</v>
      </c>
      <c r="H559" s="6">
        <v>17473684</v>
      </c>
      <c r="I559" s="7">
        <v>46171</v>
      </c>
      <c r="K559">
        <v>5</v>
      </c>
      <c r="L559" t="s">
        <v>40</v>
      </c>
      <c r="M559" t="s">
        <v>5</v>
      </c>
      <c r="N559" t="s">
        <v>41</v>
      </c>
      <c r="O559" t="s">
        <v>77</v>
      </c>
      <c r="P559" t="s">
        <v>2519</v>
      </c>
      <c r="Q559">
        <v>5</v>
      </c>
      <c r="R559">
        <v>0</v>
      </c>
      <c r="S559">
        <v>0</v>
      </c>
      <c r="U559">
        <v>873684</v>
      </c>
      <c r="V559">
        <v>873684</v>
      </c>
      <c r="W559">
        <v>0</v>
      </c>
      <c r="X559">
        <v>0</v>
      </c>
      <c r="Y559" t="s">
        <v>48</v>
      </c>
    </row>
    <row r="560" spans="1:25" x14ac:dyDescent="0.25">
      <c r="A560">
        <v>559</v>
      </c>
      <c r="B560">
        <v>70493</v>
      </c>
      <c r="C560">
        <v>0</v>
      </c>
      <c r="D560">
        <v>0</v>
      </c>
      <c r="E560" t="s">
        <v>1378</v>
      </c>
      <c r="F560" t="s">
        <v>1379</v>
      </c>
      <c r="G560">
        <v>1</v>
      </c>
      <c r="H560" s="6">
        <v>16006702</v>
      </c>
      <c r="I560" s="7">
        <v>46171</v>
      </c>
      <c r="K560">
        <v>15</v>
      </c>
      <c r="L560" t="s">
        <v>40</v>
      </c>
      <c r="M560" t="s">
        <v>4</v>
      </c>
      <c r="N560" t="s">
        <v>41</v>
      </c>
      <c r="O560" t="s">
        <v>51</v>
      </c>
      <c r="P560" t="s">
        <v>2519</v>
      </c>
      <c r="Q560">
        <v>5.5</v>
      </c>
      <c r="R560">
        <v>7</v>
      </c>
      <c r="S560">
        <v>2.5</v>
      </c>
      <c r="U560">
        <v>2401005</v>
      </c>
      <c r="V560">
        <v>880369</v>
      </c>
      <c r="W560">
        <v>1120469</v>
      </c>
      <c r="X560">
        <v>400168</v>
      </c>
      <c r="Y560" t="s">
        <v>109</v>
      </c>
    </row>
    <row r="561" spans="1:25" x14ac:dyDescent="0.25">
      <c r="A561">
        <v>560</v>
      </c>
      <c r="B561">
        <v>70498</v>
      </c>
      <c r="C561">
        <v>0</v>
      </c>
      <c r="D561">
        <v>0</v>
      </c>
      <c r="E561" t="s">
        <v>1117</v>
      </c>
      <c r="F561" t="s">
        <v>1118</v>
      </c>
      <c r="G561">
        <v>1</v>
      </c>
      <c r="H561" s="6">
        <v>2617918</v>
      </c>
      <c r="I561" s="7">
        <v>46171</v>
      </c>
      <c r="K561">
        <v>15</v>
      </c>
      <c r="L561" t="s">
        <v>40</v>
      </c>
      <c r="M561" t="s">
        <v>5</v>
      </c>
      <c r="N561" t="s">
        <v>41</v>
      </c>
      <c r="O561" t="s">
        <v>77</v>
      </c>
      <c r="P561" t="s">
        <v>2519</v>
      </c>
      <c r="Q561">
        <v>3</v>
      </c>
      <c r="R561">
        <v>11</v>
      </c>
      <c r="S561">
        <v>1</v>
      </c>
      <c r="U561">
        <v>392688</v>
      </c>
      <c r="V561">
        <v>78538</v>
      </c>
      <c r="W561">
        <v>287971</v>
      </c>
      <c r="X561">
        <v>26179</v>
      </c>
      <c r="Y561" t="s">
        <v>109</v>
      </c>
    </row>
    <row r="562" spans="1:25" x14ac:dyDescent="0.25">
      <c r="A562">
        <v>561</v>
      </c>
      <c r="B562">
        <v>70500</v>
      </c>
      <c r="C562">
        <v>0</v>
      </c>
      <c r="D562">
        <v>0</v>
      </c>
      <c r="E562" t="s">
        <v>1896</v>
      </c>
      <c r="F562" t="s">
        <v>1897</v>
      </c>
      <c r="G562">
        <v>1</v>
      </c>
      <c r="H562" s="6">
        <v>35311824</v>
      </c>
      <c r="I562" s="7">
        <v>46171</v>
      </c>
      <c r="K562">
        <v>15</v>
      </c>
      <c r="L562" t="s">
        <v>40</v>
      </c>
      <c r="M562" t="s">
        <v>5</v>
      </c>
      <c r="N562" t="s">
        <v>41</v>
      </c>
      <c r="O562" t="s">
        <v>77</v>
      </c>
      <c r="P562" t="s">
        <v>2519</v>
      </c>
      <c r="Q562">
        <v>3</v>
      </c>
      <c r="R562">
        <v>11</v>
      </c>
      <c r="S562">
        <v>1</v>
      </c>
      <c r="U562">
        <v>5296774</v>
      </c>
      <c r="V562">
        <v>1059355</v>
      </c>
      <c r="W562">
        <v>3884301</v>
      </c>
      <c r="X562">
        <v>353118</v>
      </c>
      <c r="Y562" t="s">
        <v>109</v>
      </c>
    </row>
    <row r="563" spans="1:25" x14ac:dyDescent="0.25">
      <c r="A563">
        <v>562</v>
      </c>
      <c r="B563">
        <v>70481</v>
      </c>
      <c r="C563">
        <v>0</v>
      </c>
      <c r="D563">
        <v>0</v>
      </c>
      <c r="E563" t="s">
        <v>2204</v>
      </c>
      <c r="F563" t="s">
        <v>2205</v>
      </c>
      <c r="G563">
        <v>1</v>
      </c>
      <c r="H563" s="6">
        <v>340384</v>
      </c>
      <c r="I563" s="7">
        <v>46171</v>
      </c>
      <c r="K563" t="s">
        <v>2195</v>
      </c>
      <c r="L563" t="s">
        <v>40</v>
      </c>
      <c r="M563" t="s">
        <v>5</v>
      </c>
      <c r="N563" t="s">
        <v>41</v>
      </c>
      <c r="O563" t="s">
        <v>57</v>
      </c>
      <c r="P563" t="s">
        <v>2519</v>
      </c>
      <c r="Q563">
        <v>3.7</v>
      </c>
      <c r="R563">
        <v>9.9</v>
      </c>
      <c r="S563">
        <v>0</v>
      </c>
      <c r="U563">
        <v>46292</v>
      </c>
      <c r="V563">
        <v>12594</v>
      </c>
      <c r="W563">
        <v>33698</v>
      </c>
      <c r="X563">
        <v>0</v>
      </c>
      <c r="Y563" t="s">
        <v>48</v>
      </c>
    </row>
    <row r="564" spans="1:25" x14ac:dyDescent="0.25">
      <c r="A564">
        <v>563</v>
      </c>
      <c r="B564">
        <v>70482</v>
      </c>
      <c r="C564">
        <v>0</v>
      </c>
      <c r="D564">
        <v>0</v>
      </c>
      <c r="E564" t="s">
        <v>2323</v>
      </c>
      <c r="F564" t="s">
        <v>2324</v>
      </c>
      <c r="G564">
        <v>1</v>
      </c>
      <c r="H564" s="6">
        <v>255448</v>
      </c>
      <c r="I564" s="7">
        <v>46171</v>
      </c>
      <c r="K564" t="s">
        <v>2195</v>
      </c>
      <c r="L564" t="s">
        <v>40</v>
      </c>
      <c r="M564" t="s">
        <v>5</v>
      </c>
      <c r="N564" t="s">
        <v>41</v>
      </c>
      <c r="O564" t="s">
        <v>57</v>
      </c>
      <c r="P564" t="s">
        <v>2519</v>
      </c>
      <c r="Q564">
        <v>3.7</v>
      </c>
      <c r="R564">
        <v>9.9</v>
      </c>
      <c r="S564">
        <v>0</v>
      </c>
      <c r="U564">
        <v>34741</v>
      </c>
      <c r="V564">
        <v>9452</v>
      </c>
      <c r="W564">
        <v>25289</v>
      </c>
      <c r="X564">
        <v>0</v>
      </c>
      <c r="Y564" t="s">
        <v>48</v>
      </c>
    </row>
    <row r="565" spans="1:25" x14ac:dyDescent="0.25">
      <c r="A565">
        <v>564</v>
      </c>
      <c r="B565">
        <v>70505</v>
      </c>
      <c r="C565">
        <v>0</v>
      </c>
      <c r="D565">
        <v>0</v>
      </c>
      <c r="E565" t="s">
        <v>1890</v>
      </c>
      <c r="F565" t="s">
        <v>1891</v>
      </c>
      <c r="G565">
        <v>1</v>
      </c>
      <c r="H565" s="6">
        <v>3401047</v>
      </c>
      <c r="I565" s="7">
        <v>46171</v>
      </c>
      <c r="K565">
        <v>15</v>
      </c>
      <c r="L565" t="s">
        <v>40</v>
      </c>
      <c r="M565" t="s">
        <v>5</v>
      </c>
      <c r="N565" t="s">
        <v>41</v>
      </c>
      <c r="O565" t="s">
        <v>77</v>
      </c>
      <c r="P565" t="s">
        <v>2519</v>
      </c>
      <c r="Q565">
        <v>3</v>
      </c>
      <c r="R565">
        <v>11</v>
      </c>
      <c r="S565">
        <v>1</v>
      </c>
      <c r="U565">
        <v>510157</v>
      </c>
      <c r="V565">
        <v>102031</v>
      </c>
      <c r="W565">
        <v>374115</v>
      </c>
      <c r="X565">
        <v>34010</v>
      </c>
      <c r="Y565" t="s">
        <v>109</v>
      </c>
    </row>
    <row r="566" spans="1:25" x14ac:dyDescent="0.25">
      <c r="A566">
        <v>565</v>
      </c>
      <c r="B566">
        <v>70506</v>
      </c>
      <c r="C566">
        <v>0</v>
      </c>
      <c r="D566">
        <v>0</v>
      </c>
      <c r="E566" t="s">
        <v>551</v>
      </c>
      <c r="F566" t="s">
        <v>552</v>
      </c>
      <c r="G566">
        <v>1</v>
      </c>
      <c r="H566" s="6">
        <v>20000000</v>
      </c>
      <c r="I566" s="7">
        <v>46171</v>
      </c>
      <c r="K566">
        <v>6</v>
      </c>
      <c r="L566" t="s">
        <v>40</v>
      </c>
      <c r="M566" t="s">
        <v>8</v>
      </c>
      <c r="N566" t="s">
        <v>41</v>
      </c>
      <c r="O566" t="s">
        <v>347</v>
      </c>
      <c r="P566" t="s">
        <v>2519</v>
      </c>
      <c r="Q566">
        <v>6</v>
      </c>
      <c r="R566">
        <v>0</v>
      </c>
      <c r="S566">
        <v>0</v>
      </c>
      <c r="U566">
        <v>1200000</v>
      </c>
      <c r="V566">
        <v>1200000</v>
      </c>
      <c r="W566">
        <v>0</v>
      </c>
      <c r="X566">
        <v>0</v>
      </c>
      <c r="Y566" t="s">
        <v>109</v>
      </c>
    </row>
    <row r="567" spans="1:25" x14ac:dyDescent="0.25">
      <c r="A567">
        <v>566</v>
      </c>
      <c r="B567">
        <v>70507</v>
      </c>
      <c r="C567">
        <v>0</v>
      </c>
      <c r="D567">
        <v>0</v>
      </c>
      <c r="E567" t="s">
        <v>565</v>
      </c>
      <c r="F567" t="s">
        <v>566</v>
      </c>
      <c r="G567">
        <v>1</v>
      </c>
      <c r="H567" s="6">
        <v>38333333</v>
      </c>
      <c r="I567" s="7">
        <v>46171</v>
      </c>
      <c r="K567" t="s">
        <v>567</v>
      </c>
      <c r="L567" t="s">
        <v>40</v>
      </c>
      <c r="M567" t="s">
        <v>8</v>
      </c>
      <c r="N567" t="s">
        <v>41</v>
      </c>
      <c r="O567" t="s">
        <v>347</v>
      </c>
      <c r="P567" t="s">
        <v>2519</v>
      </c>
      <c r="Q567">
        <v>0.6</v>
      </c>
      <c r="R567">
        <v>3.5</v>
      </c>
      <c r="S567">
        <v>0</v>
      </c>
      <c r="U567">
        <v>1571667</v>
      </c>
      <c r="V567">
        <v>230000</v>
      </c>
      <c r="W567">
        <v>1341667</v>
      </c>
      <c r="X567">
        <v>0</v>
      </c>
      <c r="Y567" t="s">
        <v>44</v>
      </c>
    </row>
    <row r="568" spans="1:25" x14ac:dyDescent="0.25">
      <c r="A568">
        <v>567</v>
      </c>
      <c r="B568">
        <v>70470</v>
      </c>
      <c r="C568">
        <v>0</v>
      </c>
      <c r="D568">
        <v>0</v>
      </c>
      <c r="E568" t="s">
        <v>407</v>
      </c>
      <c r="F568" t="s">
        <v>408</v>
      </c>
      <c r="G568">
        <v>1</v>
      </c>
      <c r="H568" s="6">
        <v>6423261</v>
      </c>
      <c r="I568" s="7">
        <v>46171</v>
      </c>
      <c r="K568">
        <v>8</v>
      </c>
      <c r="L568" t="s">
        <v>40</v>
      </c>
      <c r="M568" t="s">
        <v>7</v>
      </c>
      <c r="N568" t="s">
        <v>41</v>
      </c>
      <c r="O568" t="s">
        <v>64</v>
      </c>
      <c r="P568" t="s">
        <v>2519</v>
      </c>
      <c r="Q568">
        <v>8</v>
      </c>
      <c r="R568">
        <v>0</v>
      </c>
      <c r="S568">
        <v>0</v>
      </c>
      <c r="U568">
        <v>513861</v>
      </c>
      <c r="V568">
        <v>513861</v>
      </c>
      <c r="W568">
        <v>0</v>
      </c>
      <c r="X568">
        <v>0</v>
      </c>
      <c r="Y568" t="s">
        <v>229</v>
      </c>
    </row>
    <row r="569" spans="1:25" x14ac:dyDescent="0.25">
      <c r="A569">
        <v>568</v>
      </c>
      <c r="B569">
        <v>70471</v>
      </c>
      <c r="C569">
        <v>0</v>
      </c>
      <c r="D569">
        <v>0</v>
      </c>
      <c r="E569" t="s">
        <v>378</v>
      </c>
      <c r="F569" t="s">
        <v>379</v>
      </c>
      <c r="G569">
        <v>1</v>
      </c>
      <c r="H569" s="6">
        <v>7000000</v>
      </c>
      <c r="I569" s="7">
        <v>46171</v>
      </c>
      <c r="K569">
        <v>15</v>
      </c>
      <c r="L569" t="s">
        <v>40</v>
      </c>
      <c r="M569" t="s">
        <v>5</v>
      </c>
      <c r="N569" t="s">
        <v>41</v>
      </c>
      <c r="O569" t="s">
        <v>77</v>
      </c>
      <c r="P569" t="s">
        <v>2519</v>
      </c>
      <c r="Q569">
        <v>7</v>
      </c>
      <c r="R569">
        <v>8</v>
      </c>
      <c r="S569">
        <v>0</v>
      </c>
      <c r="U569">
        <v>1050000</v>
      </c>
      <c r="V569">
        <v>490000</v>
      </c>
      <c r="W569">
        <v>560000</v>
      </c>
      <c r="X569">
        <v>0</v>
      </c>
      <c r="Y569" t="s">
        <v>48</v>
      </c>
    </row>
    <row r="570" spans="1:25" x14ac:dyDescent="0.25">
      <c r="A570">
        <v>569</v>
      </c>
      <c r="B570">
        <v>70472</v>
      </c>
      <c r="C570">
        <v>0</v>
      </c>
      <c r="D570">
        <v>0</v>
      </c>
      <c r="E570" t="s">
        <v>378</v>
      </c>
      <c r="F570" t="s">
        <v>379</v>
      </c>
      <c r="G570">
        <v>1</v>
      </c>
      <c r="H570" s="6">
        <v>7000000</v>
      </c>
      <c r="I570" s="7">
        <v>46171</v>
      </c>
      <c r="K570">
        <v>15</v>
      </c>
      <c r="L570" t="s">
        <v>40</v>
      </c>
      <c r="M570" t="s">
        <v>5</v>
      </c>
      <c r="N570" t="s">
        <v>41</v>
      </c>
      <c r="O570" t="s">
        <v>77</v>
      </c>
      <c r="P570" t="s">
        <v>2519</v>
      </c>
      <c r="Q570">
        <v>7</v>
      </c>
      <c r="R570">
        <v>8</v>
      </c>
      <c r="S570">
        <v>0</v>
      </c>
      <c r="U570">
        <v>1050000</v>
      </c>
      <c r="V570">
        <v>490000</v>
      </c>
      <c r="W570">
        <v>560000</v>
      </c>
      <c r="X570">
        <v>0</v>
      </c>
      <c r="Y570" t="s">
        <v>48</v>
      </c>
    </row>
    <row r="571" spans="1:25" x14ac:dyDescent="0.25">
      <c r="A571">
        <v>570</v>
      </c>
      <c r="B571">
        <v>70473</v>
      </c>
      <c r="C571">
        <v>0</v>
      </c>
      <c r="D571">
        <v>0</v>
      </c>
      <c r="E571" t="s">
        <v>378</v>
      </c>
      <c r="F571" t="s">
        <v>379</v>
      </c>
      <c r="G571">
        <v>1</v>
      </c>
      <c r="H571" s="6">
        <v>7000000</v>
      </c>
      <c r="I571" s="7">
        <v>46171</v>
      </c>
      <c r="K571">
        <v>15</v>
      </c>
      <c r="L571" t="s">
        <v>40</v>
      </c>
      <c r="M571" t="s">
        <v>5</v>
      </c>
      <c r="N571" t="s">
        <v>41</v>
      </c>
      <c r="O571" t="s">
        <v>77</v>
      </c>
      <c r="P571" t="s">
        <v>2519</v>
      </c>
      <c r="Q571">
        <v>7</v>
      </c>
      <c r="R571">
        <v>8</v>
      </c>
      <c r="S571">
        <v>0</v>
      </c>
      <c r="U571">
        <v>1050000</v>
      </c>
      <c r="V571">
        <v>490000</v>
      </c>
      <c r="W571">
        <v>560000</v>
      </c>
      <c r="X571">
        <v>0</v>
      </c>
      <c r="Y571" t="s">
        <v>48</v>
      </c>
    </row>
    <row r="572" spans="1:25" x14ac:dyDescent="0.25">
      <c r="A572">
        <v>571</v>
      </c>
      <c r="B572">
        <v>70474</v>
      </c>
      <c r="C572">
        <v>0</v>
      </c>
      <c r="D572">
        <v>0</v>
      </c>
      <c r="E572" t="s">
        <v>378</v>
      </c>
      <c r="F572" t="s">
        <v>379</v>
      </c>
      <c r="G572">
        <v>1</v>
      </c>
      <c r="H572" s="6">
        <v>7000000</v>
      </c>
      <c r="I572" s="7">
        <v>46171</v>
      </c>
      <c r="K572">
        <v>15</v>
      </c>
      <c r="L572" t="s">
        <v>40</v>
      </c>
      <c r="M572" t="s">
        <v>5</v>
      </c>
      <c r="N572" t="s">
        <v>41</v>
      </c>
      <c r="O572" t="s">
        <v>77</v>
      </c>
      <c r="P572" t="s">
        <v>2519</v>
      </c>
      <c r="Q572">
        <v>7</v>
      </c>
      <c r="R572">
        <v>8</v>
      </c>
      <c r="S572">
        <v>0</v>
      </c>
      <c r="U572">
        <v>1050000</v>
      </c>
      <c r="V572">
        <v>490000</v>
      </c>
      <c r="W572">
        <v>560000</v>
      </c>
      <c r="X572">
        <v>0</v>
      </c>
      <c r="Y572" t="s">
        <v>48</v>
      </c>
    </row>
    <row r="573" spans="1:25" x14ac:dyDescent="0.25">
      <c r="A573">
        <v>572</v>
      </c>
      <c r="B573">
        <v>70475</v>
      </c>
      <c r="C573">
        <v>0</v>
      </c>
      <c r="D573">
        <v>0</v>
      </c>
      <c r="E573" t="s">
        <v>378</v>
      </c>
      <c r="F573" t="s">
        <v>379</v>
      </c>
      <c r="G573">
        <v>1</v>
      </c>
      <c r="H573" s="6">
        <v>2000000</v>
      </c>
      <c r="I573" s="7">
        <v>46171</v>
      </c>
      <c r="K573">
        <v>15</v>
      </c>
      <c r="L573" t="s">
        <v>40</v>
      </c>
      <c r="M573" t="s">
        <v>5</v>
      </c>
      <c r="N573" t="s">
        <v>41</v>
      </c>
      <c r="O573" t="s">
        <v>77</v>
      </c>
      <c r="P573" t="s">
        <v>2519</v>
      </c>
      <c r="Q573">
        <v>7</v>
      </c>
      <c r="R573">
        <v>8</v>
      </c>
      <c r="S573">
        <v>0</v>
      </c>
      <c r="U573">
        <v>300000</v>
      </c>
      <c r="V573">
        <v>140000</v>
      </c>
      <c r="W573">
        <v>160000</v>
      </c>
      <c r="X573">
        <v>0</v>
      </c>
      <c r="Y573" t="s">
        <v>48</v>
      </c>
    </row>
    <row r="574" spans="1:25" x14ac:dyDescent="0.25">
      <c r="A574">
        <v>573</v>
      </c>
      <c r="B574">
        <v>70504</v>
      </c>
      <c r="C574">
        <v>0</v>
      </c>
      <c r="D574">
        <v>0</v>
      </c>
      <c r="E574" t="s">
        <v>1938</v>
      </c>
      <c r="F574" t="s">
        <v>1939</v>
      </c>
      <c r="G574">
        <v>1</v>
      </c>
      <c r="H574" s="6">
        <v>4500000</v>
      </c>
      <c r="I574" s="7">
        <v>46171</v>
      </c>
      <c r="K574">
        <v>15</v>
      </c>
      <c r="L574" t="s">
        <v>40</v>
      </c>
      <c r="M574" t="s">
        <v>5</v>
      </c>
      <c r="N574" t="s">
        <v>41</v>
      </c>
      <c r="O574" t="s">
        <v>57</v>
      </c>
      <c r="P574" t="s">
        <v>2519</v>
      </c>
      <c r="Q574">
        <v>6</v>
      </c>
      <c r="R574">
        <v>9</v>
      </c>
      <c r="S574">
        <v>0</v>
      </c>
      <c r="U574">
        <v>675000</v>
      </c>
      <c r="V574">
        <v>270000</v>
      </c>
      <c r="W574">
        <v>405000</v>
      </c>
      <c r="X574">
        <v>0</v>
      </c>
      <c r="Y574" t="s">
        <v>48</v>
      </c>
    </row>
    <row r="575" spans="1:25" x14ac:dyDescent="0.25">
      <c r="A575">
        <v>574</v>
      </c>
      <c r="B575">
        <v>70486</v>
      </c>
      <c r="C575">
        <v>0</v>
      </c>
      <c r="D575">
        <v>0</v>
      </c>
      <c r="E575" t="s">
        <v>2218</v>
      </c>
      <c r="F575" t="s">
        <v>2219</v>
      </c>
      <c r="G575">
        <v>1</v>
      </c>
      <c r="H575" s="6">
        <v>3332589</v>
      </c>
      <c r="I575" s="7">
        <v>46171</v>
      </c>
      <c r="K575" t="s">
        <v>2195</v>
      </c>
      <c r="L575" t="s">
        <v>40</v>
      </c>
      <c r="M575" t="s">
        <v>5</v>
      </c>
      <c r="N575" t="s">
        <v>41</v>
      </c>
      <c r="O575" t="s">
        <v>57</v>
      </c>
      <c r="P575" t="s">
        <v>2519</v>
      </c>
      <c r="Q575">
        <v>3.7</v>
      </c>
      <c r="R575">
        <v>9.9</v>
      </c>
      <c r="S575">
        <v>0</v>
      </c>
      <c r="U575">
        <v>453232</v>
      </c>
      <c r="V575">
        <v>123306</v>
      </c>
      <c r="W575">
        <v>329926</v>
      </c>
      <c r="X575">
        <v>0</v>
      </c>
      <c r="Y575" t="s">
        <v>48</v>
      </c>
    </row>
    <row r="576" spans="1:25" x14ac:dyDescent="0.25">
      <c r="A576">
        <v>575</v>
      </c>
      <c r="B576">
        <v>70278</v>
      </c>
      <c r="C576">
        <v>0</v>
      </c>
      <c r="D576">
        <v>0</v>
      </c>
      <c r="E576" t="s">
        <v>2530</v>
      </c>
      <c r="F576" t="s">
        <v>2531</v>
      </c>
      <c r="G576">
        <v>1</v>
      </c>
      <c r="H576" s="6">
        <v>27697647</v>
      </c>
      <c r="I576" s="7">
        <v>46171</v>
      </c>
      <c r="K576">
        <v>12</v>
      </c>
      <c r="L576" t="s">
        <v>40</v>
      </c>
      <c r="M576" t="s">
        <v>5</v>
      </c>
      <c r="N576" t="s">
        <v>41</v>
      </c>
      <c r="O576" t="s">
        <v>47</v>
      </c>
      <c r="P576" t="s">
        <v>2519</v>
      </c>
      <c r="Q576">
        <v>5</v>
      </c>
      <c r="R576">
        <v>7</v>
      </c>
      <c r="S576">
        <v>0</v>
      </c>
      <c r="U576">
        <v>3323718</v>
      </c>
      <c r="V576">
        <v>1384882</v>
      </c>
      <c r="W576">
        <v>1938835</v>
      </c>
      <c r="X576">
        <v>0</v>
      </c>
      <c r="Y576" t="s">
        <v>2520</v>
      </c>
    </row>
    <row r="577" spans="1:25" x14ac:dyDescent="0.25">
      <c r="A577">
        <v>576</v>
      </c>
      <c r="B577">
        <v>70491</v>
      </c>
      <c r="C577">
        <v>0</v>
      </c>
      <c r="D577">
        <v>0</v>
      </c>
      <c r="E577" t="s">
        <v>795</v>
      </c>
      <c r="F577" t="s">
        <v>796</v>
      </c>
      <c r="G577">
        <v>1</v>
      </c>
      <c r="H577" s="6">
        <v>16860792</v>
      </c>
      <c r="I577" s="7">
        <v>46171</v>
      </c>
      <c r="K577" t="s">
        <v>167</v>
      </c>
      <c r="L577" t="s">
        <v>40</v>
      </c>
      <c r="M577" t="s">
        <v>7</v>
      </c>
      <c r="N577" t="s">
        <v>41</v>
      </c>
      <c r="O577" t="s">
        <v>64</v>
      </c>
      <c r="P577" t="s">
        <v>2519</v>
      </c>
      <c r="Q577">
        <v>5.5</v>
      </c>
      <c r="R577">
        <v>0</v>
      </c>
      <c r="S577">
        <v>0</v>
      </c>
      <c r="U577">
        <v>927344</v>
      </c>
      <c r="V577">
        <v>927344</v>
      </c>
      <c r="W577">
        <v>0</v>
      </c>
      <c r="X577">
        <v>0</v>
      </c>
      <c r="Y577" t="s">
        <v>44</v>
      </c>
    </row>
    <row r="578" spans="1:25" x14ac:dyDescent="0.25">
      <c r="A578">
        <v>577</v>
      </c>
      <c r="B578">
        <v>70483</v>
      </c>
      <c r="C578">
        <v>0</v>
      </c>
      <c r="D578">
        <v>0</v>
      </c>
      <c r="E578" t="s">
        <v>2212</v>
      </c>
      <c r="F578" t="s">
        <v>2213</v>
      </c>
      <c r="G578">
        <v>1</v>
      </c>
      <c r="H578" s="6">
        <v>5545622</v>
      </c>
      <c r="I578" s="7">
        <v>46171</v>
      </c>
      <c r="K578" t="s">
        <v>2195</v>
      </c>
      <c r="L578" t="s">
        <v>40</v>
      </c>
      <c r="M578" t="s">
        <v>5</v>
      </c>
      <c r="N578" t="s">
        <v>41</v>
      </c>
      <c r="O578" t="s">
        <v>57</v>
      </c>
      <c r="P578" t="s">
        <v>2519</v>
      </c>
      <c r="Q578">
        <v>3.7</v>
      </c>
      <c r="R578">
        <v>9.9</v>
      </c>
      <c r="S578">
        <v>0</v>
      </c>
      <c r="U578">
        <v>754205</v>
      </c>
      <c r="V578">
        <v>205188</v>
      </c>
      <c r="W578">
        <v>549017</v>
      </c>
      <c r="X578">
        <v>0</v>
      </c>
      <c r="Y578" t="s">
        <v>48</v>
      </c>
    </row>
    <row r="579" spans="1:25" x14ac:dyDescent="0.25">
      <c r="A579">
        <v>578</v>
      </c>
      <c r="B579">
        <v>70499</v>
      </c>
      <c r="C579">
        <v>0</v>
      </c>
      <c r="D579">
        <v>0</v>
      </c>
      <c r="E579" t="s">
        <v>1892</v>
      </c>
      <c r="F579" t="s">
        <v>1893</v>
      </c>
      <c r="G579">
        <v>1</v>
      </c>
      <c r="H579" s="6">
        <v>299017249</v>
      </c>
      <c r="I579" s="7">
        <v>46171</v>
      </c>
      <c r="K579">
        <v>15</v>
      </c>
      <c r="L579" t="s">
        <v>40</v>
      </c>
      <c r="M579" t="s">
        <v>5</v>
      </c>
      <c r="N579" t="s">
        <v>41</v>
      </c>
      <c r="O579" t="s">
        <v>77</v>
      </c>
      <c r="P579" t="s">
        <v>2519</v>
      </c>
      <c r="Q579">
        <v>3</v>
      </c>
      <c r="R579">
        <v>11</v>
      </c>
      <c r="S579">
        <v>1</v>
      </c>
      <c r="U579">
        <v>44852587</v>
      </c>
      <c r="V579">
        <v>8970517</v>
      </c>
      <c r="W579">
        <v>32891897</v>
      </c>
      <c r="X579">
        <v>2990172</v>
      </c>
      <c r="Y579" t="s">
        <v>109</v>
      </c>
    </row>
    <row r="580" spans="1:25" x14ac:dyDescent="0.25">
      <c r="A580">
        <v>579</v>
      </c>
      <c r="B580">
        <v>70484</v>
      </c>
      <c r="C580">
        <v>0</v>
      </c>
      <c r="D580">
        <v>0</v>
      </c>
      <c r="E580" t="s">
        <v>2214</v>
      </c>
      <c r="F580" t="s">
        <v>2215</v>
      </c>
      <c r="G580">
        <v>1</v>
      </c>
      <c r="H580" s="6">
        <v>1025984</v>
      </c>
      <c r="I580" s="7">
        <v>46171</v>
      </c>
      <c r="K580" t="s">
        <v>2195</v>
      </c>
      <c r="L580" t="s">
        <v>40</v>
      </c>
      <c r="M580" t="s">
        <v>5</v>
      </c>
      <c r="N580" t="s">
        <v>41</v>
      </c>
      <c r="O580" t="s">
        <v>57</v>
      </c>
      <c r="P580" t="s">
        <v>2519</v>
      </c>
      <c r="Q580">
        <v>3.7</v>
      </c>
      <c r="R580">
        <v>9.9</v>
      </c>
      <c r="S580">
        <v>0</v>
      </c>
      <c r="U580">
        <v>139534</v>
      </c>
      <c r="V580">
        <v>37961</v>
      </c>
      <c r="W580">
        <v>101572</v>
      </c>
      <c r="X580">
        <v>0</v>
      </c>
      <c r="Y580" t="s">
        <v>48</v>
      </c>
    </row>
    <row r="581" spans="1:25" x14ac:dyDescent="0.25">
      <c r="A581">
        <v>580</v>
      </c>
      <c r="B581">
        <v>70485</v>
      </c>
      <c r="C581">
        <v>0</v>
      </c>
      <c r="D581">
        <v>0</v>
      </c>
      <c r="E581" t="s">
        <v>2216</v>
      </c>
      <c r="F581" t="s">
        <v>2217</v>
      </c>
      <c r="G581">
        <v>1</v>
      </c>
      <c r="H581" s="6">
        <v>1601585</v>
      </c>
      <c r="I581" s="7">
        <v>46171</v>
      </c>
      <c r="K581" t="s">
        <v>2195</v>
      </c>
      <c r="L581" t="s">
        <v>40</v>
      </c>
      <c r="M581" t="s">
        <v>5</v>
      </c>
      <c r="N581" t="s">
        <v>41</v>
      </c>
      <c r="O581" t="s">
        <v>57</v>
      </c>
      <c r="P581" t="s">
        <v>2519</v>
      </c>
      <c r="Q581">
        <v>3.7</v>
      </c>
      <c r="R581">
        <v>9.9</v>
      </c>
      <c r="S581">
        <v>0</v>
      </c>
      <c r="U581">
        <v>217816</v>
      </c>
      <c r="V581">
        <v>59259</v>
      </c>
      <c r="W581">
        <v>158557</v>
      </c>
      <c r="X581">
        <v>0</v>
      </c>
      <c r="Y581" t="s">
        <v>48</v>
      </c>
    </row>
    <row r="582" spans="1:25" x14ac:dyDescent="0.25">
      <c r="A582">
        <v>581</v>
      </c>
      <c r="B582">
        <v>70466</v>
      </c>
      <c r="C582">
        <v>0</v>
      </c>
      <c r="D582">
        <v>0</v>
      </c>
      <c r="E582" t="s">
        <v>535</v>
      </c>
      <c r="F582" t="s">
        <v>536</v>
      </c>
      <c r="G582">
        <v>1</v>
      </c>
      <c r="H582" s="6">
        <v>18699424</v>
      </c>
      <c r="I582" s="7">
        <v>46170</v>
      </c>
      <c r="K582">
        <v>15</v>
      </c>
      <c r="L582" t="s">
        <v>40</v>
      </c>
      <c r="M582" t="s">
        <v>9</v>
      </c>
      <c r="N582" t="s">
        <v>41</v>
      </c>
      <c r="O582" t="s">
        <v>42</v>
      </c>
      <c r="P582" t="s">
        <v>2519</v>
      </c>
      <c r="Q582">
        <v>5</v>
      </c>
      <c r="R582">
        <v>10</v>
      </c>
      <c r="S582">
        <v>0</v>
      </c>
      <c r="U582">
        <v>2804914</v>
      </c>
      <c r="V582">
        <v>934971</v>
      </c>
      <c r="W582">
        <v>1869942</v>
      </c>
      <c r="X582">
        <v>0</v>
      </c>
      <c r="Y582" t="s">
        <v>109</v>
      </c>
    </row>
    <row r="583" spans="1:25" x14ac:dyDescent="0.25">
      <c r="A583">
        <v>582</v>
      </c>
      <c r="B583">
        <v>70469</v>
      </c>
      <c r="C583">
        <v>0</v>
      </c>
      <c r="D583">
        <v>0</v>
      </c>
      <c r="E583" t="s">
        <v>1836</v>
      </c>
      <c r="F583" t="s">
        <v>1837</v>
      </c>
      <c r="G583">
        <v>1</v>
      </c>
      <c r="H583" s="6">
        <v>6363640</v>
      </c>
      <c r="I583" s="7">
        <v>46170</v>
      </c>
      <c r="K583">
        <v>9</v>
      </c>
      <c r="L583" t="s">
        <v>40</v>
      </c>
      <c r="M583" t="s">
        <v>9</v>
      </c>
      <c r="N583" t="s">
        <v>41</v>
      </c>
      <c r="O583" t="s">
        <v>42</v>
      </c>
      <c r="P583" t="s">
        <v>2519</v>
      </c>
      <c r="Q583">
        <v>9</v>
      </c>
      <c r="R583">
        <v>0</v>
      </c>
      <c r="S583">
        <v>0</v>
      </c>
      <c r="U583">
        <v>572728</v>
      </c>
      <c r="V583">
        <v>572728</v>
      </c>
      <c r="W583">
        <v>0</v>
      </c>
      <c r="X583">
        <v>0</v>
      </c>
      <c r="Y583" t="s">
        <v>67</v>
      </c>
    </row>
    <row r="584" spans="1:25" x14ac:dyDescent="0.25">
      <c r="A584">
        <v>583</v>
      </c>
      <c r="B584">
        <v>70467</v>
      </c>
      <c r="C584">
        <v>0</v>
      </c>
      <c r="D584">
        <v>0</v>
      </c>
      <c r="E584" t="s">
        <v>1447</v>
      </c>
      <c r="F584" t="s">
        <v>1448</v>
      </c>
      <c r="G584">
        <v>1</v>
      </c>
      <c r="H584" s="6">
        <v>4000000</v>
      </c>
      <c r="I584" s="7">
        <v>46170</v>
      </c>
      <c r="K584">
        <v>6</v>
      </c>
      <c r="L584" t="s">
        <v>40</v>
      </c>
      <c r="M584" t="s">
        <v>5</v>
      </c>
      <c r="N584" t="s">
        <v>41</v>
      </c>
      <c r="O584" t="s">
        <v>77</v>
      </c>
      <c r="P584" t="s">
        <v>2519</v>
      </c>
      <c r="Q584">
        <v>6</v>
      </c>
      <c r="R584">
        <v>0</v>
      </c>
      <c r="S584">
        <v>0</v>
      </c>
      <c r="U584">
        <v>240000</v>
      </c>
      <c r="V584">
        <v>240000</v>
      </c>
      <c r="W584">
        <v>0</v>
      </c>
      <c r="X584">
        <v>0</v>
      </c>
      <c r="Y584" t="s">
        <v>48</v>
      </c>
    </row>
    <row r="585" spans="1:25" x14ac:dyDescent="0.25">
      <c r="A585">
        <v>584</v>
      </c>
      <c r="B585">
        <v>70463</v>
      </c>
      <c r="C585">
        <v>0</v>
      </c>
      <c r="D585">
        <v>0</v>
      </c>
      <c r="E585" t="s">
        <v>1477</v>
      </c>
      <c r="F585" t="s">
        <v>1478</v>
      </c>
      <c r="G585">
        <v>1</v>
      </c>
      <c r="H585" s="6">
        <v>500000</v>
      </c>
      <c r="I585" s="7">
        <v>46169</v>
      </c>
      <c r="K585">
        <v>6</v>
      </c>
      <c r="L585" t="s">
        <v>40</v>
      </c>
      <c r="M585" t="s">
        <v>5</v>
      </c>
      <c r="N585" t="s">
        <v>41</v>
      </c>
      <c r="O585" t="s">
        <v>47</v>
      </c>
      <c r="P585" t="s">
        <v>2519</v>
      </c>
      <c r="Q585">
        <v>6</v>
      </c>
      <c r="R585">
        <v>0</v>
      </c>
      <c r="S585">
        <v>0</v>
      </c>
      <c r="U585">
        <v>30000</v>
      </c>
      <c r="V585">
        <v>30000</v>
      </c>
      <c r="W585">
        <v>0</v>
      </c>
      <c r="X585">
        <v>0</v>
      </c>
      <c r="Y585" t="s">
        <v>72</v>
      </c>
    </row>
    <row r="586" spans="1:25" x14ac:dyDescent="0.25">
      <c r="A586">
        <v>585</v>
      </c>
      <c r="B586">
        <v>69875</v>
      </c>
      <c r="C586">
        <v>0</v>
      </c>
      <c r="D586">
        <v>0</v>
      </c>
      <c r="E586" t="s">
        <v>1532</v>
      </c>
      <c r="F586" t="s">
        <v>1533</v>
      </c>
      <c r="G586">
        <v>1</v>
      </c>
      <c r="H586" s="6">
        <v>42174015</v>
      </c>
      <c r="I586" s="7">
        <v>46169</v>
      </c>
      <c r="K586">
        <v>15</v>
      </c>
      <c r="L586" t="s">
        <v>40</v>
      </c>
      <c r="M586" t="s">
        <v>5</v>
      </c>
      <c r="N586" t="s">
        <v>41</v>
      </c>
      <c r="O586" t="s">
        <v>54</v>
      </c>
      <c r="P586" t="s">
        <v>2519</v>
      </c>
      <c r="Q586">
        <v>3.3</v>
      </c>
      <c r="R586">
        <v>11.7</v>
      </c>
      <c r="S586">
        <v>0</v>
      </c>
      <c r="U586">
        <v>6326102</v>
      </c>
      <c r="V586">
        <v>1391742</v>
      </c>
      <c r="W586">
        <v>4934360</v>
      </c>
      <c r="X586">
        <v>0</v>
      </c>
      <c r="Y586" t="s">
        <v>48</v>
      </c>
    </row>
    <row r="587" spans="1:25" x14ac:dyDescent="0.25">
      <c r="A587">
        <v>586</v>
      </c>
      <c r="B587">
        <v>70464</v>
      </c>
      <c r="C587">
        <v>0</v>
      </c>
      <c r="D587">
        <v>0</v>
      </c>
      <c r="E587" t="s">
        <v>393</v>
      </c>
      <c r="F587" t="s">
        <v>2586</v>
      </c>
      <c r="G587">
        <v>1</v>
      </c>
      <c r="H587" s="6">
        <v>6252013</v>
      </c>
      <c r="I587" s="7">
        <v>46169</v>
      </c>
      <c r="K587">
        <v>8</v>
      </c>
      <c r="L587" t="s">
        <v>40</v>
      </c>
      <c r="M587" t="s">
        <v>5</v>
      </c>
      <c r="N587" t="s">
        <v>41</v>
      </c>
      <c r="O587" t="s">
        <v>57</v>
      </c>
      <c r="P587" t="s">
        <v>2519</v>
      </c>
      <c r="Q587">
        <v>8</v>
      </c>
      <c r="R587">
        <v>0</v>
      </c>
      <c r="S587">
        <v>0</v>
      </c>
      <c r="U587">
        <v>500161</v>
      </c>
      <c r="V587">
        <v>500161</v>
      </c>
      <c r="W587">
        <v>0</v>
      </c>
      <c r="X587">
        <v>0</v>
      </c>
      <c r="Y587" t="s">
        <v>44</v>
      </c>
    </row>
    <row r="588" spans="1:25" x14ac:dyDescent="0.25">
      <c r="A588">
        <v>587</v>
      </c>
      <c r="B588">
        <v>70465</v>
      </c>
      <c r="C588">
        <v>0</v>
      </c>
      <c r="D588">
        <v>0</v>
      </c>
      <c r="E588" t="s">
        <v>834</v>
      </c>
      <c r="F588" t="s">
        <v>835</v>
      </c>
      <c r="G588">
        <v>1</v>
      </c>
      <c r="H588" s="6">
        <v>4335590</v>
      </c>
      <c r="I588" s="7">
        <v>46169</v>
      </c>
      <c r="K588">
        <v>15</v>
      </c>
      <c r="L588" t="s">
        <v>40</v>
      </c>
      <c r="M588" t="s">
        <v>5</v>
      </c>
      <c r="N588" t="s">
        <v>41</v>
      </c>
      <c r="O588" t="s">
        <v>57</v>
      </c>
      <c r="P588" t="s">
        <v>2519</v>
      </c>
      <c r="Q588">
        <v>5</v>
      </c>
      <c r="R588">
        <v>10</v>
      </c>
      <c r="S588">
        <v>0</v>
      </c>
      <c r="U588">
        <v>650339</v>
      </c>
      <c r="V588">
        <v>216780</v>
      </c>
      <c r="W588">
        <v>433559</v>
      </c>
      <c r="X588">
        <v>0</v>
      </c>
      <c r="Y588" t="s">
        <v>94</v>
      </c>
    </row>
    <row r="589" spans="1:25" x14ac:dyDescent="0.25">
      <c r="A589">
        <v>588</v>
      </c>
      <c r="B589">
        <v>70531</v>
      </c>
      <c r="C589">
        <v>0</v>
      </c>
      <c r="D589">
        <v>0</v>
      </c>
      <c r="E589" t="s">
        <v>2473</v>
      </c>
      <c r="F589" t="s">
        <v>2474</v>
      </c>
      <c r="G589">
        <v>1</v>
      </c>
      <c r="H589" s="6">
        <v>2200000</v>
      </c>
      <c r="I589" s="7">
        <v>46169</v>
      </c>
      <c r="K589">
        <v>8</v>
      </c>
      <c r="L589" t="s">
        <v>40</v>
      </c>
      <c r="M589" t="s">
        <v>5</v>
      </c>
      <c r="N589" t="s">
        <v>41</v>
      </c>
      <c r="O589" t="s">
        <v>54</v>
      </c>
      <c r="P589" t="s">
        <v>2519</v>
      </c>
      <c r="Q589">
        <v>8</v>
      </c>
      <c r="R589">
        <v>0</v>
      </c>
      <c r="S589">
        <v>0</v>
      </c>
      <c r="U589">
        <v>176000</v>
      </c>
      <c r="V589">
        <v>176000</v>
      </c>
      <c r="W589">
        <v>0</v>
      </c>
      <c r="X589">
        <v>0</v>
      </c>
      <c r="Y589" t="s">
        <v>48</v>
      </c>
    </row>
    <row r="590" spans="1:25" x14ac:dyDescent="0.25">
      <c r="A590">
        <v>589</v>
      </c>
      <c r="B590">
        <v>70461</v>
      </c>
      <c r="C590">
        <v>0</v>
      </c>
      <c r="D590">
        <v>0</v>
      </c>
      <c r="E590" t="s">
        <v>2224</v>
      </c>
      <c r="F590" t="s">
        <v>2225</v>
      </c>
      <c r="G590">
        <v>1</v>
      </c>
      <c r="H590" s="6">
        <v>11005089</v>
      </c>
      <c r="I590" s="7">
        <v>46168</v>
      </c>
      <c r="K590">
        <v>14</v>
      </c>
      <c r="L590" t="s">
        <v>40</v>
      </c>
      <c r="M590" t="s">
        <v>9</v>
      </c>
      <c r="N590" t="s">
        <v>41</v>
      </c>
      <c r="O590" t="s">
        <v>42</v>
      </c>
      <c r="P590" t="s">
        <v>2519</v>
      </c>
      <c r="Q590">
        <v>7</v>
      </c>
      <c r="R590">
        <v>7</v>
      </c>
      <c r="S590">
        <v>0</v>
      </c>
      <c r="U590">
        <v>1540712</v>
      </c>
      <c r="V590">
        <v>770356</v>
      </c>
      <c r="W590">
        <v>770356</v>
      </c>
      <c r="X590">
        <v>0</v>
      </c>
      <c r="Y590" t="s">
        <v>2086</v>
      </c>
    </row>
    <row r="591" spans="1:25" x14ac:dyDescent="0.25">
      <c r="A591">
        <v>590</v>
      </c>
      <c r="B591">
        <v>70460</v>
      </c>
      <c r="C591">
        <v>0</v>
      </c>
      <c r="D591">
        <v>0</v>
      </c>
      <c r="E591" t="s">
        <v>2406</v>
      </c>
      <c r="F591" t="s">
        <v>2407</v>
      </c>
      <c r="G591">
        <v>1</v>
      </c>
      <c r="H591" s="6">
        <v>10169438</v>
      </c>
      <c r="I591" s="7">
        <v>46168</v>
      </c>
      <c r="K591">
        <v>14</v>
      </c>
      <c r="L591" t="s">
        <v>40</v>
      </c>
      <c r="M591" t="s">
        <v>9</v>
      </c>
      <c r="N591" t="s">
        <v>41</v>
      </c>
      <c r="O591" t="s">
        <v>42</v>
      </c>
      <c r="P591" t="s">
        <v>2519</v>
      </c>
      <c r="Q591">
        <v>7</v>
      </c>
      <c r="R591">
        <v>7</v>
      </c>
      <c r="S591">
        <v>0</v>
      </c>
      <c r="U591">
        <v>1423721</v>
      </c>
      <c r="V591">
        <v>711861</v>
      </c>
      <c r="W591">
        <v>711861</v>
      </c>
      <c r="X591">
        <v>0</v>
      </c>
      <c r="Y591" t="s">
        <v>2086</v>
      </c>
    </row>
    <row r="592" spans="1:25" x14ac:dyDescent="0.25">
      <c r="A592">
        <v>591</v>
      </c>
      <c r="B592">
        <v>70459</v>
      </c>
      <c r="C592">
        <v>0</v>
      </c>
      <c r="D592">
        <v>0</v>
      </c>
      <c r="E592" t="s">
        <v>1506</v>
      </c>
      <c r="F592" t="s">
        <v>1507</v>
      </c>
      <c r="G592">
        <v>1</v>
      </c>
      <c r="H592" s="6">
        <v>199041</v>
      </c>
      <c r="I592" s="7">
        <v>46168</v>
      </c>
      <c r="K592">
        <v>8</v>
      </c>
      <c r="L592" t="s">
        <v>40</v>
      </c>
      <c r="M592" t="s">
        <v>7</v>
      </c>
      <c r="N592" t="s">
        <v>41</v>
      </c>
      <c r="O592" t="s">
        <v>64</v>
      </c>
      <c r="P592" t="s">
        <v>2519</v>
      </c>
      <c r="Q592">
        <v>8</v>
      </c>
      <c r="R592">
        <v>0</v>
      </c>
      <c r="S592">
        <v>0</v>
      </c>
      <c r="U592">
        <v>15923</v>
      </c>
      <c r="V592">
        <v>15923</v>
      </c>
      <c r="W592">
        <v>0</v>
      </c>
      <c r="X592">
        <v>0</v>
      </c>
      <c r="Y592" t="s">
        <v>44</v>
      </c>
    </row>
    <row r="593" spans="1:25" x14ac:dyDescent="0.25">
      <c r="A593">
        <v>592</v>
      </c>
      <c r="B593">
        <v>70462</v>
      </c>
      <c r="C593">
        <v>0</v>
      </c>
      <c r="D593">
        <v>0</v>
      </c>
      <c r="E593" t="s">
        <v>2220</v>
      </c>
      <c r="F593" t="s">
        <v>2221</v>
      </c>
      <c r="G593">
        <v>1</v>
      </c>
      <c r="H593" s="6">
        <v>1703678</v>
      </c>
      <c r="I593" s="7">
        <v>46168</v>
      </c>
      <c r="K593">
        <v>14</v>
      </c>
      <c r="L593" t="s">
        <v>40</v>
      </c>
      <c r="M593" t="s">
        <v>9</v>
      </c>
      <c r="N593" t="s">
        <v>41</v>
      </c>
      <c r="O593" t="s">
        <v>42</v>
      </c>
      <c r="P593" t="s">
        <v>2519</v>
      </c>
      <c r="Q593">
        <v>7</v>
      </c>
      <c r="R593">
        <v>7</v>
      </c>
      <c r="S593">
        <v>0</v>
      </c>
      <c r="U593">
        <v>238515</v>
      </c>
      <c r="V593">
        <v>119257</v>
      </c>
      <c r="W593">
        <v>119257</v>
      </c>
      <c r="X593">
        <v>0</v>
      </c>
      <c r="Y593" t="s">
        <v>2086</v>
      </c>
    </row>
    <row r="594" spans="1:25" x14ac:dyDescent="0.25">
      <c r="A594">
        <v>593</v>
      </c>
      <c r="B594">
        <v>70458</v>
      </c>
      <c r="C594">
        <v>0</v>
      </c>
      <c r="D594">
        <v>0</v>
      </c>
      <c r="E594" t="s">
        <v>457</v>
      </c>
      <c r="F594" t="s">
        <v>458</v>
      </c>
      <c r="G594">
        <v>1</v>
      </c>
      <c r="H594" s="6">
        <v>947200</v>
      </c>
      <c r="I594" s="7">
        <v>46168</v>
      </c>
      <c r="K594" t="s">
        <v>137</v>
      </c>
      <c r="L594" t="s">
        <v>40</v>
      </c>
      <c r="M594" t="s">
        <v>5</v>
      </c>
      <c r="N594" t="s">
        <v>41</v>
      </c>
      <c r="O594" t="s">
        <v>47</v>
      </c>
      <c r="P594" t="s">
        <v>2519</v>
      </c>
      <c r="Q594">
        <v>12.5</v>
      </c>
      <c r="R594">
        <v>0</v>
      </c>
      <c r="S594">
        <v>0</v>
      </c>
      <c r="U594">
        <v>118400</v>
      </c>
      <c r="V594">
        <v>118400</v>
      </c>
      <c r="W594">
        <v>0</v>
      </c>
      <c r="X594">
        <v>0</v>
      </c>
      <c r="Y594" t="s">
        <v>44</v>
      </c>
    </row>
    <row r="595" spans="1:25" x14ac:dyDescent="0.25">
      <c r="A595">
        <v>594</v>
      </c>
      <c r="B595">
        <v>70451</v>
      </c>
      <c r="C595">
        <v>0</v>
      </c>
      <c r="D595">
        <v>0</v>
      </c>
      <c r="E595" t="s">
        <v>2499</v>
      </c>
      <c r="F595" t="s">
        <v>2500</v>
      </c>
      <c r="G595">
        <v>1</v>
      </c>
      <c r="H595" s="6">
        <v>1612904</v>
      </c>
      <c r="I595" s="7">
        <v>46167</v>
      </c>
      <c r="K595">
        <v>7</v>
      </c>
      <c r="L595" t="s">
        <v>40</v>
      </c>
      <c r="M595" t="s">
        <v>5</v>
      </c>
      <c r="N595" t="s">
        <v>41</v>
      </c>
      <c r="O595" t="s">
        <v>57</v>
      </c>
      <c r="P595" t="s">
        <v>2519</v>
      </c>
      <c r="Q595">
        <v>7</v>
      </c>
      <c r="R595">
        <v>0</v>
      </c>
      <c r="S595">
        <v>0</v>
      </c>
      <c r="U595">
        <v>112903</v>
      </c>
      <c r="V595">
        <v>112903</v>
      </c>
      <c r="W595">
        <v>0</v>
      </c>
      <c r="X595">
        <v>0</v>
      </c>
      <c r="Y595" t="s">
        <v>48</v>
      </c>
    </row>
    <row r="596" spans="1:25" x14ac:dyDescent="0.25">
      <c r="A596">
        <v>595</v>
      </c>
      <c r="B596">
        <v>70452</v>
      </c>
      <c r="C596">
        <v>0</v>
      </c>
      <c r="D596">
        <v>0</v>
      </c>
      <c r="E596" t="s">
        <v>2499</v>
      </c>
      <c r="F596" t="s">
        <v>2500</v>
      </c>
      <c r="G596">
        <v>1</v>
      </c>
      <c r="H596" s="6">
        <v>81613</v>
      </c>
      <c r="I596" s="7">
        <v>46167</v>
      </c>
      <c r="K596">
        <v>7</v>
      </c>
      <c r="L596" t="s">
        <v>40</v>
      </c>
      <c r="M596" t="s">
        <v>5</v>
      </c>
      <c r="N596" t="s">
        <v>41</v>
      </c>
      <c r="O596" t="s">
        <v>57</v>
      </c>
      <c r="P596" t="s">
        <v>2519</v>
      </c>
      <c r="Q596">
        <v>7</v>
      </c>
      <c r="R596">
        <v>0</v>
      </c>
      <c r="S596">
        <v>0</v>
      </c>
      <c r="U596">
        <v>5713</v>
      </c>
      <c r="V596">
        <v>5713</v>
      </c>
      <c r="W596">
        <v>0</v>
      </c>
      <c r="X596">
        <v>0</v>
      </c>
      <c r="Y596" t="s">
        <v>48</v>
      </c>
    </row>
    <row r="597" spans="1:25" x14ac:dyDescent="0.25">
      <c r="A597">
        <v>596</v>
      </c>
      <c r="B597">
        <v>70450</v>
      </c>
      <c r="C597">
        <v>0</v>
      </c>
      <c r="D597">
        <v>0</v>
      </c>
      <c r="E597" t="s">
        <v>1554</v>
      </c>
      <c r="F597" t="s">
        <v>1555</v>
      </c>
      <c r="G597">
        <v>1</v>
      </c>
      <c r="H597" s="6">
        <v>270000</v>
      </c>
      <c r="I597" s="7">
        <v>46167</v>
      </c>
      <c r="K597">
        <v>8</v>
      </c>
      <c r="L597" t="s">
        <v>40</v>
      </c>
      <c r="M597" t="s">
        <v>5</v>
      </c>
      <c r="N597" t="s">
        <v>41</v>
      </c>
      <c r="O597" t="s">
        <v>57</v>
      </c>
      <c r="P597" t="s">
        <v>2519</v>
      </c>
      <c r="Q597">
        <v>8</v>
      </c>
      <c r="R597">
        <v>0</v>
      </c>
      <c r="S597">
        <v>0</v>
      </c>
      <c r="U597">
        <v>21600</v>
      </c>
      <c r="V597">
        <v>21600</v>
      </c>
      <c r="W597">
        <v>0</v>
      </c>
      <c r="X597">
        <v>0</v>
      </c>
      <c r="Y597" t="s">
        <v>48</v>
      </c>
    </row>
    <row r="598" spans="1:25" x14ac:dyDescent="0.25">
      <c r="A598">
        <v>597</v>
      </c>
      <c r="B598">
        <v>70453</v>
      </c>
      <c r="C598">
        <v>0</v>
      </c>
      <c r="D598">
        <v>0</v>
      </c>
      <c r="E598" t="s">
        <v>1721</v>
      </c>
      <c r="F598" t="s">
        <v>1722</v>
      </c>
      <c r="G598">
        <v>1</v>
      </c>
      <c r="H598" s="6">
        <v>59944987</v>
      </c>
      <c r="I598" s="7">
        <v>46167</v>
      </c>
      <c r="K598">
        <v>15</v>
      </c>
      <c r="L598" t="s">
        <v>40</v>
      </c>
      <c r="M598" t="s">
        <v>5</v>
      </c>
      <c r="N598" t="s">
        <v>41</v>
      </c>
      <c r="O598" t="s">
        <v>54</v>
      </c>
      <c r="P598" t="s">
        <v>2519</v>
      </c>
      <c r="Q598">
        <v>5</v>
      </c>
      <c r="R598">
        <v>10</v>
      </c>
      <c r="S598">
        <v>0</v>
      </c>
      <c r="U598">
        <v>8991748</v>
      </c>
      <c r="V598">
        <v>2997249</v>
      </c>
      <c r="W598">
        <v>5994499</v>
      </c>
      <c r="X598">
        <v>0</v>
      </c>
      <c r="Y598" t="s">
        <v>48</v>
      </c>
    </row>
    <row r="599" spans="1:25" x14ac:dyDescent="0.25">
      <c r="A599">
        <v>598</v>
      </c>
      <c r="B599">
        <v>70456</v>
      </c>
      <c r="C599">
        <v>0</v>
      </c>
      <c r="D599">
        <v>0</v>
      </c>
      <c r="E599" t="s">
        <v>2347</v>
      </c>
      <c r="F599" t="s">
        <v>2348</v>
      </c>
      <c r="G599">
        <v>1</v>
      </c>
      <c r="H599" s="6">
        <v>50000000</v>
      </c>
      <c r="I599" s="7">
        <v>46167</v>
      </c>
      <c r="K599">
        <v>15</v>
      </c>
      <c r="L599" t="s">
        <v>40</v>
      </c>
      <c r="M599" t="s">
        <v>5</v>
      </c>
      <c r="N599" t="s">
        <v>41</v>
      </c>
      <c r="O599" t="s">
        <v>47</v>
      </c>
      <c r="P599" t="s">
        <v>2519</v>
      </c>
      <c r="Q599">
        <v>2.8</v>
      </c>
      <c r="R599">
        <v>12.2</v>
      </c>
      <c r="S599">
        <v>0</v>
      </c>
      <c r="U599">
        <v>7500000</v>
      </c>
      <c r="V599">
        <v>1400000</v>
      </c>
      <c r="W599">
        <v>6100000</v>
      </c>
      <c r="X599">
        <v>0</v>
      </c>
      <c r="Y599" t="s">
        <v>48</v>
      </c>
    </row>
    <row r="600" spans="1:25" x14ac:dyDescent="0.25">
      <c r="A600">
        <v>599</v>
      </c>
      <c r="B600">
        <v>70440</v>
      </c>
      <c r="C600">
        <v>0</v>
      </c>
      <c r="D600">
        <v>0</v>
      </c>
      <c r="E600" t="s">
        <v>818</v>
      </c>
      <c r="F600" t="s">
        <v>819</v>
      </c>
      <c r="G600">
        <v>1</v>
      </c>
      <c r="H600" s="6">
        <v>2557500</v>
      </c>
      <c r="I600" s="7">
        <v>46164</v>
      </c>
      <c r="K600">
        <v>8</v>
      </c>
      <c r="L600" t="s">
        <v>40</v>
      </c>
      <c r="M600" t="s">
        <v>4</v>
      </c>
      <c r="N600" t="s">
        <v>41</v>
      </c>
      <c r="O600" t="s">
        <v>51</v>
      </c>
      <c r="P600" t="s">
        <v>2519</v>
      </c>
      <c r="Q600">
        <v>8</v>
      </c>
      <c r="R600">
        <v>0</v>
      </c>
      <c r="S600">
        <v>0</v>
      </c>
      <c r="U600">
        <v>204600</v>
      </c>
      <c r="V600">
        <v>204600</v>
      </c>
      <c r="W600">
        <v>0</v>
      </c>
      <c r="X600">
        <v>0</v>
      </c>
      <c r="Y600" t="s">
        <v>44</v>
      </c>
    </row>
    <row r="601" spans="1:25" x14ac:dyDescent="0.25">
      <c r="A601">
        <v>600</v>
      </c>
      <c r="B601">
        <v>70436</v>
      </c>
      <c r="C601">
        <v>0</v>
      </c>
      <c r="D601">
        <v>0</v>
      </c>
      <c r="E601" t="s">
        <v>777</v>
      </c>
      <c r="F601" t="s">
        <v>778</v>
      </c>
      <c r="G601">
        <v>1</v>
      </c>
      <c r="H601" s="6">
        <v>5000000</v>
      </c>
      <c r="I601" s="7">
        <v>46164</v>
      </c>
      <c r="K601">
        <v>10</v>
      </c>
      <c r="L601" t="s">
        <v>40</v>
      </c>
      <c r="M601" t="s">
        <v>9</v>
      </c>
      <c r="N601" t="s">
        <v>41</v>
      </c>
      <c r="O601" t="s">
        <v>42</v>
      </c>
      <c r="P601" t="s">
        <v>2519</v>
      </c>
      <c r="Q601">
        <v>10</v>
      </c>
      <c r="R601">
        <v>0</v>
      </c>
      <c r="S601">
        <v>0</v>
      </c>
      <c r="U601">
        <v>500000</v>
      </c>
      <c r="V601">
        <v>500000</v>
      </c>
      <c r="W601">
        <v>0</v>
      </c>
      <c r="X601">
        <v>0</v>
      </c>
      <c r="Y601" t="s">
        <v>44</v>
      </c>
    </row>
    <row r="602" spans="1:25" x14ac:dyDescent="0.25">
      <c r="A602">
        <v>601</v>
      </c>
      <c r="B602">
        <v>70437</v>
      </c>
      <c r="C602">
        <v>0</v>
      </c>
      <c r="D602">
        <v>0</v>
      </c>
      <c r="E602" t="s">
        <v>777</v>
      </c>
      <c r="F602" t="s">
        <v>778</v>
      </c>
      <c r="G602">
        <v>1</v>
      </c>
      <c r="H602" s="6">
        <v>5000000</v>
      </c>
      <c r="I602" s="7">
        <v>46164</v>
      </c>
      <c r="K602">
        <v>10</v>
      </c>
      <c r="L602" t="s">
        <v>40</v>
      </c>
      <c r="M602" t="s">
        <v>9</v>
      </c>
      <c r="N602" t="s">
        <v>41</v>
      </c>
      <c r="O602" t="s">
        <v>42</v>
      </c>
      <c r="P602" t="s">
        <v>2519</v>
      </c>
      <c r="Q602">
        <v>10</v>
      </c>
      <c r="R602">
        <v>0</v>
      </c>
      <c r="S602">
        <v>0</v>
      </c>
      <c r="U602">
        <v>500000</v>
      </c>
      <c r="V602">
        <v>500000</v>
      </c>
      <c r="W602">
        <v>0</v>
      </c>
      <c r="X602">
        <v>0</v>
      </c>
      <c r="Y602" t="s">
        <v>44</v>
      </c>
    </row>
    <row r="603" spans="1:25" x14ac:dyDescent="0.25">
      <c r="A603">
        <v>602</v>
      </c>
      <c r="B603">
        <v>70438</v>
      </c>
      <c r="C603">
        <v>0</v>
      </c>
      <c r="D603">
        <v>0</v>
      </c>
      <c r="E603" t="s">
        <v>777</v>
      </c>
      <c r="F603" t="s">
        <v>778</v>
      </c>
      <c r="G603">
        <v>1</v>
      </c>
      <c r="H603" s="6">
        <v>5000000</v>
      </c>
      <c r="I603" s="7">
        <v>46164</v>
      </c>
      <c r="K603">
        <v>10</v>
      </c>
      <c r="L603" t="s">
        <v>40</v>
      </c>
      <c r="M603" t="s">
        <v>9</v>
      </c>
      <c r="N603" t="s">
        <v>41</v>
      </c>
      <c r="O603" t="s">
        <v>42</v>
      </c>
      <c r="P603" t="s">
        <v>2519</v>
      </c>
      <c r="Q603">
        <v>10</v>
      </c>
      <c r="R603">
        <v>0</v>
      </c>
      <c r="S603">
        <v>0</v>
      </c>
      <c r="U603">
        <v>500000</v>
      </c>
      <c r="V603">
        <v>500000</v>
      </c>
      <c r="W603">
        <v>0</v>
      </c>
      <c r="X603">
        <v>0</v>
      </c>
      <c r="Y603" t="s">
        <v>44</v>
      </c>
    </row>
    <row r="604" spans="1:25" x14ac:dyDescent="0.25">
      <c r="A604">
        <v>603</v>
      </c>
      <c r="B604">
        <v>70439</v>
      </c>
      <c r="C604">
        <v>0</v>
      </c>
      <c r="D604">
        <v>0</v>
      </c>
      <c r="E604" t="s">
        <v>777</v>
      </c>
      <c r="F604" t="s">
        <v>778</v>
      </c>
      <c r="G604">
        <v>1</v>
      </c>
      <c r="H604" s="6">
        <v>96402</v>
      </c>
      <c r="I604" s="7">
        <v>46164</v>
      </c>
      <c r="K604">
        <v>10</v>
      </c>
      <c r="L604" t="s">
        <v>40</v>
      </c>
      <c r="M604" t="s">
        <v>9</v>
      </c>
      <c r="N604" t="s">
        <v>41</v>
      </c>
      <c r="O604" t="s">
        <v>42</v>
      </c>
      <c r="P604" t="s">
        <v>2519</v>
      </c>
      <c r="Q604">
        <v>10</v>
      </c>
      <c r="R604">
        <v>0</v>
      </c>
      <c r="S604">
        <v>0</v>
      </c>
      <c r="U604">
        <v>9640</v>
      </c>
      <c r="V604">
        <v>9640</v>
      </c>
      <c r="W604">
        <v>0</v>
      </c>
      <c r="X604">
        <v>0</v>
      </c>
      <c r="Y604" t="s">
        <v>44</v>
      </c>
    </row>
    <row r="605" spans="1:25" x14ac:dyDescent="0.25">
      <c r="A605">
        <v>604</v>
      </c>
      <c r="B605">
        <v>70444</v>
      </c>
      <c r="C605">
        <v>0</v>
      </c>
      <c r="D605">
        <v>0</v>
      </c>
      <c r="E605" t="s">
        <v>1880</v>
      </c>
      <c r="F605" t="s">
        <v>1881</v>
      </c>
      <c r="G605">
        <v>1</v>
      </c>
      <c r="H605" s="6">
        <v>127931809</v>
      </c>
      <c r="I605" s="7">
        <v>46164</v>
      </c>
      <c r="K605">
        <v>15</v>
      </c>
      <c r="L605" t="s">
        <v>40</v>
      </c>
      <c r="M605" t="s">
        <v>5</v>
      </c>
      <c r="N605" t="s">
        <v>41</v>
      </c>
      <c r="O605" t="s">
        <v>77</v>
      </c>
      <c r="P605" t="s">
        <v>2519</v>
      </c>
      <c r="Q605">
        <v>9</v>
      </c>
      <c r="R605">
        <v>6</v>
      </c>
      <c r="S605">
        <v>0</v>
      </c>
      <c r="U605">
        <v>19189771</v>
      </c>
      <c r="V605">
        <v>11513863</v>
      </c>
      <c r="W605">
        <v>7675909</v>
      </c>
      <c r="X605">
        <v>0</v>
      </c>
      <c r="Y605" t="s">
        <v>48</v>
      </c>
    </row>
    <row r="606" spans="1:25" x14ac:dyDescent="0.25">
      <c r="A606">
        <v>605</v>
      </c>
      <c r="B606">
        <v>70432</v>
      </c>
      <c r="C606">
        <v>0</v>
      </c>
      <c r="D606">
        <v>0</v>
      </c>
      <c r="E606" t="s">
        <v>978</v>
      </c>
      <c r="F606" t="s">
        <v>979</v>
      </c>
      <c r="G606">
        <v>1</v>
      </c>
      <c r="H606" s="6">
        <v>3122037</v>
      </c>
      <c r="I606" s="7">
        <v>46164</v>
      </c>
      <c r="K606">
        <v>8</v>
      </c>
      <c r="L606" t="s">
        <v>40</v>
      </c>
      <c r="M606" t="s">
        <v>7</v>
      </c>
      <c r="N606" t="s">
        <v>41</v>
      </c>
      <c r="O606" t="s">
        <v>64</v>
      </c>
      <c r="P606" t="s">
        <v>2519</v>
      </c>
      <c r="Q606">
        <v>8</v>
      </c>
      <c r="R606">
        <v>0</v>
      </c>
      <c r="S606">
        <v>0</v>
      </c>
      <c r="U606">
        <v>249763</v>
      </c>
      <c r="V606">
        <v>249763</v>
      </c>
      <c r="W606">
        <v>0</v>
      </c>
      <c r="X606">
        <v>0</v>
      </c>
      <c r="Y606" t="s">
        <v>44</v>
      </c>
    </row>
    <row r="607" spans="1:25" x14ac:dyDescent="0.25">
      <c r="A607">
        <v>606</v>
      </c>
      <c r="B607">
        <v>70433</v>
      </c>
      <c r="C607">
        <v>0</v>
      </c>
      <c r="D607">
        <v>0</v>
      </c>
      <c r="E607" t="s">
        <v>972</v>
      </c>
      <c r="F607" t="s">
        <v>2623</v>
      </c>
      <c r="G607">
        <v>1</v>
      </c>
      <c r="H607" s="6">
        <v>940616</v>
      </c>
      <c r="I607" s="7">
        <v>46164</v>
      </c>
      <c r="K607">
        <v>8</v>
      </c>
      <c r="L607" t="s">
        <v>40</v>
      </c>
      <c r="M607" t="s">
        <v>7</v>
      </c>
      <c r="N607" t="s">
        <v>41</v>
      </c>
      <c r="O607" t="s">
        <v>64</v>
      </c>
      <c r="P607" t="s">
        <v>2519</v>
      </c>
      <c r="Q607">
        <v>8</v>
      </c>
      <c r="R607">
        <v>0</v>
      </c>
      <c r="S607">
        <v>0</v>
      </c>
      <c r="U607">
        <v>75249</v>
      </c>
      <c r="V607">
        <v>75249</v>
      </c>
      <c r="W607">
        <v>0</v>
      </c>
      <c r="X607">
        <v>0</v>
      </c>
      <c r="Y607" t="s">
        <v>44</v>
      </c>
    </row>
    <row r="608" spans="1:25" x14ac:dyDescent="0.25">
      <c r="A608">
        <v>607</v>
      </c>
      <c r="B608">
        <v>70441</v>
      </c>
      <c r="C608">
        <v>0</v>
      </c>
      <c r="D608">
        <v>0</v>
      </c>
      <c r="E608" t="s">
        <v>2479</v>
      </c>
      <c r="F608" t="s">
        <v>2480</v>
      </c>
      <c r="G608">
        <v>1</v>
      </c>
      <c r="H608" s="6">
        <v>1000000</v>
      </c>
      <c r="I608" s="7">
        <v>46164</v>
      </c>
      <c r="K608">
        <v>15</v>
      </c>
      <c r="L608" t="s">
        <v>40</v>
      </c>
      <c r="M608" t="s">
        <v>5</v>
      </c>
      <c r="N608" t="s">
        <v>41</v>
      </c>
      <c r="O608" t="s">
        <v>47</v>
      </c>
      <c r="P608" t="s">
        <v>2519</v>
      </c>
      <c r="Q608">
        <v>5</v>
      </c>
      <c r="R608">
        <v>10</v>
      </c>
      <c r="S608">
        <v>0</v>
      </c>
      <c r="U608">
        <v>150000</v>
      </c>
      <c r="V608">
        <v>50000</v>
      </c>
      <c r="W608">
        <v>100000</v>
      </c>
      <c r="X608">
        <v>0</v>
      </c>
      <c r="Y608" t="s">
        <v>48</v>
      </c>
    </row>
    <row r="609" spans="1:25" x14ac:dyDescent="0.25">
      <c r="A609">
        <v>608</v>
      </c>
      <c r="B609">
        <v>70443</v>
      </c>
      <c r="C609">
        <v>0</v>
      </c>
      <c r="D609">
        <v>0</v>
      </c>
      <c r="E609" t="s">
        <v>1011</v>
      </c>
      <c r="F609" t="s">
        <v>1012</v>
      </c>
      <c r="G609">
        <v>1</v>
      </c>
      <c r="H609" s="6">
        <v>1083430</v>
      </c>
      <c r="I609" s="7">
        <v>46164</v>
      </c>
      <c r="K609">
        <v>12</v>
      </c>
      <c r="L609" t="s">
        <v>40</v>
      </c>
      <c r="M609" t="s">
        <v>5</v>
      </c>
      <c r="N609" t="s">
        <v>41</v>
      </c>
      <c r="O609" t="s">
        <v>77</v>
      </c>
      <c r="P609" t="s">
        <v>2519</v>
      </c>
      <c r="Q609">
        <v>12</v>
      </c>
      <c r="R609">
        <v>0</v>
      </c>
      <c r="S609">
        <v>0</v>
      </c>
      <c r="U609">
        <v>130012</v>
      </c>
      <c r="V609">
        <v>130012</v>
      </c>
      <c r="W609">
        <v>0</v>
      </c>
      <c r="X609">
        <v>0</v>
      </c>
      <c r="Y609" t="s">
        <v>437</v>
      </c>
    </row>
    <row r="610" spans="1:25" x14ac:dyDescent="0.25">
      <c r="A610">
        <v>609</v>
      </c>
      <c r="B610">
        <v>70442</v>
      </c>
      <c r="C610">
        <v>0</v>
      </c>
      <c r="D610">
        <v>0</v>
      </c>
      <c r="E610" t="s">
        <v>1438</v>
      </c>
      <c r="F610" t="s">
        <v>1439</v>
      </c>
      <c r="G610">
        <v>1</v>
      </c>
      <c r="H610" s="6">
        <v>44444444</v>
      </c>
      <c r="I610" s="7">
        <v>46164</v>
      </c>
      <c r="K610" t="s">
        <v>866</v>
      </c>
      <c r="L610" t="s">
        <v>40</v>
      </c>
      <c r="M610" t="s">
        <v>5</v>
      </c>
      <c r="N610" t="s">
        <v>41</v>
      </c>
      <c r="O610" t="s">
        <v>47</v>
      </c>
      <c r="P610" t="s">
        <v>2519</v>
      </c>
      <c r="Q610">
        <v>0.1</v>
      </c>
      <c r="R610">
        <v>3.7</v>
      </c>
      <c r="S610">
        <v>0</v>
      </c>
      <c r="U610">
        <v>1688889</v>
      </c>
      <c r="V610">
        <v>44444</v>
      </c>
      <c r="W610">
        <v>1644444</v>
      </c>
      <c r="X610">
        <v>0</v>
      </c>
      <c r="Y610" t="s">
        <v>250</v>
      </c>
    </row>
    <row r="611" spans="1:25" x14ac:dyDescent="0.25">
      <c r="A611">
        <v>610</v>
      </c>
      <c r="B611">
        <v>70449</v>
      </c>
      <c r="C611">
        <v>0</v>
      </c>
      <c r="D611">
        <v>0</v>
      </c>
      <c r="E611" t="s">
        <v>199</v>
      </c>
      <c r="F611" t="s">
        <v>200</v>
      </c>
      <c r="G611">
        <v>1</v>
      </c>
      <c r="H611" s="6">
        <v>23085641</v>
      </c>
      <c r="I611" s="7">
        <v>46164</v>
      </c>
      <c r="K611">
        <v>15</v>
      </c>
      <c r="L611" t="s">
        <v>40</v>
      </c>
      <c r="M611" t="s">
        <v>5</v>
      </c>
      <c r="N611" t="s">
        <v>41</v>
      </c>
      <c r="O611" t="s">
        <v>77</v>
      </c>
      <c r="P611" t="s">
        <v>2519</v>
      </c>
      <c r="Q611">
        <v>6</v>
      </c>
      <c r="R611">
        <v>9</v>
      </c>
      <c r="S611">
        <v>0</v>
      </c>
      <c r="U611">
        <v>3462846</v>
      </c>
      <c r="V611">
        <v>1385138</v>
      </c>
      <c r="W611">
        <v>2077708</v>
      </c>
      <c r="X611">
        <v>0</v>
      </c>
      <c r="Y611" t="s">
        <v>94</v>
      </c>
    </row>
    <row r="612" spans="1:25" x14ac:dyDescent="0.25">
      <c r="A612">
        <v>611</v>
      </c>
      <c r="B612">
        <v>70448</v>
      </c>
      <c r="C612">
        <v>0</v>
      </c>
      <c r="D612">
        <v>0</v>
      </c>
      <c r="E612" t="s">
        <v>942</v>
      </c>
      <c r="F612" t="s">
        <v>943</v>
      </c>
      <c r="G612">
        <v>1</v>
      </c>
      <c r="H612" s="6">
        <v>11089945</v>
      </c>
      <c r="I612" s="7">
        <v>46164</v>
      </c>
      <c r="K612">
        <v>9</v>
      </c>
      <c r="L612" t="s">
        <v>40</v>
      </c>
      <c r="M612" t="s">
        <v>4</v>
      </c>
      <c r="N612" t="s">
        <v>41</v>
      </c>
      <c r="O612" t="s">
        <v>51</v>
      </c>
      <c r="P612" t="s">
        <v>2519</v>
      </c>
      <c r="Q612">
        <v>9</v>
      </c>
      <c r="R612">
        <v>0</v>
      </c>
      <c r="S612">
        <v>0</v>
      </c>
      <c r="U612">
        <v>998095</v>
      </c>
      <c r="V612">
        <v>998095</v>
      </c>
      <c r="W612">
        <v>0</v>
      </c>
      <c r="X612">
        <v>0</v>
      </c>
      <c r="Y612" t="s">
        <v>67</v>
      </c>
    </row>
    <row r="613" spans="1:25" x14ac:dyDescent="0.25">
      <c r="A613">
        <v>612</v>
      </c>
      <c r="B613">
        <v>70445</v>
      </c>
      <c r="C613">
        <v>0</v>
      </c>
      <c r="D613">
        <v>0</v>
      </c>
      <c r="E613" t="s">
        <v>1582</v>
      </c>
      <c r="F613" t="s">
        <v>1583</v>
      </c>
      <c r="G613">
        <v>1</v>
      </c>
      <c r="H613" s="6">
        <v>2500000</v>
      </c>
      <c r="I613" s="7">
        <v>46164</v>
      </c>
      <c r="K613">
        <v>15</v>
      </c>
      <c r="L613" t="s">
        <v>40</v>
      </c>
      <c r="M613" t="s">
        <v>5</v>
      </c>
      <c r="N613" t="s">
        <v>41</v>
      </c>
      <c r="O613" t="s">
        <v>77</v>
      </c>
      <c r="P613" t="s">
        <v>2519</v>
      </c>
      <c r="Q613">
        <v>4.5</v>
      </c>
      <c r="R613">
        <v>10.5</v>
      </c>
      <c r="S613">
        <v>0</v>
      </c>
      <c r="U613">
        <v>375000</v>
      </c>
      <c r="V613">
        <v>112500</v>
      </c>
      <c r="W613">
        <v>262500</v>
      </c>
      <c r="X613">
        <v>0</v>
      </c>
      <c r="Y613" t="s">
        <v>48</v>
      </c>
    </row>
    <row r="614" spans="1:25" x14ac:dyDescent="0.25">
      <c r="A614">
        <v>613</v>
      </c>
      <c r="B614">
        <v>70435</v>
      </c>
      <c r="C614">
        <v>0</v>
      </c>
      <c r="D614">
        <v>0</v>
      </c>
      <c r="E614" t="s">
        <v>1886</v>
      </c>
      <c r="F614" t="s">
        <v>1887</v>
      </c>
      <c r="G614">
        <v>1</v>
      </c>
      <c r="H614" s="6">
        <v>4933925</v>
      </c>
      <c r="I614" s="7">
        <v>46164</v>
      </c>
      <c r="K614" t="s">
        <v>766</v>
      </c>
      <c r="L614" t="s">
        <v>40</v>
      </c>
      <c r="M614" t="s">
        <v>5</v>
      </c>
      <c r="N614" t="s">
        <v>41</v>
      </c>
      <c r="O614" t="s">
        <v>77</v>
      </c>
      <c r="P614" t="s">
        <v>2519</v>
      </c>
      <c r="Q614">
        <v>4.5</v>
      </c>
      <c r="R614">
        <v>0</v>
      </c>
      <c r="S614">
        <v>0</v>
      </c>
      <c r="U614">
        <v>222027</v>
      </c>
      <c r="V614">
        <v>222027</v>
      </c>
      <c r="W614">
        <v>0</v>
      </c>
      <c r="X614">
        <v>0</v>
      </c>
      <c r="Y614" t="s">
        <v>48</v>
      </c>
    </row>
    <row r="615" spans="1:25" x14ac:dyDescent="0.25">
      <c r="A615">
        <v>614</v>
      </c>
      <c r="B615">
        <v>70279</v>
      </c>
      <c r="C615">
        <v>0</v>
      </c>
      <c r="D615">
        <v>0</v>
      </c>
      <c r="E615" t="s">
        <v>2530</v>
      </c>
      <c r="F615" t="s">
        <v>2531</v>
      </c>
      <c r="G615">
        <v>1</v>
      </c>
      <c r="H615" s="6">
        <v>27761731</v>
      </c>
      <c r="I615" s="7">
        <v>46162</v>
      </c>
      <c r="K615">
        <v>12</v>
      </c>
      <c r="L615" t="s">
        <v>40</v>
      </c>
      <c r="M615" t="s">
        <v>5</v>
      </c>
      <c r="N615" t="s">
        <v>41</v>
      </c>
      <c r="O615" t="s">
        <v>47</v>
      </c>
      <c r="P615" t="s">
        <v>2519</v>
      </c>
      <c r="Q615">
        <v>5</v>
      </c>
      <c r="R615">
        <v>7</v>
      </c>
      <c r="S615">
        <v>0</v>
      </c>
      <c r="U615">
        <v>3331408</v>
      </c>
      <c r="V615">
        <v>1388087</v>
      </c>
      <c r="W615">
        <v>1943321</v>
      </c>
      <c r="X615">
        <v>0</v>
      </c>
      <c r="Y615" t="s">
        <v>2520</v>
      </c>
    </row>
    <row r="616" spans="1:25" x14ac:dyDescent="0.25">
      <c r="A616">
        <v>615</v>
      </c>
      <c r="B616">
        <v>70446</v>
      </c>
      <c r="C616">
        <v>0</v>
      </c>
      <c r="D616">
        <v>0</v>
      </c>
      <c r="E616" t="s">
        <v>2114</v>
      </c>
      <c r="F616" t="s">
        <v>2115</v>
      </c>
      <c r="G616">
        <v>1</v>
      </c>
      <c r="H616" s="6">
        <v>489659</v>
      </c>
      <c r="I616" s="7">
        <v>46162</v>
      </c>
      <c r="K616" t="s">
        <v>80</v>
      </c>
      <c r="L616" t="s">
        <v>40</v>
      </c>
      <c r="M616" t="s">
        <v>5</v>
      </c>
      <c r="N616" t="s">
        <v>41</v>
      </c>
      <c r="O616" t="s">
        <v>57</v>
      </c>
      <c r="P616" t="s">
        <v>2519</v>
      </c>
      <c r="Q616">
        <v>6.8</v>
      </c>
      <c r="R616">
        <v>0</v>
      </c>
      <c r="S616">
        <v>0</v>
      </c>
      <c r="U616">
        <v>33297</v>
      </c>
      <c r="V616">
        <v>33297</v>
      </c>
      <c r="W616">
        <v>0</v>
      </c>
      <c r="X616">
        <v>0</v>
      </c>
      <c r="Y616" t="s">
        <v>81</v>
      </c>
    </row>
    <row r="617" spans="1:25" x14ac:dyDescent="0.25">
      <c r="A617">
        <v>616</v>
      </c>
      <c r="B617">
        <v>70426</v>
      </c>
      <c r="C617">
        <v>0</v>
      </c>
      <c r="D617">
        <v>0</v>
      </c>
      <c r="E617" t="s">
        <v>181</v>
      </c>
      <c r="F617" t="s">
        <v>182</v>
      </c>
      <c r="G617">
        <v>1</v>
      </c>
      <c r="H617" s="6">
        <v>986494</v>
      </c>
      <c r="I617" s="7">
        <v>46162</v>
      </c>
      <c r="K617">
        <v>15</v>
      </c>
      <c r="L617" t="s">
        <v>40</v>
      </c>
      <c r="M617" t="s">
        <v>3</v>
      </c>
      <c r="N617" t="s">
        <v>41</v>
      </c>
      <c r="O617" t="s">
        <v>51</v>
      </c>
      <c r="P617" t="s">
        <v>2519</v>
      </c>
      <c r="Q617">
        <v>10</v>
      </c>
      <c r="R617">
        <v>5</v>
      </c>
      <c r="S617">
        <v>0</v>
      </c>
      <c r="U617">
        <v>147974</v>
      </c>
      <c r="V617">
        <v>98649</v>
      </c>
      <c r="W617">
        <v>49325</v>
      </c>
      <c r="X617">
        <v>0</v>
      </c>
      <c r="Y617" t="s">
        <v>72</v>
      </c>
    </row>
    <row r="618" spans="1:25" x14ac:dyDescent="0.25">
      <c r="A618">
        <v>617</v>
      </c>
      <c r="B618">
        <v>70424</v>
      </c>
      <c r="C618">
        <v>0</v>
      </c>
      <c r="D618">
        <v>0</v>
      </c>
      <c r="E618" t="s">
        <v>2624</v>
      </c>
      <c r="F618" t="s">
        <v>2625</v>
      </c>
      <c r="G618">
        <v>1</v>
      </c>
      <c r="H618" s="6">
        <v>18400000</v>
      </c>
      <c r="I618" s="7">
        <v>46162</v>
      </c>
      <c r="K618">
        <v>15</v>
      </c>
      <c r="L618" t="s">
        <v>40</v>
      </c>
      <c r="M618" t="s">
        <v>5</v>
      </c>
      <c r="N618" t="s">
        <v>41</v>
      </c>
      <c r="O618" t="s">
        <v>57</v>
      </c>
      <c r="P618" t="s">
        <v>2519</v>
      </c>
      <c r="Q618">
        <v>7</v>
      </c>
      <c r="R618">
        <v>8</v>
      </c>
      <c r="S618">
        <v>0</v>
      </c>
      <c r="U618">
        <v>2760000</v>
      </c>
      <c r="V618">
        <v>1288000</v>
      </c>
      <c r="W618">
        <v>1472000</v>
      </c>
      <c r="X618">
        <v>0</v>
      </c>
      <c r="Y618" t="s">
        <v>48</v>
      </c>
    </row>
    <row r="619" spans="1:25" x14ac:dyDescent="0.25">
      <c r="A619">
        <v>618</v>
      </c>
      <c r="B619">
        <v>70419</v>
      </c>
      <c r="C619">
        <v>0</v>
      </c>
      <c r="D619">
        <v>0</v>
      </c>
      <c r="E619" t="s">
        <v>2445</v>
      </c>
      <c r="F619" t="s">
        <v>2446</v>
      </c>
      <c r="G619">
        <v>1</v>
      </c>
      <c r="H619" s="6">
        <v>10000000</v>
      </c>
      <c r="I619" s="7">
        <v>46162</v>
      </c>
      <c r="K619">
        <v>15</v>
      </c>
      <c r="L619" t="s">
        <v>40</v>
      </c>
      <c r="M619" t="s">
        <v>5</v>
      </c>
      <c r="N619" t="s">
        <v>41</v>
      </c>
      <c r="O619" t="s">
        <v>47</v>
      </c>
      <c r="P619" t="s">
        <v>2519</v>
      </c>
      <c r="Q619">
        <v>5</v>
      </c>
      <c r="R619">
        <v>10</v>
      </c>
      <c r="S619">
        <v>0</v>
      </c>
      <c r="U619">
        <v>1500000</v>
      </c>
      <c r="V619">
        <v>500000</v>
      </c>
      <c r="W619">
        <v>1000000</v>
      </c>
      <c r="X619">
        <v>0</v>
      </c>
      <c r="Y619" t="s">
        <v>48</v>
      </c>
    </row>
    <row r="620" spans="1:25" x14ac:dyDescent="0.25">
      <c r="A620">
        <v>619</v>
      </c>
      <c r="B620">
        <v>70420</v>
      </c>
      <c r="C620">
        <v>0</v>
      </c>
      <c r="D620">
        <v>0</v>
      </c>
      <c r="E620" t="s">
        <v>2493</v>
      </c>
      <c r="F620" t="s">
        <v>2494</v>
      </c>
      <c r="G620">
        <v>1</v>
      </c>
      <c r="H620" s="6">
        <v>1000000</v>
      </c>
      <c r="I620" s="7">
        <v>46162</v>
      </c>
      <c r="K620">
        <v>15</v>
      </c>
      <c r="L620" t="s">
        <v>40</v>
      </c>
      <c r="M620" t="s">
        <v>5</v>
      </c>
      <c r="N620" t="s">
        <v>41</v>
      </c>
      <c r="O620" t="s">
        <v>47</v>
      </c>
      <c r="P620" t="s">
        <v>2519</v>
      </c>
      <c r="Q620">
        <v>5</v>
      </c>
      <c r="R620">
        <v>10</v>
      </c>
      <c r="S620">
        <v>0</v>
      </c>
      <c r="U620">
        <v>150000</v>
      </c>
      <c r="V620">
        <v>50000</v>
      </c>
      <c r="W620">
        <v>100000</v>
      </c>
      <c r="X620">
        <v>0</v>
      </c>
      <c r="Y620" t="s">
        <v>48</v>
      </c>
    </row>
    <row r="621" spans="1:25" x14ac:dyDescent="0.25">
      <c r="A621">
        <v>620</v>
      </c>
      <c r="B621">
        <v>70421</v>
      </c>
      <c r="C621">
        <v>0</v>
      </c>
      <c r="D621">
        <v>0</v>
      </c>
      <c r="E621" t="s">
        <v>2475</v>
      </c>
      <c r="F621" t="s">
        <v>2476</v>
      </c>
      <c r="G621">
        <v>1</v>
      </c>
      <c r="H621" s="6">
        <v>1000000</v>
      </c>
      <c r="I621" s="7">
        <v>46162</v>
      </c>
      <c r="K621">
        <v>15</v>
      </c>
      <c r="L621" t="s">
        <v>40</v>
      </c>
      <c r="M621" t="s">
        <v>5</v>
      </c>
      <c r="N621" t="s">
        <v>41</v>
      </c>
      <c r="O621" t="s">
        <v>47</v>
      </c>
      <c r="P621" t="s">
        <v>2519</v>
      </c>
      <c r="Q621">
        <v>5</v>
      </c>
      <c r="R621">
        <v>10</v>
      </c>
      <c r="S621">
        <v>0</v>
      </c>
      <c r="U621">
        <v>150000</v>
      </c>
      <c r="V621">
        <v>50000</v>
      </c>
      <c r="W621">
        <v>100000</v>
      </c>
      <c r="X621">
        <v>0</v>
      </c>
      <c r="Y621" t="s">
        <v>48</v>
      </c>
    </row>
    <row r="622" spans="1:25" x14ac:dyDescent="0.25">
      <c r="A622">
        <v>621</v>
      </c>
      <c r="B622">
        <v>70422</v>
      </c>
      <c r="C622">
        <v>0</v>
      </c>
      <c r="D622">
        <v>0</v>
      </c>
      <c r="E622" t="s">
        <v>1700</v>
      </c>
      <c r="F622" t="s">
        <v>1701</v>
      </c>
      <c r="G622">
        <v>1</v>
      </c>
      <c r="H622" s="6">
        <v>3000000</v>
      </c>
      <c r="I622" s="7">
        <v>46162</v>
      </c>
      <c r="K622">
        <v>15</v>
      </c>
      <c r="L622" t="s">
        <v>40</v>
      </c>
      <c r="M622" t="s">
        <v>5</v>
      </c>
      <c r="N622" t="s">
        <v>41</v>
      </c>
      <c r="O622" t="s">
        <v>47</v>
      </c>
      <c r="P622" t="s">
        <v>2519</v>
      </c>
      <c r="Q622">
        <v>5</v>
      </c>
      <c r="R622">
        <v>10</v>
      </c>
      <c r="S622">
        <v>0</v>
      </c>
      <c r="U622">
        <v>450000</v>
      </c>
      <c r="V622">
        <v>150000</v>
      </c>
      <c r="W622">
        <v>300000</v>
      </c>
      <c r="X622">
        <v>0</v>
      </c>
      <c r="Y622" t="s">
        <v>48</v>
      </c>
    </row>
    <row r="623" spans="1:25" x14ac:dyDescent="0.25">
      <c r="A623">
        <v>622</v>
      </c>
      <c r="B623">
        <v>70447</v>
      </c>
      <c r="C623">
        <v>0</v>
      </c>
      <c r="D623">
        <v>0</v>
      </c>
      <c r="E623" t="s">
        <v>279</v>
      </c>
      <c r="F623" t="s">
        <v>280</v>
      </c>
      <c r="G623">
        <v>1</v>
      </c>
      <c r="H623" s="6">
        <v>27027273</v>
      </c>
      <c r="I623" s="7">
        <v>46162</v>
      </c>
      <c r="K623" t="s">
        <v>80</v>
      </c>
      <c r="L623" t="s">
        <v>40</v>
      </c>
      <c r="M623" t="s">
        <v>5</v>
      </c>
      <c r="N623" t="s">
        <v>41</v>
      </c>
      <c r="O623" t="s">
        <v>57</v>
      </c>
      <c r="P623" t="s">
        <v>2519</v>
      </c>
      <c r="Q623">
        <v>6.8</v>
      </c>
      <c r="R623">
        <v>0</v>
      </c>
      <c r="S623">
        <v>0</v>
      </c>
      <c r="U623">
        <v>1837855</v>
      </c>
      <c r="V623">
        <v>1837855</v>
      </c>
      <c r="W623">
        <v>0</v>
      </c>
      <c r="X623">
        <v>0</v>
      </c>
      <c r="Y623" t="s">
        <v>81</v>
      </c>
    </row>
    <row r="624" spans="1:25" x14ac:dyDescent="0.25">
      <c r="A624">
        <v>623</v>
      </c>
      <c r="B624">
        <v>70418</v>
      </c>
      <c r="C624">
        <v>0</v>
      </c>
      <c r="D624">
        <v>0</v>
      </c>
      <c r="E624" t="s">
        <v>877</v>
      </c>
      <c r="F624" t="s">
        <v>878</v>
      </c>
      <c r="G624">
        <v>1</v>
      </c>
      <c r="H624" s="6">
        <v>7000000</v>
      </c>
      <c r="I624" s="7">
        <v>46162</v>
      </c>
      <c r="K624" t="s">
        <v>879</v>
      </c>
      <c r="L624" t="s">
        <v>40</v>
      </c>
      <c r="M624" t="s">
        <v>5</v>
      </c>
      <c r="N624" t="s">
        <v>41</v>
      </c>
      <c r="O624" t="s">
        <v>57</v>
      </c>
      <c r="P624" t="s">
        <v>2519</v>
      </c>
      <c r="Q624">
        <v>8.5</v>
      </c>
      <c r="R624">
        <v>0</v>
      </c>
      <c r="S624">
        <v>0</v>
      </c>
      <c r="U624">
        <v>595000</v>
      </c>
      <c r="V624">
        <v>595000</v>
      </c>
      <c r="W624">
        <v>0</v>
      </c>
      <c r="X624">
        <v>0</v>
      </c>
      <c r="Y624" t="s">
        <v>48</v>
      </c>
    </row>
    <row r="625" spans="1:25" x14ac:dyDescent="0.25">
      <c r="A625">
        <v>624</v>
      </c>
      <c r="B625">
        <v>70423</v>
      </c>
      <c r="C625">
        <v>0</v>
      </c>
      <c r="D625">
        <v>0</v>
      </c>
      <c r="E625" t="s">
        <v>1702</v>
      </c>
      <c r="F625" t="s">
        <v>1703</v>
      </c>
      <c r="G625">
        <v>1</v>
      </c>
      <c r="H625" s="6">
        <v>10000000</v>
      </c>
      <c r="I625" s="7">
        <v>46162</v>
      </c>
      <c r="K625">
        <v>15</v>
      </c>
      <c r="L625" t="s">
        <v>40</v>
      </c>
      <c r="M625" t="s">
        <v>5</v>
      </c>
      <c r="N625" t="s">
        <v>41</v>
      </c>
      <c r="O625" t="s">
        <v>47</v>
      </c>
      <c r="P625" t="s">
        <v>2519</v>
      </c>
      <c r="Q625">
        <v>5</v>
      </c>
      <c r="R625">
        <v>10</v>
      </c>
      <c r="S625">
        <v>0</v>
      </c>
      <c r="U625">
        <v>1500000</v>
      </c>
      <c r="V625">
        <v>500000</v>
      </c>
      <c r="W625">
        <v>1000000</v>
      </c>
      <c r="X625">
        <v>0</v>
      </c>
      <c r="Y625" t="s">
        <v>48</v>
      </c>
    </row>
    <row r="626" spans="1:25" x14ac:dyDescent="0.25">
      <c r="A626">
        <v>625</v>
      </c>
      <c r="B626">
        <v>70430</v>
      </c>
      <c r="C626">
        <v>0</v>
      </c>
      <c r="D626">
        <v>0</v>
      </c>
      <c r="E626" t="s">
        <v>313</v>
      </c>
      <c r="F626" t="s">
        <v>314</v>
      </c>
      <c r="G626">
        <v>1</v>
      </c>
      <c r="H626" s="6">
        <v>1680881</v>
      </c>
      <c r="I626" s="7">
        <v>46162</v>
      </c>
      <c r="K626">
        <v>15</v>
      </c>
      <c r="L626" t="s">
        <v>40</v>
      </c>
      <c r="M626" t="s">
        <v>3</v>
      </c>
      <c r="N626" t="s">
        <v>41</v>
      </c>
      <c r="O626" t="s">
        <v>51</v>
      </c>
      <c r="P626" t="s">
        <v>2519</v>
      </c>
      <c r="Q626">
        <v>10</v>
      </c>
      <c r="R626">
        <v>5</v>
      </c>
      <c r="S626">
        <v>0</v>
      </c>
      <c r="U626">
        <v>252132</v>
      </c>
      <c r="V626">
        <v>168088</v>
      </c>
      <c r="W626">
        <v>84044</v>
      </c>
      <c r="X626">
        <v>0</v>
      </c>
      <c r="Y626" t="s">
        <v>109</v>
      </c>
    </row>
    <row r="627" spans="1:25" x14ac:dyDescent="0.25">
      <c r="A627">
        <v>626</v>
      </c>
      <c r="B627">
        <v>70429</v>
      </c>
      <c r="C627">
        <v>0</v>
      </c>
      <c r="D627">
        <v>0</v>
      </c>
      <c r="E627" t="s">
        <v>391</v>
      </c>
      <c r="F627" t="s">
        <v>392</v>
      </c>
      <c r="G627">
        <v>1</v>
      </c>
      <c r="H627" s="6">
        <v>711336</v>
      </c>
      <c r="I627" s="7">
        <v>46162</v>
      </c>
      <c r="K627">
        <v>15</v>
      </c>
      <c r="L627" t="s">
        <v>40</v>
      </c>
      <c r="M627" t="s">
        <v>3</v>
      </c>
      <c r="N627" t="s">
        <v>41</v>
      </c>
      <c r="O627" t="s">
        <v>51</v>
      </c>
      <c r="P627" t="s">
        <v>2519</v>
      </c>
      <c r="Q627">
        <v>10</v>
      </c>
      <c r="R627">
        <v>5</v>
      </c>
      <c r="S627">
        <v>0</v>
      </c>
      <c r="U627">
        <v>106700</v>
      </c>
      <c r="V627">
        <v>71134</v>
      </c>
      <c r="W627">
        <v>35567</v>
      </c>
      <c r="X627">
        <v>0</v>
      </c>
      <c r="Y627" t="s">
        <v>72</v>
      </c>
    </row>
    <row r="628" spans="1:25" x14ac:dyDescent="0.25">
      <c r="A628">
        <v>627</v>
      </c>
      <c r="B628">
        <v>70428</v>
      </c>
      <c r="C628">
        <v>0</v>
      </c>
      <c r="D628">
        <v>0</v>
      </c>
      <c r="E628" t="s">
        <v>386</v>
      </c>
      <c r="F628" t="s">
        <v>387</v>
      </c>
      <c r="G628">
        <v>1</v>
      </c>
      <c r="H628" s="6">
        <v>329629</v>
      </c>
      <c r="I628" s="7">
        <v>46162</v>
      </c>
      <c r="K628">
        <v>15</v>
      </c>
      <c r="L628" t="s">
        <v>40</v>
      </c>
      <c r="M628" t="s">
        <v>3</v>
      </c>
      <c r="N628" t="s">
        <v>41</v>
      </c>
      <c r="O628" t="s">
        <v>51</v>
      </c>
      <c r="P628" t="s">
        <v>2519</v>
      </c>
      <c r="Q628">
        <v>10</v>
      </c>
      <c r="R628">
        <v>5</v>
      </c>
      <c r="S628">
        <v>0</v>
      </c>
      <c r="U628">
        <v>49444</v>
      </c>
      <c r="V628">
        <v>32963</v>
      </c>
      <c r="W628">
        <v>16481</v>
      </c>
      <c r="X628">
        <v>0</v>
      </c>
      <c r="Y628" t="s">
        <v>72</v>
      </c>
    </row>
    <row r="629" spans="1:25" x14ac:dyDescent="0.25">
      <c r="A629">
        <v>628</v>
      </c>
      <c r="B629">
        <v>70427</v>
      </c>
      <c r="C629">
        <v>0</v>
      </c>
      <c r="D629">
        <v>0</v>
      </c>
      <c r="E629" t="s">
        <v>384</v>
      </c>
      <c r="F629" t="s">
        <v>385</v>
      </c>
      <c r="G629">
        <v>1</v>
      </c>
      <c r="H629" s="6">
        <v>1874385</v>
      </c>
      <c r="I629" s="7">
        <v>46162</v>
      </c>
      <c r="K629">
        <v>15</v>
      </c>
      <c r="L629" t="s">
        <v>40</v>
      </c>
      <c r="M629" t="s">
        <v>3</v>
      </c>
      <c r="N629" t="s">
        <v>41</v>
      </c>
      <c r="O629" t="s">
        <v>51</v>
      </c>
      <c r="P629" t="s">
        <v>2519</v>
      </c>
      <c r="Q629">
        <v>10</v>
      </c>
      <c r="R629">
        <v>5</v>
      </c>
      <c r="S629">
        <v>0</v>
      </c>
      <c r="U629">
        <v>281158</v>
      </c>
      <c r="V629">
        <v>187438</v>
      </c>
      <c r="W629">
        <v>93719</v>
      </c>
      <c r="X629">
        <v>0</v>
      </c>
      <c r="Y629" t="s">
        <v>72</v>
      </c>
    </row>
    <row r="630" spans="1:25" x14ac:dyDescent="0.25">
      <c r="A630">
        <v>629</v>
      </c>
      <c r="B630">
        <v>70417</v>
      </c>
      <c r="C630">
        <v>0</v>
      </c>
      <c r="D630">
        <v>0</v>
      </c>
      <c r="E630" t="s">
        <v>606</v>
      </c>
      <c r="F630" t="s">
        <v>607</v>
      </c>
      <c r="G630">
        <v>1</v>
      </c>
      <c r="H630" s="6">
        <v>7281357</v>
      </c>
      <c r="I630" s="7">
        <v>46161</v>
      </c>
      <c r="K630">
        <v>14</v>
      </c>
      <c r="L630" t="s">
        <v>40</v>
      </c>
      <c r="M630" t="s">
        <v>5</v>
      </c>
      <c r="N630" t="s">
        <v>41</v>
      </c>
      <c r="O630" t="s">
        <v>57</v>
      </c>
      <c r="P630" t="s">
        <v>2519</v>
      </c>
      <c r="Q630">
        <v>9</v>
      </c>
      <c r="R630">
        <v>5</v>
      </c>
      <c r="S630">
        <v>0</v>
      </c>
      <c r="U630">
        <v>1019390</v>
      </c>
      <c r="V630">
        <v>655322</v>
      </c>
      <c r="W630">
        <v>364068</v>
      </c>
      <c r="X630">
        <v>0</v>
      </c>
      <c r="Y630" t="s">
        <v>48</v>
      </c>
    </row>
    <row r="631" spans="1:25" x14ac:dyDescent="0.25">
      <c r="A631">
        <v>630</v>
      </c>
      <c r="B631">
        <v>70406</v>
      </c>
      <c r="C631">
        <v>0</v>
      </c>
      <c r="D631">
        <v>0</v>
      </c>
      <c r="E631" t="s">
        <v>1175</v>
      </c>
      <c r="F631" t="s">
        <v>1176</v>
      </c>
      <c r="G631">
        <v>1</v>
      </c>
      <c r="H631" s="6">
        <v>182502</v>
      </c>
      <c r="I631" s="7">
        <v>46161</v>
      </c>
      <c r="K631">
        <v>5</v>
      </c>
      <c r="L631" t="s">
        <v>40</v>
      </c>
      <c r="M631" t="s">
        <v>9</v>
      </c>
      <c r="N631" t="s">
        <v>41</v>
      </c>
      <c r="O631" t="s">
        <v>42</v>
      </c>
      <c r="P631" t="s">
        <v>2519</v>
      </c>
      <c r="Q631">
        <v>5</v>
      </c>
      <c r="R631">
        <v>0</v>
      </c>
      <c r="S631">
        <v>0</v>
      </c>
      <c r="U631">
        <v>9125</v>
      </c>
      <c r="V631">
        <v>9125</v>
      </c>
      <c r="W631">
        <v>0</v>
      </c>
      <c r="X631">
        <v>0</v>
      </c>
      <c r="Y631" t="s">
        <v>44</v>
      </c>
    </row>
    <row r="632" spans="1:25" x14ac:dyDescent="0.25">
      <c r="A632">
        <v>631</v>
      </c>
      <c r="B632">
        <v>70407</v>
      </c>
      <c r="C632">
        <v>0</v>
      </c>
      <c r="D632">
        <v>0</v>
      </c>
      <c r="E632" t="s">
        <v>2626</v>
      </c>
      <c r="F632" t="s">
        <v>2627</v>
      </c>
      <c r="G632">
        <v>1</v>
      </c>
      <c r="H632" s="6">
        <v>25278</v>
      </c>
      <c r="I632" s="7">
        <v>46161</v>
      </c>
      <c r="K632">
        <v>5</v>
      </c>
      <c r="L632" t="s">
        <v>40</v>
      </c>
      <c r="M632" t="s">
        <v>9</v>
      </c>
      <c r="N632" t="s">
        <v>41</v>
      </c>
      <c r="O632" t="s">
        <v>42</v>
      </c>
      <c r="P632" t="s">
        <v>2519</v>
      </c>
      <c r="Q632">
        <v>5</v>
      </c>
      <c r="R632">
        <v>0</v>
      </c>
      <c r="S632">
        <v>0</v>
      </c>
      <c r="U632">
        <v>1264</v>
      </c>
      <c r="V632">
        <v>1264</v>
      </c>
      <c r="W632">
        <v>0</v>
      </c>
      <c r="X632">
        <v>0</v>
      </c>
      <c r="Y632" t="s">
        <v>2086</v>
      </c>
    </row>
    <row r="633" spans="1:25" x14ac:dyDescent="0.25">
      <c r="A633">
        <v>632</v>
      </c>
      <c r="B633">
        <v>70405</v>
      </c>
      <c r="C633">
        <v>0</v>
      </c>
      <c r="D633">
        <v>0</v>
      </c>
      <c r="E633" t="s">
        <v>2309</v>
      </c>
      <c r="F633" t="s">
        <v>2310</v>
      </c>
      <c r="G633">
        <v>1</v>
      </c>
      <c r="H633" s="6">
        <v>17282316</v>
      </c>
      <c r="I633" s="7">
        <v>46161</v>
      </c>
      <c r="K633">
        <v>5</v>
      </c>
      <c r="L633" t="s">
        <v>40</v>
      </c>
      <c r="M633" t="s">
        <v>5</v>
      </c>
      <c r="N633" t="s">
        <v>41</v>
      </c>
      <c r="O633" t="s">
        <v>47</v>
      </c>
      <c r="P633" t="s">
        <v>2519</v>
      </c>
      <c r="Q633">
        <v>5</v>
      </c>
      <c r="R633">
        <v>0</v>
      </c>
      <c r="S633">
        <v>0</v>
      </c>
      <c r="U633">
        <v>864116</v>
      </c>
      <c r="V633">
        <v>864116</v>
      </c>
      <c r="W633">
        <v>0</v>
      </c>
      <c r="X633">
        <v>0</v>
      </c>
      <c r="Y633" t="s">
        <v>2086</v>
      </c>
    </row>
    <row r="634" spans="1:25" x14ac:dyDescent="0.25">
      <c r="A634">
        <v>633</v>
      </c>
      <c r="B634">
        <v>70409</v>
      </c>
      <c r="C634">
        <v>0</v>
      </c>
      <c r="D634">
        <v>0</v>
      </c>
      <c r="E634" t="s">
        <v>1216</v>
      </c>
      <c r="F634" t="s">
        <v>1217</v>
      </c>
      <c r="G634">
        <v>1</v>
      </c>
      <c r="H634" s="6">
        <v>1711130</v>
      </c>
      <c r="I634" s="7">
        <v>46161</v>
      </c>
      <c r="K634">
        <v>5</v>
      </c>
      <c r="L634" t="s">
        <v>40</v>
      </c>
      <c r="M634" t="s">
        <v>9</v>
      </c>
      <c r="N634" t="s">
        <v>41</v>
      </c>
      <c r="O634" t="s">
        <v>42</v>
      </c>
      <c r="P634" t="s">
        <v>2519</v>
      </c>
      <c r="Q634">
        <v>5</v>
      </c>
      <c r="R634">
        <v>0</v>
      </c>
      <c r="S634">
        <v>0</v>
      </c>
      <c r="U634">
        <v>85557</v>
      </c>
      <c r="V634">
        <v>85556</v>
      </c>
      <c r="W634">
        <v>0</v>
      </c>
      <c r="X634">
        <v>0</v>
      </c>
      <c r="Y634" t="s">
        <v>112</v>
      </c>
    </row>
    <row r="635" spans="1:25" x14ac:dyDescent="0.25">
      <c r="A635">
        <v>634</v>
      </c>
      <c r="B635">
        <v>70408</v>
      </c>
      <c r="C635">
        <v>0</v>
      </c>
      <c r="D635">
        <v>0</v>
      </c>
      <c r="E635" t="s">
        <v>1196</v>
      </c>
      <c r="F635" t="s">
        <v>1197</v>
      </c>
      <c r="G635">
        <v>1</v>
      </c>
      <c r="H635" s="6">
        <v>6646267</v>
      </c>
      <c r="I635" s="7">
        <v>46161</v>
      </c>
      <c r="K635">
        <v>5</v>
      </c>
      <c r="L635" t="s">
        <v>40</v>
      </c>
      <c r="M635" t="s">
        <v>9</v>
      </c>
      <c r="N635" t="s">
        <v>41</v>
      </c>
      <c r="O635" t="s">
        <v>42</v>
      </c>
      <c r="P635" t="s">
        <v>2519</v>
      </c>
      <c r="Q635">
        <v>5</v>
      </c>
      <c r="R635">
        <v>0</v>
      </c>
      <c r="S635">
        <v>0</v>
      </c>
      <c r="U635">
        <v>332313</v>
      </c>
      <c r="V635">
        <v>332313</v>
      </c>
      <c r="W635">
        <v>0</v>
      </c>
      <c r="X635">
        <v>0</v>
      </c>
      <c r="Y635" t="s">
        <v>112</v>
      </c>
    </row>
    <row r="636" spans="1:25" x14ac:dyDescent="0.25">
      <c r="A636">
        <v>635</v>
      </c>
      <c r="B636">
        <v>70412</v>
      </c>
      <c r="C636">
        <v>0</v>
      </c>
      <c r="D636">
        <v>0</v>
      </c>
      <c r="E636" t="s">
        <v>1250</v>
      </c>
      <c r="F636" t="s">
        <v>1251</v>
      </c>
      <c r="G636">
        <v>1</v>
      </c>
      <c r="H636" s="6">
        <v>2238109</v>
      </c>
      <c r="I636" s="7">
        <v>46161</v>
      </c>
      <c r="K636">
        <v>5</v>
      </c>
      <c r="L636" t="s">
        <v>40</v>
      </c>
      <c r="M636" t="s">
        <v>9</v>
      </c>
      <c r="N636" t="s">
        <v>41</v>
      </c>
      <c r="O636" t="s">
        <v>42</v>
      </c>
      <c r="P636" t="s">
        <v>2519</v>
      </c>
      <c r="Q636">
        <v>5</v>
      </c>
      <c r="R636">
        <v>0</v>
      </c>
      <c r="S636">
        <v>0</v>
      </c>
      <c r="U636">
        <v>111905</v>
      </c>
      <c r="V636">
        <v>111905</v>
      </c>
      <c r="W636">
        <v>0</v>
      </c>
      <c r="X636">
        <v>0</v>
      </c>
      <c r="Y636" t="s">
        <v>44</v>
      </c>
    </row>
    <row r="637" spans="1:25" x14ac:dyDescent="0.25">
      <c r="A637">
        <v>636</v>
      </c>
      <c r="B637">
        <v>70411</v>
      </c>
      <c r="C637">
        <v>0</v>
      </c>
      <c r="D637">
        <v>0</v>
      </c>
      <c r="E637" t="s">
        <v>1276</v>
      </c>
      <c r="F637" t="s">
        <v>1277</v>
      </c>
      <c r="G637">
        <v>1</v>
      </c>
      <c r="H637" s="6">
        <v>4162946</v>
      </c>
      <c r="I637" s="7">
        <v>46161</v>
      </c>
      <c r="K637">
        <v>5</v>
      </c>
      <c r="L637" t="s">
        <v>40</v>
      </c>
      <c r="M637" t="s">
        <v>9</v>
      </c>
      <c r="N637" t="s">
        <v>41</v>
      </c>
      <c r="O637" t="s">
        <v>42</v>
      </c>
      <c r="P637" t="s">
        <v>2519</v>
      </c>
      <c r="Q637">
        <v>5</v>
      </c>
      <c r="R637">
        <v>0</v>
      </c>
      <c r="S637">
        <v>0</v>
      </c>
      <c r="U637">
        <v>208147</v>
      </c>
      <c r="V637">
        <v>208147</v>
      </c>
      <c r="W637">
        <v>0</v>
      </c>
      <c r="X637">
        <v>0</v>
      </c>
      <c r="Y637" t="s">
        <v>44</v>
      </c>
    </row>
    <row r="638" spans="1:25" x14ac:dyDescent="0.25">
      <c r="A638">
        <v>637</v>
      </c>
      <c r="B638">
        <v>70410</v>
      </c>
      <c r="C638">
        <v>0</v>
      </c>
      <c r="D638">
        <v>0</v>
      </c>
      <c r="E638" t="s">
        <v>1272</v>
      </c>
      <c r="F638" t="s">
        <v>1273</v>
      </c>
      <c r="G638">
        <v>1</v>
      </c>
      <c r="H638" s="6">
        <v>1412494</v>
      </c>
      <c r="I638" s="7">
        <v>46161</v>
      </c>
      <c r="K638">
        <v>5</v>
      </c>
      <c r="L638" t="s">
        <v>40</v>
      </c>
      <c r="M638" t="s">
        <v>9</v>
      </c>
      <c r="N638" t="s">
        <v>41</v>
      </c>
      <c r="O638" t="s">
        <v>42</v>
      </c>
      <c r="P638" t="s">
        <v>2519</v>
      </c>
      <c r="Q638">
        <v>5</v>
      </c>
      <c r="R638">
        <v>0</v>
      </c>
      <c r="S638">
        <v>0</v>
      </c>
      <c r="U638">
        <v>70625</v>
      </c>
      <c r="V638">
        <v>70625</v>
      </c>
      <c r="W638">
        <v>0</v>
      </c>
      <c r="X638">
        <v>0</v>
      </c>
      <c r="Y638" t="s">
        <v>44</v>
      </c>
    </row>
    <row r="639" spans="1:25" x14ac:dyDescent="0.25">
      <c r="A639">
        <v>638</v>
      </c>
      <c r="B639">
        <v>70413</v>
      </c>
      <c r="C639">
        <v>0</v>
      </c>
      <c r="D639">
        <v>0</v>
      </c>
      <c r="E639" t="s">
        <v>1254</v>
      </c>
      <c r="F639" t="s">
        <v>1255</v>
      </c>
      <c r="G639">
        <v>1</v>
      </c>
      <c r="H639" s="6">
        <v>1442585</v>
      </c>
      <c r="I639" s="7">
        <v>46161</v>
      </c>
      <c r="K639">
        <v>5</v>
      </c>
      <c r="L639" t="s">
        <v>40</v>
      </c>
      <c r="M639" t="s">
        <v>9</v>
      </c>
      <c r="N639" t="s">
        <v>41</v>
      </c>
      <c r="O639" t="s">
        <v>42</v>
      </c>
      <c r="P639" t="s">
        <v>2519</v>
      </c>
      <c r="Q639">
        <v>5</v>
      </c>
      <c r="R639">
        <v>0</v>
      </c>
      <c r="S639">
        <v>0</v>
      </c>
      <c r="U639">
        <v>72129</v>
      </c>
      <c r="V639">
        <v>72129</v>
      </c>
      <c r="W639">
        <v>0</v>
      </c>
      <c r="X639">
        <v>0</v>
      </c>
      <c r="Y639" t="s">
        <v>44</v>
      </c>
    </row>
    <row r="640" spans="1:25" x14ac:dyDescent="0.25">
      <c r="A640">
        <v>639</v>
      </c>
      <c r="B640">
        <v>70414</v>
      </c>
      <c r="C640">
        <v>0</v>
      </c>
      <c r="D640">
        <v>0</v>
      </c>
      <c r="E640" t="s">
        <v>1256</v>
      </c>
      <c r="F640" t="s">
        <v>1257</v>
      </c>
      <c r="G640">
        <v>1</v>
      </c>
      <c r="H640" s="6">
        <v>1858057</v>
      </c>
      <c r="I640" s="7">
        <v>46161</v>
      </c>
      <c r="K640">
        <v>5</v>
      </c>
      <c r="L640" t="s">
        <v>40</v>
      </c>
      <c r="M640" t="s">
        <v>9</v>
      </c>
      <c r="N640" t="s">
        <v>41</v>
      </c>
      <c r="O640" t="s">
        <v>42</v>
      </c>
      <c r="P640" t="s">
        <v>2519</v>
      </c>
      <c r="Q640">
        <v>5</v>
      </c>
      <c r="R640">
        <v>0</v>
      </c>
      <c r="S640">
        <v>0</v>
      </c>
      <c r="U640">
        <v>92903</v>
      </c>
      <c r="V640">
        <v>92903</v>
      </c>
      <c r="W640">
        <v>0</v>
      </c>
      <c r="X640">
        <v>0</v>
      </c>
      <c r="Y640" t="s">
        <v>44</v>
      </c>
    </row>
    <row r="641" spans="1:25" x14ac:dyDescent="0.25">
      <c r="A641">
        <v>640</v>
      </c>
      <c r="B641">
        <v>70415</v>
      </c>
      <c r="C641">
        <v>0</v>
      </c>
      <c r="D641">
        <v>0</v>
      </c>
      <c r="E641" t="s">
        <v>1258</v>
      </c>
      <c r="F641" t="s">
        <v>1259</v>
      </c>
      <c r="G641">
        <v>1</v>
      </c>
      <c r="H641" s="6">
        <v>4453</v>
      </c>
      <c r="I641" s="7">
        <v>46161</v>
      </c>
      <c r="K641">
        <v>5</v>
      </c>
      <c r="L641" t="s">
        <v>40</v>
      </c>
      <c r="M641" t="s">
        <v>9</v>
      </c>
      <c r="N641" t="s">
        <v>41</v>
      </c>
      <c r="O641" t="s">
        <v>42</v>
      </c>
      <c r="P641" t="s">
        <v>2519</v>
      </c>
      <c r="Q641">
        <v>5</v>
      </c>
      <c r="R641">
        <v>0</v>
      </c>
      <c r="S641">
        <v>0</v>
      </c>
      <c r="U641">
        <v>223</v>
      </c>
      <c r="V641">
        <v>223</v>
      </c>
      <c r="W641">
        <v>0</v>
      </c>
      <c r="X641">
        <v>0</v>
      </c>
      <c r="Y641" t="s">
        <v>44</v>
      </c>
    </row>
    <row r="642" spans="1:25" x14ac:dyDescent="0.25">
      <c r="A642">
        <v>641</v>
      </c>
      <c r="B642">
        <v>70416</v>
      </c>
      <c r="C642">
        <v>0</v>
      </c>
      <c r="D642">
        <v>0</v>
      </c>
      <c r="E642" t="s">
        <v>1260</v>
      </c>
      <c r="F642" t="s">
        <v>1261</v>
      </c>
      <c r="G642">
        <v>1</v>
      </c>
      <c r="H642" s="6">
        <v>1676528</v>
      </c>
      <c r="I642" s="7">
        <v>46161</v>
      </c>
      <c r="K642">
        <v>5</v>
      </c>
      <c r="L642" t="s">
        <v>40</v>
      </c>
      <c r="M642" t="s">
        <v>9</v>
      </c>
      <c r="N642" t="s">
        <v>41</v>
      </c>
      <c r="O642" t="s">
        <v>42</v>
      </c>
      <c r="P642" t="s">
        <v>2519</v>
      </c>
      <c r="Q642">
        <v>5</v>
      </c>
      <c r="R642">
        <v>0</v>
      </c>
      <c r="S642">
        <v>0</v>
      </c>
      <c r="U642">
        <v>83826</v>
      </c>
      <c r="V642">
        <v>83826</v>
      </c>
      <c r="W642">
        <v>0</v>
      </c>
      <c r="X642">
        <v>0</v>
      </c>
      <c r="Y642" t="s">
        <v>44</v>
      </c>
    </row>
    <row r="643" spans="1:25" x14ac:dyDescent="0.25">
      <c r="A643">
        <v>642</v>
      </c>
      <c r="B643">
        <v>70399</v>
      </c>
      <c r="C643">
        <v>0</v>
      </c>
      <c r="D643">
        <v>0</v>
      </c>
      <c r="E643" t="s">
        <v>429</v>
      </c>
      <c r="F643" t="s">
        <v>430</v>
      </c>
      <c r="G643">
        <v>1</v>
      </c>
      <c r="H643" s="6">
        <v>4909427</v>
      </c>
      <c r="I643" s="7">
        <v>46160</v>
      </c>
      <c r="K643">
        <v>15</v>
      </c>
      <c r="L643" t="s">
        <v>40</v>
      </c>
      <c r="M643" t="s">
        <v>5</v>
      </c>
      <c r="N643" t="s">
        <v>41</v>
      </c>
      <c r="O643" t="s">
        <v>54</v>
      </c>
      <c r="P643" t="s">
        <v>2519</v>
      </c>
      <c r="Q643">
        <v>9</v>
      </c>
      <c r="R643">
        <v>6</v>
      </c>
      <c r="S643">
        <v>0</v>
      </c>
      <c r="U643">
        <v>736414</v>
      </c>
      <c r="V643">
        <v>441848</v>
      </c>
      <c r="W643">
        <v>294566</v>
      </c>
      <c r="X643">
        <v>0</v>
      </c>
      <c r="Y643" t="s">
        <v>48</v>
      </c>
    </row>
    <row r="644" spans="1:25" x14ac:dyDescent="0.25">
      <c r="A644">
        <v>643</v>
      </c>
      <c r="B644">
        <v>70263</v>
      </c>
      <c r="C644">
        <v>0</v>
      </c>
      <c r="D644">
        <v>0</v>
      </c>
      <c r="E644" t="s">
        <v>435</v>
      </c>
      <c r="F644" t="s">
        <v>436</v>
      </c>
      <c r="G644">
        <v>1</v>
      </c>
      <c r="H644" s="6">
        <v>7000000</v>
      </c>
      <c r="I644" s="7">
        <v>46160</v>
      </c>
      <c r="K644">
        <v>10</v>
      </c>
      <c r="L644" t="s">
        <v>40</v>
      </c>
      <c r="M644" t="s">
        <v>5</v>
      </c>
      <c r="N644" t="s">
        <v>41</v>
      </c>
      <c r="O644" t="s">
        <v>77</v>
      </c>
      <c r="P644" t="s">
        <v>2519</v>
      </c>
      <c r="Q644">
        <v>10</v>
      </c>
      <c r="R644">
        <v>0</v>
      </c>
      <c r="S644">
        <v>0</v>
      </c>
      <c r="U644">
        <v>700000</v>
      </c>
      <c r="V644">
        <v>700000</v>
      </c>
      <c r="W644">
        <v>0</v>
      </c>
      <c r="X644">
        <v>0</v>
      </c>
      <c r="Y644" t="s">
        <v>437</v>
      </c>
    </row>
    <row r="645" spans="1:25" x14ac:dyDescent="0.25">
      <c r="A645">
        <v>644</v>
      </c>
      <c r="B645">
        <v>70398</v>
      </c>
      <c r="C645">
        <v>0</v>
      </c>
      <c r="D645">
        <v>0</v>
      </c>
      <c r="E645" t="s">
        <v>1792</v>
      </c>
      <c r="F645" t="s">
        <v>1793</v>
      </c>
      <c r="G645">
        <v>1</v>
      </c>
      <c r="H645" s="6">
        <v>1271806</v>
      </c>
      <c r="I645" s="7">
        <v>46160</v>
      </c>
      <c r="K645">
        <v>15</v>
      </c>
      <c r="L645" t="s">
        <v>40</v>
      </c>
      <c r="M645" t="s">
        <v>5</v>
      </c>
      <c r="N645" t="s">
        <v>41</v>
      </c>
      <c r="O645" t="s">
        <v>54</v>
      </c>
      <c r="P645" t="s">
        <v>2519</v>
      </c>
      <c r="Q645">
        <v>9</v>
      </c>
      <c r="R645">
        <v>6</v>
      </c>
      <c r="S645">
        <v>0</v>
      </c>
      <c r="U645">
        <v>190771</v>
      </c>
      <c r="V645">
        <v>114463</v>
      </c>
      <c r="W645">
        <v>76308</v>
      </c>
      <c r="X645">
        <v>0</v>
      </c>
      <c r="Y645" t="s">
        <v>48</v>
      </c>
    </row>
    <row r="646" spans="1:25" x14ac:dyDescent="0.25">
      <c r="A646">
        <v>645</v>
      </c>
      <c r="B646">
        <v>70400</v>
      </c>
      <c r="C646">
        <v>0</v>
      </c>
      <c r="D646">
        <v>0</v>
      </c>
      <c r="E646" t="s">
        <v>1188</v>
      </c>
      <c r="F646" t="s">
        <v>1189</v>
      </c>
      <c r="G646">
        <v>1</v>
      </c>
      <c r="H646" s="6">
        <v>1281204</v>
      </c>
      <c r="I646" s="7">
        <v>46160</v>
      </c>
      <c r="K646">
        <v>5</v>
      </c>
      <c r="L646" t="s">
        <v>40</v>
      </c>
      <c r="M646" t="s">
        <v>9</v>
      </c>
      <c r="N646" t="s">
        <v>41</v>
      </c>
      <c r="O646" t="s">
        <v>42</v>
      </c>
      <c r="P646" t="s">
        <v>2519</v>
      </c>
      <c r="Q646">
        <v>5</v>
      </c>
      <c r="R646">
        <v>0</v>
      </c>
      <c r="S646">
        <v>0</v>
      </c>
      <c r="U646">
        <v>64060</v>
      </c>
      <c r="V646">
        <v>64060</v>
      </c>
      <c r="W646">
        <v>0</v>
      </c>
      <c r="X646">
        <v>0</v>
      </c>
      <c r="Y646" t="s">
        <v>44</v>
      </c>
    </row>
    <row r="647" spans="1:25" x14ac:dyDescent="0.25">
      <c r="A647">
        <v>646</v>
      </c>
      <c r="B647">
        <v>70401</v>
      </c>
      <c r="C647">
        <v>0</v>
      </c>
      <c r="D647">
        <v>0</v>
      </c>
      <c r="E647" t="s">
        <v>1190</v>
      </c>
      <c r="F647" t="s">
        <v>1191</v>
      </c>
      <c r="G647">
        <v>1</v>
      </c>
      <c r="H647" s="6">
        <v>240569</v>
      </c>
      <c r="I647" s="7">
        <v>46160</v>
      </c>
      <c r="K647">
        <v>5</v>
      </c>
      <c r="L647" t="s">
        <v>40</v>
      </c>
      <c r="M647" t="s">
        <v>9</v>
      </c>
      <c r="N647" t="s">
        <v>41</v>
      </c>
      <c r="O647" t="s">
        <v>42</v>
      </c>
      <c r="P647" t="s">
        <v>2519</v>
      </c>
      <c r="Q647">
        <v>5</v>
      </c>
      <c r="R647">
        <v>0</v>
      </c>
      <c r="S647">
        <v>0</v>
      </c>
      <c r="U647">
        <v>12028</v>
      </c>
      <c r="V647">
        <v>12028</v>
      </c>
      <c r="W647">
        <v>0</v>
      </c>
      <c r="X647">
        <v>0</v>
      </c>
      <c r="Y647" t="s">
        <v>44</v>
      </c>
    </row>
    <row r="648" spans="1:25" x14ac:dyDescent="0.25">
      <c r="A648">
        <v>647</v>
      </c>
      <c r="B648">
        <v>70395</v>
      </c>
      <c r="C648">
        <v>0</v>
      </c>
      <c r="D648">
        <v>0</v>
      </c>
      <c r="E648" t="s">
        <v>2297</v>
      </c>
      <c r="F648" t="s">
        <v>2298</v>
      </c>
      <c r="G648">
        <v>1</v>
      </c>
      <c r="H648" s="6">
        <v>853419</v>
      </c>
      <c r="I648" s="7">
        <v>46160</v>
      </c>
      <c r="K648">
        <v>6</v>
      </c>
      <c r="L648" t="s">
        <v>40</v>
      </c>
      <c r="M648" t="s">
        <v>5</v>
      </c>
      <c r="N648" t="s">
        <v>41</v>
      </c>
      <c r="O648" t="s">
        <v>57</v>
      </c>
      <c r="P648" t="s">
        <v>2519</v>
      </c>
      <c r="Q648">
        <v>6</v>
      </c>
      <c r="R648">
        <v>0</v>
      </c>
      <c r="S648">
        <v>0</v>
      </c>
      <c r="U648">
        <v>51205</v>
      </c>
      <c r="V648">
        <v>51205</v>
      </c>
      <c r="W648">
        <v>0</v>
      </c>
      <c r="X648">
        <v>0</v>
      </c>
      <c r="Y648" t="s">
        <v>48</v>
      </c>
    </row>
    <row r="649" spans="1:25" x14ac:dyDescent="0.25">
      <c r="A649">
        <v>648</v>
      </c>
      <c r="B649">
        <v>70396</v>
      </c>
      <c r="C649">
        <v>0</v>
      </c>
      <c r="D649">
        <v>0</v>
      </c>
      <c r="E649" t="s">
        <v>2297</v>
      </c>
      <c r="F649" t="s">
        <v>2298</v>
      </c>
      <c r="G649">
        <v>1</v>
      </c>
      <c r="H649" s="6">
        <v>7000000</v>
      </c>
      <c r="I649" s="7">
        <v>46160</v>
      </c>
      <c r="K649">
        <v>6</v>
      </c>
      <c r="L649" t="s">
        <v>40</v>
      </c>
      <c r="M649" t="s">
        <v>5</v>
      </c>
      <c r="N649" t="s">
        <v>41</v>
      </c>
      <c r="O649" t="s">
        <v>57</v>
      </c>
      <c r="P649" t="s">
        <v>2519</v>
      </c>
      <c r="Q649">
        <v>6</v>
      </c>
      <c r="R649">
        <v>0</v>
      </c>
      <c r="S649">
        <v>0</v>
      </c>
      <c r="U649">
        <v>420000</v>
      </c>
      <c r="V649">
        <v>420000</v>
      </c>
      <c r="W649">
        <v>0</v>
      </c>
      <c r="X649">
        <v>0</v>
      </c>
      <c r="Y649" t="s">
        <v>48</v>
      </c>
    </row>
    <row r="650" spans="1:25" x14ac:dyDescent="0.25">
      <c r="A650">
        <v>649</v>
      </c>
      <c r="B650">
        <v>70394</v>
      </c>
      <c r="C650">
        <v>0</v>
      </c>
      <c r="D650">
        <v>0</v>
      </c>
      <c r="E650" t="s">
        <v>2605</v>
      </c>
      <c r="F650" t="s">
        <v>2606</v>
      </c>
      <c r="G650">
        <v>1</v>
      </c>
      <c r="H650" s="6">
        <v>1347647</v>
      </c>
      <c r="I650" s="7">
        <v>46160</v>
      </c>
      <c r="K650">
        <v>15</v>
      </c>
      <c r="L650" t="s">
        <v>40</v>
      </c>
      <c r="M650" t="s">
        <v>5</v>
      </c>
      <c r="N650" t="s">
        <v>41</v>
      </c>
      <c r="O650" t="s">
        <v>47</v>
      </c>
      <c r="P650" t="s">
        <v>2519</v>
      </c>
      <c r="Q650">
        <v>15</v>
      </c>
      <c r="R650">
        <v>0</v>
      </c>
      <c r="S650">
        <v>0</v>
      </c>
      <c r="U650">
        <v>202147</v>
      </c>
      <c r="V650">
        <v>202147</v>
      </c>
      <c r="W650">
        <v>0</v>
      </c>
      <c r="X650">
        <v>0</v>
      </c>
      <c r="Y650" t="s">
        <v>2520</v>
      </c>
    </row>
    <row r="651" spans="1:25" x14ac:dyDescent="0.25">
      <c r="A651">
        <v>650</v>
      </c>
      <c r="B651">
        <v>70397</v>
      </c>
      <c r="C651">
        <v>0</v>
      </c>
      <c r="D651">
        <v>0</v>
      </c>
      <c r="E651" t="s">
        <v>1050</v>
      </c>
      <c r="F651" t="s">
        <v>1051</v>
      </c>
      <c r="G651">
        <v>1</v>
      </c>
      <c r="H651" s="6">
        <v>257600</v>
      </c>
      <c r="I651" s="7">
        <v>46160</v>
      </c>
      <c r="K651">
        <v>10</v>
      </c>
      <c r="L651" t="s">
        <v>40</v>
      </c>
      <c r="M651" t="s">
        <v>7</v>
      </c>
      <c r="N651" t="s">
        <v>41</v>
      </c>
      <c r="O651" t="s">
        <v>64</v>
      </c>
      <c r="P651" t="s">
        <v>2519</v>
      </c>
      <c r="Q651">
        <v>10</v>
      </c>
      <c r="R651">
        <v>0</v>
      </c>
      <c r="S651">
        <v>0</v>
      </c>
      <c r="U651">
        <v>25760</v>
      </c>
      <c r="V651">
        <v>25760</v>
      </c>
      <c r="W651">
        <v>0</v>
      </c>
      <c r="X651">
        <v>0</v>
      </c>
      <c r="Y651" t="s">
        <v>44</v>
      </c>
    </row>
    <row r="652" spans="1:25" x14ac:dyDescent="0.25">
      <c r="A652">
        <v>651</v>
      </c>
      <c r="B652">
        <v>70373</v>
      </c>
      <c r="C652">
        <v>0</v>
      </c>
      <c r="D652">
        <v>0</v>
      </c>
      <c r="E652" t="s">
        <v>1550</v>
      </c>
      <c r="F652" t="s">
        <v>1551</v>
      </c>
      <c r="G652">
        <v>1</v>
      </c>
      <c r="H652" s="6">
        <v>2960613</v>
      </c>
      <c r="I652" s="7">
        <v>46157</v>
      </c>
      <c r="K652">
        <v>12</v>
      </c>
      <c r="L652" t="s">
        <v>40</v>
      </c>
      <c r="M652" t="s">
        <v>8</v>
      </c>
      <c r="N652" t="s">
        <v>41</v>
      </c>
      <c r="O652" t="s">
        <v>347</v>
      </c>
      <c r="P652" t="s">
        <v>2519</v>
      </c>
      <c r="Q652">
        <v>12</v>
      </c>
      <c r="R652">
        <v>0</v>
      </c>
      <c r="S652">
        <v>0</v>
      </c>
      <c r="U652">
        <v>355274</v>
      </c>
      <c r="V652">
        <v>355274</v>
      </c>
      <c r="W652">
        <v>0</v>
      </c>
      <c r="X652">
        <v>0</v>
      </c>
      <c r="Y652" t="s">
        <v>48</v>
      </c>
    </row>
    <row r="653" spans="1:25" x14ac:dyDescent="0.25">
      <c r="A653">
        <v>652</v>
      </c>
      <c r="B653">
        <v>70374</v>
      </c>
      <c r="C653">
        <v>0</v>
      </c>
      <c r="D653">
        <v>0</v>
      </c>
      <c r="E653" t="s">
        <v>1550</v>
      </c>
      <c r="F653" t="s">
        <v>1551</v>
      </c>
      <c r="G653">
        <v>1</v>
      </c>
      <c r="H653" s="6">
        <v>3035697</v>
      </c>
      <c r="I653" s="7">
        <v>46157</v>
      </c>
      <c r="K653">
        <v>12</v>
      </c>
      <c r="L653" t="s">
        <v>40</v>
      </c>
      <c r="M653" t="s">
        <v>8</v>
      </c>
      <c r="N653" t="s">
        <v>41</v>
      </c>
      <c r="O653" t="s">
        <v>347</v>
      </c>
      <c r="P653" t="s">
        <v>2519</v>
      </c>
      <c r="Q653">
        <v>12</v>
      </c>
      <c r="R653">
        <v>0</v>
      </c>
      <c r="S653">
        <v>0</v>
      </c>
      <c r="U653">
        <v>364284</v>
      </c>
      <c r="V653">
        <v>364284</v>
      </c>
      <c r="W653">
        <v>0</v>
      </c>
      <c r="X653">
        <v>0</v>
      </c>
      <c r="Y653" t="s">
        <v>48</v>
      </c>
    </row>
    <row r="654" spans="1:25" x14ac:dyDescent="0.25">
      <c r="A654">
        <v>653</v>
      </c>
      <c r="B654">
        <v>70391</v>
      </c>
      <c r="C654">
        <v>0</v>
      </c>
      <c r="D654">
        <v>0</v>
      </c>
      <c r="E654" t="s">
        <v>840</v>
      </c>
      <c r="F654" t="s">
        <v>841</v>
      </c>
      <c r="G654">
        <v>1</v>
      </c>
      <c r="H654" s="6">
        <v>10000000</v>
      </c>
      <c r="I654" s="7">
        <v>46157</v>
      </c>
      <c r="K654">
        <v>15</v>
      </c>
      <c r="L654" t="s">
        <v>40</v>
      </c>
      <c r="M654" t="s">
        <v>5</v>
      </c>
      <c r="N654" t="s">
        <v>41</v>
      </c>
      <c r="O654" t="s">
        <v>54</v>
      </c>
      <c r="P654" t="s">
        <v>2519</v>
      </c>
      <c r="Q654">
        <v>2</v>
      </c>
      <c r="R654">
        <v>13</v>
      </c>
      <c r="S654">
        <v>0</v>
      </c>
      <c r="U654">
        <v>1500000</v>
      </c>
      <c r="V654">
        <v>200000</v>
      </c>
      <c r="W654">
        <v>1300000</v>
      </c>
      <c r="X654">
        <v>0</v>
      </c>
      <c r="Y654" t="s">
        <v>48</v>
      </c>
    </row>
    <row r="655" spans="1:25" x14ac:dyDescent="0.25">
      <c r="A655">
        <v>654</v>
      </c>
      <c r="B655">
        <v>70383</v>
      </c>
      <c r="C655">
        <v>0</v>
      </c>
      <c r="D655">
        <v>0</v>
      </c>
      <c r="E655" t="s">
        <v>1226</v>
      </c>
      <c r="F655" t="s">
        <v>1227</v>
      </c>
      <c r="G655">
        <v>1</v>
      </c>
      <c r="H655" s="6">
        <v>36004773</v>
      </c>
      <c r="I655" s="7">
        <v>46157</v>
      </c>
      <c r="K655">
        <v>15</v>
      </c>
      <c r="L655" t="s">
        <v>40</v>
      </c>
      <c r="M655" t="s">
        <v>7</v>
      </c>
      <c r="N655" t="s">
        <v>41</v>
      </c>
      <c r="O655" t="s">
        <v>64</v>
      </c>
      <c r="P655" t="s">
        <v>2519</v>
      </c>
      <c r="Q655">
        <v>8</v>
      </c>
      <c r="R655">
        <v>7</v>
      </c>
      <c r="S655">
        <v>0</v>
      </c>
      <c r="U655">
        <v>5400716</v>
      </c>
      <c r="V655">
        <v>2880382</v>
      </c>
      <c r="W655">
        <v>2520334</v>
      </c>
      <c r="X655">
        <v>0</v>
      </c>
      <c r="Y655" t="s">
        <v>48</v>
      </c>
    </row>
    <row r="656" spans="1:25" x14ac:dyDescent="0.25">
      <c r="A656">
        <v>655</v>
      </c>
      <c r="B656">
        <v>70390</v>
      </c>
      <c r="C656">
        <v>0</v>
      </c>
      <c r="D656">
        <v>0</v>
      </c>
      <c r="E656" t="s">
        <v>1013</v>
      </c>
      <c r="F656" t="s">
        <v>1014</v>
      </c>
      <c r="G656">
        <v>1</v>
      </c>
      <c r="H656" s="6">
        <v>11500000</v>
      </c>
      <c r="I656" s="7">
        <v>46157</v>
      </c>
      <c r="K656">
        <v>15</v>
      </c>
      <c r="L656" t="s">
        <v>40</v>
      </c>
      <c r="M656" t="s">
        <v>5</v>
      </c>
      <c r="N656" t="s">
        <v>41</v>
      </c>
      <c r="O656" t="s">
        <v>54</v>
      </c>
      <c r="P656" t="s">
        <v>2519</v>
      </c>
      <c r="Q656">
        <v>2</v>
      </c>
      <c r="R656">
        <v>13</v>
      </c>
      <c r="S656">
        <v>0</v>
      </c>
      <c r="U656">
        <v>1725000</v>
      </c>
      <c r="V656">
        <v>230000</v>
      </c>
      <c r="W656">
        <v>1495000</v>
      </c>
      <c r="X656">
        <v>0</v>
      </c>
      <c r="Y656" t="s">
        <v>48</v>
      </c>
    </row>
    <row r="657" spans="1:25" x14ac:dyDescent="0.25">
      <c r="A657">
        <v>656</v>
      </c>
      <c r="B657">
        <v>70381</v>
      </c>
      <c r="C657">
        <v>0</v>
      </c>
      <c r="D657">
        <v>0</v>
      </c>
      <c r="E657" t="s">
        <v>1710</v>
      </c>
      <c r="F657" t="s">
        <v>1711</v>
      </c>
      <c r="G657">
        <v>1</v>
      </c>
      <c r="H657" s="6">
        <v>1519140</v>
      </c>
      <c r="I657" s="7">
        <v>46157</v>
      </c>
      <c r="K657">
        <v>7</v>
      </c>
      <c r="L657" t="s">
        <v>40</v>
      </c>
      <c r="M657" t="s">
        <v>5</v>
      </c>
      <c r="N657" t="s">
        <v>41</v>
      </c>
      <c r="O657" t="s">
        <v>77</v>
      </c>
      <c r="P657" t="s">
        <v>2519</v>
      </c>
      <c r="Q657">
        <v>7</v>
      </c>
      <c r="R657">
        <v>0</v>
      </c>
      <c r="S657">
        <v>0</v>
      </c>
      <c r="U657">
        <v>106340</v>
      </c>
      <c r="V657">
        <v>106340</v>
      </c>
      <c r="W657">
        <v>0</v>
      </c>
      <c r="X657">
        <v>0</v>
      </c>
      <c r="Y657" t="s">
        <v>48</v>
      </c>
    </row>
    <row r="658" spans="1:25" x14ac:dyDescent="0.25">
      <c r="A658">
        <v>657</v>
      </c>
      <c r="B658">
        <v>70375</v>
      </c>
      <c r="C658">
        <v>0</v>
      </c>
      <c r="D658">
        <v>0</v>
      </c>
      <c r="E658" t="s">
        <v>1327</v>
      </c>
      <c r="F658" t="s">
        <v>1328</v>
      </c>
      <c r="G658">
        <v>1</v>
      </c>
      <c r="H658" s="6">
        <v>100416</v>
      </c>
      <c r="I658" s="7">
        <v>46157</v>
      </c>
      <c r="K658">
        <v>12</v>
      </c>
      <c r="L658" t="s">
        <v>40</v>
      </c>
      <c r="M658" t="s">
        <v>8</v>
      </c>
      <c r="N658" t="s">
        <v>41</v>
      </c>
      <c r="O658" t="s">
        <v>347</v>
      </c>
      <c r="P658" t="s">
        <v>2519</v>
      </c>
      <c r="Q658">
        <v>12</v>
      </c>
      <c r="R658">
        <v>0</v>
      </c>
      <c r="S658">
        <v>0</v>
      </c>
      <c r="U658">
        <v>12050</v>
      </c>
      <c r="V658">
        <v>12050</v>
      </c>
      <c r="W658">
        <v>0</v>
      </c>
      <c r="X658">
        <v>0</v>
      </c>
      <c r="Y658" t="s">
        <v>109</v>
      </c>
    </row>
    <row r="659" spans="1:25" x14ac:dyDescent="0.25">
      <c r="A659">
        <v>658</v>
      </c>
      <c r="B659">
        <v>70376</v>
      </c>
      <c r="C659">
        <v>0</v>
      </c>
      <c r="D659">
        <v>0</v>
      </c>
      <c r="E659" t="s">
        <v>1327</v>
      </c>
      <c r="F659" t="s">
        <v>1328</v>
      </c>
      <c r="G659">
        <v>1</v>
      </c>
      <c r="H659" s="6">
        <v>138948</v>
      </c>
      <c r="I659" s="7">
        <v>46157</v>
      </c>
      <c r="K659">
        <v>12</v>
      </c>
      <c r="L659" t="s">
        <v>40</v>
      </c>
      <c r="M659" t="s">
        <v>8</v>
      </c>
      <c r="N659" t="s">
        <v>41</v>
      </c>
      <c r="O659" t="s">
        <v>347</v>
      </c>
      <c r="P659" t="s">
        <v>2519</v>
      </c>
      <c r="Q659">
        <v>12</v>
      </c>
      <c r="R659">
        <v>0</v>
      </c>
      <c r="S659">
        <v>0</v>
      </c>
      <c r="U659">
        <v>16674</v>
      </c>
      <c r="V659">
        <v>16674</v>
      </c>
      <c r="W659">
        <v>0</v>
      </c>
      <c r="X659">
        <v>0</v>
      </c>
      <c r="Y659" t="s">
        <v>109</v>
      </c>
    </row>
    <row r="660" spans="1:25" x14ac:dyDescent="0.25">
      <c r="A660">
        <v>659</v>
      </c>
      <c r="B660">
        <v>70377</v>
      </c>
      <c r="C660">
        <v>0</v>
      </c>
      <c r="D660">
        <v>0</v>
      </c>
      <c r="E660" t="s">
        <v>1708</v>
      </c>
      <c r="F660" t="s">
        <v>1709</v>
      </c>
      <c r="G660">
        <v>1</v>
      </c>
      <c r="H660" s="6">
        <v>5000000</v>
      </c>
      <c r="I660" s="7">
        <v>46157</v>
      </c>
      <c r="K660">
        <v>7</v>
      </c>
      <c r="L660" t="s">
        <v>40</v>
      </c>
      <c r="M660" t="s">
        <v>9</v>
      </c>
      <c r="N660" t="s">
        <v>41</v>
      </c>
      <c r="O660" t="s">
        <v>42</v>
      </c>
      <c r="P660" t="s">
        <v>2519</v>
      </c>
      <c r="Q660">
        <v>7</v>
      </c>
      <c r="R660">
        <v>0</v>
      </c>
      <c r="S660">
        <v>0</v>
      </c>
      <c r="U660">
        <v>350000</v>
      </c>
      <c r="V660">
        <v>350000</v>
      </c>
      <c r="W660">
        <v>0</v>
      </c>
      <c r="X660">
        <v>0</v>
      </c>
      <c r="Y660" t="s">
        <v>109</v>
      </c>
    </row>
    <row r="661" spans="1:25" x14ac:dyDescent="0.25">
      <c r="A661">
        <v>660</v>
      </c>
      <c r="B661">
        <v>70378</v>
      </c>
      <c r="C661">
        <v>0</v>
      </c>
      <c r="D661">
        <v>0</v>
      </c>
      <c r="E661" t="s">
        <v>1708</v>
      </c>
      <c r="F661" t="s">
        <v>1709</v>
      </c>
      <c r="G661">
        <v>1</v>
      </c>
      <c r="H661" s="6">
        <v>2559435</v>
      </c>
      <c r="I661" s="7">
        <v>46157</v>
      </c>
      <c r="K661">
        <v>7</v>
      </c>
      <c r="L661" t="s">
        <v>40</v>
      </c>
      <c r="M661" t="s">
        <v>9</v>
      </c>
      <c r="N661" t="s">
        <v>41</v>
      </c>
      <c r="O661" t="s">
        <v>42</v>
      </c>
      <c r="P661" t="s">
        <v>2519</v>
      </c>
      <c r="Q661">
        <v>7</v>
      </c>
      <c r="R661">
        <v>0</v>
      </c>
      <c r="S661">
        <v>0</v>
      </c>
      <c r="U661">
        <v>179160</v>
      </c>
      <c r="V661">
        <v>179160</v>
      </c>
      <c r="W661">
        <v>0</v>
      </c>
      <c r="X661">
        <v>0</v>
      </c>
      <c r="Y661" t="s">
        <v>109</v>
      </c>
    </row>
    <row r="662" spans="1:25" x14ac:dyDescent="0.25">
      <c r="A662">
        <v>661</v>
      </c>
      <c r="B662">
        <v>70386</v>
      </c>
      <c r="C662">
        <v>0</v>
      </c>
      <c r="D662">
        <v>0</v>
      </c>
      <c r="E662" t="s">
        <v>871</v>
      </c>
      <c r="F662" t="s">
        <v>872</v>
      </c>
      <c r="G662">
        <v>1</v>
      </c>
      <c r="H662" s="6">
        <v>200000000</v>
      </c>
      <c r="I662" s="7">
        <v>46157</v>
      </c>
      <c r="K662">
        <v>15</v>
      </c>
      <c r="L662" t="s">
        <v>40</v>
      </c>
      <c r="M662" t="s">
        <v>5</v>
      </c>
      <c r="N662" t="s">
        <v>41</v>
      </c>
      <c r="O662" t="s">
        <v>54</v>
      </c>
      <c r="P662" t="s">
        <v>2519</v>
      </c>
      <c r="Q662">
        <v>2</v>
      </c>
      <c r="R662">
        <v>13</v>
      </c>
      <c r="S662">
        <v>0</v>
      </c>
      <c r="U662">
        <v>30000000</v>
      </c>
      <c r="V662">
        <v>4000000</v>
      </c>
      <c r="W662">
        <v>26000000</v>
      </c>
      <c r="X662">
        <v>0</v>
      </c>
      <c r="Y662" t="s">
        <v>48</v>
      </c>
    </row>
    <row r="663" spans="1:25" x14ac:dyDescent="0.25">
      <c r="A663">
        <v>662</v>
      </c>
      <c r="B663">
        <v>70384</v>
      </c>
      <c r="C663">
        <v>0</v>
      </c>
      <c r="D663">
        <v>0</v>
      </c>
      <c r="E663" t="s">
        <v>2628</v>
      </c>
      <c r="F663" t="s">
        <v>2629</v>
      </c>
      <c r="G663">
        <v>1</v>
      </c>
      <c r="H663" s="6">
        <v>1980000</v>
      </c>
      <c r="I663" s="7">
        <v>46157</v>
      </c>
      <c r="K663">
        <v>10</v>
      </c>
      <c r="L663" t="s">
        <v>40</v>
      </c>
      <c r="M663" t="s">
        <v>5</v>
      </c>
      <c r="N663" t="s">
        <v>41</v>
      </c>
      <c r="O663" t="s">
        <v>57</v>
      </c>
      <c r="P663" t="s">
        <v>2519</v>
      </c>
      <c r="Q663">
        <v>10</v>
      </c>
      <c r="R663">
        <v>0</v>
      </c>
      <c r="S663">
        <v>0</v>
      </c>
      <c r="U663">
        <v>198000</v>
      </c>
      <c r="V663">
        <v>198000</v>
      </c>
      <c r="W663">
        <v>0</v>
      </c>
      <c r="X663">
        <v>0</v>
      </c>
      <c r="Y663" t="s">
        <v>2520</v>
      </c>
    </row>
    <row r="664" spans="1:25" x14ac:dyDescent="0.25">
      <c r="A664">
        <v>663</v>
      </c>
      <c r="B664">
        <v>70380</v>
      </c>
      <c r="C664">
        <v>0</v>
      </c>
      <c r="D664">
        <v>0</v>
      </c>
      <c r="E664" t="s">
        <v>2535</v>
      </c>
      <c r="F664" t="s">
        <v>2536</v>
      </c>
      <c r="G664">
        <v>1</v>
      </c>
      <c r="H664" s="6">
        <v>11204644</v>
      </c>
      <c r="I664" s="7">
        <v>46157</v>
      </c>
      <c r="K664">
        <v>15</v>
      </c>
      <c r="L664" t="s">
        <v>40</v>
      </c>
      <c r="M664" t="s">
        <v>5</v>
      </c>
      <c r="N664" t="s">
        <v>41</v>
      </c>
      <c r="O664" t="s">
        <v>47</v>
      </c>
      <c r="P664" t="s">
        <v>2519</v>
      </c>
      <c r="Q664">
        <v>2</v>
      </c>
      <c r="R664">
        <v>13</v>
      </c>
      <c r="S664">
        <v>0</v>
      </c>
      <c r="U664">
        <v>1680697</v>
      </c>
      <c r="V664">
        <v>224093</v>
      </c>
      <c r="W664">
        <v>1456604</v>
      </c>
      <c r="X664">
        <v>0</v>
      </c>
      <c r="Y664" t="s">
        <v>2520</v>
      </c>
    </row>
    <row r="665" spans="1:25" x14ac:dyDescent="0.25">
      <c r="A665">
        <v>664</v>
      </c>
      <c r="B665">
        <v>70382</v>
      </c>
      <c r="C665">
        <v>0</v>
      </c>
      <c r="D665">
        <v>0</v>
      </c>
      <c r="E665" t="s">
        <v>1021</v>
      </c>
      <c r="F665" t="s">
        <v>1022</v>
      </c>
      <c r="G665">
        <v>1</v>
      </c>
      <c r="H665" s="6">
        <v>230000000</v>
      </c>
      <c r="I665" s="7">
        <v>46157</v>
      </c>
      <c r="K665">
        <v>15</v>
      </c>
      <c r="L665" t="s">
        <v>40</v>
      </c>
      <c r="M665" t="s">
        <v>5</v>
      </c>
      <c r="N665" t="s">
        <v>41</v>
      </c>
      <c r="O665" t="s">
        <v>54</v>
      </c>
      <c r="P665" t="s">
        <v>2519</v>
      </c>
      <c r="Q665">
        <v>2</v>
      </c>
      <c r="R665">
        <v>13</v>
      </c>
      <c r="S665">
        <v>0</v>
      </c>
      <c r="U665">
        <v>34500000</v>
      </c>
      <c r="V665">
        <v>4600000</v>
      </c>
      <c r="W665">
        <v>29900000</v>
      </c>
      <c r="X665">
        <v>0</v>
      </c>
      <c r="Y665" t="s">
        <v>48</v>
      </c>
    </row>
    <row r="666" spans="1:25" x14ac:dyDescent="0.25">
      <c r="A666">
        <v>665</v>
      </c>
      <c r="B666">
        <v>70387</v>
      </c>
      <c r="C666">
        <v>0</v>
      </c>
      <c r="D666">
        <v>0</v>
      </c>
      <c r="E666" t="s">
        <v>2026</v>
      </c>
      <c r="F666" t="s">
        <v>2027</v>
      </c>
      <c r="G666">
        <v>1</v>
      </c>
      <c r="H666" s="6">
        <v>10500000</v>
      </c>
      <c r="I666" s="7">
        <v>46157</v>
      </c>
      <c r="K666">
        <v>15</v>
      </c>
      <c r="L666" t="s">
        <v>40</v>
      </c>
      <c r="M666" t="s">
        <v>5</v>
      </c>
      <c r="N666" t="s">
        <v>41</v>
      </c>
      <c r="O666" t="s">
        <v>54</v>
      </c>
      <c r="P666" t="s">
        <v>2519</v>
      </c>
      <c r="Q666">
        <v>2</v>
      </c>
      <c r="R666">
        <v>13</v>
      </c>
      <c r="S666">
        <v>0</v>
      </c>
      <c r="U666">
        <v>1575000</v>
      </c>
      <c r="V666">
        <v>210000</v>
      </c>
      <c r="W666">
        <v>1365000</v>
      </c>
      <c r="X666">
        <v>0</v>
      </c>
      <c r="Y666" t="s">
        <v>48</v>
      </c>
    </row>
    <row r="667" spans="1:25" x14ac:dyDescent="0.25">
      <c r="A667">
        <v>666</v>
      </c>
      <c r="B667">
        <v>70385</v>
      </c>
      <c r="C667">
        <v>0</v>
      </c>
      <c r="D667">
        <v>0</v>
      </c>
      <c r="E667" t="s">
        <v>986</v>
      </c>
      <c r="F667" t="s">
        <v>987</v>
      </c>
      <c r="G667">
        <v>1</v>
      </c>
      <c r="H667" s="6">
        <v>1500000</v>
      </c>
      <c r="I667" s="7">
        <v>46157</v>
      </c>
      <c r="K667">
        <v>15</v>
      </c>
      <c r="L667" t="s">
        <v>40</v>
      </c>
      <c r="M667" t="s">
        <v>5</v>
      </c>
      <c r="N667" t="s">
        <v>41</v>
      </c>
      <c r="O667" t="s">
        <v>54</v>
      </c>
      <c r="P667" t="s">
        <v>2519</v>
      </c>
      <c r="Q667">
        <v>2</v>
      </c>
      <c r="R667">
        <v>13</v>
      </c>
      <c r="S667">
        <v>0</v>
      </c>
      <c r="U667">
        <v>225000</v>
      </c>
      <c r="V667">
        <v>30000</v>
      </c>
      <c r="W667">
        <v>195000</v>
      </c>
      <c r="X667">
        <v>0</v>
      </c>
      <c r="Y667" t="s">
        <v>48</v>
      </c>
    </row>
    <row r="668" spans="1:25" x14ac:dyDescent="0.25">
      <c r="A668">
        <v>667</v>
      </c>
      <c r="B668">
        <v>70393</v>
      </c>
      <c r="C668">
        <v>0</v>
      </c>
      <c r="D668">
        <v>0</v>
      </c>
      <c r="E668" t="s">
        <v>1035</v>
      </c>
      <c r="F668" t="s">
        <v>1036</v>
      </c>
      <c r="G668">
        <v>1</v>
      </c>
      <c r="H668" s="6">
        <v>9090000</v>
      </c>
      <c r="I668" s="7">
        <v>46157</v>
      </c>
      <c r="K668">
        <v>5</v>
      </c>
      <c r="L668" t="s">
        <v>40</v>
      </c>
      <c r="M668" t="s">
        <v>5</v>
      </c>
      <c r="N668" t="s">
        <v>41</v>
      </c>
      <c r="O668" t="s">
        <v>47</v>
      </c>
      <c r="P668" t="s">
        <v>2519</v>
      </c>
      <c r="Q668">
        <v>5</v>
      </c>
      <c r="R668">
        <v>0</v>
      </c>
      <c r="S668">
        <v>0</v>
      </c>
      <c r="U668">
        <v>454500</v>
      </c>
      <c r="V668">
        <v>454500</v>
      </c>
      <c r="W668">
        <v>0</v>
      </c>
      <c r="X668">
        <v>0</v>
      </c>
      <c r="Y668" t="s">
        <v>390</v>
      </c>
    </row>
    <row r="669" spans="1:25" x14ac:dyDescent="0.25">
      <c r="A669">
        <v>668</v>
      </c>
      <c r="B669">
        <v>70389</v>
      </c>
      <c r="C669">
        <v>0</v>
      </c>
      <c r="D669">
        <v>0</v>
      </c>
      <c r="E669" t="s">
        <v>946</v>
      </c>
      <c r="F669" t="s">
        <v>947</v>
      </c>
      <c r="G669">
        <v>1</v>
      </c>
      <c r="H669" s="6">
        <v>8000000</v>
      </c>
      <c r="I669" s="7">
        <v>46157</v>
      </c>
      <c r="K669">
        <v>15</v>
      </c>
      <c r="L669" t="s">
        <v>40</v>
      </c>
      <c r="M669" t="s">
        <v>5</v>
      </c>
      <c r="N669" t="s">
        <v>41</v>
      </c>
      <c r="O669" t="s">
        <v>54</v>
      </c>
      <c r="P669" t="s">
        <v>2519</v>
      </c>
      <c r="Q669">
        <v>2</v>
      </c>
      <c r="R669">
        <v>13</v>
      </c>
      <c r="S669">
        <v>0</v>
      </c>
      <c r="U669">
        <v>1200000</v>
      </c>
      <c r="V669">
        <v>160000</v>
      </c>
      <c r="W669">
        <v>1040000</v>
      </c>
      <c r="X669">
        <v>0</v>
      </c>
      <c r="Y669" t="s">
        <v>48</v>
      </c>
    </row>
    <row r="670" spans="1:25" x14ac:dyDescent="0.25">
      <c r="A670">
        <v>669</v>
      </c>
      <c r="B670">
        <v>70388</v>
      </c>
      <c r="C670">
        <v>0</v>
      </c>
      <c r="D670">
        <v>0</v>
      </c>
      <c r="E670" t="s">
        <v>934</v>
      </c>
      <c r="F670" t="s">
        <v>935</v>
      </c>
      <c r="G670">
        <v>1</v>
      </c>
      <c r="H670" s="6">
        <v>30000000</v>
      </c>
      <c r="I670" s="7">
        <v>46157</v>
      </c>
      <c r="K670">
        <v>15</v>
      </c>
      <c r="L670" t="s">
        <v>40</v>
      </c>
      <c r="M670" t="s">
        <v>5</v>
      </c>
      <c r="N670" t="s">
        <v>41</v>
      </c>
      <c r="O670" t="s">
        <v>54</v>
      </c>
      <c r="P670" t="s">
        <v>2519</v>
      </c>
      <c r="Q670">
        <v>2</v>
      </c>
      <c r="R670">
        <v>13</v>
      </c>
      <c r="S670">
        <v>0</v>
      </c>
      <c r="U670">
        <v>4500000</v>
      </c>
      <c r="V670">
        <v>600000</v>
      </c>
      <c r="W670">
        <v>3900000</v>
      </c>
      <c r="X670">
        <v>0</v>
      </c>
      <c r="Y670" t="s">
        <v>48</v>
      </c>
    </row>
    <row r="671" spans="1:25" x14ac:dyDescent="0.25">
      <c r="A671">
        <v>670</v>
      </c>
      <c r="B671">
        <v>70392</v>
      </c>
      <c r="C671">
        <v>0</v>
      </c>
      <c r="D671">
        <v>0</v>
      </c>
      <c r="E671" t="s">
        <v>1828</v>
      </c>
      <c r="F671" t="s">
        <v>1829</v>
      </c>
      <c r="G671">
        <v>1</v>
      </c>
      <c r="H671" s="6">
        <v>149340</v>
      </c>
      <c r="I671" s="7">
        <v>46157</v>
      </c>
      <c r="K671">
        <v>10</v>
      </c>
      <c r="L671" t="s">
        <v>40</v>
      </c>
      <c r="M671" t="s">
        <v>5</v>
      </c>
      <c r="N671" t="s">
        <v>41</v>
      </c>
      <c r="O671" t="s">
        <v>57</v>
      </c>
      <c r="P671" t="s">
        <v>2519</v>
      </c>
      <c r="Q671">
        <v>10</v>
      </c>
      <c r="R671">
        <v>0</v>
      </c>
      <c r="S671">
        <v>0</v>
      </c>
      <c r="U671">
        <v>14934</v>
      </c>
      <c r="V671">
        <v>14934</v>
      </c>
      <c r="W671">
        <v>0</v>
      </c>
      <c r="X671">
        <v>0</v>
      </c>
      <c r="Y671" t="s">
        <v>109</v>
      </c>
    </row>
    <row r="672" spans="1:25" x14ac:dyDescent="0.25">
      <c r="A672">
        <v>671</v>
      </c>
      <c r="B672">
        <v>70379</v>
      </c>
      <c r="C672">
        <v>0</v>
      </c>
      <c r="D672">
        <v>0</v>
      </c>
      <c r="E672" t="s">
        <v>1127</v>
      </c>
      <c r="F672" t="s">
        <v>1128</v>
      </c>
      <c r="G672">
        <v>1</v>
      </c>
      <c r="H672" s="6">
        <v>3050662</v>
      </c>
      <c r="I672" s="7">
        <v>46157</v>
      </c>
      <c r="K672">
        <v>8</v>
      </c>
      <c r="L672" t="s">
        <v>40</v>
      </c>
      <c r="M672" t="s">
        <v>9</v>
      </c>
      <c r="N672" t="s">
        <v>41</v>
      </c>
      <c r="O672" t="s">
        <v>42</v>
      </c>
      <c r="P672" t="s">
        <v>2519</v>
      </c>
      <c r="Q672">
        <v>8</v>
      </c>
      <c r="R672">
        <v>0</v>
      </c>
      <c r="S672">
        <v>0</v>
      </c>
      <c r="U672">
        <v>244053</v>
      </c>
      <c r="V672">
        <v>244053</v>
      </c>
      <c r="W672">
        <v>0</v>
      </c>
      <c r="X672">
        <v>0</v>
      </c>
      <c r="Y672" t="s">
        <v>109</v>
      </c>
    </row>
    <row r="673" spans="1:25" x14ac:dyDescent="0.25">
      <c r="A673">
        <v>672</v>
      </c>
      <c r="B673">
        <v>70371</v>
      </c>
      <c r="C673">
        <v>0</v>
      </c>
      <c r="D673">
        <v>0</v>
      </c>
      <c r="E673" t="s">
        <v>1570</v>
      </c>
      <c r="F673" t="s">
        <v>1571</v>
      </c>
      <c r="G673">
        <v>1</v>
      </c>
      <c r="H673" s="6">
        <v>1000000</v>
      </c>
      <c r="I673" s="7">
        <v>46156</v>
      </c>
      <c r="K673">
        <v>7</v>
      </c>
      <c r="L673" t="s">
        <v>40</v>
      </c>
      <c r="M673" t="s">
        <v>5</v>
      </c>
      <c r="N673" t="s">
        <v>41</v>
      </c>
      <c r="O673" t="s">
        <v>47</v>
      </c>
      <c r="P673" t="s">
        <v>2519</v>
      </c>
      <c r="Q673">
        <v>7</v>
      </c>
      <c r="R673">
        <v>0</v>
      </c>
      <c r="S673">
        <v>0</v>
      </c>
      <c r="U673">
        <v>70000</v>
      </c>
      <c r="V673">
        <v>70000</v>
      </c>
      <c r="W673">
        <v>0</v>
      </c>
      <c r="X673">
        <v>0</v>
      </c>
      <c r="Y673" t="s">
        <v>44</v>
      </c>
    </row>
    <row r="674" spans="1:25" x14ac:dyDescent="0.25">
      <c r="A674">
        <v>673</v>
      </c>
      <c r="B674">
        <v>70357</v>
      </c>
      <c r="C674">
        <v>0</v>
      </c>
      <c r="D674">
        <v>0</v>
      </c>
      <c r="E674" t="s">
        <v>271</v>
      </c>
      <c r="F674" t="s">
        <v>272</v>
      </c>
      <c r="G674">
        <v>1</v>
      </c>
      <c r="H674" s="6">
        <v>1508567</v>
      </c>
      <c r="I674" s="7">
        <v>46156</v>
      </c>
      <c r="K674">
        <v>15</v>
      </c>
      <c r="L674" t="s">
        <v>40</v>
      </c>
      <c r="M674" t="s">
        <v>5</v>
      </c>
      <c r="N674" t="s">
        <v>41</v>
      </c>
      <c r="O674" t="s">
        <v>47</v>
      </c>
      <c r="P674" t="s">
        <v>2519</v>
      </c>
      <c r="Q674">
        <v>7</v>
      </c>
      <c r="R674">
        <v>8</v>
      </c>
      <c r="S674">
        <v>0</v>
      </c>
      <c r="U674">
        <v>226285</v>
      </c>
      <c r="V674">
        <v>105600</v>
      </c>
      <c r="W674">
        <v>120685</v>
      </c>
      <c r="X674">
        <v>0</v>
      </c>
      <c r="Y674" t="s">
        <v>94</v>
      </c>
    </row>
    <row r="675" spans="1:25" x14ac:dyDescent="0.25">
      <c r="A675">
        <v>674</v>
      </c>
      <c r="B675">
        <v>70363</v>
      </c>
      <c r="C675">
        <v>0</v>
      </c>
      <c r="D675">
        <v>0</v>
      </c>
      <c r="E675" t="s">
        <v>2546</v>
      </c>
      <c r="F675" t="s">
        <v>2547</v>
      </c>
      <c r="G675">
        <v>1</v>
      </c>
      <c r="H675" s="6">
        <v>200000</v>
      </c>
      <c r="I675" s="7">
        <v>46156</v>
      </c>
      <c r="K675">
        <v>10</v>
      </c>
      <c r="L675" t="s">
        <v>40</v>
      </c>
      <c r="M675" t="s">
        <v>5</v>
      </c>
      <c r="N675" t="s">
        <v>41</v>
      </c>
      <c r="O675" t="s">
        <v>77</v>
      </c>
      <c r="P675" t="s">
        <v>2519</v>
      </c>
      <c r="Q675">
        <v>10</v>
      </c>
      <c r="R675">
        <v>0</v>
      </c>
      <c r="S675">
        <v>0</v>
      </c>
      <c r="U675">
        <v>20000</v>
      </c>
      <c r="V675">
        <v>20000</v>
      </c>
      <c r="W675">
        <v>0</v>
      </c>
      <c r="X675">
        <v>0</v>
      </c>
      <c r="Y675" t="s">
        <v>2520</v>
      </c>
    </row>
    <row r="676" spans="1:25" x14ac:dyDescent="0.25">
      <c r="A676">
        <v>675</v>
      </c>
      <c r="B676">
        <v>70365</v>
      </c>
      <c r="C676">
        <v>0</v>
      </c>
      <c r="D676">
        <v>0</v>
      </c>
      <c r="E676" t="s">
        <v>1331</v>
      </c>
      <c r="F676" t="s">
        <v>1332</v>
      </c>
      <c r="G676">
        <v>1</v>
      </c>
      <c r="H676" s="6">
        <v>1616459</v>
      </c>
      <c r="I676" s="7">
        <v>46156</v>
      </c>
      <c r="K676">
        <v>8</v>
      </c>
      <c r="L676" t="s">
        <v>40</v>
      </c>
      <c r="M676" t="s">
        <v>9</v>
      </c>
      <c r="N676" t="s">
        <v>41</v>
      </c>
      <c r="O676" t="s">
        <v>42</v>
      </c>
      <c r="P676" t="s">
        <v>2519</v>
      </c>
      <c r="Q676">
        <v>8</v>
      </c>
      <c r="R676">
        <v>0</v>
      </c>
      <c r="S676">
        <v>0</v>
      </c>
      <c r="U676">
        <v>129317</v>
      </c>
      <c r="V676">
        <v>129317</v>
      </c>
      <c r="W676">
        <v>0</v>
      </c>
      <c r="X676">
        <v>0</v>
      </c>
      <c r="Y676" t="s">
        <v>109</v>
      </c>
    </row>
    <row r="677" spans="1:25" x14ac:dyDescent="0.25">
      <c r="A677">
        <v>676</v>
      </c>
      <c r="B677">
        <v>70369</v>
      </c>
      <c r="C677">
        <v>0</v>
      </c>
      <c r="D677">
        <v>0</v>
      </c>
      <c r="E677" t="s">
        <v>1033</v>
      </c>
      <c r="F677" t="s">
        <v>1034</v>
      </c>
      <c r="G677">
        <v>1</v>
      </c>
      <c r="H677" s="6">
        <v>1723556</v>
      </c>
      <c r="I677" s="7">
        <v>46156</v>
      </c>
      <c r="K677">
        <v>10</v>
      </c>
      <c r="L677" t="s">
        <v>40</v>
      </c>
      <c r="M677" t="s">
        <v>7</v>
      </c>
      <c r="N677" t="s">
        <v>41</v>
      </c>
      <c r="O677" t="s">
        <v>64</v>
      </c>
      <c r="P677" t="s">
        <v>2519</v>
      </c>
      <c r="Q677">
        <v>10</v>
      </c>
      <c r="R677">
        <v>0</v>
      </c>
      <c r="S677">
        <v>0</v>
      </c>
      <c r="U677">
        <v>172356</v>
      </c>
      <c r="V677">
        <v>172356</v>
      </c>
      <c r="W677">
        <v>0</v>
      </c>
      <c r="X677">
        <v>0</v>
      </c>
      <c r="Y677" t="s">
        <v>44</v>
      </c>
    </row>
    <row r="678" spans="1:25" x14ac:dyDescent="0.25">
      <c r="A678">
        <v>677</v>
      </c>
      <c r="B678">
        <v>70358</v>
      </c>
      <c r="C678">
        <v>0</v>
      </c>
      <c r="D678">
        <v>0</v>
      </c>
      <c r="E678" t="s">
        <v>1376</v>
      </c>
      <c r="F678" t="s">
        <v>1377</v>
      </c>
      <c r="G678">
        <v>1</v>
      </c>
      <c r="H678" s="6">
        <v>6289521</v>
      </c>
      <c r="I678" s="7">
        <v>46156</v>
      </c>
      <c r="K678" t="s">
        <v>1371</v>
      </c>
      <c r="L678" t="s">
        <v>40</v>
      </c>
      <c r="M678" t="s">
        <v>5</v>
      </c>
      <c r="N678" t="s">
        <v>41</v>
      </c>
      <c r="O678" t="s">
        <v>77</v>
      </c>
      <c r="P678" t="s">
        <v>2519</v>
      </c>
      <c r="Q678">
        <v>6</v>
      </c>
      <c r="R678">
        <v>3.4</v>
      </c>
      <c r="S678">
        <v>0</v>
      </c>
      <c r="U678">
        <v>591215</v>
      </c>
      <c r="V678">
        <v>377371</v>
      </c>
      <c r="W678">
        <v>213844</v>
      </c>
      <c r="X678">
        <v>0</v>
      </c>
      <c r="Y678" t="s">
        <v>48</v>
      </c>
    </row>
    <row r="679" spans="1:25" x14ac:dyDescent="0.25">
      <c r="A679">
        <v>678</v>
      </c>
      <c r="B679">
        <v>70356</v>
      </c>
      <c r="C679">
        <v>0</v>
      </c>
      <c r="D679">
        <v>0</v>
      </c>
      <c r="E679" t="s">
        <v>119</v>
      </c>
      <c r="F679" t="s">
        <v>120</v>
      </c>
      <c r="G679">
        <v>1</v>
      </c>
      <c r="H679" s="6">
        <v>909868</v>
      </c>
      <c r="I679" s="7">
        <v>46156</v>
      </c>
      <c r="K679">
        <v>15</v>
      </c>
      <c r="L679" t="s">
        <v>40</v>
      </c>
      <c r="M679" t="s">
        <v>5</v>
      </c>
      <c r="N679" t="s">
        <v>41</v>
      </c>
      <c r="O679" t="s">
        <v>47</v>
      </c>
      <c r="P679" t="s">
        <v>2519</v>
      </c>
      <c r="Q679">
        <v>7</v>
      </c>
      <c r="R679">
        <v>8</v>
      </c>
      <c r="S679">
        <v>0</v>
      </c>
      <c r="U679">
        <v>136480</v>
      </c>
      <c r="V679">
        <v>63691</v>
      </c>
      <c r="W679">
        <v>72789</v>
      </c>
      <c r="X679">
        <v>0</v>
      </c>
      <c r="Y679" t="s">
        <v>48</v>
      </c>
    </row>
    <row r="680" spans="1:25" x14ac:dyDescent="0.25">
      <c r="A680">
        <v>679</v>
      </c>
      <c r="B680">
        <v>70364</v>
      </c>
      <c r="C680">
        <v>0</v>
      </c>
      <c r="D680">
        <v>0</v>
      </c>
      <c r="E680" t="s">
        <v>2630</v>
      </c>
      <c r="F680" t="s">
        <v>2631</v>
      </c>
      <c r="G680">
        <v>1</v>
      </c>
      <c r="H680" s="6">
        <v>7526896</v>
      </c>
      <c r="I680" s="7">
        <v>46156</v>
      </c>
      <c r="K680">
        <v>7</v>
      </c>
      <c r="L680" t="s">
        <v>40</v>
      </c>
      <c r="M680" t="s">
        <v>5</v>
      </c>
      <c r="N680" t="s">
        <v>41</v>
      </c>
      <c r="O680" t="s">
        <v>54</v>
      </c>
      <c r="P680" t="s">
        <v>2519</v>
      </c>
      <c r="Q680">
        <v>7</v>
      </c>
      <c r="R680">
        <v>0</v>
      </c>
      <c r="S680">
        <v>0</v>
      </c>
      <c r="U680">
        <v>526883</v>
      </c>
      <c r="V680">
        <v>526883</v>
      </c>
      <c r="W680">
        <v>0</v>
      </c>
      <c r="X680">
        <v>0</v>
      </c>
      <c r="Y680" t="s">
        <v>2520</v>
      </c>
    </row>
    <row r="681" spans="1:25" x14ac:dyDescent="0.25">
      <c r="A681">
        <v>680</v>
      </c>
      <c r="B681">
        <v>70367</v>
      </c>
      <c r="C681">
        <v>0</v>
      </c>
      <c r="D681">
        <v>0</v>
      </c>
      <c r="E681" t="s">
        <v>1345</v>
      </c>
      <c r="F681" t="s">
        <v>1346</v>
      </c>
      <c r="G681">
        <v>1</v>
      </c>
      <c r="H681" s="6">
        <v>423535</v>
      </c>
      <c r="I681" s="7">
        <v>46156</v>
      </c>
      <c r="K681">
        <v>8</v>
      </c>
      <c r="L681" t="s">
        <v>40</v>
      </c>
      <c r="M681" t="s">
        <v>9</v>
      </c>
      <c r="N681" t="s">
        <v>41</v>
      </c>
      <c r="O681" t="s">
        <v>42</v>
      </c>
      <c r="P681" t="s">
        <v>2519</v>
      </c>
      <c r="Q681">
        <v>8</v>
      </c>
      <c r="R681">
        <v>0</v>
      </c>
      <c r="S681">
        <v>0</v>
      </c>
      <c r="U681">
        <v>33883</v>
      </c>
      <c r="V681">
        <v>33883</v>
      </c>
      <c r="W681">
        <v>0</v>
      </c>
      <c r="X681">
        <v>0</v>
      </c>
      <c r="Y681" t="s">
        <v>109</v>
      </c>
    </row>
    <row r="682" spans="1:25" x14ac:dyDescent="0.25">
      <c r="A682">
        <v>681</v>
      </c>
      <c r="B682">
        <v>70359</v>
      </c>
      <c r="C682">
        <v>0</v>
      </c>
      <c r="D682">
        <v>0</v>
      </c>
      <c r="E682" t="s">
        <v>970</v>
      </c>
      <c r="F682" t="s">
        <v>971</v>
      </c>
      <c r="G682">
        <v>1</v>
      </c>
      <c r="H682" s="6">
        <v>2783468</v>
      </c>
      <c r="I682" s="7">
        <v>46156</v>
      </c>
      <c r="K682">
        <v>15</v>
      </c>
      <c r="L682" t="s">
        <v>40</v>
      </c>
      <c r="M682" t="s">
        <v>5</v>
      </c>
      <c r="N682" t="s">
        <v>41</v>
      </c>
      <c r="O682" t="s">
        <v>47</v>
      </c>
      <c r="P682" t="s">
        <v>2519</v>
      </c>
      <c r="Q682">
        <v>4</v>
      </c>
      <c r="R682">
        <v>11</v>
      </c>
      <c r="S682">
        <v>0</v>
      </c>
      <c r="U682">
        <v>417520</v>
      </c>
      <c r="V682">
        <v>111339</v>
      </c>
      <c r="W682">
        <v>306181</v>
      </c>
      <c r="X682">
        <v>0</v>
      </c>
      <c r="Y682" t="s">
        <v>109</v>
      </c>
    </row>
    <row r="683" spans="1:25" x14ac:dyDescent="0.25">
      <c r="A683">
        <v>682</v>
      </c>
      <c r="B683">
        <v>70366</v>
      </c>
      <c r="C683">
        <v>0</v>
      </c>
      <c r="D683">
        <v>0</v>
      </c>
      <c r="E683" t="s">
        <v>1343</v>
      </c>
      <c r="F683" t="s">
        <v>1344</v>
      </c>
      <c r="G683">
        <v>1</v>
      </c>
      <c r="H683" s="6">
        <v>1174764</v>
      </c>
      <c r="I683" s="7">
        <v>46156</v>
      </c>
      <c r="K683">
        <v>8</v>
      </c>
      <c r="L683" t="s">
        <v>40</v>
      </c>
      <c r="M683" t="s">
        <v>9</v>
      </c>
      <c r="N683" t="s">
        <v>41</v>
      </c>
      <c r="O683" t="s">
        <v>42</v>
      </c>
      <c r="P683" t="s">
        <v>2519</v>
      </c>
      <c r="Q683">
        <v>8</v>
      </c>
      <c r="R683">
        <v>0</v>
      </c>
      <c r="S683">
        <v>0</v>
      </c>
      <c r="U683">
        <v>93981</v>
      </c>
      <c r="V683">
        <v>93981</v>
      </c>
      <c r="W683">
        <v>0</v>
      </c>
      <c r="X683">
        <v>0</v>
      </c>
      <c r="Y683" t="s">
        <v>109</v>
      </c>
    </row>
    <row r="684" spans="1:25" x14ac:dyDescent="0.25">
      <c r="A684">
        <v>683</v>
      </c>
      <c r="B684">
        <v>70361</v>
      </c>
      <c r="C684">
        <v>0</v>
      </c>
      <c r="D684">
        <v>0</v>
      </c>
      <c r="E684" t="s">
        <v>2613</v>
      </c>
      <c r="F684" t="s">
        <v>2614</v>
      </c>
      <c r="G684">
        <v>1</v>
      </c>
      <c r="H684" s="6">
        <v>5000000</v>
      </c>
      <c r="I684" s="7">
        <v>46156</v>
      </c>
      <c r="K684">
        <v>8</v>
      </c>
      <c r="L684" t="s">
        <v>40</v>
      </c>
      <c r="M684" t="s">
        <v>3</v>
      </c>
      <c r="N684" t="s">
        <v>41</v>
      </c>
      <c r="O684" t="s">
        <v>51</v>
      </c>
      <c r="P684" t="s">
        <v>2519</v>
      </c>
      <c r="Q684">
        <v>8</v>
      </c>
      <c r="R684">
        <v>0</v>
      </c>
      <c r="S684">
        <v>0</v>
      </c>
      <c r="U684">
        <v>400000</v>
      </c>
      <c r="V684">
        <v>400000</v>
      </c>
      <c r="W684">
        <v>0</v>
      </c>
      <c r="X684">
        <v>0</v>
      </c>
      <c r="Y684" t="s">
        <v>48</v>
      </c>
    </row>
    <row r="685" spans="1:25" x14ac:dyDescent="0.25">
      <c r="A685">
        <v>684</v>
      </c>
      <c r="B685">
        <v>70362</v>
      </c>
      <c r="C685">
        <v>0</v>
      </c>
      <c r="D685">
        <v>0</v>
      </c>
      <c r="E685" t="s">
        <v>2613</v>
      </c>
      <c r="F685" t="s">
        <v>2614</v>
      </c>
      <c r="G685">
        <v>1</v>
      </c>
      <c r="H685" s="6">
        <v>65200</v>
      </c>
      <c r="I685" s="7">
        <v>46156</v>
      </c>
      <c r="K685">
        <v>8</v>
      </c>
      <c r="L685" t="s">
        <v>40</v>
      </c>
      <c r="M685" t="s">
        <v>3</v>
      </c>
      <c r="N685" t="s">
        <v>41</v>
      </c>
      <c r="O685" t="s">
        <v>51</v>
      </c>
      <c r="P685" t="s">
        <v>2519</v>
      </c>
      <c r="Q685">
        <v>8</v>
      </c>
      <c r="R685">
        <v>0</v>
      </c>
      <c r="S685">
        <v>0</v>
      </c>
      <c r="U685">
        <v>5216</v>
      </c>
      <c r="V685">
        <v>5216</v>
      </c>
      <c r="W685">
        <v>0</v>
      </c>
      <c r="X685">
        <v>0</v>
      </c>
      <c r="Y685" t="s">
        <v>48</v>
      </c>
    </row>
    <row r="686" spans="1:25" x14ac:dyDescent="0.25">
      <c r="A686">
        <v>685</v>
      </c>
      <c r="B686">
        <v>70360</v>
      </c>
      <c r="C686">
        <v>0</v>
      </c>
      <c r="D686">
        <v>0</v>
      </c>
      <c r="E686" t="s">
        <v>984</v>
      </c>
      <c r="F686" t="s">
        <v>985</v>
      </c>
      <c r="G686">
        <v>1</v>
      </c>
      <c r="H686" s="6">
        <v>1369906</v>
      </c>
      <c r="I686" s="7">
        <v>46156</v>
      </c>
      <c r="K686">
        <v>15</v>
      </c>
      <c r="L686" t="s">
        <v>40</v>
      </c>
      <c r="M686" t="s">
        <v>5</v>
      </c>
      <c r="N686" t="s">
        <v>41</v>
      </c>
      <c r="O686" t="s">
        <v>47</v>
      </c>
      <c r="P686" t="s">
        <v>2519</v>
      </c>
      <c r="Q686">
        <v>4</v>
      </c>
      <c r="R686">
        <v>11</v>
      </c>
      <c r="S686">
        <v>0</v>
      </c>
      <c r="U686">
        <v>205486</v>
      </c>
      <c r="V686">
        <v>54796</v>
      </c>
      <c r="W686">
        <v>150690</v>
      </c>
      <c r="X686">
        <v>0</v>
      </c>
      <c r="Y686" t="s">
        <v>109</v>
      </c>
    </row>
    <row r="687" spans="1:25" x14ac:dyDescent="0.25">
      <c r="A687">
        <v>686</v>
      </c>
      <c r="B687">
        <v>70354</v>
      </c>
      <c r="C687">
        <v>0</v>
      </c>
      <c r="D687">
        <v>0</v>
      </c>
      <c r="E687" t="s">
        <v>1496</v>
      </c>
      <c r="F687" t="s">
        <v>1497</v>
      </c>
      <c r="G687">
        <v>1</v>
      </c>
      <c r="H687" s="6">
        <v>5000000</v>
      </c>
      <c r="I687" s="7">
        <v>46156</v>
      </c>
      <c r="K687">
        <v>15</v>
      </c>
      <c r="L687" t="s">
        <v>40</v>
      </c>
      <c r="M687" t="s">
        <v>1</v>
      </c>
      <c r="N687" t="s">
        <v>41</v>
      </c>
      <c r="O687" t="s">
        <v>87</v>
      </c>
      <c r="P687" t="s">
        <v>2519</v>
      </c>
      <c r="Q687">
        <v>15</v>
      </c>
      <c r="R687">
        <v>0</v>
      </c>
      <c r="S687">
        <v>0</v>
      </c>
      <c r="U687">
        <v>750000</v>
      </c>
      <c r="V687">
        <v>750000</v>
      </c>
      <c r="W687">
        <v>0</v>
      </c>
      <c r="X687">
        <v>0</v>
      </c>
      <c r="Y687" t="s">
        <v>437</v>
      </c>
    </row>
    <row r="688" spans="1:25" x14ac:dyDescent="0.25">
      <c r="A688">
        <v>687</v>
      </c>
      <c r="B688">
        <v>70355</v>
      </c>
      <c r="C688">
        <v>0</v>
      </c>
      <c r="D688">
        <v>0</v>
      </c>
      <c r="E688" t="s">
        <v>1496</v>
      </c>
      <c r="F688" t="s">
        <v>1497</v>
      </c>
      <c r="G688">
        <v>1</v>
      </c>
      <c r="H688" s="6">
        <v>2058824</v>
      </c>
      <c r="I688" s="7">
        <v>46156</v>
      </c>
      <c r="K688">
        <v>15</v>
      </c>
      <c r="L688" t="s">
        <v>40</v>
      </c>
      <c r="M688" t="s">
        <v>1</v>
      </c>
      <c r="N688" t="s">
        <v>41</v>
      </c>
      <c r="O688" t="s">
        <v>87</v>
      </c>
      <c r="P688" t="s">
        <v>2519</v>
      </c>
      <c r="Q688">
        <v>15</v>
      </c>
      <c r="R688">
        <v>0</v>
      </c>
      <c r="S688">
        <v>0</v>
      </c>
      <c r="U688">
        <v>308824</v>
      </c>
      <c r="V688">
        <v>308824</v>
      </c>
      <c r="W688">
        <v>0</v>
      </c>
      <c r="X688">
        <v>0</v>
      </c>
      <c r="Y688" t="s">
        <v>437</v>
      </c>
    </row>
    <row r="689" spans="1:25" x14ac:dyDescent="0.25">
      <c r="A689">
        <v>688</v>
      </c>
      <c r="B689">
        <v>70372</v>
      </c>
      <c r="C689">
        <v>0</v>
      </c>
      <c r="D689">
        <v>0</v>
      </c>
      <c r="E689" t="s">
        <v>976</v>
      </c>
      <c r="F689" t="s">
        <v>977</v>
      </c>
      <c r="G689">
        <v>1</v>
      </c>
      <c r="H689" s="6">
        <v>5184058</v>
      </c>
      <c r="I689" s="7">
        <v>46156</v>
      </c>
      <c r="K689">
        <v>8</v>
      </c>
      <c r="L689" t="s">
        <v>40</v>
      </c>
      <c r="M689" t="s">
        <v>5</v>
      </c>
      <c r="N689" t="s">
        <v>41</v>
      </c>
      <c r="O689" t="s">
        <v>54</v>
      </c>
      <c r="P689" t="s">
        <v>2519</v>
      </c>
      <c r="Q689">
        <v>8</v>
      </c>
      <c r="R689">
        <v>0</v>
      </c>
      <c r="S689">
        <v>0</v>
      </c>
      <c r="U689">
        <v>414725</v>
      </c>
      <c r="V689">
        <v>414725</v>
      </c>
      <c r="W689">
        <v>0</v>
      </c>
      <c r="X689">
        <v>0</v>
      </c>
      <c r="Y689" t="s">
        <v>44</v>
      </c>
    </row>
    <row r="690" spans="1:25" x14ac:dyDescent="0.25">
      <c r="A690">
        <v>689</v>
      </c>
      <c r="B690">
        <v>70340</v>
      </c>
      <c r="C690">
        <v>0</v>
      </c>
      <c r="D690">
        <v>0</v>
      </c>
      <c r="E690" t="s">
        <v>289</v>
      </c>
      <c r="F690" t="s">
        <v>290</v>
      </c>
      <c r="G690">
        <v>1</v>
      </c>
      <c r="H690" s="6">
        <v>7000000</v>
      </c>
      <c r="I690" s="7">
        <v>46155</v>
      </c>
      <c r="K690">
        <v>15</v>
      </c>
      <c r="L690" t="s">
        <v>40</v>
      </c>
      <c r="M690" t="s">
        <v>5</v>
      </c>
      <c r="N690" t="s">
        <v>41</v>
      </c>
      <c r="O690" t="s">
        <v>47</v>
      </c>
      <c r="P690" t="s">
        <v>2519</v>
      </c>
      <c r="Q690">
        <v>7</v>
      </c>
      <c r="R690">
        <v>8</v>
      </c>
      <c r="S690">
        <v>0</v>
      </c>
      <c r="U690">
        <v>1050000</v>
      </c>
      <c r="V690">
        <v>490000</v>
      </c>
      <c r="W690">
        <v>560000</v>
      </c>
      <c r="X690">
        <v>0</v>
      </c>
      <c r="Y690" t="s">
        <v>94</v>
      </c>
    </row>
    <row r="691" spans="1:25" x14ac:dyDescent="0.25">
      <c r="A691">
        <v>690</v>
      </c>
      <c r="B691">
        <v>70341</v>
      </c>
      <c r="C691">
        <v>0</v>
      </c>
      <c r="D691">
        <v>0</v>
      </c>
      <c r="E691" t="s">
        <v>289</v>
      </c>
      <c r="F691" t="s">
        <v>290</v>
      </c>
      <c r="G691">
        <v>1</v>
      </c>
      <c r="H691" s="6">
        <v>7000000</v>
      </c>
      <c r="I691" s="7">
        <v>46155</v>
      </c>
      <c r="K691">
        <v>15</v>
      </c>
      <c r="L691" t="s">
        <v>40</v>
      </c>
      <c r="M691" t="s">
        <v>5</v>
      </c>
      <c r="N691" t="s">
        <v>41</v>
      </c>
      <c r="O691" t="s">
        <v>47</v>
      </c>
      <c r="P691" t="s">
        <v>2519</v>
      </c>
      <c r="Q691">
        <v>7</v>
      </c>
      <c r="R691">
        <v>8</v>
      </c>
      <c r="S691">
        <v>0</v>
      </c>
      <c r="U691">
        <v>1050000</v>
      </c>
      <c r="V691">
        <v>490000</v>
      </c>
      <c r="W691">
        <v>560000</v>
      </c>
      <c r="X691">
        <v>0</v>
      </c>
      <c r="Y691" t="s">
        <v>94</v>
      </c>
    </row>
    <row r="692" spans="1:25" x14ac:dyDescent="0.25">
      <c r="A692">
        <v>691</v>
      </c>
      <c r="B692">
        <v>70342</v>
      </c>
      <c r="C692">
        <v>0</v>
      </c>
      <c r="D692">
        <v>0</v>
      </c>
      <c r="E692" t="s">
        <v>289</v>
      </c>
      <c r="F692" t="s">
        <v>290</v>
      </c>
      <c r="G692">
        <v>1</v>
      </c>
      <c r="H692" s="6">
        <v>7000000</v>
      </c>
      <c r="I692" s="7">
        <v>46155</v>
      </c>
      <c r="K692">
        <v>15</v>
      </c>
      <c r="L692" t="s">
        <v>40</v>
      </c>
      <c r="M692" t="s">
        <v>5</v>
      </c>
      <c r="N692" t="s">
        <v>41</v>
      </c>
      <c r="O692" t="s">
        <v>47</v>
      </c>
      <c r="P692" t="s">
        <v>2519</v>
      </c>
      <c r="Q692">
        <v>7</v>
      </c>
      <c r="R692">
        <v>8</v>
      </c>
      <c r="S692">
        <v>0</v>
      </c>
      <c r="U692">
        <v>1050000</v>
      </c>
      <c r="V692">
        <v>490000</v>
      </c>
      <c r="W692">
        <v>560000</v>
      </c>
      <c r="X692">
        <v>0</v>
      </c>
      <c r="Y692" t="s">
        <v>94</v>
      </c>
    </row>
    <row r="693" spans="1:25" x14ac:dyDescent="0.25">
      <c r="A693">
        <v>692</v>
      </c>
      <c r="B693">
        <v>70343</v>
      </c>
      <c r="C693">
        <v>0</v>
      </c>
      <c r="D693">
        <v>0</v>
      </c>
      <c r="E693" t="s">
        <v>289</v>
      </c>
      <c r="F693" t="s">
        <v>290</v>
      </c>
      <c r="G693">
        <v>1</v>
      </c>
      <c r="H693" s="6">
        <v>7000000</v>
      </c>
      <c r="I693" s="7">
        <v>46155</v>
      </c>
      <c r="K693">
        <v>15</v>
      </c>
      <c r="L693" t="s">
        <v>40</v>
      </c>
      <c r="M693" t="s">
        <v>5</v>
      </c>
      <c r="N693" t="s">
        <v>41</v>
      </c>
      <c r="O693" t="s">
        <v>47</v>
      </c>
      <c r="P693" t="s">
        <v>2519</v>
      </c>
      <c r="Q693">
        <v>7</v>
      </c>
      <c r="R693">
        <v>8</v>
      </c>
      <c r="S693">
        <v>0</v>
      </c>
      <c r="U693">
        <v>1050000</v>
      </c>
      <c r="V693">
        <v>490000</v>
      </c>
      <c r="W693">
        <v>560000</v>
      </c>
      <c r="X693">
        <v>0</v>
      </c>
      <c r="Y693" t="s">
        <v>94</v>
      </c>
    </row>
    <row r="694" spans="1:25" x14ac:dyDescent="0.25">
      <c r="A694">
        <v>693</v>
      </c>
      <c r="B694">
        <v>70344</v>
      </c>
      <c r="C694">
        <v>0</v>
      </c>
      <c r="D694">
        <v>0</v>
      </c>
      <c r="E694" t="s">
        <v>289</v>
      </c>
      <c r="F694" t="s">
        <v>290</v>
      </c>
      <c r="G694">
        <v>1</v>
      </c>
      <c r="H694" s="6">
        <v>7000000</v>
      </c>
      <c r="I694" s="7">
        <v>46155</v>
      </c>
      <c r="K694">
        <v>15</v>
      </c>
      <c r="L694" t="s">
        <v>40</v>
      </c>
      <c r="M694" t="s">
        <v>5</v>
      </c>
      <c r="N694" t="s">
        <v>41</v>
      </c>
      <c r="O694" t="s">
        <v>47</v>
      </c>
      <c r="P694" t="s">
        <v>2519</v>
      </c>
      <c r="Q694">
        <v>7</v>
      </c>
      <c r="R694">
        <v>8</v>
      </c>
      <c r="S694">
        <v>0</v>
      </c>
      <c r="U694">
        <v>1050000</v>
      </c>
      <c r="V694">
        <v>490000</v>
      </c>
      <c r="W694">
        <v>560000</v>
      </c>
      <c r="X694">
        <v>0</v>
      </c>
      <c r="Y694" t="s">
        <v>94</v>
      </c>
    </row>
    <row r="695" spans="1:25" x14ac:dyDescent="0.25">
      <c r="A695">
        <v>694</v>
      </c>
      <c r="B695">
        <v>70345</v>
      </c>
      <c r="C695">
        <v>0</v>
      </c>
      <c r="D695">
        <v>0</v>
      </c>
      <c r="E695" t="s">
        <v>289</v>
      </c>
      <c r="F695" t="s">
        <v>290</v>
      </c>
      <c r="G695">
        <v>1</v>
      </c>
      <c r="H695" s="6">
        <v>2871542</v>
      </c>
      <c r="I695" s="7">
        <v>46155</v>
      </c>
      <c r="K695">
        <v>15</v>
      </c>
      <c r="L695" t="s">
        <v>40</v>
      </c>
      <c r="M695" t="s">
        <v>5</v>
      </c>
      <c r="N695" t="s">
        <v>41</v>
      </c>
      <c r="O695" t="s">
        <v>47</v>
      </c>
      <c r="P695" t="s">
        <v>2519</v>
      </c>
      <c r="Q695">
        <v>7</v>
      </c>
      <c r="R695">
        <v>8</v>
      </c>
      <c r="S695">
        <v>0</v>
      </c>
      <c r="U695">
        <v>430731</v>
      </c>
      <c r="V695">
        <v>201008</v>
      </c>
      <c r="W695">
        <v>229723</v>
      </c>
      <c r="X695">
        <v>0</v>
      </c>
      <c r="Y695" t="s">
        <v>94</v>
      </c>
    </row>
    <row r="696" spans="1:25" x14ac:dyDescent="0.25">
      <c r="A696">
        <v>695</v>
      </c>
      <c r="B696">
        <v>70349</v>
      </c>
      <c r="C696">
        <v>0</v>
      </c>
      <c r="D696">
        <v>0</v>
      </c>
      <c r="E696" t="s">
        <v>1390</v>
      </c>
      <c r="F696" t="s">
        <v>1391</v>
      </c>
      <c r="G696">
        <v>1</v>
      </c>
      <c r="H696" s="6">
        <v>314674</v>
      </c>
      <c r="I696" s="7">
        <v>46155</v>
      </c>
      <c r="K696">
        <v>8</v>
      </c>
      <c r="L696" t="s">
        <v>40</v>
      </c>
      <c r="M696" t="s">
        <v>1</v>
      </c>
      <c r="N696" t="s">
        <v>41</v>
      </c>
      <c r="O696" t="s">
        <v>87</v>
      </c>
      <c r="P696" t="s">
        <v>2519</v>
      </c>
      <c r="Q696">
        <v>8</v>
      </c>
      <c r="R696">
        <v>0</v>
      </c>
      <c r="S696">
        <v>0</v>
      </c>
      <c r="U696">
        <v>25174</v>
      </c>
      <c r="V696">
        <v>25174</v>
      </c>
      <c r="W696">
        <v>0</v>
      </c>
      <c r="X696">
        <v>0</v>
      </c>
      <c r="Y696" t="s">
        <v>48</v>
      </c>
    </row>
    <row r="697" spans="1:25" x14ac:dyDescent="0.25">
      <c r="A697">
        <v>696</v>
      </c>
      <c r="B697">
        <v>70339</v>
      </c>
      <c r="C697">
        <v>0</v>
      </c>
      <c r="D697">
        <v>0</v>
      </c>
      <c r="E697" t="s">
        <v>2167</v>
      </c>
      <c r="F697" t="s">
        <v>2168</v>
      </c>
      <c r="G697">
        <v>1</v>
      </c>
      <c r="H697" s="6">
        <v>371050</v>
      </c>
      <c r="I697" s="7">
        <v>46155</v>
      </c>
      <c r="K697">
        <v>15</v>
      </c>
      <c r="L697" t="s">
        <v>40</v>
      </c>
      <c r="M697" t="s">
        <v>5</v>
      </c>
      <c r="N697" t="s">
        <v>41</v>
      </c>
      <c r="O697" t="s">
        <v>47</v>
      </c>
      <c r="P697" t="s">
        <v>2519</v>
      </c>
      <c r="Q697">
        <v>7</v>
      </c>
      <c r="R697">
        <v>8</v>
      </c>
      <c r="S697">
        <v>0</v>
      </c>
      <c r="U697">
        <v>55658</v>
      </c>
      <c r="V697">
        <v>25974</v>
      </c>
      <c r="W697">
        <v>29684</v>
      </c>
      <c r="X697">
        <v>0</v>
      </c>
      <c r="Y697" t="s">
        <v>48</v>
      </c>
    </row>
    <row r="698" spans="1:25" x14ac:dyDescent="0.25">
      <c r="A698">
        <v>697</v>
      </c>
      <c r="B698">
        <v>70352</v>
      </c>
      <c r="C698">
        <v>0</v>
      </c>
      <c r="D698">
        <v>0</v>
      </c>
      <c r="E698" t="s">
        <v>2621</v>
      </c>
      <c r="F698" t="s">
        <v>2622</v>
      </c>
      <c r="G698">
        <v>1</v>
      </c>
      <c r="H698" s="6">
        <v>11888889</v>
      </c>
      <c r="I698" s="7">
        <v>46155</v>
      </c>
      <c r="K698">
        <v>5</v>
      </c>
      <c r="L698" t="s">
        <v>40</v>
      </c>
      <c r="M698" t="s">
        <v>5</v>
      </c>
      <c r="N698" t="s">
        <v>41</v>
      </c>
      <c r="O698" t="s">
        <v>57</v>
      </c>
      <c r="P698" t="s">
        <v>2519</v>
      </c>
      <c r="Q698">
        <v>5</v>
      </c>
      <c r="R698">
        <v>0</v>
      </c>
      <c r="S698">
        <v>0</v>
      </c>
      <c r="U698">
        <v>594444</v>
      </c>
      <c r="V698">
        <v>594444</v>
      </c>
      <c r="W698">
        <v>0</v>
      </c>
      <c r="X698">
        <v>0</v>
      </c>
      <c r="Y698" t="s">
        <v>2520</v>
      </c>
    </row>
    <row r="699" spans="1:25" x14ac:dyDescent="0.25">
      <c r="A699">
        <v>698</v>
      </c>
      <c r="B699">
        <v>70338</v>
      </c>
      <c r="C699">
        <v>0</v>
      </c>
      <c r="D699">
        <v>0</v>
      </c>
      <c r="E699" t="s">
        <v>1704</v>
      </c>
      <c r="F699" t="s">
        <v>1705</v>
      </c>
      <c r="G699">
        <v>1</v>
      </c>
      <c r="H699" s="6">
        <v>322000000</v>
      </c>
      <c r="I699" s="7">
        <v>46155</v>
      </c>
      <c r="K699">
        <v>15</v>
      </c>
      <c r="L699" t="s">
        <v>40</v>
      </c>
      <c r="M699" t="s">
        <v>5</v>
      </c>
      <c r="N699" t="s">
        <v>41</v>
      </c>
      <c r="O699" t="s">
        <v>47</v>
      </c>
      <c r="P699" t="s">
        <v>2519</v>
      </c>
      <c r="Q699">
        <v>7</v>
      </c>
      <c r="R699">
        <v>8</v>
      </c>
      <c r="S699">
        <v>0</v>
      </c>
      <c r="U699">
        <v>48300000</v>
      </c>
      <c r="V699">
        <v>22540000</v>
      </c>
      <c r="W699">
        <v>25760000</v>
      </c>
      <c r="X699">
        <v>0</v>
      </c>
      <c r="Y699" t="s">
        <v>390</v>
      </c>
    </row>
    <row r="700" spans="1:25" x14ac:dyDescent="0.25">
      <c r="A700">
        <v>699</v>
      </c>
      <c r="B700">
        <v>70350</v>
      </c>
      <c r="C700">
        <v>0</v>
      </c>
      <c r="D700">
        <v>0</v>
      </c>
      <c r="E700" t="s">
        <v>1394</v>
      </c>
      <c r="F700" t="s">
        <v>1395</v>
      </c>
      <c r="G700">
        <v>1</v>
      </c>
      <c r="H700" s="6">
        <v>186033</v>
      </c>
      <c r="I700" s="7">
        <v>46155</v>
      </c>
      <c r="K700">
        <v>8</v>
      </c>
      <c r="L700" t="s">
        <v>40</v>
      </c>
      <c r="M700" t="s">
        <v>1</v>
      </c>
      <c r="N700" t="s">
        <v>41</v>
      </c>
      <c r="O700" t="s">
        <v>87</v>
      </c>
      <c r="P700" t="s">
        <v>2519</v>
      </c>
      <c r="Q700">
        <v>8</v>
      </c>
      <c r="R700">
        <v>0</v>
      </c>
      <c r="S700">
        <v>0</v>
      </c>
      <c r="U700">
        <v>14883</v>
      </c>
      <c r="V700">
        <v>14883</v>
      </c>
      <c r="W700">
        <v>0</v>
      </c>
      <c r="X700">
        <v>0</v>
      </c>
      <c r="Y700" t="s">
        <v>48</v>
      </c>
    </row>
    <row r="701" spans="1:25" x14ac:dyDescent="0.25">
      <c r="A701">
        <v>700</v>
      </c>
      <c r="B701">
        <v>70347</v>
      </c>
      <c r="C701">
        <v>0</v>
      </c>
      <c r="D701">
        <v>0</v>
      </c>
      <c r="E701" t="s">
        <v>1396</v>
      </c>
      <c r="F701" t="s">
        <v>1397</v>
      </c>
      <c r="G701">
        <v>1</v>
      </c>
      <c r="H701" s="6">
        <v>47201</v>
      </c>
      <c r="I701" s="7">
        <v>46155</v>
      </c>
      <c r="K701">
        <v>8</v>
      </c>
      <c r="L701" t="s">
        <v>40</v>
      </c>
      <c r="M701" t="s">
        <v>1</v>
      </c>
      <c r="N701" t="s">
        <v>41</v>
      </c>
      <c r="O701" t="s">
        <v>87</v>
      </c>
      <c r="P701" t="s">
        <v>2519</v>
      </c>
      <c r="Q701">
        <v>8</v>
      </c>
      <c r="R701">
        <v>0</v>
      </c>
      <c r="S701">
        <v>0</v>
      </c>
      <c r="U701">
        <v>3776</v>
      </c>
      <c r="V701">
        <v>3776</v>
      </c>
      <c r="W701">
        <v>0</v>
      </c>
      <c r="X701">
        <v>0</v>
      </c>
      <c r="Y701" t="s">
        <v>799</v>
      </c>
    </row>
    <row r="702" spans="1:25" x14ac:dyDescent="0.25">
      <c r="A702">
        <v>701</v>
      </c>
      <c r="B702">
        <v>70337</v>
      </c>
      <c r="C702">
        <v>0</v>
      </c>
      <c r="D702">
        <v>0</v>
      </c>
      <c r="E702" t="s">
        <v>457</v>
      </c>
      <c r="F702" t="s">
        <v>458</v>
      </c>
      <c r="G702">
        <v>1</v>
      </c>
      <c r="H702" s="6">
        <v>2097371</v>
      </c>
      <c r="I702" s="7">
        <v>46155</v>
      </c>
      <c r="K702" t="s">
        <v>137</v>
      </c>
      <c r="L702" t="s">
        <v>40</v>
      </c>
      <c r="M702" t="s">
        <v>5</v>
      </c>
      <c r="N702" t="s">
        <v>41</v>
      </c>
      <c r="O702" t="s">
        <v>47</v>
      </c>
      <c r="P702" t="s">
        <v>2519</v>
      </c>
      <c r="Q702">
        <v>12.5</v>
      </c>
      <c r="R702">
        <v>0</v>
      </c>
      <c r="S702">
        <v>0</v>
      </c>
      <c r="U702">
        <v>262171</v>
      </c>
      <c r="V702">
        <v>262171</v>
      </c>
      <c r="W702">
        <v>0</v>
      </c>
      <c r="X702">
        <v>0</v>
      </c>
      <c r="Y702" t="s">
        <v>44</v>
      </c>
    </row>
    <row r="703" spans="1:25" x14ac:dyDescent="0.25">
      <c r="A703">
        <v>702</v>
      </c>
      <c r="B703">
        <v>70746</v>
      </c>
      <c r="C703">
        <v>0</v>
      </c>
      <c r="D703">
        <v>0</v>
      </c>
      <c r="E703" t="s">
        <v>1400</v>
      </c>
      <c r="F703" t="s">
        <v>1401</v>
      </c>
      <c r="G703">
        <v>1</v>
      </c>
      <c r="H703" s="6">
        <v>204678</v>
      </c>
      <c r="I703" s="7">
        <v>46155</v>
      </c>
      <c r="K703">
        <v>8</v>
      </c>
      <c r="L703" t="s">
        <v>40</v>
      </c>
      <c r="M703" t="s">
        <v>1</v>
      </c>
      <c r="N703" t="s">
        <v>41</v>
      </c>
      <c r="O703" t="s">
        <v>87</v>
      </c>
      <c r="P703" t="s">
        <v>2519</v>
      </c>
      <c r="Q703">
        <v>8</v>
      </c>
      <c r="R703">
        <v>0</v>
      </c>
      <c r="S703">
        <v>0</v>
      </c>
      <c r="U703">
        <v>16374</v>
      </c>
      <c r="V703">
        <v>16374</v>
      </c>
      <c r="W703">
        <v>0</v>
      </c>
      <c r="X703">
        <v>0</v>
      </c>
      <c r="Y703" t="s">
        <v>799</v>
      </c>
    </row>
    <row r="704" spans="1:25" x14ac:dyDescent="0.25">
      <c r="A704">
        <v>703</v>
      </c>
      <c r="B704">
        <v>70351</v>
      </c>
      <c r="C704">
        <v>0</v>
      </c>
      <c r="D704">
        <v>0</v>
      </c>
      <c r="E704" t="s">
        <v>1678</v>
      </c>
      <c r="F704" t="s">
        <v>1679</v>
      </c>
      <c r="G704">
        <v>1</v>
      </c>
      <c r="H704" s="6">
        <v>22393360</v>
      </c>
      <c r="I704" s="7">
        <v>46155</v>
      </c>
      <c r="K704">
        <v>15</v>
      </c>
      <c r="L704" t="s">
        <v>40</v>
      </c>
      <c r="M704" t="s">
        <v>5</v>
      </c>
      <c r="N704" t="s">
        <v>41</v>
      </c>
      <c r="O704" t="s">
        <v>77</v>
      </c>
      <c r="P704" t="s">
        <v>2519</v>
      </c>
      <c r="Q704">
        <v>6</v>
      </c>
      <c r="R704">
        <v>9</v>
      </c>
      <c r="S704">
        <v>0</v>
      </c>
      <c r="U704">
        <v>3359004</v>
      </c>
      <c r="V704">
        <v>1343602</v>
      </c>
      <c r="W704">
        <v>2015402</v>
      </c>
      <c r="X704">
        <v>0</v>
      </c>
      <c r="Y704" t="s">
        <v>250</v>
      </c>
    </row>
    <row r="705" spans="1:25" x14ac:dyDescent="0.25">
      <c r="A705">
        <v>704</v>
      </c>
      <c r="B705">
        <v>70346</v>
      </c>
      <c r="C705">
        <v>0</v>
      </c>
      <c r="D705">
        <v>0</v>
      </c>
      <c r="E705" t="s">
        <v>1404</v>
      </c>
      <c r="F705" t="s">
        <v>1405</v>
      </c>
      <c r="G705">
        <v>1</v>
      </c>
      <c r="H705" s="6">
        <v>47201</v>
      </c>
      <c r="I705" s="7">
        <v>46155</v>
      </c>
      <c r="K705">
        <v>8</v>
      </c>
      <c r="L705" t="s">
        <v>40</v>
      </c>
      <c r="M705" t="s">
        <v>1</v>
      </c>
      <c r="N705" t="s">
        <v>41</v>
      </c>
      <c r="O705" t="s">
        <v>87</v>
      </c>
      <c r="P705" t="s">
        <v>2519</v>
      </c>
      <c r="Q705">
        <v>8</v>
      </c>
      <c r="R705">
        <v>0</v>
      </c>
      <c r="S705">
        <v>0</v>
      </c>
      <c r="U705">
        <v>3776</v>
      </c>
      <c r="V705">
        <v>3776</v>
      </c>
      <c r="W705">
        <v>0</v>
      </c>
      <c r="X705">
        <v>0</v>
      </c>
      <c r="Y705" t="s">
        <v>799</v>
      </c>
    </row>
    <row r="706" spans="1:25" x14ac:dyDescent="0.25">
      <c r="A706">
        <v>705</v>
      </c>
      <c r="B706">
        <v>70333</v>
      </c>
      <c r="C706">
        <v>0</v>
      </c>
      <c r="D706">
        <v>0</v>
      </c>
      <c r="E706" t="s">
        <v>541</v>
      </c>
      <c r="F706" t="s">
        <v>542</v>
      </c>
      <c r="G706">
        <v>1</v>
      </c>
      <c r="H706" s="6">
        <v>365152</v>
      </c>
      <c r="I706" s="7">
        <v>46154</v>
      </c>
      <c r="K706">
        <v>14</v>
      </c>
      <c r="L706" t="s">
        <v>40</v>
      </c>
      <c r="M706" t="s">
        <v>5</v>
      </c>
      <c r="N706" t="s">
        <v>41</v>
      </c>
      <c r="O706" t="s">
        <v>57</v>
      </c>
      <c r="P706" t="s">
        <v>2519</v>
      </c>
      <c r="Q706">
        <v>9</v>
      </c>
      <c r="R706">
        <v>5</v>
      </c>
      <c r="S706">
        <v>0</v>
      </c>
      <c r="U706">
        <v>51121</v>
      </c>
      <c r="V706">
        <v>32864</v>
      </c>
      <c r="W706">
        <v>18258</v>
      </c>
      <c r="X706">
        <v>0</v>
      </c>
      <c r="Y706" t="s">
        <v>48</v>
      </c>
    </row>
    <row r="707" spans="1:25" x14ac:dyDescent="0.25">
      <c r="A707">
        <v>706</v>
      </c>
      <c r="B707">
        <v>70334</v>
      </c>
      <c r="C707">
        <v>0</v>
      </c>
      <c r="D707">
        <v>0</v>
      </c>
      <c r="E707" t="s">
        <v>555</v>
      </c>
      <c r="F707" t="s">
        <v>556</v>
      </c>
      <c r="G707">
        <v>1</v>
      </c>
      <c r="H707" s="6">
        <v>1320601</v>
      </c>
      <c r="I707" s="7">
        <v>46154</v>
      </c>
      <c r="K707">
        <v>14</v>
      </c>
      <c r="L707" t="s">
        <v>40</v>
      </c>
      <c r="M707" t="s">
        <v>5</v>
      </c>
      <c r="N707" t="s">
        <v>41</v>
      </c>
      <c r="O707" t="s">
        <v>57</v>
      </c>
      <c r="P707" t="s">
        <v>2519</v>
      </c>
      <c r="Q707">
        <v>9</v>
      </c>
      <c r="R707">
        <v>5</v>
      </c>
      <c r="S707">
        <v>0</v>
      </c>
      <c r="U707">
        <v>184884</v>
      </c>
      <c r="V707">
        <v>118854</v>
      </c>
      <c r="W707">
        <v>66030</v>
      </c>
      <c r="X707">
        <v>0</v>
      </c>
      <c r="Y707" t="s">
        <v>48</v>
      </c>
    </row>
    <row r="708" spans="1:25" x14ac:dyDescent="0.25">
      <c r="A708">
        <v>707</v>
      </c>
      <c r="B708">
        <v>70328</v>
      </c>
      <c r="C708">
        <v>0</v>
      </c>
      <c r="D708">
        <v>0</v>
      </c>
      <c r="E708" t="s">
        <v>1858</v>
      </c>
      <c r="F708" t="s">
        <v>1859</v>
      </c>
      <c r="G708">
        <v>1</v>
      </c>
      <c r="H708" s="6">
        <v>40000000</v>
      </c>
      <c r="I708" s="7">
        <v>46154</v>
      </c>
      <c r="K708">
        <v>15</v>
      </c>
      <c r="L708" t="s">
        <v>40</v>
      </c>
      <c r="M708" t="s">
        <v>5</v>
      </c>
      <c r="N708" t="s">
        <v>41</v>
      </c>
      <c r="O708" t="s">
        <v>57</v>
      </c>
      <c r="P708" t="s">
        <v>2519</v>
      </c>
      <c r="Q708">
        <v>10</v>
      </c>
      <c r="R708">
        <v>5</v>
      </c>
      <c r="S708">
        <v>0</v>
      </c>
      <c r="U708">
        <v>6000000</v>
      </c>
      <c r="V708">
        <v>4000000</v>
      </c>
      <c r="W708">
        <v>2000000</v>
      </c>
      <c r="X708">
        <v>0</v>
      </c>
      <c r="Y708" t="s">
        <v>67</v>
      </c>
    </row>
    <row r="709" spans="1:25" x14ac:dyDescent="0.25">
      <c r="A709">
        <v>708</v>
      </c>
      <c r="B709">
        <v>70332</v>
      </c>
      <c r="C709">
        <v>0</v>
      </c>
      <c r="D709">
        <v>0</v>
      </c>
      <c r="E709" t="s">
        <v>2538</v>
      </c>
      <c r="F709" t="s">
        <v>2539</v>
      </c>
      <c r="G709">
        <v>1</v>
      </c>
      <c r="H709" s="6">
        <v>53000000</v>
      </c>
      <c r="I709" s="7">
        <v>46154</v>
      </c>
      <c r="K709">
        <v>15</v>
      </c>
      <c r="L709" t="s">
        <v>40</v>
      </c>
      <c r="M709" t="s">
        <v>1</v>
      </c>
      <c r="N709" t="s">
        <v>41</v>
      </c>
      <c r="O709" t="s">
        <v>87</v>
      </c>
      <c r="P709" t="s">
        <v>2519</v>
      </c>
      <c r="Q709">
        <v>5</v>
      </c>
      <c r="R709">
        <v>10</v>
      </c>
      <c r="S709">
        <v>0</v>
      </c>
      <c r="U709">
        <v>7950000</v>
      </c>
      <c r="V709">
        <v>2650000</v>
      </c>
      <c r="W709">
        <v>5300000</v>
      </c>
      <c r="X709">
        <v>0</v>
      </c>
      <c r="Y709" t="s">
        <v>2520</v>
      </c>
    </row>
    <row r="710" spans="1:25" x14ac:dyDescent="0.25">
      <c r="A710">
        <v>709</v>
      </c>
      <c r="B710">
        <v>70336</v>
      </c>
      <c r="C710">
        <v>0</v>
      </c>
      <c r="D710">
        <v>0</v>
      </c>
      <c r="E710" t="s">
        <v>1054</v>
      </c>
      <c r="F710" t="s">
        <v>1055</v>
      </c>
      <c r="G710">
        <v>1</v>
      </c>
      <c r="H710" s="6">
        <v>10085787</v>
      </c>
      <c r="I710" s="7">
        <v>46154</v>
      </c>
      <c r="K710">
        <v>8</v>
      </c>
      <c r="L710" t="s">
        <v>40</v>
      </c>
      <c r="M710" t="s">
        <v>9</v>
      </c>
      <c r="N710" t="s">
        <v>41</v>
      </c>
      <c r="O710" t="s">
        <v>42</v>
      </c>
      <c r="P710" t="s">
        <v>2519</v>
      </c>
      <c r="Q710">
        <v>8</v>
      </c>
      <c r="R710">
        <v>0</v>
      </c>
      <c r="S710">
        <v>0</v>
      </c>
      <c r="U710">
        <v>806863</v>
      </c>
      <c r="V710">
        <v>806863</v>
      </c>
      <c r="W710">
        <v>0</v>
      </c>
      <c r="X710">
        <v>0</v>
      </c>
      <c r="Y710" t="s">
        <v>67</v>
      </c>
    </row>
    <row r="711" spans="1:25" x14ac:dyDescent="0.25">
      <c r="A711">
        <v>710</v>
      </c>
      <c r="B711">
        <v>70353</v>
      </c>
      <c r="C711">
        <v>0</v>
      </c>
      <c r="D711">
        <v>0</v>
      </c>
      <c r="E711" t="s">
        <v>1054</v>
      </c>
      <c r="F711" t="s">
        <v>1055</v>
      </c>
      <c r="G711">
        <v>1</v>
      </c>
      <c r="H711" s="6">
        <v>1284519</v>
      </c>
      <c r="I711" s="7">
        <v>46154</v>
      </c>
      <c r="K711">
        <v>8</v>
      </c>
      <c r="L711" t="s">
        <v>40</v>
      </c>
      <c r="M711" t="s">
        <v>9</v>
      </c>
      <c r="N711" t="s">
        <v>41</v>
      </c>
      <c r="O711" t="s">
        <v>42</v>
      </c>
      <c r="P711" t="s">
        <v>2519</v>
      </c>
      <c r="Q711">
        <v>8</v>
      </c>
      <c r="R711">
        <v>0</v>
      </c>
      <c r="S711">
        <v>0</v>
      </c>
      <c r="U711">
        <v>102762</v>
      </c>
      <c r="V711">
        <v>102762</v>
      </c>
      <c r="W711">
        <v>0</v>
      </c>
      <c r="X711">
        <v>0</v>
      </c>
      <c r="Y711" t="s">
        <v>67</v>
      </c>
    </row>
    <row r="712" spans="1:25" x14ac:dyDescent="0.25">
      <c r="A712">
        <v>711</v>
      </c>
      <c r="B712">
        <v>70331</v>
      </c>
      <c r="C712">
        <v>0</v>
      </c>
      <c r="D712">
        <v>0</v>
      </c>
      <c r="E712" t="s">
        <v>2379</v>
      </c>
      <c r="F712" t="s">
        <v>2380</v>
      </c>
      <c r="G712">
        <v>1</v>
      </c>
      <c r="H712" s="6">
        <v>1054545</v>
      </c>
      <c r="I712" s="7">
        <v>46154</v>
      </c>
      <c r="K712">
        <v>12</v>
      </c>
      <c r="L712" t="s">
        <v>40</v>
      </c>
      <c r="M712" t="s">
        <v>5</v>
      </c>
      <c r="N712" t="s">
        <v>41</v>
      </c>
      <c r="O712" t="s">
        <v>47</v>
      </c>
      <c r="P712" t="s">
        <v>2519</v>
      </c>
      <c r="Q712">
        <v>12</v>
      </c>
      <c r="R712">
        <v>0</v>
      </c>
      <c r="S712">
        <v>0</v>
      </c>
      <c r="U712">
        <v>126545</v>
      </c>
      <c r="V712">
        <v>126545</v>
      </c>
      <c r="W712">
        <v>0</v>
      </c>
      <c r="X712">
        <v>0</v>
      </c>
      <c r="Y712" t="s">
        <v>2086</v>
      </c>
    </row>
    <row r="713" spans="1:25" x14ac:dyDescent="0.25">
      <c r="A713">
        <v>712</v>
      </c>
      <c r="B713">
        <v>70329</v>
      </c>
      <c r="C713">
        <v>0</v>
      </c>
      <c r="D713">
        <v>0</v>
      </c>
      <c r="E713" t="s">
        <v>1564</v>
      </c>
      <c r="F713" t="s">
        <v>1565</v>
      </c>
      <c r="G713">
        <v>1</v>
      </c>
      <c r="H713" s="6">
        <v>6415833</v>
      </c>
      <c r="I713" s="7">
        <v>46154</v>
      </c>
      <c r="K713">
        <v>10</v>
      </c>
      <c r="L713" t="s">
        <v>40</v>
      </c>
      <c r="M713" t="s">
        <v>8</v>
      </c>
      <c r="N713" t="s">
        <v>41</v>
      </c>
      <c r="O713" t="s">
        <v>347</v>
      </c>
      <c r="P713" t="s">
        <v>2519</v>
      </c>
      <c r="Q713">
        <v>10</v>
      </c>
      <c r="R713">
        <v>0</v>
      </c>
      <c r="S713">
        <v>0</v>
      </c>
      <c r="U713">
        <v>641583</v>
      </c>
      <c r="V713">
        <v>641583</v>
      </c>
      <c r="W713">
        <v>0</v>
      </c>
      <c r="X713">
        <v>0</v>
      </c>
      <c r="Y713" t="s">
        <v>109</v>
      </c>
    </row>
    <row r="714" spans="1:25" x14ac:dyDescent="0.25">
      <c r="A714">
        <v>713</v>
      </c>
      <c r="B714">
        <v>70330</v>
      </c>
      <c r="C714">
        <v>0</v>
      </c>
      <c r="D714">
        <v>0</v>
      </c>
      <c r="E714" t="s">
        <v>1240</v>
      </c>
      <c r="F714" t="s">
        <v>1241</v>
      </c>
      <c r="G714">
        <v>1</v>
      </c>
      <c r="H714" s="6">
        <v>6136586</v>
      </c>
      <c r="I714" s="7">
        <v>46154</v>
      </c>
      <c r="K714">
        <v>7</v>
      </c>
      <c r="L714" t="s">
        <v>40</v>
      </c>
      <c r="M714" t="s">
        <v>1</v>
      </c>
      <c r="N714" t="s">
        <v>41</v>
      </c>
      <c r="O714" t="s">
        <v>87</v>
      </c>
      <c r="P714" t="s">
        <v>2519</v>
      </c>
      <c r="Q714">
        <v>7</v>
      </c>
      <c r="R714">
        <v>0</v>
      </c>
      <c r="S714">
        <v>0</v>
      </c>
      <c r="U714">
        <v>429561</v>
      </c>
      <c r="V714">
        <v>429561</v>
      </c>
      <c r="W714">
        <v>0</v>
      </c>
      <c r="X714">
        <v>0</v>
      </c>
      <c r="Y714" t="s">
        <v>390</v>
      </c>
    </row>
    <row r="715" spans="1:25" x14ac:dyDescent="0.25">
      <c r="A715">
        <v>714</v>
      </c>
      <c r="B715">
        <v>70320</v>
      </c>
      <c r="C715">
        <v>0</v>
      </c>
      <c r="D715">
        <v>0</v>
      </c>
      <c r="E715" t="s">
        <v>1369</v>
      </c>
      <c r="F715" t="s">
        <v>1370</v>
      </c>
      <c r="G715">
        <v>1</v>
      </c>
      <c r="H715" s="6">
        <v>2786625</v>
      </c>
      <c r="I715" s="7">
        <v>46153</v>
      </c>
      <c r="K715" t="s">
        <v>1371</v>
      </c>
      <c r="L715" t="s">
        <v>40</v>
      </c>
      <c r="M715" t="s">
        <v>5</v>
      </c>
      <c r="N715" t="s">
        <v>41</v>
      </c>
      <c r="O715" t="s">
        <v>77</v>
      </c>
      <c r="P715" t="s">
        <v>2519</v>
      </c>
      <c r="Q715">
        <v>6</v>
      </c>
      <c r="R715">
        <v>3.4</v>
      </c>
      <c r="S715">
        <v>0</v>
      </c>
      <c r="U715">
        <v>261943</v>
      </c>
      <c r="V715">
        <v>167198</v>
      </c>
      <c r="W715">
        <v>94745</v>
      </c>
      <c r="X715">
        <v>0</v>
      </c>
      <c r="Y715" t="s">
        <v>48</v>
      </c>
    </row>
    <row r="716" spans="1:25" x14ac:dyDescent="0.25">
      <c r="A716">
        <v>715</v>
      </c>
      <c r="B716">
        <v>70324</v>
      </c>
      <c r="C716">
        <v>0</v>
      </c>
      <c r="D716">
        <v>0</v>
      </c>
      <c r="E716" t="s">
        <v>1050</v>
      </c>
      <c r="F716" t="s">
        <v>1051</v>
      </c>
      <c r="G716">
        <v>1</v>
      </c>
      <c r="H716" s="6">
        <v>1574222</v>
      </c>
      <c r="I716" s="7">
        <v>46153</v>
      </c>
      <c r="K716">
        <v>10</v>
      </c>
      <c r="L716" t="s">
        <v>40</v>
      </c>
      <c r="M716" t="s">
        <v>7</v>
      </c>
      <c r="N716" t="s">
        <v>41</v>
      </c>
      <c r="O716" t="s">
        <v>64</v>
      </c>
      <c r="P716" t="s">
        <v>2519</v>
      </c>
      <c r="Q716">
        <v>10</v>
      </c>
      <c r="R716">
        <v>0</v>
      </c>
      <c r="S716">
        <v>0</v>
      </c>
      <c r="U716">
        <v>157422</v>
      </c>
      <c r="V716">
        <v>157422</v>
      </c>
      <c r="W716">
        <v>0</v>
      </c>
      <c r="X716">
        <v>0</v>
      </c>
      <c r="Y716" t="s">
        <v>44</v>
      </c>
    </row>
    <row r="717" spans="1:25" x14ac:dyDescent="0.25">
      <c r="A717">
        <v>716</v>
      </c>
      <c r="B717">
        <v>70323</v>
      </c>
      <c r="C717">
        <v>0</v>
      </c>
      <c r="D717">
        <v>0</v>
      </c>
      <c r="E717" t="s">
        <v>1548</v>
      </c>
      <c r="F717" t="s">
        <v>1549</v>
      </c>
      <c r="G717">
        <v>1</v>
      </c>
      <c r="H717" s="6">
        <v>1431111</v>
      </c>
      <c r="I717" s="7">
        <v>46153</v>
      </c>
      <c r="K717">
        <v>10</v>
      </c>
      <c r="L717" t="s">
        <v>40</v>
      </c>
      <c r="M717" t="s">
        <v>7</v>
      </c>
      <c r="N717" t="s">
        <v>41</v>
      </c>
      <c r="O717" t="s">
        <v>64</v>
      </c>
      <c r="P717" t="s">
        <v>2519</v>
      </c>
      <c r="Q717">
        <v>10</v>
      </c>
      <c r="R717">
        <v>0</v>
      </c>
      <c r="S717">
        <v>0</v>
      </c>
      <c r="U717">
        <v>143111</v>
      </c>
      <c r="V717">
        <v>143111</v>
      </c>
      <c r="W717">
        <v>0</v>
      </c>
      <c r="X717">
        <v>0</v>
      </c>
      <c r="Y717" t="s">
        <v>44</v>
      </c>
    </row>
    <row r="718" spans="1:25" x14ac:dyDescent="0.25">
      <c r="A718">
        <v>717</v>
      </c>
      <c r="B718">
        <v>70321</v>
      </c>
      <c r="C718">
        <v>0</v>
      </c>
      <c r="D718">
        <v>0</v>
      </c>
      <c r="E718" t="s">
        <v>1475</v>
      </c>
      <c r="F718" t="s">
        <v>1476</v>
      </c>
      <c r="G718">
        <v>1</v>
      </c>
      <c r="H718" s="6">
        <v>273208</v>
      </c>
      <c r="I718" s="7">
        <v>46153</v>
      </c>
      <c r="K718">
        <v>7</v>
      </c>
      <c r="L718" t="s">
        <v>40</v>
      </c>
      <c r="M718" t="s">
        <v>5</v>
      </c>
      <c r="N718" t="s">
        <v>41</v>
      </c>
      <c r="O718" t="s">
        <v>47</v>
      </c>
      <c r="P718" t="s">
        <v>2519</v>
      </c>
      <c r="Q718">
        <v>7</v>
      </c>
      <c r="R718">
        <v>0</v>
      </c>
      <c r="S718">
        <v>0</v>
      </c>
      <c r="U718">
        <v>19125</v>
      </c>
      <c r="V718">
        <v>19125</v>
      </c>
      <c r="W718">
        <v>0</v>
      </c>
      <c r="X718">
        <v>0</v>
      </c>
      <c r="Y718" t="s">
        <v>48</v>
      </c>
    </row>
    <row r="719" spans="1:25" x14ac:dyDescent="0.25">
      <c r="A719">
        <v>718</v>
      </c>
      <c r="B719">
        <v>70322</v>
      </c>
      <c r="C719">
        <v>0</v>
      </c>
      <c r="D719">
        <v>0</v>
      </c>
      <c r="E719" t="s">
        <v>1486</v>
      </c>
      <c r="F719" t="s">
        <v>1487</v>
      </c>
      <c r="G719">
        <v>1</v>
      </c>
      <c r="H719" s="6">
        <v>2138292</v>
      </c>
      <c r="I719" s="7">
        <v>46153</v>
      </c>
      <c r="K719">
        <v>7</v>
      </c>
      <c r="L719" t="s">
        <v>40</v>
      </c>
      <c r="M719" t="s">
        <v>5</v>
      </c>
      <c r="N719" t="s">
        <v>41</v>
      </c>
      <c r="O719" t="s">
        <v>47</v>
      </c>
      <c r="P719" t="s">
        <v>2519</v>
      </c>
      <c r="Q719">
        <v>7</v>
      </c>
      <c r="R719">
        <v>0</v>
      </c>
      <c r="S719">
        <v>0</v>
      </c>
      <c r="U719">
        <v>149680</v>
      </c>
      <c r="V719">
        <v>149680</v>
      </c>
      <c r="W719">
        <v>0</v>
      </c>
      <c r="X719">
        <v>0</v>
      </c>
      <c r="Y719" t="s">
        <v>72</v>
      </c>
    </row>
    <row r="720" spans="1:25" x14ac:dyDescent="0.25">
      <c r="A720">
        <v>719</v>
      </c>
      <c r="B720">
        <v>70325</v>
      </c>
      <c r="C720">
        <v>0</v>
      </c>
      <c r="D720">
        <v>0</v>
      </c>
      <c r="E720" t="s">
        <v>1828</v>
      </c>
      <c r="F720" t="s">
        <v>1829</v>
      </c>
      <c r="G720">
        <v>1</v>
      </c>
      <c r="H720" s="6">
        <v>5973333</v>
      </c>
      <c r="I720" s="7">
        <v>46153</v>
      </c>
      <c r="K720">
        <v>10</v>
      </c>
      <c r="L720" t="s">
        <v>40</v>
      </c>
      <c r="M720" t="s">
        <v>5</v>
      </c>
      <c r="N720" t="s">
        <v>41</v>
      </c>
      <c r="O720" t="s">
        <v>57</v>
      </c>
      <c r="P720" t="s">
        <v>2519</v>
      </c>
      <c r="Q720">
        <v>10</v>
      </c>
      <c r="R720">
        <v>0</v>
      </c>
      <c r="S720">
        <v>0</v>
      </c>
      <c r="U720">
        <v>597333</v>
      </c>
      <c r="V720">
        <v>597333</v>
      </c>
      <c r="W720">
        <v>0</v>
      </c>
      <c r="X720">
        <v>0</v>
      </c>
      <c r="Y720" t="s">
        <v>109</v>
      </c>
    </row>
    <row r="721" spans="1:25" x14ac:dyDescent="0.25">
      <c r="A721">
        <v>720</v>
      </c>
      <c r="B721">
        <v>70335</v>
      </c>
      <c r="C721">
        <v>0</v>
      </c>
      <c r="D721">
        <v>0</v>
      </c>
      <c r="E721" t="s">
        <v>2210</v>
      </c>
      <c r="F721" t="s">
        <v>2211</v>
      </c>
      <c r="G721">
        <v>1</v>
      </c>
      <c r="H721" s="6">
        <v>1257634</v>
      </c>
      <c r="I721" s="7">
        <v>46150</v>
      </c>
      <c r="K721">
        <v>7</v>
      </c>
      <c r="L721" t="s">
        <v>40</v>
      </c>
      <c r="M721" t="s">
        <v>8</v>
      </c>
      <c r="N721" t="s">
        <v>41</v>
      </c>
      <c r="O721" t="s">
        <v>347</v>
      </c>
      <c r="P721" t="s">
        <v>2519</v>
      </c>
      <c r="Q721">
        <v>7</v>
      </c>
      <c r="R721">
        <v>0</v>
      </c>
      <c r="S721">
        <v>0</v>
      </c>
      <c r="U721">
        <v>88034</v>
      </c>
      <c r="V721">
        <v>88034</v>
      </c>
      <c r="W721">
        <v>0</v>
      </c>
      <c r="X721">
        <v>0</v>
      </c>
      <c r="Y721" t="s">
        <v>2086</v>
      </c>
    </row>
    <row r="722" spans="1:25" x14ac:dyDescent="0.25">
      <c r="A722">
        <v>721</v>
      </c>
      <c r="B722">
        <v>70316</v>
      </c>
      <c r="C722">
        <v>0</v>
      </c>
      <c r="D722">
        <v>0</v>
      </c>
      <c r="E722" t="s">
        <v>1412</v>
      </c>
      <c r="F722" t="s">
        <v>1413</v>
      </c>
      <c r="G722">
        <v>1</v>
      </c>
      <c r="H722" s="6">
        <v>10000000</v>
      </c>
      <c r="I722" s="7">
        <v>46150</v>
      </c>
      <c r="K722">
        <v>15</v>
      </c>
      <c r="L722" t="s">
        <v>40</v>
      </c>
      <c r="M722" t="s">
        <v>5</v>
      </c>
      <c r="N722" t="s">
        <v>41</v>
      </c>
      <c r="O722" t="s">
        <v>54</v>
      </c>
      <c r="P722" t="s">
        <v>2519</v>
      </c>
      <c r="Q722">
        <v>3</v>
      </c>
      <c r="R722">
        <v>12</v>
      </c>
      <c r="S722">
        <v>0</v>
      </c>
      <c r="U722">
        <v>1500000</v>
      </c>
      <c r="V722">
        <v>300000</v>
      </c>
      <c r="W722">
        <v>1200000</v>
      </c>
      <c r="X722">
        <v>0</v>
      </c>
      <c r="Y722" t="s">
        <v>72</v>
      </c>
    </row>
    <row r="723" spans="1:25" x14ac:dyDescent="0.25">
      <c r="A723">
        <v>722</v>
      </c>
      <c r="B723">
        <v>70288</v>
      </c>
      <c r="C723">
        <v>0</v>
      </c>
      <c r="D723">
        <v>0</v>
      </c>
      <c r="E723" t="s">
        <v>1355</v>
      </c>
      <c r="F723" t="s">
        <v>1356</v>
      </c>
      <c r="G723">
        <v>1</v>
      </c>
      <c r="H723" s="6">
        <v>4230395</v>
      </c>
      <c r="I723" s="7">
        <v>46150</v>
      </c>
      <c r="K723">
        <v>15</v>
      </c>
      <c r="L723" t="s">
        <v>40</v>
      </c>
      <c r="M723" t="s">
        <v>5</v>
      </c>
      <c r="N723" t="s">
        <v>41</v>
      </c>
      <c r="O723" t="s">
        <v>57</v>
      </c>
      <c r="P723" t="s">
        <v>2519</v>
      </c>
      <c r="Q723">
        <v>8</v>
      </c>
      <c r="R723">
        <v>7</v>
      </c>
      <c r="S723">
        <v>0</v>
      </c>
      <c r="U723">
        <v>634559</v>
      </c>
      <c r="V723">
        <v>338432</v>
      </c>
      <c r="W723">
        <v>296128</v>
      </c>
      <c r="X723">
        <v>0</v>
      </c>
      <c r="Y723" t="s">
        <v>48</v>
      </c>
    </row>
    <row r="724" spans="1:25" x14ac:dyDescent="0.25">
      <c r="A724">
        <v>723</v>
      </c>
      <c r="B724">
        <v>70296</v>
      </c>
      <c r="C724">
        <v>0</v>
      </c>
      <c r="D724">
        <v>0</v>
      </c>
      <c r="E724" t="s">
        <v>475</v>
      </c>
      <c r="F724" t="s">
        <v>476</v>
      </c>
      <c r="G724">
        <v>1</v>
      </c>
      <c r="H724" s="6">
        <v>10565622</v>
      </c>
      <c r="I724" s="7">
        <v>46150</v>
      </c>
      <c r="K724">
        <v>15</v>
      </c>
      <c r="L724" t="s">
        <v>40</v>
      </c>
      <c r="M724" t="s">
        <v>1</v>
      </c>
      <c r="N724" t="s">
        <v>41</v>
      </c>
      <c r="O724" t="s">
        <v>87</v>
      </c>
      <c r="P724" t="s">
        <v>2519</v>
      </c>
      <c r="Q724">
        <v>7</v>
      </c>
      <c r="R724">
        <v>8</v>
      </c>
      <c r="S724">
        <v>0</v>
      </c>
      <c r="U724">
        <v>1584843</v>
      </c>
      <c r="V724">
        <v>739594</v>
      </c>
      <c r="W724">
        <v>845250</v>
      </c>
      <c r="X724">
        <v>0</v>
      </c>
      <c r="Y724" t="s">
        <v>44</v>
      </c>
    </row>
    <row r="725" spans="1:25" x14ac:dyDescent="0.25">
      <c r="A725">
        <v>724</v>
      </c>
      <c r="B725">
        <v>70318</v>
      </c>
      <c r="C725">
        <v>0</v>
      </c>
      <c r="D725">
        <v>0</v>
      </c>
      <c r="E725" t="s">
        <v>2281</v>
      </c>
      <c r="F725" t="s">
        <v>2282</v>
      </c>
      <c r="G725">
        <v>1</v>
      </c>
      <c r="H725" s="6">
        <v>20000000</v>
      </c>
      <c r="I725" s="7">
        <v>46150</v>
      </c>
      <c r="K725">
        <v>15</v>
      </c>
      <c r="L725" t="s">
        <v>40</v>
      </c>
      <c r="M725" t="s">
        <v>5</v>
      </c>
      <c r="N725" t="s">
        <v>41</v>
      </c>
      <c r="O725" t="s">
        <v>54</v>
      </c>
      <c r="P725" t="s">
        <v>2519</v>
      </c>
      <c r="Q725">
        <v>3</v>
      </c>
      <c r="R725">
        <v>12</v>
      </c>
      <c r="S725">
        <v>0</v>
      </c>
      <c r="U725">
        <v>3000000</v>
      </c>
      <c r="V725">
        <v>600000</v>
      </c>
      <c r="W725">
        <v>2400000</v>
      </c>
      <c r="X725">
        <v>0</v>
      </c>
      <c r="Y725" t="s">
        <v>72</v>
      </c>
    </row>
    <row r="726" spans="1:25" x14ac:dyDescent="0.25">
      <c r="A726">
        <v>725</v>
      </c>
      <c r="B726">
        <v>70297</v>
      </c>
      <c r="C726">
        <v>0</v>
      </c>
      <c r="D726">
        <v>0</v>
      </c>
      <c r="E726" t="s">
        <v>1913</v>
      </c>
      <c r="F726" t="s">
        <v>1914</v>
      </c>
      <c r="G726">
        <v>1</v>
      </c>
      <c r="H726" s="6">
        <v>4202625</v>
      </c>
      <c r="I726" s="7">
        <v>46150</v>
      </c>
      <c r="K726">
        <v>15</v>
      </c>
      <c r="L726" t="s">
        <v>40</v>
      </c>
      <c r="M726" t="s">
        <v>7</v>
      </c>
      <c r="N726" t="s">
        <v>41</v>
      </c>
      <c r="O726" t="s">
        <v>64</v>
      </c>
      <c r="P726" t="s">
        <v>2519</v>
      </c>
      <c r="Q726">
        <v>8</v>
      </c>
      <c r="R726">
        <v>7</v>
      </c>
      <c r="S726">
        <v>0</v>
      </c>
      <c r="U726">
        <v>630394</v>
      </c>
      <c r="V726">
        <v>336210</v>
      </c>
      <c r="W726">
        <v>294184</v>
      </c>
      <c r="X726">
        <v>0</v>
      </c>
      <c r="Y726" t="s">
        <v>48</v>
      </c>
    </row>
    <row r="727" spans="1:25" x14ac:dyDescent="0.25">
      <c r="A727">
        <v>726</v>
      </c>
      <c r="B727">
        <v>70317</v>
      </c>
      <c r="C727">
        <v>0</v>
      </c>
      <c r="D727">
        <v>0</v>
      </c>
      <c r="E727" t="s">
        <v>1614</v>
      </c>
      <c r="F727" t="s">
        <v>1615</v>
      </c>
      <c r="G727">
        <v>1</v>
      </c>
      <c r="H727" s="6">
        <v>10000000</v>
      </c>
      <c r="I727" s="7">
        <v>46150</v>
      </c>
      <c r="K727">
        <v>15</v>
      </c>
      <c r="L727" t="s">
        <v>40</v>
      </c>
      <c r="M727" t="s">
        <v>5</v>
      </c>
      <c r="N727" t="s">
        <v>41</v>
      </c>
      <c r="O727" t="s">
        <v>54</v>
      </c>
      <c r="P727" t="s">
        <v>2519</v>
      </c>
      <c r="Q727">
        <v>3</v>
      </c>
      <c r="R727">
        <v>12</v>
      </c>
      <c r="S727">
        <v>0</v>
      </c>
      <c r="U727">
        <v>1500000</v>
      </c>
      <c r="V727">
        <v>300000</v>
      </c>
      <c r="W727">
        <v>1200000</v>
      </c>
      <c r="X727">
        <v>0</v>
      </c>
      <c r="Y727" t="s">
        <v>72</v>
      </c>
    </row>
    <row r="728" spans="1:25" x14ac:dyDescent="0.25">
      <c r="A728">
        <v>727</v>
      </c>
      <c r="B728">
        <v>70294</v>
      </c>
      <c r="C728">
        <v>0</v>
      </c>
      <c r="D728">
        <v>0</v>
      </c>
      <c r="E728" t="s">
        <v>197</v>
      </c>
      <c r="F728" t="s">
        <v>198</v>
      </c>
      <c r="G728">
        <v>1</v>
      </c>
      <c r="H728" s="6">
        <v>429111</v>
      </c>
      <c r="I728" s="7">
        <v>46150</v>
      </c>
      <c r="K728">
        <v>15</v>
      </c>
      <c r="L728" t="s">
        <v>40</v>
      </c>
      <c r="M728" t="s">
        <v>5</v>
      </c>
      <c r="N728" t="s">
        <v>41</v>
      </c>
      <c r="O728" t="s">
        <v>47</v>
      </c>
      <c r="P728" t="s">
        <v>2519</v>
      </c>
      <c r="Q728">
        <v>15</v>
      </c>
      <c r="R728">
        <v>0</v>
      </c>
      <c r="S728">
        <v>0</v>
      </c>
      <c r="U728">
        <v>64367</v>
      </c>
      <c r="V728">
        <v>64367</v>
      </c>
      <c r="W728">
        <v>0</v>
      </c>
      <c r="X728">
        <v>0</v>
      </c>
      <c r="Y728" t="s">
        <v>48</v>
      </c>
    </row>
    <row r="729" spans="1:25" x14ac:dyDescent="0.25">
      <c r="A729">
        <v>728</v>
      </c>
      <c r="B729">
        <v>70287</v>
      </c>
      <c r="C729">
        <v>0</v>
      </c>
      <c r="D729">
        <v>0</v>
      </c>
      <c r="E729" t="s">
        <v>2521</v>
      </c>
      <c r="F729" t="s">
        <v>2522</v>
      </c>
      <c r="G729">
        <v>1</v>
      </c>
      <c r="H729" s="6">
        <v>4550000</v>
      </c>
      <c r="I729" s="7">
        <v>46150</v>
      </c>
      <c r="K729">
        <v>8</v>
      </c>
      <c r="L729" t="s">
        <v>40</v>
      </c>
      <c r="M729" t="s">
        <v>5</v>
      </c>
      <c r="N729" t="s">
        <v>41</v>
      </c>
      <c r="O729" t="s">
        <v>54</v>
      </c>
      <c r="P729" t="s">
        <v>2519</v>
      </c>
      <c r="Q729">
        <v>8</v>
      </c>
      <c r="R729">
        <v>0</v>
      </c>
      <c r="S729">
        <v>0</v>
      </c>
      <c r="U729">
        <v>364000</v>
      </c>
      <c r="V729">
        <v>364000</v>
      </c>
      <c r="W729">
        <v>0</v>
      </c>
      <c r="X729">
        <v>0</v>
      </c>
      <c r="Y729" t="s">
        <v>2520</v>
      </c>
    </row>
    <row r="730" spans="1:25" x14ac:dyDescent="0.25">
      <c r="A730">
        <v>729</v>
      </c>
      <c r="B730">
        <v>69823</v>
      </c>
      <c r="C730">
        <v>0</v>
      </c>
      <c r="D730">
        <v>0</v>
      </c>
      <c r="E730" t="s">
        <v>1530</v>
      </c>
      <c r="F730" t="s">
        <v>1531</v>
      </c>
      <c r="G730">
        <v>1</v>
      </c>
      <c r="H730" s="6">
        <v>26693781</v>
      </c>
      <c r="I730" s="7">
        <v>46150</v>
      </c>
      <c r="K730">
        <v>15</v>
      </c>
      <c r="L730" t="s">
        <v>40</v>
      </c>
      <c r="M730" t="s">
        <v>5</v>
      </c>
      <c r="N730" t="s">
        <v>41</v>
      </c>
      <c r="O730" t="s">
        <v>54</v>
      </c>
      <c r="P730" t="s">
        <v>2519</v>
      </c>
      <c r="Q730">
        <v>3.3</v>
      </c>
      <c r="R730">
        <v>11.7</v>
      </c>
      <c r="S730">
        <v>0</v>
      </c>
      <c r="U730">
        <v>4004067</v>
      </c>
      <c r="V730">
        <v>880895</v>
      </c>
      <c r="W730">
        <v>3123172</v>
      </c>
      <c r="X730">
        <v>0</v>
      </c>
      <c r="Y730" t="s">
        <v>48</v>
      </c>
    </row>
    <row r="731" spans="1:25" x14ac:dyDescent="0.25">
      <c r="A731">
        <v>730</v>
      </c>
      <c r="B731">
        <v>70290</v>
      </c>
      <c r="C731">
        <v>0</v>
      </c>
      <c r="D731">
        <v>0</v>
      </c>
      <c r="E731" t="s">
        <v>1584</v>
      </c>
      <c r="F731" t="s">
        <v>1585</v>
      </c>
      <c r="G731">
        <v>1</v>
      </c>
      <c r="H731" s="6">
        <v>8000000</v>
      </c>
      <c r="I731" s="7">
        <v>46150</v>
      </c>
      <c r="K731">
        <v>15</v>
      </c>
      <c r="L731" t="s">
        <v>40</v>
      </c>
      <c r="M731" t="s">
        <v>5</v>
      </c>
      <c r="N731" t="s">
        <v>41</v>
      </c>
      <c r="O731" t="s">
        <v>77</v>
      </c>
      <c r="P731" t="s">
        <v>2519</v>
      </c>
      <c r="Q731">
        <v>4.5</v>
      </c>
      <c r="R731">
        <v>10.5</v>
      </c>
      <c r="S731">
        <v>0</v>
      </c>
      <c r="U731">
        <v>1200000</v>
      </c>
      <c r="V731">
        <v>360000</v>
      </c>
      <c r="W731">
        <v>840000</v>
      </c>
      <c r="X731">
        <v>0</v>
      </c>
      <c r="Y731" t="s">
        <v>48</v>
      </c>
    </row>
    <row r="732" spans="1:25" x14ac:dyDescent="0.25">
      <c r="A732">
        <v>731</v>
      </c>
      <c r="B732">
        <v>70285</v>
      </c>
      <c r="C732">
        <v>0</v>
      </c>
      <c r="D732">
        <v>0</v>
      </c>
      <c r="E732" t="s">
        <v>2337</v>
      </c>
      <c r="F732" t="s">
        <v>2338</v>
      </c>
      <c r="G732">
        <v>1</v>
      </c>
      <c r="H732" s="6">
        <v>2203404</v>
      </c>
      <c r="I732" s="7">
        <v>46150</v>
      </c>
      <c r="K732">
        <v>7</v>
      </c>
      <c r="L732" t="s">
        <v>40</v>
      </c>
      <c r="M732" t="s">
        <v>7</v>
      </c>
      <c r="N732" t="s">
        <v>41</v>
      </c>
      <c r="O732" t="s">
        <v>64</v>
      </c>
      <c r="P732" t="s">
        <v>2519</v>
      </c>
      <c r="Q732">
        <v>7</v>
      </c>
      <c r="R732">
        <v>0</v>
      </c>
      <c r="S732">
        <v>0</v>
      </c>
      <c r="U732">
        <v>154238</v>
      </c>
      <c r="V732">
        <v>154238</v>
      </c>
      <c r="W732">
        <v>0</v>
      </c>
      <c r="X732">
        <v>0</v>
      </c>
      <c r="Y732" t="s">
        <v>2086</v>
      </c>
    </row>
    <row r="733" spans="1:25" x14ac:dyDescent="0.25">
      <c r="A733">
        <v>732</v>
      </c>
      <c r="B733">
        <v>70312</v>
      </c>
      <c r="C733">
        <v>0</v>
      </c>
      <c r="D733">
        <v>0</v>
      </c>
      <c r="E733" t="s">
        <v>1428</v>
      </c>
      <c r="F733" t="s">
        <v>1429</v>
      </c>
      <c r="G733">
        <v>1</v>
      </c>
      <c r="H733" s="6">
        <v>2000000</v>
      </c>
      <c r="I733" s="7">
        <v>46150</v>
      </c>
      <c r="K733">
        <v>15</v>
      </c>
      <c r="L733" t="s">
        <v>40</v>
      </c>
      <c r="M733" t="s">
        <v>5</v>
      </c>
      <c r="N733" t="s">
        <v>41</v>
      </c>
      <c r="O733" t="s">
        <v>54</v>
      </c>
      <c r="P733" t="s">
        <v>2519</v>
      </c>
      <c r="Q733">
        <v>3</v>
      </c>
      <c r="R733">
        <v>12</v>
      </c>
      <c r="S733">
        <v>0</v>
      </c>
      <c r="U733">
        <v>300000</v>
      </c>
      <c r="V733">
        <v>60000</v>
      </c>
      <c r="W733">
        <v>240000</v>
      </c>
      <c r="X733">
        <v>0</v>
      </c>
      <c r="Y733" t="s">
        <v>72</v>
      </c>
    </row>
    <row r="734" spans="1:25" x14ac:dyDescent="0.25">
      <c r="A734">
        <v>733</v>
      </c>
      <c r="B734">
        <v>70286</v>
      </c>
      <c r="C734">
        <v>0</v>
      </c>
      <c r="D734">
        <v>0</v>
      </c>
      <c r="E734" t="s">
        <v>836</v>
      </c>
      <c r="F734" t="s">
        <v>837</v>
      </c>
      <c r="G734">
        <v>1</v>
      </c>
      <c r="H734" s="6">
        <v>2067140</v>
      </c>
      <c r="I734" s="7">
        <v>46150</v>
      </c>
      <c r="K734">
        <v>15</v>
      </c>
      <c r="L734" t="s">
        <v>40</v>
      </c>
      <c r="M734" t="s">
        <v>5</v>
      </c>
      <c r="N734" t="s">
        <v>41</v>
      </c>
      <c r="O734" t="s">
        <v>47</v>
      </c>
      <c r="P734" t="s">
        <v>2519</v>
      </c>
      <c r="Q734">
        <v>4</v>
      </c>
      <c r="R734">
        <v>11</v>
      </c>
      <c r="S734">
        <v>0</v>
      </c>
      <c r="U734">
        <v>310071</v>
      </c>
      <c r="V734">
        <v>82686</v>
      </c>
      <c r="W734">
        <v>227385</v>
      </c>
      <c r="X734">
        <v>0</v>
      </c>
      <c r="Y734" t="s">
        <v>109</v>
      </c>
    </row>
    <row r="735" spans="1:25" x14ac:dyDescent="0.25">
      <c r="A735">
        <v>734</v>
      </c>
      <c r="B735">
        <v>70291</v>
      </c>
      <c r="C735">
        <v>0</v>
      </c>
      <c r="D735">
        <v>0</v>
      </c>
      <c r="E735" t="s">
        <v>2507</v>
      </c>
      <c r="F735" t="s">
        <v>2508</v>
      </c>
      <c r="G735">
        <v>1</v>
      </c>
      <c r="H735" s="6">
        <v>2000000</v>
      </c>
      <c r="I735" s="7">
        <v>46150</v>
      </c>
      <c r="K735">
        <v>15</v>
      </c>
      <c r="L735" t="s">
        <v>40</v>
      </c>
      <c r="M735" t="s">
        <v>5</v>
      </c>
      <c r="N735" t="s">
        <v>41</v>
      </c>
      <c r="O735" t="s">
        <v>77</v>
      </c>
      <c r="P735" t="s">
        <v>2519</v>
      </c>
      <c r="Q735">
        <v>4.5</v>
      </c>
      <c r="R735">
        <v>10.5</v>
      </c>
      <c r="S735">
        <v>0</v>
      </c>
      <c r="U735">
        <v>300000</v>
      </c>
      <c r="V735">
        <v>90000</v>
      </c>
      <c r="W735">
        <v>210000</v>
      </c>
      <c r="X735">
        <v>0</v>
      </c>
      <c r="Y735" t="s">
        <v>48</v>
      </c>
    </row>
    <row r="736" spans="1:25" x14ac:dyDescent="0.25">
      <c r="A736">
        <v>735</v>
      </c>
      <c r="B736">
        <v>70298</v>
      </c>
      <c r="C736">
        <v>0</v>
      </c>
      <c r="D736">
        <v>0</v>
      </c>
      <c r="E736" t="s">
        <v>1500</v>
      </c>
      <c r="F736" t="s">
        <v>1501</v>
      </c>
      <c r="G736">
        <v>1</v>
      </c>
      <c r="H736" s="6">
        <v>5000000</v>
      </c>
      <c r="I736" s="7">
        <v>46150</v>
      </c>
      <c r="K736">
        <v>10</v>
      </c>
      <c r="L736" t="s">
        <v>40</v>
      </c>
      <c r="M736" t="s">
        <v>3</v>
      </c>
      <c r="N736" t="s">
        <v>41</v>
      </c>
      <c r="O736" t="s">
        <v>51</v>
      </c>
      <c r="P736" t="s">
        <v>2519</v>
      </c>
      <c r="Q736">
        <v>10</v>
      </c>
      <c r="R736">
        <v>0</v>
      </c>
      <c r="S736">
        <v>0</v>
      </c>
      <c r="U736">
        <v>500000</v>
      </c>
      <c r="V736">
        <v>500000</v>
      </c>
      <c r="W736">
        <v>0</v>
      </c>
      <c r="X736">
        <v>0</v>
      </c>
      <c r="Y736" t="s">
        <v>48</v>
      </c>
    </row>
    <row r="737" spans="1:25" x14ac:dyDescent="0.25">
      <c r="A737">
        <v>736</v>
      </c>
      <c r="B737">
        <v>70299</v>
      </c>
      <c r="C737">
        <v>0</v>
      </c>
      <c r="D737">
        <v>0</v>
      </c>
      <c r="E737" t="s">
        <v>1500</v>
      </c>
      <c r="F737" t="s">
        <v>1501</v>
      </c>
      <c r="G737">
        <v>1</v>
      </c>
      <c r="H737" s="6">
        <v>5000000</v>
      </c>
      <c r="I737" s="7">
        <v>46150</v>
      </c>
      <c r="K737">
        <v>10</v>
      </c>
      <c r="L737" t="s">
        <v>40</v>
      </c>
      <c r="M737" t="s">
        <v>3</v>
      </c>
      <c r="N737" t="s">
        <v>41</v>
      </c>
      <c r="O737" t="s">
        <v>51</v>
      </c>
      <c r="P737" t="s">
        <v>2519</v>
      </c>
      <c r="Q737">
        <v>10</v>
      </c>
      <c r="R737">
        <v>0</v>
      </c>
      <c r="S737">
        <v>0</v>
      </c>
      <c r="U737">
        <v>500000</v>
      </c>
      <c r="V737">
        <v>500000</v>
      </c>
      <c r="W737">
        <v>0</v>
      </c>
      <c r="X737">
        <v>0</v>
      </c>
      <c r="Y737" t="s">
        <v>48</v>
      </c>
    </row>
    <row r="738" spans="1:25" x14ac:dyDescent="0.25">
      <c r="A738">
        <v>737</v>
      </c>
      <c r="B738">
        <v>70300</v>
      </c>
      <c r="C738">
        <v>0</v>
      </c>
      <c r="D738">
        <v>0</v>
      </c>
      <c r="E738" t="s">
        <v>1500</v>
      </c>
      <c r="F738" t="s">
        <v>1501</v>
      </c>
      <c r="G738">
        <v>1</v>
      </c>
      <c r="H738" s="6">
        <v>5000000</v>
      </c>
      <c r="I738" s="7">
        <v>46150</v>
      </c>
      <c r="K738">
        <v>10</v>
      </c>
      <c r="L738" t="s">
        <v>40</v>
      </c>
      <c r="M738" t="s">
        <v>3</v>
      </c>
      <c r="N738" t="s">
        <v>41</v>
      </c>
      <c r="O738" t="s">
        <v>51</v>
      </c>
      <c r="P738" t="s">
        <v>2519</v>
      </c>
      <c r="Q738">
        <v>10</v>
      </c>
      <c r="R738">
        <v>0</v>
      </c>
      <c r="S738">
        <v>0</v>
      </c>
      <c r="U738">
        <v>500000</v>
      </c>
      <c r="V738">
        <v>500000</v>
      </c>
      <c r="W738">
        <v>0</v>
      </c>
      <c r="X738">
        <v>0</v>
      </c>
      <c r="Y738" t="s">
        <v>48</v>
      </c>
    </row>
    <row r="739" spans="1:25" x14ac:dyDescent="0.25">
      <c r="A739">
        <v>738</v>
      </c>
      <c r="B739">
        <v>70301</v>
      </c>
      <c r="C739">
        <v>0</v>
      </c>
      <c r="D739">
        <v>0</v>
      </c>
      <c r="E739" t="s">
        <v>1500</v>
      </c>
      <c r="F739" t="s">
        <v>1501</v>
      </c>
      <c r="G739">
        <v>1</v>
      </c>
      <c r="H739" s="6">
        <v>5000000</v>
      </c>
      <c r="I739" s="7">
        <v>46150</v>
      </c>
      <c r="K739">
        <v>10</v>
      </c>
      <c r="L739" t="s">
        <v>40</v>
      </c>
      <c r="M739" t="s">
        <v>3</v>
      </c>
      <c r="N739" t="s">
        <v>41</v>
      </c>
      <c r="O739" t="s">
        <v>51</v>
      </c>
      <c r="P739" t="s">
        <v>2519</v>
      </c>
      <c r="Q739">
        <v>10</v>
      </c>
      <c r="R739">
        <v>0</v>
      </c>
      <c r="S739">
        <v>0</v>
      </c>
      <c r="U739">
        <v>500000</v>
      </c>
      <c r="V739">
        <v>500000</v>
      </c>
      <c r="W739">
        <v>0</v>
      </c>
      <c r="X739">
        <v>0</v>
      </c>
      <c r="Y739" t="s">
        <v>48</v>
      </c>
    </row>
    <row r="740" spans="1:25" x14ac:dyDescent="0.25">
      <c r="A740">
        <v>739</v>
      </c>
      <c r="B740">
        <v>70302</v>
      </c>
      <c r="C740">
        <v>0</v>
      </c>
      <c r="D740">
        <v>0</v>
      </c>
      <c r="E740" t="s">
        <v>1500</v>
      </c>
      <c r="F740" t="s">
        <v>1501</v>
      </c>
      <c r="G740">
        <v>1</v>
      </c>
      <c r="H740" s="6">
        <v>5000000</v>
      </c>
      <c r="I740" s="7">
        <v>46150</v>
      </c>
      <c r="K740">
        <v>10</v>
      </c>
      <c r="L740" t="s">
        <v>40</v>
      </c>
      <c r="M740" t="s">
        <v>3</v>
      </c>
      <c r="N740" t="s">
        <v>41</v>
      </c>
      <c r="O740" t="s">
        <v>51</v>
      </c>
      <c r="P740" t="s">
        <v>2519</v>
      </c>
      <c r="Q740">
        <v>10</v>
      </c>
      <c r="R740">
        <v>0</v>
      </c>
      <c r="S740">
        <v>0</v>
      </c>
      <c r="U740">
        <v>500000</v>
      </c>
      <c r="V740">
        <v>500000</v>
      </c>
      <c r="W740">
        <v>0</v>
      </c>
      <c r="X740">
        <v>0</v>
      </c>
      <c r="Y740" t="s">
        <v>48</v>
      </c>
    </row>
    <row r="741" spans="1:25" x14ac:dyDescent="0.25">
      <c r="A741">
        <v>740</v>
      </c>
      <c r="B741">
        <v>70303</v>
      </c>
      <c r="C741">
        <v>0</v>
      </c>
      <c r="D741">
        <v>0</v>
      </c>
      <c r="E741" t="s">
        <v>1500</v>
      </c>
      <c r="F741" t="s">
        <v>1501</v>
      </c>
      <c r="G741">
        <v>1</v>
      </c>
      <c r="H741" s="6">
        <v>5000000</v>
      </c>
      <c r="I741" s="7">
        <v>46150</v>
      </c>
      <c r="K741">
        <v>10</v>
      </c>
      <c r="L741" t="s">
        <v>40</v>
      </c>
      <c r="M741" t="s">
        <v>3</v>
      </c>
      <c r="N741" t="s">
        <v>41</v>
      </c>
      <c r="O741" t="s">
        <v>51</v>
      </c>
      <c r="P741" t="s">
        <v>2519</v>
      </c>
      <c r="Q741">
        <v>10</v>
      </c>
      <c r="R741">
        <v>0</v>
      </c>
      <c r="S741">
        <v>0</v>
      </c>
      <c r="U741">
        <v>500000</v>
      </c>
      <c r="V741">
        <v>500000</v>
      </c>
      <c r="W741">
        <v>0</v>
      </c>
      <c r="X741">
        <v>0</v>
      </c>
      <c r="Y741" t="s">
        <v>48</v>
      </c>
    </row>
    <row r="742" spans="1:25" x14ac:dyDescent="0.25">
      <c r="A742">
        <v>741</v>
      </c>
      <c r="B742">
        <v>70304</v>
      </c>
      <c r="C742">
        <v>0</v>
      </c>
      <c r="D742">
        <v>0</v>
      </c>
      <c r="E742" t="s">
        <v>1500</v>
      </c>
      <c r="F742" t="s">
        <v>1501</v>
      </c>
      <c r="G742">
        <v>1</v>
      </c>
      <c r="H742" s="6">
        <v>5000000</v>
      </c>
      <c r="I742" s="7">
        <v>46150</v>
      </c>
      <c r="K742">
        <v>10</v>
      </c>
      <c r="L742" t="s">
        <v>40</v>
      </c>
      <c r="M742" t="s">
        <v>3</v>
      </c>
      <c r="N742" t="s">
        <v>41</v>
      </c>
      <c r="O742" t="s">
        <v>51</v>
      </c>
      <c r="P742" t="s">
        <v>2519</v>
      </c>
      <c r="Q742">
        <v>10</v>
      </c>
      <c r="R742">
        <v>0</v>
      </c>
      <c r="S742">
        <v>0</v>
      </c>
      <c r="U742">
        <v>500000</v>
      </c>
      <c r="V742">
        <v>500000</v>
      </c>
      <c r="W742">
        <v>0</v>
      </c>
      <c r="X742">
        <v>0</v>
      </c>
      <c r="Y742" t="s">
        <v>48</v>
      </c>
    </row>
    <row r="743" spans="1:25" x14ac:dyDescent="0.25">
      <c r="A743">
        <v>742</v>
      </c>
      <c r="B743">
        <v>70305</v>
      </c>
      <c r="C743">
        <v>0</v>
      </c>
      <c r="D743">
        <v>0</v>
      </c>
      <c r="E743" t="s">
        <v>1500</v>
      </c>
      <c r="F743" t="s">
        <v>1501</v>
      </c>
      <c r="G743">
        <v>1</v>
      </c>
      <c r="H743" s="6">
        <v>5000000</v>
      </c>
      <c r="I743" s="7">
        <v>46150</v>
      </c>
      <c r="K743">
        <v>10</v>
      </c>
      <c r="L743" t="s">
        <v>40</v>
      </c>
      <c r="M743" t="s">
        <v>3</v>
      </c>
      <c r="N743" t="s">
        <v>41</v>
      </c>
      <c r="O743" t="s">
        <v>51</v>
      </c>
      <c r="P743" t="s">
        <v>2519</v>
      </c>
      <c r="Q743">
        <v>10</v>
      </c>
      <c r="R743">
        <v>0</v>
      </c>
      <c r="S743">
        <v>0</v>
      </c>
      <c r="U743">
        <v>500000</v>
      </c>
      <c r="V743">
        <v>500000</v>
      </c>
      <c r="W743">
        <v>0</v>
      </c>
      <c r="X743">
        <v>0</v>
      </c>
      <c r="Y743" t="s">
        <v>48</v>
      </c>
    </row>
    <row r="744" spans="1:25" x14ac:dyDescent="0.25">
      <c r="A744">
        <v>743</v>
      </c>
      <c r="B744">
        <v>70306</v>
      </c>
      <c r="C744">
        <v>0</v>
      </c>
      <c r="D744">
        <v>0</v>
      </c>
      <c r="E744" t="s">
        <v>1500</v>
      </c>
      <c r="F744" t="s">
        <v>1501</v>
      </c>
      <c r="G744">
        <v>1</v>
      </c>
      <c r="H744" s="6">
        <v>5000000</v>
      </c>
      <c r="I744" s="7">
        <v>46150</v>
      </c>
      <c r="K744">
        <v>10</v>
      </c>
      <c r="L744" t="s">
        <v>40</v>
      </c>
      <c r="M744" t="s">
        <v>3</v>
      </c>
      <c r="N744" t="s">
        <v>41</v>
      </c>
      <c r="O744" t="s">
        <v>51</v>
      </c>
      <c r="P744" t="s">
        <v>2519</v>
      </c>
      <c r="Q744">
        <v>10</v>
      </c>
      <c r="R744">
        <v>0</v>
      </c>
      <c r="S744">
        <v>0</v>
      </c>
      <c r="U744">
        <v>500000</v>
      </c>
      <c r="V744">
        <v>500000</v>
      </c>
      <c r="W744">
        <v>0</v>
      </c>
      <c r="X744">
        <v>0</v>
      </c>
      <c r="Y744" t="s">
        <v>48</v>
      </c>
    </row>
    <row r="745" spans="1:25" x14ac:dyDescent="0.25">
      <c r="A745">
        <v>744</v>
      </c>
      <c r="B745">
        <v>70307</v>
      </c>
      <c r="C745">
        <v>0</v>
      </c>
      <c r="D745">
        <v>0</v>
      </c>
      <c r="E745" t="s">
        <v>1500</v>
      </c>
      <c r="F745" t="s">
        <v>1501</v>
      </c>
      <c r="G745">
        <v>1</v>
      </c>
      <c r="H745" s="6">
        <v>5000000</v>
      </c>
      <c r="I745" s="7">
        <v>46150</v>
      </c>
      <c r="K745">
        <v>10</v>
      </c>
      <c r="L745" t="s">
        <v>40</v>
      </c>
      <c r="M745" t="s">
        <v>3</v>
      </c>
      <c r="N745" t="s">
        <v>41</v>
      </c>
      <c r="O745" t="s">
        <v>51</v>
      </c>
      <c r="P745" t="s">
        <v>2519</v>
      </c>
      <c r="Q745">
        <v>10</v>
      </c>
      <c r="R745">
        <v>0</v>
      </c>
      <c r="S745">
        <v>0</v>
      </c>
      <c r="U745">
        <v>500000</v>
      </c>
      <c r="V745">
        <v>500000</v>
      </c>
      <c r="W745">
        <v>0</v>
      </c>
      <c r="X745">
        <v>0</v>
      </c>
      <c r="Y745" t="s">
        <v>48</v>
      </c>
    </row>
    <row r="746" spans="1:25" x14ac:dyDescent="0.25">
      <c r="A746">
        <v>745</v>
      </c>
      <c r="B746">
        <v>70308</v>
      </c>
      <c r="C746">
        <v>0</v>
      </c>
      <c r="D746">
        <v>0</v>
      </c>
      <c r="E746" t="s">
        <v>1500</v>
      </c>
      <c r="F746" t="s">
        <v>1501</v>
      </c>
      <c r="G746">
        <v>1</v>
      </c>
      <c r="H746" s="6">
        <v>4177778</v>
      </c>
      <c r="I746" s="7">
        <v>46150</v>
      </c>
      <c r="K746">
        <v>10</v>
      </c>
      <c r="L746" t="s">
        <v>40</v>
      </c>
      <c r="M746" t="s">
        <v>3</v>
      </c>
      <c r="N746" t="s">
        <v>41</v>
      </c>
      <c r="O746" t="s">
        <v>51</v>
      </c>
      <c r="P746" t="s">
        <v>2519</v>
      </c>
      <c r="Q746">
        <v>10</v>
      </c>
      <c r="R746">
        <v>0</v>
      </c>
      <c r="S746">
        <v>0</v>
      </c>
      <c r="U746">
        <v>417778</v>
      </c>
      <c r="V746">
        <v>417778</v>
      </c>
      <c r="W746">
        <v>0</v>
      </c>
      <c r="X746">
        <v>0</v>
      </c>
      <c r="Y746" t="s">
        <v>48</v>
      </c>
    </row>
    <row r="747" spans="1:25" x14ac:dyDescent="0.25">
      <c r="A747">
        <v>746</v>
      </c>
      <c r="B747">
        <v>70309</v>
      </c>
      <c r="C747">
        <v>0</v>
      </c>
      <c r="D747">
        <v>0</v>
      </c>
      <c r="E747" t="s">
        <v>1500</v>
      </c>
      <c r="F747" t="s">
        <v>1501</v>
      </c>
      <c r="G747">
        <v>1</v>
      </c>
      <c r="H747" s="6">
        <v>5000000</v>
      </c>
      <c r="I747" s="7">
        <v>46150</v>
      </c>
      <c r="K747">
        <v>10</v>
      </c>
      <c r="L747" t="s">
        <v>40</v>
      </c>
      <c r="M747" t="s">
        <v>3</v>
      </c>
      <c r="N747" t="s">
        <v>41</v>
      </c>
      <c r="O747" t="s">
        <v>51</v>
      </c>
      <c r="P747" t="s">
        <v>2519</v>
      </c>
      <c r="Q747">
        <v>10</v>
      </c>
      <c r="R747">
        <v>0</v>
      </c>
      <c r="S747">
        <v>0</v>
      </c>
      <c r="U747">
        <v>500000</v>
      </c>
      <c r="V747">
        <v>500000</v>
      </c>
      <c r="W747">
        <v>0</v>
      </c>
      <c r="X747">
        <v>0</v>
      </c>
      <c r="Y747" t="s">
        <v>48</v>
      </c>
    </row>
    <row r="748" spans="1:25" x14ac:dyDescent="0.25">
      <c r="A748">
        <v>747</v>
      </c>
      <c r="B748">
        <v>70310</v>
      </c>
      <c r="C748">
        <v>0</v>
      </c>
      <c r="D748">
        <v>0</v>
      </c>
      <c r="E748" t="s">
        <v>1500</v>
      </c>
      <c r="F748" t="s">
        <v>1501</v>
      </c>
      <c r="G748">
        <v>1</v>
      </c>
      <c r="H748" s="6">
        <v>3264303</v>
      </c>
      <c r="I748" s="7">
        <v>46150</v>
      </c>
      <c r="K748">
        <v>10</v>
      </c>
      <c r="L748" t="s">
        <v>40</v>
      </c>
      <c r="M748" t="s">
        <v>3</v>
      </c>
      <c r="N748" t="s">
        <v>41</v>
      </c>
      <c r="O748" t="s">
        <v>51</v>
      </c>
      <c r="P748" t="s">
        <v>2519</v>
      </c>
      <c r="Q748">
        <v>10</v>
      </c>
      <c r="R748">
        <v>0</v>
      </c>
      <c r="S748">
        <v>0</v>
      </c>
      <c r="U748">
        <v>326430</v>
      </c>
      <c r="V748">
        <v>326430</v>
      </c>
      <c r="W748">
        <v>0</v>
      </c>
      <c r="X748">
        <v>0</v>
      </c>
      <c r="Y748" t="s">
        <v>48</v>
      </c>
    </row>
    <row r="749" spans="1:25" x14ac:dyDescent="0.25">
      <c r="A749">
        <v>748</v>
      </c>
      <c r="B749">
        <v>70284</v>
      </c>
      <c r="C749">
        <v>0</v>
      </c>
      <c r="D749">
        <v>0</v>
      </c>
      <c r="E749" t="s">
        <v>2335</v>
      </c>
      <c r="F749" t="s">
        <v>2336</v>
      </c>
      <c r="G749">
        <v>1</v>
      </c>
      <c r="H749" s="6">
        <v>3329396</v>
      </c>
      <c r="I749" s="7">
        <v>46150</v>
      </c>
      <c r="K749">
        <v>7</v>
      </c>
      <c r="L749" t="s">
        <v>40</v>
      </c>
      <c r="M749" t="s">
        <v>7</v>
      </c>
      <c r="N749" t="s">
        <v>41</v>
      </c>
      <c r="O749" t="s">
        <v>64</v>
      </c>
      <c r="P749" t="s">
        <v>2519</v>
      </c>
      <c r="Q749">
        <v>7</v>
      </c>
      <c r="R749">
        <v>0</v>
      </c>
      <c r="S749">
        <v>0</v>
      </c>
      <c r="U749">
        <v>233058</v>
      </c>
      <c r="V749">
        <v>233058</v>
      </c>
      <c r="W749">
        <v>0</v>
      </c>
      <c r="X749">
        <v>0</v>
      </c>
      <c r="Y749" t="s">
        <v>2086</v>
      </c>
    </row>
    <row r="750" spans="1:25" x14ac:dyDescent="0.25">
      <c r="A750">
        <v>749</v>
      </c>
      <c r="B750">
        <v>70295</v>
      </c>
      <c r="C750">
        <v>0</v>
      </c>
      <c r="D750">
        <v>0</v>
      </c>
      <c r="E750" t="s">
        <v>335</v>
      </c>
      <c r="F750" t="s">
        <v>336</v>
      </c>
      <c r="G750">
        <v>1</v>
      </c>
      <c r="H750" s="6">
        <v>3417408</v>
      </c>
      <c r="I750" s="7">
        <v>46150</v>
      </c>
      <c r="K750">
        <v>15</v>
      </c>
      <c r="L750" t="s">
        <v>40</v>
      </c>
      <c r="M750" t="s">
        <v>5</v>
      </c>
      <c r="N750" t="s">
        <v>41</v>
      </c>
      <c r="O750" t="s">
        <v>47</v>
      </c>
      <c r="P750" t="s">
        <v>2519</v>
      </c>
      <c r="Q750">
        <v>15</v>
      </c>
      <c r="R750">
        <v>0</v>
      </c>
      <c r="S750">
        <v>0</v>
      </c>
      <c r="U750">
        <v>512611</v>
      </c>
      <c r="V750">
        <v>512611</v>
      </c>
      <c r="W750">
        <v>0</v>
      </c>
      <c r="X750">
        <v>0</v>
      </c>
      <c r="Y750" t="s">
        <v>48</v>
      </c>
    </row>
    <row r="751" spans="1:25" x14ac:dyDescent="0.25">
      <c r="A751">
        <v>750</v>
      </c>
      <c r="B751">
        <v>70292</v>
      </c>
      <c r="C751">
        <v>0</v>
      </c>
      <c r="D751">
        <v>0</v>
      </c>
      <c r="E751" t="s">
        <v>1586</v>
      </c>
      <c r="F751" t="s">
        <v>1587</v>
      </c>
      <c r="G751">
        <v>1</v>
      </c>
      <c r="H751" s="6">
        <v>100000000</v>
      </c>
      <c r="I751" s="7">
        <v>46150</v>
      </c>
      <c r="K751">
        <v>15</v>
      </c>
      <c r="L751" t="s">
        <v>40</v>
      </c>
      <c r="M751" t="s">
        <v>5</v>
      </c>
      <c r="N751" t="s">
        <v>41</v>
      </c>
      <c r="O751" t="s">
        <v>77</v>
      </c>
      <c r="P751" t="s">
        <v>2519</v>
      </c>
      <c r="Q751">
        <v>4.5</v>
      </c>
      <c r="R751">
        <v>10.5</v>
      </c>
      <c r="S751">
        <v>0</v>
      </c>
      <c r="U751">
        <v>15000000</v>
      </c>
      <c r="V751">
        <v>4500000</v>
      </c>
      <c r="W751">
        <v>10500000</v>
      </c>
      <c r="X751">
        <v>0</v>
      </c>
      <c r="Y751" t="s">
        <v>72</v>
      </c>
    </row>
    <row r="752" spans="1:25" x14ac:dyDescent="0.25">
      <c r="A752">
        <v>751</v>
      </c>
      <c r="B752">
        <v>70293</v>
      </c>
      <c r="C752">
        <v>0</v>
      </c>
      <c r="D752">
        <v>0</v>
      </c>
      <c r="E752" t="s">
        <v>1972</v>
      </c>
      <c r="F752" t="s">
        <v>1973</v>
      </c>
      <c r="G752">
        <v>1</v>
      </c>
      <c r="H752" s="6">
        <v>8000000</v>
      </c>
      <c r="I752" s="7">
        <v>46150</v>
      </c>
      <c r="K752">
        <v>15</v>
      </c>
      <c r="L752" t="s">
        <v>40</v>
      </c>
      <c r="M752" t="s">
        <v>5</v>
      </c>
      <c r="N752" t="s">
        <v>41</v>
      </c>
      <c r="O752" t="s">
        <v>77</v>
      </c>
      <c r="P752" t="s">
        <v>2519</v>
      </c>
      <c r="Q752">
        <v>4.5</v>
      </c>
      <c r="R752">
        <v>10.5</v>
      </c>
      <c r="S752">
        <v>0</v>
      </c>
      <c r="U752">
        <v>1200000</v>
      </c>
      <c r="V752">
        <v>360000</v>
      </c>
      <c r="W752">
        <v>840000</v>
      </c>
      <c r="X752">
        <v>0</v>
      </c>
      <c r="Y752" t="s">
        <v>48</v>
      </c>
    </row>
    <row r="753" spans="1:25" x14ac:dyDescent="0.25">
      <c r="A753">
        <v>752</v>
      </c>
      <c r="B753">
        <v>70311</v>
      </c>
      <c r="C753">
        <v>0</v>
      </c>
      <c r="D753">
        <v>0</v>
      </c>
      <c r="E753" t="s">
        <v>2331</v>
      </c>
      <c r="F753" t="s">
        <v>2332</v>
      </c>
      <c r="G753">
        <v>1</v>
      </c>
      <c r="H753" s="6">
        <v>1814207</v>
      </c>
      <c r="I753" s="7">
        <v>46150</v>
      </c>
      <c r="K753">
        <v>12</v>
      </c>
      <c r="L753" t="s">
        <v>40</v>
      </c>
      <c r="M753" t="s">
        <v>8</v>
      </c>
      <c r="N753" t="s">
        <v>41</v>
      </c>
      <c r="O753" t="s">
        <v>347</v>
      </c>
      <c r="P753" t="s">
        <v>2519</v>
      </c>
      <c r="Q753">
        <v>12</v>
      </c>
      <c r="R753">
        <v>0</v>
      </c>
      <c r="S753">
        <v>0</v>
      </c>
      <c r="U753">
        <v>217705</v>
      </c>
      <c r="V753">
        <v>217705</v>
      </c>
      <c r="W753">
        <v>0</v>
      </c>
      <c r="X753">
        <v>0</v>
      </c>
      <c r="Y753" t="s">
        <v>2086</v>
      </c>
    </row>
    <row r="754" spans="1:25" x14ac:dyDescent="0.25">
      <c r="A754">
        <v>753</v>
      </c>
      <c r="B754">
        <v>70314</v>
      </c>
      <c r="C754">
        <v>0</v>
      </c>
      <c r="D754">
        <v>0</v>
      </c>
      <c r="E754" t="s">
        <v>2277</v>
      </c>
      <c r="F754" t="s">
        <v>2278</v>
      </c>
      <c r="G754">
        <v>1</v>
      </c>
      <c r="H754" s="6">
        <v>20000000</v>
      </c>
      <c r="I754" s="7">
        <v>46150</v>
      </c>
      <c r="K754">
        <v>15</v>
      </c>
      <c r="L754" t="s">
        <v>40</v>
      </c>
      <c r="M754" t="s">
        <v>5</v>
      </c>
      <c r="N754" t="s">
        <v>41</v>
      </c>
      <c r="O754" t="s">
        <v>54</v>
      </c>
      <c r="P754" t="s">
        <v>2519</v>
      </c>
      <c r="Q754">
        <v>3</v>
      </c>
      <c r="R754">
        <v>12</v>
      </c>
      <c r="S754">
        <v>0</v>
      </c>
      <c r="U754">
        <v>3000000</v>
      </c>
      <c r="V754">
        <v>600000</v>
      </c>
      <c r="W754">
        <v>2400000</v>
      </c>
      <c r="X754">
        <v>0</v>
      </c>
      <c r="Y754" t="s">
        <v>72</v>
      </c>
    </row>
    <row r="755" spans="1:25" x14ac:dyDescent="0.25">
      <c r="A755">
        <v>754</v>
      </c>
      <c r="B755">
        <v>70319</v>
      </c>
      <c r="C755">
        <v>0</v>
      </c>
      <c r="D755">
        <v>0</v>
      </c>
      <c r="E755" t="s">
        <v>1618</v>
      </c>
      <c r="F755" t="s">
        <v>1619</v>
      </c>
      <c r="G755">
        <v>1</v>
      </c>
      <c r="H755" s="6">
        <v>5000000</v>
      </c>
      <c r="I755" s="7">
        <v>46150</v>
      </c>
      <c r="K755">
        <v>15</v>
      </c>
      <c r="L755" t="s">
        <v>40</v>
      </c>
      <c r="M755" t="s">
        <v>5</v>
      </c>
      <c r="N755" t="s">
        <v>41</v>
      </c>
      <c r="O755" t="s">
        <v>54</v>
      </c>
      <c r="P755" t="s">
        <v>2519</v>
      </c>
      <c r="Q755">
        <v>3</v>
      </c>
      <c r="R755">
        <v>12</v>
      </c>
      <c r="S755">
        <v>0</v>
      </c>
      <c r="U755">
        <v>750000</v>
      </c>
      <c r="V755">
        <v>150000</v>
      </c>
      <c r="W755">
        <v>600000</v>
      </c>
      <c r="X755">
        <v>0</v>
      </c>
      <c r="Y755" t="s">
        <v>72</v>
      </c>
    </row>
    <row r="756" spans="1:25" x14ac:dyDescent="0.25">
      <c r="A756">
        <v>755</v>
      </c>
      <c r="B756">
        <v>70313</v>
      </c>
      <c r="C756">
        <v>0</v>
      </c>
      <c r="D756">
        <v>0</v>
      </c>
      <c r="E756" t="s">
        <v>1842</v>
      </c>
      <c r="F756" t="s">
        <v>1843</v>
      </c>
      <c r="G756">
        <v>1</v>
      </c>
      <c r="H756" s="6">
        <v>5000000</v>
      </c>
      <c r="I756" s="7">
        <v>46150</v>
      </c>
      <c r="K756">
        <v>15</v>
      </c>
      <c r="L756" t="s">
        <v>40</v>
      </c>
      <c r="M756" t="s">
        <v>5</v>
      </c>
      <c r="N756" t="s">
        <v>41</v>
      </c>
      <c r="O756" t="s">
        <v>54</v>
      </c>
      <c r="P756" t="s">
        <v>2519</v>
      </c>
      <c r="Q756">
        <v>3</v>
      </c>
      <c r="R756">
        <v>12</v>
      </c>
      <c r="S756">
        <v>0</v>
      </c>
      <c r="U756">
        <v>750000</v>
      </c>
      <c r="V756">
        <v>150000</v>
      </c>
      <c r="W756">
        <v>600000</v>
      </c>
      <c r="X756">
        <v>0</v>
      </c>
      <c r="Y756" t="s">
        <v>72</v>
      </c>
    </row>
    <row r="757" spans="1:25" x14ac:dyDescent="0.25">
      <c r="A757">
        <v>756</v>
      </c>
      <c r="B757">
        <v>70175</v>
      </c>
      <c r="C757">
        <v>0</v>
      </c>
      <c r="D757">
        <v>0</v>
      </c>
      <c r="E757" t="s">
        <v>1739</v>
      </c>
      <c r="F757" t="s">
        <v>1740</v>
      </c>
      <c r="G757">
        <v>1</v>
      </c>
      <c r="H757" s="6">
        <v>30000000</v>
      </c>
      <c r="I757" s="7">
        <v>46150</v>
      </c>
      <c r="K757">
        <v>15</v>
      </c>
      <c r="L757" t="s">
        <v>40</v>
      </c>
      <c r="M757" t="s">
        <v>5</v>
      </c>
      <c r="N757" t="s">
        <v>41</v>
      </c>
      <c r="O757" t="s">
        <v>54</v>
      </c>
      <c r="P757" t="s">
        <v>2519</v>
      </c>
      <c r="Q757">
        <v>4.5</v>
      </c>
      <c r="R757">
        <v>10.5</v>
      </c>
      <c r="S757">
        <v>0</v>
      </c>
      <c r="U757">
        <v>4500000</v>
      </c>
      <c r="V757">
        <v>1350000</v>
      </c>
      <c r="W757">
        <v>3150000</v>
      </c>
      <c r="X757">
        <v>0</v>
      </c>
      <c r="Y757" t="s">
        <v>48</v>
      </c>
    </row>
    <row r="758" spans="1:25" x14ac:dyDescent="0.25">
      <c r="A758">
        <v>757</v>
      </c>
      <c r="B758">
        <v>70238</v>
      </c>
      <c r="C758">
        <v>0</v>
      </c>
      <c r="D758">
        <v>0</v>
      </c>
      <c r="E758" t="s">
        <v>1422</v>
      </c>
      <c r="F758" t="s">
        <v>1423</v>
      </c>
      <c r="G758">
        <v>1</v>
      </c>
      <c r="H758" s="6">
        <v>3207137</v>
      </c>
      <c r="I758" s="7">
        <v>46150</v>
      </c>
      <c r="K758">
        <v>6</v>
      </c>
      <c r="L758" t="s">
        <v>40</v>
      </c>
      <c r="M758" t="s">
        <v>5</v>
      </c>
      <c r="N758" t="s">
        <v>41</v>
      </c>
      <c r="O758" t="s">
        <v>47</v>
      </c>
      <c r="P758" t="s">
        <v>2519</v>
      </c>
      <c r="Q758">
        <v>6</v>
      </c>
      <c r="R758">
        <v>0</v>
      </c>
      <c r="S758">
        <v>0</v>
      </c>
      <c r="U758">
        <v>192428</v>
      </c>
      <c r="V758">
        <v>192428</v>
      </c>
      <c r="W758">
        <v>0</v>
      </c>
      <c r="X758">
        <v>0</v>
      </c>
      <c r="Y758" t="s">
        <v>81</v>
      </c>
    </row>
    <row r="759" spans="1:25" x14ac:dyDescent="0.25">
      <c r="A759">
        <v>758</v>
      </c>
      <c r="B759">
        <v>70694</v>
      </c>
      <c r="C759">
        <v>0</v>
      </c>
      <c r="D759">
        <v>0</v>
      </c>
      <c r="E759" t="s">
        <v>1844</v>
      </c>
      <c r="F759" t="s">
        <v>1845</v>
      </c>
      <c r="G759">
        <v>1</v>
      </c>
      <c r="H759" s="6">
        <v>4223082</v>
      </c>
      <c r="I759" s="7">
        <v>46150</v>
      </c>
      <c r="K759">
        <v>15</v>
      </c>
      <c r="L759" t="s">
        <v>40</v>
      </c>
      <c r="M759" t="s">
        <v>5</v>
      </c>
      <c r="N759" t="s">
        <v>41</v>
      </c>
      <c r="O759" t="s">
        <v>54</v>
      </c>
      <c r="P759" t="s">
        <v>2519</v>
      </c>
      <c r="Q759">
        <v>3</v>
      </c>
      <c r="R759">
        <v>12</v>
      </c>
      <c r="S759">
        <v>0</v>
      </c>
      <c r="U759">
        <v>633462</v>
      </c>
      <c r="V759">
        <v>126692</v>
      </c>
      <c r="W759">
        <v>506770</v>
      </c>
      <c r="X759">
        <v>0</v>
      </c>
      <c r="Y759" t="s">
        <v>72</v>
      </c>
    </row>
    <row r="760" spans="1:25" x14ac:dyDescent="0.25">
      <c r="A760">
        <v>759</v>
      </c>
      <c r="B760">
        <v>70695</v>
      </c>
      <c r="C760">
        <v>0</v>
      </c>
      <c r="D760">
        <v>0</v>
      </c>
      <c r="E760" t="s">
        <v>1844</v>
      </c>
      <c r="F760" t="s">
        <v>1845</v>
      </c>
      <c r="G760">
        <v>1</v>
      </c>
      <c r="H760" s="6">
        <v>776918</v>
      </c>
      <c r="I760" s="7">
        <v>46150</v>
      </c>
      <c r="K760">
        <v>15</v>
      </c>
      <c r="L760" t="s">
        <v>459</v>
      </c>
      <c r="M760" t="s">
        <v>5</v>
      </c>
      <c r="N760" t="s">
        <v>41</v>
      </c>
      <c r="O760" t="s">
        <v>54</v>
      </c>
      <c r="P760" t="s">
        <v>2519</v>
      </c>
      <c r="Q760">
        <v>3</v>
      </c>
      <c r="R760">
        <v>12</v>
      </c>
      <c r="S760">
        <v>0</v>
      </c>
      <c r="U760">
        <v>116538</v>
      </c>
      <c r="V760">
        <v>23308</v>
      </c>
      <c r="W760">
        <v>93230</v>
      </c>
      <c r="X760">
        <v>0</v>
      </c>
      <c r="Y760" t="s">
        <v>72</v>
      </c>
    </row>
    <row r="761" spans="1:25" x14ac:dyDescent="0.25">
      <c r="A761">
        <v>760</v>
      </c>
      <c r="B761">
        <v>70283</v>
      </c>
      <c r="C761">
        <v>0</v>
      </c>
      <c r="D761">
        <v>0</v>
      </c>
      <c r="E761" t="s">
        <v>2333</v>
      </c>
      <c r="F761" t="s">
        <v>2334</v>
      </c>
      <c r="G761">
        <v>1</v>
      </c>
      <c r="H761" s="6">
        <v>1628999</v>
      </c>
      <c r="I761" s="7">
        <v>46150</v>
      </c>
      <c r="K761">
        <v>7</v>
      </c>
      <c r="L761" t="s">
        <v>40</v>
      </c>
      <c r="M761" t="s">
        <v>7</v>
      </c>
      <c r="N761" t="s">
        <v>41</v>
      </c>
      <c r="O761" t="s">
        <v>64</v>
      </c>
      <c r="P761" t="s">
        <v>2519</v>
      </c>
      <c r="Q761">
        <v>7</v>
      </c>
      <c r="R761">
        <v>0</v>
      </c>
      <c r="S761">
        <v>0</v>
      </c>
      <c r="U761">
        <v>114030</v>
      </c>
      <c r="V761">
        <v>114030</v>
      </c>
      <c r="W761">
        <v>0</v>
      </c>
      <c r="X761">
        <v>0</v>
      </c>
      <c r="Y761" t="s">
        <v>2086</v>
      </c>
    </row>
    <row r="762" spans="1:25" x14ac:dyDescent="0.25">
      <c r="A762">
        <v>761</v>
      </c>
      <c r="B762">
        <v>70273</v>
      </c>
      <c r="C762">
        <v>0</v>
      </c>
      <c r="D762">
        <v>0</v>
      </c>
      <c r="E762" t="s">
        <v>1731</v>
      </c>
      <c r="F762" t="s">
        <v>1732</v>
      </c>
      <c r="G762">
        <v>1</v>
      </c>
      <c r="H762" s="6">
        <v>5406691</v>
      </c>
      <c r="I762" s="7">
        <v>46149</v>
      </c>
      <c r="K762">
        <v>8</v>
      </c>
      <c r="L762" t="s">
        <v>40</v>
      </c>
      <c r="M762" t="s">
        <v>5</v>
      </c>
      <c r="N762" t="s">
        <v>41</v>
      </c>
      <c r="O762" t="s">
        <v>77</v>
      </c>
      <c r="P762" t="s">
        <v>2519</v>
      </c>
      <c r="Q762">
        <v>8</v>
      </c>
      <c r="R762">
        <v>0</v>
      </c>
      <c r="S762">
        <v>0</v>
      </c>
      <c r="U762">
        <v>432535</v>
      </c>
      <c r="V762">
        <v>432535</v>
      </c>
      <c r="W762">
        <v>0</v>
      </c>
      <c r="X762">
        <v>0</v>
      </c>
      <c r="Y762" t="s">
        <v>67</v>
      </c>
    </row>
    <row r="763" spans="1:25" x14ac:dyDescent="0.25">
      <c r="A763">
        <v>762</v>
      </c>
      <c r="B763">
        <v>70277</v>
      </c>
      <c r="C763">
        <v>0</v>
      </c>
      <c r="D763">
        <v>0</v>
      </c>
      <c r="E763" t="s">
        <v>574</v>
      </c>
      <c r="F763" t="s">
        <v>575</v>
      </c>
      <c r="G763">
        <v>1</v>
      </c>
      <c r="H763" s="6">
        <v>50000000</v>
      </c>
      <c r="I763" s="7">
        <v>46149</v>
      </c>
      <c r="K763">
        <v>6</v>
      </c>
      <c r="L763" t="s">
        <v>40</v>
      </c>
      <c r="M763" t="s">
        <v>5</v>
      </c>
      <c r="N763" t="s">
        <v>41</v>
      </c>
      <c r="O763" t="s">
        <v>77</v>
      </c>
      <c r="P763" t="s">
        <v>2519</v>
      </c>
      <c r="Q763">
        <v>6</v>
      </c>
      <c r="R763">
        <v>0</v>
      </c>
      <c r="S763">
        <v>0</v>
      </c>
      <c r="U763">
        <v>3000000</v>
      </c>
      <c r="V763">
        <v>3000000</v>
      </c>
      <c r="W763">
        <v>0</v>
      </c>
      <c r="X763">
        <v>0</v>
      </c>
      <c r="Y763" t="s">
        <v>48</v>
      </c>
    </row>
    <row r="764" spans="1:25" x14ac:dyDescent="0.25">
      <c r="A764">
        <v>763</v>
      </c>
      <c r="B764">
        <v>70282</v>
      </c>
      <c r="C764">
        <v>0</v>
      </c>
      <c r="D764">
        <v>0</v>
      </c>
      <c r="E764" t="s">
        <v>2157</v>
      </c>
      <c r="F764" t="s">
        <v>2158</v>
      </c>
      <c r="G764">
        <v>1</v>
      </c>
      <c r="H764" s="6">
        <v>2318042</v>
      </c>
      <c r="I764" s="7">
        <v>46149</v>
      </c>
      <c r="K764">
        <v>10</v>
      </c>
      <c r="L764" t="s">
        <v>40</v>
      </c>
      <c r="M764" t="s">
        <v>9</v>
      </c>
      <c r="N764" t="s">
        <v>41</v>
      </c>
      <c r="O764" t="s">
        <v>42</v>
      </c>
      <c r="P764" t="s">
        <v>2519</v>
      </c>
      <c r="Q764">
        <v>10</v>
      </c>
      <c r="R764">
        <v>0</v>
      </c>
      <c r="S764">
        <v>0</v>
      </c>
      <c r="U764">
        <v>231804</v>
      </c>
      <c r="V764">
        <v>231804</v>
      </c>
      <c r="W764">
        <v>0</v>
      </c>
      <c r="X764">
        <v>0</v>
      </c>
      <c r="Y764" t="s">
        <v>2086</v>
      </c>
    </row>
    <row r="765" spans="1:25" x14ac:dyDescent="0.25">
      <c r="A765">
        <v>764</v>
      </c>
      <c r="B765">
        <v>70272</v>
      </c>
      <c r="C765">
        <v>0</v>
      </c>
      <c r="D765">
        <v>0</v>
      </c>
      <c r="E765" t="s">
        <v>1727</v>
      </c>
      <c r="F765" t="s">
        <v>1728</v>
      </c>
      <c r="G765">
        <v>1</v>
      </c>
      <c r="H765" s="6">
        <v>5926891</v>
      </c>
      <c r="I765" s="7">
        <v>46149</v>
      </c>
      <c r="K765">
        <v>8</v>
      </c>
      <c r="L765" t="s">
        <v>40</v>
      </c>
      <c r="M765" t="s">
        <v>5</v>
      </c>
      <c r="N765" t="s">
        <v>41</v>
      </c>
      <c r="O765" t="s">
        <v>77</v>
      </c>
      <c r="P765" t="s">
        <v>2519</v>
      </c>
      <c r="Q765">
        <v>8</v>
      </c>
      <c r="R765">
        <v>0</v>
      </c>
      <c r="S765">
        <v>0</v>
      </c>
      <c r="U765">
        <v>474151</v>
      </c>
      <c r="V765">
        <v>474151</v>
      </c>
      <c r="W765">
        <v>0</v>
      </c>
      <c r="X765">
        <v>0</v>
      </c>
      <c r="Y765" t="s">
        <v>67</v>
      </c>
    </row>
    <row r="766" spans="1:25" x14ac:dyDescent="0.25">
      <c r="A766">
        <v>765</v>
      </c>
      <c r="B766">
        <v>70268</v>
      </c>
      <c r="C766">
        <v>0</v>
      </c>
      <c r="D766">
        <v>0</v>
      </c>
      <c r="E766" t="s">
        <v>1222</v>
      </c>
      <c r="F766" t="s">
        <v>1223</v>
      </c>
      <c r="G766">
        <v>1</v>
      </c>
      <c r="H766" s="6">
        <v>83368</v>
      </c>
      <c r="I766" s="7">
        <v>46149</v>
      </c>
      <c r="K766">
        <v>5</v>
      </c>
      <c r="L766" t="s">
        <v>40</v>
      </c>
      <c r="M766" t="s">
        <v>8</v>
      </c>
      <c r="N766" t="s">
        <v>41</v>
      </c>
      <c r="O766" t="s">
        <v>347</v>
      </c>
      <c r="P766" t="s">
        <v>2519</v>
      </c>
      <c r="Q766">
        <v>5</v>
      </c>
      <c r="R766">
        <v>0</v>
      </c>
      <c r="S766">
        <v>0</v>
      </c>
      <c r="U766">
        <v>4168</v>
      </c>
      <c r="V766">
        <v>4168</v>
      </c>
      <c r="W766">
        <v>0</v>
      </c>
      <c r="X766">
        <v>0</v>
      </c>
      <c r="Y766" t="s">
        <v>44</v>
      </c>
    </row>
    <row r="767" spans="1:25" x14ac:dyDescent="0.25">
      <c r="A767">
        <v>766</v>
      </c>
      <c r="B767">
        <v>70854</v>
      </c>
      <c r="C767">
        <v>0</v>
      </c>
      <c r="D767">
        <v>0</v>
      </c>
      <c r="E767" t="s">
        <v>1725</v>
      </c>
      <c r="F767" t="s">
        <v>1726</v>
      </c>
      <c r="G767">
        <v>1</v>
      </c>
      <c r="H767" s="6">
        <v>12810671</v>
      </c>
      <c r="I767" s="7">
        <v>46149</v>
      </c>
      <c r="K767">
        <v>8</v>
      </c>
      <c r="L767" t="s">
        <v>40</v>
      </c>
      <c r="M767" t="s">
        <v>5</v>
      </c>
      <c r="N767" t="s">
        <v>41</v>
      </c>
      <c r="O767" t="s">
        <v>77</v>
      </c>
      <c r="P767" t="s">
        <v>2519</v>
      </c>
      <c r="Q767">
        <v>8</v>
      </c>
      <c r="R767">
        <v>0</v>
      </c>
      <c r="S767">
        <v>0</v>
      </c>
      <c r="U767">
        <v>1024854</v>
      </c>
      <c r="V767">
        <v>1024854</v>
      </c>
      <c r="W767">
        <v>0</v>
      </c>
      <c r="X767">
        <v>0</v>
      </c>
      <c r="Y767" t="s">
        <v>48</v>
      </c>
    </row>
    <row r="768" spans="1:25" x14ac:dyDescent="0.25">
      <c r="A768">
        <v>767</v>
      </c>
      <c r="B768">
        <v>70855</v>
      </c>
      <c r="C768">
        <v>0</v>
      </c>
      <c r="D768">
        <v>0</v>
      </c>
      <c r="E768" t="s">
        <v>1725</v>
      </c>
      <c r="F768" t="s">
        <v>1726</v>
      </c>
      <c r="G768">
        <v>1</v>
      </c>
      <c r="H768" s="6">
        <v>430683</v>
      </c>
      <c r="I768" s="7">
        <v>46149</v>
      </c>
      <c r="K768">
        <v>8</v>
      </c>
      <c r="L768" t="s">
        <v>459</v>
      </c>
      <c r="M768" t="s">
        <v>5</v>
      </c>
      <c r="N768" t="s">
        <v>41</v>
      </c>
      <c r="O768" t="s">
        <v>77</v>
      </c>
      <c r="P768" t="s">
        <v>2519</v>
      </c>
      <c r="Q768">
        <v>8</v>
      </c>
      <c r="R768">
        <v>0</v>
      </c>
      <c r="S768">
        <v>0</v>
      </c>
      <c r="U768">
        <v>34455</v>
      </c>
      <c r="V768">
        <v>34455</v>
      </c>
      <c r="W768">
        <v>0</v>
      </c>
      <c r="X768">
        <v>0</v>
      </c>
      <c r="Y768" t="s">
        <v>48</v>
      </c>
    </row>
    <row r="769" spans="1:25" x14ac:dyDescent="0.25">
      <c r="A769">
        <v>768</v>
      </c>
      <c r="B769">
        <v>70276</v>
      </c>
      <c r="C769">
        <v>0</v>
      </c>
      <c r="D769">
        <v>0</v>
      </c>
      <c r="E769" t="s">
        <v>873</v>
      </c>
      <c r="F769" t="s">
        <v>874</v>
      </c>
      <c r="G769">
        <v>1</v>
      </c>
      <c r="H769" s="6">
        <v>1386836</v>
      </c>
      <c r="I769" s="7">
        <v>46149</v>
      </c>
      <c r="K769">
        <v>15</v>
      </c>
      <c r="L769" t="s">
        <v>40</v>
      </c>
      <c r="M769" t="s">
        <v>5</v>
      </c>
      <c r="N769" t="s">
        <v>41</v>
      </c>
      <c r="O769" t="s">
        <v>47</v>
      </c>
      <c r="P769" t="s">
        <v>2519</v>
      </c>
      <c r="Q769">
        <v>4</v>
      </c>
      <c r="R769">
        <v>11</v>
      </c>
      <c r="S769">
        <v>0</v>
      </c>
      <c r="U769">
        <v>208025</v>
      </c>
      <c r="V769">
        <v>55473</v>
      </c>
      <c r="W769">
        <v>152552</v>
      </c>
      <c r="X769">
        <v>0</v>
      </c>
      <c r="Y769" t="s">
        <v>109</v>
      </c>
    </row>
    <row r="770" spans="1:25" x14ac:dyDescent="0.25">
      <c r="A770">
        <v>769</v>
      </c>
      <c r="B770">
        <v>70270</v>
      </c>
      <c r="C770">
        <v>0</v>
      </c>
      <c r="D770">
        <v>0</v>
      </c>
      <c r="E770" t="s">
        <v>2257</v>
      </c>
      <c r="F770" t="s">
        <v>2258</v>
      </c>
      <c r="G770">
        <v>1</v>
      </c>
      <c r="H770" s="6">
        <v>7682105</v>
      </c>
      <c r="I770" s="7">
        <v>46149</v>
      </c>
      <c r="K770">
        <v>5</v>
      </c>
      <c r="L770" t="s">
        <v>40</v>
      </c>
      <c r="M770" t="s">
        <v>3</v>
      </c>
      <c r="N770" t="s">
        <v>41</v>
      </c>
      <c r="O770" t="s">
        <v>51</v>
      </c>
      <c r="P770" t="s">
        <v>2519</v>
      </c>
      <c r="Q770">
        <v>5</v>
      </c>
      <c r="R770">
        <v>0</v>
      </c>
      <c r="S770">
        <v>0</v>
      </c>
      <c r="U770">
        <v>384105</v>
      </c>
      <c r="V770">
        <v>384105</v>
      </c>
      <c r="W770">
        <v>0</v>
      </c>
      <c r="X770">
        <v>0</v>
      </c>
      <c r="Y770" t="s">
        <v>2086</v>
      </c>
    </row>
    <row r="771" spans="1:25" x14ac:dyDescent="0.25">
      <c r="A771">
        <v>770</v>
      </c>
      <c r="B771">
        <v>70269</v>
      </c>
      <c r="C771">
        <v>0</v>
      </c>
      <c r="D771">
        <v>0</v>
      </c>
      <c r="E771" t="s">
        <v>498</v>
      </c>
      <c r="F771" t="s">
        <v>499</v>
      </c>
      <c r="G771">
        <v>1</v>
      </c>
      <c r="H771" s="6">
        <v>24136083</v>
      </c>
      <c r="I771" s="7">
        <v>46149</v>
      </c>
      <c r="K771">
        <v>15</v>
      </c>
      <c r="L771" t="s">
        <v>40</v>
      </c>
      <c r="M771" t="s">
        <v>5</v>
      </c>
      <c r="N771" t="s">
        <v>41</v>
      </c>
      <c r="O771" t="s">
        <v>77</v>
      </c>
      <c r="P771" t="s">
        <v>2519</v>
      </c>
      <c r="Q771">
        <v>6</v>
      </c>
      <c r="R771">
        <v>9</v>
      </c>
      <c r="S771">
        <v>0</v>
      </c>
      <c r="U771">
        <v>3620412</v>
      </c>
      <c r="V771">
        <v>1448165</v>
      </c>
      <c r="W771">
        <v>2172247</v>
      </c>
      <c r="X771">
        <v>0</v>
      </c>
      <c r="Y771" t="s">
        <v>48</v>
      </c>
    </row>
    <row r="772" spans="1:25" x14ac:dyDescent="0.25">
      <c r="A772">
        <v>771</v>
      </c>
      <c r="B772">
        <v>70274</v>
      </c>
      <c r="C772">
        <v>0</v>
      </c>
      <c r="D772">
        <v>0</v>
      </c>
      <c r="E772" t="s">
        <v>1723</v>
      </c>
      <c r="F772" t="s">
        <v>1724</v>
      </c>
      <c r="G772">
        <v>1</v>
      </c>
      <c r="H772" s="6">
        <v>6574887</v>
      </c>
      <c r="I772" s="7">
        <v>46149</v>
      </c>
      <c r="K772">
        <v>8</v>
      </c>
      <c r="L772" t="s">
        <v>40</v>
      </c>
      <c r="M772" t="s">
        <v>5</v>
      </c>
      <c r="N772" t="s">
        <v>41</v>
      </c>
      <c r="O772" t="s">
        <v>77</v>
      </c>
      <c r="P772" t="s">
        <v>2519</v>
      </c>
      <c r="Q772">
        <v>8</v>
      </c>
      <c r="R772">
        <v>0</v>
      </c>
      <c r="S772">
        <v>0</v>
      </c>
      <c r="U772">
        <v>525991</v>
      </c>
      <c r="V772">
        <v>525991</v>
      </c>
      <c r="W772">
        <v>0</v>
      </c>
      <c r="X772">
        <v>0</v>
      </c>
      <c r="Y772" t="s">
        <v>67</v>
      </c>
    </row>
    <row r="773" spans="1:25" x14ac:dyDescent="0.25">
      <c r="A773">
        <v>772</v>
      </c>
      <c r="B773">
        <v>70260</v>
      </c>
      <c r="C773">
        <v>0</v>
      </c>
      <c r="D773">
        <v>0</v>
      </c>
      <c r="E773" t="s">
        <v>1357</v>
      </c>
      <c r="F773" t="s">
        <v>1358</v>
      </c>
      <c r="G773">
        <v>1</v>
      </c>
      <c r="H773" s="6">
        <v>30387665</v>
      </c>
      <c r="I773" s="7">
        <v>46148</v>
      </c>
      <c r="K773">
        <v>15</v>
      </c>
      <c r="L773" t="s">
        <v>40</v>
      </c>
      <c r="M773" t="s">
        <v>5</v>
      </c>
      <c r="N773" t="s">
        <v>41</v>
      </c>
      <c r="O773" t="s">
        <v>47</v>
      </c>
      <c r="P773" t="s">
        <v>2519</v>
      </c>
      <c r="Q773">
        <v>2</v>
      </c>
      <c r="R773">
        <v>13</v>
      </c>
      <c r="S773">
        <v>0</v>
      </c>
      <c r="U773">
        <v>4558150</v>
      </c>
      <c r="V773">
        <v>607753</v>
      </c>
      <c r="W773">
        <v>3950396</v>
      </c>
      <c r="X773">
        <v>0</v>
      </c>
      <c r="Y773" t="s">
        <v>250</v>
      </c>
    </row>
    <row r="774" spans="1:25" x14ac:dyDescent="0.25">
      <c r="A774">
        <v>773</v>
      </c>
      <c r="B774">
        <v>70254</v>
      </c>
      <c r="C774">
        <v>0</v>
      </c>
      <c r="D774">
        <v>0</v>
      </c>
      <c r="E774" t="s">
        <v>2548</v>
      </c>
      <c r="F774" t="s">
        <v>2549</v>
      </c>
      <c r="G774">
        <v>1</v>
      </c>
      <c r="H774" s="6">
        <v>120000000</v>
      </c>
      <c r="I774" s="7">
        <v>46148</v>
      </c>
      <c r="K774">
        <v>13</v>
      </c>
      <c r="L774" t="s">
        <v>40</v>
      </c>
      <c r="M774" t="s">
        <v>6</v>
      </c>
      <c r="N774" t="s">
        <v>41</v>
      </c>
      <c r="O774" t="s">
        <v>64</v>
      </c>
      <c r="P774" t="s">
        <v>2519</v>
      </c>
      <c r="Q774">
        <v>0</v>
      </c>
      <c r="R774">
        <v>13</v>
      </c>
      <c r="S774">
        <v>0</v>
      </c>
      <c r="U774">
        <v>15600000</v>
      </c>
      <c r="V774">
        <v>0</v>
      </c>
      <c r="W774">
        <v>15600000</v>
      </c>
      <c r="X774">
        <v>0</v>
      </c>
      <c r="Y774" t="s">
        <v>2520</v>
      </c>
    </row>
    <row r="775" spans="1:25" x14ac:dyDescent="0.25">
      <c r="A775">
        <v>774</v>
      </c>
      <c r="B775">
        <v>70261</v>
      </c>
      <c r="C775">
        <v>0</v>
      </c>
      <c r="D775">
        <v>0</v>
      </c>
      <c r="E775" t="s">
        <v>2424</v>
      </c>
      <c r="F775" t="s">
        <v>2425</v>
      </c>
      <c r="G775">
        <v>1</v>
      </c>
      <c r="H775" s="6">
        <v>936195</v>
      </c>
      <c r="I775" s="7">
        <v>46148</v>
      </c>
      <c r="K775">
        <v>15</v>
      </c>
      <c r="L775" t="s">
        <v>40</v>
      </c>
      <c r="M775" t="s">
        <v>5</v>
      </c>
      <c r="N775" t="s">
        <v>41</v>
      </c>
      <c r="O775" t="s">
        <v>47</v>
      </c>
      <c r="P775" t="s">
        <v>2519</v>
      </c>
      <c r="Q775">
        <v>2</v>
      </c>
      <c r="R775">
        <v>13</v>
      </c>
      <c r="S775">
        <v>0</v>
      </c>
      <c r="U775">
        <v>140429</v>
      </c>
      <c r="V775">
        <v>18724</v>
      </c>
      <c r="W775">
        <v>121705</v>
      </c>
      <c r="X775">
        <v>0</v>
      </c>
      <c r="Y775" t="s">
        <v>48</v>
      </c>
    </row>
    <row r="776" spans="1:25" x14ac:dyDescent="0.25">
      <c r="A776">
        <v>775</v>
      </c>
      <c r="B776">
        <v>70256</v>
      </c>
      <c r="C776">
        <v>0</v>
      </c>
      <c r="D776">
        <v>0</v>
      </c>
      <c r="E776" t="s">
        <v>2020</v>
      </c>
      <c r="F776" t="s">
        <v>2021</v>
      </c>
      <c r="G776">
        <v>1</v>
      </c>
      <c r="H776" s="6">
        <v>398474</v>
      </c>
      <c r="I776" s="7">
        <v>46148</v>
      </c>
      <c r="K776">
        <v>15</v>
      </c>
      <c r="L776" t="s">
        <v>40</v>
      </c>
      <c r="M776" t="s">
        <v>5</v>
      </c>
      <c r="N776" t="s">
        <v>41</v>
      </c>
      <c r="O776" t="s">
        <v>47</v>
      </c>
      <c r="P776" t="s">
        <v>2519</v>
      </c>
      <c r="Q776">
        <v>2</v>
      </c>
      <c r="R776">
        <v>13</v>
      </c>
      <c r="S776">
        <v>0</v>
      </c>
      <c r="U776">
        <v>59771</v>
      </c>
      <c r="V776">
        <v>7969</v>
      </c>
      <c r="W776">
        <v>51802</v>
      </c>
      <c r="X776">
        <v>0</v>
      </c>
      <c r="Y776" t="s">
        <v>250</v>
      </c>
    </row>
    <row r="777" spans="1:25" x14ac:dyDescent="0.25">
      <c r="A777">
        <v>776</v>
      </c>
      <c r="B777">
        <v>70262</v>
      </c>
      <c r="C777">
        <v>0</v>
      </c>
      <c r="D777">
        <v>0</v>
      </c>
      <c r="E777" t="s">
        <v>275</v>
      </c>
      <c r="F777" t="s">
        <v>276</v>
      </c>
      <c r="G777">
        <v>1</v>
      </c>
      <c r="H777" s="6">
        <v>2065934</v>
      </c>
      <c r="I777" s="7">
        <v>46148</v>
      </c>
      <c r="K777">
        <v>9</v>
      </c>
      <c r="L777" t="s">
        <v>40</v>
      </c>
      <c r="M777" t="s">
        <v>4</v>
      </c>
      <c r="N777" t="s">
        <v>41</v>
      </c>
      <c r="O777" t="s">
        <v>51</v>
      </c>
      <c r="P777" t="s">
        <v>2519</v>
      </c>
      <c r="Q777">
        <v>9</v>
      </c>
      <c r="R777">
        <v>0</v>
      </c>
      <c r="S777">
        <v>0</v>
      </c>
      <c r="U777">
        <v>185934</v>
      </c>
      <c r="V777">
        <v>185934</v>
      </c>
      <c r="W777">
        <v>0</v>
      </c>
      <c r="X777">
        <v>0</v>
      </c>
      <c r="Y777" t="s">
        <v>44</v>
      </c>
    </row>
    <row r="778" spans="1:25" x14ac:dyDescent="0.25">
      <c r="A778">
        <v>777</v>
      </c>
      <c r="B778">
        <v>70255</v>
      </c>
      <c r="C778">
        <v>0</v>
      </c>
      <c r="D778">
        <v>0</v>
      </c>
      <c r="E778" t="s">
        <v>640</v>
      </c>
      <c r="F778" t="s">
        <v>641</v>
      </c>
      <c r="G778">
        <v>1</v>
      </c>
      <c r="H778" s="6">
        <v>708388</v>
      </c>
      <c r="I778" s="7">
        <v>46148</v>
      </c>
      <c r="K778">
        <v>4</v>
      </c>
      <c r="L778" t="s">
        <v>40</v>
      </c>
      <c r="M778" t="s">
        <v>4</v>
      </c>
      <c r="N778" t="s">
        <v>41</v>
      </c>
      <c r="O778" t="s">
        <v>51</v>
      </c>
      <c r="P778" t="s">
        <v>2519</v>
      </c>
      <c r="Q778">
        <v>4</v>
      </c>
      <c r="R778">
        <v>0</v>
      </c>
      <c r="S778">
        <v>0</v>
      </c>
      <c r="U778">
        <v>28336</v>
      </c>
      <c r="V778">
        <v>28336</v>
      </c>
      <c r="W778">
        <v>0</v>
      </c>
      <c r="X778">
        <v>0</v>
      </c>
      <c r="Y778" t="s">
        <v>48</v>
      </c>
    </row>
    <row r="779" spans="1:25" x14ac:dyDescent="0.25">
      <c r="A779">
        <v>778</v>
      </c>
      <c r="B779">
        <v>70257</v>
      </c>
      <c r="C779">
        <v>0</v>
      </c>
      <c r="D779">
        <v>0</v>
      </c>
      <c r="E779" t="s">
        <v>1361</v>
      </c>
      <c r="F779" t="s">
        <v>1362</v>
      </c>
      <c r="G779">
        <v>1</v>
      </c>
      <c r="H779" s="6">
        <v>6265937</v>
      </c>
      <c r="I779" s="7">
        <v>46148</v>
      </c>
      <c r="K779">
        <v>15</v>
      </c>
      <c r="L779" t="s">
        <v>40</v>
      </c>
      <c r="M779" t="s">
        <v>5</v>
      </c>
      <c r="N779" t="s">
        <v>41</v>
      </c>
      <c r="O779" t="s">
        <v>47</v>
      </c>
      <c r="P779" t="s">
        <v>2519</v>
      </c>
      <c r="Q779">
        <v>2</v>
      </c>
      <c r="R779">
        <v>13</v>
      </c>
      <c r="S779">
        <v>0</v>
      </c>
      <c r="U779">
        <v>939891</v>
      </c>
      <c r="V779">
        <v>125319</v>
      </c>
      <c r="W779">
        <v>814572</v>
      </c>
      <c r="X779">
        <v>0</v>
      </c>
      <c r="Y779" t="s">
        <v>250</v>
      </c>
    </row>
    <row r="780" spans="1:25" x14ac:dyDescent="0.25">
      <c r="A780">
        <v>779</v>
      </c>
      <c r="B780">
        <v>70258</v>
      </c>
      <c r="C780">
        <v>0</v>
      </c>
      <c r="D780">
        <v>0</v>
      </c>
      <c r="E780" t="s">
        <v>1848</v>
      </c>
      <c r="F780" t="s">
        <v>1849</v>
      </c>
      <c r="G780">
        <v>1</v>
      </c>
      <c r="H780" s="6">
        <v>18806462</v>
      </c>
      <c r="I780" s="7">
        <v>46148</v>
      </c>
      <c r="K780">
        <v>15</v>
      </c>
      <c r="L780" t="s">
        <v>40</v>
      </c>
      <c r="M780" t="s">
        <v>5</v>
      </c>
      <c r="N780" t="s">
        <v>41</v>
      </c>
      <c r="O780" t="s">
        <v>47</v>
      </c>
      <c r="P780" t="s">
        <v>2519</v>
      </c>
      <c r="Q780">
        <v>2</v>
      </c>
      <c r="R780">
        <v>13</v>
      </c>
      <c r="S780">
        <v>0</v>
      </c>
      <c r="U780">
        <v>2820969</v>
      </c>
      <c r="V780">
        <v>376129</v>
      </c>
      <c r="W780">
        <v>2444840</v>
      </c>
      <c r="X780">
        <v>0</v>
      </c>
      <c r="Y780" t="s">
        <v>250</v>
      </c>
    </row>
    <row r="781" spans="1:25" x14ac:dyDescent="0.25">
      <c r="A781">
        <v>780</v>
      </c>
      <c r="B781">
        <v>70176</v>
      </c>
      <c r="C781">
        <v>0</v>
      </c>
      <c r="D781">
        <v>0</v>
      </c>
      <c r="E781" t="s">
        <v>1441</v>
      </c>
      <c r="F781" t="s">
        <v>1442</v>
      </c>
      <c r="G781">
        <v>1</v>
      </c>
      <c r="H781" s="6">
        <v>92000000</v>
      </c>
      <c r="I781" s="7">
        <v>46148</v>
      </c>
      <c r="K781">
        <v>15</v>
      </c>
      <c r="L781" t="s">
        <v>40</v>
      </c>
      <c r="M781" t="s">
        <v>5</v>
      </c>
      <c r="N781" t="s">
        <v>41</v>
      </c>
      <c r="O781" t="s">
        <v>54</v>
      </c>
      <c r="P781" t="s">
        <v>2519</v>
      </c>
      <c r="Q781">
        <v>3.3</v>
      </c>
      <c r="R781">
        <v>11.7</v>
      </c>
      <c r="S781">
        <v>0</v>
      </c>
      <c r="U781">
        <v>13800000</v>
      </c>
      <c r="V781">
        <v>3036000</v>
      </c>
      <c r="W781">
        <v>10764000</v>
      </c>
      <c r="X781">
        <v>0</v>
      </c>
      <c r="Y781" t="s">
        <v>48</v>
      </c>
    </row>
    <row r="782" spans="1:25" x14ac:dyDescent="0.25">
      <c r="A782">
        <v>781</v>
      </c>
      <c r="B782">
        <v>70259</v>
      </c>
      <c r="C782">
        <v>0</v>
      </c>
      <c r="D782">
        <v>0</v>
      </c>
      <c r="E782" t="s">
        <v>814</v>
      </c>
      <c r="F782" t="s">
        <v>815</v>
      </c>
      <c r="G782">
        <v>1</v>
      </c>
      <c r="H782" s="6">
        <v>15152749</v>
      </c>
      <c r="I782" s="7">
        <v>46148</v>
      </c>
      <c r="K782">
        <v>15</v>
      </c>
      <c r="L782" t="s">
        <v>40</v>
      </c>
      <c r="M782" t="s">
        <v>5</v>
      </c>
      <c r="N782" t="s">
        <v>41</v>
      </c>
      <c r="O782" t="s">
        <v>54</v>
      </c>
      <c r="P782" t="s">
        <v>2519</v>
      </c>
      <c r="Q782">
        <v>3.3</v>
      </c>
      <c r="R782">
        <v>11.7</v>
      </c>
      <c r="S782">
        <v>0</v>
      </c>
      <c r="U782">
        <v>2272912</v>
      </c>
      <c r="V782">
        <v>500041</v>
      </c>
      <c r="W782">
        <v>1772872</v>
      </c>
      <c r="X782">
        <v>0</v>
      </c>
      <c r="Y782" t="s">
        <v>48</v>
      </c>
    </row>
    <row r="783" spans="1:25" x14ac:dyDescent="0.25">
      <c r="A783">
        <v>782</v>
      </c>
      <c r="B783">
        <v>70251</v>
      </c>
      <c r="C783">
        <v>0</v>
      </c>
      <c r="D783">
        <v>0</v>
      </c>
      <c r="E783" t="s">
        <v>954</v>
      </c>
      <c r="F783" t="s">
        <v>955</v>
      </c>
      <c r="G783">
        <v>1</v>
      </c>
      <c r="H783" s="6">
        <v>300000000</v>
      </c>
      <c r="I783" s="7">
        <v>46147</v>
      </c>
      <c r="K783">
        <v>15</v>
      </c>
      <c r="L783" t="s">
        <v>40</v>
      </c>
      <c r="M783" t="s">
        <v>5</v>
      </c>
      <c r="N783" t="s">
        <v>41</v>
      </c>
      <c r="O783" t="s">
        <v>54</v>
      </c>
      <c r="P783" t="s">
        <v>2519</v>
      </c>
      <c r="Q783">
        <v>2</v>
      </c>
      <c r="R783">
        <v>13</v>
      </c>
      <c r="S783">
        <v>0</v>
      </c>
      <c r="U783">
        <v>45000000</v>
      </c>
      <c r="V783">
        <v>6000000</v>
      </c>
      <c r="W783">
        <v>39000000</v>
      </c>
      <c r="X783">
        <v>0</v>
      </c>
      <c r="Y783" t="s">
        <v>48</v>
      </c>
    </row>
    <row r="784" spans="1:25" x14ac:dyDescent="0.25">
      <c r="A784">
        <v>783</v>
      </c>
      <c r="B784">
        <v>70248</v>
      </c>
      <c r="C784">
        <v>0</v>
      </c>
      <c r="D784">
        <v>0</v>
      </c>
      <c r="E784" t="s">
        <v>1475</v>
      </c>
      <c r="F784" t="s">
        <v>1476</v>
      </c>
      <c r="G784">
        <v>1</v>
      </c>
      <c r="H784" s="6">
        <v>281833</v>
      </c>
      <c r="I784" s="7">
        <v>46147</v>
      </c>
      <c r="K784">
        <v>7</v>
      </c>
      <c r="L784" t="s">
        <v>40</v>
      </c>
      <c r="M784" t="s">
        <v>5</v>
      </c>
      <c r="N784" t="s">
        <v>41</v>
      </c>
      <c r="O784" t="s">
        <v>47</v>
      </c>
      <c r="P784" t="s">
        <v>2519</v>
      </c>
      <c r="Q784">
        <v>7</v>
      </c>
      <c r="R784">
        <v>0</v>
      </c>
      <c r="S784">
        <v>0</v>
      </c>
      <c r="U784">
        <v>19728</v>
      </c>
      <c r="V784">
        <v>19728</v>
      </c>
      <c r="W784">
        <v>0</v>
      </c>
      <c r="X784">
        <v>0</v>
      </c>
      <c r="Y784" t="s">
        <v>48</v>
      </c>
    </row>
    <row r="785" spans="1:25" x14ac:dyDescent="0.25">
      <c r="A785">
        <v>784</v>
      </c>
      <c r="B785">
        <v>69703</v>
      </c>
      <c r="C785">
        <v>0</v>
      </c>
      <c r="D785">
        <v>0</v>
      </c>
      <c r="E785" t="s">
        <v>1767</v>
      </c>
      <c r="F785" t="s">
        <v>1768</v>
      </c>
      <c r="G785">
        <v>1</v>
      </c>
      <c r="H785" s="6">
        <v>7000000</v>
      </c>
      <c r="I785" s="7">
        <v>46147</v>
      </c>
      <c r="K785">
        <v>15</v>
      </c>
      <c r="L785" t="s">
        <v>40</v>
      </c>
      <c r="M785" t="s">
        <v>5</v>
      </c>
      <c r="N785" t="s">
        <v>41</v>
      </c>
      <c r="O785" t="s">
        <v>77</v>
      </c>
      <c r="P785" t="s">
        <v>2519</v>
      </c>
      <c r="Q785">
        <v>5</v>
      </c>
      <c r="R785">
        <v>10</v>
      </c>
      <c r="S785">
        <v>0</v>
      </c>
      <c r="U785">
        <v>1050000</v>
      </c>
      <c r="V785">
        <v>350000</v>
      </c>
      <c r="W785">
        <v>700000</v>
      </c>
      <c r="X785">
        <v>0</v>
      </c>
      <c r="Y785" t="s">
        <v>48</v>
      </c>
    </row>
    <row r="786" spans="1:25" x14ac:dyDescent="0.25">
      <c r="A786">
        <v>785</v>
      </c>
      <c r="B786">
        <v>70250</v>
      </c>
      <c r="C786">
        <v>0</v>
      </c>
      <c r="D786">
        <v>0</v>
      </c>
      <c r="E786" t="s">
        <v>1486</v>
      </c>
      <c r="F786" t="s">
        <v>1487</v>
      </c>
      <c r="G786">
        <v>1</v>
      </c>
      <c r="H786" s="6">
        <v>100000</v>
      </c>
      <c r="I786" s="7">
        <v>46147</v>
      </c>
      <c r="K786">
        <v>7</v>
      </c>
      <c r="L786" t="s">
        <v>40</v>
      </c>
      <c r="M786" t="s">
        <v>5</v>
      </c>
      <c r="N786" t="s">
        <v>41</v>
      </c>
      <c r="O786" t="s">
        <v>47</v>
      </c>
      <c r="P786" t="s">
        <v>2519</v>
      </c>
      <c r="Q786">
        <v>7</v>
      </c>
      <c r="R786">
        <v>0</v>
      </c>
      <c r="S786">
        <v>0</v>
      </c>
      <c r="U786">
        <v>7000</v>
      </c>
      <c r="V786">
        <v>7000</v>
      </c>
      <c r="W786">
        <v>0</v>
      </c>
      <c r="X786">
        <v>0</v>
      </c>
      <c r="Y786" t="s">
        <v>72</v>
      </c>
    </row>
    <row r="787" spans="1:25" x14ac:dyDescent="0.25">
      <c r="A787">
        <v>786</v>
      </c>
      <c r="B787">
        <v>70247</v>
      </c>
      <c r="C787">
        <v>0</v>
      </c>
      <c r="D787">
        <v>0</v>
      </c>
      <c r="E787" t="s">
        <v>1486</v>
      </c>
      <c r="F787" t="s">
        <v>1487</v>
      </c>
      <c r="G787">
        <v>1</v>
      </c>
      <c r="H787" s="6">
        <v>1856325</v>
      </c>
      <c r="I787" s="7">
        <v>46147</v>
      </c>
      <c r="K787">
        <v>7</v>
      </c>
      <c r="L787" t="s">
        <v>40</v>
      </c>
      <c r="M787" t="s">
        <v>5</v>
      </c>
      <c r="N787" t="s">
        <v>41</v>
      </c>
      <c r="O787" t="s">
        <v>47</v>
      </c>
      <c r="P787" t="s">
        <v>2519</v>
      </c>
      <c r="Q787">
        <v>7</v>
      </c>
      <c r="R787">
        <v>0</v>
      </c>
      <c r="S787">
        <v>0</v>
      </c>
      <c r="U787">
        <v>129943</v>
      </c>
      <c r="V787">
        <v>129943</v>
      </c>
      <c r="W787">
        <v>0</v>
      </c>
      <c r="X787">
        <v>0</v>
      </c>
      <c r="Y787" t="s">
        <v>72</v>
      </c>
    </row>
    <row r="788" spans="1:25" x14ac:dyDescent="0.25">
      <c r="A788">
        <v>787</v>
      </c>
      <c r="B788">
        <v>70252</v>
      </c>
      <c r="C788">
        <v>0</v>
      </c>
      <c r="D788">
        <v>0</v>
      </c>
      <c r="E788" t="s">
        <v>735</v>
      </c>
      <c r="F788" t="s">
        <v>736</v>
      </c>
      <c r="G788">
        <v>1</v>
      </c>
      <c r="H788" s="6">
        <v>5000000</v>
      </c>
      <c r="I788" s="7">
        <v>46147</v>
      </c>
      <c r="K788">
        <v>7</v>
      </c>
      <c r="L788" t="s">
        <v>40</v>
      </c>
      <c r="M788" t="s">
        <v>5</v>
      </c>
      <c r="N788" t="s">
        <v>41</v>
      </c>
      <c r="O788" t="s">
        <v>77</v>
      </c>
      <c r="P788" t="s">
        <v>2519</v>
      </c>
      <c r="Q788">
        <v>7</v>
      </c>
      <c r="R788">
        <v>0</v>
      </c>
      <c r="S788">
        <v>0</v>
      </c>
      <c r="U788">
        <v>350000</v>
      </c>
      <c r="V788">
        <v>350000</v>
      </c>
      <c r="W788">
        <v>0</v>
      </c>
      <c r="X788">
        <v>0</v>
      </c>
      <c r="Y788" t="s">
        <v>48</v>
      </c>
    </row>
    <row r="789" spans="1:25" x14ac:dyDescent="0.25">
      <c r="A789">
        <v>788</v>
      </c>
      <c r="B789">
        <v>70249</v>
      </c>
      <c r="C789">
        <v>0</v>
      </c>
      <c r="D789">
        <v>0</v>
      </c>
      <c r="E789" t="s">
        <v>135</v>
      </c>
      <c r="F789" t="s">
        <v>136</v>
      </c>
      <c r="G789">
        <v>1</v>
      </c>
      <c r="H789" s="6">
        <v>20980000</v>
      </c>
      <c r="I789" s="7">
        <v>46147</v>
      </c>
      <c r="K789" t="s">
        <v>137</v>
      </c>
      <c r="L789" t="s">
        <v>40</v>
      </c>
      <c r="M789" t="s">
        <v>5</v>
      </c>
      <c r="N789" t="s">
        <v>41</v>
      </c>
      <c r="O789" t="s">
        <v>57</v>
      </c>
      <c r="P789" t="s">
        <v>2519</v>
      </c>
      <c r="Q789">
        <v>12.5</v>
      </c>
      <c r="R789">
        <v>0</v>
      </c>
      <c r="S789">
        <v>0</v>
      </c>
      <c r="U789">
        <v>2622500</v>
      </c>
      <c r="V789">
        <v>2622500</v>
      </c>
      <c r="W789">
        <v>0</v>
      </c>
      <c r="X789">
        <v>0</v>
      </c>
      <c r="Y789" t="s">
        <v>48</v>
      </c>
    </row>
    <row r="790" spans="1:25" x14ac:dyDescent="0.25">
      <c r="A790">
        <v>789</v>
      </c>
      <c r="B790">
        <v>70237</v>
      </c>
      <c r="C790">
        <v>0</v>
      </c>
      <c r="D790">
        <v>0</v>
      </c>
      <c r="E790" t="s">
        <v>1666</v>
      </c>
      <c r="F790" t="s">
        <v>1667</v>
      </c>
      <c r="G790">
        <v>1</v>
      </c>
      <c r="H790" s="6">
        <v>60000000</v>
      </c>
      <c r="I790" s="7">
        <v>46146</v>
      </c>
      <c r="K790">
        <v>15</v>
      </c>
      <c r="L790" t="s">
        <v>40</v>
      </c>
      <c r="M790" t="s">
        <v>5</v>
      </c>
      <c r="N790" t="s">
        <v>41</v>
      </c>
      <c r="O790" t="s">
        <v>77</v>
      </c>
      <c r="P790" t="s">
        <v>2519</v>
      </c>
      <c r="Q790">
        <v>5.6</v>
      </c>
      <c r="R790">
        <v>9.4</v>
      </c>
      <c r="S790">
        <v>0</v>
      </c>
      <c r="U790">
        <v>9000000</v>
      </c>
      <c r="V790">
        <v>3360000</v>
      </c>
      <c r="W790">
        <v>5640000</v>
      </c>
      <c r="X790">
        <v>0</v>
      </c>
      <c r="Y790" t="s">
        <v>109</v>
      </c>
    </row>
    <row r="791" spans="1:25" x14ac:dyDescent="0.25">
      <c r="A791">
        <v>790</v>
      </c>
      <c r="B791">
        <v>70936</v>
      </c>
      <c r="C791">
        <v>0</v>
      </c>
      <c r="D791">
        <v>0</v>
      </c>
      <c r="E791" t="s">
        <v>2535</v>
      </c>
      <c r="F791" t="s">
        <v>2536</v>
      </c>
      <c r="G791">
        <v>1</v>
      </c>
      <c r="H791" s="6">
        <v>10584183</v>
      </c>
      <c r="I791" s="7">
        <v>46146</v>
      </c>
      <c r="K791">
        <v>15</v>
      </c>
      <c r="L791" t="s">
        <v>40</v>
      </c>
      <c r="M791" t="s">
        <v>5</v>
      </c>
      <c r="N791" t="s">
        <v>41</v>
      </c>
      <c r="O791" t="s">
        <v>47</v>
      </c>
      <c r="P791" t="s">
        <v>2519</v>
      </c>
      <c r="Q791">
        <v>2</v>
      </c>
      <c r="R791">
        <v>13</v>
      </c>
      <c r="S791">
        <v>0</v>
      </c>
      <c r="U791">
        <v>1587627</v>
      </c>
      <c r="V791">
        <v>211684</v>
      </c>
      <c r="W791">
        <v>1375944</v>
      </c>
      <c r="X791">
        <v>0</v>
      </c>
      <c r="Y791" t="s">
        <v>2520</v>
      </c>
    </row>
    <row r="792" spans="1:25" x14ac:dyDescent="0.25">
      <c r="A792">
        <v>791</v>
      </c>
      <c r="B792">
        <v>70241</v>
      </c>
      <c r="C792">
        <v>0</v>
      </c>
      <c r="D792">
        <v>0</v>
      </c>
      <c r="E792" t="s">
        <v>1111</v>
      </c>
      <c r="F792" t="s">
        <v>1112</v>
      </c>
      <c r="G792">
        <v>1</v>
      </c>
      <c r="H792" s="6">
        <v>18388970</v>
      </c>
      <c r="I792" s="7">
        <v>46146</v>
      </c>
      <c r="K792">
        <v>15</v>
      </c>
      <c r="L792" t="s">
        <v>40</v>
      </c>
      <c r="M792" t="s">
        <v>5</v>
      </c>
      <c r="N792" t="s">
        <v>41</v>
      </c>
      <c r="O792" t="s">
        <v>77</v>
      </c>
      <c r="P792" t="s">
        <v>2519</v>
      </c>
      <c r="Q792">
        <v>3</v>
      </c>
      <c r="R792">
        <v>11</v>
      </c>
      <c r="S792">
        <v>1</v>
      </c>
      <c r="U792">
        <v>2758346</v>
      </c>
      <c r="V792">
        <v>551669</v>
      </c>
      <c r="W792">
        <v>2022787</v>
      </c>
      <c r="X792">
        <v>183890</v>
      </c>
      <c r="Y792" t="s">
        <v>109</v>
      </c>
    </row>
    <row r="793" spans="1:25" x14ac:dyDescent="0.25">
      <c r="A793">
        <v>792</v>
      </c>
      <c r="B793">
        <v>70244</v>
      </c>
      <c r="C793">
        <v>0</v>
      </c>
      <c r="D793">
        <v>0</v>
      </c>
      <c r="E793" t="s">
        <v>1095</v>
      </c>
      <c r="F793" t="s">
        <v>1096</v>
      </c>
      <c r="G793">
        <v>1</v>
      </c>
      <c r="H793" s="6">
        <v>16361367</v>
      </c>
      <c r="I793" s="7">
        <v>46146</v>
      </c>
      <c r="K793">
        <v>15</v>
      </c>
      <c r="L793" t="s">
        <v>40</v>
      </c>
      <c r="M793" t="s">
        <v>5</v>
      </c>
      <c r="N793" t="s">
        <v>41</v>
      </c>
      <c r="O793" t="s">
        <v>77</v>
      </c>
      <c r="P793" t="s">
        <v>2519</v>
      </c>
      <c r="Q793">
        <v>3</v>
      </c>
      <c r="R793">
        <v>11</v>
      </c>
      <c r="S793">
        <v>1</v>
      </c>
      <c r="U793">
        <v>2454205</v>
      </c>
      <c r="V793">
        <v>490841</v>
      </c>
      <c r="W793">
        <v>1799750</v>
      </c>
      <c r="X793">
        <v>163614</v>
      </c>
      <c r="Y793" t="s">
        <v>109</v>
      </c>
    </row>
    <row r="794" spans="1:25" x14ac:dyDescent="0.25">
      <c r="A794">
        <v>793</v>
      </c>
      <c r="B794">
        <v>70236</v>
      </c>
      <c r="C794">
        <v>0</v>
      </c>
      <c r="D794">
        <v>0</v>
      </c>
      <c r="E794" t="s">
        <v>2603</v>
      </c>
      <c r="F794" t="s">
        <v>2604</v>
      </c>
      <c r="G794">
        <v>1</v>
      </c>
      <c r="H794" s="6">
        <v>228000</v>
      </c>
      <c r="I794" s="7">
        <v>46146</v>
      </c>
      <c r="K794">
        <v>8</v>
      </c>
      <c r="L794" t="s">
        <v>40</v>
      </c>
      <c r="M794" t="s">
        <v>3</v>
      </c>
      <c r="N794" t="s">
        <v>41</v>
      </c>
      <c r="O794" t="s">
        <v>51</v>
      </c>
      <c r="P794" t="s">
        <v>2519</v>
      </c>
      <c r="Q794">
        <v>8</v>
      </c>
      <c r="R794">
        <v>0</v>
      </c>
      <c r="S794">
        <v>0</v>
      </c>
      <c r="U794">
        <v>18240</v>
      </c>
      <c r="V794">
        <v>18240</v>
      </c>
      <c r="W794">
        <v>0</v>
      </c>
      <c r="X794">
        <v>0</v>
      </c>
      <c r="Y794" t="s">
        <v>2520</v>
      </c>
    </row>
    <row r="795" spans="1:25" x14ac:dyDescent="0.25">
      <c r="A795">
        <v>794</v>
      </c>
      <c r="B795">
        <v>70239</v>
      </c>
      <c r="C795">
        <v>0</v>
      </c>
      <c r="D795">
        <v>0</v>
      </c>
      <c r="E795" t="s">
        <v>1890</v>
      </c>
      <c r="F795" t="s">
        <v>1891</v>
      </c>
      <c r="G795">
        <v>1</v>
      </c>
      <c r="H795" s="6">
        <v>4534729</v>
      </c>
      <c r="I795" s="7">
        <v>46146</v>
      </c>
      <c r="K795">
        <v>15</v>
      </c>
      <c r="L795" t="s">
        <v>40</v>
      </c>
      <c r="M795" t="s">
        <v>5</v>
      </c>
      <c r="N795" t="s">
        <v>41</v>
      </c>
      <c r="O795" t="s">
        <v>77</v>
      </c>
      <c r="P795" t="s">
        <v>2519</v>
      </c>
      <c r="Q795">
        <v>3</v>
      </c>
      <c r="R795">
        <v>11</v>
      </c>
      <c r="S795">
        <v>1</v>
      </c>
      <c r="U795">
        <v>680209</v>
      </c>
      <c r="V795">
        <v>136042</v>
      </c>
      <c r="W795">
        <v>498820</v>
      </c>
      <c r="X795">
        <v>45347</v>
      </c>
      <c r="Y795" t="s">
        <v>109</v>
      </c>
    </row>
    <row r="796" spans="1:25" x14ac:dyDescent="0.25">
      <c r="A796">
        <v>795</v>
      </c>
      <c r="B796">
        <v>70240</v>
      </c>
      <c r="C796">
        <v>0</v>
      </c>
      <c r="D796">
        <v>0</v>
      </c>
      <c r="E796" t="s">
        <v>1117</v>
      </c>
      <c r="F796" t="s">
        <v>1118</v>
      </c>
      <c r="G796">
        <v>1</v>
      </c>
      <c r="H796" s="6">
        <v>3490558</v>
      </c>
      <c r="I796" s="7">
        <v>46146</v>
      </c>
      <c r="K796">
        <v>15</v>
      </c>
      <c r="L796" t="s">
        <v>40</v>
      </c>
      <c r="M796" t="s">
        <v>5</v>
      </c>
      <c r="N796" t="s">
        <v>41</v>
      </c>
      <c r="O796" t="s">
        <v>77</v>
      </c>
      <c r="P796" t="s">
        <v>2519</v>
      </c>
      <c r="Q796">
        <v>3</v>
      </c>
      <c r="R796">
        <v>11</v>
      </c>
      <c r="S796">
        <v>1</v>
      </c>
      <c r="U796">
        <v>523584</v>
      </c>
      <c r="V796">
        <v>104717</v>
      </c>
      <c r="W796">
        <v>383961</v>
      </c>
      <c r="X796">
        <v>34906</v>
      </c>
      <c r="Y796" t="s">
        <v>109</v>
      </c>
    </row>
    <row r="797" spans="1:25" x14ac:dyDescent="0.25">
      <c r="A797">
        <v>796</v>
      </c>
      <c r="B797">
        <v>70246</v>
      </c>
      <c r="C797">
        <v>0</v>
      </c>
      <c r="D797">
        <v>0</v>
      </c>
      <c r="E797" t="s">
        <v>1896</v>
      </c>
      <c r="F797" t="s">
        <v>1897</v>
      </c>
      <c r="G797">
        <v>1</v>
      </c>
      <c r="H797" s="6">
        <v>47082432</v>
      </c>
      <c r="I797" s="7">
        <v>46146</v>
      </c>
      <c r="K797">
        <v>15</v>
      </c>
      <c r="L797" t="s">
        <v>40</v>
      </c>
      <c r="M797" t="s">
        <v>5</v>
      </c>
      <c r="N797" t="s">
        <v>41</v>
      </c>
      <c r="O797" t="s">
        <v>77</v>
      </c>
      <c r="P797" t="s">
        <v>2519</v>
      </c>
      <c r="Q797">
        <v>3</v>
      </c>
      <c r="R797">
        <v>11</v>
      </c>
      <c r="S797">
        <v>1</v>
      </c>
      <c r="U797">
        <v>7062365</v>
      </c>
      <c r="V797">
        <v>1412473</v>
      </c>
      <c r="W797">
        <v>5179068</v>
      </c>
      <c r="X797">
        <v>470824</v>
      </c>
      <c r="Y797" t="s">
        <v>109</v>
      </c>
    </row>
    <row r="798" spans="1:25" x14ac:dyDescent="0.25">
      <c r="A798">
        <v>797</v>
      </c>
      <c r="B798">
        <v>70245</v>
      </c>
      <c r="C798">
        <v>0</v>
      </c>
      <c r="D798">
        <v>0</v>
      </c>
      <c r="E798" t="s">
        <v>1892</v>
      </c>
      <c r="F798" t="s">
        <v>1893</v>
      </c>
      <c r="G798">
        <v>1</v>
      </c>
      <c r="H798" s="6">
        <v>398689665</v>
      </c>
      <c r="I798" s="7">
        <v>46146</v>
      </c>
      <c r="K798">
        <v>15</v>
      </c>
      <c r="L798" t="s">
        <v>40</v>
      </c>
      <c r="M798" t="s">
        <v>5</v>
      </c>
      <c r="N798" t="s">
        <v>41</v>
      </c>
      <c r="O798" t="s">
        <v>77</v>
      </c>
      <c r="P798" t="s">
        <v>2519</v>
      </c>
      <c r="Q798">
        <v>3</v>
      </c>
      <c r="R798">
        <v>11</v>
      </c>
      <c r="S798">
        <v>1</v>
      </c>
      <c r="U798">
        <v>59803450</v>
      </c>
      <c r="V798">
        <v>11960690</v>
      </c>
      <c r="W798">
        <v>43855863</v>
      </c>
      <c r="X798">
        <v>3986897</v>
      </c>
      <c r="Y798" t="s">
        <v>109</v>
      </c>
    </row>
    <row r="799" spans="1:25" x14ac:dyDescent="0.25">
      <c r="A799">
        <v>798</v>
      </c>
      <c r="B799">
        <v>70220</v>
      </c>
      <c r="C799">
        <v>0</v>
      </c>
      <c r="D799">
        <v>0</v>
      </c>
      <c r="E799" t="s">
        <v>2214</v>
      </c>
      <c r="F799" t="s">
        <v>2215</v>
      </c>
      <c r="G799">
        <v>1</v>
      </c>
      <c r="H799" s="6">
        <v>1044943</v>
      </c>
      <c r="I799" s="7">
        <v>46142</v>
      </c>
      <c r="K799" t="s">
        <v>2195</v>
      </c>
      <c r="L799" t="s">
        <v>40</v>
      </c>
      <c r="M799" t="s">
        <v>5</v>
      </c>
      <c r="N799" t="s">
        <v>41</v>
      </c>
      <c r="O799" t="s">
        <v>57</v>
      </c>
      <c r="P799" t="s">
        <v>2519</v>
      </c>
      <c r="Q799">
        <v>3.7</v>
      </c>
      <c r="R799">
        <v>9.9</v>
      </c>
      <c r="S799">
        <v>0</v>
      </c>
      <c r="U799">
        <v>142112</v>
      </c>
      <c r="V799">
        <v>38663</v>
      </c>
      <c r="W799">
        <v>103449</v>
      </c>
      <c r="X799">
        <v>0</v>
      </c>
      <c r="Y799" t="s">
        <v>48</v>
      </c>
    </row>
    <row r="800" spans="1:25" x14ac:dyDescent="0.25">
      <c r="A800">
        <v>799</v>
      </c>
      <c r="B800">
        <v>70219</v>
      </c>
      <c r="C800">
        <v>0</v>
      </c>
      <c r="D800">
        <v>0</v>
      </c>
      <c r="E800" t="s">
        <v>2212</v>
      </c>
      <c r="F800" t="s">
        <v>2213</v>
      </c>
      <c r="G800">
        <v>1</v>
      </c>
      <c r="H800" s="6">
        <v>5602658</v>
      </c>
      <c r="I800" s="7">
        <v>46142</v>
      </c>
      <c r="K800" t="s">
        <v>2195</v>
      </c>
      <c r="L800" t="s">
        <v>40</v>
      </c>
      <c r="M800" t="s">
        <v>5</v>
      </c>
      <c r="N800" t="s">
        <v>41</v>
      </c>
      <c r="O800" t="s">
        <v>57</v>
      </c>
      <c r="P800" t="s">
        <v>2519</v>
      </c>
      <c r="Q800">
        <v>3.7</v>
      </c>
      <c r="R800">
        <v>9.9</v>
      </c>
      <c r="S800">
        <v>0</v>
      </c>
      <c r="U800">
        <v>761961</v>
      </c>
      <c r="V800">
        <v>207298</v>
      </c>
      <c r="W800">
        <v>554663</v>
      </c>
      <c r="X800">
        <v>0</v>
      </c>
      <c r="Y800" t="s">
        <v>48</v>
      </c>
    </row>
    <row r="801" spans="1:25" x14ac:dyDescent="0.25">
      <c r="A801">
        <v>800</v>
      </c>
      <c r="B801">
        <v>70217</v>
      </c>
      <c r="C801">
        <v>0</v>
      </c>
      <c r="D801">
        <v>0</v>
      </c>
      <c r="E801" t="s">
        <v>539</v>
      </c>
      <c r="F801" t="s">
        <v>540</v>
      </c>
      <c r="G801">
        <v>1</v>
      </c>
      <c r="H801" s="6">
        <v>19459563</v>
      </c>
      <c r="I801" s="7">
        <v>46142</v>
      </c>
      <c r="K801">
        <v>15</v>
      </c>
      <c r="L801" t="s">
        <v>40</v>
      </c>
      <c r="M801" t="s">
        <v>5</v>
      </c>
      <c r="N801" t="s">
        <v>41</v>
      </c>
      <c r="O801" t="s">
        <v>47</v>
      </c>
      <c r="P801" t="s">
        <v>2519</v>
      </c>
      <c r="Q801">
        <v>4</v>
      </c>
      <c r="R801">
        <v>11</v>
      </c>
      <c r="S801">
        <v>0</v>
      </c>
      <c r="U801">
        <v>2918934</v>
      </c>
      <c r="V801">
        <v>778383</v>
      </c>
      <c r="W801">
        <v>2140552</v>
      </c>
      <c r="X801">
        <v>0</v>
      </c>
      <c r="Y801" t="s">
        <v>109</v>
      </c>
    </row>
    <row r="802" spans="1:25" x14ac:dyDescent="0.25">
      <c r="A802">
        <v>801</v>
      </c>
      <c r="B802">
        <v>70218</v>
      </c>
      <c r="C802">
        <v>0</v>
      </c>
      <c r="D802">
        <v>0</v>
      </c>
      <c r="E802" t="s">
        <v>2528</v>
      </c>
      <c r="F802" t="s">
        <v>2529</v>
      </c>
      <c r="G802">
        <v>1</v>
      </c>
      <c r="H802" s="6">
        <v>1917279</v>
      </c>
      <c r="I802" s="7">
        <v>46142</v>
      </c>
      <c r="K802">
        <v>15</v>
      </c>
      <c r="L802" t="s">
        <v>40</v>
      </c>
      <c r="M802" t="s">
        <v>5</v>
      </c>
      <c r="N802" t="s">
        <v>41</v>
      </c>
      <c r="O802" t="s">
        <v>54</v>
      </c>
      <c r="P802" t="s">
        <v>2519</v>
      </c>
      <c r="Q802">
        <v>1.6</v>
      </c>
      <c r="R802">
        <v>13.4</v>
      </c>
      <c r="S802">
        <v>0</v>
      </c>
      <c r="U802">
        <v>287592</v>
      </c>
      <c r="V802">
        <v>30676</v>
      </c>
      <c r="W802">
        <v>256915</v>
      </c>
      <c r="X802">
        <v>0</v>
      </c>
      <c r="Y802" t="s">
        <v>94</v>
      </c>
    </row>
    <row r="803" spans="1:25" x14ac:dyDescent="0.25">
      <c r="A803">
        <v>802</v>
      </c>
      <c r="B803">
        <v>70221</v>
      </c>
      <c r="C803">
        <v>0</v>
      </c>
      <c r="D803">
        <v>0</v>
      </c>
      <c r="E803" t="s">
        <v>2216</v>
      </c>
      <c r="F803" t="s">
        <v>2217</v>
      </c>
      <c r="G803">
        <v>1</v>
      </c>
      <c r="H803" s="6">
        <v>2742705</v>
      </c>
      <c r="I803" s="7">
        <v>46142</v>
      </c>
      <c r="K803" t="s">
        <v>2195</v>
      </c>
      <c r="L803" t="s">
        <v>40</v>
      </c>
      <c r="M803" t="s">
        <v>5</v>
      </c>
      <c r="N803" t="s">
        <v>41</v>
      </c>
      <c r="O803" t="s">
        <v>57</v>
      </c>
      <c r="P803" t="s">
        <v>2519</v>
      </c>
      <c r="Q803">
        <v>3.7</v>
      </c>
      <c r="R803">
        <v>9.9</v>
      </c>
      <c r="S803">
        <v>0</v>
      </c>
      <c r="U803">
        <v>373008</v>
      </c>
      <c r="V803">
        <v>101480</v>
      </c>
      <c r="W803">
        <v>271528</v>
      </c>
      <c r="X803">
        <v>0</v>
      </c>
      <c r="Y803" t="s">
        <v>48</v>
      </c>
    </row>
    <row r="804" spans="1:25" x14ac:dyDescent="0.25">
      <c r="A804">
        <v>803</v>
      </c>
      <c r="B804">
        <v>70234</v>
      </c>
      <c r="C804">
        <v>0</v>
      </c>
      <c r="D804">
        <v>0</v>
      </c>
      <c r="E804" t="s">
        <v>1940</v>
      </c>
      <c r="F804" t="s">
        <v>1941</v>
      </c>
      <c r="G804">
        <v>1</v>
      </c>
      <c r="H804" s="6">
        <v>3000000</v>
      </c>
      <c r="I804" s="7">
        <v>46142</v>
      </c>
      <c r="K804">
        <v>8</v>
      </c>
      <c r="L804" t="s">
        <v>40</v>
      </c>
      <c r="M804" t="s">
        <v>1</v>
      </c>
      <c r="N804" t="s">
        <v>41</v>
      </c>
      <c r="O804" t="s">
        <v>87</v>
      </c>
      <c r="P804" t="s">
        <v>2519</v>
      </c>
      <c r="Q804">
        <v>8</v>
      </c>
      <c r="R804">
        <v>0</v>
      </c>
      <c r="S804">
        <v>0</v>
      </c>
      <c r="U804">
        <v>240000</v>
      </c>
      <c r="V804">
        <v>240000</v>
      </c>
      <c r="W804">
        <v>0</v>
      </c>
      <c r="X804">
        <v>0</v>
      </c>
      <c r="Y804" t="s">
        <v>48</v>
      </c>
    </row>
    <row r="805" spans="1:25" x14ac:dyDescent="0.25">
      <c r="A805">
        <v>804</v>
      </c>
      <c r="B805">
        <v>70225</v>
      </c>
      <c r="C805">
        <v>0</v>
      </c>
      <c r="D805">
        <v>0</v>
      </c>
      <c r="E805" t="s">
        <v>514</v>
      </c>
      <c r="F805" t="s">
        <v>515</v>
      </c>
      <c r="G805">
        <v>1</v>
      </c>
      <c r="H805" s="6">
        <v>20000000</v>
      </c>
      <c r="I805" s="7">
        <v>46142</v>
      </c>
      <c r="K805">
        <v>6</v>
      </c>
      <c r="L805" t="s">
        <v>40</v>
      </c>
      <c r="M805" t="s">
        <v>5</v>
      </c>
      <c r="N805" t="s">
        <v>41</v>
      </c>
      <c r="O805" t="s">
        <v>77</v>
      </c>
      <c r="P805" t="s">
        <v>2519</v>
      </c>
      <c r="Q805">
        <v>6</v>
      </c>
      <c r="R805">
        <v>0</v>
      </c>
      <c r="S805">
        <v>0</v>
      </c>
      <c r="U805">
        <v>1200000</v>
      </c>
      <c r="V805">
        <v>1200000</v>
      </c>
      <c r="W805">
        <v>0</v>
      </c>
      <c r="X805">
        <v>0</v>
      </c>
      <c r="Y805" t="s">
        <v>48</v>
      </c>
    </row>
    <row r="806" spans="1:25" x14ac:dyDescent="0.25">
      <c r="A806">
        <v>805</v>
      </c>
      <c r="B806">
        <v>70233</v>
      </c>
      <c r="C806">
        <v>0</v>
      </c>
      <c r="D806">
        <v>0</v>
      </c>
      <c r="E806" t="s">
        <v>2430</v>
      </c>
      <c r="F806" t="s">
        <v>2431</v>
      </c>
      <c r="G806">
        <v>1</v>
      </c>
      <c r="H806" s="6">
        <v>1000000</v>
      </c>
      <c r="I806" s="7">
        <v>46142</v>
      </c>
      <c r="K806">
        <v>7</v>
      </c>
      <c r="L806" t="s">
        <v>40</v>
      </c>
      <c r="M806" t="s">
        <v>5</v>
      </c>
      <c r="N806" t="s">
        <v>41</v>
      </c>
      <c r="O806" t="s">
        <v>77</v>
      </c>
      <c r="P806" t="s">
        <v>2519</v>
      </c>
      <c r="Q806">
        <v>7</v>
      </c>
      <c r="R806">
        <v>0</v>
      </c>
      <c r="S806">
        <v>0</v>
      </c>
      <c r="U806">
        <v>70000</v>
      </c>
      <c r="V806">
        <v>70000</v>
      </c>
      <c r="W806">
        <v>0</v>
      </c>
      <c r="X806">
        <v>0</v>
      </c>
      <c r="Y806" t="s">
        <v>2086</v>
      </c>
    </row>
    <row r="807" spans="1:25" x14ac:dyDescent="0.25">
      <c r="A807">
        <v>806</v>
      </c>
      <c r="B807">
        <v>70222</v>
      </c>
      <c r="C807">
        <v>0</v>
      </c>
      <c r="D807">
        <v>0</v>
      </c>
      <c r="E807" t="s">
        <v>2218</v>
      </c>
      <c r="F807" t="s">
        <v>2219</v>
      </c>
      <c r="G807">
        <v>1</v>
      </c>
      <c r="H807" s="6">
        <v>3479501</v>
      </c>
      <c r="I807" s="7">
        <v>46142</v>
      </c>
      <c r="K807" t="s">
        <v>2195</v>
      </c>
      <c r="L807" t="s">
        <v>40</v>
      </c>
      <c r="M807" t="s">
        <v>5</v>
      </c>
      <c r="N807" t="s">
        <v>41</v>
      </c>
      <c r="O807" t="s">
        <v>57</v>
      </c>
      <c r="P807" t="s">
        <v>2519</v>
      </c>
      <c r="Q807">
        <v>3.7</v>
      </c>
      <c r="R807">
        <v>9.9</v>
      </c>
      <c r="S807">
        <v>0</v>
      </c>
      <c r="U807">
        <v>473212</v>
      </c>
      <c r="V807">
        <v>128742</v>
      </c>
      <c r="W807">
        <v>344471</v>
      </c>
      <c r="X807">
        <v>0</v>
      </c>
      <c r="Y807" t="s">
        <v>48</v>
      </c>
    </row>
    <row r="808" spans="1:25" x14ac:dyDescent="0.25">
      <c r="A808">
        <v>807</v>
      </c>
      <c r="B808">
        <v>70213</v>
      </c>
      <c r="C808">
        <v>0</v>
      </c>
      <c r="D808">
        <v>0</v>
      </c>
      <c r="E808" t="s">
        <v>2271</v>
      </c>
      <c r="F808" t="s">
        <v>2272</v>
      </c>
      <c r="G808">
        <v>1</v>
      </c>
      <c r="H808" s="6">
        <v>790335</v>
      </c>
      <c r="I808" s="7">
        <v>46142</v>
      </c>
      <c r="K808">
        <v>15</v>
      </c>
      <c r="L808" t="s">
        <v>40</v>
      </c>
      <c r="M808" t="s">
        <v>5</v>
      </c>
      <c r="N808" t="s">
        <v>41</v>
      </c>
      <c r="O808" t="s">
        <v>54</v>
      </c>
      <c r="P808" t="s">
        <v>2519</v>
      </c>
      <c r="Q808">
        <v>4</v>
      </c>
      <c r="R808">
        <v>11</v>
      </c>
      <c r="S808">
        <v>0</v>
      </c>
      <c r="U808">
        <v>118550</v>
      </c>
      <c r="V808">
        <v>31613</v>
      </c>
      <c r="W808">
        <v>86937</v>
      </c>
      <c r="X808">
        <v>0</v>
      </c>
      <c r="Y808" t="s">
        <v>109</v>
      </c>
    </row>
    <row r="809" spans="1:25" x14ac:dyDescent="0.25">
      <c r="A809">
        <v>808</v>
      </c>
      <c r="B809">
        <v>70201</v>
      </c>
      <c r="C809">
        <v>0</v>
      </c>
      <c r="D809">
        <v>0</v>
      </c>
      <c r="E809" t="s">
        <v>588</v>
      </c>
      <c r="F809" t="s">
        <v>589</v>
      </c>
      <c r="G809">
        <v>1</v>
      </c>
      <c r="H809" s="6">
        <v>341572</v>
      </c>
      <c r="I809" s="7">
        <v>46142</v>
      </c>
      <c r="K809">
        <v>15</v>
      </c>
      <c r="L809" t="s">
        <v>40</v>
      </c>
      <c r="M809" t="s">
        <v>5</v>
      </c>
      <c r="N809" t="s">
        <v>41</v>
      </c>
      <c r="O809" t="s">
        <v>47</v>
      </c>
      <c r="P809" t="s">
        <v>2519</v>
      </c>
      <c r="Q809">
        <v>4</v>
      </c>
      <c r="R809">
        <v>11</v>
      </c>
      <c r="S809">
        <v>0</v>
      </c>
      <c r="U809">
        <v>51236</v>
      </c>
      <c r="V809">
        <v>13663</v>
      </c>
      <c r="W809">
        <v>37573</v>
      </c>
      <c r="X809">
        <v>0</v>
      </c>
      <c r="Y809" t="s">
        <v>109</v>
      </c>
    </row>
    <row r="810" spans="1:25" x14ac:dyDescent="0.25">
      <c r="A810">
        <v>809</v>
      </c>
      <c r="B810">
        <v>70228</v>
      </c>
      <c r="C810">
        <v>0</v>
      </c>
      <c r="D810">
        <v>0</v>
      </c>
      <c r="E810" t="s">
        <v>2526</v>
      </c>
      <c r="F810" t="s">
        <v>2527</v>
      </c>
      <c r="G810">
        <v>1</v>
      </c>
      <c r="H810" s="6">
        <v>18176561</v>
      </c>
      <c r="I810" s="7">
        <v>46142</v>
      </c>
      <c r="K810">
        <v>15</v>
      </c>
      <c r="L810" t="s">
        <v>40</v>
      </c>
      <c r="M810" t="s">
        <v>5</v>
      </c>
      <c r="N810" t="s">
        <v>41</v>
      </c>
      <c r="O810" t="s">
        <v>54</v>
      </c>
      <c r="P810" t="s">
        <v>2519</v>
      </c>
      <c r="Q810">
        <v>3.7</v>
      </c>
      <c r="R810">
        <v>11.3</v>
      </c>
      <c r="S810">
        <v>0</v>
      </c>
      <c r="U810">
        <v>2726484</v>
      </c>
      <c r="V810">
        <v>672533</v>
      </c>
      <c r="W810">
        <v>2053951</v>
      </c>
      <c r="X810">
        <v>0</v>
      </c>
      <c r="Y810" t="s">
        <v>48</v>
      </c>
    </row>
    <row r="811" spans="1:25" x14ac:dyDescent="0.25">
      <c r="A811">
        <v>810</v>
      </c>
      <c r="B811">
        <v>70227</v>
      </c>
      <c r="C811">
        <v>0</v>
      </c>
      <c r="D811">
        <v>0</v>
      </c>
      <c r="E811" t="s">
        <v>2269</v>
      </c>
      <c r="F811" t="s">
        <v>2270</v>
      </c>
      <c r="G811">
        <v>1</v>
      </c>
      <c r="H811" s="6">
        <v>121041</v>
      </c>
      <c r="I811" s="7">
        <v>46142</v>
      </c>
      <c r="K811">
        <v>15</v>
      </c>
      <c r="L811" t="s">
        <v>40</v>
      </c>
      <c r="M811" t="s">
        <v>5</v>
      </c>
      <c r="N811" t="s">
        <v>41</v>
      </c>
      <c r="O811" t="s">
        <v>54</v>
      </c>
      <c r="P811" t="s">
        <v>2519</v>
      </c>
      <c r="Q811">
        <v>4</v>
      </c>
      <c r="R811">
        <v>11</v>
      </c>
      <c r="S811">
        <v>0</v>
      </c>
      <c r="U811">
        <v>18156</v>
      </c>
      <c r="V811">
        <v>4842</v>
      </c>
      <c r="W811">
        <v>13315</v>
      </c>
      <c r="X811">
        <v>0</v>
      </c>
      <c r="Y811" t="s">
        <v>109</v>
      </c>
    </row>
    <row r="812" spans="1:25" x14ac:dyDescent="0.25">
      <c r="A812">
        <v>811</v>
      </c>
      <c r="B812">
        <v>70212</v>
      </c>
      <c r="C812">
        <v>0</v>
      </c>
      <c r="D812">
        <v>0</v>
      </c>
      <c r="E812" t="s">
        <v>2323</v>
      </c>
      <c r="F812" t="s">
        <v>2324</v>
      </c>
      <c r="G812">
        <v>1</v>
      </c>
      <c r="H812" s="6">
        <v>264834</v>
      </c>
      <c r="I812" s="7">
        <v>46142</v>
      </c>
      <c r="K812" t="s">
        <v>2195</v>
      </c>
      <c r="L812" t="s">
        <v>40</v>
      </c>
      <c r="M812" t="s">
        <v>5</v>
      </c>
      <c r="N812" t="s">
        <v>41</v>
      </c>
      <c r="O812" t="s">
        <v>57</v>
      </c>
      <c r="P812" t="s">
        <v>2519</v>
      </c>
      <c r="Q812">
        <v>3.7</v>
      </c>
      <c r="R812">
        <v>9.9</v>
      </c>
      <c r="S812">
        <v>0</v>
      </c>
      <c r="U812">
        <v>36017</v>
      </c>
      <c r="V812">
        <v>9799</v>
      </c>
      <c r="W812">
        <v>26219</v>
      </c>
      <c r="X812">
        <v>0</v>
      </c>
      <c r="Y812" t="s">
        <v>48</v>
      </c>
    </row>
    <row r="813" spans="1:25" x14ac:dyDescent="0.25">
      <c r="A813">
        <v>812</v>
      </c>
      <c r="B813">
        <v>70231</v>
      </c>
      <c r="C813">
        <v>0</v>
      </c>
      <c r="D813">
        <v>0</v>
      </c>
      <c r="E813" t="s">
        <v>594</v>
      </c>
      <c r="F813" t="s">
        <v>595</v>
      </c>
      <c r="G813">
        <v>1</v>
      </c>
      <c r="H813" s="6">
        <v>12000000</v>
      </c>
      <c r="I813" s="7">
        <v>46142</v>
      </c>
      <c r="K813">
        <v>8</v>
      </c>
      <c r="L813" t="s">
        <v>40</v>
      </c>
      <c r="M813" t="s">
        <v>5</v>
      </c>
      <c r="N813" t="s">
        <v>41</v>
      </c>
      <c r="O813" t="s">
        <v>54</v>
      </c>
      <c r="P813" t="s">
        <v>2519</v>
      </c>
      <c r="Q813">
        <v>8</v>
      </c>
      <c r="R813">
        <v>0</v>
      </c>
      <c r="S813">
        <v>0</v>
      </c>
      <c r="U813">
        <v>960000</v>
      </c>
      <c r="V813">
        <v>960000</v>
      </c>
      <c r="W813">
        <v>0</v>
      </c>
      <c r="X813">
        <v>0</v>
      </c>
      <c r="Y813" t="s">
        <v>109</v>
      </c>
    </row>
    <row r="814" spans="1:25" x14ac:dyDescent="0.25">
      <c r="A814">
        <v>813</v>
      </c>
      <c r="B814">
        <v>70211</v>
      </c>
      <c r="C814">
        <v>0</v>
      </c>
      <c r="D814">
        <v>0</v>
      </c>
      <c r="E814" t="s">
        <v>2204</v>
      </c>
      <c r="F814" t="s">
        <v>2205</v>
      </c>
      <c r="G814">
        <v>1</v>
      </c>
      <c r="H814" s="6">
        <v>310770</v>
      </c>
      <c r="I814" s="7">
        <v>46142</v>
      </c>
      <c r="K814" t="s">
        <v>2195</v>
      </c>
      <c r="L814" t="s">
        <v>40</v>
      </c>
      <c r="M814" t="s">
        <v>5</v>
      </c>
      <c r="N814" t="s">
        <v>41</v>
      </c>
      <c r="O814" t="s">
        <v>57</v>
      </c>
      <c r="P814" t="s">
        <v>2519</v>
      </c>
      <c r="Q814">
        <v>3.7</v>
      </c>
      <c r="R814">
        <v>9.9</v>
      </c>
      <c r="S814">
        <v>0</v>
      </c>
      <c r="U814">
        <v>42265</v>
      </c>
      <c r="V814">
        <v>11498</v>
      </c>
      <c r="W814">
        <v>30766</v>
      </c>
      <c r="X814">
        <v>0</v>
      </c>
      <c r="Y814" t="s">
        <v>48</v>
      </c>
    </row>
    <row r="815" spans="1:25" x14ac:dyDescent="0.25">
      <c r="A815">
        <v>814</v>
      </c>
      <c r="B815">
        <v>70210</v>
      </c>
      <c r="C815">
        <v>0</v>
      </c>
      <c r="D815">
        <v>0</v>
      </c>
      <c r="E815" t="s">
        <v>2267</v>
      </c>
      <c r="F815" t="s">
        <v>2268</v>
      </c>
      <c r="G815">
        <v>1</v>
      </c>
      <c r="H815" s="6">
        <v>218221</v>
      </c>
      <c r="I815" s="7">
        <v>46142</v>
      </c>
      <c r="K815">
        <v>15</v>
      </c>
      <c r="L815" t="s">
        <v>40</v>
      </c>
      <c r="M815" t="s">
        <v>5</v>
      </c>
      <c r="N815" t="s">
        <v>41</v>
      </c>
      <c r="O815" t="s">
        <v>54</v>
      </c>
      <c r="P815" t="s">
        <v>2519</v>
      </c>
      <c r="Q815">
        <v>4</v>
      </c>
      <c r="R815">
        <v>11</v>
      </c>
      <c r="S815">
        <v>0</v>
      </c>
      <c r="U815">
        <v>32733</v>
      </c>
      <c r="V815">
        <v>8729</v>
      </c>
      <c r="W815">
        <v>24004</v>
      </c>
      <c r="X815">
        <v>0</v>
      </c>
      <c r="Y815" t="s">
        <v>48</v>
      </c>
    </row>
    <row r="816" spans="1:25" x14ac:dyDescent="0.25">
      <c r="A816">
        <v>815</v>
      </c>
      <c r="B816">
        <v>70226</v>
      </c>
      <c r="C816">
        <v>0</v>
      </c>
      <c r="D816">
        <v>0</v>
      </c>
      <c r="E816" t="s">
        <v>1648</v>
      </c>
      <c r="F816" t="s">
        <v>1649</v>
      </c>
      <c r="G816">
        <v>1</v>
      </c>
      <c r="H816" s="6">
        <v>2423837</v>
      </c>
      <c r="I816" s="7">
        <v>46142</v>
      </c>
      <c r="K816">
        <v>15</v>
      </c>
      <c r="L816" t="s">
        <v>40</v>
      </c>
      <c r="M816" t="s">
        <v>5</v>
      </c>
      <c r="N816" t="s">
        <v>41</v>
      </c>
      <c r="O816" t="s">
        <v>54</v>
      </c>
      <c r="P816" t="s">
        <v>2519</v>
      </c>
      <c r="Q816">
        <v>4</v>
      </c>
      <c r="R816">
        <v>11</v>
      </c>
      <c r="S816">
        <v>0</v>
      </c>
      <c r="U816">
        <v>363576</v>
      </c>
      <c r="V816">
        <v>96953</v>
      </c>
      <c r="W816">
        <v>266622</v>
      </c>
      <c r="X816">
        <v>0</v>
      </c>
      <c r="Y816" t="s">
        <v>109</v>
      </c>
    </row>
    <row r="817" spans="1:25" x14ac:dyDescent="0.25">
      <c r="A817">
        <v>816</v>
      </c>
      <c r="B817">
        <v>70216</v>
      </c>
      <c r="C817">
        <v>0</v>
      </c>
      <c r="D817">
        <v>0</v>
      </c>
      <c r="E817" t="s">
        <v>553</v>
      </c>
      <c r="F817" t="s">
        <v>554</v>
      </c>
      <c r="G817">
        <v>1</v>
      </c>
      <c r="H817" s="6">
        <v>34732294</v>
      </c>
      <c r="I817" s="7">
        <v>46142</v>
      </c>
      <c r="K817">
        <v>15</v>
      </c>
      <c r="L817" t="s">
        <v>40</v>
      </c>
      <c r="M817" t="s">
        <v>5</v>
      </c>
      <c r="N817" t="s">
        <v>41</v>
      </c>
      <c r="O817" t="s">
        <v>47</v>
      </c>
      <c r="P817" t="s">
        <v>2519</v>
      </c>
      <c r="Q817">
        <v>4</v>
      </c>
      <c r="R817">
        <v>11</v>
      </c>
      <c r="S817">
        <v>0</v>
      </c>
      <c r="U817">
        <v>5209844</v>
      </c>
      <c r="V817">
        <v>1389292</v>
      </c>
      <c r="W817">
        <v>3820552</v>
      </c>
      <c r="X817">
        <v>0</v>
      </c>
      <c r="Y817" t="s">
        <v>109</v>
      </c>
    </row>
    <row r="818" spans="1:25" x14ac:dyDescent="0.25">
      <c r="A818">
        <v>817</v>
      </c>
      <c r="B818">
        <v>70232</v>
      </c>
      <c r="C818">
        <v>0</v>
      </c>
      <c r="D818">
        <v>0</v>
      </c>
      <c r="E818" t="s">
        <v>2428</v>
      </c>
      <c r="F818" t="s">
        <v>2429</v>
      </c>
      <c r="G818">
        <v>1</v>
      </c>
      <c r="H818" s="6">
        <v>2000000</v>
      </c>
      <c r="I818" s="7">
        <v>46142</v>
      </c>
      <c r="K818">
        <v>7</v>
      </c>
      <c r="L818" t="s">
        <v>40</v>
      </c>
      <c r="M818" t="s">
        <v>5</v>
      </c>
      <c r="N818" t="s">
        <v>41</v>
      </c>
      <c r="O818" t="s">
        <v>77</v>
      </c>
      <c r="P818" t="s">
        <v>2519</v>
      </c>
      <c r="Q818">
        <v>7</v>
      </c>
      <c r="R818">
        <v>0</v>
      </c>
      <c r="S818">
        <v>0</v>
      </c>
      <c r="U818">
        <v>140000</v>
      </c>
      <c r="V818">
        <v>140000</v>
      </c>
      <c r="W818">
        <v>0</v>
      </c>
      <c r="X818">
        <v>0</v>
      </c>
      <c r="Y818" t="s">
        <v>2086</v>
      </c>
    </row>
    <row r="819" spans="1:25" x14ac:dyDescent="0.25">
      <c r="A819">
        <v>818</v>
      </c>
      <c r="B819">
        <v>70229</v>
      </c>
      <c r="C819">
        <v>0</v>
      </c>
      <c r="D819">
        <v>0</v>
      </c>
      <c r="E819" t="s">
        <v>1232</v>
      </c>
      <c r="F819" t="s">
        <v>1233</v>
      </c>
      <c r="G819">
        <v>1</v>
      </c>
      <c r="H819" s="6">
        <v>103990011</v>
      </c>
      <c r="I819" s="7">
        <v>46142</v>
      </c>
      <c r="K819">
        <v>15</v>
      </c>
      <c r="L819" t="s">
        <v>40</v>
      </c>
      <c r="M819" t="s">
        <v>5</v>
      </c>
      <c r="N819" t="s">
        <v>41</v>
      </c>
      <c r="O819" t="s">
        <v>54</v>
      </c>
      <c r="P819" t="s">
        <v>2519</v>
      </c>
      <c r="Q819">
        <v>3.7</v>
      </c>
      <c r="R819">
        <v>11.3</v>
      </c>
      <c r="S819">
        <v>0</v>
      </c>
      <c r="U819">
        <v>15598502</v>
      </c>
      <c r="V819">
        <v>3847630</v>
      </c>
      <c r="W819">
        <v>11750871</v>
      </c>
      <c r="X819">
        <v>0</v>
      </c>
      <c r="Y819" t="s">
        <v>67</v>
      </c>
    </row>
    <row r="820" spans="1:25" x14ac:dyDescent="0.25">
      <c r="A820">
        <v>819</v>
      </c>
      <c r="B820">
        <v>70215</v>
      </c>
      <c r="C820">
        <v>0</v>
      </c>
      <c r="D820">
        <v>0</v>
      </c>
      <c r="E820" t="s">
        <v>775</v>
      </c>
      <c r="F820" t="s">
        <v>776</v>
      </c>
      <c r="G820">
        <v>1</v>
      </c>
      <c r="H820" s="6">
        <v>30000000</v>
      </c>
      <c r="I820" s="7">
        <v>46142</v>
      </c>
      <c r="K820">
        <v>7</v>
      </c>
      <c r="L820" t="s">
        <v>40</v>
      </c>
      <c r="M820" t="s">
        <v>9</v>
      </c>
      <c r="N820" t="s">
        <v>41</v>
      </c>
      <c r="O820" t="s">
        <v>42</v>
      </c>
      <c r="P820" t="s">
        <v>2519</v>
      </c>
      <c r="Q820">
        <v>7</v>
      </c>
      <c r="R820">
        <v>0</v>
      </c>
      <c r="S820">
        <v>0</v>
      </c>
      <c r="U820">
        <v>2100000</v>
      </c>
      <c r="V820">
        <v>2100000</v>
      </c>
      <c r="W820">
        <v>0</v>
      </c>
      <c r="X820">
        <v>0</v>
      </c>
      <c r="Y820" t="s">
        <v>67</v>
      </c>
    </row>
    <row r="821" spans="1:25" x14ac:dyDescent="0.25">
      <c r="A821">
        <v>820</v>
      </c>
      <c r="B821">
        <v>70206</v>
      </c>
      <c r="C821">
        <v>0</v>
      </c>
      <c r="D821">
        <v>0</v>
      </c>
      <c r="E821" t="s">
        <v>1735</v>
      </c>
      <c r="F821" t="s">
        <v>1736</v>
      </c>
      <c r="G821">
        <v>1</v>
      </c>
      <c r="H821" s="6">
        <v>17778</v>
      </c>
      <c r="I821" s="7">
        <v>46142</v>
      </c>
      <c r="K821">
        <v>10</v>
      </c>
      <c r="L821" t="s">
        <v>40</v>
      </c>
      <c r="M821" t="s">
        <v>5</v>
      </c>
      <c r="N821" t="s">
        <v>41</v>
      </c>
      <c r="O821" t="s">
        <v>57</v>
      </c>
      <c r="P821" t="s">
        <v>2519</v>
      </c>
      <c r="Q821">
        <v>10</v>
      </c>
      <c r="R821">
        <v>0</v>
      </c>
      <c r="S821">
        <v>0</v>
      </c>
      <c r="U821">
        <v>1778</v>
      </c>
      <c r="V821">
        <v>1778</v>
      </c>
      <c r="W821">
        <v>0</v>
      </c>
      <c r="X821">
        <v>0</v>
      </c>
      <c r="Y821" t="s">
        <v>48</v>
      </c>
    </row>
    <row r="822" spans="1:25" x14ac:dyDescent="0.25">
      <c r="A822">
        <v>821</v>
      </c>
      <c r="B822">
        <v>70214</v>
      </c>
      <c r="C822">
        <v>0</v>
      </c>
      <c r="D822">
        <v>0</v>
      </c>
      <c r="E822" t="s">
        <v>1646</v>
      </c>
      <c r="F822" t="s">
        <v>1647</v>
      </c>
      <c r="G822">
        <v>1</v>
      </c>
      <c r="H822" s="6">
        <v>917061</v>
      </c>
      <c r="I822" s="7">
        <v>46142</v>
      </c>
      <c r="K822">
        <v>15</v>
      </c>
      <c r="L822" t="s">
        <v>40</v>
      </c>
      <c r="M822" t="s">
        <v>5</v>
      </c>
      <c r="N822" t="s">
        <v>41</v>
      </c>
      <c r="O822" t="s">
        <v>54</v>
      </c>
      <c r="P822" t="s">
        <v>2519</v>
      </c>
      <c r="Q822">
        <v>4</v>
      </c>
      <c r="R822">
        <v>11</v>
      </c>
      <c r="S822">
        <v>0</v>
      </c>
      <c r="U822">
        <v>137559</v>
      </c>
      <c r="V822">
        <v>36682</v>
      </c>
      <c r="W822">
        <v>100877</v>
      </c>
      <c r="X822">
        <v>0</v>
      </c>
      <c r="Y822" t="s">
        <v>109</v>
      </c>
    </row>
    <row r="823" spans="1:25" x14ac:dyDescent="0.25">
      <c r="A823">
        <v>822</v>
      </c>
      <c r="B823">
        <v>70207</v>
      </c>
      <c r="C823">
        <v>0</v>
      </c>
      <c r="D823">
        <v>0</v>
      </c>
      <c r="E823" t="s">
        <v>1365</v>
      </c>
      <c r="F823" t="s">
        <v>1366</v>
      </c>
      <c r="G823">
        <v>1</v>
      </c>
      <c r="H823" s="6">
        <v>76465429</v>
      </c>
      <c r="I823" s="7">
        <v>46142</v>
      </c>
      <c r="K823">
        <v>15</v>
      </c>
      <c r="L823" t="s">
        <v>40</v>
      </c>
      <c r="M823" t="s">
        <v>9</v>
      </c>
      <c r="N823" t="s">
        <v>41</v>
      </c>
      <c r="O823" t="s">
        <v>42</v>
      </c>
      <c r="P823" t="s">
        <v>2519</v>
      </c>
      <c r="Q823">
        <v>8</v>
      </c>
      <c r="R823">
        <v>7</v>
      </c>
      <c r="S823">
        <v>0</v>
      </c>
      <c r="U823">
        <v>11469814</v>
      </c>
      <c r="V823">
        <v>6117234</v>
      </c>
      <c r="W823">
        <v>5352580</v>
      </c>
      <c r="X823">
        <v>0</v>
      </c>
      <c r="Y823" t="s">
        <v>67</v>
      </c>
    </row>
    <row r="824" spans="1:25" x14ac:dyDescent="0.25">
      <c r="A824">
        <v>823</v>
      </c>
      <c r="B824">
        <v>70186</v>
      </c>
      <c r="C824">
        <v>0</v>
      </c>
      <c r="D824">
        <v>0</v>
      </c>
      <c r="E824" t="s">
        <v>2347</v>
      </c>
      <c r="F824" t="s">
        <v>2348</v>
      </c>
      <c r="G824">
        <v>1</v>
      </c>
      <c r="H824" s="6">
        <v>7000000</v>
      </c>
      <c r="I824" s="7">
        <v>46142</v>
      </c>
      <c r="K824">
        <v>15</v>
      </c>
      <c r="L824" t="s">
        <v>40</v>
      </c>
      <c r="M824" t="s">
        <v>5</v>
      </c>
      <c r="N824" t="s">
        <v>41</v>
      </c>
      <c r="O824" t="s">
        <v>47</v>
      </c>
      <c r="P824" t="s">
        <v>2519</v>
      </c>
      <c r="Q824">
        <v>2.8</v>
      </c>
      <c r="R824">
        <v>12.2</v>
      </c>
      <c r="S824">
        <v>0</v>
      </c>
      <c r="U824">
        <v>1050000</v>
      </c>
      <c r="V824">
        <v>196000</v>
      </c>
      <c r="W824">
        <v>854000</v>
      </c>
      <c r="X824">
        <v>0</v>
      </c>
      <c r="Y824" t="s">
        <v>48</v>
      </c>
    </row>
    <row r="825" spans="1:25" x14ac:dyDescent="0.25">
      <c r="A825">
        <v>824</v>
      </c>
      <c r="B825">
        <v>70187</v>
      </c>
      <c r="C825">
        <v>0</v>
      </c>
      <c r="D825">
        <v>0</v>
      </c>
      <c r="E825" t="s">
        <v>2347</v>
      </c>
      <c r="F825" t="s">
        <v>2348</v>
      </c>
      <c r="G825">
        <v>1</v>
      </c>
      <c r="H825" s="6">
        <v>7000000</v>
      </c>
      <c r="I825" s="7">
        <v>46142</v>
      </c>
      <c r="K825">
        <v>15</v>
      </c>
      <c r="L825" t="s">
        <v>40</v>
      </c>
      <c r="M825" t="s">
        <v>5</v>
      </c>
      <c r="N825" t="s">
        <v>41</v>
      </c>
      <c r="O825" t="s">
        <v>47</v>
      </c>
      <c r="P825" t="s">
        <v>2519</v>
      </c>
      <c r="Q825">
        <v>2.8</v>
      </c>
      <c r="R825">
        <v>12.2</v>
      </c>
      <c r="S825">
        <v>0</v>
      </c>
      <c r="U825">
        <v>1050000</v>
      </c>
      <c r="V825">
        <v>196000</v>
      </c>
      <c r="W825">
        <v>854000</v>
      </c>
      <c r="X825">
        <v>0</v>
      </c>
      <c r="Y825" t="s">
        <v>48</v>
      </c>
    </row>
    <row r="826" spans="1:25" x14ac:dyDescent="0.25">
      <c r="A826">
        <v>825</v>
      </c>
      <c r="B826">
        <v>70188</v>
      </c>
      <c r="C826">
        <v>0</v>
      </c>
      <c r="D826">
        <v>0</v>
      </c>
      <c r="E826" t="s">
        <v>2347</v>
      </c>
      <c r="F826" t="s">
        <v>2348</v>
      </c>
      <c r="G826">
        <v>1</v>
      </c>
      <c r="H826" s="6">
        <v>7000000</v>
      </c>
      <c r="I826" s="7">
        <v>46142</v>
      </c>
      <c r="K826">
        <v>15</v>
      </c>
      <c r="L826" t="s">
        <v>40</v>
      </c>
      <c r="M826" t="s">
        <v>5</v>
      </c>
      <c r="N826" t="s">
        <v>41</v>
      </c>
      <c r="O826" t="s">
        <v>47</v>
      </c>
      <c r="P826" t="s">
        <v>2519</v>
      </c>
      <c r="Q826">
        <v>2.8</v>
      </c>
      <c r="R826">
        <v>12.2</v>
      </c>
      <c r="S826">
        <v>0</v>
      </c>
      <c r="U826">
        <v>1050000</v>
      </c>
      <c r="V826">
        <v>196000</v>
      </c>
      <c r="W826">
        <v>854000</v>
      </c>
      <c r="X826">
        <v>0</v>
      </c>
      <c r="Y826" t="s">
        <v>48</v>
      </c>
    </row>
    <row r="827" spans="1:25" x14ac:dyDescent="0.25">
      <c r="A827">
        <v>826</v>
      </c>
      <c r="B827">
        <v>70189</v>
      </c>
      <c r="C827">
        <v>0</v>
      </c>
      <c r="D827">
        <v>0</v>
      </c>
      <c r="E827" t="s">
        <v>2347</v>
      </c>
      <c r="F827" t="s">
        <v>2348</v>
      </c>
      <c r="G827">
        <v>1</v>
      </c>
      <c r="H827" s="6">
        <v>7000000</v>
      </c>
      <c r="I827" s="7">
        <v>46142</v>
      </c>
      <c r="K827">
        <v>15</v>
      </c>
      <c r="L827" t="s">
        <v>40</v>
      </c>
      <c r="M827" t="s">
        <v>5</v>
      </c>
      <c r="N827" t="s">
        <v>41</v>
      </c>
      <c r="O827" t="s">
        <v>47</v>
      </c>
      <c r="P827" t="s">
        <v>2519</v>
      </c>
      <c r="Q827">
        <v>2.8</v>
      </c>
      <c r="R827">
        <v>12.2</v>
      </c>
      <c r="S827">
        <v>0</v>
      </c>
      <c r="U827">
        <v>1050000</v>
      </c>
      <c r="V827">
        <v>196000</v>
      </c>
      <c r="W827">
        <v>854000</v>
      </c>
      <c r="X827">
        <v>0</v>
      </c>
      <c r="Y827" t="s">
        <v>48</v>
      </c>
    </row>
    <row r="828" spans="1:25" x14ac:dyDescent="0.25">
      <c r="A828">
        <v>827</v>
      </c>
      <c r="B828">
        <v>70190</v>
      </c>
      <c r="C828">
        <v>0</v>
      </c>
      <c r="D828">
        <v>0</v>
      </c>
      <c r="E828" t="s">
        <v>2347</v>
      </c>
      <c r="F828" t="s">
        <v>2348</v>
      </c>
      <c r="G828">
        <v>1</v>
      </c>
      <c r="H828" s="6">
        <v>7000000</v>
      </c>
      <c r="I828" s="7">
        <v>46142</v>
      </c>
      <c r="K828">
        <v>15</v>
      </c>
      <c r="L828" t="s">
        <v>40</v>
      </c>
      <c r="M828" t="s">
        <v>5</v>
      </c>
      <c r="N828" t="s">
        <v>41</v>
      </c>
      <c r="O828" t="s">
        <v>47</v>
      </c>
      <c r="P828" t="s">
        <v>2519</v>
      </c>
      <c r="Q828">
        <v>2.8</v>
      </c>
      <c r="R828">
        <v>12.2</v>
      </c>
      <c r="S828">
        <v>0</v>
      </c>
      <c r="U828">
        <v>1050000</v>
      </c>
      <c r="V828">
        <v>196000</v>
      </c>
      <c r="W828">
        <v>854000</v>
      </c>
      <c r="X828">
        <v>0</v>
      </c>
      <c r="Y828" t="s">
        <v>48</v>
      </c>
    </row>
    <row r="829" spans="1:25" x14ac:dyDescent="0.25">
      <c r="A829">
        <v>828</v>
      </c>
      <c r="B829">
        <v>70191</v>
      </c>
      <c r="C829">
        <v>0</v>
      </c>
      <c r="D829">
        <v>0</v>
      </c>
      <c r="E829" t="s">
        <v>2347</v>
      </c>
      <c r="F829" t="s">
        <v>2348</v>
      </c>
      <c r="G829">
        <v>1</v>
      </c>
      <c r="H829" s="6">
        <v>7000000</v>
      </c>
      <c r="I829" s="7">
        <v>46142</v>
      </c>
      <c r="K829">
        <v>15</v>
      </c>
      <c r="L829" t="s">
        <v>40</v>
      </c>
      <c r="M829" t="s">
        <v>5</v>
      </c>
      <c r="N829" t="s">
        <v>41</v>
      </c>
      <c r="O829" t="s">
        <v>47</v>
      </c>
      <c r="P829" t="s">
        <v>2519</v>
      </c>
      <c r="Q829">
        <v>2.8</v>
      </c>
      <c r="R829">
        <v>12.2</v>
      </c>
      <c r="S829">
        <v>0</v>
      </c>
      <c r="U829">
        <v>1050000</v>
      </c>
      <c r="V829">
        <v>196000</v>
      </c>
      <c r="W829">
        <v>854000</v>
      </c>
      <c r="X829">
        <v>0</v>
      </c>
      <c r="Y829" t="s">
        <v>48</v>
      </c>
    </row>
    <row r="830" spans="1:25" x14ac:dyDescent="0.25">
      <c r="A830">
        <v>829</v>
      </c>
      <c r="B830">
        <v>70192</v>
      </c>
      <c r="C830">
        <v>0</v>
      </c>
      <c r="D830">
        <v>0</v>
      </c>
      <c r="E830" t="s">
        <v>2347</v>
      </c>
      <c r="F830" t="s">
        <v>2348</v>
      </c>
      <c r="G830">
        <v>1</v>
      </c>
      <c r="H830" s="6">
        <v>7000000</v>
      </c>
      <c r="I830" s="7">
        <v>46142</v>
      </c>
      <c r="K830">
        <v>15</v>
      </c>
      <c r="L830" t="s">
        <v>40</v>
      </c>
      <c r="M830" t="s">
        <v>5</v>
      </c>
      <c r="N830" t="s">
        <v>41</v>
      </c>
      <c r="O830" t="s">
        <v>47</v>
      </c>
      <c r="P830" t="s">
        <v>2519</v>
      </c>
      <c r="Q830">
        <v>2.8</v>
      </c>
      <c r="R830">
        <v>12.2</v>
      </c>
      <c r="S830">
        <v>0</v>
      </c>
      <c r="U830">
        <v>1050000</v>
      </c>
      <c r="V830">
        <v>196000</v>
      </c>
      <c r="W830">
        <v>854000</v>
      </c>
      <c r="X830">
        <v>0</v>
      </c>
      <c r="Y830" t="s">
        <v>48</v>
      </c>
    </row>
    <row r="831" spans="1:25" x14ac:dyDescent="0.25">
      <c r="A831">
        <v>830</v>
      </c>
      <c r="B831">
        <v>70193</v>
      </c>
      <c r="C831">
        <v>0</v>
      </c>
      <c r="D831">
        <v>0</v>
      </c>
      <c r="E831" t="s">
        <v>2347</v>
      </c>
      <c r="F831" t="s">
        <v>2348</v>
      </c>
      <c r="G831">
        <v>1</v>
      </c>
      <c r="H831" s="6">
        <v>7000000</v>
      </c>
      <c r="I831" s="7">
        <v>46142</v>
      </c>
      <c r="K831">
        <v>15</v>
      </c>
      <c r="L831" t="s">
        <v>40</v>
      </c>
      <c r="M831" t="s">
        <v>5</v>
      </c>
      <c r="N831" t="s">
        <v>41</v>
      </c>
      <c r="O831" t="s">
        <v>47</v>
      </c>
      <c r="P831" t="s">
        <v>2519</v>
      </c>
      <c r="Q831">
        <v>2.8</v>
      </c>
      <c r="R831">
        <v>12.2</v>
      </c>
      <c r="S831">
        <v>0</v>
      </c>
      <c r="U831">
        <v>1050000</v>
      </c>
      <c r="V831">
        <v>196000</v>
      </c>
      <c r="W831">
        <v>854000</v>
      </c>
      <c r="X831">
        <v>0</v>
      </c>
      <c r="Y831" t="s">
        <v>48</v>
      </c>
    </row>
    <row r="832" spans="1:25" x14ac:dyDescent="0.25">
      <c r="A832">
        <v>831</v>
      </c>
      <c r="B832">
        <v>70194</v>
      </c>
      <c r="C832">
        <v>0</v>
      </c>
      <c r="D832">
        <v>0</v>
      </c>
      <c r="E832" t="s">
        <v>2347</v>
      </c>
      <c r="F832" t="s">
        <v>2348</v>
      </c>
      <c r="G832">
        <v>1</v>
      </c>
      <c r="H832" s="6">
        <v>7000000</v>
      </c>
      <c r="I832" s="7">
        <v>46142</v>
      </c>
      <c r="K832">
        <v>15</v>
      </c>
      <c r="L832" t="s">
        <v>40</v>
      </c>
      <c r="M832" t="s">
        <v>5</v>
      </c>
      <c r="N832" t="s">
        <v>41</v>
      </c>
      <c r="O832" t="s">
        <v>47</v>
      </c>
      <c r="P832" t="s">
        <v>2519</v>
      </c>
      <c r="Q832">
        <v>2.8</v>
      </c>
      <c r="R832">
        <v>12.2</v>
      </c>
      <c r="S832">
        <v>0</v>
      </c>
      <c r="U832">
        <v>1050000</v>
      </c>
      <c r="V832">
        <v>196000</v>
      </c>
      <c r="W832">
        <v>854000</v>
      </c>
      <c r="X832">
        <v>0</v>
      </c>
      <c r="Y832" t="s">
        <v>48</v>
      </c>
    </row>
    <row r="833" spans="1:25" x14ac:dyDescent="0.25">
      <c r="A833">
        <v>832</v>
      </c>
      <c r="B833">
        <v>70195</v>
      </c>
      <c r="C833">
        <v>0</v>
      </c>
      <c r="D833">
        <v>0</v>
      </c>
      <c r="E833" t="s">
        <v>2347</v>
      </c>
      <c r="F833" t="s">
        <v>2348</v>
      </c>
      <c r="G833">
        <v>1</v>
      </c>
      <c r="H833" s="6">
        <v>7000000</v>
      </c>
      <c r="I833" s="7">
        <v>46142</v>
      </c>
      <c r="K833">
        <v>15</v>
      </c>
      <c r="L833" t="s">
        <v>40</v>
      </c>
      <c r="M833" t="s">
        <v>5</v>
      </c>
      <c r="N833" t="s">
        <v>41</v>
      </c>
      <c r="O833" t="s">
        <v>47</v>
      </c>
      <c r="P833" t="s">
        <v>2519</v>
      </c>
      <c r="Q833">
        <v>2.8</v>
      </c>
      <c r="R833">
        <v>12.2</v>
      </c>
      <c r="S833">
        <v>0</v>
      </c>
      <c r="U833">
        <v>1050000</v>
      </c>
      <c r="V833">
        <v>196000</v>
      </c>
      <c r="W833">
        <v>854000</v>
      </c>
      <c r="X833">
        <v>0</v>
      </c>
      <c r="Y833" t="s">
        <v>48</v>
      </c>
    </row>
    <row r="834" spans="1:25" x14ac:dyDescent="0.25">
      <c r="A834">
        <v>833</v>
      </c>
      <c r="B834">
        <v>70196</v>
      </c>
      <c r="C834">
        <v>0</v>
      </c>
      <c r="D834">
        <v>0</v>
      </c>
      <c r="E834" t="s">
        <v>2347</v>
      </c>
      <c r="F834" t="s">
        <v>2348</v>
      </c>
      <c r="G834">
        <v>1</v>
      </c>
      <c r="H834" s="6">
        <v>7000000</v>
      </c>
      <c r="I834" s="7">
        <v>46142</v>
      </c>
      <c r="K834">
        <v>15</v>
      </c>
      <c r="L834" t="s">
        <v>40</v>
      </c>
      <c r="M834" t="s">
        <v>5</v>
      </c>
      <c r="N834" t="s">
        <v>41</v>
      </c>
      <c r="O834" t="s">
        <v>47</v>
      </c>
      <c r="P834" t="s">
        <v>2519</v>
      </c>
      <c r="Q834">
        <v>2.8</v>
      </c>
      <c r="R834">
        <v>12.2</v>
      </c>
      <c r="S834">
        <v>0</v>
      </c>
      <c r="U834">
        <v>1050000</v>
      </c>
      <c r="V834">
        <v>196000</v>
      </c>
      <c r="W834">
        <v>854000</v>
      </c>
      <c r="X834">
        <v>0</v>
      </c>
      <c r="Y834" t="s">
        <v>48</v>
      </c>
    </row>
    <row r="835" spans="1:25" x14ac:dyDescent="0.25">
      <c r="A835">
        <v>834</v>
      </c>
      <c r="B835">
        <v>70197</v>
      </c>
      <c r="C835">
        <v>0</v>
      </c>
      <c r="D835">
        <v>0</v>
      </c>
      <c r="E835" t="s">
        <v>2347</v>
      </c>
      <c r="F835" t="s">
        <v>2348</v>
      </c>
      <c r="G835">
        <v>1</v>
      </c>
      <c r="H835" s="6">
        <v>7000000</v>
      </c>
      <c r="I835" s="7">
        <v>46142</v>
      </c>
      <c r="K835">
        <v>15</v>
      </c>
      <c r="L835" t="s">
        <v>40</v>
      </c>
      <c r="M835" t="s">
        <v>5</v>
      </c>
      <c r="N835" t="s">
        <v>41</v>
      </c>
      <c r="O835" t="s">
        <v>47</v>
      </c>
      <c r="P835" t="s">
        <v>2519</v>
      </c>
      <c r="Q835">
        <v>2.8</v>
      </c>
      <c r="R835">
        <v>12.2</v>
      </c>
      <c r="S835">
        <v>0</v>
      </c>
      <c r="U835">
        <v>1050000</v>
      </c>
      <c r="V835">
        <v>196000</v>
      </c>
      <c r="W835">
        <v>854000</v>
      </c>
      <c r="X835">
        <v>0</v>
      </c>
      <c r="Y835" t="s">
        <v>48</v>
      </c>
    </row>
    <row r="836" spans="1:25" x14ac:dyDescent="0.25">
      <c r="A836">
        <v>835</v>
      </c>
      <c r="B836">
        <v>70198</v>
      </c>
      <c r="C836">
        <v>0</v>
      </c>
      <c r="D836">
        <v>0</v>
      </c>
      <c r="E836" t="s">
        <v>2347</v>
      </c>
      <c r="F836" t="s">
        <v>2348</v>
      </c>
      <c r="G836">
        <v>1</v>
      </c>
      <c r="H836" s="6">
        <v>7000000</v>
      </c>
      <c r="I836" s="7">
        <v>46142</v>
      </c>
      <c r="K836">
        <v>15</v>
      </c>
      <c r="L836" t="s">
        <v>40</v>
      </c>
      <c r="M836" t="s">
        <v>5</v>
      </c>
      <c r="N836" t="s">
        <v>41</v>
      </c>
      <c r="O836" t="s">
        <v>47</v>
      </c>
      <c r="P836" t="s">
        <v>2519</v>
      </c>
      <c r="Q836">
        <v>2.8</v>
      </c>
      <c r="R836">
        <v>12.2</v>
      </c>
      <c r="S836">
        <v>0</v>
      </c>
      <c r="U836">
        <v>1050000</v>
      </c>
      <c r="V836">
        <v>196000</v>
      </c>
      <c r="W836">
        <v>854000</v>
      </c>
      <c r="X836">
        <v>0</v>
      </c>
      <c r="Y836" t="s">
        <v>48</v>
      </c>
    </row>
    <row r="837" spans="1:25" x14ac:dyDescent="0.25">
      <c r="A837">
        <v>836</v>
      </c>
      <c r="B837">
        <v>70199</v>
      </c>
      <c r="C837">
        <v>0</v>
      </c>
      <c r="D837">
        <v>0</v>
      </c>
      <c r="E837" t="s">
        <v>2347</v>
      </c>
      <c r="F837" t="s">
        <v>2348</v>
      </c>
      <c r="G837">
        <v>1</v>
      </c>
      <c r="H837" s="6">
        <v>7000000</v>
      </c>
      <c r="I837" s="7">
        <v>46142</v>
      </c>
      <c r="K837">
        <v>15</v>
      </c>
      <c r="L837" t="s">
        <v>40</v>
      </c>
      <c r="M837" t="s">
        <v>5</v>
      </c>
      <c r="N837" t="s">
        <v>41</v>
      </c>
      <c r="O837" t="s">
        <v>47</v>
      </c>
      <c r="P837" t="s">
        <v>2519</v>
      </c>
      <c r="Q837">
        <v>2.8</v>
      </c>
      <c r="R837">
        <v>12.2</v>
      </c>
      <c r="S837">
        <v>0</v>
      </c>
      <c r="U837">
        <v>1050000</v>
      </c>
      <c r="V837">
        <v>196000</v>
      </c>
      <c r="W837">
        <v>854000</v>
      </c>
      <c r="X837">
        <v>0</v>
      </c>
      <c r="Y837" t="s">
        <v>48</v>
      </c>
    </row>
    <row r="838" spans="1:25" x14ac:dyDescent="0.25">
      <c r="A838">
        <v>837</v>
      </c>
      <c r="B838">
        <v>70200</v>
      </c>
      <c r="C838">
        <v>0</v>
      </c>
      <c r="D838">
        <v>0</v>
      </c>
      <c r="E838" t="s">
        <v>2347</v>
      </c>
      <c r="F838" t="s">
        <v>2348</v>
      </c>
      <c r="G838">
        <v>1</v>
      </c>
      <c r="H838" s="6">
        <v>2000000</v>
      </c>
      <c r="I838" s="7">
        <v>46142</v>
      </c>
      <c r="K838">
        <v>15</v>
      </c>
      <c r="L838" t="s">
        <v>40</v>
      </c>
      <c r="M838" t="s">
        <v>5</v>
      </c>
      <c r="N838" t="s">
        <v>41</v>
      </c>
      <c r="O838" t="s">
        <v>47</v>
      </c>
      <c r="P838" t="s">
        <v>2519</v>
      </c>
      <c r="Q838">
        <v>2.8</v>
      </c>
      <c r="R838">
        <v>12.2</v>
      </c>
      <c r="S838">
        <v>0</v>
      </c>
      <c r="U838">
        <v>300000</v>
      </c>
      <c r="V838">
        <v>56000</v>
      </c>
      <c r="W838">
        <v>244000</v>
      </c>
      <c r="X838">
        <v>0</v>
      </c>
      <c r="Y838" t="s">
        <v>48</v>
      </c>
    </row>
    <row r="839" spans="1:25" x14ac:dyDescent="0.25">
      <c r="A839">
        <v>838</v>
      </c>
      <c r="B839">
        <v>70202</v>
      </c>
      <c r="C839">
        <v>0</v>
      </c>
      <c r="D839">
        <v>0</v>
      </c>
      <c r="E839" t="s">
        <v>2055</v>
      </c>
      <c r="F839" t="s">
        <v>2056</v>
      </c>
      <c r="G839">
        <v>1</v>
      </c>
      <c r="H839" s="6">
        <v>361480528</v>
      </c>
      <c r="I839" s="7">
        <v>46142</v>
      </c>
      <c r="K839">
        <v>15</v>
      </c>
      <c r="L839" t="s">
        <v>40</v>
      </c>
      <c r="M839" t="s">
        <v>5</v>
      </c>
      <c r="N839" t="s">
        <v>41</v>
      </c>
      <c r="O839" t="s">
        <v>47</v>
      </c>
      <c r="P839" t="s">
        <v>2519</v>
      </c>
      <c r="Q839">
        <v>4</v>
      </c>
      <c r="R839">
        <v>11</v>
      </c>
      <c r="S839">
        <v>0</v>
      </c>
      <c r="U839">
        <v>54222079</v>
      </c>
      <c r="V839">
        <v>14459221</v>
      </c>
      <c r="W839">
        <v>39762858</v>
      </c>
      <c r="X839">
        <v>0</v>
      </c>
      <c r="Y839" t="s">
        <v>48</v>
      </c>
    </row>
    <row r="840" spans="1:25" x14ac:dyDescent="0.25">
      <c r="A840">
        <v>839</v>
      </c>
      <c r="B840">
        <v>70208</v>
      </c>
      <c r="C840">
        <v>0</v>
      </c>
      <c r="D840">
        <v>0</v>
      </c>
      <c r="E840" t="s">
        <v>2523</v>
      </c>
      <c r="F840" t="s">
        <v>2524</v>
      </c>
      <c r="G840">
        <v>1</v>
      </c>
      <c r="H840" s="6">
        <v>12301620</v>
      </c>
      <c r="I840" s="7">
        <v>46142</v>
      </c>
      <c r="K840">
        <v>15</v>
      </c>
      <c r="L840" t="s">
        <v>40</v>
      </c>
      <c r="M840" t="s">
        <v>5</v>
      </c>
      <c r="N840" t="s">
        <v>41</v>
      </c>
      <c r="O840" t="s">
        <v>54</v>
      </c>
      <c r="P840" t="s">
        <v>2519</v>
      </c>
      <c r="Q840">
        <v>6</v>
      </c>
      <c r="R840">
        <v>9</v>
      </c>
      <c r="S840">
        <v>0</v>
      </c>
      <c r="U840">
        <v>1845243</v>
      </c>
      <c r="V840">
        <v>738097</v>
      </c>
      <c r="W840">
        <v>1107146</v>
      </c>
      <c r="X840">
        <v>0</v>
      </c>
      <c r="Y840" t="s">
        <v>2525</v>
      </c>
    </row>
    <row r="841" spans="1:25" x14ac:dyDescent="0.25">
      <c r="A841">
        <v>840</v>
      </c>
      <c r="B841">
        <v>70209</v>
      </c>
      <c r="C841">
        <v>0</v>
      </c>
      <c r="D841">
        <v>0</v>
      </c>
      <c r="E841" t="s">
        <v>1644</v>
      </c>
      <c r="F841" t="s">
        <v>1645</v>
      </c>
      <c r="G841">
        <v>1</v>
      </c>
      <c r="H841" s="6">
        <v>21534378</v>
      </c>
      <c r="I841" s="7">
        <v>46142</v>
      </c>
      <c r="K841">
        <v>15</v>
      </c>
      <c r="L841" t="s">
        <v>40</v>
      </c>
      <c r="M841" t="s">
        <v>5</v>
      </c>
      <c r="N841" t="s">
        <v>41</v>
      </c>
      <c r="O841" t="s">
        <v>54</v>
      </c>
      <c r="P841" t="s">
        <v>2519</v>
      </c>
      <c r="Q841">
        <v>4</v>
      </c>
      <c r="R841">
        <v>11</v>
      </c>
      <c r="S841">
        <v>0</v>
      </c>
      <c r="U841">
        <v>3230157</v>
      </c>
      <c r="V841">
        <v>861375</v>
      </c>
      <c r="W841">
        <v>2368782</v>
      </c>
      <c r="X841">
        <v>0</v>
      </c>
      <c r="Y841" t="s">
        <v>48</v>
      </c>
    </row>
    <row r="842" spans="1:25" x14ac:dyDescent="0.25">
      <c r="A842">
        <v>841</v>
      </c>
      <c r="B842">
        <v>70235</v>
      </c>
      <c r="C842">
        <v>0</v>
      </c>
      <c r="D842">
        <v>0</v>
      </c>
      <c r="E842" t="s">
        <v>2434</v>
      </c>
      <c r="F842" t="s">
        <v>2435</v>
      </c>
      <c r="G842">
        <v>1</v>
      </c>
      <c r="H842" s="6">
        <v>1947073</v>
      </c>
      <c r="I842" s="7">
        <v>46142</v>
      </c>
      <c r="K842">
        <v>10</v>
      </c>
      <c r="L842" t="s">
        <v>40</v>
      </c>
      <c r="M842" t="s">
        <v>8</v>
      </c>
      <c r="N842" t="s">
        <v>41</v>
      </c>
      <c r="O842" t="s">
        <v>347</v>
      </c>
      <c r="P842" t="s">
        <v>2519</v>
      </c>
      <c r="Q842">
        <v>10</v>
      </c>
      <c r="R842">
        <v>0</v>
      </c>
      <c r="S842">
        <v>0</v>
      </c>
      <c r="U842">
        <v>194707</v>
      </c>
      <c r="V842">
        <v>194707</v>
      </c>
      <c r="W842">
        <v>0</v>
      </c>
      <c r="X842">
        <v>0</v>
      </c>
      <c r="Y842" t="s">
        <v>109</v>
      </c>
    </row>
    <row r="843" spans="1:25" x14ac:dyDescent="0.25">
      <c r="A843">
        <v>842</v>
      </c>
      <c r="B843">
        <v>70223</v>
      </c>
      <c r="C843">
        <v>0</v>
      </c>
      <c r="D843">
        <v>0</v>
      </c>
      <c r="E843" t="s">
        <v>209</v>
      </c>
      <c r="F843" t="s">
        <v>210</v>
      </c>
      <c r="G843">
        <v>1</v>
      </c>
      <c r="H843" s="6">
        <v>20000000</v>
      </c>
      <c r="I843" s="7">
        <v>46142</v>
      </c>
      <c r="K843">
        <v>5</v>
      </c>
      <c r="L843" t="s">
        <v>40</v>
      </c>
      <c r="M843" t="s">
        <v>5</v>
      </c>
      <c r="N843" t="s">
        <v>41</v>
      </c>
      <c r="O843" t="s">
        <v>77</v>
      </c>
      <c r="P843" t="s">
        <v>2519</v>
      </c>
      <c r="Q843">
        <v>5</v>
      </c>
      <c r="R843">
        <v>0</v>
      </c>
      <c r="S843">
        <v>0</v>
      </c>
      <c r="U843">
        <v>1000000</v>
      </c>
      <c r="V843">
        <v>1000000</v>
      </c>
      <c r="W843">
        <v>0</v>
      </c>
      <c r="X843">
        <v>0</v>
      </c>
      <c r="Y843" t="s">
        <v>72</v>
      </c>
    </row>
    <row r="844" spans="1:25" x14ac:dyDescent="0.25">
      <c r="A844">
        <v>843</v>
      </c>
      <c r="B844">
        <v>70224</v>
      </c>
      <c r="C844">
        <v>0</v>
      </c>
      <c r="D844">
        <v>0</v>
      </c>
      <c r="E844" t="s">
        <v>2193</v>
      </c>
      <c r="F844" t="s">
        <v>2194</v>
      </c>
      <c r="G844">
        <v>1</v>
      </c>
      <c r="H844" s="6">
        <v>1238789</v>
      </c>
      <c r="I844" s="7">
        <v>46142</v>
      </c>
      <c r="K844" t="s">
        <v>2195</v>
      </c>
      <c r="L844" t="s">
        <v>40</v>
      </c>
      <c r="M844" t="s">
        <v>5</v>
      </c>
      <c r="N844" t="s">
        <v>41</v>
      </c>
      <c r="O844" t="s">
        <v>57</v>
      </c>
      <c r="P844" t="s">
        <v>2519</v>
      </c>
      <c r="Q844">
        <v>3.7</v>
      </c>
      <c r="R844">
        <v>9.9</v>
      </c>
      <c r="S844">
        <v>0</v>
      </c>
      <c r="U844">
        <v>168475</v>
      </c>
      <c r="V844">
        <v>45835</v>
      </c>
      <c r="W844">
        <v>122640</v>
      </c>
      <c r="X844">
        <v>0</v>
      </c>
      <c r="Y844" t="s">
        <v>48</v>
      </c>
    </row>
    <row r="845" spans="1:25" x14ac:dyDescent="0.25">
      <c r="A845">
        <v>844</v>
      </c>
      <c r="B845">
        <v>70203</v>
      </c>
      <c r="C845">
        <v>0</v>
      </c>
      <c r="D845">
        <v>0</v>
      </c>
      <c r="E845" t="s">
        <v>634</v>
      </c>
      <c r="F845" t="s">
        <v>635</v>
      </c>
      <c r="G845">
        <v>1</v>
      </c>
      <c r="H845" s="6">
        <v>786974</v>
      </c>
      <c r="I845" s="7">
        <v>46142</v>
      </c>
      <c r="K845">
        <v>15</v>
      </c>
      <c r="L845" t="s">
        <v>40</v>
      </c>
      <c r="M845" t="s">
        <v>5</v>
      </c>
      <c r="N845" t="s">
        <v>41</v>
      </c>
      <c r="O845" t="s">
        <v>47</v>
      </c>
      <c r="P845" t="s">
        <v>2519</v>
      </c>
      <c r="Q845">
        <v>4</v>
      </c>
      <c r="R845">
        <v>11</v>
      </c>
      <c r="S845">
        <v>0</v>
      </c>
      <c r="U845">
        <v>118046</v>
      </c>
      <c r="V845">
        <v>31479</v>
      </c>
      <c r="W845">
        <v>86567</v>
      </c>
      <c r="X845">
        <v>0</v>
      </c>
      <c r="Y845" t="s">
        <v>109</v>
      </c>
    </row>
    <row r="846" spans="1:25" x14ac:dyDescent="0.25">
      <c r="A846">
        <v>845</v>
      </c>
      <c r="B846">
        <v>70205</v>
      </c>
      <c r="C846">
        <v>0</v>
      </c>
      <c r="D846">
        <v>0</v>
      </c>
      <c r="E846" t="s">
        <v>1007</v>
      </c>
      <c r="F846" t="s">
        <v>1008</v>
      </c>
      <c r="G846">
        <v>1</v>
      </c>
      <c r="H846" s="6">
        <v>2216388</v>
      </c>
      <c r="I846" s="7">
        <v>46142</v>
      </c>
      <c r="K846">
        <v>7</v>
      </c>
      <c r="L846" t="s">
        <v>40</v>
      </c>
      <c r="M846" t="s">
        <v>5</v>
      </c>
      <c r="N846" t="s">
        <v>41</v>
      </c>
      <c r="O846" t="s">
        <v>57</v>
      </c>
      <c r="P846" t="s">
        <v>2519</v>
      </c>
      <c r="Q846">
        <v>7</v>
      </c>
      <c r="R846">
        <v>0</v>
      </c>
      <c r="S846">
        <v>0</v>
      </c>
      <c r="U846">
        <v>155147</v>
      </c>
      <c r="V846">
        <v>155147</v>
      </c>
      <c r="W846">
        <v>0</v>
      </c>
      <c r="X846">
        <v>0</v>
      </c>
      <c r="Y846" t="s">
        <v>48</v>
      </c>
    </row>
    <row r="847" spans="1:25" x14ac:dyDescent="0.25">
      <c r="A847">
        <v>846</v>
      </c>
      <c r="B847">
        <v>70204</v>
      </c>
      <c r="C847">
        <v>0</v>
      </c>
      <c r="D847">
        <v>0</v>
      </c>
      <c r="E847" t="s">
        <v>110</v>
      </c>
      <c r="F847" t="s">
        <v>111</v>
      </c>
      <c r="G847">
        <v>1</v>
      </c>
      <c r="H847" s="6">
        <v>4286669</v>
      </c>
      <c r="I847" s="7">
        <v>46142</v>
      </c>
      <c r="K847">
        <v>15</v>
      </c>
      <c r="L847" t="s">
        <v>40</v>
      </c>
      <c r="M847" t="s">
        <v>5</v>
      </c>
      <c r="N847" t="s">
        <v>41</v>
      </c>
      <c r="O847" t="s">
        <v>47</v>
      </c>
      <c r="P847" t="s">
        <v>2519</v>
      </c>
      <c r="Q847">
        <v>8</v>
      </c>
      <c r="R847">
        <v>7</v>
      </c>
      <c r="S847">
        <v>0</v>
      </c>
      <c r="U847">
        <v>643000</v>
      </c>
      <c r="V847">
        <v>342934</v>
      </c>
      <c r="W847">
        <v>300067</v>
      </c>
      <c r="X847">
        <v>0</v>
      </c>
      <c r="Y847" t="s">
        <v>112</v>
      </c>
    </row>
    <row r="848" spans="1:25" x14ac:dyDescent="0.25">
      <c r="A848">
        <v>847</v>
      </c>
      <c r="B848">
        <v>69874</v>
      </c>
      <c r="C848">
        <v>0</v>
      </c>
      <c r="D848">
        <v>0</v>
      </c>
      <c r="E848" t="s">
        <v>1532</v>
      </c>
      <c r="F848" t="s">
        <v>1533</v>
      </c>
      <c r="G848">
        <v>1</v>
      </c>
      <c r="H848" s="6">
        <v>42174015</v>
      </c>
      <c r="I848" s="7">
        <v>46141</v>
      </c>
      <c r="K848">
        <v>15</v>
      </c>
      <c r="L848" t="s">
        <v>40</v>
      </c>
      <c r="M848" t="s">
        <v>5</v>
      </c>
      <c r="N848" t="s">
        <v>41</v>
      </c>
      <c r="O848" t="s">
        <v>54</v>
      </c>
      <c r="P848" t="s">
        <v>2519</v>
      </c>
      <c r="Q848">
        <v>3.3</v>
      </c>
      <c r="R848">
        <v>11.7</v>
      </c>
      <c r="S848">
        <v>0</v>
      </c>
      <c r="U848">
        <v>6326102</v>
      </c>
      <c r="V848">
        <v>1391742</v>
      </c>
      <c r="W848">
        <v>4934360</v>
      </c>
      <c r="X848">
        <v>0</v>
      </c>
      <c r="Y848" t="s">
        <v>48</v>
      </c>
    </row>
    <row r="849" spans="1:25" x14ac:dyDescent="0.25">
      <c r="A849">
        <v>848</v>
      </c>
      <c r="B849">
        <v>69354</v>
      </c>
      <c r="C849">
        <v>0</v>
      </c>
      <c r="D849">
        <v>0</v>
      </c>
      <c r="E849" t="s">
        <v>1459</v>
      </c>
      <c r="F849" t="s">
        <v>1460</v>
      </c>
      <c r="G849">
        <v>1</v>
      </c>
      <c r="H849" s="6">
        <v>5000000</v>
      </c>
      <c r="I849" s="7">
        <v>46141</v>
      </c>
      <c r="K849">
        <v>15</v>
      </c>
      <c r="L849" t="s">
        <v>40</v>
      </c>
      <c r="M849" t="s">
        <v>5</v>
      </c>
      <c r="N849" t="s">
        <v>41</v>
      </c>
      <c r="O849" t="s">
        <v>54</v>
      </c>
      <c r="P849" t="s">
        <v>2519</v>
      </c>
      <c r="Q849">
        <v>3.3</v>
      </c>
      <c r="R849">
        <v>11.7</v>
      </c>
      <c r="S849">
        <v>0</v>
      </c>
      <c r="U849">
        <v>750000</v>
      </c>
      <c r="V849">
        <v>165000</v>
      </c>
      <c r="W849">
        <v>585000</v>
      </c>
      <c r="X849">
        <v>0</v>
      </c>
      <c r="Y849" t="s">
        <v>48</v>
      </c>
    </row>
    <row r="850" spans="1:25" x14ac:dyDescent="0.25">
      <c r="A850">
        <v>849</v>
      </c>
      <c r="B850">
        <v>70181</v>
      </c>
      <c r="C850">
        <v>0</v>
      </c>
      <c r="D850">
        <v>0</v>
      </c>
      <c r="E850" t="s">
        <v>836</v>
      </c>
      <c r="F850" t="s">
        <v>837</v>
      </c>
      <c r="G850">
        <v>1</v>
      </c>
      <c r="H850" s="6">
        <v>1910009</v>
      </c>
      <c r="I850" s="7">
        <v>46141</v>
      </c>
      <c r="K850">
        <v>15</v>
      </c>
      <c r="L850" t="s">
        <v>40</v>
      </c>
      <c r="M850" t="s">
        <v>5</v>
      </c>
      <c r="N850" t="s">
        <v>41</v>
      </c>
      <c r="O850" t="s">
        <v>47</v>
      </c>
      <c r="P850" t="s">
        <v>2519</v>
      </c>
      <c r="Q850">
        <v>4</v>
      </c>
      <c r="R850">
        <v>11</v>
      </c>
      <c r="S850">
        <v>0</v>
      </c>
      <c r="U850">
        <v>286501</v>
      </c>
      <c r="V850">
        <v>76400</v>
      </c>
      <c r="W850">
        <v>210101</v>
      </c>
      <c r="X850">
        <v>0</v>
      </c>
      <c r="Y850" t="s">
        <v>109</v>
      </c>
    </row>
    <row r="851" spans="1:25" x14ac:dyDescent="0.25">
      <c r="A851">
        <v>850</v>
      </c>
      <c r="B851">
        <v>70091</v>
      </c>
      <c r="C851">
        <v>0</v>
      </c>
      <c r="D851">
        <v>0</v>
      </c>
      <c r="E851" t="s">
        <v>1463</v>
      </c>
      <c r="F851" t="s">
        <v>1464</v>
      </c>
      <c r="G851">
        <v>1</v>
      </c>
      <c r="H851" s="6">
        <v>13831668</v>
      </c>
      <c r="I851" s="7">
        <v>46141</v>
      </c>
      <c r="K851">
        <v>15</v>
      </c>
      <c r="L851" t="s">
        <v>40</v>
      </c>
      <c r="M851" t="s">
        <v>5</v>
      </c>
      <c r="N851" t="s">
        <v>41</v>
      </c>
      <c r="O851" t="s">
        <v>54</v>
      </c>
      <c r="P851" t="s">
        <v>2519</v>
      </c>
      <c r="Q851">
        <v>3.3</v>
      </c>
      <c r="R851">
        <v>11.7</v>
      </c>
      <c r="S851">
        <v>0</v>
      </c>
      <c r="U851">
        <v>2074750</v>
      </c>
      <c r="V851">
        <v>456445</v>
      </c>
      <c r="W851">
        <v>1618305</v>
      </c>
      <c r="X851">
        <v>0</v>
      </c>
      <c r="Y851" t="s">
        <v>48</v>
      </c>
    </row>
    <row r="852" spans="1:25" x14ac:dyDescent="0.25">
      <c r="A852">
        <v>851</v>
      </c>
      <c r="B852">
        <v>70183</v>
      </c>
      <c r="C852">
        <v>0</v>
      </c>
      <c r="D852">
        <v>0</v>
      </c>
      <c r="E852" t="s">
        <v>922</v>
      </c>
      <c r="F852" t="s">
        <v>923</v>
      </c>
      <c r="G852">
        <v>1</v>
      </c>
      <c r="H852" s="6">
        <v>87437852</v>
      </c>
      <c r="I852" s="7">
        <v>46141</v>
      </c>
      <c r="K852">
        <v>14</v>
      </c>
      <c r="L852" t="s">
        <v>40</v>
      </c>
      <c r="M852" t="s">
        <v>5</v>
      </c>
      <c r="N852" t="s">
        <v>41</v>
      </c>
      <c r="O852" t="s">
        <v>54</v>
      </c>
      <c r="P852" t="s">
        <v>2519</v>
      </c>
      <c r="Q852">
        <v>6</v>
      </c>
      <c r="R852">
        <v>8</v>
      </c>
      <c r="S852">
        <v>0</v>
      </c>
      <c r="U852">
        <v>12241299</v>
      </c>
      <c r="V852">
        <v>5246271</v>
      </c>
      <c r="W852">
        <v>6995028</v>
      </c>
      <c r="X852">
        <v>0</v>
      </c>
      <c r="Y852" t="s">
        <v>48</v>
      </c>
    </row>
    <row r="853" spans="1:25" x14ac:dyDescent="0.25">
      <c r="A853">
        <v>852</v>
      </c>
      <c r="B853">
        <v>70184</v>
      </c>
      <c r="C853">
        <v>0</v>
      </c>
      <c r="D853">
        <v>0</v>
      </c>
      <c r="E853" t="s">
        <v>1828</v>
      </c>
      <c r="F853" t="s">
        <v>1829</v>
      </c>
      <c r="G853">
        <v>1</v>
      </c>
      <c r="H853" s="6">
        <v>1866667</v>
      </c>
      <c r="I853" s="7">
        <v>46141</v>
      </c>
      <c r="K853">
        <v>10</v>
      </c>
      <c r="L853" t="s">
        <v>40</v>
      </c>
      <c r="M853" t="s">
        <v>5</v>
      </c>
      <c r="N853" t="s">
        <v>41</v>
      </c>
      <c r="O853" t="s">
        <v>57</v>
      </c>
      <c r="P853" t="s">
        <v>2519</v>
      </c>
      <c r="Q853">
        <v>10</v>
      </c>
      <c r="R853">
        <v>0</v>
      </c>
      <c r="S853">
        <v>0</v>
      </c>
      <c r="U853">
        <v>186667</v>
      </c>
      <c r="V853">
        <v>186667</v>
      </c>
      <c r="W853">
        <v>0</v>
      </c>
      <c r="X853">
        <v>0</v>
      </c>
      <c r="Y853" t="s">
        <v>109</v>
      </c>
    </row>
    <row r="854" spans="1:25" x14ac:dyDescent="0.25">
      <c r="A854">
        <v>853</v>
      </c>
      <c r="B854">
        <v>70185</v>
      </c>
      <c r="C854">
        <v>0</v>
      </c>
      <c r="D854">
        <v>0</v>
      </c>
      <c r="E854" t="s">
        <v>1828</v>
      </c>
      <c r="F854" t="s">
        <v>1829</v>
      </c>
      <c r="G854">
        <v>1</v>
      </c>
      <c r="H854" s="6">
        <v>2688000</v>
      </c>
      <c r="I854" s="7">
        <v>46141</v>
      </c>
      <c r="K854">
        <v>10</v>
      </c>
      <c r="L854" t="s">
        <v>40</v>
      </c>
      <c r="M854" t="s">
        <v>5</v>
      </c>
      <c r="N854" t="s">
        <v>41</v>
      </c>
      <c r="O854" t="s">
        <v>57</v>
      </c>
      <c r="P854" t="s">
        <v>2519</v>
      </c>
      <c r="Q854">
        <v>10</v>
      </c>
      <c r="R854">
        <v>0</v>
      </c>
      <c r="S854">
        <v>0</v>
      </c>
      <c r="U854">
        <v>268800</v>
      </c>
      <c r="V854">
        <v>268800</v>
      </c>
      <c r="W854">
        <v>0</v>
      </c>
      <c r="X854">
        <v>0</v>
      </c>
      <c r="Y854" t="s">
        <v>109</v>
      </c>
    </row>
    <row r="855" spans="1:25" x14ac:dyDescent="0.25">
      <c r="A855">
        <v>854</v>
      </c>
      <c r="B855">
        <v>70182</v>
      </c>
      <c r="C855">
        <v>0</v>
      </c>
      <c r="D855">
        <v>0</v>
      </c>
      <c r="E855" t="s">
        <v>531</v>
      </c>
      <c r="F855" t="s">
        <v>532</v>
      </c>
      <c r="G855">
        <v>1</v>
      </c>
      <c r="H855" s="6">
        <v>1400000</v>
      </c>
      <c r="I855" s="7">
        <v>46141</v>
      </c>
      <c r="K855">
        <v>4</v>
      </c>
      <c r="L855" t="s">
        <v>40</v>
      </c>
      <c r="M855" t="s">
        <v>4</v>
      </c>
      <c r="N855" t="s">
        <v>41</v>
      </c>
      <c r="O855" t="s">
        <v>51</v>
      </c>
      <c r="P855" t="s">
        <v>2519</v>
      </c>
      <c r="Q855">
        <v>4</v>
      </c>
      <c r="R855">
        <v>0</v>
      </c>
      <c r="S855">
        <v>0</v>
      </c>
      <c r="U855">
        <v>56000</v>
      </c>
      <c r="V855">
        <v>56000</v>
      </c>
      <c r="W855">
        <v>0</v>
      </c>
      <c r="X855">
        <v>0</v>
      </c>
      <c r="Y855" t="s">
        <v>48</v>
      </c>
    </row>
    <row r="856" spans="1:25" x14ac:dyDescent="0.25">
      <c r="A856">
        <v>855</v>
      </c>
      <c r="B856">
        <v>70179</v>
      </c>
      <c r="C856">
        <v>0</v>
      </c>
      <c r="D856">
        <v>0</v>
      </c>
      <c r="E856" t="s">
        <v>1828</v>
      </c>
      <c r="F856" t="s">
        <v>1829</v>
      </c>
      <c r="G856">
        <v>1</v>
      </c>
      <c r="H856" s="6">
        <v>1978667</v>
      </c>
      <c r="I856" s="7">
        <v>46140</v>
      </c>
      <c r="K856">
        <v>10</v>
      </c>
      <c r="L856" t="s">
        <v>40</v>
      </c>
      <c r="M856" t="s">
        <v>5</v>
      </c>
      <c r="N856" t="s">
        <v>41</v>
      </c>
      <c r="O856" t="s">
        <v>57</v>
      </c>
      <c r="P856" t="s">
        <v>2519</v>
      </c>
      <c r="Q856">
        <v>10</v>
      </c>
      <c r="R856">
        <v>0</v>
      </c>
      <c r="S856">
        <v>0</v>
      </c>
      <c r="U856">
        <v>197867</v>
      </c>
      <c r="V856">
        <v>197867</v>
      </c>
      <c r="W856">
        <v>0</v>
      </c>
      <c r="X856">
        <v>0</v>
      </c>
      <c r="Y856" t="s">
        <v>109</v>
      </c>
    </row>
    <row r="857" spans="1:25" x14ac:dyDescent="0.25">
      <c r="A857">
        <v>856</v>
      </c>
      <c r="B857">
        <v>70180</v>
      </c>
      <c r="C857">
        <v>0</v>
      </c>
      <c r="D857">
        <v>0</v>
      </c>
      <c r="E857" t="s">
        <v>1828</v>
      </c>
      <c r="F857" t="s">
        <v>1829</v>
      </c>
      <c r="G857">
        <v>1</v>
      </c>
      <c r="H857" s="6">
        <v>300000</v>
      </c>
      <c r="I857" s="7">
        <v>46140</v>
      </c>
      <c r="K857">
        <v>10</v>
      </c>
      <c r="L857" t="s">
        <v>40</v>
      </c>
      <c r="M857" t="s">
        <v>5</v>
      </c>
      <c r="N857" t="s">
        <v>41</v>
      </c>
      <c r="O857" t="s">
        <v>57</v>
      </c>
      <c r="P857" t="s">
        <v>2519</v>
      </c>
      <c r="Q857">
        <v>10</v>
      </c>
      <c r="R857">
        <v>0</v>
      </c>
      <c r="S857">
        <v>0</v>
      </c>
      <c r="U857">
        <v>30000</v>
      </c>
      <c r="V857">
        <v>30000</v>
      </c>
      <c r="W857">
        <v>0</v>
      </c>
      <c r="X857">
        <v>0</v>
      </c>
      <c r="Y857" t="s">
        <v>109</v>
      </c>
    </row>
    <row r="858" spans="1:25" x14ac:dyDescent="0.25">
      <c r="A858">
        <v>857</v>
      </c>
      <c r="B858">
        <v>70174</v>
      </c>
      <c r="C858">
        <v>0</v>
      </c>
      <c r="D858">
        <v>0</v>
      </c>
      <c r="E858" t="s">
        <v>1056</v>
      </c>
      <c r="F858" t="s">
        <v>1057</v>
      </c>
      <c r="G858">
        <v>1</v>
      </c>
      <c r="H858" s="6">
        <v>26912443</v>
      </c>
      <c r="I858" s="7">
        <v>46140</v>
      </c>
      <c r="K858">
        <v>15</v>
      </c>
      <c r="L858" t="s">
        <v>40</v>
      </c>
      <c r="M858" t="s">
        <v>5</v>
      </c>
      <c r="N858" t="s">
        <v>41</v>
      </c>
      <c r="O858" t="s">
        <v>57</v>
      </c>
      <c r="P858" t="s">
        <v>2519</v>
      </c>
      <c r="Q858">
        <v>0.4</v>
      </c>
      <c r="R858">
        <v>14.6</v>
      </c>
      <c r="S858">
        <v>0</v>
      </c>
      <c r="U858">
        <v>4036866</v>
      </c>
      <c r="V858">
        <v>107650</v>
      </c>
      <c r="W858">
        <v>3929217</v>
      </c>
      <c r="X858">
        <v>0</v>
      </c>
      <c r="Y858" t="s">
        <v>250</v>
      </c>
    </row>
    <row r="859" spans="1:25" x14ac:dyDescent="0.25">
      <c r="A859">
        <v>858</v>
      </c>
      <c r="B859">
        <v>70177</v>
      </c>
      <c r="C859">
        <v>0</v>
      </c>
      <c r="D859">
        <v>0</v>
      </c>
      <c r="E859" t="s">
        <v>457</v>
      </c>
      <c r="F859" t="s">
        <v>458</v>
      </c>
      <c r="G859">
        <v>1</v>
      </c>
      <c r="H859" s="6">
        <v>2139429</v>
      </c>
      <c r="I859" s="7">
        <v>46140</v>
      </c>
      <c r="K859" t="s">
        <v>137</v>
      </c>
      <c r="L859" t="s">
        <v>40</v>
      </c>
      <c r="M859" t="s">
        <v>5</v>
      </c>
      <c r="N859" t="s">
        <v>41</v>
      </c>
      <c r="O859" t="s">
        <v>47</v>
      </c>
      <c r="P859" t="s">
        <v>2519</v>
      </c>
      <c r="Q859">
        <v>12.5</v>
      </c>
      <c r="R859">
        <v>0</v>
      </c>
      <c r="S859">
        <v>0</v>
      </c>
      <c r="U859">
        <v>267429</v>
      </c>
      <c r="V859">
        <v>267429</v>
      </c>
      <c r="W859">
        <v>0</v>
      </c>
      <c r="X859">
        <v>0</v>
      </c>
      <c r="Y859" t="s">
        <v>44</v>
      </c>
    </row>
    <row r="860" spans="1:25" x14ac:dyDescent="0.25">
      <c r="A860">
        <v>859</v>
      </c>
      <c r="B860">
        <v>70168</v>
      </c>
      <c r="C860">
        <v>0</v>
      </c>
      <c r="D860">
        <v>0</v>
      </c>
      <c r="E860" t="s">
        <v>1447</v>
      </c>
      <c r="F860" t="s">
        <v>1448</v>
      </c>
      <c r="G860">
        <v>1</v>
      </c>
      <c r="H860" s="6">
        <v>3000000</v>
      </c>
      <c r="I860" s="7">
        <v>46140</v>
      </c>
      <c r="K860">
        <v>6</v>
      </c>
      <c r="L860" t="s">
        <v>40</v>
      </c>
      <c r="M860" t="s">
        <v>5</v>
      </c>
      <c r="N860" t="s">
        <v>41</v>
      </c>
      <c r="O860" t="s">
        <v>77</v>
      </c>
      <c r="P860" t="s">
        <v>2519</v>
      </c>
      <c r="Q860">
        <v>6</v>
      </c>
      <c r="R860">
        <v>0</v>
      </c>
      <c r="S860">
        <v>0</v>
      </c>
      <c r="U860">
        <v>180000</v>
      </c>
      <c r="V860">
        <v>180000</v>
      </c>
      <c r="W860">
        <v>0</v>
      </c>
      <c r="X860">
        <v>0</v>
      </c>
      <c r="Y860" t="s">
        <v>48</v>
      </c>
    </row>
    <row r="861" spans="1:25" x14ac:dyDescent="0.25">
      <c r="A861">
        <v>860</v>
      </c>
      <c r="B861">
        <v>70178</v>
      </c>
      <c r="C861">
        <v>0</v>
      </c>
      <c r="D861">
        <v>0</v>
      </c>
      <c r="E861" t="s">
        <v>873</v>
      </c>
      <c r="F861" t="s">
        <v>874</v>
      </c>
      <c r="G861">
        <v>1</v>
      </c>
      <c r="H861" s="6">
        <v>1488952</v>
      </c>
      <c r="I861" s="7">
        <v>46140</v>
      </c>
      <c r="K861">
        <v>15</v>
      </c>
      <c r="L861" t="s">
        <v>40</v>
      </c>
      <c r="M861" t="s">
        <v>5</v>
      </c>
      <c r="N861" t="s">
        <v>41</v>
      </c>
      <c r="O861" t="s">
        <v>47</v>
      </c>
      <c r="P861" t="s">
        <v>2519</v>
      </c>
      <c r="Q861">
        <v>4</v>
      </c>
      <c r="R861">
        <v>11</v>
      </c>
      <c r="S861">
        <v>0</v>
      </c>
      <c r="U861">
        <v>223343</v>
      </c>
      <c r="V861">
        <v>59558</v>
      </c>
      <c r="W861">
        <v>163785</v>
      </c>
      <c r="X861">
        <v>0</v>
      </c>
      <c r="Y861" t="s">
        <v>109</v>
      </c>
    </row>
    <row r="862" spans="1:25" x14ac:dyDescent="0.25">
      <c r="A862">
        <v>861</v>
      </c>
      <c r="B862">
        <v>70170</v>
      </c>
      <c r="C862">
        <v>0</v>
      </c>
      <c r="D862">
        <v>0</v>
      </c>
      <c r="E862" t="s">
        <v>898</v>
      </c>
      <c r="F862" t="s">
        <v>899</v>
      </c>
      <c r="G862">
        <v>1</v>
      </c>
      <c r="H862" s="6">
        <v>7035821</v>
      </c>
      <c r="I862" s="7">
        <v>46140</v>
      </c>
      <c r="K862">
        <v>15</v>
      </c>
      <c r="L862" t="s">
        <v>40</v>
      </c>
      <c r="M862" t="s">
        <v>5</v>
      </c>
      <c r="N862" t="s">
        <v>41</v>
      </c>
      <c r="O862" t="s">
        <v>47</v>
      </c>
      <c r="P862" t="s">
        <v>2519</v>
      </c>
      <c r="Q862">
        <v>6</v>
      </c>
      <c r="R862">
        <v>9</v>
      </c>
      <c r="S862">
        <v>0</v>
      </c>
      <c r="U862">
        <v>1055373</v>
      </c>
      <c r="V862">
        <v>422149</v>
      </c>
      <c r="W862">
        <v>633224</v>
      </c>
      <c r="X862">
        <v>0</v>
      </c>
      <c r="Y862" t="s">
        <v>229</v>
      </c>
    </row>
    <row r="863" spans="1:25" x14ac:dyDescent="0.25">
      <c r="A863">
        <v>862</v>
      </c>
      <c r="B863">
        <v>70172</v>
      </c>
      <c r="C863">
        <v>0</v>
      </c>
      <c r="D863">
        <v>0</v>
      </c>
      <c r="E863" t="s">
        <v>906</v>
      </c>
      <c r="F863" t="s">
        <v>907</v>
      </c>
      <c r="G863">
        <v>1</v>
      </c>
      <c r="H863" s="6">
        <v>2846410</v>
      </c>
      <c r="I863" s="7">
        <v>46140</v>
      </c>
      <c r="K863">
        <v>15</v>
      </c>
      <c r="L863" t="s">
        <v>40</v>
      </c>
      <c r="M863" t="s">
        <v>5</v>
      </c>
      <c r="N863" t="s">
        <v>41</v>
      </c>
      <c r="O863" t="s">
        <v>47</v>
      </c>
      <c r="P863" t="s">
        <v>2519</v>
      </c>
      <c r="Q863">
        <v>6</v>
      </c>
      <c r="R863">
        <v>9</v>
      </c>
      <c r="S863">
        <v>0</v>
      </c>
      <c r="U863">
        <v>426962</v>
      </c>
      <c r="V863">
        <v>170785</v>
      </c>
      <c r="W863">
        <v>256177</v>
      </c>
      <c r="X863">
        <v>0</v>
      </c>
      <c r="Y863" t="s">
        <v>72</v>
      </c>
    </row>
    <row r="864" spans="1:25" x14ac:dyDescent="0.25">
      <c r="A864">
        <v>863</v>
      </c>
      <c r="B864">
        <v>70171</v>
      </c>
      <c r="C864">
        <v>0</v>
      </c>
      <c r="D864">
        <v>0</v>
      </c>
      <c r="E864" t="s">
        <v>904</v>
      </c>
      <c r="F864" t="s">
        <v>905</v>
      </c>
      <c r="G864">
        <v>1</v>
      </c>
      <c r="H864" s="6">
        <v>1868191</v>
      </c>
      <c r="I864" s="7">
        <v>46140</v>
      </c>
      <c r="K864">
        <v>15</v>
      </c>
      <c r="L864" t="s">
        <v>40</v>
      </c>
      <c r="M864" t="s">
        <v>5</v>
      </c>
      <c r="N864" t="s">
        <v>41</v>
      </c>
      <c r="O864" t="s">
        <v>47</v>
      </c>
      <c r="P864" t="s">
        <v>2519</v>
      </c>
      <c r="Q864">
        <v>6</v>
      </c>
      <c r="R864">
        <v>9</v>
      </c>
      <c r="S864">
        <v>0</v>
      </c>
      <c r="U864">
        <v>280229</v>
      </c>
      <c r="V864">
        <v>112091</v>
      </c>
      <c r="W864">
        <v>168137</v>
      </c>
      <c r="X864">
        <v>0</v>
      </c>
      <c r="Y864" t="s">
        <v>48</v>
      </c>
    </row>
    <row r="865" spans="1:25" x14ac:dyDescent="0.25">
      <c r="A865">
        <v>864</v>
      </c>
      <c r="B865">
        <v>70169</v>
      </c>
      <c r="C865">
        <v>0</v>
      </c>
      <c r="D865">
        <v>0</v>
      </c>
      <c r="E865" t="s">
        <v>894</v>
      </c>
      <c r="F865" t="s">
        <v>895</v>
      </c>
      <c r="G865">
        <v>1</v>
      </c>
      <c r="H865" s="6">
        <v>1818657</v>
      </c>
      <c r="I865" s="7">
        <v>46140</v>
      </c>
      <c r="K865">
        <v>15</v>
      </c>
      <c r="L865" t="s">
        <v>40</v>
      </c>
      <c r="M865" t="s">
        <v>5</v>
      </c>
      <c r="N865" t="s">
        <v>41</v>
      </c>
      <c r="O865" t="s">
        <v>47</v>
      </c>
      <c r="P865" t="s">
        <v>2519</v>
      </c>
      <c r="Q865">
        <v>6</v>
      </c>
      <c r="R865">
        <v>9</v>
      </c>
      <c r="S865">
        <v>0</v>
      </c>
      <c r="U865">
        <v>272799</v>
      </c>
      <c r="V865">
        <v>109119</v>
      </c>
      <c r="W865">
        <v>163679</v>
      </c>
      <c r="X865">
        <v>0</v>
      </c>
      <c r="Y865" t="s">
        <v>48</v>
      </c>
    </row>
    <row r="866" spans="1:25" x14ac:dyDescent="0.25">
      <c r="A866">
        <v>865</v>
      </c>
      <c r="B866">
        <v>70173</v>
      </c>
      <c r="C866">
        <v>0</v>
      </c>
      <c r="D866">
        <v>0</v>
      </c>
      <c r="E866" t="s">
        <v>1042</v>
      </c>
      <c r="F866" t="s">
        <v>1043</v>
      </c>
      <c r="G866">
        <v>1</v>
      </c>
      <c r="H866" s="6">
        <v>17823068</v>
      </c>
      <c r="I866" s="7">
        <v>46140</v>
      </c>
      <c r="K866">
        <v>15</v>
      </c>
      <c r="L866" t="s">
        <v>40</v>
      </c>
      <c r="M866" t="s">
        <v>5</v>
      </c>
      <c r="N866" t="s">
        <v>41</v>
      </c>
      <c r="O866" t="s">
        <v>57</v>
      </c>
      <c r="P866" t="s">
        <v>2519</v>
      </c>
      <c r="Q866">
        <v>0.4</v>
      </c>
      <c r="R866">
        <v>14.6</v>
      </c>
      <c r="S866">
        <v>0</v>
      </c>
      <c r="U866">
        <v>2673460</v>
      </c>
      <c r="V866">
        <v>71292</v>
      </c>
      <c r="W866">
        <v>2602168</v>
      </c>
      <c r="X866">
        <v>0</v>
      </c>
      <c r="Y866" t="s">
        <v>250</v>
      </c>
    </row>
    <row r="867" spans="1:25" x14ac:dyDescent="0.25">
      <c r="A867">
        <v>866</v>
      </c>
      <c r="B867">
        <v>70125</v>
      </c>
      <c r="C867">
        <v>0</v>
      </c>
      <c r="D867">
        <v>0</v>
      </c>
      <c r="E867" t="s">
        <v>2593</v>
      </c>
      <c r="F867" t="s">
        <v>2594</v>
      </c>
      <c r="G867">
        <v>1</v>
      </c>
      <c r="H867" s="6">
        <v>20227954</v>
      </c>
      <c r="I867" s="7">
        <v>46139</v>
      </c>
      <c r="K867">
        <v>6</v>
      </c>
      <c r="L867" t="s">
        <v>40</v>
      </c>
      <c r="M867" t="s">
        <v>5</v>
      </c>
      <c r="N867" t="s">
        <v>41</v>
      </c>
      <c r="O867" t="s">
        <v>57</v>
      </c>
      <c r="P867" t="s">
        <v>2519</v>
      </c>
      <c r="Q867">
        <v>6</v>
      </c>
      <c r="R867">
        <v>0</v>
      </c>
      <c r="S867">
        <v>0</v>
      </c>
      <c r="U867">
        <v>1213677</v>
      </c>
      <c r="V867">
        <v>1213677</v>
      </c>
      <c r="W867">
        <v>0</v>
      </c>
      <c r="X867">
        <v>0</v>
      </c>
      <c r="Y867" t="s">
        <v>2520</v>
      </c>
    </row>
    <row r="868" spans="1:25" x14ac:dyDescent="0.25">
      <c r="A868">
        <v>867</v>
      </c>
      <c r="B868">
        <v>70126</v>
      </c>
      <c r="C868">
        <v>0</v>
      </c>
      <c r="D868">
        <v>0</v>
      </c>
      <c r="E868" t="s">
        <v>2591</v>
      </c>
      <c r="F868" t="s">
        <v>2592</v>
      </c>
      <c r="G868">
        <v>1</v>
      </c>
      <c r="H868" s="6">
        <v>1190280</v>
      </c>
      <c r="I868" s="7">
        <v>46139</v>
      </c>
      <c r="K868">
        <v>6</v>
      </c>
      <c r="L868" t="s">
        <v>40</v>
      </c>
      <c r="M868" t="s">
        <v>5</v>
      </c>
      <c r="N868" t="s">
        <v>41</v>
      </c>
      <c r="O868" t="s">
        <v>57</v>
      </c>
      <c r="P868" t="s">
        <v>2519</v>
      </c>
      <c r="Q868">
        <v>6</v>
      </c>
      <c r="R868">
        <v>0</v>
      </c>
      <c r="S868">
        <v>0</v>
      </c>
      <c r="U868">
        <v>71417</v>
      </c>
      <c r="V868">
        <v>71417</v>
      </c>
      <c r="W868">
        <v>0</v>
      </c>
      <c r="X868">
        <v>0</v>
      </c>
      <c r="Y868" t="s">
        <v>2520</v>
      </c>
    </row>
    <row r="869" spans="1:25" x14ac:dyDescent="0.25">
      <c r="A869">
        <v>868</v>
      </c>
      <c r="B869">
        <v>70162</v>
      </c>
      <c r="C869">
        <v>0</v>
      </c>
      <c r="D869">
        <v>0</v>
      </c>
      <c r="E869" t="s">
        <v>2412</v>
      </c>
      <c r="F869" t="s">
        <v>2413</v>
      </c>
      <c r="G869">
        <v>1</v>
      </c>
      <c r="H869" s="6">
        <v>1162234</v>
      </c>
      <c r="I869" s="7">
        <v>46139</v>
      </c>
      <c r="K869">
        <v>6</v>
      </c>
      <c r="L869" t="s">
        <v>40</v>
      </c>
      <c r="M869" t="s">
        <v>5</v>
      </c>
      <c r="N869" t="s">
        <v>41</v>
      </c>
      <c r="O869" t="s">
        <v>47</v>
      </c>
      <c r="P869" t="s">
        <v>2519</v>
      </c>
      <c r="Q869">
        <v>6</v>
      </c>
      <c r="R869">
        <v>0</v>
      </c>
      <c r="S869">
        <v>0</v>
      </c>
      <c r="U869">
        <v>69734</v>
      </c>
      <c r="V869">
        <v>69734</v>
      </c>
      <c r="W869">
        <v>0</v>
      </c>
      <c r="X869">
        <v>0</v>
      </c>
      <c r="Y869" t="s">
        <v>2086</v>
      </c>
    </row>
    <row r="870" spans="1:25" x14ac:dyDescent="0.25">
      <c r="A870">
        <v>869</v>
      </c>
      <c r="B870">
        <v>70160</v>
      </c>
      <c r="C870">
        <v>0</v>
      </c>
      <c r="D870">
        <v>0</v>
      </c>
      <c r="E870" t="s">
        <v>848</v>
      </c>
      <c r="F870" t="s">
        <v>849</v>
      </c>
      <c r="G870">
        <v>1</v>
      </c>
      <c r="H870" s="6">
        <v>394041</v>
      </c>
      <c r="I870" s="7">
        <v>46139</v>
      </c>
      <c r="K870">
        <v>15</v>
      </c>
      <c r="L870" t="s">
        <v>40</v>
      </c>
      <c r="M870" t="s">
        <v>5</v>
      </c>
      <c r="N870" t="s">
        <v>41</v>
      </c>
      <c r="O870" t="s">
        <v>47</v>
      </c>
      <c r="P870" t="s">
        <v>2519</v>
      </c>
      <c r="Q870">
        <v>4</v>
      </c>
      <c r="R870">
        <v>11</v>
      </c>
      <c r="S870">
        <v>0</v>
      </c>
      <c r="U870">
        <v>59106</v>
      </c>
      <c r="V870">
        <v>15762</v>
      </c>
      <c r="W870">
        <v>43345</v>
      </c>
      <c r="X870">
        <v>0</v>
      </c>
      <c r="Y870" t="s">
        <v>109</v>
      </c>
    </row>
    <row r="871" spans="1:25" x14ac:dyDescent="0.25">
      <c r="A871">
        <v>870</v>
      </c>
      <c r="B871">
        <v>70165</v>
      </c>
      <c r="C871">
        <v>0</v>
      </c>
      <c r="D871">
        <v>0</v>
      </c>
      <c r="E871" t="s">
        <v>1167</v>
      </c>
      <c r="F871" t="s">
        <v>1168</v>
      </c>
      <c r="G871">
        <v>1</v>
      </c>
      <c r="H871" s="6">
        <v>12000000</v>
      </c>
      <c r="I871" s="7">
        <v>46139</v>
      </c>
      <c r="K871">
        <v>5</v>
      </c>
      <c r="L871" t="s">
        <v>40</v>
      </c>
      <c r="M871" t="s">
        <v>5</v>
      </c>
      <c r="N871" t="s">
        <v>41</v>
      </c>
      <c r="O871" t="s">
        <v>77</v>
      </c>
      <c r="P871" t="s">
        <v>2519</v>
      </c>
      <c r="Q871">
        <v>5</v>
      </c>
      <c r="R871">
        <v>0</v>
      </c>
      <c r="S871">
        <v>0</v>
      </c>
      <c r="U871">
        <v>600000</v>
      </c>
      <c r="V871">
        <v>600000</v>
      </c>
      <c r="W871">
        <v>0</v>
      </c>
      <c r="X871">
        <v>0</v>
      </c>
      <c r="Y871" t="s">
        <v>48</v>
      </c>
    </row>
    <row r="872" spans="1:25" x14ac:dyDescent="0.25">
      <c r="A872">
        <v>871</v>
      </c>
      <c r="B872">
        <v>70161</v>
      </c>
      <c r="C872">
        <v>0</v>
      </c>
      <c r="D872">
        <v>0</v>
      </c>
      <c r="E872" t="s">
        <v>2297</v>
      </c>
      <c r="F872" t="s">
        <v>2298</v>
      </c>
      <c r="G872">
        <v>1</v>
      </c>
      <c r="H872" s="6">
        <v>950400</v>
      </c>
      <c r="I872" s="7">
        <v>46139</v>
      </c>
      <c r="K872">
        <v>6</v>
      </c>
      <c r="L872" t="s">
        <v>40</v>
      </c>
      <c r="M872" t="s">
        <v>5</v>
      </c>
      <c r="N872" t="s">
        <v>41</v>
      </c>
      <c r="O872" t="s">
        <v>57</v>
      </c>
      <c r="P872" t="s">
        <v>2519</v>
      </c>
      <c r="Q872">
        <v>6</v>
      </c>
      <c r="R872">
        <v>0</v>
      </c>
      <c r="S872">
        <v>0</v>
      </c>
      <c r="U872">
        <v>57024</v>
      </c>
      <c r="V872">
        <v>57024</v>
      </c>
      <c r="W872">
        <v>0</v>
      </c>
      <c r="X872">
        <v>0</v>
      </c>
      <c r="Y872" t="s">
        <v>48</v>
      </c>
    </row>
    <row r="873" spans="1:25" x14ac:dyDescent="0.25">
      <c r="A873">
        <v>872</v>
      </c>
      <c r="B873">
        <v>70123</v>
      </c>
      <c r="C873">
        <v>0</v>
      </c>
      <c r="D873">
        <v>0</v>
      </c>
      <c r="E873" t="s">
        <v>2595</v>
      </c>
      <c r="F873" t="s">
        <v>2596</v>
      </c>
      <c r="G873">
        <v>1</v>
      </c>
      <c r="H873" s="6">
        <v>1431108</v>
      </c>
      <c r="I873" s="7">
        <v>46139</v>
      </c>
      <c r="K873">
        <v>6</v>
      </c>
      <c r="L873" t="s">
        <v>40</v>
      </c>
      <c r="M873" t="s">
        <v>5</v>
      </c>
      <c r="N873" t="s">
        <v>41</v>
      </c>
      <c r="O873" t="s">
        <v>57</v>
      </c>
      <c r="P873" t="s">
        <v>2519</v>
      </c>
      <c r="Q873">
        <v>6</v>
      </c>
      <c r="R873">
        <v>0</v>
      </c>
      <c r="S873">
        <v>0</v>
      </c>
      <c r="U873">
        <v>85866</v>
      </c>
      <c r="V873">
        <v>85866</v>
      </c>
      <c r="W873">
        <v>0</v>
      </c>
      <c r="X873">
        <v>0</v>
      </c>
      <c r="Y873" t="s">
        <v>2520</v>
      </c>
    </row>
    <row r="874" spans="1:25" x14ac:dyDescent="0.25">
      <c r="A874">
        <v>873</v>
      </c>
      <c r="B874">
        <v>70124</v>
      </c>
      <c r="C874">
        <v>0</v>
      </c>
      <c r="D874">
        <v>0</v>
      </c>
      <c r="E874" t="s">
        <v>2597</v>
      </c>
      <c r="F874" t="s">
        <v>2598</v>
      </c>
      <c r="G874">
        <v>1</v>
      </c>
      <c r="H874" s="6">
        <v>6757826</v>
      </c>
      <c r="I874" s="7">
        <v>46139</v>
      </c>
      <c r="K874">
        <v>6</v>
      </c>
      <c r="L874" t="s">
        <v>40</v>
      </c>
      <c r="M874" t="s">
        <v>5</v>
      </c>
      <c r="N874" t="s">
        <v>41</v>
      </c>
      <c r="O874" t="s">
        <v>57</v>
      </c>
      <c r="P874" t="s">
        <v>2519</v>
      </c>
      <c r="Q874">
        <v>6</v>
      </c>
      <c r="R874">
        <v>0</v>
      </c>
      <c r="S874">
        <v>0</v>
      </c>
      <c r="U874">
        <v>405470</v>
      </c>
      <c r="V874">
        <v>405470</v>
      </c>
      <c r="W874">
        <v>0</v>
      </c>
      <c r="X874">
        <v>0</v>
      </c>
      <c r="Y874" t="s">
        <v>2520</v>
      </c>
    </row>
    <row r="875" spans="1:25" x14ac:dyDescent="0.25">
      <c r="A875">
        <v>874</v>
      </c>
      <c r="B875">
        <v>70127</v>
      </c>
      <c r="C875">
        <v>0</v>
      </c>
      <c r="D875">
        <v>0</v>
      </c>
      <c r="E875" t="s">
        <v>2589</v>
      </c>
      <c r="F875" t="s">
        <v>2590</v>
      </c>
      <c r="G875">
        <v>1</v>
      </c>
      <c r="H875" s="6">
        <v>13611900</v>
      </c>
      <c r="I875" s="7">
        <v>46139</v>
      </c>
      <c r="K875">
        <v>6</v>
      </c>
      <c r="L875" t="s">
        <v>40</v>
      </c>
      <c r="M875" t="s">
        <v>5</v>
      </c>
      <c r="N875" t="s">
        <v>41</v>
      </c>
      <c r="O875" t="s">
        <v>57</v>
      </c>
      <c r="P875" t="s">
        <v>2519</v>
      </c>
      <c r="Q875">
        <v>6</v>
      </c>
      <c r="R875">
        <v>0</v>
      </c>
      <c r="S875">
        <v>0</v>
      </c>
      <c r="U875">
        <v>816714</v>
      </c>
      <c r="V875">
        <v>816714</v>
      </c>
      <c r="W875">
        <v>0</v>
      </c>
      <c r="X875">
        <v>0</v>
      </c>
      <c r="Y875" t="s">
        <v>2520</v>
      </c>
    </row>
    <row r="876" spans="1:25" x14ac:dyDescent="0.25">
      <c r="A876">
        <v>875</v>
      </c>
      <c r="B876">
        <v>70128</v>
      </c>
      <c r="C876">
        <v>0</v>
      </c>
      <c r="D876">
        <v>0</v>
      </c>
      <c r="E876" t="s">
        <v>2599</v>
      </c>
      <c r="F876" t="s">
        <v>2600</v>
      </c>
      <c r="G876">
        <v>1</v>
      </c>
      <c r="H876" s="6">
        <v>2387964</v>
      </c>
      <c r="I876" s="7">
        <v>46139</v>
      </c>
      <c r="K876">
        <v>6</v>
      </c>
      <c r="L876" t="s">
        <v>40</v>
      </c>
      <c r="M876" t="s">
        <v>5</v>
      </c>
      <c r="N876" t="s">
        <v>41</v>
      </c>
      <c r="O876" t="s">
        <v>57</v>
      </c>
      <c r="P876" t="s">
        <v>2519</v>
      </c>
      <c r="Q876">
        <v>6</v>
      </c>
      <c r="R876">
        <v>0</v>
      </c>
      <c r="S876">
        <v>0</v>
      </c>
      <c r="U876">
        <v>143278</v>
      </c>
      <c r="V876">
        <v>143278</v>
      </c>
      <c r="W876">
        <v>0</v>
      </c>
      <c r="X876">
        <v>0</v>
      </c>
      <c r="Y876" t="s">
        <v>2520</v>
      </c>
    </row>
    <row r="877" spans="1:25" x14ac:dyDescent="0.25">
      <c r="A877">
        <v>876</v>
      </c>
      <c r="B877">
        <v>70164</v>
      </c>
      <c r="C877">
        <v>0</v>
      </c>
      <c r="D877">
        <v>0</v>
      </c>
      <c r="E877" t="s">
        <v>393</v>
      </c>
      <c r="F877" t="s">
        <v>2586</v>
      </c>
      <c r="G877">
        <v>1</v>
      </c>
      <c r="H877" s="6">
        <v>6471074</v>
      </c>
      <c r="I877" s="7">
        <v>46139</v>
      </c>
      <c r="K877">
        <v>8</v>
      </c>
      <c r="L877" t="s">
        <v>40</v>
      </c>
      <c r="M877" t="s">
        <v>5</v>
      </c>
      <c r="N877" t="s">
        <v>41</v>
      </c>
      <c r="O877" t="s">
        <v>57</v>
      </c>
      <c r="P877" t="s">
        <v>2519</v>
      </c>
      <c r="Q877">
        <v>8</v>
      </c>
      <c r="R877">
        <v>0</v>
      </c>
      <c r="S877">
        <v>0</v>
      </c>
      <c r="U877">
        <v>517686</v>
      </c>
      <c r="V877">
        <v>517686</v>
      </c>
      <c r="W877">
        <v>0</v>
      </c>
      <c r="X877">
        <v>0</v>
      </c>
      <c r="Y877" t="s">
        <v>44</v>
      </c>
    </row>
    <row r="878" spans="1:25" x14ac:dyDescent="0.25">
      <c r="A878">
        <v>877</v>
      </c>
      <c r="B878">
        <v>70167</v>
      </c>
      <c r="C878">
        <v>0</v>
      </c>
      <c r="D878">
        <v>0</v>
      </c>
      <c r="E878" t="s">
        <v>578</v>
      </c>
      <c r="F878" t="s">
        <v>579</v>
      </c>
      <c r="G878">
        <v>1</v>
      </c>
      <c r="H878" s="6">
        <v>1350000</v>
      </c>
      <c r="I878" s="7">
        <v>46139</v>
      </c>
      <c r="K878">
        <v>8</v>
      </c>
      <c r="L878" t="s">
        <v>40</v>
      </c>
      <c r="M878" t="s">
        <v>9</v>
      </c>
      <c r="N878" t="s">
        <v>41</v>
      </c>
      <c r="O878" t="s">
        <v>42</v>
      </c>
      <c r="P878" t="s">
        <v>2519</v>
      </c>
      <c r="Q878">
        <v>8</v>
      </c>
      <c r="R878">
        <v>0</v>
      </c>
      <c r="S878">
        <v>0</v>
      </c>
      <c r="U878">
        <v>108000</v>
      </c>
      <c r="V878">
        <v>108000</v>
      </c>
      <c r="W878">
        <v>0</v>
      </c>
      <c r="X878">
        <v>0</v>
      </c>
      <c r="Y878" t="s">
        <v>109</v>
      </c>
    </row>
    <row r="879" spans="1:25" x14ac:dyDescent="0.25">
      <c r="A879">
        <v>878</v>
      </c>
      <c r="B879">
        <v>70163</v>
      </c>
      <c r="C879">
        <v>0</v>
      </c>
      <c r="D879">
        <v>0</v>
      </c>
      <c r="E879" t="s">
        <v>535</v>
      </c>
      <c r="F879" t="s">
        <v>536</v>
      </c>
      <c r="G879">
        <v>1</v>
      </c>
      <c r="H879" s="6">
        <v>18727365</v>
      </c>
      <c r="I879" s="7">
        <v>46139</v>
      </c>
      <c r="K879">
        <v>15</v>
      </c>
      <c r="L879" t="s">
        <v>40</v>
      </c>
      <c r="M879" t="s">
        <v>9</v>
      </c>
      <c r="N879" t="s">
        <v>41</v>
      </c>
      <c r="O879" t="s">
        <v>42</v>
      </c>
      <c r="P879" t="s">
        <v>2519</v>
      </c>
      <c r="Q879">
        <v>5</v>
      </c>
      <c r="R879">
        <v>10</v>
      </c>
      <c r="S879">
        <v>0</v>
      </c>
      <c r="U879">
        <v>2809105</v>
      </c>
      <c r="V879">
        <v>936368</v>
      </c>
      <c r="W879">
        <v>1872736</v>
      </c>
      <c r="X879">
        <v>0</v>
      </c>
      <c r="Y879" t="s">
        <v>109</v>
      </c>
    </row>
    <row r="880" spans="1:25" x14ac:dyDescent="0.25">
      <c r="A880">
        <v>879</v>
      </c>
      <c r="B880">
        <v>70166</v>
      </c>
      <c r="C880">
        <v>0</v>
      </c>
      <c r="D880">
        <v>0</v>
      </c>
      <c r="E880" t="s">
        <v>1828</v>
      </c>
      <c r="F880" t="s">
        <v>1829</v>
      </c>
      <c r="G880">
        <v>1</v>
      </c>
      <c r="H880" s="6">
        <v>3066667</v>
      </c>
      <c r="I880" s="7">
        <v>46139</v>
      </c>
      <c r="K880">
        <v>10</v>
      </c>
      <c r="L880" t="s">
        <v>40</v>
      </c>
      <c r="M880" t="s">
        <v>5</v>
      </c>
      <c r="N880" t="s">
        <v>41</v>
      </c>
      <c r="O880" t="s">
        <v>57</v>
      </c>
      <c r="P880" t="s">
        <v>2519</v>
      </c>
      <c r="Q880">
        <v>10</v>
      </c>
      <c r="R880">
        <v>0</v>
      </c>
      <c r="S880">
        <v>0</v>
      </c>
      <c r="U880">
        <v>306667</v>
      </c>
      <c r="V880">
        <v>306667</v>
      </c>
      <c r="W880">
        <v>0</v>
      </c>
      <c r="X880">
        <v>0</v>
      </c>
      <c r="Y880" t="s">
        <v>109</v>
      </c>
    </row>
    <row r="881" spans="1:25" x14ac:dyDescent="0.25">
      <c r="A881">
        <v>880</v>
      </c>
      <c r="B881">
        <v>70156</v>
      </c>
      <c r="C881">
        <v>0</v>
      </c>
      <c r="D881">
        <v>0</v>
      </c>
      <c r="E881" t="s">
        <v>539</v>
      </c>
      <c r="F881" t="s">
        <v>540</v>
      </c>
      <c r="G881">
        <v>1</v>
      </c>
      <c r="H881" s="6">
        <v>19543914</v>
      </c>
      <c r="I881" s="7">
        <v>46136</v>
      </c>
      <c r="K881">
        <v>15</v>
      </c>
      <c r="L881" t="s">
        <v>40</v>
      </c>
      <c r="M881" t="s">
        <v>5</v>
      </c>
      <c r="N881" t="s">
        <v>41</v>
      </c>
      <c r="O881" t="s">
        <v>47</v>
      </c>
      <c r="P881" t="s">
        <v>2519</v>
      </c>
      <c r="Q881">
        <v>4</v>
      </c>
      <c r="R881">
        <v>11</v>
      </c>
      <c r="S881">
        <v>0</v>
      </c>
      <c r="U881">
        <v>2931587</v>
      </c>
      <c r="V881">
        <v>781757</v>
      </c>
      <c r="W881">
        <v>2149831</v>
      </c>
      <c r="X881">
        <v>0</v>
      </c>
      <c r="Y881" t="s">
        <v>109</v>
      </c>
    </row>
    <row r="882" spans="1:25" x14ac:dyDescent="0.25">
      <c r="A882">
        <v>881</v>
      </c>
      <c r="B882">
        <v>70158</v>
      </c>
      <c r="C882">
        <v>0</v>
      </c>
      <c r="D882">
        <v>0</v>
      </c>
      <c r="E882" t="s">
        <v>795</v>
      </c>
      <c r="F882" t="s">
        <v>796</v>
      </c>
      <c r="G882">
        <v>1</v>
      </c>
      <c r="H882" s="6">
        <v>13503774</v>
      </c>
      <c r="I882" s="7">
        <v>46136</v>
      </c>
      <c r="K882" t="s">
        <v>167</v>
      </c>
      <c r="L882" t="s">
        <v>40</v>
      </c>
      <c r="M882" t="s">
        <v>7</v>
      </c>
      <c r="N882" t="s">
        <v>41</v>
      </c>
      <c r="O882" t="s">
        <v>64</v>
      </c>
      <c r="P882" t="s">
        <v>2519</v>
      </c>
      <c r="Q882">
        <v>5.5</v>
      </c>
      <c r="R882">
        <v>0</v>
      </c>
      <c r="S882">
        <v>0</v>
      </c>
      <c r="U882">
        <v>742708</v>
      </c>
      <c r="V882">
        <v>742708</v>
      </c>
      <c r="W882">
        <v>0</v>
      </c>
      <c r="X882">
        <v>0</v>
      </c>
      <c r="Y882" t="s">
        <v>44</v>
      </c>
    </row>
    <row r="883" spans="1:25" x14ac:dyDescent="0.25">
      <c r="A883">
        <v>882</v>
      </c>
      <c r="B883">
        <v>70148</v>
      </c>
      <c r="C883">
        <v>0</v>
      </c>
      <c r="D883">
        <v>0</v>
      </c>
      <c r="E883" t="s">
        <v>1652</v>
      </c>
      <c r="F883" t="s">
        <v>1653</v>
      </c>
      <c r="G883">
        <v>1</v>
      </c>
      <c r="H883" s="6">
        <v>3539168</v>
      </c>
      <c r="I883" s="7">
        <v>46136</v>
      </c>
      <c r="K883">
        <v>7</v>
      </c>
      <c r="L883" t="s">
        <v>40</v>
      </c>
      <c r="M883" t="s">
        <v>5</v>
      </c>
      <c r="N883" t="s">
        <v>41</v>
      </c>
      <c r="O883" t="s">
        <v>47</v>
      </c>
      <c r="P883" t="s">
        <v>2519</v>
      </c>
      <c r="Q883">
        <v>7</v>
      </c>
      <c r="R883">
        <v>0</v>
      </c>
      <c r="S883">
        <v>0</v>
      </c>
      <c r="U883">
        <v>247742</v>
      </c>
      <c r="V883">
        <v>247742</v>
      </c>
      <c r="W883">
        <v>0</v>
      </c>
      <c r="X883">
        <v>0</v>
      </c>
      <c r="Y883" t="s">
        <v>48</v>
      </c>
    </row>
    <row r="884" spans="1:25" x14ac:dyDescent="0.25">
      <c r="A884">
        <v>883</v>
      </c>
      <c r="B884">
        <v>70149</v>
      </c>
      <c r="C884">
        <v>0</v>
      </c>
      <c r="D884">
        <v>0</v>
      </c>
      <c r="E884" t="s">
        <v>1650</v>
      </c>
      <c r="F884" t="s">
        <v>1651</v>
      </c>
      <c r="G884">
        <v>1</v>
      </c>
      <c r="H884" s="6">
        <v>1495008</v>
      </c>
      <c r="I884" s="7">
        <v>46136</v>
      </c>
      <c r="K884">
        <v>7</v>
      </c>
      <c r="L884" t="s">
        <v>40</v>
      </c>
      <c r="M884" t="s">
        <v>5</v>
      </c>
      <c r="N884" t="s">
        <v>41</v>
      </c>
      <c r="O884" t="s">
        <v>47</v>
      </c>
      <c r="P884" t="s">
        <v>2519</v>
      </c>
      <c r="Q884">
        <v>7</v>
      </c>
      <c r="R884">
        <v>0</v>
      </c>
      <c r="S884">
        <v>0</v>
      </c>
      <c r="U884">
        <v>104651</v>
      </c>
      <c r="V884">
        <v>104651</v>
      </c>
      <c r="W884">
        <v>0</v>
      </c>
      <c r="X884">
        <v>0</v>
      </c>
      <c r="Y884" t="s">
        <v>48</v>
      </c>
    </row>
    <row r="885" spans="1:25" x14ac:dyDescent="0.25">
      <c r="A885">
        <v>884</v>
      </c>
      <c r="B885">
        <v>70155</v>
      </c>
      <c r="C885">
        <v>0</v>
      </c>
      <c r="D885">
        <v>0</v>
      </c>
      <c r="E885" t="s">
        <v>553</v>
      </c>
      <c r="F885" t="s">
        <v>554</v>
      </c>
      <c r="G885">
        <v>1</v>
      </c>
      <c r="H885" s="6">
        <v>34879617</v>
      </c>
      <c r="I885" s="7">
        <v>46136</v>
      </c>
      <c r="K885">
        <v>15</v>
      </c>
      <c r="L885" t="s">
        <v>40</v>
      </c>
      <c r="M885" t="s">
        <v>5</v>
      </c>
      <c r="N885" t="s">
        <v>41</v>
      </c>
      <c r="O885" t="s">
        <v>47</v>
      </c>
      <c r="P885" t="s">
        <v>2519</v>
      </c>
      <c r="Q885">
        <v>4</v>
      </c>
      <c r="R885">
        <v>11</v>
      </c>
      <c r="S885">
        <v>0</v>
      </c>
      <c r="U885">
        <v>5231943</v>
      </c>
      <c r="V885">
        <v>1395185</v>
      </c>
      <c r="W885">
        <v>3836758</v>
      </c>
      <c r="X885">
        <v>0</v>
      </c>
      <c r="Y885" t="s">
        <v>109</v>
      </c>
    </row>
    <row r="886" spans="1:25" x14ac:dyDescent="0.25">
      <c r="A886">
        <v>885</v>
      </c>
      <c r="B886">
        <v>70157</v>
      </c>
      <c r="C886">
        <v>0</v>
      </c>
      <c r="D886">
        <v>0</v>
      </c>
      <c r="E886" t="s">
        <v>417</v>
      </c>
      <c r="F886" t="s">
        <v>418</v>
      </c>
      <c r="G886">
        <v>1</v>
      </c>
      <c r="H886" s="6">
        <v>50000000</v>
      </c>
      <c r="I886" s="7">
        <v>46136</v>
      </c>
      <c r="K886">
        <v>15</v>
      </c>
      <c r="L886" t="s">
        <v>40</v>
      </c>
      <c r="M886" t="s">
        <v>5</v>
      </c>
      <c r="N886" t="s">
        <v>41</v>
      </c>
      <c r="O886" t="s">
        <v>57</v>
      </c>
      <c r="P886" t="s">
        <v>2519</v>
      </c>
      <c r="Q886">
        <v>4.7</v>
      </c>
      <c r="R886">
        <v>10.3</v>
      </c>
      <c r="S886">
        <v>0</v>
      </c>
      <c r="U886">
        <v>7500000</v>
      </c>
      <c r="V886">
        <v>2350000</v>
      </c>
      <c r="W886">
        <v>5150000</v>
      </c>
      <c r="X886">
        <v>0</v>
      </c>
      <c r="Y886" t="s">
        <v>48</v>
      </c>
    </row>
    <row r="887" spans="1:25" x14ac:dyDescent="0.25">
      <c r="A887">
        <v>886</v>
      </c>
      <c r="B887">
        <v>70151</v>
      </c>
      <c r="C887">
        <v>0</v>
      </c>
      <c r="D887">
        <v>0</v>
      </c>
      <c r="E887" t="s">
        <v>948</v>
      </c>
      <c r="F887" t="s">
        <v>949</v>
      </c>
      <c r="G887">
        <v>1</v>
      </c>
      <c r="H887" s="6">
        <v>84917227</v>
      </c>
      <c r="I887" s="7">
        <v>46136</v>
      </c>
      <c r="K887">
        <v>15</v>
      </c>
      <c r="L887" t="s">
        <v>40</v>
      </c>
      <c r="M887" t="s">
        <v>5</v>
      </c>
      <c r="N887" t="s">
        <v>41</v>
      </c>
      <c r="O887" t="s">
        <v>77</v>
      </c>
      <c r="P887" t="s">
        <v>2519</v>
      </c>
      <c r="Q887">
        <v>7</v>
      </c>
      <c r="R887">
        <v>8</v>
      </c>
      <c r="S887">
        <v>0</v>
      </c>
      <c r="U887">
        <v>12737584</v>
      </c>
      <c r="V887">
        <v>5944206</v>
      </c>
      <c r="W887">
        <v>6793378</v>
      </c>
      <c r="X887">
        <v>0</v>
      </c>
      <c r="Y887" t="s">
        <v>112</v>
      </c>
    </row>
    <row r="888" spans="1:25" x14ac:dyDescent="0.25">
      <c r="A888">
        <v>887</v>
      </c>
      <c r="B888">
        <v>70154</v>
      </c>
      <c r="C888">
        <v>0</v>
      </c>
      <c r="D888">
        <v>0</v>
      </c>
      <c r="E888" t="s">
        <v>1210</v>
      </c>
      <c r="F888" t="s">
        <v>1211</v>
      </c>
      <c r="G888">
        <v>1</v>
      </c>
      <c r="H888" s="6">
        <v>3297788</v>
      </c>
      <c r="I888" s="7">
        <v>46136</v>
      </c>
      <c r="K888">
        <v>15</v>
      </c>
      <c r="L888" t="s">
        <v>40</v>
      </c>
      <c r="M888" t="s">
        <v>5</v>
      </c>
      <c r="N888" t="s">
        <v>41</v>
      </c>
      <c r="O888" t="s">
        <v>57</v>
      </c>
      <c r="P888" t="s">
        <v>2519</v>
      </c>
      <c r="Q888">
        <v>5</v>
      </c>
      <c r="R888">
        <v>10</v>
      </c>
      <c r="S888">
        <v>0</v>
      </c>
      <c r="U888">
        <v>494668</v>
      </c>
      <c r="V888">
        <v>164889</v>
      </c>
      <c r="W888">
        <v>329779</v>
      </c>
      <c r="X888">
        <v>0</v>
      </c>
      <c r="Y888" t="s">
        <v>72</v>
      </c>
    </row>
    <row r="889" spans="1:25" x14ac:dyDescent="0.25">
      <c r="A889">
        <v>888</v>
      </c>
      <c r="B889">
        <v>70144</v>
      </c>
      <c r="C889">
        <v>0</v>
      </c>
      <c r="D889">
        <v>0</v>
      </c>
      <c r="E889" t="s">
        <v>2250</v>
      </c>
      <c r="F889" t="s">
        <v>2251</v>
      </c>
      <c r="G889">
        <v>1</v>
      </c>
      <c r="H889" s="6">
        <v>122397</v>
      </c>
      <c r="I889" s="7">
        <v>46136</v>
      </c>
      <c r="K889">
        <v>15</v>
      </c>
      <c r="L889" t="s">
        <v>40</v>
      </c>
      <c r="M889" t="s">
        <v>3</v>
      </c>
      <c r="N889" t="s">
        <v>41</v>
      </c>
      <c r="O889" t="s">
        <v>51</v>
      </c>
      <c r="P889" t="s">
        <v>2519</v>
      </c>
      <c r="Q889">
        <v>15</v>
      </c>
      <c r="R889">
        <v>0</v>
      </c>
      <c r="S889">
        <v>0</v>
      </c>
      <c r="U889">
        <v>18360</v>
      </c>
      <c r="V889">
        <v>18360</v>
      </c>
      <c r="W889">
        <v>0</v>
      </c>
      <c r="X889">
        <v>0</v>
      </c>
      <c r="Y889" t="s">
        <v>48</v>
      </c>
    </row>
    <row r="890" spans="1:25" x14ac:dyDescent="0.25">
      <c r="A890">
        <v>889</v>
      </c>
      <c r="B890">
        <v>70143</v>
      </c>
      <c r="C890">
        <v>0</v>
      </c>
      <c r="D890">
        <v>0</v>
      </c>
      <c r="E890" t="s">
        <v>2254</v>
      </c>
      <c r="F890" t="s">
        <v>2255</v>
      </c>
      <c r="G890">
        <v>1</v>
      </c>
      <c r="H890" s="6">
        <v>527338</v>
      </c>
      <c r="I890" s="7">
        <v>46136</v>
      </c>
      <c r="K890">
        <v>15</v>
      </c>
      <c r="L890" t="s">
        <v>40</v>
      </c>
      <c r="M890" t="s">
        <v>3</v>
      </c>
      <c r="N890" t="s">
        <v>41</v>
      </c>
      <c r="O890" t="s">
        <v>51</v>
      </c>
      <c r="P890" t="s">
        <v>2519</v>
      </c>
      <c r="Q890">
        <v>15</v>
      </c>
      <c r="R890">
        <v>0</v>
      </c>
      <c r="S890">
        <v>0</v>
      </c>
      <c r="U890">
        <v>79101</v>
      </c>
      <c r="V890">
        <v>79101</v>
      </c>
      <c r="W890">
        <v>0</v>
      </c>
      <c r="X890">
        <v>0</v>
      </c>
      <c r="Y890" t="s">
        <v>48</v>
      </c>
    </row>
    <row r="891" spans="1:25" x14ac:dyDescent="0.25">
      <c r="A891">
        <v>890</v>
      </c>
      <c r="B891">
        <v>70145</v>
      </c>
      <c r="C891">
        <v>0</v>
      </c>
      <c r="D891">
        <v>0</v>
      </c>
      <c r="E891" t="s">
        <v>860</v>
      </c>
      <c r="F891" t="s">
        <v>861</v>
      </c>
      <c r="G891">
        <v>1</v>
      </c>
      <c r="H891" s="6">
        <v>2110755</v>
      </c>
      <c r="I891" s="7">
        <v>46136</v>
      </c>
      <c r="K891">
        <v>15</v>
      </c>
      <c r="L891" t="s">
        <v>40</v>
      </c>
      <c r="M891" t="s">
        <v>3</v>
      </c>
      <c r="N891" t="s">
        <v>41</v>
      </c>
      <c r="O891" t="s">
        <v>51</v>
      </c>
      <c r="P891" t="s">
        <v>2519</v>
      </c>
      <c r="Q891">
        <v>15</v>
      </c>
      <c r="R891">
        <v>0</v>
      </c>
      <c r="S891">
        <v>0</v>
      </c>
      <c r="U891">
        <v>316613</v>
      </c>
      <c r="V891">
        <v>316613</v>
      </c>
      <c r="W891">
        <v>0</v>
      </c>
      <c r="X891">
        <v>0</v>
      </c>
      <c r="Y891" t="s">
        <v>48</v>
      </c>
    </row>
    <row r="892" spans="1:25" x14ac:dyDescent="0.25">
      <c r="A892">
        <v>891</v>
      </c>
      <c r="B892">
        <v>70142</v>
      </c>
      <c r="C892">
        <v>0</v>
      </c>
      <c r="D892">
        <v>0</v>
      </c>
      <c r="E892" t="s">
        <v>1083</v>
      </c>
      <c r="F892" t="s">
        <v>1084</v>
      </c>
      <c r="G892">
        <v>1</v>
      </c>
      <c r="H892" s="6">
        <v>831815</v>
      </c>
      <c r="I892" s="7">
        <v>46136</v>
      </c>
      <c r="K892">
        <v>15</v>
      </c>
      <c r="L892" t="s">
        <v>40</v>
      </c>
      <c r="M892" t="s">
        <v>3</v>
      </c>
      <c r="N892" t="s">
        <v>41</v>
      </c>
      <c r="O892" t="s">
        <v>51</v>
      </c>
      <c r="P892" t="s">
        <v>2519</v>
      </c>
      <c r="Q892">
        <v>15</v>
      </c>
      <c r="R892">
        <v>0</v>
      </c>
      <c r="S892">
        <v>0</v>
      </c>
      <c r="U892">
        <v>124772</v>
      </c>
      <c r="V892">
        <v>124772</v>
      </c>
      <c r="W892">
        <v>0</v>
      </c>
      <c r="X892">
        <v>0</v>
      </c>
      <c r="Y892" t="s">
        <v>48</v>
      </c>
    </row>
    <row r="893" spans="1:25" x14ac:dyDescent="0.25">
      <c r="A893">
        <v>892</v>
      </c>
      <c r="B893">
        <v>70141</v>
      </c>
      <c r="C893">
        <v>0</v>
      </c>
      <c r="D893">
        <v>0</v>
      </c>
      <c r="E893" t="s">
        <v>2252</v>
      </c>
      <c r="F893" t="s">
        <v>2253</v>
      </c>
      <c r="G893">
        <v>1</v>
      </c>
      <c r="H893" s="6">
        <v>846905</v>
      </c>
      <c r="I893" s="7">
        <v>46136</v>
      </c>
      <c r="K893">
        <v>15</v>
      </c>
      <c r="L893" t="s">
        <v>40</v>
      </c>
      <c r="M893" t="s">
        <v>3</v>
      </c>
      <c r="N893" t="s">
        <v>41</v>
      </c>
      <c r="O893" t="s">
        <v>51</v>
      </c>
      <c r="P893" t="s">
        <v>2519</v>
      </c>
      <c r="Q893">
        <v>15</v>
      </c>
      <c r="R893">
        <v>0</v>
      </c>
      <c r="S893">
        <v>0</v>
      </c>
      <c r="U893">
        <v>127036</v>
      </c>
      <c r="V893">
        <v>127036</v>
      </c>
      <c r="W893">
        <v>0</v>
      </c>
      <c r="X893">
        <v>0</v>
      </c>
      <c r="Y893" t="s">
        <v>48</v>
      </c>
    </row>
    <row r="894" spans="1:25" x14ac:dyDescent="0.25">
      <c r="A894">
        <v>893</v>
      </c>
      <c r="B894">
        <v>70150</v>
      </c>
      <c r="C894">
        <v>0</v>
      </c>
      <c r="D894">
        <v>0</v>
      </c>
      <c r="E894" t="s">
        <v>1638</v>
      </c>
      <c r="F894" t="s">
        <v>1639</v>
      </c>
      <c r="G894">
        <v>1</v>
      </c>
      <c r="H894" s="6">
        <v>697956</v>
      </c>
      <c r="I894" s="7">
        <v>46136</v>
      </c>
      <c r="K894">
        <v>7</v>
      </c>
      <c r="L894" t="s">
        <v>40</v>
      </c>
      <c r="M894" t="s">
        <v>5</v>
      </c>
      <c r="N894" t="s">
        <v>41</v>
      </c>
      <c r="O894" t="s">
        <v>47</v>
      </c>
      <c r="P894" t="s">
        <v>2519</v>
      </c>
      <c r="Q894">
        <v>7</v>
      </c>
      <c r="R894">
        <v>0</v>
      </c>
      <c r="S894">
        <v>0</v>
      </c>
      <c r="U894">
        <v>48857</v>
      </c>
      <c r="V894">
        <v>48857</v>
      </c>
      <c r="W894">
        <v>0</v>
      </c>
      <c r="X894">
        <v>0</v>
      </c>
      <c r="Y894" t="s">
        <v>48</v>
      </c>
    </row>
    <row r="895" spans="1:25" x14ac:dyDescent="0.25">
      <c r="A895">
        <v>894</v>
      </c>
      <c r="B895">
        <v>70152</v>
      </c>
      <c r="C895">
        <v>0</v>
      </c>
      <c r="D895">
        <v>0</v>
      </c>
      <c r="E895" t="s">
        <v>634</v>
      </c>
      <c r="F895" t="s">
        <v>635</v>
      </c>
      <c r="G895">
        <v>1</v>
      </c>
      <c r="H895" s="6">
        <v>751024</v>
      </c>
      <c r="I895" s="7">
        <v>46136</v>
      </c>
      <c r="K895">
        <v>15</v>
      </c>
      <c r="L895" t="s">
        <v>40</v>
      </c>
      <c r="M895" t="s">
        <v>5</v>
      </c>
      <c r="N895" t="s">
        <v>41</v>
      </c>
      <c r="O895" t="s">
        <v>47</v>
      </c>
      <c r="P895" t="s">
        <v>2519</v>
      </c>
      <c r="Q895">
        <v>4</v>
      </c>
      <c r="R895">
        <v>11</v>
      </c>
      <c r="S895">
        <v>0</v>
      </c>
      <c r="U895">
        <v>112654</v>
      </c>
      <c r="V895">
        <v>30041</v>
      </c>
      <c r="W895">
        <v>82613</v>
      </c>
      <c r="X895">
        <v>0</v>
      </c>
      <c r="Y895" t="s">
        <v>109</v>
      </c>
    </row>
    <row r="896" spans="1:25" x14ac:dyDescent="0.25">
      <c r="A896">
        <v>895</v>
      </c>
      <c r="B896">
        <v>70159</v>
      </c>
      <c r="C896">
        <v>0</v>
      </c>
      <c r="D896">
        <v>0</v>
      </c>
      <c r="E896" t="s">
        <v>1035</v>
      </c>
      <c r="F896" t="s">
        <v>1036</v>
      </c>
      <c r="G896">
        <v>1</v>
      </c>
      <c r="H896" s="6">
        <v>9090000</v>
      </c>
      <c r="I896" s="7">
        <v>46136</v>
      </c>
      <c r="K896">
        <v>5</v>
      </c>
      <c r="L896" t="s">
        <v>40</v>
      </c>
      <c r="M896" t="s">
        <v>5</v>
      </c>
      <c r="N896" t="s">
        <v>41</v>
      </c>
      <c r="O896" t="s">
        <v>47</v>
      </c>
      <c r="P896" t="s">
        <v>2519</v>
      </c>
      <c r="Q896">
        <v>5</v>
      </c>
      <c r="R896">
        <v>0</v>
      </c>
      <c r="S896">
        <v>0</v>
      </c>
      <c r="U896">
        <v>454500</v>
      </c>
      <c r="V896">
        <v>454500</v>
      </c>
      <c r="W896">
        <v>0</v>
      </c>
      <c r="X896">
        <v>0</v>
      </c>
      <c r="Y896" t="s">
        <v>390</v>
      </c>
    </row>
    <row r="897" spans="1:25" x14ac:dyDescent="0.25">
      <c r="A897">
        <v>896</v>
      </c>
      <c r="B897">
        <v>70147</v>
      </c>
      <c r="C897">
        <v>0</v>
      </c>
      <c r="D897">
        <v>0</v>
      </c>
      <c r="E897" t="s">
        <v>1642</v>
      </c>
      <c r="F897" t="s">
        <v>1643</v>
      </c>
      <c r="G897">
        <v>1</v>
      </c>
      <c r="H897" s="6">
        <v>20363352</v>
      </c>
      <c r="I897" s="7">
        <v>46136</v>
      </c>
      <c r="K897">
        <v>7</v>
      </c>
      <c r="L897" t="s">
        <v>40</v>
      </c>
      <c r="M897" t="s">
        <v>5</v>
      </c>
      <c r="N897" t="s">
        <v>41</v>
      </c>
      <c r="O897" t="s">
        <v>47</v>
      </c>
      <c r="P897" t="s">
        <v>2519</v>
      </c>
      <c r="Q897">
        <v>7</v>
      </c>
      <c r="R897">
        <v>0</v>
      </c>
      <c r="S897">
        <v>0</v>
      </c>
      <c r="U897">
        <v>1425435</v>
      </c>
      <c r="V897">
        <v>1425435</v>
      </c>
      <c r="W897">
        <v>0</v>
      </c>
      <c r="X897">
        <v>0</v>
      </c>
      <c r="Y897" t="s">
        <v>48</v>
      </c>
    </row>
    <row r="898" spans="1:25" x14ac:dyDescent="0.25">
      <c r="A898">
        <v>897</v>
      </c>
      <c r="B898">
        <v>70146</v>
      </c>
      <c r="C898">
        <v>0</v>
      </c>
      <c r="D898">
        <v>0</v>
      </c>
      <c r="E898" t="s">
        <v>2248</v>
      </c>
      <c r="F898" t="s">
        <v>2249</v>
      </c>
      <c r="G898">
        <v>1</v>
      </c>
      <c r="H898" s="6">
        <v>147429</v>
      </c>
      <c r="I898" s="7">
        <v>46136</v>
      </c>
      <c r="K898">
        <v>15</v>
      </c>
      <c r="L898" t="s">
        <v>40</v>
      </c>
      <c r="M898" t="s">
        <v>3</v>
      </c>
      <c r="N898" t="s">
        <v>41</v>
      </c>
      <c r="O898" t="s">
        <v>51</v>
      </c>
      <c r="P898" t="s">
        <v>2519</v>
      </c>
      <c r="Q898">
        <v>15</v>
      </c>
      <c r="R898">
        <v>0</v>
      </c>
      <c r="S898">
        <v>0</v>
      </c>
      <c r="U898">
        <v>22114</v>
      </c>
      <c r="V898">
        <v>22114</v>
      </c>
      <c r="W898">
        <v>0</v>
      </c>
      <c r="X898">
        <v>0</v>
      </c>
      <c r="Y898" t="s">
        <v>48</v>
      </c>
    </row>
    <row r="899" spans="1:25" x14ac:dyDescent="0.25">
      <c r="A899">
        <v>898</v>
      </c>
      <c r="B899">
        <v>70153</v>
      </c>
      <c r="C899">
        <v>0</v>
      </c>
      <c r="D899">
        <v>0</v>
      </c>
      <c r="E899" t="s">
        <v>2521</v>
      </c>
      <c r="F899" t="s">
        <v>2522</v>
      </c>
      <c r="G899">
        <v>1</v>
      </c>
      <c r="H899" s="6">
        <v>4550000</v>
      </c>
      <c r="I899" s="7">
        <v>46136</v>
      </c>
      <c r="K899">
        <v>8</v>
      </c>
      <c r="L899" t="s">
        <v>40</v>
      </c>
      <c r="M899" t="s">
        <v>5</v>
      </c>
      <c r="N899" t="s">
        <v>41</v>
      </c>
      <c r="O899" t="s">
        <v>54</v>
      </c>
      <c r="P899" t="s">
        <v>2519</v>
      </c>
      <c r="Q899">
        <v>8</v>
      </c>
      <c r="R899">
        <v>0</v>
      </c>
      <c r="S899">
        <v>0</v>
      </c>
      <c r="U899">
        <v>364000</v>
      </c>
      <c r="V899">
        <v>364000</v>
      </c>
      <c r="W899">
        <v>0</v>
      </c>
      <c r="X899">
        <v>0</v>
      </c>
      <c r="Y899" t="s">
        <v>2520</v>
      </c>
    </row>
    <row r="900" spans="1:25" x14ac:dyDescent="0.25">
      <c r="A900">
        <v>899</v>
      </c>
      <c r="B900">
        <v>70133</v>
      </c>
      <c r="C900">
        <v>0</v>
      </c>
      <c r="D900">
        <v>0</v>
      </c>
      <c r="E900" t="s">
        <v>1506</v>
      </c>
      <c r="F900" t="s">
        <v>1507</v>
      </c>
      <c r="G900">
        <v>1</v>
      </c>
      <c r="H900" s="6">
        <v>186636</v>
      </c>
      <c r="I900" s="7">
        <v>46135</v>
      </c>
      <c r="K900">
        <v>8</v>
      </c>
      <c r="L900" t="s">
        <v>40</v>
      </c>
      <c r="M900" t="s">
        <v>7</v>
      </c>
      <c r="N900" t="s">
        <v>41</v>
      </c>
      <c r="O900" t="s">
        <v>64</v>
      </c>
      <c r="P900" t="s">
        <v>2519</v>
      </c>
      <c r="Q900">
        <v>8</v>
      </c>
      <c r="R900">
        <v>0</v>
      </c>
      <c r="S900">
        <v>0</v>
      </c>
      <c r="U900">
        <v>14931</v>
      </c>
      <c r="V900">
        <v>14931</v>
      </c>
      <c r="W900">
        <v>0</v>
      </c>
      <c r="X900">
        <v>0</v>
      </c>
      <c r="Y900" t="s">
        <v>44</v>
      </c>
    </row>
    <row r="901" spans="1:25" x14ac:dyDescent="0.25">
      <c r="A901">
        <v>900</v>
      </c>
      <c r="B901">
        <v>70134</v>
      </c>
      <c r="C901">
        <v>0</v>
      </c>
      <c r="D901">
        <v>0</v>
      </c>
      <c r="E901" t="s">
        <v>972</v>
      </c>
      <c r="F901" t="s">
        <v>2623</v>
      </c>
      <c r="G901">
        <v>1</v>
      </c>
      <c r="H901" s="6">
        <v>945832</v>
      </c>
      <c r="I901" s="7">
        <v>46135</v>
      </c>
      <c r="K901">
        <v>8</v>
      </c>
      <c r="L901" t="s">
        <v>40</v>
      </c>
      <c r="M901" t="s">
        <v>7</v>
      </c>
      <c r="N901" t="s">
        <v>41</v>
      </c>
      <c r="O901" t="s">
        <v>64</v>
      </c>
      <c r="P901" t="s">
        <v>2519</v>
      </c>
      <c r="Q901">
        <v>8</v>
      </c>
      <c r="R901">
        <v>0</v>
      </c>
      <c r="S901">
        <v>0</v>
      </c>
      <c r="U901">
        <v>75667</v>
      </c>
      <c r="V901">
        <v>75667</v>
      </c>
      <c r="W901">
        <v>0</v>
      </c>
      <c r="X901">
        <v>0</v>
      </c>
      <c r="Y901" t="s">
        <v>44</v>
      </c>
    </row>
    <row r="902" spans="1:25" x14ac:dyDescent="0.25">
      <c r="A902">
        <v>901</v>
      </c>
      <c r="B902">
        <v>70137</v>
      </c>
      <c r="C902">
        <v>0</v>
      </c>
      <c r="D902">
        <v>0</v>
      </c>
      <c r="E902" t="s">
        <v>2601</v>
      </c>
      <c r="F902" t="s">
        <v>2602</v>
      </c>
      <c r="G902">
        <v>1</v>
      </c>
      <c r="H902" s="6">
        <v>5000000</v>
      </c>
      <c r="I902" s="7">
        <v>46135</v>
      </c>
      <c r="K902">
        <v>10</v>
      </c>
      <c r="L902" t="s">
        <v>40</v>
      </c>
      <c r="M902" t="s">
        <v>5</v>
      </c>
      <c r="N902" t="s">
        <v>41</v>
      </c>
      <c r="O902" t="s">
        <v>47</v>
      </c>
      <c r="P902" t="s">
        <v>2519</v>
      </c>
      <c r="Q902">
        <v>10</v>
      </c>
      <c r="R902">
        <v>0</v>
      </c>
      <c r="S902">
        <v>0</v>
      </c>
      <c r="U902">
        <v>500000</v>
      </c>
      <c r="V902">
        <v>500000</v>
      </c>
      <c r="W902">
        <v>0</v>
      </c>
      <c r="X902">
        <v>0</v>
      </c>
      <c r="Y902" t="s">
        <v>48</v>
      </c>
    </row>
    <row r="903" spans="1:25" x14ac:dyDescent="0.25">
      <c r="A903">
        <v>902</v>
      </c>
      <c r="B903">
        <v>70138</v>
      </c>
      <c r="C903">
        <v>0</v>
      </c>
      <c r="D903">
        <v>0</v>
      </c>
      <c r="E903" t="s">
        <v>559</v>
      </c>
      <c r="F903" t="s">
        <v>560</v>
      </c>
      <c r="G903">
        <v>1</v>
      </c>
      <c r="H903" s="6">
        <v>5200000</v>
      </c>
      <c r="I903" s="7">
        <v>46135</v>
      </c>
      <c r="K903">
        <v>7</v>
      </c>
      <c r="L903" t="s">
        <v>40</v>
      </c>
      <c r="M903" t="s">
        <v>4</v>
      </c>
      <c r="N903" t="s">
        <v>41</v>
      </c>
      <c r="O903" t="s">
        <v>51</v>
      </c>
      <c r="P903" t="s">
        <v>2519</v>
      </c>
      <c r="Q903">
        <v>7</v>
      </c>
      <c r="R903">
        <v>0</v>
      </c>
      <c r="S903">
        <v>0</v>
      </c>
      <c r="U903">
        <v>364000</v>
      </c>
      <c r="V903">
        <v>364000</v>
      </c>
      <c r="W903">
        <v>0</v>
      </c>
      <c r="X903">
        <v>0</v>
      </c>
      <c r="Y903" t="s">
        <v>109</v>
      </c>
    </row>
    <row r="904" spans="1:25" x14ac:dyDescent="0.25">
      <c r="A904">
        <v>903</v>
      </c>
      <c r="B904">
        <v>70135</v>
      </c>
      <c r="C904">
        <v>0</v>
      </c>
      <c r="D904">
        <v>0</v>
      </c>
      <c r="E904" t="s">
        <v>2401</v>
      </c>
      <c r="F904" t="s">
        <v>2402</v>
      </c>
      <c r="G904">
        <v>1</v>
      </c>
      <c r="H904" s="6">
        <v>54261249</v>
      </c>
      <c r="I904" s="7">
        <v>46135</v>
      </c>
      <c r="K904">
        <v>14</v>
      </c>
      <c r="L904" t="s">
        <v>40</v>
      </c>
      <c r="M904" t="s">
        <v>9</v>
      </c>
      <c r="N904" t="s">
        <v>41</v>
      </c>
      <c r="O904" t="s">
        <v>42</v>
      </c>
      <c r="P904" t="s">
        <v>2519</v>
      </c>
      <c r="Q904">
        <v>7</v>
      </c>
      <c r="R904">
        <v>7</v>
      </c>
      <c r="S904">
        <v>0</v>
      </c>
      <c r="U904">
        <v>7596575</v>
      </c>
      <c r="V904">
        <v>3798287</v>
      </c>
      <c r="W904">
        <v>3798287</v>
      </c>
      <c r="X904">
        <v>0</v>
      </c>
      <c r="Y904" t="s">
        <v>2086</v>
      </c>
    </row>
    <row r="905" spans="1:25" x14ac:dyDescent="0.25">
      <c r="A905">
        <v>904</v>
      </c>
      <c r="B905">
        <v>70136</v>
      </c>
      <c r="C905">
        <v>0</v>
      </c>
      <c r="D905">
        <v>0</v>
      </c>
      <c r="E905" t="s">
        <v>1735</v>
      </c>
      <c r="F905" t="s">
        <v>1736</v>
      </c>
      <c r="G905">
        <v>1</v>
      </c>
      <c r="H905" s="6">
        <v>160000</v>
      </c>
      <c r="I905" s="7">
        <v>46135</v>
      </c>
      <c r="K905">
        <v>10</v>
      </c>
      <c r="L905" t="s">
        <v>40</v>
      </c>
      <c r="M905" t="s">
        <v>5</v>
      </c>
      <c r="N905" t="s">
        <v>41</v>
      </c>
      <c r="O905" t="s">
        <v>57</v>
      </c>
      <c r="P905" t="s">
        <v>2519</v>
      </c>
      <c r="Q905">
        <v>10</v>
      </c>
      <c r="R905">
        <v>0</v>
      </c>
      <c r="S905">
        <v>0</v>
      </c>
      <c r="U905">
        <v>16000</v>
      </c>
      <c r="V905">
        <v>16000</v>
      </c>
      <c r="W905">
        <v>0</v>
      </c>
      <c r="X905">
        <v>0</v>
      </c>
      <c r="Y905" t="s">
        <v>48</v>
      </c>
    </row>
    <row r="906" spans="1:25" x14ac:dyDescent="0.25">
      <c r="A906">
        <v>905</v>
      </c>
      <c r="B906">
        <v>70035</v>
      </c>
      <c r="C906">
        <v>0</v>
      </c>
      <c r="D906">
        <v>0</v>
      </c>
      <c r="E906" t="s">
        <v>2617</v>
      </c>
      <c r="F906" t="s">
        <v>2618</v>
      </c>
      <c r="G906">
        <v>1</v>
      </c>
      <c r="H906" s="6">
        <v>15000000</v>
      </c>
      <c r="I906" s="7">
        <v>46134</v>
      </c>
      <c r="K906">
        <v>9</v>
      </c>
      <c r="L906" t="s">
        <v>40</v>
      </c>
      <c r="M906" t="s">
        <v>5</v>
      </c>
      <c r="N906" t="s">
        <v>41</v>
      </c>
      <c r="O906" t="s">
        <v>57</v>
      </c>
      <c r="P906" t="s">
        <v>2519</v>
      </c>
      <c r="Q906">
        <v>9</v>
      </c>
      <c r="R906">
        <v>0</v>
      </c>
      <c r="S906">
        <v>0</v>
      </c>
      <c r="U906">
        <v>1350000</v>
      </c>
      <c r="V906">
        <v>1350000</v>
      </c>
      <c r="W906">
        <v>0</v>
      </c>
      <c r="X906">
        <v>0</v>
      </c>
      <c r="Y906" t="s">
        <v>48</v>
      </c>
    </row>
    <row r="907" spans="1:25" x14ac:dyDescent="0.25">
      <c r="A907">
        <v>906</v>
      </c>
      <c r="B907">
        <v>70139</v>
      </c>
      <c r="C907">
        <v>0</v>
      </c>
      <c r="D907">
        <v>0</v>
      </c>
      <c r="E907" t="s">
        <v>2603</v>
      </c>
      <c r="F907" t="s">
        <v>2604</v>
      </c>
      <c r="G907">
        <v>1</v>
      </c>
      <c r="H907" s="6">
        <v>272000</v>
      </c>
      <c r="I907" s="7">
        <v>46134</v>
      </c>
      <c r="K907">
        <v>8</v>
      </c>
      <c r="L907" t="s">
        <v>40</v>
      </c>
      <c r="M907" t="s">
        <v>3</v>
      </c>
      <c r="N907" t="s">
        <v>41</v>
      </c>
      <c r="O907" t="s">
        <v>51</v>
      </c>
      <c r="P907" t="s">
        <v>2519</v>
      </c>
      <c r="Q907">
        <v>8</v>
      </c>
      <c r="R907">
        <v>0</v>
      </c>
      <c r="S907">
        <v>0</v>
      </c>
      <c r="U907">
        <v>21760</v>
      </c>
      <c r="V907">
        <v>21760</v>
      </c>
      <c r="W907">
        <v>0</v>
      </c>
      <c r="X907">
        <v>0</v>
      </c>
      <c r="Y907" t="s">
        <v>2520</v>
      </c>
    </row>
    <row r="908" spans="1:25" x14ac:dyDescent="0.25">
      <c r="A908">
        <v>907</v>
      </c>
      <c r="B908">
        <v>70129</v>
      </c>
      <c r="C908">
        <v>0</v>
      </c>
      <c r="D908">
        <v>0</v>
      </c>
      <c r="E908" t="s">
        <v>457</v>
      </c>
      <c r="F908" t="s">
        <v>458</v>
      </c>
      <c r="G908">
        <v>1</v>
      </c>
      <c r="H908" s="6">
        <v>192000</v>
      </c>
      <c r="I908" s="7">
        <v>46134</v>
      </c>
      <c r="K908" t="s">
        <v>137</v>
      </c>
      <c r="L908" t="s">
        <v>40</v>
      </c>
      <c r="M908" t="s">
        <v>5</v>
      </c>
      <c r="N908" t="s">
        <v>41</v>
      </c>
      <c r="O908" t="s">
        <v>47</v>
      </c>
      <c r="P908" t="s">
        <v>2519</v>
      </c>
      <c r="Q908">
        <v>12.5</v>
      </c>
      <c r="R908">
        <v>0</v>
      </c>
      <c r="S908">
        <v>0</v>
      </c>
      <c r="U908">
        <v>24000</v>
      </c>
      <c r="V908">
        <v>24000</v>
      </c>
      <c r="W908">
        <v>0</v>
      </c>
      <c r="X908">
        <v>0</v>
      </c>
      <c r="Y908" t="s">
        <v>44</v>
      </c>
    </row>
    <row r="909" spans="1:25" x14ac:dyDescent="0.25">
      <c r="A909">
        <v>908</v>
      </c>
      <c r="B909">
        <v>70119</v>
      </c>
      <c r="C909">
        <v>0</v>
      </c>
      <c r="D909">
        <v>0</v>
      </c>
      <c r="E909" t="s">
        <v>1560</v>
      </c>
      <c r="F909" t="s">
        <v>1561</v>
      </c>
      <c r="G909">
        <v>1</v>
      </c>
      <c r="H909" s="6">
        <v>213402</v>
      </c>
      <c r="I909" s="7">
        <v>46133</v>
      </c>
      <c r="K909">
        <v>7</v>
      </c>
      <c r="L909" t="s">
        <v>40</v>
      </c>
      <c r="M909" t="s">
        <v>5</v>
      </c>
      <c r="N909" t="s">
        <v>41</v>
      </c>
      <c r="O909" t="s">
        <v>57</v>
      </c>
      <c r="P909" t="s">
        <v>2519</v>
      </c>
      <c r="Q909">
        <v>7</v>
      </c>
      <c r="R909">
        <v>0</v>
      </c>
      <c r="S909">
        <v>0</v>
      </c>
      <c r="U909">
        <v>14938</v>
      </c>
      <c r="V909">
        <v>14938</v>
      </c>
      <c r="W909">
        <v>0</v>
      </c>
      <c r="X909">
        <v>0</v>
      </c>
      <c r="Y909" t="s">
        <v>72</v>
      </c>
    </row>
    <row r="910" spans="1:25" x14ac:dyDescent="0.25">
      <c r="A910">
        <v>909</v>
      </c>
      <c r="B910">
        <v>70121</v>
      </c>
      <c r="C910">
        <v>0</v>
      </c>
      <c r="D910">
        <v>0</v>
      </c>
      <c r="E910" t="s">
        <v>1329</v>
      </c>
      <c r="F910" t="s">
        <v>1330</v>
      </c>
      <c r="G910">
        <v>1</v>
      </c>
      <c r="H910" s="6">
        <v>63207</v>
      </c>
      <c r="I910" s="7">
        <v>46133</v>
      </c>
      <c r="K910">
        <v>10</v>
      </c>
      <c r="L910" t="s">
        <v>40</v>
      </c>
      <c r="M910" t="s">
        <v>9</v>
      </c>
      <c r="N910" t="s">
        <v>41</v>
      </c>
      <c r="O910" t="s">
        <v>42</v>
      </c>
      <c r="P910" t="s">
        <v>2519</v>
      </c>
      <c r="Q910">
        <v>10</v>
      </c>
      <c r="R910">
        <v>0</v>
      </c>
      <c r="S910">
        <v>0</v>
      </c>
      <c r="U910">
        <v>6321</v>
      </c>
      <c r="V910">
        <v>6321</v>
      </c>
      <c r="W910">
        <v>0</v>
      </c>
      <c r="X910">
        <v>0</v>
      </c>
      <c r="Y910" t="s">
        <v>44</v>
      </c>
    </row>
    <row r="911" spans="1:25" x14ac:dyDescent="0.25">
      <c r="A911">
        <v>910</v>
      </c>
      <c r="B911">
        <v>70120</v>
      </c>
      <c r="C911">
        <v>0</v>
      </c>
      <c r="D911">
        <v>0</v>
      </c>
      <c r="E911" t="s">
        <v>1438</v>
      </c>
      <c r="F911" t="s">
        <v>1439</v>
      </c>
      <c r="G911">
        <v>1</v>
      </c>
      <c r="H911" s="6">
        <v>44444448</v>
      </c>
      <c r="I911" s="7">
        <v>46133</v>
      </c>
      <c r="K911" t="s">
        <v>866</v>
      </c>
      <c r="L911" t="s">
        <v>40</v>
      </c>
      <c r="M911" t="s">
        <v>5</v>
      </c>
      <c r="N911" t="s">
        <v>41</v>
      </c>
      <c r="O911" t="s">
        <v>47</v>
      </c>
      <c r="P911" t="s">
        <v>2519</v>
      </c>
      <c r="Q911">
        <v>0.1</v>
      </c>
      <c r="R911">
        <v>3.7</v>
      </c>
      <c r="S911">
        <v>0</v>
      </c>
      <c r="U911">
        <v>1688889</v>
      </c>
      <c r="V911">
        <v>44444</v>
      </c>
      <c r="W911">
        <v>1644445</v>
      </c>
      <c r="X911">
        <v>0</v>
      </c>
      <c r="Y911" t="s">
        <v>250</v>
      </c>
    </row>
    <row r="912" spans="1:25" x14ac:dyDescent="0.25">
      <c r="A912">
        <v>911</v>
      </c>
      <c r="B912">
        <v>70118</v>
      </c>
      <c r="C912">
        <v>0</v>
      </c>
      <c r="D912">
        <v>0</v>
      </c>
      <c r="E912" t="s">
        <v>978</v>
      </c>
      <c r="F912" t="s">
        <v>979</v>
      </c>
      <c r="G912">
        <v>1</v>
      </c>
      <c r="H912" s="6">
        <v>3091099</v>
      </c>
      <c r="I912" s="7">
        <v>46133</v>
      </c>
      <c r="K912">
        <v>8</v>
      </c>
      <c r="L912" t="s">
        <v>40</v>
      </c>
      <c r="M912" t="s">
        <v>7</v>
      </c>
      <c r="N912" t="s">
        <v>41</v>
      </c>
      <c r="O912" t="s">
        <v>64</v>
      </c>
      <c r="P912" t="s">
        <v>2519</v>
      </c>
      <c r="Q912">
        <v>8</v>
      </c>
      <c r="R912">
        <v>0</v>
      </c>
      <c r="S912">
        <v>0</v>
      </c>
      <c r="U912">
        <v>247288</v>
      </c>
      <c r="V912">
        <v>247288</v>
      </c>
      <c r="W912">
        <v>0</v>
      </c>
      <c r="X912">
        <v>0</v>
      </c>
      <c r="Y912" t="s">
        <v>44</v>
      </c>
    </row>
    <row r="913" spans="1:25" x14ac:dyDescent="0.25">
      <c r="A913">
        <v>912</v>
      </c>
      <c r="B913">
        <v>70106</v>
      </c>
      <c r="C913">
        <v>0</v>
      </c>
      <c r="D913">
        <v>0</v>
      </c>
      <c r="E913" t="s">
        <v>1369</v>
      </c>
      <c r="F913" t="s">
        <v>1370</v>
      </c>
      <c r="G913">
        <v>1</v>
      </c>
      <c r="H913" s="6">
        <v>2962502</v>
      </c>
      <c r="I913" s="7">
        <v>46132</v>
      </c>
      <c r="K913" t="s">
        <v>1371</v>
      </c>
      <c r="L913" t="s">
        <v>40</v>
      </c>
      <c r="M913" t="s">
        <v>5</v>
      </c>
      <c r="N913" t="s">
        <v>41</v>
      </c>
      <c r="O913" t="s">
        <v>77</v>
      </c>
      <c r="P913" t="s">
        <v>2519</v>
      </c>
      <c r="Q913">
        <v>6</v>
      </c>
      <c r="R913">
        <v>3.4</v>
      </c>
      <c r="S913">
        <v>0</v>
      </c>
      <c r="U913">
        <v>278475</v>
      </c>
      <c r="V913">
        <v>177750</v>
      </c>
      <c r="W913">
        <v>100725</v>
      </c>
      <c r="X913">
        <v>0</v>
      </c>
      <c r="Y913" t="s">
        <v>48</v>
      </c>
    </row>
    <row r="914" spans="1:25" x14ac:dyDescent="0.25">
      <c r="A914">
        <v>913</v>
      </c>
      <c r="B914">
        <v>70102</v>
      </c>
      <c r="C914">
        <v>0</v>
      </c>
      <c r="D914">
        <v>0</v>
      </c>
      <c r="E914" t="s">
        <v>995</v>
      </c>
      <c r="F914" t="s">
        <v>996</v>
      </c>
      <c r="G914">
        <v>1</v>
      </c>
      <c r="H914" s="6">
        <v>2000000</v>
      </c>
      <c r="I914" s="7">
        <v>46132</v>
      </c>
      <c r="K914">
        <v>6</v>
      </c>
      <c r="L914" t="s">
        <v>40</v>
      </c>
      <c r="M914" t="s">
        <v>5</v>
      </c>
      <c r="N914" t="s">
        <v>41</v>
      </c>
      <c r="O914" t="s">
        <v>47</v>
      </c>
      <c r="P914" t="s">
        <v>2519</v>
      </c>
      <c r="Q914">
        <v>6</v>
      </c>
      <c r="R914">
        <v>0</v>
      </c>
      <c r="S914">
        <v>0</v>
      </c>
      <c r="U914">
        <v>120000</v>
      </c>
      <c r="V914">
        <v>120000</v>
      </c>
      <c r="W914">
        <v>0</v>
      </c>
      <c r="X914">
        <v>0</v>
      </c>
      <c r="Y914" t="s">
        <v>109</v>
      </c>
    </row>
    <row r="915" spans="1:25" x14ac:dyDescent="0.25">
      <c r="A915">
        <v>914</v>
      </c>
      <c r="B915">
        <v>70104</v>
      </c>
      <c r="C915">
        <v>0</v>
      </c>
      <c r="D915">
        <v>0</v>
      </c>
      <c r="E915" t="s">
        <v>622</v>
      </c>
      <c r="F915" t="s">
        <v>623</v>
      </c>
      <c r="G915">
        <v>1</v>
      </c>
      <c r="H915" s="6">
        <v>28000000</v>
      </c>
      <c r="I915" s="7">
        <v>46132</v>
      </c>
      <c r="K915">
        <v>15</v>
      </c>
      <c r="L915" t="s">
        <v>40</v>
      </c>
      <c r="M915" t="s">
        <v>5</v>
      </c>
      <c r="N915" t="s">
        <v>41</v>
      </c>
      <c r="O915" t="s">
        <v>47</v>
      </c>
      <c r="P915" t="s">
        <v>2519</v>
      </c>
      <c r="Q915">
        <v>3</v>
      </c>
      <c r="R915">
        <v>12</v>
      </c>
      <c r="S915">
        <v>0</v>
      </c>
      <c r="U915">
        <v>4200000</v>
      </c>
      <c r="V915">
        <v>840000</v>
      </c>
      <c r="W915">
        <v>3360000</v>
      </c>
      <c r="X915">
        <v>0</v>
      </c>
      <c r="Y915" t="s">
        <v>250</v>
      </c>
    </row>
    <row r="916" spans="1:25" x14ac:dyDescent="0.25">
      <c r="A916">
        <v>915</v>
      </c>
      <c r="B916">
        <v>70109</v>
      </c>
      <c r="C916">
        <v>0</v>
      </c>
      <c r="D916">
        <v>0</v>
      </c>
      <c r="E916" t="s">
        <v>313</v>
      </c>
      <c r="F916" t="s">
        <v>314</v>
      </c>
      <c r="G916">
        <v>1</v>
      </c>
      <c r="H916" s="6">
        <v>1607642</v>
      </c>
      <c r="I916" s="7">
        <v>46132</v>
      </c>
      <c r="K916">
        <v>15</v>
      </c>
      <c r="L916" t="s">
        <v>40</v>
      </c>
      <c r="M916" t="s">
        <v>3</v>
      </c>
      <c r="N916" t="s">
        <v>41</v>
      </c>
      <c r="O916" t="s">
        <v>51</v>
      </c>
      <c r="P916" t="s">
        <v>2519</v>
      </c>
      <c r="Q916">
        <v>10</v>
      </c>
      <c r="R916">
        <v>5</v>
      </c>
      <c r="S916">
        <v>0</v>
      </c>
      <c r="U916">
        <v>241146</v>
      </c>
      <c r="V916">
        <v>160764</v>
      </c>
      <c r="W916">
        <v>80382</v>
      </c>
      <c r="X916">
        <v>0</v>
      </c>
      <c r="Y916" t="s">
        <v>109</v>
      </c>
    </row>
    <row r="917" spans="1:25" x14ac:dyDescent="0.25">
      <c r="A917">
        <v>916</v>
      </c>
      <c r="B917">
        <v>70112</v>
      </c>
      <c r="C917">
        <v>0</v>
      </c>
      <c r="D917">
        <v>0</v>
      </c>
      <c r="E917" t="s">
        <v>391</v>
      </c>
      <c r="F917" t="s">
        <v>392</v>
      </c>
      <c r="G917">
        <v>1</v>
      </c>
      <c r="H917" s="6">
        <v>639261</v>
      </c>
      <c r="I917" s="7">
        <v>46132</v>
      </c>
      <c r="K917">
        <v>15</v>
      </c>
      <c r="L917" t="s">
        <v>40</v>
      </c>
      <c r="M917" t="s">
        <v>3</v>
      </c>
      <c r="N917" t="s">
        <v>41</v>
      </c>
      <c r="O917" t="s">
        <v>51</v>
      </c>
      <c r="P917" t="s">
        <v>2519</v>
      </c>
      <c r="Q917">
        <v>10</v>
      </c>
      <c r="R917">
        <v>5</v>
      </c>
      <c r="S917">
        <v>0</v>
      </c>
      <c r="U917">
        <v>95889</v>
      </c>
      <c r="V917">
        <v>63926</v>
      </c>
      <c r="W917">
        <v>31963</v>
      </c>
      <c r="X917">
        <v>0</v>
      </c>
      <c r="Y917" t="s">
        <v>72</v>
      </c>
    </row>
    <row r="918" spans="1:25" x14ac:dyDescent="0.25">
      <c r="A918">
        <v>917</v>
      </c>
      <c r="B918">
        <v>70111</v>
      </c>
      <c r="C918">
        <v>0</v>
      </c>
      <c r="D918">
        <v>0</v>
      </c>
      <c r="E918" t="s">
        <v>386</v>
      </c>
      <c r="F918" t="s">
        <v>387</v>
      </c>
      <c r="G918">
        <v>1</v>
      </c>
      <c r="H918" s="6">
        <v>341146</v>
      </c>
      <c r="I918" s="7">
        <v>46132</v>
      </c>
      <c r="K918">
        <v>15</v>
      </c>
      <c r="L918" t="s">
        <v>40</v>
      </c>
      <c r="M918" t="s">
        <v>3</v>
      </c>
      <c r="N918" t="s">
        <v>41</v>
      </c>
      <c r="O918" t="s">
        <v>51</v>
      </c>
      <c r="P918" t="s">
        <v>2519</v>
      </c>
      <c r="Q918">
        <v>10</v>
      </c>
      <c r="R918">
        <v>5</v>
      </c>
      <c r="S918">
        <v>0</v>
      </c>
      <c r="U918">
        <v>51172</v>
      </c>
      <c r="V918">
        <v>34115</v>
      </c>
      <c r="W918">
        <v>17057</v>
      </c>
      <c r="X918">
        <v>0</v>
      </c>
      <c r="Y918" t="s">
        <v>72</v>
      </c>
    </row>
    <row r="919" spans="1:25" x14ac:dyDescent="0.25">
      <c r="A919">
        <v>918</v>
      </c>
      <c r="B919">
        <v>70114</v>
      </c>
      <c r="C919">
        <v>0</v>
      </c>
      <c r="D919">
        <v>0</v>
      </c>
      <c r="E919" t="s">
        <v>574</v>
      </c>
      <c r="F919" t="s">
        <v>575</v>
      </c>
      <c r="G919">
        <v>1</v>
      </c>
      <c r="H919" s="6">
        <v>10000000</v>
      </c>
      <c r="I919" s="7">
        <v>46132</v>
      </c>
      <c r="K919">
        <v>6</v>
      </c>
      <c r="L919" t="s">
        <v>40</v>
      </c>
      <c r="M919" t="s">
        <v>5</v>
      </c>
      <c r="N919" t="s">
        <v>41</v>
      </c>
      <c r="O919" t="s">
        <v>77</v>
      </c>
      <c r="P919" t="s">
        <v>2519</v>
      </c>
      <c r="Q919">
        <v>6</v>
      </c>
      <c r="R919">
        <v>0</v>
      </c>
      <c r="S919">
        <v>0</v>
      </c>
      <c r="U919">
        <v>600000</v>
      </c>
      <c r="V919">
        <v>600000</v>
      </c>
      <c r="W919">
        <v>0</v>
      </c>
      <c r="X919">
        <v>0</v>
      </c>
      <c r="Y919" t="s">
        <v>48</v>
      </c>
    </row>
    <row r="920" spans="1:25" x14ac:dyDescent="0.25">
      <c r="A920">
        <v>919</v>
      </c>
      <c r="B920">
        <v>70110</v>
      </c>
      <c r="C920">
        <v>0</v>
      </c>
      <c r="D920">
        <v>0</v>
      </c>
      <c r="E920" t="s">
        <v>384</v>
      </c>
      <c r="F920" t="s">
        <v>385</v>
      </c>
      <c r="G920">
        <v>1</v>
      </c>
      <c r="H920" s="6">
        <v>1896213</v>
      </c>
      <c r="I920" s="7">
        <v>46132</v>
      </c>
      <c r="K920">
        <v>15</v>
      </c>
      <c r="L920" t="s">
        <v>40</v>
      </c>
      <c r="M920" t="s">
        <v>3</v>
      </c>
      <c r="N920" t="s">
        <v>41</v>
      </c>
      <c r="O920" t="s">
        <v>51</v>
      </c>
      <c r="P920" t="s">
        <v>2519</v>
      </c>
      <c r="Q920">
        <v>10</v>
      </c>
      <c r="R920">
        <v>5</v>
      </c>
      <c r="S920">
        <v>0</v>
      </c>
      <c r="U920">
        <v>284432</v>
      </c>
      <c r="V920">
        <v>189621</v>
      </c>
      <c r="W920">
        <v>94811</v>
      </c>
      <c r="X920">
        <v>0</v>
      </c>
      <c r="Y920" t="s">
        <v>72</v>
      </c>
    </row>
    <row r="921" spans="1:25" x14ac:dyDescent="0.25">
      <c r="A921">
        <v>920</v>
      </c>
      <c r="B921">
        <v>70107</v>
      </c>
      <c r="C921">
        <v>0</v>
      </c>
      <c r="D921">
        <v>0</v>
      </c>
      <c r="E921" t="s">
        <v>1376</v>
      </c>
      <c r="F921" t="s">
        <v>1377</v>
      </c>
      <c r="G921">
        <v>1</v>
      </c>
      <c r="H921" s="6">
        <v>6433469</v>
      </c>
      <c r="I921" s="7">
        <v>46132</v>
      </c>
      <c r="K921" t="s">
        <v>1371</v>
      </c>
      <c r="L921" t="s">
        <v>40</v>
      </c>
      <c r="M921" t="s">
        <v>5</v>
      </c>
      <c r="N921" t="s">
        <v>41</v>
      </c>
      <c r="O921" t="s">
        <v>77</v>
      </c>
      <c r="P921" t="s">
        <v>2519</v>
      </c>
      <c r="Q921">
        <v>6</v>
      </c>
      <c r="R921">
        <v>3.4</v>
      </c>
      <c r="S921">
        <v>0</v>
      </c>
      <c r="U921">
        <v>604746</v>
      </c>
      <c r="V921">
        <v>386008</v>
      </c>
      <c r="W921">
        <v>218738</v>
      </c>
      <c r="X921">
        <v>0</v>
      </c>
      <c r="Y921" t="s">
        <v>48</v>
      </c>
    </row>
    <row r="922" spans="1:25" x14ac:dyDescent="0.25">
      <c r="A922">
        <v>921</v>
      </c>
      <c r="B922">
        <v>70115</v>
      </c>
      <c r="C922">
        <v>0</v>
      </c>
      <c r="D922">
        <v>0</v>
      </c>
      <c r="E922" t="s">
        <v>723</v>
      </c>
      <c r="F922" t="s">
        <v>724</v>
      </c>
      <c r="G922">
        <v>1</v>
      </c>
      <c r="H922" s="6">
        <v>105000</v>
      </c>
      <c r="I922" s="7">
        <v>46132</v>
      </c>
      <c r="K922">
        <v>5</v>
      </c>
      <c r="L922" t="s">
        <v>40</v>
      </c>
      <c r="M922" t="s">
        <v>5</v>
      </c>
      <c r="N922" t="s">
        <v>41</v>
      </c>
      <c r="O922" t="s">
        <v>47</v>
      </c>
      <c r="P922" t="s">
        <v>2519</v>
      </c>
      <c r="Q922">
        <v>5</v>
      </c>
      <c r="R922">
        <v>0</v>
      </c>
      <c r="S922">
        <v>0</v>
      </c>
      <c r="U922">
        <v>5250</v>
      </c>
      <c r="V922">
        <v>5250</v>
      </c>
      <c r="W922">
        <v>0</v>
      </c>
      <c r="X922">
        <v>0</v>
      </c>
      <c r="Y922" t="s">
        <v>67</v>
      </c>
    </row>
    <row r="923" spans="1:25" x14ac:dyDescent="0.25">
      <c r="A923">
        <v>922</v>
      </c>
      <c r="B923">
        <v>70103</v>
      </c>
      <c r="C923">
        <v>0</v>
      </c>
      <c r="D923">
        <v>0</v>
      </c>
      <c r="E923" t="s">
        <v>723</v>
      </c>
      <c r="F923" t="s">
        <v>724</v>
      </c>
      <c r="G923">
        <v>1</v>
      </c>
      <c r="H923" s="6">
        <v>500000</v>
      </c>
      <c r="I923" s="7">
        <v>46132</v>
      </c>
      <c r="K923">
        <v>5</v>
      </c>
      <c r="L923" t="s">
        <v>40</v>
      </c>
      <c r="M923" t="s">
        <v>5</v>
      </c>
      <c r="N923" t="s">
        <v>41</v>
      </c>
      <c r="O923" t="s">
        <v>47</v>
      </c>
      <c r="P923" t="s">
        <v>2519</v>
      </c>
      <c r="Q923">
        <v>5</v>
      </c>
      <c r="R923">
        <v>0</v>
      </c>
      <c r="S923">
        <v>0</v>
      </c>
      <c r="U923">
        <v>25000</v>
      </c>
      <c r="V923">
        <v>25000</v>
      </c>
      <c r="W923">
        <v>0</v>
      </c>
      <c r="X923">
        <v>0</v>
      </c>
      <c r="Y923" t="s">
        <v>67</v>
      </c>
    </row>
    <row r="924" spans="1:25" x14ac:dyDescent="0.25">
      <c r="A924">
        <v>923</v>
      </c>
      <c r="B924">
        <v>70101</v>
      </c>
      <c r="C924">
        <v>0</v>
      </c>
      <c r="D924">
        <v>0</v>
      </c>
      <c r="E924" t="s">
        <v>163</v>
      </c>
      <c r="F924" t="s">
        <v>164</v>
      </c>
      <c r="G924">
        <v>1</v>
      </c>
      <c r="H924" s="6">
        <v>3300433</v>
      </c>
      <c r="I924" s="7">
        <v>46132</v>
      </c>
      <c r="K924">
        <v>8</v>
      </c>
      <c r="L924" t="s">
        <v>40</v>
      </c>
      <c r="M924" t="s">
        <v>5</v>
      </c>
      <c r="N924" t="s">
        <v>41</v>
      </c>
      <c r="O924" t="s">
        <v>77</v>
      </c>
      <c r="P924" t="s">
        <v>2519</v>
      </c>
      <c r="Q924">
        <v>8</v>
      </c>
      <c r="R924">
        <v>0</v>
      </c>
      <c r="S924">
        <v>0</v>
      </c>
      <c r="U924">
        <v>264035</v>
      </c>
      <c r="V924">
        <v>264035</v>
      </c>
      <c r="W924">
        <v>0</v>
      </c>
      <c r="X924">
        <v>0</v>
      </c>
      <c r="Y924" t="s">
        <v>48</v>
      </c>
    </row>
    <row r="925" spans="1:25" x14ac:dyDescent="0.25">
      <c r="A925">
        <v>924</v>
      </c>
      <c r="B925">
        <v>70108</v>
      </c>
      <c r="C925">
        <v>0</v>
      </c>
      <c r="D925">
        <v>0</v>
      </c>
      <c r="E925" t="s">
        <v>181</v>
      </c>
      <c r="F925" t="s">
        <v>182</v>
      </c>
      <c r="G925">
        <v>1</v>
      </c>
      <c r="H925" s="6">
        <v>889820</v>
      </c>
      <c r="I925" s="7">
        <v>46132</v>
      </c>
      <c r="K925">
        <v>15</v>
      </c>
      <c r="L925" t="s">
        <v>40</v>
      </c>
      <c r="M925" t="s">
        <v>3</v>
      </c>
      <c r="N925" t="s">
        <v>41</v>
      </c>
      <c r="O925" t="s">
        <v>51</v>
      </c>
      <c r="P925" t="s">
        <v>2519</v>
      </c>
      <c r="Q925">
        <v>10</v>
      </c>
      <c r="R925">
        <v>5</v>
      </c>
      <c r="S925">
        <v>0</v>
      </c>
      <c r="U925">
        <v>133473</v>
      </c>
      <c r="V925">
        <v>88982</v>
      </c>
      <c r="W925">
        <v>44491</v>
      </c>
      <c r="X925">
        <v>0</v>
      </c>
      <c r="Y925" t="s">
        <v>72</v>
      </c>
    </row>
    <row r="926" spans="1:25" x14ac:dyDescent="0.25">
      <c r="A926">
        <v>925</v>
      </c>
      <c r="B926">
        <v>70105</v>
      </c>
      <c r="C926">
        <v>0</v>
      </c>
      <c r="D926">
        <v>0</v>
      </c>
      <c r="E926" t="s">
        <v>2410</v>
      </c>
      <c r="F926" t="s">
        <v>2411</v>
      </c>
      <c r="G926">
        <v>1</v>
      </c>
      <c r="H926" s="6">
        <v>248000</v>
      </c>
      <c r="I926" s="7">
        <v>46132</v>
      </c>
      <c r="K926">
        <v>10</v>
      </c>
      <c r="L926" t="s">
        <v>40</v>
      </c>
      <c r="M926" t="s">
        <v>9</v>
      </c>
      <c r="N926" t="s">
        <v>41</v>
      </c>
      <c r="O926" t="s">
        <v>42</v>
      </c>
      <c r="P926" t="s">
        <v>2519</v>
      </c>
      <c r="Q926">
        <v>10</v>
      </c>
      <c r="R926">
        <v>0</v>
      </c>
      <c r="S926">
        <v>0</v>
      </c>
      <c r="U926">
        <v>24800</v>
      </c>
      <c r="V926">
        <v>24800</v>
      </c>
      <c r="W926">
        <v>0</v>
      </c>
      <c r="X926">
        <v>0</v>
      </c>
      <c r="Y926" t="s">
        <v>109</v>
      </c>
    </row>
    <row r="927" spans="1:25" x14ac:dyDescent="0.25">
      <c r="A927">
        <v>926</v>
      </c>
      <c r="B927">
        <v>70099</v>
      </c>
      <c r="C927">
        <v>0</v>
      </c>
      <c r="D927">
        <v>0</v>
      </c>
      <c r="E927" t="s">
        <v>473</v>
      </c>
      <c r="F927" t="s">
        <v>474</v>
      </c>
      <c r="G927">
        <v>1</v>
      </c>
      <c r="H927" s="6">
        <v>7000000</v>
      </c>
      <c r="I927" s="7">
        <v>46132</v>
      </c>
      <c r="K927">
        <v>8</v>
      </c>
      <c r="L927" t="s">
        <v>40</v>
      </c>
      <c r="M927" t="s">
        <v>5</v>
      </c>
      <c r="N927" t="s">
        <v>41</v>
      </c>
      <c r="O927" t="s">
        <v>77</v>
      </c>
      <c r="P927" t="s">
        <v>2519</v>
      </c>
      <c r="Q927">
        <v>8</v>
      </c>
      <c r="R927">
        <v>0</v>
      </c>
      <c r="S927">
        <v>0</v>
      </c>
      <c r="U927">
        <v>560000</v>
      </c>
      <c r="V927">
        <v>560000</v>
      </c>
      <c r="W927">
        <v>0</v>
      </c>
      <c r="X927">
        <v>0</v>
      </c>
      <c r="Y927" t="s">
        <v>250</v>
      </c>
    </row>
    <row r="928" spans="1:25" x14ac:dyDescent="0.25">
      <c r="A928">
        <v>927</v>
      </c>
      <c r="B928">
        <v>70100</v>
      </c>
      <c r="C928">
        <v>0</v>
      </c>
      <c r="D928">
        <v>0</v>
      </c>
      <c r="E928" t="s">
        <v>473</v>
      </c>
      <c r="F928" t="s">
        <v>474</v>
      </c>
      <c r="G928">
        <v>1</v>
      </c>
      <c r="H928" s="6">
        <v>619899</v>
      </c>
      <c r="I928" s="7">
        <v>46132</v>
      </c>
      <c r="K928">
        <v>8</v>
      </c>
      <c r="L928" t="s">
        <v>40</v>
      </c>
      <c r="M928" t="s">
        <v>5</v>
      </c>
      <c r="N928" t="s">
        <v>41</v>
      </c>
      <c r="O928" t="s">
        <v>77</v>
      </c>
      <c r="P928" t="s">
        <v>2519</v>
      </c>
      <c r="Q928">
        <v>8</v>
      </c>
      <c r="R928">
        <v>0</v>
      </c>
      <c r="S928">
        <v>0</v>
      </c>
      <c r="U928">
        <v>49592</v>
      </c>
      <c r="V928">
        <v>49592</v>
      </c>
      <c r="W928">
        <v>0</v>
      </c>
      <c r="X928">
        <v>0</v>
      </c>
      <c r="Y928" t="s">
        <v>250</v>
      </c>
    </row>
    <row r="929" spans="1:25" x14ac:dyDescent="0.25">
      <c r="A929">
        <v>928</v>
      </c>
      <c r="B929">
        <v>70116</v>
      </c>
      <c r="C929">
        <v>0</v>
      </c>
      <c r="D929">
        <v>0</v>
      </c>
      <c r="E929" t="s">
        <v>487</v>
      </c>
      <c r="F929" t="s">
        <v>488</v>
      </c>
      <c r="G929">
        <v>1</v>
      </c>
      <c r="H929" s="6">
        <v>7000000</v>
      </c>
      <c r="I929" s="7">
        <v>46132</v>
      </c>
      <c r="K929">
        <v>8</v>
      </c>
      <c r="L929" t="s">
        <v>40</v>
      </c>
      <c r="M929" t="s">
        <v>4</v>
      </c>
      <c r="N929" t="s">
        <v>41</v>
      </c>
      <c r="O929" t="s">
        <v>51</v>
      </c>
      <c r="P929" t="s">
        <v>2519</v>
      </c>
      <c r="Q929">
        <v>8</v>
      </c>
      <c r="R929">
        <v>0</v>
      </c>
      <c r="S929">
        <v>0</v>
      </c>
      <c r="U929">
        <v>560000</v>
      </c>
      <c r="V929">
        <v>560000</v>
      </c>
      <c r="W929">
        <v>0</v>
      </c>
      <c r="X929">
        <v>0</v>
      </c>
      <c r="Y929" t="s">
        <v>48</v>
      </c>
    </row>
    <row r="930" spans="1:25" x14ac:dyDescent="0.25">
      <c r="A930">
        <v>929</v>
      </c>
      <c r="B930">
        <v>70117</v>
      </c>
      <c r="C930">
        <v>0</v>
      </c>
      <c r="D930">
        <v>0</v>
      </c>
      <c r="E930" t="s">
        <v>487</v>
      </c>
      <c r="F930" t="s">
        <v>488</v>
      </c>
      <c r="G930">
        <v>1</v>
      </c>
      <c r="H930" s="6">
        <v>819940</v>
      </c>
      <c r="I930" s="7">
        <v>46132</v>
      </c>
      <c r="K930">
        <v>8</v>
      </c>
      <c r="L930" t="s">
        <v>40</v>
      </c>
      <c r="M930" t="s">
        <v>4</v>
      </c>
      <c r="N930" t="s">
        <v>41</v>
      </c>
      <c r="O930" t="s">
        <v>51</v>
      </c>
      <c r="P930" t="s">
        <v>2519</v>
      </c>
      <c r="Q930">
        <v>8</v>
      </c>
      <c r="R930">
        <v>0</v>
      </c>
      <c r="S930">
        <v>0</v>
      </c>
      <c r="U930">
        <v>65595</v>
      </c>
      <c r="V930">
        <v>65595</v>
      </c>
      <c r="W930">
        <v>0</v>
      </c>
      <c r="X930">
        <v>0</v>
      </c>
      <c r="Y930" t="s">
        <v>48</v>
      </c>
    </row>
    <row r="931" spans="1:25" x14ac:dyDescent="0.25">
      <c r="A931">
        <v>930</v>
      </c>
      <c r="B931">
        <v>70070</v>
      </c>
      <c r="C931">
        <v>0</v>
      </c>
      <c r="D931">
        <v>0</v>
      </c>
      <c r="E931" t="s">
        <v>944</v>
      </c>
      <c r="F931" t="s">
        <v>945</v>
      </c>
      <c r="G931">
        <v>1</v>
      </c>
      <c r="H931" s="6">
        <v>9144125</v>
      </c>
      <c r="I931" s="7">
        <v>46129</v>
      </c>
      <c r="K931">
        <v>15</v>
      </c>
      <c r="L931" t="s">
        <v>40</v>
      </c>
      <c r="M931" t="s">
        <v>5</v>
      </c>
      <c r="N931" t="s">
        <v>41</v>
      </c>
      <c r="O931" t="s">
        <v>77</v>
      </c>
      <c r="P931" t="s">
        <v>2519</v>
      </c>
      <c r="Q931">
        <v>7</v>
      </c>
      <c r="R931">
        <v>8</v>
      </c>
      <c r="S931">
        <v>0</v>
      </c>
      <c r="U931">
        <v>1371619</v>
      </c>
      <c r="V931">
        <v>640089</v>
      </c>
      <c r="W931">
        <v>731530</v>
      </c>
      <c r="X931">
        <v>0</v>
      </c>
      <c r="Y931" t="s">
        <v>112</v>
      </c>
    </row>
    <row r="932" spans="1:25" x14ac:dyDescent="0.25">
      <c r="A932">
        <v>931</v>
      </c>
      <c r="B932">
        <v>70073</v>
      </c>
      <c r="C932">
        <v>0</v>
      </c>
      <c r="D932">
        <v>0</v>
      </c>
      <c r="E932" t="s">
        <v>1410</v>
      </c>
      <c r="F932" t="s">
        <v>1411</v>
      </c>
      <c r="G932">
        <v>1</v>
      </c>
      <c r="H932" s="6">
        <v>2724865</v>
      </c>
      <c r="I932" s="7">
        <v>46129</v>
      </c>
      <c r="K932">
        <v>7</v>
      </c>
      <c r="L932" t="s">
        <v>40</v>
      </c>
      <c r="M932" t="s">
        <v>5</v>
      </c>
      <c r="N932" t="s">
        <v>41</v>
      </c>
      <c r="O932" t="s">
        <v>77</v>
      </c>
      <c r="P932" t="s">
        <v>2519</v>
      </c>
      <c r="Q932">
        <v>7</v>
      </c>
      <c r="R932">
        <v>0</v>
      </c>
      <c r="S932">
        <v>0</v>
      </c>
      <c r="U932">
        <v>190741</v>
      </c>
      <c r="V932">
        <v>190741</v>
      </c>
      <c r="W932">
        <v>0</v>
      </c>
      <c r="X932">
        <v>0</v>
      </c>
      <c r="Y932" t="s">
        <v>437</v>
      </c>
    </row>
    <row r="933" spans="1:25" x14ac:dyDescent="0.25">
      <c r="A933">
        <v>932</v>
      </c>
      <c r="B933">
        <v>70113</v>
      </c>
      <c r="C933">
        <v>0</v>
      </c>
      <c r="D933">
        <v>0</v>
      </c>
      <c r="E933" t="s">
        <v>2210</v>
      </c>
      <c r="F933" t="s">
        <v>2211</v>
      </c>
      <c r="G933">
        <v>1</v>
      </c>
      <c r="H933" s="6">
        <v>1161290</v>
      </c>
      <c r="I933" s="7">
        <v>46129</v>
      </c>
      <c r="K933">
        <v>7</v>
      </c>
      <c r="L933" t="s">
        <v>40</v>
      </c>
      <c r="M933" t="s">
        <v>8</v>
      </c>
      <c r="N933" t="s">
        <v>41</v>
      </c>
      <c r="O933" t="s">
        <v>347</v>
      </c>
      <c r="P933" t="s">
        <v>2519</v>
      </c>
      <c r="Q933">
        <v>7</v>
      </c>
      <c r="R933">
        <v>0</v>
      </c>
      <c r="S933">
        <v>0</v>
      </c>
      <c r="U933">
        <v>81290</v>
      </c>
      <c r="V933">
        <v>81290</v>
      </c>
      <c r="W933">
        <v>0</v>
      </c>
      <c r="X933">
        <v>0</v>
      </c>
      <c r="Y933" t="s">
        <v>2086</v>
      </c>
    </row>
    <row r="934" spans="1:25" x14ac:dyDescent="0.25">
      <c r="A934">
        <v>933</v>
      </c>
      <c r="B934">
        <v>70074</v>
      </c>
      <c r="C934">
        <v>0</v>
      </c>
      <c r="D934">
        <v>0</v>
      </c>
      <c r="E934" t="s">
        <v>1913</v>
      </c>
      <c r="F934" t="s">
        <v>1914</v>
      </c>
      <c r="G934">
        <v>1</v>
      </c>
      <c r="H934" s="6">
        <v>3500000</v>
      </c>
      <c r="I934" s="7">
        <v>46129</v>
      </c>
      <c r="K934">
        <v>15</v>
      </c>
      <c r="L934" t="s">
        <v>40</v>
      </c>
      <c r="M934" t="s">
        <v>7</v>
      </c>
      <c r="N934" t="s">
        <v>41</v>
      </c>
      <c r="O934" t="s">
        <v>64</v>
      </c>
      <c r="P934" t="s">
        <v>2519</v>
      </c>
      <c r="Q934">
        <v>8</v>
      </c>
      <c r="R934">
        <v>7</v>
      </c>
      <c r="S934">
        <v>0</v>
      </c>
      <c r="U934">
        <v>525000</v>
      </c>
      <c r="V934">
        <v>280000</v>
      </c>
      <c r="W934">
        <v>245000</v>
      </c>
      <c r="X934">
        <v>0</v>
      </c>
      <c r="Y934" t="s">
        <v>48</v>
      </c>
    </row>
    <row r="935" spans="1:25" x14ac:dyDescent="0.25">
      <c r="A935">
        <v>934</v>
      </c>
      <c r="B935">
        <v>70075</v>
      </c>
      <c r="C935">
        <v>0</v>
      </c>
      <c r="D935">
        <v>0</v>
      </c>
      <c r="E935" t="s">
        <v>1226</v>
      </c>
      <c r="F935" t="s">
        <v>1227</v>
      </c>
      <c r="G935">
        <v>1</v>
      </c>
      <c r="H935" s="6">
        <v>50000000</v>
      </c>
      <c r="I935" s="7">
        <v>46129</v>
      </c>
      <c r="K935">
        <v>15</v>
      </c>
      <c r="L935" t="s">
        <v>40</v>
      </c>
      <c r="M935" t="s">
        <v>7</v>
      </c>
      <c r="N935" t="s">
        <v>41</v>
      </c>
      <c r="O935" t="s">
        <v>64</v>
      </c>
      <c r="P935" t="s">
        <v>2519</v>
      </c>
      <c r="Q935">
        <v>8</v>
      </c>
      <c r="R935">
        <v>7</v>
      </c>
      <c r="S935">
        <v>0</v>
      </c>
      <c r="U935">
        <v>7500000</v>
      </c>
      <c r="V935">
        <v>4000000</v>
      </c>
      <c r="W935">
        <v>3500000</v>
      </c>
      <c r="X935">
        <v>0</v>
      </c>
      <c r="Y935" t="s">
        <v>48</v>
      </c>
    </row>
    <row r="936" spans="1:25" x14ac:dyDescent="0.25">
      <c r="A936">
        <v>935</v>
      </c>
      <c r="B936">
        <v>70034</v>
      </c>
      <c r="C936">
        <v>0</v>
      </c>
      <c r="D936">
        <v>0</v>
      </c>
      <c r="E936" t="s">
        <v>1739</v>
      </c>
      <c r="F936" t="s">
        <v>1740</v>
      </c>
      <c r="G936">
        <v>1</v>
      </c>
      <c r="H936" s="6">
        <v>14000000</v>
      </c>
      <c r="I936" s="7">
        <v>46129</v>
      </c>
      <c r="K936">
        <v>15</v>
      </c>
      <c r="L936" t="s">
        <v>40</v>
      </c>
      <c r="M936" t="s">
        <v>5</v>
      </c>
      <c r="N936" t="s">
        <v>41</v>
      </c>
      <c r="O936" t="s">
        <v>54</v>
      </c>
      <c r="P936" t="s">
        <v>2519</v>
      </c>
      <c r="Q936">
        <v>4.5</v>
      </c>
      <c r="R936">
        <v>10.5</v>
      </c>
      <c r="S936">
        <v>0</v>
      </c>
      <c r="U936">
        <v>2100000</v>
      </c>
      <c r="V936">
        <v>630000</v>
      </c>
      <c r="W936">
        <v>1470000</v>
      </c>
      <c r="X936">
        <v>0</v>
      </c>
      <c r="Y936" t="s">
        <v>48</v>
      </c>
    </row>
    <row r="937" spans="1:25" x14ac:dyDescent="0.25">
      <c r="A937">
        <v>936</v>
      </c>
      <c r="B937">
        <v>70072</v>
      </c>
      <c r="C937">
        <v>0</v>
      </c>
      <c r="D937">
        <v>0</v>
      </c>
      <c r="E937" t="s">
        <v>1436</v>
      </c>
      <c r="F937" t="s">
        <v>1437</v>
      </c>
      <c r="G937">
        <v>1</v>
      </c>
      <c r="H937" s="6">
        <v>1460870</v>
      </c>
      <c r="I937" s="7">
        <v>46129</v>
      </c>
      <c r="K937">
        <v>8</v>
      </c>
      <c r="L937" t="s">
        <v>40</v>
      </c>
      <c r="M937" t="s">
        <v>5</v>
      </c>
      <c r="N937" t="s">
        <v>41</v>
      </c>
      <c r="O937" t="s">
        <v>77</v>
      </c>
      <c r="P937" t="s">
        <v>2519</v>
      </c>
      <c r="Q937">
        <v>8</v>
      </c>
      <c r="R937">
        <v>0</v>
      </c>
      <c r="S937">
        <v>0</v>
      </c>
      <c r="U937">
        <v>116870</v>
      </c>
      <c r="V937">
        <v>116870</v>
      </c>
      <c r="W937">
        <v>0</v>
      </c>
      <c r="X937">
        <v>0</v>
      </c>
      <c r="Y937" t="s">
        <v>799</v>
      </c>
    </row>
    <row r="938" spans="1:25" x14ac:dyDescent="0.25">
      <c r="A938">
        <v>937</v>
      </c>
      <c r="B938">
        <v>70076</v>
      </c>
      <c r="C938">
        <v>0</v>
      </c>
      <c r="D938">
        <v>0</v>
      </c>
      <c r="E938" t="s">
        <v>407</v>
      </c>
      <c r="F938" t="s">
        <v>408</v>
      </c>
      <c r="G938">
        <v>1</v>
      </c>
      <c r="H938" s="6">
        <v>4000000</v>
      </c>
      <c r="I938" s="7">
        <v>46129</v>
      </c>
      <c r="K938">
        <v>8</v>
      </c>
      <c r="L938" t="s">
        <v>40</v>
      </c>
      <c r="M938" t="s">
        <v>7</v>
      </c>
      <c r="N938" t="s">
        <v>41</v>
      </c>
      <c r="O938" t="s">
        <v>64</v>
      </c>
      <c r="P938" t="s">
        <v>2519</v>
      </c>
      <c r="Q938">
        <v>8</v>
      </c>
      <c r="R938">
        <v>0</v>
      </c>
      <c r="S938">
        <v>0</v>
      </c>
      <c r="U938">
        <v>320000</v>
      </c>
      <c r="V938">
        <v>320000</v>
      </c>
      <c r="W938">
        <v>0</v>
      </c>
      <c r="X938">
        <v>0</v>
      </c>
      <c r="Y938" t="s">
        <v>229</v>
      </c>
    </row>
    <row r="939" spans="1:25" x14ac:dyDescent="0.25">
      <c r="A939">
        <v>938</v>
      </c>
      <c r="B939">
        <v>70077</v>
      </c>
      <c r="C939">
        <v>0</v>
      </c>
      <c r="D939">
        <v>0</v>
      </c>
      <c r="E939" t="s">
        <v>407</v>
      </c>
      <c r="F939" t="s">
        <v>408</v>
      </c>
      <c r="G939">
        <v>1</v>
      </c>
      <c r="H939" s="6">
        <v>4000000</v>
      </c>
      <c r="I939" s="7">
        <v>46129</v>
      </c>
      <c r="K939">
        <v>8</v>
      </c>
      <c r="L939" t="s">
        <v>40</v>
      </c>
      <c r="M939" t="s">
        <v>7</v>
      </c>
      <c r="N939" t="s">
        <v>41</v>
      </c>
      <c r="O939" t="s">
        <v>64</v>
      </c>
      <c r="P939" t="s">
        <v>2519</v>
      </c>
      <c r="Q939">
        <v>8</v>
      </c>
      <c r="R939">
        <v>0</v>
      </c>
      <c r="S939">
        <v>0</v>
      </c>
      <c r="U939">
        <v>320000</v>
      </c>
      <c r="V939">
        <v>320000</v>
      </c>
      <c r="W939">
        <v>0</v>
      </c>
      <c r="X939">
        <v>0</v>
      </c>
      <c r="Y939" t="s">
        <v>229</v>
      </c>
    </row>
    <row r="940" spans="1:25" x14ac:dyDescent="0.25">
      <c r="A940">
        <v>939</v>
      </c>
      <c r="B940">
        <v>70071</v>
      </c>
      <c r="C940">
        <v>0</v>
      </c>
      <c r="D940">
        <v>0</v>
      </c>
      <c r="E940" t="s">
        <v>1345</v>
      </c>
      <c r="F940" t="s">
        <v>1346</v>
      </c>
      <c r="G940">
        <v>1</v>
      </c>
      <c r="H940" s="6">
        <v>416397</v>
      </c>
      <c r="I940" s="7">
        <v>46129</v>
      </c>
      <c r="K940">
        <v>8</v>
      </c>
      <c r="L940" t="s">
        <v>40</v>
      </c>
      <c r="M940" t="s">
        <v>9</v>
      </c>
      <c r="N940" t="s">
        <v>41</v>
      </c>
      <c r="O940" t="s">
        <v>42</v>
      </c>
      <c r="P940" t="s">
        <v>2519</v>
      </c>
      <c r="Q940">
        <v>8</v>
      </c>
      <c r="R940">
        <v>0</v>
      </c>
      <c r="S940">
        <v>0</v>
      </c>
      <c r="U940">
        <v>33312</v>
      </c>
      <c r="V940">
        <v>33312</v>
      </c>
      <c r="W940">
        <v>0</v>
      </c>
      <c r="X940">
        <v>0</v>
      </c>
      <c r="Y940" t="s">
        <v>109</v>
      </c>
    </row>
    <row r="941" spans="1:25" x14ac:dyDescent="0.25">
      <c r="A941">
        <v>940</v>
      </c>
      <c r="B941">
        <v>70066</v>
      </c>
      <c r="C941">
        <v>0</v>
      </c>
      <c r="D941">
        <v>0</v>
      </c>
      <c r="E941" t="s">
        <v>1453</v>
      </c>
      <c r="F941" t="s">
        <v>1454</v>
      </c>
      <c r="G941">
        <v>1</v>
      </c>
      <c r="H941" s="6">
        <v>778105</v>
      </c>
      <c r="I941" s="7">
        <v>46128</v>
      </c>
      <c r="K941">
        <v>5</v>
      </c>
      <c r="L941" t="s">
        <v>40</v>
      </c>
      <c r="M941" t="s">
        <v>8</v>
      </c>
      <c r="N941" t="s">
        <v>41</v>
      </c>
      <c r="O941" t="s">
        <v>347</v>
      </c>
      <c r="P941" t="s">
        <v>2519</v>
      </c>
      <c r="Q941">
        <v>5</v>
      </c>
      <c r="R941">
        <v>0</v>
      </c>
      <c r="S941">
        <v>0</v>
      </c>
      <c r="U941">
        <v>38905</v>
      </c>
      <c r="V941">
        <v>38905</v>
      </c>
      <c r="W941">
        <v>0</v>
      </c>
      <c r="X941">
        <v>0</v>
      </c>
      <c r="Y941" t="s">
        <v>44</v>
      </c>
    </row>
    <row r="942" spans="1:25" x14ac:dyDescent="0.25">
      <c r="A942">
        <v>941</v>
      </c>
      <c r="B942">
        <v>70064</v>
      </c>
      <c r="C942">
        <v>0</v>
      </c>
      <c r="D942">
        <v>0</v>
      </c>
      <c r="E942" t="s">
        <v>830</v>
      </c>
      <c r="F942" t="s">
        <v>831</v>
      </c>
      <c r="G942">
        <v>1</v>
      </c>
      <c r="H942" s="6">
        <v>1500000</v>
      </c>
      <c r="I942" s="7">
        <v>46128</v>
      </c>
      <c r="K942">
        <v>8</v>
      </c>
      <c r="L942" t="s">
        <v>40</v>
      </c>
      <c r="M942" t="s">
        <v>5</v>
      </c>
      <c r="N942" t="s">
        <v>41</v>
      </c>
      <c r="O942" t="s">
        <v>77</v>
      </c>
      <c r="P942" t="s">
        <v>2519</v>
      </c>
      <c r="Q942">
        <v>8</v>
      </c>
      <c r="R942">
        <v>0</v>
      </c>
      <c r="S942">
        <v>0</v>
      </c>
      <c r="U942">
        <v>120000</v>
      </c>
      <c r="V942">
        <v>120000</v>
      </c>
      <c r="W942">
        <v>0</v>
      </c>
      <c r="X942">
        <v>0</v>
      </c>
      <c r="Y942" t="s">
        <v>44</v>
      </c>
    </row>
    <row r="943" spans="1:25" x14ac:dyDescent="0.25">
      <c r="A943">
        <v>942</v>
      </c>
      <c r="B943">
        <v>70057</v>
      </c>
      <c r="C943">
        <v>0</v>
      </c>
      <c r="D943">
        <v>0</v>
      </c>
      <c r="E943" t="s">
        <v>834</v>
      </c>
      <c r="F943" t="s">
        <v>835</v>
      </c>
      <c r="G943">
        <v>1</v>
      </c>
      <c r="H943" s="6">
        <v>4322880</v>
      </c>
      <c r="I943" s="7">
        <v>46128</v>
      </c>
      <c r="K943">
        <v>15</v>
      </c>
      <c r="L943" t="s">
        <v>40</v>
      </c>
      <c r="M943" t="s">
        <v>5</v>
      </c>
      <c r="N943" t="s">
        <v>41</v>
      </c>
      <c r="O943" t="s">
        <v>57</v>
      </c>
      <c r="P943" t="s">
        <v>2519</v>
      </c>
      <c r="Q943">
        <v>5</v>
      </c>
      <c r="R943">
        <v>10</v>
      </c>
      <c r="S943">
        <v>0</v>
      </c>
      <c r="U943">
        <v>648432</v>
      </c>
      <c r="V943">
        <v>216144</v>
      </c>
      <c r="W943">
        <v>432288</v>
      </c>
      <c r="X943">
        <v>0</v>
      </c>
      <c r="Y943" t="s">
        <v>94</v>
      </c>
    </row>
    <row r="944" spans="1:25" x14ac:dyDescent="0.25">
      <c r="A944">
        <v>943</v>
      </c>
      <c r="B944">
        <v>70061</v>
      </c>
      <c r="C944">
        <v>0</v>
      </c>
      <c r="D944">
        <v>0</v>
      </c>
      <c r="E944" t="s">
        <v>2254</v>
      </c>
      <c r="F944" t="s">
        <v>2255</v>
      </c>
      <c r="G944">
        <v>1</v>
      </c>
      <c r="H944" s="6">
        <v>564501</v>
      </c>
      <c r="I944" s="7">
        <v>46128</v>
      </c>
      <c r="K944">
        <v>15</v>
      </c>
      <c r="L944" t="s">
        <v>40</v>
      </c>
      <c r="M944" t="s">
        <v>3</v>
      </c>
      <c r="N944" t="s">
        <v>41</v>
      </c>
      <c r="O944" t="s">
        <v>51</v>
      </c>
      <c r="P944" t="s">
        <v>2519</v>
      </c>
      <c r="Q944">
        <v>15</v>
      </c>
      <c r="R944">
        <v>0</v>
      </c>
      <c r="S944">
        <v>0</v>
      </c>
      <c r="U944">
        <v>84675</v>
      </c>
      <c r="V944">
        <v>84675</v>
      </c>
      <c r="W944">
        <v>0</v>
      </c>
      <c r="X944">
        <v>0</v>
      </c>
      <c r="Y944" t="s">
        <v>48</v>
      </c>
    </row>
    <row r="945" spans="1:25" x14ac:dyDescent="0.25">
      <c r="A945">
        <v>944</v>
      </c>
      <c r="B945">
        <v>70063</v>
      </c>
      <c r="C945">
        <v>0</v>
      </c>
      <c r="D945">
        <v>0</v>
      </c>
      <c r="E945" t="s">
        <v>860</v>
      </c>
      <c r="F945" t="s">
        <v>861</v>
      </c>
      <c r="G945">
        <v>1</v>
      </c>
      <c r="H945" s="6">
        <v>2144227</v>
      </c>
      <c r="I945" s="7">
        <v>46128</v>
      </c>
      <c r="K945">
        <v>15</v>
      </c>
      <c r="L945" t="s">
        <v>40</v>
      </c>
      <c r="M945" t="s">
        <v>3</v>
      </c>
      <c r="N945" t="s">
        <v>41</v>
      </c>
      <c r="O945" t="s">
        <v>51</v>
      </c>
      <c r="P945" t="s">
        <v>2519</v>
      </c>
      <c r="Q945">
        <v>15</v>
      </c>
      <c r="R945">
        <v>0</v>
      </c>
      <c r="S945">
        <v>0</v>
      </c>
      <c r="U945">
        <v>321634</v>
      </c>
      <c r="V945">
        <v>321634</v>
      </c>
      <c r="W945">
        <v>0</v>
      </c>
      <c r="X945">
        <v>0</v>
      </c>
      <c r="Y945" t="s">
        <v>48</v>
      </c>
    </row>
    <row r="946" spans="1:25" x14ac:dyDescent="0.25">
      <c r="A946">
        <v>945</v>
      </c>
      <c r="B946">
        <v>70062</v>
      </c>
      <c r="C946">
        <v>0</v>
      </c>
      <c r="D946">
        <v>0</v>
      </c>
      <c r="E946" t="s">
        <v>2250</v>
      </c>
      <c r="F946" t="s">
        <v>2251</v>
      </c>
      <c r="G946">
        <v>1</v>
      </c>
      <c r="H946" s="6">
        <v>153852</v>
      </c>
      <c r="I946" s="7">
        <v>46128</v>
      </c>
      <c r="K946">
        <v>15</v>
      </c>
      <c r="L946" t="s">
        <v>40</v>
      </c>
      <c r="M946" t="s">
        <v>3</v>
      </c>
      <c r="N946" t="s">
        <v>41</v>
      </c>
      <c r="O946" t="s">
        <v>51</v>
      </c>
      <c r="P946" t="s">
        <v>2519</v>
      </c>
      <c r="Q946">
        <v>15</v>
      </c>
      <c r="R946">
        <v>0</v>
      </c>
      <c r="S946">
        <v>0</v>
      </c>
      <c r="U946">
        <v>23078</v>
      </c>
      <c r="V946">
        <v>23078</v>
      </c>
      <c r="W946">
        <v>0</v>
      </c>
      <c r="X946">
        <v>0</v>
      </c>
      <c r="Y946" t="s">
        <v>48</v>
      </c>
    </row>
    <row r="947" spans="1:25" x14ac:dyDescent="0.25">
      <c r="A947">
        <v>946</v>
      </c>
      <c r="B947">
        <v>70068</v>
      </c>
      <c r="C947">
        <v>0</v>
      </c>
      <c r="D947">
        <v>0</v>
      </c>
      <c r="E947" t="s">
        <v>735</v>
      </c>
      <c r="F947" t="s">
        <v>736</v>
      </c>
      <c r="G947">
        <v>1</v>
      </c>
      <c r="H947" s="6">
        <v>5000000</v>
      </c>
      <c r="I947" s="7">
        <v>46128</v>
      </c>
      <c r="K947">
        <v>7</v>
      </c>
      <c r="L947" t="s">
        <v>40</v>
      </c>
      <c r="M947" t="s">
        <v>5</v>
      </c>
      <c r="N947" t="s">
        <v>41</v>
      </c>
      <c r="O947" t="s">
        <v>77</v>
      </c>
      <c r="P947" t="s">
        <v>2519</v>
      </c>
      <c r="Q947">
        <v>7</v>
      </c>
      <c r="R947">
        <v>0</v>
      </c>
      <c r="S947">
        <v>0</v>
      </c>
      <c r="U947">
        <v>350000</v>
      </c>
      <c r="V947">
        <v>350000</v>
      </c>
      <c r="W947">
        <v>0</v>
      </c>
      <c r="X947">
        <v>0</v>
      </c>
      <c r="Y947" t="s">
        <v>48</v>
      </c>
    </row>
    <row r="948" spans="1:25" x14ac:dyDescent="0.25">
      <c r="A948">
        <v>947</v>
      </c>
      <c r="B948">
        <v>70065</v>
      </c>
      <c r="C948">
        <v>0</v>
      </c>
      <c r="D948">
        <v>0</v>
      </c>
      <c r="E948" t="s">
        <v>2257</v>
      </c>
      <c r="F948" t="s">
        <v>2258</v>
      </c>
      <c r="G948">
        <v>1</v>
      </c>
      <c r="H948" s="6">
        <v>12725895</v>
      </c>
      <c r="I948" s="7">
        <v>46128</v>
      </c>
      <c r="K948">
        <v>5</v>
      </c>
      <c r="L948" t="s">
        <v>40</v>
      </c>
      <c r="M948" t="s">
        <v>3</v>
      </c>
      <c r="N948" t="s">
        <v>41</v>
      </c>
      <c r="O948" t="s">
        <v>51</v>
      </c>
      <c r="P948" t="s">
        <v>2519</v>
      </c>
      <c r="Q948">
        <v>5</v>
      </c>
      <c r="R948">
        <v>0</v>
      </c>
      <c r="S948">
        <v>0</v>
      </c>
      <c r="U948">
        <v>636295</v>
      </c>
      <c r="V948">
        <v>636295</v>
      </c>
      <c r="W948">
        <v>0</v>
      </c>
      <c r="X948">
        <v>0</v>
      </c>
      <c r="Y948" t="s">
        <v>2086</v>
      </c>
    </row>
    <row r="949" spans="1:25" x14ac:dyDescent="0.25">
      <c r="A949">
        <v>948</v>
      </c>
      <c r="B949">
        <v>70059</v>
      </c>
      <c r="C949">
        <v>0</v>
      </c>
      <c r="D949">
        <v>0</v>
      </c>
      <c r="E949" t="s">
        <v>2252</v>
      </c>
      <c r="F949" t="s">
        <v>2253</v>
      </c>
      <c r="G949">
        <v>1</v>
      </c>
      <c r="H949" s="6">
        <v>919256</v>
      </c>
      <c r="I949" s="7">
        <v>46128</v>
      </c>
      <c r="K949">
        <v>15</v>
      </c>
      <c r="L949" t="s">
        <v>40</v>
      </c>
      <c r="M949" t="s">
        <v>3</v>
      </c>
      <c r="N949" t="s">
        <v>41</v>
      </c>
      <c r="O949" t="s">
        <v>51</v>
      </c>
      <c r="P949" t="s">
        <v>2519</v>
      </c>
      <c r="Q949">
        <v>15</v>
      </c>
      <c r="R949">
        <v>0</v>
      </c>
      <c r="S949">
        <v>0</v>
      </c>
      <c r="U949">
        <v>137888</v>
      </c>
      <c r="V949">
        <v>137888</v>
      </c>
      <c r="W949">
        <v>0</v>
      </c>
      <c r="X949">
        <v>0</v>
      </c>
      <c r="Y949" t="s">
        <v>48</v>
      </c>
    </row>
    <row r="950" spans="1:25" x14ac:dyDescent="0.25">
      <c r="A950">
        <v>949</v>
      </c>
      <c r="B950">
        <v>70060</v>
      </c>
      <c r="C950">
        <v>0</v>
      </c>
      <c r="D950">
        <v>0</v>
      </c>
      <c r="E950" t="s">
        <v>1083</v>
      </c>
      <c r="F950" t="s">
        <v>1084</v>
      </c>
      <c r="G950">
        <v>1</v>
      </c>
      <c r="H950" s="6">
        <v>926199</v>
      </c>
      <c r="I950" s="7">
        <v>46128</v>
      </c>
      <c r="K950">
        <v>15</v>
      </c>
      <c r="L950" t="s">
        <v>40</v>
      </c>
      <c r="M950" t="s">
        <v>3</v>
      </c>
      <c r="N950" t="s">
        <v>41</v>
      </c>
      <c r="O950" t="s">
        <v>51</v>
      </c>
      <c r="P950" t="s">
        <v>2519</v>
      </c>
      <c r="Q950">
        <v>15</v>
      </c>
      <c r="R950">
        <v>0</v>
      </c>
      <c r="S950">
        <v>0</v>
      </c>
      <c r="U950">
        <v>138930</v>
      </c>
      <c r="V950">
        <v>138930</v>
      </c>
      <c r="W950">
        <v>0</v>
      </c>
      <c r="X950">
        <v>0</v>
      </c>
      <c r="Y950" t="s">
        <v>48</v>
      </c>
    </row>
    <row r="951" spans="1:25" x14ac:dyDescent="0.25">
      <c r="A951">
        <v>950</v>
      </c>
      <c r="B951">
        <v>70069</v>
      </c>
      <c r="C951">
        <v>0</v>
      </c>
      <c r="D951">
        <v>0</v>
      </c>
      <c r="E951" t="s">
        <v>2248</v>
      </c>
      <c r="F951" t="s">
        <v>2249</v>
      </c>
      <c r="G951">
        <v>1</v>
      </c>
      <c r="H951" s="6">
        <v>163888</v>
      </c>
      <c r="I951" s="7">
        <v>46128</v>
      </c>
      <c r="K951">
        <v>15</v>
      </c>
      <c r="L951" t="s">
        <v>40</v>
      </c>
      <c r="M951" t="s">
        <v>3</v>
      </c>
      <c r="N951" t="s">
        <v>41</v>
      </c>
      <c r="O951" t="s">
        <v>51</v>
      </c>
      <c r="P951" t="s">
        <v>2519</v>
      </c>
      <c r="Q951">
        <v>15</v>
      </c>
      <c r="R951">
        <v>0</v>
      </c>
      <c r="S951">
        <v>0</v>
      </c>
      <c r="U951">
        <v>24583</v>
      </c>
      <c r="V951">
        <v>24583</v>
      </c>
      <c r="W951">
        <v>0</v>
      </c>
      <c r="X951">
        <v>0</v>
      </c>
      <c r="Y951" t="s">
        <v>48</v>
      </c>
    </row>
    <row r="952" spans="1:25" x14ac:dyDescent="0.25">
      <c r="A952">
        <v>951</v>
      </c>
      <c r="B952">
        <v>70067</v>
      </c>
      <c r="C952">
        <v>0</v>
      </c>
      <c r="D952">
        <v>0</v>
      </c>
      <c r="E952" t="s">
        <v>1780</v>
      </c>
      <c r="F952" t="s">
        <v>1781</v>
      </c>
      <c r="G952">
        <v>1</v>
      </c>
      <c r="H952" s="6">
        <v>5700000</v>
      </c>
      <c r="I952" s="7">
        <v>46128</v>
      </c>
      <c r="K952">
        <v>4</v>
      </c>
      <c r="L952" t="s">
        <v>40</v>
      </c>
      <c r="M952" t="s">
        <v>5</v>
      </c>
      <c r="N952" t="s">
        <v>41</v>
      </c>
      <c r="O952" t="s">
        <v>47</v>
      </c>
      <c r="P952" t="s">
        <v>2519</v>
      </c>
      <c r="Q952">
        <v>4</v>
      </c>
      <c r="R952">
        <v>0</v>
      </c>
      <c r="S952">
        <v>0</v>
      </c>
      <c r="U952">
        <v>228000</v>
      </c>
      <c r="V952">
        <v>228000</v>
      </c>
      <c r="W952">
        <v>0</v>
      </c>
      <c r="X952">
        <v>0</v>
      </c>
      <c r="Y952" t="s">
        <v>2520</v>
      </c>
    </row>
    <row r="953" spans="1:25" x14ac:dyDescent="0.25">
      <c r="A953">
        <v>952</v>
      </c>
      <c r="B953">
        <v>70058</v>
      </c>
      <c r="C953">
        <v>0</v>
      </c>
      <c r="D953">
        <v>0</v>
      </c>
      <c r="E953" t="s">
        <v>1127</v>
      </c>
      <c r="F953" t="s">
        <v>1128</v>
      </c>
      <c r="G953">
        <v>1</v>
      </c>
      <c r="H953" s="6">
        <v>2961832</v>
      </c>
      <c r="I953" s="7">
        <v>46128</v>
      </c>
      <c r="K953">
        <v>8</v>
      </c>
      <c r="L953" t="s">
        <v>40</v>
      </c>
      <c r="M953" t="s">
        <v>9</v>
      </c>
      <c r="N953" t="s">
        <v>41</v>
      </c>
      <c r="O953" t="s">
        <v>42</v>
      </c>
      <c r="P953" t="s">
        <v>2519</v>
      </c>
      <c r="Q953">
        <v>8</v>
      </c>
      <c r="R953">
        <v>0</v>
      </c>
      <c r="S953">
        <v>0</v>
      </c>
      <c r="U953">
        <v>236947</v>
      </c>
      <c r="V953">
        <v>236947</v>
      </c>
      <c r="W953">
        <v>0</v>
      </c>
      <c r="X953">
        <v>0</v>
      </c>
      <c r="Y953" t="s">
        <v>109</v>
      </c>
    </row>
    <row r="954" spans="1:25" x14ac:dyDescent="0.25">
      <c r="A954">
        <v>953</v>
      </c>
      <c r="B954">
        <v>70049</v>
      </c>
      <c r="C954">
        <v>0</v>
      </c>
      <c r="D954">
        <v>0</v>
      </c>
      <c r="E954" t="s">
        <v>1786</v>
      </c>
      <c r="F954" t="s">
        <v>1787</v>
      </c>
      <c r="G954">
        <v>1</v>
      </c>
      <c r="H954" s="6">
        <v>7000000</v>
      </c>
      <c r="I954" s="7">
        <v>46127</v>
      </c>
      <c r="K954" t="s">
        <v>462</v>
      </c>
      <c r="L954" t="s">
        <v>40</v>
      </c>
      <c r="M954" t="s">
        <v>5</v>
      </c>
      <c r="N954" t="s">
        <v>41</v>
      </c>
      <c r="O954" t="s">
        <v>54</v>
      </c>
      <c r="P954" t="s">
        <v>2519</v>
      </c>
      <c r="Q954">
        <v>3.5</v>
      </c>
      <c r="R954">
        <v>0</v>
      </c>
      <c r="S954">
        <v>0</v>
      </c>
      <c r="U954">
        <v>245000</v>
      </c>
      <c r="V954">
        <v>245000</v>
      </c>
      <c r="W954">
        <v>0</v>
      </c>
      <c r="X954">
        <v>0</v>
      </c>
      <c r="Y954" t="s">
        <v>229</v>
      </c>
    </row>
    <row r="955" spans="1:25" x14ac:dyDescent="0.25">
      <c r="A955">
        <v>954</v>
      </c>
      <c r="B955">
        <v>70050</v>
      </c>
      <c r="C955">
        <v>0</v>
      </c>
      <c r="D955">
        <v>0</v>
      </c>
      <c r="E955" t="s">
        <v>1786</v>
      </c>
      <c r="F955" t="s">
        <v>1787</v>
      </c>
      <c r="G955">
        <v>1</v>
      </c>
      <c r="H955" s="6">
        <v>7000000</v>
      </c>
      <c r="I955" s="7">
        <v>46127</v>
      </c>
      <c r="K955" t="s">
        <v>462</v>
      </c>
      <c r="L955" t="s">
        <v>40</v>
      </c>
      <c r="M955" t="s">
        <v>5</v>
      </c>
      <c r="N955" t="s">
        <v>41</v>
      </c>
      <c r="O955" t="s">
        <v>54</v>
      </c>
      <c r="P955" t="s">
        <v>2519</v>
      </c>
      <c r="Q955">
        <v>3.5</v>
      </c>
      <c r="R955">
        <v>0</v>
      </c>
      <c r="S955">
        <v>0</v>
      </c>
      <c r="U955">
        <v>245000</v>
      </c>
      <c r="V955">
        <v>245000</v>
      </c>
      <c r="W955">
        <v>0</v>
      </c>
      <c r="X955">
        <v>0</v>
      </c>
      <c r="Y955" t="s">
        <v>229</v>
      </c>
    </row>
    <row r="956" spans="1:25" x14ac:dyDescent="0.25">
      <c r="A956">
        <v>955</v>
      </c>
      <c r="B956">
        <v>70051</v>
      </c>
      <c r="C956">
        <v>0</v>
      </c>
      <c r="D956">
        <v>0</v>
      </c>
      <c r="E956" t="s">
        <v>1786</v>
      </c>
      <c r="F956" t="s">
        <v>1787</v>
      </c>
      <c r="G956">
        <v>1</v>
      </c>
      <c r="H956" s="6">
        <v>6000000</v>
      </c>
      <c r="I956" s="7">
        <v>46127</v>
      </c>
      <c r="K956" t="s">
        <v>462</v>
      </c>
      <c r="L956" t="s">
        <v>40</v>
      </c>
      <c r="M956" t="s">
        <v>5</v>
      </c>
      <c r="N956" t="s">
        <v>41</v>
      </c>
      <c r="O956" t="s">
        <v>54</v>
      </c>
      <c r="P956" t="s">
        <v>2519</v>
      </c>
      <c r="Q956">
        <v>3.5</v>
      </c>
      <c r="R956">
        <v>0</v>
      </c>
      <c r="S956">
        <v>0</v>
      </c>
      <c r="U956">
        <v>210000</v>
      </c>
      <c r="V956">
        <v>210000</v>
      </c>
      <c r="W956">
        <v>0</v>
      </c>
      <c r="X956">
        <v>0</v>
      </c>
      <c r="Y956" t="s">
        <v>229</v>
      </c>
    </row>
    <row r="957" spans="1:25" x14ac:dyDescent="0.25">
      <c r="A957">
        <v>956</v>
      </c>
      <c r="B957">
        <v>70052</v>
      </c>
      <c r="C957">
        <v>0</v>
      </c>
      <c r="D957">
        <v>0</v>
      </c>
      <c r="E957" t="s">
        <v>1786</v>
      </c>
      <c r="F957" t="s">
        <v>1787</v>
      </c>
      <c r="G957">
        <v>1</v>
      </c>
      <c r="H957" s="6">
        <v>7000000</v>
      </c>
      <c r="I957" s="7">
        <v>46127</v>
      </c>
      <c r="K957" t="s">
        <v>462</v>
      </c>
      <c r="L957" t="s">
        <v>40</v>
      </c>
      <c r="M957" t="s">
        <v>5</v>
      </c>
      <c r="N957" t="s">
        <v>41</v>
      </c>
      <c r="O957" t="s">
        <v>54</v>
      </c>
      <c r="P957" t="s">
        <v>2519</v>
      </c>
      <c r="Q957">
        <v>3.5</v>
      </c>
      <c r="R957">
        <v>0</v>
      </c>
      <c r="S957">
        <v>0</v>
      </c>
      <c r="U957">
        <v>245000</v>
      </c>
      <c r="V957">
        <v>245000</v>
      </c>
      <c r="W957">
        <v>0</v>
      </c>
      <c r="X957">
        <v>0</v>
      </c>
      <c r="Y957" t="s">
        <v>229</v>
      </c>
    </row>
    <row r="958" spans="1:25" x14ac:dyDescent="0.25">
      <c r="A958">
        <v>957</v>
      </c>
      <c r="B958">
        <v>70053</v>
      </c>
      <c r="C958">
        <v>0</v>
      </c>
      <c r="D958">
        <v>0</v>
      </c>
      <c r="E958" t="s">
        <v>1786</v>
      </c>
      <c r="F958" t="s">
        <v>1787</v>
      </c>
      <c r="G958">
        <v>1</v>
      </c>
      <c r="H958" s="6">
        <v>7000000</v>
      </c>
      <c r="I958" s="7">
        <v>46127</v>
      </c>
      <c r="K958" t="s">
        <v>462</v>
      </c>
      <c r="L958" t="s">
        <v>40</v>
      </c>
      <c r="M958" t="s">
        <v>5</v>
      </c>
      <c r="N958" t="s">
        <v>41</v>
      </c>
      <c r="O958" t="s">
        <v>54</v>
      </c>
      <c r="P958" t="s">
        <v>2519</v>
      </c>
      <c r="Q958">
        <v>3.5</v>
      </c>
      <c r="R958">
        <v>0</v>
      </c>
      <c r="S958">
        <v>0</v>
      </c>
      <c r="U958">
        <v>245000</v>
      </c>
      <c r="V958">
        <v>245000</v>
      </c>
      <c r="W958">
        <v>0</v>
      </c>
      <c r="X958">
        <v>0</v>
      </c>
      <c r="Y958" t="s">
        <v>229</v>
      </c>
    </row>
    <row r="959" spans="1:25" x14ac:dyDescent="0.25">
      <c r="A959">
        <v>958</v>
      </c>
      <c r="B959">
        <v>70054</v>
      </c>
      <c r="C959">
        <v>0</v>
      </c>
      <c r="D959">
        <v>0</v>
      </c>
      <c r="E959" t="s">
        <v>1786</v>
      </c>
      <c r="F959" t="s">
        <v>1787</v>
      </c>
      <c r="G959">
        <v>1</v>
      </c>
      <c r="H959" s="6">
        <v>7000000</v>
      </c>
      <c r="I959" s="7">
        <v>46127</v>
      </c>
      <c r="K959" t="s">
        <v>462</v>
      </c>
      <c r="L959" t="s">
        <v>40</v>
      </c>
      <c r="M959" t="s">
        <v>5</v>
      </c>
      <c r="N959" t="s">
        <v>41</v>
      </c>
      <c r="O959" t="s">
        <v>54</v>
      </c>
      <c r="P959" t="s">
        <v>2519</v>
      </c>
      <c r="Q959">
        <v>3.5</v>
      </c>
      <c r="R959">
        <v>0</v>
      </c>
      <c r="S959">
        <v>0</v>
      </c>
      <c r="U959">
        <v>245000</v>
      </c>
      <c r="V959">
        <v>245000</v>
      </c>
      <c r="W959">
        <v>0</v>
      </c>
      <c r="X959">
        <v>0</v>
      </c>
      <c r="Y959" t="s">
        <v>229</v>
      </c>
    </row>
    <row r="960" spans="1:25" x14ac:dyDescent="0.25">
      <c r="A960">
        <v>959</v>
      </c>
      <c r="B960">
        <v>70055</v>
      </c>
      <c r="C960">
        <v>0</v>
      </c>
      <c r="D960">
        <v>0</v>
      </c>
      <c r="E960" t="s">
        <v>1786</v>
      </c>
      <c r="F960" t="s">
        <v>1787</v>
      </c>
      <c r="G960">
        <v>1</v>
      </c>
      <c r="H960" s="6">
        <v>7000000</v>
      </c>
      <c r="I960" s="7">
        <v>46127</v>
      </c>
      <c r="K960" t="s">
        <v>462</v>
      </c>
      <c r="L960" t="s">
        <v>40</v>
      </c>
      <c r="M960" t="s">
        <v>5</v>
      </c>
      <c r="N960" t="s">
        <v>41</v>
      </c>
      <c r="O960" t="s">
        <v>54</v>
      </c>
      <c r="P960" t="s">
        <v>2519</v>
      </c>
      <c r="Q960">
        <v>3.5</v>
      </c>
      <c r="R960">
        <v>0</v>
      </c>
      <c r="S960">
        <v>0</v>
      </c>
      <c r="U960">
        <v>245000</v>
      </c>
      <c r="V960">
        <v>245000</v>
      </c>
      <c r="W960">
        <v>0</v>
      </c>
      <c r="X960">
        <v>0</v>
      </c>
      <c r="Y960" t="s">
        <v>229</v>
      </c>
    </row>
    <row r="961" spans="1:25" x14ac:dyDescent="0.25">
      <c r="A961">
        <v>960</v>
      </c>
      <c r="B961">
        <v>70056</v>
      </c>
      <c r="C961">
        <v>0</v>
      </c>
      <c r="D961">
        <v>0</v>
      </c>
      <c r="E961" t="s">
        <v>1786</v>
      </c>
      <c r="F961" t="s">
        <v>1787</v>
      </c>
      <c r="G961">
        <v>1</v>
      </c>
      <c r="H961" s="6">
        <v>7000000</v>
      </c>
      <c r="I961" s="7">
        <v>46127</v>
      </c>
      <c r="K961" t="s">
        <v>462</v>
      </c>
      <c r="L961" t="s">
        <v>40</v>
      </c>
      <c r="M961" t="s">
        <v>5</v>
      </c>
      <c r="N961" t="s">
        <v>41</v>
      </c>
      <c r="O961" t="s">
        <v>54</v>
      </c>
      <c r="P961" t="s">
        <v>2519</v>
      </c>
      <c r="Q961">
        <v>3.5</v>
      </c>
      <c r="R961">
        <v>0</v>
      </c>
      <c r="S961">
        <v>0</v>
      </c>
      <c r="U961">
        <v>245000</v>
      </c>
      <c r="V961">
        <v>245000</v>
      </c>
      <c r="W961">
        <v>0</v>
      </c>
      <c r="X961">
        <v>0</v>
      </c>
      <c r="Y961" t="s">
        <v>229</v>
      </c>
    </row>
    <row r="962" spans="1:25" x14ac:dyDescent="0.25">
      <c r="A962">
        <v>961</v>
      </c>
      <c r="B962">
        <v>70046</v>
      </c>
      <c r="C962">
        <v>0</v>
      </c>
      <c r="D962">
        <v>0</v>
      </c>
      <c r="E962" t="s">
        <v>1790</v>
      </c>
      <c r="F962" t="s">
        <v>1791</v>
      </c>
      <c r="G962">
        <v>1</v>
      </c>
      <c r="H962" s="6">
        <v>5000000</v>
      </c>
      <c r="I962" s="7">
        <v>46127</v>
      </c>
      <c r="K962" t="s">
        <v>462</v>
      </c>
      <c r="L962" t="s">
        <v>40</v>
      </c>
      <c r="M962" t="s">
        <v>5</v>
      </c>
      <c r="N962" t="s">
        <v>41</v>
      </c>
      <c r="O962" t="s">
        <v>54</v>
      </c>
      <c r="P962" t="s">
        <v>2519</v>
      </c>
      <c r="Q962">
        <v>3.5</v>
      </c>
      <c r="R962">
        <v>0</v>
      </c>
      <c r="S962">
        <v>0</v>
      </c>
      <c r="U962">
        <v>175000</v>
      </c>
      <c r="V962">
        <v>175000</v>
      </c>
      <c r="W962">
        <v>0</v>
      </c>
      <c r="X962">
        <v>0</v>
      </c>
      <c r="Y962" t="s">
        <v>229</v>
      </c>
    </row>
    <row r="963" spans="1:25" x14ac:dyDescent="0.25">
      <c r="A963">
        <v>962</v>
      </c>
      <c r="B963">
        <v>70047</v>
      </c>
      <c r="C963">
        <v>0</v>
      </c>
      <c r="D963">
        <v>0</v>
      </c>
      <c r="E963" t="s">
        <v>2412</v>
      </c>
      <c r="F963" t="s">
        <v>2413</v>
      </c>
      <c r="G963">
        <v>1</v>
      </c>
      <c r="H963" s="6">
        <v>77168</v>
      </c>
      <c r="I963" s="7">
        <v>46127</v>
      </c>
      <c r="K963">
        <v>6</v>
      </c>
      <c r="L963" t="s">
        <v>40</v>
      </c>
      <c r="M963" t="s">
        <v>5</v>
      </c>
      <c r="N963" t="s">
        <v>41</v>
      </c>
      <c r="O963" t="s">
        <v>47</v>
      </c>
      <c r="P963" t="s">
        <v>2519</v>
      </c>
      <c r="Q963">
        <v>6</v>
      </c>
      <c r="R963">
        <v>0</v>
      </c>
      <c r="S963">
        <v>0</v>
      </c>
      <c r="U963">
        <v>4630</v>
      </c>
      <c r="V963">
        <v>4630</v>
      </c>
      <c r="W963">
        <v>0</v>
      </c>
      <c r="X963">
        <v>0</v>
      </c>
      <c r="Y963" t="s">
        <v>2086</v>
      </c>
    </row>
    <row r="964" spans="1:25" x14ac:dyDescent="0.25">
      <c r="A964">
        <v>963</v>
      </c>
      <c r="B964">
        <v>69939</v>
      </c>
      <c r="C964">
        <v>0</v>
      </c>
      <c r="D964">
        <v>0</v>
      </c>
      <c r="E964" t="s">
        <v>1498</v>
      </c>
      <c r="F964" t="s">
        <v>1499</v>
      </c>
      <c r="G964">
        <v>1</v>
      </c>
      <c r="H964" s="6">
        <v>820000</v>
      </c>
      <c r="I964" s="7">
        <v>46127</v>
      </c>
      <c r="K964" t="s">
        <v>1179</v>
      </c>
      <c r="L964" t="s">
        <v>40</v>
      </c>
      <c r="M964" t="s">
        <v>5</v>
      </c>
      <c r="N964" t="s">
        <v>41</v>
      </c>
      <c r="O964" t="s">
        <v>57</v>
      </c>
      <c r="P964" t="s">
        <v>2519</v>
      </c>
      <c r="Q964">
        <v>5.8</v>
      </c>
      <c r="R964">
        <v>0</v>
      </c>
      <c r="S964">
        <v>0</v>
      </c>
      <c r="U964">
        <v>47560</v>
      </c>
      <c r="V964">
        <v>47560</v>
      </c>
      <c r="W964">
        <v>0</v>
      </c>
      <c r="X964">
        <v>0</v>
      </c>
      <c r="Y964" t="s">
        <v>48</v>
      </c>
    </row>
    <row r="965" spans="1:25" x14ac:dyDescent="0.25">
      <c r="A965">
        <v>964</v>
      </c>
      <c r="B965">
        <v>70048</v>
      </c>
      <c r="C965">
        <v>0</v>
      </c>
      <c r="D965">
        <v>0</v>
      </c>
      <c r="E965" t="s">
        <v>1011</v>
      </c>
      <c r="F965" t="s">
        <v>1012</v>
      </c>
      <c r="G965">
        <v>1</v>
      </c>
      <c r="H965" s="6">
        <v>1102492</v>
      </c>
      <c r="I965" s="7">
        <v>46127</v>
      </c>
      <c r="K965">
        <v>12</v>
      </c>
      <c r="L965" t="s">
        <v>40</v>
      </c>
      <c r="M965" t="s">
        <v>5</v>
      </c>
      <c r="N965" t="s">
        <v>41</v>
      </c>
      <c r="O965" t="s">
        <v>77</v>
      </c>
      <c r="P965" t="s">
        <v>2519</v>
      </c>
      <c r="Q965">
        <v>12</v>
      </c>
      <c r="R965">
        <v>0</v>
      </c>
      <c r="S965">
        <v>0</v>
      </c>
      <c r="U965">
        <v>132299</v>
      </c>
      <c r="V965">
        <v>132299</v>
      </c>
      <c r="W965">
        <v>0</v>
      </c>
      <c r="X965">
        <v>0</v>
      </c>
      <c r="Y965" t="s">
        <v>437</v>
      </c>
    </row>
    <row r="966" spans="1:25" x14ac:dyDescent="0.25">
      <c r="A966">
        <v>965</v>
      </c>
      <c r="B966">
        <v>69940</v>
      </c>
      <c r="C966">
        <v>0</v>
      </c>
      <c r="D966">
        <v>0</v>
      </c>
      <c r="E966" t="s">
        <v>1177</v>
      </c>
      <c r="F966" t="s">
        <v>1178</v>
      </c>
      <c r="G966">
        <v>1</v>
      </c>
      <c r="H966" s="6">
        <v>6300000</v>
      </c>
      <c r="I966" s="7">
        <v>46127</v>
      </c>
      <c r="K966" t="s">
        <v>1179</v>
      </c>
      <c r="L966" t="s">
        <v>40</v>
      </c>
      <c r="M966" t="s">
        <v>5</v>
      </c>
      <c r="N966" t="s">
        <v>41</v>
      </c>
      <c r="O966" t="s">
        <v>57</v>
      </c>
      <c r="P966" t="s">
        <v>2519</v>
      </c>
      <c r="Q966">
        <v>5.8</v>
      </c>
      <c r="R966">
        <v>0</v>
      </c>
      <c r="S966">
        <v>0</v>
      </c>
      <c r="U966">
        <v>365400</v>
      </c>
      <c r="V966">
        <v>365400</v>
      </c>
      <c r="W966">
        <v>0</v>
      </c>
      <c r="X966">
        <v>0</v>
      </c>
      <c r="Y966" t="s">
        <v>48</v>
      </c>
    </row>
    <row r="967" spans="1:25" x14ac:dyDescent="0.25">
      <c r="A967">
        <v>966</v>
      </c>
      <c r="B967">
        <v>70041</v>
      </c>
      <c r="C967">
        <v>0</v>
      </c>
      <c r="D967">
        <v>0</v>
      </c>
      <c r="E967" t="s">
        <v>2605</v>
      </c>
      <c r="F967" t="s">
        <v>2606</v>
      </c>
      <c r="G967">
        <v>1</v>
      </c>
      <c r="H967" s="6">
        <v>1250000</v>
      </c>
      <c r="I967" s="7">
        <v>46126</v>
      </c>
      <c r="K967">
        <v>15</v>
      </c>
      <c r="L967" t="s">
        <v>40</v>
      </c>
      <c r="M967" t="s">
        <v>5</v>
      </c>
      <c r="N967" t="s">
        <v>41</v>
      </c>
      <c r="O967" t="s">
        <v>47</v>
      </c>
      <c r="P967" t="s">
        <v>2519</v>
      </c>
      <c r="Q967">
        <v>15</v>
      </c>
      <c r="R967">
        <v>0</v>
      </c>
      <c r="S967">
        <v>0</v>
      </c>
      <c r="U967">
        <v>187500</v>
      </c>
      <c r="V967">
        <v>187500</v>
      </c>
      <c r="W967">
        <v>0</v>
      </c>
      <c r="X967">
        <v>0</v>
      </c>
      <c r="Y967" t="s">
        <v>2520</v>
      </c>
    </row>
    <row r="968" spans="1:25" x14ac:dyDescent="0.25">
      <c r="A968">
        <v>967</v>
      </c>
      <c r="B968">
        <v>70036</v>
      </c>
      <c r="C968">
        <v>0</v>
      </c>
      <c r="D968">
        <v>0</v>
      </c>
      <c r="E968" t="s">
        <v>1085</v>
      </c>
      <c r="F968" t="s">
        <v>1086</v>
      </c>
      <c r="G968">
        <v>1</v>
      </c>
      <c r="H968" s="6">
        <v>300000</v>
      </c>
      <c r="I968" s="7">
        <v>46126</v>
      </c>
      <c r="K968">
        <v>6</v>
      </c>
      <c r="L968" t="s">
        <v>40</v>
      </c>
      <c r="M968" t="s">
        <v>5</v>
      </c>
      <c r="N968" t="s">
        <v>41</v>
      </c>
      <c r="O968" t="s">
        <v>47</v>
      </c>
      <c r="P968" t="s">
        <v>2519</v>
      </c>
      <c r="Q968">
        <v>6</v>
      </c>
      <c r="R968">
        <v>0</v>
      </c>
      <c r="S968">
        <v>0</v>
      </c>
      <c r="U968">
        <v>18000</v>
      </c>
      <c r="V968">
        <v>18000</v>
      </c>
      <c r="W968">
        <v>0</v>
      </c>
      <c r="X968">
        <v>0</v>
      </c>
      <c r="Y968" t="s">
        <v>109</v>
      </c>
    </row>
    <row r="969" spans="1:25" x14ac:dyDescent="0.25">
      <c r="A969">
        <v>968</v>
      </c>
      <c r="B969">
        <v>70037</v>
      </c>
      <c r="C969">
        <v>0</v>
      </c>
      <c r="D969">
        <v>0</v>
      </c>
      <c r="E969" t="s">
        <v>1085</v>
      </c>
      <c r="F969" t="s">
        <v>1086</v>
      </c>
      <c r="G969">
        <v>1</v>
      </c>
      <c r="H969" s="6">
        <v>109277</v>
      </c>
      <c r="I969" s="7">
        <v>46126</v>
      </c>
      <c r="K969">
        <v>6</v>
      </c>
      <c r="L969" t="s">
        <v>40</v>
      </c>
      <c r="M969" t="s">
        <v>5</v>
      </c>
      <c r="N969" t="s">
        <v>41</v>
      </c>
      <c r="O969" t="s">
        <v>47</v>
      </c>
      <c r="P969" t="s">
        <v>2519</v>
      </c>
      <c r="Q969">
        <v>6</v>
      </c>
      <c r="R969">
        <v>0</v>
      </c>
      <c r="S969">
        <v>0</v>
      </c>
      <c r="U969">
        <v>6557</v>
      </c>
      <c r="V969">
        <v>6557</v>
      </c>
      <c r="W969">
        <v>0</v>
      </c>
      <c r="X969">
        <v>0</v>
      </c>
      <c r="Y969" t="s">
        <v>109</v>
      </c>
    </row>
    <row r="970" spans="1:25" x14ac:dyDescent="0.25">
      <c r="A970">
        <v>969</v>
      </c>
      <c r="B970">
        <v>70267</v>
      </c>
      <c r="C970">
        <v>0</v>
      </c>
      <c r="D970">
        <v>0</v>
      </c>
      <c r="E970" t="s">
        <v>2473</v>
      </c>
      <c r="F970" t="s">
        <v>2474</v>
      </c>
      <c r="G970">
        <v>1</v>
      </c>
      <c r="H970" s="6">
        <v>461739</v>
      </c>
      <c r="I970" s="7">
        <v>46126</v>
      </c>
      <c r="K970">
        <v>8</v>
      </c>
      <c r="L970" t="s">
        <v>40</v>
      </c>
      <c r="M970" t="s">
        <v>5</v>
      </c>
      <c r="N970" t="s">
        <v>41</v>
      </c>
      <c r="O970" t="s">
        <v>54</v>
      </c>
      <c r="P970" t="s">
        <v>2519</v>
      </c>
      <c r="Q970">
        <v>8</v>
      </c>
      <c r="R970">
        <v>0</v>
      </c>
      <c r="S970">
        <v>0</v>
      </c>
      <c r="U970">
        <v>36939</v>
      </c>
      <c r="V970">
        <v>36939</v>
      </c>
      <c r="W970">
        <v>0</v>
      </c>
      <c r="X970">
        <v>0</v>
      </c>
      <c r="Y970" t="s">
        <v>48</v>
      </c>
    </row>
    <row r="971" spans="1:25" x14ac:dyDescent="0.25">
      <c r="A971">
        <v>970</v>
      </c>
      <c r="B971">
        <v>70043</v>
      </c>
      <c r="C971">
        <v>0</v>
      </c>
      <c r="D971">
        <v>0</v>
      </c>
      <c r="E971" t="s">
        <v>606</v>
      </c>
      <c r="F971" t="s">
        <v>607</v>
      </c>
      <c r="G971">
        <v>1</v>
      </c>
      <c r="H971" s="6">
        <v>8745110</v>
      </c>
      <c r="I971" s="7">
        <v>46126</v>
      </c>
      <c r="K971">
        <v>14</v>
      </c>
      <c r="L971" t="s">
        <v>40</v>
      </c>
      <c r="M971" t="s">
        <v>5</v>
      </c>
      <c r="N971" t="s">
        <v>41</v>
      </c>
      <c r="O971" t="s">
        <v>57</v>
      </c>
      <c r="P971" t="s">
        <v>2519</v>
      </c>
      <c r="Q971">
        <v>9</v>
      </c>
      <c r="R971">
        <v>5</v>
      </c>
      <c r="S971">
        <v>0</v>
      </c>
      <c r="U971">
        <v>1224315</v>
      </c>
      <c r="V971">
        <v>787060</v>
      </c>
      <c r="W971">
        <v>437256</v>
      </c>
      <c r="X971">
        <v>0</v>
      </c>
      <c r="Y971" t="s">
        <v>48</v>
      </c>
    </row>
    <row r="972" spans="1:25" x14ac:dyDescent="0.25">
      <c r="A972">
        <v>971</v>
      </c>
      <c r="B972">
        <v>70266</v>
      </c>
      <c r="C972">
        <v>0</v>
      </c>
      <c r="D972">
        <v>0</v>
      </c>
      <c r="E972" t="s">
        <v>2471</v>
      </c>
      <c r="F972" t="s">
        <v>2472</v>
      </c>
      <c r="G972">
        <v>1</v>
      </c>
      <c r="H972" s="6">
        <v>1100000</v>
      </c>
      <c r="I972" s="7">
        <v>46126</v>
      </c>
      <c r="K972">
        <v>8</v>
      </c>
      <c r="L972" t="s">
        <v>40</v>
      </c>
      <c r="M972" t="s">
        <v>5</v>
      </c>
      <c r="N972" t="s">
        <v>41</v>
      </c>
      <c r="O972" t="s">
        <v>54</v>
      </c>
      <c r="P972" t="s">
        <v>2519</v>
      </c>
      <c r="Q972">
        <v>8</v>
      </c>
      <c r="R972">
        <v>0</v>
      </c>
      <c r="S972">
        <v>0</v>
      </c>
      <c r="U972">
        <v>88000</v>
      </c>
      <c r="V972">
        <v>88000</v>
      </c>
      <c r="W972">
        <v>0</v>
      </c>
      <c r="X972">
        <v>0</v>
      </c>
      <c r="Y972" t="s">
        <v>48</v>
      </c>
    </row>
    <row r="973" spans="1:25" x14ac:dyDescent="0.25">
      <c r="A973">
        <v>972</v>
      </c>
      <c r="B973">
        <v>70044</v>
      </c>
      <c r="C973">
        <v>0</v>
      </c>
      <c r="D973">
        <v>0</v>
      </c>
      <c r="E973" t="s">
        <v>2331</v>
      </c>
      <c r="F973" t="s">
        <v>2332</v>
      </c>
      <c r="G973">
        <v>1</v>
      </c>
      <c r="H973" s="6">
        <v>1805047</v>
      </c>
      <c r="I973" s="7">
        <v>46126</v>
      </c>
      <c r="K973">
        <v>12</v>
      </c>
      <c r="L973" t="s">
        <v>40</v>
      </c>
      <c r="M973" t="s">
        <v>8</v>
      </c>
      <c r="N973" t="s">
        <v>41</v>
      </c>
      <c r="O973" t="s">
        <v>347</v>
      </c>
      <c r="P973" t="s">
        <v>2519</v>
      </c>
      <c r="Q973">
        <v>12</v>
      </c>
      <c r="R973">
        <v>0</v>
      </c>
      <c r="S973">
        <v>0</v>
      </c>
      <c r="U973">
        <v>216606</v>
      </c>
      <c r="V973">
        <v>216606</v>
      </c>
      <c r="W973">
        <v>0</v>
      </c>
      <c r="X973">
        <v>0</v>
      </c>
      <c r="Y973" t="s">
        <v>2086</v>
      </c>
    </row>
    <row r="974" spans="1:25" x14ac:dyDescent="0.25">
      <c r="A974">
        <v>973</v>
      </c>
      <c r="B974">
        <v>70042</v>
      </c>
      <c r="C974">
        <v>0</v>
      </c>
      <c r="D974">
        <v>0</v>
      </c>
      <c r="E974" t="s">
        <v>555</v>
      </c>
      <c r="F974" t="s">
        <v>556</v>
      </c>
      <c r="G974">
        <v>1</v>
      </c>
      <c r="H974" s="6">
        <v>1620944</v>
      </c>
      <c r="I974" s="7">
        <v>46126</v>
      </c>
      <c r="K974">
        <v>14</v>
      </c>
      <c r="L974" t="s">
        <v>40</v>
      </c>
      <c r="M974" t="s">
        <v>5</v>
      </c>
      <c r="N974" t="s">
        <v>41</v>
      </c>
      <c r="O974" t="s">
        <v>57</v>
      </c>
      <c r="P974" t="s">
        <v>2519</v>
      </c>
      <c r="Q974">
        <v>9</v>
      </c>
      <c r="R974">
        <v>5</v>
      </c>
      <c r="S974">
        <v>0</v>
      </c>
      <c r="U974">
        <v>226932</v>
      </c>
      <c r="V974">
        <v>145885</v>
      </c>
      <c r="W974">
        <v>81047</v>
      </c>
      <c r="X974">
        <v>0</v>
      </c>
      <c r="Y974" t="s">
        <v>48</v>
      </c>
    </row>
    <row r="975" spans="1:25" x14ac:dyDescent="0.25">
      <c r="A975">
        <v>974</v>
      </c>
      <c r="B975">
        <v>70038</v>
      </c>
      <c r="C975">
        <v>0</v>
      </c>
      <c r="D975">
        <v>0</v>
      </c>
      <c r="E975" t="s">
        <v>1792</v>
      </c>
      <c r="F975" t="s">
        <v>1793</v>
      </c>
      <c r="G975">
        <v>1</v>
      </c>
      <c r="H975" s="6">
        <v>1270328</v>
      </c>
      <c r="I975" s="7">
        <v>46126</v>
      </c>
      <c r="K975">
        <v>15</v>
      </c>
      <c r="L975" t="s">
        <v>40</v>
      </c>
      <c r="M975" t="s">
        <v>5</v>
      </c>
      <c r="N975" t="s">
        <v>41</v>
      </c>
      <c r="O975" t="s">
        <v>54</v>
      </c>
      <c r="P975" t="s">
        <v>2519</v>
      </c>
      <c r="Q975">
        <v>9</v>
      </c>
      <c r="R975">
        <v>6</v>
      </c>
      <c r="S975">
        <v>0</v>
      </c>
      <c r="U975">
        <v>190549</v>
      </c>
      <c r="V975">
        <v>114330</v>
      </c>
      <c r="W975">
        <v>76220</v>
      </c>
      <c r="X975">
        <v>0</v>
      </c>
      <c r="Y975" t="s">
        <v>48</v>
      </c>
    </row>
    <row r="976" spans="1:25" x14ac:dyDescent="0.25">
      <c r="A976">
        <v>975</v>
      </c>
      <c r="B976">
        <v>70045</v>
      </c>
      <c r="C976">
        <v>0</v>
      </c>
      <c r="D976">
        <v>0</v>
      </c>
      <c r="E976" t="s">
        <v>541</v>
      </c>
      <c r="F976" t="s">
        <v>542</v>
      </c>
      <c r="G976">
        <v>1</v>
      </c>
      <c r="H976" s="6">
        <v>454092</v>
      </c>
      <c r="I976" s="7">
        <v>46126</v>
      </c>
      <c r="K976">
        <v>14</v>
      </c>
      <c r="L976" t="s">
        <v>40</v>
      </c>
      <c r="M976" t="s">
        <v>5</v>
      </c>
      <c r="N976" t="s">
        <v>41</v>
      </c>
      <c r="O976" t="s">
        <v>57</v>
      </c>
      <c r="P976" t="s">
        <v>2519</v>
      </c>
      <c r="Q976">
        <v>9</v>
      </c>
      <c r="R976">
        <v>5</v>
      </c>
      <c r="S976">
        <v>0</v>
      </c>
      <c r="U976">
        <v>63573</v>
      </c>
      <c r="V976">
        <v>40868</v>
      </c>
      <c r="W976">
        <v>22705</v>
      </c>
      <c r="X976">
        <v>0</v>
      </c>
      <c r="Y976" t="s">
        <v>48</v>
      </c>
    </row>
    <row r="977" spans="1:25" x14ac:dyDescent="0.25">
      <c r="A977">
        <v>976</v>
      </c>
      <c r="B977">
        <v>70039</v>
      </c>
      <c r="C977">
        <v>0</v>
      </c>
      <c r="D977">
        <v>0</v>
      </c>
      <c r="E977" t="s">
        <v>429</v>
      </c>
      <c r="F977" t="s">
        <v>430</v>
      </c>
      <c r="G977">
        <v>1</v>
      </c>
      <c r="H977" s="6">
        <v>4784154</v>
      </c>
      <c r="I977" s="7">
        <v>46126</v>
      </c>
      <c r="K977">
        <v>15</v>
      </c>
      <c r="L977" t="s">
        <v>40</v>
      </c>
      <c r="M977" t="s">
        <v>5</v>
      </c>
      <c r="N977" t="s">
        <v>41</v>
      </c>
      <c r="O977" t="s">
        <v>54</v>
      </c>
      <c r="P977" t="s">
        <v>2519</v>
      </c>
      <c r="Q977">
        <v>9</v>
      </c>
      <c r="R977">
        <v>6</v>
      </c>
      <c r="S977">
        <v>0</v>
      </c>
      <c r="U977">
        <v>717623</v>
      </c>
      <c r="V977">
        <v>430574</v>
      </c>
      <c r="W977">
        <v>287049</v>
      </c>
      <c r="X977">
        <v>0</v>
      </c>
      <c r="Y977" t="s">
        <v>48</v>
      </c>
    </row>
    <row r="978" spans="1:25" x14ac:dyDescent="0.25">
      <c r="A978">
        <v>977</v>
      </c>
      <c r="B978">
        <v>70033</v>
      </c>
      <c r="C978">
        <v>0</v>
      </c>
      <c r="D978">
        <v>0</v>
      </c>
      <c r="E978" t="s">
        <v>1349</v>
      </c>
      <c r="F978" t="s">
        <v>1350</v>
      </c>
      <c r="G978">
        <v>1</v>
      </c>
      <c r="H978" s="6">
        <v>30000000</v>
      </c>
      <c r="I978" s="7">
        <v>46125</v>
      </c>
      <c r="K978">
        <v>15</v>
      </c>
      <c r="L978" t="s">
        <v>40</v>
      </c>
      <c r="M978" t="s">
        <v>5</v>
      </c>
      <c r="N978" t="s">
        <v>41</v>
      </c>
      <c r="O978" t="s">
        <v>54</v>
      </c>
      <c r="P978" t="s">
        <v>2519</v>
      </c>
      <c r="Q978">
        <v>5</v>
      </c>
      <c r="R978">
        <v>10</v>
      </c>
      <c r="S978">
        <v>0</v>
      </c>
      <c r="U978">
        <v>4500000</v>
      </c>
      <c r="V978">
        <v>1500000</v>
      </c>
      <c r="W978">
        <v>3000000</v>
      </c>
      <c r="X978">
        <v>0</v>
      </c>
      <c r="Y978" t="s">
        <v>48</v>
      </c>
    </row>
    <row r="979" spans="1:25" x14ac:dyDescent="0.25">
      <c r="A979">
        <v>978</v>
      </c>
      <c r="B979">
        <v>70032</v>
      </c>
      <c r="C979">
        <v>0</v>
      </c>
      <c r="D979">
        <v>0</v>
      </c>
      <c r="E979" t="s">
        <v>457</v>
      </c>
      <c r="F979" t="s">
        <v>458</v>
      </c>
      <c r="G979">
        <v>1</v>
      </c>
      <c r="H979" s="6">
        <v>691200</v>
      </c>
      <c r="I979" s="7">
        <v>46125</v>
      </c>
      <c r="K979" t="s">
        <v>137</v>
      </c>
      <c r="L979" t="s">
        <v>40</v>
      </c>
      <c r="M979" t="s">
        <v>5</v>
      </c>
      <c r="N979" t="s">
        <v>41</v>
      </c>
      <c r="O979" t="s">
        <v>47</v>
      </c>
      <c r="P979" t="s">
        <v>2519</v>
      </c>
      <c r="Q979">
        <v>12.5</v>
      </c>
      <c r="R979">
        <v>0</v>
      </c>
      <c r="S979">
        <v>0</v>
      </c>
      <c r="U979">
        <v>86400</v>
      </c>
      <c r="V979">
        <v>86400</v>
      </c>
      <c r="W979">
        <v>0</v>
      </c>
      <c r="X979">
        <v>0</v>
      </c>
      <c r="Y979" t="s">
        <v>44</v>
      </c>
    </row>
    <row r="980" spans="1:25" x14ac:dyDescent="0.25">
      <c r="A980">
        <v>979</v>
      </c>
      <c r="B980">
        <v>70030</v>
      </c>
      <c r="C980">
        <v>0</v>
      </c>
      <c r="D980">
        <v>0</v>
      </c>
      <c r="E980" t="s">
        <v>1240</v>
      </c>
      <c r="F980" t="s">
        <v>1241</v>
      </c>
      <c r="G980">
        <v>1</v>
      </c>
      <c r="H980" s="6">
        <v>5416413</v>
      </c>
      <c r="I980" s="7">
        <v>46125</v>
      </c>
      <c r="K980">
        <v>7</v>
      </c>
      <c r="L980" t="s">
        <v>40</v>
      </c>
      <c r="M980" t="s">
        <v>1</v>
      </c>
      <c r="N980" t="s">
        <v>41</v>
      </c>
      <c r="O980" t="s">
        <v>87</v>
      </c>
      <c r="P980" t="s">
        <v>2519</v>
      </c>
      <c r="Q980">
        <v>7</v>
      </c>
      <c r="R980">
        <v>0</v>
      </c>
      <c r="S980">
        <v>0</v>
      </c>
      <c r="U980">
        <v>379149</v>
      </c>
      <c r="V980">
        <v>379149</v>
      </c>
      <c r="W980">
        <v>0</v>
      </c>
      <c r="X980">
        <v>0</v>
      </c>
      <c r="Y980" t="s">
        <v>390</v>
      </c>
    </row>
    <row r="981" spans="1:25" x14ac:dyDescent="0.25">
      <c r="A981">
        <v>980</v>
      </c>
      <c r="B981">
        <v>70031</v>
      </c>
      <c r="C981">
        <v>0</v>
      </c>
      <c r="D981">
        <v>0</v>
      </c>
      <c r="E981" t="s">
        <v>1319</v>
      </c>
      <c r="F981" t="s">
        <v>1320</v>
      </c>
      <c r="G981">
        <v>1</v>
      </c>
      <c r="H981" s="6">
        <v>2500000</v>
      </c>
      <c r="I981" s="7">
        <v>46125</v>
      </c>
      <c r="K981">
        <v>15</v>
      </c>
      <c r="L981" t="s">
        <v>40</v>
      </c>
      <c r="M981" t="s">
        <v>5</v>
      </c>
      <c r="N981" t="s">
        <v>41</v>
      </c>
      <c r="O981" t="s">
        <v>54</v>
      </c>
      <c r="P981" t="s">
        <v>2519</v>
      </c>
      <c r="Q981">
        <v>5</v>
      </c>
      <c r="R981">
        <v>10</v>
      </c>
      <c r="S981">
        <v>0</v>
      </c>
      <c r="U981">
        <v>375000</v>
      </c>
      <c r="V981">
        <v>125000</v>
      </c>
      <c r="W981">
        <v>250000</v>
      </c>
      <c r="X981">
        <v>0</v>
      </c>
      <c r="Y981" t="s">
        <v>48</v>
      </c>
    </row>
    <row r="982" spans="1:25" x14ac:dyDescent="0.25">
      <c r="A982">
        <v>981</v>
      </c>
      <c r="B982">
        <v>70014</v>
      </c>
      <c r="C982">
        <v>0</v>
      </c>
      <c r="D982">
        <v>0</v>
      </c>
      <c r="E982" t="s">
        <v>1190</v>
      </c>
      <c r="F982" t="s">
        <v>1191</v>
      </c>
      <c r="G982">
        <v>1</v>
      </c>
      <c r="H982" s="6">
        <v>364164</v>
      </c>
      <c r="I982" s="7">
        <v>46122</v>
      </c>
      <c r="K982">
        <v>5</v>
      </c>
      <c r="L982" t="s">
        <v>40</v>
      </c>
      <c r="M982" t="s">
        <v>9</v>
      </c>
      <c r="N982" t="s">
        <v>41</v>
      </c>
      <c r="O982" t="s">
        <v>42</v>
      </c>
      <c r="P982" t="s">
        <v>2519</v>
      </c>
      <c r="Q982">
        <v>5</v>
      </c>
      <c r="R982">
        <v>0</v>
      </c>
      <c r="S982">
        <v>0</v>
      </c>
      <c r="U982">
        <v>18208</v>
      </c>
      <c r="V982">
        <v>18208</v>
      </c>
      <c r="W982">
        <v>0</v>
      </c>
      <c r="X982">
        <v>0</v>
      </c>
      <c r="Y982" t="s">
        <v>44</v>
      </c>
    </row>
    <row r="983" spans="1:25" x14ac:dyDescent="0.25">
      <c r="A983">
        <v>982</v>
      </c>
      <c r="B983">
        <v>70013</v>
      </c>
      <c r="C983">
        <v>0</v>
      </c>
      <c r="D983">
        <v>0</v>
      </c>
      <c r="E983" t="s">
        <v>1188</v>
      </c>
      <c r="F983" t="s">
        <v>1189</v>
      </c>
      <c r="G983">
        <v>1</v>
      </c>
      <c r="H983" s="6">
        <v>1505223</v>
      </c>
      <c r="I983" s="7">
        <v>46122</v>
      </c>
      <c r="K983">
        <v>5</v>
      </c>
      <c r="L983" t="s">
        <v>40</v>
      </c>
      <c r="M983" t="s">
        <v>9</v>
      </c>
      <c r="N983" t="s">
        <v>41</v>
      </c>
      <c r="O983" t="s">
        <v>42</v>
      </c>
      <c r="P983" t="s">
        <v>2519</v>
      </c>
      <c r="Q983">
        <v>5</v>
      </c>
      <c r="R983">
        <v>0</v>
      </c>
      <c r="S983">
        <v>0</v>
      </c>
      <c r="U983">
        <v>75261</v>
      </c>
      <c r="V983">
        <v>75261</v>
      </c>
      <c r="W983">
        <v>0</v>
      </c>
      <c r="X983">
        <v>0</v>
      </c>
      <c r="Y983" t="s">
        <v>44</v>
      </c>
    </row>
    <row r="984" spans="1:25" x14ac:dyDescent="0.25">
      <c r="A984">
        <v>983</v>
      </c>
      <c r="B984">
        <v>70016</v>
      </c>
      <c r="C984">
        <v>0</v>
      </c>
      <c r="D984">
        <v>0</v>
      </c>
      <c r="E984" t="s">
        <v>1175</v>
      </c>
      <c r="F984" t="s">
        <v>1176</v>
      </c>
      <c r="G984">
        <v>1</v>
      </c>
      <c r="H984" s="6">
        <v>169951</v>
      </c>
      <c r="I984" s="7">
        <v>46122</v>
      </c>
      <c r="K984">
        <v>5</v>
      </c>
      <c r="L984" t="s">
        <v>40</v>
      </c>
      <c r="M984" t="s">
        <v>9</v>
      </c>
      <c r="N984" t="s">
        <v>41</v>
      </c>
      <c r="O984" t="s">
        <v>42</v>
      </c>
      <c r="P984" t="s">
        <v>2519</v>
      </c>
      <c r="Q984">
        <v>5</v>
      </c>
      <c r="R984">
        <v>0</v>
      </c>
      <c r="S984">
        <v>0</v>
      </c>
      <c r="U984">
        <v>8498</v>
      </c>
      <c r="V984">
        <v>8498</v>
      </c>
      <c r="W984">
        <v>0</v>
      </c>
      <c r="X984">
        <v>0</v>
      </c>
      <c r="Y984" t="s">
        <v>44</v>
      </c>
    </row>
    <row r="985" spans="1:25" x14ac:dyDescent="0.25">
      <c r="A985">
        <v>984</v>
      </c>
      <c r="B985">
        <v>70015</v>
      </c>
      <c r="C985">
        <v>0</v>
      </c>
      <c r="D985">
        <v>0</v>
      </c>
      <c r="E985" t="s">
        <v>2259</v>
      </c>
      <c r="F985" t="s">
        <v>2260</v>
      </c>
      <c r="G985">
        <v>1</v>
      </c>
      <c r="H985" s="6">
        <v>25278</v>
      </c>
      <c r="I985" s="7">
        <v>46122</v>
      </c>
      <c r="K985">
        <v>5</v>
      </c>
      <c r="L985" t="s">
        <v>40</v>
      </c>
      <c r="M985" t="s">
        <v>9</v>
      </c>
      <c r="N985" t="s">
        <v>41</v>
      </c>
      <c r="O985" t="s">
        <v>42</v>
      </c>
      <c r="P985" t="s">
        <v>2519</v>
      </c>
      <c r="Q985">
        <v>5</v>
      </c>
      <c r="R985">
        <v>0</v>
      </c>
      <c r="S985">
        <v>0</v>
      </c>
      <c r="U985">
        <v>1264</v>
      </c>
      <c r="V985">
        <v>1264</v>
      </c>
      <c r="W985">
        <v>0</v>
      </c>
      <c r="X985">
        <v>0</v>
      </c>
      <c r="Y985" t="s">
        <v>2086</v>
      </c>
    </row>
    <row r="986" spans="1:25" x14ac:dyDescent="0.25">
      <c r="A986">
        <v>985</v>
      </c>
      <c r="B986">
        <v>70018</v>
      </c>
      <c r="C986">
        <v>0</v>
      </c>
      <c r="D986">
        <v>0</v>
      </c>
      <c r="E986" t="s">
        <v>1216</v>
      </c>
      <c r="F986" t="s">
        <v>1217</v>
      </c>
      <c r="G986">
        <v>1</v>
      </c>
      <c r="H986" s="6">
        <v>1731569</v>
      </c>
      <c r="I986" s="7">
        <v>46122</v>
      </c>
      <c r="K986">
        <v>5</v>
      </c>
      <c r="L986" t="s">
        <v>40</v>
      </c>
      <c r="M986" t="s">
        <v>9</v>
      </c>
      <c r="N986" t="s">
        <v>41</v>
      </c>
      <c r="O986" t="s">
        <v>42</v>
      </c>
      <c r="P986" t="s">
        <v>2519</v>
      </c>
      <c r="Q986">
        <v>5</v>
      </c>
      <c r="R986">
        <v>0</v>
      </c>
      <c r="S986">
        <v>0</v>
      </c>
      <c r="U986">
        <v>86578</v>
      </c>
      <c r="V986">
        <v>86578</v>
      </c>
      <c r="W986">
        <v>0</v>
      </c>
      <c r="X986">
        <v>0</v>
      </c>
      <c r="Y986" t="s">
        <v>112</v>
      </c>
    </row>
    <row r="987" spans="1:25" x14ac:dyDescent="0.25">
      <c r="A987">
        <v>986</v>
      </c>
      <c r="B987">
        <v>70011</v>
      </c>
      <c r="C987">
        <v>0</v>
      </c>
      <c r="D987">
        <v>0</v>
      </c>
      <c r="E987" t="s">
        <v>2337</v>
      </c>
      <c r="F987" t="s">
        <v>2338</v>
      </c>
      <c r="G987">
        <v>1</v>
      </c>
      <c r="H987" s="6">
        <v>2257450</v>
      </c>
      <c r="I987" s="7">
        <v>46122</v>
      </c>
      <c r="K987">
        <v>7</v>
      </c>
      <c r="L987" t="s">
        <v>40</v>
      </c>
      <c r="M987" t="s">
        <v>7</v>
      </c>
      <c r="N987" t="s">
        <v>41</v>
      </c>
      <c r="O987" t="s">
        <v>64</v>
      </c>
      <c r="P987" t="s">
        <v>2519</v>
      </c>
      <c r="Q987">
        <v>7</v>
      </c>
      <c r="R987">
        <v>0</v>
      </c>
      <c r="S987">
        <v>0</v>
      </c>
      <c r="U987">
        <v>158022</v>
      </c>
      <c r="V987">
        <v>158022</v>
      </c>
      <c r="W987">
        <v>0</v>
      </c>
      <c r="X987">
        <v>0</v>
      </c>
      <c r="Y987" t="s">
        <v>2086</v>
      </c>
    </row>
    <row r="988" spans="1:25" x14ac:dyDescent="0.25">
      <c r="A988">
        <v>987</v>
      </c>
      <c r="B988">
        <v>70028</v>
      </c>
      <c r="C988">
        <v>0</v>
      </c>
      <c r="D988">
        <v>0</v>
      </c>
      <c r="E988" t="s">
        <v>1331</v>
      </c>
      <c r="F988" t="s">
        <v>1332</v>
      </c>
      <c r="G988">
        <v>1</v>
      </c>
      <c r="H988" s="6">
        <v>1543105</v>
      </c>
      <c r="I988" s="7">
        <v>46122</v>
      </c>
      <c r="K988">
        <v>8</v>
      </c>
      <c r="L988" t="s">
        <v>40</v>
      </c>
      <c r="M988" t="s">
        <v>9</v>
      </c>
      <c r="N988" t="s">
        <v>41</v>
      </c>
      <c r="O988" t="s">
        <v>42</v>
      </c>
      <c r="P988" t="s">
        <v>2519</v>
      </c>
      <c r="Q988">
        <v>8</v>
      </c>
      <c r="R988">
        <v>0</v>
      </c>
      <c r="S988">
        <v>0</v>
      </c>
      <c r="U988">
        <v>123448</v>
      </c>
      <c r="V988">
        <v>123448</v>
      </c>
      <c r="W988">
        <v>0</v>
      </c>
      <c r="X988">
        <v>0</v>
      </c>
      <c r="Y988" t="s">
        <v>109</v>
      </c>
    </row>
    <row r="989" spans="1:25" x14ac:dyDescent="0.25">
      <c r="A989">
        <v>988</v>
      </c>
      <c r="B989">
        <v>70017</v>
      </c>
      <c r="C989">
        <v>0</v>
      </c>
      <c r="D989">
        <v>0</v>
      </c>
      <c r="E989" t="s">
        <v>1196</v>
      </c>
      <c r="F989" t="s">
        <v>1197</v>
      </c>
      <c r="G989">
        <v>1</v>
      </c>
      <c r="H989" s="6">
        <v>6421387</v>
      </c>
      <c r="I989" s="7">
        <v>46122</v>
      </c>
      <c r="K989">
        <v>5</v>
      </c>
      <c r="L989" t="s">
        <v>40</v>
      </c>
      <c r="M989" t="s">
        <v>9</v>
      </c>
      <c r="N989" t="s">
        <v>41</v>
      </c>
      <c r="O989" t="s">
        <v>42</v>
      </c>
      <c r="P989" t="s">
        <v>2519</v>
      </c>
      <c r="Q989">
        <v>5</v>
      </c>
      <c r="R989">
        <v>0</v>
      </c>
      <c r="S989">
        <v>0</v>
      </c>
      <c r="U989">
        <v>321069</v>
      </c>
      <c r="V989">
        <v>321069</v>
      </c>
      <c r="W989">
        <v>0</v>
      </c>
      <c r="X989">
        <v>0</v>
      </c>
      <c r="Y989" t="s">
        <v>112</v>
      </c>
    </row>
    <row r="990" spans="1:25" x14ac:dyDescent="0.25">
      <c r="A990">
        <v>989</v>
      </c>
      <c r="B990">
        <v>70010</v>
      </c>
      <c r="C990">
        <v>0</v>
      </c>
      <c r="D990">
        <v>0</v>
      </c>
      <c r="E990" t="s">
        <v>2335</v>
      </c>
      <c r="F990" t="s">
        <v>2336</v>
      </c>
      <c r="G990">
        <v>1</v>
      </c>
      <c r="H990" s="6">
        <v>3346476</v>
      </c>
      <c r="I990" s="7">
        <v>46122</v>
      </c>
      <c r="K990">
        <v>7</v>
      </c>
      <c r="L990" t="s">
        <v>40</v>
      </c>
      <c r="M990" t="s">
        <v>7</v>
      </c>
      <c r="N990" t="s">
        <v>41</v>
      </c>
      <c r="O990" t="s">
        <v>64</v>
      </c>
      <c r="P990" t="s">
        <v>2519</v>
      </c>
      <c r="Q990">
        <v>7</v>
      </c>
      <c r="R990">
        <v>0</v>
      </c>
      <c r="S990">
        <v>0</v>
      </c>
      <c r="U990">
        <v>234253</v>
      </c>
      <c r="V990">
        <v>234253</v>
      </c>
      <c r="W990">
        <v>0</v>
      </c>
      <c r="X990">
        <v>0</v>
      </c>
      <c r="Y990" t="s">
        <v>2086</v>
      </c>
    </row>
    <row r="991" spans="1:25" x14ac:dyDescent="0.25">
      <c r="A991">
        <v>990</v>
      </c>
      <c r="B991">
        <v>70029</v>
      </c>
      <c r="C991">
        <v>0</v>
      </c>
      <c r="D991">
        <v>0</v>
      </c>
      <c r="E991" t="s">
        <v>1343</v>
      </c>
      <c r="F991" t="s">
        <v>1344</v>
      </c>
      <c r="G991">
        <v>1</v>
      </c>
      <c r="H991" s="6">
        <v>1190064</v>
      </c>
      <c r="I991" s="7">
        <v>46122</v>
      </c>
      <c r="K991">
        <v>8</v>
      </c>
      <c r="L991" t="s">
        <v>40</v>
      </c>
      <c r="M991" t="s">
        <v>9</v>
      </c>
      <c r="N991" t="s">
        <v>41</v>
      </c>
      <c r="O991" t="s">
        <v>42</v>
      </c>
      <c r="P991" t="s">
        <v>2519</v>
      </c>
      <c r="Q991">
        <v>8</v>
      </c>
      <c r="R991">
        <v>0</v>
      </c>
      <c r="S991">
        <v>0</v>
      </c>
      <c r="U991">
        <v>95205</v>
      </c>
      <c r="V991">
        <v>95205</v>
      </c>
      <c r="W991">
        <v>0</v>
      </c>
      <c r="X991">
        <v>0</v>
      </c>
      <c r="Y991" t="s">
        <v>109</v>
      </c>
    </row>
    <row r="992" spans="1:25" x14ac:dyDescent="0.25">
      <c r="A992">
        <v>991</v>
      </c>
      <c r="B992">
        <v>70009</v>
      </c>
      <c r="C992">
        <v>0</v>
      </c>
      <c r="D992">
        <v>0</v>
      </c>
      <c r="E992" t="s">
        <v>2333</v>
      </c>
      <c r="F992" t="s">
        <v>2334</v>
      </c>
      <c r="G992">
        <v>1</v>
      </c>
      <c r="H992" s="6">
        <v>1594387</v>
      </c>
      <c r="I992" s="7">
        <v>46122</v>
      </c>
      <c r="K992">
        <v>7</v>
      </c>
      <c r="L992" t="s">
        <v>40</v>
      </c>
      <c r="M992" t="s">
        <v>7</v>
      </c>
      <c r="N992" t="s">
        <v>41</v>
      </c>
      <c r="O992" t="s">
        <v>64</v>
      </c>
      <c r="P992" t="s">
        <v>2519</v>
      </c>
      <c r="Q992">
        <v>7</v>
      </c>
      <c r="R992">
        <v>0</v>
      </c>
      <c r="S992">
        <v>0</v>
      </c>
      <c r="U992">
        <v>111607</v>
      </c>
      <c r="V992">
        <v>111607</v>
      </c>
      <c r="W992">
        <v>0</v>
      </c>
      <c r="X992">
        <v>0</v>
      </c>
      <c r="Y992" t="s">
        <v>2086</v>
      </c>
    </row>
    <row r="993" spans="1:25" x14ac:dyDescent="0.25">
      <c r="A993">
        <v>992</v>
      </c>
      <c r="B993">
        <v>69960</v>
      </c>
      <c r="C993">
        <v>0</v>
      </c>
      <c r="D993">
        <v>0</v>
      </c>
      <c r="E993" t="s">
        <v>1422</v>
      </c>
      <c r="F993" t="s">
        <v>1423</v>
      </c>
      <c r="G993">
        <v>1</v>
      </c>
      <c r="H993" s="6">
        <v>3172786</v>
      </c>
      <c r="I993" s="7">
        <v>46122</v>
      </c>
      <c r="K993">
        <v>6</v>
      </c>
      <c r="L993" t="s">
        <v>40</v>
      </c>
      <c r="M993" t="s">
        <v>5</v>
      </c>
      <c r="N993" t="s">
        <v>41</v>
      </c>
      <c r="O993" t="s">
        <v>47</v>
      </c>
      <c r="P993" t="s">
        <v>2519</v>
      </c>
      <c r="Q993">
        <v>6</v>
      </c>
      <c r="R993">
        <v>0</v>
      </c>
      <c r="S993">
        <v>0</v>
      </c>
      <c r="U993">
        <v>190367</v>
      </c>
      <c r="V993">
        <v>190367</v>
      </c>
      <c r="W993">
        <v>0</v>
      </c>
      <c r="X993">
        <v>0</v>
      </c>
      <c r="Y993" t="s">
        <v>81</v>
      </c>
    </row>
    <row r="994" spans="1:25" x14ac:dyDescent="0.25">
      <c r="A994">
        <v>993</v>
      </c>
      <c r="B994">
        <v>70012</v>
      </c>
      <c r="C994">
        <v>0</v>
      </c>
      <c r="D994">
        <v>0</v>
      </c>
      <c r="E994" t="s">
        <v>1355</v>
      </c>
      <c r="F994" t="s">
        <v>1356</v>
      </c>
      <c r="G994">
        <v>1</v>
      </c>
      <c r="H994" s="6">
        <v>4312171</v>
      </c>
      <c r="I994" s="7">
        <v>46122</v>
      </c>
      <c r="K994">
        <v>15</v>
      </c>
      <c r="L994" t="s">
        <v>40</v>
      </c>
      <c r="M994" t="s">
        <v>5</v>
      </c>
      <c r="N994" t="s">
        <v>41</v>
      </c>
      <c r="O994" t="s">
        <v>57</v>
      </c>
      <c r="P994" t="s">
        <v>2519</v>
      </c>
      <c r="Q994">
        <v>8</v>
      </c>
      <c r="R994">
        <v>7</v>
      </c>
      <c r="S994">
        <v>0</v>
      </c>
      <c r="U994">
        <v>646826</v>
      </c>
      <c r="V994">
        <v>344974</v>
      </c>
      <c r="W994">
        <v>301852</v>
      </c>
      <c r="X994">
        <v>0</v>
      </c>
      <c r="Y994" t="s">
        <v>48</v>
      </c>
    </row>
    <row r="995" spans="1:25" x14ac:dyDescent="0.25">
      <c r="A995">
        <v>994</v>
      </c>
      <c r="B995">
        <v>70019</v>
      </c>
      <c r="C995">
        <v>0</v>
      </c>
      <c r="D995">
        <v>0</v>
      </c>
      <c r="E995" t="s">
        <v>1272</v>
      </c>
      <c r="F995" t="s">
        <v>1273</v>
      </c>
      <c r="G995">
        <v>1</v>
      </c>
      <c r="H995" s="6">
        <v>2061839</v>
      </c>
      <c r="I995" s="7">
        <v>46122</v>
      </c>
      <c r="K995">
        <v>5</v>
      </c>
      <c r="L995" t="s">
        <v>40</v>
      </c>
      <c r="M995" t="s">
        <v>9</v>
      </c>
      <c r="N995" t="s">
        <v>41</v>
      </c>
      <c r="O995" t="s">
        <v>42</v>
      </c>
      <c r="P995" t="s">
        <v>2519</v>
      </c>
      <c r="Q995">
        <v>5</v>
      </c>
      <c r="R995">
        <v>0</v>
      </c>
      <c r="S995">
        <v>0</v>
      </c>
      <c r="U995">
        <v>103092</v>
      </c>
      <c r="V995">
        <v>103092</v>
      </c>
      <c r="W995">
        <v>0</v>
      </c>
      <c r="X995">
        <v>0</v>
      </c>
      <c r="Y995" t="s">
        <v>44</v>
      </c>
    </row>
    <row r="996" spans="1:25" x14ac:dyDescent="0.25">
      <c r="A996">
        <v>995</v>
      </c>
      <c r="B996">
        <v>70023</v>
      </c>
      <c r="C996">
        <v>0</v>
      </c>
      <c r="D996">
        <v>0</v>
      </c>
      <c r="E996" t="s">
        <v>475</v>
      </c>
      <c r="F996" t="s">
        <v>476</v>
      </c>
      <c r="G996">
        <v>1</v>
      </c>
      <c r="H996" s="6">
        <v>10565622</v>
      </c>
      <c r="I996" s="7">
        <v>46122</v>
      </c>
      <c r="K996">
        <v>15</v>
      </c>
      <c r="L996" t="s">
        <v>40</v>
      </c>
      <c r="M996" t="s">
        <v>1</v>
      </c>
      <c r="N996" t="s">
        <v>41</v>
      </c>
      <c r="O996" t="s">
        <v>87</v>
      </c>
      <c r="P996" t="s">
        <v>2519</v>
      </c>
      <c r="Q996">
        <v>7</v>
      </c>
      <c r="R996">
        <v>8</v>
      </c>
      <c r="S996">
        <v>0</v>
      </c>
      <c r="U996">
        <v>1584843</v>
      </c>
      <c r="V996">
        <v>739594</v>
      </c>
      <c r="W996">
        <v>845250</v>
      </c>
      <c r="X996">
        <v>0</v>
      </c>
      <c r="Y996" t="s">
        <v>44</v>
      </c>
    </row>
    <row r="997" spans="1:25" x14ac:dyDescent="0.25">
      <c r="A997">
        <v>996</v>
      </c>
      <c r="B997">
        <v>70022</v>
      </c>
      <c r="C997">
        <v>0</v>
      </c>
      <c r="D997">
        <v>0</v>
      </c>
      <c r="E997" t="s">
        <v>1250</v>
      </c>
      <c r="F997" t="s">
        <v>1251</v>
      </c>
      <c r="G997">
        <v>1</v>
      </c>
      <c r="H997" s="6">
        <v>2006352</v>
      </c>
      <c r="I997" s="7">
        <v>46122</v>
      </c>
      <c r="K997">
        <v>5</v>
      </c>
      <c r="L997" t="s">
        <v>40</v>
      </c>
      <c r="M997" t="s">
        <v>9</v>
      </c>
      <c r="N997" t="s">
        <v>41</v>
      </c>
      <c r="O997" t="s">
        <v>42</v>
      </c>
      <c r="P997" t="s">
        <v>2519</v>
      </c>
      <c r="Q997">
        <v>5</v>
      </c>
      <c r="R997">
        <v>0</v>
      </c>
      <c r="S997">
        <v>0</v>
      </c>
      <c r="U997">
        <v>100318</v>
      </c>
      <c r="V997">
        <v>100318</v>
      </c>
      <c r="W997">
        <v>0</v>
      </c>
      <c r="X997">
        <v>0</v>
      </c>
      <c r="Y997" t="s">
        <v>44</v>
      </c>
    </row>
    <row r="998" spans="1:25" x14ac:dyDescent="0.25">
      <c r="A998">
        <v>997</v>
      </c>
      <c r="B998">
        <v>70020</v>
      </c>
      <c r="C998">
        <v>0</v>
      </c>
      <c r="D998">
        <v>0</v>
      </c>
      <c r="E998" t="s">
        <v>1276</v>
      </c>
      <c r="F998" t="s">
        <v>1277</v>
      </c>
      <c r="G998">
        <v>1</v>
      </c>
      <c r="H998" s="6">
        <v>4251556</v>
      </c>
      <c r="I998" s="7">
        <v>46122</v>
      </c>
      <c r="K998">
        <v>5</v>
      </c>
      <c r="L998" t="s">
        <v>40</v>
      </c>
      <c r="M998" t="s">
        <v>9</v>
      </c>
      <c r="N998" t="s">
        <v>41</v>
      </c>
      <c r="O998" t="s">
        <v>42</v>
      </c>
      <c r="P998" t="s">
        <v>2519</v>
      </c>
      <c r="Q998">
        <v>5</v>
      </c>
      <c r="R998">
        <v>0</v>
      </c>
      <c r="S998">
        <v>0</v>
      </c>
      <c r="U998">
        <v>212578</v>
      </c>
      <c r="V998">
        <v>212578</v>
      </c>
      <c r="W998">
        <v>0</v>
      </c>
      <c r="X998">
        <v>0</v>
      </c>
      <c r="Y998" t="s">
        <v>44</v>
      </c>
    </row>
    <row r="999" spans="1:25" x14ac:dyDescent="0.25">
      <c r="A999">
        <v>998</v>
      </c>
      <c r="B999">
        <v>70021</v>
      </c>
      <c r="C999">
        <v>0</v>
      </c>
      <c r="D999">
        <v>0</v>
      </c>
      <c r="E999" t="s">
        <v>1278</v>
      </c>
      <c r="F999" t="s">
        <v>1279</v>
      </c>
      <c r="G999">
        <v>1</v>
      </c>
      <c r="H999" s="6">
        <v>1388444</v>
      </c>
      <c r="I999" s="7">
        <v>46122</v>
      </c>
      <c r="K999">
        <v>5</v>
      </c>
      <c r="L999" t="s">
        <v>40</v>
      </c>
      <c r="M999" t="s">
        <v>9</v>
      </c>
      <c r="N999" t="s">
        <v>41</v>
      </c>
      <c r="O999" t="s">
        <v>42</v>
      </c>
      <c r="P999" t="s">
        <v>2519</v>
      </c>
      <c r="Q999">
        <v>5</v>
      </c>
      <c r="R999">
        <v>0</v>
      </c>
      <c r="S999">
        <v>0</v>
      </c>
      <c r="U999">
        <v>69422</v>
      </c>
      <c r="V999">
        <v>69422</v>
      </c>
      <c r="W999">
        <v>0</v>
      </c>
      <c r="X999">
        <v>0</v>
      </c>
      <c r="Y999" t="s">
        <v>44</v>
      </c>
    </row>
    <row r="1000" spans="1:25" x14ac:dyDescent="0.25">
      <c r="A1000">
        <v>999</v>
      </c>
      <c r="B1000">
        <v>70008</v>
      </c>
      <c r="C1000">
        <v>0</v>
      </c>
      <c r="D1000">
        <v>0</v>
      </c>
      <c r="E1000" t="s">
        <v>1788</v>
      </c>
      <c r="F1000" t="s">
        <v>1789</v>
      </c>
      <c r="G1000">
        <v>1</v>
      </c>
      <c r="H1000" s="6">
        <v>500000</v>
      </c>
      <c r="I1000" s="7">
        <v>46122</v>
      </c>
      <c r="K1000">
        <v>15</v>
      </c>
      <c r="L1000" t="s">
        <v>40</v>
      </c>
      <c r="M1000" t="s">
        <v>5</v>
      </c>
      <c r="N1000" t="s">
        <v>41</v>
      </c>
      <c r="O1000" t="s">
        <v>77</v>
      </c>
      <c r="P1000" t="s">
        <v>2519</v>
      </c>
      <c r="Q1000">
        <v>7</v>
      </c>
      <c r="R1000">
        <v>8</v>
      </c>
      <c r="S1000">
        <v>0</v>
      </c>
      <c r="U1000">
        <v>75000</v>
      </c>
      <c r="V1000">
        <v>35000</v>
      </c>
      <c r="W1000">
        <v>40000</v>
      </c>
      <c r="X1000">
        <v>0</v>
      </c>
      <c r="Y1000" t="s">
        <v>48</v>
      </c>
    </row>
    <row r="1001" spans="1:25" x14ac:dyDescent="0.25">
      <c r="A1001">
        <v>1000</v>
      </c>
      <c r="B1001">
        <v>70024</v>
      </c>
      <c r="C1001">
        <v>0</v>
      </c>
      <c r="D1001">
        <v>0</v>
      </c>
      <c r="E1001" t="s">
        <v>1254</v>
      </c>
      <c r="F1001" t="s">
        <v>1255</v>
      </c>
      <c r="G1001">
        <v>1</v>
      </c>
      <c r="H1001" s="6">
        <v>1554461</v>
      </c>
      <c r="I1001" s="7">
        <v>46122</v>
      </c>
      <c r="K1001">
        <v>5</v>
      </c>
      <c r="L1001" t="s">
        <v>40</v>
      </c>
      <c r="M1001" t="s">
        <v>9</v>
      </c>
      <c r="N1001" t="s">
        <v>41</v>
      </c>
      <c r="O1001" t="s">
        <v>42</v>
      </c>
      <c r="P1001" t="s">
        <v>2519</v>
      </c>
      <c r="Q1001">
        <v>5</v>
      </c>
      <c r="R1001">
        <v>0</v>
      </c>
      <c r="S1001">
        <v>0</v>
      </c>
      <c r="U1001">
        <v>77723</v>
      </c>
      <c r="V1001">
        <v>77723</v>
      </c>
      <c r="W1001">
        <v>0</v>
      </c>
      <c r="X1001">
        <v>0</v>
      </c>
      <c r="Y1001" t="s">
        <v>44</v>
      </c>
    </row>
    <row r="1002" spans="1:25" x14ac:dyDescent="0.25">
      <c r="A1002">
        <v>1001</v>
      </c>
      <c r="B1002">
        <v>70027</v>
      </c>
      <c r="C1002">
        <v>0</v>
      </c>
      <c r="D1002">
        <v>0</v>
      </c>
      <c r="E1002" t="s">
        <v>1260</v>
      </c>
      <c r="F1002" t="s">
        <v>1261</v>
      </c>
      <c r="G1002">
        <v>1</v>
      </c>
      <c r="H1002" s="6">
        <v>1969684</v>
      </c>
      <c r="I1002" s="7">
        <v>46122</v>
      </c>
      <c r="K1002">
        <v>5</v>
      </c>
      <c r="L1002" t="s">
        <v>40</v>
      </c>
      <c r="M1002" t="s">
        <v>9</v>
      </c>
      <c r="N1002" t="s">
        <v>41</v>
      </c>
      <c r="O1002" t="s">
        <v>42</v>
      </c>
      <c r="P1002" t="s">
        <v>2519</v>
      </c>
      <c r="Q1002">
        <v>5</v>
      </c>
      <c r="R1002">
        <v>0</v>
      </c>
      <c r="S1002">
        <v>0</v>
      </c>
      <c r="U1002">
        <v>98484</v>
      </c>
      <c r="V1002">
        <v>98484</v>
      </c>
      <c r="W1002">
        <v>0</v>
      </c>
      <c r="X1002">
        <v>0</v>
      </c>
      <c r="Y1002" t="s">
        <v>44</v>
      </c>
    </row>
    <row r="1003" spans="1:25" x14ac:dyDescent="0.25">
      <c r="A1003">
        <v>1002</v>
      </c>
      <c r="B1003">
        <v>70025</v>
      </c>
      <c r="C1003">
        <v>0</v>
      </c>
      <c r="D1003">
        <v>0</v>
      </c>
      <c r="E1003" t="s">
        <v>1256</v>
      </c>
      <c r="F1003" t="s">
        <v>1257</v>
      </c>
      <c r="G1003">
        <v>1</v>
      </c>
      <c r="H1003" s="6">
        <v>2129921</v>
      </c>
      <c r="I1003" s="7">
        <v>46122</v>
      </c>
      <c r="K1003">
        <v>5</v>
      </c>
      <c r="L1003" t="s">
        <v>40</v>
      </c>
      <c r="M1003" t="s">
        <v>9</v>
      </c>
      <c r="N1003" t="s">
        <v>41</v>
      </c>
      <c r="O1003" t="s">
        <v>42</v>
      </c>
      <c r="P1003" t="s">
        <v>2519</v>
      </c>
      <c r="Q1003">
        <v>5</v>
      </c>
      <c r="R1003">
        <v>0</v>
      </c>
      <c r="S1003">
        <v>0</v>
      </c>
      <c r="U1003">
        <v>106496</v>
      </c>
      <c r="V1003">
        <v>106496</v>
      </c>
      <c r="W1003">
        <v>0</v>
      </c>
      <c r="X1003">
        <v>0</v>
      </c>
      <c r="Y1003" t="s">
        <v>44</v>
      </c>
    </row>
    <row r="1004" spans="1:25" x14ac:dyDescent="0.25">
      <c r="A1004">
        <v>1003</v>
      </c>
      <c r="B1004">
        <v>70026</v>
      </c>
      <c r="C1004">
        <v>0</v>
      </c>
      <c r="D1004">
        <v>0</v>
      </c>
      <c r="E1004" t="s">
        <v>1258</v>
      </c>
      <c r="F1004" t="s">
        <v>1259</v>
      </c>
      <c r="G1004">
        <v>1</v>
      </c>
      <c r="H1004" s="6">
        <v>2006352</v>
      </c>
      <c r="I1004" s="7">
        <v>46122</v>
      </c>
      <c r="K1004">
        <v>5</v>
      </c>
      <c r="L1004" t="s">
        <v>40</v>
      </c>
      <c r="M1004" t="s">
        <v>9</v>
      </c>
      <c r="N1004" t="s">
        <v>41</v>
      </c>
      <c r="O1004" t="s">
        <v>42</v>
      </c>
      <c r="P1004" t="s">
        <v>2519</v>
      </c>
      <c r="Q1004">
        <v>5</v>
      </c>
      <c r="R1004">
        <v>0</v>
      </c>
      <c r="S1004">
        <v>0</v>
      </c>
      <c r="U1004">
        <v>100318</v>
      </c>
      <c r="V1004">
        <v>100318</v>
      </c>
      <c r="W1004">
        <v>0</v>
      </c>
      <c r="X1004">
        <v>0</v>
      </c>
      <c r="Y1004" t="s">
        <v>44</v>
      </c>
    </row>
    <row r="1005" spans="1:25" x14ac:dyDescent="0.25">
      <c r="A1005">
        <v>1004</v>
      </c>
      <c r="B1005">
        <v>70001</v>
      </c>
      <c r="C1005">
        <v>0</v>
      </c>
      <c r="D1005">
        <v>0</v>
      </c>
      <c r="E1005" t="s">
        <v>1054</v>
      </c>
      <c r="F1005" t="s">
        <v>1055</v>
      </c>
      <c r="G1005">
        <v>1</v>
      </c>
      <c r="H1005" s="6">
        <v>1275572</v>
      </c>
      <c r="I1005" s="7">
        <v>46121</v>
      </c>
      <c r="K1005">
        <v>8</v>
      </c>
      <c r="L1005" t="s">
        <v>40</v>
      </c>
      <c r="M1005" t="s">
        <v>9</v>
      </c>
      <c r="N1005" t="s">
        <v>41</v>
      </c>
      <c r="O1005" t="s">
        <v>42</v>
      </c>
      <c r="P1005" t="s">
        <v>2519</v>
      </c>
      <c r="Q1005">
        <v>8</v>
      </c>
      <c r="R1005">
        <v>0</v>
      </c>
      <c r="S1005">
        <v>0</v>
      </c>
      <c r="U1005">
        <v>102046</v>
      </c>
      <c r="V1005">
        <v>102046</v>
      </c>
      <c r="W1005">
        <v>0</v>
      </c>
      <c r="X1005">
        <v>0</v>
      </c>
      <c r="Y1005" t="s">
        <v>67</v>
      </c>
    </row>
    <row r="1006" spans="1:25" x14ac:dyDescent="0.25">
      <c r="A1006">
        <v>1005</v>
      </c>
      <c r="B1006">
        <v>70003</v>
      </c>
      <c r="C1006">
        <v>0</v>
      </c>
      <c r="D1006">
        <v>0</v>
      </c>
      <c r="E1006" t="s">
        <v>1054</v>
      </c>
      <c r="F1006" t="s">
        <v>1055</v>
      </c>
      <c r="G1006">
        <v>1</v>
      </c>
      <c r="H1006" s="6">
        <v>10095524</v>
      </c>
      <c r="I1006" s="7">
        <v>46121</v>
      </c>
      <c r="K1006">
        <v>8</v>
      </c>
      <c r="L1006" t="s">
        <v>40</v>
      </c>
      <c r="M1006" t="s">
        <v>9</v>
      </c>
      <c r="N1006" t="s">
        <v>41</v>
      </c>
      <c r="O1006" t="s">
        <v>42</v>
      </c>
      <c r="P1006" t="s">
        <v>2519</v>
      </c>
      <c r="Q1006">
        <v>8</v>
      </c>
      <c r="R1006">
        <v>0</v>
      </c>
      <c r="S1006">
        <v>0</v>
      </c>
      <c r="U1006">
        <v>807642</v>
      </c>
      <c r="V1006">
        <v>807642</v>
      </c>
      <c r="W1006">
        <v>0</v>
      </c>
      <c r="X1006">
        <v>0</v>
      </c>
      <c r="Y1006" t="s">
        <v>67</v>
      </c>
    </row>
    <row r="1007" spans="1:25" x14ac:dyDescent="0.25">
      <c r="A1007">
        <v>1006</v>
      </c>
      <c r="B1007">
        <v>70002</v>
      </c>
      <c r="C1007">
        <v>0</v>
      </c>
      <c r="D1007">
        <v>0</v>
      </c>
      <c r="E1007" t="s">
        <v>2157</v>
      </c>
      <c r="F1007" t="s">
        <v>2158</v>
      </c>
      <c r="G1007">
        <v>1</v>
      </c>
      <c r="H1007" s="6">
        <v>1400000</v>
      </c>
      <c r="I1007" s="7">
        <v>46121</v>
      </c>
      <c r="K1007">
        <v>10</v>
      </c>
      <c r="L1007" t="s">
        <v>40</v>
      </c>
      <c r="M1007" t="s">
        <v>9</v>
      </c>
      <c r="N1007" t="s">
        <v>41</v>
      </c>
      <c r="O1007" t="s">
        <v>42</v>
      </c>
      <c r="P1007" t="s">
        <v>2519</v>
      </c>
      <c r="Q1007">
        <v>10</v>
      </c>
      <c r="R1007">
        <v>0</v>
      </c>
      <c r="S1007">
        <v>0</v>
      </c>
      <c r="U1007">
        <v>140000</v>
      </c>
      <c r="V1007">
        <v>140000</v>
      </c>
      <c r="W1007">
        <v>0</v>
      </c>
      <c r="X1007">
        <v>0</v>
      </c>
      <c r="Y1007" t="s">
        <v>2086</v>
      </c>
    </row>
    <row r="1008" spans="1:25" x14ac:dyDescent="0.25">
      <c r="A1008">
        <v>1007</v>
      </c>
      <c r="B1008">
        <v>69999</v>
      </c>
      <c r="C1008">
        <v>0</v>
      </c>
      <c r="D1008">
        <v>0</v>
      </c>
      <c r="E1008" t="s">
        <v>1702</v>
      </c>
      <c r="F1008" t="s">
        <v>1703</v>
      </c>
      <c r="G1008">
        <v>1</v>
      </c>
      <c r="H1008" s="6">
        <v>15000000</v>
      </c>
      <c r="I1008" s="7">
        <v>46121</v>
      </c>
      <c r="K1008">
        <v>15</v>
      </c>
      <c r="L1008" t="s">
        <v>40</v>
      </c>
      <c r="M1008" t="s">
        <v>5</v>
      </c>
      <c r="N1008" t="s">
        <v>41</v>
      </c>
      <c r="O1008" t="s">
        <v>47</v>
      </c>
      <c r="P1008" t="s">
        <v>2519</v>
      </c>
      <c r="Q1008">
        <v>5</v>
      </c>
      <c r="R1008">
        <v>10</v>
      </c>
      <c r="S1008">
        <v>0</v>
      </c>
      <c r="U1008">
        <v>2250000</v>
      </c>
      <c r="V1008">
        <v>750000</v>
      </c>
      <c r="W1008">
        <v>1500000</v>
      </c>
      <c r="X1008">
        <v>0</v>
      </c>
      <c r="Y1008" t="s">
        <v>48</v>
      </c>
    </row>
    <row r="1009" spans="1:25" x14ac:dyDescent="0.25">
      <c r="A1009">
        <v>1008</v>
      </c>
      <c r="B1009">
        <v>69998</v>
      </c>
      <c r="C1009">
        <v>0</v>
      </c>
      <c r="D1009">
        <v>0</v>
      </c>
      <c r="E1009" t="s">
        <v>1880</v>
      </c>
      <c r="F1009" t="s">
        <v>1881</v>
      </c>
      <c r="G1009">
        <v>1</v>
      </c>
      <c r="H1009" s="6">
        <v>127931809</v>
      </c>
      <c r="I1009" s="7">
        <v>46121</v>
      </c>
      <c r="K1009">
        <v>15</v>
      </c>
      <c r="L1009" t="s">
        <v>40</v>
      </c>
      <c r="M1009" t="s">
        <v>5</v>
      </c>
      <c r="N1009" t="s">
        <v>41</v>
      </c>
      <c r="O1009" t="s">
        <v>77</v>
      </c>
      <c r="P1009" t="s">
        <v>2519</v>
      </c>
      <c r="Q1009">
        <v>9</v>
      </c>
      <c r="R1009">
        <v>6</v>
      </c>
      <c r="S1009">
        <v>0</v>
      </c>
      <c r="U1009">
        <v>19189771</v>
      </c>
      <c r="V1009">
        <v>11513863</v>
      </c>
      <c r="W1009">
        <v>7675909</v>
      </c>
      <c r="X1009">
        <v>0</v>
      </c>
      <c r="Y1009" t="s">
        <v>48</v>
      </c>
    </row>
    <row r="1010" spans="1:25" x14ac:dyDescent="0.25">
      <c r="A1010">
        <v>1009</v>
      </c>
      <c r="B1010">
        <v>70004</v>
      </c>
      <c r="C1010">
        <v>0</v>
      </c>
      <c r="D1010">
        <v>0</v>
      </c>
      <c r="E1010" t="s">
        <v>2607</v>
      </c>
      <c r="F1010" t="s">
        <v>2608</v>
      </c>
      <c r="G1010">
        <v>1</v>
      </c>
      <c r="H1010" s="6">
        <v>7000000</v>
      </c>
      <c r="I1010" s="7">
        <v>46121</v>
      </c>
      <c r="K1010">
        <v>15</v>
      </c>
      <c r="L1010" t="s">
        <v>40</v>
      </c>
      <c r="M1010" t="s">
        <v>1</v>
      </c>
      <c r="N1010" t="s">
        <v>41</v>
      </c>
      <c r="O1010" t="s">
        <v>87</v>
      </c>
      <c r="P1010" t="s">
        <v>2519</v>
      </c>
      <c r="Q1010">
        <v>7</v>
      </c>
      <c r="R1010">
        <v>8</v>
      </c>
      <c r="S1010">
        <v>0</v>
      </c>
      <c r="U1010">
        <v>1050000</v>
      </c>
      <c r="V1010">
        <v>490000</v>
      </c>
      <c r="W1010">
        <v>560000</v>
      </c>
      <c r="X1010">
        <v>0</v>
      </c>
      <c r="Y1010" t="s">
        <v>2520</v>
      </c>
    </row>
    <row r="1011" spans="1:25" x14ac:dyDescent="0.25">
      <c r="A1011">
        <v>1010</v>
      </c>
      <c r="B1011">
        <v>70005</v>
      </c>
      <c r="C1011">
        <v>0</v>
      </c>
      <c r="D1011">
        <v>0</v>
      </c>
      <c r="E1011" t="s">
        <v>2607</v>
      </c>
      <c r="F1011" t="s">
        <v>2608</v>
      </c>
      <c r="G1011">
        <v>1</v>
      </c>
      <c r="H1011" s="6">
        <v>7000000</v>
      </c>
      <c r="I1011" s="7">
        <v>46121</v>
      </c>
      <c r="K1011">
        <v>15</v>
      </c>
      <c r="L1011" t="s">
        <v>40</v>
      </c>
      <c r="M1011" t="s">
        <v>1</v>
      </c>
      <c r="N1011" t="s">
        <v>41</v>
      </c>
      <c r="O1011" t="s">
        <v>87</v>
      </c>
      <c r="P1011" t="s">
        <v>2519</v>
      </c>
      <c r="Q1011">
        <v>7</v>
      </c>
      <c r="R1011">
        <v>8</v>
      </c>
      <c r="S1011">
        <v>0</v>
      </c>
      <c r="U1011">
        <v>1050000</v>
      </c>
      <c r="V1011">
        <v>490000</v>
      </c>
      <c r="W1011">
        <v>560000</v>
      </c>
      <c r="X1011">
        <v>0</v>
      </c>
      <c r="Y1011" t="s">
        <v>2520</v>
      </c>
    </row>
    <row r="1012" spans="1:25" x14ac:dyDescent="0.25">
      <c r="A1012">
        <v>1011</v>
      </c>
      <c r="B1012">
        <v>70006</v>
      </c>
      <c r="C1012">
        <v>0</v>
      </c>
      <c r="D1012">
        <v>0</v>
      </c>
      <c r="E1012" t="s">
        <v>2607</v>
      </c>
      <c r="F1012" t="s">
        <v>2608</v>
      </c>
      <c r="G1012">
        <v>1</v>
      </c>
      <c r="H1012" s="6">
        <v>6500000</v>
      </c>
      <c r="I1012" s="7">
        <v>46121</v>
      </c>
      <c r="K1012">
        <v>15</v>
      </c>
      <c r="L1012" t="s">
        <v>40</v>
      </c>
      <c r="M1012" t="s">
        <v>1</v>
      </c>
      <c r="N1012" t="s">
        <v>41</v>
      </c>
      <c r="O1012" t="s">
        <v>87</v>
      </c>
      <c r="P1012" t="s">
        <v>2519</v>
      </c>
      <c r="Q1012">
        <v>7</v>
      </c>
      <c r="R1012">
        <v>8</v>
      </c>
      <c r="S1012">
        <v>0</v>
      </c>
      <c r="U1012">
        <v>975000</v>
      </c>
      <c r="V1012">
        <v>455000</v>
      </c>
      <c r="W1012">
        <v>520000</v>
      </c>
      <c r="X1012">
        <v>0</v>
      </c>
      <c r="Y1012" t="s">
        <v>2520</v>
      </c>
    </row>
    <row r="1013" spans="1:25" x14ac:dyDescent="0.25">
      <c r="A1013">
        <v>1012</v>
      </c>
      <c r="B1013">
        <v>70000</v>
      </c>
      <c r="C1013">
        <v>0</v>
      </c>
      <c r="D1013">
        <v>0</v>
      </c>
      <c r="E1013" t="s">
        <v>197</v>
      </c>
      <c r="F1013" t="s">
        <v>198</v>
      </c>
      <c r="G1013">
        <v>1</v>
      </c>
      <c r="H1013" s="6">
        <v>441788</v>
      </c>
      <c r="I1013" s="7">
        <v>46121</v>
      </c>
      <c r="K1013">
        <v>15</v>
      </c>
      <c r="L1013" t="s">
        <v>40</v>
      </c>
      <c r="M1013" t="s">
        <v>5</v>
      </c>
      <c r="N1013" t="s">
        <v>41</v>
      </c>
      <c r="O1013" t="s">
        <v>47</v>
      </c>
      <c r="P1013" t="s">
        <v>2519</v>
      </c>
      <c r="Q1013">
        <v>15</v>
      </c>
      <c r="R1013">
        <v>0</v>
      </c>
      <c r="S1013">
        <v>0</v>
      </c>
      <c r="U1013">
        <v>66268</v>
      </c>
      <c r="V1013">
        <v>66268</v>
      </c>
      <c r="W1013">
        <v>0</v>
      </c>
      <c r="X1013">
        <v>0</v>
      </c>
      <c r="Y1013" t="s">
        <v>48</v>
      </c>
    </row>
    <row r="1014" spans="1:25" x14ac:dyDescent="0.25">
      <c r="A1014">
        <v>1013</v>
      </c>
      <c r="B1014">
        <v>69997</v>
      </c>
      <c r="C1014">
        <v>0</v>
      </c>
      <c r="D1014">
        <v>0</v>
      </c>
      <c r="E1014" t="s">
        <v>1700</v>
      </c>
      <c r="F1014" t="s">
        <v>1701</v>
      </c>
      <c r="G1014">
        <v>1</v>
      </c>
      <c r="H1014" s="6">
        <v>3000000</v>
      </c>
      <c r="I1014" s="7">
        <v>46121</v>
      </c>
      <c r="K1014">
        <v>15</v>
      </c>
      <c r="L1014" t="s">
        <v>40</v>
      </c>
      <c r="M1014" t="s">
        <v>5</v>
      </c>
      <c r="N1014" t="s">
        <v>41</v>
      </c>
      <c r="O1014" t="s">
        <v>47</v>
      </c>
      <c r="P1014" t="s">
        <v>2519</v>
      </c>
      <c r="Q1014">
        <v>5</v>
      </c>
      <c r="R1014">
        <v>10</v>
      </c>
      <c r="S1014">
        <v>0</v>
      </c>
      <c r="U1014">
        <v>450000</v>
      </c>
      <c r="V1014">
        <v>150000</v>
      </c>
      <c r="W1014">
        <v>300000</v>
      </c>
      <c r="X1014">
        <v>0</v>
      </c>
      <c r="Y1014" t="s">
        <v>48</v>
      </c>
    </row>
    <row r="1015" spans="1:25" x14ac:dyDescent="0.25">
      <c r="A1015">
        <v>1014</v>
      </c>
      <c r="B1015">
        <v>69996</v>
      </c>
      <c r="C1015">
        <v>0</v>
      </c>
      <c r="D1015">
        <v>0</v>
      </c>
      <c r="E1015" t="s">
        <v>2475</v>
      </c>
      <c r="F1015" t="s">
        <v>2476</v>
      </c>
      <c r="G1015">
        <v>1</v>
      </c>
      <c r="H1015" s="6">
        <v>1000000</v>
      </c>
      <c r="I1015" s="7">
        <v>46121</v>
      </c>
      <c r="K1015">
        <v>15</v>
      </c>
      <c r="L1015" t="s">
        <v>40</v>
      </c>
      <c r="M1015" t="s">
        <v>5</v>
      </c>
      <c r="N1015" t="s">
        <v>41</v>
      </c>
      <c r="O1015" t="s">
        <v>47</v>
      </c>
      <c r="P1015" t="s">
        <v>2519</v>
      </c>
      <c r="Q1015">
        <v>5</v>
      </c>
      <c r="R1015">
        <v>10</v>
      </c>
      <c r="S1015">
        <v>0</v>
      </c>
      <c r="U1015">
        <v>150000</v>
      </c>
      <c r="V1015">
        <v>50000</v>
      </c>
      <c r="W1015">
        <v>100000</v>
      </c>
      <c r="X1015">
        <v>0</v>
      </c>
      <c r="Y1015" t="s">
        <v>48</v>
      </c>
    </row>
    <row r="1016" spans="1:25" x14ac:dyDescent="0.25">
      <c r="A1016">
        <v>1015</v>
      </c>
      <c r="B1016">
        <v>69994</v>
      </c>
      <c r="C1016">
        <v>0</v>
      </c>
      <c r="D1016">
        <v>0</v>
      </c>
      <c r="E1016" t="s">
        <v>2445</v>
      </c>
      <c r="F1016" t="s">
        <v>2446</v>
      </c>
      <c r="G1016">
        <v>1</v>
      </c>
      <c r="H1016" s="6">
        <v>15000000</v>
      </c>
      <c r="I1016" s="7">
        <v>46121</v>
      </c>
      <c r="K1016">
        <v>15</v>
      </c>
      <c r="L1016" t="s">
        <v>40</v>
      </c>
      <c r="M1016" t="s">
        <v>5</v>
      </c>
      <c r="N1016" t="s">
        <v>41</v>
      </c>
      <c r="O1016" t="s">
        <v>47</v>
      </c>
      <c r="P1016" t="s">
        <v>2519</v>
      </c>
      <c r="Q1016">
        <v>5</v>
      </c>
      <c r="R1016">
        <v>10</v>
      </c>
      <c r="S1016">
        <v>0</v>
      </c>
      <c r="U1016">
        <v>2250000</v>
      </c>
      <c r="V1016">
        <v>750000</v>
      </c>
      <c r="W1016">
        <v>1500000</v>
      </c>
      <c r="X1016">
        <v>0</v>
      </c>
      <c r="Y1016" t="s">
        <v>48</v>
      </c>
    </row>
    <row r="1017" spans="1:25" x14ac:dyDescent="0.25">
      <c r="A1017">
        <v>1016</v>
      </c>
      <c r="B1017">
        <v>69995</v>
      </c>
      <c r="C1017">
        <v>0</v>
      </c>
      <c r="D1017">
        <v>0</v>
      </c>
      <c r="E1017" t="s">
        <v>2493</v>
      </c>
      <c r="F1017" t="s">
        <v>2494</v>
      </c>
      <c r="G1017">
        <v>1</v>
      </c>
      <c r="H1017" s="6">
        <v>1000000</v>
      </c>
      <c r="I1017" s="7">
        <v>46121</v>
      </c>
      <c r="K1017">
        <v>15</v>
      </c>
      <c r="L1017" t="s">
        <v>40</v>
      </c>
      <c r="M1017" t="s">
        <v>5</v>
      </c>
      <c r="N1017" t="s">
        <v>41</v>
      </c>
      <c r="O1017" t="s">
        <v>47</v>
      </c>
      <c r="P1017" t="s">
        <v>2519</v>
      </c>
      <c r="Q1017">
        <v>5</v>
      </c>
      <c r="R1017">
        <v>10</v>
      </c>
      <c r="S1017">
        <v>0</v>
      </c>
      <c r="U1017">
        <v>150000</v>
      </c>
      <c r="V1017">
        <v>50000</v>
      </c>
      <c r="W1017">
        <v>100000</v>
      </c>
      <c r="X1017">
        <v>0</v>
      </c>
      <c r="Y1017" t="s">
        <v>48</v>
      </c>
    </row>
    <row r="1018" spans="1:25" x14ac:dyDescent="0.25">
      <c r="A1018">
        <v>1017</v>
      </c>
      <c r="B1018">
        <v>69993</v>
      </c>
      <c r="C1018">
        <v>0</v>
      </c>
      <c r="D1018">
        <v>0</v>
      </c>
      <c r="E1018" t="s">
        <v>2479</v>
      </c>
      <c r="F1018" t="s">
        <v>2480</v>
      </c>
      <c r="G1018">
        <v>1</v>
      </c>
      <c r="H1018" s="6">
        <v>1000000</v>
      </c>
      <c r="I1018" s="7">
        <v>46121</v>
      </c>
      <c r="K1018">
        <v>15</v>
      </c>
      <c r="L1018" t="s">
        <v>40</v>
      </c>
      <c r="M1018" t="s">
        <v>5</v>
      </c>
      <c r="N1018" t="s">
        <v>41</v>
      </c>
      <c r="O1018" t="s">
        <v>47</v>
      </c>
      <c r="P1018" t="s">
        <v>2519</v>
      </c>
      <c r="Q1018">
        <v>5</v>
      </c>
      <c r="R1018">
        <v>10</v>
      </c>
      <c r="S1018">
        <v>0</v>
      </c>
      <c r="U1018">
        <v>150000</v>
      </c>
      <c r="V1018">
        <v>50000</v>
      </c>
      <c r="W1018">
        <v>100000</v>
      </c>
      <c r="X1018">
        <v>0</v>
      </c>
      <c r="Y1018" t="s">
        <v>48</v>
      </c>
    </row>
    <row r="1019" spans="1:25" x14ac:dyDescent="0.25">
      <c r="A1019">
        <v>1018</v>
      </c>
      <c r="B1019">
        <v>69992</v>
      </c>
      <c r="C1019">
        <v>0</v>
      </c>
      <c r="D1019">
        <v>0</v>
      </c>
      <c r="E1019" t="s">
        <v>1317</v>
      </c>
      <c r="F1019" t="s">
        <v>1318</v>
      </c>
      <c r="G1019">
        <v>1</v>
      </c>
      <c r="H1019" s="6">
        <v>2500000</v>
      </c>
      <c r="I1019" s="7">
        <v>46120</v>
      </c>
      <c r="K1019">
        <v>10</v>
      </c>
      <c r="L1019" t="s">
        <v>40</v>
      </c>
      <c r="M1019" t="s">
        <v>5</v>
      </c>
      <c r="N1019" t="s">
        <v>41</v>
      </c>
      <c r="O1019" t="s">
        <v>54</v>
      </c>
      <c r="P1019" t="s">
        <v>2519</v>
      </c>
      <c r="Q1019">
        <v>10</v>
      </c>
      <c r="R1019">
        <v>0</v>
      </c>
      <c r="S1019">
        <v>0</v>
      </c>
      <c r="U1019">
        <v>250000</v>
      </c>
      <c r="V1019">
        <v>250000</v>
      </c>
      <c r="W1019">
        <v>0</v>
      </c>
      <c r="X1019">
        <v>0</v>
      </c>
      <c r="Y1019" t="s">
        <v>44</v>
      </c>
    </row>
    <row r="1020" spans="1:25" x14ac:dyDescent="0.25">
      <c r="A1020">
        <v>1019</v>
      </c>
      <c r="B1020">
        <v>69991</v>
      </c>
      <c r="C1020">
        <v>0</v>
      </c>
      <c r="D1020">
        <v>0</v>
      </c>
      <c r="E1020" t="s">
        <v>2609</v>
      </c>
      <c r="F1020" t="s">
        <v>2610</v>
      </c>
      <c r="G1020">
        <v>1</v>
      </c>
      <c r="H1020" s="6">
        <v>4000000</v>
      </c>
      <c r="I1020" s="7">
        <v>46120</v>
      </c>
      <c r="K1020">
        <v>15</v>
      </c>
      <c r="L1020" t="s">
        <v>40</v>
      </c>
      <c r="M1020" t="s">
        <v>1</v>
      </c>
      <c r="N1020" t="s">
        <v>41</v>
      </c>
      <c r="O1020" t="s">
        <v>87</v>
      </c>
      <c r="P1020" t="s">
        <v>2519</v>
      </c>
      <c r="Q1020">
        <v>5</v>
      </c>
      <c r="R1020">
        <v>10</v>
      </c>
      <c r="S1020">
        <v>0</v>
      </c>
      <c r="U1020">
        <v>600000</v>
      </c>
      <c r="V1020">
        <v>200000</v>
      </c>
      <c r="W1020">
        <v>400000</v>
      </c>
      <c r="X1020">
        <v>0</v>
      </c>
      <c r="Y1020" t="s">
        <v>2520</v>
      </c>
    </row>
    <row r="1021" spans="1:25" x14ac:dyDescent="0.25">
      <c r="A1021">
        <v>1020</v>
      </c>
      <c r="B1021">
        <v>69983</v>
      </c>
      <c r="C1021">
        <v>0</v>
      </c>
      <c r="D1021">
        <v>0</v>
      </c>
      <c r="E1021" t="s">
        <v>1882</v>
      </c>
      <c r="F1021" t="s">
        <v>1883</v>
      </c>
      <c r="G1021">
        <v>1</v>
      </c>
      <c r="H1021" s="6">
        <v>3732799</v>
      </c>
      <c r="I1021" s="7">
        <v>46120</v>
      </c>
      <c r="K1021" t="s">
        <v>766</v>
      </c>
      <c r="L1021" t="s">
        <v>40</v>
      </c>
      <c r="M1021" t="s">
        <v>5</v>
      </c>
      <c r="N1021" t="s">
        <v>41</v>
      </c>
      <c r="O1021" t="s">
        <v>77</v>
      </c>
      <c r="P1021" t="s">
        <v>2519</v>
      </c>
      <c r="Q1021">
        <v>4.5</v>
      </c>
      <c r="R1021">
        <v>0</v>
      </c>
      <c r="S1021">
        <v>0</v>
      </c>
      <c r="U1021">
        <v>167976</v>
      </c>
      <c r="V1021">
        <v>167976</v>
      </c>
      <c r="W1021">
        <v>0</v>
      </c>
      <c r="X1021">
        <v>0</v>
      </c>
      <c r="Y1021" t="s">
        <v>67</v>
      </c>
    </row>
    <row r="1022" spans="1:25" x14ac:dyDescent="0.25">
      <c r="A1022">
        <v>1021</v>
      </c>
      <c r="B1022">
        <v>69984</v>
      </c>
      <c r="C1022">
        <v>0</v>
      </c>
      <c r="D1022">
        <v>0</v>
      </c>
      <c r="E1022" t="s">
        <v>1970</v>
      </c>
      <c r="F1022" t="s">
        <v>1971</v>
      </c>
      <c r="G1022">
        <v>1</v>
      </c>
      <c r="H1022" s="6">
        <v>767407</v>
      </c>
      <c r="I1022" s="7">
        <v>46120</v>
      </c>
      <c r="K1022" t="s">
        <v>766</v>
      </c>
      <c r="L1022" t="s">
        <v>40</v>
      </c>
      <c r="M1022" t="s">
        <v>5</v>
      </c>
      <c r="N1022" t="s">
        <v>41</v>
      </c>
      <c r="O1022" t="s">
        <v>77</v>
      </c>
      <c r="P1022" t="s">
        <v>2519</v>
      </c>
      <c r="Q1022">
        <v>4.5</v>
      </c>
      <c r="R1022">
        <v>0</v>
      </c>
      <c r="S1022">
        <v>0</v>
      </c>
      <c r="U1022">
        <v>34533</v>
      </c>
      <c r="V1022">
        <v>34533</v>
      </c>
      <c r="W1022">
        <v>0</v>
      </c>
      <c r="X1022">
        <v>0</v>
      </c>
      <c r="Y1022" t="s">
        <v>67</v>
      </c>
    </row>
    <row r="1023" spans="1:25" x14ac:dyDescent="0.25">
      <c r="A1023">
        <v>1022</v>
      </c>
      <c r="B1023">
        <v>69988</v>
      </c>
      <c r="C1023">
        <v>0</v>
      </c>
      <c r="D1023">
        <v>0</v>
      </c>
      <c r="E1023" t="s">
        <v>335</v>
      </c>
      <c r="F1023" t="s">
        <v>336</v>
      </c>
      <c r="G1023">
        <v>1</v>
      </c>
      <c r="H1023" s="6">
        <v>3504654</v>
      </c>
      <c r="I1023" s="7">
        <v>46120</v>
      </c>
      <c r="K1023">
        <v>15</v>
      </c>
      <c r="L1023" t="s">
        <v>40</v>
      </c>
      <c r="M1023" t="s">
        <v>5</v>
      </c>
      <c r="N1023" t="s">
        <v>41</v>
      </c>
      <c r="O1023" t="s">
        <v>47</v>
      </c>
      <c r="P1023" t="s">
        <v>2519</v>
      </c>
      <c r="Q1023">
        <v>15</v>
      </c>
      <c r="R1023">
        <v>0</v>
      </c>
      <c r="S1023">
        <v>0</v>
      </c>
      <c r="U1023">
        <v>525698</v>
      </c>
      <c r="V1023">
        <v>525698</v>
      </c>
      <c r="W1023">
        <v>0</v>
      </c>
      <c r="X1023">
        <v>0</v>
      </c>
      <c r="Y1023" t="s">
        <v>48</v>
      </c>
    </row>
    <row r="1024" spans="1:25" x14ac:dyDescent="0.25">
      <c r="A1024">
        <v>1023</v>
      </c>
      <c r="B1024">
        <v>69985</v>
      </c>
      <c r="C1024">
        <v>0</v>
      </c>
      <c r="D1024">
        <v>0</v>
      </c>
      <c r="E1024" t="s">
        <v>2538</v>
      </c>
      <c r="F1024" t="s">
        <v>2539</v>
      </c>
      <c r="G1024">
        <v>1</v>
      </c>
      <c r="H1024" s="6">
        <v>53000000</v>
      </c>
      <c r="I1024" s="7">
        <v>46120</v>
      </c>
      <c r="K1024">
        <v>15</v>
      </c>
      <c r="L1024" t="s">
        <v>40</v>
      </c>
      <c r="M1024" t="s">
        <v>1</v>
      </c>
      <c r="N1024" t="s">
        <v>41</v>
      </c>
      <c r="O1024" t="s">
        <v>87</v>
      </c>
      <c r="P1024" t="s">
        <v>2519</v>
      </c>
      <c r="Q1024">
        <v>5</v>
      </c>
      <c r="R1024">
        <v>10</v>
      </c>
      <c r="S1024">
        <v>0</v>
      </c>
      <c r="U1024">
        <v>7950000</v>
      </c>
      <c r="V1024">
        <v>2650000</v>
      </c>
      <c r="W1024">
        <v>5300000</v>
      </c>
      <c r="X1024">
        <v>0</v>
      </c>
      <c r="Y1024" t="s">
        <v>2520</v>
      </c>
    </row>
    <row r="1025" spans="1:25" x14ac:dyDescent="0.25">
      <c r="A1025">
        <v>1024</v>
      </c>
      <c r="B1025">
        <v>69980</v>
      </c>
      <c r="C1025">
        <v>0</v>
      </c>
      <c r="D1025">
        <v>0</v>
      </c>
      <c r="E1025" t="s">
        <v>2043</v>
      </c>
      <c r="F1025" t="s">
        <v>2044</v>
      </c>
      <c r="G1025">
        <v>1</v>
      </c>
      <c r="H1025" s="6">
        <v>1088640</v>
      </c>
      <c r="I1025" s="7">
        <v>46120</v>
      </c>
      <c r="K1025">
        <v>7</v>
      </c>
      <c r="L1025" t="s">
        <v>40</v>
      </c>
      <c r="M1025" t="s">
        <v>5</v>
      </c>
      <c r="N1025" t="s">
        <v>41</v>
      </c>
      <c r="O1025" t="s">
        <v>47</v>
      </c>
      <c r="P1025" t="s">
        <v>2519</v>
      </c>
      <c r="Q1025">
        <v>7</v>
      </c>
      <c r="R1025">
        <v>0</v>
      </c>
      <c r="S1025">
        <v>0</v>
      </c>
      <c r="U1025">
        <v>76205</v>
      </c>
      <c r="V1025">
        <v>76205</v>
      </c>
      <c r="W1025">
        <v>0</v>
      </c>
      <c r="X1025">
        <v>0</v>
      </c>
      <c r="Y1025" t="s">
        <v>48</v>
      </c>
    </row>
    <row r="1026" spans="1:25" x14ac:dyDescent="0.25">
      <c r="A1026">
        <v>1025</v>
      </c>
      <c r="B1026">
        <v>69981</v>
      </c>
      <c r="C1026">
        <v>0</v>
      </c>
      <c r="D1026">
        <v>0</v>
      </c>
      <c r="E1026" t="s">
        <v>2043</v>
      </c>
      <c r="F1026" t="s">
        <v>2044</v>
      </c>
      <c r="G1026">
        <v>1</v>
      </c>
      <c r="H1026" s="6">
        <v>416640</v>
      </c>
      <c r="I1026" s="7">
        <v>46120</v>
      </c>
      <c r="K1026">
        <v>7</v>
      </c>
      <c r="L1026" t="s">
        <v>40</v>
      </c>
      <c r="M1026" t="s">
        <v>5</v>
      </c>
      <c r="N1026" t="s">
        <v>41</v>
      </c>
      <c r="O1026" t="s">
        <v>47</v>
      </c>
      <c r="P1026" t="s">
        <v>2519</v>
      </c>
      <c r="Q1026">
        <v>7</v>
      </c>
      <c r="R1026">
        <v>0</v>
      </c>
      <c r="S1026">
        <v>0</v>
      </c>
      <c r="U1026">
        <v>29165</v>
      </c>
      <c r="V1026">
        <v>29165</v>
      </c>
      <c r="W1026">
        <v>0</v>
      </c>
      <c r="X1026">
        <v>0</v>
      </c>
      <c r="Y1026" t="s">
        <v>48</v>
      </c>
    </row>
    <row r="1027" spans="1:25" x14ac:dyDescent="0.25">
      <c r="A1027">
        <v>1026</v>
      </c>
      <c r="B1027">
        <v>69986</v>
      </c>
      <c r="C1027">
        <v>0</v>
      </c>
      <c r="D1027">
        <v>0</v>
      </c>
      <c r="E1027" t="s">
        <v>2428</v>
      </c>
      <c r="F1027" t="s">
        <v>2429</v>
      </c>
      <c r="G1027">
        <v>1</v>
      </c>
      <c r="H1027" s="6">
        <v>2000000</v>
      </c>
      <c r="I1027" s="7">
        <v>46120</v>
      </c>
      <c r="K1027">
        <v>7</v>
      </c>
      <c r="L1027" t="s">
        <v>40</v>
      </c>
      <c r="M1027" t="s">
        <v>5</v>
      </c>
      <c r="N1027" t="s">
        <v>41</v>
      </c>
      <c r="O1027" t="s">
        <v>77</v>
      </c>
      <c r="P1027" t="s">
        <v>2519</v>
      </c>
      <c r="Q1027">
        <v>7</v>
      </c>
      <c r="R1027">
        <v>0</v>
      </c>
      <c r="S1027">
        <v>0</v>
      </c>
      <c r="U1027">
        <v>140000</v>
      </c>
      <c r="V1027">
        <v>140000</v>
      </c>
      <c r="W1027">
        <v>0</v>
      </c>
      <c r="X1027">
        <v>0</v>
      </c>
      <c r="Y1027" t="s">
        <v>2086</v>
      </c>
    </row>
    <row r="1028" spans="1:25" x14ac:dyDescent="0.25">
      <c r="A1028">
        <v>1027</v>
      </c>
      <c r="B1028">
        <v>69982</v>
      </c>
      <c r="C1028">
        <v>0</v>
      </c>
      <c r="D1028">
        <v>0</v>
      </c>
      <c r="E1028" t="s">
        <v>1886</v>
      </c>
      <c r="F1028" t="s">
        <v>1887</v>
      </c>
      <c r="G1028">
        <v>1</v>
      </c>
      <c r="H1028" s="6">
        <v>4933925</v>
      </c>
      <c r="I1028" s="7">
        <v>46120</v>
      </c>
      <c r="K1028" t="s">
        <v>766</v>
      </c>
      <c r="L1028" t="s">
        <v>40</v>
      </c>
      <c r="M1028" t="s">
        <v>5</v>
      </c>
      <c r="N1028" t="s">
        <v>41</v>
      </c>
      <c r="O1028" t="s">
        <v>77</v>
      </c>
      <c r="P1028" t="s">
        <v>2519</v>
      </c>
      <c r="Q1028">
        <v>4.5</v>
      </c>
      <c r="R1028">
        <v>0</v>
      </c>
      <c r="S1028">
        <v>0</v>
      </c>
      <c r="U1028">
        <v>222027</v>
      </c>
      <c r="V1028">
        <v>222027</v>
      </c>
      <c r="W1028">
        <v>0</v>
      </c>
      <c r="X1028">
        <v>0</v>
      </c>
      <c r="Y1028" t="s">
        <v>48</v>
      </c>
    </row>
    <row r="1029" spans="1:25" x14ac:dyDescent="0.25">
      <c r="A1029">
        <v>1028</v>
      </c>
      <c r="B1029">
        <v>69989</v>
      </c>
      <c r="C1029">
        <v>0</v>
      </c>
      <c r="D1029">
        <v>0</v>
      </c>
      <c r="E1029" t="s">
        <v>1836</v>
      </c>
      <c r="F1029" t="s">
        <v>1837</v>
      </c>
      <c r="G1029">
        <v>1</v>
      </c>
      <c r="H1029" s="6">
        <v>6363640</v>
      </c>
      <c r="I1029" s="7">
        <v>46120</v>
      </c>
      <c r="K1029">
        <v>9</v>
      </c>
      <c r="L1029" t="s">
        <v>40</v>
      </c>
      <c r="M1029" t="s">
        <v>9</v>
      </c>
      <c r="N1029" t="s">
        <v>41</v>
      </c>
      <c r="O1029" t="s">
        <v>42</v>
      </c>
      <c r="P1029" t="s">
        <v>2519</v>
      </c>
      <c r="Q1029">
        <v>9</v>
      </c>
      <c r="R1029">
        <v>0</v>
      </c>
      <c r="S1029">
        <v>0</v>
      </c>
      <c r="U1029">
        <v>572728</v>
      </c>
      <c r="V1029">
        <v>572728</v>
      </c>
      <c r="W1029">
        <v>0</v>
      </c>
      <c r="X1029">
        <v>0</v>
      </c>
      <c r="Y1029" t="s">
        <v>67</v>
      </c>
    </row>
    <row r="1030" spans="1:25" x14ac:dyDescent="0.25">
      <c r="A1030">
        <v>1029</v>
      </c>
      <c r="B1030">
        <v>69987</v>
      </c>
      <c r="C1030">
        <v>0</v>
      </c>
      <c r="D1030">
        <v>0</v>
      </c>
      <c r="E1030" t="s">
        <v>2430</v>
      </c>
      <c r="F1030" t="s">
        <v>2431</v>
      </c>
      <c r="G1030">
        <v>1</v>
      </c>
      <c r="H1030" s="6">
        <v>1000000</v>
      </c>
      <c r="I1030" s="7">
        <v>46120</v>
      </c>
      <c r="K1030">
        <v>7</v>
      </c>
      <c r="L1030" t="s">
        <v>40</v>
      </c>
      <c r="M1030" t="s">
        <v>5</v>
      </c>
      <c r="N1030" t="s">
        <v>41</v>
      </c>
      <c r="O1030" t="s">
        <v>77</v>
      </c>
      <c r="P1030" t="s">
        <v>2519</v>
      </c>
      <c r="Q1030">
        <v>7</v>
      </c>
      <c r="R1030">
        <v>0</v>
      </c>
      <c r="S1030">
        <v>0</v>
      </c>
      <c r="U1030">
        <v>70000</v>
      </c>
      <c r="V1030">
        <v>70000</v>
      </c>
      <c r="W1030">
        <v>0</v>
      </c>
      <c r="X1030">
        <v>0</v>
      </c>
      <c r="Y1030" t="s">
        <v>2086</v>
      </c>
    </row>
    <row r="1031" spans="1:25" x14ac:dyDescent="0.25">
      <c r="A1031">
        <v>1030</v>
      </c>
      <c r="B1031">
        <v>69979</v>
      </c>
      <c r="C1031">
        <v>0</v>
      </c>
      <c r="D1031">
        <v>0</v>
      </c>
      <c r="E1031" t="s">
        <v>2611</v>
      </c>
      <c r="F1031" t="s">
        <v>2612</v>
      </c>
      <c r="G1031">
        <v>1</v>
      </c>
      <c r="H1031" s="6">
        <v>6000000</v>
      </c>
      <c r="I1031" s="7">
        <v>46120</v>
      </c>
      <c r="K1031">
        <v>3</v>
      </c>
      <c r="L1031" t="s">
        <v>40</v>
      </c>
      <c r="M1031" t="s">
        <v>1</v>
      </c>
      <c r="N1031" t="s">
        <v>41</v>
      </c>
      <c r="O1031" t="s">
        <v>87</v>
      </c>
      <c r="P1031" t="s">
        <v>2519</v>
      </c>
      <c r="Q1031">
        <v>3</v>
      </c>
      <c r="R1031">
        <v>0</v>
      </c>
      <c r="S1031">
        <v>0</v>
      </c>
      <c r="U1031">
        <v>180000</v>
      </c>
      <c r="V1031">
        <v>180000</v>
      </c>
      <c r="W1031">
        <v>0</v>
      </c>
      <c r="X1031">
        <v>0</v>
      </c>
      <c r="Y1031" t="s">
        <v>48</v>
      </c>
    </row>
    <row r="1032" spans="1:25" x14ac:dyDescent="0.25">
      <c r="A1032">
        <v>1031</v>
      </c>
      <c r="B1032">
        <v>69973</v>
      </c>
      <c r="C1032">
        <v>0</v>
      </c>
      <c r="D1032">
        <v>0</v>
      </c>
      <c r="E1032" t="s">
        <v>2035</v>
      </c>
      <c r="F1032" t="s">
        <v>2036</v>
      </c>
      <c r="G1032">
        <v>1</v>
      </c>
      <c r="H1032" s="6">
        <v>7779040</v>
      </c>
      <c r="I1032" s="7">
        <v>46119</v>
      </c>
      <c r="K1032">
        <v>15</v>
      </c>
      <c r="L1032" t="s">
        <v>40</v>
      </c>
      <c r="M1032" t="s">
        <v>5</v>
      </c>
      <c r="N1032" t="s">
        <v>41</v>
      </c>
      <c r="O1032" t="s">
        <v>54</v>
      </c>
      <c r="P1032" t="s">
        <v>2519</v>
      </c>
      <c r="Q1032">
        <v>3.8</v>
      </c>
      <c r="R1032">
        <v>11.2</v>
      </c>
      <c r="S1032">
        <v>0</v>
      </c>
      <c r="U1032">
        <v>1166856</v>
      </c>
      <c r="V1032">
        <v>295604</v>
      </c>
      <c r="W1032">
        <v>871252</v>
      </c>
      <c r="X1032">
        <v>0</v>
      </c>
      <c r="Y1032" t="s">
        <v>48</v>
      </c>
    </row>
    <row r="1033" spans="1:25" x14ac:dyDescent="0.25">
      <c r="A1033">
        <v>1032</v>
      </c>
      <c r="B1033">
        <v>69972</v>
      </c>
      <c r="C1033">
        <v>0</v>
      </c>
      <c r="D1033">
        <v>0</v>
      </c>
      <c r="E1033" t="s">
        <v>2004</v>
      </c>
      <c r="F1033" t="s">
        <v>2005</v>
      </c>
      <c r="G1033">
        <v>1</v>
      </c>
      <c r="H1033" s="6">
        <v>14916427</v>
      </c>
      <c r="I1033" s="7">
        <v>46119</v>
      </c>
      <c r="K1033">
        <v>15</v>
      </c>
      <c r="L1033" t="s">
        <v>40</v>
      </c>
      <c r="M1033" t="s">
        <v>5</v>
      </c>
      <c r="N1033" t="s">
        <v>41</v>
      </c>
      <c r="O1033" t="s">
        <v>54</v>
      </c>
      <c r="P1033" t="s">
        <v>2519</v>
      </c>
      <c r="Q1033">
        <v>3.8</v>
      </c>
      <c r="R1033">
        <v>11.2</v>
      </c>
      <c r="S1033">
        <v>0</v>
      </c>
      <c r="U1033">
        <v>2237464</v>
      </c>
      <c r="V1033">
        <v>566824</v>
      </c>
      <c r="W1033">
        <v>1670640</v>
      </c>
      <c r="X1033">
        <v>0</v>
      </c>
      <c r="Y1033" t="s">
        <v>48</v>
      </c>
    </row>
    <row r="1034" spans="1:25" x14ac:dyDescent="0.25">
      <c r="A1034">
        <v>1033</v>
      </c>
      <c r="B1034">
        <v>69971</v>
      </c>
      <c r="C1034">
        <v>0</v>
      </c>
      <c r="D1034">
        <v>0</v>
      </c>
      <c r="E1034" t="s">
        <v>2002</v>
      </c>
      <c r="F1034" t="s">
        <v>2003</v>
      </c>
      <c r="G1034">
        <v>1</v>
      </c>
      <c r="H1034" s="6">
        <v>1437233</v>
      </c>
      <c r="I1034" s="7">
        <v>46119</v>
      </c>
      <c r="K1034">
        <v>15</v>
      </c>
      <c r="L1034" t="s">
        <v>40</v>
      </c>
      <c r="M1034" t="s">
        <v>5</v>
      </c>
      <c r="N1034" t="s">
        <v>41</v>
      </c>
      <c r="O1034" t="s">
        <v>54</v>
      </c>
      <c r="P1034" t="s">
        <v>2519</v>
      </c>
      <c r="Q1034">
        <v>3.8</v>
      </c>
      <c r="R1034">
        <v>11.2</v>
      </c>
      <c r="S1034">
        <v>0</v>
      </c>
      <c r="U1034">
        <v>215585</v>
      </c>
      <c r="V1034">
        <v>54615</v>
      </c>
      <c r="W1034">
        <v>160970</v>
      </c>
      <c r="X1034">
        <v>0</v>
      </c>
      <c r="Y1034" t="s">
        <v>48</v>
      </c>
    </row>
    <row r="1035" spans="1:25" x14ac:dyDescent="0.25">
      <c r="A1035">
        <v>1034</v>
      </c>
      <c r="B1035">
        <v>69974</v>
      </c>
      <c r="C1035">
        <v>0</v>
      </c>
      <c r="D1035">
        <v>0</v>
      </c>
      <c r="E1035" t="s">
        <v>1664</v>
      </c>
      <c r="F1035" t="s">
        <v>1665</v>
      </c>
      <c r="G1035">
        <v>1</v>
      </c>
      <c r="H1035" s="6">
        <v>15000000</v>
      </c>
      <c r="I1035" s="7">
        <v>46119</v>
      </c>
      <c r="K1035">
        <v>4</v>
      </c>
      <c r="L1035" t="s">
        <v>40</v>
      </c>
      <c r="M1035" t="s">
        <v>5</v>
      </c>
      <c r="N1035" t="s">
        <v>41</v>
      </c>
      <c r="O1035" t="s">
        <v>57</v>
      </c>
      <c r="P1035" t="s">
        <v>2519</v>
      </c>
      <c r="Q1035">
        <v>4</v>
      </c>
      <c r="R1035">
        <v>0</v>
      </c>
      <c r="S1035">
        <v>0</v>
      </c>
      <c r="U1035">
        <v>600000</v>
      </c>
      <c r="V1035">
        <v>600000</v>
      </c>
      <c r="W1035">
        <v>0</v>
      </c>
      <c r="X1035">
        <v>0</v>
      </c>
      <c r="Y1035" t="s">
        <v>48</v>
      </c>
    </row>
    <row r="1036" spans="1:25" x14ac:dyDescent="0.25">
      <c r="A1036">
        <v>1035</v>
      </c>
      <c r="B1036">
        <v>69976</v>
      </c>
      <c r="C1036">
        <v>0</v>
      </c>
      <c r="D1036">
        <v>0</v>
      </c>
      <c r="E1036" t="s">
        <v>1604</v>
      </c>
      <c r="F1036" t="s">
        <v>1605</v>
      </c>
      <c r="G1036">
        <v>1</v>
      </c>
      <c r="H1036" s="6">
        <v>1040000</v>
      </c>
      <c r="I1036" s="7">
        <v>46119</v>
      </c>
      <c r="K1036">
        <v>10</v>
      </c>
      <c r="L1036" t="s">
        <v>40</v>
      </c>
      <c r="M1036" t="s">
        <v>5</v>
      </c>
      <c r="N1036" t="s">
        <v>41</v>
      </c>
      <c r="O1036" t="s">
        <v>77</v>
      </c>
      <c r="P1036" t="s">
        <v>2519</v>
      </c>
      <c r="Q1036">
        <v>10</v>
      </c>
      <c r="R1036">
        <v>0</v>
      </c>
      <c r="S1036">
        <v>0</v>
      </c>
      <c r="U1036">
        <v>104000</v>
      </c>
      <c r="V1036">
        <v>104000</v>
      </c>
      <c r="W1036">
        <v>0</v>
      </c>
      <c r="X1036">
        <v>0</v>
      </c>
      <c r="Y1036" t="s">
        <v>48</v>
      </c>
    </row>
    <row r="1037" spans="1:25" x14ac:dyDescent="0.25">
      <c r="A1037">
        <v>1036</v>
      </c>
      <c r="B1037">
        <v>69970</v>
      </c>
      <c r="C1037">
        <v>0</v>
      </c>
      <c r="D1037">
        <v>0</v>
      </c>
      <c r="E1037" t="s">
        <v>2000</v>
      </c>
      <c r="F1037" t="s">
        <v>2001</v>
      </c>
      <c r="G1037">
        <v>1</v>
      </c>
      <c r="H1037" s="6">
        <v>201701042</v>
      </c>
      <c r="I1037" s="7">
        <v>46119</v>
      </c>
      <c r="K1037">
        <v>15</v>
      </c>
      <c r="L1037" t="s">
        <v>40</v>
      </c>
      <c r="M1037" t="s">
        <v>5</v>
      </c>
      <c r="N1037" t="s">
        <v>41</v>
      </c>
      <c r="O1037" t="s">
        <v>54</v>
      </c>
      <c r="P1037" t="s">
        <v>2519</v>
      </c>
      <c r="Q1037">
        <v>3.8</v>
      </c>
      <c r="R1037">
        <v>11.2</v>
      </c>
      <c r="S1037">
        <v>0</v>
      </c>
      <c r="U1037">
        <v>30255156</v>
      </c>
      <c r="V1037">
        <v>7664640</v>
      </c>
      <c r="W1037">
        <v>22590517</v>
      </c>
      <c r="X1037">
        <v>0</v>
      </c>
      <c r="Y1037" t="s">
        <v>48</v>
      </c>
    </row>
    <row r="1038" spans="1:25" x14ac:dyDescent="0.25">
      <c r="A1038">
        <v>1037</v>
      </c>
      <c r="B1038">
        <v>69965</v>
      </c>
      <c r="C1038">
        <v>0</v>
      </c>
      <c r="D1038">
        <v>0</v>
      </c>
      <c r="E1038" t="s">
        <v>2297</v>
      </c>
      <c r="F1038" t="s">
        <v>2298</v>
      </c>
      <c r="G1038">
        <v>1</v>
      </c>
      <c r="H1038" s="6">
        <v>1811074</v>
      </c>
      <c r="I1038" s="7">
        <v>46118</v>
      </c>
      <c r="K1038">
        <v>6</v>
      </c>
      <c r="L1038" t="s">
        <v>40</v>
      </c>
      <c r="M1038" t="s">
        <v>5</v>
      </c>
      <c r="N1038" t="s">
        <v>41</v>
      </c>
      <c r="O1038" t="s">
        <v>57</v>
      </c>
      <c r="P1038" t="s">
        <v>2519</v>
      </c>
      <c r="Q1038">
        <v>6</v>
      </c>
      <c r="R1038">
        <v>0</v>
      </c>
      <c r="S1038">
        <v>0</v>
      </c>
      <c r="U1038">
        <v>108664</v>
      </c>
      <c r="V1038">
        <v>108664</v>
      </c>
      <c r="W1038">
        <v>0</v>
      </c>
      <c r="X1038">
        <v>0</v>
      </c>
      <c r="Y1038" t="s">
        <v>48</v>
      </c>
    </row>
    <row r="1039" spans="1:25" x14ac:dyDescent="0.25">
      <c r="A1039">
        <v>1038</v>
      </c>
      <c r="B1039">
        <v>69968</v>
      </c>
      <c r="C1039">
        <v>0</v>
      </c>
      <c r="D1039">
        <v>0</v>
      </c>
      <c r="E1039" t="s">
        <v>2412</v>
      </c>
      <c r="F1039" t="s">
        <v>2413</v>
      </c>
      <c r="G1039">
        <v>1</v>
      </c>
      <c r="H1039" s="6">
        <v>8960</v>
      </c>
      <c r="I1039" s="7">
        <v>46118</v>
      </c>
      <c r="K1039">
        <v>6</v>
      </c>
      <c r="L1039" t="s">
        <v>40</v>
      </c>
      <c r="M1039" t="s">
        <v>5</v>
      </c>
      <c r="N1039" t="s">
        <v>41</v>
      </c>
      <c r="O1039" t="s">
        <v>47</v>
      </c>
      <c r="P1039" t="s">
        <v>2519</v>
      </c>
      <c r="Q1039">
        <v>6</v>
      </c>
      <c r="R1039">
        <v>0</v>
      </c>
      <c r="S1039">
        <v>0</v>
      </c>
      <c r="U1039">
        <v>538</v>
      </c>
      <c r="V1039">
        <v>538</v>
      </c>
      <c r="W1039">
        <v>0</v>
      </c>
      <c r="X1039">
        <v>0</v>
      </c>
      <c r="Y1039" t="s">
        <v>2086</v>
      </c>
    </row>
    <row r="1040" spans="1:25" x14ac:dyDescent="0.25">
      <c r="A1040">
        <v>1039</v>
      </c>
      <c r="B1040">
        <v>69969</v>
      </c>
      <c r="C1040">
        <v>0</v>
      </c>
      <c r="D1040">
        <v>0</v>
      </c>
      <c r="E1040" t="s">
        <v>275</v>
      </c>
      <c r="F1040" t="s">
        <v>276</v>
      </c>
      <c r="G1040">
        <v>1</v>
      </c>
      <c r="H1040" s="6">
        <v>1032967</v>
      </c>
      <c r="I1040" s="7">
        <v>46118</v>
      </c>
      <c r="K1040">
        <v>9</v>
      </c>
      <c r="L1040" t="s">
        <v>40</v>
      </c>
      <c r="M1040" t="s">
        <v>4</v>
      </c>
      <c r="N1040" t="s">
        <v>41</v>
      </c>
      <c r="O1040" t="s">
        <v>51</v>
      </c>
      <c r="P1040" t="s">
        <v>2519</v>
      </c>
      <c r="Q1040">
        <v>9</v>
      </c>
      <c r="R1040">
        <v>0</v>
      </c>
      <c r="S1040">
        <v>0</v>
      </c>
      <c r="U1040">
        <v>92967</v>
      </c>
      <c r="V1040">
        <v>92967</v>
      </c>
      <c r="W1040">
        <v>0</v>
      </c>
      <c r="X1040">
        <v>0</v>
      </c>
      <c r="Y1040" t="s">
        <v>44</v>
      </c>
    </row>
    <row r="1041" spans="1:25" x14ac:dyDescent="0.25">
      <c r="A1041">
        <v>1040</v>
      </c>
      <c r="B1041">
        <v>69967</v>
      </c>
      <c r="C1041">
        <v>0</v>
      </c>
      <c r="D1041">
        <v>0</v>
      </c>
      <c r="E1041" t="s">
        <v>814</v>
      </c>
      <c r="F1041" t="s">
        <v>815</v>
      </c>
      <c r="G1041">
        <v>1</v>
      </c>
      <c r="H1041" s="6">
        <v>15152749</v>
      </c>
      <c r="I1041" s="7">
        <v>46118</v>
      </c>
      <c r="K1041">
        <v>15</v>
      </c>
      <c r="L1041" t="s">
        <v>40</v>
      </c>
      <c r="M1041" t="s">
        <v>5</v>
      </c>
      <c r="N1041" t="s">
        <v>41</v>
      </c>
      <c r="O1041" t="s">
        <v>54</v>
      </c>
      <c r="P1041" t="s">
        <v>2519</v>
      </c>
      <c r="Q1041">
        <v>3.3</v>
      </c>
      <c r="R1041">
        <v>11.7</v>
      </c>
      <c r="S1041">
        <v>0</v>
      </c>
      <c r="U1041">
        <v>2272912</v>
      </c>
      <c r="V1041">
        <v>500041</v>
      </c>
      <c r="W1041">
        <v>1772872</v>
      </c>
      <c r="X1041">
        <v>0</v>
      </c>
      <c r="Y1041" t="s">
        <v>48</v>
      </c>
    </row>
    <row r="1042" spans="1:25" x14ac:dyDescent="0.25">
      <c r="A1042">
        <v>1041</v>
      </c>
      <c r="B1042">
        <v>69966</v>
      </c>
      <c r="C1042">
        <v>0</v>
      </c>
      <c r="D1042">
        <v>0</v>
      </c>
      <c r="E1042" t="s">
        <v>1463</v>
      </c>
      <c r="F1042" t="s">
        <v>1464</v>
      </c>
      <c r="G1042">
        <v>1</v>
      </c>
      <c r="H1042" s="6">
        <v>13831668</v>
      </c>
      <c r="I1042" s="7">
        <v>46118</v>
      </c>
      <c r="K1042">
        <v>15</v>
      </c>
      <c r="L1042" t="s">
        <v>40</v>
      </c>
      <c r="M1042" t="s">
        <v>5</v>
      </c>
      <c r="N1042" t="s">
        <v>41</v>
      </c>
      <c r="O1042" t="s">
        <v>54</v>
      </c>
      <c r="P1042" t="s">
        <v>2519</v>
      </c>
      <c r="Q1042">
        <v>3.3</v>
      </c>
      <c r="R1042">
        <v>11.7</v>
      </c>
      <c r="S1042">
        <v>0</v>
      </c>
      <c r="U1042">
        <v>2074750</v>
      </c>
      <c r="V1042">
        <v>456445</v>
      </c>
      <c r="W1042">
        <v>1618305</v>
      </c>
      <c r="X1042">
        <v>0</v>
      </c>
      <c r="Y1042" t="s">
        <v>48</v>
      </c>
    </row>
    <row r="1043" spans="1:25" x14ac:dyDescent="0.25">
      <c r="A1043">
        <v>1042</v>
      </c>
      <c r="B1043">
        <v>69961</v>
      </c>
      <c r="C1043">
        <v>0</v>
      </c>
      <c r="D1043">
        <v>0</v>
      </c>
      <c r="E1043" t="s">
        <v>594</v>
      </c>
      <c r="F1043" t="s">
        <v>595</v>
      </c>
      <c r="G1043">
        <v>1</v>
      </c>
      <c r="H1043" s="6">
        <v>8529372</v>
      </c>
      <c r="I1043" s="7">
        <v>46114</v>
      </c>
      <c r="K1043">
        <v>8</v>
      </c>
      <c r="L1043" t="s">
        <v>40</v>
      </c>
      <c r="M1043" t="s">
        <v>5</v>
      </c>
      <c r="N1043" t="s">
        <v>41</v>
      </c>
      <c r="O1043" t="s">
        <v>54</v>
      </c>
      <c r="P1043" t="s">
        <v>2519</v>
      </c>
      <c r="Q1043">
        <v>8</v>
      </c>
      <c r="R1043">
        <v>0</v>
      </c>
      <c r="S1043">
        <v>0</v>
      </c>
      <c r="U1043">
        <v>682350</v>
      </c>
      <c r="V1043">
        <v>682350</v>
      </c>
      <c r="W1043">
        <v>0</v>
      </c>
      <c r="X1043">
        <v>0</v>
      </c>
      <c r="Y1043" t="s">
        <v>109</v>
      </c>
    </row>
    <row r="1044" spans="1:25" x14ac:dyDescent="0.25">
      <c r="A1044">
        <v>1043</v>
      </c>
      <c r="B1044">
        <v>69954</v>
      </c>
      <c r="C1044">
        <v>0</v>
      </c>
      <c r="D1044">
        <v>0</v>
      </c>
      <c r="E1044" t="s">
        <v>2613</v>
      </c>
      <c r="F1044" t="s">
        <v>2614</v>
      </c>
      <c r="G1044">
        <v>1</v>
      </c>
      <c r="H1044" s="6">
        <v>4914000</v>
      </c>
      <c r="I1044" s="7">
        <v>46114</v>
      </c>
      <c r="K1044">
        <v>8</v>
      </c>
      <c r="L1044" t="s">
        <v>40</v>
      </c>
      <c r="M1044" t="s">
        <v>3</v>
      </c>
      <c r="N1044" t="s">
        <v>41</v>
      </c>
      <c r="O1044" t="s">
        <v>51</v>
      </c>
      <c r="P1044" t="s">
        <v>2519</v>
      </c>
      <c r="Q1044">
        <v>8</v>
      </c>
      <c r="R1044">
        <v>0</v>
      </c>
      <c r="S1044">
        <v>0</v>
      </c>
      <c r="U1044">
        <v>393120</v>
      </c>
      <c r="V1044">
        <v>393120</v>
      </c>
      <c r="W1044">
        <v>0</v>
      </c>
      <c r="X1044">
        <v>0</v>
      </c>
      <c r="Y1044" t="s">
        <v>48</v>
      </c>
    </row>
    <row r="1045" spans="1:25" x14ac:dyDescent="0.25">
      <c r="A1045">
        <v>1044</v>
      </c>
      <c r="B1045">
        <v>69962</v>
      </c>
      <c r="C1045">
        <v>0</v>
      </c>
      <c r="D1045">
        <v>0</v>
      </c>
      <c r="E1045" t="s">
        <v>1976</v>
      </c>
      <c r="F1045" t="s">
        <v>1977</v>
      </c>
      <c r="G1045">
        <v>1</v>
      </c>
      <c r="H1045" s="6">
        <v>10000000</v>
      </c>
      <c r="I1045" s="7">
        <v>46114</v>
      </c>
      <c r="K1045">
        <v>5</v>
      </c>
      <c r="L1045" t="s">
        <v>40</v>
      </c>
      <c r="M1045" t="s">
        <v>5</v>
      </c>
      <c r="N1045" t="s">
        <v>41</v>
      </c>
      <c r="O1045" t="s">
        <v>57</v>
      </c>
      <c r="P1045" t="s">
        <v>2519</v>
      </c>
      <c r="Q1045">
        <v>5</v>
      </c>
      <c r="R1045">
        <v>0</v>
      </c>
      <c r="S1045">
        <v>0</v>
      </c>
      <c r="U1045">
        <v>500000</v>
      </c>
      <c r="V1045">
        <v>500000</v>
      </c>
      <c r="W1045">
        <v>0</v>
      </c>
      <c r="X1045">
        <v>0</v>
      </c>
      <c r="Y1045" t="s">
        <v>48</v>
      </c>
    </row>
    <row r="1046" spans="1:25" x14ac:dyDescent="0.25">
      <c r="A1046">
        <v>1045</v>
      </c>
      <c r="B1046">
        <v>69964</v>
      </c>
      <c r="C1046">
        <v>0</v>
      </c>
      <c r="D1046">
        <v>0</v>
      </c>
      <c r="E1046" t="s">
        <v>565</v>
      </c>
      <c r="F1046" t="s">
        <v>566</v>
      </c>
      <c r="G1046">
        <v>1</v>
      </c>
      <c r="H1046" s="6">
        <v>38333333</v>
      </c>
      <c r="I1046" s="7">
        <v>46114</v>
      </c>
      <c r="K1046" t="s">
        <v>567</v>
      </c>
      <c r="L1046" t="s">
        <v>40</v>
      </c>
      <c r="M1046" t="s">
        <v>8</v>
      </c>
      <c r="N1046" t="s">
        <v>41</v>
      </c>
      <c r="O1046" t="s">
        <v>347</v>
      </c>
      <c r="P1046" t="s">
        <v>2519</v>
      </c>
      <c r="Q1046">
        <v>0.6</v>
      </c>
      <c r="R1046">
        <v>3.5</v>
      </c>
      <c r="S1046">
        <v>0</v>
      </c>
      <c r="U1046">
        <v>1571667</v>
      </c>
      <c r="V1046">
        <v>230000</v>
      </c>
      <c r="W1046">
        <v>1341667</v>
      </c>
      <c r="X1046">
        <v>0</v>
      </c>
      <c r="Y1046" t="s">
        <v>44</v>
      </c>
    </row>
    <row r="1047" spans="1:25" x14ac:dyDescent="0.25">
      <c r="A1047">
        <v>1046</v>
      </c>
      <c r="B1047">
        <v>69959</v>
      </c>
      <c r="C1047">
        <v>0</v>
      </c>
      <c r="D1047">
        <v>0</v>
      </c>
      <c r="E1047" t="s">
        <v>1931</v>
      </c>
      <c r="F1047" t="s">
        <v>1932</v>
      </c>
      <c r="G1047">
        <v>1</v>
      </c>
      <c r="H1047" s="6">
        <v>1683556</v>
      </c>
      <c r="I1047" s="7">
        <v>46114</v>
      </c>
      <c r="K1047">
        <v>10</v>
      </c>
      <c r="L1047" t="s">
        <v>40</v>
      </c>
      <c r="M1047" t="s">
        <v>5</v>
      </c>
      <c r="N1047" t="s">
        <v>41</v>
      </c>
      <c r="O1047" t="s">
        <v>77</v>
      </c>
      <c r="P1047" t="s">
        <v>2519</v>
      </c>
      <c r="Q1047">
        <v>10</v>
      </c>
      <c r="R1047">
        <v>0</v>
      </c>
      <c r="S1047">
        <v>0</v>
      </c>
      <c r="U1047">
        <v>168356</v>
      </c>
      <c r="V1047">
        <v>168356</v>
      </c>
      <c r="W1047">
        <v>0</v>
      </c>
      <c r="X1047">
        <v>0</v>
      </c>
      <c r="Y1047" t="s">
        <v>48</v>
      </c>
    </row>
    <row r="1048" spans="1:25" x14ac:dyDescent="0.25">
      <c r="A1048">
        <v>1047</v>
      </c>
      <c r="B1048">
        <v>69756</v>
      </c>
      <c r="C1048">
        <v>0</v>
      </c>
      <c r="D1048">
        <v>0</v>
      </c>
      <c r="E1048" t="s">
        <v>1530</v>
      </c>
      <c r="F1048" t="s">
        <v>1531</v>
      </c>
      <c r="G1048">
        <v>1</v>
      </c>
      <c r="H1048" s="6">
        <v>40500000</v>
      </c>
      <c r="I1048" s="7">
        <v>46114</v>
      </c>
      <c r="K1048">
        <v>15</v>
      </c>
      <c r="L1048" t="s">
        <v>40</v>
      </c>
      <c r="M1048" t="s">
        <v>5</v>
      </c>
      <c r="N1048" t="s">
        <v>41</v>
      </c>
      <c r="O1048" t="s">
        <v>54</v>
      </c>
      <c r="P1048" t="s">
        <v>2519</v>
      </c>
      <c r="Q1048">
        <v>3.3</v>
      </c>
      <c r="R1048">
        <v>11.7</v>
      </c>
      <c r="S1048">
        <v>0</v>
      </c>
      <c r="U1048">
        <v>6075000</v>
      </c>
      <c r="V1048">
        <v>1336500</v>
      </c>
      <c r="W1048">
        <v>4738500</v>
      </c>
      <c r="X1048">
        <v>0</v>
      </c>
      <c r="Y1048" t="s">
        <v>48</v>
      </c>
    </row>
    <row r="1049" spans="1:25" x14ac:dyDescent="0.25">
      <c r="A1049">
        <v>1048</v>
      </c>
      <c r="B1049">
        <v>69956</v>
      </c>
      <c r="C1049">
        <v>0</v>
      </c>
      <c r="D1049">
        <v>0</v>
      </c>
      <c r="E1049" t="s">
        <v>133</v>
      </c>
      <c r="F1049" t="s">
        <v>134</v>
      </c>
      <c r="G1049">
        <v>1</v>
      </c>
      <c r="H1049" s="6">
        <v>5921861</v>
      </c>
      <c r="I1049" s="7">
        <v>46114</v>
      </c>
      <c r="K1049">
        <v>7</v>
      </c>
      <c r="L1049" t="s">
        <v>40</v>
      </c>
      <c r="M1049" t="s">
        <v>1</v>
      </c>
      <c r="N1049" t="s">
        <v>41</v>
      </c>
      <c r="O1049" t="s">
        <v>87</v>
      </c>
      <c r="P1049" t="s">
        <v>2519</v>
      </c>
      <c r="Q1049">
        <v>7</v>
      </c>
      <c r="R1049">
        <v>0</v>
      </c>
      <c r="S1049">
        <v>0</v>
      </c>
      <c r="U1049">
        <v>414530</v>
      </c>
      <c r="V1049">
        <v>414530</v>
      </c>
      <c r="W1049">
        <v>0</v>
      </c>
      <c r="X1049">
        <v>0</v>
      </c>
      <c r="Y1049" t="s">
        <v>48</v>
      </c>
    </row>
    <row r="1050" spans="1:25" x14ac:dyDescent="0.25">
      <c r="A1050">
        <v>1049</v>
      </c>
      <c r="B1050">
        <v>69957</v>
      </c>
      <c r="C1050">
        <v>0</v>
      </c>
      <c r="D1050">
        <v>0</v>
      </c>
      <c r="E1050" t="s">
        <v>475</v>
      </c>
      <c r="F1050" t="s">
        <v>476</v>
      </c>
      <c r="G1050">
        <v>1</v>
      </c>
      <c r="H1050" s="6">
        <v>21131244</v>
      </c>
      <c r="I1050" s="7">
        <v>46114</v>
      </c>
      <c r="K1050">
        <v>15</v>
      </c>
      <c r="L1050" t="s">
        <v>40</v>
      </c>
      <c r="M1050" t="s">
        <v>1</v>
      </c>
      <c r="N1050" t="s">
        <v>41</v>
      </c>
      <c r="O1050" t="s">
        <v>87</v>
      </c>
      <c r="P1050" t="s">
        <v>2519</v>
      </c>
      <c r="Q1050">
        <v>7</v>
      </c>
      <c r="R1050">
        <v>8</v>
      </c>
      <c r="S1050">
        <v>0</v>
      </c>
      <c r="U1050">
        <v>3169687</v>
      </c>
      <c r="V1050">
        <v>1479187</v>
      </c>
      <c r="W1050">
        <v>1690500</v>
      </c>
      <c r="X1050">
        <v>0</v>
      </c>
      <c r="Y1050" t="s">
        <v>44</v>
      </c>
    </row>
    <row r="1051" spans="1:25" x14ac:dyDescent="0.25">
      <c r="A1051">
        <v>1050</v>
      </c>
      <c r="B1051">
        <v>69958</v>
      </c>
      <c r="C1051">
        <v>0</v>
      </c>
      <c r="D1051">
        <v>0</v>
      </c>
      <c r="E1051" t="s">
        <v>514</v>
      </c>
      <c r="F1051" t="s">
        <v>515</v>
      </c>
      <c r="G1051">
        <v>1</v>
      </c>
      <c r="H1051" s="6">
        <v>20000000</v>
      </c>
      <c r="I1051" s="7">
        <v>46114</v>
      </c>
      <c r="K1051">
        <v>6</v>
      </c>
      <c r="L1051" t="s">
        <v>40</v>
      </c>
      <c r="M1051" t="s">
        <v>5</v>
      </c>
      <c r="N1051" t="s">
        <v>41</v>
      </c>
      <c r="O1051" t="s">
        <v>77</v>
      </c>
      <c r="P1051" t="s">
        <v>2519</v>
      </c>
      <c r="Q1051">
        <v>6</v>
      </c>
      <c r="R1051">
        <v>0</v>
      </c>
      <c r="S1051">
        <v>0</v>
      </c>
      <c r="U1051">
        <v>1200000</v>
      </c>
      <c r="V1051">
        <v>1200000</v>
      </c>
      <c r="W1051">
        <v>0</v>
      </c>
      <c r="X1051">
        <v>0</v>
      </c>
      <c r="Y1051" t="s">
        <v>48</v>
      </c>
    </row>
    <row r="1052" spans="1:25" x14ac:dyDescent="0.25">
      <c r="A1052">
        <v>1051</v>
      </c>
      <c r="B1052">
        <v>69955</v>
      </c>
      <c r="C1052">
        <v>0</v>
      </c>
      <c r="D1052">
        <v>0</v>
      </c>
      <c r="E1052" t="s">
        <v>1856</v>
      </c>
      <c r="F1052" t="s">
        <v>1857</v>
      </c>
      <c r="G1052">
        <v>1</v>
      </c>
      <c r="H1052" s="6">
        <v>10000000</v>
      </c>
      <c r="I1052" s="7">
        <v>46114</v>
      </c>
      <c r="K1052">
        <v>15</v>
      </c>
      <c r="L1052" t="s">
        <v>40</v>
      </c>
      <c r="M1052" t="s">
        <v>5</v>
      </c>
      <c r="N1052" t="s">
        <v>41</v>
      </c>
      <c r="O1052" t="s">
        <v>47</v>
      </c>
      <c r="P1052" t="s">
        <v>2519</v>
      </c>
      <c r="Q1052">
        <v>7</v>
      </c>
      <c r="R1052">
        <v>8</v>
      </c>
      <c r="S1052">
        <v>0</v>
      </c>
      <c r="U1052">
        <v>1500000</v>
      </c>
      <c r="V1052">
        <v>700000</v>
      </c>
      <c r="W1052">
        <v>800000</v>
      </c>
      <c r="X1052">
        <v>0</v>
      </c>
      <c r="Y1052" t="s">
        <v>48</v>
      </c>
    </row>
    <row r="1053" spans="1:25" x14ac:dyDescent="0.25">
      <c r="A1053">
        <v>1052</v>
      </c>
      <c r="B1053">
        <v>69953</v>
      </c>
      <c r="C1053">
        <v>0</v>
      </c>
      <c r="D1053">
        <v>0</v>
      </c>
      <c r="E1053" t="s">
        <v>2051</v>
      </c>
      <c r="F1053" t="s">
        <v>2052</v>
      </c>
      <c r="G1053">
        <v>1</v>
      </c>
      <c r="H1053" s="6">
        <v>574181834</v>
      </c>
      <c r="I1053" s="7">
        <v>46113</v>
      </c>
      <c r="K1053">
        <v>15</v>
      </c>
      <c r="L1053" t="s">
        <v>40</v>
      </c>
      <c r="M1053" t="s">
        <v>5</v>
      </c>
      <c r="N1053" t="s">
        <v>41</v>
      </c>
      <c r="O1053" t="s">
        <v>47</v>
      </c>
      <c r="P1053" t="s">
        <v>2519</v>
      </c>
      <c r="Q1053">
        <v>4</v>
      </c>
      <c r="R1053">
        <v>11</v>
      </c>
      <c r="S1053">
        <v>0</v>
      </c>
      <c r="U1053">
        <v>86127275</v>
      </c>
      <c r="V1053">
        <v>22967273</v>
      </c>
      <c r="W1053">
        <v>63160002</v>
      </c>
      <c r="X1053">
        <v>0</v>
      </c>
      <c r="Y1053" t="s">
        <v>67</v>
      </c>
    </row>
    <row r="1054" spans="1:25" x14ac:dyDescent="0.25">
      <c r="A1054">
        <v>1053</v>
      </c>
      <c r="B1054">
        <v>69952</v>
      </c>
      <c r="C1054">
        <v>0</v>
      </c>
      <c r="D1054">
        <v>0</v>
      </c>
      <c r="E1054" t="s">
        <v>970</v>
      </c>
      <c r="F1054" t="s">
        <v>971</v>
      </c>
      <c r="G1054">
        <v>1</v>
      </c>
      <c r="H1054" s="6">
        <v>5809518</v>
      </c>
      <c r="I1054" s="7">
        <v>46113</v>
      </c>
      <c r="K1054">
        <v>15</v>
      </c>
      <c r="L1054" t="s">
        <v>40</v>
      </c>
      <c r="M1054" t="s">
        <v>5</v>
      </c>
      <c r="N1054" t="s">
        <v>41</v>
      </c>
      <c r="O1054" t="s">
        <v>47</v>
      </c>
      <c r="P1054" t="s">
        <v>2519</v>
      </c>
      <c r="Q1054">
        <v>4</v>
      </c>
      <c r="R1054">
        <v>11</v>
      </c>
      <c r="S1054">
        <v>0</v>
      </c>
      <c r="U1054">
        <v>871428</v>
      </c>
      <c r="V1054">
        <v>232381</v>
      </c>
      <c r="W1054">
        <v>639047</v>
      </c>
      <c r="X1054">
        <v>0</v>
      </c>
      <c r="Y1054" t="s">
        <v>109</v>
      </c>
    </row>
    <row r="1055" spans="1:25" x14ac:dyDescent="0.25">
      <c r="A1055">
        <v>1054</v>
      </c>
      <c r="B1055">
        <v>69951</v>
      </c>
      <c r="C1055">
        <v>0</v>
      </c>
      <c r="D1055">
        <v>0</v>
      </c>
      <c r="E1055" t="s">
        <v>984</v>
      </c>
      <c r="F1055" t="s">
        <v>985</v>
      </c>
      <c r="G1055">
        <v>1</v>
      </c>
      <c r="H1055" s="6">
        <v>3060681</v>
      </c>
      <c r="I1055" s="7">
        <v>46113</v>
      </c>
      <c r="K1055">
        <v>15</v>
      </c>
      <c r="L1055" t="s">
        <v>40</v>
      </c>
      <c r="M1055" t="s">
        <v>5</v>
      </c>
      <c r="N1055" t="s">
        <v>41</v>
      </c>
      <c r="O1055" t="s">
        <v>47</v>
      </c>
      <c r="P1055" t="s">
        <v>2519</v>
      </c>
      <c r="Q1055">
        <v>4</v>
      </c>
      <c r="R1055">
        <v>11</v>
      </c>
      <c r="S1055">
        <v>0</v>
      </c>
      <c r="U1055">
        <v>459102</v>
      </c>
      <c r="V1055">
        <v>122427</v>
      </c>
      <c r="W1055">
        <v>336675</v>
      </c>
      <c r="X1055">
        <v>0</v>
      </c>
      <c r="Y1055" t="s">
        <v>109</v>
      </c>
    </row>
    <row r="1056" spans="1:25" x14ac:dyDescent="0.25">
      <c r="A1056">
        <v>1055</v>
      </c>
      <c r="B1056">
        <v>69945</v>
      </c>
      <c r="C1056">
        <v>0</v>
      </c>
      <c r="D1056">
        <v>0</v>
      </c>
      <c r="E1056" t="s">
        <v>348</v>
      </c>
      <c r="F1056" t="s">
        <v>349</v>
      </c>
      <c r="G1056">
        <v>1</v>
      </c>
      <c r="H1056" s="6">
        <v>10000000</v>
      </c>
      <c r="I1056" s="7">
        <v>46112</v>
      </c>
      <c r="K1056">
        <v>15</v>
      </c>
      <c r="L1056" t="s">
        <v>40</v>
      </c>
      <c r="M1056" t="s">
        <v>5</v>
      </c>
      <c r="N1056" t="s">
        <v>41</v>
      </c>
      <c r="O1056" t="s">
        <v>77</v>
      </c>
      <c r="P1056" t="s">
        <v>2519</v>
      </c>
      <c r="Q1056">
        <v>5.0999999999999996</v>
      </c>
      <c r="R1056">
        <v>5.4</v>
      </c>
      <c r="S1056">
        <v>4.5</v>
      </c>
      <c r="U1056">
        <v>1500000</v>
      </c>
      <c r="V1056">
        <v>510000</v>
      </c>
      <c r="W1056">
        <v>540000</v>
      </c>
      <c r="X1056">
        <v>450000</v>
      </c>
      <c r="Y1056" t="s">
        <v>112</v>
      </c>
    </row>
    <row r="1057" spans="1:25" x14ac:dyDescent="0.25">
      <c r="A1057">
        <v>1056</v>
      </c>
      <c r="B1057">
        <v>69950</v>
      </c>
      <c r="C1057">
        <v>0</v>
      </c>
      <c r="D1057">
        <v>0</v>
      </c>
      <c r="E1057" t="s">
        <v>2291</v>
      </c>
      <c r="F1057" t="s">
        <v>2292</v>
      </c>
      <c r="G1057">
        <v>1</v>
      </c>
      <c r="H1057" s="6">
        <v>7000000</v>
      </c>
      <c r="I1057" s="7">
        <v>46112</v>
      </c>
      <c r="K1057">
        <v>5</v>
      </c>
      <c r="L1057" t="s">
        <v>40</v>
      </c>
      <c r="M1057" t="s">
        <v>5</v>
      </c>
      <c r="N1057" t="s">
        <v>41</v>
      </c>
      <c r="O1057" t="s">
        <v>47</v>
      </c>
      <c r="P1057" t="s">
        <v>2519</v>
      </c>
      <c r="Q1057">
        <v>5</v>
      </c>
      <c r="R1057">
        <v>0</v>
      </c>
      <c r="S1057">
        <v>0</v>
      </c>
      <c r="U1057">
        <v>350000</v>
      </c>
      <c r="V1057">
        <v>350000</v>
      </c>
      <c r="W1057">
        <v>0</v>
      </c>
      <c r="X1057">
        <v>0</v>
      </c>
      <c r="Y1057" t="s">
        <v>2086</v>
      </c>
    </row>
    <row r="1058" spans="1:25" x14ac:dyDescent="0.25">
      <c r="A1058">
        <v>1057</v>
      </c>
      <c r="B1058">
        <v>69946</v>
      </c>
      <c r="C1058">
        <v>0</v>
      </c>
      <c r="D1058">
        <v>0</v>
      </c>
      <c r="E1058" t="s">
        <v>409</v>
      </c>
      <c r="F1058" t="s">
        <v>410</v>
      </c>
      <c r="G1058">
        <v>1</v>
      </c>
      <c r="H1058" s="6">
        <v>200000000</v>
      </c>
      <c r="I1058" s="7">
        <v>46112</v>
      </c>
      <c r="K1058">
        <v>15</v>
      </c>
      <c r="L1058" t="s">
        <v>40</v>
      </c>
      <c r="M1058" t="s">
        <v>5</v>
      </c>
      <c r="N1058" t="s">
        <v>41</v>
      </c>
      <c r="O1058" t="s">
        <v>77</v>
      </c>
      <c r="P1058" t="s">
        <v>2519</v>
      </c>
      <c r="Q1058">
        <v>5.0999999999999996</v>
      </c>
      <c r="R1058">
        <v>5.4</v>
      </c>
      <c r="S1058">
        <v>4.5</v>
      </c>
      <c r="U1058">
        <v>30000000</v>
      </c>
      <c r="V1058">
        <v>10200000</v>
      </c>
      <c r="W1058">
        <v>10800000</v>
      </c>
      <c r="X1058">
        <v>9000000</v>
      </c>
      <c r="Y1058" t="s">
        <v>112</v>
      </c>
    </row>
    <row r="1059" spans="1:25" x14ac:dyDescent="0.25">
      <c r="A1059">
        <v>1058</v>
      </c>
      <c r="B1059">
        <v>69942</v>
      </c>
      <c r="C1059">
        <v>0</v>
      </c>
      <c r="D1059">
        <v>0</v>
      </c>
      <c r="E1059" t="s">
        <v>423</v>
      </c>
      <c r="F1059" t="s">
        <v>424</v>
      </c>
      <c r="G1059">
        <v>1</v>
      </c>
      <c r="H1059" s="6">
        <v>5000000</v>
      </c>
      <c r="I1059" s="7">
        <v>46112</v>
      </c>
      <c r="K1059">
        <v>15</v>
      </c>
      <c r="L1059" t="s">
        <v>40</v>
      </c>
      <c r="M1059" t="s">
        <v>5</v>
      </c>
      <c r="N1059" t="s">
        <v>41</v>
      </c>
      <c r="O1059" t="s">
        <v>77</v>
      </c>
      <c r="P1059" t="s">
        <v>2519</v>
      </c>
      <c r="Q1059">
        <v>5.0999999999999996</v>
      </c>
      <c r="R1059">
        <v>5.4</v>
      </c>
      <c r="S1059">
        <v>4.5</v>
      </c>
      <c r="U1059">
        <v>750000</v>
      </c>
      <c r="V1059">
        <v>255000</v>
      </c>
      <c r="W1059">
        <v>270000</v>
      </c>
      <c r="X1059">
        <v>225000</v>
      </c>
      <c r="Y1059" t="s">
        <v>112</v>
      </c>
    </row>
    <row r="1060" spans="1:25" x14ac:dyDescent="0.25">
      <c r="A1060">
        <v>1059</v>
      </c>
      <c r="B1060">
        <v>69930</v>
      </c>
      <c r="C1060">
        <v>0</v>
      </c>
      <c r="D1060">
        <v>0</v>
      </c>
      <c r="E1060" t="s">
        <v>1167</v>
      </c>
      <c r="F1060" t="s">
        <v>1168</v>
      </c>
      <c r="G1060">
        <v>1</v>
      </c>
      <c r="H1060" s="6">
        <v>10000000</v>
      </c>
      <c r="I1060" s="7">
        <v>46112</v>
      </c>
      <c r="K1060">
        <v>5</v>
      </c>
      <c r="L1060" t="s">
        <v>40</v>
      </c>
      <c r="M1060" t="s">
        <v>5</v>
      </c>
      <c r="N1060" t="s">
        <v>41</v>
      </c>
      <c r="O1060" t="s">
        <v>77</v>
      </c>
      <c r="P1060" t="s">
        <v>2519</v>
      </c>
      <c r="Q1060">
        <v>5</v>
      </c>
      <c r="R1060">
        <v>0</v>
      </c>
      <c r="S1060">
        <v>0</v>
      </c>
      <c r="U1060">
        <v>500000</v>
      </c>
      <c r="V1060">
        <v>500000</v>
      </c>
      <c r="W1060">
        <v>0</v>
      </c>
      <c r="X1060">
        <v>0</v>
      </c>
      <c r="Y1060" t="s">
        <v>48</v>
      </c>
    </row>
    <row r="1061" spans="1:25" x14ac:dyDescent="0.25">
      <c r="A1061">
        <v>1060</v>
      </c>
      <c r="B1061">
        <v>69931</v>
      </c>
      <c r="C1061">
        <v>0</v>
      </c>
      <c r="D1061">
        <v>0</v>
      </c>
      <c r="E1061" t="s">
        <v>110</v>
      </c>
      <c r="F1061" t="s">
        <v>111</v>
      </c>
      <c r="G1061">
        <v>1</v>
      </c>
      <c r="H1061" s="6">
        <v>4286669</v>
      </c>
      <c r="I1061" s="7">
        <v>46112</v>
      </c>
      <c r="K1061">
        <v>15</v>
      </c>
      <c r="L1061" t="s">
        <v>40</v>
      </c>
      <c r="M1061" t="s">
        <v>5</v>
      </c>
      <c r="N1061" t="s">
        <v>41</v>
      </c>
      <c r="O1061" t="s">
        <v>47</v>
      </c>
      <c r="P1061" t="s">
        <v>2519</v>
      </c>
      <c r="Q1061">
        <v>8</v>
      </c>
      <c r="R1061">
        <v>7</v>
      </c>
      <c r="S1061">
        <v>0</v>
      </c>
      <c r="U1061">
        <v>643000</v>
      </c>
      <c r="V1061">
        <v>342934</v>
      </c>
      <c r="W1061">
        <v>300067</v>
      </c>
      <c r="X1061">
        <v>0</v>
      </c>
      <c r="Y1061" t="s">
        <v>112</v>
      </c>
    </row>
    <row r="1062" spans="1:25" x14ac:dyDescent="0.25">
      <c r="A1062">
        <v>1061</v>
      </c>
      <c r="B1062">
        <v>69943</v>
      </c>
      <c r="C1062">
        <v>0</v>
      </c>
      <c r="D1062">
        <v>0</v>
      </c>
      <c r="E1062" t="s">
        <v>1737</v>
      </c>
      <c r="F1062" t="s">
        <v>1738</v>
      </c>
      <c r="G1062">
        <v>1</v>
      </c>
      <c r="H1062" s="6">
        <v>5000000</v>
      </c>
      <c r="I1062" s="7">
        <v>46112</v>
      </c>
      <c r="K1062">
        <v>15</v>
      </c>
      <c r="L1062" t="s">
        <v>40</v>
      </c>
      <c r="M1062" t="s">
        <v>5</v>
      </c>
      <c r="N1062" t="s">
        <v>41</v>
      </c>
      <c r="O1062" t="s">
        <v>77</v>
      </c>
      <c r="P1062" t="s">
        <v>2519</v>
      </c>
      <c r="Q1062">
        <v>5.0999999999999996</v>
      </c>
      <c r="R1062">
        <v>5.4</v>
      </c>
      <c r="S1062">
        <v>4.5</v>
      </c>
      <c r="U1062">
        <v>750000</v>
      </c>
      <c r="V1062">
        <v>255000</v>
      </c>
      <c r="W1062">
        <v>270000</v>
      </c>
      <c r="X1062">
        <v>225000</v>
      </c>
      <c r="Y1062" t="s">
        <v>48</v>
      </c>
    </row>
    <row r="1063" spans="1:25" x14ac:dyDescent="0.25">
      <c r="A1063">
        <v>1062</v>
      </c>
      <c r="B1063">
        <v>69941</v>
      </c>
      <c r="C1063">
        <v>0</v>
      </c>
      <c r="D1063">
        <v>0</v>
      </c>
      <c r="E1063" t="s">
        <v>2546</v>
      </c>
      <c r="F1063" t="s">
        <v>2547</v>
      </c>
      <c r="G1063">
        <v>1</v>
      </c>
      <c r="H1063" s="6">
        <v>150000</v>
      </c>
      <c r="I1063" s="7">
        <v>46112</v>
      </c>
      <c r="K1063">
        <v>10</v>
      </c>
      <c r="L1063" t="s">
        <v>40</v>
      </c>
      <c r="M1063" t="s">
        <v>5</v>
      </c>
      <c r="N1063" t="s">
        <v>41</v>
      </c>
      <c r="O1063" t="s">
        <v>77</v>
      </c>
      <c r="P1063" t="s">
        <v>2519</v>
      </c>
      <c r="Q1063">
        <v>10</v>
      </c>
      <c r="R1063">
        <v>0</v>
      </c>
      <c r="S1063">
        <v>0</v>
      </c>
      <c r="U1063">
        <v>15000</v>
      </c>
      <c r="V1063">
        <v>15000</v>
      </c>
      <c r="W1063">
        <v>0</v>
      </c>
      <c r="X1063">
        <v>0</v>
      </c>
      <c r="Y1063" t="s">
        <v>2520</v>
      </c>
    </row>
    <row r="1064" spans="1:25" x14ac:dyDescent="0.25">
      <c r="A1064">
        <v>1063</v>
      </c>
      <c r="B1064">
        <v>69932</v>
      </c>
      <c r="C1064">
        <v>0</v>
      </c>
      <c r="D1064">
        <v>0</v>
      </c>
      <c r="E1064" t="s">
        <v>209</v>
      </c>
      <c r="F1064" t="s">
        <v>210</v>
      </c>
      <c r="G1064">
        <v>1</v>
      </c>
      <c r="H1064" s="6">
        <v>20000000</v>
      </c>
      <c r="I1064" s="7">
        <v>46112</v>
      </c>
      <c r="K1064">
        <v>5</v>
      </c>
      <c r="L1064" t="s">
        <v>40</v>
      </c>
      <c r="M1064" t="s">
        <v>5</v>
      </c>
      <c r="N1064" t="s">
        <v>41</v>
      </c>
      <c r="O1064" t="s">
        <v>77</v>
      </c>
      <c r="P1064" t="s">
        <v>2519</v>
      </c>
      <c r="Q1064">
        <v>5</v>
      </c>
      <c r="R1064">
        <v>0</v>
      </c>
      <c r="S1064">
        <v>0</v>
      </c>
      <c r="U1064">
        <v>1000000</v>
      </c>
      <c r="V1064">
        <v>1000000</v>
      </c>
      <c r="W1064">
        <v>0</v>
      </c>
      <c r="X1064">
        <v>0</v>
      </c>
      <c r="Y1064" t="s">
        <v>72</v>
      </c>
    </row>
    <row r="1065" spans="1:25" x14ac:dyDescent="0.25">
      <c r="A1065">
        <v>1064</v>
      </c>
      <c r="B1065">
        <v>69933</v>
      </c>
      <c r="C1065">
        <v>0</v>
      </c>
      <c r="D1065">
        <v>0</v>
      </c>
      <c r="E1065" t="s">
        <v>1007</v>
      </c>
      <c r="F1065" t="s">
        <v>1008</v>
      </c>
      <c r="G1065">
        <v>1</v>
      </c>
      <c r="H1065" s="6">
        <v>2229237</v>
      </c>
      <c r="I1065" s="7">
        <v>46112</v>
      </c>
      <c r="K1065">
        <v>7</v>
      </c>
      <c r="L1065" t="s">
        <v>40</v>
      </c>
      <c r="M1065" t="s">
        <v>5</v>
      </c>
      <c r="N1065" t="s">
        <v>41</v>
      </c>
      <c r="O1065" t="s">
        <v>57</v>
      </c>
      <c r="P1065" t="s">
        <v>2519</v>
      </c>
      <c r="Q1065">
        <v>7</v>
      </c>
      <c r="R1065">
        <v>0</v>
      </c>
      <c r="S1065">
        <v>0</v>
      </c>
      <c r="U1065">
        <v>156047</v>
      </c>
      <c r="V1065">
        <v>156047</v>
      </c>
      <c r="W1065">
        <v>0</v>
      </c>
      <c r="X1065">
        <v>0</v>
      </c>
      <c r="Y1065" t="s">
        <v>48</v>
      </c>
    </row>
    <row r="1066" spans="1:25" x14ac:dyDescent="0.25">
      <c r="A1066">
        <v>1065</v>
      </c>
      <c r="B1066">
        <v>69934</v>
      </c>
      <c r="C1066">
        <v>0</v>
      </c>
      <c r="D1066">
        <v>0</v>
      </c>
      <c r="E1066" t="s">
        <v>2053</v>
      </c>
      <c r="F1066" t="s">
        <v>2054</v>
      </c>
      <c r="G1066">
        <v>1</v>
      </c>
      <c r="H1066" s="6">
        <v>9874836</v>
      </c>
      <c r="I1066" s="7">
        <v>46112</v>
      </c>
      <c r="K1066">
        <v>15</v>
      </c>
      <c r="L1066" t="s">
        <v>40</v>
      </c>
      <c r="M1066" t="s">
        <v>5</v>
      </c>
      <c r="N1066" t="s">
        <v>41</v>
      </c>
      <c r="O1066" t="s">
        <v>47</v>
      </c>
      <c r="P1066" t="s">
        <v>2519</v>
      </c>
      <c r="Q1066">
        <v>4</v>
      </c>
      <c r="R1066">
        <v>11</v>
      </c>
      <c r="S1066">
        <v>0</v>
      </c>
      <c r="U1066">
        <v>1481225</v>
      </c>
      <c r="V1066">
        <v>394993</v>
      </c>
      <c r="W1066">
        <v>1086232</v>
      </c>
      <c r="X1066">
        <v>0</v>
      </c>
      <c r="Y1066" t="s">
        <v>48</v>
      </c>
    </row>
    <row r="1067" spans="1:25" x14ac:dyDescent="0.25">
      <c r="A1067">
        <v>1066</v>
      </c>
      <c r="B1067">
        <v>69944</v>
      </c>
      <c r="C1067">
        <v>0</v>
      </c>
      <c r="D1067">
        <v>0</v>
      </c>
      <c r="E1067" t="s">
        <v>1745</v>
      </c>
      <c r="F1067" t="s">
        <v>1746</v>
      </c>
      <c r="G1067">
        <v>1</v>
      </c>
      <c r="H1067" s="6">
        <v>9000000</v>
      </c>
      <c r="I1067" s="7">
        <v>46112</v>
      </c>
      <c r="K1067">
        <v>15</v>
      </c>
      <c r="L1067" t="s">
        <v>40</v>
      </c>
      <c r="M1067" t="s">
        <v>5</v>
      </c>
      <c r="N1067" t="s">
        <v>41</v>
      </c>
      <c r="O1067" t="s">
        <v>77</v>
      </c>
      <c r="P1067" t="s">
        <v>2519</v>
      </c>
      <c r="Q1067">
        <v>5.0999999999999996</v>
      </c>
      <c r="R1067">
        <v>5.4</v>
      </c>
      <c r="S1067">
        <v>4.5</v>
      </c>
      <c r="U1067">
        <v>1350000</v>
      </c>
      <c r="V1067">
        <v>459000</v>
      </c>
      <c r="W1067">
        <v>486000</v>
      </c>
      <c r="X1067">
        <v>405000</v>
      </c>
      <c r="Y1067" t="s">
        <v>48</v>
      </c>
    </row>
    <row r="1068" spans="1:25" x14ac:dyDescent="0.25">
      <c r="A1068">
        <v>1067</v>
      </c>
      <c r="B1068">
        <v>69929</v>
      </c>
      <c r="C1068">
        <v>0</v>
      </c>
      <c r="D1068">
        <v>0</v>
      </c>
      <c r="E1068" t="s">
        <v>1455</v>
      </c>
      <c r="F1068" t="s">
        <v>1456</v>
      </c>
      <c r="G1068">
        <v>1</v>
      </c>
      <c r="H1068" s="6">
        <v>3000000</v>
      </c>
      <c r="I1068" s="7">
        <v>46112</v>
      </c>
      <c r="K1068">
        <v>8</v>
      </c>
      <c r="L1068" t="s">
        <v>40</v>
      </c>
      <c r="M1068" t="s">
        <v>5</v>
      </c>
      <c r="N1068" t="s">
        <v>41</v>
      </c>
      <c r="O1068" t="s">
        <v>47</v>
      </c>
      <c r="P1068" t="s">
        <v>2519</v>
      </c>
      <c r="Q1068">
        <v>8</v>
      </c>
      <c r="R1068">
        <v>0</v>
      </c>
      <c r="S1068">
        <v>0</v>
      </c>
      <c r="U1068">
        <v>240000</v>
      </c>
      <c r="V1068">
        <v>240000</v>
      </c>
      <c r="W1068">
        <v>0</v>
      </c>
      <c r="X1068">
        <v>0</v>
      </c>
      <c r="Y1068" t="s">
        <v>109</v>
      </c>
    </row>
    <row r="1069" spans="1:25" x14ac:dyDescent="0.25">
      <c r="A1069">
        <v>1068</v>
      </c>
      <c r="B1069">
        <v>69937</v>
      </c>
      <c r="C1069">
        <v>0</v>
      </c>
      <c r="D1069">
        <v>0</v>
      </c>
      <c r="E1069" t="s">
        <v>920</v>
      </c>
      <c r="F1069" t="s">
        <v>921</v>
      </c>
      <c r="G1069">
        <v>1</v>
      </c>
      <c r="H1069" s="6">
        <v>4045376</v>
      </c>
      <c r="I1069" s="7">
        <v>46112</v>
      </c>
      <c r="K1069">
        <v>7</v>
      </c>
      <c r="L1069" t="s">
        <v>40</v>
      </c>
      <c r="M1069" t="s">
        <v>5</v>
      </c>
      <c r="N1069" t="s">
        <v>41</v>
      </c>
      <c r="O1069" t="s">
        <v>47</v>
      </c>
      <c r="P1069" t="s">
        <v>2519</v>
      </c>
      <c r="Q1069">
        <v>7</v>
      </c>
      <c r="R1069">
        <v>0</v>
      </c>
      <c r="S1069">
        <v>0</v>
      </c>
      <c r="U1069">
        <v>283176</v>
      </c>
      <c r="V1069">
        <v>283176</v>
      </c>
      <c r="W1069">
        <v>0</v>
      </c>
      <c r="X1069">
        <v>0</v>
      </c>
      <c r="Y1069" t="s">
        <v>48</v>
      </c>
    </row>
    <row r="1070" spans="1:25" x14ac:dyDescent="0.25">
      <c r="A1070">
        <v>1069</v>
      </c>
      <c r="B1070">
        <v>69916</v>
      </c>
      <c r="C1070">
        <v>0</v>
      </c>
      <c r="D1070">
        <v>0</v>
      </c>
      <c r="E1070" t="s">
        <v>2371</v>
      </c>
      <c r="F1070" t="s">
        <v>2372</v>
      </c>
      <c r="G1070">
        <v>1</v>
      </c>
      <c r="H1070" s="6">
        <v>3000000</v>
      </c>
      <c r="I1070" s="7">
        <v>46111</v>
      </c>
      <c r="K1070">
        <v>15</v>
      </c>
      <c r="L1070" t="s">
        <v>40</v>
      </c>
      <c r="M1070" t="s">
        <v>5</v>
      </c>
      <c r="N1070" t="s">
        <v>41</v>
      </c>
      <c r="O1070" t="s">
        <v>77</v>
      </c>
      <c r="P1070" t="s">
        <v>2519</v>
      </c>
      <c r="Q1070">
        <v>8</v>
      </c>
      <c r="R1070">
        <v>7</v>
      </c>
      <c r="S1070">
        <v>0</v>
      </c>
      <c r="U1070">
        <v>450000</v>
      </c>
      <c r="V1070">
        <v>240000</v>
      </c>
      <c r="W1070">
        <v>210000</v>
      </c>
      <c r="X1070">
        <v>0</v>
      </c>
      <c r="Y1070" t="s">
        <v>48</v>
      </c>
    </row>
    <row r="1071" spans="1:25" x14ac:dyDescent="0.25">
      <c r="A1071">
        <v>1070</v>
      </c>
      <c r="B1071">
        <v>69915</v>
      </c>
      <c r="C1071">
        <v>0</v>
      </c>
      <c r="D1071">
        <v>0</v>
      </c>
      <c r="E1071" t="s">
        <v>1560</v>
      </c>
      <c r="F1071" t="s">
        <v>1561</v>
      </c>
      <c r="G1071">
        <v>1</v>
      </c>
      <c r="H1071" s="6">
        <v>110000</v>
      </c>
      <c r="I1071" s="7">
        <v>46111</v>
      </c>
      <c r="K1071">
        <v>7</v>
      </c>
      <c r="L1071" t="s">
        <v>40</v>
      </c>
      <c r="M1071" t="s">
        <v>5</v>
      </c>
      <c r="N1071" t="s">
        <v>41</v>
      </c>
      <c r="O1071" t="s">
        <v>57</v>
      </c>
      <c r="P1071" t="s">
        <v>2519</v>
      </c>
      <c r="Q1071">
        <v>7</v>
      </c>
      <c r="R1071">
        <v>0</v>
      </c>
      <c r="S1071">
        <v>0</v>
      </c>
      <c r="U1071">
        <v>7700</v>
      </c>
      <c r="V1071">
        <v>7700</v>
      </c>
      <c r="W1071">
        <v>0</v>
      </c>
      <c r="X1071">
        <v>0</v>
      </c>
      <c r="Y1071" t="s">
        <v>72</v>
      </c>
    </row>
    <row r="1072" spans="1:25" x14ac:dyDescent="0.25">
      <c r="A1072">
        <v>1071</v>
      </c>
      <c r="B1072">
        <v>69917</v>
      </c>
      <c r="C1072">
        <v>0</v>
      </c>
      <c r="D1072">
        <v>0</v>
      </c>
      <c r="E1072" t="s">
        <v>181</v>
      </c>
      <c r="F1072" t="s">
        <v>182</v>
      </c>
      <c r="G1072">
        <v>1</v>
      </c>
      <c r="H1072" s="6">
        <v>995211</v>
      </c>
      <c r="I1072" s="7">
        <v>46111</v>
      </c>
      <c r="K1072">
        <v>15</v>
      </c>
      <c r="L1072" t="s">
        <v>40</v>
      </c>
      <c r="M1072" t="s">
        <v>3</v>
      </c>
      <c r="N1072" t="s">
        <v>41</v>
      </c>
      <c r="O1072" t="s">
        <v>51</v>
      </c>
      <c r="P1072" t="s">
        <v>2519</v>
      </c>
      <c r="Q1072">
        <v>10</v>
      </c>
      <c r="R1072">
        <v>5</v>
      </c>
      <c r="S1072">
        <v>0</v>
      </c>
      <c r="U1072">
        <v>149282</v>
      </c>
      <c r="V1072">
        <v>99521</v>
      </c>
      <c r="W1072">
        <v>49761</v>
      </c>
      <c r="X1072">
        <v>0</v>
      </c>
      <c r="Y1072" t="s">
        <v>72</v>
      </c>
    </row>
    <row r="1073" spans="1:25" x14ac:dyDescent="0.25">
      <c r="A1073">
        <v>1072</v>
      </c>
      <c r="B1073">
        <v>69919</v>
      </c>
      <c r="C1073">
        <v>0</v>
      </c>
      <c r="D1073">
        <v>0</v>
      </c>
      <c r="E1073" t="s">
        <v>384</v>
      </c>
      <c r="F1073" t="s">
        <v>385</v>
      </c>
      <c r="G1073">
        <v>1</v>
      </c>
      <c r="H1073" s="6">
        <v>1956155</v>
      </c>
      <c r="I1073" s="7">
        <v>46111</v>
      </c>
      <c r="K1073">
        <v>15</v>
      </c>
      <c r="L1073" t="s">
        <v>40</v>
      </c>
      <c r="M1073" t="s">
        <v>3</v>
      </c>
      <c r="N1073" t="s">
        <v>41</v>
      </c>
      <c r="O1073" t="s">
        <v>51</v>
      </c>
      <c r="P1073" t="s">
        <v>2519</v>
      </c>
      <c r="Q1073">
        <v>10</v>
      </c>
      <c r="R1073">
        <v>5</v>
      </c>
      <c r="S1073">
        <v>0</v>
      </c>
      <c r="U1073">
        <v>293423</v>
      </c>
      <c r="V1073">
        <v>195616</v>
      </c>
      <c r="W1073">
        <v>97808</v>
      </c>
      <c r="X1073">
        <v>0</v>
      </c>
      <c r="Y1073" t="s">
        <v>72</v>
      </c>
    </row>
    <row r="1074" spans="1:25" x14ac:dyDescent="0.25">
      <c r="A1074">
        <v>1073</v>
      </c>
      <c r="B1074">
        <v>69920</v>
      </c>
      <c r="C1074">
        <v>0</v>
      </c>
      <c r="D1074">
        <v>0</v>
      </c>
      <c r="E1074" t="s">
        <v>386</v>
      </c>
      <c r="F1074" t="s">
        <v>387</v>
      </c>
      <c r="G1074">
        <v>1</v>
      </c>
      <c r="H1074" s="6">
        <v>427947</v>
      </c>
      <c r="I1074" s="7">
        <v>46111</v>
      </c>
      <c r="K1074">
        <v>15</v>
      </c>
      <c r="L1074" t="s">
        <v>40</v>
      </c>
      <c r="M1074" t="s">
        <v>3</v>
      </c>
      <c r="N1074" t="s">
        <v>41</v>
      </c>
      <c r="O1074" t="s">
        <v>51</v>
      </c>
      <c r="P1074" t="s">
        <v>2519</v>
      </c>
      <c r="Q1074">
        <v>10</v>
      </c>
      <c r="R1074">
        <v>5</v>
      </c>
      <c r="S1074">
        <v>0</v>
      </c>
      <c r="U1074">
        <v>64192</v>
      </c>
      <c r="V1074">
        <v>42795</v>
      </c>
      <c r="W1074">
        <v>21397</v>
      </c>
      <c r="X1074">
        <v>0</v>
      </c>
      <c r="Y1074" t="s">
        <v>72</v>
      </c>
    </row>
    <row r="1075" spans="1:25" x14ac:dyDescent="0.25">
      <c r="A1075">
        <v>1074</v>
      </c>
      <c r="B1075">
        <v>69921</v>
      </c>
      <c r="C1075">
        <v>0</v>
      </c>
      <c r="D1075">
        <v>0</v>
      </c>
      <c r="E1075" t="s">
        <v>391</v>
      </c>
      <c r="F1075" t="s">
        <v>392</v>
      </c>
      <c r="G1075">
        <v>1</v>
      </c>
      <c r="H1075" s="6">
        <v>613648</v>
      </c>
      <c r="I1075" s="7">
        <v>46111</v>
      </c>
      <c r="K1075">
        <v>15</v>
      </c>
      <c r="L1075" t="s">
        <v>40</v>
      </c>
      <c r="M1075" t="s">
        <v>3</v>
      </c>
      <c r="N1075" t="s">
        <v>41</v>
      </c>
      <c r="O1075" t="s">
        <v>51</v>
      </c>
      <c r="P1075" t="s">
        <v>2519</v>
      </c>
      <c r="Q1075">
        <v>10</v>
      </c>
      <c r="R1075">
        <v>5</v>
      </c>
      <c r="S1075">
        <v>0</v>
      </c>
      <c r="U1075">
        <v>92047</v>
      </c>
      <c r="V1075">
        <v>61365</v>
      </c>
      <c r="W1075">
        <v>30682</v>
      </c>
      <c r="X1075">
        <v>0</v>
      </c>
      <c r="Y1075" t="s">
        <v>72</v>
      </c>
    </row>
    <row r="1076" spans="1:25" x14ac:dyDescent="0.25">
      <c r="A1076">
        <v>1075</v>
      </c>
      <c r="B1076">
        <v>69918</v>
      </c>
      <c r="C1076">
        <v>0</v>
      </c>
      <c r="D1076">
        <v>0</v>
      </c>
      <c r="E1076" t="s">
        <v>313</v>
      </c>
      <c r="F1076" t="s">
        <v>314</v>
      </c>
      <c r="G1076">
        <v>1</v>
      </c>
      <c r="H1076" s="6">
        <v>1624798</v>
      </c>
      <c r="I1076" s="7">
        <v>46111</v>
      </c>
      <c r="K1076">
        <v>15</v>
      </c>
      <c r="L1076" t="s">
        <v>40</v>
      </c>
      <c r="M1076" t="s">
        <v>3</v>
      </c>
      <c r="N1076" t="s">
        <v>41</v>
      </c>
      <c r="O1076" t="s">
        <v>51</v>
      </c>
      <c r="P1076" t="s">
        <v>2519</v>
      </c>
      <c r="Q1076">
        <v>10</v>
      </c>
      <c r="R1076">
        <v>5</v>
      </c>
      <c r="S1076">
        <v>0</v>
      </c>
      <c r="U1076">
        <v>243720</v>
      </c>
      <c r="V1076">
        <v>162480</v>
      </c>
      <c r="W1076">
        <v>81240</v>
      </c>
      <c r="X1076">
        <v>0</v>
      </c>
      <c r="Y1076" t="s">
        <v>109</v>
      </c>
    </row>
    <row r="1077" spans="1:25" x14ac:dyDescent="0.25">
      <c r="A1077">
        <v>1076</v>
      </c>
      <c r="B1077">
        <v>69899</v>
      </c>
      <c r="C1077">
        <v>0</v>
      </c>
      <c r="D1077">
        <v>0</v>
      </c>
      <c r="E1077" t="s">
        <v>1210</v>
      </c>
      <c r="F1077" t="s">
        <v>1211</v>
      </c>
      <c r="G1077">
        <v>1</v>
      </c>
      <c r="H1077" s="6">
        <v>3376367</v>
      </c>
      <c r="I1077" s="7">
        <v>46108</v>
      </c>
      <c r="K1077">
        <v>15</v>
      </c>
      <c r="L1077" t="s">
        <v>40</v>
      </c>
      <c r="M1077" t="s">
        <v>5</v>
      </c>
      <c r="N1077" t="s">
        <v>41</v>
      </c>
      <c r="O1077" t="s">
        <v>57</v>
      </c>
      <c r="P1077" t="s">
        <v>2519</v>
      </c>
      <c r="Q1077">
        <v>5</v>
      </c>
      <c r="R1077">
        <v>10</v>
      </c>
      <c r="S1077">
        <v>0</v>
      </c>
      <c r="U1077">
        <v>506455</v>
      </c>
      <c r="V1077">
        <v>168818</v>
      </c>
      <c r="W1077">
        <v>337637</v>
      </c>
      <c r="X1077">
        <v>0</v>
      </c>
      <c r="Y1077" t="s">
        <v>72</v>
      </c>
    </row>
    <row r="1078" spans="1:25" x14ac:dyDescent="0.25">
      <c r="A1078">
        <v>1077</v>
      </c>
      <c r="B1078">
        <v>69947</v>
      </c>
      <c r="C1078">
        <v>0</v>
      </c>
      <c r="D1078">
        <v>0</v>
      </c>
      <c r="E1078" t="s">
        <v>1242</v>
      </c>
      <c r="F1078" t="s">
        <v>1243</v>
      </c>
      <c r="G1078">
        <v>1</v>
      </c>
      <c r="H1078" s="6">
        <v>100000000</v>
      </c>
      <c r="I1078" s="7">
        <v>46108</v>
      </c>
      <c r="K1078">
        <v>15</v>
      </c>
      <c r="L1078" t="s">
        <v>40</v>
      </c>
      <c r="M1078" t="s">
        <v>5</v>
      </c>
      <c r="N1078" t="s">
        <v>41</v>
      </c>
      <c r="O1078" t="s">
        <v>57</v>
      </c>
      <c r="P1078" t="s">
        <v>2519</v>
      </c>
      <c r="Q1078">
        <v>3.2</v>
      </c>
      <c r="R1078">
        <v>11.8</v>
      </c>
      <c r="S1078">
        <v>0</v>
      </c>
      <c r="U1078">
        <v>15000000</v>
      </c>
      <c r="V1078">
        <v>3200000</v>
      </c>
      <c r="W1078">
        <v>11800000</v>
      </c>
      <c r="X1078">
        <v>0</v>
      </c>
      <c r="Y1078" t="s">
        <v>48</v>
      </c>
    </row>
    <row r="1079" spans="1:25" x14ac:dyDescent="0.25">
      <c r="A1079">
        <v>1078</v>
      </c>
      <c r="B1079">
        <v>69904</v>
      </c>
      <c r="C1079">
        <v>0</v>
      </c>
      <c r="D1079">
        <v>0</v>
      </c>
      <c r="E1079" t="s">
        <v>2323</v>
      </c>
      <c r="F1079" t="s">
        <v>2324</v>
      </c>
      <c r="G1079">
        <v>1</v>
      </c>
      <c r="H1079" s="6">
        <v>261802</v>
      </c>
      <c r="I1079" s="7">
        <v>46108</v>
      </c>
      <c r="K1079" t="s">
        <v>2195</v>
      </c>
      <c r="L1079" t="s">
        <v>40</v>
      </c>
      <c r="M1079" t="s">
        <v>5</v>
      </c>
      <c r="N1079" t="s">
        <v>41</v>
      </c>
      <c r="O1079" t="s">
        <v>57</v>
      </c>
      <c r="P1079" t="s">
        <v>2519</v>
      </c>
      <c r="Q1079">
        <v>3.7</v>
      </c>
      <c r="R1079">
        <v>9.9</v>
      </c>
      <c r="S1079">
        <v>0</v>
      </c>
      <c r="U1079">
        <v>35605</v>
      </c>
      <c r="V1079">
        <v>9687</v>
      </c>
      <c r="W1079">
        <v>25918</v>
      </c>
      <c r="X1079">
        <v>0</v>
      </c>
      <c r="Y1079" t="s">
        <v>48</v>
      </c>
    </row>
    <row r="1080" spans="1:25" x14ac:dyDescent="0.25">
      <c r="A1080">
        <v>1079</v>
      </c>
      <c r="B1080">
        <v>69903</v>
      </c>
      <c r="C1080">
        <v>0</v>
      </c>
      <c r="D1080">
        <v>0</v>
      </c>
      <c r="E1080" t="s">
        <v>2204</v>
      </c>
      <c r="F1080" t="s">
        <v>2205</v>
      </c>
      <c r="G1080">
        <v>1</v>
      </c>
      <c r="H1080" s="6">
        <v>321978</v>
      </c>
      <c r="I1080" s="7">
        <v>46108</v>
      </c>
      <c r="K1080" t="s">
        <v>2195</v>
      </c>
      <c r="L1080" t="s">
        <v>40</v>
      </c>
      <c r="M1080" t="s">
        <v>5</v>
      </c>
      <c r="N1080" t="s">
        <v>41</v>
      </c>
      <c r="O1080" t="s">
        <v>57</v>
      </c>
      <c r="P1080" t="s">
        <v>2519</v>
      </c>
      <c r="Q1080">
        <v>3.7</v>
      </c>
      <c r="R1080">
        <v>9.9</v>
      </c>
      <c r="S1080">
        <v>0</v>
      </c>
      <c r="U1080">
        <v>43789</v>
      </c>
      <c r="V1080">
        <v>11913</v>
      </c>
      <c r="W1080">
        <v>31876</v>
      </c>
      <c r="X1080">
        <v>0</v>
      </c>
      <c r="Y1080" t="s">
        <v>48</v>
      </c>
    </row>
    <row r="1081" spans="1:25" x14ac:dyDescent="0.25">
      <c r="A1081">
        <v>1080</v>
      </c>
      <c r="B1081">
        <v>69900</v>
      </c>
      <c r="C1081">
        <v>0</v>
      </c>
      <c r="D1081">
        <v>0</v>
      </c>
      <c r="E1081" t="s">
        <v>393</v>
      </c>
      <c r="F1081" t="s">
        <v>2586</v>
      </c>
      <c r="G1081">
        <v>1</v>
      </c>
      <c r="H1081" s="6">
        <v>6406317</v>
      </c>
      <c r="I1081" s="7">
        <v>46108</v>
      </c>
      <c r="K1081">
        <v>8</v>
      </c>
      <c r="L1081" t="s">
        <v>40</v>
      </c>
      <c r="M1081" t="s">
        <v>5</v>
      </c>
      <c r="N1081" t="s">
        <v>41</v>
      </c>
      <c r="O1081" t="s">
        <v>57</v>
      </c>
      <c r="P1081" t="s">
        <v>2519</v>
      </c>
      <c r="Q1081">
        <v>8</v>
      </c>
      <c r="R1081">
        <v>0</v>
      </c>
      <c r="S1081">
        <v>0</v>
      </c>
      <c r="U1081">
        <v>512505</v>
      </c>
      <c r="V1081">
        <v>512505</v>
      </c>
      <c r="W1081">
        <v>0</v>
      </c>
      <c r="X1081">
        <v>0</v>
      </c>
      <c r="Y1081" t="s">
        <v>44</v>
      </c>
    </row>
    <row r="1082" spans="1:25" x14ac:dyDescent="0.25">
      <c r="A1082">
        <v>1081</v>
      </c>
      <c r="B1082">
        <v>69928</v>
      </c>
      <c r="C1082">
        <v>0</v>
      </c>
      <c r="D1082">
        <v>0</v>
      </c>
      <c r="E1082" t="s">
        <v>2114</v>
      </c>
      <c r="F1082" t="s">
        <v>2115</v>
      </c>
      <c r="G1082">
        <v>1</v>
      </c>
      <c r="H1082" s="6">
        <v>216417</v>
      </c>
      <c r="I1082" s="7">
        <v>46108</v>
      </c>
      <c r="K1082" t="s">
        <v>80</v>
      </c>
      <c r="L1082" t="s">
        <v>40</v>
      </c>
      <c r="M1082" t="s">
        <v>5</v>
      </c>
      <c r="N1082" t="s">
        <v>41</v>
      </c>
      <c r="O1082" t="s">
        <v>57</v>
      </c>
      <c r="P1082" t="s">
        <v>2519</v>
      </c>
      <c r="Q1082">
        <v>6.8</v>
      </c>
      <c r="R1082">
        <v>0</v>
      </c>
      <c r="S1082">
        <v>0</v>
      </c>
      <c r="U1082">
        <v>14716</v>
      </c>
      <c r="V1082">
        <v>14716</v>
      </c>
      <c r="W1082">
        <v>0</v>
      </c>
      <c r="X1082">
        <v>0</v>
      </c>
      <c r="Y1082" t="s">
        <v>81</v>
      </c>
    </row>
    <row r="1083" spans="1:25" x14ac:dyDescent="0.25">
      <c r="A1083">
        <v>1082</v>
      </c>
      <c r="B1083">
        <v>69948</v>
      </c>
      <c r="C1083">
        <v>0</v>
      </c>
      <c r="D1083">
        <v>0</v>
      </c>
      <c r="E1083" t="s">
        <v>1220</v>
      </c>
      <c r="F1083" t="s">
        <v>1221</v>
      </c>
      <c r="G1083">
        <v>1</v>
      </c>
      <c r="H1083" s="6">
        <v>200000000</v>
      </c>
      <c r="I1083" s="7">
        <v>46108</v>
      </c>
      <c r="K1083">
        <v>15</v>
      </c>
      <c r="L1083" t="s">
        <v>40</v>
      </c>
      <c r="M1083" t="s">
        <v>5</v>
      </c>
      <c r="N1083" t="s">
        <v>41</v>
      </c>
      <c r="O1083" t="s">
        <v>57</v>
      </c>
      <c r="P1083" t="s">
        <v>2519</v>
      </c>
      <c r="Q1083">
        <v>3.2</v>
      </c>
      <c r="R1083">
        <v>11.8</v>
      </c>
      <c r="S1083">
        <v>0</v>
      </c>
      <c r="U1083">
        <v>30000000</v>
      </c>
      <c r="V1083">
        <v>6400000</v>
      </c>
      <c r="W1083">
        <v>23600000</v>
      </c>
      <c r="X1083">
        <v>0</v>
      </c>
      <c r="Y1083" t="s">
        <v>48</v>
      </c>
    </row>
    <row r="1084" spans="1:25" x14ac:dyDescent="0.25">
      <c r="A1084">
        <v>1083</v>
      </c>
      <c r="B1084">
        <v>69927</v>
      </c>
      <c r="C1084">
        <v>0</v>
      </c>
      <c r="D1084">
        <v>0</v>
      </c>
      <c r="E1084" t="s">
        <v>279</v>
      </c>
      <c r="F1084" t="s">
        <v>280</v>
      </c>
      <c r="G1084">
        <v>1</v>
      </c>
      <c r="H1084" s="6">
        <v>13412248</v>
      </c>
      <c r="I1084" s="7">
        <v>46108</v>
      </c>
      <c r="K1084" t="s">
        <v>80</v>
      </c>
      <c r="L1084" t="s">
        <v>40</v>
      </c>
      <c r="M1084" t="s">
        <v>5</v>
      </c>
      <c r="N1084" t="s">
        <v>41</v>
      </c>
      <c r="O1084" t="s">
        <v>57</v>
      </c>
      <c r="P1084" t="s">
        <v>2519</v>
      </c>
      <c r="Q1084">
        <v>6.8</v>
      </c>
      <c r="R1084">
        <v>0</v>
      </c>
      <c r="S1084">
        <v>0</v>
      </c>
      <c r="U1084">
        <v>912033</v>
      </c>
      <c r="V1084">
        <v>912033</v>
      </c>
      <c r="W1084">
        <v>0</v>
      </c>
      <c r="X1084">
        <v>0</v>
      </c>
      <c r="Y1084" t="s">
        <v>81</v>
      </c>
    </row>
    <row r="1085" spans="1:25" x14ac:dyDescent="0.25">
      <c r="A1085">
        <v>1084</v>
      </c>
      <c r="B1085">
        <v>69914</v>
      </c>
      <c r="C1085">
        <v>0</v>
      </c>
      <c r="D1085">
        <v>0</v>
      </c>
      <c r="E1085" t="s">
        <v>1467</v>
      </c>
      <c r="F1085" t="s">
        <v>1468</v>
      </c>
      <c r="G1085">
        <v>1</v>
      </c>
      <c r="H1085" s="6">
        <v>4881277</v>
      </c>
      <c r="I1085" s="7">
        <v>46108</v>
      </c>
      <c r="K1085">
        <v>6</v>
      </c>
      <c r="L1085" t="s">
        <v>40</v>
      </c>
      <c r="M1085" t="s">
        <v>5</v>
      </c>
      <c r="N1085" t="s">
        <v>41</v>
      </c>
      <c r="O1085" t="s">
        <v>54</v>
      </c>
      <c r="P1085" t="s">
        <v>2519</v>
      </c>
      <c r="Q1085">
        <v>6</v>
      </c>
      <c r="R1085">
        <v>0</v>
      </c>
      <c r="S1085">
        <v>0</v>
      </c>
      <c r="U1085">
        <v>292877</v>
      </c>
      <c r="V1085">
        <v>292877</v>
      </c>
      <c r="W1085">
        <v>0</v>
      </c>
      <c r="X1085">
        <v>0</v>
      </c>
      <c r="Y1085" t="s">
        <v>44</v>
      </c>
    </row>
    <row r="1086" spans="1:25" x14ac:dyDescent="0.25">
      <c r="A1086">
        <v>1085</v>
      </c>
      <c r="B1086">
        <v>69902</v>
      </c>
      <c r="C1086">
        <v>0</v>
      </c>
      <c r="D1086">
        <v>0</v>
      </c>
      <c r="E1086" t="s">
        <v>2193</v>
      </c>
      <c r="F1086" t="s">
        <v>2194</v>
      </c>
      <c r="G1086">
        <v>1</v>
      </c>
      <c r="H1086" s="6">
        <v>1257136</v>
      </c>
      <c r="I1086" s="7">
        <v>46108</v>
      </c>
      <c r="K1086" t="s">
        <v>2195</v>
      </c>
      <c r="L1086" t="s">
        <v>40</v>
      </c>
      <c r="M1086" t="s">
        <v>5</v>
      </c>
      <c r="N1086" t="s">
        <v>41</v>
      </c>
      <c r="O1086" t="s">
        <v>57</v>
      </c>
      <c r="P1086" t="s">
        <v>2519</v>
      </c>
      <c r="Q1086">
        <v>3.7</v>
      </c>
      <c r="R1086">
        <v>9.9</v>
      </c>
      <c r="S1086">
        <v>0</v>
      </c>
      <c r="U1086">
        <v>170970</v>
      </c>
      <c r="V1086">
        <v>46514</v>
      </c>
      <c r="W1086">
        <v>124456</v>
      </c>
      <c r="X1086">
        <v>0</v>
      </c>
      <c r="Y1086" t="s">
        <v>48</v>
      </c>
    </row>
    <row r="1087" spans="1:25" x14ac:dyDescent="0.25">
      <c r="A1087">
        <v>1086</v>
      </c>
      <c r="B1087">
        <v>69923</v>
      </c>
      <c r="C1087">
        <v>0</v>
      </c>
      <c r="D1087">
        <v>0</v>
      </c>
      <c r="E1087" t="s">
        <v>1180</v>
      </c>
      <c r="F1087" t="s">
        <v>1181</v>
      </c>
      <c r="G1087">
        <v>1</v>
      </c>
      <c r="H1087" s="6">
        <v>700000000</v>
      </c>
      <c r="I1087" s="7">
        <v>46108</v>
      </c>
      <c r="K1087">
        <v>15</v>
      </c>
      <c r="L1087" t="s">
        <v>40</v>
      </c>
      <c r="M1087" t="s">
        <v>5</v>
      </c>
      <c r="N1087" t="s">
        <v>41</v>
      </c>
      <c r="O1087" t="s">
        <v>57</v>
      </c>
      <c r="P1087" t="s">
        <v>2519</v>
      </c>
      <c r="Q1087">
        <v>3.2</v>
      </c>
      <c r="R1087">
        <v>11.8</v>
      </c>
      <c r="S1087">
        <v>0</v>
      </c>
      <c r="U1087">
        <v>105000000</v>
      </c>
      <c r="V1087">
        <v>22400000</v>
      </c>
      <c r="W1087">
        <v>82600000</v>
      </c>
      <c r="X1087">
        <v>0</v>
      </c>
      <c r="Y1087" t="s">
        <v>48</v>
      </c>
    </row>
    <row r="1088" spans="1:25" x14ac:dyDescent="0.25">
      <c r="A1088">
        <v>1087</v>
      </c>
      <c r="B1088">
        <v>69924</v>
      </c>
      <c r="C1088">
        <v>0</v>
      </c>
      <c r="D1088">
        <v>0</v>
      </c>
      <c r="E1088" t="s">
        <v>1182</v>
      </c>
      <c r="F1088" t="s">
        <v>1183</v>
      </c>
      <c r="G1088">
        <v>1</v>
      </c>
      <c r="H1088" s="6">
        <v>200000000</v>
      </c>
      <c r="I1088" s="7">
        <v>46108</v>
      </c>
      <c r="K1088">
        <v>15</v>
      </c>
      <c r="L1088" t="s">
        <v>40</v>
      </c>
      <c r="M1088" t="s">
        <v>5</v>
      </c>
      <c r="N1088" t="s">
        <v>41</v>
      </c>
      <c r="O1088" t="s">
        <v>57</v>
      </c>
      <c r="P1088" t="s">
        <v>2519</v>
      </c>
      <c r="Q1088">
        <v>3.2</v>
      </c>
      <c r="R1088">
        <v>11.8</v>
      </c>
      <c r="S1088">
        <v>0</v>
      </c>
      <c r="U1088">
        <v>30000000</v>
      </c>
      <c r="V1088">
        <v>6400000</v>
      </c>
      <c r="W1088">
        <v>23600000</v>
      </c>
      <c r="X1088">
        <v>0</v>
      </c>
      <c r="Y1088" t="s">
        <v>48</v>
      </c>
    </row>
    <row r="1089" spans="1:25" x14ac:dyDescent="0.25">
      <c r="A1089">
        <v>1088</v>
      </c>
      <c r="B1089">
        <v>69897</v>
      </c>
      <c r="C1089">
        <v>0</v>
      </c>
      <c r="D1089">
        <v>0</v>
      </c>
      <c r="E1089" t="s">
        <v>2187</v>
      </c>
      <c r="F1089" t="s">
        <v>2188</v>
      </c>
      <c r="G1089">
        <v>1</v>
      </c>
      <c r="H1089" s="6">
        <v>4000000</v>
      </c>
      <c r="I1089" s="7">
        <v>46108</v>
      </c>
      <c r="K1089">
        <v>8</v>
      </c>
      <c r="L1089" t="s">
        <v>40</v>
      </c>
      <c r="M1089" t="s">
        <v>5</v>
      </c>
      <c r="N1089" t="s">
        <v>41</v>
      </c>
      <c r="O1089" t="s">
        <v>57</v>
      </c>
      <c r="P1089" t="s">
        <v>2519</v>
      </c>
      <c r="Q1089">
        <v>8</v>
      </c>
      <c r="R1089">
        <v>0</v>
      </c>
      <c r="S1089">
        <v>0</v>
      </c>
      <c r="U1089">
        <v>320000</v>
      </c>
      <c r="V1089">
        <v>320000</v>
      </c>
      <c r="W1089">
        <v>0</v>
      </c>
      <c r="X1089">
        <v>0</v>
      </c>
      <c r="Y1089" t="s">
        <v>2086</v>
      </c>
    </row>
    <row r="1090" spans="1:25" x14ac:dyDescent="0.25">
      <c r="A1090">
        <v>1089</v>
      </c>
      <c r="B1090">
        <v>69898</v>
      </c>
      <c r="C1090">
        <v>0</v>
      </c>
      <c r="D1090">
        <v>0</v>
      </c>
      <c r="E1090" t="s">
        <v>2187</v>
      </c>
      <c r="F1090" t="s">
        <v>2188</v>
      </c>
      <c r="G1090">
        <v>1</v>
      </c>
      <c r="H1090" s="6">
        <v>5000000</v>
      </c>
      <c r="I1090" s="7">
        <v>46108</v>
      </c>
      <c r="K1090">
        <v>8</v>
      </c>
      <c r="L1090" t="s">
        <v>40</v>
      </c>
      <c r="M1090" t="s">
        <v>5</v>
      </c>
      <c r="N1090" t="s">
        <v>41</v>
      </c>
      <c r="O1090" t="s">
        <v>57</v>
      </c>
      <c r="P1090" t="s">
        <v>2519</v>
      </c>
      <c r="Q1090">
        <v>8</v>
      </c>
      <c r="R1090">
        <v>0</v>
      </c>
      <c r="S1090">
        <v>0</v>
      </c>
      <c r="U1090">
        <v>400000</v>
      </c>
      <c r="V1090">
        <v>400000</v>
      </c>
      <c r="W1090">
        <v>0</v>
      </c>
      <c r="X1090">
        <v>0</v>
      </c>
      <c r="Y1090" t="s">
        <v>2086</v>
      </c>
    </row>
    <row r="1091" spans="1:25" x14ac:dyDescent="0.25">
      <c r="A1091">
        <v>1090</v>
      </c>
      <c r="B1091">
        <v>69909</v>
      </c>
      <c r="C1091">
        <v>0</v>
      </c>
      <c r="D1091">
        <v>0</v>
      </c>
      <c r="E1091" t="s">
        <v>1011</v>
      </c>
      <c r="F1091" t="s">
        <v>1012</v>
      </c>
      <c r="G1091">
        <v>1</v>
      </c>
      <c r="H1091" s="6">
        <v>1077367</v>
      </c>
      <c r="I1091" s="7">
        <v>46108</v>
      </c>
      <c r="K1091">
        <v>12</v>
      </c>
      <c r="L1091" t="s">
        <v>40</v>
      </c>
      <c r="M1091" t="s">
        <v>5</v>
      </c>
      <c r="N1091" t="s">
        <v>41</v>
      </c>
      <c r="O1091" t="s">
        <v>77</v>
      </c>
      <c r="P1091" t="s">
        <v>2519</v>
      </c>
      <c r="Q1091">
        <v>12</v>
      </c>
      <c r="R1091">
        <v>0</v>
      </c>
      <c r="S1091">
        <v>0</v>
      </c>
      <c r="U1091">
        <v>129284</v>
      </c>
      <c r="V1091">
        <v>129284</v>
      </c>
      <c r="W1091">
        <v>0</v>
      </c>
      <c r="X1091">
        <v>0</v>
      </c>
      <c r="Y1091" t="s">
        <v>437</v>
      </c>
    </row>
    <row r="1092" spans="1:25" x14ac:dyDescent="0.25">
      <c r="A1092">
        <v>1091</v>
      </c>
      <c r="B1092">
        <v>69922</v>
      </c>
      <c r="C1092">
        <v>0</v>
      </c>
      <c r="D1092">
        <v>0</v>
      </c>
      <c r="E1092" t="s">
        <v>1184</v>
      </c>
      <c r="F1092" t="s">
        <v>1185</v>
      </c>
      <c r="G1092">
        <v>1</v>
      </c>
      <c r="H1092" s="6">
        <v>300000000</v>
      </c>
      <c r="I1092" s="7">
        <v>46108</v>
      </c>
      <c r="K1092">
        <v>15</v>
      </c>
      <c r="L1092" t="s">
        <v>40</v>
      </c>
      <c r="M1092" t="s">
        <v>5</v>
      </c>
      <c r="N1092" t="s">
        <v>41</v>
      </c>
      <c r="O1092" t="s">
        <v>57</v>
      </c>
      <c r="P1092" t="s">
        <v>2519</v>
      </c>
      <c r="Q1092">
        <v>3.2</v>
      </c>
      <c r="R1092">
        <v>11.8</v>
      </c>
      <c r="S1092">
        <v>0</v>
      </c>
      <c r="U1092">
        <v>45000000</v>
      </c>
      <c r="V1092">
        <v>9600000</v>
      </c>
      <c r="W1092">
        <v>35400000</v>
      </c>
      <c r="X1092">
        <v>0</v>
      </c>
      <c r="Y1092" t="s">
        <v>48</v>
      </c>
    </row>
    <row r="1093" spans="1:25" x14ac:dyDescent="0.25">
      <c r="A1093">
        <v>1092</v>
      </c>
      <c r="B1093">
        <v>69907</v>
      </c>
      <c r="C1093">
        <v>0</v>
      </c>
      <c r="D1093">
        <v>0</v>
      </c>
      <c r="E1093" t="s">
        <v>2216</v>
      </c>
      <c r="F1093" t="s">
        <v>2217</v>
      </c>
      <c r="G1093">
        <v>1</v>
      </c>
      <c r="H1093" s="6">
        <v>3893130</v>
      </c>
      <c r="I1093" s="7">
        <v>46108</v>
      </c>
      <c r="K1093" t="s">
        <v>2195</v>
      </c>
      <c r="L1093" t="s">
        <v>40</v>
      </c>
      <c r="M1093" t="s">
        <v>5</v>
      </c>
      <c r="N1093" t="s">
        <v>41</v>
      </c>
      <c r="O1093" t="s">
        <v>57</v>
      </c>
      <c r="P1093" t="s">
        <v>2519</v>
      </c>
      <c r="Q1093">
        <v>3.7</v>
      </c>
      <c r="R1093">
        <v>9.9</v>
      </c>
      <c r="S1093">
        <v>0</v>
      </c>
      <c r="U1093">
        <v>529466</v>
      </c>
      <c r="V1093">
        <v>144046</v>
      </c>
      <c r="W1093">
        <v>385420</v>
      </c>
      <c r="X1093">
        <v>0</v>
      </c>
      <c r="Y1093" t="s">
        <v>48</v>
      </c>
    </row>
    <row r="1094" spans="1:25" x14ac:dyDescent="0.25">
      <c r="A1094">
        <v>1093</v>
      </c>
      <c r="B1094">
        <v>69910</v>
      </c>
      <c r="C1094">
        <v>0</v>
      </c>
      <c r="D1094">
        <v>0</v>
      </c>
      <c r="E1094" t="s">
        <v>1274</v>
      </c>
      <c r="F1094" t="s">
        <v>1275</v>
      </c>
      <c r="G1094">
        <v>1</v>
      </c>
      <c r="H1094" s="6">
        <v>49000000</v>
      </c>
      <c r="I1094" s="7">
        <v>46108</v>
      </c>
      <c r="K1094">
        <v>14</v>
      </c>
      <c r="L1094" t="s">
        <v>40</v>
      </c>
      <c r="M1094" t="s">
        <v>5</v>
      </c>
      <c r="N1094" t="s">
        <v>41</v>
      </c>
      <c r="O1094" t="s">
        <v>54</v>
      </c>
      <c r="P1094" t="s">
        <v>2519</v>
      </c>
      <c r="Q1094">
        <v>6</v>
      </c>
      <c r="R1094">
        <v>3</v>
      </c>
      <c r="S1094">
        <v>5</v>
      </c>
      <c r="U1094">
        <v>6860000</v>
      </c>
      <c r="V1094">
        <v>2940000</v>
      </c>
      <c r="W1094">
        <v>1470000</v>
      </c>
      <c r="X1094">
        <v>2450000</v>
      </c>
      <c r="Y1094" t="s">
        <v>48</v>
      </c>
    </row>
    <row r="1095" spans="1:25" x14ac:dyDescent="0.25">
      <c r="A1095">
        <v>1094</v>
      </c>
      <c r="B1095">
        <v>69911</v>
      </c>
      <c r="C1095">
        <v>0</v>
      </c>
      <c r="D1095">
        <v>0</v>
      </c>
      <c r="E1095" t="s">
        <v>1274</v>
      </c>
      <c r="F1095" t="s">
        <v>1275</v>
      </c>
      <c r="G1095">
        <v>1</v>
      </c>
      <c r="H1095" s="6">
        <v>25402143</v>
      </c>
      <c r="I1095" s="7">
        <v>46108</v>
      </c>
      <c r="K1095">
        <v>14</v>
      </c>
      <c r="L1095" t="s">
        <v>40</v>
      </c>
      <c r="M1095" t="s">
        <v>5</v>
      </c>
      <c r="N1095" t="s">
        <v>41</v>
      </c>
      <c r="O1095" t="s">
        <v>54</v>
      </c>
      <c r="P1095" t="s">
        <v>2519</v>
      </c>
      <c r="Q1095">
        <v>6</v>
      </c>
      <c r="R1095">
        <v>3</v>
      </c>
      <c r="S1095">
        <v>5</v>
      </c>
      <c r="U1095">
        <v>3556300</v>
      </c>
      <c r="V1095">
        <v>1524129</v>
      </c>
      <c r="W1095">
        <v>762064</v>
      </c>
      <c r="X1095">
        <v>1270107</v>
      </c>
      <c r="Y1095" t="s">
        <v>48</v>
      </c>
    </row>
    <row r="1096" spans="1:25" x14ac:dyDescent="0.25">
      <c r="A1096">
        <v>1095</v>
      </c>
      <c r="B1096">
        <v>69906</v>
      </c>
      <c r="C1096">
        <v>0</v>
      </c>
      <c r="D1096">
        <v>0</v>
      </c>
      <c r="E1096" t="s">
        <v>2214</v>
      </c>
      <c r="F1096" t="s">
        <v>2215</v>
      </c>
      <c r="G1096">
        <v>1</v>
      </c>
      <c r="H1096" s="6">
        <v>1011009</v>
      </c>
      <c r="I1096" s="7">
        <v>46108</v>
      </c>
      <c r="K1096" t="s">
        <v>2195</v>
      </c>
      <c r="L1096" t="s">
        <v>40</v>
      </c>
      <c r="M1096" t="s">
        <v>5</v>
      </c>
      <c r="N1096" t="s">
        <v>41</v>
      </c>
      <c r="O1096" t="s">
        <v>57</v>
      </c>
      <c r="P1096" t="s">
        <v>2519</v>
      </c>
      <c r="Q1096">
        <v>3.7</v>
      </c>
      <c r="R1096">
        <v>9.9</v>
      </c>
      <c r="S1096">
        <v>0</v>
      </c>
      <c r="U1096">
        <v>137497</v>
      </c>
      <c r="V1096">
        <v>37407</v>
      </c>
      <c r="W1096">
        <v>100090</v>
      </c>
      <c r="X1096">
        <v>0</v>
      </c>
      <c r="Y1096" t="s">
        <v>48</v>
      </c>
    </row>
    <row r="1097" spans="1:25" x14ac:dyDescent="0.25">
      <c r="A1097">
        <v>1096</v>
      </c>
      <c r="B1097">
        <v>69905</v>
      </c>
      <c r="C1097">
        <v>0</v>
      </c>
      <c r="D1097">
        <v>0</v>
      </c>
      <c r="E1097" t="s">
        <v>2212</v>
      </c>
      <c r="F1097" t="s">
        <v>2213</v>
      </c>
      <c r="G1097">
        <v>1</v>
      </c>
      <c r="H1097" s="6">
        <v>5618615</v>
      </c>
      <c r="I1097" s="7">
        <v>46108</v>
      </c>
      <c r="K1097" t="s">
        <v>2195</v>
      </c>
      <c r="L1097" t="s">
        <v>40</v>
      </c>
      <c r="M1097" t="s">
        <v>5</v>
      </c>
      <c r="N1097" t="s">
        <v>41</v>
      </c>
      <c r="O1097" t="s">
        <v>57</v>
      </c>
      <c r="P1097" t="s">
        <v>2519</v>
      </c>
      <c r="Q1097">
        <v>3.7</v>
      </c>
      <c r="R1097">
        <v>9.9</v>
      </c>
      <c r="S1097">
        <v>0</v>
      </c>
      <c r="U1097">
        <v>764132</v>
      </c>
      <c r="V1097">
        <v>207889</v>
      </c>
      <c r="W1097">
        <v>556243</v>
      </c>
      <c r="X1097">
        <v>0</v>
      </c>
      <c r="Y1097" t="s">
        <v>48</v>
      </c>
    </row>
    <row r="1098" spans="1:25" x14ac:dyDescent="0.25">
      <c r="A1098">
        <v>1097</v>
      </c>
      <c r="B1098">
        <v>69901</v>
      </c>
      <c r="C1098">
        <v>0</v>
      </c>
      <c r="D1098">
        <v>0</v>
      </c>
      <c r="E1098" t="s">
        <v>475</v>
      </c>
      <c r="F1098" t="s">
        <v>476</v>
      </c>
      <c r="G1098">
        <v>1</v>
      </c>
      <c r="H1098" s="6">
        <v>10565622</v>
      </c>
      <c r="I1098" s="7">
        <v>46108</v>
      </c>
      <c r="K1098">
        <v>15</v>
      </c>
      <c r="L1098" t="s">
        <v>40</v>
      </c>
      <c r="M1098" t="s">
        <v>1</v>
      </c>
      <c r="N1098" t="s">
        <v>41</v>
      </c>
      <c r="O1098" t="s">
        <v>87</v>
      </c>
      <c r="P1098" t="s">
        <v>2519</v>
      </c>
      <c r="Q1098">
        <v>7</v>
      </c>
      <c r="R1098">
        <v>8</v>
      </c>
      <c r="S1098">
        <v>0</v>
      </c>
      <c r="U1098">
        <v>1584843</v>
      </c>
      <c r="V1098">
        <v>739594</v>
      </c>
      <c r="W1098">
        <v>845250</v>
      </c>
      <c r="X1098">
        <v>0</v>
      </c>
      <c r="Y1098" t="s">
        <v>44</v>
      </c>
    </row>
    <row r="1099" spans="1:25" x14ac:dyDescent="0.25">
      <c r="A1099">
        <v>1098</v>
      </c>
      <c r="B1099">
        <v>69908</v>
      </c>
      <c r="C1099">
        <v>0</v>
      </c>
      <c r="D1099">
        <v>0</v>
      </c>
      <c r="E1099" t="s">
        <v>2218</v>
      </c>
      <c r="F1099" t="s">
        <v>2219</v>
      </c>
      <c r="G1099">
        <v>1</v>
      </c>
      <c r="H1099" s="6">
        <v>3395361</v>
      </c>
      <c r="I1099" s="7">
        <v>46108</v>
      </c>
      <c r="K1099" t="s">
        <v>2195</v>
      </c>
      <c r="L1099" t="s">
        <v>40</v>
      </c>
      <c r="M1099" t="s">
        <v>5</v>
      </c>
      <c r="N1099" t="s">
        <v>41</v>
      </c>
      <c r="O1099" t="s">
        <v>57</v>
      </c>
      <c r="P1099" t="s">
        <v>2519</v>
      </c>
      <c r="Q1099">
        <v>3.7</v>
      </c>
      <c r="R1099">
        <v>9.9</v>
      </c>
      <c r="S1099">
        <v>0</v>
      </c>
      <c r="U1099">
        <v>461769</v>
      </c>
      <c r="V1099">
        <v>125628</v>
      </c>
      <c r="W1099">
        <v>336141</v>
      </c>
      <c r="X1099">
        <v>0</v>
      </c>
      <c r="Y1099" t="s">
        <v>48</v>
      </c>
    </row>
    <row r="1100" spans="1:25" x14ac:dyDescent="0.25">
      <c r="A1100">
        <v>1099</v>
      </c>
      <c r="B1100">
        <v>69895</v>
      </c>
      <c r="C1100">
        <v>0</v>
      </c>
      <c r="D1100">
        <v>0</v>
      </c>
      <c r="E1100" t="s">
        <v>1056</v>
      </c>
      <c r="F1100" t="s">
        <v>1057</v>
      </c>
      <c r="G1100">
        <v>1</v>
      </c>
      <c r="H1100" s="6">
        <v>48426195</v>
      </c>
      <c r="I1100" s="7">
        <v>46107</v>
      </c>
      <c r="K1100">
        <v>15</v>
      </c>
      <c r="L1100" t="s">
        <v>40</v>
      </c>
      <c r="M1100" t="s">
        <v>5</v>
      </c>
      <c r="N1100" t="s">
        <v>41</v>
      </c>
      <c r="O1100" t="s">
        <v>57</v>
      </c>
      <c r="P1100" t="s">
        <v>2519</v>
      </c>
      <c r="Q1100">
        <v>0.4</v>
      </c>
      <c r="R1100">
        <v>14.6</v>
      </c>
      <c r="S1100">
        <v>0</v>
      </c>
      <c r="U1100">
        <v>7263929</v>
      </c>
      <c r="V1100">
        <v>193705</v>
      </c>
      <c r="W1100">
        <v>7070224</v>
      </c>
      <c r="X1100">
        <v>0</v>
      </c>
      <c r="Y1100" t="s">
        <v>250</v>
      </c>
    </row>
    <row r="1101" spans="1:25" x14ac:dyDescent="0.25">
      <c r="A1101">
        <v>1100</v>
      </c>
      <c r="B1101">
        <v>69894</v>
      </c>
      <c r="C1101">
        <v>0</v>
      </c>
      <c r="D1101">
        <v>0</v>
      </c>
      <c r="E1101" t="s">
        <v>1042</v>
      </c>
      <c r="F1101" t="s">
        <v>1043</v>
      </c>
      <c r="G1101">
        <v>1</v>
      </c>
      <c r="H1101" s="6">
        <v>35492915</v>
      </c>
      <c r="I1101" s="7">
        <v>46107</v>
      </c>
      <c r="K1101">
        <v>15</v>
      </c>
      <c r="L1101" t="s">
        <v>40</v>
      </c>
      <c r="M1101" t="s">
        <v>5</v>
      </c>
      <c r="N1101" t="s">
        <v>41</v>
      </c>
      <c r="O1101" t="s">
        <v>57</v>
      </c>
      <c r="P1101" t="s">
        <v>2519</v>
      </c>
      <c r="Q1101">
        <v>0.4</v>
      </c>
      <c r="R1101">
        <v>14.6</v>
      </c>
      <c r="S1101">
        <v>0</v>
      </c>
      <c r="U1101">
        <v>5323937</v>
      </c>
      <c r="V1101">
        <v>141972</v>
      </c>
      <c r="W1101">
        <v>5181966</v>
      </c>
      <c r="X1101">
        <v>0</v>
      </c>
      <c r="Y1101" t="s">
        <v>250</v>
      </c>
    </row>
    <row r="1102" spans="1:25" x14ac:dyDescent="0.25">
      <c r="A1102">
        <v>1101</v>
      </c>
      <c r="B1102">
        <v>69896</v>
      </c>
      <c r="C1102">
        <v>0</v>
      </c>
      <c r="D1102">
        <v>0</v>
      </c>
      <c r="E1102" t="s">
        <v>1157</v>
      </c>
      <c r="F1102" t="s">
        <v>1158</v>
      </c>
      <c r="G1102">
        <v>1</v>
      </c>
      <c r="H1102" s="6">
        <v>4513542</v>
      </c>
      <c r="I1102" s="7">
        <v>46107</v>
      </c>
      <c r="K1102">
        <v>15</v>
      </c>
      <c r="L1102" t="s">
        <v>40</v>
      </c>
      <c r="M1102" t="s">
        <v>5</v>
      </c>
      <c r="N1102" t="s">
        <v>41</v>
      </c>
      <c r="O1102" t="s">
        <v>54</v>
      </c>
      <c r="P1102" t="s">
        <v>2519</v>
      </c>
      <c r="Q1102">
        <v>5</v>
      </c>
      <c r="R1102">
        <v>10</v>
      </c>
      <c r="S1102">
        <v>0</v>
      </c>
      <c r="U1102">
        <v>677031</v>
      </c>
      <c r="V1102">
        <v>225677</v>
      </c>
      <c r="W1102">
        <v>451354</v>
      </c>
      <c r="X1102">
        <v>0</v>
      </c>
      <c r="Y1102" t="s">
        <v>44</v>
      </c>
    </row>
    <row r="1103" spans="1:25" x14ac:dyDescent="0.25">
      <c r="A1103">
        <v>1102</v>
      </c>
      <c r="B1103">
        <v>69889</v>
      </c>
      <c r="C1103">
        <v>0</v>
      </c>
      <c r="D1103">
        <v>0</v>
      </c>
      <c r="E1103" t="s">
        <v>1159</v>
      </c>
      <c r="F1103" t="s">
        <v>1160</v>
      </c>
      <c r="G1103">
        <v>1</v>
      </c>
      <c r="H1103" s="6">
        <v>3933775</v>
      </c>
      <c r="I1103" s="7">
        <v>46106</v>
      </c>
      <c r="K1103">
        <v>15</v>
      </c>
      <c r="L1103" t="s">
        <v>40</v>
      </c>
      <c r="M1103" t="s">
        <v>5</v>
      </c>
      <c r="N1103" t="s">
        <v>41</v>
      </c>
      <c r="O1103" t="s">
        <v>54</v>
      </c>
      <c r="P1103" t="s">
        <v>2519</v>
      </c>
      <c r="Q1103">
        <v>5</v>
      </c>
      <c r="R1103">
        <v>10</v>
      </c>
      <c r="S1103">
        <v>0</v>
      </c>
      <c r="U1103">
        <v>590066</v>
      </c>
      <c r="V1103">
        <v>196689</v>
      </c>
      <c r="W1103">
        <v>393378</v>
      </c>
      <c r="X1103">
        <v>0</v>
      </c>
      <c r="Y1103" t="s">
        <v>44</v>
      </c>
    </row>
    <row r="1104" spans="1:25" x14ac:dyDescent="0.25">
      <c r="A1104">
        <v>1103</v>
      </c>
      <c r="B1104">
        <v>69882</v>
      </c>
      <c r="C1104">
        <v>0</v>
      </c>
      <c r="D1104">
        <v>0</v>
      </c>
      <c r="E1104" t="s">
        <v>1147</v>
      </c>
      <c r="F1104" t="s">
        <v>1148</v>
      </c>
      <c r="G1104">
        <v>1</v>
      </c>
      <c r="H1104" s="6">
        <v>5361366</v>
      </c>
      <c r="I1104" s="7">
        <v>46106</v>
      </c>
      <c r="K1104">
        <v>15</v>
      </c>
      <c r="L1104" t="s">
        <v>40</v>
      </c>
      <c r="M1104" t="s">
        <v>5</v>
      </c>
      <c r="N1104" t="s">
        <v>41</v>
      </c>
      <c r="O1104" t="s">
        <v>54</v>
      </c>
      <c r="P1104" t="s">
        <v>2519</v>
      </c>
      <c r="Q1104">
        <v>5</v>
      </c>
      <c r="R1104">
        <v>10</v>
      </c>
      <c r="S1104">
        <v>0</v>
      </c>
      <c r="U1104">
        <v>804205</v>
      </c>
      <c r="V1104">
        <v>268068</v>
      </c>
      <c r="W1104">
        <v>536137</v>
      </c>
      <c r="X1104">
        <v>0</v>
      </c>
      <c r="Y1104" t="s">
        <v>44</v>
      </c>
    </row>
    <row r="1105" spans="1:25" x14ac:dyDescent="0.25">
      <c r="A1105">
        <v>1104</v>
      </c>
      <c r="B1105">
        <v>69883</v>
      </c>
      <c r="C1105">
        <v>0</v>
      </c>
      <c r="D1105">
        <v>0</v>
      </c>
      <c r="E1105" t="s">
        <v>1161</v>
      </c>
      <c r="F1105" t="s">
        <v>1162</v>
      </c>
      <c r="G1105">
        <v>1</v>
      </c>
      <c r="H1105" s="6">
        <v>1858854</v>
      </c>
      <c r="I1105" s="7">
        <v>46106</v>
      </c>
      <c r="K1105">
        <v>15</v>
      </c>
      <c r="L1105" t="s">
        <v>40</v>
      </c>
      <c r="M1105" t="s">
        <v>5</v>
      </c>
      <c r="N1105" t="s">
        <v>41</v>
      </c>
      <c r="O1105" t="s">
        <v>54</v>
      </c>
      <c r="P1105" t="s">
        <v>2519</v>
      </c>
      <c r="Q1105">
        <v>5</v>
      </c>
      <c r="R1105">
        <v>10</v>
      </c>
      <c r="S1105">
        <v>0</v>
      </c>
      <c r="U1105">
        <v>278828</v>
      </c>
      <c r="V1105">
        <v>92943</v>
      </c>
      <c r="W1105">
        <v>185885</v>
      </c>
      <c r="X1105">
        <v>0</v>
      </c>
      <c r="Y1105" t="s">
        <v>44</v>
      </c>
    </row>
    <row r="1106" spans="1:25" x14ac:dyDescent="0.25">
      <c r="A1106">
        <v>1105</v>
      </c>
      <c r="B1106">
        <v>69884</v>
      </c>
      <c r="C1106">
        <v>0</v>
      </c>
      <c r="D1106">
        <v>0</v>
      </c>
      <c r="E1106" t="s">
        <v>1169</v>
      </c>
      <c r="F1106" t="s">
        <v>1170</v>
      </c>
      <c r="G1106">
        <v>1</v>
      </c>
      <c r="H1106" s="6">
        <v>4067911</v>
      </c>
      <c r="I1106" s="7">
        <v>46106</v>
      </c>
      <c r="K1106">
        <v>15</v>
      </c>
      <c r="L1106" t="s">
        <v>40</v>
      </c>
      <c r="M1106" t="s">
        <v>5</v>
      </c>
      <c r="N1106" t="s">
        <v>41</v>
      </c>
      <c r="O1106" t="s">
        <v>54</v>
      </c>
      <c r="P1106" t="s">
        <v>2519</v>
      </c>
      <c r="Q1106">
        <v>5</v>
      </c>
      <c r="R1106">
        <v>10</v>
      </c>
      <c r="S1106">
        <v>0</v>
      </c>
      <c r="U1106">
        <v>610187</v>
      </c>
      <c r="V1106">
        <v>203396</v>
      </c>
      <c r="W1106">
        <v>406791</v>
      </c>
      <c r="X1106">
        <v>0</v>
      </c>
      <c r="Y1106" t="s">
        <v>44</v>
      </c>
    </row>
    <row r="1107" spans="1:25" x14ac:dyDescent="0.25">
      <c r="A1107">
        <v>1106</v>
      </c>
      <c r="B1107">
        <v>69888</v>
      </c>
      <c r="C1107">
        <v>0</v>
      </c>
      <c r="D1107">
        <v>0</v>
      </c>
      <c r="E1107" t="s">
        <v>1163</v>
      </c>
      <c r="F1107" t="s">
        <v>1164</v>
      </c>
      <c r="G1107">
        <v>1</v>
      </c>
      <c r="H1107" s="6">
        <v>1652498</v>
      </c>
      <c r="I1107" s="7">
        <v>46106</v>
      </c>
      <c r="K1107">
        <v>15</v>
      </c>
      <c r="L1107" t="s">
        <v>40</v>
      </c>
      <c r="M1107" t="s">
        <v>5</v>
      </c>
      <c r="N1107" t="s">
        <v>41</v>
      </c>
      <c r="O1107" t="s">
        <v>54</v>
      </c>
      <c r="P1107" t="s">
        <v>2519</v>
      </c>
      <c r="Q1107">
        <v>5</v>
      </c>
      <c r="R1107">
        <v>10</v>
      </c>
      <c r="S1107">
        <v>0</v>
      </c>
      <c r="U1107">
        <v>247875</v>
      </c>
      <c r="V1107">
        <v>82625</v>
      </c>
      <c r="W1107">
        <v>165250</v>
      </c>
      <c r="X1107">
        <v>0</v>
      </c>
      <c r="Y1107" t="s">
        <v>44</v>
      </c>
    </row>
    <row r="1108" spans="1:25" x14ac:dyDescent="0.25">
      <c r="A1108">
        <v>1107</v>
      </c>
      <c r="B1108">
        <v>69892</v>
      </c>
      <c r="C1108">
        <v>0</v>
      </c>
      <c r="D1108">
        <v>0</v>
      </c>
      <c r="E1108" t="s">
        <v>1165</v>
      </c>
      <c r="F1108" t="s">
        <v>1166</v>
      </c>
      <c r="G1108">
        <v>1</v>
      </c>
      <c r="H1108" s="6">
        <v>1294850</v>
      </c>
      <c r="I1108" s="7">
        <v>46106</v>
      </c>
      <c r="K1108">
        <v>15</v>
      </c>
      <c r="L1108" t="s">
        <v>40</v>
      </c>
      <c r="M1108" t="s">
        <v>5</v>
      </c>
      <c r="N1108" t="s">
        <v>41</v>
      </c>
      <c r="O1108" t="s">
        <v>54</v>
      </c>
      <c r="P1108" t="s">
        <v>2519</v>
      </c>
      <c r="Q1108">
        <v>5</v>
      </c>
      <c r="R1108">
        <v>10</v>
      </c>
      <c r="S1108">
        <v>0</v>
      </c>
      <c r="U1108">
        <v>194228</v>
      </c>
      <c r="V1108">
        <v>64742</v>
      </c>
      <c r="W1108">
        <v>129485</v>
      </c>
      <c r="X1108">
        <v>0</v>
      </c>
      <c r="Y1108" t="s">
        <v>44</v>
      </c>
    </row>
    <row r="1109" spans="1:25" x14ac:dyDescent="0.25">
      <c r="A1109">
        <v>1108</v>
      </c>
      <c r="B1109">
        <v>69890</v>
      </c>
      <c r="C1109">
        <v>0</v>
      </c>
      <c r="D1109">
        <v>0</v>
      </c>
      <c r="E1109" t="s">
        <v>1145</v>
      </c>
      <c r="F1109" t="s">
        <v>1146</v>
      </c>
      <c r="G1109">
        <v>1</v>
      </c>
      <c r="H1109" s="6">
        <v>671318</v>
      </c>
      <c r="I1109" s="7">
        <v>46106</v>
      </c>
      <c r="K1109">
        <v>15</v>
      </c>
      <c r="L1109" t="s">
        <v>40</v>
      </c>
      <c r="M1109" t="s">
        <v>5</v>
      </c>
      <c r="N1109" t="s">
        <v>41</v>
      </c>
      <c r="O1109" t="s">
        <v>54</v>
      </c>
      <c r="P1109" t="s">
        <v>2519</v>
      </c>
      <c r="Q1109">
        <v>5</v>
      </c>
      <c r="R1109">
        <v>10</v>
      </c>
      <c r="S1109">
        <v>0</v>
      </c>
      <c r="U1109">
        <v>100698</v>
      </c>
      <c r="V1109">
        <v>33566</v>
      </c>
      <c r="W1109">
        <v>67132</v>
      </c>
      <c r="X1109">
        <v>0</v>
      </c>
      <c r="Y1109" t="s">
        <v>44</v>
      </c>
    </row>
    <row r="1110" spans="1:25" x14ac:dyDescent="0.25">
      <c r="A1110">
        <v>1109</v>
      </c>
      <c r="B1110">
        <v>69891</v>
      </c>
      <c r="C1110">
        <v>0</v>
      </c>
      <c r="D1110">
        <v>0</v>
      </c>
      <c r="E1110" t="s">
        <v>1151</v>
      </c>
      <c r="F1110" t="s">
        <v>1152</v>
      </c>
      <c r="G1110">
        <v>1</v>
      </c>
      <c r="H1110" s="6">
        <v>17024508</v>
      </c>
      <c r="I1110" s="7">
        <v>46106</v>
      </c>
      <c r="K1110">
        <v>15</v>
      </c>
      <c r="L1110" t="s">
        <v>40</v>
      </c>
      <c r="M1110" t="s">
        <v>5</v>
      </c>
      <c r="N1110" t="s">
        <v>41</v>
      </c>
      <c r="O1110" t="s">
        <v>54</v>
      </c>
      <c r="P1110" t="s">
        <v>2519</v>
      </c>
      <c r="Q1110">
        <v>5</v>
      </c>
      <c r="R1110">
        <v>10</v>
      </c>
      <c r="S1110">
        <v>0</v>
      </c>
      <c r="U1110">
        <v>2553676</v>
      </c>
      <c r="V1110">
        <v>851225</v>
      </c>
      <c r="W1110">
        <v>1702451</v>
      </c>
      <c r="X1110">
        <v>0</v>
      </c>
      <c r="Y1110" t="s">
        <v>44</v>
      </c>
    </row>
    <row r="1111" spans="1:25" x14ac:dyDescent="0.25">
      <c r="A1111">
        <v>1110</v>
      </c>
      <c r="B1111">
        <v>69887</v>
      </c>
      <c r="C1111">
        <v>0</v>
      </c>
      <c r="D1111">
        <v>0</v>
      </c>
      <c r="E1111" t="s">
        <v>1149</v>
      </c>
      <c r="F1111" t="s">
        <v>1150</v>
      </c>
      <c r="G1111">
        <v>1</v>
      </c>
      <c r="H1111" s="6">
        <v>715811</v>
      </c>
      <c r="I1111" s="7">
        <v>46106</v>
      </c>
      <c r="K1111">
        <v>15</v>
      </c>
      <c r="L1111" t="s">
        <v>40</v>
      </c>
      <c r="M1111" t="s">
        <v>5</v>
      </c>
      <c r="N1111" t="s">
        <v>41</v>
      </c>
      <c r="O1111" t="s">
        <v>54</v>
      </c>
      <c r="P1111" t="s">
        <v>2519</v>
      </c>
      <c r="Q1111">
        <v>5</v>
      </c>
      <c r="R1111">
        <v>10</v>
      </c>
      <c r="S1111">
        <v>0</v>
      </c>
      <c r="U1111">
        <v>107372</v>
      </c>
      <c r="V1111">
        <v>35791</v>
      </c>
      <c r="W1111">
        <v>71581</v>
      </c>
      <c r="X1111">
        <v>0</v>
      </c>
      <c r="Y1111" t="s">
        <v>44</v>
      </c>
    </row>
    <row r="1112" spans="1:25" x14ac:dyDescent="0.25">
      <c r="A1112">
        <v>1111</v>
      </c>
      <c r="B1112">
        <v>69886</v>
      </c>
      <c r="C1112">
        <v>0</v>
      </c>
      <c r="D1112">
        <v>0</v>
      </c>
      <c r="E1112" t="s">
        <v>2353</v>
      </c>
      <c r="F1112" t="s">
        <v>2354</v>
      </c>
      <c r="G1112">
        <v>1</v>
      </c>
      <c r="H1112" s="6">
        <v>1199181</v>
      </c>
      <c r="I1112" s="7">
        <v>46106</v>
      </c>
      <c r="K1112">
        <v>15</v>
      </c>
      <c r="L1112" t="s">
        <v>40</v>
      </c>
      <c r="M1112" t="s">
        <v>5</v>
      </c>
      <c r="N1112" t="s">
        <v>41</v>
      </c>
      <c r="O1112" t="s">
        <v>54</v>
      </c>
      <c r="P1112" t="s">
        <v>2519</v>
      </c>
      <c r="Q1112">
        <v>5</v>
      </c>
      <c r="R1112">
        <v>10</v>
      </c>
      <c r="S1112">
        <v>0</v>
      </c>
      <c r="U1112">
        <v>179877</v>
      </c>
      <c r="V1112">
        <v>59959</v>
      </c>
      <c r="W1112">
        <v>119918</v>
      </c>
      <c r="X1112">
        <v>0</v>
      </c>
      <c r="Y1112" t="s">
        <v>44</v>
      </c>
    </row>
    <row r="1113" spans="1:25" x14ac:dyDescent="0.25">
      <c r="A1113">
        <v>1112</v>
      </c>
      <c r="B1113">
        <v>69885</v>
      </c>
      <c r="C1113">
        <v>0</v>
      </c>
      <c r="D1113">
        <v>0</v>
      </c>
      <c r="E1113" t="s">
        <v>2357</v>
      </c>
      <c r="F1113" t="s">
        <v>2358</v>
      </c>
      <c r="G1113">
        <v>1</v>
      </c>
      <c r="H1113" s="6">
        <v>2301730</v>
      </c>
      <c r="I1113" s="7">
        <v>46106</v>
      </c>
      <c r="K1113">
        <v>15</v>
      </c>
      <c r="L1113" t="s">
        <v>40</v>
      </c>
      <c r="M1113" t="s">
        <v>5</v>
      </c>
      <c r="N1113" t="s">
        <v>41</v>
      </c>
      <c r="O1113" t="s">
        <v>54</v>
      </c>
      <c r="P1113" t="s">
        <v>2519</v>
      </c>
      <c r="Q1113">
        <v>5</v>
      </c>
      <c r="R1113">
        <v>10</v>
      </c>
      <c r="S1113">
        <v>0</v>
      </c>
      <c r="U1113">
        <v>345260</v>
      </c>
      <c r="V1113">
        <v>115086</v>
      </c>
      <c r="W1113">
        <v>230173</v>
      </c>
      <c r="X1113">
        <v>0</v>
      </c>
      <c r="Y1113" t="s">
        <v>44</v>
      </c>
    </row>
    <row r="1114" spans="1:25" x14ac:dyDescent="0.25">
      <c r="A1114">
        <v>1113</v>
      </c>
      <c r="B1114">
        <v>69748</v>
      </c>
      <c r="C1114">
        <v>0</v>
      </c>
      <c r="D1114">
        <v>0</v>
      </c>
      <c r="E1114" t="s">
        <v>2587</v>
      </c>
      <c r="F1114" t="s">
        <v>2588</v>
      </c>
      <c r="G1114">
        <v>1</v>
      </c>
      <c r="H1114" s="6">
        <v>1918035</v>
      </c>
      <c r="I1114" s="7">
        <v>46106</v>
      </c>
      <c r="K1114">
        <v>12</v>
      </c>
      <c r="L1114" t="s">
        <v>40</v>
      </c>
      <c r="M1114" t="s">
        <v>5</v>
      </c>
      <c r="N1114" t="s">
        <v>41</v>
      </c>
      <c r="O1114" t="s">
        <v>47</v>
      </c>
      <c r="P1114" t="s">
        <v>2519</v>
      </c>
      <c r="Q1114">
        <v>5</v>
      </c>
      <c r="R1114">
        <v>7</v>
      </c>
      <c r="S1114">
        <v>0</v>
      </c>
      <c r="U1114">
        <v>230164</v>
      </c>
      <c r="V1114">
        <v>95902</v>
      </c>
      <c r="W1114">
        <v>134262</v>
      </c>
      <c r="X1114">
        <v>0</v>
      </c>
      <c r="Y1114" t="s">
        <v>2520</v>
      </c>
    </row>
    <row r="1115" spans="1:25" x14ac:dyDescent="0.25">
      <c r="A1115">
        <v>1114</v>
      </c>
      <c r="B1115">
        <v>69867</v>
      </c>
      <c r="C1115">
        <v>0</v>
      </c>
      <c r="D1115">
        <v>0</v>
      </c>
      <c r="E1115" t="s">
        <v>457</v>
      </c>
      <c r="F1115" t="s">
        <v>458</v>
      </c>
      <c r="G1115">
        <v>1</v>
      </c>
      <c r="H1115" s="6">
        <v>1984000</v>
      </c>
      <c r="I1115" s="7">
        <v>46105</v>
      </c>
      <c r="K1115" t="s">
        <v>137</v>
      </c>
      <c r="L1115" t="s">
        <v>40</v>
      </c>
      <c r="M1115" t="s">
        <v>5</v>
      </c>
      <c r="N1115" t="s">
        <v>41</v>
      </c>
      <c r="O1115" t="s">
        <v>47</v>
      </c>
      <c r="P1115" t="s">
        <v>2519</v>
      </c>
      <c r="Q1115">
        <v>12.5</v>
      </c>
      <c r="R1115">
        <v>0</v>
      </c>
      <c r="S1115">
        <v>0</v>
      </c>
      <c r="U1115">
        <v>248000</v>
      </c>
      <c r="V1115">
        <v>248000</v>
      </c>
      <c r="W1115">
        <v>0</v>
      </c>
      <c r="X1115">
        <v>0</v>
      </c>
      <c r="Y1115" t="s">
        <v>44</v>
      </c>
    </row>
    <row r="1116" spans="1:25" x14ac:dyDescent="0.25">
      <c r="A1116">
        <v>1115</v>
      </c>
      <c r="B1116">
        <v>69873</v>
      </c>
      <c r="C1116">
        <v>0</v>
      </c>
      <c r="D1116">
        <v>0</v>
      </c>
      <c r="E1116" t="s">
        <v>995</v>
      </c>
      <c r="F1116" t="s">
        <v>996</v>
      </c>
      <c r="G1116">
        <v>1</v>
      </c>
      <c r="H1116" s="6">
        <v>6000000</v>
      </c>
      <c r="I1116" s="7">
        <v>46105</v>
      </c>
      <c r="K1116">
        <v>6</v>
      </c>
      <c r="L1116" t="s">
        <v>40</v>
      </c>
      <c r="M1116" t="s">
        <v>5</v>
      </c>
      <c r="N1116" t="s">
        <v>41</v>
      </c>
      <c r="O1116" t="s">
        <v>47</v>
      </c>
      <c r="P1116" t="s">
        <v>2519</v>
      </c>
      <c r="Q1116">
        <v>6</v>
      </c>
      <c r="R1116">
        <v>0</v>
      </c>
      <c r="S1116">
        <v>0</v>
      </c>
      <c r="U1116">
        <v>360000</v>
      </c>
      <c r="V1116">
        <v>360000</v>
      </c>
      <c r="W1116">
        <v>0</v>
      </c>
      <c r="X1116">
        <v>0</v>
      </c>
      <c r="Y1116" t="s">
        <v>109</v>
      </c>
    </row>
    <row r="1117" spans="1:25" x14ac:dyDescent="0.25">
      <c r="A1117">
        <v>1116</v>
      </c>
      <c r="B1117">
        <v>69749</v>
      </c>
      <c r="C1117">
        <v>0</v>
      </c>
      <c r="D1117">
        <v>0</v>
      </c>
      <c r="E1117" t="s">
        <v>2517</v>
      </c>
      <c r="F1117" t="s">
        <v>2518</v>
      </c>
      <c r="G1117">
        <v>1</v>
      </c>
      <c r="H1117" s="6">
        <v>715823</v>
      </c>
      <c r="I1117" s="7">
        <v>46105</v>
      </c>
      <c r="K1117">
        <v>12</v>
      </c>
      <c r="L1117" t="s">
        <v>40</v>
      </c>
      <c r="M1117" t="s">
        <v>5</v>
      </c>
      <c r="N1117" t="s">
        <v>41</v>
      </c>
      <c r="O1117" t="s">
        <v>47</v>
      </c>
      <c r="P1117" t="s">
        <v>2519</v>
      </c>
      <c r="Q1117">
        <v>5</v>
      </c>
      <c r="R1117">
        <v>7</v>
      </c>
      <c r="S1117">
        <v>0</v>
      </c>
      <c r="U1117">
        <v>85899</v>
      </c>
      <c r="V1117">
        <v>35791</v>
      </c>
      <c r="W1117">
        <v>50108</v>
      </c>
      <c r="X1117">
        <v>0</v>
      </c>
      <c r="Y1117" t="s">
        <v>2520</v>
      </c>
    </row>
    <row r="1118" spans="1:25" x14ac:dyDescent="0.25">
      <c r="A1118">
        <v>1117</v>
      </c>
      <c r="B1118">
        <v>69868</v>
      </c>
      <c r="C1118">
        <v>0</v>
      </c>
      <c r="D1118">
        <v>0</v>
      </c>
      <c r="E1118" t="s">
        <v>735</v>
      </c>
      <c r="F1118" t="s">
        <v>736</v>
      </c>
      <c r="G1118">
        <v>1</v>
      </c>
      <c r="H1118" s="6">
        <v>5000000</v>
      </c>
      <c r="I1118" s="7">
        <v>46105</v>
      </c>
      <c r="K1118">
        <v>7</v>
      </c>
      <c r="L1118" t="s">
        <v>40</v>
      </c>
      <c r="M1118" t="s">
        <v>5</v>
      </c>
      <c r="N1118" t="s">
        <v>41</v>
      </c>
      <c r="O1118" t="s">
        <v>77</v>
      </c>
      <c r="P1118" t="s">
        <v>2519</v>
      </c>
      <c r="Q1118">
        <v>7</v>
      </c>
      <c r="R1118">
        <v>0</v>
      </c>
      <c r="S1118">
        <v>0</v>
      </c>
      <c r="U1118">
        <v>350000</v>
      </c>
      <c r="V1118">
        <v>350000</v>
      </c>
      <c r="W1118">
        <v>0</v>
      </c>
      <c r="X1118">
        <v>0</v>
      </c>
      <c r="Y1118" t="s">
        <v>48</v>
      </c>
    </row>
    <row r="1119" spans="1:25" x14ac:dyDescent="0.25">
      <c r="A1119">
        <v>1118</v>
      </c>
      <c r="B1119">
        <v>69869</v>
      </c>
      <c r="C1119">
        <v>0</v>
      </c>
      <c r="D1119">
        <v>0</v>
      </c>
      <c r="E1119" t="s">
        <v>735</v>
      </c>
      <c r="F1119" t="s">
        <v>736</v>
      </c>
      <c r="G1119">
        <v>1</v>
      </c>
      <c r="H1119" s="6">
        <v>5000000</v>
      </c>
      <c r="I1119" s="7">
        <v>46105</v>
      </c>
      <c r="K1119">
        <v>7</v>
      </c>
      <c r="L1119" t="s">
        <v>40</v>
      </c>
      <c r="M1119" t="s">
        <v>5</v>
      </c>
      <c r="N1119" t="s">
        <v>41</v>
      </c>
      <c r="O1119" t="s">
        <v>77</v>
      </c>
      <c r="P1119" t="s">
        <v>2519</v>
      </c>
      <c r="Q1119">
        <v>7</v>
      </c>
      <c r="R1119">
        <v>0</v>
      </c>
      <c r="S1119">
        <v>0</v>
      </c>
      <c r="U1119">
        <v>350000</v>
      </c>
      <c r="V1119">
        <v>350000</v>
      </c>
      <c r="W1119">
        <v>0</v>
      </c>
      <c r="X1119">
        <v>0</v>
      </c>
      <c r="Y1119" t="s">
        <v>48</v>
      </c>
    </row>
    <row r="1120" spans="1:25" x14ac:dyDescent="0.25">
      <c r="A1120">
        <v>1119</v>
      </c>
      <c r="B1120">
        <v>69870</v>
      </c>
      <c r="C1120">
        <v>0</v>
      </c>
      <c r="D1120">
        <v>0</v>
      </c>
      <c r="E1120" t="s">
        <v>735</v>
      </c>
      <c r="F1120" t="s">
        <v>736</v>
      </c>
      <c r="G1120">
        <v>1</v>
      </c>
      <c r="H1120" s="6">
        <v>1455000</v>
      </c>
      <c r="I1120" s="7">
        <v>46105</v>
      </c>
      <c r="K1120">
        <v>7</v>
      </c>
      <c r="L1120" t="s">
        <v>40</v>
      </c>
      <c r="M1120" t="s">
        <v>5</v>
      </c>
      <c r="N1120" t="s">
        <v>41</v>
      </c>
      <c r="O1120" t="s">
        <v>77</v>
      </c>
      <c r="P1120" t="s">
        <v>2519</v>
      </c>
      <c r="Q1120">
        <v>7</v>
      </c>
      <c r="R1120">
        <v>0</v>
      </c>
      <c r="S1120">
        <v>0</v>
      </c>
      <c r="U1120">
        <v>101850</v>
      </c>
      <c r="V1120">
        <v>101850</v>
      </c>
      <c r="W1120">
        <v>0</v>
      </c>
      <c r="X1120">
        <v>0</v>
      </c>
      <c r="Y1120" t="s">
        <v>48</v>
      </c>
    </row>
    <row r="1121" spans="1:25" x14ac:dyDescent="0.25">
      <c r="A1121">
        <v>1120</v>
      </c>
      <c r="B1121">
        <v>69871</v>
      </c>
      <c r="C1121">
        <v>0</v>
      </c>
      <c r="D1121">
        <v>0</v>
      </c>
      <c r="E1121" t="s">
        <v>1085</v>
      </c>
      <c r="F1121" t="s">
        <v>1086</v>
      </c>
      <c r="G1121">
        <v>1</v>
      </c>
      <c r="H1121" s="6">
        <v>500000</v>
      </c>
      <c r="I1121" s="7">
        <v>46105</v>
      </c>
      <c r="K1121">
        <v>6</v>
      </c>
      <c r="L1121" t="s">
        <v>40</v>
      </c>
      <c r="M1121" t="s">
        <v>5</v>
      </c>
      <c r="N1121" t="s">
        <v>41</v>
      </c>
      <c r="O1121" t="s">
        <v>47</v>
      </c>
      <c r="P1121" t="s">
        <v>2519</v>
      </c>
      <c r="Q1121">
        <v>6</v>
      </c>
      <c r="R1121">
        <v>0</v>
      </c>
      <c r="S1121">
        <v>0</v>
      </c>
      <c r="U1121">
        <v>30000</v>
      </c>
      <c r="V1121">
        <v>30000</v>
      </c>
      <c r="W1121">
        <v>0</v>
      </c>
      <c r="X1121">
        <v>0</v>
      </c>
      <c r="Y1121" t="s">
        <v>109</v>
      </c>
    </row>
    <row r="1122" spans="1:25" x14ac:dyDescent="0.25">
      <c r="A1122">
        <v>1121</v>
      </c>
      <c r="B1122">
        <v>69872</v>
      </c>
      <c r="C1122">
        <v>0</v>
      </c>
      <c r="D1122">
        <v>0</v>
      </c>
      <c r="E1122" t="s">
        <v>1085</v>
      </c>
      <c r="F1122" t="s">
        <v>1086</v>
      </c>
      <c r="G1122">
        <v>1</v>
      </c>
      <c r="H1122" s="6">
        <v>212000</v>
      </c>
      <c r="I1122" s="7">
        <v>46105</v>
      </c>
      <c r="K1122">
        <v>6</v>
      </c>
      <c r="L1122" t="s">
        <v>40</v>
      </c>
      <c r="M1122" t="s">
        <v>5</v>
      </c>
      <c r="N1122" t="s">
        <v>41</v>
      </c>
      <c r="O1122" t="s">
        <v>47</v>
      </c>
      <c r="P1122" t="s">
        <v>2519</v>
      </c>
      <c r="Q1122">
        <v>6</v>
      </c>
      <c r="R1122">
        <v>0</v>
      </c>
      <c r="S1122">
        <v>0</v>
      </c>
      <c r="U1122">
        <v>12720</v>
      </c>
      <c r="V1122">
        <v>12720</v>
      </c>
      <c r="W1122">
        <v>0</v>
      </c>
      <c r="X1122">
        <v>0</v>
      </c>
      <c r="Y1122" t="s">
        <v>109</v>
      </c>
    </row>
    <row r="1123" spans="1:25" x14ac:dyDescent="0.25">
      <c r="A1123">
        <v>1122</v>
      </c>
      <c r="B1123">
        <v>69859</v>
      </c>
      <c r="C1123">
        <v>0</v>
      </c>
      <c r="D1123">
        <v>0</v>
      </c>
      <c r="E1123" t="s">
        <v>1327</v>
      </c>
      <c r="F1123" t="s">
        <v>1328</v>
      </c>
      <c r="G1123">
        <v>1</v>
      </c>
      <c r="H1123" s="6">
        <v>133826</v>
      </c>
      <c r="I1123" s="7">
        <v>46104</v>
      </c>
      <c r="K1123">
        <v>12</v>
      </c>
      <c r="L1123" t="s">
        <v>40</v>
      </c>
      <c r="M1123" t="s">
        <v>8</v>
      </c>
      <c r="N1123" t="s">
        <v>41</v>
      </c>
      <c r="O1123" t="s">
        <v>347</v>
      </c>
      <c r="P1123" t="s">
        <v>2519</v>
      </c>
      <c r="Q1123">
        <v>12</v>
      </c>
      <c r="R1123">
        <v>0</v>
      </c>
      <c r="S1123">
        <v>0</v>
      </c>
      <c r="U1123">
        <v>16059</v>
      </c>
      <c r="V1123">
        <v>16059</v>
      </c>
      <c r="W1123">
        <v>0</v>
      </c>
      <c r="X1123">
        <v>0</v>
      </c>
      <c r="Y1123" t="s">
        <v>109</v>
      </c>
    </row>
    <row r="1124" spans="1:25" x14ac:dyDescent="0.25">
      <c r="A1124">
        <v>1123</v>
      </c>
      <c r="B1124">
        <v>69858</v>
      </c>
      <c r="C1124">
        <v>0</v>
      </c>
      <c r="D1124">
        <v>0</v>
      </c>
      <c r="E1124" t="s">
        <v>642</v>
      </c>
      <c r="F1124" t="s">
        <v>643</v>
      </c>
      <c r="G1124">
        <v>1</v>
      </c>
      <c r="H1124" s="6">
        <v>10970099</v>
      </c>
      <c r="I1124" s="7">
        <v>46104</v>
      </c>
      <c r="K1124">
        <v>8</v>
      </c>
      <c r="L1124" t="s">
        <v>40</v>
      </c>
      <c r="M1124" t="s">
        <v>5</v>
      </c>
      <c r="N1124" t="s">
        <v>41</v>
      </c>
      <c r="O1124" t="s">
        <v>77</v>
      </c>
      <c r="P1124" t="s">
        <v>2519</v>
      </c>
      <c r="Q1124">
        <v>8</v>
      </c>
      <c r="R1124">
        <v>0</v>
      </c>
      <c r="S1124">
        <v>0</v>
      </c>
      <c r="U1124">
        <v>877608</v>
      </c>
      <c r="V1124">
        <v>877608</v>
      </c>
      <c r="W1124">
        <v>0</v>
      </c>
      <c r="X1124">
        <v>0</v>
      </c>
      <c r="Y1124" t="s">
        <v>250</v>
      </c>
    </row>
    <row r="1125" spans="1:25" x14ac:dyDescent="0.25">
      <c r="A1125">
        <v>1124</v>
      </c>
      <c r="B1125">
        <v>69863</v>
      </c>
      <c r="C1125">
        <v>0</v>
      </c>
      <c r="D1125">
        <v>0</v>
      </c>
      <c r="E1125" t="s">
        <v>2311</v>
      </c>
      <c r="F1125" t="s">
        <v>2312</v>
      </c>
      <c r="G1125">
        <v>1</v>
      </c>
      <c r="H1125" s="6">
        <v>3067778</v>
      </c>
      <c r="I1125" s="7">
        <v>46104</v>
      </c>
      <c r="K1125">
        <v>10</v>
      </c>
      <c r="L1125" t="s">
        <v>40</v>
      </c>
      <c r="M1125" t="s">
        <v>8</v>
      </c>
      <c r="N1125" t="s">
        <v>41</v>
      </c>
      <c r="O1125" t="s">
        <v>347</v>
      </c>
      <c r="P1125" t="s">
        <v>2519</v>
      </c>
      <c r="Q1125">
        <v>10</v>
      </c>
      <c r="R1125">
        <v>0</v>
      </c>
      <c r="S1125">
        <v>0</v>
      </c>
      <c r="U1125">
        <v>306778</v>
      </c>
      <c r="V1125">
        <v>306778</v>
      </c>
      <c r="W1125">
        <v>0</v>
      </c>
      <c r="X1125">
        <v>0</v>
      </c>
      <c r="Y1125" t="s">
        <v>2086</v>
      </c>
    </row>
    <row r="1126" spans="1:25" x14ac:dyDescent="0.25">
      <c r="A1126">
        <v>1125</v>
      </c>
      <c r="B1126">
        <v>69862</v>
      </c>
      <c r="C1126">
        <v>0</v>
      </c>
      <c r="D1126">
        <v>0</v>
      </c>
      <c r="E1126" t="s">
        <v>2313</v>
      </c>
      <c r="F1126" t="s">
        <v>2314</v>
      </c>
      <c r="G1126">
        <v>1</v>
      </c>
      <c r="H1126" s="6">
        <v>4942828</v>
      </c>
      <c r="I1126" s="7">
        <v>46104</v>
      </c>
      <c r="K1126">
        <v>10</v>
      </c>
      <c r="L1126" t="s">
        <v>40</v>
      </c>
      <c r="M1126" t="s">
        <v>8</v>
      </c>
      <c r="N1126" t="s">
        <v>41</v>
      </c>
      <c r="O1126" t="s">
        <v>347</v>
      </c>
      <c r="P1126" t="s">
        <v>2519</v>
      </c>
      <c r="Q1126">
        <v>10</v>
      </c>
      <c r="R1126">
        <v>0</v>
      </c>
      <c r="S1126">
        <v>0</v>
      </c>
      <c r="U1126">
        <v>494283</v>
      </c>
      <c r="V1126">
        <v>494283</v>
      </c>
      <c r="W1126">
        <v>0</v>
      </c>
      <c r="X1126">
        <v>0</v>
      </c>
      <c r="Y1126" t="s">
        <v>2086</v>
      </c>
    </row>
    <row r="1127" spans="1:25" x14ac:dyDescent="0.25">
      <c r="A1127">
        <v>1126</v>
      </c>
      <c r="B1127">
        <v>69860</v>
      </c>
      <c r="C1127">
        <v>0</v>
      </c>
      <c r="D1127">
        <v>0</v>
      </c>
      <c r="E1127" t="s">
        <v>429</v>
      </c>
      <c r="F1127" t="s">
        <v>430</v>
      </c>
      <c r="G1127">
        <v>1</v>
      </c>
      <c r="H1127" s="6">
        <v>4864931</v>
      </c>
      <c r="I1127" s="7">
        <v>46104</v>
      </c>
      <c r="K1127">
        <v>15</v>
      </c>
      <c r="L1127" t="s">
        <v>40</v>
      </c>
      <c r="M1127" t="s">
        <v>5</v>
      </c>
      <c r="N1127" t="s">
        <v>41</v>
      </c>
      <c r="O1127" t="s">
        <v>54</v>
      </c>
      <c r="P1127" t="s">
        <v>2519</v>
      </c>
      <c r="Q1127">
        <v>9</v>
      </c>
      <c r="R1127">
        <v>6</v>
      </c>
      <c r="S1127">
        <v>0</v>
      </c>
      <c r="U1127">
        <v>729740</v>
      </c>
      <c r="V1127">
        <v>437844</v>
      </c>
      <c r="W1127">
        <v>291896</v>
      </c>
      <c r="X1127">
        <v>0</v>
      </c>
      <c r="Y1127" t="s">
        <v>48</v>
      </c>
    </row>
    <row r="1128" spans="1:25" x14ac:dyDescent="0.25">
      <c r="A1128">
        <v>1127</v>
      </c>
      <c r="B1128">
        <v>69861</v>
      </c>
      <c r="C1128">
        <v>0</v>
      </c>
      <c r="D1128">
        <v>0</v>
      </c>
      <c r="E1128" t="s">
        <v>1792</v>
      </c>
      <c r="F1128" t="s">
        <v>1793</v>
      </c>
      <c r="G1128">
        <v>1</v>
      </c>
      <c r="H1128" s="6">
        <v>1280563</v>
      </c>
      <c r="I1128" s="7">
        <v>46104</v>
      </c>
      <c r="K1128">
        <v>15</v>
      </c>
      <c r="L1128" t="s">
        <v>40</v>
      </c>
      <c r="M1128" t="s">
        <v>5</v>
      </c>
      <c r="N1128" t="s">
        <v>41</v>
      </c>
      <c r="O1128" t="s">
        <v>54</v>
      </c>
      <c r="P1128" t="s">
        <v>2519</v>
      </c>
      <c r="Q1128">
        <v>9</v>
      </c>
      <c r="R1128">
        <v>6</v>
      </c>
      <c r="S1128">
        <v>0</v>
      </c>
      <c r="U1128">
        <v>192084</v>
      </c>
      <c r="V1128">
        <v>115251</v>
      </c>
      <c r="W1128">
        <v>76834</v>
      </c>
      <c r="X1128">
        <v>0</v>
      </c>
      <c r="Y1128" t="s">
        <v>48</v>
      </c>
    </row>
    <row r="1129" spans="1:25" x14ac:dyDescent="0.25">
      <c r="A1129">
        <v>1128</v>
      </c>
      <c r="B1129">
        <v>69851</v>
      </c>
      <c r="C1129">
        <v>0</v>
      </c>
      <c r="D1129">
        <v>0</v>
      </c>
      <c r="E1129" t="s">
        <v>2037</v>
      </c>
      <c r="F1129" t="s">
        <v>2038</v>
      </c>
      <c r="G1129">
        <v>1</v>
      </c>
      <c r="H1129" s="6">
        <v>24215135</v>
      </c>
      <c r="I1129" s="7">
        <v>46101</v>
      </c>
      <c r="K1129">
        <v>15</v>
      </c>
      <c r="L1129" t="s">
        <v>40</v>
      </c>
      <c r="M1129" t="s">
        <v>5</v>
      </c>
      <c r="N1129" t="s">
        <v>41</v>
      </c>
      <c r="O1129" t="s">
        <v>54</v>
      </c>
      <c r="P1129" t="s">
        <v>2519</v>
      </c>
      <c r="Q1129">
        <v>3.8</v>
      </c>
      <c r="R1129">
        <v>11.2</v>
      </c>
      <c r="S1129">
        <v>0</v>
      </c>
      <c r="U1129">
        <v>3632270</v>
      </c>
      <c r="V1129">
        <v>920175</v>
      </c>
      <c r="W1129">
        <v>2712095</v>
      </c>
      <c r="X1129">
        <v>0</v>
      </c>
      <c r="Y1129" t="s">
        <v>48</v>
      </c>
    </row>
    <row r="1130" spans="1:25" x14ac:dyDescent="0.25">
      <c r="A1130">
        <v>1129</v>
      </c>
      <c r="B1130">
        <v>69852</v>
      </c>
      <c r="C1130">
        <v>0</v>
      </c>
      <c r="D1130">
        <v>0</v>
      </c>
      <c r="E1130" t="s">
        <v>1410</v>
      </c>
      <c r="F1130" t="s">
        <v>1411</v>
      </c>
      <c r="G1130">
        <v>1</v>
      </c>
      <c r="H1130" s="6">
        <v>2630574</v>
      </c>
      <c r="I1130" s="7">
        <v>46101</v>
      </c>
      <c r="K1130">
        <v>7</v>
      </c>
      <c r="L1130" t="s">
        <v>40</v>
      </c>
      <c r="M1130" t="s">
        <v>5</v>
      </c>
      <c r="N1130" t="s">
        <v>41</v>
      </c>
      <c r="O1130" t="s">
        <v>77</v>
      </c>
      <c r="P1130" t="s">
        <v>2519</v>
      </c>
      <c r="Q1130">
        <v>7</v>
      </c>
      <c r="R1130">
        <v>0</v>
      </c>
      <c r="S1130">
        <v>0</v>
      </c>
      <c r="U1130">
        <v>184140</v>
      </c>
      <c r="V1130">
        <v>184140</v>
      </c>
      <c r="W1130">
        <v>0</v>
      </c>
      <c r="X1130">
        <v>0</v>
      </c>
      <c r="Y1130" t="s">
        <v>437</v>
      </c>
    </row>
    <row r="1131" spans="1:25" x14ac:dyDescent="0.25">
      <c r="A1131">
        <v>1130</v>
      </c>
      <c r="B1131">
        <v>69848</v>
      </c>
      <c r="C1131">
        <v>0</v>
      </c>
      <c r="D1131">
        <v>0</v>
      </c>
      <c r="E1131" t="s">
        <v>2528</v>
      </c>
      <c r="F1131" t="s">
        <v>2529</v>
      </c>
      <c r="G1131">
        <v>1</v>
      </c>
      <c r="H1131" s="6">
        <v>12734410</v>
      </c>
      <c r="I1131" s="7">
        <v>46101</v>
      </c>
      <c r="K1131">
        <v>15</v>
      </c>
      <c r="L1131" t="s">
        <v>40</v>
      </c>
      <c r="M1131" t="s">
        <v>5</v>
      </c>
      <c r="N1131" t="s">
        <v>41</v>
      </c>
      <c r="O1131" t="s">
        <v>54</v>
      </c>
      <c r="P1131" t="s">
        <v>2519</v>
      </c>
      <c r="Q1131">
        <v>1.6</v>
      </c>
      <c r="R1131">
        <v>13.4</v>
      </c>
      <c r="S1131">
        <v>0</v>
      </c>
      <c r="U1131">
        <v>1910162</v>
      </c>
      <c r="V1131">
        <v>203751</v>
      </c>
      <c r="W1131">
        <v>1706411</v>
      </c>
      <c r="X1131">
        <v>0</v>
      </c>
      <c r="Y1131" t="s">
        <v>94</v>
      </c>
    </row>
    <row r="1132" spans="1:25" x14ac:dyDescent="0.25">
      <c r="A1132">
        <v>1131</v>
      </c>
      <c r="B1132">
        <v>69849</v>
      </c>
      <c r="C1132">
        <v>0</v>
      </c>
      <c r="D1132">
        <v>0</v>
      </c>
      <c r="E1132" t="s">
        <v>936</v>
      </c>
      <c r="F1132" t="s">
        <v>937</v>
      </c>
      <c r="G1132">
        <v>1</v>
      </c>
      <c r="H1132" s="6">
        <v>50000000</v>
      </c>
      <c r="I1132" s="7">
        <v>46101</v>
      </c>
      <c r="K1132">
        <v>15</v>
      </c>
      <c r="L1132" t="s">
        <v>40</v>
      </c>
      <c r="M1132" t="s">
        <v>5</v>
      </c>
      <c r="N1132" t="s">
        <v>41</v>
      </c>
      <c r="O1132" t="s">
        <v>57</v>
      </c>
      <c r="P1132" t="s">
        <v>2519</v>
      </c>
      <c r="Q1132">
        <v>3.2</v>
      </c>
      <c r="R1132">
        <v>11.8</v>
      </c>
      <c r="S1132">
        <v>0</v>
      </c>
      <c r="U1132">
        <v>7500000</v>
      </c>
      <c r="V1132">
        <v>1600000</v>
      </c>
      <c r="W1132">
        <v>5900000</v>
      </c>
      <c r="X1132">
        <v>0</v>
      </c>
      <c r="Y1132" t="s">
        <v>48</v>
      </c>
    </row>
    <row r="1133" spans="1:25" x14ac:dyDescent="0.25">
      <c r="A1133">
        <v>1132</v>
      </c>
      <c r="B1133">
        <v>69842</v>
      </c>
      <c r="C1133">
        <v>0</v>
      </c>
      <c r="D1133">
        <v>0</v>
      </c>
      <c r="E1133" t="s">
        <v>2267</v>
      </c>
      <c r="F1133" t="s">
        <v>2268</v>
      </c>
      <c r="G1133">
        <v>1</v>
      </c>
      <c r="H1133" s="6">
        <v>212578</v>
      </c>
      <c r="I1133" s="7">
        <v>46101</v>
      </c>
      <c r="K1133">
        <v>15</v>
      </c>
      <c r="L1133" t="s">
        <v>40</v>
      </c>
      <c r="M1133" t="s">
        <v>5</v>
      </c>
      <c r="N1133" t="s">
        <v>41</v>
      </c>
      <c r="O1133" t="s">
        <v>54</v>
      </c>
      <c r="P1133" t="s">
        <v>2519</v>
      </c>
      <c r="Q1133">
        <v>4</v>
      </c>
      <c r="R1133">
        <v>11</v>
      </c>
      <c r="S1133">
        <v>0</v>
      </c>
      <c r="U1133">
        <v>31887</v>
      </c>
      <c r="V1133">
        <v>8503</v>
      </c>
      <c r="W1133">
        <v>23384</v>
      </c>
      <c r="X1133">
        <v>0</v>
      </c>
      <c r="Y1133" t="s">
        <v>48</v>
      </c>
    </row>
    <row r="1134" spans="1:25" x14ac:dyDescent="0.25">
      <c r="A1134">
        <v>1133</v>
      </c>
      <c r="B1134">
        <v>69853</v>
      </c>
      <c r="C1134">
        <v>0</v>
      </c>
      <c r="D1134">
        <v>0</v>
      </c>
      <c r="E1134" t="s">
        <v>1648</v>
      </c>
      <c r="F1134" t="s">
        <v>1649</v>
      </c>
      <c r="G1134">
        <v>1</v>
      </c>
      <c r="H1134" s="6">
        <v>2324449</v>
      </c>
      <c r="I1134" s="7">
        <v>46101</v>
      </c>
      <c r="K1134">
        <v>15</v>
      </c>
      <c r="L1134" t="s">
        <v>40</v>
      </c>
      <c r="M1134" t="s">
        <v>5</v>
      </c>
      <c r="N1134" t="s">
        <v>41</v>
      </c>
      <c r="O1134" t="s">
        <v>54</v>
      </c>
      <c r="P1134" t="s">
        <v>2519</v>
      </c>
      <c r="Q1134">
        <v>4</v>
      </c>
      <c r="R1134">
        <v>11</v>
      </c>
      <c r="S1134">
        <v>0</v>
      </c>
      <c r="U1134">
        <v>348667</v>
      </c>
      <c r="V1134">
        <v>92978</v>
      </c>
      <c r="W1134">
        <v>255689</v>
      </c>
      <c r="X1134">
        <v>0</v>
      </c>
      <c r="Y1134" t="s">
        <v>109</v>
      </c>
    </row>
    <row r="1135" spans="1:25" x14ac:dyDescent="0.25">
      <c r="A1135">
        <v>1134</v>
      </c>
      <c r="B1135">
        <v>69844</v>
      </c>
      <c r="C1135">
        <v>0</v>
      </c>
      <c r="D1135">
        <v>0</v>
      </c>
      <c r="E1135" t="s">
        <v>2271</v>
      </c>
      <c r="F1135" t="s">
        <v>2272</v>
      </c>
      <c r="G1135">
        <v>1</v>
      </c>
      <c r="H1135" s="6">
        <v>751908</v>
      </c>
      <c r="I1135" s="7">
        <v>46101</v>
      </c>
      <c r="K1135">
        <v>15</v>
      </c>
      <c r="L1135" t="s">
        <v>40</v>
      </c>
      <c r="M1135" t="s">
        <v>5</v>
      </c>
      <c r="N1135" t="s">
        <v>41</v>
      </c>
      <c r="O1135" t="s">
        <v>54</v>
      </c>
      <c r="P1135" t="s">
        <v>2519</v>
      </c>
      <c r="Q1135">
        <v>4</v>
      </c>
      <c r="R1135">
        <v>11</v>
      </c>
      <c r="S1135">
        <v>0</v>
      </c>
      <c r="U1135">
        <v>112786</v>
      </c>
      <c r="V1135">
        <v>30076</v>
      </c>
      <c r="W1135">
        <v>82710</v>
      </c>
      <c r="X1135">
        <v>0</v>
      </c>
      <c r="Y1135" t="s">
        <v>109</v>
      </c>
    </row>
    <row r="1136" spans="1:25" x14ac:dyDescent="0.25">
      <c r="A1136">
        <v>1135</v>
      </c>
      <c r="B1136">
        <v>69843</v>
      </c>
      <c r="C1136">
        <v>0</v>
      </c>
      <c r="D1136">
        <v>0</v>
      </c>
      <c r="E1136" t="s">
        <v>2269</v>
      </c>
      <c r="F1136" t="s">
        <v>2270</v>
      </c>
      <c r="G1136">
        <v>1</v>
      </c>
      <c r="H1136" s="6">
        <v>167174</v>
      </c>
      <c r="I1136" s="7">
        <v>46101</v>
      </c>
      <c r="K1136">
        <v>15</v>
      </c>
      <c r="L1136" t="s">
        <v>40</v>
      </c>
      <c r="M1136" t="s">
        <v>5</v>
      </c>
      <c r="N1136" t="s">
        <v>41</v>
      </c>
      <c r="O1136" t="s">
        <v>54</v>
      </c>
      <c r="P1136" t="s">
        <v>2519</v>
      </c>
      <c r="Q1136">
        <v>4</v>
      </c>
      <c r="R1136">
        <v>11</v>
      </c>
      <c r="S1136">
        <v>0</v>
      </c>
      <c r="U1136">
        <v>25076</v>
      </c>
      <c r="V1136">
        <v>6687</v>
      </c>
      <c r="W1136">
        <v>18389</v>
      </c>
      <c r="X1136">
        <v>0</v>
      </c>
      <c r="Y1136" t="s">
        <v>109</v>
      </c>
    </row>
    <row r="1137" spans="1:25" x14ac:dyDescent="0.25">
      <c r="A1137">
        <v>1136</v>
      </c>
      <c r="B1137">
        <v>69845</v>
      </c>
      <c r="C1137">
        <v>0</v>
      </c>
      <c r="D1137">
        <v>0</v>
      </c>
      <c r="E1137" t="s">
        <v>2526</v>
      </c>
      <c r="F1137" t="s">
        <v>2527</v>
      </c>
      <c r="G1137">
        <v>1</v>
      </c>
      <c r="H1137" s="6">
        <v>19111610</v>
      </c>
      <c r="I1137" s="7">
        <v>46101</v>
      </c>
      <c r="K1137">
        <v>15</v>
      </c>
      <c r="L1137" t="s">
        <v>40</v>
      </c>
      <c r="M1137" t="s">
        <v>5</v>
      </c>
      <c r="N1137" t="s">
        <v>41</v>
      </c>
      <c r="O1137" t="s">
        <v>54</v>
      </c>
      <c r="P1137" t="s">
        <v>2519</v>
      </c>
      <c r="Q1137">
        <v>3.7</v>
      </c>
      <c r="R1137">
        <v>11.3</v>
      </c>
      <c r="S1137">
        <v>0</v>
      </c>
      <c r="U1137">
        <v>2866742</v>
      </c>
      <c r="V1137">
        <v>707130</v>
      </c>
      <c r="W1137">
        <v>2159612</v>
      </c>
      <c r="X1137">
        <v>0</v>
      </c>
      <c r="Y1137" t="s">
        <v>48</v>
      </c>
    </row>
    <row r="1138" spans="1:25" x14ac:dyDescent="0.25">
      <c r="A1138">
        <v>1137</v>
      </c>
      <c r="B1138">
        <v>69864</v>
      </c>
      <c r="C1138">
        <v>0</v>
      </c>
      <c r="D1138">
        <v>0</v>
      </c>
      <c r="E1138" t="s">
        <v>972</v>
      </c>
      <c r="F1138" t="s">
        <v>2623</v>
      </c>
      <c r="G1138">
        <v>1</v>
      </c>
      <c r="H1138" s="6">
        <v>954355</v>
      </c>
      <c r="I1138" s="7">
        <v>46101</v>
      </c>
      <c r="K1138">
        <v>8</v>
      </c>
      <c r="L1138" t="s">
        <v>40</v>
      </c>
      <c r="M1138" t="s">
        <v>7</v>
      </c>
      <c r="N1138" t="s">
        <v>41</v>
      </c>
      <c r="O1138" t="s">
        <v>64</v>
      </c>
      <c r="P1138" t="s">
        <v>2519</v>
      </c>
      <c r="Q1138">
        <v>8</v>
      </c>
      <c r="R1138">
        <v>0</v>
      </c>
      <c r="S1138">
        <v>0</v>
      </c>
      <c r="U1138">
        <v>76348</v>
      </c>
      <c r="V1138">
        <v>76348</v>
      </c>
      <c r="W1138">
        <v>0</v>
      </c>
      <c r="X1138">
        <v>0</v>
      </c>
      <c r="Y1138" t="s">
        <v>44</v>
      </c>
    </row>
    <row r="1139" spans="1:25" x14ac:dyDescent="0.25">
      <c r="A1139">
        <v>1138</v>
      </c>
      <c r="B1139">
        <v>69838</v>
      </c>
      <c r="C1139">
        <v>0</v>
      </c>
      <c r="D1139">
        <v>0</v>
      </c>
      <c r="E1139" t="s">
        <v>1471</v>
      </c>
      <c r="F1139" t="s">
        <v>1472</v>
      </c>
      <c r="G1139">
        <v>1</v>
      </c>
      <c r="H1139" s="6">
        <v>32557505</v>
      </c>
      <c r="I1139" s="7">
        <v>46101</v>
      </c>
      <c r="K1139">
        <v>15</v>
      </c>
      <c r="L1139" t="s">
        <v>40</v>
      </c>
      <c r="M1139" t="s">
        <v>5</v>
      </c>
      <c r="N1139" t="s">
        <v>41</v>
      </c>
      <c r="O1139" t="s">
        <v>47</v>
      </c>
      <c r="P1139" t="s">
        <v>2519</v>
      </c>
      <c r="Q1139">
        <v>6</v>
      </c>
      <c r="R1139">
        <v>9</v>
      </c>
      <c r="S1139">
        <v>0</v>
      </c>
      <c r="U1139">
        <v>4883626</v>
      </c>
      <c r="V1139">
        <v>1953450</v>
      </c>
      <c r="W1139">
        <v>2930175</v>
      </c>
      <c r="X1139">
        <v>0</v>
      </c>
      <c r="Y1139" t="s">
        <v>444</v>
      </c>
    </row>
    <row r="1140" spans="1:25" x14ac:dyDescent="0.25">
      <c r="A1140">
        <v>1139</v>
      </c>
      <c r="B1140">
        <v>69865</v>
      </c>
      <c r="C1140">
        <v>0</v>
      </c>
      <c r="D1140">
        <v>0</v>
      </c>
      <c r="E1140" t="s">
        <v>978</v>
      </c>
      <c r="F1140" t="s">
        <v>979</v>
      </c>
      <c r="G1140">
        <v>1</v>
      </c>
      <c r="H1140" s="6">
        <v>3057211</v>
      </c>
      <c r="I1140" s="7">
        <v>46101</v>
      </c>
      <c r="K1140">
        <v>8</v>
      </c>
      <c r="L1140" t="s">
        <v>40</v>
      </c>
      <c r="M1140" t="s">
        <v>7</v>
      </c>
      <c r="N1140" t="s">
        <v>41</v>
      </c>
      <c r="O1140" t="s">
        <v>64</v>
      </c>
      <c r="P1140" t="s">
        <v>2519</v>
      </c>
      <c r="Q1140">
        <v>8</v>
      </c>
      <c r="R1140">
        <v>0</v>
      </c>
      <c r="S1140">
        <v>0</v>
      </c>
      <c r="U1140">
        <v>244577</v>
      </c>
      <c r="V1140">
        <v>244577</v>
      </c>
      <c r="W1140">
        <v>0</v>
      </c>
      <c r="X1140">
        <v>0</v>
      </c>
      <c r="Y1140" t="s">
        <v>44</v>
      </c>
    </row>
    <row r="1141" spans="1:25" x14ac:dyDescent="0.25">
      <c r="A1141">
        <v>1140</v>
      </c>
      <c r="B1141">
        <v>69847</v>
      </c>
      <c r="C1141">
        <v>0</v>
      </c>
      <c r="D1141">
        <v>0</v>
      </c>
      <c r="E1141" t="s">
        <v>1232</v>
      </c>
      <c r="F1141" t="s">
        <v>1233</v>
      </c>
      <c r="G1141">
        <v>1</v>
      </c>
      <c r="H1141" s="6">
        <v>109026824</v>
      </c>
      <c r="I1141" s="7">
        <v>46101</v>
      </c>
      <c r="K1141">
        <v>15</v>
      </c>
      <c r="L1141" t="s">
        <v>40</v>
      </c>
      <c r="M1141" t="s">
        <v>5</v>
      </c>
      <c r="N1141" t="s">
        <v>41</v>
      </c>
      <c r="O1141" t="s">
        <v>54</v>
      </c>
      <c r="P1141" t="s">
        <v>2519</v>
      </c>
      <c r="Q1141">
        <v>3.7</v>
      </c>
      <c r="R1141">
        <v>11.3</v>
      </c>
      <c r="S1141">
        <v>0</v>
      </c>
      <c r="U1141">
        <v>16354024</v>
      </c>
      <c r="V1141">
        <v>4033992</v>
      </c>
      <c r="W1141">
        <v>12320031</v>
      </c>
      <c r="X1141">
        <v>0</v>
      </c>
      <c r="Y1141" t="s">
        <v>67</v>
      </c>
    </row>
    <row r="1142" spans="1:25" x14ac:dyDescent="0.25">
      <c r="A1142">
        <v>1141</v>
      </c>
      <c r="B1142">
        <v>69913</v>
      </c>
      <c r="C1142">
        <v>0</v>
      </c>
      <c r="D1142">
        <v>0</v>
      </c>
      <c r="E1142" t="s">
        <v>1990</v>
      </c>
      <c r="F1142" t="s">
        <v>1991</v>
      </c>
      <c r="G1142">
        <v>1</v>
      </c>
      <c r="H1142" s="6">
        <v>20000000</v>
      </c>
      <c r="I1142" s="7">
        <v>46101</v>
      </c>
      <c r="K1142">
        <v>15</v>
      </c>
      <c r="L1142" t="s">
        <v>40</v>
      </c>
      <c r="M1142" t="s">
        <v>5</v>
      </c>
      <c r="N1142" t="s">
        <v>41</v>
      </c>
      <c r="O1142" t="s">
        <v>57</v>
      </c>
      <c r="P1142" t="s">
        <v>2519</v>
      </c>
      <c r="Q1142">
        <v>3.2</v>
      </c>
      <c r="R1142">
        <v>11.8</v>
      </c>
      <c r="S1142">
        <v>0</v>
      </c>
      <c r="U1142">
        <v>3000000</v>
      </c>
      <c r="V1142">
        <v>640000</v>
      </c>
      <c r="W1142">
        <v>2360000</v>
      </c>
      <c r="X1142">
        <v>0</v>
      </c>
      <c r="Y1142" t="s">
        <v>48</v>
      </c>
    </row>
    <row r="1143" spans="1:25" x14ac:dyDescent="0.25">
      <c r="A1143">
        <v>1142</v>
      </c>
      <c r="B1143">
        <v>69846</v>
      </c>
      <c r="C1143">
        <v>0</v>
      </c>
      <c r="D1143">
        <v>0</v>
      </c>
      <c r="E1143" t="s">
        <v>1646</v>
      </c>
      <c r="F1143" t="s">
        <v>1647</v>
      </c>
      <c r="G1143">
        <v>1</v>
      </c>
      <c r="H1143" s="6">
        <v>1001309</v>
      </c>
      <c r="I1143" s="7">
        <v>46101</v>
      </c>
      <c r="K1143">
        <v>15</v>
      </c>
      <c r="L1143" t="s">
        <v>40</v>
      </c>
      <c r="M1143" t="s">
        <v>5</v>
      </c>
      <c r="N1143" t="s">
        <v>41</v>
      </c>
      <c r="O1143" t="s">
        <v>54</v>
      </c>
      <c r="P1143" t="s">
        <v>2519</v>
      </c>
      <c r="Q1143">
        <v>4</v>
      </c>
      <c r="R1143">
        <v>11</v>
      </c>
      <c r="S1143">
        <v>0</v>
      </c>
      <c r="U1143">
        <v>150196</v>
      </c>
      <c r="V1143">
        <v>40052</v>
      </c>
      <c r="W1143">
        <v>110144</v>
      </c>
      <c r="X1143">
        <v>0</v>
      </c>
      <c r="Y1143" t="s">
        <v>109</v>
      </c>
    </row>
    <row r="1144" spans="1:25" x14ac:dyDescent="0.25">
      <c r="A1144">
        <v>1143</v>
      </c>
      <c r="B1144">
        <v>69837</v>
      </c>
      <c r="C1144">
        <v>0</v>
      </c>
      <c r="D1144">
        <v>0</v>
      </c>
      <c r="E1144" t="s">
        <v>2521</v>
      </c>
      <c r="F1144" t="s">
        <v>2522</v>
      </c>
      <c r="G1144">
        <v>1</v>
      </c>
      <c r="H1144" s="6">
        <v>4550000</v>
      </c>
      <c r="I1144" s="7">
        <v>46101</v>
      </c>
      <c r="K1144">
        <v>8</v>
      </c>
      <c r="L1144" t="s">
        <v>40</v>
      </c>
      <c r="M1144" t="s">
        <v>5</v>
      </c>
      <c r="N1144" t="s">
        <v>41</v>
      </c>
      <c r="O1144" t="s">
        <v>54</v>
      </c>
      <c r="P1144" t="s">
        <v>2519</v>
      </c>
      <c r="Q1144">
        <v>8</v>
      </c>
      <c r="R1144">
        <v>0</v>
      </c>
      <c r="S1144">
        <v>0</v>
      </c>
      <c r="U1144">
        <v>364000</v>
      </c>
      <c r="V1144">
        <v>364000</v>
      </c>
      <c r="W1144">
        <v>0</v>
      </c>
      <c r="X1144">
        <v>0</v>
      </c>
      <c r="Y1144" t="s">
        <v>2520</v>
      </c>
    </row>
    <row r="1145" spans="1:25" x14ac:dyDescent="0.25">
      <c r="A1145">
        <v>1144</v>
      </c>
      <c r="B1145">
        <v>69850</v>
      </c>
      <c r="C1145">
        <v>0</v>
      </c>
      <c r="D1145">
        <v>0</v>
      </c>
      <c r="E1145" t="s">
        <v>1206</v>
      </c>
      <c r="F1145" t="s">
        <v>1207</v>
      </c>
      <c r="G1145">
        <v>1</v>
      </c>
      <c r="H1145" s="6">
        <v>30000000</v>
      </c>
      <c r="I1145" s="7">
        <v>46101</v>
      </c>
      <c r="K1145">
        <v>15</v>
      </c>
      <c r="L1145" t="s">
        <v>40</v>
      </c>
      <c r="M1145" t="s">
        <v>5</v>
      </c>
      <c r="N1145" t="s">
        <v>41</v>
      </c>
      <c r="O1145" t="s">
        <v>57</v>
      </c>
      <c r="P1145" t="s">
        <v>2519</v>
      </c>
      <c r="Q1145">
        <v>3.2</v>
      </c>
      <c r="R1145">
        <v>11.8</v>
      </c>
      <c r="S1145">
        <v>0</v>
      </c>
      <c r="U1145">
        <v>4500000</v>
      </c>
      <c r="V1145">
        <v>960000</v>
      </c>
      <c r="W1145">
        <v>3540000</v>
      </c>
      <c r="X1145">
        <v>0</v>
      </c>
      <c r="Y1145" t="s">
        <v>48</v>
      </c>
    </row>
    <row r="1146" spans="1:25" x14ac:dyDescent="0.25">
      <c r="A1146">
        <v>1145</v>
      </c>
      <c r="B1146">
        <v>69841</v>
      </c>
      <c r="C1146">
        <v>0</v>
      </c>
      <c r="D1146">
        <v>0</v>
      </c>
      <c r="E1146" t="s">
        <v>1644</v>
      </c>
      <c r="F1146" t="s">
        <v>1645</v>
      </c>
      <c r="G1146">
        <v>1</v>
      </c>
      <c r="H1146" s="6">
        <v>21727819</v>
      </c>
      <c r="I1146" s="7">
        <v>46101</v>
      </c>
      <c r="K1146">
        <v>15</v>
      </c>
      <c r="L1146" t="s">
        <v>40</v>
      </c>
      <c r="M1146" t="s">
        <v>5</v>
      </c>
      <c r="N1146" t="s">
        <v>41</v>
      </c>
      <c r="O1146" t="s">
        <v>54</v>
      </c>
      <c r="P1146" t="s">
        <v>2519</v>
      </c>
      <c r="Q1146">
        <v>4</v>
      </c>
      <c r="R1146">
        <v>11</v>
      </c>
      <c r="S1146">
        <v>0</v>
      </c>
      <c r="U1146">
        <v>3259173</v>
      </c>
      <c r="V1146">
        <v>869113</v>
      </c>
      <c r="W1146">
        <v>2390060</v>
      </c>
      <c r="X1146">
        <v>0</v>
      </c>
      <c r="Y1146" t="s">
        <v>48</v>
      </c>
    </row>
    <row r="1147" spans="1:25" x14ac:dyDescent="0.25">
      <c r="A1147">
        <v>1146</v>
      </c>
      <c r="B1147">
        <v>69840</v>
      </c>
      <c r="C1147">
        <v>0</v>
      </c>
      <c r="D1147">
        <v>0</v>
      </c>
      <c r="E1147" t="s">
        <v>2523</v>
      </c>
      <c r="F1147" t="s">
        <v>2524</v>
      </c>
      <c r="G1147">
        <v>1</v>
      </c>
      <c r="H1147" s="6">
        <v>12734410</v>
      </c>
      <c r="I1147" s="7">
        <v>46101</v>
      </c>
      <c r="K1147">
        <v>15</v>
      </c>
      <c r="L1147" t="s">
        <v>40</v>
      </c>
      <c r="M1147" t="s">
        <v>5</v>
      </c>
      <c r="N1147" t="s">
        <v>41</v>
      </c>
      <c r="O1147" t="s">
        <v>54</v>
      </c>
      <c r="P1147" t="s">
        <v>2519</v>
      </c>
      <c r="Q1147">
        <v>6</v>
      </c>
      <c r="R1147">
        <v>9</v>
      </c>
      <c r="S1147">
        <v>0</v>
      </c>
      <c r="U1147">
        <v>1910162</v>
      </c>
      <c r="V1147">
        <v>764065</v>
      </c>
      <c r="W1147">
        <v>1146097</v>
      </c>
      <c r="X1147">
        <v>0</v>
      </c>
      <c r="Y1147" t="s">
        <v>2525</v>
      </c>
    </row>
    <row r="1148" spans="1:25" x14ac:dyDescent="0.25">
      <c r="A1148">
        <v>1147</v>
      </c>
      <c r="B1148">
        <v>69866</v>
      </c>
      <c r="C1148">
        <v>0</v>
      </c>
      <c r="D1148">
        <v>0</v>
      </c>
      <c r="E1148" t="s">
        <v>1506</v>
      </c>
      <c r="F1148" t="s">
        <v>1507</v>
      </c>
      <c r="G1148">
        <v>1</v>
      </c>
      <c r="H1148" s="6">
        <v>181311</v>
      </c>
      <c r="I1148" s="7">
        <v>46101</v>
      </c>
      <c r="K1148">
        <v>8</v>
      </c>
      <c r="L1148" t="s">
        <v>40</v>
      </c>
      <c r="M1148" t="s">
        <v>7</v>
      </c>
      <c r="N1148" t="s">
        <v>41</v>
      </c>
      <c r="O1148" t="s">
        <v>64</v>
      </c>
      <c r="P1148" t="s">
        <v>2519</v>
      </c>
      <c r="Q1148">
        <v>8</v>
      </c>
      <c r="R1148">
        <v>0</v>
      </c>
      <c r="S1148">
        <v>0</v>
      </c>
      <c r="U1148">
        <v>14505</v>
      </c>
      <c r="V1148">
        <v>14505</v>
      </c>
      <c r="W1148">
        <v>0</v>
      </c>
      <c r="X1148">
        <v>0</v>
      </c>
      <c r="Y1148" t="s">
        <v>44</v>
      </c>
    </row>
    <row r="1149" spans="1:25" x14ac:dyDescent="0.25">
      <c r="A1149">
        <v>1148</v>
      </c>
      <c r="B1149">
        <v>69855</v>
      </c>
      <c r="C1149">
        <v>0</v>
      </c>
      <c r="D1149">
        <v>0</v>
      </c>
      <c r="E1149" t="s">
        <v>1372</v>
      </c>
      <c r="F1149" t="s">
        <v>1373</v>
      </c>
      <c r="G1149">
        <v>1</v>
      </c>
      <c r="H1149" s="6">
        <v>43090723</v>
      </c>
      <c r="I1149" s="7">
        <v>46101</v>
      </c>
      <c r="K1149">
        <v>15</v>
      </c>
      <c r="L1149" t="s">
        <v>40</v>
      </c>
      <c r="M1149" t="s">
        <v>4</v>
      </c>
      <c r="N1149" t="s">
        <v>41</v>
      </c>
      <c r="O1149" t="s">
        <v>51</v>
      </c>
      <c r="P1149" t="s">
        <v>2519</v>
      </c>
      <c r="Q1149">
        <v>5.5</v>
      </c>
      <c r="R1149">
        <v>7</v>
      </c>
      <c r="S1149">
        <v>2.5</v>
      </c>
      <c r="U1149">
        <v>6463608</v>
      </c>
      <c r="V1149">
        <v>2369990</v>
      </c>
      <c r="W1149">
        <v>3016351</v>
      </c>
      <c r="X1149">
        <v>1077268</v>
      </c>
      <c r="Y1149" t="s">
        <v>109</v>
      </c>
    </row>
    <row r="1150" spans="1:25" x14ac:dyDescent="0.25">
      <c r="A1150">
        <v>1149</v>
      </c>
      <c r="B1150">
        <v>69839</v>
      </c>
      <c r="C1150">
        <v>0</v>
      </c>
      <c r="D1150">
        <v>0</v>
      </c>
      <c r="E1150" t="s">
        <v>2495</v>
      </c>
      <c r="F1150" t="s">
        <v>2496</v>
      </c>
      <c r="G1150">
        <v>1</v>
      </c>
      <c r="H1150" s="6">
        <v>3000000</v>
      </c>
      <c r="I1150" s="7">
        <v>46101</v>
      </c>
      <c r="K1150">
        <v>15</v>
      </c>
      <c r="L1150" t="s">
        <v>40</v>
      </c>
      <c r="M1150" t="s">
        <v>5</v>
      </c>
      <c r="N1150" t="s">
        <v>41</v>
      </c>
      <c r="O1150" t="s">
        <v>57</v>
      </c>
      <c r="P1150" t="s">
        <v>2519</v>
      </c>
      <c r="Q1150">
        <v>3.2</v>
      </c>
      <c r="R1150">
        <v>11.8</v>
      </c>
      <c r="S1150">
        <v>0</v>
      </c>
      <c r="U1150">
        <v>450000</v>
      </c>
      <c r="V1150">
        <v>96000</v>
      </c>
      <c r="W1150">
        <v>354000</v>
      </c>
      <c r="X1150">
        <v>0</v>
      </c>
      <c r="Y1150" t="s">
        <v>48</v>
      </c>
    </row>
    <row r="1151" spans="1:25" x14ac:dyDescent="0.25">
      <c r="A1151">
        <v>1150</v>
      </c>
      <c r="B1151">
        <v>69912</v>
      </c>
      <c r="C1151">
        <v>0</v>
      </c>
      <c r="D1151">
        <v>0</v>
      </c>
      <c r="E1151" t="s">
        <v>1992</v>
      </c>
      <c r="F1151" t="s">
        <v>1993</v>
      </c>
      <c r="G1151">
        <v>1</v>
      </c>
      <c r="H1151" s="6">
        <v>40000000</v>
      </c>
      <c r="I1151" s="7">
        <v>46101</v>
      </c>
      <c r="K1151">
        <v>15</v>
      </c>
      <c r="L1151" t="s">
        <v>40</v>
      </c>
      <c r="M1151" t="s">
        <v>5</v>
      </c>
      <c r="N1151" t="s">
        <v>41</v>
      </c>
      <c r="O1151" t="s">
        <v>57</v>
      </c>
      <c r="P1151" t="s">
        <v>2519</v>
      </c>
      <c r="Q1151">
        <v>3.2</v>
      </c>
      <c r="R1151">
        <v>11.8</v>
      </c>
      <c r="S1151">
        <v>0</v>
      </c>
      <c r="U1151">
        <v>6000000</v>
      </c>
      <c r="V1151">
        <v>1280000</v>
      </c>
      <c r="W1151">
        <v>4720000</v>
      </c>
      <c r="X1151">
        <v>0</v>
      </c>
      <c r="Y1151" t="s">
        <v>48</v>
      </c>
    </row>
    <row r="1152" spans="1:25" x14ac:dyDescent="0.25">
      <c r="A1152">
        <v>1151</v>
      </c>
      <c r="B1152">
        <v>69854</v>
      </c>
      <c r="C1152">
        <v>0</v>
      </c>
      <c r="D1152">
        <v>0</v>
      </c>
      <c r="E1152" t="s">
        <v>1378</v>
      </c>
      <c r="F1152" t="s">
        <v>1379</v>
      </c>
      <c r="G1152">
        <v>1</v>
      </c>
      <c r="H1152" s="6">
        <v>17440990</v>
      </c>
      <c r="I1152" s="7">
        <v>46101</v>
      </c>
      <c r="K1152">
        <v>15</v>
      </c>
      <c r="L1152" t="s">
        <v>40</v>
      </c>
      <c r="M1152" t="s">
        <v>4</v>
      </c>
      <c r="N1152" t="s">
        <v>41</v>
      </c>
      <c r="O1152" t="s">
        <v>51</v>
      </c>
      <c r="P1152" t="s">
        <v>2519</v>
      </c>
      <c r="Q1152">
        <v>5.5</v>
      </c>
      <c r="R1152">
        <v>7</v>
      </c>
      <c r="S1152">
        <v>2.5</v>
      </c>
      <c r="U1152">
        <v>2616149</v>
      </c>
      <c r="V1152">
        <v>959254</v>
      </c>
      <c r="W1152">
        <v>1220869</v>
      </c>
      <c r="X1152">
        <v>436025</v>
      </c>
      <c r="Y1152" t="s">
        <v>109</v>
      </c>
    </row>
    <row r="1153" spans="1:25" x14ac:dyDescent="0.25">
      <c r="A1153">
        <v>1152</v>
      </c>
      <c r="B1153">
        <v>69353</v>
      </c>
      <c r="C1153">
        <v>0</v>
      </c>
      <c r="D1153">
        <v>0</v>
      </c>
      <c r="E1153" t="s">
        <v>1459</v>
      </c>
      <c r="F1153" t="s">
        <v>1460</v>
      </c>
      <c r="G1153">
        <v>1</v>
      </c>
      <c r="H1153" s="6">
        <v>5000000</v>
      </c>
      <c r="I1153" s="7">
        <v>46101</v>
      </c>
      <c r="K1153">
        <v>15</v>
      </c>
      <c r="L1153" t="s">
        <v>40</v>
      </c>
      <c r="M1153" t="s">
        <v>5</v>
      </c>
      <c r="N1153" t="s">
        <v>41</v>
      </c>
      <c r="O1153" t="s">
        <v>54</v>
      </c>
      <c r="P1153" t="s">
        <v>2519</v>
      </c>
      <c r="Q1153">
        <v>3.3</v>
      </c>
      <c r="R1153">
        <v>11.7</v>
      </c>
      <c r="S1153">
        <v>0</v>
      </c>
      <c r="U1153">
        <v>750000</v>
      </c>
      <c r="V1153">
        <v>165000</v>
      </c>
      <c r="W1153">
        <v>585000</v>
      </c>
      <c r="X1153">
        <v>0</v>
      </c>
      <c r="Y1153" t="s">
        <v>48</v>
      </c>
    </row>
    <row r="1154" spans="1:25" x14ac:dyDescent="0.25">
      <c r="A1154">
        <v>1153</v>
      </c>
      <c r="B1154">
        <v>69836</v>
      </c>
      <c r="C1154">
        <v>0</v>
      </c>
      <c r="D1154">
        <v>0</v>
      </c>
      <c r="E1154" t="s">
        <v>1230</v>
      </c>
      <c r="F1154" t="s">
        <v>1231</v>
      </c>
      <c r="G1154">
        <v>1</v>
      </c>
      <c r="H1154" s="6">
        <v>60523020</v>
      </c>
      <c r="I1154" s="7">
        <v>46100</v>
      </c>
      <c r="K1154">
        <v>15</v>
      </c>
      <c r="L1154" t="s">
        <v>40</v>
      </c>
      <c r="M1154" t="s">
        <v>5</v>
      </c>
      <c r="N1154" t="s">
        <v>41</v>
      </c>
      <c r="O1154" t="s">
        <v>54</v>
      </c>
      <c r="P1154" t="s">
        <v>2519</v>
      </c>
      <c r="Q1154">
        <v>6.5</v>
      </c>
      <c r="R1154">
        <v>8.5</v>
      </c>
      <c r="S1154">
        <v>0</v>
      </c>
      <c r="U1154">
        <v>9078453</v>
      </c>
      <c r="V1154">
        <v>3933996</v>
      </c>
      <c r="W1154">
        <v>5144457</v>
      </c>
      <c r="X1154">
        <v>0</v>
      </c>
      <c r="Y1154" t="s">
        <v>229</v>
      </c>
    </row>
    <row r="1155" spans="1:25" x14ac:dyDescent="0.25">
      <c r="A1155">
        <v>1154</v>
      </c>
      <c r="B1155">
        <v>69831</v>
      </c>
      <c r="C1155">
        <v>0</v>
      </c>
      <c r="D1155">
        <v>0</v>
      </c>
      <c r="E1155" t="s">
        <v>1759</v>
      </c>
      <c r="F1155" t="s">
        <v>1760</v>
      </c>
      <c r="G1155">
        <v>1</v>
      </c>
      <c r="H1155" s="6">
        <v>2000000</v>
      </c>
      <c r="I1155" s="7">
        <v>46100</v>
      </c>
      <c r="K1155">
        <v>10</v>
      </c>
      <c r="L1155" t="s">
        <v>40</v>
      </c>
      <c r="M1155" t="s">
        <v>7</v>
      </c>
      <c r="N1155" t="s">
        <v>41</v>
      </c>
      <c r="O1155" t="s">
        <v>64</v>
      </c>
      <c r="P1155" t="s">
        <v>2519</v>
      </c>
      <c r="Q1155">
        <v>10</v>
      </c>
      <c r="R1155">
        <v>0</v>
      </c>
      <c r="S1155">
        <v>0</v>
      </c>
      <c r="U1155">
        <v>200000</v>
      </c>
      <c r="V1155">
        <v>200000</v>
      </c>
      <c r="W1155">
        <v>0</v>
      </c>
      <c r="X1155">
        <v>0</v>
      </c>
      <c r="Y1155" t="s">
        <v>48</v>
      </c>
    </row>
    <row r="1156" spans="1:25" x14ac:dyDescent="0.25">
      <c r="A1156">
        <v>1155</v>
      </c>
      <c r="B1156">
        <v>69746</v>
      </c>
      <c r="C1156">
        <v>0</v>
      </c>
      <c r="D1156">
        <v>0</v>
      </c>
      <c r="E1156" t="s">
        <v>2530</v>
      </c>
      <c r="F1156" t="s">
        <v>2531</v>
      </c>
      <c r="G1156">
        <v>1</v>
      </c>
      <c r="H1156" s="6">
        <v>28749541</v>
      </c>
      <c r="I1156" s="7">
        <v>46100</v>
      </c>
      <c r="K1156">
        <v>12</v>
      </c>
      <c r="L1156" t="s">
        <v>40</v>
      </c>
      <c r="M1156" t="s">
        <v>5</v>
      </c>
      <c r="N1156" t="s">
        <v>41</v>
      </c>
      <c r="O1156" t="s">
        <v>47</v>
      </c>
      <c r="P1156" t="s">
        <v>2519</v>
      </c>
      <c r="Q1156">
        <v>5</v>
      </c>
      <c r="R1156">
        <v>7</v>
      </c>
      <c r="S1156">
        <v>0</v>
      </c>
      <c r="U1156">
        <v>3449945</v>
      </c>
      <c r="V1156">
        <v>1437477</v>
      </c>
      <c r="W1156">
        <v>2012468</v>
      </c>
      <c r="X1156">
        <v>0</v>
      </c>
      <c r="Y1156" t="s">
        <v>2520</v>
      </c>
    </row>
    <row r="1157" spans="1:25" x14ac:dyDescent="0.25">
      <c r="A1157">
        <v>1156</v>
      </c>
      <c r="B1157">
        <v>69747</v>
      </c>
      <c r="C1157">
        <v>0</v>
      </c>
      <c r="D1157">
        <v>0</v>
      </c>
      <c r="E1157" t="s">
        <v>2530</v>
      </c>
      <c r="F1157" t="s">
        <v>2531</v>
      </c>
      <c r="G1157">
        <v>1</v>
      </c>
      <c r="H1157" s="6">
        <v>29650410</v>
      </c>
      <c r="I1157" s="7">
        <v>46100</v>
      </c>
      <c r="K1157">
        <v>12</v>
      </c>
      <c r="L1157" t="s">
        <v>40</v>
      </c>
      <c r="M1157" t="s">
        <v>5</v>
      </c>
      <c r="N1157" t="s">
        <v>41</v>
      </c>
      <c r="O1157" t="s">
        <v>47</v>
      </c>
      <c r="P1157" t="s">
        <v>2519</v>
      </c>
      <c r="Q1157">
        <v>5</v>
      </c>
      <c r="R1157">
        <v>7</v>
      </c>
      <c r="S1157">
        <v>0</v>
      </c>
      <c r="U1157">
        <v>3558049</v>
      </c>
      <c r="V1157">
        <v>1482520</v>
      </c>
      <c r="W1157">
        <v>2075529</v>
      </c>
      <c r="X1157">
        <v>0</v>
      </c>
      <c r="Y1157" t="s">
        <v>2520</v>
      </c>
    </row>
    <row r="1158" spans="1:25" x14ac:dyDescent="0.25">
      <c r="A1158">
        <v>1157</v>
      </c>
      <c r="B1158">
        <v>69832</v>
      </c>
      <c r="C1158">
        <v>0</v>
      </c>
      <c r="D1158">
        <v>0</v>
      </c>
      <c r="E1158" t="s">
        <v>1570</v>
      </c>
      <c r="F1158" t="s">
        <v>1571</v>
      </c>
      <c r="G1158">
        <v>1</v>
      </c>
      <c r="H1158" s="6">
        <v>1000000</v>
      </c>
      <c r="I1158" s="7">
        <v>46099</v>
      </c>
      <c r="K1158">
        <v>7</v>
      </c>
      <c r="L1158" t="s">
        <v>40</v>
      </c>
      <c r="M1158" t="s">
        <v>5</v>
      </c>
      <c r="N1158" t="s">
        <v>41</v>
      </c>
      <c r="O1158" t="s">
        <v>47</v>
      </c>
      <c r="P1158" t="s">
        <v>2519</v>
      </c>
      <c r="Q1158">
        <v>7</v>
      </c>
      <c r="R1158">
        <v>0</v>
      </c>
      <c r="S1158">
        <v>0</v>
      </c>
      <c r="U1158">
        <v>70000</v>
      </c>
      <c r="V1158">
        <v>70000</v>
      </c>
      <c r="W1158">
        <v>0</v>
      </c>
      <c r="X1158">
        <v>0</v>
      </c>
      <c r="Y1158" t="s">
        <v>44</v>
      </c>
    </row>
    <row r="1159" spans="1:25" x14ac:dyDescent="0.25">
      <c r="A1159">
        <v>1158</v>
      </c>
      <c r="B1159">
        <v>69820</v>
      </c>
      <c r="C1159">
        <v>0</v>
      </c>
      <c r="D1159">
        <v>0</v>
      </c>
      <c r="E1159" t="s">
        <v>1858</v>
      </c>
      <c r="F1159" t="s">
        <v>1859</v>
      </c>
      <c r="G1159">
        <v>1</v>
      </c>
      <c r="H1159" s="6">
        <v>40000000</v>
      </c>
      <c r="I1159" s="7">
        <v>46099</v>
      </c>
      <c r="K1159">
        <v>15</v>
      </c>
      <c r="L1159" t="s">
        <v>40</v>
      </c>
      <c r="M1159" t="s">
        <v>5</v>
      </c>
      <c r="N1159" t="s">
        <v>41</v>
      </c>
      <c r="O1159" t="s">
        <v>57</v>
      </c>
      <c r="P1159" t="s">
        <v>2519</v>
      </c>
      <c r="Q1159">
        <v>10</v>
      </c>
      <c r="R1159">
        <v>5</v>
      </c>
      <c r="S1159">
        <v>0</v>
      </c>
      <c r="U1159">
        <v>6000000</v>
      </c>
      <c r="V1159">
        <v>4000000</v>
      </c>
      <c r="W1159">
        <v>2000000</v>
      </c>
      <c r="X1159">
        <v>0</v>
      </c>
      <c r="Y1159" t="s">
        <v>67</v>
      </c>
    </row>
    <row r="1160" spans="1:25" x14ac:dyDescent="0.25">
      <c r="A1160">
        <v>1159</v>
      </c>
      <c r="B1160">
        <v>69822</v>
      </c>
      <c r="C1160">
        <v>0</v>
      </c>
      <c r="D1160">
        <v>0</v>
      </c>
      <c r="E1160" t="s">
        <v>1702</v>
      </c>
      <c r="F1160" t="s">
        <v>1703</v>
      </c>
      <c r="G1160">
        <v>1</v>
      </c>
      <c r="H1160" s="6">
        <v>15000000</v>
      </c>
      <c r="I1160" s="7">
        <v>46099</v>
      </c>
      <c r="K1160">
        <v>15</v>
      </c>
      <c r="L1160" t="s">
        <v>40</v>
      </c>
      <c r="M1160" t="s">
        <v>5</v>
      </c>
      <c r="N1160" t="s">
        <v>41</v>
      </c>
      <c r="O1160" t="s">
        <v>47</v>
      </c>
      <c r="P1160" t="s">
        <v>2519</v>
      </c>
      <c r="Q1160">
        <v>5</v>
      </c>
      <c r="R1160">
        <v>10</v>
      </c>
      <c r="S1160">
        <v>0</v>
      </c>
      <c r="U1160">
        <v>2250000</v>
      </c>
      <c r="V1160">
        <v>750000</v>
      </c>
      <c r="W1160">
        <v>1500000</v>
      </c>
      <c r="X1160">
        <v>0</v>
      </c>
      <c r="Y1160" t="s">
        <v>48</v>
      </c>
    </row>
    <row r="1161" spans="1:25" x14ac:dyDescent="0.25">
      <c r="A1161">
        <v>1160</v>
      </c>
      <c r="B1161">
        <v>69821</v>
      </c>
      <c r="C1161">
        <v>0</v>
      </c>
      <c r="D1161">
        <v>0</v>
      </c>
      <c r="E1161" t="s">
        <v>2424</v>
      </c>
      <c r="F1161" t="s">
        <v>2425</v>
      </c>
      <c r="G1161">
        <v>1</v>
      </c>
      <c r="H1161" s="6">
        <v>936195</v>
      </c>
      <c r="I1161" s="7">
        <v>46099</v>
      </c>
      <c r="K1161">
        <v>15</v>
      </c>
      <c r="L1161" t="s">
        <v>40</v>
      </c>
      <c r="M1161" t="s">
        <v>5</v>
      </c>
      <c r="N1161" t="s">
        <v>41</v>
      </c>
      <c r="O1161" t="s">
        <v>47</v>
      </c>
      <c r="P1161" t="s">
        <v>2519</v>
      </c>
      <c r="Q1161">
        <v>2</v>
      </c>
      <c r="R1161">
        <v>13</v>
      </c>
      <c r="S1161">
        <v>0</v>
      </c>
      <c r="U1161">
        <v>140429</v>
      </c>
      <c r="V1161">
        <v>18724</v>
      </c>
      <c r="W1161">
        <v>121705</v>
      </c>
      <c r="X1161">
        <v>0</v>
      </c>
      <c r="Y1161" t="s">
        <v>48</v>
      </c>
    </row>
    <row r="1162" spans="1:25" x14ac:dyDescent="0.25">
      <c r="A1162">
        <v>1161</v>
      </c>
      <c r="B1162">
        <v>69857</v>
      </c>
      <c r="C1162">
        <v>0</v>
      </c>
      <c r="D1162">
        <v>0</v>
      </c>
      <c r="E1162" t="s">
        <v>2445</v>
      </c>
      <c r="F1162" t="s">
        <v>2446</v>
      </c>
      <c r="G1162">
        <v>1</v>
      </c>
      <c r="H1162" s="6">
        <v>15000000</v>
      </c>
      <c r="I1162" s="7">
        <v>46099</v>
      </c>
      <c r="K1162">
        <v>15</v>
      </c>
      <c r="L1162" t="s">
        <v>40</v>
      </c>
      <c r="M1162" t="s">
        <v>5</v>
      </c>
      <c r="N1162" t="s">
        <v>41</v>
      </c>
      <c r="O1162" t="s">
        <v>47</v>
      </c>
      <c r="P1162" t="s">
        <v>2519</v>
      </c>
      <c r="Q1162">
        <v>5</v>
      </c>
      <c r="R1162">
        <v>10</v>
      </c>
      <c r="S1162">
        <v>0</v>
      </c>
      <c r="U1162">
        <v>2250000</v>
      </c>
      <c r="V1162">
        <v>750000</v>
      </c>
      <c r="W1162">
        <v>1500000</v>
      </c>
      <c r="X1162">
        <v>0</v>
      </c>
      <c r="Y1162" t="s">
        <v>48</v>
      </c>
    </row>
    <row r="1163" spans="1:25" x14ac:dyDescent="0.25">
      <c r="A1163">
        <v>1162</v>
      </c>
      <c r="B1163">
        <v>69809</v>
      </c>
      <c r="C1163">
        <v>0</v>
      </c>
      <c r="D1163">
        <v>0</v>
      </c>
      <c r="E1163" t="s">
        <v>2020</v>
      </c>
      <c r="F1163" t="s">
        <v>2021</v>
      </c>
      <c r="G1163">
        <v>1</v>
      </c>
      <c r="H1163" s="6">
        <v>398474</v>
      </c>
      <c r="I1163" s="7">
        <v>46098</v>
      </c>
      <c r="K1163">
        <v>15</v>
      </c>
      <c r="L1163" t="s">
        <v>40</v>
      </c>
      <c r="M1163" t="s">
        <v>5</v>
      </c>
      <c r="N1163" t="s">
        <v>41</v>
      </c>
      <c r="O1163" t="s">
        <v>47</v>
      </c>
      <c r="P1163" t="s">
        <v>2519</v>
      </c>
      <c r="Q1163">
        <v>2</v>
      </c>
      <c r="R1163">
        <v>13</v>
      </c>
      <c r="S1163">
        <v>0</v>
      </c>
      <c r="U1163">
        <v>59771</v>
      </c>
      <c r="V1163">
        <v>7969</v>
      </c>
      <c r="W1163">
        <v>51802</v>
      </c>
      <c r="X1163">
        <v>0</v>
      </c>
      <c r="Y1163" t="s">
        <v>250</v>
      </c>
    </row>
    <row r="1164" spans="1:25" x14ac:dyDescent="0.25">
      <c r="A1164">
        <v>1163</v>
      </c>
      <c r="B1164">
        <v>69810</v>
      </c>
      <c r="C1164">
        <v>0</v>
      </c>
      <c r="D1164">
        <v>0</v>
      </c>
      <c r="E1164" t="s">
        <v>1109</v>
      </c>
      <c r="F1164" t="s">
        <v>1110</v>
      </c>
      <c r="G1164">
        <v>1</v>
      </c>
      <c r="H1164" s="6">
        <v>35977824</v>
      </c>
      <c r="I1164" s="7">
        <v>46098</v>
      </c>
      <c r="K1164">
        <v>15</v>
      </c>
      <c r="L1164" t="s">
        <v>40</v>
      </c>
      <c r="M1164" t="s">
        <v>5</v>
      </c>
      <c r="N1164" t="s">
        <v>41</v>
      </c>
      <c r="O1164" t="s">
        <v>77</v>
      </c>
      <c r="P1164" t="s">
        <v>2519</v>
      </c>
      <c r="Q1164">
        <v>3.5</v>
      </c>
      <c r="R1164">
        <v>11.5</v>
      </c>
      <c r="S1164">
        <v>0</v>
      </c>
      <c r="U1164">
        <v>5396674</v>
      </c>
      <c r="V1164">
        <v>1259224</v>
      </c>
      <c r="W1164">
        <v>4137450</v>
      </c>
      <c r="X1164">
        <v>0</v>
      </c>
      <c r="Y1164" t="s">
        <v>44</v>
      </c>
    </row>
    <row r="1165" spans="1:25" x14ac:dyDescent="0.25">
      <c r="A1165">
        <v>1164</v>
      </c>
      <c r="B1165">
        <v>69806</v>
      </c>
      <c r="C1165">
        <v>0</v>
      </c>
      <c r="D1165">
        <v>0</v>
      </c>
      <c r="E1165" t="s">
        <v>1097</v>
      </c>
      <c r="F1165" t="s">
        <v>1098</v>
      </c>
      <c r="G1165">
        <v>1</v>
      </c>
      <c r="H1165" s="6">
        <v>3066564</v>
      </c>
      <c r="I1165" s="7">
        <v>46098</v>
      </c>
      <c r="K1165">
        <v>15</v>
      </c>
      <c r="L1165" t="s">
        <v>40</v>
      </c>
      <c r="M1165" t="s">
        <v>5</v>
      </c>
      <c r="N1165" t="s">
        <v>41</v>
      </c>
      <c r="O1165" t="s">
        <v>77</v>
      </c>
      <c r="P1165" t="s">
        <v>2519</v>
      </c>
      <c r="Q1165">
        <v>3.5</v>
      </c>
      <c r="R1165">
        <v>11.5</v>
      </c>
      <c r="S1165">
        <v>0</v>
      </c>
      <c r="U1165">
        <v>459985</v>
      </c>
      <c r="V1165">
        <v>107330</v>
      </c>
      <c r="W1165">
        <v>352655</v>
      </c>
      <c r="X1165">
        <v>0</v>
      </c>
      <c r="Y1165" t="s">
        <v>44</v>
      </c>
    </row>
    <row r="1166" spans="1:25" x14ac:dyDescent="0.25">
      <c r="A1166">
        <v>1165</v>
      </c>
      <c r="B1166">
        <v>69807</v>
      </c>
      <c r="C1166">
        <v>0</v>
      </c>
      <c r="D1166">
        <v>0</v>
      </c>
      <c r="E1166" t="s">
        <v>1099</v>
      </c>
      <c r="F1166" t="s">
        <v>1100</v>
      </c>
      <c r="G1166">
        <v>1</v>
      </c>
      <c r="H1166" s="6">
        <v>15461766</v>
      </c>
      <c r="I1166" s="7">
        <v>46098</v>
      </c>
      <c r="K1166">
        <v>15</v>
      </c>
      <c r="L1166" t="s">
        <v>40</v>
      </c>
      <c r="M1166" t="s">
        <v>5</v>
      </c>
      <c r="N1166" t="s">
        <v>41</v>
      </c>
      <c r="O1166" t="s">
        <v>77</v>
      </c>
      <c r="P1166" t="s">
        <v>2519</v>
      </c>
      <c r="Q1166">
        <v>3.5</v>
      </c>
      <c r="R1166">
        <v>11.5</v>
      </c>
      <c r="S1166">
        <v>0</v>
      </c>
      <c r="U1166">
        <v>2319265</v>
      </c>
      <c r="V1166">
        <v>541162</v>
      </c>
      <c r="W1166">
        <v>1778103</v>
      </c>
      <c r="X1166">
        <v>0</v>
      </c>
      <c r="Y1166" t="s">
        <v>44</v>
      </c>
    </row>
    <row r="1167" spans="1:25" x14ac:dyDescent="0.25">
      <c r="A1167">
        <v>1166</v>
      </c>
      <c r="B1167">
        <v>69802</v>
      </c>
      <c r="C1167">
        <v>0</v>
      </c>
      <c r="D1167">
        <v>0</v>
      </c>
      <c r="E1167" t="s">
        <v>1475</v>
      </c>
      <c r="F1167" t="s">
        <v>1476</v>
      </c>
      <c r="G1167">
        <v>1</v>
      </c>
      <c r="H1167" s="6">
        <v>295917</v>
      </c>
      <c r="I1167" s="7">
        <v>46098</v>
      </c>
      <c r="K1167">
        <v>7</v>
      </c>
      <c r="L1167" t="s">
        <v>40</v>
      </c>
      <c r="M1167" t="s">
        <v>5</v>
      </c>
      <c r="N1167" t="s">
        <v>41</v>
      </c>
      <c r="O1167" t="s">
        <v>47</v>
      </c>
      <c r="P1167" t="s">
        <v>2519</v>
      </c>
      <c r="Q1167">
        <v>7</v>
      </c>
      <c r="R1167">
        <v>0</v>
      </c>
      <c r="S1167">
        <v>0</v>
      </c>
      <c r="U1167">
        <v>20714</v>
      </c>
      <c r="V1167">
        <v>20714</v>
      </c>
      <c r="W1167">
        <v>0</v>
      </c>
      <c r="X1167">
        <v>0</v>
      </c>
      <c r="Y1167" t="s">
        <v>48</v>
      </c>
    </row>
    <row r="1168" spans="1:25" x14ac:dyDescent="0.25">
      <c r="A1168">
        <v>1167</v>
      </c>
      <c r="B1168">
        <v>69808</v>
      </c>
      <c r="C1168">
        <v>0</v>
      </c>
      <c r="D1168">
        <v>0</v>
      </c>
      <c r="E1168" t="s">
        <v>2532</v>
      </c>
      <c r="F1168" t="s">
        <v>2533</v>
      </c>
      <c r="G1168">
        <v>1</v>
      </c>
      <c r="H1168" s="6"/>
      <c r="I1168" s="7">
        <v>46098</v>
      </c>
      <c r="K1168">
        <v>15</v>
      </c>
      <c r="L1168" t="s">
        <v>40</v>
      </c>
      <c r="M1168" t="s">
        <v>5</v>
      </c>
      <c r="N1168" t="s">
        <v>41</v>
      </c>
      <c r="O1168" t="s">
        <v>77</v>
      </c>
      <c r="P1168" t="s">
        <v>2519</v>
      </c>
      <c r="Q1168">
        <v>3.5</v>
      </c>
      <c r="R1168">
        <v>11.5</v>
      </c>
      <c r="S1168">
        <v>0</v>
      </c>
      <c r="U1168">
        <v>0</v>
      </c>
      <c r="V1168">
        <v>0</v>
      </c>
      <c r="W1168">
        <v>0</v>
      </c>
      <c r="X1168">
        <v>0</v>
      </c>
      <c r="Y1168" t="s">
        <v>48</v>
      </c>
    </row>
    <row r="1169" spans="1:25" x14ac:dyDescent="0.25">
      <c r="A1169">
        <v>1168</v>
      </c>
      <c r="B1169">
        <v>69803</v>
      </c>
      <c r="C1169">
        <v>0</v>
      </c>
      <c r="D1169">
        <v>0</v>
      </c>
      <c r="E1169" t="s">
        <v>1486</v>
      </c>
      <c r="F1169" t="s">
        <v>1487</v>
      </c>
      <c r="G1169">
        <v>1</v>
      </c>
      <c r="H1169" s="6">
        <v>1960768</v>
      </c>
      <c r="I1169" s="7">
        <v>46098</v>
      </c>
      <c r="K1169">
        <v>7</v>
      </c>
      <c r="L1169" t="s">
        <v>40</v>
      </c>
      <c r="M1169" t="s">
        <v>5</v>
      </c>
      <c r="N1169" t="s">
        <v>41</v>
      </c>
      <c r="O1169" t="s">
        <v>47</v>
      </c>
      <c r="P1169" t="s">
        <v>2519</v>
      </c>
      <c r="Q1169">
        <v>7</v>
      </c>
      <c r="R1169">
        <v>0</v>
      </c>
      <c r="S1169">
        <v>0</v>
      </c>
      <c r="U1169">
        <v>137254</v>
      </c>
      <c r="V1169">
        <v>137254</v>
      </c>
      <c r="W1169">
        <v>0</v>
      </c>
      <c r="X1169">
        <v>0</v>
      </c>
      <c r="Y1169" t="s">
        <v>72</v>
      </c>
    </row>
    <row r="1170" spans="1:25" x14ac:dyDescent="0.25">
      <c r="A1170">
        <v>1169</v>
      </c>
      <c r="B1170">
        <v>69805</v>
      </c>
      <c r="C1170">
        <v>0</v>
      </c>
      <c r="D1170">
        <v>0</v>
      </c>
      <c r="E1170" t="s">
        <v>1091</v>
      </c>
      <c r="F1170" t="s">
        <v>1092</v>
      </c>
      <c r="G1170">
        <v>1</v>
      </c>
      <c r="H1170" s="6">
        <v>6721177</v>
      </c>
      <c r="I1170" s="7">
        <v>46098</v>
      </c>
      <c r="K1170">
        <v>15</v>
      </c>
      <c r="L1170" t="s">
        <v>40</v>
      </c>
      <c r="M1170" t="s">
        <v>5</v>
      </c>
      <c r="N1170" t="s">
        <v>41</v>
      </c>
      <c r="O1170" t="s">
        <v>77</v>
      </c>
      <c r="P1170" t="s">
        <v>2519</v>
      </c>
      <c r="Q1170">
        <v>3.5</v>
      </c>
      <c r="R1170">
        <v>11.5</v>
      </c>
      <c r="S1170">
        <v>0</v>
      </c>
      <c r="U1170">
        <v>1008177</v>
      </c>
      <c r="V1170">
        <v>235241</v>
      </c>
      <c r="W1170">
        <v>772935</v>
      </c>
      <c r="X1170">
        <v>0</v>
      </c>
      <c r="Y1170" t="s">
        <v>44</v>
      </c>
    </row>
    <row r="1171" spans="1:25" x14ac:dyDescent="0.25">
      <c r="A1171">
        <v>1170</v>
      </c>
      <c r="B1171">
        <v>69804</v>
      </c>
      <c r="C1171">
        <v>0</v>
      </c>
      <c r="D1171">
        <v>0</v>
      </c>
      <c r="E1171" t="s">
        <v>1868</v>
      </c>
      <c r="F1171" t="s">
        <v>1869</v>
      </c>
      <c r="G1171">
        <v>1</v>
      </c>
      <c r="H1171" s="6">
        <v>713225</v>
      </c>
      <c r="I1171" s="7">
        <v>46098</v>
      </c>
      <c r="K1171">
        <v>15</v>
      </c>
      <c r="L1171" t="s">
        <v>40</v>
      </c>
      <c r="M1171" t="s">
        <v>5</v>
      </c>
      <c r="N1171" t="s">
        <v>41</v>
      </c>
      <c r="O1171" t="s">
        <v>77</v>
      </c>
      <c r="P1171" t="s">
        <v>2519</v>
      </c>
      <c r="Q1171">
        <v>3.5</v>
      </c>
      <c r="R1171">
        <v>11.5</v>
      </c>
      <c r="S1171">
        <v>0</v>
      </c>
      <c r="U1171">
        <v>106984</v>
      </c>
      <c r="V1171">
        <v>24963</v>
      </c>
      <c r="W1171">
        <v>82021</v>
      </c>
      <c r="X1171">
        <v>0</v>
      </c>
      <c r="Y1171" t="s">
        <v>44</v>
      </c>
    </row>
    <row r="1172" spans="1:25" x14ac:dyDescent="0.25">
      <c r="A1172">
        <v>1171</v>
      </c>
      <c r="B1172">
        <v>69813</v>
      </c>
      <c r="C1172">
        <v>0</v>
      </c>
      <c r="D1172">
        <v>0</v>
      </c>
      <c r="E1172" t="s">
        <v>1361</v>
      </c>
      <c r="F1172" t="s">
        <v>1362</v>
      </c>
      <c r="G1172">
        <v>1</v>
      </c>
      <c r="H1172" s="6">
        <v>6265937</v>
      </c>
      <c r="I1172" s="7">
        <v>46098</v>
      </c>
      <c r="K1172">
        <v>15</v>
      </c>
      <c r="L1172" t="s">
        <v>40</v>
      </c>
      <c r="M1172" t="s">
        <v>5</v>
      </c>
      <c r="N1172" t="s">
        <v>41</v>
      </c>
      <c r="O1172" t="s">
        <v>47</v>
      </c>
      <c r="P1172" t="s">
        <v>2519</v>
      </c>
      <c r="Q1172">
        <v>2</v>
      </c>
      <c r="R1172">
        <v>13</v>
      </c>
      <c r="S1172">
        <v>0</v>
      </c>
      <c r="U1172">
        <v>939891</v>
      </c>
      <c r="V1172">
        <v>125319</v>
      </c>
      <c r="W1172">
        <v>814572</v>
      </c>
      <c r="X1172">
        <v>0</v>
      </c>
      <c r="Y1172" t="s">
        <v>250</v>
      </c>
    </row>
    <row r="1173" spans="1:25" x14ac:dyDescent="0.25">
      <c r="A1173">
        <v>1172</v>
      </c>
      <c r="B1173">
        <v>69812</v>
      </c>
      <c r="C1173">
        <v>0</v>
      </c>
      <c r="D1173">
        <v>0</v>
      </c>
      <c r="E1173" t="s">
        <v>1115</v>
      </c>
      <c r="F1173" t="s">
        <v>1116</v>
      </c>
      <c r="G1173">
        <v>1</v>
      </c>
      <c r="H1173" s="6">
        <v>34451787</v>
      </c>
      <c r="I1173" s="7">
        <v>46098</v>
      </c>
      <c r="K1173">
        <v>15</v>
      </c>
      <c r="L1173" t="s">
        <v>40</v>
      </c>
      <c r="M1173" t="s">
        <v>5</v>
      </c>
      <c r="N1173" t="s">
        <v>41</v>
      </c>
      <c r="O1173" t="s">
        <v>77</v>
      </c>
      <c r="P1173" t="s">
        <v>2519</v>
      </c>
      <c r="Q1173">
        <v>3.5</v>
      </c>
      <c r="R1173">
        <v>11.5</v>
      </c>
      <c r="S1173">
        <v>0</v>
      </c>
      <c r="U1173">
        <v>5167768</v>
      </c>
      <c r="V1173">
        <v>1205813</v>
      </c>
      <c r="W1173">
        <v>3961956</v>
      </c>
      <c r="X1173">
        <v>0</v>
      </c>
      <c r="Y1173" t="s">
        <v>44</v>
      </c>
    </row>
    <row r="1174" spans="1:25" x14ac:dyDescent="0.25">
      <c r="A1174">
        <v>1173</v>
      </c>
      <c r="B1174">
        <v>69811</v>
      </c>
      <c r="C1174">
        <v>0</v>
      </c>
      <c r="D1174">
        <v>0</v>
      </c>
      <c r="E1174" t="s">
        <v>1105</v>
      </c>
      <c r="F1174" t="s">
        <v>1106</v>
      </c>
      <c r="G1174">
        <v>1</v>
      </c>
      <c r="H1174" s="6">
        <v>43500271</v>
      </c>
      <c r="I1174" s="7">
        <v>46098</v>
      </c>
      <c r="K1174">
        <v>15</v>
      </c>
      <c r="L1174" t="s">
        <v>40</v>
      </c>
      <c r="M1174" t="s">
        <v>5</v>
      </c>
      <c r="N1174" t="s">
        <v>41</v>
      </c>
      <c r="O1174" t="s">
        <v>77</v>
      </c>
      <c r="P1174" t="s">
        <v>2519</v>
      </c>
      <c r="Q1174">
        <v>3.5</v>
      </c>
      <c r="R1174">
        <v>11.5</v>
      </c>
      <c r="S1174">
        <v>0</v>
      </c>
      <c r="U1174">
        <v>6525041</v>
      </c>
      <c r="V1174">
        <v>1522509</v>
      </c>
      <c r="W1174">
        <v>5002531</v>
      </c>
      <c r="X1174">
        <v>0</v>
      </c>
      <c r="Y1174" t="s">
        <v>44</v>
      </c>
    </row>
    <row r="1175" spans="1:25" x14ac:dyDescent="0.25">
      <c r="A1175">
        <v>1174</v>
      </c>
      <c r="B1175">
        <v>69819</v>
      </c>
      <c r="C1175">
        <v>0</v>
      </c>
      <c r="D1175">
        <v>0</v>
      </c>
      <c r="E1175" t="s">
        <v>2043</v>
      </c>
      <c r="F1175" t="s">
        <v>2044</v>
      </c>
      <c r="G1175">
        <v>1</v>
      </c>
      <c r="H1175" s="6">
        <v>192685</v>
      </c>
      <c r="I1175" s="7">
        <v>46098</v>
      </c>
      <c r="K1175">
        <v>7</v>
      </c>
      <c r="L1175" t="s">
        <v>40</v>
      </c>
      <c r="M1175" t="s">
        <v>5</v>
      </c>
      <c r="N1175" t="s">
        <v>41</v>
      </c>
      <c r="O1175" t="s">
        <v>47</v>
      </c>
      <c r="P1175" t="s">
        <v>2519</v>
      </c>
      <c r="Q1175">
        <v>7</v>
      </c>
      <c r="R1175">
        <v>0</v>
      </c>
      <c r="S1175">
        <v>0</v>
      </c>
      <c r="U1175">
        <v>13488</v>
      </c>
      <c r="V1175">
        <v>13488</v>
      </c>
      <c r="W1175">
        <v>0</v>
      </c>
      <c r="X1175">
        <v>0</v>
      </c>
      <c r="Y1175" t="s">
        <v>48</v>
      </c>
    </row>
    <row r="1176" spans="1:25" x14ac:dyDescent="0.25">
      <c r="A1176">
        <v>1175</v>
      </c>
      <c r="B1176">
        <v>69814</v>
      </c>
      <c r="C1176">
        <v>0</v>
      </c>
      <c r="D1176">
        <v>0</v>
      </c>
      <c r="E1176" t="s">
        <v>1121</v>
      </c>
      <c r="F1176" t="s">
        <v>1122</v>
      </c>
      <c r="G1176">
        <v>1</v>
      </c>
      <c r="H1176" s="6">
        <v>13254179</v>
      </c>
      <c r="I1176" s="7">
        <v>46098</v>
      </c>
      <c r="K1176">
        <v>15</v>
      </c>
      <c r="L1176" t="s">
        <v>40</v>
      </c>
      <c r="M1176" t="s">
        <v>5</v>
      </c>
      <c r="N1176" t="s">
        <v>41</v>
      </c>
      <c r="O1176" t="s">
        <v>77</v>
      </c>
      <c r="P1176" t="s">
        <v>2519</v>
      </c>
      <c r="Q1176">
        <v>3.5</v>
      </c>
      <c r="R1176">
        <v>11.5</v>
      </c>
      <c r="S1176">
        <v>0</v>
      </c>
      <c r="U1176">
        <v>1988127</v>
      </c>
      <c r="V1176">
        <v>463896</v>
      </c>
      <c r="W1176">
        <v>1524231</v>
      </c>
      <c r="X1176">
        <v>0</v>
      </c>
      <c r="Y1176" t="s">
        <v>44</v>
      </c>
    </row>
    <row r="1177" spans="1:25" x14ac:dyDescent="0.25">
      <c r="A1177">
        <v>1176</v>
      </c>
      <c r="B1177">
        <v>69815</v>
      </c>
      <c r="C1177">
        <v>0</v>
      </c>
      <c r="D1177">
        <v>0</v>
      </c>
      <c r="E1177" t="s">
        <v>1848</v>
      </c>
      <c r="F1177" t="s">
        <v>1849</v>
      </c>
      <c r="G1177">
        <v>1</v>
      </c>
      <c r="H1177" s="6">
        <v>18806462</v>
      </c>
      <c r="I1177" s="7">
        <v>46098</v>
      </c>
      <c r="K1177">
        <v>15</v>
      </c>
      <c r="L1177" t="s">
        <v>40</v>
      </c>
      <c r="M1177" t="s">
        <v>5</v>
      </c>
      <c r="N1177" t="s">
        <v>41</v>
      </c>
      <c r="O1177" t="s">
        <v>47</v>
      </c>
      <c r="P1177" t="s">
        <v>2519</v>
      </c>
      <c r="Q1177">
        <v>2</v>
      </c>
      <c r="R1177">
        <v>13</v>
      </c>
      <c r="S1177">
        <v>0</v>
      </c>
      <c r="U1177">
        <v>2820969</v>
      </c>
      <c r="V1177">
        <v>376129</v>
      </c>
      <c r="W1177">
        <v>2444840</v>
      </c>
      <c r="X1177">
        <v>0</v>
      </c>
      <c r="Y1177" t="s">
        <v>250</v>
      </c>
    </row>
    <row r="1178" spans="1:25" x14ac:dyDescent="0.25">
      <c r="A1178">
        <v>1177</v>
      </c>
      <c r="B1178">
        <v>69817</v>
      </c>
      <c r="C1178">
        <v>0</v>
      </c>
      <c r="D1178">
        <v>0</v>
      </c>
      <c r="E1178" t="s">
        <v>1123</v>
      </c>
      <c r="F1178" t="s">
        <v>1124</v>
      </c>
      <c r="G1178">
        <v>1</v>
      </c>
      <c r="H1178" s="6">
        <v>403267602</v>
      </c>
      <c r="I1178" s="7">
        <v>46098</v>
      </c>
      <c r="K1178">
        <v>15</v>
      </c>
      <c r="L1178" t="s">
        <v>40</v>
      </c>
      <c r="M1178" t="s">
        <v>5</v>
      </c>
      <c r="N1178" t="s">
        <v>41</v>
      </c>
      <c r="O1178" t="s">
        <v>77</v>
      </c>
      <c r="P1178" t="s">
        <v>2519</v>
      </c>
      <c r="Q1178">
        <v>3.5</v>
      </c>
      <c r="R1178">
        <v>11.5</v>
      </c>
      <c r="S1178">
        <v>0</v>
      </c>
      <c r="U1178">
        <v>60490140</v>
      </c>
      <c r="V1178">
        <v>14114366</v>
      </c>
      <c r="W1178">
        <v>46375774</v>
      </c>
      <c r="X1178">
        <v>0</v>
      </c>
      <c r="Y1178" t="s">
        <v>44</v>
      </c>
    </row>
    <row r="1179" spans="1:25" x14ac:dyDescent="0.25">
      <c r="A1179">
        <v>1178</v>
      </c>
      <c r="B1179">
        <v>69816</v>
      </c>
      <c r="C1179">
        <v>0</v>
      </c>
      <c r="D1179">
        <v>0</v>
      </c>
      <c r="E1179" t="s">
        <v>1357</v>
      </c>
      <c r="F1179" t="s">
        <v>1358</v>
      </c>
      <c r="G1179">
        <v>1</v>
      </c>
      <c r="H1179" s="6">
        <v>30387665</v>
      </c>
      <c r="I1179" s="7">
        <v>46098</v>
      </c>
      <c r="K1179">
        <v>15</v>
      </c>
      <c r="L1179" t="s">
        <v>40</v>
      </c>
      <c r="M1179" t="s">
        <v>5</v>
      </c>
      <c r="N1179" t="s">
        <v>41</v>
      </c>
      <c r="O1179" t="s">
        <v>47</v>
      </c>
      <c r="P1179" t="s">
        <v>2519</v>
      </c>
      <c r="Q1179">
        <v>2</v>
      </c>
      <c r="R1179">
        <v>13</v>
      </c>
      <c r="S1179">
        <v>0</v>
      </c>
      <c r="U1179">
        <v>4558150</v>
      </c>
      <c r="V1179">
        <v>607753</v>
      </c>
      <c r="W1179">
        <v>3950396</v>
      </c>
      <c r="X1179">
        <v>0</v>
      </c>
      <c r="Y1179" t="s">
        <v>250</v>
      </c>
    </row>
    <row r="1180" spans="1:25" x14ac:dyDescent="0.25">
      <c r="A1180">
        <v>1179</v>
      </c>
      <c r="B1180">
        <v>69790</v>
      </c>
      <c r="C1180">
        <v>0</v>
      </c>
      <c r="D1180">
        <v>0</v>
      </c>
      <c r="E1180" t="s">
        <v>1942</v>
      </c>
      <c r="F1180" t="s">
        <v>1943</v>
      </c>
      <c r="G1180">
        <v>1</v>
      </c>
      <c r="H1180" s="6">
        <v>58184471</v>
      </c>
      <c r="I1180" s="7">
        <v>46097</v>
      </c>
      <c r="K1180">
        <v>15</v>
      </c>
      <c r="L1180" t="s">
        <v>40</v>
      </c>
      <c r="M1180" t="s">
        <v>5</v>
      </c>
      <c r="N1180" t="s">
        <v>41</v>
      </c>
      <c r="O1180" t="s">
        <v>77</v>
      </c>
      <c r="P1180" t="s">
        <v>2519</v>
      </c>
      <c r="Q1180">
        <v>5.6</v>
      </c>
      <c r="R1180">
        <v>9.4</v>
      </c>
      <c r="S1180">
        <v>0</v>
      </c>
      <c r="U1180">
        <v>8727671</v>
      </c>
      <c r="V1180">
        <v>3258330</v>
      </c>
      <c r="W1180">
        <v>5469340</v>
      </c>
      <c r="X1180">
        <v>0</v>
      </c>
      <c r="Y1180" t="s">
        <v>67</v>
      </c>
    </row>
    <row r="1181" spans="1:25" x14ac:dyDescent="0.25">
      <c r="A1181">
        <v>1180</v>
      </c>
      <c r="B1181">
        <v>69789</v>
      </c>
      <c r="C1181">
        <v>0</v>
      </c>
      <c r="D1181">
        <v>0</v>
      </c>
      <c r="E1181" t="s">
        <v>1938</v>
      </c>
      <c r="F1181" t="s">
        <v>1939</v>
      </c>
      <c r="G1181">
        <v>1</v>
      </c>
      <c r="H1181" s="6">
        <v>5000000</v>
      </c>
      <c r="I1181" s="7">
        <v>46097</v>
      </c>
      <c r="K1181">
        <v>15</v>
      </c>
      <c r="L1181" t="s">
        <v>40</v>
      </c>
      <c r="M1181" t="s">
        <v>5</v>
      </c>
      <c r="N1181" t="s">
        <v>41</v>
      </c>
      <c r="O1181" t="s">
        <v>57</v>
      </c>
      <c r="P1181" t="s">
        <v>2519</v>
      </c>
      <c r="Q1181">
        <v>6</v>
      </c>
      <c r="R1181">
        <v>9</v>
      </c>
      <c r="S1181">
        <v>0</v>
      </c>
      <c r="U1181">
        <v>750000</v>
      </c>
      <c r="V1181">
        <v>300000</v>
      </c>
      <c r="W1181">
        <v>450000</v>
      </c>
      <c r="X1181">
        <v>0</v>
      </c>
      <c r="Y1181" t="s">
        <v>48</v>
      </c>
    </row>
    <row r="1182" spans="1:25" x14ac:dyDescent="0.25">
      <c r="A1182">
        <v>1181</v>
      </c>
      <c r="B1182">
        <v>69791</v>
      </c>
      <c r="C1182">
        <v>0</v>
      </c>
      <c r="D1182">
        <v>0</v>
      </c>
      <c r="E1182" t="s">
        <v>1345</v>
      </c>
      <c r="F1182" t="s">
        <v>1346</v>
      </c>
      <c r="G1182">
        <v>1</v>
      </c>
      <c r="H1182" s="6">
        <v>420678</v>
      </c>
      <c r="I1182" s="7">
        <v>46097</v>
      </c>
      <c r="K1182">
        <v>8</v>
      </c>
      <c r="L1182" t="s">
        <v>40</v>
      </c>
      <c r="M1182" t="s">
        <v>9</v>
      </c>
      <c r="N1182" t="s">
        <v>41</v>
      </c>
      <c r="O1182" t="s">
        <v>42</v>
      </c>
      <c r="P1182" t="s">
        <v>2519</v>
      </c>
      <c r="Q1182">
        <v>8</v>
      </c>
      <c r="R1182">
        <v>0</v>
      </c>
      <c r="S1182">
        <v>0</v>
      </c>
      <c r="U1182">
        <v>33654</v>
      </c>
      <c r="V1182">
        <v>33654</v>
      </c>
      <c r="W1182">
        <v>0</v>
      </c>
      <c r="X1182">
        <v>0</v>
      </c>
      <c r="Y1182" t="s">
        <v>109</v>
      </c>
    </row>
    <row r="1183" spans="1:25" x14ac:dyDescent="0.25">
      <c r="A1183">
        <v>1182</v>
      </c>
      <c r="B1183">
        <v>69801</v>
      </c>
      <c r="C1183">
        <v>0</v>
      </c>
      <c r="D1183">
        <v>0</v>
      </c>
      <c r="E1183" t="s">
        <v>1054</v>
      </c>
      <c r="F1183" t="s">
        <v>1055</v>
      </c>
      <c r="G1183">
        <v>1</v>
      </c>
      <c r="H1183" s="6">
        <v>10616044</v>
      </c>
      <c r="I1183" s="7">
        <v>46097</v>
      </c>
      <c r="K1183">
        <v>8</v>
      </c>
      <c r="L1183" t="s">
        <v>40</v>
      </c>
      <c r="M1183" t="s">
        <v>9</v>
      </c>
      <c r="N1183" t="s">
        <v>41</v>
      </c>
      <c r="O1183" t="s">
        <v>42</v>
      </c>
      <c r="P1183" t="s">
        <v>2519</v>
      </c>
      <c r="Q1183">
        <v>8</v>
      </c>
      <c r="R1183">
        <v>0</v>
      </c>
      <c r="S1183">
        <v>0</v>
      </c>
      <c r="U1183">
        <v>849284</v>
      </c>
      <c r="V1183">
        <v>849284</v>
      </c>
      <c r="W1183">
        <v>0</v>
      </c>
      <c r="X1183">
        <v>0</v>
      </c>
      <c r="Y1183" t="s">
        <v>67</v>
      </c>
    </row>
    <row r="1184" spans="1:25" x14ac:dyDescent="0.25">
      <c r="A1184">
        <v>1183</v>
      </c>
      <c r="B1184">
        <v>69800</v>
      </c>
      <c r="C1184">
        <v>0</v>
      </c>
      <c r="D1184">
        <v>0</v>
      </c>
      <c r="E1184" t="s">
        <v>1706</v>
      </c>
      <c r="F1184" t="s">
        <v>1707</v>
      </c>
      <c r="G1184">
        <v>1</v>
      </c>
      <c r="H1184" s="6">
        <v>1493333</v>
      </c>
      <c r="I1184" s="7">
        <v>46097</v>
      </c>
      <c r="K1184">
        <v>10</v>
      </c>
      <c r="L1184" t="s">
        <v>40</v>
      </c>
      <c r="M1184" t="s">
        <v>8</v>
      </c>
      <c r="N1184" t="s">
        <v>41</v>
      </c>
      <c r="O1184" t="s">
        <v>347</v>
      </c>
      <c r="P1184" t="s">
        <v>2519</v>
      </c>
      <c r="Q1184">
        <v>10</v>
      </c>
      <c r="R1184">
        <v>0</v>
      </c>
      <c r="S1184">
        <v>0</v>
      </c>
      <c r="U1184">
        <v>149333</v>
      </c>
      <c r="V1184">
        <v>149333</v>
      </c>
      <c r="W1184">
        <v>0</v>
      </c>
      <c r="X1184">
        <v>0</v>
      </c>
      <c r="Y1184" t="s">
        <v>44</v>
      </c>
    </row>
    <row r="1185" spans="1:25" x14ac:dyDescent="0.25">
      <c r="A1185">
        <v>1184</v>
      </c>
      <c r="B1185">
        <v>69799</v>
      </c>
      <c r="C1185">
        <v>0</v>
      </c>
      <c r="D1185">
        <v>0</v>
      </c>
      <c r="E1185" t="s">
        <v>1167</v>
      </c>
      <c r="F1185" t="s">
        <v>1168</v>
      </c>
      <c r="G1185">
        <v>1</v>
      </c>
      <c r="H1185" s="6">
        <v>10000000</v>
      </c>
      <c r="I1185" s="7">
        <v>46097</v>
      </c>
      <c r="K1185">
        <v>5</v>
      </c>
      <c r="L1185" t="s">
        <v>40</v>
      </c>
      <c r="M1185" t="s">
        <v>5</v>
      </c>
      <c r="N1185" t="s">
        <v>41</v>
      </c>
      <c r="O1185" t="s">
        <v>77</v>
      </c>
      <c r="P1185" t="s">
        <v>2519</v>
      </c>
      <c r="Q1185">
        <v>5</v>
      </c>
      <c r="R1185">
        <v>0</v>
      </c>
      <c r="S1185">
        <v>0</v>
      </c>
      <c r="U1185">
        <v>500000</v>
      </c>
      <c r="V1185">
        <v>500000</v>
      </c>
      <c r="W1185">
        <v>0</v>
      </c>
      <c r="X1185">
        <v>0</v>
      </c>
      <c r="Y1185" t="s">
        <v>48</v>
      </c>
    </row>
    <row r="1186" spans="1:25" x14ac:dyDescent="0.25">
      <c r="A1186">
        <v>1185</v>
      </c>
      <c r="B1186">
        <v>69792</v>
      </c>
      <c r="C1186">
        <v>0</v>
      </c>
      <c r="D1186">
        <v>0</v>
      </c>
      <c r="E1186" t="s">
        <v>1035</v>
      </c>
      <c r="F1186" t="s">
        <v>1036</v>
      </c>
      <c r="G1186">
        <v>1</v>
      </c>
      <c r="H1186" s="6">
        <v>9090000</v>
      </c>
      <c r="I1186" s="7">
        <v>46097</v>
      </c>
      <c r="K1186">
        <v>5</v>
      </c>
      <c r="L1186" t="s">
        <v>40</v>
      </c>
      <c r="M1186" t="s">
        <v>5</v>
      </c>
      <c r="N1186" t="s">
        <v>41</v>
      </c>
      <c r="O1186" t="s">
        <v>47</v>
      </c>
      <c r="P1186" t="s">
        <v>2519</v>
      </c>
      <c r="Q1186">
        <v>5</v>
      </c>
      <c r="R1186">
        <v>0</v>
      </c>
      <c r="S1186">
        <v>0</v>
      </c>
      <c r="U1186">
        <v>454500</v>
      </c>
      <c r="V1186">
        <v>454500</v>
      </c>
      <c r="W1186">
        <v>0</v>
      </c>
      <c r="X1186">
        <v>0</v>
      </c>
      <c r="Y1186" t="s">
        <v>390</v>
      </c>
    </row>
    <row r="1187" spans="1:25" x14ac:dyDescent="0.25">
      <c r="A1187">
        <v>1186</v>
      </c>
      <c r="B1187">
        <v>69793</v>
      </c>
      <c r="C1187">
        <v>0</v>
      </c>
      <c r="D1187">
        <v>0</v>
      </c>
      <c r="E1187" t="s">
        <v>1604</v>
      </c>
      <c r="F1187" t="s">
        <v>1605</v>
      </c>
      <c r="G1187">
        <v>1</v>
      </c>
      <c r="H1187" s="6">
        <v>594000</v>
      </c>
      <c r="I1187" s="7">
        <v>46094</v>
      </c>
      <c r="K1187">
        <v>10</v>
      </c>
      <c r="L1187" t="s">
        <v>40</v>
      </c>
      <c r="M1187" t="s">
        <v>5</v>
      </c>
      <c r="N1187" t="s">
        <v>41</v>
      </c>
      <c r="O1187" t="s">
        <v>77</v>
      </c>
      <c r="P1187" t="s">
        <v>2519</v>
      </c>
      <c r="Q1187">
        <v>10</v>
      </c>
      <c r="R1187">
        <v>0</v>
      </c>
      <c r="S1187">
        <v>0</v>
      </c>
      <c r="U1187">
        <v>59400</v>
      </c>
      <c r="V1187">
        <v>59400</v>
      </c>
      <c r="W1187">
        <v>0</v>
      </c>
      <c r="X1187">
        <v>0</v>
      </c>
      <c r="Y1187" t="s">
        <v>48</v>
      </c>
    </row>
    <row r="1188" spans="1:25" x14ac:dyDescent="0.25">
      <c r="A1188">
        <v>1187</v>
      </c>
      <c r="B1188">
        <v>69783</v>
      </c>
      <c r="C1188">
        <v>0</v>
      </c>
      <c r="D1188">
        <v>0</v>
      </c>
      <c r="E1188" t="s">
        <v>1574</v>
      </c>
      <c r="F1188" t="s">
        <v>1575</v>
      </c>
      <c r="G1188">
        <v>1</v>
      </c>
      <c r="H1188" s="6">
        <v>1260784</v>
      </c>
      <c r="I1188" s="7">
        <v>46094</v>
      </c>
      <c r="K1188">
        <v>10</v>
      </c>
      <c r="L1188" t="s">
        <v>40</v>
      </c>
      <c r="M1188" t="s">
        <v>5</v>
      </c>
      <c r="N1188" t="s">
        <v>41</v>
      </c>
      <c r="O1188" t="s">
        <v>77</v>
      </c>
      <c r="P1188" t="s">
        <v>2519</v>
      </c>
      <c r="Q1188">
        <v>10</v>
      </c>
      <c r="R1188">
        <v>0</v>
      </c>
      <c r="S1188">
        <v>0</v>
      </c>
      <c r="U1188">
        <v>126078</v>
      </c>
      <c r="V1188">
        <v>126078</v>
      </c>
      <c r="W1188">
        <v>0</v>
      </c>
      <c r="X1188">
        <v>0</v>
      </c>
      <c r="Y1188" t="s">
        <v>48</v>
      </c>
    </row>
    <row r="1189" spans="1:25" x14ac:dyDescent="0.25">
      <c r="A1189">
        <v>1188</v>
      </c>
      <c r="B1189">
        <v>69772</v>
      </c>
      <c r="C1189">
        <v>0</v>
      </c>
      <c r="D1189">
        <v>0</v>
      </c>
      <c r="E1189" t="s">
        <v>1216</v>
      </c>
      <c r="F1189" t="s">
        <v>1217</v>
      </c>
      <c r="G1189">
        <v>1</v>
      </c>
      <c r="H1189" s="6">
        <v>1646097</v>
      </c>
      <c r="I1189" s="7">
        <v>46094</v>
      </c>
      <c r="K1189">
        <v>5</v>
      </c>
      <c r="L1189" t="s">
        <v>40</v>
      </c>
      <c r="M1189" t="s">
        <v>9</v>
      </c>
      <c r="N1189" t="s">
        <v>41</v>
      </c>
      <c r="O1189" t="s">
        <v>42</v>
      </c>
      <c r="P1189" t="s">
        <v>2519</v>
      </c>
      <c r="Q1189">
        <v>5</v>
      </c>
      <c r="R1189">
        <v>0</v>
      </c>
      <c r="S1189">
        <v>0</v>
      </c>
      <c r="U1189">
        <v>82305</v>
      </c>
      <c r="V1189">
        <v>82305</v>
      </c>
      <c r="W1189">
        <v>0</v>
      </c>
      <c r="X1189">
        <v>0</v>
      </c>
      <c r="Y1189" t="s">
        <v>112</v>
      </c>
    </row>
    <row r="1190" spans="1:25" x14ac:dyDescent="0.25">
      <c r="A1190">
        <v>1189</v>
      </c>
      <c r="B1190">
        <v>69771</v>
      </c>
      <c r="C1190">
        <v>0</v>
      </c>
      <c r="D1190">
        <v>0</v>
      </c>
      <c r="E1190" t="s">
        <v>1196</v>
      </c>
      <c r="F1190" t="s">
        <v>1197</v>
      </c>
      <c r="G1190">
        <v>1</v>
      </c>
      <c r="H1190" s="6">
        <v>6423938</v>
      </c>
      <c r="I1190" s="7">
        <v>46094</v>
      </c>
      <c r="K1190">
        <v>5</v>
      </c>
      <c r="L1190" t="s">
        <v>40</v>
      </c>
      <c r="M1190" t="s">
        <v>9</v>
      </c>
      <c r="N1190" t="s">
        <v>41</v>
      </c>
      <c r="O1190" t="s">
        <v>42</v>
      </c>
      <c r="P1190" t="s">
        <v>2519</v>
      </c>
      <c r="Q1190">
        <v>5</v>
      </c>
      <c r="R1190">
        <v>0</v>
      </c>
      <c r="S1190">
        <v>0</v>
      </c>
      <c r="U1190">
        <v>321197</v>
      </c>
      <c r="V1190">
        <v>321197</v>
      </c>
      <c r="W1190">
        <v>0</v>
      </c>
      <c r="X1190">
        <v>0</v>
      </c>
      <c r="Y1190" t="s">
        <v>112</v>
      </c>
    </row>
    <row r="1191" spans="1:25" x14ac:dyDescent="0.25">
      <c r="A1191">
        <v>1190</v>
      </c>
      <c r="B1191">
        <v>69781</v>
      </c>
      <c r="C1191">
        <v>0</v>
      </c>
      <c r="D1191">
        <v>0</v>
      </c>
      <c r="E1191" t="s">
        <v>1331</v>
      </c>
      <c r="F1191" t="s">
        <v>1332</v>
      </c>
      <c r="G1191">
        <v>1</v>
      </c>
      <c r="H1191" s="6">
        <v>1503174</v>
      </c>
      <c r="I1191" s="7">
        <v>46094</v>
      </c>
      <c r="K1191">
        <v>8</v>
      </c>
      <c r="L1191" t="s">
        <v>40</v>
      </c>
      <c r="M1191" t="s">
        <v>9</v>
      </c>
      <c r="N1191" t="s">
        <v>41</v>
      </c>
      <c r="O1191" t="s">
        <v>42</v>
      </c>
      <c r="P1191" t="s">
        <v>2519</v>
      </c>
      <c r="Q1191">
        <v>8</v>
      </c>
      <c r="R1191">
        <v>0</v>
      </c>
      <c r="S1191">
        <v>0</v>
      </c>
      <c r="U1191">
        <v>120254</v>
      </c>
      <c r="V1191">
        <v>120254</v>
      </c>
      <c r="W1191">
        <v>0</v>
      </c>
      <c r="X1191">
        <v>0</v>
      </c>
      <c r="Y1191" t="s">
        <v>109</v>
      </c>
    </row>
    <row r="1192" spans="1:25" x14ac:dyDescent="0.25">
      <c r="A1192">
        <v>1191</v>
      </c>
      <c r="B1192">
        <v>69770</v>
      </c>
      <c r="C1192">
        <v>0</v>
      </c>
      <c r="D1192">
        <v>0</v>
      </c>
      <c r="E1192" t="s">
        <v>2259</v>
      </c>
      <c r="F1192" t="s">
        <v>2260</v>
      </c>
      <c r="G1192">
        <v>1</v>
      </c>
      <c r="H1192" s="6">
        <v>25278</v>
      </c>
      <c r="I1192" s="7">
        <v>46094</v>
      </c>
      <c r="K1192">
        <v>5</v>
      </c>
      <c r="L1192" t="s">
        <v>40</v>
      </c>
      <c r="M1192" t="s">
        <v>9</v>
      </c>
      <c r="N1192" t="s">
        <v>41</v>
      </c>
      <c r="O1192" t="s">
        <v>42</v>
      </c>
      <c r="P1192" t="s">
        <v>2519</v>
      </c>
      <c r="Q1192">
        <v>5</v>
      </c>
      <c r="R1192">
        <v>0</v>
      </c>
      <c r="S1192">
        <v>0</v>
      </c>
      <c r="U1192">
        <v>1264</v>
      </c>
      <c r="V1192">
        <v>1264</v>
      </c>
      <c r="W1192">
        <v>0</v>
      </c>
      <c r="X1192">
        <v>0</v>
      </c>
      <c r="Y1192" t="s">
        <v>2086</v>
      </c>
    </row>
    <row r="1193" spans="1:25" x14ac:dyDescent="0.25">
      <c r="A1193">
        <v>1192</v>
      </c>
      <c r="B1193">
        <v>69769</v>
      </c>
      <c r="C1193">
        <v>0</v>
      </c>
      <c r="D1193">
        <v>0</v>
      </c>
      <c r="E1193" t="s">
        <v>1175</v>
      </c>
      <c r="F1193" t="s">
        <v>1176</v>
      </c>
      <c r="G1193">
        <v>1</v>
      </c>
      <c r="H1193" s="6">
        <v>154117</v>
      </c>
      <c r="I1193" s="7">
        <v>46094</v>
      </c>
      <c r="K1193">
        <v>5</v>
      </c>
      <c r="L1193" t="s">
        <v>40</v>
      </c>
      <c r="M1193" t="s">
        <v>9</v>
      </c>
      <c r="N1193" t="s">
        <v>41</v>
      </c>
      <c r="O1193" t="s">
        <v>42</v>
      </c>
      <c r="P1193" t="s">
        <v>2519</v>
      </c>
      <c r="Q1193">
        <v>5</v>
      </c>
      <c r="R1193">
        <v>0</v>
      </c>
      <c r="S1193">
        <v>0</v>
      </c>
      <c r="U1193">
        <v>7706</v>
      </c>
      <c r="V1193">
        <v>7706</v>
      </c>
      <c r="W1193">
        <v>0</v>
      </c>
      <c r="X1193">
        <v>0</v>
      </c>
      <c r="Y1193" t="s">
        <v>44</v>
      </c>
    </row>
    <row r="1194" spans="1:25" x14ac:dyDescent="0.25">
      <c r="A1194">
        <v>1193</v>
      </c>
      <c r="B1194">
        <v>69758</v>
      </c>
      <c r="C1194">
        <v>0</v>
      </c>
      <c r="D1194">
        <v>0</v>
      </c>
      <c r="E1194" t="s">
        <v>1376</v>
      </c>
      <c r="F1194" t="s">
        <v>1377</v>
      </c>
      <c r="G1194">
        <v>1</v>
      </c>
      <c r="H1194" s="6">
        <v>6746136</v>
      </c>
      <c r="I1194" s="7">
        <v>46094</v>
      </c>
      <c r="K1194" t="s">
        <v>1371</v>
      </c>
      <c r="L1194" t="s">
        <v>40</v>
      </c>
      <c r="M1194" t="s">
        <v>5</v>
      </c>
      <c r="N1194" t="s">
        <v>41</v>
      </c>
      <c r="O1194" t="s">
        <v>77</v>
      </c>
      <c r="P1194" t="s">
        <v>2519</v>
      </c>
      <c r="Q1194">
        <v>6</v>
      </c>
      <c r="R1194">
        <v>3.4</v>
      </c>
      <c r="S1194">
        <v>0</v>
      </c>
      <c r="U1194">
        <v>634137</v>
      </c>
      <c r="V1194">
        <v>404768</v>
      </c>
      <c r="W1194">
        <v>229369</v>
      </c>
      <c r="X1194">
        <v>0</v>
      </c>
      <c r="Y1194" t="s">
        <v>48</v>
      </c>
    </row>
    <row r="1195" spans="1:25" x14ac:dyDescent="0.25">
      <c r="A1195">
        <v>1194</v>
      </c>
      <c r="B1195">
        <v>69768</v>
      </c>
      <c r="C1195">
        <v>0</v>
      </c>
      <c r="D1195">
        <v>0</v>
      </c>
      <c r="E1195" t="s">
        <v>1190</v>
      </c>
      <c r="F1195" t="s">
        <v>1191</v>
      </c>
      <c r="G1195">
        <v>1</v>
      </c>
      <c r="H1195" s="6">
        <v>250725</v>
      </c>
      <c r="I1195" s="7">
        <v>46094</v>
      </c>
      <c r="K1195">
        <v>5</v>
      </c>
      <c r="L1195" t="s">
        <v>40</v>
      </c>
      <c r="M1195" t="s">
        <v>9</v>
      </c>
      <c r="N1195" t="s">
        <v>41</v>
      </c>
      <c r="O1195" t="s">
        <v>42</v>
      </c>
      <c r="P1195" t="s">
        <v>2519</v>
      </c>
      <c r="Q1195">
        <v>5</v>
      </c>
      <c r="R1195">
        <v>0</v>
      </c>
      <c r="S1195">
        <v>0</v>
      </c>
      <c r="U1195">
        <v>12536</v>
      </c>
      <c r="V1195">
        <v>12536</v>
      </c>
      <c r="W1195">
        <v>0</v>
      </c>
      <c r="X1195">
        <v>0</v>
      </c>
      <c r="Y1195" t="s">
        <v>44</v>
      </c>
    </row>
    <row r="1196" spans="1:25" x14ac:dyDescent="0.25">
      <c r="A1196">
        <v>1195</v>
      </c>
      <c r="B1196">
        <v>69767</v>
      </c>
      <c r="C1196">
        <v>0</v>
      </c>
      <c r="D1196">
        <v>0</v>
      </c>
      <c r="E1196" t="s">
        <v>1188</v>
      </c>
      <c r="F1196" t="s">
        <v>1189</v>
      </c>
      <c r="G1196">
        <v>1</v>
      </c>
      <c r="H1196" s="6">
        <v>1335662</v>
      </c>
      <c r="I1196" s="7">
        <v>46094</v>
      </c>
      <c r="K1196">
        <v>5</v>
      </c>
      <c r="L1196" t="s">
        <v>40</v>
      </c>
      <c r="M1196" t="s">
        <v>9</v>
      </c>
      <c r="N1196" t="s">
        <v>41</v>
      </c>
      <c r="O1196" t="s">
        <v>42</v>
      </c>
      <c r="P1196" t="s">
        <v>2519</v>
      </c>
      <c r="Q1196">
        <v>5</v>
      </c>
      <c r="R1196">
        <v>0</v>
      </c>
      <c r="S1196">
        <v>0</v>
      </c>
      <c r="U1196">
        <v>66783</v>
      </c>
      <c r="V1196">
        <v>66783</v>
      </c>
      <c r="W1196">
        <v>0</v>
      </c>
      <c r="X1196">
        <v>0</v>
      </c>
      <c r="Y1196" t="s">
        <v>44</v>
      </c>
    </row>
    <row r="1197" spans="1:25" x14ac:dyDescent="0.25">
      <c r="A1197">
        <v>1196</v>
      </c>
      <c r="B1197">
        <v>69764</v>
      </c>
      <c r="C1197">
        <v>0</v>
      </c>
      <c r="D1197">
        <v>0</v>
      </c>
      <c r="E1197" t="s">
        <v>2535</v>
      </c>
      <c r="F1197" t="s">
        <v>2536</v>
      </c>
      <c r="G1197">
        <v>1</v>
      </c>
      <c r="H1197" s="6">
        <v>10418124</v>
      </c>
      <c r="I1197" s="7">
        <v>46094</v>
      </c>
      <c r="K1197">
        <v>15</v>
      </c>
      <c r="L1197" t="s">
        <v>40</v>
      </c>
      <c r="M1197" t="s">
        <v>5</v>
      </c>
      <c r="N1197" t="s">
        <v>41</v>
      </c>
      <c r="O1197" t="s">
        <v>47</v>
      </c>
      <c r="P1197" t="s">
        <v>2519</v>
      </c>
      <c r="Q1197">
        <v>2</v>
      </c>
      <c r="R1197">
        <v>13</v>
      </c>
      <c r="S1197">
        <v>0</v>
      </c>
      <c r="U1197">
        <v>1562719</v>
      </c>
      <c r="V1197">
        <v>208362</v>
      </c>
      <c r="W1197">
        <v>1354356</v>
      </c>
      <c r="X1197">
        <v>0</v>
      </c>
      <c r="Y1197" t="s">
        <v>2520</v>
      </c>
    </row>
    <row r="1198" spans="1:25" x14ac:dyDescent="0.25">
      <c r="A1198">
        <v>1197</v>
      </c>
      <c r="B1198">
        <v>69784</v>
      </c>
      <c r="C1198">
        <v>0</v>
      </c>
      <c r="D1198">
        <v>0</v>
      </c>
      <c r="E1198" t="s">
        <v>2331</v>
      </c>
      <c r="F1198" t="s">
        <v>2332</v>
      </c>
      <c r="G1198">
        <v>1</v>
      </c>
      <c r="H1198" s="6">
        <v>1723402</v>
      </c>
      <c r="I1198" s="7">
        <v>46094</v>
      </c>
      <c r="K1198">
        <v>12</v>
      </c>
      <c r="L1198" t="s">
        <v>40</v>
      </c>
      <c r="M1198" t="s">
        <v>8</v>
      </c>
      <c r="N1198" t="s">
        <v>41</v>
      </c>
      <c r="O1198" t="s">
        <v>347</v>
      </c>
      <c r="P1198" t="s">
        <v>2519</v>
      </c>
      <c r="Q1198">
        <v>12</v>
      </c>
      <c r="R1198">
        <v>0</v>
      </c>
      <c r="S1198">
        <v>0</v>
      </c>
      <c r="U1198">
        <v>206808</v>
      </c>
      <c r="V1198">
        <v>206808</v>
      </c>
      <c r="W1198">
        <v>0</v>
      </c>
      <c r="X1198">
        <v>0</v>
      </c>
      <c r="Y1198" t="s">
        <v>2086</v>
      </c>
    </row>
    <row r="1199" spans="1:25" x14ac:dyDescent="0.25">
      <c r="A1199">
        <v>1198</v>
      </c>
      <c r="B1199">
        <v>69782</v>
      </c>
      <c r="C1199">
        <v>0</v>
      </c>
      <c r="D1199">
        <v>0</v>
      </c>
      <c r="E1199" t="s">
        <v>1343</v>
      </c>
      <c r="F1199" t="s">
        <v>1344</v>
      </c>
      <c r="G1199">
        <v>1</v>
      </c>
      <c r="H1199" s="6">
        <v>1026932</v>
      </c>
      <c r="I1199" s="7">
        <v>46094</v>
      </c>
      <c r="K1199">
        <v>8</v>
      </c>
      <c r="L1199" t="s">
        <v>40</v>
      </c>
      <c r="M1199" t="s">
        <v>9</v>
      </c>
      <c r="N1199" t="s">
        <v>41</v>
      </c>
      <c r="O1199" t="s">
        <v>42</v>
      </c>
      <c r="P1199" t="s">
        <v>2519</v>
      </c>
      <c r="Q1199">
        <v>8</v>
      </c>
      <c r="R1199">
        <v>0</v>
      </c>
      <c r="S1199">
        <v>0</v>
      </c>
      <c r="U1199">
        <v>82155</v>
      </c>
      <c r="V1199">
        <v>82155</v>
      </c>
      <c r="W1199">
        <v>0</v>
      </c>
      <c r="X1199">
        <v>0</v>
      </c>
      <c r="Y1199" t="s">
        <v>109</v>
      </c>
    </row>
    <row r="1200" spans="1:25" x14ac:dyDescent="0.25">
      <c r="A1200">
        <v>1199</v>
      </c>
      <c r="B1200">
        <v>69787</v>
      </c>
      <c r="C1200">
        <v>0</v>
      </c>
      <c r="D1200">
        <v>0</v>
      </c>
      <c r="E1200" t="s">
        <v>2537</v>
      </c>
      <c r="F1200" t="s">
        <v>2615</v>
      </c>
      <c r="G1200">
        <v>1</v>
      </c>
      <c r="H1200" s="6">
        <v>5000000</v>
      </c>
      <c r="I1200" s="7">
        <v>46094</v>
      </c>
      <c r="K1200">
        <v>8</v>
      </c>
      <c r="L1200" t="s">
        <v>40</v>
      </c>
      <c r="M1200" t="s">
        <v>5</v>
      </c>
      <c r="N1200" t="s">
        <v>41</v>
      </c>
      <c r="O1200" t="s">
        <v>54</v>
      </c>
      <c r="P1200" t="s">
        <v>2519</v>
      </c>
      <c r="Q1200">
        <v>8</v>
      </c>
      <c r="R1200">
        <v>0</v>
      </c>
      <c r="S1200">
        <v>0</v>
      </c>
      <c r="U1200">
        <v>400000</v>
      </c>
      <c r="V1200">
        <v>400000</v>
      </c>
      <c r="W1200">
        <v>0</v>
      </c>
      <c r="X1200">
        <v>0</v>
      </c>
      <c r="Y1200" t="s">
        <v>2520</v>
      </c>
    </row>
    <row r="1201" spans="1:25" x14ac:dyDescent="0.25">
      <c r="A1201">
        <v>1200</v>
      </c>
      <c r="B1201">
        <v>69818</v>
      </c>
      <c r="C1201">
        <v>0</v>
      </c>
      <c r="D1201">
        <v>0</v>
      </c>
      <c r="E1201" t="s">
        <v>2534</v>
      </c>
      <c r="F1201" t="s">
        <v>2616</v>
      </c>
      <c r="G1201">
        <v>1</v>
      </c>
      <c r="H1201" s="6">
        <v>2000000</v>
      </c>
      <c r="I1201" s="7">
        <v>46094</v>
      </c>
      <c r="K1201">
        <v>8</v>
      </c>
      <c r="L1201" t="s">
        <v>40</v>
      </c>
      <c r="M1201" t="s">
        <v>5</v>
      </c>
      <c r="N1201" t="s">
        <v>41</v>
      </c>
      <c r="O1201" t="s">
        <v>54</v>
      </c>
      <c r="P1201" t="s">
        <v>2519</v>
      </c>
      <c r="Q1201">
        <v>8</v>
      </c>
      <c r="R1201">
        <v>0</v>
      </c>
      <c r="S1201">
        <v>0</v>
      </c>
      <c r="U1201">
        <v>160000</v>
      </c>
      <c r="V1201">
        <v>160000</v>
      </c>
      <c r="W1201">
        <v>0</v>
      </c>
      <c r="X1201">
        <v>0</v>
      </c>
      <c r="Y1201" t="s">
        <v>2520</v>
      </c>
    </row>
    <row r="1202" spans="1:25" x14ac:dyDescent="0.25">
      <c r="A1202">
        <v>1201</v>
      </c>
      <c r="B1202">
        <v>69765</v>
      </c>
      <c r="C1202">
        <v>0</v>
      </c>
      <c r="D1202">
        <v>0</v>
      </c>
      <c r="E1202" t="s">
        <v>1240</v>
      </c>
      <c r="F1202" t="s">
        <v>1241</v>
      </c>
      <c r="G1202">
        <v>1</v>
      </c>
      <c r="H1202" s="6">
        <v>5561230</v>
      </c>
      <c r="I1202" s="7">
        <v>46094</v>
      </c>
      <c r="K1202">
        <v>7</v>
      </c>
      <c r="L1202" t="s">
        <v>40</v>
      </c>
      <c r="M1202" t="s">
        <v>1</v>
      </c>
      <c r="N1202" t="s">
        <v>41</v>
      </c>
      <c r="O1202" t="s">
        <v>87</v>
      </c>
      <c r="P1202" t="s">
        <v>2519</v>
      </c>
      <c r="Q1202">
        <v>7</v>
      </c>
      <c r="R1202">
        <v>0</v>
      </c>
      <c r="S1202">
        <v>0</v>
      </c>
      <c r="U1202">
        <v>389286</v>
      </c>
      <c r="V1202">
        <v>389286</v>
      </c>
      <c r="W1202">
        <v>0</v>
      </c>
      <c r="X1202">
        <v>0</v>
      </c>
      <c r="Y1202" t="s">
        <v>390</v>
      </c>
    </row>
    <row r="1203" spans="1:25" x14ac:dyDescent="0.25">
      <c r="A1203">
        <v>1202</v>
      </c>
      <c r="B1203">
        <v>69757</v>
      </c>
      <c r="C1203">
        <v>0</v>
      </c>
      <c r="D1203">
        <v>0</v>
      </c>
      <c r="E1203" t="s">
        <v>834</v>
      </c>
      <c r="F1203" t="s">
        <v>835</v>
      </c>
      <c r="G1203">
        <v>1</v>
      </c>
      <c r="H1203" s="6">
        <v>4296122</v>
      </c>
      <c r="I1203" s="7">
        <v>46094</v>
      </c>
      <c r="K1203">
        <v>15</v>
      </c>
      <c r="L1203" t="s">
        <v>40</v>
      </c>
      <c r="M1203" t="s">
        <v>5</v>
      </c>
      <c r="N1203" t="s">
        <v>41</v>
      </c>
      <c r="O1203" t="s">
        <v>57</v>
      </c>
      <c r="P1203" t="s">
        <v>2519</v>
      </c>
      <c r="Q1203">
        <v>5</v>
      </c>
      <c r="R1203">
        <v>10</v>
      </c>
      <c r="S1203">
        <v>0</v>
      </c>
      <c r="U1203">
        <v>644418</v>
      </c>
      <c r="V1203">
        <v>214806</v>
      </c>
      <c r="W1203">
        <v>429612</v>
      </c>
      <c r="X1203">
        <v>0</v>
      </c>
      <c r="Y1203" t="s">
        <v>94</v>
      </c>
    </row>
    <row r="1204" spans="1:25" x14ac:dyDescent="0.25">
      <c r="A1204">
        <v>1203</v>
      </c>
      <c r="B1204">
        <v>69759</v>
      </c>
      <c r="C1204">
        <v>0</v>
      </c>
      <c r="D1204">
        <v>0</v>
      </c>
      <c r="E1204" t="s">
        <v>1369</v>
      </c>
      <c r="F1204" t="s">
        <v>1370</v>
      </c>
      <c r="G1204">
        <v>1</v>
      </c>
      <c r="H1204" s="6">
        <v>3482620</v>
      </c>
      <c r="I1204" s="7">
        <v>46094</v>
      </c>
      <c r="K1204" t="s">
        <v>1371</v>
      </c>
      <c r="L1204" t="s">
        <v>40</v>
      </c>
      <c r="M1204" t="s">
        <v>5</v>
      </c>
      <c r="N1204" t="s">
        <v>41</v>
      </c>
      <c r="O1204" t="s">
        <v>77</v>
      </c>
      <c r="P1204" t="s">
        <v>2519</v>
      </c>
      <c r="Q1204">
        <v>6</v>
      </c>
      <c r="R1204">
        <v>3.4</v>
      </c>
      <c r="S1204">
        <v>0</v>
      </c>
      <c r="U1204">
        <v>327366</v>
      </c>
      <c r="V1204">
        <v>208957</v>
      </c>
      <c r="W1204">
        <v>118409</v>
      </c>
      <c r="X1204">
        <v>0</v>
      </c>
      <c r="Y1204" t="s">
        <v>48</v>
      </c>
    </row>
    <row r="1205" spans="1:25" x14ac:dyDescent="0.25">
      <c r="A1205">
        <v>1204</v>
      </c>
      <c r="B1205">
        <v>69760</v>
      </c>
      <c r="C1205">
        <v>0</v>
      </c>
      <c r="D1205">
        <v>0</v>
      </c>
      <c r="E1205" t="s">
        <v>1127</v>
      </c>
      <c r="F1205" t="s">
        <v>1128</v>
      </c>
      <c r="G1205">
        <v>1</v>
      </c>
      <c r="H1205" s="6">
        <v>2901679</v>
      </c>
      <c r="I1205" s="7">
        <v>46094</v>
      </c>
      <c r="K1205">
        <v>8</v>
      </c>
      <c r="L1205" t="s">
        <v>40</v>
      </c>
      <c r="M1205" t="s">
        <v>9</v>
      </c>
      <c r="N1205" t="s">
        <v>41</v>
      </c>
      <c r="O1205" t="s">
        <v>42</v>
      </c>
      <c r="P1205" t="s">
        <v>2519</v>
      </c>
      <c r="Q1205">
        <v>8</v>
      </c>
      <c r="R1205">
        <v>0</v>
      </c>
      <c r="S1205">
        <v>0</v>
      </c>
      <c r="U1205">
        <v>232134</v>
      </c>
      <c r="V1205">
        <v>232134</v>
      </c>
      <c r="W1205">
        <v>0</v>
      </c>
      <c r="X1205">
        <v>0</v>
      </c>
      <c r="Y1205" t="s">
        <v>109</v>
      </c>
    </row>
    <row r="1206" spans="1:25" x14ac:dyDescent="0.25">
      <c r="A1206">
        <v>1205</v>
      </c>
      <c r="B1206">
        <v>69762</v>
      </c>
      <c r="C1206">
        <v>0</v>
      </c>
      <c r="D1206">
        <v>0</v>
      </c>
      <c r="E1206" t="s">
        <v>1355</v>
      </c>
      <c r="F1206" t="s">
        <v>1356</v>
      </c>
      <c r="G1206">
        <v>1</v>
      </c>
      <c r="H1206" s="6">
        <v>4137527</v>
      </c>
      <c r="I1206" s="7">
        <v>46094</v>
      </c>
      <c r="K1206">
        <v>15</v>
      </c>
      <c r="L1206" t="s">
        <v>40</v>
      </c>
      <c r="M1206" t="s">
        <v>5</v>
      </c>
      <c r="N1206" t="s">
        <v>41</v>
      </c>
      <c r="O1206" t="s">
        <v>57</v>
      </c>
      <c r="P1206" t="s">
        <v>2519</v>
      </c>
      <c r="Q1206">
        <v>8</v>
      </c>
      <c r="R1206">
        <v>7</v>
      </c>
      <c r="S1206">
        <v>0</v>
      </c>
      <c r="U1206">
        <v>620629</v>
      </c>
      <c r="V1206">
        <v>331002</v>
      </c>
      <c r="W1206">
        <v>289627</v>
      </c>
      <c r="X1206">
        <v>0</v>
      </c>
      <c r="Y1206" t="s">
        <v>48</v>
      </c>
    </row>
    <row r="1207" spans="1:25" x14ac:dyDescent="0.25">
      <c r="A1207">
        <v>1206</v>
      </c>
      <c r="B1207">
        <v>69773</v>
      </c>
      <c r="C1207">
        <v>0</v>
      </c>
      <c r="D1207">
        <v>0</v>
      </c>
      <c r="E1207" t="s">
        <v>1272</v>
      </c>
      <c r="F1207" t="s">
        <v>1273</v>
      </c>
      <c r="G1207">
        <v>1</v>
      </c>
      <c r="H1207" s="6">
        <v>1493948</v>
      </c>
      <c r="I1207" s="7">
        <v>46094</v>
      </c>
      <c r="K1207">
        <v>5</v>
      </c>
      <c r="L1207" t="s">
        <v>40</v>
      </c>
      <c r="M1207" t="s">
        <v>9</v>
      </c>
      <c r="N1207" t="s">
        <v>41</v>
      </c>
      <c r="O1207" t="s">
        <v>42</v>
      </c>
      <c r="P1207" t="s">
        <v>2519</v>
      </c>
      <c r="Q1207">
        <v>5</v>
      </c>
      <c r="R1207">
        <v>0</v>
      </c>
      <c r="S1207">
        <v>0</v>
      </c>
      <c r="U1207">
        <v>74697</v>
      </c>
      <c r="V1207">
        <v>74697</v>
      </c>
      <c r="W1207">
        <v>0</v>
      </c>
      <c r="X1207">
        <v>0</v>
      </c>
      <c r="Y1207" t="s">
        <v>44</v>
      </c>
    </row>
    <row r="1208" spans="1:25" x14ac:dyDescent="0.25">
      <c r="A1208">
        <v>1207</v>
      </c>
      <c r="B1208">
        <v>69763</v>
      </c>
      <c r="C1208">
        <v>0</v>
      </c>
      <c r="D1208">
        <v>0</v>
      </c>
      <c r="E1208" t="s">
        <v>498</v>
      </c>
      <c r="F1208" t="s">
        <v>499</v>
      </c>
      <c r="G1208">
        <v>1</v>
      </c>
      <c r="H1208" s="6">
        <v>25371625</v>
      </c>
      <c r="I1208" s="7">
        <v>46094</v>
      </c>
      <c r="K1208">
        <v>15</v>
      </c>
      <c r="L1208" t="s">
        <v>40</v>
      </c>
      <c r="M1208" t="s">
        <v>5</v>
      </c>
      <c r="N1208" t="s">
        <v>41</v>
      </c>
      <c r="O1208" t="s">
        <v>77</v>
      </c>
      <c r="P1208" t="s">
        <v>2519</v>
      </c>
      <c r="Q1208">
        <v>6</v>
      </c>
      <c r="R1208">
        <v>9</v>
      </c>
      <c r="S1208">
        <v>0</v>
      </c>
      <c r="U1208">
        <v>3805744</v>
      </c>
      <c r="V1208">
        <v>1522298</v>
      </c>
      <c r="W1208">
        <v>2283446</v>
      </c>
      <c r="X1208">
        <v>0</v>
      </c>
      <c r="Y1208" t="s">
        <v>48</v>
      </c>
    </row>
    <row r="1209" spans="1:25" x14ac:dyDescent="0.25">
      <c r="A1209">
        <v>1208</v>
      </c>
      <c r="B1209">
        <v>69766</v>
      </c>
      <c r="C1209">
        <v>0</v>
      </c>
      <c r="D1209">
        <v>0</v>
      </c>
      <c r="E1209" t="s">
        <v>2039</v>
      </c>
      <c r="F1209" t="s">
        <v>2040</v>
      </c>
      <c r="G1209">
        <v>1</v>
      </c>
      <c r="H1209" s="6">
        <v>26957789</v>
      </c>
      <c r="I1209" s="7">
        <v>46094</v>
      </c>
      <c r="K1209">
        <v>15</v>
      </c>
      <c r="L1209" t="s">
        <v>40</v>
      </c>
      <c r="M1209" t="s">
        <v>5</v>
      </c>
      <c r="N1209" t="s">
        <v>41</v>
      </c>
      <c r="O1209" t="s">
        <v>54</v>
      </c>
      <c r="P1209" t="s">
        <v>2519</v>
      </c>
      <c r="Q1209">
        <v>3.8</v>
      </c>
      <c r="R1209">
        <v>11.2</v>
      </c>
      <c r="S1209">
        <v>0</v>
      </c>
      <c r="U1209">
        <v>4043668</v>
      </c>
      <c r="V1209">
        <v>1024396</v>
      </c>
      <c r="W1209">
        <v>3019272</v>
      </c>
      <c r="X1209">
        <v>0</v>
      </c>
      <c r="Y1209" t="s">
        <v>48</v>
      </c>
    </row>
    <row r="1210" spans="1:25" x14ac:dyDescent="0.25">
      <c r="A1210">
        <v>1209</v>
      </c>
      <c r="B1210">
        <v>69785</v>
      </c>
      <c r="C1210">
        <v>0</v>
      </c>
      <c r="D1210">
        <v>0</v>
      </c>
      <c r="E1210" t="s">
        <v>795</v>
      </c>
      <c r="F1210" t="s">
        <v>796</v>
      </c>
      <c r="G1210">
        <v>1</v>
      </c>
      <c r="H1210" s="6">
        <v>14482455</v>
      </c>
      <c r="I1210" s="7">
        <v>46094</v>
      </c>
      <c r="K1210" t="s">
        <v>167</v>
      </c>
      <c r="L1210" t="s">
        <v>40</v>
      </c>
      <c r="M1210" t="s">
        <v>7</v>
      </c>
      <c r="N1210" t="s">
        <v>41</v>
      </c>
      <c r="O1210" t="s">
        <v>64</v>
      </c>
      <c r="P1210" t="s">
        <v>2519</v>
      </c>
      <c r="Q1210">
        <v>5.5</v>
      </c>
      <c r="R1210">
        <v>0</v>
      </c>
      <c r="S1210">
        <v>0</v>
      </c>
      <c r="U1210">
        <v>796535</v>
      </c>
      <c r="V1210">
        <v>796535</v>
      </c>
      <c r="W1210">
        <v>0</v>
      </c>
      <c r="X1210">
        <v>0</v>
      </c>
      <c r="Y1210" t="s">
        <v>44</v>
      </c>
    </row>
    <row r="1211" spans="1:25" x14ac:dyDescent="0.25">
      <c r="A1211">
        <v>1210</v>
      </c>
      <c r="B1211">
        <v>69776</v>
      </c>
      <c r="C1211">
        <v>0</v>
      </c>
      <c r="D1211">
        <v>0</v>
      </c>
      <c r="E1211" t="s">
        <v>1250</v>
      </c>
      <c r="F1211" t="s">
        <v>1251</v>
      </c>
      <c r="G1211">
        <v>1</v>
      </c>
      <c r="H1211" s="6">
        <v>2595347</v>
      </c>
      <c r="I1211" s="7">
        <v>46094</v>
      </c>
      <c r="K1211">
        <v>5</v>
      </c>
      <c r="L1211" t="s">
        <v>40</v>
      </c>
      <c r="M1211" t="s">
        <v>9</v>
      </c>
      <c r="N1211" t="s">
        <v>41</v>
      </c>
      <c r="O1211" t="s">
        <v>42</v>
      </c>
      <c r="P1211" t="s">
        <v>2519</v>
      </c>
      <c r="Q1211">
        <v>5</v>
      </c>
      <c r="R1211">
        <v>0</v>
      </c>
      <c r="S1211">
        <v>0</v>
      </c>
      <c r="U1211">
        <v>129767</v>
      </c>
      <c r="V1211">
        <v>129767</v>
      </c>
      <c r="W1211">
        <v>0</v>
      </c>
      <c r="X1211">
        <v>0</v>
      </c>
      <c r="Y1211" t="s">
        <v>44</v>
      </c>
    </row>
    <row r="1212" spans="1:25" x14ac:dyDescent="0.25">
      <c r="A1212">
        <v>1211</v>
      </c>
      <c r="B1212">
        <v>69775</v>
      </c>
      <c r="C1212">
        <v>0</v>
      </c>
      <c r="D1212">
        <v>0</v>
      </c>
      <c r="E1212" t="s">
        <v>1278</v>
      </c>
      <c r="F1212" t="s">
        <v>1279</v>
      </c>
      <c r="G1212">
        <v>1</v>
      </c>
      <c r="H1212" s="6">
        <v>1240639</v>
      </c>
      <c r="I1212" s="7">
        <v>46094</v>
      </c>
      <c r="K1212">
        <v>5</v>
      </c>
      <c r="L1212" t="s">
        <v>40</v>
      </c>
      <c r="M1212" t="s">
        <v>9</v>
      </c>
      <c r="N1212" t="s">
        <v>41</v>
      </c>
      <c r="O1212" t="s">
        <v>42</v>
      </c>
      <c r="P1212" t="s">
        <v>2519</v>
      </c>
      <c r="Q1212">
        <v>5</v>
      </c>
      <c r="R1212">
        <v>0</v>
      </c>
      <c r="S1212">
        <v>0</v>
      </c>
      <c r="U1212">
        <v>62032</v>
      </c>
      <c r="V1212">
        <v>62032</v>
      </c>
      <c r="W1212">
        <v>0</v>
      </c>
      <c r="X1212">
        <v>0</v>
      </c>
      <c r="Y1212" t="s">
        <v>44</v>
      </c>
    </row>
    <row r="1213" spans="1:25" x14ac:dyDescent="0.25">
      <c r="A1213">
        <v>1212</v>
      </c>
      <c r="B1213">
        <v>69774</v>
      </c>
      <c r="C1213">
        <v>0</v>
      </c>
      <c r="D1213">
        <v>0</v>
      </c>
      <c r="E1213" t="s">
        <v>1276</v>
      </c>
      <c r="F1213" t="s">
        <v>1277</v>
      </c>
      <c r="G1213">
        <v>1</v>
      </c>
      <c r="H1213" s="6">
        <v>4105931</v>
      </c>
      <c r="I1213" s="7">
        <v>46094</v>
      </c>
      <c r="K1213">
        <v>5</v>
      </c>
      <c r="L1213" t="s">
        <v>40</v>
      </c>
      <c r="M1213" t="s">
        <v>9</v>
      </c>
      <c r="N1213" t="s">
        <v>41</v>
      </c>
      <c r="O1213" t="s">
        <v>42</v>
      </c>
      <c r="P1213" t="s">
        <v>2519</v>
      </c>
      <c r="Q1213">
        <v>5</v>
      </c>
      <c r="R1213">
        <v>0</v>
      </c>
      <c r="S1213">
        <v>0</v>
      </c>
      <c r="U1213">
        <v>205297</v>
      </c>
      <c r="V1213">
        <v>205297</v>
      </c>
      <c r="W1213">
        <v>0</v>
      </c>
      <c r="X1213">
        <v>0</v>
      </c>
      <c r="Y1213" t="s">
        <v>44</v>
      </c>
    </row>
    <row r="1214" spans="1:25" x14ac:dyDescent="0.25">
      <c r="A1214">
        <v>1213</v>
      </c>
      <c r="B1214">
        <v>69777</v>
      </c>
      <c r="C1214">
        <v>0</v>
      </c>
      <c r="D1214">
        <v>0</v>
      </c>
      <c r="E1214" t="s">
        <v>1254</v>
      </c>
      <c r="F1214" t="s">
        <v>1255</v>
      </c>
      <c r="G1214">
        <v>1</v>
      </c>
      <c r="H1214" s="6">
        <v>1429047</v>
      </c>
      <c r="I1214" s="7">
        <v>46094</v>
      </c>
      <c r="K1214">
        <v>5</v>
      </c>
      <c r="L1214" t="s">
        <v>40</v>
      </c>
      <c r="M1214" t="s">
        <v>9</v>
      </c>
      <c r="N1214" t="s">
        <v>41</v>
      </c>
      <c r="O1214" t="s">
        <v>42</v>
      </c>
      <c r="P1214" t="s">
        <v>2519</v>
      </c>
      <c r="Q1214">
        <v>5</v>
      </c>
      <c r="R1214">
        <v>0</v>
      </c>
      <c r="S1214">
        <v>0</v>
      </c>
      <c r="U1214">
        <v>71452</v>
      </c>
      <c r="V1214">
        <v>71452</v>
      </c>
      <c r="W1214">
        <v>0</v>
      </c>
      <c r="X1214">
        <v>0</v>
      </c>
      <c r="Y1214" t="s">
        <v>44</v>
      </c>
    </row>
    <row r="1215" spans="1:25" x14ac:dyDescent="0.25">
      <c r="A1215">
        <v>1214</v>
      </c>
      <c r="B1215">
        <v>69779</v>
      </c>
      <c r="C1215">
        <v>0</v>
      </c>
      <c r="D1215">
        <v>0</v>
      </c>
      <c r="E1215" t="s">
        <v>1258</v>
      </c>
      <c r="F1215" t="s">
        <v>1259</v>
      </c>
      <c r="G1215">
        <v>1</v>
      </c>
      <c r="H1215" s="6">
        <v>924184</v>
      </c>
      <c r="I1215" s="7">
        <v>46094</v>
      </c>
      <c r="K1215">
        <v>5</v>
      </c>
      <c r="L1215" t="s">
        <v>40</v>
      </c>
      <c r="M1215" t="s">
        <v>9</v>
      </c>
      <c r="N1215" t="s">
        <v>41</v>
      </c>
      <c r="O1215" t="s">
        <v>42</v>
      </c>
      <c r="P1215" t="s">
        <v>2519</v>
      </c>
      <c r="Q1215">
        <v>5</v>
      </c>
      <c r="R1215">
        <v>0</v>
      </c>
      <c r="S1215">
        <v>0</v>
      </c>
      <c r="U1215">
        <v>46209</v>
      </c>
      <c r="V1215">
        <v>46209</v>
      </c>
      <c r="W1215">
        <v>0</v>
      </c>
      <c r="X1215">
        <v>0</v>
      </c>
      <c r="Y1215" t="s">
        <v>44</v>
      </c>
    </row>
    <row r="1216" spans="1:25" x14ac:dyDescent="0.25">
      <c r="A1216">
        <v>1215</v>
      </c>
      <c r="B1216">
        <v>69778</v>
      </c>
      <c r="C1216">
        <v>0</v>
      </c>
      <c r="D1216">
        <v>0</v>
      </c>
      <c r="E1216" t="s">
        <v>1256</v>
      </c>
      <c r="F1216" t="s">
        <v>1257</v>
      </c>
      <c r="G1216">
        <v>1</v>
      </c>
      <c r="H1216" s="6">
        <v>1900108</v>
      </c>
      <c r="I1216" s="7">
        <v>46094</v>
      </c>
      <c r="K1216">
        <v>5</v>
      </c>
      <c r="L1216" t="s">
        <v>40</v>
      </c>
      <c r="M1216" t="s">
        <v>9</v>
      </c>
      <c r="N1216" t="s">
        <v>41</v>
      </c>
      <c r="O1216" t="s">
        <v>42</v>
      </c>
      <c r="P1216" t="s">
        <v>2519</v>
      </c>
      <c r="Q1216">
        <v>5</v>
      </c>
      <c r="R1216">
        <v>0</v>
      </c>
      <c r="S1216">
        <v>0</v>
      </c>
      <c r="U1216">
        <v>95005</v>
      </c>
      <c r="V1216">
        <v>95005</v>
      </c>
      <c r="W1216">
        <v>0</v>
      </c>
      <c r="X1216">
        <v>0</v>
      </c>
      <c r="Y1216" t="s">
        <v>44</v>
      </c>
    </row>
    <row r="1217" spans="1:25" x14ac:dyDescent="0.25">
      <c r="A1217">
        <v>1216</v>
      </c>
      <c r="B1217">
        <v>69780</v>
      </c>
      <c r="C1217">
        <v>0</v>
      </c>
      <c r="D1217">
        <v>0</v>
      </c>
      <c r="E1217" t="s">
        <v>1260</v>
      </c>
      <c r="F1217" t="s">
        <v>1261</v>
      </c>
      <c r="G1217">
        <v>1</v>
      </c>
      <c r="H1217" s="6">
        <v>1695396</v>
      </c>
      <c r="I1217" s="7">
        <v>46094</v>
      </c>
      <c r="K1217">
        <v>5</v>
      </c>
      <c r="L1217" t="s">
        <v>40</v>
      </c>
      <c r="M1217" t="s">
        <v>9</v>
      </c>
      <c r="N1217" t="s">
        <v>41</v>
      </c>
      <c r="O1217" t="s">
        <v>42</v>
      </c>
      <c r="P1217" t="s">
        <v>2519</v>
      </c>
      <c r="Q1217">
        <v>5</v>
      </c>
      <c r="R1217">
        <v>0</v>
      </c>
      <c r="S1217">
        <v>0</v>
      </c>
      <c r="U1217">
        <v>84770</v>
      </c>
      <c r="V1217">
        <v>84770</v>
      </c>
      <c r="W1217">
        <v>0</v>
      </c>
      <c r="X1217">
        <v>0</v>
      </c>
      <c r="Y1217" t="s">
        <v>44</v>
      </c>
    </row>
    <row r="1218" spans="1:25" x14ac:dyDescent="0.25">
      <c r="A1218">
        <v>1217</v>
      </c>
      <c r="B1218">
        <v>69755</v>
      </c>
      <c r="C1218">
        <v>0</v>
      </c>
      <c r="D1218">
        <v>0</v>
      </c>
      <c r="E1218" t="s">
        <v>403</v>
      </c>
      <c r="F1218" t="s">
        <v>404</v>
      </c>
      <c r="G1218">
        <v>1</v>
      </c>
      <c r="H1218" s="6">
        <v>2162363</v>
      </c>
      <c r="I1218" s="7">
        <v>46093</v>
      </c>
      <c r="K1218">
        <v>7</v>
      </c>
      <c r="L1218" t="s">
        <v>40</v>
      </c>
      <c r="M1218" t="s">
        <v>5</v>
      </c>
      <c r="N1218" t="s">
        <v>41</v>
      </c>
      <c r="O1218" t="s">
        <v>47</v>
      </c>
      <c r="P1218" t="s">
        <v>2519</v>
      </c>
      <c r="Q1218">
        <v>7</v>
      </c>
      <c r="R1218">
        <v>0</v>
      </c>
      <c r="S1218">
        <v>0</v>
      </c>
      <c r="U1218">
        <v>151365</v>
      </c>
      <c r="V1218">
        <v>151365</v>
      </c>
      <c r="W1218">
        <v>0</v>
      </c>
      <c r="X1218">
        <v>0</v>
      </c>
      <c r="Y1218" t="s">
        <v>72</v>
      </c>
    </row>
    <row r="1219" spans="1:25" x14ac:dyDescent="0.25">
      <c r="A1219">
        <v>1218</v>
      </c>
      <c r="B1219">
        <v>69754</v>
      </c>
      <c r="C1219">
        <v>0</v>
      </c>
      <c r="D1219">
        <v>0</v>
      </c>
      <c r="E1219" t="s">
        <v>1708</v>
      </c>
      <c r="F1219" t="s">
        <v>1709</v>
      </c>
      <c r="G1219">
        <v>1</v>
      </c>
      <c r="H1219" s="6">
        <v>3642535</v>
      </c>
      <c r="I1219" s="7">
        <v>46093</v>
      </c>
      <c r="K1219">
        <v>7</v>
      </c>
      <c r="L1219" t="s">
        <v>40</v>
      </c>
      <c r="M1219" t="s">
        <v>9</v>
      </c>
      <c r="N1219" t="s">
        <v>41</v>
      </c>
      <c r="O1219" t="s">
        <v>42</v>
      </c>
      <c r="P1219" t="s">
        <v>2519</v>
      </c>
      <c r="Q1219">
        <v>7</v>
      </c>
      <c r="R1219">
        <v>0</v>
      </c>
      <c r="S1219">
        <v>0</v>
      </c>
      <c r="U1219">
        <v>254977</v>
      </c>
      <c r="V1219">
        <v>254977</v>
      </c>
      <c r="W1219">
        <v>0</v>
      </c>
      <c r="X1219">
        <v>0</v>
      </c>
      <c r="Y1219" t="s">
        <v>109</v>
      </c>
    </row>
    <row r="1220" spans="1:25" x14ac:dyDescent="0.25">
      <c r="A1220">
        <v>1219</v>
      </c>
      <c r="B1220">
        <v>69737</v>
      </c>
      <c r="C1220">
        <v>0</v>
      </c>
      <c r="D1220">
        <v>0</v>
      </c>
      <c r="E1220" t="s">
        <v>2383</v>
      </c>
      <c r="F1220" t="s">
        <v>2384</v>
      </c>
      <c r="G1220">
        <v>1</v>
      </c>
      <c r="H1220" s="6">
        <v>7000000</v>
      </c>
      <c r="I1220" s="7">
        <v>46092</v>
      </c>
      <c r="K1220">
        <v>5</v>
      </c>
      <c r="L1220" t="s">
        <v>40</v>
      </c>
      <c r="M1220" t="s">
        <v>5</v>
      </c>
      <c r="N1220" t="s">
        <v>41</v>
      </c>
      <c r="O1220" t="s">
        <v>57</v>
      </c>
      <c r="P1220" t="s">
        <v>2519</v>
      </c>
      <c r="Q1220">
        <v>5</v>
      </c>
      <c r="R1220">
        <v>0</v>
      </c>
      <c r="S1220">
        <v>0</v>
      </c>
      <c r="U1220">
        <v>350000</v>
      </c>
      <c r="V1220">
        <v>350000</v>
      </c>
      <c r="W1220">
        <v>0</v>
      </c>
      <c r="X1220">
        <v>0</v>
      </c>
      <c r="Y1220" t="s">
        <v>2086</v>
      </c>
    </row>
    <row r="1221" spans="1:25" x14ac:dyDescent="0.25">
      <c r="A1221">
        <v>1220</v>
      </c>
      <c r="B1221">
        <v>69738</v>
      </c>
      <c r="C1221">
        <v>0</v>
      </c>
      <c r="D1221">
        <v>0</v>
      </c>
      <c r="E1221" t="s">
        <v>1085</v>
      </c>
      <c r="F1221" t="s">
        <v>1086</v>
      </c>
      <c r="G1221">
        <v>1</v>
      </c>
      <c r="H1221" s="6">
        <v>200000</v>
      </c>
      <c r="I1221" s="7">
        <v>46092</v>
      </c>
      <c r="K1221">
        <v>6</v>
      </c>
      <c r="L1221" t="s">
        <v>40</v>
      </c>
      <c r="M1221" t="s">
        <v>5</v>
      </c>
      <c r="N1221" t="s">
        <v>41</v>
      </c>
      <c r="O1221" t="s">
        <v>47</v>
      </c>
      <c r="P1221" t="s">
        <v>2519</v>
      </c>
      <c r="Q1221">
        <v>6</v>
      </c>
      <c r="R1221">
        <v>0</v>
      </c>
      <c r="S1221">
        <v>0</v>
      </c>
      <c r="U1221">
        <v>12000</v>
      </c>
      <c r="V1221">
        <v>12000</v>
      </c>
      <c r="W1221">
        <v>0</v>
      </c>
      <c r="X1221">
        <v>0</v>
      </c>
      <c r="Y1221" t="s">
        <v>109</v>
      </c>
    </row>
    <row r="1222" spans="1:25" x14ac:dyDescent="0.25">
      <c r="A1222">
        <v>1221</v>
      </c>
      <c r="B1222">
        <v>69739</v>
      </c>
      <c r="C1222">
        <v>0</v>
      </c>
      <c r="D1222">
        <v>0</v>
      </c>
      <c r="E1222" t="s">
        <v>1085</v>
      </c>
      <c r="F1222" t="s">
        <v>1086</v>
      </c>
      <c r="G1222">
        <v>1</v>
      </c>
      <c r="H1222" s="6">
        <v>119149</v>
      </c>
      <c r="I1222" s="7">
        <v>46092</v>
      </c>
      <c r="K1222">
        <v>6</v>
      </c>
      <c r="L1222" t="s">
        <v>40</v>
      </c>
      <c r="M1222" t="s">
        <v>5</v>
      </c>
      <c r="N1222" t="s">
        <v>41</v>
      </c>
      <c r="O1222" t="s">
        <v>47</v>
      </c>
      <c r="P1222" t="s">
        <v>2519</v>
      </c>
      <c r="Q1222">
        <v>6</v>
      </c>
      <c r="R1222">
        <v>0</v>
      </c>
      <c r="S1222">
        <v>0</v>
      </c>
      <c r="U1222">
        <v>7149</v>
      </c>
      <c r="V1222">
        <v>7149</v>
      </c>
      <c r="W1222">
        <v>0</v>
      </c>
      <c r="X1222">
        <v>0</v>
      </c>
      <c r="Y1222" t="s">
        <v>109</v>
      </c>
    </row>
    <row r="1223" spans="1:25" x14ac:dyDescent="0.25">
      <c r="A1223">
        <v>1222</v>
      </c>
      <c r="B1223">
        <v>69750</v>
      </c>
      <c r="C1223">
        <v>0</v>
      </c>
      <c r="D1223">
        <v>0</v>
      </c>
      <c r="E1223" t="s">
        <v>2030</v>
      </c>
      <c r="F1223" t="s">
        <v>2031</v>
      </c>
      <c r="G1223">
        <v>1</v>
      </c>
      <c r="H1223" s="6">
        <v>250000000</v>
      </c>
      <c r="I1223" s="7">
        <v>46092</v>
      </c>
      <c r="K1223" t="s">
        <v>167</v>
      </c>
      <c r="L1223" t="s">
        <v>40</v>
      </c>
      <c r="M1223" t="s">
        <v>5</v>
      </c>
      <c r="N1223" t="s">
        <v>41</v>
      </c>
      <c r="O1223" t="s">
        <v>47</v>
      </c>
      <c r="P1223" t="s">
        <v>2519</v>
      </c>
      <c r="Q1223">
        <v>1.5</v>
      </c>
      <c r="R1223">
        <v>4</v>
      </c>
      <c r="S1223">
        <v>0</v>
      </c>
      <c r="U1223">
        <v>13750000</v>
      </c>
      <c r="V1223">
        <v>3750000</v>
      </c>
      <c r="W1223">
        <v>10000000</v>
      </c>
      <c r="X1223">
        <v>0</v>
      </c>
      <c r="Y1223" t="s">
        <v>229</v>
      </c>
    </row>
    <row r="1224" spans="1:25" x14ac:dyDescent="0.25">
      <c r="A1224">
        <v>1223</v>
      </c>
      <c r="B1224">
        <v>69735</v>
      </c>
      <c r="C1224">
        <v>0</v>
      </c>
      <c r="D1224">
        <v>0</v>
      </c>
      <c r="E1224" t="s">
        <v>2412</v>
      </c>
      <c r="F1224" t="s">
        <v>2413</v>
      </c>
      <c r="G1224">
        <v>1</v>
      </c>
      <c r="H1224" s="6">
        <v>47660</v>
      </c>
      <c r="I1224" s="7">
        <v>46092</v>
      </c>
      <c r="K1224">
        <v>6</v>
      </c>
      <c r="L1224" t="s">
        <v>40</v>
      </c>
      <c r="M1224" t="s">
        <v>5</v>
      </c>
      <c r="N1224" t="s">
        <v>41</v>
      </c>
      <c r="O1224" t="s">
        <v>47</v>
      </c>
      <c r="P1224" t="s">
        <v>2519</v>
      </c>
      <c r="Q1224">
        <v>6</v>
      </c>
      <c r="R1224">
        <v>0</v>
      </c>
      <c r="S1224">
        <v>0</v>
      </c>
      <c r="U1224">
        <v>2860</v>
      </c>
      <c r="V1224">
        <v>2860</v>
      </c>
      <c r="W1224">
        <v>0</v>
      </c>
      <c r="X1224">
        <v>0</v>
      </c>
      <c r="Y1224" t="s">
        <v>2086</v>
      </c>
    </row>
    <row r="1225" spans="1:25" x14ac:dyDescent="0.25">
      <c r="A1225">
        <v>1224</v>
      </c>
      <c r="B1225">
        <v>69743</v>
      </c>
      <c r="C1225">
        <v>0</v>
      </c>
      <c r="D1225">
        <v>0</v>
      </c>
      <c r="E1225" t="s">
        <v>401</v>
      </c>
      <c r="F1225" t="s">
        <v>402</v>
      </c>
      <c r="G1225">
        <v>1</v>
      </c>
      <c r="H1225" s="6">
        <v>1172646</v>
      </c>
      <c r="I1225" s="7">
        <v>46092</v>
      </c>
      <c r="K1225">
        <v>7</v>
      </c>
      <c r="L1225" t="s">
        <v>40</v>
      </c>
      <c r="M1225" t="s">
        <v>5</v>
      </c>
      <c r="N1225" t="s">
        <v>41</v>
      </c>
      <c r="O1225" t="s">
        <v>47</v>
      </c>
      <c r="P1225" t="s">
        <v>2519</v>
      </c>
      <c r="Q1225">
        <v>7</v>
      </c>
      <c r="R1225">
        <v>0</v>
      </c>
      <c r="S1225">
        <v>0</v>
      </c>
      <c r="U1225">
        <v>82085</v>
      </c>
      <c r="V1225">
        <v>82085</v>
      </c>
      <c r="W1225">
        <v>0</v>
      </c>
      <c r="X1225">
        <v>0</v>
      </c>
      <c r="Y1225" t="s">
        <v>48</v>
      </c>
    </row>
    <row r="1226" spans="1:25" x14ac:dyDescent="0.25">
      <c r="A1226">
        <v>1225</v>
      </c>
      <c r="B1226">
        <v>69740</v>
      </c>
      <c r="C1226">
        <v>0</v>
      </c>
      <c r="D1226">
        <v>0</v>
      </c>
      <c r="E1226" t="s">
        <v>775</v>
      </c>
      <c r="F1226" t="s">
        <v>776</v>
      </c>
      <c r="G1226">
        <v>1</v>
      </c>
      <c r="H1226" s="6">
        <v>30000000</v>
      </c>
      <c r="I1226" s="7">
        <v>46092</v>
      </c>
      <c r="K1226">
        <v>7</v>
      </c>
      <c r="L1226" t="s">
        <v>40</v>
      </c>
      <c r="M1226" t="s">
        <v>9</v>
      </c>
      <c r="N1226" t="s">
        <v>41</v>
      </c>
      <c r="O1226" t="s">
        <v>42</v>
      </c>
      <c r="P1226" t="s">
        <v>2519</v>
      </c>
      <c r="Q1226">
        <v>7</v>
      </c>
      <c r="R1226">
        <v>0</v>
      </c>
      <c r="S1226">
        <v>0</v>
      </c>
      <c r="U1226">
        <v>2100000</v>
      </c>
      <c r="V1226">
        <v>2100000</v>
      </c>
      <c r="W1226">
        <v>0</v>
      </c>
      <c r="X1226">
        <v>0</v>
      </c>
      <c r="Y1226" t="s">
        <v>67</v>
      </c>
    </row>
    <row r="1227" spans="1:25" x14ac:dyDescent="0.25">
      <c r="A1227">
        <v>1226</v>
      </c>
      <c r="B1227">
        <v>69745</v>
      </c>
      <c r="C1227">
        <v>0</v>
      </c>
      <c r="D1227">
        <v>0</v>
      </c>
      <c r="E1227" t="s">
        <v>362</v>
      </c>
      <c r="F1227" t="s">
        <v>363</v>
      </c>
      <c r="G1227">
        <v>1</v>
      </c>
      <c r="H1227" s="6">
        <v>760502</v>
      </c>
      <c r="I1227" s="7">
        <v>46092</v>
      </c>
      <c r="K1227">
        <v>7</v>
      </c>
      <c r="L1227" t="s">
        <v>40</v>
      </c>
      <c r="M1227" t="s">
        <v>5</v>
      </c>
      <c r="N1227" t="s">
        <v>41</v>
      </c>
      <c r="O1227" t="s">
        <v>47</v>
      </c>
      <c r="P1227" t="s">
        <v>2519</v>
      </c>
      <c r="Q1227">
        <v>7</v>
      </c>
      <c r="R1227">
        <v>0</v>
      </c>
      <c r="S1227">
        <v>0</v>
      </c>
      <c r="U1227">
        <v>53235</v>
      </c>
      <c r="V1227">
        <v>53235</v>
      </c>
      <c r="W1227">
        <v>0</v>
      </c>
      <c r="X1227">
        <v>0</v>
      </c>
      <c r="Y1227" t="s">
        <v>72</v>
      </c>
    </row>
    <row r="1228" spans="1:25" x14ac:dyDescent="0.25">
      <c r="A1228">
        <v>1227</v>
      </c>
      <c r="B1228">
        <v>69742</v>
      </c>
      <c r="C1228">
        <v>0</v>
      </c>
      <c r="D1228">
        <v>0</v>
      </c>
      <c r="E1228" t="s">
        <v>327</v>
      </c>
      <c r="F1228" t="s">
        <v>3035</v>
      </c>
      <c r="G1228">
        <v>1</v>
      </c>
      <c r="H1228" s="6">
        <v>158068</v>
      </c>
      <c r="I1228" s="7">
        <v>46092</v>
      </c>
      <c r="K1228">
        <v>7</v>
      </c>
      <c r="L1228" t="s">
        <v>40</v>
      </c>
      <c r="M1228" t="s">
        <v>5</v>
      </c>
      <c r="N1228" t="s">
        <v>41</v>
      </c>
      <c r="O1228" t="s">
        <v>47</v>
      </c>
      <c r="P1228" t="s">
        <v>2519</v>
      </c>
      <c r="Q1228">
        <v>7</v>
      </c>
      <c r="R1228">
        <v>0</v>
      </c>
      <c r="S1228">
        <v>0</v>
      </c>
      <c r="U1228">
        <v>11065</v>
      </c>
      <c r="V1228">
        <v>11065</v>
      </c>
      <c r="W1228">
        <v>0</v>
      </c>
      <c r="X1228">
        <v>0</v>
      </c>
      <c r="Y1228" t="s">
        <v>72</v>
      </c>
    </row>
    <row r="1229" spans="1:25" x14ac:dyDescent="0.25">
      <c r="A1229">
        <v>1228</v>
      </c>
      <c r="B1229">
        <v>69741</v>
      </c>
      <c r="C1229">
        <v>0</v>
      </c>
      <c r="D1229">
        <v>0</v>
      </c>
      <c r="E1229" t="s">
        <v>329</v>
      </c>
      <c r="F1229" t="s">
        <v>330</v>
      </c>
      <c r="G1229">
        <v>1</v>
      </c>
      <c r="H1229" s="6">
        <v>36232</v>
      </c>
      <c r="I1229" s="7">
        <v>46092</v>
      </c>
      <c r="K1229">
        <v>7</v>
      </c>
      <c r="L1229" t="s">
        <v>40</v>
      </c>
      <c r="M1229" t="s">
        <v>5</v>
      </c>
      <c r="N1229" t="s">
        <v>41</v>
      </c>
      <c r="O1229" t="s">
        <v>47</v>
      </c>
      <c r="P1229" t="s">
        <v>2519</v>
      </c>
      <c r="Q1229">
        <v>7</v>
      </c>
      <c r="R1229">
        <v>0</v>
      </c>
      <c r="S1229">
        <v>0</v>
      </c>
      <c r="U1229">
        <v>2536</v>
      </c>
      <c r="V1229">
        <v>2536</v>
      </c>
      <c r="W1229">
        <v>0</v>
      </c>
      <c r="X1229">
        <v>0</v>
      </c>
      <c r="Y1229" t="s">
        <v>48</v>
      </c>
    </row>
    <row r="1230" spans="1:25" x14ac:dyDescent="0.25">
      <c r="A1230">
        <v>1229</v>
      </c>
      <c r="B1230">
        <v>69744</v>
      </c>
      <c r="C1230">
        <v>0</v>
      </c>
      <c r="D1230">
        <v>0</v>
      </c>
      <c r="E1230" t="s">
        <v>331</v>
      </c>
      <c r="F1230" t="s">
        <v>332</v>
      </c>
      <c r="G1230">
        <v>1</v>
      </c>
      <c r="H1230" s="6">
        <v>71109</v>
      </c>
      <c r="I1230" s="7">
        <v>46092</v>
      </c>
      <c r="K1230">
        <v>7</v>
      </c>
      <c r="L1230" t="s">
        <v>40</v>
      </c>
      <c r="M1230" t="s">
        <v>5</v>
      </c>
      <c r="N1230" t="s">
        <v>41</v>
      </c>
      <c r="O1230" t="s">
        <v>47</v>
      </c>
      <c r="P1230" t="s">
        <v>2519</v>
      </c>
      <c r="Q1230">
        <v>7</v>
      </c>
      <c r="R1230">
        <v>0</v>
      </c>
      <c r="S1230">
        <v>0</v>
      </c>
      <c r="U1230">
        <v>4978</v>
      </c>
      <c r="V1230">
        <v>4978</v>
      </c>
      <c r="W1230">
        <v>0</v>
      </c>
      <c r="X1230">
        <v>0</v>
      </c>
      <c r="Y1230" t="s">
        <v>48</v>
      </c>
    </row>
    <row r="1231" spans="1:25" x14ac:dyDescent="0.25">
      <c r="A1231">
        <v>1230</v>
      </c>
      <c r="B1231">
        <v>69734</v>
      </c>
      <c r="C1231">
        <v>0</v>
      </c>
      <c r="D1231">
        <v>0</v>
      </c>
      <c r="E1231" t="s">
        <v>1763</v>
      </c>
      <c r="F1231" t="s">
        <v>1764</v>
      </c>
      <c r="G1231">
        <v>1</v>
      </c>
      <c r="H1231" s="6">
        <v>164267</v>
      </c>
      <c r="I1231" s="7">
        <v>46092</v>
      </c>
      <c r="K1231">
        <v>10</v>
      </c>
      <c r="L1231" t="s">
        <v>40</v>
      </c>
      <c r="M1231" t="s">
        <v>5</v>
      </c>
      <c r="N1231" t="s">
        <v>41</v>
      </c>
      <c r="O1231" t="s">
        <v>57</v>
      </c>
      <c r="P1231" t="s">
        <v>2519</v>
      </c>
      <c r="Q1231">
        <v>10</v>
      </c>
      <c r="R1231">
        <v>0</v>
      </c>
      <c r="S1231">
        <v>0</v>
      </c>
      <c r="U1231">
        <v>16427</v>
      </c>
      <c r="V1231">
        <v>16427</v>
      </c>
      <c r="W1231">
        <v>0</v>
      </c>
      <c r="X1231">
        <v>0</v>
      </c>
      <c r="Y1231" t="s">
        <v>72</v>
      </c>
    </row>
    <row r="1232" spans="1:25" x14ac:dyDescent="0.25">
      <c r="A1232">
        <v>1231</v>
      </c>
      <c r="B1232">
        <v>69736</v>
      </c>
      <c r="C1232">
        <v>0</v>
      </c>
      <c r="D1232">
        <v>0</v>
      </c>
      <c r="E1232" t="s">
        <v>457</v>
      </c>
      <c r="F1232" t="s">
        <v>458</v>
      </c>
      <c r="G1232">
        <v>1</v>
      </c>
      <c r="H1232" s="6">
        <v>918857</v>
      </c>
      <c r="I1232" s="7">
        <v>46092</v>
      </c>
      <c r="K1232" t="s">
        <v>137</v>
      </c>
      <c r="L1232" t="s">
        <v>40</v>
      </c>
      <c r="M1232" t="s">
        <v>5</v>
      </c>
      <c r="N1232" t="s">
        <v>41</v>
      </c>
      <c r="O1232" t="s">
        <v>47</v>
      </c>
      <c r="P1232" t="s">
        <v>2519</v>
      </c>
      <c r="Q1232">
        <v>12.5</v>
      </c>
      <c r="R1232">
        <v>0</v>
      </c>
      <c r="S1232">
        <v>0</v>
      </c>
      <c r="U1232">
        <v>114857</v>
      </c>
      <c r="V1232">
        <v>114857</v>
      </c>
      <c r="W1232">
        <v>0</v>
      </c>
      <c r="X1232">
        <v>0</v>
      </c>
      <c r="Y1232" t="s">
        <v>44</v>
      </c>
    </row>
    <row r="1233" spans="1:25" x14ac:dyDescent="0.25">
      <c r="A1233">
        <v>1232</v>
      </c>
      <c r="B1233">
        <v>69727</v>
      </c>
      <c r="C1233">
        <v>0</v>
      </c>
      <c r="D1233">
        <v>0</v>
      </c>
      <c r="E1233" t="s">
        <v>541</v>
      </c>
      <c r="F1233" t="s">
        <v>542</v>
      </c>
      <c r="G1233">
        <v>1</v>
      </c>
      <c r="H1233" s="6">
        <v>351229</v>
      </c>
      <c r="I1233" s="7">
        <v>46091</v>
      </c>
      <c r="K1233">
        <v>14</v>
      </c>
      <c r="L1233" t="s">
        <v>40</v>
      </c>
      <c r="M1233" t="s">
        <v>5</v>
      </c>
      <c r="N1233" t="s">
        <v>41</v>
      </c>
      <c r="O1233" t="s">
        <v>57</v>
      </c>
      <c r="P1233" t="s">
        <v>2519</v>
      </c>
      <c r="Q1233">
        <v>9</v>
      </c>
      <c r="R1233">
        <v>5</v>
      </c>
      <c r="S1233">
        <v>0</v>
      </c>
      <c r="U1233">
        <v>49172</v>
      </c>
      <c r="V1233">
        <v>31611</v>
      </c>
      <c r="W1233">
        <v>17561</v>
      </c>
      <c r="X1233">
        <v>0</v>
      </c>
      <c r="Y1233" t="s">
        <v>48</v>
      </c>
    </row>
    <row r="1234" spans="1:25" x14ac:dyDescent="0.25">
      <c r="A1234">
        <v>1233</v>
      </c>
      <c r="B1234">
        <v>69730</v>
      </c>
      <c r="C1234">
        <v>0</v>
      </c>
      <c r="D1234">
        <v>0</v>
      </c>
      <c r="E1234" t="s">
        <v>2335</v>
      </c>
      <c r="F1234" t="s">
        <v>2336</v>
      </c>
      <c r="G1234">
        <v>1</v>
      </c>
      <c r="H1234" s="6">
        <v>3377622</v>
      </c>
      <c r="I1234" s="7">
        <v>46091</v>
      </c>
      <c r="K1234">
        <v>7</v>
      </c>
      <c r="L1234" t="s">
        <v>40</v>
      </c>
      <c r="M1234" t="s">
        <v>7</v>
      </c>
      <c r="N1234" t="s">
        <v>41</v>
      </c>
      <c r="O1234" t="s">
        <v>64</v>
      </c>
      <c r="P1234" t="s">
        <v>2519</v>
      </c>
      <c r="Q1234">
        <v>7</v>
      </c>
      <c r="R1234">
        <v>0</v>
      </c>
      <c r="S1234">
        <v>0</v>
      </c>
      <c r="U1234">
        <v>236434</v>
      </c>
      <c r="V1234">
        <v>236434</v>
      </c>
      <c r="W1234">
        <v>0</v>
      </c>
      <c r="X1234">
        <v>0</v>
      </c>
      <c r="Y1234" t="s">
        <v>2086</v>
      </c>
    </row>
    <row r="1235" spans="1:25" x14ac:dyDescent="0.25">
      <c r="A1235">
        <v>1234</v>
      </c>
      <c r="B1235">
        <v>69732</v>
      </c>
      <c r="C1235">
        <v>0</v>
      </c>
      <c r="D1235">
        <v>0</v>
      </c>
      <c r="E1235" t="s">
        <v>335</v>
      </c>
      <c r="F1235" t="s">
        <v>336</v>
      </c>
      <c r="G1235">
        <v>1</v>
      </c>
      <c r="H1235" s="6">
        <v>3339272</v>
      </c>
      <c r="I1235" s="7">
        <v>46091</v>
      </c>
      <c r="K1235">
        <v>15</v>
      </c>
      <c r="L1235" t="s">
        <v>40</v>
      </c>
      <c r="M1235" t="s">
        <v>5</v>
      </c>
      <c r="N1235" t="s">
        <v>41</v>
      </c>
      <c r="O1235" t="s">
        <v>47</v>
      </c>
      <c r="P1235" t="s">
        <v>2519</v>
      </c>
      <c r="Q1235">
        <v>15</v>
      </c>
      <c r="R1235">
        <v>0</v>
      </c>
      <c r="S1235">
        <v>0</v>
      </c>
      <c r="U1235">
        <v>500891</v>
      </c>
      <c r="V1235">
        <v>500891</v>
      </c>
      <c r="W1235">
        <v>0</v>
      </c>
      <c r="X1235">
        <v>0</v>
      </c>
      <c r="Y1235" t="s">
        <v>48</v>
      </c>
    </row>
    <row r="1236" spans="1:25" x14ac:dyDescent="0.25">
      <c r="A1236">
        <v>1235</v>
      </c>
      <c r="B1236">
        <v>69728</v>
      </c>
      <c r="C1236">
        <v>0</v>
      </c>
      <c r="D1236">
        <v>0</v>
      </c>
      <c r="E1236" t="s">
        <v>606</v>
      </c>
      <c r="F1236" t="s">
        <v>607</v>
      </c>
      <c r="G1236">
        <v>1</v>
      </c>
      <c r="H1236" s="6">
        <v>7088687</v>
      </c>
      <c r="I1236" s="7">
        <v>46091</v>
      </c>
      <c r="K1236">
        <v>14</v>
      </c>
      <c r="L1236" t="s">
        <v>40</v>
      </c>
      <c r="M1236" t="s">
        <v>5</v>
      </c>
      <c r="N1236" t="s">
        <v>41</v>
      </c>
      <c r="O1236" t="s">
        <v>57</v>
      </c>
      <c r="P1236" t="s">
        <v>2519</v>
      </c>
      <c r="Q1236">
        <v>9</v>
      </c>
      <c r="R1236">
        <v>5</v>
      </c>
      <c r="S1236">
        <v>0</v>
      </c>
      <c r="U1236">
        <v>992416</v>
      </c>
      <c r="V1236">
        <v>637982</v>
      </c>
      <c r="W1236">
        <v>354434</v>
      </c>
      <c r="X1236">
        <v>0</v>
      </c>
      <c r="Y1236" t="s">
        <v>48</v>
      </c>
    </row>
    <row r="1237" spans="1:25" x14ac:dyDescent="0.25">
      <c r="A1237">
        <v>1236</v>
      </c>
      <c r="B1237">
        <v>69722</v>
      </c>
      <c r="C1237">
        <v>0</v>
      </c>
      <c r="D1237">
        <v>0</v>
      </c>
      <c r="E1237" t="s">
        <v>1664</v>
      </c>
      <c r="F1237" t="s">
        <v>1665</v>
      </c>
      <c r="G1237">
        <v>1</v>
      </c>
      <c r="H1237" s="6">
        <v>15000000</v>
      </c>
      <c r="I1237" s="7">
        <v>46091</v>
      </c>
      <c r="K1237">
        <v>4</v>
      </c>
      <c r="L1237" t="s">
        <v>40</v>
      </c>
      <c r="M1237" t="s">
        <v>5</v>
      </c>
      <c r="N1237" t="s">
        <v>41</v>
      </c>
      <c r="O1237" t="s">
        <v>57</v>
      </c>
      <c r="P1237" t="s">
        <v>2519</v>
      </c>
      <c r="Q1237">
        <v>4</v>
      </c>
      <c r="R1237">
        <v>0</v>
      </c>
      <c r="S1237">
        <v>0</v>
      </c>
      <c r="U1237">
        <v>600000</v>
      </c>
      <c r="V1237">
        <v>600000</v>
      </c>
      <c r="W1237">
        <v>0</v>
      </c>
      <c r="X1237">
        <v>0</v>
      </c>
      <c r="Y1237" t="s">
        <v>48</v>
      </c>
    </row>
    <row r="1238" spans="1:25" x14ac:dyDescent="0.25">
      <c r="A1238">
        <v>1237</v>
      </c>
      <c r="B1238">
        <v>69726</v>
      </c>
      <c r="C1238">
        <v>0</v>
      </c>
      <c r="D1238">
        <v>0</v>
      </c>
      <c r="E1238" t="s">
        <v>555</v>
      </c>
      <c r="F1238" t="s">
        <v>556</v>
      </c>
      <c r="G1238">
        <v>1</v>
      </c>
      <c r="H1238" s="6">
        <v>1278752</v>
      </c>
      <c r="I1238" s="7">
        <v>46091</v>
      </c>
      <c r="K1238">
        <v>14</v>
      </c>
      <c r="L1238" t="s">
        <v>40</v>
      </c>
      <c r="M1238" t="s">
        <v>5</v>
      </c>
      <c r="N1238" t="s">
        <v>41</v>
      </c>
      <c r="O1238" t="s">
        <v>57</v>
      </c>
      <c r="P1238" t="s">
        <v>2519</v>
      </c>
      <c r="Q1238">
        <v>9</v>
      </c>
      <c r="R1238">
        <v>5</v>
      </c>
      <c r="S1238">
        <v>0</v>
      </c>
      <c r="U1238">
        <v>179025</v>
      </c>
      <c r="V1238">
        <v>115088</v>
      </c>
      <c r="W1238">
        <v>63938</v>
      </c>
      <c r="X1238">
        <v>0</v>
      </c>
      <c r="Y1238" t="s">
        <v>48</v>
      </c>
    </row>
    <row r="1239" spans="1:25" x14ac:dyDescent="0.25">
      <c r="A1239">
        <v>1238</v>
      </c>
      <c r="B1239">
        <v>69729</v>
      </c>
      <c r="C1239">
        <v>0</v>
      </c>
      <c r="D1239">
        <v>0</v>
      </c>
      <c r="E1239" t="s">
        <v>2333</v>
      </c>
      <c r="F1239" t="s">
        <v>2334</v>
      </c>
      <c r="G1239">
        <v>1</v>
      </c>
      <c r="H1239" s="6">
        <v>1616120</v>
      </c>
      <c r="I1239" s="7">
        <v>46091</v>
      </c>
      <c r="K1239">
        <v>7</v>
      </c>
      <c r="L1239" t="s">
        <v>40</v>
      </c>
      <c r="M1239" t="s">
        <v>7</v>
      </c>
      <c r="N1239" t="s">
        <v>41</v>
      </c>
      <c r="O1239" t="s">
        <v>64</v>
      </c>
      <c r="P1239" t="s">
        <v>2519</v>
      </c>
      <c r="Q1239">
        <v>7</v>
      </c>
      <c r="R1239">
        <v>0</v>
      </c>
      <c r="S1239">
        <v>0</v>
      </c>
      <c r="U1239">
        <v>113128</v>
      </c>
      <c r="V1239">
        <v>113128</v>
      </c>
      <c r="W1239">
        <v>0</v>
      </c>
      <c r="X1239">
        <v>0</v>
      </c>
      <c r="Y1239" t="s">
        <v>2086</v>
      </c>
    </row>
    <row r="1240" spans="1:25" x14ac:dyDescent="0.25">
      <c r="A1240">
        <v>1239</v>
      </c>
      <c r="B1240">
        <v>69731</v>
      </c>
      <c r="C1240">
        <v>0</v>
      </c>
      <c r="D1240">
        <v>0</v>
      </c>
      <c r="E1240" t="s">
        <v>2337</v>
      </c>
      <c r="F1240" t="s">
        <v>2338</v>
      </c>
      <c r="G1240">
        <v>1</v>
      </c>
      <c r="H1240" s="6">
        <v>2280636</v>
      </c>
      <c r="I1240" s="7">
        <v>46091</v>
      </c>
      <c r="K1240">
        <v>7</v>
      </c>
      <c r="L1240" t="s">
        <v>40</v>
      </c>
      <c r="M1240" t="s">
        <v>7</v>
      </c>
      <c r="N1240" t="s">
        <v>41</v>
      </c>
      <c r="O1240" t="s">
        <v>64</v>
      </c>
      <c r="P1240" t="s">
        <v>2519</v>
      </c>
      <c r="Q1240">
        <v>7</v>
      </c>
      <c r="R1240">
        <v>0</v>
      </c>
      <c r="S1240">
        <v>0</v>
      </c>
      <c r="U1240">
        <v>159645</v>
      </c>
      <c r="V1240">
        <v>159645</v>
      </c>
      <c r="W1240">
        <v>0</v>
      </c>
      <c r="X1240">
        <v>0</v>
      </c>
      <c r="Y1240" t="s">
        <v>2086</v>
      </c>
    </row>
    <row r="1241" spans="1:25" x14ac:dyDescent="0.25">
      <c r="A1241">
        <v>1240</v>
      </c>
      <c r="B1241">
        <v>69725</v>
      </c>
      <c r="C1241">
        <v>0</v>
      </c>
      <c r="D1241">
        <v>0</v>
      </c>
      <c r="E1241" t="s">
        <v>1524</v>
      </c>
      <c r="F1241" t="s">
        <v>1525</v>
      </c>
      <c r="G1241">
        <v>1</v>
      </c>
      <c r="H1241" s="6">
        <v>519022</v>
      </c>
      <c r="I1241" s="7">
        <v>46091</v>
      </c>
      <c r="K1241">
        <v>8</v>
      </c>
      <c r="L1241" t="s">
        <v>40</v>
      </c>
      <c r="M1241" t="s">
        <v>8</v>
      </c>
      <c r="N1241" t="s">
        <v>41</v>
      </c>
      <c r="O1241" t="s">
        <v>347</v>
      </c>
      <c r="P1241" t="s">
        <v>2519</v>
      </c>
      <c r="Q1241">
        <v>8</v>
      </c>
      <c r="R1241">
        <v>0</v>
      </c>
      <c r="S1241">
        <v>0</v>
      </c>
      <c r="U1241">
        <v>41522</v>
      </c>
      <c r="V1241">
        <v>41522</v>
      </c>
      <c r="W1241">
        <v>0</v>
      </c>
      <c r="X1241">
        <v>0</v>
      </c>
      <c r="Y1241" t="s">
        <v>109</v>
      </c>
    </row>
    <row r="1242" spans="1:25" x14ac:dyDescent="0.25">
      <c r="A1242">
        <v>1241</v>
      </c>
      <c r="B1242">
        <v>69733</v>
      </c>
      <c r="C1242">
        <v>0</v>
      </c>
      <c r="D1242">
        <v>0</v>
      </c>
      <c r="E1242" t="s">
        <v>197</v>
      </c>
      <c r="F1242" t="s">
        <v>198</v>
      </c>
      <c r="G1242">
        <v>1</v>
      </c>
      <c r="H1242" s="6">
        <v>423420</v>
      </c>
      <c r="I1242" s="7">
        <v>46091</v>
      </c>
      <c r="K1242">
        <v>15</v>
      </c>
      <c r="L1242" t="s">
        <v>40</v>
      </c>
      <c r="M1242" t="s">
        <v>5</v>
      </c>
      <c r="N1242" t="s">
        <v>41</v>
      </c>
      <c r="O1242" t="s">
        <v>47</v>
      </c>
      <c r="P1242" t="s">
        <v>2519</v>
      </c>
      <c r="Q1242">
        <v>15</v>
      </c>
      <c r="R1242">
        <v>0</v>
      </c>
      <c r="S1242">
        <v>0</v>
      </c>
      <c r="U1242">
        <v>63513</v>
      </c>
      <c r="V1242">
        <v>63513</v>
      </c>
      <c r="W1242">
        <v>0</v>
      </c>
      <c r="X1242">
        <v>0</v>
      </c>
      <c r="Y1242" t="s">
        <v>48</v>
      </c>
    </row>
    <row r="1243" spans="1:25" x14ac:dyDescent="0.25">
      <c r="A1243">
        <v>1242</v>
      </c>
      <c r="B1243">
        <v>69723</v>
      </c>
      <c r="C1243">
        <v>0</v>
      </c>
      <c r="D1243">
        <v>0</v>
      </c>
      <c r="E1243" t="s">
        <v>199</v>
      </c>
      <c r="F1243" t="s">
        <v>200</v>
      </c>
      <c r="G1243">
        <v>1</v>
      </c>
      <c r="H1243" s="6">
        <v>22965513</v>
      </c>
      <c r="I1243" s="7">
        <v>46091</v>
      </c>
      <c r="K1243">
        <v>15</v>
      </c>
      <c r="L1243" t="s">
        <v>40</v>
      </c>
      <c r="M1243" t="s">
        <v>5</v>
      </c>
      <c r="N1243" t="s">
        <v>41</v>
      </c>
      <c r="O1243" t="s">
        <v>77</v>
      </c>
      <c r="P1243" t="s">
        <v>2519</v>
      </c>
      <c r="Q1243">
        <v>6</v>
      </c>
      <c r="R1243">
        <v>9</v>
      </c>
      <c r="S1243">
        <v>0</v>
      </c>
      <c r="U1243">
        <v>3444827</v>
      </c>
      <c r="V1243">
        <v>1377931</v>
      </c>
      <c r="W1243">
        <v>2066896</v>
      </c>
      <c r="X1243">
        <v>0</v>
      </c>
      <c r="Y1243" t="s">
        <v>94</v>
      </c>
    </row>
    <row r="1244" spans="1:25" x14ac:dyDescent="0.25">
      <c r="A1244">
        <v>1243</v>
      </c>
      <c r="B1244">
        <v>69717</v>
      </c>
      <c r="C1244">
        <v>0</v>
      </c>
      <c r="D1244">
        <v>0</v>
      </c>
      <c r="E1244" t="s">
        <v>651</v>
      </c>
      <c r="F1244" t="s">
        <v>652</v>
      </c>
      <c r="G1244">
        <v>1</v>
      </c>
      <c r="H1244" s="6">
        <v>1487083</v>
      </c>
      <c r="I1244" s="7">
        <v>46090</v>
      </c>
      <c r="K1244">
        <v>4</v>
      </c>
      <c r="L1244" t="s">
        <v>40</v>
      </c>
      <c r="M1244" t="s">
        <v>5</v>
      </c>
      <c r="N1244" t="s">
        <v>41</v>
      </c>
      <c r="O1244" t="s">
        <v>57</v>
      </c>
      <c r="P1244" t="s">
        <v>2519</v>
      </c>
      <c r="Q1244">
        <v>4</v>
      </c>
      <c r="R1244">
        <v>0</v>
      </c>
      <c r="S1244">
        <v>0</v>
      </c>
      <c r="U1244">
        <v>59483</v>
      </c>
      <c r="V1244">
        <v>59483</v>
      </c>
      <c r="W1244">
        <v>0</v>
      </c>
      <c r="X1244">
        <v>0</v>
      </c>
      <c r="Y1244" t="s">
        <v>44</v>
      </c>
    </row>
    <row r="1245" spans="1:25" x14ac:dyDescent="0.25">
      <c r="A1245">
        <v>1244</v>
      </c>
      <c r="B1245">
        <v>69719</v>
      </c>
      <c r="C1245">
        <v>0</v>
      </c>
      <c r="D1245">
        <v>0</v>
      </c>
      <c r="E1245" t="s">
        <v>640</v>
      </c>
      <c r="F1245" t="s">
        <v>641</v>
      </c>
      <c r="G1245">
        <v>1</v>
      </c>
      <c r="H1245" s="6">
        <v>137492</v>
      </c>
      <c r="I1245" s="7">
        <v>46090</v>
      </c>
      <c r="K1245">
        <v>4</v>
      </c>
      <c r="L1245" t="s">
        <v>40</v>
      </c>
      <c r="M1245" t="s">
        <v>4</v>
      </c>
      <c r="N1245" t="s">
        <v>41</v>
      </c>
      <c r="O1245" t="s">
        <v>51</v>
      </c>
      <c r="P1245" t="s">
        <v>2519</v>
      </c>
      <c r="Q1245">
        <v>4</v>
      </c>
      <c r="R1245">
        <v>0</v>
      </c>
      <c r="S1245">
        <v>0</v>
      </c>
      <c r="U1245">
        <v>5500</v>
      </c>
      <c r="V1245">
        <v>5500</v>
      </c>
      <c r="W1245">
        <v>0</v>
      </c>
      <c r="X1245">
        <v>0</v>
      </c>
      <c r="Y1245" t="s">
        <v>48</v>
      </c>
    </row>
    <row r="1246" spans="1:25" x14ac:dyDescent="0.25">
      <c r="A1246">
        <v>1245</v>
      </c>
      <c r="B1246">
        <v>69720</v>
      </c>
      <c r="C1246">
        <v>0</v>
      </c>
      <c r="D1246">
        <v>0</v>
      </c>
      <c r="E1246" t="s">
        <v>1518</v>
      </c>
      <c r="F1246" t="s">
        <v>1519</v>
      </c>
      <c r="G1246">
        <v>1</v>
      </c>
      <c r="H1246" s="6">
        <v>3500000</v>
      </c>
      <c r="I1246" s="7">
        <v>46090</v>
      </c>
      <c r="K1246">
        <v>10</v>
      </c>
      <c r="L1246" t="s">
        <v>40</v>
      </c>
      <c r="M1246" t="s">
        <v>7</v>
      </c>
      <c r="N1246" t="s">
        <v>41</v>
      </c>
      <c r="O1246" t="s">
        <v>64</v>
      </c>
      <c r="P1246" t="s">
        <v>2519</v>
      </c>
      <c r="Q1246">
        <v>10</v>
      </c>
      <c r="R1246">
        <v>0</v>
      </c>
      <c r="S1246">
        <v>0</v>
      </c>
      <c r="U1246">
        <v>350000</v>
      </c>
      <c r="V1246">
        <v>350000</v>
      </c>
      <c r="W1246">
        <v>0</v>
      </c>
      <c r="X1246">
        <v>0</v>
      </c>
      <c r="Y1246" t="s">
        <v>44</v>
      </c>
    </row>
    <row r="1247" spans="1:25" x14ac:dyDescent="0.25">
      <c r="A1247">
        <v>1246</v>
      </c>
      <c r="B1247">
        <v>69718</v>
      </c>
      <c r="C1247">
        <v>0</v>
      </c>
      <c r="D1247">
        <v>0</v>
      </c>
      <c r="E1247" t="s">
        <v>1765</v>
      </c>
      <c r="F1247" t="s">
        <v>1766</v>
      </c>
      <c r="G1247">
        <v>1</v>
      </c>
      <c r="H1247" s="6">
        <v>131691777</v>
      </c>
      <c r="I1247" s="7">
        <v>46090</v>
      </c>
      <c r="K1247">
        <v>8</v>
      </c>
      <c r="L1247" t="s">
        <v>40</v>
      </c>
      <c r="M1247" t="s">
        <v>5</v>
      </c>
      <c r="N1247" t="s">
        <v>41</v>
      </c>
      <c r="O1247" t="s">
        <v>47</v>
      </c>
      <c r="P1247" t="s">
        <v>2519</v>
      </c>
      <c r="Q1247">
        <v>8</v>
      </c>
      <c r="R1247">
        <v>0</v>
      </c>
      <c r="S1247">
        <v>0</v>
      </c>
      <c r="U1247">
        <v>10535342</v>
      </c>
      <c r="V1247">
        <v>10535342</v>
      </c>
      <c r="W1247">
        <v>0</v>
      </c>
      <c r="X1247">
        <v>0</v>
      </c>
      <c r="Y1247" t="s">
        <v>48</v>
      </c>
    </row>
    <row r="1248" spans="1:25" x14ac:dyDescent="0.25">
      <c r="A1248">
        <v>1247</v>
      </c>
      <c r="B1248">
        <v>69724</v>
      </c>
      <c r="C1248">
        <v>0</v>
      </c>
      <c r="D1248">
        <v>0</v>
      </c>
      <c r="E1248" t="s">
        <v>1054</v>
      </c>
      <c r="F1248" t="s">
        <v>1055</v>
      </c>
      <c r="G1248">
        <v>1</v>
      </c>
      <c r="H1248" s="6">
        <v>1245537</v>
      </c>
      <c r="I1248" s="7">
        <v>46090</v>
      </c>
      <c r="K1248">
        <v>8</v>
      </c>
      <c r="L1248" t="s">
        <v>40</v>
      </c>
      <c r="M1248" t="s">
        <v>9</v>
      </c>
      <c r="N1248" t="s">
        <v>41</v>
      </c>
      <c r="O1248" t="s">
        <v>42</v>
      </c>
      <c r="P1248" t="s">
        <v>2519</v>
      </c>
      <c r="Q1248">
        <v>8</v>
      </c>
      <c r="R1248">
        <v>0</v>
      </c>
      <c r="S1248">
        <v>0</v>
      </c>
      <c r="U1248">
        <v>99643</v>
      </c>
      <c r="V1248">
        <v>99643</v>
      </c>
      <c r="W1248">
        <v>0</v>
      </c>
      <c r="X1248">
        <v>0</v>
      </c>
      <c r="Y1248" t="s">
        <v>67</v>
      </c>
    </row>
    <row r="1249" spans="1:25" x14ac:dyDescent="0.25">
      <c r="A1249">
        <v>1248</v>
      </c>
      <c r="B1249">
        <v>69709</v>
      </c>
      <c r="C1249">
        <v>0</v>
      </c>
      <c r="D1249">
        <v>0</v>
      </c>
      <c r="E1249" t="s">
        <v>384</v>
      </c>
      <c r="F1249" t="s">
        <v>385</v>
      </c>
      <c r="G1249">
        <v>1</v>
      </c>
      <c r="H1249" s="6">
        <v>2030034</v>
      </c>
      <c r="I1249" s="7">
        <v>46087</v>
      </c>
      <c r="K1249">
        <v>15</v>
      </c>
      <c r="L1249" t="s">
        <v>40</v>
      </c>
      <c r="M1249" t="s">
        <v>3</v>
      </c>
      <c r="N1249" t="s">
        <v>41</v>
      </c>
      <c r="O1249" t="s">
        <v>51</v>
      </c>
      <c r="P1249" t="s">
        <v>2519</v>
      </c>
      <c r="Q1249">
        <v>10</v>
      </c>
      <c r="R1249">
        <v>5</v>
      </c>
      <c r="S1249">
        <v>0</v>
      </c>
      <c r="U1249">
        <v>304505</v>
      </c>
      <c r="V1249">
        <v>203003</v>
      </c>
      <c r="W1249">
        <v>101502</v>
      </c>
      <c r="X1249">
        <v>0</v>
      </c>
      <c r="Y1249" t="s">
        <v>72</v>
      </c>
    </row>
    <row r="1250" spans="1:25" x14ac:dyDescent="0.25">
      <c r="A1250">
        <v>1249</v>
      </c>
      <c r="B1250">
        <v>69711</v>
      </c>
      <c r="C1250">
        <v>0</v>
      </c>
      <c r="D1250">
        <v>0</v>
      </c>
      <c r="E1250" t="s">
        <v>386</v>
      </c>
      <c r="F1250" t="s">
        <v>387</v>
      </c>
      <c r="G1250">
        <v>1</v>
      </c>
      <c r="H1250" s="6">
        <v>427575</v>
      </c>
      <c r="I1250" s="7">
        <v>46087</v>
      </c>
      <c r="K1250">
        <v>15</v>
      </c>
      <c r="L1250" t="s">
        <v>40</v>
      </c>
      <c r="M1250" t="s">
        <v>3</v>
      </c>
      <c r="N1250" t="s">
        <v>41</v>
      </c>
      <c r="O1250" t="s">
        <v>51</v>
      </c>
      <c r="P1250" t="s">
        <v>2519</v>
      </c>
      <c r="Q1250">
        <v>10</v>
      </c>
      <c r="R1250">
        <v>5</v>
      </c>
      <c r="S1250">
        <v>0</v>
      </c>
      <c r="U1250">
        <v>64136</v>
      </c>
      <c r="V1250">
        <v>42758</v>
      </c>
      <c r="W1250">
        <v>21379</v>
      </c>
      <c r="X1250">
        <v>0</v>
      </c>
      <c r="Y1250" t="s">
        <v>72</v>
      </c>
    </row>
    <row r="1251" spans="1:25" x14ac:dyDescent="0.25">
      <c r="A1251">
        <v>1250</v>
      </c>
      <c r="B1251">
        <v>69710</v>
      </c>
      <c r="C1251">
        <v>0</v>
      </c>
      <c r="D1251">
        <v>0</v>
      </c>
      <c r="E1251" t="s">
        <v>391</v>
      </c>
      <c r="F1251" t="s">
        <v>392</v>
      </c>
      <c r="G1251">
        <v>1</v>
      </c>
      <c r="H1251" s="6">
        <v>520650</v>
      </c>
      <c r="I1251" s="7">
        <v>46087</v>
      </c>
      <c r="K1251">
        <v>15</v>
      </c>
      <c r="L1251" t="s">
        <v>40</v>
      </c>
      <c r="M1251" t="s">
        <v>3</v>
      </c>
      <c r="N1251" t="s">
        <v>41</v>
      </c>
      <c r="O1251" t="s">
        <v>51</v>
      </c>
      <c r="P1251" t="s">
        <v>2519</v>
      </c>
      <c r="Q1251">
        <v>10</v>
      </c>
      <c r="R1251">
        <v>5</v>
      </c>
      <c r="S1251">
        <v>0</v>
      </c>
      <c r="U1251">
        <v>78098</v>
      </c>
      <c r="V1251">
        <v>52065</v>
      </c>
      <c r="W1251">
        <v>26032</v>
      </c>
      <c r="X1251">
        <v>0</v>
      </c>
      <c r="Y1251" t="s">
        <v>72</v>
      </c>
    </row>
    <row r="1252" spans="1:25" x14ac:dyDescent="0.25">
      <c r="A1252">
        <v>1251</v>
      </c>
      <c r="B1252">
        <v>69753</v>
      </c>
      <c r="C1252">
        <v>0</v>
      </c>
      <c r="D1252">
        <v>0</v>
      </c>
      <c r="E1252" t="s">
        <v>1420</v>
      </c>
      <c r="F1252" t="s">
        <v>1421</v>
      </c>
      <c r="G1252">
        <v>1</v>
      </c>
      <c r="H1252" s="6">
        <v>20000000</v>
      </c>
      <c r="I1252" s="7">
        <v>46087</v>
      </c>
      <c r="K1252">
        <v>15</v>
      </c>
      <c r="L1252" t="s">
        <v>40</v>
      </c>
      <c r="M1252" t="s">
        <v>5</v>
      </c>
      <c r="N1252" t="s">
        <v>41</v>
      </c>
      <c r="O1252" t="s">
        <v>54</v>
      </c>
      <c r="P1252" t="s">
        <v>2519</v>
      </c>
      <c r="Q1252">
        <v>3</v>
      </c>
      <c r="R1252">
        <v>12</v>
      </c>
      <c r="S1252">
        <v>0</v>
      </c>
      <c r="U1252">
        <v>3000000</v>
      </c>
      <c r="V1252">
        <v>600000</v>
      </c>
      <c r="W1252">
        <v>2400000</v>
      </c>
      <c r="X1252">
        <v>0</v>
      </c>
      <c r="Y1252" t="s">
        <v>72</v>
      </c>
    </row>
    <row r="1253" spans="1:25" x14ac:dyDescent="0.25">
      <c r="A1253">
        <v>1252</v>
      </c>
      <c r="B1253">
        <v>69681</v>
      </c>
      <c r="C1253">
        <v>0</v>
      </c>
      <c r="D1253">
        <v>0</v>
      </c>
      <c r="E1253" t="s">
        <v>1422</v>
      </c>
      <c r="F1253" t="s">
        <v>1423</v>
      </c>
      <c r="G1253">
        <v>1</v>
      </c>
      <c r="H1253" s="6">
        <v>3198903</v>
      </c>
      <c r="I1253" s="7">
        <v>46087</v>
      </c>
      <c r="K1253">
        <v>6</v>
      </c>
      <c r="L1253" t="s">
        <v>40</v>
      </c>
      <c r="M1253" t="s">
        <v>5</v>
      </c>
      <c r="N1253" t="s">
        <v>41</v>
      </c>
      <c r="O1253" t="s">
        <v>47</v>
      </c>
      <c r="P1253" t="s">
        <v>2519</v>
      </c>
      <c r="Q1253">
        <v>6</v>
      </c>
      <c r="R1253">
        <v>0</v>
      </c>
      <c r="S1253">
        <v>0</v>
      </c>
      <c r="U1253">
        <v>191934</v>
      </c>
      <c r="V1253">
        <v>191934</v>
      </c>
      <c r="W1253">
        <v>0</v>
      </c>
      <c r="X1253">
        <v>0</v>
      </c>
      <c r="Y1253" t="s">
        <v>81</v>
      </c>
    </row>
    <row r="1254" spans="1:25" x14ac:dyDescent="0.25">
      <c r="A1254">
        <v>1253</v>
      </c>
      <c r="B1254">
        <v>69708</v>
      </c>
      <c r="C1254">
        <v>0</v>
      </c>
      <c r="D1254">
        <v>0</v>
      </c>
      <c r="E1254" t="s">
        <v>313</v>
      </c>
      <c r="F1254" t="s">
        <v>314</v>
      </c>
      <c r="G1254">
        <v>1</v>
      </c>
      <c r="H1254" s="6">
        <v>1637908</v>
      </c>
      <c r="I1254" s="7">
        <v>46087</v>
      </c>
      <c r="K1254">
        <v>15</v>
      </c>
      <c r="L1254" t="s">
        <v>40</v>
      </c>
      <c r="M1254" t="s">
        <v>3</v>
      </c>
      <c r="N1254" t="s">
        <v>41</v>
      </c>
      <c r="O1254" t="s">
        <v>51</v>
      </c>
      <c r="P1254" t="s">
        <v>2519</v>
      </c>
      <c r="Q1254">
        <v>10</v>
      </c>
      <c r="R1254">
        <v>5</v>
      </c>
      <c r="S1254">
        <v>0</v>
      </c>
      <c r="U1254">
        <v>245686</v>
      </c>
      <c r="V1254">
        <v>163791</v>
      </c>
      <c r="W1254">
        <v>81895</v>
      </c>
      <c r="X1254">
        <v>0</v>
      </c>
      <c r="Y1254" t="s">
        <v>109</v>
      </c>
    </row>
    <row r="1255" spans="1:25" x14ac:dyDescent="0.25">
      <c r="A1255">
        <v>1254</v>
      </c>
      <c r="B1255">
        <v>69716</v>
      </c>
      <c r="C1255">
        <v>0</v>
      </c>
      <c r="D1255">
        <v>0</v>
      </c>
      <c r="E1255" t="s">
        <v>1550</v>
      </c>
      <c r="F1255" t="s">
        <v>1551</v>
      </c>
      <c r="G1255">
        <v>1</v>
      </c>
      <c r="H1255" s="6">
        <v>2979706</v>
      </c>
      <c r="I1255" s="7">
        <v>46087</v>
      </c>
      <c r="K1255">
        <v>12</v>
      </c>
      <c r="L1255" t="s">
        <v>40</v>
      </c>
      <c r="M1255" t="s">
        <v>8</v>
      </c>
      <c r="N1255" t="s">
        <v>41</v>
      </c>
      <c r="O1255" t="s">
        <v>347</v>
      </c>
      <c r="P1255" t="s">
        <v>2519</v>
      </c>
      <c r="Q1255">
        <v>12</v>
      </c>
      <c r="R1255">
        <v>0</v>
      </c>
      <c r="S1255">
        <v>0</v>
      </c>
      <c r="U1255">
        <v>357565</v>
      </c>
      <c r="V1255">
        <v>357565</v>
      </c>
      <c r="W1255">
        <v>0</v>
      </c>
      <c r="X1255">
        <v>0</v>
      </c>
      <c r="Y1255" t="s">
        <v>48</v>
      </c>
    </row>
    <row r="1256" spans="1:25" x14ac:dyDescent="0.25">
      <c r="A1256">
        <v>1255</v>
      </c>
      <c r="B1256">
        <v>69712</v>
      </c>
      <c r="C1256">
        <v>0</v>
      </c>
      <c r="D1256">
        <v>0</v>
      </c>
      <c r="E1256" t="s">
        <v>2451</v>
      </c>
      <c r="F1256" t="s">
        <v>2452</v>
      </c>
      <c r="G1256">
        <v>1</v>
      </c>
      <c r="H1256" s="6">
        <v>675979</v>
      </c>
      <c r="I1256" s="7">
        <v>46087</v>
      </c>
      <c r="K1256">
        <v>15</v>
      </c>
      <c r="L1256" t="s">
        <v>40</v>
      </c>
      <c r="M1256" t="s">
        <v>5</v>
      </c>
      <c r="N1256" t="s">
        <v>41</v>
      </c>
      <c r="O1256" t="s">
        <v>54</v>
      </c>
      <c r="P1256" t="s">
        <v>2519</v>
      </c>
      <c r="Q1256">
        <v>4.5</v>
      </c>
      <c r="R1256">
        <v>10.5</v>
      </c>
      <c r="S1256">
        <v>0</v>
      </c>
      <c r="U1256">
        <v>101397</v>
      </c>
      <c r="V1256">
        <v>30419</v>
      </c>
      <c r="W1256">
        <v>70978</v>
      </c>
      <c r="X1256">
        <v>0</v>
      </c>
      <c r="Y1256" t="s">
        <v>48</v>
      </c>
    </row>
    <row r="1257" spans="1:25" x14ac:dyDescent="0.25">
      <c r="A1257">
        <v>1256</v>
      </c>
      <c r="B1257">
        <v>69752</v>
      </c>
      <c r="C1257">
        <v>0</v>
      </c>
      <c r="D1257">
        <v>0</v>
      </c>
      <c r="E1257" t="s">
        <v>1614</v>
      </c>
      <c r="F1257" t="s">
        <v>1615</v>
      </c>
      <c r="G1257">
        <v>1</v>
      </c>
      <c r="H1257" s="6">
        <v>30000000</v>
      </c>
      <c r="I1257" s="7">
        <v>46087</v>
      </c>
      <c r="K1257">
        <v>15</v>
      </c>
      <c r="L1257" t="s">
        <v>40</v>
      </c>
      <c r="M1257" t="s">
        <v>5</v>
      </c>
      <c r="N1257" t="s">
        <v>41</v>
      </c>
      <c r="O1257" t="s">
        <v>54</v>
      </c>
      <c r="P1257" t="s">
        <v>2519</v>
      </c>
      <c r="Q1257">
        <v>3</v>
      </c>
      <c r="R1257">
        <v>12</v>
      </c>
      <c r="S1257">
        <v>0</v>
      </c>
      <c r="U1257">
        <v>4500000</v>
      </c>
      <c r="V1257">
        <v>900000</v>
      </c>
      <c r="W1257">
        <v>3600000</v>
      </c>
      <c r="X1257">
        <v>0</v>
      </c>
      <c r="Y1257" t="s">
        <v>72</v>
      </c>
    </row>
    <row r="1258" spans="1:25" x14ac:dyDescent="0.25">
      <c r="A1258">
        <v>1257</v>
      </c>
      <c r="B1258">
        <v>69714</v>
      </c>
      <c r="C1258">
        <v>0</v>
      </c>
      <c r="D1258">
        <v>0</v>
      </c>
      <c r="E1258" t="s">
        <v>1741</v>
      </c>
      <c r="F1258" t="s">
        <v>1742</v>
      </c>
      <c r="G1258">
        <v>1</v>
      </c>
      <c r="H1258" s="6">
        <v>48806838</v>
      </c>
      <c r="I1258" s="7">
        <v>46087</v>
      </c>
      <c r="K1258">
        <v>15</v>
      </c>
      <c r="L1258" t="s">
        <v>40</v>
      </c>
      <c r="M1258" t="s">
        <v>5</v>
      </c>
      <c r="N1258" t="s">
        <v>41</v>
      </c>
      <c r="O1258" t="s">
        <v>54</v>
      </c>
      <c r="P1258" t="s">
        <v>2519</v>
      </c>
      <c r="Q1258">
        <v>4.5</v>
      </c>
      <c r="R1258">
        <v>10.5</v>
      </c>
      <c r="S1258">
        <v>0</v>
      </c>
      <c r="U1258">
        <v>7321026</v>
      </c>
      <c r="V1258">
        <v>2196308</v>
      </c>
      <c r="W1258">
        <v>5124718</v>
      </c>
      <c r="X1258">
        <v>0</v>
      </c>
      <c r="Y1258" t="s">
        <v>48</v>
      </c>
    </row>
    <row r="1259" spans="1:25" x14ac:dyDescent="0.25">
      <c r="A1259">
        <v>1258</v>
      </c>
      <c r="B1259">
        <v>69707</v>
      </c>
      <c r="C1259">
        <v>0</v>
      </c>
      <c r="D1259">
        <v>0</v>
      </c>
      <c r="E1259" t="s">
        <v>181</v>
      </c>
      <c r="F1259" t="s">
        <v>182</v>
      </c>
      <c r="G1259">
        <v>1</v>
      </c>
      <c r="H1259" s="6">
        <v>1024769</v>
      </c>
      <c r="I1259" s="7">
        <v>46087</v>
      </c>
      <c r="K1259">
        <v>15</v>
      </c>
      <c r="L1259" t="s">
        <v>40</v>
      </c>
      <c r="M1259" t="s">
        <v>3</v>
      </c>
      <c r="N1259" t="s">
        <v>41</v>
      </c>
      <c r="O1259" t="s">
        <v>51</v>
      </c>
      <c r="P1259" t="s">
        <v>2519</v>
      </c>
      <c r="Q1259">
        <v>10</v>
      </c>
      <c r="R1259">
        <v>5</v>
      </c>
      <c r="S1259">
        <v>0</v>
      </c>
      <c r="U1259">
        <v>153715</v>
      </c>
      <c r="V1259">
        <v>102477</v>
      </c>
      <c r="W1259">
        <v>51238</v>
      </c>
      <c r="X1259">
        <v>0</v>
      </c>
      <c r="Y1259" t="s">
        <v>72</v>
      </c>
    </row>
    <row r="1260" spans="1:25" x14ac:dyDescent="0.25">
      <c r="A1260">
        <v>1259</v>
      </c>
      <c r="B1260">
        <v>69706</v>
      </c>
      <c r="C1260">
        <v>0</v>
      </c>
      <c r="D1260">
        <v>0</v>
      </c>
      <c r="E1260" t="s">
        <v>535</v>
      </c>
      <c r="F1260" t="s">
        <v>536</v>
      </c>
      <c r="G1260">
        <v>1</v>
      </c>
      <c r="H1260" s="6">
        <v>16985759</v>
      </c>
      <c r="I1260" s="7">
        <v>46087</v>
      </c>
      <c r="K1260">
        <v>15</v>
      </c>
      <c r="L1260" t="s">
        <v>40</v>
      </c>
      <c r="M1260" t="s">
        <v>9</v>
      </c>
      <c r="N1260" t="s">
        <v>41</v>
      </c>
      <c r="O1260" t="s">
        <v>42</v>
      </c>
      <c r="P1260" t="s">
        <v>2519</v>
      </c>
      <c r="Q1260">
        <v>5</v>
      </c>
      <c r="R1260">
        <v>10</v>
      </c>
      <c r="S1260">
        <v>0</v>
      </c>
      <c r="U1260">
        <v>2547864</v>
      </c>
      <c r="V1260">
        <v>849288</v>
      </c>
      <c r="W1260">
        <v>1698576</v>
      </c>
      <c r="X1260">
        <v>0</v>
      </c>
      <c r="Y1260" t="s">
        <v>109</v>
      </c>
    </row>
    <row r="1261" spans="1:25" x14ac:dyDescent="0.25">
      <c r="A1261">
        <v>1260</v>
      </c>
      <c r="B1261">
        <v>69713</v>
      </c>
      <c r="C1261">
        <v>0</v>
      </c>
      <c r="D1261">
        <v>0</v>
      </c>
      <c r="E1261" t="s">
        <v>1751</v>
      </c>
      <c r="F1261" t="s">
        <v>1752</v>
      </c>
      <c r="G1261">
        <v>1</v>
      </c>
      <c r="H1261" s="6">
        <v>4355254</v>
      </c>
      <c r="I1261" s="7">
        <v>46087</v>
      </c>
      <c r="K1261">
        <v>15</v>
      </c>
      <c r="L1261" t="s">
        <v>40</v>
      </c>
      <c r="M1261" t="s">
        <v>5</v>
      </c>
      <c r="N1261" t="s">
        <v>41</v>
      </c>
      <c r="O1261" t="s">
        <v>54</v>
      </c>
      <c r="P1261" t="s">
        <v>2519</v>
      </c>
      <c r="Q1261">
        <v>4.5</v>
      </c>
      <c r="R1261">
        <v>10.5</v>
      </c>
      <c r="S1261">
        <v>0</v>
      </c>
      <c r="U1261">
        <v>653288</v>
      </c>
      <c r="V1261">
        <v>195986</v>
      </c>
      <c r="W1261">
        <v>457302</v>
      </c>
      <c r="X1261">
        <v>0</v>
      </c>
      <c r="Y1261" t="s">
        <v>48</v>
      </c>
    </row>
    <row r="1262" spans="1:25" x14ac:dyDescent="0.25">
      <c r="A1262">
        <v>1261</v>
      </c>
      <c r="B1262">
        <v>69715</v>
      </c>
      <c r="C1262">
        <v>0</v>
      </c>
      <c r="D1262">
        <v>0</v>
      </c>
      <c r="E1262" t="s">
        <v>1747</v>
      </c>
      <c r="F1262" t="s">
        <v>1748</v>
      </c>
      <c r="G1262">
        <v>1</v>
      </c>
      <c r="H1262" s="6">
        <v>10254469</v>
      </c>
      <c r="I1262" s="7">
        <v>46087</v>
      </c>
      <c r="K1262">
        <v>15</v>
      </c>
      <c r="L1262" t="s">
        <v>40</v>
      </c>
      <c r="M1262" t="s">
        <v>5</v>
      </c>
      <c r="N1262" t="s">
        <v>41</v>
      </c>
      <c r="O1262" t="s">
        <v>54</v>
      </c>
      <c r="P1262" t="s">
        <v>2519</v>
      </c>
      <c r="Q1262">
        <v>4.5</v>
      </c>
      <c r="R1262">
        <v>10.5</v>
      </c>
      <c r="S1262">
        <v>0</v>
      </c>
      <c r="U1262">
        <v>1538170</v>
      </c>
      <c r="V1262">
        <v>461451</v>
      </c>
      <c r="W1262">
        <v>1076719</v>
      </c>
      <c r="X1262">
        <v>0</v>
      </c>
      <c r="Y1262" t="s">
        <v>48</v>
      </c>
    </row>
    <row r="1263" spans="1:25" x14ac:dyDescent="0.25">
      <c r="A1263">
        <v>1262</v>
      </c>
      <c r="B1263">
        <v>69702</v>
      </c>
      <c r="C1263">
        <v>0</v>
      </c>
      <c r="D1263">
        <v>0</v>
      </c>
      <c r="E1263" t="s">
        <v>1836</v>
      </c>
      <c r="F1263" t="s">
        <v>1837</v>
      </c>
      <c r="G1263">
        <v>1</v>
      </c>
      <c r="H1263" s="6">
        <v>6363640</v>
      </c>
      <c r="I1263" s="7">
        <v>46086</v>
      </c>
      <c r="K1263">
        <v>9</v>
      </c>
      <c r="L1263" t="s">
        <v>40</v>
      </c>
      <c r="M1263" t="s">
        <v>9</v>
      </c>
      <c r="N1263" t="s">
        <v>41</v>
      </c>
      <c r="O1263" t="s">
        <v>42</v>
      </c>
      <c r="P1263" t="s">
        <v>2519</v>
      </c>
      <c r="Q1263">
        <v>9</v>
      </c>
      <c r="R1263">
        <v>0</v>
      </c>
      <c r="S1263">
        <v>0</v>
      </c>
      <c r="U1263">
        <v>572728</v>
      </c>
      <c r="V1263">
        <v>572728</v>
      </c>
      <c r="W1263">
        <v>0</v>
      </c>
      <c r="X1263">
        <v>0</v>
      </c>
      <c r="Y1263" t="s">
        <v>67</v>
      </c>
    </row>
    <row r="1264" spans="1:25" x14ac:dyDescent="0.25">
      <c r="A1264">
        <v>1263</v>
      </c>
      <c r="B1264">
        <v>69701</v>
      </c>
      <c r="C1264">
        <v>0</v>
      </c>
      <c r="D1264">
        <v>0</v>
      </c>
      <c r="E1264" t="s">
        <v>213</v>
      </c>
      <c r="F1264" t="s">
        <v>214</v>
      </c>
      <c r="G1264">
        <v>1</v>
      </c>
      <c r="H1264" s="6">
        <v>300000</v>
      </c>
      <c r="I1264" s="7">
        <v>46086</v>
      </c>
      <c r="K1264">
        <v>8</v>
      </c>
      <c r="L1264" t="s">
        <v>40</v>
      </c>
      <c r="M1264" t="s">
        <v>5</v>
      </c>
      <c r="N1264" t="s">
        <v>41</v>
      </c>
      <c r="O1264" t="s">
        <v>54</v>
      </c>
      <c r="P1264" t="s">
        <v>2519</v>
      </c>
      <c r="Q1264">
        <v>8</v>
      </c>
      <c r="R1264">
        <v>0</v>
      </c>
      <c r="S1264">
        <v>0</v>
      </c>
      <c r="U1264">
        <v>24000</v>
      </c>
      <c r="V1264">
        <v>24000</v>
      </c>
      <c r="W1264">
        <v>0</v>
      </c>
      <c r="X1264">
        <v>0</v>
      </c>
      <c r="Y1264" t="s">
        <v>44</v>
      </c>
    </row>
    <row r="1265" spans="1:25" x14ac:dyDescent="0.25">
      <c r="A1265">
        <v>1264</v>
      </c>
      <c r="B1265">
        <v>69697</v>
      </c>
      <c r="C1265">
        <v>0</v>
      </c>
      <c r="D1265">
        <v>0</v>
      </c>
      <c r="E1265" t="s">
        <v>2438</v>
      </c>
      <c r="F1265" t="s">
        <v>2439</v>
      </c>
      <c r="G1265">
        <v>1</v>
      </c>
      <c r="H1265" s="6">
        <v>12000000</v>
      </c>
      <c r="I1265" s="7">
        <v>46085</v>
      </c>
      <c r="K1265">
        <v>15</v>
      </c>
      <c r="L1265" t="s">
        <v>40</v>
      </c>
      <c r="M1265" t="s">
        <v>5</v>
      </c>
      <c r="N1265" t="s">
        <v>41</v>
      </c>
      <c r="O1265" t="s">
        <v>47</v>
      </c>
      <c r="P1265" t="s">
        <v>2519</v>
      </c>
      <c r="Q1265">
        <v>2.8</v>
      </c>
      <c r="R1265">
        <v>12.2</v>
      </c>
      <c r="S1265">
        <v>0</v>
      </c>
      <c r="U1265">
        <v>1800000</v>
      </c>
      <c r="V1265">
        <v>336000</v>
      </c>
      <c r="W1265">
        <v>1464000</v>
      </c>
      <c r="X1265">
        <v>0</v>
      </c>
      <c r="Y1265" t="s">
        <v>48</v>
      </c>
    </row>
    <row r="1266" spans="1:25" x14ac:dyDescent="0.25">
      <c r="A1266">
        <v>1265</v>
      </c>
      <c r="B1266">
        <v>69695</v>
      </c>
      <c r="C1266">
        <v>0</v>
      </c>
      <c r="D1266">
        <v>0</v>
      </c>
      <c r="E1266" t="s">
        <v>642</v>
      </c>
      <c r="F1266" t="s">
        <v>643</v>
      </c>
      <c r="G1266">
        <v>1</v>
      </c>
      <c r="H1266" s="6">
        <v>11699343</v>
      </c>
      <c r="I1266" s="7">
        <v>46085</v>
      </c>
      <c r="K1266">
        <v>8</v>
      </c>
      <c r="L1266" t="s">
        <v>40</v>
      </c>
      <c r="M1266" t="s">
        <v>5</v>
      </c>
      <c r="N1266" t="s">
        <v>41</v>
      </c>
      <c r="O1266" t="s">
        <v>77</v>
      </c>
      <c r="P1266" t="s">
        <v>2519</v>
      </c>
      <c r="Q1266">
        <v>8</v>
      </c>
      <c r="R1266">
        <v>0</v>
      </c>
      <c r="S1266">
        <v>0</v>
      </c>
      <c r="U1266">
        <v>935947</v>
      </c>
      <c r="V1266">
        <v>935947</v>
      </c>
      <c r="W1266">
        <v>0</v>
      </c>
      <c r="X1266">
        <v>0</v>
      </c>
      <c r="Y1266" t="s">
        <v>250</v>
      </c>
    </row>
    <row r="1267" spans="1:25" x14ac:dyDescent="0.25">
      <c r="A1267">
        <v>1266</v>
      </c>
      <c r="B1267">
        <v>69699</v>
      </c>
      <c r="C1267">
        <v>0</v>
      </c>
      <c r="D1267">
        <v>0</v>
      </c>
      <c r="E1267" t="s">
        <v>995</v>
      </c>
      <c r="F1267" t="s">
        <v>996</v>
      </c>
      <c r="G1267">
        <v>1</v>
      </c>
      <c r="H1267" s="6">
        <v>2000000</v>
      </c>
      <c r="I1267" s="7">
        <v>46085</v>
      </c>
      <c r="K1267">
        <v>6</v>
      </c>
      <c r="L1267" t="s">
        <v>40</v>
      </c>
      <c r="M1267" t="s">
        <v>5</v>
      </c>
      <c r="N1267" t="s">
        <v>41</v>
      </c>
      <c r="O1267" t="s">
        <v>47</v>
      </c>
      <c r="P1267" t="s">
        <v>2519</v>
      </c>
      <c r="Q1267">
        <v>6</v>
      </c>
      <c r="R1267">
        <v>0</v>
      </c>
      <c r="S1267">
        <v>0</v>
      </c>
      <c r="U1267">
        <v>120000</v>
      </c>
      <c r="V1267">
        <v>120000</v>
      </c>
      <c r="W1267">
        <v>0</v>
      </c>
      <c r="X1267">
        <v>0</v>
      </c>
      <c r="Y1267" t="s">
        <v>109</v>
      </c>
    </row>
    <row r="1268" spans="1:25" x14ac:dyDescent="0.25">
      <c r="A1268">
        <v>1267</v>
      </c>
      <c r="B1268">
        <v>69696</v>
      </c>
      <c r="C1268">
        <v>0</v>
      </c>
      <c r="D1268">
        <v>0</v>
      </c>
      <c r="E1268" t="s">
        <v>2347</v>
      </c>
      <c r="F1268" t="s">
        <v>2348</v>
      </c>
      <c r="G1268">
        <v>1</v>
      </c>
      <c r="H1268" s="6">
        <v>55000000</v>
      </c>
      <c r="I1268" s="7">
        <v>46085</v>
      </c>
      <c r="K1268">
        <v>15</v>
      </c>
      <c r="L1268" t="s">
        <v>40</v>
      </c>
      <c r="M1268" t="s">
        <v>5</v>
      </c>
      <c r="N1268" t="s">
        <v>41</v>
      </c>
      <c r="O1268" t="s">
        <v>47</v>
      </c>
      <c r="P1268" t="s">
        <v>2519</v>
      </c>
      <c r="Q1268">
        <v>2.8</v>
      </c>
      <c r="R1268">
        <v>12.2</v>
      </c>
      <c r="S1268">
        <v>0</v>
      </c>
      <c r="U1268">
        <v>8250000</v>
      </c>
      <c r="V1268">
        <v>1540000</v>
      </c>
      <c r="W1268">
        <v>6710000</v>
      </c>
      <c r="X1268">
        <v>0</v>
      </c>
      <c r="Y1268" t="s">
        <v>48</v>
      </c>
    </row>
    <row r="1269" spans="1:25" x14ac:dyDescent="0.25">
      <c r="A1269">
        <v>1268</v>
      </c>
      <c r="B1269">
        <v>69700</v>
      </c>
      <c r="C1269">
        <v>0</v>
      </c>
      <c r="D1269">
        <v>0</v>
      </c>
      <c r="E1269" t="s">
        <v>2538</v>
      </c>
      <c r="F1269" t="s">
        <v>2539</v>
      </c>
      <c r="G1269">
        <v>1</v>
      </c>
      <c r="H1269" s="6">
        <v>53000000</v>
      </c>
      <c r="I1269" s="7">
        <v>46085</v>
      </c>
      <c r="K1269">
        <v>15</v>
      </c>
      <c r="L1269" t="s">
        <v>40</v>
      </c>
      <c r="M1269" t="s">
        <v>1</v>
      </c>
      <c r="N1269" t="s">
        <v>41</v>
      </c>
      <c r="O1269" t="s">
        <v>87</v>
      </c>
      <c r="P1269" t="s">
        <v>2519</v>
      </c>
      <c r="Q1269">
        <v>5</v>
      </c>
      <c r="R1269">
        <v>10</v>
      </c>
      <c r="S1269">
        <v>0</v>
      </c>
      <c r="U1269">
        <v>7950000</v>
      </c>
      <c r="V1269">
        <v>2650000</v>
      </c>
      <c r="W1269">
        <v>5300000</v>
      </c>
      <c r="X1269">
        <v>0</v>
      </c>
      <c r="Y1269" t="s">
        <v>2520</v>
      </c>
    </row>
    <row r="1270" spans="1:25" x14ac:dyDescent="0.25">
      <c r="A1270">
        <v>1269</v>
      </c>
      <c r="B1270">
        <v>69694</v>
      </c>
      <c r="C1270">
        <v>0</v>
      </c>
      <c r="D1270">
        <v>0</v>
      </c>
      <c r="E1270" t="s">
        <v>1033</v>
      </c>
      <c r="F1270" t="s">
        <v>1034</v>
      </c>
      <c r="G1270">
        <v>1</v>
      </c>
      <c r="H1270" s="6">
        <v>2752722</v>
      </c>
      <c r="I1270" s="7">
        <v>46084</v>
      </c>
      <c r="K1270">
        <v>10</v>
      </c>
      <c r="L1270" t="s">
        <v>40</v>
      </c>
      <c r="M1270" t="s">
        <v>7</v>
      </c>
      <c r="N1270" t="s">
        <v>41</v>
      </c>
      <c r="O1270" t="s">
        <v>64</v>
      </c>
      <c r="P1270" t="s">
        <v>2519</v>
      </c>
      <c r="Q1270">
        <v>10</v>
      </c>
      <c r="R1270">
        <v>0</v>
      </c>
      <c r="S1270">
        <v>0</v>
      </c>
      <c r="U1270">
        <v>275272</v>
      </c>
      <c r="V1270">
        <v>275272</v>
      </c>
      <c r="W1270">
        <v>0</v>
      </c>
      <c r="X1270">
        <v>0</v>
      </c>
      <c r="Y1270" t="s">
        <v>44</v>
      </c>
    </row>
    <row r="1271" spans="1:25" x14ac:dyDescent="0.25">
      <c r="A1271">
        <v>1270</v>
      </c>
      <c r="B1271">
        <v>69691</v>
      </c>
      <c r="C1271">
        <v>0</v>
      </c>
      <c r="D1271">
        <v>0</v>
      </c>
      <c r="E1271" t="s">
        <v>1085</v>
      </c>
      <c r="F1271" t="s">
        <v>1086</v>
      </c>
      <c r="G1271">
        <v>1</v>
      </c>
      <c r="H1271" s="6">
        <v>587234</v>
      </c>
      <c r="I1271" s="7">
        <v>46084</v>
      </c>
      <c r="K1271">
        <v>6</v>
      </c>
      <c r="L1271" t="s">
        <v>40</v>
      </c>
      <c r="M1271" t="s">
        <v>5</v>
      </c>
      <c r="N1271" t="s">
        <v>41</v>
      </c>
      <c r="O1271" t="s">
        <v>47</v>
      </c>
      <c r="P1271" t="s">
        <v>2519</v>
      </c>
      <c r="Q1271">
        <v>6</v>
      </c>
      <c r="R1271">
        <v>0</v>
      </c>
      <c r="S1271">
        <v>0</v>
      </c>
      <c r="U1271">
        <v>35234</v>
      </c>
      <c r="V1271">
        <v>35234</v>
      </c>
      <c r="W1271">
        <v>0</v>
      </c>
      <c r="X1271">
        <v>0</v>
      </c>
      <c r="Y1271" t="s">
        <v>109</v>
      </c>
    </row>
    <row r="1272" spans="1:25" x14ac:dyDescent="0.25">
      <c r="A1272">
        <v>1271</v>
      </c>
      <c r="B1272">
        <v>69692</v>
      </c>
      <c r="C1272">
        <v>0</v>
      </c>
      <c r="D1272">
        <v>0</v>
      </c>
      <c r="E1272" t="s">
        <v>1085</v>
      </c>
      <c r="F1272" t="s">
        <v>1086</v>
      </c>
      <c r="G1272">
        <v>1</v>
      </c>
      <c r="H1272" s="6">
        <v>200000</v>
      </c>
      <c r="I1272" s="7">
        <v>46084</v>
      </c>
      <c r="K1272">
        <v>6</v>
      </c>
      <c r="L1272" t="s">
        <v>40</v>
      </c>
      <c r="M1272" t="s">
        <v>5</v>
      </c>
      <c r="N1272" t="s">
        <v>41</v>
      </c>
      <c r="O1272" t="s">
        <v>47</v>
      </c>
      <c r="P1272" t="s">
        <v>2519</v>
      </c>
      <c r="Q1272">
        <v>6</v>
      </c>
      <c r="R1272">
        <v>0</v>
      </c>
      <c r="S1272">
        <v>0</v>
      </c>
      <c r="U1272">
        <v>12000</v>
      </c>
      <c r="V1272">
        <v>12000</v>
      </c>
      <c r="W1272">
        <v>0</v>
      </c>
      <c r="X1272">
        <v>0</v>
      </c>
      <c r="Y1272" t="s">
        <v>109</v>
      </c>
    </row>
    <row r="1273" spans="1:25" x14ac:dyDescent="0.25">
      <c r="A1273">
        <v>1272</v>
      </c>
      <c r="B1273">
        <v>69693</v>
      </c>
      <c r="C1273">
        <v>0</v>
      </c>
      <c r="D1273">
        <v>0</v>
      </c>
      <c r="E1273" t="s">
        <v>1636</v>
      </c>
      <c r="F1273" t="s">
        <v>1637</v>
      </c>
      <c r="G1273">
        <v>1</v>
      </c>
      <c r="H1273" s="6">
        <v>20000000</v>
      </c>
      <c r="I1273" s="7">
        <v>46084</v>
      </c>
      <c r="K1273">
        <v>7</v>
      </c>
      <c r="L1273" t="s">
        <v>40</v>
      </c>
      <c r="M1273" t="s">
        <v>5</v>
      </c>
      <c r="N1273" t="s">
        <v>41</v>
      </c>
      <c r="O1273" t="s">
        <v>47</v>
      </c>
      <c r="P1273" t="s">
        <v>2519</v>
      </c>
      <c r="Q1273">
        <v>7</v>
      </c>
      <c r="R1273">
        <v>0</v>
      </c>
      <c r="S1273">
        <v>0</v>
      </c>
      <c r="U1273">
        <v>1400000</v>
      </c>
      <c r="V1273">
        <v>1400000</v>
      </c>
      <c r="W1273">
        <v>0</v>
      </c>
      <c r="X1273">
        <v>0</v>
      </c>
      <c r="Y1273" t="s">
        <v>48</v>
      </c>
    </row>
    <row r="1274" spans="1:25" x14ac:dyDescent="0.25">
      <c r="A1274">
        <v>1273</v>
      </c>
      <c r="B1274">
        <v>69688</v>
      </c>
      <c r="C1274">
        <v>0</v>
      </c>
      <c r="D1274">
        <v>0</v>
      </c>
      <c r="E1274" t="s">
        <v>2187</v>
      </c>
      <c r="F1274" t="s">
        <v>2188</v>
      </c>
      <c r="G1274">
        <v>1</v>
      </c>
      <c r="H1274" s="6">
        <v>5000000</v>
      </c>
      <c r="I1274" s="7">
        <v>46084</v>
      </c>
      <c r="K1274">
        <v>8</v>
      </c>
      <c r="L1274" t="s">
        <v>40</v>
      </c>
      <c r="M1274" t="s">
        <v>5</v>
      </c>
      <c r="N1274" t="s">
        <v>41</v>
      </c>
      <c r="O1274" t="s">
        <v>57</v>
      </c>
      <c r="P1274" t="s">
        <v>2519</v>
      </c>
      <c r="Q1274">
        <v>8</v>
      </c>
      <c r="R1274">
        <v>0</v>
      </c>
      <c r="S1274">
        <v>0</v>
      </c>
      <c r="U1274">
        <v>400000</v>
      </c>
      <c r="V1274">
        <v>400000</v>
      </c>
      <c r="W1274">
        <v>0</v>
      </c>
      <c r="X1274">
        <v>0</v>
      </c>
      <c r="Y1274" t="s">
        <v>2086</v>
      </c>
    </row>
    <row r="1275" spans="1:25" x14ac:dyDescent="0.25">
      <c r="A1275">
        <v>1274</v>
      </c>
      <c r="B1275">
        <v>69689</v>
      </c>
      <c r="C1275">
        <v>0</v>
      </c>
      <c r="D1275">
        <v>0</v>
      </c>
      <c r="E1275" t="s">
        <v>2187</v>
      </c>
      <c r="F1275" t="s">
        <v>2188</v>
      </c>
      <c r="G1275">
        <v>1</v>
      </c>
      <c r="H1275" s="6">
        <v>5000000</v>
      </c>
      <c r="I1275" s="7">
        <v>46084</v>
      </c>
      <c r="K1275">
        <v>8</v>
      </c>
      <c r="L1275" t="s">
        <v>40</v>
      </c>
      <c r="M1275" t="s">
        <v>5</v>
      </c>
      <c r="N1275" t="s">
        <v>41</v>
      </c>
      <c r="O1275" t="s">
        <v>57</v>
      </c>
      <c r="P1275" t="s">
        <v>2519</v>
      </c>
      <c r="Q1275">
        <v>8</v>
      </c>
      <c r="R1275">
        <v>0</v>
      </c>
      <c r="S1275">
        <v>0</v>
      </c>
      <c r="U1275">
        <v>400000</v>
      </c>
      <c r="V1275">
        <v>400000</v>
      </c>
      <c r="W1275">
        <v>0</v>
      </c>
      <c r="X1275">
        <v>0</v>
      </c>
      <c r="Y1275" t="s">
        <v>2086</v>
      </c>
    </row>
    <row r="1276" spans="1:25" x14ac:dyDescent="0.25">
      <c r="A1276">
        <v>1275</v>
      </c>
      <c r="B1276">
        <v>69690</v>
      </c>
      <c r="C1276">
        <v>0</v>
      </c>
      <c r="D1276">
        <v>0</v>
      </c>
      <c r="E1276" t="s">
        <v>2187</v>
      </c>
      <c r="F1276" t="s">
        <v>2188</v>
      </c>
      <c r="G1276">
        <v>1</v>
      </c>
      <c r="H1276" s="6">
        <v>5000000</v>
      </c>
      <c r="I1276" s="7">
        <v>46084</v>
      </c>
      <c r="K1276">
        <v>8</v>
      </c>
      <c r="L1276" t="s">
        <v>40</v>
      </c>
      <c r="M1276" t="s">
        <v>5</v>
      </c>
      <c r="N1276" t="s">
        <v>41</v>
      </c>
      <c r="O1276" t="s">
        <v>57</v>
      </c>
      <c r="P1276" t="s">
        <v>2519</v>
      </c>
      <c r="Q1276">
        <v>8</v>
      </c>
      <c r="R1276">
        <v>0</v>
      </c>
      <c r="S1276">
        <v>0</v>
      </c>
      <c r="U1276">
        <v>400000</v>
      </c>
      <c r="V1276">
        <v>400000</v>
      </c>
      <c r="W1276">
        <v>0</v>
      </c>
      <c r="X1276">
        <v>0</v>
      </c>
      <c r="Y1276" t="s">
        <v>2086</v>
      </c>
    </row>
    <row r="1277" spans="1:25" x14ac:dyDescent="0.25">
      <c r="A1277">
        <v>1276</v>
      </c>
      <c r="B1277">
        <v>69686</v>
      </c>
      <c r="C1277">
        <v>0</v>
      </c>
      <c r="D1277">
        <v>0</v>
      </c>
      <c r="E1277" t="s">
        <v>1856</v>
      </c>
      <c r="F1277" t="s">
        <v>1857</v>
      </c>
      <c r="G1277">
        <v>1</v>
      </c>
      <c r="H1277" s="6">
        <v>5000000</v>
      </c>
      <c r="I1277" s="7">
        <v>46084</v>
      </c>
      <c r="K1277">
        <v>15</v>
      </c>
      <c r="L1277" t="s">
        <v>40</v>
      </c>
      <c r="M1277" t="s">
        <v>5</v>
      </c>
      <c r="N1277" t="s">
        <v>41</v>
      </c>
      <c r="O1277" t="s">
        <v>47</v>
      </c>
      <c r="P1277" t="s">
        <v>2519</v>
      </c>
      <c r="Q1277">
        <v>7</v>
      </c>
      <c r="R1277">
        <v>8</v>
      </c>
      <c r="S1277">
        <v>0</v>
      </c>
      <c r="U1277">
        <v>750000</v>
      </c>
      <c r="V1277">
        <v>350000</v>
      </c>
      <c r="W1277">
        <v>400000</v>
      </c>
      <c r="X1277">
        <v>0</v>
      </c>
      <c r="Y1277" t="s">
        <v>48</v>
      </c>
    </row>
    <row r="1278" spans="1:25" x14ac:dyDescent="0.25">
      <c r="A1278">
        <v>1277</v>
      </c>
      <c r="B1278">
        <v>69687</v>
      </c>
      <c r="C1278">
        <v>0</v>
      </c>
      <c r="D1278">
        <v>0</v>
      </c>
      <c r="E1278" t="s">
        <v>1856</v>
      </c>
      <c r="F1278" t="s">
        <v>1857</v>
      </c>
      <c r="G1278">
        <v>1</v>
      </c>
      <c r="H1278" s="6">
        <v>5000000</v>
      </c>
      <c r="I1278" s="7">
        <v>46084</v>
      </c>
      <c r="K1278">
        <v>15</v>
      </c>
      <c r="L1278" t="s">
        <v>40</v>
      </c>
      <c r="M1278" t="s">
        <v>5</v>
      </c>
      <c r="N1278" t="s">
        <v>41</v>
      </c>
      <c r="O1278" t="s">
        <v>47</v>
      </c>
      <c r="P1278" t="s">
        <v>2519</v>
      </c>
      <c r="Q1278">
        <v>7</v>
      </c>
      <c r="R1278">
        <v>8</v>
      </c>
      <c r="S1278">
        <v>0</v>
      </c>
      <c r="U1278">
        <v>750000</v>
      </c>
      <c r="V1278">
        <v>350000</v>
      </c>
      <c r="W1278">
        <v>400000</v>
      </c>
      <c r="X1278">
        <v>0</v>
      </c>
      <c r="Y1278" t="s">
        <v>48</v>
      </c>
    </row>
    <row r="1279" spans="1:25" x14ac:dyDescent="0.25">
      <c r="A1279">
        <v>1278</v>
      </c>
      <c r="B1279">
        <v>69685</v>
      </c>
      <c r="C1279">
        <v>0</v>
      </c>
      <c r="D1279">
        <v>0</v>
      </c>
      <c r="E1279" t="s">
        <v>1828</v>
      </c>
      <c r="F1279" t="s">
        <v>1829</v>
      </c>
      <c r="G1279">
        <v>1</v>
      </c>
      <c r="H1279" s="6">
        <v>334000</v>
      </c>
      <c r="I1279" s="7">
        <v>46084</v>
      </c>
      <c r="K1279">
        <v>10</v>
      </c>
      <c r="L1279" t="s">
        <v>40</v>
      </c>
      <c r="M1279" t="s">
        <v>5</v>
      </c>
      <c r="N1279" t="s">
        <v>41</v>
      </c>
      <c r="O1279" t="s">
        <v>57</v>
      </c>
      <c r="P1279" t="s">
        <v>2519</v>
      </c>
      <c r="Q1279">
        <v>10</v>
      </c>
      <c r="R1279">
        <v>0</v>
      </c>
      <c r="S1279">
        <v>0</v>
      </c>
      <c r="U1279">
        <v>33400</v>
      </c>
      <c r="V1279">
        <v>33400</v>
      </c>
      <c r="W1279">
        <v>0</v>
      </c>
      <c r="X1279">
        <v>0</v>
      </c>
      <c r="Y1279" t="s">
        <v>109</v>
      </c>
    </row>
    <row r="1280" spans="1:25" x14ac:dyDescent="0.25">
      <c r="A1280">
        <v>1279</v>
      </c>
      <c r="B1280">
        <v>69679</v>
      </c>
      <c r="C1280">
        <v>0</v>
      </c>
      <c r="D1280">
        <v>0</v>
      </c>
      <c r="E1280" t="s">
        <v>1447</v>
      </c>
      <c r="F1280" t="s">
        <v>1448</v>
      </c>
      <c r="G1280">
        <v>1</v>
      </c>
      <c r="H1280" s="6">
        <v>5000000</v>
      </c>
      <c r="I1280" s="7">
        <v>46083</v>
      </c>
      <c r="K1280">
        <v>6</v>
      </c>
      <c r="L1280" t="s">
        <v>40</v>
      </c>
      <c r="M1280" t="s">
        <v>5</v>
      </c>
      <c r="N1280" t="s">
        <v>41</v>
      </c>
      <c r="O1280" t="s">
        <v>77</v>
      </c>
      <c r="P1280" t="s">
        <v>2519</v>
      </c>
      <c r="Q1280">
        <v>6</v>
      </c>
      <c r="R1280">
        <v>0</v>
      </c>
      <c r="S1280">
        <v>0</v>
      </c>
      <c r="U1280">
        <v>300000</v>
      </c>
      <c r="V1280">
        <v>300000</v>
      </c>
      <c r="W1280">
        <v>0</v>
      </c>
      <c r="X1280">
        <v>0</v>
      </c>
      <c r="Y1280" t="s">
        <v>48</v>
      </c>
    </row>
    <row r="1281" spans="1:25" x14ac:dyDescent="0.25">
      <c r="A1281">
        <v>1280</v>
      </c>
      <c r="B1281">
        <v>69680</v>
      </c>
      <c r="C1281">
        <v>0</v>
      </c>
      <c r="D1281">
        <v>0</v>
      </c>
      <c r="E1281" t="s">
        <v>1447</v>
      </c>
      <c r="F1281" t="s">
        <v>1448</v>
      </c>
      <c r="G1281">
        <v>1</v>
      </c>
      <c r="H1281" s="6">
        <v>1000000</v>
      </c>
      <c r="I1281" s="7">
        <v>46083</v>
      </c>
      <c r="K1281">
        <v>6</v>
      </c>
      <c r="L1281" t="s">
        <v>40</v>
      </c>
      <c r="M1281" t="s">
        <v>5</v>
      </c>
      <c r="N1281" t="s">
        <v>41</v>
      </c>
      <c r="O1281" t="s">
        <v>77</v>
      </c>
      <c r="P1281" t="s">
        <v>2519</v>
      </c>
      <c r="Q1281">
        <v>6</v>
      </c>
      <c r="R1281">
        <v>0</v>
      </c>
      <c r="S1281">
        <v>0</v>
      </c>
      <c r="U1281">
        <v>60000</v>
      </c>
      <c r="V1281">
        <v>60000</v>
      </c>
      <c r="W1281">
        <v>0</v>
      </c>
      <c r="X1281">
        <v>0</v>
      </c>
      <c r="Y1281" t="s">
        <v>48</v>
      </c>
    </row>
    <row r="1282" spans="1:25" x14ac:dyDescent="0.25">
      <c r="A1282">
        <v>1281</v>
      </c>
      <c r="B1282">
        <v>69677</v>
      </c>
      <c r="C1282">
        <v>0</v>
      </c>
      <c r="D1282">
        <v>0</v>
      </c>
      <c r="E1282" t="s">
        <v>1317</v>
      </c>
      <c r="F1282" t="s">
        <v>1318</v>
      </c>
      <c r="G1282">
        <v>1</v>
      </c>
      <c r="H1282" s="6">
        <v>1500000</v>
      </c>
      <c r="I1282" s="7">
        <v>46083</v>
      </c>
      <c r="K1282">
        <v>10</v>
      </c>
      <c r="L1282" t="s">
        <v>40</v>
      </c>
      <c r="M1282" t="s">
        <v>5</v>
      </c>
      <c r="N1282" t="s">
        <v>41</v>
      </c>
      <c r="O1282" t="s">
        <v>54</v>
      </c>
      <c r="P1282" t="s">
        <v>2519</v>
      </c>
      <c r="Q1282">
        <v>10</v>
      </c>
      <c r="R1282">
        <v>0</v>
      </c>
      <c r="S1282">
        <v>0</v>
      </c>
      <c r="U1282">
        <v>150000</v>
      </c>
      <c r="V1282">
        <v>150000</v>
      </c>
      <c r="W1282">
        <v>0</v>
      </c>
      <c r="X1282">
        <v>0</v>
      </c>
      <c r="Y1282" t="s">
        <v>44</v>
      </c>
    </row>
    <row r="1283" spans="1:25" x14ac:dyDescent="0.25">
      <c r="A1283">
        <v>1282</v>
      </c>
      <c r="B1283">
        <v>69678</v>
      </c>
      <c r="C1283">
        <v>0</v>
      </c>
      <c r="D1283">
        <v>0</v>
      </c>
      <c r="E1283" t="s">
        <v>743</v>
      </c>
      <c r="F1283" t="s">
        <v>744</v>
      </c>
      <c r="G1283">
        <v>1</v>
      </c>
      <c r="H1283" s="6">
        <v>1000000</v>
      </c>
      <c r="I1283" s="7">
        <v>46083</v>
      </c>
      <c r="K1283">
        <v>5</v>
      </c>
      <c r="L1283" t="s">
        <v>40</v>
      </c>
      <c r="M1283" t="s">
        <v>7</v>
      </c>
      <c r="N1283" t="s">
        <v>41</v>
      </c>
      <c r="O1283" t="s">
        <v>64</v>
      </c>
      <c r="P1283" t="s">
        <v>2519</v>
      </c>
      <c r="Q1283">
        <v>5</v>
      </c>
      <c r="R1283">
        <v>0</v>
      </c>
      <c r="S1283">
        <v>0</v>
      </c>
      <c r="U1283">
        <v>50000</v>
      </c>
      <c r="V1283">
        <v>50000</v>
      </c>
      <c r="W1283">
        <v>0</v>
      </c>
      <c r="X1283">
        <v>0</v>
      </c>
      <c r="Y1283" t="s">
        <v>94</v>
      </c>
    </row>
    <row r="1284" spans="1:25" x14ac:dyDescent="0.25">
      <c r="A1284">
        <v>1283</v>
      </c>
      <c r="B1284">
        <v>69684</v>
      </c>
      <c r="C1284">
        <v>0</v>
      </c>
      <c r="D1284">
        <v>0</v>
      </c>
      <c r="E1284" t="s">
        <v>2521</v>
      </c>
      <c r="F1284" t="s">
        <v>2522</v>
      </c>
      <c r="G1284">
        <v>1</v>
      </c>
      <c r="H1284" s="6">
        <v>4550000</v>
      </c>
      <c r="I1284" s="7">
        <v>46083</v>
      </c>
      <c r="K1284">
        <v>8</v>
      </c>
      <c r="L1284" t="s">
        <v>40</v>
      </c>
      <c r="M1284" t="s">
        <v>5</v>
      </c>
      <c r="N1284" t="s">
        <v>41</v>
      </c>
      <c r="O1284" t="s">
        <v>54</v>
      </c>
      <c r="P1284" t="s">
        <v>2519</v>
      </c>
      <c r="Q1284">
        <v>8</v>
      </c>
      <c r="R1284">
        <v>0</v>
      </c>
      <c r="S1284">
        <v>0</v>
      </c>
      <c r="U1284">
        <v>364000</v>
      </c>
      <c r="V1284">
        <v>364000</v>
      </c>
      <c r="W1284">
        <v>0</v>
      </c>
      <c r="X1284">
        <v>0</v>
      </c>
      <c r="Y1284" t="s">
        <v>2520</v>
      </c>
    </row>
    <row r="1285" spans="1:25" x14ac:dyDescent="0.25">
      <c r="A1285">
        <v>1284</v>
      </c>
      <c r="B1285">
        <v>69464</v>
      </c>
      <c r="C1285">
        <v>0</v>
      </c>
      <c r="D1285">
        <v>0</v>
      </c>
      <c r="E1285" t="s">
        <v>1642</v>
      </c>
      <c r="F1285" t="s">
        <v>1643</v>
      </c>
      <c r="G1285">
        <v>1</v>
      </c>
      <c r="H1285" s="6">
        <v>10073863</v>
      </c>
      <c r="I1285" s="7">
        <v>46080</v>
      </c>
      <c r="K1285">
        <v>7</v>
      </c>
      <c r="L1285" t="s">
        <v>40</v>
      </c>
      <c r="M1285" t="s">
        <v>5</v>
      </c>
      <c r="N1285" t="s">
        <v>41</v>
      </c>
      <c r="O1285" t="s">
        <v>47</v>
      </c>
      <c r="P1285" t="s">
        <v>2519</v>
      </c>
      <c r="Q1285">
        <v>7</v>
      </c>
      <c r="R1285">
        <v>0</v>
      </c>
      <c r="S1285">
        <v>0</v>
      </c>
      <c r="U1285">
        <v>705170</v>
      </c>
      <c r="V1285">
        <v>705170</v>
      </c>
      <c r="W1285">
        <v>0</v>
      </c>
      <c r="X1285">
        <v>0</v>
      </c>
      <c r="Y1285" t="s">
        <v>48</v>
      </c>
    </row>
    <row r="1286" spans="1:25" x14ac:dyDescent="0.25">
      <c r="A1286">
        <v>1285</v>
      </c>
      <c r="B1286">
        <v>69475</v>
      </c>
      <c r="C1286">
        <v>0</v>
      </c>
      <c r="D1286">
        <v>0</v>
      </c>
      <c r="E1286" t="s">
        <v>2523</v>
      </c>
      <c r="F1286" t="s">
        <v>2524</v>
      </c>
      <c r="G1286">
        <v>1</v>
      </c>
      <c r="H1286" s="6">
        <v>13089479</v>
      </c>
      <c r="I1286" s="7">
        <v>46080</v>
      </c>
      <c r="K1286">
        <v>15</v>
      </c>
      <c r="L1286" t="s">
        <v>40</v>
      </c>
      <c r="M1286" t="s">
        <v>5</v>
      </c>
      <c r="N1286" t="s">
        <v>41</v>
      </c>
      <c r="O1286" t="s">
        <v>54</v>
      </c>
      <c r="P1286" t="s">
        <v>2519</v>
      </c>
      <c r="Q1286">
        <v>6</v>
      </c>
      <c r="R1286">
        <v>9</v>
      </c>
      <c r="S1286">
        <v>0</v>
      </c>
      <c r="U1286">
        <v>1963422</v>
      </c>
      <c r="V1286">
        <v>785369</v>
      </c>
      <c r="W1286">
        <v>1178053</v>
      </c>
      <c r="X1286">
        <v>0</v>
      </c>
      <c r="Y1286" t="s">
        <v>2525</v>
      </c>
    </row>
    <row r="1287" spans="1:25" x14ac:dyDescent="0.25">
      <c r="A1287">
        <v>1286</v>
      </c>
      <c r="B1287">
        <v>69456</v>
      </c>
      <c r="C1287">
        <v>0</v>
      </c>
      <c r="D1287">
        <v>0</v>
      </c>
      <c r="E1287" t="s">
        <v>155</v>
      </c>
      <c r="F1287" t="s">
        <v>156</v>
      </c>
      <c r="G1287">
        <v>1</v>
      </c>
      <c r="H1287" s="6">
        <v>15000000</v>
      </c>
      <c r="I1287" s="7">
        <v>46080</v>
      </c>
      <c r="K1287">
        <v>15</v>
      </c>
      <c r="L1287" t="s">
        <v>40</v>
      </c>
      <c r="M1287" t="s">
        <v>5</v>
      </c>
      <c r="N1287" t="s">
        <v>41</v>
      </c>
      <c r="O1287" t="s">
        <v>77</v>
      </c>
      <c r="P1287" t="s">
        <v>2519</v>
      </c>
      <c r="Q1287">
        <v>5</v>
      </c>
      <c r="R1287">
        <v>10</v>
      </c>
      <c r="S1287">
        <v>0</v>
      </c>
      <c r="U1287">
        <v>2250000</v>
      </c>
      <c r="V1287">
        <v>750000</v>
      </c>
      <c r="W1287">
        <v>1500000</v>
      </c>
      <c r="X1287">
        <v>0</v>
      </c>
      <c r="Y1287" t="s">
        <v>72</v>
      </c>
    </row>
    <row r="1288" spans="1:25" x14ac:dyDescent="0.25">
      <c r="A1288">
        <v>1287</v>
      </c>
      <c r="B1288">
        <v>69474</v>
      </c>
      <c r="C1288">
        <v>0</v>
      </c>
      <c r="D1288">
        <v>0</v>
      </c>
      <c r="E1288" t="s">
        <v>1196</v>
      </c>
      <c r="F1288" t="s">
        <v>1197</v>
      </c>
      <c r="G1288">
        <v>1</v>
      </c>
      <c r="H1288" s="6">
        <v>6524732</v>
      </c>
      <c r="I1288" s="7">
        <v>46080</v>
      </c>
      <c r="K1288">
        <v>5</v>
      </c>
      <c r="L1288" t="s">
        <v>40</v>
      </c>
      <c r="M1288" t="s">
        <v>9</v>
      </c>
      <c r="N1288" t="s">
        <v>41</v>
      </c>
      <c r="O1288" t="s">
        <v>42</v>
      </c>
      <c r="P1288" t="s">
        <v>2519</v>
      </c>
      <c r="Q1288">
        <v>5</v>
      </c>
      <c r="R1288">
        <v>0</v>
      </c>
      <c r="S1288">
        <v>0</v>
      </c>
      <c r="U1288">
        <v>326237</v>
      </c>
      <c r="V1288">
        <v>326237</v>
      </c>
      <c r="W1288">
        <v>0</v>
      </c>
      <c r="X1288">
        <v>0</v>
      </c>
      <c r="Y1288" t="s">
        <v>112</v>
      </c>
    </row>
    <row r="1289" spans="1:25" x14ac:dyDescent="0.25">
      <c r="A1289">
        <v>1288</v>
      </c>
      <c r="B1289">
        <v>69457</v>
      </c>
      <c r="C1289">
        <v>0</v>
      </c>
      <c r="D1289">
        <v>0</v>
      </c>
      <c r="E1289" t="s">
        <v>209</v>
      </c>
      <c r="F1289" t="s">
        <v>210</v>
      </c>
      <c r="G1289">
        <v>1</v>
      </c>
      <c r="H1289" s="6">
        <v>20000000</v>
      </c>
      <c r="I1289" s="7">
        <v>46080</v>
      </c>
      <c r="K1289">
        <v>5</v>
      </c>
      <c r="L1289" t="s">
        <v>40</v>
      </c>
      <c r="M1289" t="s">
        <v>5</v>
      </c>
      <c r="N1289" t="s">
        <v>41</v>
      </c>
      <c r="O1289" t="s">
        <v>77</v>
      </c>
      <c r="P1289" t="s">
        <v>2519</v>
      </c>
      <c r="Q1289">
        <v>5</v>
      </c>
      <c r="R1289">
        <v>0</v>
      </c>
      <c r="S1289">
        <v>0</v>
      </c>
      <c r="U1289">
        <v>1000000</v>
      </c>
      <c r="V1289">
        <v>1000000</v>
      </c>
      <c r="W1289">
        <v>0</v>
      </c>
      <c r="X1289">
        <v>0</v>
      </c>
      <c r="Y1289" t="s">
        <v>72</v>
      </c>
    </row>
    <row r="1290" spans="1:25" x14ac:dyDescent="0.25">
      <c r="A1290">
        <v>1289</v>
      </c>
      <c r="B1290">
        <v>69455</v>
      </c>
      <c r="C1290">
        <v>0</v>
      </c>
      <c r="D1290">
        <v>0</v>
      </c>
      <c r="E1290" t="s">
        <v>1035</v>
      </c>
      <c r="F1290" t="s">
        <v>1036</v>
      </c>
      <c r="G1290">
        <v>1</v>
      </c>
      <c r="H1290" s="6">
        <v>9090000</v>
      </c>
      <c r="I1290" s="7">
        <v>46080</v>
      </c>
      <c r="K1290">
        <v>5</v>
      </c>
      <c r="L1290" t="s">
        <v>40</v>
      </c>
      <c r="M1290" t="s">
        <v>5</v>
      </c>
      <c r="N1290" t="s">
        <v>41</v>
      </c>
      <c r="O1290" t="s">
        <v>47</v>
      </c>
      <c r="P1290" t="s">
        <v>2519</v>
      </c>
      <c r="Q1290">
        <v>5</v>
      </c>
      <c r="R1290">
        <v>0</v>
      </c>
      <c r="S1290">
        <v>0</v>
      </c>
      <c r="U1290">
        <v>454500</v>
      </c>
      <c r="V1290">
        <v>454500</v>
      </c>
      <c r="W1290">
        <v>0</v>
      </c>
      <c r="X1290">
        <v>0</v>
      </c>
      <c r="Y1290" t="s">
        <v>390</v>
      </c>
    </row>
    <row r="1291" spans="1:25" x14ac:dyDescent="0.25">
      <c r="A1291">
        <v>1290</v>
      </c>
      <c r="B1291">
        <v>69468</v>
      </c>
      <c r="C1291">
        <v>0</v>
      </c>
      <c r="D1291">
        <v>0</v>
      </c>
      <c r="E1291" t="s">
        <v>1007</v>
      </c>
      <c r="F1291" t="s">
        <v>1008</v>
      </c>
      <c r="G1291">
        <v>1</v>
      </c>
      <c r="H1291" s="6">
        <v>2474747</v>
      </c>
      <c r="I1291" s="7">
        <v>46080</v>
      </c>
      <c r="K1291">
        <v>7</v>
      </c>
      <c r="L1291" t="s">
        <v>40</v>
      </c>
      <c r="M1291" t="s">
        <v>5</v>
      </c>
      <c r="N1291" t="s">
        <v>41</v>
      </c>
      <c r="O1291" t="s">
        <v>57</v>
      </c>
      <c r="P1291" t="s">
        <v>2519</v>
      </c>
      <c r="Q1291">
        <v>7</v>
      </c>
      <c r="R1291">
        <v>0</v>
      </c>
      <c r="S1291">
        <v>0</v>
      </c>
      <c r="U1291">
        <v>173232</v>
      </c>
      <c r="V1291">
        <v>173232</v>
      </c>
      <c r="W1291">
        <v>0</v>
      </c>
      <c r="X1291">
        <v>0</v>
      </c>
      <c r="Y1291" t="s">
        <v>48</v>
      </c>
    </row>
    <row r="1292" spans="1:25" x14ac:dyDescent="0.25">
      <c r="A1292">
        <v>1291</v>
      </c>
      <c r="B1292">
        <v>69476</v>
      </c>
      <c r="C1292">
        <v>0</v>
      </c>
      <c r="D1292">
        <v>0</v>
      </c>
      <c r="E1292" t="s">
        <v>2193</v>
      </c>
      <c r="F1292" t="s">
        <v>2194</v>
      </c>
      <c r="G1292">
        <v>1</v>
      </c>
      <c r="H1292" s="6">
        <v>1463822</v>
      </c>
      <c r="I1292" s="7">
        <v>46080</v>
      </c>
      <c r="K1292" t="s">
        <v>2195</v>
      </c>
      <c r="L1292" t="s">
        <v>40</v>
      </c>
      <c r="M1292" t="s">
        <v>5</v>
      </c>
      <c r="N1292" t="s">
        <v>41</v>
      </c>
      <c r="O1292" t="s">
        <v>57</v>
      </c>
      <c r="P1292" t="s">
        <v>2519</v>
      </c>
      <c r="Q1292">
        <v>3.7</v>
      </c>
      <c r="R1292">
        <v>9.9</v>
      </c>
      <c r="S1292">
        <v>0</v>
      </c>
      <c r="U1292">
        <v>199080</v>
      </c>
      <c r="V1292">
        <v>54161</v>
      </c>
      <c r="W1292">
        <v>144918</v>
      </c>
      <c r="X1292">
        <v>0</v>
      </c>
      <c r="Y1292" t="s">
        <v>48</v>
      </c>
    </row>
    <row r="1293" spans="1:25" x14ac:dyDescent="0.25">
      <c r="A1293">
        <v>1292</v>
      </c>
      <c r="B1293">
        <v>69477</v>
      </c>
      <c r="C1293">
        <v>0</v>
      </c>
      <c r="D1293">
        <v>0</v>
      </c>
      <c r="E1293" t="s">
        <v>1216</v>
      </c>
      <c r="F1293" t="s">
        <v>1217</v>
      </c>
      <c r="G1293">
        <v>1</v>
      </c>
      <c r="H1293" s="6">
        <v>1608193</v>
      </c>
      <c r="I1293" s="7">
        <v>46080</v>
      </c>
      <c r="K1293">
        <v>5</v>
      </c>
      <c r="L1293" t="s">
        <v>40</v>
      </c>
      <c r="M1293" t="s">
        <v>9</v>
      </c>
      <c r="N1293" t="s">
        <v>41</v>
      </c>
      <c r="O1293" t="s">
        <v>42</v>
      </c>
      <c r="P1293" t="s">
        <v>2519</v>
      </c>
      <c r="Q1293">
        <v>5</v>
      </c>
      <c r="R1293">
        <v>0</v>
      </c>
      <c r="S1293">
        <v>0</v>
      </c>
      <c r="U1293">
        <v>80410</v>
      </c>
      <c r="V1293">
        <v>80410</v>
      </c>
      <c r="W1293">
        <v>0</v>
      </c>
      <c r="X1293">
        <v>0</v>
      </c>
      <c r="Y1293" t="s">
        <v>112</v>
      </c>
    </row>
    <row r="1294" spans="1:25" x14ac:dyDescent="0.25">
      <c r="A1294">
        <v>1293</v>
      </c>
      <c r="B1294">
        <v>69470</v>
      </c>
      <c r="C1294">
        <v>0</v>
      </c>
      <c r="D1294">
        <v>0</v>
      </c>
      <c r="E1294" t="s">
        <v>1188</v>
      </c>
      <c r="F1294" t="s">
        <v>1189</v>
      </c>
      <c r="G1294">
        <v>1</v>
      </c>
      <c r="H1294" s="6">
        <v>1452309</v>
      </c>
      <c r="I1294" s="7">
        <v>46080</v>
      </c>
      <c r="K1294">
        <v>5</v>
      </c>
      <c r="L1294" t="s">
        <v>40</v>
      </c>
      <c r="M1294" t="s">
        <v>9</v>
      </c>
      <c r="N1294" t="s">
        <v>41</v>
      </c>
      <c r="O1294" t="s">
        <v>42</v>
      </c>
      <c r="P1294" t="s">
        <v>2519</v>
      </c>
      <c r="Q1294">
        <v>5</v>
      </c>
      <c r="R1294">
        <v>0</v>
      </c>
      <c r="S1294">
        <v>0</v>
      </c>
      <c r="U1294">
        <v>72615</v>
      </c>
      <c r="V1294">
        <v>72615</v>
      </c>
      <c r="W1294">
        <v>0</v>
      </c>
      <c r="X1294">
        <v>0</v>
      </c>
      <c r="Y1294" t="s">
        <v>44</v>
      </c>
    </row>
    <row r="1295" spans="1:25" x14ac:dyDescent="0.25">
      <c r="A1295">
        <v>1294</v>
      </c>
      <c r="B1295">
        <v>69471</v>
      </c>
      <c r="C1295">
        <v>0</v>
      </c>
      <c r="D1295">
        <v>0</v>
      </c>
      <c r="E1295" t="s">
        <v>1190</v>
      </c>
      <c r="F1295" t="s">
        <v>1191</v>
      </c>
      <c r="G1295">
        <v>1</v>
      </c>
      <c r="H1295" s="6">
        <v>260693</v>
      </c>
      <c r="I1295" s="7">
        <v>46080</v>
      </c>
      <c r="K1295">
        <v>5</v>
      </c>
      <c r="L1295" t="s">
        <v>40</v>
      </c>
      <c r="M1295" t="s">
        <v>9</v>
      </c>
      <c r="N1295" t="s">
        <v>41</v>
      </c>
      <c r="O1295" t="s">
        <v>42</v>
      </c>
      <c r="P1295" t="s">
        <v>2519</v>
      </c>
      <c r="Q1295">
        <v>5</v>
      </c>
      <c r="R1295">
        <v>0</v>
      </c>
      <c r="S1295">
        <v>0</v>
      </c>
      <c r="U1295">
        <v>13035</v>
      </c>
      <c r="V1295">
        <v>13035</v>
      </c>
      <c r="W1295">
        <v>0</v>
      </c>
      <c r="X1295">
        <v>0</v>
      </c>
      <c r="Y1295" t="s">
        <v>44</v>
      </c>
    </row>
    <row r="1296" spans="1:25" x14ac:dyDescent="0.25">
      <c r="A1296">
        <v>1295</v>
      </c>
      <c r="B1296">
        <v>69461</v>
      </c>
      <c r="C1296">
        <v>0</v>
      </c>
      <c r="D1296">
        <v>0</v>
      </c>
      <c r="E1296" t="s">
        <v>1376</v>
      </c>
      <c r="F1296" t="s">
        <v>1377</v>
      </c>
      <c r="G1296">
        <v>1</v>
      </c>
      <c r="H1296" s="6">
        <v>6478723</v>
      </c>
      <c r="I1296" s="7">
        <v>46080</v>
      </c>
      <c r="K1296" t="s">
        <v>1371</v>
      </c>
      <c r="L1296" t="s">
        <v>40</v>
      </c>
      <c r="M1296" t="s">
        <v>5</v>
      </c>
      <c r="N1296" t="s">
        <v>41</v>
      </c>
      <c r="O1296" t="s">
        <v>77</v>
      </c>
      <c r="P1296" t="s">
        <v>2519</v>
      </c>
      <c r="Q1296">
        <v>6</v>
      </c>
      <c r="R1296">
        <v>3.4</v>
      </c>
      <c r="S1296">
        <v>0</v>
      </c>
      <c r="U1296">
        <v>609000</v>
      </c>
      <c r="V1296">
        <v>388723</v>
      </c>
      <c r="W1296">
        <v>220277</v>
      </c>
      <c r="X1296">
        <v>0</v>
      </c>
      <c r="Y1296" t="s">
        <v>48</v>
      </c>
    </row>
    <row r="1297" spans="1:25" x14ac:dyDescent="0.25">
      <c r="A1297">
        <v>1296</v>
      </c>
      <c r="B1297">
        <v>69466</v>
      </c>
      <c r="C1297">
        <v>0</v>
      </c>
      <c r="D1297">
        <v>0</v>
      </c>
      <c r="E1297" t="s">
        <v>1638</v>
      </c>
      <c r="F1297" t="s">
        <v>1639</v>
      </c>
      <c r="G1297">
        <v>1</v>
      </c>
      <c r="H1297" s="6">
        <v>350052</v>
      </c>
      <c r="I1297" s="7">
        <v>46080</v>
      </c>
      <c r="K1297">
        <v>7</v>
      </c>
      <c r="L1297" t="s">
        <v>40</v>
      </c>
      <c r="M1297" t="s">
        <v>5</v>
      </c>
      <c r="N1297" t="s">
        <v>41</v>
      </c>
      <c r="O1297" t="s">
        <v>47</v>
      </c>
      <c r="P1297" t="s">
        <v>2519</v>
      </c>
      <c r="Q1297">
        <v>7</v>
      </c>
      <c r="R1297">
        <v>0</v>
      </c>
      <c r="S1297">
        <v>0</v>
      </c>
      <c r="U1297">
        <v>24504</v>
      </c>
      <c r="V1297">
        <v>24504</v>
      </c>
      <c r="W1297">
        <v>0</v>
      </c>
      <c r="X1297">
        <v>0</v>
      </c>
      <c r="Y1297" t="s">
        <v>48</v>
      </c>
    </row>
    <row r="1298" spans="1:25" x14ac:dyDescent="0.25">
      <c r="A1298">
        <v>1297</v>
      </c>
      <c r="B1298">
        <v>69467</v>
      </c>
      <c r="C1298">
        <v>0</v>
      </c>
      <c r="D1298">
        <v>0</v>
      </c>
      <c r="E1298" t="s">
        <v>110</v>
      </c>
      <c r="F1298" t="s">
        <v>111</v>
      </c>
      <c r="G1298">
        <v>1</v>
      </c>
      <c r="H1298" s="6">
        <v>4286669</v>
      </c>
      <c r="I1298" s="7">
        <v>46080</v>
      </c>
      <c r="K1298">
        <v>15</v>
      </c>
      <c r="L1298" t="s">
        <v>40</v>
      </c>
      <c r="M1298" t="s">
        <v>5</v>
      </c>
      <c r="N1298" t="s">
        <v>41</v>
      </c>
      <c r="O1298" t="s">
        <v>47</v>
      </c>
      <c r="P1298" t="s">
        <v>2519</v>
      </c>
      <c r="Q1298">
        <v>8</v>
      </c>
      <c r="R1298">
        <v>7</v>
      </c>
      <c r="S1298">
        <v>0</v>
      </c>
      <c r="U1298">
        <v>643000</v>
      </c>
      <c r="V1298">
        <v>342934</v>
      </c>
      <c r="W1298">
        <v>300067</v>
      </c>
      <c r="X1298">
        <v>0</v>
      </c>
      <c r="Y1298" t="s">
        <v>112</v>
      </c>
    </row>
    <row r="1299" spans="1:25" x14ac:dyDescent="0.25">
      <c r="A1299">
        <v>1298</v>
      </c>
      <c r="B1299">
        <v>69472</v>
      </c>
      <c r="C1299">
        <v>0</v>
      </c>
      <c r="D1299">
        <v>0</v>
      </c>
      <c r="E1299" t="s">
        <v>2259</v>
      </c>
      <c r="F1299" t="s">
        <v>2260</v>
      </c>
      <c r="G1299">
        <v>1</v>
      </c>
      <c r="H1299" s="6">
        <v>26614</v>
      </c>
      <c r="I1299" s="7">
        <v>46080</v>
      </c>
      <c r="K1299">
        <v>5</v>
      </c>
      <c r="L1299" t="s">
        <v>40</v>
      </c>
      <c r="M1299" t="s">
        <v>9</v>
      </c>
      <c r="N1299" t="s">
        <v>41</v>
      </c>
      <c r="O1299" t="s">
        <v>42</v>
      </c>
      <c r="P1299" t="s">
        <v>2519</v>
      </c>
      <c r="Q1299">
        <v>5</v>
      </c>
      <c r="R1299">
        <v>0</v>
      </c>
      <c r="S1299">
        <v>0</v>
      </c>
      <c r="U1299">
        <v>1331</v>
      </c>
      <c r="V1299">
        <v>1331</v>
      </c>
      <c r="W1299">
        <v>0</v>
      </c>
      <c r="X1299">
        <v>0</v>
      </c>
      <c r="Y1299" t="s">
        <v>2086</v>
      </c>
    </row>
    <row r="1300" spans="1:25" x14ac:dyDescent="0.25">
      <c r="A1300">
        <v>1299</v>
      </c>
      <c r="B1300">
        <v>69473</v>
      </c>
      <c r="C1300">
        <v>0</v>
      </c>
      <c r="D1300">
        <v>0</v>
      </c>
      <c r="E1300" t="s">
        <v>1175</v>
      </c>
      <c r="F1300" t="s">
        <v>1176</v>
      </c>
      <c r="G1300">
        <v>1</v>
      </c>
      <c r="H1300" s="6">
        <v>160572</v>
      </c>
      <c r="I1300" s="7">
        <v>46080</v>
      </c>
      <c r="K1300">
        <v>5</v>
      </c>
      <c r="L1300" t="s">
        <v>40</v>
      </c>
      <c r="M1300" t="s">
        <v>9</v>
      </c>
      <c r="N1300" t="s">
        <v>41</v>
      </c>
      <c r="O1300" t="s">
        <v>42</v>
      </c>
      <c r="P1300" t="s">
        <v>2519</v>
      </c>
      <c r="Q1300">
        <v>5</v>
      </c>
      <c r="R1300">
        <v>0</v>
      </c>
      <c r="S1300">
        <v>0</v>
      </c>
      <c r="U1300">
        <v>8029</v>
      </c>
      <c r="V1300">
        <v>8029</v>
      </c>
      <c r="W1300">
        <v>0</v>
      </c>
      <c r="X1300">
        <v>0</v>
      </c>
      <c r="Y1300" t="s">
        <v>44</v>
      </c>
    </row>
    <row r="1301" spans="1:25" x14ac:dyDescent="0.25">
      <c r="A1301">
        <v>1300</v>
      </c>
      <c r="B1301">
        <v>69459</v>
      </c>
      <c r="C1301">
        <v>0</v>
      </c>
      <c r="D1301">
        <v>0</v>
      </c>
      <c r="E1301" t="s">
        <v>2428</v>
      </c>
      <c r="F1301" t="s">
        <v>2429</v>
      </c>
      <c r="G1301">
        <v>1</v>
      </c>
      <c r="H1301" s="6">
        <v>2000000</v>
      </c>
      <c r="I1301" s="7">
        <v>46080</v>
      </c>
      <c r="K1301">
        <v>7</v>
      </c>
      <c r="L1301" t="s">
        <v>40</v>
      </c>
      <c r="M1301" t="s">
        <v>5</v>
      </c>
      <c r="N1301" t="s">
        <v>41</v>
      </c>
      <c r="O1301" t="s">
        <v>77</v>
      </c>
      <c r="P1301" t="s">
        <v>2519</v>
      </c>
      <c r="Q1301">
        <v>7</v>
      </c>
      <c r="R1301">
        <v>0</v>
      </c>
      <c r="S1301">
        <v>0</v>
      </c>
      <c r="U1301">
        <v>140000</v>
      </c>
      <c r="V1301">
        <v>140000</v>
      </c>
      <c r="W1301">
        <v>0</v>
      </c>
      <c r="X1301">
        <v>0</v>
      </c>
      <c r="Y1301" t="s">
        <v>2086</v>
      </c>
    </row>
    <row r="1302" spans="1:25" x14ac:dyDescent="0.25">
      <c r="A1302">
        <v>1301</v>
      </c>
      <c r="B1302">
        <v>69492</v>
      </c>
      <c r="C1302">
        <v>0</v>
      </c>
      <c r="D1302">
        <v>0</v>
      </c>
      <c r="E1302" t="s">
        <v>393</v>
      </c>
      <c r="F1302" t="s">
        <v>2586</v>
      </c>
      <c r="G1302">
        <v>1</v>
      </c>
      <c r="H1302" s="6">
        <v>6517150</v>
      </c>
      <c r="I1302" s="7">
        <v>46080</v>
      </c>
      <c r="K1302">
        <v>8</v>
      </c>
      <c r="L1302" t="s">
        <v>40</v>
      </c>
      <c r="M1302" t="s">
        <v>5</v>
      </c>
      <c r="N1302" t="s">
        <v>41</v>
      </c>
      <c r="O1302" t="s">
        <v>57</v>
      </c>
      <c r="P1302" t="s">
        <v>2519</v>
      </c>
      <c r="Q1302">
        <v>8</v>
      </c>
      <c r="R1302">
        <v>0</v>
      </c>
      <c r="S1302">
        <v>0</v>
      </c>
      <c r="U1302">
        <v>521372</v>
      </c>
      <c r="V1302">
        <v>521372</v>
      </c>
      <c r="W1302">
        <v>0</v>
      </c>
      <c r="X1302">
        <v>0</v>
      </c>
      <c r="Y1302" t="s">
        <v>44</v>
      </c>
    </row>
    <row r="1303" spans="1:25" x14ac:dyDescent="0.25">
      <c r="A1303">
        <v>1302</v>
      </c>
      <c r="B1303">
        <v>69493</v>
      </c>
      <c r="C1303">
        <v>0</v>
      </c>
      <c r="D1303">
        <v>0</v>
      </c>
      <c r="E1303" t="s">
        <v>2196</v>
      </c>
      <c r="F1303" t="s">
        <v>2197</v>
      </c>
      <c r="G1303">
        <v>1</v>
      </c>
      <c r="H1303" s="6">
        <v>9454727</v>
      </c>
      <c r="I1303" s="7">
        <v>46080</v>
      </c>
      <c r="K1303">
        <v>8</v>
      </c>
      <c r="L1303" t="s">
        <v>40</v>
      </c>
      <c r="M1303" t="s">
        <v>5</v>
      </c>
      <c r="N1303" t="s">
        <v>41</v>
      </c>
      <c r="O1303" t="s">
        <v>57</v>
      </c>
      <c r="P1303" t="s">
        <v>2519</v>
      </c>
      <c r="Q1303">
        <v>8</v>
      </c>
      <c r="R1303">
        <v>0</v>
      </c>
      <c r="S1303">
        <v>0</v>
      </c>
      <c r="U1303">
        <v>756378</v>
      </c>
      <c r="V1303">
        <v>756378</v>
      </c>
      <c r="W1303">
        <v>0</v>
      </c>
      <c r="X1303">
        <v>0</v>
      </c>
      <c r="Y1303" t="s">
        <v>48</v>
      </c>
    </row>
    <row r="1304" spans="1:25" x14ac:dyDescent="0.25">
      <c r="A1304">
        <v>1303</v>
      </c>
      <c r="B1304">
        <v>69479</v>
      </c>
      <c r="C1304">
        <v>0</v>
      </c>
      <c r="D1304">
        <v>0</v>
      </c>
      <c r="E1304" t="s">
        <v>2323</v>
      </c>
      <c r="F1304" t="s">
        <v>2324</v>
      </c>
      <c r="G1304">
        <v>1</v>
      </c>
      <c r="H1304" s="6">
        <v>249900</v>
      </c>
      <c r="I1304" s="7">
        <v>46080</v>
      </c>
      <c r="K1304" t="s">
        <v>2195</v>
      </c>
      <c r="L1304" t="s">
        <v>40</v>
      </c>
      <c r="M1304" t="s">
        <v>5</v>
      </c>
      <c r="N1304" t="s">
        <v>41</v>
      </c>
      <c r="O1304" t="s">
        <v>57</v>
      </c>
      <c r="P1304" t="s">
        <v>2519</v>
      </c>
      <c r="Q1304">
        <v>3.7</v>
      </c>
      <c r="R1304">
        <v>9.9</v>
      </c>
      <c r="S1304">
        <v>0</v>
      </c>
      <c r="U1304">
        <v>33986</v>
      </c>
      <c r="V1304">
        <v>9246</v>
      </c>
      <c r="W1304">
        <v>24740</v>
      </c>
      <c r="X1304">
        <v>0</v>
      </c>
      <c r="Y1304" t="s">
        <v>48</v>
      </c>
    </row>
    <row r="1305" spans="1:25" x14ac:dyDescent="0.25">
      <c r="A1305">
        <v>1304</v>
      </c>
      <c r="B1305">
        <v>69462</v>
      </c>
      <c r="C1305">
        <v>0</v>
      </c>
      <c r="D1305">
        <v>0</v>
      </c>
      <c r="E1305" t="s">
        <v>1369</v>
      </c>
      <c r="F1305" t="s">
        <v>1370</v>
      </c>
      <c r="G1305">
        <v>1</v>
      </c>
      <c r="H1305" s="6">
        <v>3006714</v>
      </c>
      <c r="I1305" s="7">
        <v>46080</v>
      </c>
      <c r="K1305" t="s">
        <v>1371</v>
      </c>
      <c r="L1305" t="s">
        <v>40</v>
      </c>
      <c r="M1305" t="s">
        <v>5</v>
      </c>
      <c r="N1305" t="s">
        <v>41</v>
      </c>
      <c r="O1305" t="s">
        <v>77</v>
      </c>
      <c r="P1305" t="s">
        <v>2519</v>
      </c>
      <c r="Q1305">
        <v>6</v>
      </c>
      <c r="R1305">
        <v>3.4</v>
      </c>
      <c r="S1305">
        <v>0</v>
      </c>
      <c r="U1305">
        <v>282631</v>
      </c>
      <c r="V1305">
        <v>180403</v>
      </c>
      <c r="W1305">
        <v>102228</v>
      </c>
      <c r="X1305">
        <v>0</v>
      </c>
      <c r="Y1305" t="s">
        <v>48</v>
      </c>
    </row>
    <row r="1306" spans="1:25" x14ac:dyDescent="0.25">
      <c r="A1306">
        <v>1305</v>
      </c>
      <c r="B1306">
        <v>69478</v>
      </c>
      <c r="C1306">
        <v>0</v>
      </c>
      <c r="D1306">
        <v>0</v>
      </c>
      <c r="E1306" t="s">
        <v>2204</v>
      </c>
      <c r="F1306" t="s">
        <v>2205</v>
      </c>
      <c r="G1306">
        <v>1</v>
      </c>
      <c r="H1306" s="6">
        <v>318089</v>
      </c>
      <c r="I1306" s="7">
        <v>46080</v>
      </c>
      <c r="K1306" t="s">
        <v>2195</v>
      </c>
      <c r="L1306" t="s">
        <v>40</v>
      </c>
      <c r="M1306" t="s">
        <v>5</v>
      </c>
      <c r="N1306" t="s">
        <v>41</v>
      </c>
      <c r="O1306" t="s">
        <v>57</v>
      </c>
      <c r="P1306" t="s">
        <v>2519</v>
      </c>
      <c r="Q1306">
        <v>3.7</v>
      </c>
      <c r="R1306">
        <v>9.9</v>
      </c>
      <c r="S1306">
        <v>0</v>
      </c>
      <c r="U1306">
        <v>43260</v>
      </c>
      <c r="V1306">
        <v>11769</v>
      </c>
      <c r="W1306">
        <v>31491</v>
      </c>
      <c r="X1306">
        <v>0</v>
      </c>
      <c r="Y1306" t="s">
        <v>48</v>
      </c>
    </row>
    <row r="1307" spans="1:25" x14ac:dyDescent="0.25">
      <c r="A1307">
        <v>1306</v>
      </c>
      <c r="B1307">
        <v>69483</v>
      </c>
      <c r="C1307">
        <v>0</v>
      </c>
      <c r="D1307">
        <v>0</v>
      </c>
      <c r="E1307" t="s">
        <v>2216</v>
      </c>
      <c r="F1307" t="s">
        <v>2217</v>
      </c>
      <c r="G1307">
        <v>1</v>
      </c>
      <c r="H1307" s="6">
        <v>2353434</v>
      </c>
      <c r="I1307" s="7">
        <v>46080</v>
      </c>
      <c r="K1307" t="s">
        <v>2195</v>
      </c>
      <c r="L1307" t="s">
        <v>40</v>
      </c>
      <c r="M1307" t="s">
        <v>5</v>
      </c>
      <c r="N1307" t="s">
        <v>41</v>
      </c>
      <c r="O1307" t="s">
        <v>57</v>
      </c>
      <c r="P1307" t="s">
        <v>2519</v>
      </c>
      <c r="Q1307">
        <v>3.7</v>
      </c>
      <c r="R1307">
        <v>9.9</v>
      </c>
      <c r="S1307">
        <v>0</v>
      </c>
      <c r="U1307">
        <v>320067</v>
      </c>
      <c r="V1307">
        <v>87077</v>
      </c>
      <c r="W1307">
        <v>232990</v>
      </c>
      <c r="X1307">
        <v>0</v>
      </c>
      <c r="Y1307" t="s">
        <v>48</v>
      </c>
    </row>
    <row r="1308" spans="1:25" x14ac:dyDescent="0.25">
      <c r="A1308">
        <v>1307</v>
      </c>
      <c r="B1308">
        <v>69482</v>
      </c>
      <c r="C1308">
        <v>0</v>
      </c>
      <c r="D1308">
        <v>0</v>
      </c>
      <c r="E1308" t="s">
        <v>2214</v>
      </c>
      <c r="F1308" t="s">
        <v>2215</v>
      </c>
      <c r="G1308">
        <v>1</v>
      </c>
      <c r="H1308" s="6">
        <v>791367</v>
      </c>
      <c r="I1308" s="7">
        <v>46080</v>
      </c>
      <c r="K1308" t="s">
        <v>2195</v>
      </c>
      <c r="L1308" t="s">
        <v>40</v>
      </c>
      <c r="M1308" t="s">
        <v>5</v>
      </c>
      <c r="N1308" t="s">
        <v>41</v>
      </c>
      <c r="O1308" t="s">
        <v>57</v>
      </c>
      <c r="P1308" t="s">
        <v>2519</v>
      </c>
      <c r="Q1308">
        <v>3.7</v>
      </c>
      <c r="R1308">
        <v>9.9</v>
      </c>
      <c r="S1308">
        <v>0</v>
      </c>
      <c r="U1308">
        <v>107626</v>
      </c>
      <c r="V1308">
        <v>29281</v>
      </c>
      <c r="W1308">
        <v>78345</v>
      </c>
      <c r="X1308">
        <v>0</v>
      </c>
      <c r="Y1308" t="s">
        <v>48</v>
      </c>
    </row>
    <row r="1309" spans="1:25" x14ac:dyDescent="0.25">
      <c r="A1309">
        <v>1308</v>
      </c>
      <c r="B1309">
        <v>69481</v>
      </c>
      <c r="C1309">
        <v>0</v>
      </c>
      <c r="D1309">
        <v>0</v>
      </c>
      <c r="E1309" t="s">
        <v>1272</v>
      </c>
      <c r="F1309" t="s">
        <v>1273</v>
      </c>
      <c r="G1309">
        <v>1</v>
      </c>
      <c r="H1309" s="6">
        <v>1392428</v>
      </c>
      <c r="I1309" s="7">
        <v>46080</v>
      </c>
      <c r="K1309">
        <v>5</v>
      </c>
      <c r="L1309" t="s">
        <v>40</v>
      </c>
      <c r="M1309" t="s">
        <v>9</v>
      </c>
      <c r="N1309" t="s">
        <v>41</v>
      </c>
      <c r="O1309" t="s">
        <v>42</v>
      </c>
      <c r="P1309" t="s">
        <v>2519</v>
      </c>
      <c r="Q1309">
        <v>5</v>
      </c>
      <c r="R1309">
        <v>0</v>
      </c>
      <c r="S1309">
        <v>0</v>
      </c>
      <c r="U1309">
        <v>69621</v>
      </c>
      <c r="V1309">
        <v>69621</v>
      </c>
      <c r="W1309">
        <v>0</v>
      </c>
      <c r="X1309">
        <v>0</v>
      </c>
      <c r="Y1309" t="s">
        <v>44</v>
      </c>
    </row>
    <row r="1310" spans="1:25" x14ac:dyDescent="0.25">
      <c r="A1310">
        <v>1309</v>
      </c>
      <c r="B1310">
        <v>69480</v>
      </c>
      <c r="C1310">
        <v>0</v>
      </c>
      <c r="D1310">
        <v>0</v>
      </c>
      <c r="E1310" t="s">
        <v>2212</v>
      </c>
      <c r="F1310" t="s">
        <v>2213</v>
      </c>
      <c r="G1310">
        <v>1</v>
      </c>
      <c r="H1310" s="6">
        <v>5589224</v>
      </c>
      <c r="I1310" s="7">
        <v>46080</v>
      </c>
      <c r="K1310" t="s">
        <v>2195</v>
      </c>
      <c r="L1310" t="s">
        <v>40</v>
      </c>
      <c r="M1310" t="s">
        <v>5</v>
      </c>
      <c r="N1310" t="s">
        <v>41</v>
      </c>
      <c r="O1310" t="s">
        <v>57</v>
      </c>
      <c r="P1310" t="s">
        <v>2519</v>
      </c>
      <c r="Q1310">
        <v>3.7</v>
      </c>
      <c r="R1310">
        <v>9.9</v>
      </c>
      <c r="S1310">
        <v>0</v>
      </c>
      <c r="U1310">
        <v>760134</v>
      </c>
      <c r="V1310">
        <v>206801</v>
      </c>
      <c r="W1310">
        <v>553333</v>
      </c>
      <c r="X1310">
        <v>0</v>
      </c>
      <c r="Y1310" t="s">
        <v>48</v>
      </c>
    </row>
    <row r="1311" spans="1:25" x14ac:dyDescent="0.25">
      <c r="A1311">
        <v>1310</v>
      </c>
      <c r="B1311">
        <v>69484</v>
      </c>
      <c r="C1311">
        <v>0</v>
      </c>
      <c r="D1311">
        <v>0</v>
      </c>
      <c r="E1311" t="s">
        <v>1276</v>
      </c>
      <c r="F1311" t="s">
        <v>1277</v>
      </c>
      <c r="G1311">
        <v>1</v>
      </c>
      <c r="H1311" s="6">
        <v>4083173</v>
      </c>
      <c r="I1311" s="7">
        <v>46080</v>
      </c>
      <c r="K1311">
        <v>5</v>
      </c>
      <c r="L1311" t="s">
        <v>40</v>
      </c>
      <c r="M1311" t="s">
        <v>9</v>
      </c>
      <c r="N1311" t="s">
        <v>41</v>
      </c>
      <c r="O1311" t="s">
        <v>42</v>
      </c>
      <c r="P1311" t="s">
        <v>2519</v>
      </c>
      <c r="Q1311">
        <v>5</v>
      </c>
      <c r="R1311">
        <v>0</v>
      </c>
      <c r="S1311">
        <v>0</v>
      </c>
      <c r="U1311">
        <v>204159</v>
      </c>
      <c r="V1311">
        <v>204159</v>
      </c>
      <c r="W1311">
        <v>0</v>
      </c>
      <c r="X1311">
        <v>0</v>
      </c>
      <c r="Y1311" t="s">
        <v>44</v>
      </c>
    </row>
    <row r="1312" spans="1:25" x14ac:dyDescent="0.25">
      <c r="A1312">
        <v>1311</v>
      </c>
      <c r="B1312">
        <v>69485</v>
      </c>
      <c r="C1312">
        <v>0</v>
      </c>
      <c r="D1312">
        <v>0</v>
      </c>
      <c r="E1312" t="s">
        <v>1278</v>
      </c>
      <c r="F1312" t="s">
        <v>1279</v>
      </c>
      <c r="G1312">
        <v>1</v>
      </c>
      <c r="H1312" s="6">
        <v>1359284</v>
      </c>
      <c r="I1312" s="7">
        <v>46080</v>
      </c>
      <c r="K1312">
        <v>5</v>
      </c>
      <c r="L1312" t="s">
        <v>40</v>
      </c>
      <c r="M1312" t="s">
        <v>9</v>
      </c>
      <c r="N1312" t="s">
        <v>41</v>
      </c>
      <c r="O1312" t="s">
        <v>42</v>
      </c>
      <c r="P1312" t="s">
        <v>2519</v>
      </c>
      <c r="Q1312">
        <v>5</v>
      </c>
      <c r="R1312">
        <v>0</v>
      </c>
      <c r="S1312">
        <v>0</v>
      </c>
      <c r="U1312">
        <v>67964</v>
      </c>
      <c r="V1312">
        <v>67964</v>
      </c>
      <c r="W1312">
        <v>0</v>
      </c>
      <c r="X1312">
        <v>0</v>
      </c>
      <c r="Y1312" t="s">
        <v>44</v>
      </c>
    </row>
    <row r="1313" spans="1:25" x14ac:dyDescent="0.25">
      <c r="A1313">
        <v>1312</v>
      </c>
      <c r="B1313">
        <v>69469</v>
      </c>
      <c r="C1313">
        <v>0</v>
      </c>
      <c r="D1313">
        <v>0</v>
      </c>
      <c r="E1313" t="s">
        <v>1410</v>
      </c>
      <c r="F1313" t="s">
        <v>1411</v>
      </c>
      <c r="G1313">
        <v>1</v>
      </c>
      <c r="H1313" s="6">
        <v>2633169</v>
      </c>
      <c r="I1313" s="7">
        <v>46080</v>
      </c>
      <c r="K1313">
        <v>7</v>
      </c>
      <c r="L1313" t="s">
        <v>40</v>
      </c>
      <c r="M1313" t="s">
        <v>5</v>
      </c>
      <c r="N1313" t="s">
        <v>41</v>
      </c>
      <c r="O1313" t="s">
        <v>77</v>
      </c>
      <c r="P1313" t="s">
        <v>2519</v>
      </c>
      <c r="Q1313">
        <v>7</v>
      </c>
      <c r="R1313">
        <v>0</v>
      </c>
      <c r="S1313">
        <v>0</v>
      </c>
      <c r="U1313">
        <v>184322</v>
      </c>
      <c r="V1313">
        <v>184322</v>
      </c>
      <c r="W1313">
        <v>0</v>
      </c>
      <c r="X1313">
        <v>0</v>
      </c>
      <c r="Y1313" t="s">
        <v>437</v>
      </c>
    </row>
    <row r="1314" spans="1:25" x14ac:dyDescent="0.25">
      <c r="A1314">
        <v>1313</v>
      </c>
      <c r="B1314">
        <v>69486</v>
      </c>
      <c r="C1314">
        <v>0</v>
      </c>
      <c r="D1314">
        <v>0</v>
      </c>
      <c r="E1314" t="s">
        <v>1250</v>
      </c>
      <c r="F1314" t="s">
        <v>1251</v>
      </c>
      <c r="G1314">
        <v>1</v>
      </c>
      <c r="H1314" s="6">
        <v>2359980</v>
      </c>
      <c r="I1314" s="7">
        <v>46080</v>
      </c>
      <c r="K1314">
        <v>5</v>
      </c>
      <c r="L1314" t="s">
        <v>40</v>
      </c>
      <c r="M1314" t="s">
        <v>9</v>
      </c>
      <c r="N1314" t="s">
        <v>41</v>
      </c>
      <c r="O1314" t="s">
        <v>42</v>
      </c>
      <c r="P1314" t="s">
        <v>2519</v>
      </c>
      <c r="Q1314">
        <v>5</v>
      </c>
      <c r="R1314">
        <v>0</v>
      </c>
      <c r="S1314">
        <v>0</v>
      </c>
      <c r="U1314">
        <v>117999</v>
      </c>
      <c r="V1314">
        <v>117999</v>
      </c>
      <c r="W1314">
        <v>0</v>
      </c>
      <c r="X1314">
        <v>0</v>
      </c>
      <c r="Y1314" t="s">
        <v>44</v>
      </c>
    </row>
    <row r="1315" spans="1:25" x14ac:dyDescent="0.25">
      <c r="A1315">
        <v>1314</v>
      </c>
      <c r="B1315">
        <v>69458</v>
      </c>
      <c r="C1315">
        <v>0</v>
      </c>
      <c r="D1315">
        <v>0</v>
      </c>
      <c r="E1315" t="s">
        <v>514</v>
      </c>
      <c r="F1315" t="s">
        <v>515</v>
      </c>
      <c r="G1315">
        <v>1</v>
      </c>
      <c r="H1315" s="6">
        <v>20000000</v>
      </c>
      <c r="I1315" s="7">
        <v>46080</v>
      </c>
      <c r="K1315">
        <v>6</v>
      </c>
      <c r="L1315" t="s">
        <v>40</v>
      </c>
      <c r="M1315" t="s">
        <v>5</v>
      </c>
      <c r="N1315" t="s">
        <v>41</v>
      </c>
      <c r="O1315" t="s">
        <v>77</v>
      </c>
      <c r="P1315" t="s">
        <v>2519</v>
      </c>
      <c r="Q1315">
        <v>6</v>
      </c>
      <c r="R1315">
        <v>0</v>
      </c>
      <c r="S1315">
        <v>0</v>
      </c>
      <c r="U1315">
        <v>1200000</v>
      </c>
      <c r="V1315">
        <v>1200000</v>
      </c>
      <c r="W1315">
        <v>0</v>
      </c>
      <c r="X1315">
        <v>0</v>
      </c>
      <c r="Y1315" t="s">
        <v>48</v>
      </c>
    </row>
    <row r="1316" spans="1:25" x14ac:dyDescent="0.25">
      <c r="A1316">
        <v>1315</v>
      </c>
      <c r="B1316">
        <v>69460</v>
      </c>
      <c r="C1316">
        <v>0</v>
      </c>
      <c r="D1316">
        <v>0</v>
      </c>
      <c r="E1316" t="s">
        <v>2430</v>
      </c>
      <c r="F1316" t="s">
        <v>2431</v>
      </c>
      <c r="G1316">
        <v>1</v>
      </c>
      <c r="H1316" s="6">
        <v>1000000</v>
      </c>
      <c r="I1316" s="7">
        <v>46080</v>
      </c>
      <c r="K1316">
        <v>7</v>
      </c>
      <c r="L1316" t="s">
        <v>40</v>
      </c>
      <c r="M1316" t="s">
        <v>5</v>
      </c>
      <c r="N1316" t="s">
        <v>41</v>
      </c>
      <c r="O1316" t="s">
        <v>77</v>
      </c>
      <c r="P1316" t="s">
        <v>2519</v>
      </c>
      <c r="Q1316">
        <v>7</v>
      </c>
      <c r="R1316">
        <v>0</v>
      </c>
      <c r="S1316">
        <v>0</v>
      </c>
      <c r="U1316">
        <v>70000</v>
      </c>
      <c r="V1316">
        <v>70000</v>
      </c>
      <c r="W1316">
        <v>0</v>
      </c>
      <c r="X1316">
        <v>0</v>
      </c>
      <c r="Y1316" t="s">
        <v>2086</v>
      </c>
    </row>
    <row r="1317" spans="1:25" x14ac:dyDescent="0.25">
      <c r="A1317">
        <v>1316</v>
      </c>
      <c r="B1317">
        <v>69463</v>
      </c>
      <c r="C1317">
        <v>0</v>
      </c>
      <c r="D1317">
        <v>0</v>
      </c>
      <c r="E1317" t="s">
        <v>1652</v>
      </c>
      <c r="F1317" t="s">
        <v>1653</v>
      </c>
      <c r="G1317">
        <v>1</v>
      </c>
      <c r="H1317" s="6">
        <v>1937542</v>
      </c>
      <c r="I1317" s="7">
        <v>46080</v>
      </c>
      <c r="K1317">
        <v>7</v>
      </c>
      <c r="L1317" t="s">
        <v>40</v>
      </c>
      <c r="M1317" t="s">
        <v>5</v>
      </c>
      <c r="N1317" t="s">
        <v>41</v>
      </c>
      <c r="O1317" t="s">
        <v>47</v>
      </c>
      <c r="P1317" t="s">
        <v>2519</v>
      </c>
      <c r="Q1317">
        <v>7</v>
      </c>
      <c r="R1317">
        <v>0</v>
      </c>
      <c r="S1317">
        <v>0</v>
      </c>
      <c r="U1317">
        <v>135628</v>
      </c>
      <c r="V1317">
        <v>135628</v>
      </c>
      <c r="W1317">
        <v>0</v>
      </c>
      <c r="X1317">
        <v>0</v>
      </c>
      <c r="Y1317" t="s">
        <v>48</v>
      </c>
    </row>
    <row r="1318" spans="1:25" x14ac:dyDescent="0.25">
      <c r="A1318">
        <v>1317</v>
      </c>
      <c r="B1318">
        <v>69487</v>
      </c>
      <c r="C1318">
        <v>0</v>
      </c>
      <c r="D1318">
        <v>0</v>
      </c>
      <c r="E1318" t="s">
        <v>2218</v>
      </c>
      <c r="F1318" t="s">
        <v>2219</v>
      </c>
      <c r="G1318">
        <v>1</v>
      </c>
      <c r="H1318" s="6">
        <v>3478022</v>
      </c>
      <c r="I1318" s="7">
        <v>46080</v>
      </c>
      <c r="K1318" t="s">
        <v>2195</v>
      </c>
      <c r="L1318" t="s">
        <v>40</v>
      </c>
      <c r="M1318" t="s">
        <v>5</v>
      </c>
      <c r="N1318" t="s">
        <v>41</v>
      </c>
      <c r="O1318" t="s">
        <v>57</v>
      </c>
      <c r="P1318" t="s">
        <v>2519</v>
      </c>
      <c r="Q1318">
        <v>3.7</v>
      </c>
      <c r="R1318">
        <v>9.9</v>
      </c>
      <c r="S1318">
        <v>0</v>
      </c>
      <c r="U1318">
        <v>473011</v>
      </c>
      <c r="V1318">
        <v>128687</v>
      </c>
      <c r="W1318">
        <v>344324</v>
      </c>
      <c r="X1318">
        <v>0</v>
      </c>
      <c r="Y1318" t="s">
        <v>48</v>
      </c>
    </row>
    <row r="1319" spans="1:25" x14ac:dyDescent="0.25">
      <c r="A1319">
        <v>1318</v>
      </c>
      <c r="B1319">
        <v>69465</v>
      </c>
      <c r="C1319">
        <v>0</v>
      </c>
      <c r="D1319">
        <v>0</v>
      </c>
      <c r="E1319" t="s">
        <v>1650</v>
      </c>
      <c r="F1319" t="s">
        <v>1651</v>
      </c>
      <c r="G1319">
        <v>1</v>
      </c>
      <c r="H1319" s="6">
        <v>867422</v>
      </c>
      <c r="I1319" s="7">
        <v>46080</v>
      </c>
      <c r="K1319">
        <v>7</v>
      </c>
      <c r="L1319" t="s">
        <v>40</v>
      </c>
      <c r="M1319" t="s">
        <v>5</v>
      </c>
      <c r="N1319" t="s">
        <v>41</v>
      </c>
      <c r="O1319" t="s">
        <v>47</v>
      </c>
      <c r="P1319" t="s">
        <v>2519</v>
      </c>
      <c r="Q1319">
        <v>7</v>
      </c>
      <c r="R1319">
        <v>0</v>
      </c>
      <c r="S1319">
        <v>0</v>
      </c>
      <c r="U1319">
        <v>60720</v>
      </c>
      <c r="V1319">
        <v>60720</v>
      </c>
      <c r="W1319">
        <v>0</v>
      </c>
      <c r="X1319">
        <v>0</v>
      </c>
      <c r="Y1319" t="s">
        <v>48</v>
      </c>
    </row>
    <row r="1320" spans="1:25" x14ac:dyDescent="0.25">
      <c r="A1320">
        <v>1319</v>
      </c>
      <c r="B1320">
        <v>69491</v>
      </c>
      <c r="C1320">
        <v>0</v>
      </c>
      <c r="D1320">
        <v>0</v>
      </c>
      <c r="E1320" t="s">
        <v>1260</v>
      </c>
      <c r="F1320" t="s">
        <v>1261</v>
      </c>
      <c r="G1320">
        <v>1</v>
      </c>
      <c r="H1320" s="6">
        <v>1736440</v>
      </c>
      <c r="I1320" s="7">
        <v>46080</v>
      </c>
      <c r="K1320">
        <v>5</v>
      </c>
      <c r="L1320" t="s">
        <v>40</v>
      </c>
      <c r="M1320" t="s">
        <v>9</v>
      </c>
      <c r="N1320" t="s">
        <v>41</v>
      </c>
      <c r="O1320" t="s">
        <v>42</v>
      </c>
      <c r="P1320" t="s">
        <v>2519</v>
      </c>
      <c r="Q1320">
        <v>5</v>
      </c>
      <c r="R1320">
        <v>0</v>
      </c>
      <c r="S1320">
        <v>0</v>
      </c>
      <c r="U1320">
        <v>86822</v>
      </c>
      <c r="V1320">
        <v>86822</v>
      </c>
      <c r="W1320">
        <v>0</v>
      </c>
      <c r="X1320">
        <v>0</v>
      </c>
      <c r="Y1320" t="s">
        <v>44</v>
      </c>
    </row>
    <row r="1321" spans="1:25" x14ac:dyDescent="0.25">
      <c r="A1321">
        <v>1320</v>
      </c>
      <c r="B1321">
        <v>69489</v>
      </c>
      <c r="C1321">
        <v>0</v>
      </c>
      <c r="D1321">
        <v>0</v>
      </c>
      <c r="E1321" t="s">
        <v>1256</v>
      </c>
      <c r="F1321" t="s">
        <v>1257</v>
      </c>
      <c r="G1321">
        <v>1</v>
      </c>
      <c r="H1321" s="6">
        <v>1905271</v>
      </c>
      <c r="I1321" s="7">
        <v>46080</v>
      </c>
      <c r="K1321">
        <v>5</v>
      </c>
      <c r="L1321" t="s">
        <v>40</v>
      </c>
      <c r="M1321" t="s">
        <v>9</v>
      </c>
      <c r="N1321" t="s">
        <v>41</v>
      </c>
      <c r="O1321" t="s">
        <v>42</v>
      </c>
      <c r="P1321" t="s">
        <v>2519</v>
      </c>
      <c r="Q1321">
        <v>5</v>
      </c>
      <c r="R1321">
        <v>0</v>
      </c>
      <c r="S1321">
        <v>0</v>
      </c>
      <c r="U1321">
        <v>95264</v>
      </c>
      <c r="V1321">
        <v>95264</v>
      </c>
      <c r="W1321">
        <v>0</v>
      </c>
      <c r="X1321">
        <v>0</v>
      </c>
      <c r="Y1321" t="s">
        <v>44</v>
      </c>
    </row>
    <row r="1322" spans="1:25" x14ac:dyDescent="0.25">
      <c r="A1322">
        <v>1321</v>
      </c>
      <c r="B1322">
        <v>69490</v>
      </c>
      <c r="C1322">
        <v>0</v>
      </c>
      <c r="D1322">
        <v>0</v>
      </c>
      <c r="E1322" t="s">
        <v>1258</v>
      </c>
      <c r="F1322" t="s">
        <v>1259</v>
      </c>
      <c r="G1322">
        <v>1</v>
      </c>
      <c r="H1322" s="6">
        <v>953181</v>
      </c>
      <c r="I1322" s="7">
        <v>46080</v>
      </c>
      <c r="K1322">
        <v>5</v>
      </c>
      <c r="L1322" t="s">
        <v>40</v>
      </c>
      <c r="M1322" t="s">
        <v>9</v>
      </c>
      <c r="N1322" t="s">
        <v>41</v>
      </c>
      <c r="O1322" t="s">
        <v>42</v>
      </c>
      <c r="P1322" t="s">
        <v>2519</v>
      </c>
      <c r="Q1322">
        <v>5</v>
      </c>
      <c r="R1322">
        <v>0</v>
      </c>
      <c r="S1322">
        <v>0</v>
      </c>
      <c r="U1322">
        <v>47659</v>
      </c>
      <c r="V1322">
        <v>47659</v>
      </c>
      <c r="W1322">
        <v>0</v>
      </c>
      <c r="X1322">
        <v>0</v>
      </c>
      <c r="Y1322" t="s">
        <v>44</v>
      </c>
    </row>
    <row r="1323" spans="1:25" x14ac:dyDescent="0.25">
      <c r="A1323">
        <v>1322</v>
      </c>
      <c r="B1323">
        <v>69488</v>
      </c>
      <c r="C1323">
        <v>0</v>
      </c>
      <c r="D1323">
        <v>0</v>
      </c>
      <c r="E1323" t="s">
        <v>1254</v>
      </c>
      <c r="F1323" t="s">
        <v>1255</v>
      </c>
      <c r="G1323">
        <v>1</v>
      </c>
      <c r="H1323" s="6">
        <v>1394018</v>
      </c>
      <c r="I1323" s="7">
        <v>46080</v>
      </c>
      <c r="K1323">
        <v>5</v>
      </c>
      <c r="L1323" t="s">
        <v>40</v>
      </c>
      <c r="M1323" t="s">
        <v>9</v>
      </c>
      <c r="N1323" t="s">
        <v>41</v>
      </c>
      <c r="O1323" t="s">
        <v>42</v>
      </c>
      <c r="P1323" t="s">
        <v>2519</v>
      </c>
      <c r="Q1323">
        <v>5</v>
      </c>
      <c r="R1323">
        <v>0</v>
      </c>
      <c r="S1323">
        <v>0</v>
      </c>
      <c r="U1323">
        <v>69701</v>
      </c>
      <c r="V1323">
        <v>69701</v>
      </c>
      <c r="W1323">
        <v>0</v>
      </c>
      <c r="X1323">
        <v>0</v>
      </c>
      <c r="Y1323" t="s">
        <v>44</v>
      </c>
    </row>
    <row r="1324" spans="1:25" x14ac:dyDescent="0.25">
      <c r="A1324">
        <v>1323</v>
      </c>
      <c r="B1324">
        <v>69448</v>
      </c>
      <c r="C1324">
        <v>0</v>
      </c>
      <c r="D1324">
        <v>0</v>
      </c>
      <c r="E1324" t="s">
        <v>995</v>
      </c>
      <c r="F1324" t="s">
        <v>996</v>
      </c>
      <c r="G1324">
        <v>1</v>
      </c>
      <c r="H1324" s="6">
        <v>6000000</v>
      </c>
      <c r="I1324" s="7">
        <v>46079</v>
      </c>
      <c r="K1324">
        <v>6</v>
      </c>
      <c r="L1324" t="s">
        <v>40</v>
      </c>
      <c r="M1324" t="s">
        <v>5</v>
      </c>
      <c r="N1324" t="s">
        <v>41</v>
      </c>
      <c r="O1324" t="s">
        <v>47</v>
      </c>
      <c r="P1324" t="s">
        <v>2519</v>
      </c>
      <c r="Q1324">
        <v>6</v>
      </c>
      <c r="R1324">
        <v>0</v>
      </c>
      <c r="S1324">
        <v>0</v>
      </c>
      <c r="U1324">
        <v>360000</v>
      </c>
      <c r="V1324">
        <v>360000</v>
      </c>
      <c r="W1324">
        <v>0</v>
      </c>
      <c r="X1324">
        <v>0</v>
      </c>
      <c r="Y1324" t="s">
        <v>109</v>
      </c>
    </row>
    <row r="1325" spans="1:25" x14ac:dyDescent="0.25">
      <c r="A1325">
        <v>1324</v>
      </c>
      <c r="B1325">
        <v>69446</v>
      </c>
      <c r="C1325">
        <v>0</v>
      </c>
      <c r="D1325">
        <v>0</v>
      </c>
      <c r="E1325" t="s">
        <v>574</v>
      </c>
      <c r="F1325" t="s">
        <v>575</v>
      </c>
      <c r="G1325">
        <v>1</v>
      </c>
      <c r="H1325" s="6">
        <v>25000000</v>
      </c>
      <c r="I1325" s="7">
        <v>46079</v>
      </c>
      <c r="K1325">
        <v>6</v>
      </c>
      <c r="L1325" t="s">
        <v>40</v>
      </c>
      <c r="M1325" t="s">
        <v>5</v>
      </c>
      <c r="N1325" t="s">
        <v>41</v>
      </c>
      <c r="O1325" t="s">
        <v>77</v>
      </c>
      <c r="P1325" t="s">
        <v>2519</v>
      </c>
      <c r="Q1325">
        <v>6</v>
      </c>
      <c r="R1325">
        <v>0</v>
      </c>
      <c r="S1325">
        <v>0</v>
      </c>
      <c r="U1325">
        <v>1500000</v>
      </c>
      <c r="V1325">
        <v>1500000</v>
      </c>
      <c r="W1325">
        <v>0</v>
      </c>
      <c r="X1325">
        <v>0</v>
      </c>
      <c r="Y1325" t="s">
        <v>48</v>
      </c>
    </row>
    <row r="1326" spans="1:25" x14ac:dyDescent="0.25">
      <c r="A1326">
        <v>1325</v>
      </c>
      <c r="B1326">
        <v>69453</v>
      </c>
      <c r="C1326">
        <v>0</v>
      </c>
      <c r="D1326">
        <v>0</v>
      </c>
      <c r="E1326" t="s">
        <v>578</v>
      </c>
      <c r="F1326" t="s">
        <v>579</v>
      </c>
      <c r="G1326">
        <v>1</v>
      </c>
      <c r="H1326" s="6">
        <v>3000000</v>
      </c>
      <c r="I1326" s="7">
        <v>46079</v>
      </c>
      <c r="K1326">
        <v>8</v>
      </c>
      <c r="L1326" t="s">
        <v>40</v>
      </c>
      <c r="M1326" t="s">
        <v>9</v>
      </c>
      <c r="N1326" t="s">
        <v>41</v>
      </c>
      <c r="O1326" t="s">
        <v>42</v>
      </c>
      <c r="P1326" t="s">
        <v>2519</v>
      </c>
      <c r="Q1326">
        <v>8</v>
      </c>
      <c r="R1326">
        <v>0</v>
      </c>
      <c r="S1326">
        <v>0</v>
      </c>
      <c r="U1326">
        <v>240000</v>
      </c>
      <c r="V1326">
        <v>240000</v>
      </c>
      <c r="W1326">
        <v>0</v>
      </c>
      <c r="X1326">
        <v>0</v>
      </c>
      <c r="Y1326" t="s">
        <v>109</v>
      </c>
    </row>
    <row r="1327" spans="1:25" x14ac:dyDescent="0.25">
      <c r="A1327">
        <v>1326</v>
      </c>
      <c r="B1327">
        <v>69447</v>
      </c>
      <c r="C1327">
        <v>0</v>
      </c>
      <c r="D1327">
        <v>0</v>
      </c>
      <c r="E1327" t="s">
        <v>1011</v>
      </c>
      <c r="F1327" t="s">
        <v>1012</v>
      </c>
      <c r="G1327">
        <v>1</v>
      </c>
      <c r="H1327" s="6">
        <v>1126264</v>
      </c>
      <c r="I1327" s="7">
        <v>46079</v>
      </c>
      <c r="K1327">
        <v>12</v>
      </c>
      <c r="L1327" t="s">
        <v>40</v>
      </c>
      <c r="M1327" t="s">
        <v>5</v>
      </c>
      <c r="N1327" t="s">
        <v>41</v>
      </c>
      <c r="O1327" t="s">
        <v>77</v>
      </c>
      <c r="P1327" t="s">
        <v>2519</v>
      </c>
      <c r="Q1327">
        <v>12</v>
      </c>
      <c r="R1327">
        <v>0</v>
      </c>
      <c r="S1327">
        <v>0</v>
      </c>
      <c r="U1327">
        <v>135152</v>
      </c>
      <c r="V1327">
        <v>135152</v>
      </c>
      <c r="W1327">
        <v>0</v>
      </c>
      <c r="X1327">
        <v>0</v>
      </c>
      <c r="Y1327" t="s">
        <v>437</v>
      </c>
    </row>
    <row r="1328" spans="1:25" x14ac:dyDescent="0.25">
      <c r="A1328">
        <v>1327</v>
      </c>
      <c r="B1328">
        <v>69450</v>
      </c>
      <c r="C1328">
        <v>0</v>
      </c>
      <c r="D1328">
        <v>0</v>
      </c>
      <c r="E1328" t="s">
        <v>1486</v>
      </c>
      <c r="F1328" t="s">
        <v>1487</v>
      </c>
      <c r="G1328">
        <v>1</v>
      </c>
      <c r="H1328" s="6">
        <v>2067432</v>
      </c>
      <c r="I1328" s="7">
        <v>46079</v>
      </c>
      <c r="K1328">
        <v>7</v>
      </c>
      <c r="L1328" t="s">
        <v>40</v>
      </c>
      <c r="M1328" t="s">
        <v>5</v>
      </c>
      <c r="N1328" t="s">
        <v>41</v>
      </c>
      <c r="O1328" t="s">
        <v>47</v>
      </c>
      <c r="P1328" t="s">
        <v>2519</v>
      </c>
      <c r="Q1328">
        <v>7</v>
      </c>
      <c r="R1328">
        <v>0</v>
      </c>
      <c r="S1328">
        <v>0</v>
      </c>
      <c r="U1328">
        <v>144720</v>
      </c>
      <c r="V1328">
        <v>144720</v>
      </c>
      <c r="W1328">
        <v>0</v>
      </c>
      <c r="X1328">
        <v>0</v>
      </c>
      <c r="Y1328" t="s">
        <v>72</v>
      </c>
    </row>
    <row r="1329" spans="1:25" x14ac:dyDescent="0.25">
      <c r="A1329">
        <v>1328</v>
      </c>
      <c r="B1329">
        <v>69451</v>
      </c>
      <c r="C1329">
        <v>0</v>
      </c>
      <c r="D1329">
        <v>0</v>
      </c>
      <c r="E1329" t="s">
        <v>2535</v>
      </c>
      <c r="F1329" t="s">
        <v>2536</v>
      </c>
      <c r="G1329">
        <v>1</v>
      </c>
      <c r="H1329" s="6">
        <v>7000000</v>
      </c>
      <c r="I1329" s="7">
        <v>46079</v>
      </c>
      <c r="K1329">
        <v>15</v>
      </c>
      <c r="L1329" t="s">
        <v>40</v>
      </c>
      <c r="M1329" t="s">
        <v>5</v>
      </c>
      <c r="N1329" t="s">
        <v>41</v>
      </c>
      <c r="O1329" t="s">
        <v>47</v>
      </c>
      <c r="P1329" t="s">
        <v>2519</v>
      </c>
      <c r="Q1329">
        <v>2</v>
      </c>
      <c r="R1329">
        <v>13</v>
      </c>
      <c r="S1329">
        <v>0</v>
      </c>
      <c r="U1329">
        <v>1050000</v>
      </c>
      <c r="V1329">
        <v>140000</v>
      </c>
      <c r="W1329">
        <v>910000</v>
      </c>
      <c r="X1329">
        <v>0</v>
      </c>
      <c r="Y1329" t="s">
        <v>2520</v>
      </c>
    </row>
    <row r="1330" spans="1:25" x14ac:dyDescent="0.25">
      <c r="A1330">
        <v>1329</v>
      </c>
      <c r="B1330">
        <v>69452</v>
      </c>
      <c r="C1330">
        <v>0</v>
      </c>
      <c r="D1330">
        <v>0</v>
      </c>
      <c r="E1330" t="s">
        <v>2535</v>
      </c>
      <c r="F1330" t="s">
        <v>2536</v>
      </c>
      <c r="G1330">
        <v>1</v>
      </c>
      <c r="H1330" s="6">
        <v>4269881</v>
      </c>
      <c r="I1330" s="7">
        <v>46079</v>
      </c>
      <c r="K1330">
        <v>15</v>
      </c>
      <c r="L1330" t="s">
        <v>40</v>
      </c>
      <c r="M1330" t="s">
        <v>5</v>
      </c>
      <c r="N1330" t="s">
        <v>41</v>
      </c>
      <c r="O1330" t="s">
        <v>47</v>
      </c>
      <c r="P1330" t="s">
        <v>2519</v>
      </c>
      <c r="Q1330">
        <v>2</v>
      </c>
      <c r="R1330">
        <v>13</v>
      </c>
      <c r="S1330">
        <v>0</v>
      </c>
      <c r="U1330">
        <v>640482</v>
      </c>
      <c r="V1330">
        <v>85398</v>
      </c>
      <c r="W1330">
        <v>555085</v>
      </c>
      <c r="X1330">
        <v>0</v>
      </c>
      <c r="Y1330" t="s">
        <v>2520</v>
      </c>
    </row>
    <row r="1331" spans="1:25" x14ac:dyDescent="0.25">
      <c r="A1331">
        <v>1330</v>
      </c>
      <c r="B1331">
        <v>69449</v>
      </c>
      <c r="C1331">
        <v>0</v>
      </c>
      <c r="D1331">
        <v>0</v>
      </c>
      <c r="E1331" t="s">
        <v>1475</v>
      </c>
      <c r="F1331" t="s">
        <v>1476</v>
      </c>
      <c r="G1331">
        <v>1</v>
      </c>
      <c r="H1331" s="6">
        <v>287601</v>
      </c>
      <c r="I1331" s="7">
        <v>46079</v>
      </c>
      <c r="K1331">
        <v>7</v>
      </c>
      <c r="L1331" t="s">
        <v>40</v>
      </c>
      <c r="M1331" t="s">
        <v>5</v>
      </c>
      <c r="N1331" t="s">
        <v>41</v>
      </c>
      <c r="O1331" t="s">
        <v>47</v>
      </c>
      <c r="P1331" t="s">
        <v>2519</v>
      </c>
      <c r="Q1331">
        <v>7</v>
      </c>
      <c r="R1331">
        <v>0</v>
      </c>
      <c r="S1331">
        <v>0</v>
      </c>
      <c r="U1331">
        <v>20132</v>
      </c>
      <c r="V1331">
        <v>20132</v>
      </c>
      <c r="W1331">
        <v>0</v>
      </c>
      <c r="X1331">
        <v>0</v>
      </c>
      <c r="Y1331" t="s">
        <v>48</v>
      </c>
    </row>
    <row r="1332" spans="1:25" x14ac:dyDescent="0.25">
      <c r="A1332">
        <v>1331</v>
      </c>
      <c r="B1332">
        <v>69443</v>
      </c>
      <c r="C1332">
        <v>0</v>
      </c>
      <c r="D1332">
        <v>0</v>
      </c>
      <c r="E1332" t="s">
        <v>559</v>
      </c>
      <c r="F1332" t="s">
        <v>560</v>
      </c>
      <c r="G1332">
        <v>1</v>
      </c>
      <c r="H1332" s="6">
        <v>2000000</v>
      </c>
      <c r="I1332" s="7">
        <v>46078</v>
      </c>
      <c r="K1332">
        <v>7</v>
      </c>
      <c r="L1332" t="s">
        <v>40</v>
      </c>
      <c r="M1332" t="s">
        <v>4</v>
      </c>
      <c r="N1332" t="s">
        <v>41</v>
      </c>
      <c r="O1332" t="s">
        <v>51</v>
      </c>
      <c r="P1332" t="s">
        <v>2519</v>
      </c>
      <c r="Q1332">
        <v>7</v>
      </c>
      <c r="R1332">
        <v>0</v>
      </c>
      <c r="S1332">
        <v>0</v>
      </c>
      <c r="U1332">
        <v>140000</v>
      </c>
      <c r="V1332">
        <v>140000</v>
      </c>
      <c r="W1332">
        <v>0</v>
      </c>
      <c r="X1332">
        <v>0</v>
      </c>
      <c r="Y1332" t="s">
        <v>109</v>
      </c>
    </row>
    <row r="1333" spans="1:25" x14ac:dyDescent="0.25">
      <c r="A1333">
        <v>1332</v>
      </c>
      <c r="B1333">
        <v>69444</v>
      </c>
      <c r="C1333">
        <v>0</v>
      </c>
      <c r="D1333">
        <v>0</v>
      </c>
      <c r="E1333" t="s">
        <v>1771</v>
      </c>
      <c r="F1333" t="s">
        <v>1772</v>
      </c>
      <c r="G1333">
        <v>1</v>
      </c>
      <c r="H1333" s="6">
        <v>2000000</v>
      </c>
      <c r="I1333" s="7">
        <v>46078</v>
      </c>
      <c r="K1333">
        <v>8</v>
      </c>
      <c r="L1333" t="s">
        <v>40</v>
      </c>
      <c r="M1333" t="s">
        <v>5</v>
      </c>
      <c r="N1333" t="s">
        <v>41</v>
      </c>
      <c r="O1333" t="s">
        <v>54</v>
      </c>
      <c r="P1333" t="s">
        <v>2519</v>
      </c>
      <c r="Q1333">
        <v>8</v>
      </c>
      <c r="R1333">
        <v>0</v>
      </c>
      <c r="S1333">
        <v>0</v>
      </c>
      <c r="U1333">
        <v>160000</v>
      </c>
      <c r="V1333">
        <v>160000</v>
      </c>
      <c r="W1333">
        <v>0</v>
      </c>
      <c r="X1333">
        <v>0</v>
      </c>
      <c r="Y1333" t="s">
        <v>109</v>
      </c>
    </row>
    <row r="1334" spans="1:25" x14ac:dyDescent="0.25">
      <c r="A1334">
        <v>1333</v>
      </c>
      <c r="B1334">
        <v>69445</v>
      </c>
      <c r="C1334">
        <v>0</v>
      </c>
      <c r="D1334">
        <v>0</v>
      </c>
      <c r="E1334" t="s">
        <v>1771</v>
      </c>
      <c r="F1334" t="s">
        <v>1772</v>
      </c>
      <c r="G1334">
        <v>1</v>
      </c>
      <c r="H1334" s="6">
        <v>7000000</v>
      </c>
      <c r="I1334" s="7">
        <v>46078</v>
      </c>
      <c r="K1334">
        <v>8</v>
      </c>
      <c r="L1334" t="s">
        <v>40</v>
      </c>
      <c r="M1334" t="s">
        <v>5</v>
      </c>
      <c r="N1334" t="s">
        <v>41</v>
      </c>
      <c r="O1334" t="s">
        <v>54</v>
      </c>
      <c r="P1334" t="s">
        <v>2519</v>
      </c>
      <c r="Q1334">
        <v>8</v>
      </c>
      <c r="R1334">
        <v>0</v>
      </c>
      <c r="S1334">
        <v>0</v>
      </c>
      <c r="U1334">
        <v>560000</v>
      </c>
      <c r="V1334">
        <v>560000</v>
      </c>
      <c r="W1334">
        <v>0</v>
      </c>
      <c r="X1334">
        <v>0</v>
      </c>
      <c r="Y1334" t="s">
        <v>109</v>
      </c>
    </row>
    <row r="1335" spans="1:25" x14ac:dyDescent="0.25">
      <c r="A1335">
        <v>1334</v>
      </c>
      <c r="B1335">
        <v>69442</v>
      </c>
      <c r="C1335">
        <v>0</v>
      </c>
      <c r="D1335">
        <v>0</v>
      </c>
      <c r="E1335" t="s">
        <v>834</v>
      </c>
      <c r="F1335" t="s">
        <v>835</v>
      </c>
      <c r="G1335">
        <v>1</v>
      </c>
      <c r="H1335" s="6">
        <v>4320436</v>
      </c>
      <c r="I1335" s="7">
        <v>46078</v>
      </c>
      <c r="K1335">
        <v>15</v>
      </c>
      <c r="L1335" t="s">
        <v>40</v>
      </c>
      <c r="M1335" t="s">
        <v>5</v>
      </c>
      <c r="N1335" t="s">
        <v>41</v>
      </c>
      <c r="O1335" t="s">
        <v>57</v>
      </c>
      <c r="P1335" t="s">
        <v>2519</v>
      </c>
      <c r="Q1335">
        <v>5</v>
      </c>
      <c r="R1335">
        <v>10</v>
      </c>
      <c r="S1335">
        <v>0</v>
      </c>
      <c r="U1335">
        <v>648065</v>
      </c>
      <c r="V1335">
        <v>216022</v>
      </c>
      <c r="W1335">
        <v>432044</v>
      </c>
      <c r="X1335">
        <v>0</v>
      </c>
      <c r="Y1335" t="s">
        <v>94</v>
      </c>
    </row>
    <row r="1336" spans="1:25" x14ac:dyDescent="0.25">
      <c r="A1336">
        <v>1335</v>
      </c>
      <c r="B1336">
        <v>69438</v>
      </c>
      <c r="C1336">
        <v>0</v>
      </c>
      <c r="D1336">
        <v>0</v>
      </c>
      <c r="E1336" t="s">
        <v>1361</v>
      </c>
      <c r="F1336" t="s">
        <v>1362</v>
      </c>
      <c r="G1336">
        <v>1</v>
      </c>
      <c r="H1336" s="6">
        <v>6265937</v>
      </c>
      <c r="I1336" s="7">
        <v>46077</v>
      </c>
      <c r="K1336">
        <v>15</v>
      </c>
      <c r="L1336" t="s">
        <v>40</v>
      </c>
      <c r="M1336" t="s">
        <v>5</v>
      </c>
      <c r="N1336" t="s">
        <v>41</v>
      </c>
      <c r="O1336" t="s">
        <v>47</v>
      </c>
      <c r="P1336" t="s">
        <v>2519</v>
      </c>
      <c r="Q1336">
        <v>2</v>
      </c>
      <c r="R1336">
        <v>13</v>
      </c>
      <c r="S1336">
        <v>0</v>
      </c>
      <c r="U1336">
        <v>939891</v>
      </c>
      <c r="V1336">
        <v>125319</v>
      </c>
      <c r="W1336">
        <v>814572</v>
      </c>
      <c r="X1336">
        <v>0</v>
      </c>
      <c r="Y1336" t="s">
        <v>250</v>
      </c>
    </row>
    <row r="1337" spans="1:25" x14ac:dyDescent="0.25">
      <c r="A1337">
        <v>1336</v>
      </c>
      <c r="B1337">
        <v>69439</v>
      </c>
      <c r="C1337">
        <v>0</v>
      </c>
      <c r="D1337">
        <v>0</v>
      </c>
      <c r="E1337" t="s">
        <v>1848</v>
      </c>
      <c r="F1337" t="s">
        <v>1849</v>
      </c>
      <c r="G1337">
        <v>1</v>
      </c>
      <c r="H1337" s="6">
        <v>18806462</v>
      </c>
      <c r="I1337" s="7">
        <v>46077</v>
      </c>
      <c r="K1337">
        <v>15</v>
      </c>
      <c r="L1337" t="s">
        <v>40</v>
      </c>
      <c r="M1337" t="s">
        <v>5</v>
      </c>
      <c r="N1337" t="s">
        <v>41</v>
      </c>
      <c r="O1337" t="s">
        <v>47</v>
      </c>
      <c r="P1337" t="s">
        <v>2519</v>
      </c>
      <c r="Q1337">
        <v>2</v>
      </c>
      <c r="R1337">
        <v>13</v>
      </c>
      <c r="S1337">
        <v>0</v>
      </c>
      <c r="U1337">
        <v>2820969</v>
      </c>
      <c r="V1337">
        <v>376129</v>
      </c>
      <c r="W1337">
        <v>2444840</v>
      </c>
      <c r="X1337">
        <v>0</v>
      </c>
      <c r="Y1337" t="s">
        <v>250</v>
      </c>
    </row>
    <row r="1338" spans="1:25" x14ac:dyDescent="0.25">
      <c r="A1338">
        <v>1337</v>
      </c>
      <c r="B1338">
        <v>69436</v>
      </c>
      <c r="C1338">
        <v>0</v>
      </c>
      <c r="D1338">
        <v>0</v>
      </c>
      <c r="E1338" t="s">
        <v>1506</v>
      </c>
      <c r="F1338" t="s">
        <v>1507</v>
      </c>
      <c r="G1338">
        <v>1</v>
      </c>
      <c r="H1338" s="6">
        <v>195874</v>
      </c>
      <c r="I1338" s="7">
        <v>46077</v>
      </c>
      <c r="K1338">
        <v>8</v>
      </c>
      <c r="L1338" t="s">
        <v>40</v>
      </c>
      <c r="M1338" t="s">
        <v>7</v>
      </c>
      <c r="N1338" t="s">
        <v>41</v>
      </c>
      <c r="O1338" t="s">
        <v>64</v>
      </c>
      <c r="P1338" t="s">
        <v>2519</v>
      </c>
      <c r="Q1338">
        <v>8</v>
      </c>
      <c r="R1338">
        <v>0</v>
      </c>
      <c r="S1338">
        <v>0</v>
      </c>
      <c r="U1338">
        <v>15670</v>
      </c>
      <c r="V1338">
        <v>15670</v>
      </c>
      <c r="W1338">
        <v>0</v>
      </c>
      <c r="X1338">
        <v>0</v>
      </c>
      <c r="Y1338" t="s">
        <v>44</v>
      </c>
    </row>
    <row r="1339" spans="1:25" x14ac:dyDescent="0.25">
      <c r="A1339">
        <v>1338</v>
      </c>
      <c r="B1339">
        <v>69437</v>
      </c>
      <c r="C1339">
        <v>0</v>
      </c>
      <c r="D1339">
        <v>0</v>
      </c>
      <c r="E1339" t="s">
        <v>2020</v>
      </c>
      <c r="F1339" t="s">
        <v>2021</v>
      </c>
      <c r="G1339">
        <v>1</v>
      </c>
      <c r="H1339" s="6">
        <v>398474</v>
      </c>
      <c r="I1339" s="7">
        <v>46077</v>
      </c>
      <c r="K1339">
        <v>15</v>
      </c>
      <c r="L1339" t="s">
        <v>40</v>
      </c>
      <c r="M1339" t="s">
        <v>5</v>
      </c>
      <c r="N1339" t="s">
        <v>41</v>
      </c>
      <c r="O1339" t="s">
        <v>47</v>
      </c>
      <c r="P1339" t="s">
        <v>2519</v>
      </c>
      <c r="Q1339">
        <v>2</v>
      </c>
      <c r="R1339">
        <v>13</v>
      </c>
      <c r="S1339">
        <v>0</v>
      </c>
      <c r="U1339">
        <v>59771</v>
      </c>
      <c r="V1339">
        <v>7969</v>
      </c>
      <c r="W1339">
        <v>51802</v>
      </c>
      <c r="X1339">
        <v>0</v>
      </c>
      <c r="Y1339" t="s">
        <v>250</v>
      </c>
    </row>
    <row r="1340" spans="1:25" x14ac:dyDescent="0.25">
      <c r="A1340">
        <v>1339</v>
      </c>
      <c r="B1340">
        <v>69441</v>
      </c>
      <c r="C1340">
        <v>0</v>
      </c>
      <c r="D1340">
        <v>0</v>
      </c>
      <c r="E1340" t="s">
        <v>2424</v>
      </c>
      <c r="F1340" t="s">
        <v>2425</v>
      </c>
      <c r="G1340">
        <v>1</v>
      </c>
      <c r="H1340" s="6">
        <v>936195</v>
      </c>
      <c r="I1340" s="7">
        <v>46077</v>
      </c>
      <c r="K1340">
        <v>15</v>
      </c>
      <c r="L1340" t="s">
        <v>40</v>
      </c>
      <c r="M1340" t="s">
        <v>5</v>
      </c>
      <c r="N1340" t="s">
        <v>41</v>
      </c>
      <c r="O1340" t="s">
        <v>47</v>
      </c>
      <c r="P1340" t="s">
        <v>2519</v>
      </c>
      <c r="Q1340">
        <v>2</v>
      </c>
      <c r="R1340">
        <v>13</v>
      </c>
      <c r="S1340">
        <v>0</v>
      </c>
      <c r="U1340">
        <v>140429</v>
      </c>
      <c r="V1340">
        <v>18724</v>
      </c>
      <c r="W1340">
        <v>121705</v>
      </c>
      <c r="X1340">
        <v>0</v>
      </c>
      <c r="Y1340" t="s">
        <v>48</v>
      </c>
    </row>
    <row r="1341" spans="1:25" x14ac:dyDescent="0.25">
      <c r="A1341">
        <v>1340</v>
      </c>
      <c r="B1341">
        <v>69440</v>
      </c>
      <c r="C1341">
        <v>0</v>
      </c>
      <c r="D1341">
        <v>0</v>
      </c>
      <c r="E1341" t="s">
        <v>1357</v>
      </c>
      <c r="F1341" t="s">
        <v>1358</v>
      </c>
      <c r="G1341">
        <v>1</v>
      </c>
      <c r="H1341" s="6">
        <v>30387665</v>
      </c>
      <c r="I1341" s="7">
        <v>46077</v>
      </c>
      <c r="K1341">
        <v>15</v>
      </c>
      <c r="L1341" t="s">
        <v>40</v>
      </c>
      <c r="M1341" t="s">
        <v>5</v>
      </c>
      <c r="N1341" t="s">
        <v>41</v>
      </c>
      <c r="O1341" t="s">
        <v>47</v>
      </c>
      <c r="P1341" t="s">
        <v>2519</v>
      </c>
      <c r="Q1341">
        <v>2</v>
      </c>
      <c r="R1341">
        <v>13</v>
      </c>
      <c r="S1341">
        <v>0</v>
      </c>
      <c r="U1341">
        <v>4558150</v>
      </c>
      <c r="V1341">
        <v>607753</v>
      </c>
      <c r="W1341">
        <v>3950396</v>
      </c>
      <c r="X1341">
        <v>0</v>
      </c>
      <c r="Y1341" t="s">
        <v>250</v>
      </c>
    </row>
    <row r="1342" spans="1:25" x14ac:dyDescent="0.25">
      <c r="A1342">
        <v>1341</v>
      </c>
      <c r="B1342">
        <v>69430</v>
      </c>
      <c r="C1342">
        <v>0</v>
      </c>
      <c r="D1342">
        <v>0</v>
      </c>
      <c r="E1342" t="s">
        <v>1536</v>
      </c>
      <c r="F1342" t="s">
        <v>1537</v>
      </c>
      <c r="G1342">
        <v>1</v>
      </c>
      <c r="H1342" s="6">
        <v>5000000</v>
      </c>
      <c r="I1342" s="7">
        <v>46076</v>
      </c>
      <c r="K1342">
        <v>8</v>
      </c>
      <c r="L1342" t="s">
        <v>40</v>
      </c>
      <c r="M1342" t="s">
        <v>5</v>
      </c>
      <c r="N1342" t="s">
        <v>41</v>
      </c>
      <c r="O1342" t="s">
        <v>57</v>
      </c>
      <c r="P1342" t="s">
        <v>2519</v>
      </c>
      <c r="Q1342">
        <v>3</v>
      </c>
      <c r="R1342">
        <v>5</v>
      </c>
      <c r="S1342">
        <v>0</v>
      </c>
      <c r="U1342">
        <v>400000</v>
      </c>
      <c r="V1342">
        <v>150000</v>
      </c>
      <c r="W1342">
        <v>250000</v>
      </c>
      <c r="X1342">
        <v>0</v>
      </c>
      <c r="Y1342" t="s">
        <v>72</v>
      </c>
    </row>
    <row r="1343" spans="1:25" x14ac:dyDescent="0.25">
      <c r="A1343">
        <v>1342</v>
      </c>
      <c r="B1343">
        <v>69427</v>
      </c>
      <c r="C1343">
        <v>0</v>
      </c>
      <c r="D1343">
        <v>0</v>
      </c>
      <c r="E1343" t="s">
        <v>972</v>
      </c>
      <c r="F1343" t="s">
        <v>2623</v>
      </c>
      <c r="G1343">
        <v>1</v>
      </c>
      <c r="H1343" s="6">
        <v>946700</v>
      </c>
      <c r="I1343" s="7">
        <v>46076</v>
      </c>
      <c r="K1343">
        <v>8</v>
      </c>
      <c r="L1343" t="s">
        <v>40</v>
      </c>
      <c r="M1343" t="s">
        <v>7</v>
      </c>
      <c r="N1343" t="s">
        <v>41</v>
      </c>
      <c r="O1343" t="s">
        <v>64</v>
      </c>
      <c r="P1343" t="s">
        <v>2519</v>
      </c>
      <c r="Q1343">
        <v>8</v>
      </c>
      <c r="R1343">
        <v>0</v>
      </c>
      <c r="S1343">
        <v>0</v>
      </c>
      <c r="U1343">
        <v>75736</v>
      </c>
      <c r="V1343">
        <v>75736</v>
      </c>
      <c r="W1343">
        <v>0</v>
      </c>
      <c r="X1343">
        <v>0</v>
      </c>
      <c r="Y1343" t="s">
        <v>44</v>
      </c>
    </row>
    <row r="1344" spans="1:25" x14ac:dyDescent="0.25">
      <c r="A1344">
        <v>1343</v>
      </c>
      <c r="B1344">
        <v>69428</v>
      </c>
      <c r="C1344">
        <v>0</v>
      </c>
      <c r="D1344">
        <v>0</v>
      </c>
      <c r="E1344" t="s">
        <v>978</v>
      </c>
      <c r="F1344" t="s">
        <v>979</v>
      </c>
      <c r="G1344">
        <v>1</v>
      </c>
      <c r="H1344" s="6">
        <v>3104769</v>
      </c>
      <c r="I1344" s="7">
        <v>46076</v>
      </c>
      <c r="K1344">
        <v>8</v>
      </c>
      <c r="L1344" t="s">
        <v>40</v>
      </c>
      <c r="M1344" t="s">
        <v>7</v>
      </c>
      <c r="N1344" t="s">
        <v>41</v>
      </c>
      <c r="O1344" t="s">
        <v>64</v>
      </c>
      <c r="P1344" t="s">
        <v>2519</v>
      </c>
      <c r="Q1344">
        <v>8</v>
      </c>
      <c r="R1344">
        <v>0</v>
      </c>
      <c r="S1344">
        <v>0</v>
      </c>
      <c r="U1344">
        <v>248382</v>
      </c>
      <c r="V1344">
        <v>248382</v>
      </c>
      <c r="W1344">
        <v>0</v>
      </c>
      <c r="X1344">
        <v>0</v>
      </c>
      <c r="Y1344" t="s">
        <v>44</v>
      </c>
    </row>
    <row r="1345" spans="1:25" x14ac:dyDescent="0.25">
      <c r="A1345">
        <v>1344</v>
      </c>
      <c r="B1345">
        <v>69429</v>
      </c>
      <c r="C1345">
        <v>0</v>
      </c>
      <c r="D1345">
        <v>0</v>
      </c>
      <c r="E1345" t="s">
        <v>1755</v>
      </c>
      <c r="F1345" t="s">
        <v>1756</v>
      </c>
      <c r="G1345">
        <v>1</v>
      </c>
      <c r="H1345" s="6">
        <v>5000000</v>
      </c>
      <c r="I1345" s="7">
        <v>46076</v>
      </c>
      <c r="K1345">
        <v>10</v>
      </c>
      <c r="L1345" t="s">
        <v>40</v>
      </c>
      <c r="M1345" t="s">
        <v>5</v>
      </c>
      <c r="N1345" t="s">
        <v>41</v>
      </c>
      <c r="O1345" t="s">
        <v>77</v>
      </c>
      <c r="P1345" t="s">
        <v>2519</v>
      </c>
      <c r="Q1345">
        <v>10</v>
      </c>
      <c r="R1345">
        <v>0</v>
      </c>
      <c r="S1345">
        <v>0</v>
      </c>
      <c r="U1345">
        <v>500000</v>
      </c>
      <c r="V1345">
        <v>500000</v>
      </c>
      <c r="W1345">
        <v>0</v>
      </c>
      <c r="X1345">
        <v>0</v>
      </c>
      <c r="Y1345" t="s">
        <v>48</v>
      </c>
    </row>
    <row r="1346" spans="1:25" x14ac:dyDescent="0.25">
      <c r="A1346">
        <v>1345</v>
      </c>
      <c r="B1346">
        <v>69424</v>
      </c>
      <c r="C1346">
        <v>0</v>
      </c>
      <c r="D1346">
        <v>0</v>
      </c>
      <c r="E1346" t="s">
        <v>2526</v>
      </c>
      <c r="F1346" t="s">
        <v>2527</v>
      </c>
      <c r="G1346">
        <v>1</v>
      </c>
      <c r="H1346" s="6">
        <v>23247153</v>
      </c>
      <c r="I1346" s="7">
        <v>46073</v>
      </c>
      <c r="K1346">
        <v>15</v>
      </c>
      <c r="L1346" t="s">
        <v>40</v>
      </c>
      <c r="M1346" t="s">
        <v>5</v>
      </c>
      <c r="N1346" t="s">
        <v>41</v>
      </c>
      <c r="O1346" t="s">
        <v>54</v>
      </c>
      <c r="P1346" t="s">
        <v>2519</v>
      </c>
      <c r="Q1346">
        <v>3.7</v>
      </c>
      <c r="R1346">
        <v>11.3</v>
      </c>
      <c r="S1346">
        <v>0</v>
      </c>
      <c r="U1346">
        <v>3487073</v>
      </c>
      <c r="V1346">
        <v>860145</v>
      </c>
      <c r="W1346">
        <v>2626928</v>
      </c>
      <c r="X1346">
        <v>0</v>
      </c>
      <c r="Y1346" t="s">
        <v>48</v>
      </c>
    </row>
    <row r="1347" spans="1:25" x14ac:dyDescent="0.25">
      <c r="A1347">
        <v>1346</v>
      </c>
      <c r="B1347">
        <v>69408</v>
      </c>
      <c r="C1347">
        <v>0</v>
      </c>
      <c r="D1347">
        <v>0</v>
      </c>
      <c r="E1347" t="s">
        <v>2271</v>
      </c>
      <c r="F1347" t="s">
        <v>2272</v>
      </c>
      <c r="G1347">
        <v>1</v>
      </c>
      <c r="H1347" s="6">
        <v>882424</v>
      </c>
      <c r="I1347" s="7">
        <v>46073</v>
      </c>
      <c r="K1347">
        <v>15</v>
      </c>
      <c r="L1347" t="s">
        <v>40</v>
      </c>
      <c r="M1347" t="s">
        <v>5</v>
      </c>
      <c r="N1347" t="s">
        <v>41</v>
      </c>
      <c r="O1347" t="s">
        <v>54</v>
      </c>
      <c r="P1347" t="s">
        <v>2519</v>
      </c>
      <c r="Q1347">
        <v>4</v>
      </c>
      <c r="R1347">
        <v>11</v>
      </c>
      <c r="S1347">
        <v>0</v>
      </c>
      <c r="U1347">
        <v>132364</v>
      </c>
      <c r="V1347">
        <v>35297</v>
      </c>
      <c r="W1347">
        <v>97067</v>
      </c>
      <c r="X1347">
        <v>0</v>
      </c>
      <c r="Y1347" t="s">
        <v>109</v>
      </c>
    </row>
    <row r="1348" spans="1:25" x14ac:dyDescent="0.25">
      <c r="A1348">
        <v>1347</v>
      </c>
      <c r="B1348">
        <v>69409</v>
      </c>
      <c r="C1348">
        <v>0</v>
      </c>
      <c r="D1348">
        <v>0</v>
      </c>
      <c r="E1348" t="s">
        <v>2269</v>
      </c>
      <c r="F1348" t="s">
        <v>2270</v>
      </c>
      <c r="G1348">
        <v>1</v>
      </c>
      <c r="H1348" s="6">
        <v>178786</v>
      </c>
      <c r="I1348" s="7">
        <v>46073</v>
      </c>
      <c r="K1348">
        <v>15</v>
      </c>
      <c r="L1348" t="s">
        <v>40</v>
      </c>
      <c r="M1348" t="s">
        <v>5</v>
      </c>
      <c r="N1348" t="s">
        <v>41</v>
      </c>
      <c r="O1348" t="s">
        <v>54</v>
      </c>
      <c r="P1348" t="s">
        <v>2519</v>
      </c>
      <c r="Q1348">
        <v>4</v>
      </c>
      <c r="R1348">
        <v>11</v>
      </c>
      <c r="S1348">
        <v>0</v>
      </c>
      <c r="U1348">
        <v>26818</v>
      </c>
      <c r="V1348">
        <v>7151</v>
      </c>
      <c r="W1348">
        <v>19666</v>
      </c>
      <c r="X1348">
        <v>0</v>
      </c>
      <c r="Y1348" t="s">
        <v>109</v>
      </c>
    </row>
    <row r="1349" spans="1:25" x14ac:dyDescent="0.25">
      <c r="A1349">
        <v>1348</v>
      </c>
      <c r="B1349">
        <v>69414</v>
      </c>
      <c r="C1349">
        <v>0</v>
      </c>
      <c r="D1349">
        <v>0</v>
      </c>
      <c r="E1349" t="s">
        <v>1210</v>
      </c>
      <c r="F1349" t="s">
        <v>1211</v>
      </c>
      <c r="G1349">
        <v>1</v>
      </c>
      <c r="H1349" s="6">
        <v>3445021</v>
      </c>
      <c r="I1349" s="7">
        <v>46073</v>
      </c>
      <c r="K1349">
        <v>15</v>
      </c>
      <c r="L1349" t="s">
        <v>40</v>
      </c>
      <c r="M1349" t="s">
        <v>5</v>
      </c>
      <c r="N1349" t="s">
        <v>41</v>
      </c>
      <c r="O1349" t="s">
        <v>57</v>
      </c>
      <c r="P1349" t="s">
        <v>2519</v>
      </c>
      <c r="Q1349">
        <v>5</v>
      </c>
      <c r="R1349">
        <v>10</v>
      </c>
      <c r="S1349">
        <v>0</v>
      </c>
      <c r="U1349">
        <v>516753</v>
      </c>
      <c r="V1349">
        <v>172251</v>
      </c>
      <c r="W1349">
        <v>344502</v>
      </c>
      <c r="X1349">
        <v>0</v>
      </c>
      <c r="Y1349" t="s">
        <v>72</v>
      </c>
    </row>
    <row r="1350" spans="1:25" x14ac:dyDescent="0.25">
      <c r="A1350">
        <v>1349</v>
      </c>
      <c r="B1350">
        <v>69411</v>
      </c>
      <c r="C1350">
        <v>0</v>
      </c>
      <c r="D1350">
        <v>0</v>
      </c>
      <c r="E1350" t="s">
        <v>1648</v>
      </c>
      <c r="F1350" t="s">
        <v>1649</v>
      </c>
      <c r="G1350">
        <v>1</v>
      </c>
      <c r="H1350" s="6">
        <v>2533571</v>
      </c>
      <c r="I1350" s="7">
        <v>46073</v>
      </c>
      <c r="K1350">
        <v>15</v>
      </c>
      <c r="L1350" t="s">
        <v>40</v>
      </c>
      <c r="M1350" t="s">
        <v>5</v>
      </c>
      <c r="N1350" t="s">
        <v>41</v>
      </c>
      <c r="O1350" t="s">
        <v>54</v>
      </c>
      <c r="P1350" t="s">
        <v>2519</v>
      </c>
      <c r="Q1350">
        <v>4</v>
      </c>
      <c r="R1350">
        <v>11</v>
      </c>
      <c r="S1350">
        <v>0</v>
      </c>
      <c r="U1350">
        <v>380036</v>
      </c>
      <c r="V1350">
        <v>101343</v>
      </c>
      <c r="W1350">
        <v>278693</v>
      </c>
      <c r="X1350">
        <v>0</v>
      </c>
      <c r="Y1350" t="s">
        <v>109</v>
      </c>
    </row>
    <row r="1351" spans="1:25" x14ac:dyDescent="0.25">
      <c r="A1351">
        <v>1350</v>
      </c>
      <c r="B1351">
        <v>69410</v>
      </c>
      <c r="C1351">
        <v>0</v>
      </c>
      <c r="D1351">
        <v>0</v>
      </c>
      <c r="E1351" t="s">
        <v>2267</v>
      </c>
      <c r="F1351" t="s">
        <v>2268</v>
      </c>
      <c r="G1351">
        <v>1</v>
      </c>
      <c r="H1351" s="6">
        <v>210563</v>
      </c>
      <c r="I1351" s="7">
        <v>46073</v>
      </c>
      <c r="K1351">
        <v>15</v>
      </c>
      <c r="L1351" t="s">
        <v>40</v>
      </c>
      <c r="M1351" t="s">
        <v>5</v>
      </c>
      <c r="N1351" t="s">
        <v>41</v>
      </c>
      <c r="O1351" t="s">
        <v>54</v>
      </c>
      <c r="P1351" t="s">
        <v>2519</v>
      </c>
      <c r="Q1351">
        <v>4</v>
      </c>
      <c r="R1351">
        <v>11</v>
      </c>
      <c r="S1351">
        <v>0</v>
      </c>
      <c r="U1351">
        <v>31584</v>
      </c>
      <c r="V1351">
        <v>8423</v>
      </c>
      <c r="W1351">
        <v>23162</v>
      </c>
      <c r="X1351">
        <v>0</v>
      </c>
      <c r="Y1351" t="s">
        <v>48</v>
      </c>
    </row>
    <row r="1352" spans="1:25" x14ac:dyDescent="0.25">
      <c r="A1352">
        <v>1351</v>
      </c>
      <c r="B1352">
        <v>69407</v>
      </c>
      <c r="C1352">
        <v>0</v>
      </c>
      <c r="D1352">
        <v>0</v>
      </c>
      <c r="E1352" t="s">
        <v>1646</v>
      </c>
      <c r="F1352" t="s">
        <v>1647</v>
      </c>
      <c r="G1352">
        <v>1</v>
      </c>
      <c r="H1352" s="6">
        <v>989999</v>
      </c>
      <c r="I1352" s="7">
        <v>46073</v>
      </c>
      <c r="K1352">
        <v>15</v>
      </c>
      <c r="L1352" t="s">
        <v>40</v>
      </c>
      <c r="M1352" t="s">
        <v>5</v>
      </c>
      <c r="N1352" t="s">
        <v>41</v>
      </c>
      <c r="O1352" t="s">
        <v>54</v>
      </c>
      <c r="P1352" t="s">
        <v>2519</v>
      </c>
      <c r="Q1352">
        <v>4</v>
      </c>
      <c r="R1352">
        <v>11</v>
      </c>
      <c r="S1352">
        <v>0</v>
      </c>
      <c r="U1352">
        <v>148500</v>
      </c>
      <c r="V1352">
        <v>39600</v>
      </c>
      <c r="W1352">
        <v>108900</v>
      </c>
      <c r="X1352">
        <v>0</v>
      </c>
      <c r="Y1352" t="s">
        <v>109</v>
      </c>
    </row>
    <row r="1353" spans="1:25" x14ac:dyDescent="0.25">
      <c r="A1353">
        <v>1352</v>
      </c>
      <c r="B1353">
        <v>69423</v>
      </c>
      <c r="C1353">
        <v>0</v>
      </c>
      <c r="D1353">
        <v>0</v>
      </c>
      <c r="E1353" t="s">
        <v>1232</v>
      </c>
      <c r="F1353" t="s">
        <v>1233</v>
      </c>
      <c r="G1353">
        <v>1</v>
      </c>
      <c r="H1353" s="6">
        <v>109588702</v>
      </c>
      <c r="I1353" s="7">
        <v>46073</v>
      </c>
      <c r="K1353">
        <v>15</v>
      </c>
      <c r="L1353" t="s">
        <v>40</v>
      </c>
      <c r="M1353" t="s">
        <v>5</v>
      </c>
      <c r="N1353" t="s">
        <v>41</v>
      </c>
      <c r="O1353" t="s">
        <v>54</v>
      </c>
      <c r="P1353" t="s">
        <v>2519</v>
      </c>
      <c r="Q1353">
        <v>3.7</v>
      </c>
      <c r="R1353">
        <v>11.3</v>
      </c>
      <c r="S1353">
        <v>0</v>
      </c>
      <c r="U1353">
        <v>16438305</v>
      </c>
      <c r="V1353">
        <v>4054782</v>
      </c>
      <c r="W1353">
        <v>12383523</v>
      </c>
      <c r="X1353">
        <v>0</v>
      </c>
      <c r="Y1353" t="s">
        <v>67</v>
      </c>
    </row>
    <row r="1354" spans="1:25" x14ac:dyDescent="0.25">
      <c r="A1354">
        <v>1353</v>
      </c>
      <c r="B1354">
        <v>69426</v>
      </c>
      <c r="C1354">
        <v>0</v>
      </c>
      <c r="D1354">
        <v>0</v>
      </c>
      <c r="E1354" t="s">
        <v>279</v>
      </c>
      <c r="F1354" t="s">
        <v>280</v>
      </c>
      <c r="G1354">
        <v>1</v>
      </c>
      <c r="H1354" s="6">
        <v>14285077</v>
      </c>
      <c r="I1354" s="7">
        <v>46073</v>
      </c>
      <c r="K1354" t="s">
        <v>80</v>
      </c>
      <c r="L1354" t="s">
        <v>40</v>
      </c>
      <c r="M1354" t="s">
        <v>5</v>
      </c>
      <c r="N1354" t="s">
        <v>41</v>
      </c>
      <c r="O1354" t="s">
        <v>57</v>
      </c>
      <c r="P1354" t="s">
        <v>2519</v>
      </c>
      <c r="Q1354">
        <v>6.8</v>
      </c>
      <c r="R1354">
        <v>0</v>
      </c>
      <c r="S1354">
        <v>0</v>
      </c>
      <c r="U1354">
        <v>971385</v>
      </c>
      <c r="V1354">
        <v>971385</v>
      </c>
      <c r="W1354">
        <v>0</v>
      </c>
      <c r="X1354">
        <v>0</v>
      </c>
      <c r="Y1354" t="s">
        <v>81</v>
      </c>
    </row>
    <row r="1355" spans="1:25" x14ac:dyDescent="0.25">
      <c r="A1355">
        <v>1354</v>
      </c>
      <c r="B1355">
        <v>69416</v>
      </c>
      <c r="C1355">
        <v>0</v>
      </c>
      <c r="D1355">
        <v>0</v>
      </c>
      <c r="E1355" t="s">
        <v>199</v>
      </c>
      <c r="F1355" t="s">
        <v>200</v>
      </c>
      <c r="G1355">
        <v>1</v>
      </c>
      <c r="H1355" s="6">
        <v>27846184</v>
      </c>
      <c r="I1355" s="7">
        <v>46073</v>
      </c>
      <c r="K1355">
        <v>15</v>
      </c>
      <c r="L1355" t="s">
        <v>40</v>
      </c>
      <c r="M1355" t="s">
        <v>5</v>
      </c>
      <c r="N1355" t="s">
        <v>41</v>
      </c>
      <c r="O1355" t="s">
        <v>77</v>
      </c>
      <c r="P1355" t="s">
        <v>2519</v>
      </c>
      <c r="Q1355">
        <v>6</v>
      </c>
      <c r="R1355">
        <v>9</v>
      </c>
      <c r="S1355">
        <v>0</v>
      </c>
      <c r="U1355">
        <v>4176928</v>
      </c>
      <c r="V1355">
        <v>1670771</v>
      </c>
      <c r="W1355">
        <v>2506157</v>
      </c>
      <c r="X1355">
        <v>0</v>
      </c>
      <c r="Y1355" t="s">
        <v>94</v>
      </c>
    </row>
    <row r="1356" spans="1:25" x14ac:dyDescent="0.25">
      <c r="A1356">
        <v>1355</v>
      </c>
      <c r="B1356">
        <v>69425</v>
      </c>
      <c r="C1356">
        <v>0</v>
      </c>
      <c r="D1356">
        <v>0</v>
      </c>
      <c r="E1356" t="s">
        <v>2114</v>
      </c>
      <c r="F1356" t="s">
        <v>2115</v>
      </c>
      <c r="G1356">
        <v>1</v>
      </c>
      <c r="H1356" s="6">
        <v>263059</v>
      </c>
      <c r="I1356" s="7">
        <v>46073</v>
      </c>
      <c r="K1356" t="s">
        <v>80</v>
      </c>
      <c r="L1356" t="s">
        <v>40</v>
      </c>
      <c r="M1356" t="s">
        <v>5</v>
      </c>
      <c r="N1356" t="s">
        <v>41</v>
      </c>
      <c r="O1356" t="s">
        <v>57</v>
      </c>
      <c r="P1356" t="s">
        <v>2519</v>
      </c>
      <c r="Q1356">
        <v>6.8</v>
      </c>
      <c r="R1356">
        <v>0</v>
      </c>
      <c r="S1356">
        <v>0</v>
      </c>
      <c r="U1356">
        <v>17888</v>
      </c>
      <c r="V1356">
        <v>17888</v>
      </c>
      <c r="W1356">
        <v>0</v>
      </c>
      <c r="X1356">
        <v>0</v>
      </c>
      <c r="Y1356" t="s">
        <v>81</v>
      </c>
    </row>
    <row r="1357" spans="1:25" x14ac:dyDescent="0.25">
      <c r="A1357">
        <v>1356</v>
      </c>
      <c r="B1357">
        <v>69412</v>
      </c>
      <c r="C1357">
        <v>0</v>
      </c>
      <c r="D1357">
        <v>0</v>
      </c>
      <c r="E1357" t="s">
        <v>1644</v>
      </c>
      <c r="F1357" t="s">
        <v>1645</v>
      </c>
      <c r="G1357">
        <v>1</v>
      </c>
      <c r="H1357" s="6">
        <v>22083346</v>
      </c>
      <c r="I1357" s="7">
        <v>46073</v>
      </c>
      <c r="K1357">
        <v>15</v>
      </c>
      <c r="L1357" t="s">
        <v>40</v>
      </c>
      <c r="M1357" t="s">
        <v>5</v>
      </c>
      <c r="N1357" t="s">
        <v>41</v>
      </c>
      <c r="O1357" t="s">
        <v>54</v>
      </c>
      <c r="P1357" t="s">
        <v>2519</v>
      </c>
      <c r="Q1357">
        <v>4</v>
      </c>
      <c r="R1357">
        <v>11</v>
      </c>
      <c r="S1357">
        <v>0</v>
      </c>
      <c r="U1357">
        <v>3312502</v>
      </c>
      <c r="V1357">
        <v>883334</v>
      </c>
      <c r="W1357">
        <v>2429168</v>
      </c>
      <c r="X1357">
        <v>0</v>
      </c>
      <c r="Y1357" t="s">
        <v>48</v>
      </c>
    </row>
    <row r="1358" spans="1:25" x14ac:dyDescent="0.25">
      <c r="A1358">
        <v>1357</v>
      </c>
      <c r="B1358">
        <v>69422</v>
      </c>
      <c r="C1358">
        <v>0</v>
      </c>
      <c r="D1358">
        <v>0</v>
      </c>
      <c r="E1358" t="s">
        <v>2528</v>
      </c>
      <c r="F1358" t="s">
        <v>2529</v>
      </c>
      <c r="G1358">
        <v>1</v>
      </c>
      <c r="H1358" s="6">
        <v>8160909</v>
      </c>
      <c r="I1358" s="7">
        <v>46073</v>
      </c>
      <c r="K1358">
        <v>15</v>
      </c>
      <c r="L1358" t="s">
        <v>40</v>
      </c>
      <c r="M1358" t="s">
        <v>5</v>
      </c>
      <c r="N1358" t="s">
        <v>41</v>
      </c>
      <c r="O1358" t="s">
        <v>54</v>
      </c>
      <c r="P1358" t="s">
        <v>2519</v>
      </c>
      <c r="Q1358">
        <v>1.6</v>
      </c>
      <c r="R1358">
        <v>13.4</v>
      </c>
      <c r="S1358">
        <v>0</v>
      </c>
      <c r="U1358">
        <v>1224136</v>
      </c>
      <c r="V1358">
        <v>130575</v>
      </c>
      <c r="W1358">
        <v>1093562</v>
      </c>
      <c r="X1358">
        <v>0</v>
      </c>
      <c r="Y1358" t="s">
        <v>94</v>
      </c>
    </row>
    <row r="1359" spans="1:25" x14ac:dyDescent="0.25">
      <c r="A1359">
        <v>1358</v>
      </c>
      <c r="B1359">
        <v>69404</v>
      </c>
      <c r="C1359">
        <v>0</v>
      </c>
      <c r="D1359">
        <v>0</v>
      </c>
      <c r="E1359" t="s">
        <v>2377</v>
      </c>
      <c r="F1359" t="s">
        <v>2378</v>
      </c>
      <c r="G1359">
        <v>1</v>
      </c>
      <c r="H1359" s="6">
        <v>5000000</v>
      </c>
      <c r="I1359" s="7">
        <v>46073</v>
      </c>
      <c r="K1359">
        <v>10</v>
      </c>
      <c r="L1359" t="s">
        <v>40</v>
      </c>
      <c r="M1359" t="s">
        <v>4</v>
      </c>
      <c r="N1359" t="s">
        <v>41</v>
      </c>
      <c r="O1359" t="s">
        <v>51</v>
      </c>
      <c r="P1359" t="s">
        <v>2519</v>
      </c>
      <c r="Q1359">
        <v>10</v>
      </c>
      <c r="R1359">
        <v>0</v>
      </c>
      <c r="S1359">
        <v>0</v>
      </c>
      <c r="U1359">
        <v>500000</v>
      </c>
      <c r="V1359">
        <v>500000</v>
      </c>
      <c r="W1359">
        <v>0</v>
      </c>
      <c r="X1359">
        <v>0</v>
      </c>
      <c r="Y1359" t="s">
        <v>48</v>
      </c>
    </row>
    <row r="1360" spans="1:25" x14ac:dyDescent="0.25">
      <c r="A1360">
        <v>1359</v>
      </c>
      <c r="B1360">
        <v>69405</v>
      </c>
      <c r="C1360">
        <v>0</v>
      </c>
      <c r="D1360">
        <v>0</v>
      </c>
      <c r="E1360" t="s">
        <v>2377</v>
      </c>
      <c r="F1360" t="s">
        <v>2378</v>
      </c>
      <c r="G1360">
        <v>1</v>
      </c>
      <c r="H1360" s="6">
        <v>5000000</v>
      </c>
      <c r="I1360" s="7">
        <v>46073</v>
      </c>
      <c r="K1360">
        <v>10</v>
      </c>
      <c r="L1360" t="s">
        <v>40</v>
      </c>
      <c r="M1360" t="s">
        <v>4</v>
      </c>
      <c r="N1360" t="s">
        <v>41</v>
      </c>
      <c r="O1360" t="s">
        <v>51</v>
      </c>
      <c r="P1360" t="s">
        <v>2519</v>
      </c>
      <c r="Q1360">
        <v>10</v>
      </c>
      <c r="R1360">
        <v>0</v>
      </c>
      <c r="S1360">
        <v>0</v>
      </c>
      <c r="U1360">
        <v>500000</v>
      </c>
      <c r="V1360">
        <v>500000</v>
      </c>
      <c r="W1360">
        <v>0</v>
      </c>
      <c r="X1360">
        <v>0</v>
      </c>
      <c r="Y1360" t="s">
        <v>48</v>
      </c>
    </row>
    <row r="1361" spans="1:25" x14ac:dyDescent="0.25">
      <c r="A1361">
        <v>1360</v>
      </c>
      <c r="B1361">
        <v>69406</v>
      </c>
      <c r="C1361">
        <v>0</v>
      </c>
      <c r="D1361">
        <v>0</v>
      </c>
      <c r="E1361" t="s">
        <v>2377</v>
      </c>
      <c r="F1361" t="s">
        <v>2378</v>
      </c>
      <c r="G1361">
        <v>1</v>
      </c>
      <c r="H1361" s="6">
        <v>899041</v>
      </c>
      <c r="I1361" s="7">
        <v>46073</v>
      </c>
      <c r="K1361">
        <v>10</v>
      </c>
      <c r="L1361" t="s">
        <v>40</v>
      </c>
      <c r="M1361" t="s">
        <v>4</v>
      </c>
      <c r="N1361" t="s">
        <v>41</v>
      </c>
      <c r="O1361" t="s">
        <v>51</v>
      </c>
      <c r="P1361" t="s">
        <v>2519</v>
      </c>
      <c r="Q1361">
        <v>10</v>
      </c>
      <c r="R1361">
        <v>0</v>
      </c>
      <c r="S1361">
        <v>0</v>
      </c>
      <c r="U1361">
        <v>89904</v>
      </c>
      <c r="V1361">
        <v>89904</v>
      </c>
      <c r="W1361">
        <v>0</v>
      </c>
      <c r="X1361">
        <v>0</v>
      </c>
      <c r="Y1361" t="s">
        <v>48</v>
      </c>
    </row>
    <row r="1362" spans="1:25" x14ac:dyDescent="0.25">
      <c r="A1362">
        <v>1361</v>
      </c>
      <c r="B1362">
        <v>69417</v>
      </c>
      <c r="C1362">
        <v>0</v>
      </c>
      <c r="D1362">
        <v>0</v>
      </c>
      <c r="E1362" t="s">
        <v>795</v>
      </c>
      <c r="F1362" t="s">
        <v>796</v>
      </c>
      <c r="G1362">
        <v>1</v>
      </c>
      <c r="H1362" s="6">
        <v>23448126</v>
      </c>
      <c r="I1362" s="7">
        <v>46073</v>
      </c>
      <c r="K1362" t="s">
        <v>167</v>
      </c>
      <c r="L1362" t="s">
        <v>40</v>
      </c>
      <c r="M1362" t="s">
        <v>7</v>
      </c>
      <c r="N1362" t="s">
        <v>41</v>
      </c>
      <c r="O1362" t="s">
        <v>64</v>
      </c>
      <c r="P1362" t="s">
        <v>2519</v>
      </c>
      <c r="Q1362">
        <v>5.5</v>
      </c>
      <c r="R1362">
        <v>0</v>
      </c>
      <c r="S1362">
        <v>0</v>
      </c>
      <c r="U1362">
        <v>1289647</v>
      </c>
      <c r="V1362">
        <v>1289647</v>
      </c>
      <c r="W1362">
        <v>0</v>
      </c>
      <c r="X1362">
        <v>0</v>
      </c>
      <c r="Y1362" t="s">
        <v>44</v>
      </c>
    </row>
    <row r="1363" spans="1:25" x14ac:dyDescent="0.25">
      <c r="A1363">
        <v>1362</v>
      </c>
      <c r="B1363">
        <v>69413</v>
      </c>
      <c r="C1363">
        <v>0</v>
      </c>
      <c r="D1363">
        <v>0</v>
      </c>
      <c r="E1363" t="s">
        <v>498</v>
      </c>
      <c r="F1363" t="s">
        <v>499</v>
      </c>
      <c r="G1363">
        <v>1</v>
      </c>
      <c r="H1363" s="6">
        <v>24278704</v>
      </c>
      <c r="I1363" s="7">
        <v>46073</v>
      </c>
      <c r="K1363">
        <v>15</v>
      </c>
      <c r="L1363" t="s">
        <v>40</v>
      </c>
      <c r="M1363" t="s">
        <v>5</v>
      </c>
      <c r="N1363" t="s">
        <v>41</v>
      </c>
      <c r="O1363" t="s">
        <v>77</v>
      </c>
      <c r="P1363" t="s">
        <v>2519</v>
      </c>
      <c r="Q1363">
        <v>6</v>
      </c>
      <c r="R1363">
        <v>9</v>
      </c>
      <c r="S1363">
        <v>0</v>
      </c>
      <c r="U1363">
        <v>3641806</v>
      </c>
      <c r="V1363">
        <v>1456722</v>
      </c>
      <c r="W1363">
        <v>2185083</v>
      </c>
      <c r="X1363">
        <v>0</v>
      </c>
      <c r="Y1363" t="s">
        <v>48</v>
      </c>
    </row>
    <row r="1364" spans="1:25" x14ac:dyDescent="0.25">
      <c r="A1364">
        <v>1363</v>
      </c>
      <c r="B1364">
        <v>69415</v>
      </c>
      <c r="C1364">
        <v>0</v>
      </c>
      <c r="D1364">
        <v>0</v>
      </c>
      <c r="E1364" t="s">
        <v>1836</v>
      </c>
      <c r="F1364" t="s">
        <v>1837</v>
      </c>
      <c r="G1364">
        <v>1</v>
      </c>
      <c r="H1364" s="6">
        <v>6363640</v>
      </c>
      <c r="I1364" s="7">
        <v>46073</v>
      </c>
      <c r="K1364">
        <v>9</v>
      </c>
      <c r="L1364" t="s">
        <v>40</v>
      </c>
      <c r="M1364" t="s">
        <v>9</v>
      </c>
      <c r="N1364" t="s">
        <v>41</v>
      </c>
      <c r="O1364" t="s">
        <v>42</v>
      </c>
      <c r="P1364" t="s">
        <v>2519</v>
      </c>
      <c r="Q1364">
        <v>9</v>
      </c>
      <c r="R1364">
        <v>0</v>
      </c>
      <c r="S1364">
        <v>0</v>
      </c>
      <c r="U1364">
        <v>572728</v>
      </c>
      <c r="V1364">
        <v>572728</v>
      </c>
      <c r="W1364">
        <v>0</v>
      </c>
      <c r="X1364">
        <v>0</v>
      </c>
      <c r="Y1364" t="s">
        <v>67</v>
      </c>
    </row>
    <row r="1365" spans="1:25" x14ac:dyDescent="0.25">
      <c r="A1365">
        <v>1364</v>
      </c>
      <c r="B1365">
        <v>69399</v>
      </c>
      <c r="C1365">
        <v>0</v>
      </c>
      <c r="D1365">
        <v>0</v>
      </c>
      <c r="E1365" t="s">
        <v>2077</v>
      </c>
      <c r="F1365" t="s">
        <v>2078</v>
      </c>
      <c r="G1365">
        <v>1</v>
      </c>
      <c r="H1365" s="6">
        <v>10000000</v>
      </c>
      <c r="I1365" s="7">
        <v>46072</v>
      </c>
      <c r="K1365" t="s">
        <v>990</v>
      </c>
      <c r="L1365" t="s">
        <v>40</v>
      </c>
      <c r="M1365" t="s">
        <v>5</v>
      </c>
      <c r="N1365" t="s">
        <v>41</v>
      </c>
      <c r="O1365" t="s">
        <v>57</v>
      </c>
      <c r="P1365" t="s">
        <v>2519</v>
      </c>
      <c r="Q1365">
        <v>7.7</v>
      </c>
      <c r="R1365">
        <v>0</v>
      </c>
      <c r="S1365">
        <v>0</v>
      </c>
      <c r="U1365">
        <v>770000</v>
      </c>
      <c r="V1365">
        <v>770000</v>
      </c>
      <c r="W1365">
        <v>0</v>
      </c>
      <c r="X1365">
        <v>0</v>
      </c>
      <c r="Y1365" t="s">
        <v>48</v>
      </c>
    </row>
    <row r="1366" spans="1:25" x14ac:dyDescent="0.25">
      <c r="A1366">
        <v>1365</v>
      </c>
      <c r="B1366">
        <v>69403</v>
      </c>
      <c r="C1366">
        <v>0</v>
      </c>
      <c r="D1366">
        <v>0</v>
      </c>
      <c r="E1366" t="s">
        <v>457</v>
      </c>
      <c r="F1366" t="s">
        <v>458</v>
      </c>
      <c r="G1366">
        <v>1</v>
      </c>
      <c r="H1366" s="6">
        <v>204800</v>
      </c>
      <c r="I1366" s="7">
        <v>46072</v>
      </c>
      <c r="K1366" t="s">
        <v>137</v>
      </c>
      <c r="L1366" t="s">
        <v>40</v>
      </c>
      <c r="M1366" t="s">
        <v>5</v>
      </c>
      <c r="N1366" t="s">
        <v>41</v>
      </c>
      <c r="O1366" t="s">
        <v>47</v>
      </c>
      <c r="P1366" t="s">
        <v>2519</v>
      </c>
      <c r="Q1366">
        <v>12.5</v>
      </c>
      <c r="R1366">
        <v>0</v>
      </c>
      <c r="S1366">
        <v>0</v>
      </c>
      <c r="U1366">
        <v>25600</v>
      </c>
      <c r="V1366">
        <v>25600</v>
      </c>
      <c r="W1366">
        <v>0</v>
      </c>
      <c r="X1366">
        <v>0</v>
      </c>
      <c r="Y1366" t="s">
        <v>44</v>
      </c>
    </row>
    <row r="1367" spans="1:25" x14ac:dyDescent="0.25">
      <c r="A1367">
        <v>1366</v>
      </c>
      <c r="B1367">
        <v>69393</v>
      </c>
      <c r="C1367">
        <v>0</v>
      </c>
      <c r="D1367">
        <v>0</v>
      </c>
      <c r="E1367" t="s">
        <v>1570</v>
      </c>
      <c r="F1367" t="s">
        <v>1571</v>
      </c>
      <c r="G1367">
        <v>1</v>
      </c>
      <c r="H1367" s="6">
        <v>1000000</v>
      </c>
      <c r="I1367" s="7">
        <v>46071</v>
      </c>
      <c r="K1367">
        <v>7</v>
      </c>
      <c r="L1367" t="s">
        <v>40</v>
      </c>
      <c r="M1367" t="s">
        <v>5</v>
      </c>
      <c r="N1367" t="s">
        <v>41</v>
      </c>
      <c r="O1367" t="s">
        <v>47</v>
      </c>
      <c r="P1367" t="s">
        <v>2519</v>
      </c>
      <c r="Q1367">
        <v>7</v>
      </c>
      <c r="R1367">
        <v>0</v>
      </c>
      <c r="S1367">
        <v>0</v>
      </c>
      <c r="U1367">
        <v>70000</v>
      </c>
      <c r="V1367">
        <v>70000</v>
      </c>
      <c r="W1367">
        <v>0</v>
      </c>
      <c r="X1367">
        <v>0</v>
      </c>
      <c r="Y1367" t="s">
        <v>44</v>
      </c>
    </row>
    <row r="1368" spans="1:25" x14ac:dyDescent="0.25">
      <c r="A1368">
        <v>1367</v>
      </c>
      <c r="B1368">
        <v>69392</v>
      </c>
      <c r="C1368">
        <v>0</v>
      </c>
      <c r="D1368">
        <v>0</v>
      </c>
      <c r="E1368" t="s">
        <v>1327</v>
      </c>
      <c r="F1368" t="s">
        <v>1328</v>
      </c>
      <c r="G1368">
        <v>1</v>
      </c>
      <c r="H1368" s="6">
        <v>132411</v>
      </c>
      <c r="I1368" s="7">
        <v>46071</v>
      </c>
      <c r="K1368">
        <v>12</v>
      </c>
      <c r="L1368" t="s">
        <v>40</v>
      </c>
      <c r="M1368" t="s">
        <v>8</v>
      </c>
      <c r="N1368" t="s">
        <v>41</v>
      </c>
      <c r="O1368" t="s">
        <v>347</v>
      </c>
      <c r="P1368" t="s">
        <v>2519</v>
      </c>
      <c r="Q1368">
        <v>12</v>
      </c>
      <c r="R1368">
        <v>0</v>
      </c>
      <c r="S1368">
        <v>0</v>
      </c>
      <c r="U1368">
        <v>15889</v>
      </c>
      <c r="V1368">
        <v>15889</v>
      </c>
      <c r="W1368">
        <v>0</v>
      </c>
      <c r="X1368">
        <v>0</v>
      </c>
      <c r="Y1368" t="s">
        <v>109</v>
      </c>
    </row>
    <row r="1369" spans="1:25" x14ac:dyDescent="0.25">
      <c r="A1369">
        <v>1368</v>
      </c>
      <c r="B1369">
        <v>69397</v>
      </c>
      <c r="C1369">
        <v>0</v>
      </c>
      <c r="D1369">
        <v>0</v>
      </c>
      <c r="E1369" t="s">
        <v>1479</v>
      </c>
      <c r="F1369" t="s">
        <v>1480</v>
      </c>
      <c r="G1369">
        <v>1</v>
      </c>
      <c r="H1369" s="6">
        <v>1351372</v>
      </c>
      <c r="I1369" s="7">
        <v>46071</v>
      </c>
      <c r="K1369" t="s">
        <v>1481</v>
      </c>
      <c r="L1369" t="s">
        <v>40</v>
      </c>
      <c r="M1369" t="s">
        <v>5</v>
      </c>
      <c r="N1369" t="s">
        <v>41</v>
      </c>
      <c r="O1369" t="s">
        <v>57</v>
      </c>
      <c r="P1369" t="s">
        <v>2519</v>
      </c>
      <c r="Q1369">
        <v>1.5</v>
      </c>
      <c r="R1369">
        <v>0</v>
      </c>
      <c r="S1369">
        <v>0</v>
      </c>
      <c r="U1369">
        <v>20271</v>
      </c>
      <c r="V1369">
        <v>20271</v>
      </c>
      <c r="W1369">
        <v>0</v>
      </c>
      <c r="X1369">
        <v>0</v>
      </c>
      <c r="Y1369" t="s">
        <v>48</v>
      </c>
    </row>
    <row r="1370" spans="1:25" x14ac:dyDescent="0.25">
      <c r="A1370">
        <v>1369</v>
      </c>
      <c r="B1370">
        <v>69390</v>
      </c>
      <c r="C1370">
        <v>0</v>
      </c>
      <c r="D1370">
        <v>0</v>
      </c>
      <c r="E1370" t="s">
        <v>2252</v>
      </c>
      <c r="F1370" t="s">
        <v>2253</v>
      </c>
      <c r="G1370">
        <v>1</v>
      </c>
      <c r="H1370" s="6">
        <v>853718</v>
      </c>
      <c r="I1370" s="7">
        <v>46070</v>
      </c>
      <c r="K1370">
        <v>15</v>
      </c>
      <c r="L1370" t="s">
        <v>40</v>
      </c>
      <c r="M1370" t="s">
        <v>3</v>
      </c>
      <c r="N1370" t="s">
        <v>41</v>
      </c>
      <c r="O1370" t="s">
        <v>51</v>
      </c>
      <c r="P1370" t="s">
        <v>2519</v>
      </c>
      <c r="Q1370">
        <v>15</v>
      </c>
      <c r="R1370">
        <v>0</v>
      </c>
      <c r="S1370">
        <v>0</v>
      </c>
      <c r="U1370">
        <v>128058</v>
      </c>
      <c r="V1370">
        <v>128058</v>
      </c>
      <c r="W1370">
        <v>0</v>
      </c>
      <c r="X1370">
        <v>0</v>
      </c>
      <c r="Y1370" t="s">
        <v>48</v>
      </c>
    </row>
    <row r="1371" spans="1:25" x14ac:dyDescent="0.25">
      <c r="A1371">
        <v>1370</v>
      </c>
      <c r="B1371">
        <v>69388</v>
      </c>
      <c r="C1371">
        <v>0</v>
      </c>
      <c r="D1371">
        <v>0</v>
      </c>
      <c r="E1371" t="s">
        <v>1083</v>
      </c>
      <c r="F1371" t="s">
        <v>1084</v>
      </c>
      <c r="G1371">
        <v>1</v>
      </c>
      <c r="H1371" s="6">
        <v>871765</v>
      </c>
      <c r="I1371" s="7">
        <v>46070</v>
      </c>
      <c r="K1371">
        <v>15</v>
      </c>
      <c r="L1371" t="s">
        <v>40</v>
      </c>
      <c r="M1371" t="s">
        <v>3</v>
      </c>
      <c r="N1371" t="s">
        <v>41</v>
      </c>
      <c r="O1371" t="s">
        <v>51</v>
      </c>
      <c r="P1371" t="s">
        <v>2519</v>
      </c>
      <c r="Q1371">
        <v>15</v>
      </c>
      <c r="R1371">
        <v>0</v>
      </c>
      <c r="S1371">
        <v>0</v>
      </c>
      <c r="U1371">
        <v>130765</v>
      </c>
      <c r="V1371">
        <v>130765</v>
      </c>
      <c r="W1371">
        <v>0</v>
      </c>
      <c r="X1371">
        <v>0</v>
      </c>
      <c r="Y1371" t="s">
        <v>48</v>
      </c>
    </row>
    <row r="1372" spans="1:25" x14ac:dyDescent="0.25">
      <c r="A1372">
        <v>1371</v>
      </c>
      <c r="B1372">
        <v>69387</v>
      </c>
      <c r="C1372">
        <v>0</v>
      </c>
      <c r="D1372">
        <v>0</v>
      </c>
      <c r="E1372" t="s">
        <v>2250</v>
      </c>
      <c r="F1372" t="s">
        <v>2251</v>
      </c>
      <c r="G1372">
        <v>1</v>
      </c>
      <c r="H1372" s="6">
        <v>156175</v>
      </c>
      <c r="I1372" s="7">
        <v>46070</v>
      </c>
      <c r="K1372">
        <v>15</v>
      </c>
      <c r="L1372" t="s">
        <v>40</v>
      </c>
      <c r="M1372" t="s">
        <v>3</v>
      </c>
      <c r="N1372" t="s">
        <v>41</v>
      </c>
      <c r="O1372" t="s">
        <v>51</v>
      </c>
      <c r="P1372" t="s">
        <v>2519</v>
      </c>
      <c r="Q1372">
        <v>15</v>
      </c>
      <c r="R1372">
        <v>0</v>
      </c>
      <c r="S1372">
        <v>0</v>
      </c>
      <c r="U1372">
        <v>23426</v>
      </c>
      <c r="V1372">
        <v>23426</v>
      </c>
      <c r="W1372">
        <v>0</v>
      </c>
      <c r="X1372">
        <v>0</v>
      </c>
      <c r="Y1372" t="s">
        <v>48</v>
      </c>
    </row>
    <row r="1373" spans="1:25" x14ac:dyDescent="0.25">
      <c r="A1373">
        <v>1372</v>
      </c>
      <c r="B1373">
        <v>69389</v>
      </c>
      <c r="C1373">
        <v>0</v>
      </c>
      <c r="D1373">
        <v>0</v>
      </c>
      <c r="E1373" t="s">
        <v>860</v>
      </c>
      <c r="F1373" t="s">
        <v>861</v>
      </c>
      <c r="G1373">
        <v>1</v>
      </c>
      <c r="H1373" s="6">
        <v>1934716</v>
      </c>
      <c r="I1373" s="7">
        <v>46070</v>
      </c>
      <c r="K1373">
        <v>15</v>
      </c>
      <c r="L1373" t="s">
        <v>40</v>
      </c>
      <c r="M1373" t="s">
        <v>3</v>
      </c>
      <c r="N1373" t="s">
        <v>41</v>
      </c>
      <c r="O1373" t="s">
        <v>51</v>
      </c>
      <c r="P1373" t="s">
        <v>2519</v>
      </c>
      <c r="Q1373">
        <v>15</v>
      </c>
      <c r="R1373">
        <v>0</v>
      </c>
      <c r="S1373">
        <v>0</v>
      </c>
      <c r="U1373">
        <v>290207</v>
      </c>
      <c r="V1373">
        <v>290207</v>
      </c>
      <c r="W1373">
        <v>0</v>
      </c>
      <c r="X1373">
        <v>0</v>
      </c>
      <c r="Y1373" t="s">
        <v>48</v>
      </c>
    </row>
    <row r="1374" spans="1:25" x14ac:dyDescent="0.25">
      <c r="A1374">
        <v>1373</v>
      </c>
      <c r="B1374">
        <v>69386</v>
      </c>
      <c r="C1374">
        <v>0</v>
      </c>
      <c r="D1374">
        <v>0</v>
      </c>
      <c r="E1374" t="s">
        <v>2254</v>
      </c>
      <c r="F1374" t="s">
        <v>2255</v>
      </c>
      <c r="G1374">
        <v>1</v>
      </c>
      <c r="H1374" s="6">
        <v>493435</v>
      </c>
      <c r="I1374" s="7">
        <v>46070</v>
      </c>
      <c r="K1374">
        <v>15</v>
      </c>
      <c r="L1374" t="s">
        <v>40</v>
      </c>
      <c r="M1374" t="s">
        <v>3</v>
      </c>
      <c r="N1374" t="s">
        <v>41</v>
      </c>
      <c r="O1374" t="s">
        <v>51</v>
      </c>
      <c r="P1374" t="s">
        <v>2519</v>
      </c>
      <c r="Q1374">
        <v>15</v>
      </c>
      <c r="R1374">
        <v>0</v>
      </c>
      <c r="S1374">
        <v>0</v>
      </c>
      <c r="U1374">
        <v>74015</v>
      </c>
      <c r="V1374">
        <v>74015</v>
      </c>
      <c r="W1374">
        <v>0</v>
      </c>
      <c r="X1374">
        <v>0</v>
      </c>
      <c r="Y1374" t="s">
        <v>48</v>
      </c>
    </row>
    <row r="1375" spans="1:25" x14ac:dyDescent="0.25">
      <c r="A1375">
        <v>1374</v>
      </c>
      <c r="B1375">
        <v>69391</v>
      </c>
      <c r="C1375">
        <v>0</v>
      </c>
      <c r="D1375">
        <v>0</v>
      </c>
      <c r="E1375" t="s">
        <v>2248</v>
      </c>
      <c r="F1375" t="s">
        <v>2249</v>
      </c>
      <c r="G1375">
        <v>1</v>
      </c>
      <c r="H1375" s="6">
        <v>171051</v>
      </c>
      <c r="I1375" s="7">
        <v>46070</v>
      </c>
      <c r="K1375">
        <v>15</v>
      </c>
      <c r="L1375" t="s">
        <v>40</v>
      </c>
      <c r="M1375" t="s">
        <v>3</v>
      </c>
      <c r="N1375" t="s">
        <v>41</v>
      </c>
      <c r="O1375" t="s">
        <v>51</v>
      </c>
      <c r="P1375" t="s">
        <v>2519</v>
      </c>
      <c r="Q1375">
        <v>15</v>
      </c>
      <c r="R1375">
        <v>0</v>
      </c>
      <c r="S1375">
        <v>0</v>
      </c>
      <c r="U1375">
        <v>25658</v>
      </c>
      <c r="V1375">
        <v>25658</v>
      </c>
      <c r="W1375">
        <v>0</v>
      </c>
      <c r="X1375">
        <v>0</v>
      </c>
      <c r="Y1375" t="s">
        <v>48</v>
      </c>
    </row>
    <row r="1376" spans="1:25" x14ac:dyDescent="0.25">
      <c r="A1376">
        <v>1375</v>
      </c>
      <c r="B1376">
        <v>69343</v>
      </c>
      <c r="C1376">
        <v>0</v>
      </c>
      <c r="D1376">
        <v>0</v>
      </c>
      <c r="E1376" t="s">
        <v>1986</v>
      </c>
      <c r="F1376" t="s">
        <v>1987</v>
      </c>
      <c r="G1376">
        <v>1</v>
      </c>
      <c r="H1376" s="6">
        <v>249035</v>
      </c>
      <c r="I1376" s="7">
        <v>46070</v>
      </c>
      <c r="K1376">
        <v>15</v>
      </c>
      <c r="L1376" t="s">
        <v>40</v>
      </c>
      <c r="M1376" t="s">
        <v>5</v>
      </c>
      <c r="N1376" t="s">
        <v>41</v>
      </c>
      <c r="O1376" t="s">
        <v>57</v>
      </c>
      <c r="P1376" t="s">
        <v>2519</v>
      </c>
      <c r="Q1376">
        <v>6</v>
      </c>
      <c r="R1376">
        <v>9</v>
      </c>
      <c r="S1376">
        <v>0</v>
      </c>
      <c r="U1376">
        <v>37355</v>
      </c>
      <c r="V1376">
        <v>14942</v>
      </c>
      <c r="W1376">
        <v>22413</v>
      </c>
      <c r="X1376">
        <v>0</v>
      </c>
      <c r="Y1376" t="s">
        <v>94</v>
      </c>
    </row>
    <row r="1377" spans="1:25" x14ac:dyDescent="0.25">
      <c r="A1377">
        <v>1376</v>
      </c>
      <c r="B1377">
        <v>69384</v>
      </c>
      <c r="C1377">
        <v>0</v>
      </c>
      <c r="D1377">
        <v>0</v>
      </c>
      <c r="E1377" t="s">
        <v>429</v>
      </c>
      <c r="F1377" t="s">
        <v>430</v>
      </c>
      <c r="G1377">
        <v>1</v>
      </c>
      <c r="H1377" s="6">
        <v>4943161</v>
      </c>
      <c r="I1377" s="7">
        <v>46069</v>
      </c>
      <c r="K1377">
        <v>15</v>
      </c>
      <c r="L1377" t="s">
        <v>40</v>
      </c>
      <c r="M1377" t="s">
        <v>5</v>
      </c>
      <c r="N1377" t="s">
        <v>41</v>
      </c>
      <c r="O1377" t="s">
        <v>54</v>
      </c>
      <c r="P1377" t="s">
        <v>2519</v>
      </c>
      <c r="Q1377">
        <v>9</v>
      </c>
      <c r="R1377">
        <v>6</v>
      </c>
      <c r="S1377">
        <v>0</v>
      </c>
      <c r="U1377">
        <v>741474</v>
      </c>
      <c r="V1377">
        <v>444884</v>
      </c>
      <c r="W1377">
        <v>296590</v>
      </c>
      <c r="X1377">
        <v>0</v>
      </c>
      <c r="Y1377" t="s">
        <v>48</v>
      </c>
    </row>
    <row r="1378" spans="1:25" x14ac:dyDescent="0.25">
      <c r="A1378">
        <v>1377</v>
      </c>
      <c r="B1378">
        <v>69385</v>
      </c>
      <c r="C1378">
        <v>0</v>
      </c>
      <c r="D1378">
        <v>0</v>
      </c>
      <c r="E1378" t="s">
        <v>1792</v>
      </c>
      <c r="F1378" t="s">
        <v>1793</v>
      </c>
      <c r="G1378">
        <v>1</v>
      </c>
      <c r="H1378" s="6">
        <v>1279208</v>
      </c>
      <c r="I1378" s="7">
        <v>46069</v>
      </c>
      <c r="K1378">
        <v>15</v>
      </c>
      <c r="L1378" t="s">
        <v>40</v>
      </c>
      <c r="M1378" t="s">
        <v>5</v>
      </c>
      <c r="N1378" t="s">
        <v>41</v>
      </c>
      <c r="O1378" t="s">
        <v>54</v>
      </c>
      <c r="P1378" t="s">
        <v>2519</v>
      </c>
      <c r="Q1378">
        <v>9</v>
      </c>
      <c r="R1378">
        <v>6</v>
      </c>
      <c r="S1378">
        <v>0</v>
      </c>
      <c r="U1378">
        <v>191881</v>
      </c>
      <c r="V1378">
        <v>115129</v>
      </c>
      <c r="W1378">
        <v>76752</v>
      </c>
      <c r="X1378">
        <v>0</v>
      </c>
      <c r="Y1378" t="s">
        <v>48</v>
      </c>
    </row>
    <row r="1379" spans="1:25" x14ac:dyDescent="0.25">
      <c r="A1379">
        <v>1378</v>
      </c>
      <c r="B1379">
        <v>69374</v>
      </c>
      <c r="C1379">
        <v>0</v>
      </c>
      <c r="D1379">
        <v>0</v>
      </c>
      <c r="E1379" t="s">
        <v>535</v>
      </c>
      <c r="F1379" t="s">
        <v>536</v>
      </c>
      <c r="G1379">
        <v>1</v>
      </c>
      <c r="H1379" s="6">
        <v>17757693</v>
      </c>
      <c r="I1379" s="7">
        <v>46066</v>
      </c>
      <c r="K1379">
        <v>15</v>
      </c>
      <c r="L1379" t="s">
        <v>40</v>
      </c>
      <c r="M1379" t="s">
        <v>9</v>
      </c>
      <c r="N1379" t="s">
        <v>41</v>
      </c>
      <c r="O1379" t="s">
        <v>42</v>
      </c>
      <c r="P1379" t="s">
        <v>2519</v>
      </c>
      <c r="Q1379">
        <v>5</v>
      </c>
      <c r="R1379">
        <v>10</v>
      </c>
      <c r="S1379">
        <v>0</v>
      </c>
      <c r="U1379">
        <v>2663654</v>
      </c>
      <c r="V1379">
        <v>887885</v>
      </c>
      <c r="W1379">
        <v>1775769</v>
      </c>
      <c r="X1379">
        <v>0</v>
      </c>
      <c r="Y1379" t="s">
        <v>109</v>
      </c>
    </row>
    <row r="1380" spans="1:25" x14ac:dyDescent="0.25">
      <c r="A1380">
        <v>1379</v>
      </c>
      <c r="B1380">
        <v>69379</v>
      </c>
      <c r="C1380">
        <v>0</v>
      </c>
      <c r="D1380">
        <v>0</v>
      </c>
      <c r="E1380" t="s">
        <v>2371</v>
      </c>
      <c r="F1380" t="s">
        <v>2372</v>
      </c>
      <c r="G1380">
        <v>1</v>
      </c>
      <c r="H1380" s="6">
        <v>3000000</v>
      </c>
      <c r="I1380" s="7">
        <v>46066</v>
      </c>
      <c r="K1380">
        <v>15</v>
      </c>
      <c r="L1380" t="s">
        <v>40</v>
      </c>
      <c r="M1380" t="s">
        <v>5</v>
      </c>
      <c r="N1380" t="s">
        <v>41</v>
      </c>
      <c r="O1380" t="s">
        <v>77</v>
      </c>
      <c r="P1380" t="s">
        <v>2519</v>
      </c>
      <c r="Q1380">
        <v>8</v>
      </c>
      <c r="R1380">
        <v>7</v>
      </c>
      <c r="S1380">
        <v>0</v>
      </c>
      <c r="U1380">
        <v>450000</v>
      </c>
      <c r="V1380">
        <v>240000</v>
      </c>
      <c r="W1380">
        <v>210000</v>
      </c>
      <c r="X1380">
        <v>0</v>
      </c>
      <c r="Y1380" t="s">
        <v>48</v>
      </c>
    </row>
    <row r="1381" spans="1:25" x14ac:dyDescent="0.25">
      <c r="A1381">
        <v>1380</v>
      </c>
      <c r="B1381">
        <v>69380</v>
      </c>
      <c r="C1381">
        <v>0</v>
      </c>
      <c r="D1381">
        <v>0</v>
      </c>
      <c r="E1381" t="s">
        <v>2371</v>
      </c>
      <c r="F1381" t="s">
        <v>2372</v>
      </c>
      <c r="G1381">
        <v>1</v>
      </c>
      <c r="H1381" s="6">
        <v>3000000</v>
      </c>
      <c r="I1381" s="7">
        <v>46066</v>
      </c>
      <c r="K1381">
        <v>15</v>
      </c>
      <c r="L1381" t="s">
        <v>40</v>
      </c>
      <c r="M1381" t="s">
        <v>5</v>
      </c>
      <c r="N1381" t="s">
        <v>41</v>
      </c>
      <c r="O1381" t="s">
        <v>77</v>
      </c>
      <c r="P1381" t="s">
        <v>2519</v>
      </c>
      <c r="Q1381">
        <v>8</v>
      </c>
      <c r="R1381">
        <v>7</v>
      </c>
      <c r="S1381">
        <v>0</v>
      </c>
      <c r="U1381">
        <v>450000</v>
      </c>
      <c r="V1381">
        <v>240000</v>
      </c>
      <c r="W1381">
        <v>210000</v>
      </c>
      <c r="X1381">
        <v>0</v>
      </c>
      <c r="Y1381" t="s">
        <v>48</v>
      </c>
    </row>
    <row r="1382" spans="1:25" x14ac:dyDescent="0.25">
      <c r="A1382">
        <v>1381</v>
      </c>
      <c r="B1382">
        <v>69272</v>
      </c>
      <c r="C1382">
        <v>0</v>
      </c>
      <c r="D1382">
        <v>0</v>
      </c>
      <c r="E1382" t="s">
        <v>2544</v>
      </c>
      <c r="F1382" t="s">
        <v>2545</v>
      </c>
      <c r="G1382">
        <v>1</v>
      </c>
      <c r="H1382" s="6">
        <v>1000000</v>
      </c>
      <c r="I1382" s="7">
        <v>46066</v>
      </c>
      <c r="K1382">
        <v>12</v>
      </c>
      <c r="L1382" t="s">
        <v>40</v>
      </c>
      <c r="M1382" t="s">
        <v>5</v>
      </c>
      <c r="N1382" t="s">
        <v>41</v>
      </c>
      <c r="O1382" t="s">
        <v>77</v>
      </c>
      <c r="P1382" t="s">
        <v>2519</v>
      </c>
      <c r="Q1382">
        <v>12</v>
      </c>
      <c r="R1382">
        <v>0</v>
      </c>
      <c r="S1382">
        <v>0</v>
      </c>
      <c r="U1382">
        <v>120000</v>
      </c>
      <c r="V1382">
        <v>120000</v>
      </c>
      <c r="W1382">
        <v>0</v>
      </c>
      <c r="X1382">
        <v>0</v>
      </c>
      <c r="Y1382" t="s">
        <v>2520</v>
      </c>
    </row>
    <row r="1383" spans="1:25" x14ac:dyDescent="0.25">
      <c r="A1383">
        <v>1382</v>
      </c>
      <c r="B1383">
        <v>69376</v>
      </c>
      <c r="C1383">
        <v>0</v>
      </c>
      <c r="D1383">
        <v>0</v>
      </c>
      <c r="E1383" t="s">
        <v>2542</v>
      </c>
      <c r="F1383" t="s">
        <v>2543</v>
      </c>
      <c r="G1383">
        <v>1</v>
      </c>
      <c r="H1383" s="6">
        <v>3000000</v>
      </c>
      <c r="I1383" s="7">
        <v>46066</v>
      </c>
      <c r="K1383">
        <v>15</v>
      </c>
      <c r="L1383" t="s">
        <v>40</v>
      </c>
      <c r="M1383" t="s">
        <v>5</v>
      </c>
      <c r="N1383" t="s">
        <v>41</v>
      </c>
      <c r="O1383" t="s">
        <v>77</v>
      </c>
      <c r="P1383" t="s">
        <v>2519</v>
      </c>
      <c r="Q1383">
        <v>4.5</v>
      </c>
      <c r="R1383">
        <v>10.5</v>
      </c>
      <c r="S1383">
        <v>0</v>
      </c>
      <c r="U1383">
        <v>450000</v>
      </c>
      <c r="V1383">
        <v>135000</v>
      </c>
      <c r="W1383">
        <v>315000</v>
      </c>
      <c r="X1383">
        <v>0</v>
      </c>
      <c r="Y1383" t="s">
        <v>48</v>
      </c>
    </row>
    <row r="1384" spans="1:25" x14ac:dyDescent="0.25">
      <c r="A1384">
        <v>1383</v>
      </c>
      <c r="B1384">
        <v>69378</v>
      </c>
      <c r="C1384">
        <v>0</v>
      </c>
      <c r="D1384">
        <v>0</v>
      </c>
      <c r="E1384" t="s">
        <v>1972</v>
      </c>
      <c r="F1384" t="s">
        <v>1973</v>
      </c>
      <c r="G1384">
        <v>1</v>
      </c>
      <c r="H1384" s="6">
        <v>7000000</v>
      </c>
      <c r="I1384" s="7">
        <v>46066</v>
      </c>
      <c r="K1384">
        <v>15</v>
      </c>
      <c r="L1384" t="s">
        <v>40</v>
      </c>
      <c r="M1384" t="s">
        <v>5</v>
      </c>
      <c r="N1384" t="s">
        <v>41</v>
      </c>
      <c r="O1384" t="s">
        <v>77</v>
      </c>
      <c r="P1384" t="s">
        <v>2519</v>
      </c>
      <c r="Q1384">
        <v>4.5</v>
      </c>
      <c r="R1384">
        <v>10.5</v>
      </c>
      <c r="S1384">
        <v>0</v>
      </c>
      <c r="U1384">
        <v>1050000</v>
      </c>
      <c r="V1384">
        <v>315000</v>
      </c>
      <c r="W1384">
        <v>735000</v>
      </c>
      <c r="X1384">
        <v>0</v>
      </c>
      <c r="Y1384" t="s">
        <v>48</v>
      </c>
    </row>
    <row r="1385" spans="1:25" x14ac:dyDescent="0.25">
      <c r="A1385">
        <v>1384</v>
      </c>
      <c r="B1385">
        <v>69377</v>
      </c>
      <c r="C1385">
        <v>0</v>
      </c>
      <c r="D1385">
        <v>0</v>
      </c>
      <c r="E1385" t="s">
        <v>1586</v>
      </c>
      <c r="F1385" t="s">
        <v>1587</v>
      </c>
      <c r="G1385">
        <v>1</v>
      </c>
      <c r="H1385" s="6">
        <v>100000000</v>
      </c>
      <c r="I1385" s="7">
        <v>46066</v>
      </c>
      <c r="K1385">
        <v>15</v>
      </c>
      <c r="L1385" t="s">
        <v>40</v>
      </c>
      <c r="M1385" t="s">
        <v>5</v>
      </c>
      <c r="N1385" t="s">
        <v>41</v>
      </c>
      <c r="O1385" t="s">
        <v>77</v>
      </c>
      <c r="P1385" t="s">
        <v>2519</v>
      </c>
      <c r="Q1385">
        <v>4.5</v>
      </c>
      <c r="R1385">
        <v>10.5</v>
      </c>
      <c r="S1385">
        <v>0</v>
      </c>
      <c r="U1385">
        <v>15000000</v>
      </c>
      <c r="V1385">
        <v>4500000</v>
      </c>
      <c r="W1385">
        <v>10500000</v>
      </c>
      <c r="X1385">
        <v>0</v>
      </c>
      <c r="Y1385" t="s">
        <v>72</v>
      </c>
    </row>
    <row r="1386" spans="1:25" x14ac:dyDescent="0.25">
      <c r="A1386">
        <v>1385</v>
      </c>
      <c r="B1386">
        <v>69375</v>
      </c>
      <c r="C1386">
        <v>0</v>
      </c>
      <c r="D1386">
        <v>0</v>
      </c>
      <c r="E1386" t="s">
        <v>1240</v>
      </c>
      <c r="F1386" t="s">
        <v>1241</v>
      </c>
      <c r="G1386">
        <v>1</v>
      </c>
      <c r="H1386" s="6">
        <v>6044527</v>
      </c>
      <c r="I1386" s="7">
        <v>46066</v>
      </c>
      <c r="K1386">
        <v>7</v>
      </c>
      <c r="L1386" t="s">
        <v>40</v>
      </c>
      <c r="M1386" t="s">
        <v>1</v>
      </c>
      <c r="N1386" t="s">
        <v>41</v>
      </c>
      <c r="O1386" t="s">
        <v>87</v>
      </c>
      <c r="P1386" t="s">
        <v>2519</v>
      </c>
      <c r="Q1386">
        <v>7</v>
      </c>
      <c r="R1386">
        <v>0</v>
      </c>
      <c r="S1386">
        <v>0</v>
      </c>
      <c r="U1386">
        <v>423117</v>
      </c>
      <c r="V1386">
        <v>423117</v>
      </c>
      <c r="W1386">
        <v>0</v>
      </c>
      <c r="X1386">
        <v>0</v>
      </c>
      <c r="Y1386" t="s">
        <v>390</v>
      </c>
    </row>
    <row r="1387" spans="1:25" x14ac:dyDescent="0.25">
      <c r="A1387">
        <v>1386</v>
      </c>
      <c r="B1387">
        <v>69372</v>
      </c>
      <c r="C1387">
        <v>0</v>
      </c>
      <c r="D1387">
        <v>0</v>
      </c>
      <c r="E1387" t="s">
        <v>1343</v>
      </c>
      <c r="F1387" t="s">
        <v>1344</v>
      </c>
      <c r="G1387">
        <v>1</v>
      </c>
      <c r="H1387" s="6">
        <v>950231</v>
      </c>
      <c r="I1387" s="7">
        <v>46066</v>
      </c>
      <c r="K1387">
        <v>8</v>
      </c>
      <c r="L1387" t="s">
        <v>40</v>
      </c>
      <c r="M1387" t="s">
        <v>9</v>
      </c>
      <c r="N1387" t="s">
        <v>41</v>
      </c>
      <c r="O1387" t="s">
        <v>42</v>
      </c>
      <c r="P1387" t="s">
        <v>2519</v>
      </c>
      <c r="Q1387">
        <v>8</v>
      </c>
      <c r="R1387">
        <v>0</v>
      </c>
      <c r="S1387">
        <v>0</v>
      </c>
      <c r="U1387">
        <v>76018</v>
      </c>
      <c r="V1387">
        <v>76018</v>
      </c>
      <c r="W1387">
        <v>0</v>
      </c>
      <c r="X1387">
        <v>0</v>
      </c>
      <c r="Y1387" t="s">
        <v>109</v>
      </c>
    </row>
    <row r="1388" spans="1:25" x14ac:dyDescent="0.25">
      <c r="A1388">
        <v>1387</v>
      </c>
      <c r="B1388">
        <v>69373</v>
      </c>
      <c r="C1388">
        <v>0</v>
      </c>
      <c r="D1388">
        <v>0</v>
      </c>
      <c r="E1388" t="s">
        <v>1345</v>
      </c>
      <c r="F1388" t="s">
        <v>1346</v>
      </c>
      <c r="G1388">
        <v>1</v>
      </c>
      <c r="H1388" s="6">
        <v>447493</v>
      </c>
      <c r="I1388" s="7">
        <v>46066</v>
      </c>
      <c r="K1388">
        <v>8</v>
      </c>
      <c r="L1388" t="s">
        <v>40</v>
      </c>
      <c r="M1388" t="s">
        <v>9</v>
      </c>
      <c r="N1388" t="s">
        <v>41</v>
      </c>
      <c r="O1388" t="s">
        <v>42</v>
      </c>
      <c r="P1388" t="s">
        <v>2519</v>
      </c>
      <c r="Q1388">
        <v>8</v>
      </c>
      <c r="R1388">
        <v>0</v>
      </c>
      <c r="S1388">
        <v>0</v>
      </c>
      <c r="U1388">
        <v>35799</v>
      </c>
      <c r="V1388">
        <v>35799</v>
      </c>
      <c r="W1388">
        <v>0</v>
      </c>
      <c r="X1388">
        <v>0</v>
      </c>
      <c r="Y1388" t="s">
        <v>109</v>
      </c>
    </row>
    <row r="1389" spans="1:25" x14ac:dyDescent="0.25">
      <c r="A1389">
        <v>1388</v>
      </c>
      <c r="B1389">
        <v>69383</v>
      </c>
      <c r="C1389">
        <v>0</v>
      </c>
      <c r="D1389">
        <v>0</v>
      </c>
      <c r="E1389" t="s">
        <v>1054</v>
      </c>
      <c r="F1389" t="s">
        <v>1055</v>
      </c>
      <c r="G1389">
        <v>1</v>
      </c>
      <c r="H1389" s="6">
        <v>10707947</v>
      </c>
      <c r="I1389" s="7">
        <v>46066</v>
      </c>
      <c r="K1389">
        <v>8</v>
      </c>
      <c r="L1389" t="s">
        <v>40</v>
      </c>
      <c r="M1389" t="s">
        <v>9</v>
      </c>
      <c r="N1389" t="s">
        <v>41</v>
      </c>
      <c r="O1389" t="s">
        <v>42</v>
      </c>
      <c r="P1389" t="s">
        <v>2519</v>
      </c>
      <c r="Q1389">
        <v>8</v>
      </c>
      <c r="R1389">
        <v>0</v>
      </c>
      <c r="S1389">
        <v>0</v>
      </c>
      <c r="U1389">
        <v>856636</v>
      </c>
      <c r="V1389">
        <v>856636</v>
      </c>
      <c r="W1389">
        <v>0</v>
      </c>
      <c r="X1389">
        <v>0</v>
      </c>
      <c r="Y1389" t="s">
        <v>67</v>
      </c>
    </row>
    <row r="1390" spans="1:25" x14ac:dyDescent="0.25">
      <c r="A1390">
        <v>1389</v>
      </c>
      <c r="B1390">
        <v>69367</v>
      </c>
      <c r="C1390">
        <v>0</v>
      </c>
      <c r="D1390">
        <v>0</v>
      </c>
      <c r="E1390" t="s">
        <v>2331</v>
      </c>
      <c r="F1390" t="s">
        <v>2332</v>
      </c>
      <c r="G1390">
        <v>1</v>
      </c>
      <c r="H1390" s="6">
        <v>1783800</v>
      </c>
      <c r="I1390" s="7">
        <v>46066</v>
      </c>
      <c r="K1390">
        <v>12</v>
      </c>
      <c r="L1390" t="s">
        <v>40</v>
      </c>
      <c r="M1390" t="s">
        <v>8</v>
      </c>
      <c r="N1390" t="s">
        <v>41</v>
      </c>
      <c r="O1390" t="s">
        <v>347</v>
      </c>
      <c r="P1390" t="s">
        <v>2519</v>
      </c>
      <c r="Q1390">
        <v>12</v>
      </c>
      <c r="R1390">
        <v>0</v>
      </c>
      <c r="S1390">
        <v>0</v>
      </c>
      <c r="U1390">
        <v>214056</v>
      </c>
      <c r="V1390">
        <v>214056</v>
      </c>
      <c r="W1390">
        <v>0</v>
      </c>
      <c r="X1390">
        <v>0</v>
      </c>
      <c r="Y1390" t="s">
        <v>2086</v>
      </c>
    </row>
    <row r="1391" spans="1:25" x14ac:dyDescent="0.25">
      <c r="A1391">
        <v>1390</v>
      </c>
      <c r="B1391">
        <v>69381</v>
      </c>
      <c r="C1391">
        <v>0</v>
      </c>
      <c r="D1391">
        <v>0</v>
      </c>
      <c r="E1391" t="s">
        <v>1035</v>
      </c>
      <c r="F1391" t="s">
        <v>1036</v>
      </c>
      <c r="G1391">
        <v>1</v>
      </c>
      <c r="H1391" s="6">
        <v>9098500</v>
      </c>
      <c r="I1391" s="7">
        <v>46066</v>
      </c>
      <c r="K1391">
        <v>5</v>
      </c>
      <c r="L1391" t="s">
        <v>40</v>
      </c>
      <c r="M1391" t="s">
        <v>5</v>
      </c>
      <c r="N1391" t="s">
        <v>41</v>
      </c>
      <c r="O1391" t="s">
        <v>47</v>
      </c>
      <c r="P1391" t="s">
        <v>2519</v>
      </c>
      <c r="Q1391">
        <v>5</v>
      </c>
      <c r="R1391">
        <v>0</v>
      </c>
      <c r="S1391">
        <v>0</v>
      </c>
      <c r="U1391">
        <v>454925</v>
      </c>
      <c r="V1391">
        <v>454925</v>
      </c>
      <c r="W1391">
        <v>0</v>
      </c>
      <c r="X1391">
        <v>0</v>
      </c>
      <c r="Y1391" t="s">
        <v>390</v>
      </c>
    </row>
    <row r="1392" spans="1:25" x14ac:dyDescent="0.25">
      <c r="A1392">
        <v>1391</v>
      </c>
      <c r="B1392">
        <v>69369</v>
      </c>
      <c r="C1392">
        <v>0</v>
      </c>
      <c r="D1392">
        <v>0</v>
      </c>
      <c r="E1392" t="s">
        <v>2540</v>
      </c>
      <c r="F1392" t="s">
        <v>2541</v>
      </c>
      <c r="G1392">
        <v>1</v>
      </c>
      <c r="H1392" s="6">
        <v>12733971</v>
      </c>
      <c r="I1392" s="7">
        <v>46066</v>
      </c>
      <c r="K1392">
        <v>15</v>
      </c>
      <c r="L1392" t="s">
        <v>40</v>
      </c>
      <c r="M1392" t="s">
        <v>5</v>
      </c>
      <c r="N1392" t="s">
        <v>41</v>
      </c>
      <c r="O1392" t="s">
        <v>77</v>
      </c>
      <c r="P1392" t="s">
        <v>2519</v>
      </c>
      <c r="Q1392">
        <v>5</v>
      </c>
      <c r="R1392">
        <v>10</v>
      </c>
      <c r="S1392">
        <v>0</v>
      </c>
      <c r="U1392">
        <v>1910096</v>
      </c>
      <c r="V1392">
        <v>636699</v>
      </c>
      <c r="W1392">
        <v>1273397</v>
      </c>
      <c r="X1392">
        <v>0</v>
      </c>
      <c r="Y1392" t="s">
        <v>48</v>
      </c>
    </row>
    <row r="1393" spans="1:25" x14ac:dyDescent="0.25">
      <c r="A1393">
        <v>1392</v>
      </c>
      <c r="B1393">
        <v>69371</v>
      </c>
      <c r="C1393">
        <v>0</v>
      </c>
      <c r="D1393">
        <v>0</v>
      </c>
      <c r="E1393" t="s">
        <v>1331</v>
      </c>
      <c r="F1393" t="s">
        <v>1332</v>
      </c>
      <c r="G1393">
        <v>1</v>
      </c>
      <c r="H1393" s="6">
        <v>1643879</v>
      </c>
      <c r="I1393" s="7">
        <v>46066</v>
      </c>
      <c r="K1393">
        <v>8</v>
      </c>
      <c r="L1393" t="s">
        <v>40</v>
      </c>
      <c r="M1393" t="s">
        <v>9</v>
      </c>
      <c r="N1393" t="s">
        <v>41</v>
      </c>
      <c r="O1393" t="s">
        <v>42</v>
      </c>
      <c r="P1393" t="s">
        <v>2519</v>
      </c>
      <c r="Q1393">
        <v>8</v>
      </c>
      <c r="R1393">
        <v>0</v>
      </c>
      <c r="S1393">
        <v>0</v>
      </c>
      <c r="U1393">
        <v>131510</v>
      </c>
      <c r="V1393">
        <v>131510</v>
      </c>
      <c r="W1393">
        <v>0</v>
      </c>
      <c r="X1393">
        <v>0</v>
      </c>
      <c r="Y1393" t="s">
        <v>109</v>
      </c>
    </row>
    <row r="1394" spans="1:25" x14ac:dyDescent="0.25">
      <c r="A1394">
        <v>1393</v>
      </c>
      <c r="B1394">
        <v>69181</v>
      </c>
      <c r="C1394">
        <v>0</v>
      </c>
      <c r="D1394">
        <v>0</v>
      </c>
      <c r="E1394" t="s">
        <v>1177</v>
      </c>
      <c r="F1394" t="s">
        <v>1178</v>
      </c>
      <c r="G1394">
        <v>1</v>
      </c>
      <c r="H1394" s="6">
        <v>23000000</v>
      </c>
      <c r="I1394" s="7">
        <v>46066</v>
      </c>
      <c r="K1394" t="s">
        <v>1179</v>
      </c>
      <c r="L1394" t="s">
        <v>40</v>
      </c>
      <c r="M1394" t="s">
        <v>5</v>
      </c>
      <c r="N1394" t="s">
        <v>41</v>
      </c>
      <c r="O1394" t="s">
        <v>57</v>
      </c>
      <c r="P1394" t="s">
        <v>2519</v>
      </c>
      <c r="Q1394">
        <v>5.8</v>
      </c>
      <c r="R1394">
        <v>0</v>
      </c>
      <c r="S1394">
        <v>0</v>
      </c>
      <c r="U1394">
        <v>1334000</v>
      </c>
      <c r="V1394">
        <v>1334000</v>
      </c>
      <c r="W1394">
        <v>0</v>
      </c>
      <c r="X1394">
        <v>0</v>
      </c>
      <c r="Y1394" t="s">
        <v>48</v>
      </c>
    </row>
    <row r="1395" spans="1:25" x14ac:dyDescent="0.25">
      <c r="A1395">
        <v>1394</v>
      </c>
      <c r="B1395">
        <v>69368</v>
      </c>
      <c r="C1395">
        <v>0</v>
      </c>
      <c r="D1395">
        <v>0</v>
      </c>
      <c r="E1395" t="s">
        <v>2465</v>
      </c>
      <c r="F1395" t="s">
        <v>2466</v>
      </c>
      <c r="G1395">
        <v>1</v>
      </c>
      <c r="H1395" s="6">
        <v>2188827</v>
      </c>
      <c r="I1395" s="7">
        <v>46066</v>
      </c>
      <c r="K1395">
        <v>15</v>
      </c>
      <c r="L1395" t="s">
        <v>40</v>
      </c>
      <c r="M1395" t="s">
        <v>5</v>
      </c>
      <c r="N1395" t="s">
        <v>41</v>
      </c>
      <c r="O1395" t="s">
        <v>77</v>
      </c>
      <c r="P1395" t="s">
        <v>2519</v>
      </c>
      <c r="Q1395">
        <v>5</v>
      </c>
      <c r="R1395">
        <v>10</v>
      </c>
      <c r="S1395">
        <v>0</v>
      </c>
      <c r="U1395">
        <v>328324</v>
      </c>
      <c r="V1395">
        <v>109441</v>
      </c>
      <c r="W1395">
        <v>218883</v>
      </c>
      <c r="X1395">
        <v>0</v>
      </c>
      <c r="Y1395" t="s">
        <v>48</v>
      </c>
    </row>
    <row r="1396" spans="1:25" x14ac:dyDescent="0.25">
      <c r="A1396">
        <v>1395</v>
      </c>
      <c r="B1396">
        <v>69366</v>
      </c>
      <c r="C1396">
        <v>0</v>
      </c>
      <c r="D1396">
        <v>0</v>
      </c>
      <c r="E1396" t="s">
        <v>1708</v>
      </c>
      <c r="F1396" t="s">
        <v>1709</v>
      </c>
      <c r="G1396">
        <v>1</v>
      </c>
      <c r="H1396" s="6">
        <v>3559014</v>
      </c>
      <c r="I1396" s="7">
        <v>46065</v>
      </c>
      <c r="K1396">
        <v>7</v>
      </c>
      <c r="L1396" t="s">
        <v>40</v>
      </c>
      <c r="M1396" t="s">
        <v>9</v>
      </c>
      <c r="N1396" t="s">
        <v>41</v>
      </c>
      <c r="O1396" t="s">
        <v>42</v>
      </c>
      <c r="P1396" t="s">
        <v>2519</v>
      </c>
      <c r="Q1396">
        <v>7</v>
      </c>
      <c r="R1396">
        <v>0</v>
      </c>
      <c r="S1396">
        <v>0</v>
      </c>
      <c r="U1396">
        <v>249131</v>
      </c>
      <c r="V1396">
        <v>249131</v>
      </c>
      <c r="W1396">
        <v>0</v>
      </c>
      <c r="X1396">
        <v>0</v>
      </c>
      <c r="Y1396" t="s">
        <v>109</v>
      </c>
    </row>
    <row r="1397" spans="1:25" x14ac:dyDescent="0.25">
      <c r="A1397">
        <v>1396</v>
      </c>
      <c r="B1397">
        <v>69364</v>
      </c>
      <c r="C1397">
        <v>0</v>
      </c>
      <c r="D1397">
        <v>0</v>
      </c>
      <c r="E1397" t="s">
        <v>197</v>
      </c>
      <c r="F1397" t="s">
        <v>198</v>
      </c>
      <c r="G1397">
        <v>1</v>
      </c>
      <c r="H1397" s="6">
        <v>589611</v>
      </c>
      <c r="I1397" s="7">
        <v>46064</v>
      </c>
      <c r="K1397">
        <v>15</v>
      </c>
      <c r="L1397" t="s">
        <v>40</v>
      </c>
      <c r="M1397" t="s">
        <v>5</v>
      </c>
      <c r="N1397" t="s">
        <v>41</v>
      </c>
      <c r="O1397" t="s">
        <v>47</v>
      </c>
      <c r="P1397" t="s">
        <v>2519</v>
      </c>
      <c r="Q1397">
        <v>15</v>
      </c>
      <c r="R1397">
        <v>0</v>
      </c>
      <c r="S1397">
        <v>0</v>
      </c>
      <c r="U1397">
        <v>88442</v>
      </c>
      <c r="V1397">
        <v>88442</v>
      </c>
      <c r="W1397">
        <v>0</v>
      </c>
      <c r="X1397">
        <v>0</v>
      </c>
      <c r="Y1397" t="s">
        <v>48</v>
      </c>
    </row>
    <row r="1398" spans="1:25" x14ac:dyDescent="0.25">
      <c r="A1398">
        <v>1397</v>
      </c>
      <c r="B1398">
        <v>69363</v>
      </c>
      <c r="C1398">
        <v>0</v>
      </c>
      <c r="D1398">
        <v>0</v>
      </c>
      <c r="E1398" t="s">
        <v>335</v>
      </c>
      <c r="F1398" t="s">
        <v>336</v>
      </c>
      <c r="G1398">
        <v>1</v>
      </c>
      <c r="H1398" s="6">
        <v>3405665</v>
      </c>
      <c r="I1398" s="7">
        <v>46064</v>
      </c>
      <c r="K1398">
        <v>15</v>
      </c>
      <c r="L1398" t="s">
        <v>40</v>
      </c>
      <c r="M1398" t="s">
        <v>5</v>
      </c>
      <c r="N1398" t="s">
        <v>41</v>
      </c>
      <c r="O1398" t="s">
        <v>47</v>
      </c>
      <c r="P1398" t="s">
        <v>2519</v>
      </c>
      <c r="Q1398">
        <v>15</v>
      </c>
      <c r="R1398">
        <v>0</v>
      </c>
      <c r="S1398">
        <v>0</v>
      </c>
      <c r="U1398">
        <v>510850</v>
      </c>
      <c r="V1398">
        <v>510850</v>
      </c>
      <c r="W1398">
        <v>0</v>
      </c>
      <c r="X1398">
        <v>0</v>
      </c>
      <c r="Y1398" t="s">
        <v>48</v>
      </c>
    </row>
    <row r="1399" spans="1:25" x14ac:dyDescent="0.25">
      <c r="A1399">
        <v>1398</v>
      </c>
      <c r="B1399">
        <v>69348</v>
      </c>
      <c r="C1399">
        <v>0</v>
      </c>
      <c r="D1399">
        <v>0</v>
      </c>
      <c r="E1399" t="s">
        <v>606</v>
      </c>
      <c r="F1399" t="s">
        <v>607</v>
      </c>
      <c r="G1399">
        <v>1</v>
      </c>
      <c r="H1399" s="6">
        <v>7087832</v>
      </c>
      <c r="I1399" s="7">
        <v>46063</v>
      </c>
      <c r="K1399">
        <v>14</v>
      </c>
      <c r="L1399" t="s">
        <v>40</v>
      </c>
      <c r="M1399" t="s">
        <v>5</v>
      </c>
      <c r="N1399" t="s">
        <v>41</v>
      </c>
      <c r="O1399" t="s">
        <v>57</v>
      </c>
      <c r="P1399" t="s">
        <v>2519</v>
      </c>
      <c r="Q1399">
        <v>9</v>
      </c>
      <c r="R1399">
        <v>5</v>
      </c>
      <c r="S1399">
        <v>0</v>
      </c>
      <c r="U1399">
        <v>992296</v>
      </c>
      <c r="V1399">
        <v>637905</v>
      </c>
      <c r="W1399">
        <v>354392</v>
      </c>
      <c r="X1399">
        <v>0</v>
      </c>
      <c r="Y1399" t="s">
        <v>48</v>
      </c>
    </row>
    <row r="1400" spans="1:25" x14ac:dyDescent="0.25">
      <c r="A1400">
        <v>1399</v>
      </c>
      <c r="B1400">
        <v>69347</v>
      </c>
      <c r="C1400">
        <v>0</v>
      </c>
      <c r="D1400">
        <v>0</v>
      </c>
      <c r="E1400" t="s">
        <v>555</v>
      </c>
      <c r="F1400" t="s">
        <v>556</v>
      </c>
      <c r="G1400">
        <v>1</v>
      </c>
      <c r="H1400" s="6">
        <v>1355563</v>
      </c>
      <c r="I1400" s="7">
        <v>46063</v>
      </c>
      <c r="K1400">
        <v>14</v>
      </c>
      <c r="L1400" t="s">
        <v>40</v>
      </c>
      <c r="M1400" t="s">
        <v>5</v>
      </c>
      <c r="N1400" t="s">
        <v>41</v>
      </c>
      <c r="O1400" t="s">
        <v>57</v>
      </c>
      <c r="P1400" t="s">
        <v>2519</v>
      </c>
      <c r="Q1400">
        <v>9</v>
      </c>
      <c r="R1400">
        <v>5</v>
      </c>
      <c r="S1400">
        <v>0</v>
      </c>
      <c r="U1400">
        <v>189779</v>
      </c>
      <c r="V1400">
        <v>122001</v>
      </c>
      <c r="W1400">
        <v>67778</v>
      </c>
      <c r="X1400">
        <v>0</v>
      </c>
      <c r="Y1400" t="s">
        <v>48</v>
      </c>
    </row>
    <row r="1401" spans="1:25" x14ac:dyDescent="0.25">
      <c r="A1401">
        <v>1400</v>
      </c>
      <c r="B1401">
        <v>69349</v>
      </c>
      <c r="C1401">
        <v>0</v>
      </c>
      <c r="D1401">
        <v>0</v>
      </c>
      <c r="E1401" t="s">
        <v>1978</v>
      </c>
      <c r="F1401" t="s">
        <v>1979</v>
      </c>
      <c r="G1401">
        <v>1</v>
      </c>
      <c r="H1401" s="6">
        <v>2881176</v>
      </c>
      <c r="I1401" s="7">
        <v>46063</v>
      </c>
      <c r="K1401">
        <v>10</v>
      </c>
      <c r="L1401" t="s">
        <v>40</v>
      </c>
      <c r="M1401" t="s">
        <v>8</v>
      </c>
      <c r="N1401" t="s">
        <v>41</v>
      </c>
      <c r="O1401" t="s">
        <v>347</v>
      </c>
      <c r="P1401" t="s">
        <v>2519</v>
      </c>
      <c r="Q1401">
        <v>10</v>
      </c>
      <c r="R1401">
        <v>0</v>
      </c>
      <c r="S1401">
        <v>0</v>
      </c>
      <c r="U1401">
        <v>288118</v>
      </c>
      <c r="V1401">
        <v>288118</v>
      </c>
      <c r="W1401">
        <v>0</v>
      </c>
      <c r="X1401">
        <v>0</v>
      </c>
      <c r="Y1401" t="s">
        <v>109</v>
      </c>
    </row>
    <row r="1402" spans="1:25" x14ac:dyDescent="0.25">
      <c r="A1402">
        <v>1401</v>
      </c>
      <c r="B1402">
        <v>69346</v>
      </c>
      <c r="C1402">
        <v>0</v>
      </c>
      <c r="D1402">
        <v>0</v>
      </c>
      <c r="E1402" t="s">
        <v>541</v>
      </c>
      <c r="F1402" t="s">
        <v>542</v>
      </c>
      <c r="G1402">
        <v>1</v>
      </c>
      <c r="H1402" s="6">
        <v>369002</v>
      </c>
      <c r="I1402" s="7">
        <v>46063</v>
      </c>
      <c r="K1402">
        <v>14</v>
      </c>
      <c r="L1402" t="s">
        <v>40</v>
      </c>
      <c r="M1402" t="s">
        <v>5</v>
      </c>
      <c r="N1402" t="s">
        <v>41</v>
      </c>
      <c r="O1402" t="s">
        <v>57</v>
      </c>
      <c r="P1402" t="s">
        <v>2519</v>
      </c>
      <c r="Q1402">
        <v>9</v>
      </c>
      <c r="R1402">
        <v>5</v>
      </c>
      <c r="S1402">
        <v>0</v>
      </c>
      <c r="U1402">
        <v>51660</v>
      </c>
      <c r="V1402">
        <v>33210</v>
      </c>
      <c r="W1402">
        <v>18450</v>
      </c>
      <c r="X1402">
        <v>0</v>
      </c>
      <c r="Y1402" t="s">
        <v>48</v>
      </c>
    </row>
    <row r="1403" spans="1:25" x14ac:dyDescent="0.25">
      <c r="A1403">
        <v>1402</v>
      </c>
      <c r="B1403">
        <v>69342</v>
      </c>
      <c r="C1403">
        <v>0</v>
      </c>
      <c r="D1403">
        <v>0</v>
      </c>
      <c r="E1403" t="s">
        <v>2337</v>
      </c>
      <c r="F1403" t="s">
        <v>2338</v>
      </c>
      <c r="G1403">
        <v>1</v>
      </c>
      <c r="H1403" s="6">
        <v>2310392</v>
      </c>
      <c r="I1403" s="7">
        <v>46062</v>
      </c>
      <c r="K1403">
        <v>7</v>
      </c>
      <c r="L1403" t="s">
        <v>40</v>
      </c>
      <c r="M1403" t="s">
        <v>7</v>
      </c>
      <c r="N1403" t="s">
        <v>41</v>
      </c>
      <c r="O1403" t="s">
        <v>64</v>
      </c>
      <c r="P1403" t="s">
        <v>2519</v>
      </c>
      <c r="Q1403">
        <v>7</v>
      </c>
      <c r="R1403">
        <v>0</v>
      </c>
      <c r="S1403">
        <v>0</v>
      </c>
      <c r="U1403">
        <v>161727</v>
      </c>
      <c r="V1403">
        <v>161727</v>
      </c>
      <c r="W1403">
        <v>0</v>
      </c>
      <c r="X1403">
        <v>0</v>
      </c>
      <c r="Y1403" t="s">
        <v>2086</v>
      </c>
    </row>
    <row r="1404" spans="1:25" x14ac:dyDescent="0.25">
      <c r="A1404">
        <v>1403</v>
      </c>
      <c r="B1404">
        <v>69345</v>
      </c>
      <c r="C1404">
        <v>0</v>
      </c>
      <c r="D1404">
        <v>0</v>
      </c>
      <c r="E1404" t="s">
        <v>1576</v>
      </c>
      <c r="F1404" t="s">
        <v>1577</v>
      </c>
      <c r="G1404">
        <v>1</v>
      </c>
      <c r="H1404" s="6">
        <v>1000000</v>
      </c>
      <c r="I1404" s="7">
        <v>46062</v>
      </c>
      <c r="K1404">
        <v>10</v>
      </c>
      <c r="L1404" t="s">
        <v>40</v>
      </c>
      <c r="M1404" t="s">
        <v>0</v>
      </c>
      <c r="N1404" t="s">
        <v>41</v>
      </c>
      <c r="O1404" t="s">
        <v>87</v>
      </c>
      <c r="P1404" t="s">
        <v>2519</v>
      </c>
      <c r="Q1404">
        <v>10</v>
      </c>
      <c r="R1404">
        <v>0</v>
      </c>
      <c r="S1404">
        <v>0</v>
      </c>
      <c r="U1404">
        <v>100000</v>
      </c>
      <c r="V1404">
        <v>100000</v>
      </c>
      <c r="W1404">
        <v>0</v>
      </c>
      <c r="X1404">
        <v>0</v>
      </c>
      <c r="Y1404" t="s">
        <v>44</v>
      </c>
    </row>
    <row r="1405" spans="1:25" x14ac:dyDescent="0.25">
      <c r="A1405">
        <v>1404</v>
      </c>
      <c r="B1405">
        <v>69341</v>
      </c>
      <c r="C1405">
        <v>0</v>
      </c>
      <c r="D1405">
        <v>0</v>
      </c>
      <c r="E1405" t="s">
        <v>2333</v>
      </c>
      <c r="F1405" t="s">
        <v>2334</v>
      </c>
      <c r="G1405">
        <v>1</v>
      </c>
      <c r="H1405" s="6">
        <v>1688268</v>
      </c>
      <c r="I1405" s="7">
        <v>46062</v>
      </c>
      <c r="K1405">
        <v>7</v>
      </c>
      <c r="L1405" t="s">
        <v>40</v>
      </c>
      <c r="M1405" t="s">
        <v>7</v>
      </c>
      <c r="N1405" t="s">
        <v>41</v>
      </c>
      <c r="O1405" t="s">
        <v>64</v>
      </c>
      <c r="P1405" t="s">
        <v>2519</v>
      </c>
      <c r="Q1405">
        <v>7</v>
      </c>
      <c r="R1405">
        <v>0</v>
      </c>
      <c r="S1405">
        <v>0</v>
      </c>
      <c r="U1405">
        <v>118179</v>
      </c>
      <c r="V1405">
        <v>118179</v>
      </c>
      <c r="W1405">
        <v>0</v>
      </c>
      <c r="X1405">
        <v>0</v>
      </c>
      <c r="Y1405" t="s">
        <v>2086</v>
      </c>
    </row>
    <row r="1406" spans="1:25" x14ac:dyDescent="0.25">
      <c r="A1406">
        <v>1405</v>
      </c>
      <c r="B1406">
        <v>69344</v>
      </c>
      <c r="C1406">
        <v>0</v>
      </c>
      <c r="D1406">
        <v>0</v>
      </c>
      <c r="E1406" t="s">
        <v>1054</v>
      </c>
      <c r="F1406" t="s">
        <v>1055</v>
      </c>
      <c r="G1406">
        <v>1</v>
      </c>
      <c r="H1406" s="6">
        <v>1235904</v>
      </c>
      <c r="I1406" s="7">
        <v>46062</v>
      </c>
      <c r="K1406">
        <v>8</v>
      </c>
      <c r="L1406" t="s">
        <v>40</v>
      </c>
      <c r="M1406" t="s">
        <v>9</v>
      </c>
      <c r="N1406" t="s">
        <v>41</v>
      </c>
      <c r="O1406" t="s">
        <v>42</v>
      </c>
      <c r="P1406" t="s">
        <v>2519</v>
      </c>
      <c r="Q1406">
        <v>8</v>
      </c>
      <c r="R1406">
        <v>0</v>
      </c>
      <c r="S1406">
        <v>0</v>
      </c>
      <c r="U1406">
        <v>98872</v>
      </c>
      <c r="V1406">
        <v>98872</v>
      </c>
      <c r="W1406">
        <v>0</v>
      </c>
      <c r="X1406">
        <v>0</v>
      </c>
      <c r="Y1406" t="s">
        <v>67</v>
      </c>
    </row>
    <row r="1407" spans="1:25" x14ac:dyDescent="0.25">
      <c r="A1407">
        <v>1406</v>
      </c>
      <c r="B1407">
        <v>69340</v>
      </c>
      <c r="C1407">
        <v>0</v>
      </c>
      <c r="D1407">
        <v>0</v>
      </c>
      <c r="E1407" t="s">
        <v>2335</v>
      </c>
      <c r="F1407" t="s">
        <v>2336</v>
      </c>
      <c r="G1407">
        <v>1</v>
      </c>
      <c r="H1407" s="6">
        <v>3395203</v>
      </c>
      <c r="I1407" s="7">
        <v>46062</v>
      </c>
      <c r="K1407">
        <v>7</v>
      </c>
      <c r="L1407" t="s">
        <v>40</v>
      </c>
      <c r="M1407" t="s">
        <v>7</v>
      </c>
      <c r="N1407" t="s">
        <v>41</v>
      </c>
      <c r="O1407" t="s">
        <v>64</v>
      </c>
      <c r="P1407" t="s">
        <v>2519</v>
      </c>
      <c r="Q1407">
        <v>7</v>
      </c>
      <c r="R1407">
        <v>0</v>
      </c>
      <c r="S1407">
        <v>0</v>
      </c>
      <c r="U1407">
        <v>237664</v>
      </c>
      <c r="V1407">
        <v>237664</v>
      </c>
      <c r="W1407">
        <v>0</v>
      </c>
      <c r="X1407">
        <v>0</v>
      </c>
      <c r="Y1407" t="s">
        <v>2086</v>
      </c>
    </row>
    <row r="1408" spans="1:25" x14ac:dyDescent="0.25">
      <c r="A1408">
        <v>1407</v>
      </c>
      <c r="B1408">
        <v>69336</v>
      </c>
      <c r="C1408">
        <v>0</v>
      </c>
      <c r="D1408">
        <v>0</v>
      </c>
      <c r="E1408" t="s">
        <v>331</v>
      </c>
      <c r="F1408" t="s">
        <v>332</v>
      </c>
      <c r="G1408">
        <v>1</v>
      </c>
      <c r="H1408" s="6">
        <v>84247</v>
      </c>
      <c r="I1408" s="7">
        <v>46059</v>
      </c>
      <c r="K1408">
        <v>7</v>
      </c>
      <c r="L1408" t="s">
        <v>40</v>
      </c>
      <c r="M1408" t="s">
        <v>5</v>
      </c>
      <c r="N1408" t="s">
        <v>41</v>
      </c>
      <c r="O1408" t="s">
        <v>47</v>
      </c>
      <c r="P1408" t="s">
        <v>2519</v>
      </c>
      <c r="Q1408">
        <v>7</v>
      </c>
      <c r="R1408">
        <v>0</v>
      </c>
      <c r="S1408">
        <v>0</v>
      </c>
      <c r="U1408">
        <v>5897</v>
      </c>
      <c r="V1408">
        <v>5897</v>
      </c>
      <c r="W1408">
        <v>0</v>
      </c>
      <c r="X1408">
        <v>0</v>
      </c>
      <c r="Y1408" t="s">
        <v>48</v>
      </c>
    </row>
    <row r="1409" spans="1:25" x14ac:dyDescent="0.25">
      <c r="A1409">
        <v>1408</v>
      </c>
      <c r="B1409">
        <v>69335</v>
      </c>
      <c r="C1409">
        <v>0</v>
      </c>
      <c r="D1409">
        <v>0</v>
      </c>
      <c r="E1409" t="s">
        <v>329</v>
      </c>
      <c r="F1409" t="s">
        <v>330</v>
      </c>
      <c r="G1409">
        <v>1</v>
      </c>
      <c r="H1409" s="6">
        <v>33646</v>
      </c>
      <c r="I1409" s="7">
        <v>46059</v>
      </c>
      <c r="K1409">
        <v>7</v>
      </c>
      <c r="L1409" t="s">
        <v>40</v>
      </c>
      <c r="M1409" t="s">
        <v>5</v>
      </c>
      <c r="N1409" t="s">
        <v>41</v>
      </c>
      <c r="O1409" t="s">
        <v>47</v>
      </c>
      <c r="P1409" t="s">
        <v>2519</v>
      </c>
      <c r="Q1409">
        <v>7</v>
      </c>
      <c r="R1409">
        <v>0</v>
      </c>
      <c r="S1409">
        <v>0</v>
      </c>
      <c r="U1409">
        <v>2355</v>
      </c>
      <c r="V1409">
        <v>2355</v>
      </c>
      <c r="W1409">
        <v>0</v>
      </c>
      <c r="X1409">
        <v>0</v>
      </c>
      <c r="Y1409" t="s">
        <v>48</v>
      </c>
    </row>
    <row r="1410" spans="1:25" x14ac:dyDescent="0.25">
      <c r="A1410">
        <v>1409</v>
      </c>
      <c r="B1410">
        <v>69339</v>
      </c>
      <c r="C1410">
        <v>0</v>
      </c>
      <c r="D1410">
        <v>0</v>
      </c>
      <c r="E1410" t="s">
        <v>327</v>
      </c>
      <c r="F1410" t="s">
        <v>3035</v>
      </c>
      <c r="G1410">
        <v>1</v>
      </c>
      <c r="H1410" s="6">
        <v>198481</v>
      </c>
      <c r="I1410" s="7">
        <v>46059</v>
      </c>
      <c r="K1410">
        <v>7</v>
      </c>
      <c r="L1410" t="s">
        <v>40</v>
      </c>
      <c r="M1410" t="s">
        <v>5</v>
      </c>
      <c r="N1410" t="s">
        <v>41</v>
      </c>
      <c r="O1410" t="s">
        <v>47</v>
      </c>
      <c r="P1410" t="s">
        <v>2519</v>
      </c>
      <c r="Q1410">
        <v>7</v>
      </c>
      <c r="R1410">
        <v>0</v>
      </c>
      <c r="S1410">
        <v>0</v>
      </c>
      <c r="U1410">
        <v>13894</v>
      </c>
      <c r="V1410">
        <v>13894</v>
      </c>
      <c r="W1410">
        <v>0</v>
      </c>
      <c r="X1410">
        <v>0</v>
      </c>
      <c r="Y1410" t="s">
        <v>72</v>
      </c>
    </row>
    <row r="1411" spans="1:25" x14ac:dyDescent="0.25">
      <c r="A1411">
        <v>1410</v>
      </c>
      <c r="B1411">
        <v>69337</v>
      </c>
      <c r="C1411">
        <v>0</v>
      </c>
      <c r="D1411">
        <v>0</v>
      </c>
      <c r="E1411" t="s">
        <v>401</v>
      </c>
      <c r="F1411" t="s">
        <v>402</v>
      </c>
      <c r="G1411">
        <v>1</v>
      </c>
      <c r="H1411" s="6">
        <v>1188839</v>
      </c>
      <c r="I1411" s="7">
        <v>46059</v>
      </c>
      <c r="K1411">
        <v>7</v>
      </c>
      <c r="L1411" t="s">
        <v>40</v>
      </c>
      <c r="M1411" t="s">
        <v>5</v>
      </c>
      <c r="N1411" t="s">
        <v>41</v>
      </c>
      <c r="O1411" t="s">
        <v>47</v>
      </c>
      <c r="P1411" t="s">
        <v>2519</v>
      </c>
      <c r="Q1411">
        <v>7</v>
      </c>
      <c r="R1411">
        <v>0</v>
      </c>
      <c r="S1411">
        <v>0</v>
      </c>
      <c r="U1411">
        <v>83219</v>
      </c>
      <c r="V1411">
        <v>83219</v>
      </c>
      <c r="W1411">
        <v>0</v>
      </c>
      <c r="X1411">
        <v>0</v>
      </c>
      <c r="Y1411" t="s">
        <v>48</v>
      </c>
    </row>
    <row r="1412" spans="1:25" x14ac:dyDescent="0.25">
      <c r="A1412">
        <v>1411</v>
      </c>
      <c r="B1412">
        <v>69338</v>
      </c>
      <c r="C1412">
        <v>0</v>
      </c>
      <c r="D1412">
        <v>0</v>
      </c>
      <c r="E1412" t="s">
        <v>403</v>
      </c>
      <c r="F1412" t="s">
        <v>404</v>
      </c>
      <c r="G1412">
        <v>1</v>
      </c>
      <c r="H1412" s="6">
        <v>2101571</v>
      </c>
      <c r="I1412" s="7">
        <v>46059</v>
      </c>
      <c r="K1412">
        <v>7</v>
      </c>
      <c r="L1412" t="s">
        <v>40</v>
      </c>
      <c r="M1412" t="s">
        <v>5</v>
      </c>
      <c r="N1412" t="s">
        <v>41</v>
      </c>
      <c r="O1412" t="s">
        <v>47</v>
      </c>
      <c r="P1412" t="s">
        <v>2519</v>
      </c>
      <c r="Q1412">
        <v>7</v>
      </c>
      <c r="R1412">
        <v>0</v>
      </c>
      <c r="S1412">
        <v>0</v>
      </c>
      <c r="U1412">
        <v>147110</v>
      </c>
      <c r="V1412">
        <v>147110</v>
      </c>
      <c r="W1412">
        <v>0</v>
      </c>
      <c r="X1412">
        <v>0</v>
      </c>
      <c r="Y1412" t="s">
        <v>72</v>
      </c>
    </row>
    <row r="1413" spans="1:25" x14ac:dyDescent="0.25">
      <c r="A1413">
        <v>1412</v>
      </c>
      <c r="B1413">
        <v>69319</v>
      </c>
      <c r="C1413">
        <v>0</v>
      </c>
      <c r="D1413">
        <v>0</v>
      </c>
      <c r="E1413" t="s">
        <v>1422</v>
      </c>
      <c r="F1413" t="s">
        <v>1423</v>
      </c>
      <c r="G1413">
        <v>1</v>
      </c>
      <c r="H1413" s="6">
        <v>3249590</v>
      </c>
      <c r="I1413" s="7">
        <v>46059</v>
      </c>
      <c r="K1413">
        <v>6</v>
      </c>
      <c r="L1413" t="s">
        <v>40</v>
      </c>
      <c r="M1413" t="s">
        <v>5</v>
      </c>
      <c r="N1413" t="s">
        <v>41</v>
      </c>
      <c r="O1413" t="s">
        <v>47</v>
      </c>
      <c r="P1413" t="s">
        <v>2519</v>
      </c>
      <c r="Q1413">
        <v>6</v>
      </c>
      <c r="R1413">
        <v>0</v>
      </c>
      <c r="S1413">
        <v>0</v>
      </c>
      <c r="U1413">
        <v>194975</v>
      </c>
      <c r="V1413">
        <v>194975</v>
      </c>
      <c r="W1413">
        <v>0</v>
      </c>
      <c r="X1413">
        <v>0</v>
      </c>
      <c r="Y1413" t="s">
        <v>81</v>
      </c>
    </row>
    <row r="1414" spans="1:25" x14ac:dyDescent="0.25">
      <c r="A1414">
        <v>1413</v>
      </c>
      <c r="B1414">
        <v>69334</v>
      </c>
      <c r="C1414">
        <v>0</v>
      </c>
      <c r="D1414">
        <v>0</v>
      </c>
      <c r="E1414" t="s">
        <v>362</v>
      </c>
      <c r="F1414" t="s">
        <v>363</v>
      </c>
      <c r="G1414">
        <v>1</v>
      </c>
      <c r="H1414" s="6">
        <v>827162</v>
      </c>
      <c r="I1414" s="7">
        <v>46059</v>
      </c>
      <c r="K1414">
        <v>7</v>
      </c>
      <c r="L1414" t="s">
        <v>40</v>
      </c>
      <c r="M1414" t="s">
        <v>5</v>
      </c>
      <c r="N1414" t="s">
        <v>41</v>
      </c>
      <c r="O1414" t="s">
        <v>47</v>
      </c>
      <c r="P1414" t="s">
        <v>2519</v>
      </c>
      <c r="Q1414">
        <v>7</v>
      </c>
      <c r="R1414">
        <v>0</v>
      </c>
      <c r="S1414">
        <v>0</v>
      </c>
      <c r="U1414">
        <v>57901</v>
      </c>
      <c r="V1414">
        <v>57901</v>
      </c>
      <c r="W1414">
        <v>0</v>
      </c>
      <c r="X1414">
        <v>0</v>
      </c>
      <c r="Y1414" t="s">
        <v>72</v>
      </c>
    </row>
    <row r="1415" spans="1:25" x14ac:dyDescent="0.25">
      <c r="A1415">
        <v>1414</v>
      </c>
      <c r="B1415">
        <v>69182</v>
      </c>
      <c r="C1415">
        <v>0</v>
      </c>
      <c r="D1415">
        <v>0</v>
      </c>
      <c r="E1415" t="s">
        <v>1498</v>
      </c>
      <c r="F1415" t="s">
        <v>1499</v>
      </c>
      <c r="G1415">
        <v>1</v>
      </c>
      <c r="H1415" s="6">
        <v>3100000</v>
      </c>
      <c r="I1415" s="7">
        <v>46059</v>
      </c>
      <c r="K1415" t="s">
        <v>1179</v>
      </c>
      <c r="L1415" t="s">
        <v>40</v>
      </c>
      <c r="M1415" t="s">
        <v>5</v>
      </c>
      <c r="N1415" t="s">
        <v>41</v>
      </c>
      <c r="O1415" t="s">
        <v>57</v>
      </c>
      <c r="P1415" t="s">
        <v>2519</v>
      </c>
      <c r="Q1415">
        <v>5.8</v>
      </c>
      <c r="R1415">
        <v>0</v>
      </c>
      <c r="S1415">
        <v>0</v>
      </c>
      <c r="U1415">
        <v>179800</v>
      </c>
      <c r="V1415">
        <v>179800</v>
      </c>
      <c r="W1415">
        <v>0</v>
      </c>
      <c r="X1415">
        <v>0</v>
      </c>
      <c r="Y1415" t="s">
        <v>48</v>
      </c>
    </row>
    <row r="1416" spans="1:25" x14ac:dyDescent="0.25">
      <c r="A1416">
        <v>1415</v>
      </c>
      <c r="B1416">
        <v>69331</v>
      </c>
      <c r="C1416">
        <v>0</v>
      </c>
      <c r="D1416">
        <v>0</v>
      </c>
      <c r="E1416" t="s">
        <v>1355</v>
      </c>
      <c r="F1416" t="s">
        <v>1356</v>
      </c>
      <c r="G1416">
        <v>1</v>
      </c>
      <c r="H1416" s="6">
        <v>4171999</v>
      </c>
      <c r="I1416" s="7">
        <v>46059</v>
      </c>
      <c r="K1416">
        <v>15</v>
      </c>
      <c r="L1416" t="s">
        <v>40</v>
      </c>
      <c r="M1416" t="s">
        <v>5</v>
      </c>
      <c r="N1416" t="s">
        <v>41</v>
      </c>
      <c r="O1416" t="s">
        <v>57</v>
      </c>
      <c r="P1416" t="s">
        <v>2519</v>
      </c>
      <c r="Q1416">
        <v>8</v>
      </c>
      <c r="R1416">
        <v>7</v>
      </c>
      <c r="S1416">
        <v>0</v>
      </c>
      <c r="U1416">
        <v>625800</v>
      </c>
      <c r="V1416">
        <v>333760</v>
      </c>
      <c r="W1416">
        <v>292040</v>
      </c>
      <c r="X1416">
        <v>0</v>
      </c>
      <c r="Y1416" t="s">
        <v>48</v>
      </c>
    </row>
    <row r="1417" spans="1:25" x14ac:dyDescent="0.25">
      <c r="A1417">
        <v>1416</v>
      </c>
      <c r="B1417">
        <v>69333</v>
      </c>
      <c r="C1417">
        <v>0</v>
      </c>
      <c r="D1417">
        <v>0</v>
      </c>
      <c r="E1417" t="s">
        <v>1127</v>
      </c>
      <c r="F1417" t="s">
        <v>1128</v>
      </c>
      <c r="G1417">
        <v>1</v>
      </c>
      <c r="H1417" s="6">
        <v>2837329</v>
      </c>
      <c r="I1417" s="7">
        <v>46059</v>
      </c>
      <c r="K1417">
        <v>8</v>
      </c>
      <c r="L1417" t="s">
        <v>40</v>
      </c>
      <c r="M1417" t="s">
        <v>9</v>
      </c>
      <c r="N1417" t="s">
        <v>41</v>
      </c>
      <c r="O1417" t="s">
        <v>42</v>
      </c>
      <c r="P1417" t="s">
        <v>2519</v>
      </c>
      <c r="Q1417">
        <v>8</v>
      </c>
      <c r="R1417">
        <v>0</v>
      </c>
      <c r="S1417">
        <v>0</v>
      </c>
      <c r="U1417">
        <v>226986</v>
      </c>
      <c r="V1417">
        <v>226986</v>
      </c>
      <c r="W1417">
        <v>0</v>
      </c>
      <c r="X1417">
        <v>0</v>
      </c>
      <c r="Y1417" t="s">
        <v>109</v>
      </c>
    </row>
    <row r="1418" spans="1:25" x14ac:dyDescent="0.25">
      <c r="A1418">
        <v>1417</v>
      </c>
      <c r="B1418">
        <v>69332</v>
      </c>
      <c r="C1418">
        <v>0</v>
      </c>
      <c r="D1418">
        <v>0</v>
      </c>
      <c r="E1418" t="s">
        <v>1723</v>
      </c>
      <c r="F1418" t="s">
        <v>1724</v>
      </c>
      <c r="G1418">
        <v>1</v>
      </c>
      <c r="H1418" s="6">
        <v>6574887</v>
      </c>
      <c r="I1418" s="7">
        <v>46059</v>
      </c>
      <c r="K1418">
        <v>8</v>
      </c>
      <c r="L1418" t="s">
        <v>40</v>
      </c>
      <c r="M1418" t="s">
        <v>5</v>
      </c>
      <c r="N1418" t="s">
        <v>41</v>
      </c>
      <c r="O1418" t="s">
        <v>77</v>
      </c>
      <c r="P1418" t="s">
        <v>2519</v>
      </c>
      <c r="Q1418">
        <v>8</v>
      </c>
      <c r="R1418">
        <v>0</v>
      </c>
      <c r="S1418">
        <v>0</v>
      </c>
      <c r="U1418">
        <v>525991</v>
      </c>
      <c r="V1418">
        <v>525991</v>
      </c>
      <c r="W1418">
        <v>0</v>
      </c>
      <c r="X1418">
        <v>0</v>
      </c>
      <c r="Y1418" t="s">
        <v>67</v>
      </c>
    </row>
    <row r="1419" spans="1:25" x14ac:dyDescent="0.25">
      <c r="A1419">
        <v>1418</v>
      </c>
      <c r="B1419">
        <v>69328</v>
      </c>
      <c r="C1419">
        <v>0</v>
      </c>
      <c r="D1419">
        <v>0</v>
      </c>
      <c r="E1419" t="s">
        <v>1725</v>
      </c>
      <c r="F1419" t="s">
        <v>1726</v>
      </c>
      <c r="G1419">
        <v>1</v>
      </c>
      <c r="H1419" s="6">
        <v>13241354</v>
      </c>
      <c r="I1419" s="7">
        <v>46058</v>
      </c>
      <c r="K1419">
        <v>8</v>
      </c>
      <c r="L1419" t="s">
        <v>40</v>
      </c>
      <c r="M1419" t="s">
        <v>5</v>
      </c>
      <c r="N1419" t="s">
        <v>41</v>
      </c>
      <c r="O1419" t="s">
        <v>77</v>
      </c>
      <c r="P1419" t="s">
        <v>2519</v>
      </c>
      <c r="Q1419">
        <v>8</v>
      </c>
      <c r="R1419">
        <v>0</v>
      </c>
      <c r="S1419">
        <v>0</v>
      </c>
      <c r="U1419">
        <v>1059308</v>
      </c>
      <c r="V1419">
        <v>1059308</v>
      </c>
      <c r="W1419">
        <v>0</v>
      </c>
      <c r="X1419">
        <v>0</v>
      </c>
      <c r="Y1419" t="s">
        <v>48</v>
      </c>
    </row>
    <row r="1420" spans="1:25" x14ac:dyDescent="0.25">
      <c r="A1420">
        <v>1419</v>
      </c>
      <c r="B1420">
        <v>69330</v>
      </c>
      <c r="C1420">
        <v>0</v>
      </c>
      <c r="D1420">
        <v>0</v>
      </c>
      <c r="E1420" t="s">
        <v>1731</v>
      </c>
      <c r="F1420" t="s">
        <v>1732</v>
      </c>
      <c r="G1420">
        <v>1</v>
      </c>
      <c r="H1420" s="6">
        <v>5406691</v>
      </c>
      <c r="I1420" s="7">
        <v>46058</v>
      </c>
      <c r="K1420">
        <v>8</v>
      </c>
      <c r="L1420" t="s">
        <v>40</v>
      </c>
      <c r="M1420" t="s">
        <v>5</v>
      </c>
      <c r="N1420" t="s">
        <v>41</v>
      </c>
      <c r="O1420" t="s">
        <v>77</v>
      </c>
      <c r="P1420" t="s">
        <v>2519</v>
      </c>
      <c r="Q1420">
        <v>8</v>
      </c>
      <c r="R1420">
        <v>0</v>
      </c>
      <c r="S1420">
        <v>0</v>
      </c>
      <c r="U1420">
        <v>432535</v>
      </c>
      <c r="V1420">
        <v>432535</v>
      </c>
      <c r="W1420">
        <v>0</v>
      </c>
      <c r="X1420">
        <v>0</v>
      </c>
      <c r="Y1420" t="s">
        <v>67</v>
      </c>
    </row>
    <row r="1421" spans="1:25" x14ac:dyDescent="0.25">
      <c r="A1421">
        <v>1420</v>
      </c>
      <c r="B1421">
        <v>69329</v>
      </c>
      <c r="C1421">
        <v>0</v>
      </c>
      <c r="D1421">
        <v>0</v>
      </c>
      <c r="E1421" t="s">
        <v>1727</v>
      </c>
      <c r="F1421" t="s">
        <v>1728</v>
      </c>
      <c r="G1421">
        <v>1</v>
      </c>
      <c r="H1421" s="6">
        <v>5926891</v>
      </c>
      <c r="I1421" s="7">
        <v>46058</v>
      </c>
      <c r="K1421">
        <v>8</v>
      </c>
      <c r="L1421" t="s">
        <v>40</v>
      </c>
      <c r="M1421" t="s">
        <v>5</v>
      </c>
      <c r="N1421" t="s">
        <v>41</v>
      </c>
      <c r="O1421" t="s">
        <v>77</v>
      </c>
      <c r="P1421" t="s">
        <v>2519</v>
      </c>
      <c r="Q1421">
        <v>8</v>
      </c>
      <c r="R1421">
        <v>0</v>
      </c>
      <c r="S1421">
        <v>0</v>
      </c>
      <c r="U1421">
        <v>474151</v>
      </c>
      <c r="V1421">
        <v>474151</v>
      </c>
      <c r="W1421">
        <v>0</v>
      </c>
      <c r="X1421">
        <v>0</v>
      </c>
      <c r="Y1421" t="s">
        <v>67</v>
      </c>
    </row>
    <row r="1422" spans="1:25" x14ac:dyDescent="0.25">
      <c r="A1422">
        <v>1421</v>
      </c>
      <c r="B1422">
        <v>69327</v>
      </c>
      <c r="C1422">
        <v>0</v>
      </c>
      <c r="D1422">
        <v>0</v>
      </c>
      <c r="E1422" t="s">
        <v>1550</v>
      </c>
      <c r="F1422" t="s">
        <v>1551</v>
      </c>
      <c r="G1422">
        <v>1</v>
      </c>
      <c r="H1422" s="6">
        <v>2883745</v>
      </c>
      <c r="I1422" s="7">
        <v>46058</v>
      </c>
      <c r="K1422">
        <v>12</v>
      </c>
      <c r="L1422" t="s">
        <v>40</v>
      </c>
      <c r="M1422" t="s">
        <v>8</v>
      </c>
      <c r="N1422" t="s">
        <v>41</v>
      </c>
      <c r="O1422" t="s">
        <v>347</v>
      </c>
      <c r="P1422" t="s">
        <v>2519</v>
      </c>
      <c r="Q1422">
        <v>12</v>
      </c>
      <c r="R1422">
        <v>0</v>
      </c>
      <c r="S1422">
        <v>0</v>
      </c>
      <c r="U1422">
        <v>346049</v>
      </c>
      <c r="V1422">
        <v>346049</v>
      </c>
      <c r="W1422">
        <v>0</v>
      </c>
      <c r="X1422">
        <v>0</v>
      </c>
      <c r="Y1422" t="s">
        <v>48</v>
      </c>
    </row>
    <row r="1423" spans="1:25" x14ac:dyDescent="0.25">
      <c r="A1423">
        <v>1422</v>
      </c>
      <c r="B1423">
        <v>69323</v>
      </c>
      <c r="C1423">
        <v>0</v>
      </c>
      <c r="D1423">
        <v>0</v>
      </c>
      <c r="E1423" t="s">
        <v>1923</v>
      </c>
      <c r="F1423" t="s">
        <v>1924</v>
      </c>
      <c r="G1423">
        <v>1</v>
      </c>
      <c r="H1423" s="6">
        <v>3550000</v>
      </c>
      <c r="I1423" s="7">
        <v>46057</v>
      </c>
      <c r="K1423" t="s">
        <v>86</v>
      </c>
      <c r="L1423" t="s">
        <v>40</v>
      </c>
      <c r="M1423" t="s">
        <v>1</v>
      </c>
      <c r="N1423" t="s">
        <v>41</v>
      </c>
      <c r="O1423" t="s">
        <v>87</v>
      </c>
      <c r="P1423" t="s">
        <v>2519</v>
      </c>
      <c r="Q1423">
        <v>9.5</v>
      </c>
      <c r="R1423">
        <v>0</v>
      </c>
      <c r="S1423">
        <v>0</v>
      </c>
      <c r="U1423">
        <v>337250</v>
      </c>
      <c r="V1423">
        <v>337250</v>
      </c>
      <c r="W1423">
        <v>0</v>
      </c>
      <c r="X1423">
        <v>0</v>
      </c>
      <c r="Y1423" t="s">
        <v>44</v>
      </c>
    </row>
    <row r="1424" spans="1:25" x14ac:dyDescent="0.25">
      <c r="A1424">
        <v>1423</v>
      </c>
      <c r="B1424">
        <v>69321</v>
      </c>
      <c r="C1424">
        <v>0</v>
      </c>
      <c r="D1424">
        <v>0</v>
      </c>
      <c r="E1424" t="s">
        <v>1921</v>
      </c>
      <c r="F1424" t="s">
        <v>1922</v>
      </c>
      <c r="G1424">
        <v>1</v>
      </c>
      <c r="H1424" s="6">
        <v>2800000</v>
      </c>
      <c r="I1424" s="7">
        <v>46056</v>
      </c>
      <c r="K1424" t="s">
        <v>86</v>
      </c>
      <c r="L1424" t="s">
        <v>40</v>
      </c>
      <c r="M1424" t="s">
        <v>1</v>
      </c>
      <c r="N1424" t="s">
        <v>41</v>
      </c>
      <c r="O1424" t="s">
        <v>87</v>
      </c>
      <c r="P1424" t="s">
        <v>2519</v>
      </c>
      <c r="Q1424">
        <v>9.5</v>
      </c>
      <c r="R1424">
        <v>0</v>
      </c>
      <c r="S1424">
        <v>0</v>
      </c>
      <c r="U1424">
        <v>266000</v>
      </c>
      <c r="V1424">
        <v>266000</v>
      </c>
      <c r="W1424">
        <v>0</v>
      </c>
      <c r="X1424">
        <v>0</v>
      </c>
      <c r="Y1424" t="s">
        <v>44</v>
      </c>
    </row>
    <row r="1425" spans="1:25" x14ac:dyDescent="0.25">
      <c r="A1425">
        <v>1424</v>
      </c>
      <c r="B1425">
        <v>69320</v>
      </c>
      <c r="C1425">
        <v>0</v>
      </c>
      <c r="D1425">
        <v>0</v>
      </c>
      <c r="E1425" t="s">
        <v>1802</v>
      </c>
      <c r="F1425" t="s">
        <v>1803</v>
      </c>
      <c r="G1425">
        <v>1</v>
      </c>
      <c r="H1425" s="6">
        <v>23502322</v>
      </c>
      <c r="I1425" s="7">
        <v>46056</v>
      </c>
      <c r="K1425">
        <v>8</v>
      </c>
      <c r="L1425" t="s">
        <v>40</v>
      </c>
      <c r="M1425" t="s">
        <v>5</v>
      </c>
      <c r="N1425" t="s">
        <v>41</v>
      </c>
      <c r="O1425" t="s">
        <v>57</v>
      </c>
      <c r="P1425" t="s">
        <v>2519</v>
      </c>
      <c r="Q1425">
        <v>8</v>
      </c>
      <c r="R1425">
        <v>0</v>
      </c>
      <c r="S1425">
        <v>0</v>
      </c>
      <c r="U1425">
        <v>1880186</v>
      </c>
      <c r="V1425">
        <v>1880186</v>
      </c>
      <c r="W1425">
        <v>0</v>
      </c>
      <c r="X1425">
        <v>0</v>
      </c>
      <c r="Y1425" t="s">
        <v>72</v>
      </c>
    </row>
    <row r="1426" spans="1:25" x14ac:dyDescent="0.25">
      <c r="A1426">
        <v>1425</v>
      </c>
      <c r="B1426">
        <v>69325</v>
      </c>
      <c r="C1426">
        <v>0</v>
      </c>
      <c r="D1426">
        <v>0</v>
      </c>
      <c r="E1426" t="s">
        <v>2210</v>
      </c>
      <c r="F1426" t="s">
        <v>2211</v>
      </c>
      <c r="G1426">
        <v>1</v>
      </c>
      <c r="H1426" s="6">
        <v>2678847</v>
      </c>
      <c r="I1426" s="7">
        <v>46052</v>
      </c>
      <c r="K1426">
        <v>7</v>
      </c>
      <c r="L1426" t="s">
        <v>40</v>
      </c>
      <c r="M1426" t="s">
        <v>8</v>
      </c>
      <c r="N1426" t="s">
        <v>41</v>
      </c>
      <c r="O1426" t="s">
        <v>347</v>
      </c>
      <c r="P1426" t="s">
        <v>2519</v>
      </c>
      <c r="Q1426">
        <v>7</v>
      </c>
      <c r="R1426">
        <v>0</v>
      </c>
      <c r="S1426">
        <v>0</v>
      </c>
      <c r="U1426">
        <v>187519</v>
      </c>
      <c r="V1426">
        <v>187519</v>
      </c>
      <c r="W1426">
        <v>0</v>
      </c>
      <c r="X1426">
        <v>0</v>
      </c>
      <c r="Y1426" t="s">
        <v>2086</v>
      </c>
    </row>
    <row r="1427" spans="1:25" x14ac:dyDescent="0.25">
      <c r="A1427">
        <v>1426</v>
      </c>
      <c r="B1427">
        <v>69307</v>
      </c>
      <c r="C1427">
        <v>0</v>
      </c>
      <c r="D1427">
        <v>0</v>
      </c>
      <c r="E1427" t="s">
        <v>1570</v>
      </c>
      <c r="F1427" t="s">
        <v>1571</v>
      </c>
      <c r="G1427">
        <v>1</v>
      </c>
      <c r="H1427" s="6">
        <v>1000000</v>
      </c>
      <c r="I1427" s="7">
        <v>46052</v>
      </c>
      <c r="K1427">
        <v>7</v>
      </c>
      <c r="L1427" t="s">
        <v>40</v>
      </c>
      <c r="M1427" t="s">
        <v>5</v>
      </c>
      <c r="N1427" t="s">
        <v>41</v>
      </c>
      <c r="O1427" t="s">
        <v>47</v>
      </c>
      <c r="P1427" t="s">
        <v>2519</v>
      </c>
      <c r="Q1427">
        <v>7</v>
      </c>
      <c r="R1427">
        <v>0</v>
      </c>
      <c r="S1427">
        <v>0</v>
      </c>
      <c r="U1427">
        <v>70000</v>
      </c>
      <c r="V1427">
        <v>70000</v>
      </c>
      <c r="W1427">
        <v>0</v>
      </c>
      <c r="X1427">
        <v>0</v>
      </c>
      <c r="Y1427" t="s">
        <v>44</v>
      </c>
    </row>
    <row r="1428" spans="1:25" x14ac:dyDescent="0.25">
      <c r="A1428">
        <v>1427</v>
      </c>
      <c r="B1428">
        <v>69316</v>
      </c>
      <c r="C1428">
        <v>0</v>
      </c>
      <c r="D1428">
        <v>0</v>
      </c>
      <c r="E1428" t="s">
        <v>565</v>
      </c>
      <c r="F1428" t="s">
        <v>566</v>
      </c>
      <c r="G1428">
        <v>1</v>
      </c>
      <c r="H1428" s="6">
        <v>38333333</v>
      </c>
      <c r="I1428" s="7">
        <v>46052</v>
      </c>
      <c r="K1428" t="s">
        <v>567</v>
      </c>
      <c r="L1428" t="s">
        <v>40</v>
      </c>
      <c r="M1428" t="s">
        <v>8</v>
      </c>
      <c r="N1428" t="s">
        <v>41</v>
      </c>
      <c r="O1428" t="s">
        <v>347</v>
      </c>
      <c r="P1428" t="s">
        <v>2519</v>
      </c>
      <c r="Q1428">
        <v>0.6</v>
      </c>
      <c r="R1428">
        <v>3.5</v>
      </c>
      <c r="S1428">
        <v>0</v>
      </c>
      <c r="U1428">
        <v>1571667</v>
      </c>
      <c r="V1428">
        <v>230000</v>
      </c>
      <c r="W1428">
        <v>1341667</v>
      </c>
      <c r="X1428">
        <v>0</v>
      </c>
      <c r="Y1428" t="s">
        <v>44</v>
      </c>
    </row>
    <row r="1429" spans="1:25" x14ac:dyDescent="0.25">
      <c r="A1429">
        <v>1428</v>
      </c>
      <c r="B1429">
        <v>69308</v>
      </c>
      <c r="C1429">
        <v>0</v>
      </c>
      <c r="D1429">
        <v>0</v>
      </c>
      <c r="E1429" t="s">
        <v>1007</v>
      </c>
      <c r="F1429" t="s">
        <v>1008</v>
      </c>
      <c r="G1429">
        <v>1</v>
      </c>
      <c r="H1429" s="6">
        <v>2225707</v>
      </c>
      <c r="I1429" s="7">
        <v>46052</v>
      </c>
      <c r="K1429">
        <v>7</v>
      </c>
      <c r="L1429" t="s">
        <v>40</v>
      </c>
      <c r="M1429" t="s">
        <v>5</v>
      </c>
      <c r="N1429" t="s">
        <v>41</v>
      </c>
      <c r="O1429" t="s">
        <v>57</v>
      </c>
      <c r="P1429" t="s">
        <v>2519</v>
      </c>
      <c r="Q1429">
        <v>7</v>
      </c>
      <c r="R1429">
        <v>0</v>
      </c>
      <c r="S1429">
        <v>0</v>
      </c>
      <c r="U1429">
        <v>155799</v>
      </c>
      <c r="V1429">
        <v>155799</v>
      </c>
      <c r="W1429">
        <v>0</v>
      </c>
      <c r="X1429">
        <v>0</v>
      </c>
      <c r="Y1429" t="s">
        <v>48</v>
      </c>
    </row>
    <row r="1430" spans="1:25" x14ac:dyDescent="0.25">
      <c r="A1430">
        <v>1429</v>
      </c>
      <c r="B1430">
        <v>69310</v>
      </c>
      <c r="C1430">
        <v>0</v>
      </c>
      <c r="D1430">
        <v>0</v>
      </c>
      <c r="E1430" t="s">
        <v>209</v>
      </c>
      <c r="F1430" t="s">
        <v>210</v>
      </c>
      <c r="G1430">
        <v>1</v>
      </c>
      <c r="H1430" s="6">
        <v>20000000</v>
      </c>
      <c r="I1430" s="7">
        <v>46052</v>
      </c>
      <c r="K1430">
        <v>5</v>
      </c>
      <c r="L1430" t="s">
        <v>40</v>
      </c>
      <c r="M1430" t="s">
        <v>5</v>
      </c>
      <c r="N1430" t="s">
        <v>41</v>
      </c>
      <c r="O1430" t="s">
        <v>77</v>
      </c>
      <c r="P1430" t="s">
        <v>2519</v>
      </c>
      <c r="Q1430">
        <v>5</v>
      </c>
      <c r="R1430">
        <v>0</v>
      </c>
      <c r="S1430">
        <v>0</v>
      </c>
      <c r="U1430">
        <v>1000000</v>
      </c>
      <c r="V1430">
        <v>1000000</v>
      </c>
      <c r="W1430">
        <v>0</v>
      </c>
      <c r="X1430">
        <v>0</v>
      </c>
      <c r="Y1430" t="s">
        <v>72</v>
      </c>
    </row>
    <row r="1431" spans="1:25" x14ac:dyDescent="0.25">
      <c r="A1431">
        <v>1430</v>
      </c>
      <c r="B1431">
        <v>69312</v>
      </c>
      <c r="C1431">
        <v>0</v>
      </c>
      <c r="D1431">
        <v>0</v>
      </c>
      <c r="E1431" t="s">
        <v>2263</v>
      </c>
      <c r="F1431" t="s">
        <v>2264</v>
      </c>
      <c r="G1431">
        <v>1</v>
      </c>
      <c r="H1431" s="6">
        <v>806667</v>
      </c>
      <c r="I1431" s="7">
        <v>46052</v>
      </c>
      <c r="K1431">
        <v>10</v>
      </c>
      <c r="L1431" t="s">
        <v>40</v>
      </c>
      <c r="M1431" t="s">
        <v>9</v>
      </c>
      <c r="N1431" t="s">
        <v>41</v>
      </c>
      <c r="O1431" t="s">
        <v>42</v>
      </c>
      <c r="P1431" t="s">
        <v>2519</v>
      </c>
      <c r="Q1431">
        <v>10</v>
      </c>
      <c r="R1431">
        <v>0</v>
      </c>
      <c r="S1431">
        <v>0</v>
      </c>
      <c r="U1431">
        <v>80667</v>
      </c>
      <c r="V1431">
        <v>80667</v>
      </c>
      <c r="W1431">
        <v>0</v>
      </c>
      <c r="X1431">
        <v>0</v>
      </c>
      <c r="Y1431" t="s">
        <v>2086</v>
      </c>
    </row>
    <row r="1432" spans="1:25" x14ac:dyDescent="0.25">
      <c r="A1432">
        <v>1431</v>
      </c>
      <c r="B1432">
        <v>69322</v>
      </c>
      <c r="C1432">
        <v>0</v>
      </c>
      <c r="D1432">
        <v>0</v>
      </c>
      <c r="E1432" t="s">
        <v>2546</v>
      </c>
      <c r="F1432" t="s">
        <v>2547</v>
      </c>
      <c r="G1432">
        <v>1</v>
      </c>
      <c r="H1432" s="6">
        <v>400000</v>
      </c>
      <c r="I1432" s="7">
        <v>46052</v>
      </c>
      <c r="K1432">
        <v>10</v>
      </c>
      <c r="L1432" t="s">
        <v>40</v>
      </c>
      <c r="M1432" t="s">
        <v>5</v>
      </c>
      <c r="N1432" t="s">
        <v>41</v>
      </c>
      <c r="O1432" t="s">
        <v>77</v>
      </c>
      <c r="P1432" t="s">
        <v>2519</v>
      </c>
      <c r="Q1432">
        <v>10</v>
      </c>
      <c r="R1432">
        <v>0</v>
      </c>
      <c r="S1432">
        <v>0</v>
      </c>
      <c r="U1432">
        <v>40000</v>
      </c>
      <c r="V1432">
        <v>40000</v>
      </c>
      <c r="W1432">
        <v>0</v>
      </c>
      <c r="X1432">
        <v>0</v>
      </c>
      <c r="Y1432" t="s">
        <v>2520</v>
      </c>
    </row>
    <row r="1433" spans="1:25" x14ac:dyDescent="0.25">
      <c r="A1433">
        <v>1432</v>
      </c>
      <c r="B1433">
        <v>69314</v>
      </c>
      <c r="C1433">
        <v>0</v>
      </c>
      <c r="D1433">
        <v>0</v>
      </c>
      <c r="E1433" t="s">
        <v>52</v>
      </c>
      <c r="F1433" t="s">
        <v>53</v>
      </c>
      <c r="G1433">
        <v>1</v>
      </c>
      <c r="H1433" s="6">
        <v>1570308</v>
      </c>
      <c r="I1433" s="7">
        <v>46052</v>
      </c>
      <c r="K1433">
        <v>10</v>
      </c>
      <c r="L1433" t="s">
        <v>40</v>
      </c>
      <c r="M1433" t="s">
        <v>5</v>
      </c>
      <c r="N1433" t="s">
        <v>41</v>
      </c>
      <c r="O1433" t="s">
        <v>54</v>
      </c>
      <c r="P1433" t="s">
        <v>2519</v>
      </c>
      <c r="Q1433">
        <v>10</v>
      </c>
      <c r="R1433">
        <v>0</v>
      </c>
      <c r="S1433">
        <v>0</v>
      </c>
      <c r="U1433">
        <v>157031</v>
      </c>
      <c r="V1433">
        <v>157031</v>
      </c>
      <c r="W1433">
        <v>0</v>
      </c>
      <c r="X1433">
        <v>0</v>
      </c>
      <c r="Y1433" t="s">
        <v>44</v>
      </c>
    </row>
    <row r="1434" spans="1:25" x14ac:dyDescent="0.25">
      <c r="A1434">
        <v>1433</v>
      </c>
      <c r="B1434">
        <v>69315</v>
      </c>
      <c r="C1434">
        <v>0</v>
      </c>
      <c r="D1434">
        <v>0</v>
      </c>
      <c r="E1434" t="s">
        <v>58</v>
      </c>
      <c r="F1434" t="s">
        <v>59</v>
      </c>
      <c r="G1434">
        <v>1</v>
      </c>
      <c r="H1434" s="6">
        <v>8881111</v>
      </c>
      <c r="I1434" s="7">
        <v>46052</v>
      </c>
      <c r="K1434">
        <v>10</v>
      </c>
      <c r="L1434" t="s">
        <v>40</v>
      </c>
      <c r="M1434" t="s">
        <v>5</v>
      </c>
      <c r="N1434" t="s">
        <v>41</v>
      </c>
      <c r="O1434" t="s">
        <v>54</v>
      </c>
      <c r="P1434" t="s">
        <v>2519</v>
      </c>
      <c r="Q1434">
        <v>10</v>
      </c>
      <c r="R1434">
        <v>0</v>
      </c>
      <c r="S1434">
        <v>0</v>
      </c>
      <c r="U1434">
        <v>888111</v>
      </c>
      <c r="V1434">
        <v>888111</v>
      </c>
      <c r="W1434">
        <v>0</v>
      </c>
      <c r="X1434">
        <v>0</v>
      </c>
      <c r="Y1434" t="s">
        <v>44</v>
      </c>
    </row>
    <row r="1435" spans="1:25" x14ac:dyDescent="0.25">
      <c r="A1435">
        <v>1434</v>
      </c>
      <c r="B1435">
        <v>69313</v>
      </c>
      <c r="C1435">
        <v>0</v>
      </c>
      <c r="D1435">
        <v>0</v>
      </c>
      <c r="E1435" t="s">
        <v>155</v>
      </c>
      <c r="F1435" t="s">
        <v>156</v>
      </c>
      <c r="G1435">
        <v>1</v>
      </c>
      <c r="H1435" s="6">
        <v>15000000</v>
      </c>
      <c r="I1435" s="7">
        <v>46052</v>
      </c>
      <c r="K1435">
        <v>15</v>
      </c>
      <c r="L1435" t="s">
        <v>40</v>
      </c>
      <c r="M1435" t="s">
        <v>5</v>
      </c>
      <c r="N1435" t="s">
        <v>41</v>
      </c>
      <c r="O1435" t="s">
        <v>77</v>
      </c>
      <c r="P1435" t="s">
        <v>2519</v>
      </c>
      <c r="Q1435">
        <v>5</v>
      </c>
      <c r="R1435">
        <v>10</v>
      </c>
      <c r="S1435">
        <v>0</v>
      </c>
      <c r="U1435">
        <v>2250000</v>
      </c>
      <c r="V1435">
        <v>750000</v>
      </c>
      <c r="W1435">
        <v>1500000</v>
      </c>
      <c r="X1435">
        <v>0</v>
      </c>
      <c r="Y1435" t="s">
        <v>72</v>
      </c>
    </row>
    <row r="1436" spans="1:25" x14ac:dyDescent="0.25">
      <c r="A1436">
        <v>1435</v>
      </c>
      <c r="B1436">
        <v>69309</v>
      </c>
      <c r="C1436">
        <v>0</v>
      </c>
      <c r="D1436">
        <v>0</v>
      </c>
      <c r="E1436" t="s">
        <v>110</v>
      </c>
      <c r="F1436" t="s">
        <v>111</v>
      </c>
      <c r="G1436">
        <v>1</v>
      </c>
      <c r="H1436" s="6">
        <v>4286669</v>
      </c>
      <c r="I1436" s="7">
        <v>46052</v>
      </c>
      <c r="K1436">
        <v>15</v>
      </c>
      <c r="L1436" t="s">
        <v>40</v>
      </c>
      <c r="M1436" t="s">
        <v>5</v>
      </c>
      <c r="N1436" t="s">
        <v>41</v>
      </c>
      <c r="O1436" t="s">
        <v>47</v>
      </c>
      <c r="P1436" t="s">
        <v>2519</v>
      </c>
      <c r="Q1436">
        <v>8</v>
      </c>
      <c r="R1436">
        <v>7</v>
      </c>
      <c r="S1436">
        <v>0</v>
      </c>
      <c r="U1436">
        <v>643000</v>
      </c>
      <c r="V1436">
        <v>342934</v>
      </c>
      <c r="W1436">
        <v>300067</v>
      </c>
      <c r="X1436">
        <v>0</v>
      </c>
      <c r="Y1436" t="s">
        <v>112</v>
      </c>
    </row>
    <row r="1437" spans="1:25" x14ac:dyDescent="0.25">
      <c r="A1437">
        <v>1436</v>
      </c>
      <c r="B1437">
        <v>69306</v>
      </c>
      <c r="C1437">
        <v>0</v>
      </c>
      <c r="D1437">
        <v>0</v>
      </c>
      <c r="E1437" t="s">
        <v>58</v>
      </c>
      <c r="F1437" t="s">
        <v>59</v>
      </c>
      <c r="G1437">
        <v>1</v>
      </c>
      <c r="H1437" s="6">
        <v>11520000</v>
      </c>
      <c r="I1437" s="7">
        <v>46051</v>
      </c>
      <c r="K1437">
        <v>10</v>
      </c>
      <c r="L1437" t="s">
        <v>40</v>
      </c>
      <c r="M1437" t="s">
        <v>5</v>
      </c>
      <c r="N1437" t="s">
        <v>41</v>
      </c>
      <c r="O1437" t="s">
        <v>54</v>
      </c>
      <c r="P1437" t="s">
        <v>2519</v>
      </c>
      <c r="Q1437">
        <v>10</v>
      </c>
      <c r="R1437">
        <v>0</v>
      </c>
      <c r="S1437">
        <v>0</v>
      </c>
      <c r="U1437">
        <v>1152000</v>
      </c>
      <c r="V1437">
        <v>1152000</v>
      </c>
      <c r="W1437">
        <v>0</v>
      </c>
      <c r="X1437">
        <v>0</v>
      </c>
      <c r="Y1437" t="s">
        <v>44</v>
      </c>
    </row>
    <row r="1438" spans="1:25" x14ac:dyDescent="0.25">
      <c r="A1438">
        <v>1437</v>
      </c>
      <c r="B1438">
        <v>69305</v>
      </c>
      <c r="C1438">
        <v>0</v>
      </c>
      <c r="D1438">
        <v>0</v>
      </c>
      <c r="E1438" t="s">
        <v>2408</v>
      </c>
      <c r="F1438" t="s">
        <v>2409</v>
      </c>
      <c r="G1438">
        <v>1</v>
      </c>
      <c r="H1438" s="6">
        <v>20000000</v>
      </c>
      <c r="I1438" s="7">
        <v>46050</v>
      </c>
      <c r="K1438">
        <v>1</v>
      </c>
      <c r="L1438" t="s">
        <v>40</v>
      </c>
      <c r="M1438" t="s">
        <v>0</v>
      </c>
      <c r="N1438" t="s">
        <v>41</v>
      </c>
      <c r="O1438" t="s">
        <v>87</v>
      </c>
      <c r="P1438" t="s">
        <v>2519</v>
      </c>
      <c r="Q1438">
        <v>1</v>
      </c>
      <c r="R1438">
        <v>0</v>
      </c>
      <c r="S1438">
        <v>0</v>
      </c>
      <c r="U1438">
        <v>200000</v>
      </c>
      <c r="V1438">
        <v>200000</v>
      </c>
      <c r="W1438">
        <v>0</v>
      </c>
      <c r="X1438">
        <v>0</v>
      </c>
      <c r="Y1438" t="s">
        <v>2086</v>
      </c>
    </row>
    <row r="1439" spans="1:25" x14ac:dyDescent="0.25">
      <c r="A1439">
        <v>1438</v>
      </c>
      <c r="B1439">
        <v>69296</v>
      </c>
      <c r="C1439">
        <v>0</v>
      </c>
      <c r="D1439">
        <v>0</v>
      </c>
      <c r="E1439" t="s">
        <v>2073</v>
      </c>
      <c r="F1439" t="s">
        <v>2074</v>
      </c>
      <c r="G1439">
        <v>1</v>
      </c>
      <c r="H1439" s="6">
        <v>5000000</v>
      </c>
      <c r="I1439" s="7">
        <v>46049</v>
      </c>
      <c r="K1439">
        <v>8</v>
      </c>
      <c r="L1439" t="s">
        <v>40</v>
      </c>
      <c r="M1439" t="s">
        <v>5</v>
      </c>
      <c r="N1439" t="s">
        <v>41</v>
      </c>
      <c r="O1439" t="s">
        <v>47</v>
      </c>
      <c r="P1439" t="s">
        <v>2519</v>
      </c>
      <c r="Q1439">
        <v>8</v>
      </c>
      <c r="R1439">
        <v>0</v>
      </c>
      <c r="S1439">
        <v>0</v>
      </c>
      <c r="U1439">
        <v>400000</v>
      </c>
      <c r="V1439">
        <v>400000</v>
      </c>
      <c r="W1439">
        <v>0</v>
      </c>
      <c r="X1439">
        <v>0</v>
      </c>
      <c r="Y1439" t="s">
        <v>1041</v>
      </c>
    </row>
    <row r="1440" spans="1:25" x14ac:dyDescent="0.25">
      <c r="A1440">
        <v>1439</v>
      </c>
      <c r="B1440">
        <v>69297</v>
      </c>
      <c r="C1440">
        <v>0</v>
      </c>
      <c r="D1440">
        <v>0</v>
      </c>
      <c r="E1440" t="s">
        <v>2073</v>
      </c>
      <c r="F1440" t="s">
        <v>2074</v>
      </c>
      <c r="G1440">
        <v>1</v>
      </c>
      <c r="H1440" s="6">
        <v>5000000</v>
      </c>
      <c r="I1440" s="7">
        <v>46049</v>
      </c>
      <c r="K1440">
        <v>8</v>
      </c>
      <c r="L1440" t="s">
        <v>40</v>
      </c>
      <c r="M1440" t="s">
        <v>5</v>
      </c>
      <c r="N1440" t="s">
        <v>41</v>
      </c>
      <c r="O1440" t="s">
        <v>47</v>
      </c>
      <c r="P1440" t="s">
        <v>2519</v>
      </c>
      <c r="Q1440">
        <v>8</v>
      </c>
      <c r="R1440">
        <v>0</v>
      </c>
      <c r="S1440">
        <v>0</v>
      </c>
      <c r="U1440">
        <v>400000</v>
      </c>
      <c r="V1440">
        <v>400000</v>
      </c>
      <c r="W1440">
        <v>0</v>
      </c>
      <c r="X1440">
        <v>0</v>
      </c>
      <c r="Y1440" t="s">
        <v>1041</v>
      </c>
    </row>
    <row r="1441" spans="1:25" x14ac:dyDescent="0.25">
      <c r="A1441">
        <v>1440</v>
      </c>
      <c r="B1441">
        <v>69298</v>
      </c>
      <c r="C1441">
        <v>0</v>
      </c>
      <c r="D1441">
        <v>0</v>
      </c>
      <c r="E1441" t="s">
        <v>2073</v>
      </c>
      <c r="F1441" t="s">
        <v>2074</v>
      </c>
      <c r="G1441">
        <v>1</v>
      </c>
      <c r="H1441" s="6">
        <v>5000000</v>
      </c>
      <c r="I1441" s="7">
        <v>46049</v>
      </c>
      <c r="K1441">
        <v>8</v>
      </c>
      <c r="L1441" t="s">
        <v>40</v>
      </c>
      <c r="M1441" t="s">
        <v>5</v>
      </c>
      <c r="N1441" t="s">
        <v>41</v>
      </c>
      <c r="O1441" t="s">
        <v>47</v>
      </c>
      <c r="P1441" t="s">
        <v>2519</v>
      </c>
      <c r="Q1441">
        <v>8</v>
      </c>
      <c r="R1441">
        <v>0</v>
      </c>
      <c r="S1441">
        <v>0</v>
      </c>
      <c r="U1441">
        <v>400000</v>
      </c>
      <c r="V1441">
        <v>400000</v>
      </c>
      <c r="W1441">
        <v>0</v>
      </c>
      <c r="X1441">
        <v>0</v>
      </c>
      <c r="Y1441" t="s">
        <v>1041</v>
      </c>
    </row>
    <row r="1442" spans="1:25" x14ac:dyDescent="0.25">
      <c r="A1442">
        <v>1441</v>
      </c>
      <c r="B1442">
        <v>69299</v>
      </c>
      <c r="C1442">
        <v>0</v>
      </c>
      <c r="D1442">
        <v>0</v>
      </c>
      <c r="E1442" t="s">
        <v>2073</v>
      </c>
      <c r="F1442" t="s">
        <v>2074</v>
      </c>
      <c r="G1442">
        <v>1</v>
      </c>
      <c r="H1442" s="6">
        <v>5000000</v>
      </c>
      <c r="I1442" s="7">
        <v>46049</v>
      </c>
      <c r="K1442">
        <v>8</v>
      </c>
      <c r="L1442" t="s">
        <v>40</v>
      </c>
      <c r="M1442" t="s">
        <v>5</v>
      </c>
      <c r="N1442" t="s">
        <v>41</v>
      </c>
      <c r="O1442" t="s">
        <v>47</v>
      </c>
      <c r="P1442" t="s">
        <v>2519</v>
      </c>
      <c r="Q1442">
        <v>8</v>
      </c>
      <c r="R1442">
        <v>0</v>
      </c>
      <c r="S1442">
        <v>0</v>
      </c>
      <c r="U1442">
        <v>400000</v>
      </c>
      <c r="V1442">
        <v>400000</v>
      </c>
      <c r="W1442">
        <v>0</v>
      </c>
      <c r="X1442">
        <v>0</v>
      </c>
      <c r="Y1442" t="s">
        <v>1041</v>
      </c>
    </row>
    <row r="1443" spans="1:25" x14ac:dyDescent="0.25">
      <c r="A1443">
        <v>1442</v>
      </c>
      <c r="B1443">
        <v>69300</v>
      </c>
      <c r="C1443">
        <v>0</v>
      </c>
      <c r="D1443">
        <v>0</v>
      </c>
      <c r="E1443" t="s">
        <v>2073</v>
      </c>
      <c r="F1443" t="s">
        <v>2074</v>
      </c>
      <c r="G1443">
        <v>1</v>
      </c>
      <c r="H1443" s="6">
        <v>5000000</v>
      </c>
      <c r="I1443" s="7">
        <v>46049</v>
      </c>
      <c r="K1443">
        <v>8</v>
      </c>
      <c r="L1443" t="s">
        <v>40</v>
      </c>
      <c r="M1443" t="s">
        <v>5</v>
      </c>
      <c r="N1443" t="s">
        <v>41</v>
      </c>
      <c r="O1443" t="s">
        <v>47</v>
      </c>
      <c r="P1443" t="s">
        <v>2519</v>
      </c>
      <c r="Q1443">
        <v>8</v>
      </c>
      <c r="R1443">
        <v>0</v>
      </c>
      <c r="S1443">
        <v>0</v>
      </c>
      <c r="U1443">
        <v>400000</v>
      </c>
      <c r="V1443">
        <v>400000</v>
      </c>
      <c r="W1443">
        <v>0</v>
      </c>
      <c r="X1443">
        <v>0</v>
      </c>
      <c r="Y1443" t="s">
        <v>1041</v>
      </c>
    </row>
    <row r="1444" spans="1:25" x14ac:dyDescent="0.25">
      <c r="A1444">
        <v>1443</v>
      </c>
      <c r="B1444">
        <v>69301</v>
      </c>
      <c r="C1444">
        <v>0</v>
      </c>
      <c r="D1444">
        <v>0</v>
      </c>
      <c r="E1444" t="s">
        <v>2073</v>
      </c>
      <c r="F1444" t="s">
        <v>2074</v>
      </c>
      <c r="G1444">
        <v>1</v>
      </c>
      <c r="H1444" s="6">
        <v>5000000</v>
      </c>
      <c r="I1444" s="7">
        <v>46049</v>
      </c>
      <c r="K1444">
        <v>8</v>
      </c>
      <c r="L1444" t="s">
        <v>40</v>
      </c>
      <c r="M1444" t="s">
        <v>5</v>
      </c>
      <c r="N1444" t="s">
        <v>41</v>
      </c>
      <c r="O1444" t="s">
        <v>47</v>
      </c>
      <c r="P1444" t="s">
        <v>2519</v>
      </c>
      <c r="Q1444">
        <v>8</v>
      </c>
      <c r="R1444">
        <v>0</v>
      </c>
      <c r="S1444">
        <v>0</v>
      </c>
      <c r="U1444">
        <v>400000</v>
      </c>
      <c r="V1444">
        <v>400000</v>
      </c>
      <c r="W1444">
        <v>0</v>
      </c>
      <c r="X1444">
        <v>0</v>
      </c>
      <c r="Y1444" t="s">
        <v>1041</v>
      </c>
    </row>
    <row r="1445" spans="1:25" x14ac:dyDescent="0.25">
      <c r="A1445">
        <v>1444</v>
      </c>
      <c r="B1445">
        <v>69302</v>
      </c>
      <c r="C1445">
        <v>0</v>
      </c>
      <c r="D1445">
        <v>0</v>
      </c>
      <c r="E1445" t="s">
        <v>2073</v>
      </c>
      <c r="F1445" t="s">
        <v>2074</v>
      </c>
      <c r="G1445">
        <v>1</v>
      </c>
      <c r="H1445" s="6">
        <v>5000000</v>
      </c>
      <c r="I1445" s="7">
        <v>46049</v>
      </c>
      <c r="K1445">
        <v>8</v>
      </c>
      <c r="L1445" t="s">
        <v>40</v>
      </c>
      <c r="M1445" t="s">
        <v>5</v>
      </c>
      <c r="N1445" t="s">
        <v>41</v>
      </c>
      <c r="O1445" t="s">
        <v>47</v>
      </c>
      <c r="P1445" t="s">
        <v>2519</v>
      </c>
      <c r="Q1445">
        <v>8</v>
      </c>
      <c r="R1445">
        <v>0</v>
      </c>
      <c r="S1445">
        <v>0</v>
      </c>
      <c r="U1445">
        <v>400000</v>
      </c>
      <c r="V1445">
        <v>400000</v>
      </c>
      <c r="W1445">
        <v>0</v>
      </c>
      <c r="X1445">
        <v>0</v>
      </c>
      <c r="Y1445" t="s">
        <v>1041</v>
      </c>
    </row>
    <row r="1446" spans="1:25" x14ac:dyDescent="0.25">
      <c r="A1446">
        <v>1445</v>
      </c>
      <c r="B1446">
        <v>69303</v>
      </c>
      <c r="C1446">
        <v>0</v>
      </c>
      <c r="D1446">
        <v>0</v>
      </c>
      <c r="E1446" t="s">
        <v>2073</v>
      </c>
      <c r="F1446" t="s">
        <v>2074</v>
      </c>
      <c r="G1446">
        <v>1</v>
      </c>
      <c r="H1446" s="6">
        <v>5000000</v>
      </c>
      <c r="I1446" s="7">
        <v>46049</v>
      </c>
      <c r="K1446">
        <v>8</v>
      </c>
      <c r="L1446" t="s">
        <v>40</v>
      </c>
      <c r="M1446" t="s">
        <v>5</v>
      </c>
      <c r="N1446" t="s">
        <v>41</v>
      </c>
      <c r="O1446" t="s">
        <v>47</v>
      </c>
      <c r="P1446" t="s">
        <v>2519</v>
      </c>
      <c r="Q1446">
        <v>8</v>
      </c>
      <c r="R1446">
        <v>0</v>
      </c>
      <c r="S1446">
        <v>0</v>
      </c>
      <c r="U1446">
        <v>400000</v>
      </c>
      <c r="V1446">
        <v>400000</v>
      </c>
      <c r="W1446">
        <v>0</v>
      </c>
      <c r="X1446">
        <v>0</v>
      </c>
      <c r="Y1446" t="s">
        <v>1041</v>
      </c>
    </row>
    <row r="1447" spans="1:25" x14ac:dyDescent="0.25">
      <c r="A1447">
        <v>1446</v>
      </c>
      <c r="B1447">
        <v>69304</v>
      </c>
      <c r="C1447">
        <v>0</v>
      </c>
      <c r="D1447">
        <v>0</v>
      </c>
      <c r="E1447" t="s">
        <v>2073</v>
      </c>
      <c r="F1447" t="s">
        <v>2074</v>
      </c>
      <c r="G1447">
        <v>1</v>
      </c>
      <c r="H1447" s="6">
        <v>5000000</v>
      </c>
      <c r="I1447" s="7">
        <v>46049</v>
      </c>
      <c r="K1447">
        <v>8</v>
      </c>
      <c r="L1447" t="s">
        <v>40</v>
      </c>
      <c r="M1447" t="s">
        <v>5</v>
      </c>
      <c r="N1447" t="s">
        <v>41</v>
      </c>
      <c r="O1447" t="s">
        <v>47</v>
      </c>
      <c r="P1447" t="s">
        <v>2519</v>
      </c>
      <c r="Q1447">
        <v>8</v>
      </c>
      <c r="R1447">
        <v>0</v>
      </c>
      <c r="S1447">
        <v>0</v>
      </c>
      <c r="U1447">
        <v>400000</v>
      </c>
      <c r="V1447">
        <v>400000</v>
      </c>
      <c r="W1447">
        <v>0</v>
      </c>
      <c r="X1447">
        <v>0</v>
      </c>
      <c r="Y1447" t="s">
        <v>1041</v>
      </c>
    </row>
    <row r="1448" spans="1:25" x14ac:dyDescent="0.25">
      <c r="A1448">
        <v>1447</v>
      </c>
      <c r="B1448">
        <v>69290</v>
      </c>
      <c r="C1448">
        <v>0</v>
      </c>
      <c r="D1448">
        <v>0</v>
      </c>
      <c r="E1448" t="s">
        <v>52</v>
      </c>
      <c r="F1448" t="s">
        <v>53</v>
      </c>
      <c r="G1448">
        <v>1</v>
      </c>
      <c r="H1448" s="6">
        <v>4920000</v>
      </c>
      <c r="I1448" s="7">
        <v>46049</v>
      </c>
      <c r="K1448">
        <v>10</v>
      </c>
      <c r="L1448" t="s">
        <v>40</v>
      </c>
      <c r="M1448" t="s">
        <v>5</v>
      </c>
      <c r="N1448" t="s">
        <v>41</v>
      </c>
      <c r="O1448" t="s">
        <v>54</v>
      </c>
      <c r="P1448" t="s">
        <v>2519</v>
      </c>
      <c r="Q1448">
        <v>10</v>
      </c>
      <c r="R1448">
        <v>0</v>
      </c>
      <c r="S1448">
        <v>0</v>
      </c>
      <c r="U1448">
        <v>492000</v>
      </c>
      <c r="V1448">
        <v>492000</v>
      </c>
      <c r="W1448">
        <v>0</v>
      </c>
      <c r="X1448">
        <v>0</v>
      </c>
      <c r="Y1448" t="s">
        <v>44</v>
      </c>
    </row>
    <row r="1449" spans="1:25" x14ac:dyDescent="0.25">
      <c r="A1449">
        <v>1448</v>
      </c>
      <c r="B1449">
        <v>69291</v>
      </c>
      <c r="C1449">
        <v>0</v>
      </c>
      <c r="D1449">
        <v>0</v>
      </c>
      <c r="E1449" t="s">
        <v>393</v>
      </c>
      <c r="F1449" t="s">
        <v>2586</v>
      </c>
      <c r="G1449">
        <v>1</v>
      </c>
      <c r="H1449" s="6">
        <v>6654211</v>
      </c>
      <c r="I1449" s="7">
        <v>46049</v>
      </c>
      <c r="K1449">
        <v>8</v>
      </c>
      <c r="L1449" t="s">
        <v>40</v>
      </c>
      <c r="M1449" t="s">
        <v>5</v>
      </c>
      <c r="N1449" t="s">
        <v>41</v>
      </c>
      <c r="O1449" t="s">
        <v>57</v>
      </c>
      <c r="P1449" t="s">
        <v>2519</v>
      </c>
      <c r="Q1449">
        <v>8</v>
      </c>
      <c r="R1449">
        <v>0</v>
      </c>
      <c r="S1449">
        <v>0</v>
      </c>
      <c r="U1449">
        <v>532337</v>
      </c>
      <c r="V1449">
        <v>532337</v>
      </c>
      <c r="W1449">
        <v>0</v>
      </c>
      <c r="X1449">
        <v>0</v>
      </c>
      <c r="Y1449" t="s">
        <v>44</v>
      </c>
    </row>
    <row r="1450" spans="1:25" x14ac:dyDescent="0.25">
      <c r="A1450">
        <v>1449</v>
      </c>
      <c r="B1450">
        <v>69289</v>
      </c>
      <c r="C1450">
        <v>0</v>
      </c>
      <c r="D1450">
        <v>0</v>
      </c>
      <c r="E1450" t="s">
        <v>1923</v>
      </c>
      <c r="F1450" t="s">
        <v>1924</v>
      </c>
      <c r="G1450">
        <v>1</v>
      </c>
      <c r="H1450" s="6">
        <v>250000</v>
      </c>
      <c r="I1450" s="7">
        <v>46049</v>
      </c>
      <c r="K1450" t="s">
        <v>86</v>
      </c>
      <c r="L1450" t="s">
        <v>40</v>
      </c>
      <c r="M1450" t="s">
        <v>1</v>
      </c>
      <c r="N1450" t="s">
        <v>41</v>
      </c>
      <c r="O1450" t="s">
        <v>87</v>
      </c>
      <c r="P1450" t="s">
        <v>2519</v>
      </c>
      <c r="Q1450">
        <v>9.5</v>
      </c>
      <c r="R1450">
        <v>0</v>
      </c>
      <c r="S1450">
        <v>0</v>
      </c>
      <c r="U1450">
        <v>23750</v>
      </c>
      <c r="V1450">
        <v>23750</v>
      </c>
      <c r="W1450">
        <v>0</v>
      </c>
      <c r="X1450">
        <v>0</v>
      </c>
      <c r="Y1450" t="s">
        <v>44</v>
      </c>
    </row>
    <row r="1451" spans="1:25" x14ac:dyDescent="0.25">
      <c r="A1451">
        <v>1450</v>
      </c>
      <c r="B1451">
        <v>69292</v>
      </c>
      <c r="C1451">
        <v>0</v>
      </c>
      <c r="D1451">
        <v>0</v>
      </c>
      <c r="E1451" t="s">
        <v>2196</v>
      </c>
      <c r="F1451" t="s">
        <v>2197</v>
      </c>
      <c r="G1451">
        <v>1</v>
      </c>
      <c r="H1451" s="6">
        <v>1048060</v>
      </c>
      <c r="I1451" s="7">
        <v>46049</v>
      </c>
      <c r="K1451">
        <v>8</v>
      </c>
      <c r="L1451" t="s">
        <v>40</v>
      </c>
      <c r="M1451" t="s">
        <v>5</v>
      </c>
      <c r="N1451" t="s">
        <v>41</v>
      </c>
      <c r="O1451" t="s">
        <v>57</v>
      </c>
      <c r="P1451" t="s">
        <v>2519</v>
      </c>
      <c r="Q1451">
        <v>8</v>
      </c>
      <c r="R1451">
        <v>0</v>
      </c>
      <c r="S1451">
        <v>0</v>
      </c>
      <c r="U1451">
        <v>83845</v>
      </c>
      <c r="V1451">
        <v>83845</v>
      </c>
      <c r="W1451">
        <v>0</v>
      </c>
      <c r="X1451">
        <v>0</v>
      </c>
      <c r="Y1451" t="s">
        <v>48</v>
      </c>
    </row>
    <row r="1452" spans="1:25" x14ac:dyDescent="0.25">
      <c r="A1452">
        <v>1451</v>
      </c>
      <c r="B1452">
        <v>69288</v>
      </c>
      <c r="C1452">
        <v>0</v>
      </c>
      <c r="D1452">
        <v>0</v>
      </c>
      <c r="E1452" t="s">
        <v>2045</v>
      </c>
      <c r="F1452" t="s">
        <v>2046</v>
      </c>
      <c r="G1452">
        <v>1</v>
      </c>
      <c r="H1452" s="6">
        <v>8581108</v>
      </c>
      <c r="I1452" s="7">
        <v>46049</v>
      </c>
      <c r="K1452">
        <v>7</v>
      </c>
      <c r="L1452" t="s">
        <v>40</v>
      </c>
      <c r="M1452" t="s">
        <v>5</v>
      </c>
      <c r="N1452" t="s">
        <v>41</v>
      </c>
      <c r="O1452" t="s">
        <v>57</v>
      </c>
      <c r="P1452" t="s">
        <v>2519</v>
      </c>
      <c r="Q1452">
        <v>7</v>
      </c>
      <c r="R1452">
        <v>0</v>
      </c>
      <c r="S1452">
        <v>0</v>
      </c>
      <c r="U1452">
        <v>600678</v>
      </c>
      <c r="V1452">
        <v>600678</v>
      </c>
      <c r="W1452">
        <v>0</v>
      </c>
      <c r="X1452">
        <v>0</v>
      </c>
      <c r="Y1452" t="s">
        <v>48</v>
      </c>
    </row>
    <row r="1453" spans="1:25" x14ac:dyDescent="0.25">
      <c r="A1453">
        <v>1452</v>
      </c>
      <c r="B1453">
        <v>69273</v>
      </c>
      <c r="C1453">
        <v>0</v>
      </c>
      <c r="D1453">
        <v>0</v>
      </c>
      <c r="E1453" t="s">
        <v>948</v>
      </c>
      <c r="F1453" t="s">
        <v>949</v>
      </c>
      <c r="G1453">
        <v>1</v>
      </c>
      <c r="H1453" s="6">
        <v>79919098</v>
      </c>
      <c r="I1453" s="7">
        <v>46045</v>
      </c>
      <c r="K1453">
        <v>15</v>
      </c>
      <c r="L1453" t="s">
        <v>40</v>
      </c>
      <c r="M1453" t="s">
        <v>5</v>
      </c>
      <c r="N1453" t="s">
        <v>41</v>
      </c>
      <c r="O1453" t="s">
        <v>77</v>
      </c>
      <c r="P1453" t="s">
        <v>2519</v>
      </c>
      <c r="Q1453">
        <v>7</v>
      </c>
      <c r="R1453">
        <v>8</v>
      </c>
      <c r="S1453">
        <v>0</v>
      </c>
      <c r="U1453">
        <v>11987865</v>
      </c>
      <c r="V1453">
        <v>5594337</v>
      </c>
      <c r="W1453">
        <v>6393528</v>
      </c>
      <c r="X1453">
        <v>0</v>
      </c>
      <c r="Y1453" t="s">
        <v>112</v>
      </c>
    </row>
    <row r="1454" spans="1:25" x14ac:dyDescent="0.25">
      <c r="A1454">
        <v>1453</v>
      </c>
      <c r="B1454">
        <v>69275</v>
      </c>
      <c r="C1454">
        <v>0</v>
      </c>
      <c r="D1454">
        <v>0</v>
      </c>
      <c r="E1454" t="s">
        <v>1666</v>
      </c>
      <c r="F1454" t="s">
        <v>1667</v>
      </c>
      <c r="G1454">
        <v>1</v>
      </c>
      <c r="H1454" s="6">
        <v>55000000</v>
      </c>
      <c r="I1454" s="7">
        <v>46045</v>
      </c>
      <c r="K1454">
        <v>15</v>
      </c>
      <c r="L1454" t="s">
        <v>40</v>
      </c>
      <c r="M1454" t="s">
        <v>5</v>
      </c>
      <c r="N1454" t="s">
        <v>41</v>
      </c>
      <c r="O1454" t="s">
        <v>77</v>
      </c>
      <c r="P1454" t="s">
        <v>2519</v>
      </c>
      <c r="Q1454">
        <v>5.6</v>
      </c>
      <c r="R1454">
        <v>9.4</v>
      </c>
      <c r="S1454">
        <v>0</v>
      </c>
      <c r="U1454">
        <v>8250000</v>
      </c>
      <c r="V1454">
        <v>3080000</v>
      </c>
      <c r="W1454">
        <v>5170000</v>
      </c>
      <c r="X1454">
        <v>0</v>
      </c>
      <c r="Y1454" t="s">
        <v>109</v>
      </c>
    </row>
    <row r="1455" spans="1:25" x14ac:dyDescent="0.25">
      <c r="A1455">
        <v>1454</v>
      </c>
      <c r="B1455">
        <v>69350</v>
      </c>
      <c r="C1455">
        <v>0</v>
      </c>
      <c r="D1455">
        <v>0</v>
      </c>
      <c r="E1455" t="s">
        <v>1202</v>
      </c>
      <c r="F1455" t="s">
        <v>1203</v>
      </c>
      <c r="G1455">
        <v>1</v>
      </c>
      <c r="H1455" s="6">
        <v>67074598</v>
      </c>
      <c r="I1455" s="7">
        <v>46045</v>
      </c>
      <c r="K1455">
        <v>15</v>
      </c>
      <c r="L1455" t="s">
        <v>40</v>
      </c>
      <c r="M1455" t="s">
        <v>5</v>
      </c>
      <c r="N1455" t="s">
        <v>41</v>
      </c>
      <c r="O1455" t="s">
        <v>77</v>
      </c>
      <c r="P1455" t="s">
        <v>2519</v>
      </c>
      <c r="Q1455">
        <v>1.8</v>
      </c>
      <c r="R1455">
        <v>13.2</v>
      </c>
      <c r="S1455">
        <v>0</v>
      </c>
      <c r="U1455">
        <v>10061190</v>
      </c>
      <c r="V1455">
        <v>1207343</v>
      </c>
      <c r="W1455">
        <v>8853847</v>
      </c>
      <c r="X1455">
        <v>0</v>
      </c>
      <c r="Y1455" t="s">
        <v>48</v>
      </c>
    </row>
    <row r="1456" spans="1:25" x14ac:dyDescent="0.25">
      <c r="A1456">
        <v>1455</v>
      </c>
      <c r="B1456">
        <v>69274</v>
      </c>
      <c r="C1456">
        <v>0</v>
      </c>
      <c r="D1456">
        <v>0</v>
      </c>
      <c r="E1456" t="s">
        <v>944</v>
      </c>
      <c r="F1456" t="s">
        <v>945</v>
      </c>
      <c r="G1456">
        <v>1</v>
      </c>
      <c r="H1456" s="6">
        <v>9330968</v>
      </c>
      <c r="I1456" s="7">
        <v>46045</v>
      </c>
      <c r="K1456">
        <v>15</v>
      </c>
      <c r="L1456" t="s">
        <v>40</v>
      </c>
      <c r="M1456" t="s">
        <v>5</v>
      </c>
      <c r="N1456" t="s">
        <v>41</v>
      </c>
      <c r="O1456" t="s">
        <v>77</v>
      </c>
      <c r="P1456" t="s">
        <v>2519</v>
      </c>
      <c r="Q1456">
        <v>7</v>
      </c>
      <c r="R1456">
        <v>8</v>
      </c>
      <c r="S1456">
        <v>0</v>
      </c>
      <c r="U1456">
        <v>1399645</v>
      </c>
      <c r="V1456">
        <v>653168</v>
      </c>
      <c r="W1456">
        <v>746477</v>
      </c>
      <c r="X1456">
        <v>0</v>
      </c>
      <c r="Y1456" t="s">
        <v>112</v>
      </c>
    </row>
    <row r="1457" spans="1:25" x14ac:dyDescent="0.25">
      <c r="A1457">
        <v>1456</v>
      </c>
      <c r="B1457">
        <v>69277</v>
      </c>
      <c r="C1457">
        <v>0</v>
      </c>
      <c r="D1457">
        <v>0</v>
      </c>
      <c r="E1457" t="s">
        <v>1778</v>
      </c>
      <c r="F1457" t="s">
        <v>1779</v>
      </c>
      <c r="G1457">
        <v>1</v>
      </c>
      <c r="H1457" s="6">
        <v>60438877</v>
      </c>
      <c r="I1457" s="7">
        <v>46045</v>
      </c>
      <c r="K1457">
        <v>15</v>
      </c>
      <c r="L1457" t="s">
        <v>40</v>
      </c>
      <c r="M1457" t="s">
        <v>2</v>
      </c>
      <c r="N1457" t="s">
        <v>41</v>
      </c>
      <c r="O1457" t="s">
        <v>87</v>
      </c>
      <c r="P1457" t="s">
        <v>2519</v>
      </c>
      <c r="Q1457">
        <v>1.2</v>
      </c>
      <c r="R1457">
        <v>13.8</v>
      </c>
      <c r="S1457">
        <v>0</v>
      </c>
      <c r="U1457">
        <v>9065832</v>
      </c>
      <c r="V1457">
        <v>725267</v>
      </c>
      <c r="W1457">
        <v>8340565</v>
      </c>
      <c r="X1457">
        <v>0</v>
      </c>
      <c r="Y1457" t="s">
        <v>94</v>
      </c>
    </row>
    <row r="1458" spans="1:25" x14ac:dyDescent="0.25">
      <c r="A1458">
        <v>1457</v>
      </c>
      <c r="B1458">
        <v>69271</v>
      </c>
      <c r="C1458">
        <v>0</v>
      </c>
      <c r="D1458">
        <v>0</v>
      </c>
      <c r="E1458" t="s">
        <v>135</v>
      </c>
      <c r="F1458" t="s">
        <v>136</v>
      </c>
      <c r="G1458">
        <v>1</v>
      </c>
      <c r="H1458" s="6">
        <v>7268716</v>
      </c>
      <c r="I1458" s="7">
        <v>46044</v>
      </c>
      <c r="K1458" t="s">
        <v>137</v>
      </c>
      <c r="L1458" t="s">
        <v>40</v>
      </c>
      <c r="M1458" t="s">
        <v>5</v>
      </c>
      <c r="N1458" t="s">
        <v>41</v>
      </c>
      <c r="O1458" t="s">
        <v>57</v>
      </c>
      <c r="P1458" t="s">
        <v>2519</v>
      </c>
      <c r="Q1458">
        <v>12.5</v>
      </c>
      <c r="R1458">
        <v>0</v>
      </c>
      <c r="S1458">
        <v>0</v>
      </c>
      <c r="U1458">
        <v>908590</v>
      </c>
      <c r="V1458">
        <v>908590</v>
      </c>
      <c r="W1458">
        <v>0</v>
      </c>
      <c r="X1458">
        <v>0</v>
      </c>
      <c r="Y1458" t="s">
        <v>48</v>
      </c>
    </row>
    <row r="1459" spans="1:25" x14ac:dyDescent="0.25">
      <c r="A1459">
        <v>1458</v>
      </c>
      <c r="B1459">
        <v>69269</v>
      </c>
      <c r="C1459">
        <v>0</v>
      </c>
      <c r="D1459">
        <v>0</v>
      </c>
      <c r="E1459" t="s">
        <v>1345</v>
      </c>
      <c r="F1459" t="s">
        <v>1346</v>
      </c>
      <c r="G1459">
        <v>1</v>
      </c>
      <c r="H1459" s="6">
        <v>453907</v>
      </c>
      <c r="I1459" s="7">
        <v>46044</v>
      </c>
      <c r="K1459">
        <v>8</v>
      </c>
      <c r="L1459" t="s">
        <v>40</v>
      </c>
      <c r="M1459" t="s">
        <v>9</v>
      </c>
      <c r="N1459" t="s">
        <v>41</v>
      </c>
      <c r="O1459" t="s">
        <v>42</v>
      </c>
      <c r="P1459" t="s">
        <v>2519</v>
      </c>
      <c r="Q1459">
        <v>8</v>
      </c>
      <c r="R1459">
        <v>0</v>
      </c>
      <c r="S1459">
        <v>0</v>
      </c>
      <c r="U1459">
        <v>36313</v>
      </c>
      <c r="V1459">
        <v>36313</v>
      </c>
      <c r="W1459">
        <v>0</v>
      </c>
      <c r="X1459">
        <v>0</v>
      </c>
      <c r="Y1459" t="s">
        <v>109</v>
      </c>
    </row>
    <row r="1460" spans="1:25" x14ac:dyDescent="0.25">
      <c r="A1460">
        <v>1459</v>
      </c>
      <c r="B1460">
        <v>69268</v>
      </c>
      <c r="C1460">
        <v>0</v>
      </c>
      <c r="D1460">
        <v>0</v>
      </c>
      <c r="E1460" t="s">
        <v>2369</v>
      </c>
      <c r="F1460" t="s">
        <v>2370</v>
      </c>
      <c r="G1460">
        <v>1</v>
      </c>
      <c r="H1460" s="6">
        <v>76087</v>
      </c>
      <c r="I1460" s="7">
        <v>46044</v>
      </c>
      <c r="K1460">
        <v>8</v>
      </c>
      <c r="L1460" t="s">
        <v>40</v>
      </c>
      <c r="M1460" t="s">
        <v>5</v>
      </c>
      <c r="N1460" t="s">
        <v>41</v>
      </c>
      <c r="O1460" t="s">
        <v>57</v>
      </c>
      <c r="P1460" t="s">
        <v>2519</v>
      </c>
      <c r="Q1460">
        <v>8</v>
      </c>
      <c r="R1460">
        <v>0</v>
      </c>
      <c r="S1460">
        <v>0</v>
      </c>
      <c r="U1460">
        <v>6087</v>
      </c>
      <c r="V1460">
        <v>6087</v>
      </c>
      <c r="W1460">
        <v>0</v>
      </c>
      <c r="X1460">
        <v>0</v>
      </c>
      <c r="Y1460" t="s">
        <v>48</v>
      </c>
    </row>
    <row r="1461" spans="1:25" x14ac:dyDescent="0.25">
      <c r="A1461">
        <v>1460</v>
      </c>
      <c r="B1461">
        <v>69270</v>
      </c>
      <c r="C1461">
        <v>0</v>
      </c>
      <c r="D1461">
        <v>0</v>
      </c>
      <c r="E1461" t="s">
        <v>1317</v>
      </c>
      <c r="F1461" t="s">
        <v>1318</v>
      </c>
      <c r="G1461">
        <v>1</v>
      </c>
      <c r="H1461" s="6">
        <v>4000000</v>
      </c>
      <c r="I1461" s="7">
        <v>46043</v>
      </c>
      <c r="K1461">
        <v>10</v>
      </c>
      <c r="L1461" t="s">
        <v>40</v>
      </c>
      <c r="M1461" t="s">
        <v>5</v>
      </c>
      <c r="N1461" t="s">
        <v>41</v>
      </c>
      <c r="O1461" t="s">
        <v>54</v>
      </c>
      <c r="P1461" t="s">
        <v>2519</v>
      </c>
      <c r="Q1461">
        <v>10</v>
      </c>
      <c r="R1461">
        <v>0</v>
      </c>
      <c r="S1461">
        <v>0</v>
      </c>
      <c r="U1461">
        <v>400000</v>
      </c>
      <c r="V1461">
        <v>400000</v>
      </c>
      <c r="W1461">
        <v>0</v>
      </c>
      <c r="X1461">
        <v>0</v>
      </c>
      <c r="Y1461" t="s">
        <v>44</v>
      </c>
    </row>
    <row r="1462" spans="1:25" x14ac:dyDescent="0.25">
      <c r="A1462">
        <v>1461</v>
      </c>
      <c r="B1462">
        <v>69267</v>
      </c>
      <c r="C1462">
        <v>0</v>
      </c>
      <c r="D1462">
        <v>0</v>
      </c>
      <c r="E1462" t="s">
        <v>2033</v>
      </c>
      <c r="F1462" t="s">
        <v>2034</v>
      </c>
      <c r="G1462">
        <v>1</v>
      </c>
      <c r="H1462" s="6">
        <v>23445146</v>
      </c>
      <c r="I1462" s="7">
        <v>46043</v>
      </c>
      <c r="K1462">
        <v>7</v>
      </c>
      <c r="L1462" t="s">
        <v>40</v>
      </c>
      <c r="M1462" t="s">
        <v>5</v>
      </c>
      <c r="N1462" t="s">
        <v>41</v>
      </c>
      <c r="O1462" t="s">
        <v>57</v>
      </c>
      <c r="P1462" t="s">
        <v>2519</v>
      </c>
      <c r="Q1462">
        <v>7</v>
      </c>
      <c r="R1462">
        <v>0</v>
      </c>
      <c r="S1462">
        <v>0</v>
      </c>
      <c r="U1462">
        <v>1641160</v>
      </c>
      <c r="V1462">
        <v>1641160</v>
      </c>
      <c r="W1462">
        <v>0</v>
      </c>
      <c r="X1462">
        <v>0</v>
      </c>
      <c r="Y1462" t="s">
        <v>444</v>
      </c>
    </row>
    <row r="1463" spans="1:25" x14ac:dyDescent="0.25">
      <c r="A1463">
        <v>1462</v>
      </c>
      <c r="B1463">
        <v>69266</v>
      </c>
      <c r="C1463">
        <v>0</v>
      </c>
      <c r="D1463">
        <v>0</v>
      </c>
      <c r="E1463" t="s">
        <v>213</v>
      </c>
      <c r="F1463" t="s">
        <v>214</v>
      </c>
      <c r="G1463">
        <v>1</v>
      </c>
      <c r="H1463" s="6">
        <v>114783</v>
      </c>
      <c r="I1463" s="7">
        <v>46043</v>
      </c>
      <c r="K1463">
        <v>8</v>
      </c>
      <c r="L1463" t="s">
        <v>40</v>
      </c>
      <c r="M1463" t="s">
        <v>5</v>
      </c>
      <c r="N1463" t="s">
        <v>41</v>
      </c>
      <c r="O1463" t="s">
        <v>54</v>
      </c>
      <c r="P1463" t="s">
        <v>2519</v>
      </c>
      <c r="Q1463">
        <v>8</v>
      </c>
      <c r="R1463">
        <v>0</v>
      </c>
      <c r="S1463">
        <v>0</v>
      </c>
      <c r="U1463">
        <v>9183</v>
      </c>
      <c r="V1463">
        <v>9183</v>
      </c>
      <c r="W1463">
        <v>0</v>
      </c>
      <c r="X1463">
        <v>0</v>
      </c>
      <c r="Y1463" t="s">
        <v>44</v>
      </c>
    </row>
    <row r="1464" spans="1:25" x14ac:dyDescent="0.25">
      <c r="A1464">
        <v>1463</v>
      </c>
      <c r="B1464">
        <v>69265</v>
      </c>
      <c r="C1464">
        <v>0</v>
      </c>
      <c r="D1464">
        <v>0</v>
      </c>
      <c r="E1464" t="s">
        <v>1125</v>
      </c>
      <c r="F1464" t="s">
        <v>1126</v>
      </c>
      <c r="G1464">
        <v>1</v>
      </c>
      <c r="H1464" s="6">
        <v>4000000</v>
      </c>
      <c r="I1464" s="7">
        <v>46043</v>
      </c>
      <c r="K1464">
        <v>15</v>
      </c>
      <c r="L1464" t="s">
        <v>40</v>
      </c>
      <c r="M1464" t="s">
        <v>5</v>
      </c>
      <c r="N1464" t="s">
        <v>41</v>
      </c>
      <c r="O1464" t="s">
        <v>77</v>
      </c>
      <c r="P1464" t="s">
        <v>2519</v>
      </c>
      <c r="Q1464">
        <v>8</v>
      </c>
      <c r="R1464">
        <v>7</v>
      </c>
      <c r="S1464">
        <v>0</v>
      </c>
      <c r="U1464">
        <v>600000</v>
      </c>
      <c r="V1464">
        <v>320000</v>
      </c>
      <c r="W1464">
        <v>280000</v>
      </c>
      <c r="X1464">
        <v>0</v>
      </c>
      <c r="Y1464" t="s">
        <v>48</v>
      </c>
    </row>
    <row r="1465" spans="1:25" x14ac:dyDescent="0.25">
      <c r="A1465">
        <v>1464</v>
      </c>
      <c r="B1465">
        <v>69264</v>
      </c>
      <c r="C1465">
        <v>0</v>
      </c>
      <c r="D1465">
        <v>0</v>
      </c>
      <c r="E1465" t="s">
        <v>2341</v>
      </c>
      <c r="F1465" t="s">
        <v>2342</v>
      </c>
      <c r="G1465">
        <v>1</v>
      </c>
      <c r="H1465" s="6">
        <v>48041</v>
      </c>
      <c r="I1465" s="7">
        <v>46042</v>
      </c>
      <c r="K1465">
        <v>7</v>
      </c>
      <c r="L1465" t="s">
        <v>40</v>
      </c>
      <c r="M1465" t="s">
        <v>5</v>
      </c>
      <c r="N1465" t="s">
        <v>41</v>
      </c>
      <c r="O1465" t="s">
        <v>47</v>
      </c>
      <c r="P1465" t="s">
        <v>2519</v>
      </c>
      <c r="Q1465">
        <v>7</v>
      </c>
      <c r="R1465">
        <v>0</v>
      </c>
      <c r="S1465">
        <v>0</v>
      </c>
      <c r="U1465">
        <v>3363</v>
      </c>
      <c r="V1465">
        <v>3363</v>
      </c>
      <c r="W1465">
        <v>0</v>
      </c>
      <c r="X1465">
        <v>0</v>
      </c>
      <c r="Y1465" t="s">
        <v>2086</v>
      </c>
    </row>
    <row r="1466" spans="1:25" x14ac:dyDescent="0.25">
      <c r="A1466">
        <v>1465</v>
      </c>
      <c r="B1466">
        <v>69254</v>
      </c>
      <c r="C1466">
        <v>0</v>
      </c>
      <c r="D1466">
        <v>0</v>
      </c>
      <c r="E1466" t="s">
        <v>2257</v>
      </c>
      <c r="F1466" t="s">
        <v>2258</v>
      </c>
      <c r="G1466">
        <v>1</v>
      </c>
      <c r="H1466" s="6">
        <v>9876884</v>
      </c>
      <c r="I1466" s="7">
        <v>46041</v>
      </c>
      <c r="K1466">
        <v>5</v>
      </c>
      <c r="L1466" t="s">
        <v>40</v>
      </c>
      <c r="M1466" t="s">
        <v>3</v>
      </c>
      <c r="N1466" t="s">
        <v>41</v>
      </c>
      <c r="O1466" t="s">
        <v>51</v>
      </c>
      <c r="P1466" t="s">
        <v>2519</v>
      </c>
      <c r="Q1466">
        <v>5</v>
      </c>
      <c r="R1466">
        <v>0</v>
      </c>
      <c r="S1466">
        <v>0</v>
      </c>
      <c r="U1466">
        <v>493844</v>
      </c>
      <c r="V1466">
        <v>493844</v>
      </c>
      <c r="W1466">
        <v>0</v>
      </c>
      <c r="X1466">
        <v>0</v>
      </c>
      <c r="Y1466" t="s">
        <v>2086</v>
      </c>
    </row>
    <row r="1467" spans="1:25" x14ac:dyDescent="0.25">
      <c r="A1467">
        <v>1466</v>
      </c>
      <c r="B1467">
        <v>69260</v>
      </c>
      <c r="C1467">
        <v>0</v>
      </c>
      <c r="D1467">
        <v>0</v>
      </c>
      <c r="E1467" t="s">
        <v>1506</v>
      </c>
      <c r="F1467" t="s">
        <v>1507</v>
      </c>
      <c r="G1467">
        <v>1</v>
      </c>
      <c r="H1467" s="6">
        <v>235957</v>
      </c>
      <c r="I1467" s="7">
        <v>46041</v>
      </c>
      <c r="K1467">
        <v>8</v>
      </c>
      <c r="L1467" t="s">
        <v>40</v>
      </c>
      <c r="M1467" t="s">
        <v>7</v>
      </c>
      <c r="N1467" t="s">
        <v>41</v>
      </c>
      <c r="O1467" t="s">
        <v>64</v>
      </c>
      <c r="P1467" t="s">
        <v>2519</v>
      </c>
      <c r="Q1467">
        <v>8</v>
      </c>
      <c r="R1467">
        <v>0</v>
      </c>
      <c r="S1467">
        <v>0</v>
      </c>
      <c r="U1467">
        <v>18877</v>
      </c>
      <c r="V1467">
        <v>18877</v>
      </c>
      <c r="W1467">
        <v>0</v>
      </c>
      <c r="X1467">
        <v>0</v>
      </c>
      <c r="Y1467" t="s">
        <v>44</v>
      </c>
    </row>
    <row r="1468" spans="1:25" x14ac:dyDescent="0.25">
      <c r="A1468">
        <v>1467</v>
      </c>
      <c r="B1468">
        <v>69255</v>
      </c>
      <c r="C1468">
        <v>0</v>
      </c>
      <c r="D1468">
        <v>0</v>
      </c>
      <c r="E1468" t="s">
        <v>2499</v>
      </c>
      <c r="F1468" t="s">
        <v>2500</v>
      </c>
      <c r="G1468">
        <v>1</v>
      </c>
      <c r="H1468" s="6">
        <v>816129</v>
      </c>
      <c r="I1468" s="7">
        <v>46041</v>
      </c>
      <c r="K1468">
        <v>7</v>
      </c>
      <c r="L1468" t="s">
        <v>40</v>
      </c>
      <c r="M1468" t="s">
        <v>5</v>
      </c>
      <c r="N1468" t="s">
        <v>41</v>
      </c>
      <c r="O1468" t="s">
        <v>57</v>
      </c>
      <c r="P1468" t="s">
        <v>2519</v>
      </c>
      <c r="Q1468">
        <v>7</v>
      </c>
      <c r="R1468">
        <v>0</v>
      </c>
      <c r="S1468">
        <v>0</v>
      </c>
      <c r="U1468">
        <v>57129</v>
      </c>
      <c r="V1468">
        <v>57129</v>
      </c>
      <c r="W1468">
        <v>0</v>
      </c>
      <c r="X1468">
        <v>0</v>
      </c>
      <c r="Y1468" t="s">
        <v>48</v>
      </c>
    </row>
    <row r="1469" spans="1:25" x14ac:dyDescent="0.25">
      <c r="A1469">
        <v>1468</v>
      </c>
      <c r="B1469">
        <v>69259</v>
      </c>
      <c r="C1469">
        <v>0</v>
      </c>
      <c r="D1469">
        <v>0</v>
      </c>
      <c r="E1469" t="s">
        <v>978</v>
      </c>
      <c r="F1469" t="s">
        <v>979</v>
      </c>
      <c r="G1469">
        <v>1</v>
      </c>
      <c r="H1469" s="6">
        <v>3338788</v>
      </c>
      <c r="I1469" s="7">
        <v>46041</v>
      </c>
      <c r="K1469">
        <v>8</v>
      </c>
      <c r="L1469" t="s">
        <v>40</v>
      </c>
      <c r="M1469" t="s">
        <v>7</v>
      </c>
      <c r="N1469" t="s">
        <v>41</v>
      </c>
      <c r="O1469" t="s">
        <v>64</v>
      </c>
      <c r="P1469" t="s">
        <v>2519</v>
      </c>
      <c r="Q1469">
        <v>8</v>
      </c>
      <c r="R1469">
        <v>0</v>
      </c>
      <c r="S1469">
        <v>0</v>
      </c>
      <c r="U1469">
        <v>267103</v>
      </c>
      <c r="V1469">
        <v>267103</v>
      </c>
      <c r="W1469">
        <v>0</v>
      </c>
      <c r="X1469">
        <v>0</v>
      </c>
      <c r="Y1469" t="s">
        <v>44</v>
      </c>
    </row>
    <row r="1470" spans="1:25" x14ac:dyDescent="0.25">
      <c r="A1470">
        <v>1469</v>
      </c>
      <c r="B1470">
        <v>69258</v>
      </c>
      <c r="C1470">
        <v>0</v>
      </c>
      <c r="D1470">
        <v>0</v>
      </c>
      <c r="E1470" t="s">
        <v>972</v>
      </c>
      <c r="F1470" t="s">
        <v>2623</v>
      </c>
      <c r="G1470">
        <v>1</v>
      </c>
      <c r="H1470" s="6">
        <v>1012598</v>
      </c>
      <c r="I1470" s="7">
        <v>46041</v>
      </c>
      <c r="K1470">
        <v>8</v>
      </c>
      <c r="L1470" t="s">
        <v>40</v>
      </c>
      <c r="M1470" t="s">
        <v>7</v>
      </c>
      <c r="N1470" t="s">
        <v>41</v>
      </c>
      <c r="O1470" t="s">
        <v>64</v>
      </c>
      <c r="P1470" t="s">
        <v>2519</v>
      </c>
      <c r="Q1470">
        <v>8</v>
      </c>
      <c r="R1470">
        <v>0</v>
      </c>
      <c r="S1470">
        <v>0</v>
      </c>
      <c r="U1470">
        <v>81008</v>
      </c>
      <c r="V1470">
        <v>81008</v>
      </c>
      <c r="W1470">
        <v>0</v>
      </c>
      <c r="X1470">
        <v>0</v>
      </c>
      <c r="Y1470" t="s">
        <v>44</v>
      </c>
    </row>
    <row r="1471" spans="1:25" x14ac:dyDescent="0.25">
      <c r="A1471">
        <v>1470</v>
      </c>
      <c r="B1471">
        <v>69256</v>
      </c>
      <c r="C1471">
        <v>0</v>
      </c>
      <c r="D1471">
        <v>0</v>
      </c>
      <c r="E1471" t="s">
        <v>429</v>
      </c>
      <c r="F1471" t="s">
        <v>430</v>
      </c>
      <c r="G1471">
        <v>1</v>
      </c>
      <c r="H1471" s="6">
        <v>4838545</v>
      </c>
      <c r="I1471" s="7">
        <v>46041</v>
      </c>
      <c r="K1471">
        <v>15</v>
      </c>
      <c r="L1471" t="s">
        <v>40</v>
      </c>
      <c r="M1471" t="s">
        <v>5</v>
      </c>
      <c r="N1471" t="s">
        <v>41</v>
      </c>
      <c r="O1471" t="s">
        <v>54</v>
      </c>
      <c r="P1471" t="s">
        <v>2519</v>
      </c>
      <c r="Q1471">
        <v>9</v>
      </c>
      <c r="R1471">
        <v>6</v>
      </c>
      <c r="S1471">
        <v>0</v>
      </c>
      <c r="U1471">
        <v>725782</v>
      </c>
      <c r="V1471">
        <v>435469</v>
      </c>
      <c r="W1471">
        <v>290313</v>
      </c>
      <c r="X1471">
        <v>0</v>
      </c>
      <c r="Y1471" t="s">
        <v>48</v>
      </c>
    </row>
    <row r="1472" spans="1:25" x14ac:dyDescent="0.25">
      <c r="A1472">
        <v>1471</v>
      </c>
      <c r="B1472">
        <v>69261</v>
      </c>
      <c r="C1472">
        <v>0</v>
      </c>
      <c r="D1472">
        <v>0</v>
      </c>
      <c r="E1472" t="s">
        <v>1828</v>
      </c>
      <c r="F1472" t="s">
        <v>1829</v>
      </c>
      <c r="G1472">
        <v>1</v>
      </c>
      <c r="H1472" s="6">
        <v>384746</v>
      </c>
      <c r="I1472" s="7">
        <v>46041</v>
      </c>
      <c r="K1472">
        <v>10</v>
      </c>
      <c r="L1472" t="s">
        <v>40</v>
      </c>
      <c r="M1472" t="s">
        <v>5</v>
      </c>
      <c r="N1472" t="s">
        <v>41</v>
      </c>
      <c r="O1472" t="s">
        <v>57</v>
      </c>
      <c r="P1472" t="s">
        <v>2519</v>
      </c>
      <c r="Q1472">
        <v>10</v>
      </c>
      <c r="R1472">
        <v>0</v>
      </c>
      <c r="S1472">
        <v>0</v>
      </c>
      <c r="U1472">
        <v>38475</v>
      </c>
      <c r="V1472">
        <v>38475</v>
      </c>
      <c r="W1472">
        <v>0</v>
      </c>
      <c r="X1472">
        <v>0</v>
      </c>
      <c r="Y1472" t="s">
        <v>109</v>
      </c>
    </row>
    <row r="1473" spans="1:25" x14ac:dyDescent="0.25">
      <c r="A1473">
        <v>1472</v>
      </c>
      <c r="B1473">
        <v>69247</v>
      </c>
      <c r="C1473">
        <v>0</v>
      </c>
      <c r="D1473">
        <v>0</v>
      </c>
      <c r="E1473" t="s">
        <v>1708</v>
      </c>
      <c r="F1473" t="s">
        <v>1709</v>
      </c>
      <c r="G1473">
        <v>1</v>
      </c>
      <c r="H1473" s="6">
        <v>3739000</v>
      </c>
      <c r="I1473" s="7">
        <v>46038</v>
      </c>
      <c r="K1473">
        <v>7</v>
      </c>
      <c r="L1473" t="s">
        <v>40</v>
      </c>
      <c r="M1473" t="s">
        <v>9</v>
      </c>
      <c r="N1473" t="s">
        <v>41</v>
      </c>
      <c r="O1473" t="s">
        <v>42</v>
      </c>
      <c r="P1473" t="s">
        <v>2519</v>
      </c>
      <c r="Q1473">
        <v>7</v>
      </c>
      <c r="R1473">
        <v>0</v>
      </c>
      <c r="S1473">
        <v>0</v>
      </c>
      <c r="U1473">
        <v>261730</v>
      </c>
      <c r="V1473">
        <v>261730</v>
      </c>
      <c r="W1473">
        <v>0</v>
      </c>
      <c r="X1473">
        <v>0</v>
      </c>
      <c r="Y1473" t="s">
        <v>109</v>
      </c>
    </row>
    <row r="1474" spans="1:25" x14ac:dyDescent="0.25">
      <c r="A1474">
        <v>1473</v>
      </c>
      <c r="B1474">
        <v>69240</v>
      </c>
      <c r="C1474">
        <v>0</v>
      </c>
      <c r="D1474">
        <v>0</v>
      </c>
      <c r="E1474" t="s">
        <v>1327</v>
      </c>
      <c r="F1474" t="s">
        <v>1328</v>
      </c>
      <c r="G1474">
        <v>1</v>
      </c>
      <c r="H1474" s="6">
        <v>138808</v>
      </c>
      <c r="I1474" s="7">
        <v>46037</v>
      </c>
      <c r="K1474">
        <v>12</v>
      </c>
      <c r="L1474" t="s">
        <v>40</v>
      </c>
      <c r="M1474" t="s">
        <v>8</v>
      </c>
      <c r="N1474" t="s">
        <v>41</v>
      </c>
      <c r="O1474" t="s">
        <v>347</v>
      </c>
      <c r="P1474" t="s">
        <v>2519</v>
      </c>
      <c r="Q1474">
        <v>12</v>
      </c>
      <c r="R1474">
        <v>0</v>
      </c>
      <c r="S1474">
        <v>0</v>
      </c>
      <c r="U1474">
        <v>16657</v>
      </c>
      <c r="V1474">
        <v>16657</v>
      </c>
      <c r="W1474">
        <v>0</v>
      </c>
      <c r="X1474">
        <v>0</v>
      </c>
      <c r="Y1474" t="s">
        <v>109</v>
      </c>
    </row>
    <row r="1475" spans="1:25" x14ac:dyDescent="0.25">
      <c r="A1475">
        <v>1474</v>
      </c>
      <c r="B1475">
        <v>69241</v>
      </c>
      <c r="C1475">
        <v>0</v>
      </c>
      <c r="D1475">
        <v>0</v>
      </c>
      <c r="E1475" t="s">
        <v>1331</v>
      </c>
      <c r="F1475" t="s">
        <v>1332</v>
      </c>
      <c r="G1475">
        <v>1</v>
      </c>
      <c r="H1475" s="6">
        <v>1641652</v>
      </c>
      <c r="I1475" s="7">
        <v>46037</v>
      </c>
      <c r="K1475">
        <v>8</v>
      </c>
      <c r="L1475" t="s">
        <v>40</v>
      </c>
      <c r="M1475" t="s">
        <v>9</v>
      </c>
      <c r="N1475" t="s">
        <v>41</v>
      </c>
      <c r="O1475" t="s">
        <v>42</v>
      </c>
      <c r="P1475" t="s">
        <v>2519</v>
      </c>
      <c r="Q1475">
        <v>8</v>
      </c>
      <c r="R1475">
        <v>0</v>
      </c>
      <c r="S1475">
        <v>0</v>
      </c>
      <c r="U1475">
        <v>131332</v>
      </c>
      <c r="V1475">
        <v>131332</v>
      </c>
      <c r="W1475">
        <v>0</v>
      </c>
      <c r="X1475">
        <v>0</v>
      </c>
      <c r="Y1475" t="s">
        <v>109</v>
      </c>
    </row>
    <row r="1476" spans="1:25" x14ac:dyDescent="0.25">
      <c r="A1476">
        <v>1475</v>
      </c>
      <c r="B1476">
        <v>69243</v>
      </c>
      <c r="C1476">
        <v>0</v>
      </c>
      <c r="D1476">
        <v>0</v>
      </c>
      <c r="E1476" t="s">
        <v>1345</v>
      </c>
      <c r="F1476" t="s">
        <v>1346</v>
      </c>
      <c r="G1476">
        <v>1</v>
      </c>
      <c r="H1476" s="6">
        <v>441789</v>
      </c>
      <c r="I1476" s="7">
        <v>46037</v>
      </c>
      <c r="K1476">
        <v>8</v>
      </c>
      <c r="L1476" t="s">
        <v>40</v>
      </c>
      <c r="M1476" t="s">
        <v>9</v>
      </c>
      <c r="N1476" t="s">
        <v>41</v>
      </c>
      <c r="O1476" t="s">
        <v>42</v>
      </c>
      <c r="P1476" t="s">
        <v>2519</v>
      </c>
      <c r="Q1476">
        <v>8</v>
      </c>
      <c r="R1476">
        <v>0</v>
      </c>
      <c r="S1476">
        <v>0</v>
      </c>
      <c r="U1476">
        <v>35343</v>
      </c>
      <c r="V1476">
        <v>35343</v>
      </c>
      <c r="W1476">
        <v>0</v>
      </c>
      <c r="X1476">
        <v>0</v>
      </c>
      <c r="Y1476" t="s">
        <v>109</v>
      </c>
    </row>
    <row r="1477" spans="1:25" x14ac:dyDescent="0.25">
      <c r="A1477">
        <v>1476</v>
      </c>
      <c r="B1477">
        <v>69242</v>
      </c>
      <c r="C1477">
        <v>0</v>
      </c>
      <c r="D1477">
        <v>0</v>
      </c>
      <c r="E1477" t="s">
        <v>1343</v>
      </c>
      <c r="F1477" t="s">
        <v>1344</v>
      </c>
      <c r="G1477">
        <v>1</v>
      </c>
      <c r="H1477" s="6">
        <v>1245378</v>
      </c>
      <c r="I1477" s="7">
        <v>46037</v>
      </c>
      <c r="K1477">
        <v>8</v>
      </c>
      <c r="L1477" t="s">
        <v>40</v>
      </c>
      <c r="M1477" t="s">
        <v>9</v>
      </c>
      <c r="N1477" t="s">
        <v>41</v>
      </c>
      <c r="O1477" t="s">
        <v>42</v>
      </c>
      <c r="P1477" t="s">
        <v>2519</v>
      </c>
      <c r="Q1477">
        <v>8</v>
      </c>
      <c r="R1477">
        <v>0</v>
      </c>
      <c r="S1477">
        <v>0</v>
      </c>
      <c r="U1477">
        <v>99630</v>
      </c>
      <c r="V1477">
        <v>99630</v>
      </c>
      <c r="W1477">
        <v>0</v>
      </c>
      <c r="X1477">
        <v>0</v>
      </c>
      <c r="Y1477" t="s">
        <v>109</v>
      </c>
    </row>
    <row r="1478" spans="1:25" x14ac:dyDescent="0.25">
      <c r="A1478">
        <v>1477</v>
      </c>
      <c r="B1478">
        <v>69228</v>
      </c>
      <c r="C1478">
        <v>0</v>
      </c>
      <c r="D1478">
        <v>0</v>
      </c>
      <c r="E1478" t="s">
        <v>2331</v>
      </c>
      <c r="F1478" t="s">
        <v>2332</v>
      </c>
      <c r="G1478">
        <v>1</v>
      </c>
      <c r="H1478" s="6">
        <v>1879255</v>
      </c>
      <c r="I1478" s="7">
        <v>46036</v>
      </c>
      <c r="K1478">
        <v>12</v>
      </c>
      <c r="L1478" t="s">
        <v>40</v>
      </c>
      <c r="M1478" t="s">
        <v>8</v>
      </c>
      <c r="N1478" t="s">
        <v>41</v>
      </c>
      <c r="O1478" t="s">
        <v>347</v>
      </c>
      <c r="P1478" t="s">
        <v>2519</v>
      </c>
      <c r="Q1478">
        <v>12</v>
      </c>
      <c r="R1478">
        <v>0</v>
      </c>
      <c r="S1478">
        <v>0</v>
      </c>
      <c r="U1478">
        <v>225511</v>
      </c>
      <c r="V1478">
        <v>225511</v>
      </c>
      <c r="W1478">
        <v>0</v>
      </c>
      <c r="X1478">
        <v>0</v>
      </c>
      <c r="Y1478" t="s">
        <v>2086</v>
      </c>
    </row>
    <row r="1479" spans="1:25" x14ac:dyDescent="0.25">
      <c r="A1479">
        <v>1478</v>
      </c>
      <c r="B1479">
        <v>69227</v>
      </c>
      <c r="C1479">
        <v>0</v>
      </c>
      <c r="D1479">
        <v>0</v>
      </c>
      <c r="E1479" t="s">
        <v>2424</v>
      </c>
      <c r="F1479" t="s">
        <v>2425</v>
      </c>
      <c r="G1479">
        <v>1</v>
      </c>
      <c r="H1479" s="6">
        <v>936195</v>
      </c>
      <c r="I1479" s="7">
        <v>46036</v>
      </c>
      <c r="K1479">
        <v>15</v>
      </c>
      <c r="L1479" t="s">
        <v>40</v>
      </c>
      <c r="M1479" t="s">
        <v>5</v>
      </c>
      <c r="N1479" t="s">
        <v>41</v>
      </c>
      <c r="O1479" t="s">
        <v>47</v>
      </c>
      <c r="P1479" t="s">
        <v>2519</v>
      </c>
      <c r="Q1479">
        <v>2</v>
      </c>
      <c r="R1479">
        <v>13</v>
      </c>
      <c r="S1479">
        <v>0</v>
      </c>
      <c r="U1479">
        <v>140429</v>
      </c>
      <c r="V1479">
        <v>18724</v>
      </c>
      <c r="W1479">
        <v>121705</v>
      </c>
      <c r="X1479">
        <v>0</v>
      </c>
      <c r="Y1479" t="s">
        <v>48</v>
      </c>
    </row>
    <row r="1480" spans="1:25" x14ac:dyDescent="0.25">
      <c r="A1480">
        <v>1479</v>
      </c>
      <c r="B1480">
        <v>69217</v>
      </c>
      <c r="C1480">
        <v>0</v>
      </c>
      <c r="D1480">
        <v>0</v>
      </c>
      <c r="E1480" t="s">
        <v>70</v>
      </c>
      <c r="F1480" t="s">
        <v>71</v>
      </c>
      <c r="G1480">
        <v>1</v>
      </c>
      <c r="H1480" s="6">
        <v>20211</v>
      </c>
      <c r="I1480" s="7">
        <v>46035</v>
      </c>
      <c r="K1480">
        <v>15</v>
      </c>
      <c r="L1480" t="s">
        <v>40</v>
      </c>
      <c r="M1480" t="s">
        <v>3</v>
      </c>
      <c r="N1480" t="s">
        <v>41</v>
      </c>
      <c r="O1480" t="s">
        <v>51</v>
      </c>
      <c r="P1480" t="s">
        <v>2519</v>
      </c>
      <c r="Q1480">
        <v>15</v>
      </c>
      <c r="R1480">
        <v>0</v>
      </c>
      <c r="S1480">
        <v>0</v>
      </c>
      <c r="U1480">
        <v>3032</v>
      </c>
      <c r="V1480">
        <v>3032</v>
      </c>
      <c r="W1480">
        <v>0</v>
      </c>
      <c r="X1480">
        <v>0</v>
      </c>
      <c r="Y1480" t="s">
        <v>72</v>
      </c>
    </row>
    <row r="1481" spans="1:25" x14ac:dyDescent="0.25">
      <c r="A1481">
        <v>1480</v>
      </c>
      <c r="B1481">
        <v>69239</v>
      </c>
      <c r="C1481">
        <v>0</v>
      </c>
      <c r="D1481">
        <v>0</v>
      </c>
      <c r="E1481" t="s">
        <v>2341</v>
      </c>
      <c r="F1481" t="s">
        <v>2342</v>
      </c>
      <c r="G1481">
        <v>1</v>
      </c>
      <c r="H1481" s="6">
        <v>641680</v>
      </c>
      <c r="I1481" s="7">
        <v>46035</v>
      </c>
      <c r="K1481">
        <v>7</v>
      </c>
      <c r="L1481" t="s">
        <v>40</v>
      </c>
      <c r="M1481" t="s">
        <v>5</v>
      </c>
      <c r="N1481" t="s">
        <v>41</v>
      </c>
      <c r="O1481" t="s">
        <v>47</v>
      </c>
      <c r="P1481" t="s">
        <v>2519</v>
      </c>
      <c r="Q1481">
        <v>7</v>
      </c>
      <c r="R1481">
        <v>0</v>
      </c>
      <c r="S1481">
        <v>0</v>
      </c>
      <c r="U1481">
        <v>44918</v>
      </c>
      <c r="V1481">
        <v>44918</v>
      </c>
      <c r="W1481">
        <v>0</v>
      </c>
      <c r="X1481">
        <v>0</v>
      </c>
      <c r="Y1481" t="s">
        <v>2086</v>
      </c>
    </row>
    <row r="1482" spans="1:25" x14ac:dyDescent="0.25">
      <c r="A1482">
        <v>1481</v>
      </c>
      <c r="B1482">
        <v>69218</v>
      </c>
      <c r="C1482">
        <v>0</v>
      </c>
      <c r="D1482">
        <v>0</v>
      </c>
      <c r="E1482" t="s">
        <v>2020</v>
      </c>
      <c r="F1482" t="s">
        <v>2021</v>
      </c>
      <c r="G1482">
        <v>1</v>
      </c>
      <c r="H1482" s="6">
        <v>398474</v>
      </c>
      <c r="I1482" s="7">
        <v>46035</v>
      </c>
      <c r="K1482">
        <v>15</v>
      </c>
      <c r="L1482" t="s">
        <v>40</v>
      </c>
      <c r="M1482" t="s">
        <v>5</v>
      </c>
      <c r="N1482" t="s">
        <v>41</v>
      </c>
      <c r="O1482" t="s">
        <v>47</v>
      </c>
      <c r="P1482" t="s">
        <v>2519</v>
      </c>
      <c r="Q1482">
        <v>2</v>
      </c>
      <c r="R1482">
        <v>13</v>
      </c>
      <c r="S1482">
        <v>0</v>
      </c>
      <c r="U1482">
        <v>59771</v>
      </c>
      <c r="V1482">
        <v>7969</v>
      </c>
      <c r="W1482">
        <v>51802</v>
      </c>
      <c r="X1482">
        <v>0</v>
      </c>
      <c r="Y1482" t="s">
        <v>250</v>
      </c>
    </row>
    <row r="1483" spans="1:25" x14ac:dyDescent="0.25">
      <c r="A1483">
        <v>1482</v>
      </c>
      <c r="B1483">
        <v>69219</v>
      </c>
      <c r="C1483">
        <v>0</v>
      </c>
      <c r="D1483">
        <v>0</v>
      </c>
      <c r="E1483" t="s">
        <v>1113</v>
      </c>
      <c r="F1483" t="s">
        <v>1114</v>
      </c>
      <c r="G1483">
        <v>1</v>
      </c>
      <c r="H1483" s="6">
        <v>4000000</v>
      </c>
      <c r="I1483" s="7">
        <v>46035</v>
      </c>
      <c r="K1483">
        <v>15</v>
      </c>
      <c r="L1483" t="s">
        <v>40</v>
      </c>
      <c r="M1483" t="s">
        <v>5</v>
      </c>
      <c r="N1483" t="s">
        <v>41</v>
      </c>
      <c r="O1483" t="s">
        <v>77</v>
      </c>
      <c r="P1483" t="s">
        <v>2519</v>
      </c>
      <c r="Q1483">
        <v>8</v>
      </c>
      <c r="R1483">
        <v>7</v>
      </c>
      <c r="S1483">
        <v>0</v>
      </c>
      <c r="U1483">
        <v>600000</v>
      </c>
      <c r="V1483">
        <v>320000</v>
      </c>
      <c r="W1483">
        <v>280000</v>
      </c>
      <c r="X1483">
        <v>0</v>
      </c>
      <c r="Y1483" t="s">
        <v>250</v>
      </c>
    </row>
    <row r="1484" spans="1:25" x14ac:dyDescent="0.25">
      <c r="A1484">
        <v>1483</v>
      </c>
      <c r="B1484">
        <v>69224</v>
      </c>
      <c r="C1484">
        <v>0</v>
      </c>
      <c r="D1484">
        <v>0</v>
      </c>
      <c r="E1484" t="s">
        <v>1453</v>
      </c>
      <c r="F1484" t="s">
        <v>1454</v>
      </c>
      <c r="G1484">
        <v>1</v>
      </c>
      <c r="H1484" s="6">
        <v>1361053</v>
      </c>
      <c r="I1484" s="7">
        <v>46035</v>
      </c>
      <c r="K1484">
        <v>5</v>
      </c>
      <c r="L1484" t="s">
        <v>40</v>
      </c>
      <c r="M1484" t="s">
        <v>8</v>
      </c>
      <c r="N1484" t="s">
        <v>41</v>
      </c>
      <c r="O1484" t="s">
        <v>347</v>
      </c>
      <c r="P1484" t="s">
        <v>2519</v>
      </c>
      <c r="Q1484">
        <v>5</v>
      </c>
      <c r="R1484">
        <v>0</v>
      </c>
      <c r="S1484">
        <v>0</v>
      </c>
      <c r="U1484">
        <v>68053</v>
      </c>
      <c r="V1484">
        <v>68053</v>
      </c>
      <c r="W1484">
        <v>0</v>
      </c>
      <c r="X1484">
        <v>0</v>
      </c>
      <c r="Y1484" t="s">
        <v>44</v>
      </c>
    </row>
    <row r="1485" spans="1:25" x14ac:dyDescent="0.25">
      <c r="A1485">
        <v>1484</v>
      </c>
      <c r="B1485">
        <v>69237</v>
      </c>
      <c r="C1485">
        <v>0</v>
      </c>
      <c r="D1485">
        <v>0</v>
      </c>
      <c r="E1485" t="s">
        <v>403</v>
      </c>
      <c r="F1485" t="s">
        <v>404</v>
      </c>
      <c r="G1485">
        <v>1</v>
      </c>
      <c r="H1485" s="6">
        <v>2034898</v>
      </c>
      <c r="I1485" s="7">
        <v>46035</v>
      </c>
      <c r="K1485">
        <v>7</v>
      </c>
      <c r="L1485" t="s">
        <v>40</v>
      </c>
      <c r="M1485" t="s">
        <v>5</v>
      </c>
      <c r="N1485" t="s">
        <v>41</v>
      </c>
      <c r="O1485" t="s">
        <v>47</v>
      </c>
      <c r="P1485" t="s">
        <v>2519</v>
      </c>
      <c r="Q1485">
        <v>7</v>
      </c>
      <c r="R1485">
        <v>0</v>
      </c>
      <c r="S1485">
        <v>0</v>
      </c>
      <c r="U1485">
        <v>142443</v>
      </c>
      <c r="V1485">
        <v>142443</v>
      </c>
      <c r="W1485">
        <v>0</v>
      </c>
      <c r="X1485">
        <v>0</v>
      </c>
      <c r="Y1485" t="s">
        <v>72</v>
      </c>
    </row>
    <row r="1486" spans="1:25" x14ac:dyDescent="0.25">
      <c r="A1486">
        <v>1485</v>
      </c>
      <c r="B1486">
        <v>69233</v>
      </c>
      <c r="C1486">
        <v>0</v>
      </c>
      <c r="D1486">
        <v>0</v>
      </c>
      <c r="E1486" t="s">
        <v>401</v>
      </c>
      <c r="F1486" t="s">
        <v>402</v>
      </c>
      <c r="G1486">
        <v>1</v>
      </c>
      <c r="H1486" s="6">
        <v>1275397</v>
      </c>
      <c r="I1486" s="7">
        <v>46035</v>
      </c>
      <c r="K1486">
        <v>7</v>
      </c>
      <c r="L1486" t="s">
        <v>40</v>
      </c>
      <c r="M1486" t="s">
        <v>5</v>
      </c>
      <c r="N1486" t="s">
        <v>41</v>
      </c>
      <c r="O1486" t="s">
        <v>47</v>
      </c>
      <c r="P1486" t="s">
        <v>2519</v>
      </c>
      <c r="Q1486">
        <v>7</v>
      </c>
      <c r="R1486">
        <v>0</v>
      </c>
      <c r="S1486">
        <v>0</v>
      </c>
      <c r="U1486">
        <v>89278</v>
      </c>
      <c r="V1486">
        <v>89278</v>
      </c>
      <c r="W1486">
        <v>0</v>
      </c>
      <c r="X1486">
        <v>0</v>
      </c>
      <c r="Y1486" t="s">
        <v>48</v>
      </c>
    </row>
    <row r="1487" spans="1:25" x14ac:dyDescent="0.25">
      <c r="A1487">
        <v>1486</v>
      </c>
      <c r="B1487">
        <v>69238</v>
      </c>
      <c r="C1487">
        <v>0</v>
      </c>
      <c r="D1487">
        <v>0</v>
      </c>
      <c r="E1487" t="s">
        <v>362</v>
      </c>
      <c r="F1487" t="s">
        <v>363</v>
      </c>
      <c r="G1487">
        <v>1</v>
      </c>
      <c r="H1487" s="6">
        <v>786305</v>
      </c>
      <c r="I1487" s="7">
        <v>46035</v>
      </c>
      <c r="K1487">
        <v>7</v>
      </c>
      <c r="L1487" t="s">
        <v>40</v>
      </c>
      <c r="M1487" t="s">
        <v>5</v>
      </c>
      <c r="N1487" t="s">
        <v>41</v>
      </c>
      <c r="O1487" t="s">
        <v>47</v>
      </c>
      <c r="P1487" t="s">
        <v>2519</v>
      </c>
      <c r="Q1487">
        <v>7</v>
      </c>
      <c r="R1487">
        <v>0</v>
      </c>
      <c r="S1487">
        <v>0</v>
      </c>
      <c r="U1487">
        <v>55041</v>
      </c>
      <c r="V1487">
        <v>55041</v>
      </c>
      <c r="W1487">
        <v>0</v>
      </c>
      <c r="X1487">
        <v>0</v>
      </c>
      <c r="Y1487" t="s">
        <v>72</v>
      </c>
    </row>
    <row r="1488" spans="1:25" x14ac:dyDescent="0.25">
      <c r="A1488">
        <v>1487</v>
      </c>
      <c r="B1488">
        <v>69223</v>
      </c>
      <c r="C1488">
        <v>0</v>
      </c>
      <c r="D1488">
        <v>0</v>
      </c>
      <c r="E1488" t="s">
        <v>1848</v>
      </c>
      <c r="F1488" t="s">
        <v>1849</v>
      </c>
      <c r="G1488">
        <v>1</v>
      </c>
      <c r="H1488" s="6">
        <v>18806462</v>
      </c>
      <c r="I1488" s="7">
        <v>46035</v>
      </c>
      <c r="K1488">
        <v>15</v>
      </c>
      <c r="L1488" t="s">
        <v>40</v>
      </c>
      <c r="M1488" t="s">
        <v>5</v>
      </c>
      <c r="N1488" t="s">
        <v>41</v>
      </c>
      <c r="O1488" t="s">
        <v>47</v>
      </c>
      <c r="P1488" t="s">
        <v>2519</v>
      </c>
      <c r="Q1488">
        <v>2</v>
      </c>
      <c r="R1488">
        <v>13</v>
      </c>
      <c r="S1488">
        <v>0</v>
      </c>
      <c r="U1488">
        <v>2820969</v>
      </c>
      <c r="V1488">
        <v>376129</v>
      </c>
      <c r="W1488">
        <v>2444840</v>
      </c>
      <c r="X1488">
        <v>0</v>
      </c>
      <c r="Y1488" t="s">
        <v>250</v>
      </c>
    </row>
    <row r="1489" spans="1:25" x14ac:dyDescent="0.25">
      <c r="A1489">
        <v>1488</v>
      </c>
      <c r="B1489">
        <v>69221</v>
      </c>
      <c r="C1489">
        <v>0</v>
      </c>
      <c r="D1489">
        <v>0</v>
      </c>
      <c r="E1489" t="s">
        <v>1240</v>
      </c>
      <c r="F1489" t="s">
        <v>1241</v>
      </c>
      <c r="G1489">
        <v>1</v>
      </c>
      <c r="H1489" s="6">
        <v>5760669</v>
      </c>
      <c r="I1489" s="7">
        <v>46035</v>
      </c>
      <c r="K1489">
        <v>7</v>
      </c>
      <c r="L1489" t="s">
        <v>40</v>
      </c>
      <c r="M1489" t="s">
        <v>1</v>
      </c>
      <c r="N1489" t="s">
        <v>41</v>
      </c>
      <c r="O1489" t="s">
        <v>87</v>
      </c>
      <c r="P1489" t="s">
        <v>2519</v>
      </c>
      <c r="Q1489">
        <v>7</v>
      </c>
      <c r="R1489">
        <v>0</v>
      </c>
      <c r="S1489">
        <v>0</v>
      </c>
      <c r="U1489">
        <v>403247</v>
      </c>
      <c r="V1489">
        <v>403247</v>
      </c>
      <c r="W1489">
        <v>0</v>
      </c>
      <c r="X1489">
        <v>0</v>
      </c>
      <c r="Y1489" t="s">
        <v>390</v>
      </c>
    </row>
    <row r="1490" spans="1:25" x14ac:dyDescent="0.25">
      <c r="A1490">
        <v>1489</v>
      </c>
      <c r="B1490">
        <v>69222</v>
      </c>
      <c r="C1490">
        <v>0</v>
      </c>
      <c r="D1490">
        <v>0</v>
      </c>
      <c r="E1490" t="s">
        <v>1361</v>
      </c>
      <c r="F1490" t="s">
        <v>1362</v>
      </c>
      <c r="G1490">
        <v>1</v>
      </c>
      <c r="H1490" s="6">
        <v>6265937</v>
      </c>
      <c r="I1490" s="7">
        <v>46035</v>
      </c>
      <c r="K1490">
        <v>15</v>
      </c>
      <c r="L1490" t="s">
        <v>40</v>
      </c>
      <c r="M1490" t="s">
        <v>5</v>
      </c>
      <c r="N1490" t="s">
        <v>41</v>
      </c>
      <c r="O1490" t="s">
        <v>47</v>
      </c>
      <c r="P1490" t="s">
        <v>2519</v>
      </c>
      <c r="Q1490">
        <v>2</v>
      </c>
      <c r="R1490">
        <v>13</v>
      </c>
      <c r="S1490">
        <v>0</v>
      </c>
      <c r="U1490">
        <v>939891</v>
      </c>
      <c r="V1490">
        <v>125319</v>
      </c>
      <c r="W1490">
        <v>814572</v>
      </c>
      <c r="X1490">
        <v>0</v>
      </c>
      <c r="Y1490" t="s">
        <v>250</v>
      </c>
    </row>
    <row r="1491" spans="1:25" x14ac:dyDescent="0.25">
      <c r="A1491">
        <v>1490</v>
      </c>
      <c r="B1491">
        <v>69234</v>
      </c>
      <c r="C1491">
        <v>0</v>
      </c>
      <c r="D1491">
        <v>0</v>
      </c>
      <c r="E1491" t="s">
        <v>327</v>
      </c>
      <c r="F1491" t="s">
        <v>3035</v>
      </c>
      <c r="G1491">
        <v>1</v>
      </c>
      <c r="H1491" s="6">
        <v>183069</v>
      </c>
      <c r="I1491" s="7">
        <v>46035</v>
      </c>
      <c r="K1491">
        <v>7</v>
      </c>
      <c r="L1491" t="s">
        <v>40</v>
      </c>
      <c r="M1491" t="s">
        <v>5</v>
      </c>
      <c r="N1491" t="s">
        <v>41</v>
      </c>
      <c r="O1491" t="s">
        <v>47</v>
      </c>
      <c r="P1491" t="s">
        <v>2519</v>
      </c>
      <c r="Q1491">
        <v>7</v>
      </c>
      <c r="R1491">
        <v>0</v>
      </c>
      <c r="S1491">
        <v>0</v>
      </c>
      <c r="U1491">
        <v>12815</v>
      </c>
      <c r="V1491">
        <v>12815</v>
      </c>
      <c r="W1491">
        <v>0</v>
      </c>
      <c r="X1491">
        <v>0</v>
      </c>
      <c r="Y1491" t="s">
        <v>72</v>
      </c>
    </row>
    <row r="1492" spans="1:25" x14ac:dyDescent="0.25">
      <c r="A1492">
        <v>1491</v>
      </c>
      <c r="B1492">
        <v>69235</v>
      </c>
      <c r="C1492">
        <v>0</v>
      </c>
      <c r="D1492">
        <v>0</v>
      </c>
      <c r="E1492" t="s">
        <v>329</v>
      </c>
      <c r="F1492" t="s">
        <v>330</v>
      </c>
      <c r="G1492">
        <v>1</v>
      </c>
      <c r="H1492" s="6">
        <v>41792</v>
      </c>
      <c r="I1492" s="7">
        <v>46035</v>
      </c>
      <c r="K1492">
        <v>7</v>
      </c>
      <c r="L1492" t="s">
        <v>40</v>
      </c>
      <c r="M1492" t="s">
        <v>5</v>
      </c>
      <c r="N1492" t="s">
        <v>41</v>
      </c>
      <c r="O1492" t="s">
        <v>47</v>
      </c>
      <c r="P1492" t="s">
        <v>2519</v>
      </c>
      <c r="Q1492">
        <v>7</v>
      </c>
      <c r="R1492">
        <v>0</v>
      </c>
      <c r="S1492">
        <v>0</v>
      </c>
      <c r="U1492">
        <v>2925</v>
      </c>
      <c r="V1492">
        <v>2925</v>
      </c>
      <c r="W1492">
        <v>0</v>
      </c>
      <c r="X1492">
        <v>0</v>
      </c>
      <c r="Y1492" t="s">
        <v>48</v>
      </c>
    </row>
    <row r="1493" spans="1:25" x14ac:dyDescent="0.25">
      <c r="A1493">
        <v>1492</v>
      </c>
      <c r="B1493">
        <v>69236</v>
      </c>
      <c r="C1493">
        <v>0</v>
      </c>
      <c r="D1493">
        <v>0</v>
      </c>
      <c r="E1493" t="s">
        <v>331</v>
      </c>
      <c r="F1493" t="s">
        <v>332</v>
      </c>
      <c r="G1493">
        <v>1</v>
      </c>
      <c r="H1493" s="6">
        <v>96021</v>
      </c>
      <c r="I1493" s="7">
        <v>46035</v>
      </c>
      <c r="K1493">
        <v>7</v>
      </c>
      <c r="L1493" t="s">
        <v>40</v>
      </c>
      <c r="M1493" t="s">
        <v>5</v>
      </c>
      <c r="N1493" t="s">
        <v>41</v>
      </c>
      <c r="O1493" t="s">
        <v>47</v>
      </c>
      <c r="P1493" t="s">
        <v>2519</v>
      </c>
      <c r="Q1493">
        <v>7</v>
      </c>
      <c r="R1493">
        <v>0</v>
      </c>
      <c r="S1493">
        <v>0</v>
      </c>
      <c r="U1493">
        <v>6721</v>
      </c>
      <c r="V1493">
        <v>6721</v>
      </c>
      <c r="W1493">
        <v>0</v>
      </c>
      <c r="X1493">
        <v>0</v>
      </c>
      <c r="Y1493" t="s">
        <v>48</v>
      </c>
    </row>
    <row r="1494" spans="1:25" x14ac:dyDescent="0.25">
      <c r="A1494">
        <v>1493</v>
      </c>
      <c r="B1494">
        <v>69225</v>
      </c>
      <c r="C1494">
        <v>0</v>
      </c>
      <c r="D1494">
        <v>0</v>
      </c>
      <c r="E1494" t="s">
        <v>1357</v>
      </c>
      <c r="F1494" t="s">
        <v>1358</v>
      </c>
      <c r="G1494">
        <v>1</v>
      </c>
      <c r="H1494" s="6">
        <v>30387665</v>
      </c>
      <c r="I1494" s="7">
        <v>46035</v>
      </c>
      <c r="K1494">
        <v>15</v>
      </c>
      <c r="L1494" t="s">
        <v>40</v>
      </c>
      <c r="M1494" t="s">
        <v>5</v>
      </c>
      <c r="N1494" t="s">
        <v>41</v>
      </c>
      <c r="O1494" t="s">
        <v>47</v>
      </c>
      <c r="P1494" t="s">
        <v>2519</v>
      </c>
      <c r="Q1494">
        <v>2</v>
      </c>
      <c r="R1494">
        <v>13</v>
      </c>
      <c r="S1494">
        <v>0</v>
      </c>
      <c r="U1494">
        <v>4558150</v>
      </c>
      <c r="V1494">
        <v>607753</v>
      </c>
      <c r="W1494">
        <v>3950396</v>
      </c>
      <c r="X1494">
        <v>0</v>
      </c>
      <c r="Y1494" t="s">
        <v>250</v>
      </c>
    </row>
    <row r="1495" spans="1:25" x14ac:dyDescent="0.25">
      <c r="A1495">
        <v>1494</v>
      </c>
      <c r="B1495">
        <v>69226</v>
      </c>
      <c r="C1495">
        <v>0</v>
      </c>
      <c r="D1495">
        <v>0</v>
      </c>
      <c r="E1495" t="s">
        <v>1792</v>
      </c>
      <c r="F1495" t="s">
        <v>1793</v>
      </c>
      <c r="G1495">
        <v>1</v>
      </c>
      <c r="H1495" s="6">
        <v>1309436</v>
      </c>
      <c r="I1495" s="7">
        <v>46035</v>
      </c>
      <c r="K1495">
        <v>15</v>
      </c>
      <c r="L1495" t="s">
        <v>40</v>
      </c>
      <c r="M1495" t="s">
        <v>5</v>
      </c>
      <c r="N1495" t="s">
        <v>41</v>
      </c>
      <c r="O1495" t="s">
        <v>54</v>
      </c>
      <c r="P1495" t="s">
        <v>2519</v>
      </c>
      <c r="Q1495">
        <v>9</v>
      </c>
      <c r="R1495">
        <v>6</v>
      </c>
      <c r="S1495">
        <v>0</v>
      </c>
      <c r="U1495">
        <v>196415</v>
      </c>
      <c r="V1495">
        <v>117849</v>
      </c>
      <c r="W1495">
        <v>78566</v>
      </c>
      <c r="X1495">
        <v>0</v>
      </c>
      <c r="Y1495" t="s">
        <v>48</v>
      </c>
    </row>
    <row r="1496" spans="1:25" x14ac:dyDescent="0.25">
      <c r="A1496">
        <v>1495</v>
      </c>
      <c r="B1496">
        <v>69214</v>
      </c>
      <c r="C1496">
        <v>0</v>
      </c>
      <c r="D1496">
        <v>0</v>
      </c>
      <c r="E1496" t="s">
        <v>1550</v>
      </c>
      <c r="F1496" t="s">
        <v>1551</v>
      </c>
      <c r="G1496">
        <v>1</v>
      </c>
      <c r="H1496" s="6">
        <v>2883822</v>
      </c>
      <c r="I1496" s="7">
        <v>46034</v>
      </c>
      <c r="K1496">
        <v>12</v>
      </c>
      <c r="L1496" t="s">
        <v>40</v>
      </c>
      <c r="M1496" t="s">
        <v>8</v>
      </c>
      <c r="N1496" t="s">
        <v>41</v>
      </c>
      <c r="O1496" t="s">
        <v>347</v>
      </c>
      <c r="P1496" t="s">
        <v>2519</v>
      </c>
      <c r="Q1496">
        <v>12</v>
      </c>
      <c r="R1496">
        <v>0</v>
      </c>
      <c r="S1496">
        <v>0</v>
      </c>
      <c r="U1496">
        <v>346059</v>
      </c>
      <c r="V1496">
        <v>346059</v>
      </c>
      <c r="W1496">
        <v>0</v>
      </c>
      <c r="X1496">
        <v>0</v>
      </c>
      <c r="Y1496" t="s">
        <v>48</v>
      </c>
    </row>
    <row r="1497" spans="1:25" x14ac:dyDescent="0.25">
      <c r="A1497">
        <v>1496</v>
      </c>
      <c r="B1497">
        <v>68247</v>
      </c>
      <c r="C1497">
        <v>0</v>
      </c>
      <c r="D1497">
        <v>0</v>
      </c>
      <c r="E1497" t="s">
        <v>1422</v>
      </c>
      <c r="F1497" t="s">
        <v>1423</v>
      </c>
      <c r="G1497">
        <v>1</v>
      </c>
      <c r="H1497" s="6">
        <v>3434611</v>
      </c>
      <c r="I1497" s="7">
        <v>46034</v>
      </c>
      <c r="K1497">
        <v>6</v>
      </c>
      <c r="L1497" t="s">
        <v>40</v>
      </c>
      <c r="M1497" t="s">
        <v>5</v>
      </c>
      <c r="N1497" t="s">
        <v>41</v>
      </c>
      <c r="O1497" t="s">
        <v>47</v>
      </c>
      <c r="P1497" t="s">
        <v>2519</v>
      </c>
      <c r="Q1497">
        <v>6</v>
      </c>
      <c r="R1497">
        <v>0</v>
      </c>
      <c r="S1497">
        <v>0</v>
      </c>
      <c r="U1497">
        <v>206077</v>
      </c>
      <c r="V1497">
        <v>206077</v>
      </c>
      <c r="W1497">
        <v>0</v>
      </c>
      <c r="X1497">
        <v>0</v>
      </c>
      <c r="Y1497" t="s">
        <v>81</v>
      </c>
    </row>
    <row r="1498" spans="1:25" x14ac:dyDescent="0.25">
      <c r="A1498">
        <v>1497</v>
      </c>
      <c r="B1498">
        <v>69213</v>
      </c>
      <c r="C1498">
        <v>0</v>
      </c>
      <c r="D1498">
        <v>0</v>
      </c>
      <c r="E1498" t="s">
        <v>2548</v>
      </c>
      <c r="F1498" t="s">
        <v>2549</v>
      </c>
      <c r="G1498">
        <v>1</v>
      </c>
      <c r="H1498" s="6">
        <v>120000000</v>
      </c>
      <c r="I1498" s="7">
        <v>46034</v>
      </c>
      <c r="K1498">
        <v>13</v>
      </c>
      <c r="L1498" t="s">
        <v>40</v>
      </c>
      <c r="M1498" t="s">
        <v>6</v>
      </c>
      <c r="N1498" t="s">
        <v>41</v>
      </c>
      <c r="O1498" t="s">
        <v>64</v>
      </c>
      <c r="P1498" t="s">
        <v>2519</v>
      </c>
      <c r="Q1498">
        <v>0</v>
      </c>
      <c r="R1498">
        <v>13</v>
      </c>
      <c r="S1498">
        <v>0</v>
      </c>
      <c r="U1498">
        <v>15600000</v>
      </c>
      <c r="V1498">
        <v>0</v>
      </c>
      <c r="W1498">
        <v>15600000</v>
      </c>
      <c r="X1498">
        <v>0</v>
      </c>
      <c r="Y1498" t="s">
        <v>2520</v>
      </c>
    </row>
    <row r="1499" spans="1:25" x14ac:dyDescent="0.25">
      <c r="A1499">
        <v>1498</v>
      </c>
      <c r="B1499">
        <v>69204</v>
      </c>
      <c r="C1499">
        <v>0</v>
      </c>
      <c r="D1499">
        <v>0</v>
      </c>
      <c r="E1499" t="s">
        <v>1562</v>
      </c>
      <c r="F1499" t="s">
        <v>1563</v>
      </c>
      <c r="G1499">
        <v>1</v>
      </c>
      <c r="H1499" s="6">
        <v>500000</v>
      </c>
      <c r="I1499" s="7">
        <v>46031</v>
      </c>
      <c r="K1499">
        <v>10</v>
      </c>
      <c r="L1499" t="s">
        <v>40</v>
      </c>
      <c r="M1499" t="s">
        <v>9</v>
      </c>
      <c r="N1499" t="s">
        <v>41</v>
      </c>
      <c r="O1499" t="s">
        <v>42</v>
      </c>
      <c r="P1499" t="s">
        <v>2519</v>
      </c>
      <c r="Q1499">
        <v>10</v>
      </c>
      <c r="R1499">
        <v>0</v>
      </c>
      <c r="S1499">
        <v>0</v>
      </c>
      <c r="U1499">
        <v>50000</v>
      </c>
      <c r="V1499">
        <v>50000</v>
      </c>
      <c r="W1499">
        <v>0</v>
      </c>
      <c r="X1499">
        <v>0</v>
      </c>
      <c r="Y1499" t="s">
        <v>44</v>
      </c>
    </row>
    <row r="1500" spans="1:25" x14ac:dyDescent="0.25">
      <c r="A1500">
        <v>1499</v>
      </c>
      <c r="B1500">
        <v>69229</v>
      </c>
      <c r="C1500">
        <v>0</v>
      </c>
      <c r="D1500">
        <v>0</v>
      </c>
      <c r="E1500" t="s">
        <v>2043</v>
      </c>
      <c r="F1500" t="s">
        <v>2044</v>
      </c>
      <c r="G1500">
        <v>1</v>
      </c>
      <c r="H1500" s="6">
        <v>250000</v>
      </c>
      <c r="I1500" s="7">
        <v>46031</v>
      </c>
      <c r="K1500">
        <v>7</v>
      </c>
      <c r="L1500" t="s">
        <v>40</v>
      </c>
      <c r="M1500" t="s">
        <v>5</v>
      </c>
      <c r="N1500" t="s">
        <v>41</v>
      </c>
      <c r="O1500" t="s">
        <v>47</v>
      </c>
      <c r="P1500" t="s">
        <v>2519</v>
      </c>
      <c r="Q1500">
        <v>7</v>
      </c>
      <c r="R1500">
        <v>0</v>
      </c>
      <c r="S1500">
        <v>0</v>
      </c>
      <c r="U1500">
        <v>17500</v>
      </c>
      <c r="V1500">
        <v>17500</v>
      </c>
      <c r="W1500">
        <v>0</v>
      </c>
      <c r="X1500">
        <v>0</v>
      </c>
      <c r="Y1500" t="s">
        <v>48</v>
      </c>
    </row>
    <row r="1501" spans="1:25" x14ac:dyDescent="0.25">
      <c r="A1501">
        <v>1500</v>
      </c>
      <c r="B1501">
        <v>69230</v>
      </c>
      <c r="C1501">
        <v>0</v>
      </c>
      <c r="D1501">
        <v>0</v>
      </c>
      <c r="E1501" t="s">
        <v>2041</v>
      </c>
      <c r="F1501" t="s">
        <v>2042</v>
      </c>
      <c r="G1501">
        <v>1</v>
      </c>
      <c r="H1501" s="6">
        <v>250000</v>
      </c>
      <c r="I1501" s="7">
        <v>46031</v>
      </c>
      <c r="K1501">
        <v>7</v>
      </c>
      <c r="L1501" t="s">
        <v>40</v>
      </c>
      <c r="M1501" t="s">
        <v>5</v>
      </c>
      <c r="N1501" t="s">
        <v>41</v>
      </c>
      <c r="O1501" t="s">
        <v>47</v>
      </c>
      <c r="P1501" t="s">
        <v>2519</v>
      </c>
      <c r="Q1501">
        <v>7</v>
      </c>
      <c r="R1501">
        <v>0</v>
      </c>
      <c r="S1501">
        <v>0</v>
      </c>
      <c r="U1501">
        <v>17500</v>
      </c>
      <c r="V1501">
        <v>17500</v>
      </c>
      <c r="W1501">
        <v>0</v>
      </c>
      <c r="X1501">
        <v>0</v>
      </c>
      <c r="Y1501" t="s">
        <v>48</v>
      </c>
    </row>
    <row r="1502" spans="1:25" x14ac:dyDescent="0.25">
      <c r="A1502">
        <v>1501</v>
      </c>
      <c r="B1502">
        <v>69210</v>
      </c>
      <c r="C1502">
        <v>0</v>
      </c>
      <c r="D1502">
        <v>0</v>
      </c>
      <c r="E1502" t="s">
        <v>1355</v>
      </c>
      <c r="F1502" t="s">
        <v>1356</v>
      </c>
      <c r="G1502">
        <v>1</v>
      </c>
      <c r="H1502" s="6">
        <v>4338434</v>
      </c>
      <c r="I1502" s="7">
        <v>46031</v>
      </c>
      <c r="K1502">
        <v>15</v>
      </c>
      <c r="L1502" t="s">
        <v>40</v>
      </c>
      <c r="M1502" t="s">
        <v>5</v>
      </c>
      <c r="N1502" t="s">
        <v>41</v>
      </c>
      <c r="O1502" t="s">
        <v>57</v>
      </c>
      <c r="P1502" t="s">
        <v>2519</v>
      </c>
      <c r="Q1502">
        <v>8</v>
      </c>
      <c r="R1502">
        <v>7</v>
      </c>
      <c r="S1502">
        <v>0</v>
      </c>
      <c r="U1502">
        <v>650765</v>
      </c>
      <c r="V1502">
        <v>347075</v>
      </c>
      <c r="W1502">
        <v>303690</v>
      </c>
      <c r="X1502">
        <v>0</v>
      </c>
      <c r="Y1502" t="s">
        <v>48</v>
      </c>
    </row>
    <row r="1503" spans="1:25" x14ac:dyDescent="0.25">
      <c r="A1503">
        <v>1502</v>
      </c>
      <c r="B1503">
        <v>69211</v>
      </c>
      <c r="C1503">
        <v>0</v>
      </c>
      <c r="D1503">
        <v>0</v>
      </c>
      <c r="E1503" t="s">
        <v>1504</v>
      </c>
      <c r="F1503" t="s">
        <v>1505</v>
      </c>
      <c r="G1503">
        <v>1</v>
      </c>
      <c r="H1503" s="6">
        <v>9941027</v>
      </c>
      <c r="I1503" s="7">
        <v>46031</v>
      </c>
      <c r="K1503">
        <v>15</v>
      </c>
      <c r="L1503" t="s">
        <v>40</v>
      </c>
      <c r="M1503" t="s">
        <v>5</v>
      </c>
      <c r="N1503" t="s">
        <v>41</v>
      </c>
      <c r="O1503" t="s">
        <v>77</v>
      </c>
      <c r="P1503" t="s">
        <v>2519</v>
      </c>
      <c r="Q1503">
        <v>5</v>
      </c>
      <c r="R1503">
        <v>10</v>
      </c>
      <c r="S1503">
        <v>0</v>
      </c>
      <c r="U1503">
        <v>1491154</v>
      </c>
      <c r="V1503">
        <v>497051</v>
      </c>
      <c r="W1503">
        <v>994103</v>
      </c>
      <c r="X1503">
        <v>0</v>
      </c>
      <c r="Y1503" t="s">
        <v>48</v>
      </c>
    </row>
    <row r="1504" spans="1:25" x14ac:dyDescent="0.25">
      <c r="A1504">
        <v>1503</v>
      </c>
      <c r="B1504">
        <v>69209</v>
      </c>
      <c r="C1504">
        <v>0</v>
      </c>
      <c r="D1504">
        <v>0</v>
      </c>
      <c r="E1504" t="s">
        <v>2459</v>
      </c>
      <c r="F1504" t="s">
        <v>2460</v>
      </c>
      <c r="G1504">
        <v>1</v>
      </c>
      <c r="H1504" s="6">
        <v>4178977</v>
      </c>
      <c r="I1504" s="7">
        <v>46031</v>
      </c>
      <c r="K1504">
        <v>15</v>
      </c>
      <c r="L1504" t="s">
        <v>40</v>
      </c>
      <c r="M1504" t="s">
        <v>5</v>
      </c>
      <c r="N1504" t="s">
        <v>41</v>
      </c>
      <c r="O1504" t="s">
        <v>77</v>
      </c>
      <c r="P1504" t="s">
        <v>2519</v>
      </c>
      <c r="Q1504">
        <v>5</v>
      </c>
      <c r="R1504">
        <v>10</v>
      </c>
      <c r="S1504">
        <v>0</v>
      </c>
      <c r="U1504">
        <v>626847</v>
      </c>
      <c r="V1504">
        <v>208949</v>
      </c>
      <c r="W1504">
        <v>417898</v>
      </c>
      <c r="X1504">
        <v>0</v>
      </c>
      <c r="Y1504" t="s">
        <v>48</v>
      </c>
    </row>
    <row r="1505" spans="1:25" x14ac:dyDescent="0.25">
      <c r="A1505">
        <v>1504</v>
      </c>
      <c r="B1505">
        <v>69435</v>
      </c>
      <c r="C1505">
        <v>0</v>
      </c>
      <c r="D1505">
        <v>0</v>
      </c>
      <c r="E1505" t="s">
        <v>1054</v>
      </c>
      <c r="F1505" t="s">
        <v>1055</v>
      </c>
      <c r="G1505">
        <v>1</v>
      </c>
      <c r="H1505" s="6">
        <v>1292678</v>
      </c>
      <c r="I1505" s="7">
        <v>46030</v>
      </c>
      <c r="K1505">
        <v>8</v>
      </c>
      <c r="L1505" t="s">
        <v>40</v>
      </c>
      <c r="M1505" t="s">
        <v>9</v>
      </c>
      <c r="N1505" t="s">
        <v>41</v>
      </c>
      <c r="O1505" t="s">
        <v>42</v>
      </c>
      <c r="P1505" t="s">
        <v>2519</v>
      </c>
      <c r="Q1505">
        <v>8</v>
      </c>
      <c r="R1505">
        <v>0</v>
      </c>
      <c r="S1505">
        <v>0</v>
      </c>
      <c r="U1505">
        <v>103414</v>
      </c>
      <c r="V1505">
        <v>103414</v>
      </c>
      <c r="W1505">
        <v>0</v>
      </c>
      <c r="X1505">
        <v>0</v>
      </c>
      <c r="Y1505" t="s">
        <v>67</v>
      </c>
    </row>
    <row r="1506" spans="1:25" x14ac:dyDescent="0.25">
      <c r="A1506">
        <v>1505</v>
      </c>
      <c r="B1506">
        <v>69206</v>
      </c>
      <c r="C1506">
        <v>0</v>
      </c>
      <c r="D1506">
        <v>0</v>
      </c>
      <c r="E1506" t="s">
        <v>877</v>
      </c>
      <c r="F1506" t="s">
        <v>878</v>
      </c>
      <c r="G1506">
        <v>1</v>
      </c>
      <c r="H1506" s="6">
        <v>2000000</v>
      </c>
      <c r="I1506" s="7">
        <v>46030</v>
      </c>
      <c r="K1506" t="s">
        <v>879</v>
      </c>
      <c r="L1506" t="s">
        <v>40</v>
      </c>
      <c r="M1506" t="s">
        <v>5</v>
      </c>
      <c r="N1506" t="s">
        <v>41</v>
      </c>
      <c r="O1506" t="s">
        <v>57</v>
      </c>
      <c r="P1506" t="s">
        <v>2519</v>
      </c>
      <c r="Q1506">
        <v>8.5</v>
      </c>
      <c r="R1506">
        <v>0</v>
      </c>
      <c r="S1506">
        <v>0</v>
      </c>
      <c r="U1506">
        <v>170000</v>
      </c>
      <c r="V1506">
        <v>170000</v>
      </c>
      <c r="W1506">
        <v>0</v>
      </c>
      <c r="X1506">
        <v>0</v>
      </c>
      <c r="Y1506" t="s">
        <v>48</v>
      </c>
    </row>
    <row r="1507" spans="1:25" x14ac:dyDescent="0.25">
      <c r="A1507">
        <v>1506</v>
      </c>
      <c r="B1507">
        <v>69205</v>
      </c>
      <c r="C1507">
        <v>0</v>
      </c>
      <c r="D1507">
        <v>0</v>
      </c>
      <c r="E1507" t="s">
        <v>2499</v>
      </c>
      <c r="F1507" t="s">
        <v>2500</v>
      </c>
      <c r="G1507">
        <v>1</v>
      </c>
      <c r="H1507" s="6">
        <v>4884285</v>
      </c>
      <c r="I1507" s="7">
        <v>46029</v>
      </c>
      <c r="K1507">
        <v>7</v>
      </c>
      <c r="L1507" t="s">
        <v>40</v>
      </c>
      <c r="M1507" t="s">
        <v>5</v>
      </c>
      <c r="N1507" t="s">
        <v>41</v>
      </c>
      <c r="O1507" t="s">
        <v>57</v>
      </c>
      <c r="P1507" t="s">
        <v>2519</v>
      </c>
      <c r="Q1507">
        <v>7</v>
      </c>
      <c r="R1507">
        <v>0</v>
      </c>
      <c r="S1507">
        <v>0</v>
      </c>
      <c r="U1507">
        <v>341900</v>
      </c>
      <c r="V1507">
        <v>341900</v>
      </c>
      <c r="W1507">
        <v>0</v>
      </c>
      <c r="X1507">
        <v>0</v>
      </c>
      <c r="Y1507" t="s">
        <v>48</v>
      </c>
    </row>
    <row r="1508" spans="1:25" x14ac:dyDescent="0.25">
      <c r="A1508">
        <v>1507</v>
      </c>
      <c r="B1508">
        <v>69184</v>
      </c>
      <c r="C1508">
        <v>0</v>
      </c>
      <c r="D1508">
        <v>0</v>
      </c>
      <c r="E1508" t="s">
        <v>1743</v>
      </c>
      <c r="F1508" t="s">
        <v>1744</v>
      </c>
      <c r="G1508">
        <v>1</v>
      </c>
      <c r="H1508" s="6">
        <v>194000000</v>
      </c>
      <c r="I1508" s="7">
        <v>46029</v>
      </c>
      <c r="K1508">
        <v>15</v>
      </c>
      <c r="L1508" t="s">
        <v>40</v>
      </c>
      <c r="M1508" t="s">
        <v>5</v>
      </c>
      <c r="N1508" t="s">
        <v>41</v>
      </c>
      <c r="O1508" t="s">
        <v>54</v>
      </c>
      <c r="P1508" t="s">
        <v>2519</v>
      </c>
      <c r="Q1508">
        <v>4.5</v>
      </c>
      <c r="R1508">
        <v>10.5</v>
      </c>
      <c r="S1508">
        <v>0</v>
      </c>
      <c r="U1508">
        <v>29100000</v>
      </c>
      <c r="V1508">
        <v>8730000</v>
      </c>
      <c r="W1508">
        <v>20370000</v>
      </c>
      <c r="X1508">
        <v>0</v>
      </c>
      <c r="Y1508" t="s">
        <v>48</v>
      </c>
    </row>
    <row r="1509" spans="1:25" x14ac:dyDescent="0.25">
      <c r="A1509">
        <v>1508</v>
      </c>
      <c r="B1509">
        <v>69176</v>
      </c>
      <c r="C1509">
        <v>0</v>
      </c>
      <c r="D1509">
        <v>0</v>
      </c>
      <c r="E1509" t="s">
        <v>1127</v>
      </c>
      <c r="F1509" t="s">
        <v>1128</v>
      </c>
      <c r="G1509">
        <v>1</v>
      </c>
      <c r="H1509" s="6">
        <v>3071767</v>
      </c>
      <c r="I1509" s="7">
        <v>46028</v>
      </c>
      <c r="K1509">
        <v>8</v>
      </c>
      <c r="L1509" t="s">
        <v>40</v>
      </c>
      <c r="M1509" t="s">
        <v>9</v>
      </c>
      <c r="N1509" t="s">
        <v>41</v>
      </c>
      <c r="O1509" t="s">
        <v>42</v>
      </c>
      <c r="P1509" t="s">
        <v>2519</v>
      </c>
      <c r="Q1509">
        <v>8</v>
      </c>
      <c r="R1509">
        <v>0</v>
      </c>
      <c r="S1509">
        <v>0</v>
      </c>
      <c r="U1509">
        <v>245741</v>
      </c>
      <c r="V1509">
        <v>245741</v>
      </c>
      <c r="W1509">
        <v>0</v>
      </c>
      <c r="X1509">
        <v>0</v>
      </c>
      <c r="Y1509" t="s">
        <v>109</v>
      </c>
    </row>
    <row r="1510" spans="1:25" x14ac:dyDescent="0.25">
      <c r="A1510">
        <v>1509</v>
      </c>
      <c r="B1510">
        <v>69177</v>
      </c>
      <c r="C1510">
        <v>0</v>
      </c>
      <c r="D1510">
        <v>0</v>
      </c>
      <c r="E1510" t="s">
        <v>535</v>
      </c>
      <c r="F1510" t="s">
        <v>536</v>
      </c>
      <c r="G1510">
        <v>1</v>
      </c>
      <c r="H1510" s="6">
        <v>25969206</v>
      </c>
      <c r="I1510" s="7">
        <v>46024</v>
      </c>
      <c r="K1510">
        <v>15</v>
      </c>
      <c r="L1510" t="s">
        <v>40</v>
      </c>
      <c r="M1510" t="s">
        <v>9</v>
      </c>
      <c r="N1510" t="s">
        <v>41</v>
      </c>
      <c r="O1510" t="s">
        <v>42</v>
      </c>
      <c r="P1510" t="s">
        <v>2519</v>
      </c>
      <c r="Q1510">
        <v>5</v>
      </c>
      <c r="R1510">
        <v>10</v>
      </c>
      <c r="S1510">
        <v>0</v>
      </c>
      <c r="U1510">
        <v>3895381</v>
      </c>
      <c r="V1510">
        <v>1298460</v>
      </c>
      <c r="W1510">
        <v>2596921</v>
      </c>
      <c r="X1510">
        <v>0</v>
      </c>
      <c r="Y1510" t="s">
        <v>109</v>
      </c>
    </row>
    <row r="1511" spans="1:25" x14ac:dyDescent="0.25">
      <c r="A1511">
        <v>1510</v>
      </c>
      <c r="B1511">
        <v>68226</v>
      </c>
      <c r="C1511">
        <v>0</v>
      </c>
      <c r="D1511">
        <v>0</v>
      </c>
      <c r="E1511" t="s">
        <v>2361</v>
      </c>
      <c r="F1511" t="s">
        <v>2362</v>
      </c>
      <c r="G1511">
        <v>1</v>
      </c>
      <c r="H1511" s="6">
        <v>3000000</v>
      </c>
      <c r="I1511" s="7">
        <v>46024</v>
      </c>
      <c r="K1511">
        <v>10</v>
      </c>
      <c r="L1511" t="s">
        <v>40</v>
      </c>
      <c r="M1511" t="s">
        <v>5</v>
      </c>
      <c r="N1511" t="s">
        <v>41</v>
      </c>
      <c r="O1511" t="s">
        <v>57</v>
      </c>
      <c r="P1511" t="s">
        <v>2519</v>
      </c>
      <c r="Q1511">
        <v>10</v>
      </c>
      <c r="R1511">
        <v>0</v>
      </c>
      <c r="S1511">
        <v>0</v>
      </c>
      <c r="U1511">
        <v>300000</v>
      </c>
      <c r="V1511">
        <v>300000</v>
      </c>
      <c r="W1511">
        <v>0</v>
      </c>
      <c r="X1511">
        <v>0</v>
      </c>
      <c r="Y1511" t="s">
        <v>2086</v>
      </c>
    </row>
    <row r="1512" spans="1:25" x14ac:dyDescent="0.25">
      <c r="A1512">
        <v>1511</v>
      </c>
      <c r="B1512">
        <v>68227</v>
      </c>
      <c r="C1512">
        <v>0</v>
      </c>
      <c r="D1512">
        <v>0</v>
      </c>
      <c r="E1512" t="s">
        <v>1410</v>
      </c>
      <c r="F1512" t="s">
        <v>1411</v>
      </c>
      <c r="G1512">
        <v>1</v>
      </c>
      <c r="H1512" s="6">
        <v>2709223</v>
      </c>
      <c r="I1512" s="7">
        <v>46024</v>
      </c>
      <c r="K1512">
        <v>7</v>
      </c>
      <c r="L1512" t="s">
        <v>40</v>
      </c>
      <c r="M1512" t="s">
        <v>5</v>
      </c>
      <c r="N1512" t="s">
        <v>41</v>
      </c>
      <c r="O1512" t="s">
        <v>77</v>
      </c>
      <c r="P1512" t="s">
        <v>2519</v>
      </c>
      <c r="Q1512">
        <v>7</v>
      </c>
      <c r="R1512">
        <v>0</v>
      </c>
      <c r="S1512">
        <v>0</v>
      </c>
      <c r="U1512">
        <v>189646</v>
      </c>
      <c r="V1512">
        <v>189646</v>
      </c>
      <c r="W1512">
        <v>0</v>
      </c>
      <c r="X1512">
        <v>0</v>
      </c>
      <c r="Y1512" t="s">
        <v>437</v>
      </c>
    </row>
    <row r="1513" spans="1:25" x14ac:dyDescent="0.25">
      <c r="A1513">
        <v>1512</v>
      </c>
      <c r="B1513">
        <v>69856</v>
      </c>
      <c r="C1513">
        <v>0</v>
      </c>
      <c r="D1513">
        <v>0</v>
      </c>
      <c r="E1513" t="s">
        <v>2235</v>
      </c>
      <c r="F1513" t="s">
        <v>2236</v>
      </c>
      <c r="G1513">
        <v>1</v>
      </c>
      <c r="H1513" s="6">
        <v>383334</v>
      </c>
      <c r="I1513" s="7">
        <v>46024</v>
      </c>
      <c r="K1513">
        <v>4</v>
      </c>
      <c r="L1513" t="s">
        <v>40</v>
      </c>
      <c r="M1513" t="s">
        <v>5</v>
      </c>
      <c r="N1513" t="s">
        <v>41</v>
      </c>
      <c r="O1513" t="s">
        <v>77</v>
      </c>
      <c r="P1513" t="s">
        <v>2519</v>
      </c>
      <c r="Q1513">
        <v>4</v>
      </c>
      <c r="R1513">
        <v>0</v>
      </c>
      <c r="S1513">
        <v>0</v>
      </c>
      <c r="U1513">
        <v>15333</v>
      </c>
      <c r="V1513">
        <v>15333</v>
      </c>
      <c r="W1513">
        <v>0</v>
      </c>
      <c r="X1513">
        <v>0</v>
      </c>
      <c r="Y1513" t="s">
        <v>2086</v>
      </c>
    </row>
    <row r="1514" spans="1:25" x14ac:dyDescent="0.25">
      <c r="A1514">
        <v>1513</v>
      </c>
      <c r="B1514">
        <v>68221</v>
      </c>
      <c r="C1514">
        <v>0</v>
      </c>
      <c r="D1514">
        <v>0</v>
      </c>
      <c r="E1514" t="s">
        <v>848</v>
      </c>
      <c r="F1514" t="s">
        <v>849</v>
      </c>
      <c r="G1514">
        <v>1</v>
      </c>
      <c r="H1514" s="6">
        <v>442174</v>
      </c>
      <c r="I1514" s="7">
        <v>46024</v>
      </c>
      <c r="K1514">
        <v>15</v>
      </c>
      <c r="L1514" t="s">
        <v>40</v>
      </c>
      <c r="M1514" t="s">
        <v>5</v>
      </c>
      <c r="N1514" t="s">
        <v>41</v>
      </c>
      <c r="O1514" t="s">
        <v>47</v>
      </c>
      <c r="P1514" t="s">
        <v>2519</v>
      </c>
      <c r="Q1514">
        <v>4</v>
      </c>
      <c r="R1514">
        <v>11</v>
      </c>
      <c r="S1514">
        <v>0</v>
      </c>
      <c r="U1514">
        <v>66326</v>
      </c>
      <c r="V1514">
        <v>17687</v>
      </c>
      <c r="W1514">
        <v>48639</v>
      </c>
      <c r="X1514">
        <v>0</v>
      </c>
      <c r="Y1514" t="s">
        <v>109</v>
      </c>
    </row>
    <row r="1515" spans="1:25" x14ac:dyDescent="0.25">
      <c r="A1515">
        <v>1514</v>
      </c>
      <c r="B1515">
        <v>69185</v>
      </c>
      <c r="C1515">
        <v>0</v>
      </c>
      <c r="D1515">
        <v>0</v>
      </c>
      <c r="E1515" t="s">
        <v>1011</v>
      </c>
      <c r="F1515" t="s">
        <v>1012</v>
      </c>
      <c r="G1515">
        <v>1</v>
      </c>
      <c r="H1515" s="6">
        <v>1168457</v>
      </c>
      <c r="I1515" s="7">
        <v>46024</v>
      </c>
      <c r="K1515">
        <v>12</v>
      </c>
      <c r="L1515" t="s">
        <v>40</v>
      </c>
      <c r="M1515" t="s">
        <v>5</v>
      </c>
      <c r="N1515" t="s">
        <v>41</v>
      </c>
      <c r="O1515" t="s">
        <v>77</v>
      </c>
      <c r="P1515" t="s">
        <v>2519</v>
      </c>
      <c r="Q1515">
        <v>12</v>
      </c>
      <c r="R1515">
        <v>0</v>
      </c>
      <c r="S1515">
        <v>0</v>
      </c>
      <c r="U1515">
        <v>140215</v>
      </c>
      <c r="V1515">
        <v>140215</v>
      </c>
      <c r="W1515">
        <v>0</v>
      </c>
      <c r="X1515">
        <v>0</v>
      </c>
      <c r="Y1515" t="s">
        <v>437</v>
      </c>
    </row>
    <row r="1516" spans="1:25" x14ac:dyDescent="0.25">
      <c r="A1516">
        <v>1515</v>
      </c>
      <c r="B1516">
        <v>69186</v>
      </c>
      <c r="C1516">
        <v>0</v>
      </c>
      <c r="D1516">
        <v>0</v>
      </c>
      <c r="E1516" t="s">
        <v>1011</v>
      </c>
      <c r="F1516" t="s">
        <v>1012</v>
      </c>
      <c r="G1516">
        <v>1</v>
      </c>
      <c r="H1516" s="6">
        <v>1094663</v>
      </c>
      <c r="I1516" s="7">
        <v>46024</v>
      </c>
      <c r="K1516">
        <v>12</v>
      </c>
      <c r="L1516" t="s">
        <v>40</v>
      </c>
      <c r="M1516" t="s">
        <v>5</v>
      </c>
      <c r="N1516" t="s">
        <v>41</v>
      </c>
      <c r="O1516" t="s">
        <v>77</v>
      </c>
      <c r="P1516" t="s">
        <v>2519</v>
      </c>
      <c r="Q1516">
        <v>12</v>
      </c>
      <c r="R1516">
        <v>0</v>
      </c>
      <c r="S1516">
        <v>0</v>
      </c>
      <c r="U1516">
        <v>131360</v>
      </c>
      <c r="V1516">
        <v>131360</v>
      </c>
      <c r="W1516">
        <v>0</v>
      </c>
      <c r="X1516">
        <v>0</v>
      </c>
      <c r="Y1516" t="s">
        <v>437</v>
      </c>
    </row>
    <row r="1517" spans="1:25" x14ac:dyDescent="0.25">
      <c r="A1517">
        <v>1516</v>
      </c>
      <c r="B1517">
        <v>68230</v>
      </c>
      <c r="C1517">
        <v>0</v>
      </c>
      <c r="D1517">
        <v>0</v>
      </c>
      <c r="E1517" t="s">
        <v>2369</v>
      </c>
      <c r="F1517" t="s">
        <v>2370</v>
      </c>
      <c r="G1517">
        <v>1</v>
      </c>
      <c r="H1517" s="6">
        <v>152174</v>
      </c>
      <c r="I1517" s="7">
        <v>46024</v>
      </c>
      <c r="K1517">
        <v>8</v>
      </c>
      <c r="L1517" t="s">
        <v>40</v>
      </c>
      <c r="M1517" t="s">
        <v>5</v>
      </c>
      <c r="N1517" t="s">
        <v>41</v>
      </c>
      <c r="O1517" t="s">
        <v>57</v>
      </c>
      <c r="P1517" t="s">
        <v>2519</v>
      </c>
      <c r="Q1517">
        <v>8</v>
      </c>
      <c r="R1517">
        <v>0</v>
      </c>
      <c r="S1517">
        <v>0</v>
      </c>
      <c r="U1517">
        <v>12174</v>
      </c>
      <c r="V1517">
        <v>12174</v>
      </c>
      <c r="W1517">
        <v>0</v>
      </c>
      <c r="X1517">
        <v>0</v>
      </c>
      <c r="Y1517" t="s">
        <v>48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4D722-7E70-40C0-B789-3B590B9804C9}">
  <sheetPr codeName="Hoja11"/>
  <dimension ref="A1:Y1543"/>
  <sheetViews>
    <sheetView workbookViewId="0">
      <selection sqref="A1:Z1543"/>
    </sheetView>
  </sheetViews>
  <sheetFormatPr baseColWidth="10" defaultRowHeight="15" x14ac:dyDescent="0.25"/>
  <sheetData>
    <row r="1" spans="1:25" x14ac:dyDescent="0.25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  <c r="M1" t="s">
        <v>10</v>
      </c>
      <c r="N1" t="s">
        <v>26</v>
      </c>
      <c r="O1" t="s">
        <v>27</v>
      </c>
      <c r="P1" t="s">
        <v>28</v>
      </c>
      <c r="Q1" t="s">
        <v>29</v>
      </c>
      <c r="R1" t="s">
        <v>30</v>
      </c>
      <c r="S1" t="s">
        <v>31</v>
      </c>
      <c r="T1" t="s">
        <v>32</v>
      </c>
      <c r="U1" t="s">
        <v>33</v>
      </c>
      <c r="V1" t="s">
        <v>34</v>
      </c>
      <c r="W1" t="s">
        <v>35</v>
      </c>
      <c r="X1" t="s">
        <v>36</v>
      </c>
      <c r="Y1" t="s">
        <v>37</v>
      </c>
    </row>
    <row r="2" spans="1:25" x14ac:dyDescent="0.25">
      <c r="A2">
        <v>1</v>
      </c>
      <c r="B2">
        <v>65593</v>
      </c>
      <c r="C2">
        <v>0</v>
      </c>
      <c r="D2">
        <v>0</v>
      </c>
      <c r="E2" t="s">
        <v>110</v>
      </c>
      <c r="F2" t="s">
        <v>111</v>
      </c>
      <c r="G2">
        <v>1</v>
      </c>
      <c r="H2" s="6">
        <v>3859845</v>
      </c>
      <c r="I2" s="7">
        <v>45869</v>
      </c>
      <c r="J2" s="7">
        <v>45869</v>
      </c>
      <c r="K2">
        <v>15</v>
      </c>
      <c r="L2" t="s">
        <v>40</v>
      </c>
      <c r="M2" t="s">
        <v>5</v>
      </c>
      <c r="N2" t="s">
        <v>41</v>
      </c>
      <c r="O2" t="s">
        <v>47</v>
      </c>
      <c r="P2" t="s">
        <v>2082</v>
      </c>
      <c r="Q2">
        <v>8</v>
      </c>
      <c r="R2">
        <v>7</v>
      </c>
      <c r="S2">
        <v>0</v>
      </c>
      <c r="U2">
        <v>578977</v>
      </c>
      <c r="V2">
        <v>308788</v>
      </c>
      <c r="W2">
        <v>270189</v>
      </c>
      <c r="X2">
        <v>0</v>
      </c>
      <c r="Y2" t="s">
        <v>112</v>
      </c>
    </row>
    <row r="3" spans="1:25" x14ac:dyDescent="0.25">
      <c r="A3">
        <v>2</v>
      </c>
      <c r="B3">
        <v>65595</v>
      </c>
      <c r="C3">
        <v>0</v>
      </c>
      <c r="D3">
        <v>0</v>
      </c>
      <c r="E3" t="s">
        <v>1644</v>
      </c>
      <c r="F3" t="s">
        <v>1645</v>
      </c>
      <c r="G3">
        <v>1</v>
      </c>
      <c r="H3" s="6">
        <v>27594800</v>
      </c>
      <c r="I3" s="7">
        <v>45869</v>
      </c>
      <c r="J3" s="7">
        <v>45869</v>
      </c>
      <c r="K3">
        <v>15</v>
      </c>
      <c r="L3" t="s">
        <v>40</v>
      </c>
      <c r="M3" t="s">
        <v>5</v>
      </c>
      <c r="N3" t="s">
        <v>41</v>
      </c>
      <c r="O3" t="s">
        <v>54</v>
      </c>
      <c r="P3" t="s">
        <v>2082</v>
      </c>
      <c r="Q3">
        <v>4</v>
      </c>
      <c r="R3">
        <v>11</v>
      </c>
      <c r="S3">
        <v>0</v>
      </c>
      <c r="U3">
        <v>4139220</v>
      </c>
      <c r="V3">
        <v>1103792</v>
      </c>
      <c r="W3">
        <v>3035428</v>
      </c>
      <c r="X3">
        <v>0</v>
      </c>
      <c r="Y3" t="s">
        <v>48</v>
      </c>
    </row>
    <row r="4" spans="1:25" x14ac:dyDescent="0.25">
      <c r="A4">
        <v>3</v>
      </c>
      <c r="B4">
        <v>65599</v>
      </c>
      <c r="C4">
        <v>0</v>
      </c>
      <c r="D4">
        <v>0</v>
      </c>
      <c r="E4" t="s">
        <v>209</v>
      </c>
      <c r="F4" t="s">
        <v>210</v>
      </c>
      <c r="G4">
        <v>1</v>
      </c>
      <c r="H4" s="6">
        <v>17300000</v>
      </c>
      <c r="I4" s="7">
        <v>45869</v>
      </c>
      <c r="J4" s="7">
        <v>45869</v>
      </c>
      <c r="K4">
        <v>5</v>
      </c>
      <c r="L4" t="s">
        <v>40</v>
      </c>
      <c r="M4" t="s">
        <v>5</v>
      </c>
      <c r="N4" t="s">
        <v>41</v>
      </c>
      <c r="O4" t="s">
        <v>77</v>
      </c>
      <c r="P4" t="s">
        <v>2082</v>
      </c>
      <c r="Q4">
        <v>5</v>
      </c>
      <c r="R4">
        <v>0</v>
      </c>
      <c r="S4">
        <v>0</v>
      </c>
      <c r="U4">
        <v>865000</v>
      </c>
      <c r="V4">
        <v>865000</v>
      </c>
      <c r="W4">
        <v>0</v>
      </c>
      <c r="X4">
        <v>0</v>
      </c>
      <c r="Y4" t="s">
        <v>72</v>
      </c>
    </row>
    <row r="5" spans="1:25" x14ac:dyDescent="0.25">
      <c r="A5">
        <v>4</v>
      </c>
      <c r="B5">
        <v>65612</v>
      </c>
      <c r="C5">
        <v>0</v>
      </c>
      <c r="D5">
        <v>0</v>
      </c>
      <c r="E5" t="s">
        <v>1461</v>
      </c>
      <c r="F5" t="s">
        <v>1462</v>
      </c>
      <c r="G5">
        <v>1</v>
      </c>
      <c r="H5" s="6">
        <v>400000</v>
      </c>
      <c r="I5" s="7">
        <v>45869</v>
      </c>
      <c r="J5" s="7">
        <v>45869</v>
      </c>
      <c r="K5">
        <v>10</v>
      </c>
      <c r="L5" t="s">
        <v>40</v>
      </c>
      <c r="M5" t="s">
        <v>8</v>
      </c>
      <c r="N5" t="s">
        <v>41</v>
      </c>
      <c r="O5" t="s">
        <v>347</v>
      </c>
      <c r="P5" t="s">
        <v>2082</v>
      </c>
      <c r="Q5">
        <v>10</v>
      </c>
      <c r="R5">
        <v>0</v>
      </c>
      <c r="S5">
        <v>0</v>
      </c>
      <c r="U5">
        <v>40000</v>
      </c>
      <c r="V5">
        <v>40000</v>
      </c>
      <c r="W5">
        <v>0</v>
      </c>
      <c r="X5">
        <v>0</v>
      </c>
      <c r="Y5" t="s">
        <v>44</v>
      </c>
    </row>
    <row r="6" spans="1:25" x14ac:dyDescent="0.25">
      <c r="A6">
        <v>5</v>
      </c>
      <c r="B6">
        <v>65613</v>
      </c>
      <c r="C6">
        <v>0</v>
      </c>
      <c r="D6">
        <v>0</v>
      </c>
      <c r="E6" t="s">
        <v>2311</v>
      </c>
      <c r="F6" t="s">
        <v>2312</v>
      </c>
      <c r="G6">
        <v>1</v>
      </c>
      <c r="H6" s="6">
        <v>1235325</v>
      </c>
      <c r="I6" s="7">
        <v>45869</v>
      </c>
      <c r="J6" s="7">
        <v>45869</v>
      </c>
      <c r="K6">
        <v>10</v>
      </c>
      <c r="L6" t="s">
        <v>40</v>
      </c>
      <c r="M6" t="s">
        <v>8</v>
      </c>
      <c r="N6" t="s">
        <v>41</v>
      </c>
      <c r="O6" t="s">
        <v>347</v>
      </c>
      <c r="P6" t="s">
        <v>2082</v>
      </c>
      <c r="Q6">
        <v>10</v>
      </c>
      <c r="R6">
        <v>0</v>
      </c>
      <c r="S6">
        <v>0</v>
      </c>
      <c r="U6">
        <v>123533</v>
      </c>
      <c r="V6">
        <v>123532</v>
      </c>
      <c r="W6">
        <v>0</v>
      </c>
      <c r="X6">
        <v>0</v>
      </c>
      <c r="Y6" t="s">
        <v>2086</v>
      </c>
    </row>
    <row r="7" spans="1:25" x14ac:dyDescent="0.25">
      <c r="A7">
        <v>6</v>
      </c>
      <c r="B7">
        <v>65592</v>
      </c>
      <c r="C7">
        <v>0</v>
      </c>
      <c r="D7">
        <v>0</v>
      </c>
      <c r="E7" t="s">
        <v>984</v>
      </c>
      <c r="F7" t="s">
        <v>985</v>
      </c>
      <c r="G7">
        <v>1</v>
      </c>
      <c r="H7" s="6">
        <v>2500000</v>
      </c>
      <c r="I7" s="7">
        <v>45869</v>
      </c>
      <c r="J7" s="7">
        <v>45869</v>
      </c>
      <c r="K7">
        <v>15</v>
      </c>
      <c r="L7" t="s">
        <v>40</v>
      </c>
      <c r="M7" t="s">
        <v>5</v>
      </c>
      <c r="N7" t="s">
        <v>41</v>
      </c>
      <c r="O7" t="s">
        <v>47</v>
      </c>
      <c r="P7" t="s">
        <v>2082</v>
      </c>
      <c r="Q7">
        <v>4</v>
      </c>
      <c r="R7">
        <v>11</v>
      </c>
      <c r="S7">
        <v>0</v>
      </c>
      <c r="U7">
        <v>375000</v>
      </c>
      <c r="V7">
        <v>100000</v>
      </c>
      <c r="W7">
        <v>275000</v>
      </c>
      <c r="X7">
        <v>0</v>
      </c>
      <c r="Y7" t="s">
        <v>109</v>
      </c>
    </row>
    <row r="8" spans="1:25" x14ac:dyDescent="0.25">
      <c r="A8">
        <v>7</v>
      </c>
      <c r="B8">
        <v>65607</v>
      </c>
      <c r="C8">
        <v>0</v>
      </c>
      <c r="D8">
        <v>0</v>
      </c>
      <c r="E8" t="s">
        <v>842</v>
      </c>
      <c r="F8" t="s">
        <v>843</v>
      </c>
      <c r="G8">
        <v>1</v>
      </c>
      <c r="H8" s="6">
        <v>3500000</v>
      </c>
      <c r="I8" s="7">
        <v>45869</v>
      </c>
      <c r="J8" s="7">
        <v>45869</v>
      </c>
      <c r="K8">
        <v>10</v>
      </c>
      <c r="L8" t="s">
        <v>40</v>
      </c>
      <c r="M8" t="s">
        <v>5</v>
      </c>
      <c r="N8" t="s">
        <v>41</v>
      </c>
      <c r="O8" t="s">
        <v>77</v>
      </c>
      <c r="P8" t="s">
        <v>2082</v>
      </c>
      <c r="Q8">
        <v>10</v>
      </c>
      <c r="R8">
        <v>0</v>
      </c>
      <c r="S8">
        <v>0</v>
      </c>
      <c r="U8">
        <v>350000</v>
      </c>
      <c r="V8">
        <v>350000</v>
      </c>
      <c r="W8">
        <v>0</v>
      </c>
      <c r="X8">
        <v>0</v>
      </c>
      <c r="Y8" t="s">
        <v>250</v>
      </c>
    </row>
    <row r="9" spans="1:25" x14ac:dyDescent="0.25">
      <c r="A9">
        <v>8</v>
      </c>
      <c r="B9">
        <v>65596</v>
      </c>
      <c r="C9">
        <v>0</v>
      </c>
      <c r="D9">
        <v>0</v>
      </c>
      <c r="E9" t="s">
        <v>1648</v>
      </c>
      <c r="F9" t="s">
        <v>1649</v>
      </c>
      <c r="G9">
        <v>1</v>
      </c>
      <c r="H9" s="6">
        <v>2622847</v>
      </c>
      <c r="I9" s="7">
        <v>45869</v>
      </c>
      <c r="J9" s="7">
        <v>45869</v>
      </c>
      <c r="K9">
        <v>15</v>
      </c>
      <c r="L9" t="s">
        <v>40</v>
      </c>
      <c r="M9" t="s">
        <v>5</v>
      </c>
      <c r="N9" t="s">
        <v>41</v>
      </c>
      <c r="O9" t="s">
        <v>54</v>
      </c>
      <c r="P9" t="s">
        <v>2082</v>
      </c>
      <c r="Q9">
        <v>4</v>
      </c>
      <c r="R9">
        <v>11</v>
      </c>
      <c r="S9">
        <v>0</v>
      </c>
      <c r="U9">
        <v>393427</v>
      </c>
      <c r="V9">
        <v>104914</v>
      </c>
      <c r="W9">
        <v>288513</v>
      </c>
      <c r="X9">
        <v>0</v>
      </c>
      <c r="Y9" t="s">
        <v>109</v>
      </c>
    </row>
    <row r="10" spans="1:25" x14ac:dyDescent="0.25">
      <c r="A10">
        <v>9</v>
      </c>
      <c r="B10">
        <v>65597</v>
      </c>
      <c r="C10">
        <v>0</v>
      </c>
      <c r="D10">
        <v>0</v>
      </c>
      <c r="E10" t="s">
        <v>2267</v>
      </c>
      <c r="F10" t="s">
        <v>2268</v>
      </c>
      <c r="G10">
        <v>1</v>
      </c>
      <c r="H10" s="6">
        <v>252607</v>
      </c>
      <c r="I10" s="7">
        <v>45869</v>
      </c>
      <c r="J10" s="7">
        <v>45869</v>
      </c>
      <c r="K10">
        <v>15</v>
      </c>
      <c r="L10" t="s">
        <v>40</v>
      </c>
      <c r="M10" t="s">
        <v>5</v>
      </c>
      <c r="N10" t="s">
        <v>41</v>
      </c>
      <c r="O10" t="s">
        <v>54</v>
      </c>
      <c r="P10" t="s">
        <v>2082</v>
      </c>
      <c r="Q10">
        <v>4</v>
      </c>
      <c r="R10">
        <v>11</v>
      </c>
      <c r="S10">
        <v>0</v>
      </c>
      <c r="U10">
        <v>37891</v>
      </c>
      <c r="V10">
        <v>10104</v>
      </c>
      <c r="W10">
        <v>27787</v>
      </c>
      <c r="X10">
        <v>0</v>
      </c>
      <c r="Y10" t="s">
        <v>48</v>
      </c>
    </row>
    <row r="11" spans="1:25" x14ac:dyDescent="0.25">
      <c r="A11">
        <v>10</v>
      </c>
      <c r="B11">
        <v>65650</v>
      </c>
      <c r="C11">
        <v>0</v>
      </c>
      <c r="D11">
        <v>0</v>
      </c>
      <c r="E11" t="s">
        <v>2313</v>
      </c>
      <c r="F11" t="s">
        <v>2314</v>
      </c>
      <c r="G11">
        <v>1</v>
      </c>
      <c r="H11" s="6">
        <v>3297193</v>
      </c>
      <c r="I11" s="7">
        <v>45869</v>
      </c>
      <c r="J11" s="7">
        <v>45869</v>
      </c>
      <c r="K11">
        <v>10</v>
      </c>
      <c r="L11" t="s">
        <v>40</v>
      </c>
      <c r="M11" t="s">
        <v>8</v>
      </c>
      <c r="N11" t="s">
        <v>41</v>
      </c>
      <c r="O11" t="s">
        <v>347</v>
      </c>
      <c r="P11" t="s">
        <v>2082</v>
      </c>
      <c r="Q11">
        <v>10</v>
      </c>
      <c r="R11">
        <v>0</v>
      </c>
      <c r="S11">
        <v>0</v>
      </c>
      <c r="U11">
        <v>329719</v>
      </c>
      <c r="V11">
        <v>329719</v>
      </c>
      <c r="W11">
        <v>0</v>
      </c>
      <c r="X11">
        <v>0</v>
      </c>
      <c r="Y11" t="s">
        <v>2086</v>
      </c>
    </row>
    <row r="12" spans="1:25" x14ac:dyDescent="0.25">
      <c r="A12">
        <v>11</v>
      </c>
      <c r="B12">
        <v>65677</v>
      </c>
      <c r="C12">
        <v>0</v>
      </c>
      <c r="D12">
        <v>0</v>
      </c>
      <c r="E12" t="s">
        <v>980</v>
      </c>
      <c r="F12" t="s">
        <v>981</v>
      </c>
      <c r="G12">
        <v>1</v>
      </c>
      <c r="H12" s="6">
        <v>36709998</v>
      </c>
      <c r="I12" s="7">
        <v>45869</v>
      </c>
      <c r="J12" s="7">
        <v>45869</v>
      </c>
      <c r="K12">
        <v>15</v>
      </c>
      <c r="L12" t="s">
        <v>40</v>
      </c>
      <c r="M12" t="s">
        <v>1</v>
      </c>
      <c r="N12" t="s">
        <v>41</v>
      </c>
      <c r="O12" t="s">
        <v>87</v>
      </c>
      <c r="P12" t="s">
        <v>2082</v>
      </c>
      <c r="Q12">
        <v>1.4</v>
      </c>
      <c r="R12">
        <v>13.6</v>
      </c>
      <c r="S12">
        <v>0</v>
      </c>
      <c r="U12">
        <v>5506500</v>
      </c>
      <c r="V12">
        <v>513940</v>
      </c>
      <c r="W12">
        <v>4992560</v>
      </c>
      <c r="X12">
        <v>0</v>
      </c>
      <c r="Y12" t="s">
        <v>109</v>
      </c>
    </row>
    <row r="13" spans="1:25" x14ac:dyDescent="0.25">
      <c r="A13">
        <v>12</v>
      </c>
      <c r="B13">
        <v>65608</v>
      </c>
      <c r="C13">
        <v>0</v>
      </c>
      <c r="D13">
        <v>0</v>
      </c>
      <c r="E13" t="s">
        <v>378</v>
      </c>
      <c r="F13" t="s">
        <v>379</v>
      </c>
      <c r="G13">
        <v>1</v>
      </c>
      <c r="H13" s="6">
        <v>30000000</v>
      </c>
      <c r="I13" s="7">
        <v>45869</v>
      </c>
      <c r="J13" s="7">
        <v>45869</v>
      </c>
      <c r="K13">
        <v>15</v>
      </c>
      <c r="L13" t="s">
        <v>40</v>
      </c>
      <c r="M13" t="s">
        <v>5</v>
      </c>
      <c r="N13" t="s">
        <v>41</v>
      </c>
      <c r="O13" t="s">
        <v>77</v>
      </c>
      <c r="P13" t="s">
        <v>2082</v>
      </c>
      <c r="Q13">
        <v>7</v>
      </c>
      <c r="R13">
        <v>8</v>
      </c>
      <c r="S13">
        <v>0</v>
      </c>
      <c r="U13">
        <v>4500000</v>
      </c>
      <c r="V13">
        <v>2100000</v>
      </c>
      <c r="W13">
        <v>2400000</v>
      </c>
      <c r="X13">
        <v>0</v>
      </c>
      <c r="Y13" t="s">
        <v>48</v>
      </c>
    </row>
    <row r="14" spans="1:25" x14ac:dyDescent="0.25">
      <c r="A14">
        <v>13</v>
      </c>
      <c r="B14">
        <v>65598</v>
      </c>
      <c r="C14">
        <v>0</v>
      </c>
      <c r="D14">
        <v>0</v>
      </c>
      <c r="E14" t="s">
        <v>1232</v>
      </c>
      <c r="F14" t="s">
        <v>1233</v>
      </c>
      <c r="G14">
        <v>1</v>
      </c>
      <c r="H14" s="6">
        <v>97386977</v>
      </c>
      <c r="I14" s="7">
        <v>45869</v>
      </c>
      <c r="J14" s="7">
        <v>45869</v>
      </c>
      <c r="K14">
        <v>15</v>
      </c>
      <c r="L14" t="s">
        <v>40</v>
      </c>
      <c r="M14" t="s">
        <v>5</v>
      </c>
      <c r="N14" t="s">
        <v>41</v>
      </c>
      <c r="O14" t="s">
        <v>54</v>
      </c>
      <c r="P14" t="s">
        <v>2082</v>
      </c>
      <c r="Q14">
        <v>3.7</v>
      </c>
      <c r="R14">
        <v>11.3</v>
      </c>
      <c r="S14">
        <v>0</v>
      </c>
      <c r="U14">
        <v>14608047</v>
      </c>
      <c r="V14">
        <v>3603318</v>
      </c>
      <c r="W14">
        <v>11004728</v>
      </c>
      <c r="X14">
        <v>0</v>
      </c>
      <c r="Y14" t="s">
        <v>67</v>
      </c>
    </row>
    <row r="15" spans="1:25" x14ac:dyDescent="0.25">
      <c r="A15">
        <v>14</v>
      </c>
      <c r="B15">
        <v>65610</v>
      </c>
      <c r="C15">
        <v>0</v>
      </c>
      <c r="D15">
        <v>0</v>
      </c>
      <c r="E15" t="s">
        <v>2428</v>
      </c>
      <c r="F15" t="s">
        <v>2429</v>
      </c>
      <c r="G15">
        <v>1</v>
      </c>
      <c r="H15" s="6">
        <v>2000000</v>
      </c>
      <c r="I15" s="7">
        <v>45869</v>
      </c>
      <c r="J15" s="7">
        <v>45869</v>
      </c>
      <c r="K15">
        <v>7</v>
      </c>
      <c r="L15" t="s">
        <v>40</v>
      </c>
      <c r="M15" t="s">
        <v>5</v>
      </c>
      <c r="N15" t="s">
        <v>41</v>
      </c>
      <c r="O15" t="s">
        <v>77</v>
      </c>
      <c r="P15" t="s">
        <v>2082</v>
      </c>
      <c r="Q15">
        <v>7</v>
      </c>
      <c r="R15">
        <v>0</v>
      </c>
      <c r="S15">
        <v>0</v>
      </c>
      <c r="U15">
        <v>140000</v>
      </c>
      <c r="V15">
        <v>140000</v>
      </c>
      <c r="W15">
        <v>0</v>
      </c>
      <c r="X15">
        <v>0</v>
      </c>
      <c r="Y15" t="s">
        <v>2086</v>
      </c>
    </row>
    <row r="16" spans="1:25" x14ac:dyDescent="0.25">
      <c r="A16">
        <v>15</v>
      </c>
      <c r="B16">
        <v>65609</v>
      </c>
      <c r="C16">
        <v>0</v>
      </c>
      <c r="D16">
        <v>0</v>
      </c>
      <c r="E16" t="s">
        <v>1064</v>
      </c>
      <c r="F16" t="s">
        <v>1065</v>
      </c>
      <c r="G16">
        <v>1</v>
      </c>
      <c r="H16" s="6">
        <v>100000000</v>
      </c>
      <c r="I16" s="7">
        <v>45869</v>
      </c>
      <c r="J16" s="7">
        <v>45869</v>
      </c>
      <c r="K16">
        <v>15</v>
      </c>
      <c r="L16" t="s">
        <v>40</v>
      </c>
      <c r="M16" t="s">
        <v>5</v>
      </c>
      <c r="N16" t="s">
        <v>41</v>
      </c>
      <c r="O16" t="s">
        <v>54</v>
      </c>
      <c r="P16" t="s">
        <v>2082</v>
      </c>
      <c r="Q16">
        <v>4.5</v>
      </c>
      <c r="R16">
        <v>10.5</v>
      </c>
      <c r="S16">
        <v>0</v>
      </c>
      <c r="U16">
        <v>15000000</v>
      </c>
      <c r="V16">
        <v>4500000</v>
      </c>
      <c r="W16">
        <v>10500000</v>
      </c>
      <c r="X16">
        <v>0</v>
      </c>
      <c r="Y16" t="s">
        <v>48</v>
      </c>
    </row>
    <row r="17" spans="1:25" x14ac:dyDescent="0.25">
      <c r="A17">
        <v>16</v>
      </c>
      <c r="B17">
        <v>65611</v>
      </c>
      <c r="C17">
        <v>0</v>
      </c>
      <c r="D17">
        <v>0</v>
      </c>
      <c r="E17" t="s">
        <v>2430</v>
      </c>
      <c r="F17" t="s">
        <v>2431</v>
      </c>
      <c r="G17">
        <v>1</v>
      </c>
      <c r="H17" s="6">
        <v>1000000</v>
      </c>
      <c r="I17" s="7">
        <v>45869</v>
      </c>
      <c r="J17" s="7">
        <v>45869</v>
      </c>
      <c r="K17">
        <v>7</v>
      </c>
      <c r="L17" t="s">
        <v>40</v>
      </c>
      <c r="M17" t="s">
        <v>5</v>
      </c>
      <c r="N17" t="s">
        <v>41</v>
      </c>
      <c r="O17" t="s">
        <v>77</v>
      </c>
      <c r="P17" t="s">
        <v>2082</v>
      </c>
      <c r="Q17">
        <v>7</v>
      </c>
      <c r="R17">
        <v>0</v>
      </c>
      <c r="S17">
        <v>0</v>
      </c>
      <c r="U17">
        <v>70000</v>
      </c>
      <c r="V17">
        <v>70000</v>
      </c>
      <c r="W17">
        <v>0</v>
      </c>
      <c r="X17">
        <v>0</v>
      </c>
      <c r="Y17" t="s">
        <v>2086</v>
      </c>
    </row>
    <row r="18" spans="1:25" x14ac:dyDescent="0.25">
      <c r="A18">
        <v>17</v>
      </c>
      <c r="B18">
        <v>65594</v>
      </c>
      <c r="C18">
        <v>0</v>
      </c>
      <c r="D18">
        <v>0</v>
      </c>
      <c r="E18" t="s">
        <v>487</v>
      </c>
      <c r="F18" t="s">
        <v>488</v>
      </c>
      <c r="G18">
        <v>1</v>
      </c>
      <c r="H18" s="6">
        <v>7399123</v>
      </c>
      <c r="I18" s="7">
        <v>45869</v>
      </c>
      <c r="J18" s="7">
        <v>45869</v>
      </c>
      <c r="K18">
        <v>8</v>
      </c>
      <c r="L18" t="s">
        <v>40</v>
      </c>
      <c r="M18" t="s">
        <v>4</v>
      </c>
      <c r="N18" t="s">
        <v>41</v>
      </c>
      <c r="O18" t="s">
        <v>51</v>
      </c>
      <c r="P18" t="s">
        <v>2082</v>
      </c>
      <c r="Q18">
        <v>8</v>
      </c>
      <c r="R18">
        <v>0</v>
      </c>
      <c r="S18">
        <v>0</v>
      </c>
      <c r="U18">
        <v>591930</v>
      </c>
      <c r="V18">
        <v>591930</v>
      </c>
      <c r="W18">
        <v>0</v>
      </c>
      <c r="X18">
        <v>0</v>
      </c>
      <c r="Y18" t="s">
        <v>48</v>
      </c>
    </row>
    <row r="19" spans="1:25" x14ac:dyDescent="0.25">
      <c r="A19">
        <v>18</v>
      </c>
      <c r="B19">
        <v>65580</v>
      </c>
      <c r="C19">
        <v>0</v>
      </c>
      <c r="D19">
        <v>0</v>
      </c>
      <c r="E19" t="s">
        <v>2212</v>
      </c>
      <c r="F19" t="s">
        <v>2213</v>
      </c>
      <c r="G19">
        <v>1</v>
      </c>
      <c r="H19" s="6">
        <v>4645000</v>
      </c>
      <c r="I19" s="7">
        <v>45868</v>
      </c>
      <c r="J19" s="7">
        <v>45868</v>
      </c>
      <c r="K19" t="s">
        <v>2195</v>
      </c>
      <c r="L19" t="s">
        <v>40</v>
      </c>
      <c r="M19" t="s">
        <v>5</v>
      </c>
      <c r="N19" t="s">
        <v>41</v>
      </c>
      <c r="O19" t="s">
        <v>57</v>
      </c>
      <c r="P19" t="s">
        <v>2082</v>
      </c>
      <c r="Q19">
        <v>3.7</v>
      </c>
      <c r="R19">
        <v>9.9</v>
      </c>
      <c r="S19">
        <v>0</v>
      </c>
      <c r="U19">
        <v>631720</v>
      </c>
      <c r="V19">
        <v>171865</v>
      </c>
      <c r="W19">
        <v>459855</v>
      </c>
      <c r="X19">
        <v>0</v>
      </c>
      <c r="Y19" t="s">
        <v>48</v>
      </c>
    </row>
    <row r="20" spans="1:25" x14ac:dyDescent="0.25">
      <c r="A20">
        <v>19</v>
      </c>
      <c r="B20">
        <v>65585</v>
      </c>
      <c r="C20">
        <v>0</v>
      </c>
      <c r="D20">
        <v>0</v>
      </c>
      <c r="E20" t="s">
        <v>2214</v>
      </c>
      <c r="F20" t="s">
        <v>2215</v>
      </c>
      <c r="G20">
        <v>1</v>
      </c>
      <c r="H20" s="6">
        <v>660000</v>
      </c>
      <c r="I20" s="7">
        <v>45868</v>
      </c>
      <c r="J20" s="7">
        <v>45868</v>
      </c>
      <c r="K20" t="s">
        <v>2195</v>
      </c>
      <c r="L20" t="s">
        <v>40</v>
      </c>
      <c r="M20" t="s">
        <v>5</v>
      </c>
      <c r="N20" t="s">
        <v>41</v>
      </c>
      <c r="O20" t="s">
        <v>57</v>
      </c>
      <c r="P20" t="s">
        <v>2082</v>
      </c>
      <c r="Q20">
        <v>3.7</v>
      </c>
      <c r="R20">
        <v>9.9</v>
      </c>
      <c r="S20">
        <v>0</v>
      </c>
      <c r="U20">
        <v>89760</v>
      </c>
      <c r="V20">
        <v>24420</v>
      </c>
      <c r="W20">
        <v>65340</v>
      </c>
      <c r="X20">
        <v>0</v>
      </c>
      <c r="Y20" t="s">
        <v>48</v>
      </c>
    </row>
    <row r="21" spans="1:25" x14ac:dyDescent="0.25">
      <c r="A21">
        <v>20</v>
      </c>
      <c r="B21">
        <v>65579</v>
      </c>
      <c r="C21">
        <v>0</v>
      </c>
      <c r="D21">
        <v>0</v>
      </c>
      <c r="E21" t="s">
        <v>1828</v>
      </c>
      <c r="F21" t="s">
        <v>1829</v>
      </c>
      <c r="G21">
        <v>1</v>
      </c>
      <c r="H21" s="6">
        <v>542000</v>
      </c>
      <c r="I21" s="7">
        <v>45868</v>
      </c>
      <c r="J21" s="7">
        <v>45868</v>
      </c>
      <c r="K21">
        <v>10</v>
      </c>
      <c r="L21" t="s">
        <v>40</v>
      </c>
      <c r="M21" t="s">
        <v>5</v>
      </c>
      <c r="N21" t="s">
        <v>41</v>
      </c>
      <c r="O21" t="s">
        <v>57</v>
      </c>
      <c r="P21" t="s">
        <v>2082</v>
      </c>
      <c r="Q21">
        <v>10</v>
      </c>
      <c r="R21">
        <v>0</v>
      </c>
      <c r="S21">
        <v>0</v>
      </c>
      <c r="U21">
        <v>54200</v>
      </c>
      <c r="V21">
        <v>54200</v>
      </c>
      <c r="W21">
        <v>0</v>
      </c>
      <c r="X21">
        <v>0</v>
      </c>
      <c r="Y21" t="s">
        <v>109</v>
      </c>
    </row>
    <row r="22" spans="1:25" x14ac:dyDescent="0.25">
      <c r="A22">
        <v>21</v>
      </c>
      <c r="B22">
        <v>65584</v>
      </c>
      <c r="C22">
        <v>0</v>
      </c>
      <c r="D22">
        <v>0</v>
      </c>
      <c r="E22" t="s">
        <v>2216</v>
      </c>
      <c r="F22" t="s">
        <v>2217</v>
      </c>
      <c r="G22">
        <v>1</v>
      </c>
      <c r="H22" s="6">
        <v>1425000</v>
      </c>
      <c r="I22" s="7">
        <v>45868</v>
      </c>
      <c r="J22" s="7">
        <v>45868</v>
      </c>
      <c r="K22" t="s">
        <v>2195</v>
      </c>
      <c r="L22" t="s">
        <v>40</v>
      </c>
      <c r="M22" t="s">
        <v>5</v>
      </c>
      <c r="N22" t="s">
        <v>41</v>
      </c>
      <c r="O22" t="s">
        <v>57</v>
      </c>
      <c r="P22" t="s">
        <v>2082</v>
      </c>
      <c r="Q22">
        <v>3.7</v>
      </c>
      <c r="R22">
        <v>9.9</v>
      </c>
      <c r="S22">
        <v>0</v>
      </c>
      <c r="U22">
        <v>193800</v>
      </c>
      <c r="V22">
        <v>52725</v>
      </c>
      <c r="W22">
        <v>141075</v>
      </c>
      <c r="X22">
        <v>0</v>
      </c>
      <c r="Y22" t="s">
        <v>48</v>
      </c>
    </row>
    <row r="23" spans="1:25" x14ac:dyDescent="0.25">
      <c r="A23">
        <v>22</v>
      </c>
      <c r="B23">
        <v>65589</v>
      </c>
      <c r="C23">
        <v>0</v>
      </c>
      <c r="D23">
        <v>0</v>
      </c>
      <c r="E23" t="s">
        <v>514</v>
      </c>
      <c r="F23" t="s">
        <v>515</v>
      </c>
      <c r="G23">
        <v>1</v>
      </c>
      <c r="H23" s="6">
        <v>25000000</v>
      </c>
      <c r="I23" s="7">
        <v>45868</v>
      </c>
      <c r="J23" s="7">
        <v>45868</v>
      </c>
      <c r="K23">
        <v>6</v>
      </c>
      <c r="L23" t="s">
        <v>40</v>
      </c>
      <c r="M23" t="s">
        <v>5</v>
      </c>
      <c r="N23" t="s">
        <v>41</v>
      </c>
      <c r="O23" t="s">
        <v>77</v>
      </c>
      <c r="P23" t="s">
        <v>2082</v>
      </c>
      <c r="Q23">
        <v>6</v>
      </c>
      <c r="R23">
        <v>0</v>
      </c>
      <c r="S23">
        <v>0</v>
      </c>
      <c r="U23">
        <v>1500000</v>
      </c>
      <c r="V23">
        <v>1500000</v>
      </c>
      <c r="W23">
        <v>0</v>
      </c>
      <c r="X23">
        <v>0</v>
      </c>
      <c r="Y23" t="s">
        <v>48</v>
      </c>
    </row>
    <row r="24" spans="1:25" x14ac:dyDescent="0.25">
      <c r="A24">
        <v>23</v>
      </c>
      <c r="B24">
        <v>65582</v>
      </c>
      <c r="C24">
        <v>0</v>
      </c>
      <c r="D24">
        <v>0</v>
      </c>
      <c r="E24" t="s">
        <v>2218</v>
      </c>
      <c r="F24" t="s">
        <v>2219</v>
      </c>
      <c r="G24">
        <v>1</v>
      </c>
      <c r="H24" s="6">
        <v>2854000</v>
      </c>
      <c r="I24" s="7">
        <v>45868</v>
      </c>
      <c r="J24" s="7">
        <v>45868</v>
      </c>
      <c r="K24" t="s">
        <v>2195</v>
      </c>
      <c r="L24" t="s">
        <v>40</v>
      </c>
      <c r="M24" t="s">
        <v>5</v>
      </c>
      <c r="N24" t="s">
        <v>41</v>
      </c>
      <c r="O24" t="s">
        <v>57</v>
      </c>
      <c r="P24" t="s">
        <v>2082</v>
      </c>
      <c r="Q24">
        <v>3.7</v>
      </c>
      <c r="R24">
        <v>9.9</v>
      </c>
      <c r="S24">
        <v>0</v>
      </c>
      <c r="U24">
        <v>388144</v>
      </c>
      <c r="V24">
        <v>105598</v>
      </c>
      <c r="W24">
        <v>282546</v>
      </c>
      <c r="X24">
        <v>0</v>
      </c>
      <c r="Y24" t="s">
        <v>48</v>
      </c>
    </row>
    <row r="25" spans="1:25" x14ac:dyDescent="0.25">
      <c r="A25">
        <v>24</v>
      </c>
      <c r="B25">
        <v>65856</v>
      </c>
      <c r="C25">
        <v>0</v>
      </c>
      <c r="D25">
        <v>0</v>
      </c>
      <c r="E25" t="s">
        <v>2401</v>
      </c>
      <c r="F25" t="s">
        <v>2402</v>
      </c>
      <c r="G25">
        <v>1</v>
      </c>
      <c r="H25" s="6">
        <v>222792</v>
      </c>
      <c r="I25" s="7">
        <v>45868</v>
      </c>
      <c r="J25" s="7"/>
      <c r="K25">
        <v>14</v>
      </c>
      <c r="L25" t="s">
        <v>459</v>
      </c>
      <c r="M25" t="s">
        <v>9</v>
      </c>
      <c r="N25" t="s">
        <v>41</v>
      </c>
      <c r="O25" t="s">
        <v>42</v>
      </c>
      <c r="P25" t="s">
        <v>2082</v>
      </c>
      <c r="Q25">
        <v>7</v>
      </c>
      <c r="R25">
        <v>7</v>
      </c>
      <c r="S25">
        <v>0</v>
      </c>
      <c r="U25">
        <v>31191</v>
      </c>
      <c r="V25">
        <v>15595</v>
      </c>
      <c r="W25">
        <v>15595</v>
      </c>
      <c r="X25">
        <v>0</v>
      </c>
      <c r="Y25" t="s">
        <v>2086</v>
      </c>
    </row>
    <row r="26" spans="1:25" x14ac:dyDescent="0.25">
      <c r="A26">
        <v>25</v>
      </c>
      <c r="B26">
        <v>65857</v>
      </c>
      <c r="C26">
        <v>0</v>
      </c>
      <c r="D26">
        <v>0</v>
      </c>
      <c r="E26" t="s">
        <v>2401</v>
      </c>
      <c r="F26" t="s">
        <v>2402</v>
      </c>
      <c r="G26">
        <v>1</v>
      </c>
      <c r="H26" s="6">
        <v>57089734</v>
      </c>
      <c r="I26" s="7">
        <v>45868</v>
      </c>
      <c r="J26" s="7"/>
      <c r="K26">
        <v>14</v>
      </c>
      <c r="L26" t="s">
        <v>40</v>
      </c>
      <c r="M26" t="s">
        <v>9</v>
      </c>
      <c r="N26" t="s">
        <v>41</v>
      </c>
      <c r="O26" t="s">
        <v>42</v>
      </c>
      <c r="P26" t="s">
        <v>2082</v>
      </c>
      <c r="Q26">
        <v>7</v>
      </c>
      <c r="R26">
        <v>7</v>
      </c>
      <c r="S26">
        <v>0</v>
      </c>
      <c r="U26">
        <v>7992563</v>
      </c>
      <c r="V26">
        <v>3996281</v>
      </c>
      <c r="W26">
        <v>3996281</v>
      </c>
      <c r="X26">
        <v>0</v>
      </c>
      <c r="Y26" t="s">
        <v>2086</v>
      </c>
    </row>
    <row r="27" spans="1:25" x14ac:dyDescent="0.25">
      <c r="A27">
        <v>26</v>
      </c>
      <c r="B27">
        <v>65581</v>
      </c>
      <c r="C27">
        <v>0</v>
      </c>
      <c r="D27">
        <v>0</v>
      </c>
      <c r="E27" t="s">
        <v>2204</v>
      </c>
      <c r="F27" t="s">
        <v>2205</v>
      </c>
      <c r="G27">
        <v>1</v>
      </c>
      <c r="H27" s="6">
        <v>250000</v>
      </c>
      <c r="I27" s="7">
        <v>45868</v>
      </c>
      <c r="J27" s="7">
        <v>45868</v>
      </c>
      <c r="K27" t="s">
        <v>2195</v>
      </c>
      <c r="L27" t="s">
        <v>40</v>
      </c>
      <c r="M27" t="s">
        <v>5</v>
      </c>
      <c r="N27" t="s">
        <v>41</v>
      </c>
      <c r="O27" t="s">
        <v>57</v>
      </c>
      <c r="P27" t="s">
        <v>2082</v>
      </c>
      <c r="Q27">
        <v>3.7</v>
      </c>
      <c r="R27">
        <v>9.9</v>
      </c>
      <c r="S27">
        <v>0</v>
      </c>
      <c r="U27">
        <v>34000</v>
      </c>
      <c r="V27">
        <v>9250</v>
      </c>
      <c r="W27">
        <v>24750</v>
      </c>
      <c r="X27">
        <v>0</v>
      </c>
      <c r="Y27" t="s">
        <v>48</v>
      </c>
    </row>
    <row r="28" spans="1:25" x14ac:dyDescent="0.25">
      <c r="A28">
        <v>27</v>
      </c>
      <c r="B28">
        <v>65587</v>
      </c>
      <c r="C28">
        <v>0</v>
      </c>
      <c r="D28">
        <v>0</v>
      </c>
      <c r="E28" t="s">
        <v>1712</v>
      </c>
      <c r="F28" t="s">
        <v>1713</v>
      </c>
      <c r="G28">
        <v>1</v>
      </c>
      <c r="H28" s="6">
        <v>26000000</v>
      </c>
      <c r="I28" s="7">
        <v>45868</v>
      </c>
      <c r="J28" s="7">
        <v>45868</v>
      </c>
      <c r="K28" t="s">
        <v>1714</v>
      </c>
      <c r="L28" t="s">
        <v>40</v>
      </c>
      <c r="M28" t="s">
        <v>5</v>
      </c>
      <c r="N28" t="s">
        <v>41</v>
      </c>
      <c r="O28" t="s">
        <v>47</v>
      </c>
      <c r="P28" t="s">
        <v>2082</v>
      </c>
      <c r="Q28">
        <v>8</v>
      </c>
      <c r="R28">
        <v>3.1</v>
      </c>
      <c r="S28">
        <v>0</v>
      </c>
      <c r="U28">
        <v>2886000</v>
      </c>
      <c r="V28">
        <v>2080000</v>
      </c>
      <c r="W28">
        <v>806000</v>
      </c>
      <c r="X28">
        <v>0</v>
      </c>
      <c r="Y28" t="s">
        <v>229</v>
      </c>
    </row>
    <row r="29" spans="1:25" x14ac:dyDescent="0.25">
      <c r="A29">
        <v>28</v>
      </c>
      <c r="B29">
        <v>65586</v>
      </c>
      <c r="C29">
        <v>0</v>
      </c>
      <c r="D29">
        <v>0</v>
      </c>
      <c r="E29" t="s">
        <v>622</v>
      </c>
      <c r="F29" t="s">
        <v>623</v>
      </c>
      <c r="G29">
        <v>1</v>
      </c>
      <c r="H29" s="6">
        <v>24800000</v>
      </c>
      <c r="I29" s="7">
        <v>45868</v>
      </c>
      <c r="J29" s="7">
        <v>45868</v>
      </c>
      <c r="K29">
        <v>15</v>
      </c>
      <c r="L29" t="s">
        <v>40</v>
      </c>
      <c r="M29" t="s">
        <v>5</v>
      </c>
      <c r="N29" t="s">
        <v>41</v>
      </c>
      <c r="O29" t="s">
        <v>47</v>
      </c>
      <c r="P29" t="s">
        <v>2082</v>
      </c>
      <c r="Q29">
        <v>3</v>
      </c>
      <c r="R29">
        <v>12</v>
      </c>
      <c r="S29">
        <v>0</v>
      </c>
      <c r="U29">
        <v>3720000</v>
      </c>
      <c r="V29">
        <v>744000</v>
      </c>
      <c r="W29">
        <v>2976000</v>
      </c>
      <c r="X29">
        <v>0</v>
      </c>
      <c r="Y29" t="s">
        <v>250</v>
      </c>
    </row>
    <row r="30" spans="1:25" x14ac:dyDescent="0.25">
      <c r="A30">
        <v>29</v>
      </c>
      <c r="B30">
        <v>65583</v>
      </c>
      <c r="C30">
        <v>0</v>
      </c>
      <c r="D30">
        <v>0</v>
      </c>
      <c r="E30" t="s">
        <v>2193</v>
      </c>
      <c r="F30" t="s">
        <v>2194</v>
      </c>
      <c r="G30">
        <v>1</v>
      </c>
      <c r="H30" s="6">
        <v>1193000</v>
      </c>
      <c r="I30" s="7">
        <v>45868</v>
      </c>
      <c r="J30" s="7">
        <v>45868</v>
      </c>
      <c r="K30" t="s">
        <v>2195</v>
      </c>
      <c r="L30" t="s">
        <v>40</v>
      </c>
      <c r="M30" t="s">
        <v>5</v>
      </c>
      <c r="N30" t="s">
        <v>41</v>
      </c>
      <c r="O30" t="s">
        <v>57</v>
      </c>
      <c r="P30" t="s">
        <v>2082</v>
      </c>
      <c r="Q30">
        <v>3.7</v>
      </c>
      <c r="R30">
        <v>9.9</v>
      </c>
      <c r="S30">
        <v>0</v>
      </c>
      <c r="U30">
        <v>162248</v>
      </c>
      <c r="V30">
        <v>44141</v>
      </c>
      <c r="W30">
        <v>118107</v>
      </c>
      <c r="X30">
        <v>0</v>
      </c>
      <c r="Y30" t="s">
        <v>48</v>
      </c>
    </row>
    <row r="31" spans="1:25" x14ac:dyDescent="0.25">
      <c r="A31">
        <v>30</v>
      </c>
      <c r="B31">
        <v>65588</v>
      </c>
      <c r="C31">
        <v>0</v>
      </c>
      <c r="D31">
        <v>0</v>
      </c>
      <c r="E31" t="s">
        <v>1007</v>
      </c>
      <c r="F31" t="s">
        <v>1008</v>
      </c>
      <c r="G31">
        <v>1</v>
      </c>
      <c r="H31" s="6">
        <v>2789752</v>
      </c>
      <c r="I31" s="7">
        <v>45868</v>
      </c>
      <c r="J31" s="7">
        <v>45868</v>
      </c>
      <c r="K31">
        <v>7</v>
      </c>
      <c r="L31" t="s">
        <v>40</v>
      </c>
      <c r="M31" t="s">
        <v>5</v>
      </c>
      <c r="N31" t="s">
        <v>41</v>
      </c>
      <c r="O31" t="s">
        <v>57</v>
      </c>
      <c r="P31" t="s">
        <v>2082</v>
      </c>
      <c r="Q31">
        <v>7</v>
      </c>
      <c r="R31">
        <v>0</v>
      </c>
      <c r="S31">
        <v>0</v>
      </c>
      <c r="U31">
        <v>195283</v>
      </c>
      <c r="V31">
        <v>195283</v>
      </c>
      <c r="W31">
        <v>0</v>
      </c>
      <c r="X31">
        <v>0</v>
      </c>
      <c r="Y31" t="s">
        <v>48</v>
      </c>
    </row>
    <row r="32" spans="1:25" x14ac:dyDescent="0.25">
      <c r="A32">
        <v>31</v>
      </c>
      <c r="B32">
        <v>65591</v>
      </c>
      <c r="C32">
        <v>0</v>
      </c>
      <c r="D32">
        <v>0</v>
      </c>
      <c r="E32" t="s">
        <v>2299</v>
      </c>
      <c r="F32" t="s">
        <v>2300</v>
      </c>
      <c r="G32">
        <v>1</v>
      </c>
      <c r="H32" s="6">
        <v>697200</v>
      </c>
      <c r="I32" s="7">
        <v>45868</v>
      </c>
      <c r="J32" s="7">
        <v>45868</v>
      </c>
      <c r="K32">
        <v>9</v>
      </c>
      <c r="L32" t="s">
        <v>40</v>
      </c>
      <c r="M32" t="s">
        <v>9</v>
      </c>
      <c r="N32" t="s">
        <v>41</v>
      </c>
      <c r="O32" t="s">
        <v>42</v>
      </c>
      <c r="P32" t="s">
        <v>2082</v>
      </c>
      <c r="Q32">
        <v>9</v>
      </c>
      <c r="R32">
        <v>0</v>
      </c>
      <c r="S32">
        <v>0</v>
      </c>
      <c r="U32">
        <v>62748</v>
      </c>
      <c r="V32">
        <v>62748</v>
      </c>
      <c r="W32">
        <v>0</v>
      </c>
      <c r="X32">
        <v>0</v>
      </c>
      <c r="Y32" t="s">
        <v>67</v>
      </c>
    </row>
    <row r="33" spans="1:25" x14ac:dyDescent="0.25">
      <c r="A33">
        <v>32</v>
      </c>
      <c r="B33">
        <v>65606</v>
      </c>
      <c r="C33">
        <v>0</v>
      </c>
      <c r="D33">
        <v>0</v>
      </c>
      <c r="E33" t="s">
        <v>155</v>
      </c>
      <c r="F33" t="s">
        <v>156</v>
      </c>
      <c r="G33">
        <v>1</v>
      </c>
      <c r="H33" s="6">
        <v>15000000</v>
      </c>
      <c r="I33" s="7">
        <v>45868</v>
      </c>
      <c r="J33" s="7">
        <v>45868</v>
      </c>
      <c r="K33">
        <v>15</v>
      </c>
      <c r="L33" t="s">
        <v>40</v>
      </c>
      <c r="M33" t="s">
        <v>5</v>
      </c>
      <c r="N33" t="s">
        <v>41</v>
      </c>
      <c r="O33" t="s">
        <v>77</v>
      </c>
      <c r="P33" t="s">
        <v>2082</v>
      </c>
      <c r="Q33">
        <v>5</v>
      </c>
      <c r="R33">
        <v>10</v>
      </c>
      <c r="S33">
        <v>0</v>
      </c>
      <c r="U33">
        <v>2250000</v>
      </c>
      <c r="V33">
        <v>750000</v>
      </c>
      <c r="W33">
        <v>1500000</v>
      </c>
      <c r="X33">
        <v>0</v>
      </c>
      <c r="Y33" t="s">
        <v>72</v>
      </c>
    </row>
    <row r="34" spans="1:25" x14ac:dyDescent="0.25">
      <c r="A34">
        <v>33</v>
      </c>
      <c r="B34">
        <v>65578</v>
      </c>
      <c r="C34">
        <v>0</v>
      </c>
      <c r="D34">
        <v>0</v>
      </c>
      <c r="E34" t="s">
        <v>1477</v>
      </c>
      <c r="F34" t="s">
        <v>1478</v>
      </c>
      <c r="G34">
        <v>1</v>
      </c>
      <c r="H34" s="6">
        <v>470000</v>
      </c>
      <c r="I34" s="7">
        <v>45867</v>
      </c>
      <c r="J34" s="7">
        <v>45867</v>
      </c>
      <c r="K34">
        <v>6</v>
      </c>
      <c r="L34" t="s">
        <v>40</v>
      </c>
      <c r="M34" t="s">
        <v>5</v>
      </c>
      <c r="N34" t="s">
        <v>41</v>
      </c>
      <c r="O34" t="s">
        <v>47</v>
      </c>
      <c r="P34" t="s">
        <v>2082</v>
      </c>
      <c r="Q34">
        <v>6</v>
      </c>
      <c r="R34">
        <v>0</v>
      </c>
      <c r="S34">
        <v>0</v>
      </c>
      <c r="U34">
        <v>28200</v>
      </c>
      <c r="V34">
        <v>28200</v>
      </c>
      <c r="W34">
        <v>0</v>
      </c>
      <c r="X34">
        <v>0</v>
      </c>
      <c r="Y34" t="s">
        <v>72</v>
      </c>
    </row>
    <row r="35" spans="1:25" x14ac:dyDescent="0.25">
      <c r="A35">
        <v>34</v>
      </c>
      <c r="B35">
        <v>65569</v>
      </c>
      <c r="C35">
        <v>0</v>
      </c>
      <c r="D35">
        <v>0</v>
      </c>
      <c r="E35" t="s">
        <v>1085</v>
      </c>
      <c r="F35" t="s">
        <v>1086</v>
      </c>
      <c r="G35">
        <v>1</v>
      </c>
      <c r="H35" s="6">
        <v>300000</v>
      </c>
      <c r="I35" s="7">
        <v>45867</v>
      </c>
      <c r="J35" s="7">
        <v>45867</v>
      </c>
      <c r="K35">
        <v>6</v>
      </c>
      <c r="L35" t="s">
        <v>40</v>
      </c>
      <c r="M35" t="s">
        <v>5</v>
      </c>
      <c r="N35" t="s">
        <v>41</v>
      </c>
      <c r="O35" t="s">
        <v>47</v>
      </c>
      <c r="P35" t="s">
        <v>2082</v>
      </c>
      <c r="Q35">
        <v>6</v>
      </c>
      <c r="R35">
        <v>0</v>
      </c>
      <c r="S35">
        <v>0</v>
      </c>
      <c r="U35">
        <v>18000</v>
      </c>
      <c r="V35">
        <v>18000</v>
      </c>
      <c r="W35">
        <v>0</v>
      </c>
      <c r="X35">
        <v>0</v>
      </c>
      <c r="Y35" t="s">
        <v>109</v>
      </c>
    </row>
    <row r="36" spans="1:25" x14ac:dyDescent="0.25">
      <c r="A36">
        <v>35</v>
      </c>
      <c r="B36">
        <v>65570</v>
      </c>
      <c r="C36">
        <v>0</v>
      </c>
      <c r="D36">
        <v>0</v>
      </c>
      <c r="E36" t="s">
        <v>1085</v>
      </c>
      <c r="F36" t="s">
        <v>1086</v>
      </c>
      <c r="G36">
        <v>1</v>
      </c>
      <c r="H36" s="6">
        <v>444681</v>
      </c>
      <c r="I36" s="7">
        <v>45867</v>
      </c>
      <c r="J36" s="7">
        <v>45867</v>
      </c>
      <c r="K36">
        <v>6</v>
      </c>
      <c r="L36" t="s">
        <v>40</v>
      </c>
      <c r="M36" t="s">
        <v>5</v>
      </c>
      <c r="N36" t="s">
        <v>41</v>
      </c>
      <c r="O36" t="s">
        <v>47</v>
      </c>
      <c r="P36" t="s">
        <v>2082</v>
      </c>
      <c r="Q36">
        <v>6</v>
      </c>
      <c r="R36">
        <v>0</v>
      </c>
      <c r="S36">
        <v>0</v>
      </c>
      <c r="U36">
        <v>26681</v>
      </c>
      <c r="V36">
        <v>26681</v>
      </c>
      <c r="W36">
        <v>0</v>
      </c>
      <c r="X36">
        <v>0</v>
      </c>
      <c r="Y36" t="s">
        <v>109</v>
      </c>
    </row>
    <row r="37" spans="1:25" x14ac:dyDescent="0.25">
      <c r="A37">
        <v>36</v>
      </c>
      <c r="B37">
        <v>65577</v>
      </c>
      <c r="C37">
        <v>0</v>
      </c>
      <c r="D37">
        <v>0</v>
      </c>
      <c r="E37" t="s">
        <v>642</v>
      </c>
      <c r="F37" t="s">
        <v>643</v>
      </c>
      <c r="G37">
        <v>1</v>
      </c>
      <c r="H37" s="6">
        <v>11936036</v>
      </c>
      <c r="I37" s="7">
        <v>45867</v>
      </c>
      <c r="J37" s="7">
        <v>45867</v>
      </c>
      <c r="K37">
        <v>8</v>
      </c>
      <c r="L37" t="s">
        <v>40</v>
      </c>
      <c r="M37" t="s">
        <v>5</v>
      </c>
      <c r="N37" t="s">
        <v>41</v>
      </c>
      <c r="O37" t="s">
        <v>77</v>
      </c>
      <c r="P37" t="s">
        <v>2082</v>
      </c>
      <c r="Q37">
        <v>8</v>
      </c>
      <c r="R37">
        <v>0</v>
      </c>
      <c r="S37">
        <v>0</v>
      </c>
      <c r="U37">
        <v>954883</v>
      </c>
      <c r="V37">
        <v>954883</v>
      </c>
      <c r="W37">
        <v>0</v>
      </c>
      <c r="X37">
        <v>0</v>
      </c>
      <c r="Y37" t="s">
        <v>250</v>
      </c>
    </row>
    <row r="38" spans="1:25" x14ac:dyDescent="0.25">
      <c r="A38">
        <v>37</v>
      </c>
      <c r="B38">
        <v>65573</v>
      </c>
      <c r="C38">
        <v>0</v>
      </c>
      <c r="D38">
        <v>0</v>
      </c>
      <c r="E38" t="s">
        <v>1948</v>
      </c>
      <c r="F38" t="s">
        <v>1949</v>
      </c>
      <c r="G38">
        <v>1</v>
      </c>
      <c r="H38" s="6">
        <v>1525424</v>
      </c>
      <c r="I38" s="7">
        <v>45867</v>
      </c>
      <c r="J38" s="7">
        <v>45867</v>
      </c>
      <c r="K38">
        <v>15</v>
      </c>
      <c r="L38" t="s">
        <v>40</v>
      </c>
      <c r="M38" t="s">
        <v>5</v>
      </c>
      <c r="N38" t="s">
        <v>41</v>
      </c>
      <c r="O38" t="s">
        <v>77</v>
      </c>
      <c r="P38" t="s">
        <v>2082</v>
      </c>
      <c r="Q38">
        <v>5.6</v>
      </c>
      <c r="R38">
        <v>9.4</v>
      </c>
      <c r="S38">
        <v>0</v>
      </c>
      <c r="U38">
        <v>228814</v>
      </c>
      <c r="V38">
        <v>85424</v>
      </c>
      <c r="W38">
        <v>143390</v>
      </c>
      <c r="X38">
        <v>0</v>
      </c>
      <c r="Y38" t="s">
        <v>67</v>
      </c>
    </row>
    <row r="39" spans="1:25" x14ac:dyDescent="0.25">
      <c r="A39">
        <v>38</v>
      </c>
      <c r="B39">
        <v>65574</v>
      </c>
      <c r="C39">
        <v>0</v>
      </c>
      <c r="D39">
        <v>0</v>
      </c>
      <c r="E39" t="s">
        <v>1230</v>
      </c>
      <c r="F39" t="s">
        <v>1231</v>
      </c>
      <c r="G39">
        <v>1</v>
      </c>
      <c r="H39" s="6">
        <v>61459337</v>
      </c>
      <c r="I39" s="7">
        <v>45867</v>
      </c>
      <c r="J39" s="7">
        <v>45867</v>
      </c>
      <c r="K39">
        <v>15</v>
      </c>
      <c r="L39" t="s">
        <v>40</v>
      </c>
      <c r="M39" t="s">
        <v>5</v>
      </c>
      <c r="N39" t="s">
        <v>41</v>
      </c>
      <c r="O39" t="s">
        <v>54</v>
      </c>
      <c r="P39" t="s">
        <v>2082</v>
      </c>
      <c r="Q39">
        <v>6.5</v>
      </c>
      <c r="R39">
        <v>8.5</v>
      </c>
      <c r="S39">
        <v>0</v>
      </c>
      <c r="U39">
        <v>9218901</v>
      </c>
      <c r="V39">
        <v>3994857</v>
      </c>
      <c r="W39">
        <v>5224044</v>
      </c>
      <c r="X39">
        <v>0</v>
      </c>
      <c r="Y39" t="s">
        <v>229</v>
      </c>
    </row>
    <row r="40" spans="1:25" x14ac:dyDescent="0.25">
      <c r="A40">
        <v>39</v>
      </c>
      <c r="B40">
        <v>65571</v>
      </c>
      <c r="C40">
        <v>0</v>
      </c>
      <c r="D40">
        <v>0</v>
      </c>
      <c r="E40" t="s">
        <v>1944</v>
      </c>
      <c r="F40" t="s">
        <v>1945</v>
      </c>
      <c r="G40">
        <v>1</v>
      </c>
      <c r="H40" s="6">
        <v>53674788</v>
      </c>
      <c r="I40" s="7">
        <v>45867</v>
      </c>
      <c r="J40" s="7">
        <v>45867</v>
      </c>
      <c r="K40">
        <v>15</v>
      </c>
      <c r="L40" t="s">
        <v>40</v>
      </c>
      <c r="M40" t="s">
        <v>5</v>
      </c>
      <c r="N40" t="s">
        <v>41</v>
      </c>
      <c r="O40" t="s">
        <v>77</v>
      </c>
      <c r="P40" t="s">
        <v>2082</v>
      </c>
      <c r="Q40">
        <v>5.6</v>
      </c>
      <c r="R40">
        <v>9.4</v>
      </c>
      <c r="S40">
        <v>0</v>
      </c>
      <c r="U40">
        <v>8051218</v>
      </c>
      <c r="V40">
        <v>3005788</v>
      </c>
      <c r="W40">
        <v>5045430</v>
      </c>
      <c r="X40">
        <v>0</v>
      </c>
      <c r="Y40" t="s">
        <v>67</v>
      </c>
    </row>
    <row r="41" spans="1:25" x14ac:dyDescent="0.25">
      <c r="A41">
        <v>40</v>
      </c>
      <c r="B41">
        <v>65572</v>
      </c>
      <c r="C41">
        <v>0</v>
      </c>
      <c r="D41">
        <v>0</v>
      </c>
      <c r="E41" t="s">
        <v>1942</v>
      </c>
      <c r="F41" t="s">
        <v>1943</v>
      </c>
      <c r="G41">
        <v>1</v>
      </c>
      <c r="H41" s="6">
        <v>72038136</v>
      </c>
      <c r="I41" s="7">
        <v>45867</v>
      </c>
      <c r="J41" s="7">
        <v>45867</v>
      </c>
      <c r="K41">
        <v>15</v>
      </c>
      <c r="L41" t="s">
        <v>40</v>
      </c>
      <c r="M41" t="s">
        <v>5</v>
      </c>
      <c r="N41" t="s">
        <v>41</v>
      </c>
      <c r="O41" t="s">
        <v>77</v>
      </c>
      <c r="P41" t="s">
        <v>2082</v>
      </c>
      <c r="Q41">
        <v>5.6</v>
      </c>
      <c r="R41">
        <v>9.4</v>
      </c>
      <c r="S41">
        <v>0</v>
      </c>
      <c r="U41">
        <v>10805720</v>
      </c>
      <c r="V41">
        <v>4034136</v>
      </c>
      <c r="W41">
        <v>6771585</v>
      </c>
      <c r="X41">
        <v>0</v>
      </c>
      <c r="Y41" t="s">
        <v>67</v>
      </c>
    </row>
    <row r="42" spans="1:25" x14ac:dyDescent="0.25">
      <c r="A42">
        <v>41</v>
      </c>
      <c r="B42">
        <v>65565</v>
      </c>
      <c r="C42">
        <v>0</v>
      </c>
      <c r="D42">
        <v>0</v>
      </c>
      <c r="E42" t="s">
        <v>1502</v>
      </c>
      <c r="F42" t="s">
        <v>1503</v>
      </c>
      <c r="G42">
        <v>1</v>
      </c>
      <c r="H42" s="6">
        <v>87654</v>
      </c>
      <c r="I42" s="7">
        <v>45866</v>
      </c>
      <c r="J42" s="7">
        <v>45866</v>
      </c>
      <c r="K42">
        <v>8</v>
      </c>
      <c r="L42" t="s">
        <v>40</v>
      </c>
      <c r="M42" t="s">
        <v>5</v>
      </c>
      <c r="N42" t="s">
        <v>41</v>
      </c>
      <c r="O42" t="s">
        <v>57</v>
      </c>
      <c r="P42" t="s">
        <v>2082</v>
      </c>
      <c r="Q42">
        <v>8</v>
      </c>
      <c r="R42">
        <v>0</v>
      </c>
      <c r="S42">
        <v>0</v>
      </c>
      <c r="U42">
        <v>7012</v>
      </c>
      <c r="V42">
        <v>7012</v>
      </c>
      <c r="W42">
        <v>0</v>
      </c>
      <c r="X42">
        <v>0</v>
      </c>
      <c r="Y42" t="s">
        <v>250</v>
      </c>
    </row>
    <row r="43" spans="1:25" x14ac:dyDescent="0.25">
      <c r="A43">
        <v>42</v>
      </c>
      <c r="B43">
        <v>65564</v>
      </c>
      <c r="C43">
        <v>0</v>
      </c>
      <c r="D43">
        <v>0</v>
      </c>
      <c r="E43" t="s">
        <v>2093</v>
      </c>
      <c r="F43" t="s">
        <v>2094</v>
      </c>
      <c r="G43">
        <v>1</v>
      </c>
      <c r="H43" s="6">
        <v>15393888</v>
      </c>
      <c r="I43" s="7">
        <v>45866</v>
      </c>
      <c r="J43" s="7">
        <v>45866</v>
      </c>
      <c r="K43">
        <v>7</v>
      </c>
      <c r="L43" t="s">
        <v>40</v>
      </c>
      <c r="M43" t="s">
        <v>6</v>
      </c>
      <c r="N43" t="s">
        <v>41</v>
      </c>
      <c r="O43" t="s">
        <v>64</v>
      </c>
      <c r="P43" t="s">
        <v>2082</v>
      </c>
      <c r="Q43">
        <v>7</v>
      </c>
      <c r="R43">
        <v>0</v>
      </c>
      <c r="S43">
        <v>0</v>
      </c>
      <c r="U43">
        <v>1077572</v>
      </c>
      <c r="V43">
        <v>1077572</v>
      </c>
      <c r="W43">
        <v>0</v>
      </c>
      <c r="X43">
        <v>0</v>
      </c>
      <c r="Y43" t="s">
        <v>2086</v>
      </c>
    </row>
    <row r="44" spans="1:25" x14ac:dyDescent="0.25">
      <c r="A44">
        <v>43</v>
      </c>
      <c r="B44">
        <v>65563</v>
      </c>
      <c r="C44">
        <v>0</v>
      </c>
      <c r="D44">
        <v>0</v>
      </c>
      <c r="E44" t="s">
        <v>1011</v>
      </c>
      <c r="F44" t="s">
        <v>1012</v>
      </c>
      <c r="G44">
        <v>1</v>
      </c>
      <c r="H44" s="6">
        <v>3609145</v>
      </c>
      <c r="I44" s="7">
        <v>45866</v>
      </c>
      <c r="J44" s="7">
        <v>45866</v>
      </c>
      <c r="K44">
        <v>12</v>
      </c>
      <c r="L44" t="s">
        <v>40</v>
      </c>
      <c r="M44" t="s">
        <v>5</v>
      </c>
      <c r="N44" t="s">
        <v>41</v>
      </c>
      <c r="O44" t="s">
        <v>77</v>
      </c>
      <c r="P44" t="s">
        <v>2082</v>
      </c>
      <c r="Q44">
        <v>12</v>
      </c>
      <c r="R44">
        <v>0</v>
      </c>
      <c r="S44">
        <v>0</v>
      </c>
      <c r="U44">
        <v>433097</v>
      </c>
      <c r="V44">
        <v>433097</v>
      </c>
      <c r="W44">
        <v>0</v>
      </c>
      <c r="X44">
        <v>0</v>
      </c>
      <c r="Y44" t="s">
        <v>437</v>
      </c>
    </row>
    <row r="45" spans="1:25" x14ac:dyDescent="0.25">
      <c r="A45">
        <v>44</v>
      </c>
      <c r="B45">
        <v>65566</v>
      </c>
      <c r="C45">
        <v>0</v>
      </c>
      <c r="D45">
        <v>0</v>
      </c>
      <c r="E45" t="s">
        <v>735</v>
      </c>
      <c r="F45" t="s">
        <v>736</v>
      </c>
      <c r="G45">
        <v>1</v>
      </c>
      <c r="H45" s="6">
        <v>5000000</v>
      </c>
      <c r="I45" s="7">
        <v>45866</v>
      </c>
      <c r="J45" s="7">
        <v>45866</v>
      </c>
      <c r="K45">
        <v>7</v>
      </c>
      <c r="L45" t="s">
        <v>40</v>
      </c>
      <c r="M45" t="s">
        <v>5</v>
      </c>
      <c r="N45" t="s">
        <v>41</v>
      </c>
      <c r="O45" t="s">
        <v>77</v>
      </c>
      <c r="P45" t="s">
        <v>2082</v>
      </c>
      <c r="Q45">
        <v>7</v>
      </c>
      <c r="R45">
        <v>0</v>
      </c>
      <c r="S45">
        <v>0</v>
      </c>
      <c r="U45">
        <v>350000</v>
      </c>
      <c r="V45">
        <v>350000</v>
      </c>
      <c r="W45">
        <v>0</v>
      </c>
      <c r="X45">
        <v>0</v>
      </c>
      <c r="Y45" t="s">
        <v>48</v>
      </c>
    </row>
    <row r="46" spans="1:25" x14ac:dyDescent="0.25">
      <c r="A46">
        <v>45</v>
      </c>
      <c r="B46">
        <v>65552</v>
      </c>
      <c r="C46">
        <v>0</v>
      </c>
      <c r="D46">
        <v>0</v>
      </c>
      <c r="E46" t="s">
        <v>1169</v>
      </c>
      <c r="F46" t="s">
        <v>1170</v>
      </c>
      <c r="G46">
        <v>1</v>
      </c>
      <c r="H46" s="6">
        <v>4157928</v>
      </c>
      <c r="I46" s="7">
        <v>45863</v>
      </c>
      <c r="J46" s="7">
        <v>45863</v>
      </c>
      <c r="K46">
        <v>15</v>
      </c>
      <c r="L46" t="s">
        <v>40</v>
      </c>
      <c r="M46" t="s">
        <v>5</v>
      </c>
      <c r="N46" t="s">
        <v>41</v>
      </c>
      <c r="O46" t="s">
        <v>54</v>
      </c>
      <c r="P46" t="s">
        <v>2082</v>
      </c>
      <c r="Q46">
        <v>5</v>
      </c>
      <c r="R46">
        <v>10</v>
      </c>
      <c r="S46">
        <v>0</v>
      </c>
      <c r="U46">
        <v>623689</v>
      </c>
      <c r="V46">
        <v>207896</v>
      </c>
      <c r="W46">
        <v>415793</v>
      </c>
      <c r="X46">
        <v>0</v>
      </c>
      <c r="Y46" t="s">
        <v>44</v>
      </c>
    </row>
    <row r="47" spans="1:25" x14ac:dyDescent="0.25">
      <c r="A47">
        <v>46</v>
      </c>
      <c r="B47">
        <v>65555</v>
      </c>
      <c r="C47">
        <v>0</v>
      </c>
      <c r="D47">
        <v>0</v>
      </c>
      <c r="E47" t="s">
        <v>1163</v>
      </c>
      <c r="F47" t="s">
        <v>1164</v>
      </c>
      <c r="G47">
        <v>1</v>
      </c>
      <c r="H47" s="6">
        <v>1997042</v>
      </c>
      <c r="I47" s="7">
        <v>45863</v>
      </c>
      <c r="J47" s="7">
        <v>45863</v>
      </c>
      <c r="K47">
        <v>15</v>
      </c>
      <c r="L47" t="s">
        <v>40</v>
      </c>
      <c r="M47" t="s">
        <v>5</v>
      </c>
      <c r="N47" t="s">
        <v>41</v>
      </c>
      <c r="O47" t="s">
        <v>54</v>
      </c>
      <c r="P47" t="s">
        <v>2082</v>
      </c>
      <c r="Q47">
        <v>5</v>
      </c>
      <c r="R47">
        <v>10</v>
      </c>
      <c r="S47">
        <v>0</v>
      </c>
      <c r="U47">
        <v>299556</v>
      </c>
      <c r="V47">
        <v>99852</v>
      </c>
      <c r="W47">
        <v>199704</v>
      </c>
      <c r="X47">
        <v>0</v>
      </c>
      <c r="Y47" t="s">
        <v>44</v>
      </c>
    </row>
    <row r="48" spans="1:25" x14ac:dyDescent="0.25">
      <c r="A48">
        <v>47</v>
      </c>
      <c r="B48">
        <v>65536</v>
      </c>
      <c r="C48">
        <v>0</v>
      </c>
      <c r="D48">
        <v>0</v>
      </c>
      <c r="E48" t="s">
        <v>1596</v>
      </c>
      <c r="F48" t="s">
        <v>1597</v>
      </c>
      <c r="G48">
        <v>1</v>
      </c>
      <c r="H48" s="6">
        <v>7700000</v>
      </c>
      <c r="I48" s="7">
        <v>45863</v>
      </c>
      <c r="J48" s="7">
        <v>45863</v>
      </c>
      <c r="K48">
        <v>9</v>
      </c>
      <c r="L48" t="s">
        <v>40</v>
      </c>
      <c r="M48" t="s">
        <v>5</v>
      </c>
      <c r="N48" t="s">
        <v>41</v>
      </c>
      <c r="O48" t="s">
        <v>57</v>
      </c>
      <c r="P48" t="s">
        <v>2082</v>
      </c>
      <c r="Q48">
        <v>9</v>
      </c>
      <c r="R48">
        <v>0</v>
      </c>
      <c r="S48">
        <v>0</v>
      </c>
      <c r="U48">
        <v>693000</v>
      </c>
      <c r="V48">
        <v>693000</v>
      </c>
      <c r="W48">
        <v>0</v>
      </c>
      <c r="X48">
        <v>0</v>
      </c>
      <c r="Y48" t="s">
        <v>112</v>
      </c>
    </row>
    <row r="49" spans="1:25" x14ac:dyDescent="0.25">
      <c r="A49">
        <v>48</v>
      </c>
      <c r="B49">
        <v>63698</v>
      </c>
      <c r="C49">
        <v>0</v>
      </c>
      <c r="D49">
        <v>0</v>
      </c>
      <c r="E49" t="s">
        <v>1459</v>
      </c>
      <c r="F49" t="s">
        <v>1460</v>
      </c>
      <c r="G49">
        <v>1</v>
      </c>
      <c r="H49" s="6">
        <v>8200000</v>
      </c>
      <c r="I49" s="7">
        <v>45863</v>
      </c>
      <c r="J49" s="7">
        <v>45863</v>
      </c>
      <c r="K49">
        <v>15</v>
      </c>
      <c r="L49" t="s">
        <v>40</v>
      </c>
      <c r="M49" t="s">
        <v>5</v>
      </c>
      <c r="N49" t="s">
        <v>41</v>
      </c>
      <c r="O49" t="s">
        <v>54</v>
      </c>
      <c r="P49" t="s">
        <v>2082</v>
      </c>
      <c r="Q49">
        <v>3.3</v>
      </c>
      <c r="R49">
        <v>11.7</v>
      </c>
      <c r="S49">
        <v>0</v>
      </c>
      <c r="U49">
        <v>1230000</v>
      </c>
      <c r="V49">
        <v>270600</v>
      </c>
      <c r="W49">
        <v>959400</v>
      </c>
      <c r="X49">
        <v>0</v>
      </c>
      <c r="Y49" t="s">
        <v>48</v>
      </c>
    </row>
    <row r="50" spans="1:25" x14ac:dyDescent="0.25">
      <c r="A50">
        <v>49</v>
      </c>
      <c r="B50">
        <v>65551</v>
      </c>
      <c r="C50">
        <v>0</v>
      </c>
      <c r="D50">
        <v>0</v>
      </c>
      <c r="E50" t="s">
        <v>1161</v>
      </c>
      <c r="F50" t="s">
        <v>1162</v>
      </c>
      <c r="G50">
        <v>1</v>
      </c>
      <c r="H50" s="6">
        <v>1830522</v>
      </c>
      <c r="I50" s="7">
        <v>45863</v>
      </c>
      <c r="J50" s="7">
        <v>45863</v>
      </c>
      <c r="K50">
        <v>15</v>
      </c>
      <c r="L50" t="s">
        <v>40</v>
      </c>
      <c r="M50" t="s">
        <v>5</v>
      </c>
      <c r="N50" t="s">
        <v>41</v>
      </c>
      <c r="O50" t="s">
        <v>54</v>
      </c>
      <c r="P50" t="s">
        <v>2082</v>
      </c>
      <c r="Q50">
        <v>5</v>
      </c>
      <c r="R50">
        <v>10</v>
      </c>
      <c r="S50">
        <v>0</v>
      </c>
      <c r="U50">
        <v>274578</v>
      </c>
      <c r="V50">
        <v>91526</v>
      </c>
      <c r="W50">
        <v>183052</v>
      </c>
      <c r="X50">
        <v>0</v>
      </c>
      <c r="Y50" t="s">
        <v>44</v>
      </c>
    </row>
    <row r="51" spans="1:25" x14ac:dyDescent="0.25">
      <c r="A51">
        <v>50</v>
      </c>
      <c r="B51">
        <v>65541</v>
      </c>
      <c r="C51">
        <v>0</v>
      </c>
      <c r="D51">
        <v>0</v>
      </c>
      <c r="E51" t="s">
        <v>1638</v>
      </c>
      <c r="F51" t="s">
        <v>1639</v>
      </c>
      <c r="G51">
        <v>1</v>
      </c>
      <c r="H51" s="6">
        <v>642946</v>
      </c>
      <c r="I51" s="7">
        <v>45863</v>
      </c>
      <c r="J51" s="7">
        <v>45863</v>
      </c>
      <c r="K51">
        <v>7</v>
      </c>
      <c r="L51" t="s">
        <v>40</v>
      </c>
      <c r="M51" t="s">
        <v>5</v>
      </c>
      <c r="N51" t="s">
        <v>41</v>
      </c>
      <c r="O51" t="s">
        <v>47</v>
      </c>
      <c r="P51" t="s">
        <v>2082</v>
      </c>
      <c r="Q51">
        <v>7</v>
      </c>
      <c r="R51">
        <v>0</v>
      </c>
      <c r="S51">
        <v>0</v>
      </c>
      <c r="U51">
        <v>45006</v>
      </c>
      <c r="V51">
        <v>45006</v>
      </c>
      <c r="W51">
        <v>0</v>
      </c>
      <c r="X51">
        <v>0</v>
      </c>
      <c r="Y51" t="s">
        <v>48</v>
      </c>
    </row>
    <row r="52" spans="1:25" x14ac:dyDescent="0.25">
      <c r="A52">
        <v>51</v>
      </c>
      <c r="B52">
        <v>65546</v>
      </c>
      <c r="C52">
        <v>0</v>
      </c>
      <c r="D52">
        <v>0</v>
      </c>
      <c r="E52" t="s">
        <v>1666</v>
      </c>
      <c r="F52" t="s">
        <v>1667</v>
      </c>
      <c r="G52">
        <v>1</v>
      </c>
      <c r="H52" s="6">
        <v>18715730</v>
      </c>
      <c r="I52" s="7">
        <v>45863</v>
      </c>
      <c r="J52" s="7">
        <v>45863</v>
      </c>
      <c r="K52">
        <v>15</v>
      </c>
      <c r="L52" t="s">
        <v>40</v>
      </c>
      <c r="M52" t="s">
        <v>5</v>
      </c>
      <c r="N52" t="s">
        <v>41</v>
      </c>
      <c r="O52" t="s">
        <v>77</v>
      </c>
      <c r="P52" t="s">
        <v>2082</v>
      </c>
      <c r="Q52">
        <v>5.6</v>
      </c>
      <c r="R52">
        <v>9.4</v>
      </c>
      <c r="S52">
        <v>0</v>
      </c>
      <c r="U52">
        <v>2807360</v>
      </c>
      <c r="V52">
        <v>1048081</v>
      </c>
      <c r="W52">
        <v>1759279</v>
      </c>
      <c r="X52">
        <v>0</v>
      </c>
      <c r="Y52" t="s">
        <v>109</v>
      </c>
    </row>
    <row r="53" spans="1:25" x14ac:dyDescent="0.25">
      <c r="A53">
        <v>52</v>
      </c>
      <c r="B53">
        <v>65553</v>
      </c>
      <c r="C53">
        <v>0</v>
      </c>
      <c r="D53">
        <v>0</v>
      </c>
      <c r="E53" t="s">
        <v>1159</v>
      </c>
      <c r="F53" t="s">
        <v>1160</v>
      </c>
      <c r="G53">
        <v>1</v>
      </c>
      <c r="H53" s="6">
        <v>3591054</v>
      </c>
      <c r="I53" s="7">
        <v>45863</v>
      </c>
      <c r="J53" s="7">
        <v>45863</v>
      </c>
      <c r="K53">
        <v>15</v>
      </c>
      <c r="L53" t="s">
        <v>40</v>
      </c>
      <c r="M53" t="s">
        <v>5</v>
      </c>
      <c r="N53" t="s">
        <v>41</v>
      </c>
      <c r="O53" t="s">
        <v>54</v>
      </c>
      <c r="P53" t="s">
        <v>2082</v>
      </c>
      <c r="Q53">
        <v>5</v>
      </c>
      <c r="R53">
        <v>10</v>
      </c>
      <c r="S53">
        <v>0</v>
      </c>
      <c r="U53">
        <v>538658</v>
      </c>
      <c r="V53">
        <v>179553</v>
      </c>
      <c r="W53">
        <v>359105</v>
      </c>
      <c r="X53">
        <v>0</v>
      </c>
      <c r="Y53" t="s">
        <v>44</v>
      </c>
    </row>
    <row r="54" spans="1:25" x14ac:dyDescent="0.25">
      <c r="A54">
        <v>53</v>
      </c>
      <c r="B54">
        <v>65562</v>
      </c>
      <c r="C54">
        <v>0</v>
      </c>
      <c r="D54">
        <v>0</v>
      </c>
      <c r="E54" t="s">
        <v>743</v>
      </c>
      <c r="F54" t="s">
        <v>744</v>
      </c>
      <c r="G54">
        <v>1</v>
      </c>
      <c r="H54" s="6">
        <v>7000000</v>
      </c>
      <c r="I54" s="7">
        <v>45863</v>
      </c>
      <c r="J54" s="7">
        <v>45863</v>
      </c>
      <c r="K54">
        <v>5</v>
      </c>
      <c r="L54" t="s">
        <v>40</v>
      </c>
      <c r="M54" t="s">
        <v>7</v>
      </c>
      <c r="N54" t="s">
        <v>41</v>
      </c>
      <c r="O54" t="s">
        <v>64</v>
      </c>
      <c r="P54" t="s">
        <v>2082</v>
      </c>
      <c r="Q54">
        <v>5</v>
      </c>
      <c r="R54">
        <v>0</v>
      </c>
      <c r="S54">
        <v>0</v>
      </c>
      <c r="U54">
        <v>350000</v>
      </c>
      <c r="V54">
        <v>350000</v>
      </c>
      <c r="W54">
        <v>0</v>
      </c>
      <c r="X54">
        <v>0</v>
      </c>
      <c r="Y54" t="s">
        <v>94</v>
      </c>
    </row>
    <row r="55" spans="1:25" x14ac:dyDescent="0.25">
      <c r="A55">
        <v>54</v>
      </c>
      <c r="B55">
        <v>65549</v>
      </c>
      <c r="C55">
        <v>0</v>
      </c>
      <c r="D55">
        <v>0</v>
      </c>
      <c r="E55" t="s">
        <v>1157</v>
      </c>
      <c r="F55" t="s">
        <v>1158</v>
      </c>
      <c r="G55">
        <v>1</v>
      </c>
      <c r="H55" s="6">
        <v>1551009</v>
      </c>
      <c r="I55" s="7">
        <v>45863</v>
      </c>
      <c r="J55" s="7">
        <v>45863</v>
      </c>
      <c r="K55">
        <v>15</v>
      </c>
      <c r="L55" t="s">
        <v>40</v>
      </c>
      <c r="M55" t="s">
        <v>5</v>
      </c>
      <c r="N55" t="s">
        <v>41</v>
      </c>
      <c r="O55" t="s">
        <v>54</v>
      </c>
      <c r="P55" t="s">
        <v>2082</v>
      </c>
      <c r="Q55">
        <v>5</v>
      </c>
      <c r="R55">
        <v>10</v>
      </c>
      <c r="S55">
        <v>0</v>
      </c>
      <c r="U55">
        <v>232651</v>
      </c>
      <c r="V55">
        <v>77550</v>
      </c>
      <c r="W55">
        <v>155101</v>
      </c>
      <c r="X55">
        <v>0</v>
      </c>
      <c r="Y55" t="s">
        <v>44</v>
      </c>
    </row>
    <row r="56" spans="1:25" x14ac:dyDescent="0.25">
      <c r="A56">
        <v>55</v>
      </c>
      <c r="B56">
        <v>65539</v>
      </c>
      <c r="C56">
        <v>0</v>
      </c>
      <c r="D56">
        <v>0</v>
      </c>
      <c r="E56" t="s">
        <v>1642</v>
      </c>
      <c r="F56" t="s">
        <v>1643</v>
      </c>
      <c r="G56">
        <v>1</v>
      </c>
      <c r="H56" s="6">
        <v>19796844</v>
      </c>
      <c r="I56" s="7">
        <v>45863</v>
      </c>
      <c r="J56" s="7">
        <v>45863</v>
      </c>
      <c r="K56">
        <v>7</v>
      </c>
      <c r="L56" t="s">
        <v>40</v>
      </c>
      <c r="M56" t="s">
        <v>5</v>
      </c>
      <c r="N56" t="s">
        <v>41</v>
      </c>
      <c r="O56" t="s">
        <v>47</v>
      </c>
      <c r="P56" t="s">
        <v>2082</v>
      </c>
      <c r="Q56">
        <v>7</v>
      </c>
      <c r="R56">
        <v>0</v>
      </c>
      <c r="S56">
        <v>0</v>
      </c>
      <c r="U56">
        <v>1385779</v>
      </c>
      <c r="V56">
        <v>1385779</v>
      </c>
      <c r="W56">
        <v>0</v>
      </c>
      <c r="X56">
        <v>0</v>
      </c>
      <c r="Y56" t="s">
        <v>48</v>
      </c>
    </row>
    <row r="57" spans="1:25" x14ac:dyDescent="0.25">
      <c r="A57">
        <v>56</v>
      </c>
      <c r="B57">
        <v>65557</v>
      </c>
      <c r="C57">
        <v>0</v>
      </c>
      <c r="D57">
        <v>0</v>
      </c>
      <c r="E57" t="s">
        <v>1147</v>
      </c>
      <c r="F57" t="s">
        <v>1148</v>
      </c>
      <c r="G57">
        <v>1</v>
      </c>
      <c r="H57" s="6">
        <v>3997321</v>
      </c>
      <c r="I57" s="7">
        <v>45863</v>
      </c>
      <c r="J57" s="7">
        <v>45863</v>
      </c>
      <c r="K57">
        <v>15</v>
      </c>
      <c r="L57" t="s">
        <v>40</v>
      </c>
      <c r="M57" t="s">
        <v>5</v>
      </c>
      <c r="N57" t="s">
        <v>41</v>
      </c>
      <c r="O57" t="s">
        <v>54</v>
      </c>
      <c r="P57" t="s">
        <v>2082</v>
      </c>
      <c r="Q57">
        <v>5</v>
      </c>
      <c r="R57">
        <v>10</v>
      </c>
      <c r="S57">
        <v>0</v>
      </c>
      <c r="U57">
        <v>599598</v>
      </c>
      <c r="V57">
        <v>199866</v>
      </c>
      <c r="W57">
        <v>399732</v>
      </c>
      <c r="X57">
        <v>0</v>
      </c>
      <c r="Y57" t="s">
        <v>44</v>
      </c>
    </row>
    <row r="58" spans="1:25" x14ac:dyDescent="0.25">
      <c r="A58">
        <v>57</v>
      </c>
      <c r="B58">
        <v>65547</v>
      </c>
      <c r="C58">
        <v>0</v>
      </c>
      <c r="D58">
        <v>0</v>
      </c>
      <c r="E58" t="s">
        <v>393</v>
      </c>
      <c r="F58" t="s">
        <v>2586</v>
      </c>
      <c r="G58">
        <v>1</v>
      </c>
      <c r="H58" s="6">
        <v>6272924</v>
      </c>
      <c r="I58" s="7">
        <v>45863</v>
      </c>
      <c r="J58" s="7">
        <v>45863</v>
      </c>
      <c r="K58">
        <v>8</v>
      </c>
      <c r="L58" t="s">
        <v>40</v>
      </c>
      <c r="M58" t="s">
        <v>5</v>
      </c>
      <c r="N58" t="s">
        <v>41</v>
      </c>
      <c r="O58" t="s">
        <v>57</v>
      </c>
      <c r="P58" t="s">
        <v>2082</v>
      </c>
      <c r="Q58">
        <v>8</v>
      </c>
      <c r="R58">
        <v>0</v>
      </c>
      <c r="S58">
        <v>0</v>
      </c>
      <c r="U58">
        <v>501834</v>
      </c>
      <c r="V58">
        <v>501834</v>
      </c>
      <c r="W58">
        <v>0</v>
      </c>
      <c r="X58">
        <v>0</v>
      </c>
      <c r="Y58" t="s">
        <v>44</v>
      </c>
    </row>
    <row r="59" spans="1:25" x14ac:dyDescent="0.25">
      <c r="A59">
        <v>58</v>
      </c>
      <c r="B59">
        <v>65542</v>
      </c>
      <c r="C59">
        <v>0</v>
      </c>
      <c r="D59">
        <v>0</v>
      </c>
      <c r="E59" t="s">
        <v>1463</v>
      </c>
      <c r="F59" t="s">
        <v>1464</v>
      </c>
      <c r="G59">
        <v>1</v>
      </c>
      <c r="H59" s="6">
        <v>54843492</v>
      </c>
      <c r="I59" s="7">
        <v>45863</v>
      </c>
      <c r="J59" s="7">
        <v>45863</v>
      </c>
      <c r="K59">
        <v>15</v>
      </c>
      <c r="L59" t="s">
        <v>40</v>
      </c>
      <c r="M59" t="s">
        <v>5</v>
      </c>
      <c r="N59" t="s">
        <v>41</v>
      </c>
      <c r="O59" t="s">
        <v>54</v>
      </c>
      <c r="P59" t="s">
        <v>2082</v>
      </c>
      <c r="Q59">
        <v>3.3</v>
      </c>
      <c r="R59">
        <v>11.7</v>
      </c>
      <c r="S59">
        <v>0</v>
      </c>
      <c r="U59">
        <v>8226524</v>
      </c>
      <c r="V59">
        <v>1809835</v>
      </c>
      <c r="W59">
        <v>6416689</v>
      </c>
      <c r="X59">
        <v>0</v>
      </c>
      <c r="Y59" t="s">
        <v>48</v>
      </c>
    </row>
    <row r="60" spans="1:25" x14ac:dyDescent="0.25">
      <c r="A60">
        <v>59</v>
      </c>
      <c r="B60">
        <v>65550</v>
      </c>
      <c r="C60">
        <v>0</v>
      </c>
      <c r="D60">
        <v>0</v>
      </c>
      <c r="E60" t="s">
        <v>1145</v>
      </c>
      <c r="F60" t="s">
        <v>1146</v>
      </c>
      <c r="G60">
        <v>1</v>
      </c>
      <c r="H60" s="6">
        <v>676748</v>
      </c>
      <c r="I60" s="7">
        <v>45863</v>
      </c>
      <c r="J60" s="7">
        <v>45863</v>
      </c>
      <c r="K60">
        <v>15</v>
      </c>
      <c r="L60" t="s">
        <v>40</v>
      </c>
      <c r="M60" t="s">
        <v>5</v>
      </c>
      <c r="N60" t="s">
        <v>41</v>
      </c>
      <c r="O60" t="s">
        <v>54</v>
      </c>
      <c r="P60" t="s">
        <v>2082</v>
      </c>
      <c r="Q60">
        <v>5</v>
      </c>
      <c r="R60">
        <v>10</v>
      </c>
      <c r="S60">
        <v>0</v>
      </c>
      <c r="U60">
        <v>101512</v>
      </c>
      <c r="V60">
        <v>33837</v>
      </c>
      <c r="W60">
        <v>67675</v>
      </c>
      <c r="X60">
        <v>0</v>
      </c>
      <c r="Y60" t="s">
        <v>44</v>
      </c>
    </row>
    <row r="61" spans="1:25" x14ac:dyDescent="0.25">
      <c r="A61">
        <v>60</v>
      </c>
      <c r="B61">
        <v>65535</v>
      </c>
      <c r="C61">
        <v>0</v>
      </c>
      <c r="D61">
        <v>0</v>
      </c>
      <c r="E61" t="s">
        <v>964</v>
      </c>
      <c r="F61" t="s">
        <v>965</v>
      </c>
      <c r="G61">
        <v>1</v>
      </c>
      <c r="H61" s="6">
        <v>583158</v>
      </c>
      <c r="I61" s="7">
        <v>45863</v>
      </c>
      <c r="J61" s="7">
        <v>45863</v>
      </c>
      <c r="K61">
        <v>5</v>
      </c>
      <c r="L61" t="s">
        <v>40</v>
      </c>
      <c r="M61" t="s">
        <v>6</v>
      </c>
      <c r="N61" t="s">
        <v>41</v>
      </c>
      <c r="O61" t="s">
        <v>64</v>
      </c>
      <c r="P61" t="s">
        <v>2082</v>
      </c>
      <c r="Q61">
        <v>5</v>
      </c>
      <c r="R61">
        <v>0</v>
      </c>
      <c r="S61">
        <v>0</v>
      </c>
      <c r="U61">
        <v>29158</v>
      </c>
      <c r="V61">
        <v>29158</v>
      </c>
      <c r="W61">
        <v>0</v>
      </c>
      <c r="X61">
        <v>0</v>
      </c>
      <c r="Y61" t="s">
        <v>44</v>
      </c>
    </row>
    <row r="62" spans="1:25" x14ac:dyDescent="0.25">
      <c r="A62">
        <v>61</v>
      </c>
      <c r="B62">
        <v>65534</v>
      </c>
      <c r="C62">
        <v>0</v>
      </c>
      <c r="D62">
        <v>0</v>
      </c>
      <c r="E62" t="s">
        <v>2319</v>
      </c>
      <c r="F62" t="s">
        <v>2320</v>
      </c>
      <c r="G62">
        <v>1</v>
      </c>
      <c r="H62" s="6">
        <v>2328421</v>
      </c>
      <c r="I62" s="7">
        <v>45863</v>
      </c>
      <c r="J62" s="7">
        <v>45863</v>
      </c>
      <c r="K62">
        <v>5</v>
      </c>
      <c r="L62" t="s">
        <v>40</v>
      </c>
      <c r="M62" t="s">
        <v>6</v>
      </c>
      <c r="N62" t="s">
        <v>41</v>
      </c>
      <c r="O62" t="s">
        <v>64</v>
      </c>
      <c r="P62" t="s">
        <v>2082</v>
      </c>
      <c r="Q62">
        <v>5</v>
      </c>
      <c r="R62">
        <v>0</v>
      </c>
      <c r="S62">
        <v>0</v>
      </c>
      <c r="U62">
        <v>116421</v>
      </c>
      <c r="V62">
        <v>116421</v>
      </c>
      <c r="W62">
        <v>0</v>
      </c>
      <c r="X62">
        <v>0</v>
      </c>
      <c r="Y62" t="s">
        <v>44</v>
      </c>
    </row>
    <row r="63" spans="1:25" x14ac:dyDescent="0.25">
      <c r="A63">
        <v>62</v>
      </c>
      <c r="B63">
        <v>65540</v>
      </c>
      <c r="C63">
        <v>0</v>
      </c>
      <c r="D63">
        <v>0</v>
      </c>
      <c r="E63" t="s">
        <v>970</v>
      </c>
      <c r="F63" t="s">
        <v>971</v>
      </c>
      <c r="G63">
        <v>1</v>
      </c>
      <c r="H63" s="6">
        <v>2799713</v>
      </c>
      <c r="I63" s="7">
        <v>45863</v>
      </c>
      <c r="J63" s="7">
        <v>45863</v>
      </c>
      <c r="K63">
        <v>15</v>
      </c>
      <c r="L63" t="s">
        <v>40</v>
      </c>
      <c r="M63" t="s">
        <v>5</v>
      </c>
      <c r="N63" t="s">
        <v>41</v>
      </c>
      <c r="O63" t="s">
        <v>47</v>
      </c>
      <c r="P63" t="s">
        <v>2082</v>
      </c>
      <c r="Q63">
        <v>4</v>
      </c>
      <c r="R63">
        <v>11</v>
      </c>
      <c r="S63">
        <v>0</v>
      </c>
      <c r="U63">
        <v>419957</v>
      </c>
      <c r="V63">
        <v>111989</v>
      </c>
      <c r="W63">
        <v>307968</v>
      </c>
      <c r="X63">
        <v>0</v>
      </c>
      <c r="Y63" t="s">
        <v>109</v>
      </c>
    </row>
    <row r="64" spans="1:25" x14ac:dyDescent="0.25">
      <c r="A64">
        <v>63</v>
      </c>
      <c r="B64">
        <v>65556</v>
      </c>
      <c r="C64">
        <v>0</v>
      </c>
      <c r="D64">
        <v>0</v>
      </c>
      <c r="E64" t="s">
        <v>1149</v>
      </c>
      <c r="F64" t="s">
        <v>1150</v>
      </c>
      <c r="G64">
        <v>1</v>
      </c>
      <c r="H64" s="6">
        <v>733266</v>
      </c>
      <c r="I64" s="7">
        <v>45863</v>
      </c>
      <c r="J64" s="7">
        <v>45863</v>
      </c>
      <c r="K64">
        <v>15</v>
      </c>
      <c r="L64" t="s">
        <v>40</v>
      </c>
      <c r="M64" t="s">
        <v>5</v>
      </c>
      <c r="N64" t="s">
        <v>41</v>
      </c>
      <c r="O64" t="s">
        <v>54</v>
      </c>
      <c r="P64" t="s">
        <v>2082</v>
      </c>
      <c r="Q64">
        <v>5</v>
      </c>
      <c r="R64">
        <v>10</v>
      </c>
      <c r="S64">
        <v>0</v>
      </c>
      <c r="U64">
        <v>109990</v>
      </c>
      <c r="V64">
        <v>36663</v>
      </c>
      <c r="W64">
        <v>73327</v>
      </c>
      <c r="X64">
        <v>0</v>
      </c>
      <c r="Y64" t="s">
        <v>44</v>
      </c>
    </row>
    <row r="65" spans="1:25" x14ac:dyDescent="0.25">
      <c r="A65">
        <v>64</v>
      </c>
      <c r="B65">
        <v>65544</v>
      </c>
      <c r="C65">
        <v>0</v>
      </c>
      <c r="D65">
        <v>0</v>
      </c>
      <c r="E65" t="s">
        <v>2196</v>
      </c>
      <c r="F65" t="s">
        <v>2197</v>
      </c>
      <c r="G65">
        <v>1</v>
      </c>
      <c r="H65" s="6">
        <v>893828</v>
      </c>
      <c r="I65" s="7">
        <v>45863</v>
      </c>
      <c r="J65" s="7">
        <v>45863</v>
      </c>
      <c r="K65">
        <v>8</v>
      </c>
      <c r="L65" t="s">
        <v>40</v>
      </c>
      <c r="M65" t="s">
        <v>5</v>
      </c>
      <c r="N65" t="s">
        <v>41</v>
      </c>
      <c r="O65" t="s">
        <v>57</v>
      </c>
      <c r="P65" t="s">
        <v>2082</v>
      </c>
      <c r="Q65">
        <v>8</v>
      </c>
      <c r="R65">
        <v>0</v>
      </c>
      <c r="S65">
        <v>0</v>
      </c>
      <c r="U65">
        <v>71506</v>
      </c>
      <c r="V65">
        <v>71506</v>
      </c>
      <c r="W65">
        <v>0</v>
      </c>
      <c r="X65">
        <v>0</v>
      </c>
      <c r="Y65" t="s">
        <v>48</v>
      </c>
    </row>
    <row r="66" spans="1:25" x14ac:dyDescent="0.25">
      <c r="A66">
        <v>65</v>
      </c>
      <c r="B66">
        <v>65554</v>
      </c>
      <c r="C66">
        <v>0</v>
      </c>
      <c r="D66">
        <v>0</v>
      </c>
      <c r="E66" t="s">
        <v>1151</v>
      </c>
      <c r="F66" t="s">
        <v>1152</v>
      </c>
      <c r="G66">
        <v>1</v>
      </c>
      <c r="H66" s="6">
        <v>17136817</v>
      </c>
      <c r="I66" s="7">
        <v>45863</v>
      </c>
      <c r="J66" s="7">
        <v>45863</v>
      </c>
      <c r="K66">
        <v>15</v>
      </c>
      <c r="L66" t="s">
        <v>40</v>
      </c>
      <c r="M66" t="s">
        <v>5</v>
      </c>
      <c r="N66" t="s">
        <v>41</v>
      </c>
      <c r="O66" t="s">
        <v>54</v>
      </c>
      <c r="P66" t="s">
        <v>2082</v>
      </c>
      <c r="Q66">
        <v>5</v>
      </c>
      <c r="R66">
        <v>10</v>
      </c>
      <c r="S66">
        <v>0</v>
      </c>
      <c r="U66">
        <v>2570523</v>
      </c>
      <c r="V66">
        <v>856841</v>
      </c>
      <c r="W66">
        <v>1713682</v>
      </c>
      <c r="X66">
        <v>0</v>
      </c>
      <c r="Y66" t="s">
        <v>44</v>
      </c>
    </row>
    <row r="67" spans="1:25" x14ac:dyDescent="0.25">
      <c r="A67">
        <v>66</v>
      </c>
      <c r="B67">
        <v>65559</v>
      </c>
      <c r="C67">
        <v>0</v>
      </c>
      <c r="D67">
        <v>0</v>
      </c>
      <c r="E67" t="s">
        <v>2353</v>
      </c>
      <c r="F67" t="s">
        <v>2354</v>
      </c>
      <c r="G67">
        <v>1</v>
      </c>
      <c r="H67" s="6">
        <v>1636135</v>
      </c>
      <c r="I67" s="7">
        <v>45863</v>
      </c>
      <c r="J67" s="7">
        <v>45863</v>
      </c>
      <c r="K67">
        <v>15</v>
      </c>
      <c r="L67" t="s">
        <v>40</v>
      </c>
      <c r="M67" t="s">
        <v>5</v>
      </c>
      <c r="N67" t="s">
        <v>41</v>
      </c>
      <c r="O67" t="s">
        <v>54</v>
      </c>
      <c r="P67" t="s">
        <v>2082</v>
      </c>
      <c r="Q67">
        <v>5</v>
      </c>
      <c r="R67">
        <v>10</v>
      </c>
      <c r="S67">
        <v>0</v>
      </c>
      <c r="U67">
        <v>245420</v>
      </c>
      <c r="V67">
        <v>81807</v>
      </c>
      <c r="W67">
        <v>163614</v>
      </c>
      <c r="X67">
        <v>0</v>
      </c>
      <c r="Y67" t="s">
        <v>44</v>
      </c>
    </row>
    <row r="68" spans="1:25" x14ac:dyDescent="0.25">
      <c r="A68">
        <v>67</v>
      </c>
      <c r="B68">
        <v>65532</v>
      </c>
      <c r="C68">
        <v>0</v>
      </c>
      <c r="D68">
        <v>0</v>
      </c>
      <c r="E68" t="s">
        <v>1473</v>
      </c>
      <c r="F68" t="s">
        <v>1474</v>
      </c>
      <c r="G68">
        <v>1</v>
      </c>
      <c r="H68" s="6">
        <v>397276</v>
      </c>
      <c r="I68" s="7">
        <v>45863</v>
      </c>
      <c r="J68" s="7">
        <v>45863</v>
      </c>
      <c r="K68">
        <v>5</v>
      </c>
      <c r="L68" t="s">
        <v>40</v>
      </c>
      <c r="M68" t="s">
        <v>6</v>
      </c>
      <c r="N68" t="s">
        <v>41</v>
      </c>
      <c r="O68" t="s">
        <v>64</v>
      </c>
      <c r="P68" t="s">
        <v>2082</v>
      </c>
      <c r="Q68">
        <v>5</v>
      </c>
      <c r="R68">
        <v>0</v>
      </c>
      <c r="S68">
        <v>0</v>
      </c>
      <c r="U68">
        <v>19864</v>
      </c>
      <c r="V68">
        <v>19864</v>
      </c>
      <c r="W68">
        <v>0</v>
      </c>
      <c r="X68">
        <v>0</v>
      </c>
      <c r="Y68" t="s">
        <v>44</v>
      </c>
    </row>
    <row r="69" spans="1:25" x14ac:dyDescent="0.25">
      <c r="A69">
        <v>68</v>
      </c>
      <c r="B69">
        <v>65545</v>
      </c>
      <c r="C69">
        <v>0</v>
      </c>
      <c r="D69">
        <v>0</v>
      </c>
      <c r="E69" t="s">
        <v>2271</v>
      </c>
      <c r="F69" t="s">
        <v>2272</v>
      </c>
      <c r="G69">
        <v>1</v>
      </c>
      <c r="H69" s="6">
        <v>678438</v>
      </c>
      <c r="I69" s="7">
        <v>45863</v>
      </c>
      <c r="J69" s="7">
        <v>45863</v>
      </c>
      <c r="K69">
        <v>15</v>
      </c>
      <c r="L69" t="s">
        <v>40</v>
      </c>
      <c r="M69" t="s">
        <v>5</v>
      </c>
      <c r="N69" t="s">
        <v>41</v>
      </c>
      <c r="O69" t="s">
        <v>54</v>
      </c>
      <c r="P69" t="s">
        <v>2082</v>
      </c>
      <c r="Q69">
        <v>4</v>
      </c>
      <c r="R69">
        <v>11</v>
      </c>
      <c r="S69">
        <v>0</v>
      </c>
      <c r="U69">
        <v>101766</v>
      </c>
      <c r="V69">
        <v>27138</v>
      </c>
      <c r="W69">
        <v>74628</v>
      </c>
      <c r="X69">
        <v>0</v>
      </c>
      <c r="Y69" t="s">
        <v>109</v>
      </c>
    </row>
    <row r="70" spans="1:25" x14ac:dyDescent="0.25">
      <c r="A70">
        <v>69</v>
      </c>
      <c r="B70">
        <v>65537</v>
      </c>
      <c r="C70">
        <v>0</v>
      </c>
      <c r="D70">
        <v>0</v>
      </c>
      <c r="E70" t="s">
        <v>1652</v>
      </c>
      <c r="F70" t="s">
        <v>1653</v>
      </c>
      <c r="G70">
        <v>1</v>
      </c>
      <c r="H70" s="6">
        <v>3463475</v>
      </c>
      <c r="I70" s="7">
        <v>45863</v>
      </c>
      <c r="J70" s="7">
        <v>45863</v>
      </c>
      <c r="K70">
        <v>7</v>
      </c>
      <c r="L70" t="s">
        <v>40</v>
      </c>
      <c r="M70" t="s">
        <v>5</v>
      </c>
      <c r="N70" t="s">
        <v>41</v>
      </c>
      <c r="O70" t="s">
        <v>47</v>
      </c>
      <c r="P70" t="s">
        <v>2082</v>
      </c>
      <c r="Q70">
        <v>7</v>
      </c>
      <c r="R70">
        <v>0</v>
      </c>
      <c r="S70">
        <v>0</v>
      </c>
      <c r="U70">
        <v>242443</v>
      </c>
      <c r="V70">
        <v>242443</v>
      </c>
      <c r="W70">
        <v>0</v>
      </c>
      <c r="X70">
        <v>0</v>
      </c>
      <c r="Y70" t="s">
        <v>48</v>
      </c>
    </row>
    <row r="71" spans="1:25" x14ac:dyDescent="0.25">
      <c r="A71">
        <v>70</v>
      </c>
      <c r="B71">
        <v>65558</v>
      </c>
      <c r="C71">
        <v>0</v>
      </c>
      <c r="D71">
        <v>0</v>
      </c>
      <c r="E71" t="s">
        <v>2357</v>
      </c>
      <c r="F71" t="s">
        <v>2358</v>
      </c>
      <c r="G71">
        <v>1</v>
      </c>
      <c r="H71" s="6">
        <v>3107696</v>
      </c>
      <c r="I71" s="7">
        <v>45863</v>
      </c>
      <c r="J71" s="7">
        <v>45863</v>
      </c>
      <c r="K71">
        <v>15</v>
      </c>
      <c r="L71" t="s">
        <v>40</v>
      </c>
      <c r="M71" t="s">
        <v>5</v>
      </c>
      <c r="N71" t="s">
        <v>41</v>
      </c>
      <c r="O71" t="s">
        <v>54</v>
      </c>
      <c r="P71" t="s">
        <v>2082</v>
      </c>
      <c r="Q71">
        <v>5</v>
      </c>
      <c r="R71">
        <v>10</v>
      </c>
      <c r="S71">
        <v>0</v>
      </c>
      <c r="U71">
        <v>466154</v>
      </c>
      <c r="V71">
        <v>155385</v>
      </c>
      <c r="W71">
        <v>310770</v>
      </c>
      <c r="X71">
        <v>0</v>
      </c>
      <c r="Y71" t="s">
        <v>44</v>
      </c>
    </row>
    <row r="72" spans="1:25" x14ac:dyDescent="0.25">
      <c r="A72">
        <v>71</v>
      </c>
      <c r="B72">
        <v>65395</v>
      </c>
      <c r="C72">
        <v>0</v>
      </c>
      <c r="D72">
        <v>0</v>
      </c>
      <c r="E72" t="s">
        <v>435</v>
      </c>
      <c r="F72" t="s">
        <v>436</v>
      </c>
      <c r="G72">
        <v>1</v>
      </c>
      <c r="H72" s="6">
        <v>6000000</v>
      </c>
      <c r="I72" s="7">
        <v>45863</v>
      </c>
      <c r="J72" s="7">
        <v>45863</v>
      </c>
      <c r="K72">
        <v>10</v>
      </c>
      <c r="L72" t="s">
        <v>40</v>
      </c>
      <c r="M72" t="s">
        <v>5</v>
      </c>
      <c r="N72" t="s">
        <v>41</v>
      </c>
      <c r="O72" t="s">
        <v>77</v>
      </c>
      <c r="P72" t="s">
        <v>2082</v>
      </c>
      <c r="Q72">
        <v>10</v>
      </c>
      <c r="R72">
        <v>0</v>
      </c>
      <c r="S72">
        <v>0</v>
      </c>
      <c r="U72">
        <v>600000</v>
      </c>
      <c r="V72">
        <v>600000</v>
      </c>
      <c r="W72">
        <v>0</v>
      </c>
      <c r="X72">
        <v>0</v>
      </c>
      <c r="Y72" t="s">
        <v>437</v>
      </c>
    </row>
    <row r="73" spans="1:25" x14ac:dyDescent="0.25">
      <c r="A73">
        <v>72</v>
      </c>
      <c r="B73">
        <v>65538</v>
      </c>
      <c r="C73">
        <v>0</v>
      </c>
      <c r="D73">
        <v>0</v>
      </c>
      <c r="E73" t="s">
        <v>1650</v>
      </c>
      <c r="F73" t="s">
        <v>1651</v>
      </c>
      <c r="G73">
        <v>1</v>
      </c>
      <c r="H73" s="6">
        <v>1276071</v>
      </c>
      <c r="I73" s="7">
        <v>45863</v>
      </c>
      <c r="J73" s="7">
        <v>45863</v>
      </c>
      <c r="K73">
        <v>7</v>
      </c>
      <c r="L73" t="s">
        <v>40</v>
      </c>
      <c r="M73" t="s">
        <v>5</v>
      </c>
      <c r="N73" t="s">
        <v>41</v>
      </c>
      <c r="O73" t="s">
        <v>47</v>
      </c>
      <c r="P73" t="s">
        <v>2082</v>
      </c>
      <c r="Q73">
        <v>7</v>
      </c>
      <c r="R73">
        <v>0</v>
      </c>
      <c r="S73">
        <v>0</v>
      </c>
      <c r="U73">
        <v>89325</v>
      </c>
      <c r="V73">
        <v>89325</v>
      </c>
      <c r="W73">
        <v>0</v>
      </c>
      <c r="X73">
        <v>0</v>
      </c>
      <c r="Y73" t="s">
        <v>48</v>
      </c>
    </row>
    <row r="74" spans="1:25" x14ac:dyDescent="0.25">
      <c r="A74">
        <v>73</v>
      </c>
      <c r="B74">
        <v>65533</v>
      </c>
      <c r="C74">
        <v>0</v>
      </c>
      <c r="D74">
        <v>0</v>
      </c>
      <c r="E74" t="s">
        <v>1676</v>
      </c>
      <c r="F74" t="s">
        <v>1677</v>
      </c>
      <c r="G74">
        <v>1</v>
      </c>
      <c r="H74" s="6">
        <v>10000000</v>
      </c>
      <c r="I74" s="7">
        <v>45863</v>
      </c>
      <c r="J74" s="7">
        <v>45863</v>
      </c>
      <c r="K74">
        <v>10</v>
      </c>
      <c r="L74" t="s">
        <v>40</v>
      </c>
      <c r="M74" t="s">
        <v>5</v>
      </c>
      <c r="N74" t="s">
        <v>41</v>
      </c>
      <c r="O74" t="s">
        <v>57</v>
      </c>
      <c r="P74" t="s">
        <v>2082</v>
      </c>
      <c r="Q74">
        <v>10</v>
      </c>
      <c r="R74">
        <v>0</v>
      </c>
      <c r="S74">
        <v>0</v>
      </c>
      <c r="U74">
        <v>1000000</v>
      </c>
      <c r="V74">
        <v>1000000</v>
      </c>
      <c r="W74">
        <v>0</v>
      </c>
      <c r="X74">
        <v>0</v>
      </c>
      <c r="Y74" t="s">
        <v>48</v>
      </c>
    </row>
    <row r="75" spans="1:25" x14ac:dyDescent="0.25">
      <c r="A75">
        <v>74</v>
      </c>
      <c r="B75">
        <v>65543</v>
      </c>
      <c r="C75">
        <v>0</v>
      </c>
      <c r="D75">
        <v>0</v>
      </c>
      <c r="E75" t="s">
        <v>1688</v>
      </c>
      <c r="F75" t="s">
        <v>1689</v>
      </c>
      <c r="G75">
        <v>1</v>
      </c>
      <c r="H75" s="6">
        <v>10000000</v>
      </c>
      <c r="I75" s="7">
        <v>45863</v>
      </c>
      <c r="J75" s="7">
        <v>45863</v>
      </c>
      <c r="K75">
        <v>6</v>
      </c>
      <c r="L75" t="s">
        <v>40</v>
      </c>
      <c r="M75" t="s">
        <v>5</v>
      </c>
      <c r="N75" t="s">
        <v>41</v>
      </c>
      <c r="O75" t="s">
        <v>77</v>
      </c>
      <c r="P75" t="s">
        <v>2082</v>
      </c>
      <c r="Q75">
        <v>6</v>
      </c>
      <c r="R75">
        <v>0</v>
      </c>
      <c r="S75">
        <v>0</v>
      </c>
      <c r="U75">
        <v>600000</v>
      </c>
      <c r="V75">
        <v>600000</v>
      </c>
      <c r="W75">
        <v>0</v>
      </c>
      <c r="X75">
        <v>0</v>
      </c>
      <c r="Y75" t="s">
        <v>48</v>
      </c>
    </row>
    <row r="76" spans="1:25" x14ac:dyDescent="0.25">
      <c r="A76">
        <v>75</v>
      </c>
      <c r="B76">
        <v>65514</v>
      </c>
      <c r="C76">
        <v>0</v>
      </c>
      <c r="D76">
        <v>0</v>
      </c>
      <c r="E76" t="s">
        <v>1790</v>
      </c>
      <c r="F76" t="s">
        <v>1791</v>
      </c>
      <c r="G76">
        <v>1</v>
      </c>
      <c r="H76" s="6">
        <v>5000000</v>
      </c>
      <c r="I76" s="7">
        <v>45862</v>
      </c>
      <c r="J76" s="7">
        <v>45862</v>
      </c>
      <c r="K76" t="s">
        <v>2440</v>
      </c>
      <c r="L76" t="s">
        <v>40</v>
      </c>
      <c r="M76" t="s">
        <v>5</v>
      </c>
      <c r="N76" t="s">
        <v>41</v>
      </c>
      <c r="O76" t="s">
        <v>54</v>
      </c>
      <c r="P76" t="s">
        <v>2082</v>
      </c>
      <c r="Q76">
        <v>2.7</v>
      </c>
      <c r="R76">
        <v>0</v>
      </c>
      <c r="S76">
        <v>0</v>
      </c>
      <c r="U76">
        <v>135000</v>
      </c>
      <c r="V76">
        <v>135000</v>
      </c>
      <c r="W76">
        <v>0</v>
      </c>
      <c r="X76">
        <v>0</v>
      </c>
      <c r="Y76" t="s">
        <v>229</v>
      </c>
    </row>
    <row r="77" spans="1:25" x14ac:dyDescent="0.25">
      <c r="A77">
        <v>76</v>
      </c>
      <c r="B77">
        <v>65517</v>
      </c>
      <c r="C77">
        <v>0</v>
      </c>
      <c r="D77">
        <v>0</v>
      </c>
      <c r="E77" t="s">
        <v>1786</v>
      </c>
      <c r="F77" t="s">
        <v>1787</v>
      </c>
      <c r="G77">
        <v>1</v>
      </c>
      <c r="H77" s="6">
        <v>7000000</v>
      </c>
      <c r="I77" s="7">
        <v>45862</v>
      </c>
      <c r="J77" s="7">
        <v>45862</v>
      </c>
      <c r="K77" t="s">
        <v>2440</v>
      </c>
      <c r="L77" t="s">
        <v>40</v>
      </c>
      <c r="M77" t="s">
        <v>5</v>
      </c>
      <c r="N77" t="s">
        <v>41</v>
      </c>
      <c r="O77" t="s">
        <v>54</v>
      </c>
      <c r="P77" t="s">
        <v>2082</v>
      </c>
      <c r="Q77">
        <v>2.7</v>
      </c>
      <c r="R77">
        <v>0</v>
      </c>
      <c r="S77">
        <v>0</v>
      </c>
      <c r="U77">
        <v>189000</v>
      </c>
      <c r="V77">
        <v>189000</v>
      </c>
      <c r="W77">
        <v>0</v>
      </c>
      <c r="X77">
        <v>0</v>
      </c>
      <c r="Y77" t="s">
        <v>229</v>
      </c>
    </row>
    <row r="78" spans="1:25" x14ac:dyDescent="0.25">
      <c r="A78">
        <v>77</v>
      </c>
      <c r="B78">
        <v>65518</v>
      </c>
      <c r="C78">
        <v>0</v>
      </c>
      <c r="D78">
        <v>0</v>
      </c>
      <c r="E78" t="s">
        <v>1786</v>
      </c>
      <c r="F78" t="s">
        <v>1787</v>
      </c>
      <c r="G78">
        <v>1</v>
      </c>
      <c r="H78" s="6">
        <v>7000000</v>
      </c>
      <c r="I78" s="7">
        <v>45862</v>
      </c>
      <c r="J78" s="7">
        <v>45862</v>
      </c>
      <c r="K78" t="s">
        <v>2440</v>
      </c>
      <c r="L78" t="s">
        <v>40</v>
      </c>
      <c r="M78" t="s">
        <v>5</v>
      </c>
      <c r="N78" t="s">
        <v>41</v>
      </c>
      <c r="O78" t="s">
        <v>54</v>
      </c>
      <c r="P78" t="s">
        <v>2082</v>
      </c>
      <c r="Q78">
        <v>2.7</v>
      </c>
      <c r="R78">
        <v>0</v>
      </c>
      <c r="S78">
        <v>0</v>
      </c>
      <c r="U78">
        <v>189000</v>
      </c>
      <c r="V78">
        <v>189000</v>
      </c>
      <c r="W78">
        <v>0</v>
      </c>
      <c r="X78">
        <v>0</v>
      </c>
      <c r="Y78" t="s">
        <v>229</v>
      </c>
    </row>
    <row r="79" spans="1:25" x14ac:dyDescent="0.25">
      <c r="A79">
        <v>78</v>
      </c>
      <c r="B79">
        <v>65519</v>
      </c>
      <c r="C79">
        <v>0</v>
      </c>
      <c r="D79">
        <v>0</v>
      </c>
      <c r="E79" t="s">
        <v>1786</v>
      </c>
      <c r="F79" t="s">
        <v>1787</v>
      </c>
      <c r="G79">
        <v>1</v>
      </c>
      <c r="H79" s="6">
        <v>7000000</v>
      </c>
      <c r="I79" s="7">
        <v>45862</v>
      </c>
      <c r="J79" s="7">
        <v>45862</v>
      </c>
      <c r="K79" t="s">
        <v>2440</v>
      </c>
      <c r="L79" t="s">
        <v>40</v>
      </c>
      <c r="M79" t="s">
        <v>5</v>
      </c>
      <c r="N79" t="s">
        <v>41</v>
      </c>
      <c r="O79" t="s">
        <v>54</v>
      </c>
      <c r="P79" t="s">
        <v>2082</v>
      </c>
      <c r="Q79">
        <v>2.7</v>
      </c>
      <c r="R79">
        <v>0</v>
      </c>
      <c r="S79">
        <v>0</v>
      </c>
      <c r="U79">
        <v>189000</v>
      </c>
      <c r="V79">
        <v>189000</v>
      </c>
      <c r="W79">
        <v>0</v>
      </c>
      <c r="X79">
        <v>0</v>
      </c>
      <c r="Y79" t="s">
        <v>229</v>
      </c>
    </row>
    <row r="80" spans="1:25" x14ac:dyDescent="0.25">
      <c r="A80">
        <v>79</v>
      </c>
      <c r="B80">
        <v>65520</v>
      </c>
      <c r="C80">
        <v>0</v>
      </c>
      <c r="D80">
        <v>0</v>
      </c>
      <c r="E80" t="s">
        <v>1786</v>
      </c>
      <c r="F80" t="s">
        <v>1787</v>
      </c>
      <c r="G80">
        <v>1</v>
      </c>
      <c r="H80" s="6">
        <v>7000000</v>
      </c>
      <c r="I80" s="7">
        <v>45862</v>
      </c>
      <c r="J80" s="7">
        <v>45862</v>
      </c>
      <c r="K80" t="s">
        <v>2440</v>
      </c>
      <c r="L80" t="s">
        <v>40</v>
      </c>
      <c r="M80" t="s">
        <v>5</v>
      </c>
      <c r="N80" t="s">
        <v>41</v>
      </c>
      <c r="O80" t="s">
        <v>54</v>
      </c>
      <c r="P80" t="s">
        <v>2082</v>
      </c>
      <c r="Q80">
        <v>2.7</v>
      </c>
      <c r="R80">
        <v>0</v>
      </c>
      <c r="S80">
        <v>0</v>
      </c>
      <c r="U80">
        <v>189000</v>
      </c>
      <c r="V80">
        <v>189000</v>
      </c>
      <c r="W80">
        <v>0</v>
      </c>
      <c r="X80">
        <v>0</v>
      </c>
      <c r="Y80" t="s">
        <v>229</v>
      </c>
    </row>
    <row r="81" spans="1:25" x14ac:dyDescent="0.25">
      <c r="A81">
        <v>80</v>
      </c>
      <c r="B81">
        <v>65521</v>
      </c>
      <c r="C81">
        <v>0</v>
      </c>
      <c r="D81">
        <v>0</v>
      </c>
      <c r="E81" t="s">
        <v>1786</v>
      </c>
      <c r="F81" t="s">
        <v>1787</v>
      </c>
      <c r="G81">
        <v>1</v>
      </c>
      <c r="H81" s="6">
        <v>1600000</v>
      </c>
      <c r="I81" s="7">
        <v>45862</v>
      </c>
      <c r="J81" s="7">
        <v>45862</v>
      </c>
      <c r="K81" t="s">
        <v>2440</v>
      </c>
      <c r="L81" t="s">
        <v>40</v>
      </c>
      <c r="M81" t="s">
        <v>5</v>
      </c>
      <c r="N81" t="s">
        <v>41</v>
      </c>
      <c r="O81" t="s">
        <v>54</v>
      </c>
      <c r="P81" t="s">
        <v>2082</v>
      </c>
      <c r="Q81">
        <v>2.7</v>
      </c>
      <c r="R81">
        <v>0</v>
      </c>
      <c r="S81">
        <v>0</v>
      </c>
      <c r="U81">
        <v>43200</v>
      </c>
      <c r="V81">
        <v>43200</v>
      </c>
      <c r="W81">
        <v>0</v>
      </c>
      <c r="X81">
        <v>0</v>
      </c>
      <c r="Y81" t="s">
        <v>229</v>
      </c>
    </row>
    <row r="82" spans="1:25" x14ac:dyDescent="0.25">
      <c r="A82">
        <v>81</v>
      </c>
      <c r="B82">
        <v>65522</v>
      </c>
      <c r="C82">
        <v>0</v>
      </c>
      <c r="D82">
        <v>0</v>
      </c>
      <c r="E82" t="s">
        <v>1786</v>
      </c>
      <c r="F82" t="s">
        <v>1787</v>
      </c>
      <c r="G82">
        <v>1</v>
      </c>
      <c r="H82" s="6">
        <v>7000000</v>
      </c>
      <c r="I82" s="7">
        <v>45862</v>
      </c>
      <c r="J82" s="7">
        <v>45862</v>
      </c>
      <c r="K82" t="s">
        <v>2440</v>
      </c>
      <c r="L82" t="s">
        <v>40</v>
      </c>
      <c r="M82" t="s">
        <v>5</v>
      </c>
      <c r="N82" t="s">
        <v>41</v>
      </c>
      <c r="O82" t="s">
        <v>54</v>
      </c>
      <c r="P82" t="s">
        <v>2082</v>
      </c>
      <c r="Q82">
        <v>2.7</v>
      </c>
      <c r="R82">
        <v>0</v>
      </c>
      <c r="S82">
        <v>0</v>
      </c>
      <c r="U82">
        <v>189000</v>
      </c>
      <c r="V82">
        <v>189000</v>
      </c>
      <c r="W82">
        <v>0</v>
      </c>
      <c r="X82">
        <v>0</v>
      </c>
      <c r="Y82" t="s">
        <v>229</v>
      </c>
    </row>
    <row r="83" spans="1:25" x14ac:dyDescent="0.25">
      <c r="A83">
        <v>82</v>
      </c>
      <c r="B83">
        <v>65523</v>
      </c>
      <c r="C83">
        <v>0</v>
      </c>
      <c r="D83">
        <v>0</v>
      </c>
      <c r="E83" t="s">
        <v>1786</v>
      </c>
      <c r="F83" t="s">
        <v>1787</v>
      </c>
      <c r="G83">
        <v>1</v>
      </c>
      <c r="H83" s="6">
        <v>7000000</v>
      </c>
      <c r="I83" s="7">
        <v>45862</v>
      </c>
      <c r="J83" s="7">
        <v>45862</v>
      </c>
      <c r="K83" t="s">
        <v>2440</v>
      </c>
      <c r="L83" t="s">
        <v>40</v>
      </c>
      <c r="M83" t="s">
        <v>5</v>
      </c>
      <c r="N83" t="s">
        <v>41</v>
      </c>
      <c r="O83" t="s">
        <v>54</v>
      </c>
      <c r="P83" t="s">
        <v>2082</v>
      </c>
      <c r="Q83">
        <v>2.7</v>
      </c>
      <c r="R83">
        <v>0</v>
      </c>
      <c r="S83">
        <v>0</v>
      </c>
      <c r="U83">
        <v>189000</v>
      </c>
      <c r="V83">
        <v>189000</v>
      </c>
      <c r="W83">
        <v>0</v>
      </c>
      <c r="X83">
        <v>0</v>
      </c>
      <c r="Y83" t="s">
        <v>229</v>
      </c>
    </row>
    <row r="84" spans="1:25" x14ac:dyDescent="0.25">
      <c r="A84">
        <v>83</v>
      </c>
      <c r="B84">
        <v>65524</v>
      </c>
      <c r="C84">
        <v>0</v>
      </c>
      <c r="D84">
        <v>0</v>
      </c>
      <c r="E84" t="s">
        <v>1786</v>
      </c>
      <c r="F84" t="s">
        <v>1787</v>
      </c>
      <c r="G84">
        <v>1</v>
      </c>
      <c r="H84" s="6">
        <v>7000000</v>
      </c>
      <c r="I84" s="7">
        <v>45862</v>
      </c>
      <c r="J84" s="7">
        <v>45862</v>
      </c>
      <c r="K84" t="s">
        <v>2440</v>
      </c>
      <c r="L84" t="s">
        <v>40</v>
      </c>
      <c r="M84" t="s">
        <v>5</v>
      </c>
      <c r="N84" t="s">
        <v>41</v>
      </c>
      <c r="O84" t="s">
        <v>54</v>
      </c>
      <c r="P84" t="s">
        <v>2082</v>
      </c>
      <c r="Q84">
        <v>2.7</v>
      </c>
      <c r="R84">
        <v>0</v>
      </c>
      <c r="S84">
        <v>0</v>
      </c>
      <c r="U84">
        <v>189000</v>
      </c>
      <c r="V84">
        <v>189000</v>
      </c>
      <c r="W84">
        <v>0</v>
      </c>
      <c r="X84">
        <v>0</v>
      </c>
      <c r="Y84" t="s">
        <v>229</v>
      </c>
    </row>
    <row r="85" spans="1:25" x14ac:dyDescent="0.25">
      <c r="A85">
        <v>84</v>
      </c>
      <c r="B85">
        <v>65525</v>
      </c>
      <c r="C85">
        <v>0</v>
      </c>
      <c r="D85">
        <v>0</v>
      </c>
      <c r="E85" t="s">
        <v>1786</v>
      </c>
      <c r="F85" t="s">
        <v>1787</v>
      </c>
      <c r="G85">
        <v>1</v>
      </c>
      <c r="H85" s="6">
        <v>7000000</v>
      </c>
      <c r="I85" s="7">
        <v>45862</v>
      </c>
      <c r="J85" s="7">
        <v>45862</v>
      </c>
      <c r="K85" t="s">
        <v>2440</v>
      </c>
      <c r="L85" t="s">
        <v>40</v>
      </c>
      <c r="M85" t="s">
        <v>5</v>
      </c>
      <c r="N85" t="s">
        <v>41</v>
      </c>
      <c r="O85" t="s">
        <v>54</v>
      </c>
      <c r="P85" t="s">
        <v>2082</v>
      </c>
      <c r="Q85">
        <v>2.7</v>
      </c>
      <c r="R85">
        <v>0</v>
      </c>
      <c r="S85">
        <v>0</v>
      </c>
      <c r="U85">
        <v>189000</v>
      </c>
      <c r="V85">
        <v>189000</v>
      </c>
      <c r="W85">
        <v>0</v>
      </c>
      <c r="X85">
        <v>0</v>
      </c>
      <c r="Y85" t="s">
        <v>229</v>
      </c>
    </row>
    <row r="86" spans="1:25" x14ac:dyDescent="0.25">
      <c r="A86">
        <v>85</v>
      </c>
      <c r="B86">
        <v>65526</v>
      </c>
      <c r="C86">
        <v>0</v>
      </c>
      <c r="D86">
        <v>0</v>
      </c>
      <c r="E86" t="s">
        <v>1786</v>
      </c>
      <c r="F86" t="s">
        <v>1787</v>
      </c>
      <c r="G86">
        <v>1</v>
      </c>
      <c r="H86" s="6">
        <v>7000000</v>
      </c>
      <c r="I86" s="7">
        <v>45862</v>
      </c>
      <c r="J86" s="7">
        <v>45862</v>
      </c>
      <c r="K86" t="s">
        <v>2440</v>
      </c>
      <c r="L86" t="s">
        <v>40</v>
      </c>
      <c r="M86" t="s">
        <v>5</v>
      </c>
      <c r="N86" t="s">
        <v>41</v>
      </c>
      <c r="O86" t="s">
        <v>54</v>
      </c>
      <c r="P86" t="s">
        <v>2082</v>
      </c>
      <c r="Q86">
        <v>2.7</v>
      </c>
      <c r="R86">
        <v>0</v>
      </c>
      <c r="S86">
        <v>0</v>
      </c>
      <c r="U86">
        <v>189000</v>
      </c>
      <c r="V86">
        <v>189000</v>
      </c>
      <c r="W86">
        <v>0</v>
      </c>
      <c r="X86">
        <v>0</v>
      </c>
      <c r="Y86" t="s">
        <v>229</v>
      </c>
    </row>
    <row r="87" spans="1:25" x14ac:dyDescent="0.25">
      <c r="A87">
        <v>86</v>
      </c>
      <c r="B87">
        <v>65515</v>
      </c>
      <c r="C87">
        <v>0</v>
      </c>
      <c r="D87">
        <v>0</v>
      </c>
      <c r="E87" t="s">
        <v>1471</v>
      </c>
      <c r="F87" t="s">
        <v>1472</v>
      </c>
      <c r="G87">
        <v>1</v>
      </c>
      <c r="H87" s="6">
        <v>29543805</v>
      </c>
      <c r="I87" s="7">
        <v>45862</v>
      </c>
      <c r="J87" s="7">
        <v>45862</v>
      </c>
      <c r="K87">
        <v>15</v>
      </c>
      <c r="L87" t="s">
        <v>40</v>
      </c>
      <c r="M87" t="s">
        <v>5</v>
      </c>
      <c r="N87" t="s">
        <v>41</v>
      </c>
      <c r="O87" t="s">
        <v>47</v>
      </c>
      <c r="P87" t="s">
        <v>2082</v>
      </c>
      <c r="Q87">
        <v>6</v>
      </c>
      <c r="R87">
        <v>9</v>
      </c>
      <c r="S87">
        <v>0</v>
      </c>
      <c r="U87">
        <v>4431571</v>
      </c>
      <c r="V87">
        <v>1772628</v>
      </c>
      <c r="W87">
        <v>2658942</v>
      </c>
      <c r="X87">
        <v>0</v>
      </c>
      <c r="Y87" t="s">
        <v>444</v>
      </c>
    </row>
    <row r="88" spans="1:25" x14ac:dyDescent="0.25">
      <c r="A88">
        <v>87</v>
      </c>
      <c r="B88">
        <v>65528</v>
      </c>
      <c r="C88">
        <v>0</v>
      </c>
      <c r="D88">
        <v>0</v>
      </c>
      <c r="E88" t="s">
        <v>2347</v>
      </c>
      <c r="F88" t="s">
        <v>2348</v>
      </c>
      <c r="G88">
        <v>1</v>
      </c>
      <c r="H88" s="6">
        <v>91725600</v>
      </c>
      <c r="I88" s="7">
        <v>45862</v>
      </c>
      <c r="J88" s="7">
        <v>45862</v>
      </c>
      <c r="K88">
        <v>15</v>
      </c>
      <c r="L88" t="s">
        <v>40</v>
      </c>
      <c r="M88" t="s">
        <v>5</v>
      </c>
      <c r="N88" t="s">
        <v>41</v>
      </c>
      <c r="O88" t="s">
        <v>47</v>
      </c>
      <c r="P88" t="s">
        <v>2082</v>
      </c>
      <c r="Q88">
        <v>2.8</v>
      </c>
      <c r="R88">
        <v>12.2</v>
      </c>
      <c r="S88">
        <v>0</v>
      </c>
      <c r="U88">
        <v>13758840</v>
      </c>
      <c r="V88">
        <v>2568317</v>
      </c>
      <c r="W88">
        <v>11190523</v>
      </c>
      <c r="X88">
        <v>0</v>
      </c>
      <c r="Y88" t="s">
        <v>48</v>
      </c>
    </row>
    <row r="89" spans="1:25" x14ac:dyDescent="0.25">
      <c r="A89">
        <v>88</v>
      </c>
      <c r="B89">
        <v>65527</v>
      </c>
      <c r="C89">
        <v>0</v>
      </c>
      <c r="D89">
        <v>0</v>
      </c>
      <c r="E89" t="s">
        <v>2441</v>
      </c>
      <c r="F89" t="s">
        <v>2442</v>
      </c>
      <c r="G89">
        <v>1</v>
      </c>
      <c r="H89" s="6">
        <v>221196</v>
      </c>
      <c r="I89" s="7">
        <v>45862</v>
      </c>
      <c r="J89" s="7">
        <v>45862</v>
      </c>
      <c r="K89">
        <v>8</v>
      </c>
      <c r="L89" t="s">
        <v>40</v>
      </c>
      <c r="M89" t="s">
        <v>9</v>
      </c>
      <c r="N89" t="s">
        <v>41</v>
      </c>
      <c r="O89" t="s">
        <v>42</v>
      </c>
      <c r="P89" t="s">
        <v>2082</v>
      </c>
      <c r="Q89">
        <v>8</v>
      </c>
      <c r="R89">
        <v>0</v>
      </c>
      <c r="S89">
        <v>0</v>
      </c>
      <c r="U89">
        <v>17696</v>
      </c>
      <c r="V89">
        <v>17696</v>
      </c>
      <c r="W89">
        <v>0</v>
      </c>
      <c r="X89">
        <v>0</v>
      </c>
      <c r="Y89" t="s">
        <v>109</v>
      </c>
    </row>
    <row r="90" spans="1:25" x14ac:dyDescent="0.25">
      <c r="A90">
        <v>89</v>
      </c>
      <c r="B90">
        <v>65516</v>
      </c>
      <c r="C90">
        <v>0</v>
      </c>
      <c r="D90">
        <v>0</v>
      </c>
      <c r="E90" t="s">
        <v>1469</v>
      </c>
      <c r="F90" t="s">
        <v>1470</v>
      </c>
      <c r="G90">
        <v>1</v>
      </c>
      <c r="H90" s="6">
        <v>4005057</v>
      </c>
      <c r="I90" s="7">
        <v>45862</v>
      </c>
      <c r="J90" s="7">
        <v>45862</v>
      </c>
      <c r="K90">
        <v>15</v>
      </c>
      <c r="L90" t="s">
        <v>40</v>
      </c>
      <c r="M90" t="s">
        <v>7</v>
      </c>
      <c r="N90" t="s">
        <v>41</v>
      </c>
      <c r="O90" t="s">
        <v>64</v>
      </c>
      <c r="P90" t="s">
        <v>2082</v>
      </c>
      <c r="Q90">
        <v>15</v>
      </c>
      <c r="R90">
        <v>0</v>
      </c>
      <c r="S90">
        <v>0</v>
      </c>
      <c r="U90">
        <v>600759</v>
      </c>
      <c r="V90">
        <v>600759</v>
      </c>
      <c r="W90">
        <v>0</v>
      </c>
      <c r="X90">
        <v>0</v>
      </c>
      <c r="Y90" t="s">
        <v>48</v>
      </c>
    </row>
    <row r="91" spans="1:25" x14ac:dyDescent="0.25">
      <c r="A91">
        <v>90</v>
      </c>
      <c r="B91">
        <v>65530</v>
      </c>
      <c r="C91">
        <v>0</v>
      </c>
      <c r="D91">
        <v>0</v>
      </c>
      <c r="E91" t="s">
        <v>1165</v>
      </c>
      <c r="F91" t="s">
        <v>1166</v>
      </c>
      <c r="G91">
        <v>1</v>
      </c>
      <c r="H91" s="6">
        <v>1232591</v>
      </c>
      <c r="I91" s="7">
        <v>45862</v>
      </c>
      <c r="J91" s="7">
        <v>45862</v>
      </c>
      <c r="K91">
        <v>15</v>
      </c>
      <c r="L91" t="s">
        <v>40</v>
      </c>
      <c r="M91" t="s">
        <v>5</v>
      </c>
      <c r="N91" t="s">
        <v>41</v>
      </c>
      <c r="O91" t="s">
        <v>54</v>
      </c>
      <c r="P91" t="s">
        <v>2082</v>
      </c>
      <c r="Q91">
        <v>5</v>
      </c>
      <c r="R91">
        <v>10</v>
      </c>
      <c r="S91">
        <v>0</v>
      </c>
      <c r="U91">
        <v>184889</v>
      </c>
      <c r="V91">
        <v>61630</v>
      </c>
      <c r="W91">
        <v>123259</v>
      </c>
      <c r="X91">
        <v>0</v>
      </c>
      <c r="Y91" t="s">
        <v>44</v>
      </c>
    </row>
    <row r="92" spans="1:25" x14ac:dyDescent="0.25">
      <c r="A92">
        <v>91</v>
      </c>
      <c r="B92">
        <v>65529</v>
      </c>
      <c r="C92">
        <v>0</v>
      </c>
      <c r="D92">
        <v>0</v>
      </c>
      <c r="E92" t="s">
        <v>2438</v>
      </c>
      <c r="F92" t="s">
        <v>2439</v>
      </c>
      <c r="G92">
        <v>1</v>
      </c>
      <c r="H92" s="6">
        <v>16271456</v>
      </c>
      <c r="I92" s="7">
        <v>45862</v>
      </c>
      <c r="J92" s="7">
        <v>45862</v>
      </c>
      <c r="K92">
        <v>15</v>
      </c>
      <c r="L92" t="s">
        <v>40</v>
      </c>
      <c r="M92" t="s">
        <v>5</v>
      </c>
      <c r="N92" t="s">
        <v>41</v>
      </c>
      <c r="O92" t="s">
        <v>47</v>
      </c>
      <c r="P92" t="s">
        <v>2082</v>
      </c>
      <c r="Q92">
        <v>2.8</v>
      </c>
      <c r="R92">
        <v>12.2</v>
      </c>
      <c r="S92">
        <v>0</v>
      </c>
      <c r="U92">
        <v>2440718</v>
      </c>
      <c r="V92">
        <v>455601</v>
      </c>
      <c r="W92">
        <v>1985118</v>
      </c>
      <c r="X92">
        <v>0</v>
      </c>
      <c r="Y92" t="s">
        <v>48</v>
      </c>
    </row>
    <row r="93" spans="1:25" x14ac:dyDescent="0.25">
      <c r="A93">
        <v>92</v>
      </c>
      <c r="B93">
        <v>65497</v>
      </c>
      <c r="C93">
        <v>0</v>
      </c>
      <c r="D93">
        <v>0</v>
      </c>
      <c r="E93" t="s">
        <v>1538</v>
      </c>
      <c r="F93" t="s">
        <v>1539</v>
      </c>
      <c r="G93">
        <v>1</v>
      </c>
      <c r="H93" s="6">
        <v>17377669</v>
      </c>
      <c r="I93" s="7">
        <v>45861</v>
      </c>
      <c r="J93" s="7">
        <v>45861</v>
      </c>
      <c r="K93">
        <v>15</v>
      </c>
      <c r="L93" t="s">
        <v>40</v>
      </c>
      <c r="M93" t="s">
        <v>5</v>
      </c>
      <c r="N93" t="s">
        <v>41</v>
      </c>
      <c r="O93" t="s">
        <v>77</v>
      </c>
      <c r="P93" t="s">
        <v>2082</v>
      </c>
      <c r="Q93">
        <v>7</v>
      </c>
      <c r="R93">
        <v>8</v>
      </c>
      <c r="S93">
        <v>0</v>
      </c>
      <c r="U93">
        <v>2606650</v>
      </c>
      <c r="V93">
        <v>1216437</v>
      </c>
      <c r="W93">
        <v>1390214</v>
      </c>
      <c r="X93">
        <v>0</v>
      </c>
      <c r="Y93" t="s">
        <v>81</v>
      </c>
    </row>
    <row r="94" spans="1:25" x14ac:dyDescent="0.25">
      <c r="A94">
        <v>93</v>
      </c>
      <c r="B94">
        <v>65506</v>
      </c>
      <c r="C94">
        <v>0</v>
      </c>
      <c r="D94">
        <v>0</v>
      </c>
      <c r="E94" t="s">
        <v>858</v>
      </c>
      <c r="F94" t="s">
        <v>859</v>
      </c>
      <c r="G94">
        <v>1</v>
      </c>
      <c r="H94" s="6">
        <v>1000000</v>
      </c>
      <c r="I94" s="7">
        <v>45861</v>
      </c>
      <c r="J94" s="7">
        <v>45861</v>
      </c>
      <c r="K94">
        <v>15</v>
      </c>
      <c r="L94" t="s">
        <v>40</v>
      </c>
      <c r="M94" t="s">
        <v>3</v>
      </c>
      <c r="N94" t="s">
        <v>41</v>
      </c>
      <c r="O94" t="s">
        <v>51</v>
      </c>
      <c r="P94" t="s">
        <v>2082</v>
      </c>
      <c r="Q94">
        <v>15</v>
      </c>
      <c r="R94">
        <v>0</v>
      </c>
      <c r="S94">
        <v>0</v>
      </c>
      <c r="U94">
        <v>150000</v>
      </c>
      <c r="V94">
        <v>150000</v>
      </c>
      <c r="W94">
        <v>0</v>
      </c>
      <c r="X94">
        <v>0</v>
      </c>
      <c r="Y94" t="s">
        <v>67</v>
      </c>
    </row>
    <row r="95" spans="1:25" x14ac:dyDescent="0.25">
      <c r="A95">
        <v>94</v>
      </c>
      <c r="B95">
        <v>65501</v>
      </c>
      <c r="C95">
        <v>0</v>
      </c>
      <c r="D95">
        <v>0</v>
      </c>
      <c r="E95" t="s">
        <v>1438</v>
      </c>
      <c r="F95" t="s">
        <v>1439</v>
      </c>
      <c r="G95">
        <v>1</v>
      </c>
      <c r="H95" s="6">
        <v>44444444</v>
      </c>
      <c r="I95" s="7">
        <v>45861</v>
      </c>
      <c r="J95" s="7">
        <v>45861</v>
      </c>
      <c r="K95" t="s">
        <v>866</v>
      </c>
      <c r="L95" t="s">
        <v>40</v>
      </c>
      <c r="M95" t="s">
        <v>5</v>
      </c>
      <c r="N95" t="s">
        <v>41</v>
      </c>
      <c r="O95" t="s">
        <v>47</v>
      </c>
      <c r="P95" t="s">
        <v>2082</v>
      </c>
      <c r="Q95">
        <v>0.1</v>
      </c>
      <c r="R95">
        <v>3.7</v>
      </c>
      <c r="S95">
        <v>0</v>
      </c>
      <c r="U95">
        <v>1688889</v>
      </c>
      <c r="V95">
        <v>44444</v>
      </c>
      <c r="W95">
        <v>1644444</v>
      </c>
      <c r="X95">
        <v>0</v>
      </c>
      <c r="Y95" t="s">
        <v>250</v>
      </c>
    </row>
    <row r="96" spans="1:25" x14ac:dyDescent="0.25">
      <c r="A96">
        <v>95</v>
      </c>
      <c r="B96">
        <v>65499</v>
      </c>
      <c r="C96">
        <v>0</v>
      </c>
      <c r="D96">
        <v>0</v>
      </c>
      <c r="E96" t="s">
        <v>2420</v>
      </c>
      <c r="F96" t="s">
        <v>2421</v>
      </c>
      <c r="G96">
        <v>1</v>
      </c>
      <c r="H96" s="6">
        <v>1324444</v>
      </c>
      <c r="I96" s="7">
        <v>45861</v>
      </c>
      <c r="J96" s="7">
        <v>45861</v>
      </c>
      <c r="K96">
        <v>10</v>
      </c>
      <c r="L96" t="s">
        <v>40</v>
      </c>
      <c r="M96" t="s">
        <v>5</v>
      </c>
      <c r="N96" t="s">
        <v>41</v>
      </c>
      <c r="O96" t="s">
        <v>77</v>
      </c>
      <c r="P96" t="s">
        <v>2082</v>
      </c>
      <c r="Q96">
        <v>10</v>
      </c>
      <c r="R96">
        <v>0</v>
      </c>
      <c r="S96">
        <v>0</v>
      </c>
      <c r="U96">
        <v>132444</v>
      </c>
      <c r="V96">
        <v>132444</v>
      </c>
      <c r="W96">
        <v>0</v>
      </c>
      <c r="X96">
        <v>0</v>
      </c>
      <c r="Y96" t="s">
        <v>48</v>
      </c>
    </row>
    <row r="97" spans="1:25" x14ac:dyDescent="0.25">
      <c r="A97">
        <v>96</v>
      </c>
      <c r="B97">
        <v>66533</v>
      </c>
      <c r="C97">
        <v>0</v>
      </c>
      <c r="D97">
        <v>0</v>
      </c>
      <c r="E97" t="s">
        <v>1540</v>
      </c>
      <c r="F97" t="s">
        <v>1541</v>
      </c>
      <c r="G97">
        <v>1</v>
      </c>
      <c r="H97" s="6">
        <v>12018124</v>
      </c>
      <c r="I97" s="7">
        <v>45861</v>
      </c>
      <c r="J97" s="7"/>
      <c r="K97">
        <v>15</v>
      </c>
      <c r="L97" t="s">
        <v>40</v>
      </c>
      <c r="M97" t="s">
        <v>5</v>
      </c>
      <c r="N97" t="s">
        <v>41</v>
      </c>
      <c r="O97" t="s">
        <v>77</v>
      </c>
      <c r="P97" t="s">
        <v>2082</v>
      </c>
      <c r="Q97">
        <v>7</v>
      </c>
      <c r="R97">
        <v>8</v>
      </c>
      <c r="S97">
        <v>0</v>
      </c>
      <c r="U97">
        <v>1802719</v>
      </c>
      <c r="V97">
        <v>841269</v>
      </c>
      <c r="W97">
        <v>961450</v>
      </c>
      <c r="X97">
        <v>0</v>
      </c>
      <c r="Y97" t="s">
        <v>81</v>
      </c>
    </row>
    <row r="98" spans="1:25" x14ac:dyDescent="0.25">
      <c r="A98">
        <v>97</v>
      </c>
      <c r="B98">
        <v>65504</v>
      </c>
      <c r="C98">
        <v>0</v>
      </c>
      <c r="D98">
        <v>0</v>
      </c>
      <c r="E98" t="s">
        <v>1506</v>
      </c>
      <c r="F98" t="s">
        <v>1507</v>
      </c>
      <c r="G98">
        <v>1</v>
      </c>
      <c r="H98" s="6">
        <v>196302</v>
      </c>
      <c r="I98" s="7">
        <v>45861</v>
      </c>
      <c r="J98" s="7">
        <v>45861</v>
      </c>
      <c r="K98">
        <v>8</v>
      </c>
      <c r="L98" t="s">
        <v>40</v>
      </c>
      <c r="M98" t="s">
        <v>7</v>
      </c>
      <c r="N98" t="s">
        <v>41</v>
      </c>
      <c r="O98" t="s">
        <v>64</v>
      </c>
      <c r="P98" t="s">
        <v>2082</v>
      </c>
      <c r="Q98">
        <v>8</v>
      </c>
      <c r="R98">
        <v>0</v>
      </c>
      <c r="S98">
        <v>0</v>
      </c>
      <c r="U98">
        <v>15704</v>
      </c>
      <c r="V98">
        <v>15704</v>
      </c>
      <c r="W98">
        <v>0</v>
      </c>
      <c r="X98">
        <v>0</v>
      </c>
      <c r="Y98" t="s">
        <v>44</v>
      </c>
    </row>
    <row r="99" spans="1:25" x14ac:dyDescent="0.25">
      <c r="A99">
        <v>98</v>
      </c>
      <c r="B99">
        <v>65495</v>
      </c>
      <c r="C99">
        <v>0</v>
      </c>
      <c r="D99">
        <v>0</v>
      </c>
      <c r="E99" t="s">
        <v>1033</v>
      </c>
      <c r="F99" t="s">
        <v>1034</v>
      </c>
      <c r="G99">
        <v>1</v>
      </c>
      <c r="H99" s="6">
        <v>1634400</v>
      </c>
      <c r="I99" s="7">
        <v>45861</v>
      </c>
      <c r="J99" s="7">
        <v>45861</v>
      </c>
      <c r="K99">
        <v>10</v>
      </c>
      <c r="L99" t="s">
        <v>40</v>
      </c>
      <c r="M99" t="s">
        <v>7</v>
      </c>
      <c r="N99" t="s">
        <v>41</v>
      </c>
      <c r="O99" t="s">
        <v>64</v>
      </c>
      <c r="P99" t="s">
        <v>2082</v>
      </c>
      <c r="Q99">
        <v>10</v>
      </c>
      <c r="R99">
        <v>0</v>
      </c>
      <c r="S99">
        <v>0</v>
      </c>
      <c r="U99">
        <v>163440</v>
      </c>
      <c r="V99">
        <v>163440</v>
      </c>
      <c r="W99">
        <v>0</v>
      </c>
      <c r="X99">
        <v>0</v>
      </c>
      <c r="Y99" t="s">
        <v>44</v>
      </c>
    </row>
    <row r="100" spans="1:25" x14ac:dyDescent="0.25">
      <c r="A100">
        <v>99</v>
      </c>
      <c r="B100">
        <v>65505</v>
      </c>
      <c r="C100">
        <v>0</v>
      </c>
      <c r="D100">
        <v>0</v>
      </c>
      <c r="E100" t="s">
        <v>972</v>
      </c>
      <c r="F100" t="s">
        <v>2623</v>
      </c>
      <c r="G100">
        <v>1</v>
      </c>
      <c r="H100" s="6">
        <v>907042</v>
      </c>
      <c r="I100" s="7">
        <v>45861</v>
      </c>
      <c r="J100" s="7">
        <v>45861</v>
      </c>
      <c r="K100">
        <v>8</v>
      </c>
      <c r="L100" t="s">
        <v>40</v>
      </c>
      <c r="M100" t="s">
        <v>7</v>
      </c>
      <c r="N100" t="s">
        <v>41</v>
      </c>
      <c r="O100" t="s">
        <v>64</v>
      </c>
      <c r="P100" t="s">
        <v>2082</v>
      </c>
      <c r="Q100">
        <v>8</v>
      </c>
      <c r="R100">
        <v>0</v>
      </c>
      <c r="S100">
        <v>0</v>
      </c>
      <c r="U100">
        <v>72563</v>
      </c>
      <c r="V100">
        <v>72563</v>
      </c>
      <c r="W100">
        <v>0</v>
      </c>
      <c r="X100">
        <v>0</v>
      </c>
      <c r="Y100" t="s">
        <v>44</v>
      </c>
    </row>
    <row r="101" spans="1:25" x14ac:dyDescent="0.25">
      <c r="A101">
        <v>100</v>
      </c>
      <c r="B101">
        <v>65494</v>
      </c>
      <c r="C101">
        <v>0</v>
      </c>
      <c r="D101">
        <v>0</v>
      </c>
      <c r="E101" t="s">
        <v>830</v>
      </c>
      <c r="F101" t="s">
        <v>831</v>
      </c>
      <c r="G101">
        <v>1</v>
      </c>
      <c r="H101" s="6">
        <v>2000000</v>
      </c>
      <c r="I101" s="7">
        <v>45861</v>
      </c>
      <c r="J101" s="7">
        <v>45861</v>
      </c>
      <c r="K101">
        <v>8</v>
      </c>
      <c r="L101" t="s">
        <v>40</v>
      </c>
      <c r="M101" t="s">
        <v>5</v>
      </c>
      <c r="N101" t="s">
        <v>41</v>
      </c>
      <c r="O101" t="s">
        <v>77</v>
      </c>
      <c r="P101" t="s">
        <v>2082</v>
      </c>
      <c r="Q101">
        <v>8</v>
      </c>
      <c r="R101">
        <v>0</v>
      </c>
      <c r="S101">
        <v>0</v>
      </c>
      <c r="U101">
        <v>160000</v>
      </c>
      <c r="V101">
        <v>160000</v>
      </c>
      <c r="W101">
        <v>0</v>
      </c>
      <c r="X101">
        <v>0</v>
      </c>
      <c r="Y101" t="s">
        <v>44</v>
      </c>
    </row>
    <row r="102" spans="1:25" x14ac:dyDescent="0.25">
      <c r="A102">
        <v>101</v>
      </c>
      <c r="B102">
        <v>65503</v>
      </c>
      <c r="C102">
        <v>0</v>
      </c>
      <c r="D102">
        <v>0</v>
      </c>
      <c r="E102" t="s">
        <v>978</v>
      </c>
      <c r="F102" t="s">
        <v>979</v>
      </c>
      <c r="G102">
        <v>1</v>
      </c>
      <c r="H102" s="6">
        <v>3159342</v>
      </c>
      <c r="I102" s="7">
        <v>45861</v>
      </c>
      <c r="J102" s="7">
        <v>45861</v>
      </c>
      <c r="K102">
        <v>8</v>
      </c>
      <c r="L102" t="s">
        <v>40</v>
      </c>
      <c r="M102" t="s">
        <v>7</v>
      </c>
      <c r="N102" t="s">
        <v>41</v>
      </c>
      <c r="O102" t="s">
        <v>64</v>
      </c>
      <c r="P102" t="s">
        <v>2082</v>
      </c>
      <c r="Q102">
        <v>8</v>
      </c>
      <c r="R102">
        <v>0</v>
      </c>
      <c r="S102">
        <v>0</v>
      </c>
      <c r="U102">
        <v>252747</v>
      </c>
      <c r="V102">
        <v>252747</v>
      </c>
      <c r="W102">
        <v>0</v>
      </c>
      <c r="X102">
        <v>0</v>
      </c>
      <c r="Y102" t="s">
        <v>44</v>
      </c>
    </row>
    <row r="103" spans="1:25" x14ac:dyDescent="0.25">
      <c r="A103">
        <v>102</v>
      </c>
      <c r="B103">
        <v>65510</v>
      </c>
      <c r="C103">
        <v>0</v>
      </c>
      <c r="D103">
        <v>0</v>
      </c>
      <c r="E103" t="s">
        <v>2355</v>
      </c>
      <c r="F103" t="s">
        <v>2356</v>
      </c>
      <c r="G103">
        <v>1</v>
      </c>
      <c r="H103" s="6">
        <v>892856</v>
      </c>
      <c r="I103" s="7">
        <v>45861</v>
      </c>
      <c r="J103" s="7">
        <v>45861</v>
      </c>
      <c r="K103">
        <v>10</v>
      </c>
      <c r="L103" t="s">
        <v>40</v>
      </c>
      <c r="M103" t="s">
        <v>3</v>
      </c>
      <c r="N103" t="s">
        <v>41</v>
      </c>
      <c r="O103" t="s">
        <v>51</v>
      </c>
      <c r="P103" t="s">
        <v>2082</v>
      </c>
      <c r="Q103">
        <v>10</v>
      </c>
      <c r="R103">
        <v>0</v>
      </c>
      <c r="S103">
        <v>0</v>
      </c>
      <c r="U103">
        <v>89286</v>
      </c>
      <c r="V103">
        <v>89286</v>
      </c>
      <c r="W103">
        <v>0</v>
      </c>
      <c r="X103">
        <v>0</v>
      </c>
      <c r="Y103" t="s">
        <v>48</v>
      </c>
    </row>
    <row r="104" spans="1:25" x14ac:dyDescent="0.25">
      <c r="A104">
        <v>103</v>
      </c>
      <c r="B104">
        <v>66532</v>
      </c>
      <c r="C104">
        <v>0</v>
      </c>
      <c r="D104">
        <v>0</v>
      </c>
      <c r="E104" t="s">
        <v>1544</v>
      </c>
      <c r="F104" t="s">
        <v>1545</v>
      </c>
      <c r="G104">
        <v>1</v>
      </c>
      <c r="H104" s="6">
        <v>532874</v>
      </c>
      <c r="I104" s="7">
        <v>45861</v>
      </c>
      <c r="J104" s="7"/>
      <c r="K104">
        <v>15</v>
      </c>
      <c r="L104" t="s">
        <v>40</v>
      </c>
      <c r="M104" t="s">
        <v>5</v>
      </c>
      <c r="N104" t="s">
        <v>41</v>
      </c>
      <c r="O104" t="s">
        <v>77</v>
      </c>
      <c r="P104" t="s">
        <v>2082</v>
      </c>
      <c r="Q104">
        <v>7</v>
      </c>
      <c r="R104">
        <v>8</v>
      </c>
      <c r="S104">
        <v>0</v>
      </c>
      <c r="U104">
        <v>79931</v>
      </c>
      <c r="V104">
        <v>37301</v>
      </c>
      <c r="W104">
        <v>42630</v>
      </c>
      <c r="X104">
        <v>0</v>
      </c>
      <c r="Y104" t="s">
        <v>48</v>
      </c>
    </row>
    <row r="105" spans="1:25" x14ac:dyDescent="0.25">
      <c r="A105">
        <v>104</v>
      </c>
      <c r="B105">
        <v>65500</v>
      </c>
      <c r="C105">
        <v>0</v>
      </c>
      <c r="D105">
        <v>0</v>
      </c>
      <c r="E105" t="s">
        <v>1544</v>
      </c>
      <c r="F105" t="s">
        <v>1545</v>
      </c>
      <c r="G105">
        <v>1</v>
      </c>
      <c r="H105" s="6">
        <v>3025857</v>
      </c>
      <c r="I105" s="7">
        <v>45861</v>
      </c>
      <c r="J105" s="7">
        <v>45861</v>
      </c>
      <c r="K105">
        <v>15</v>
      </c>
      <c r="L105" t="s">
        <v>40</v>
      </c>
      <c r="M105" t="s">
        <v>5</v>
      </c>
      <c r="N105" t="s">
        <v>41</v>
      </c>
      <c r="O105" t="s">
        <v>77</v>
      </c>
      <c r="P105" t="s">
        <v>2082</v>
      </c>
      <c r="Q105">
        <v>7</v>
      </c>
      <c r="R105">
        <v>8</v>
      </c>
      <c r="S105">
        <v>0</v>
      </c>
      <c r="U105">
        <v>453879</v>
      </c>
      <c r="V105">
        <v>211810</v>
      </c>
      <c r="W105">
        <v>242069</v>
      </c>
      <c r="X105">
        <v>0</v>
      </c>
      <c r="Y105" t="s">
        <v>48</v>
      </c>
    </row>
    <row r="106" spans="1:25" x14ac:dyDescent="0.25">
      <c r="A106">
        <v>105</v>
      </c>
      <c r="B106">
        <v>65502</v>
      </c>
      <c r="C106">
        <v>0</v>
      </c>
      <c r="D106">
        <v>0</v>
      </c>
      <c r="E106" t="s">
        <v>514</v>
      </c>
      <c r="F106" t="s">
        <v>515</v>
      </c>
      <c r="G106">
        <v>1</v>
      </c>
      <c r="H106" s="6">
        <v>20000000</v>
      </c>
      <c r="I106" s="7">
        <v>45861</v>
      </c>
      <c r="J106" s="7">
        <v>45861</v>
      </c>
      <c r="K106">
        <v>6</v>
      </c>
      <c r="L106" t="s">
        <v>40</v>
      </c>
      <c r="M106" t="s">
        <v>5</v>
      </c>
      <c r="N106" t="s">
        <v>41</v>
      </c>
      <c r="O106" t="s">
        <v>77</v>
      </c>
      <c r="P106" t="s">
        <v>2082</v>
      </c>
      <c r="Q106">
        <v>6</v>
      </c>
      <c r="R106">
        <v>0</v>
      </c>
      <c r="S106">
        <v>0</v>
      </c>
      <c r="U106">
        <v>1200000</v>
      </c>
      <c r="V106">
        <v>1200000</v>
      </c>
      <c r="W106">
        <v>0</v>
      </c>
      <c r="X106">
        <v>0</v>
      </c>
      <c r="Y106" t="s">
        <v>48</v>
      </c>
    </row>
    <row r="107" spans="1:25" x14ac:dyDescent="0.25">
      <c r="A107">
        <v>106</v>
      </c>
      <c r="B107">
        <v>65489</v>
      </c>
      <c r="C107">
        <v>0</v>
      </c>
      <c r="D107">
        <v>0</v>
      </c>
      <c r="E107" t="s">
        <v>1402</v>
      </c>
      <c r="F107" t="s">
        <v>1403</v>
      </c>
      <c r="G107">
        <v>1</v>
      </c>
      <c r="H107" s="6">
        <v>3000000</v>
      </c>
      <c r="I107" s="7">
        <v>45860</v>
      </c>
      <c r="J107" s="7">
        <v>45860</v>
      </c>
      <c r="K107">
        <v>10</v>
      </c>
      <c r="L107" t="s">
        <v>40</v>
      </c>
      <c r="M107" t="s">
        <v>5</v>
      </c>
      <c r="N107" t="s">
        <v>41</v>
      </c>
      <c r="O107" t="s">
        <v>77</v>
      </c>
      <c r="P107" t="s">
        <v>2082</v>
      </c>
      <c r="Q107">
        <v>10</v>
      </c>
      <c r="R107">
        <v>0</v>
      </c>
      <c r="S107">
        <v>0</v>
      </c>
      <c r="U107">
        <v>300000</v>
      </c>
      <c r="V107">
        <v>300000</v>
      </c>
      <c r="W107">
        <v>0</v>
      </c>
      <c r="X107">
        <v>0</v>
      </c>
      <c r="Y107" t="s">
        <v>48</v>
      </c>
    </row>
    <row r="108" spans="1:25" x14ac:dyDescent="0.25">
      <c r="A108">
        <v>107</v>
      </c>
      <c r="B108">
        <v>65485</v>
      </c>
      <c r="C108">
        <v>0</v>
      </c>
      <c r="D108">
        <v>0</v>
      </c>
      <c r="E108" t="s">
        <v>1357</v>
      </c>
      <c r="F108" t="s">
        <v>1358</v>
      </c>
      <c r="G108">
        <v>1</v>
      </c>
      <c r="H108" s="6">
        <v>29961977</v>
      </c>
      <c r="I108" s="7">
        <v>45860</v>
      </c>
      <c r="J108" s="7">
        <v>45860</v>
      </c>
      <c r="K108">
        <v>15</v>
      </c>
      <c r="L108" t="s">
        <v>40</v>
      </c>
      <c r="M108" t="s">
        <v>5</v>
      </c>
      <c r="N108" t="s">
        <v>41</v>
      </c>
      <c r="O108" t="s">
        <v>47</v>
      </c>
      <c r="P108" t="s">
        <v>2082</v>
      </c>
      <c r="Q108">
        <v>2</v>
      </c>
      <c r="R108">
        <v>13</v>
      </c>
      <c r="S108">
        <v>0</v>
      </c>
      <c r="U108">
        <v>4494297</v>
      </c>
      <c r="V108">
        <v>599240</v>
      </c>
      <c r="W108">
        <v>3895057</v>
      </c>
      <c r="X108">
        <v>0</v>
      </c>
      <c r="Y108" t="s">
        <v>250</v>
      </c>
    </row>
    <row r="109" spans="1:25" x14ac:dyDescent="0.25">
      <c r="A109">
        <v>108</v>
      </c>
      <c r="B109">
        <v>65490</v>
      </c>
      <c r="C109">
        <v>0</v>
      </c>
      <c r="D109">
        <v>0</v>
      </c>
      <c r="E109" t="s">
        <v>1406</v>
      </c>
      <c r="F109" t="s">
        <v>1407</v>
      </c>
      <c r="G109">
        <v>1</v>
      </c>
      <c r="H109" s="6">
        <v>14000000</v>
      </c>
      <c r="I109" s="7">
        <v>45860</v>
      </c>
      <c r="J109" s="7">
        <v>45860</v>
      </c>
      <c r="K109">
        <v>10</v>
      </c>
      <c r="L109" t="s">
        <v>40</v>
      </c>
      <c r="M109" t="s">
        <v>5</v>
      </c>
      <c r="N109" t="s">
        <v>41</v>
      </c>
      <c r="O109" t="s">
        <v>77</v>
      </c>
      <c r="P109" t="s">
        <v>2082</v>
      </c>
      <c r="Q109">
        <v>10</v>
      </c>
      <c r="R109">
        <v>0</v>
      </c>
      <c r="S109">
        <v>0</v>
      </c>
      <c r="U109">
        <v>1400000</v>
      </c>
      <c r="V109">
        <v>1400000</v>
      </c>
      <c r="W109">
        <v>0</v>
      </c>
      <c r="X109">
        <v>0</v>
      </c>
      <c r="Y109" t="s">
        <v>48</v>
      </c>
    </row>
    <row r="110" spans="1:25" x14ac:dyDescent="0.25">
      <c r="A110">
        <v>109</v>
      </c>
      <c r="B110">
        <v>65484</v>
      </c>
      <c r="C110">
        <v>0</v>
      </c>
      <c r="D110">
        <v>0</v>
      </c>
      <c r="E110" t="s">
        <v>1361</v>
      </c>
      <c r="F110" t="s">
        <v>1362</v>
      </c>
      <c r="G110">
        <v>1</v>
      </c>
      <c r="H110" s="6">
        <v>9722355</v>
      </c>
      <c r="I110" s="7">
        <v>45860</v>
      </c>
      <c r="J110" s="7">
        <v>45860</v>
      </c>
      <c r="K110">
        <v>15</v>
      </c>
      <c r="L110" t="s">
        <v>40</v>
      </c>
      <c r="M110" t="s">
        <v>5</v>
      </c>
      <c r="N110" t="s">
        <v>41</v>
      </c>
      <c r="O110" t="s">
        <v>47</v>
      </c>
      <c r="P110" t="s">
        <v>2082</v>
      </c>
      <c r="Q110">
        <v>2</v>
      </c>
      <c r="R110">
        <v>13</v>
      </c>
      <c r="S110">
        <v>0</v>
      </c>
      <c r="U110">
        <v>1458353</v>
      </c>
      <c r="V110">
        <v>194447</v>
      </c>
      <c r="W110">
        <v>1263906</v>
      </c>
      <c r="X110">
        <v>0</v>
      </c>
      <c r="Y110" t="s">
        <v>250</v>
      </c>
    </row>
    <row r="111" spans="1:25" x14ac:dyDescent="0.25">
      <c r="A111">
        <v>110</v>
      </c>
      <c r="B111">
        <v>65620</v>
      </c>
      <c r="C111">
        <v>0</v>
      </c>
      <c r="D111">
        <v>0</v>
      </c>
      <c r="E111" t="s">
        <v>578</v>
      </c>
      <c r="F111" t="s">
        <v>579</v>
      </c>
      <c r="G111">
        <v>1</v>
      </c>
      <c r="H111" s="6">
        <v>1000000</v>
      </c>
      <c r="I111" s="7">
        <v>45860</v>
      </c>
      <c r="J111" s="7">
        <v>45860</v>
      </c>
      <c r="K111">
        <v>8</v>
      </c>
      <c r="L111" t="s">
        <v>40</v>
      </c>
      <c r="M111" t="s">
        <v>9</v>
      </c>
      <c r="N111" t="s">
        <v>41</v>
      </c>
      <c r="O111" t="s">
        <v>42</v>
      </c>
      <c r="P111" t="s">
        <v>2082</v>
      </c>
      <c r="Q111">
        <v>8</v>
      </c>
      <c r="R111">
        <v>0</v>
      </c>
      <c r="S111">
        <v>0</v>
      </c>
      <c r="U111">
        <v>80000</v>
      </c>
      <c r="V111">
        <v>80000</v>
      </c>
      <c r="W111">
        <v>0</v>
      </c>
      <c r="X111">
        <v>0</v>
      </c>
      <c r="Y111" t="s">
        <v>109</v>
      </c>
    </row>
    <row r="112" spans="1:25" x14ac:dyDescent="0.25">
      <c r="A112">
        <v>111</v>
      </c>
      <c r="B112">
        <v>65442</v>
      </c>
      <c r="C112">
        <v>0</v>
      </c>
      <c r="D112">
        <v>0</v>
      </c>
      <c r="E112" t="s">
        <v>1739</v>
      </c>
      <c r="F112" t="s">
        <v>1740</v>
      </c>
      <c r="G112">
        <v>1</v>
      </c>
      <c r="H112" s="6">
        <v>60000000</v>
      </c>
      <c r="I112" s="7">
        <v>45860</v>
      </c>
      <c r="J112" s="7">
        <v>45860</v>
      </c>
      <c r="K112">
        <v>15</v>
      </c>
      <c r="L112" t="s">
        <v>40</v>
      </c>
      <c r="M112" t="s">
        <v>5</v>
      </c>
      <c r="N112" t="s">
        <v>41</v>
      </c>
      <c r="O112" t="s">
        <v>54</v>
      </c>
      <c r="P112" t="s">
        <v>2082</v>
      </c>
      <c r="Q112">
        <v>4.5</v>
      </c>
      <c r="R112">
        <v>10.5</v>
      </c>
      <c r="S112">
        <v>0</v>
      </c>
      <c r="U112">
        <v>9000000</v>
      </c>
      <c r="V112">
        <v>2700000</v>
      </c>
      <c r="W112">
        <v>6300000</v>
      </c>
      <c r="X112">
        <v>0</v>
      </c>
      <c r="Y112" t="s">
        <v>48</v>
      </c>
    </row>
    <row r="113" spans="1:25" x14ac:dyDescent="0.25">
      <c r="A113">
        <v>112</v>
      </c>
      <c r="B113">
        <v>65483</v>
      </c>
      <c r="C113">
        <v>0</v>
      </c>
      <c r="D113">
        <v>0</v>
      </c>
      <c r="E113" t="s">
        <v>1848</v>
      </c>
      <c r="F113" t="s">
        <v>1849</v>
      </c>
      <c r="G113">
        <v>1</v>
      </c>
      <c r="H113" s="6">
        <v>16131724</v>
      </c>
      <c r="I113" s="7">
        <v>45860</v>
      </c>
      <c r="J113" s="7">
        <v>45860</v>
      </c>
      <c r="K113">
        <v>15</v>
      </c>
      <c r="L113" t="s">
        <v>40</v>
      </c>
      <c r="M113" t="s">
        <v>5</v>
      </c>
      <c r="N113" t="s">
        <v>41</v>
      </c>
      <c r="O113" t="s">
        <v>47</v>
      </c>
      <c r="P113" t="s">
        <v>2082</v>
      </c>
      <c r="Q113">
        <v>2</v>
      </c>
      <c r="R113">
        <v>13</v>
      </c>
      <c r="S113">
        <v>0</v>
      </c>
      <c r="U113">
        <v>2419759</v>
      </c>
      <c r="V113">
        <v>322634</v>
      </c>
      <c r="W113">
        <v>2097124</v>
      </c>
      <c r="X113">
        <v>0</v>
      </c>
      <c r="Y113" t="s">
        <v>250</v>
      </c>
    </row>
    <row r="114" spans="1:25" x14ac:dyDescent="0.25">
      <c r="A114">
        <v>113</v>
      </c>
      <c r="B114">
        <v>65482</v>
      </c>
      <c r="C114">
        <v>0</v>
      </c>
      <c r="D114">
        <v>0</v>
      </c>
      <c r="E114" t="s">
        <v>1757</v>
      </c>
      <c r="F114" t="s">
        <v>1758</v>
      </c>
      <c r="G114">
        <v>1</v>
      </c>
      <c r="H114" s="6">
        <v>8928385</v>
      </c>
      <c r="I114" s="7">
        <v>45860</v>
      </c>
      <c r="J114" s="7">
        <v>45860</v>
      </c>
      <c r="K114">
        <v>8</v>
      </c>
      <c r="L114" t="s">
        <v>40</v>
      </c>
      <c r="M114" t="s">
        <v>7</v>
      </c>
      <c r="N114" t="s">
        <v>41</v>
      </c>
      <c r="O114" t="s">
        <v>64</v>
      </c>
      <c r="P114" t="s">
        <v>2082</v>
      </c>
      <c r="Q114">
        <v>8</v>
      </c>
      <c r="R114">
        <v>0</v>
      </c>
      <c r="S114">
        <v>0</v>
      </c>
      <c r="U114">
        <v>714271</v>
      </c>
      <c r="V114">
        <v>714271</v>
      </c>
      <c r="W114">
        <v>0</v>
      </c>
      <c r="X114">
        <v>0</v>
      </c>
      <c r="Y114" t="s">
        <v>48</v>
      </c>
    </row>
    <row r="115" spans="1:25" x14ac:dyDescent="0.25">
      <c r="A115">
        <v>114</v>
      </c>
      <c r="B115">
        <v>65493</v>
      </c>
      <c r="C115">
        <v>0</v>
      </c>
      <c r="D115">
        <v>0</v>
      </c>
      <c r="E115" t="s">
        <v>1398</v>
      </c>
      <c r="F115" t="s">
        <v>1399</v>
      </c>
      <c r="G115">
        <v>1</v>
      </c>
      <c r="H115" s="6">
        <v>2500000</v>
      </c>
      <c r="I115" s="7">
        <v>45860</v>
      </c>
      <c r="J115" s="7">
        <v>45860</v>
      </c>
      <c r="K115">
        <v>10</v>
      </c>
      <c r="L115" t="s">
        <v>40</v>
      </c>
      <c r="M115" t="s">
        <v>5</v>
      </c>
      <c r="N115" t="s">
        <v>41</v>
      </c>
      <c r="O115" t="s">
        <v>77</v>
      </c>
      <c r="P115" t="s">
        <v>2082</v>
      </c>
      <c r="Q115">
        <v>10</v>
      </c>
      <c r="R115">
        <v>0</v>
      </c>
      <c r="S115">
        <v>0</v>
      </c>
      <c r="U115">
        <v>250000</v>
      </c>
      <c r="V115">
        <v>250000</v>
      </c>
      <c r="W115">
        <v>0</v>
      </c>
      <c r="X115">
        <v>0</v>
      </c>
      <c r="Y115" t="s">
        <v>48</v>
      </c>
    </row>
    <row r="116" spans="1:25" x14ac:dyDescent="0.25">
      <c r="A116">
        <v>115</v>
      </c>
      <c r="B116">
        <v>65478</v>
      </c>
      <c r="C116">
        <v>0</v>
      </c>
      <c r="D116">
        <v>0</v>
      </c>
      <c r="E116" t="s">
        <v>1035</v>
      </c>
      <c r="F116" t="s">
        <v>1036</v>
      </c>
      <c r="G116">
        <v>1</v>
      </c>
      <c r="H116" s="6">
        <v>9098500</v>
      </c>
      <c r="I116" s="7">
        <v>45860</v>
      </c>
      <c r="J116" s="7">
        <v>45860</v>
      </c>
      <c r="K116">
        <v>5</v>
      </c>
      <c r="L116" t="s">
        <v>40</v>
      </c>
      <c r="M116" t="s">
        <v>5</v>
      </c>
      <c r="N116" t="s">
        <v>41</v>
      </c>
      <c r="O116" t="s">
        <v>47</v>
      </c>
      <c r="P116" t="s">
        <v>2082</v>
      </c>
      <c r="Q116">
        <v>5</v>
      </c>
      <c r="R116">
        <v>0</v>
      </c>
      <c r="S116">
        <v>0</v>
      </c>
      <c r="U116">
        <v>454925</v>
      </c>
      <c r="V116">
        <v>454925</v>
      </c>
      <c r="W116">
        <v>0</v>
      </c>
      <c r="X116">
        <v>0</v>
      </c>
      <c r="Y116" t="s">
        <v>390</v>
      </c>
    </row>
    <row r="117" spans="1:25" x14ac:dyDescent="0.25">
      <c r="A117">
        <v>116</v>
      </c>
      <c r="B117">
        <v>65491</v>
      </c>
      <c r="C117">
        <v>0</v>
      </c>
      <c r="D117">
        <v>0</v>
      </c>
      <c r="E117" t="s">
        <v>1386</v>
      </c>
      <c r="F117" t="s">
        <v>1387</v>
      </c>
      <c r="G117">
        <v>1</v>
      </c>
      <c r="H117" s="6">
        <v>16000000</v>
      </c>
      <c r="I117" s="7">
        <v>45860</v>
      </c>
      <c r="J117" s="7">
        <v>45860</v>
      </c>
      <c r="K117">
        <v>10</v>
      </c>
      <c r="L117" t="s">
        <v>40</v>
      </c>
      <c r="M117" t="s">
        <v>5</v>
      </c>
      <c r="N117" t="s">
        <v>41</v>
      </c>
      <c r="O117" t="s">
        <v>77</v>
      </c>
      <c r="P117" t="s">
        <v>2082</v>
      </c>
      <c r="Q117">
        <v>10</v>
      </c>
      <c r="R117">
        <v>0</v>
      </c>
      <c r="S117">
        <v>0</v>
      </c>
      <c r="U117">
        <v>1600000</v>
      </c>
      <c r="V117">
        <v>1600000</v>
      </c>
      <c r="W117">
        <v>0</v>
      </c>
      <c r="X117">
        <v>0</v>
      </c>
      <c r="Y117" t="s">
        <v>48</v>
      </c>
    </row>
    <row r="118" spans="1:25" x14ac:dyDescent="0.25">
      <c r="A118">
        <v>117</v>
      </c>
      <c r="B118">
        <v>65492</v>
      </c>
      <c r="C118">
        <v>0</v>
      </c>
      <c r="D118">
        <v>0</v>
      </c>
      <c r="E118" t="s">
        <v>1382</v>
      </c>
      <c r="F118" t="s">
        <v>1383</v>
      </c>
      <c r="G118">
        <v>1</v>
      </c>
      <c r="H118" s="6">
        <v>3200000</v>
      </c>
      <c r="I118" s="7">
        <v>45860</v>
      </c>
      <c r="J118" s="7">
        <v>45860</v>
      </c>
      <c r="K118">
        <v>10</v>
      </c>
      <c r="L118" t="s">
        <v>40</v>
      </c>
      <c r="M118" t="s">
        <v>5</v>
      </c>
      <c r="N118" t="s">
        <v>41</v>
      </c>
      <c r="O118" t="s">
        <v>77</v>
      </c>
      <c r="P118" t="s">
        <v>2082</v>
      </c>
      <c r="Q118">
        <v>10</v>
      </c>
      <c r="R118">
        <v>0</v>
      </c>
      <c r="S118">
        <v>0</v>
      </c>
      <c r="U118">
        <v>320000</v>
      </c>
      <c r="V118">
        <v>320000</v>
      </c>
      <c r="W118">
        <v>0</v>
      </c>
      <c r="X118">
        <v>0</v>
      </c>
      <c r="Y118" t="s">
        <v>48</v>
      </c>
    </row>
    <row r="119" spans="1:25" x14ac:dyDescent="0.25">
      <c r="A119">
        <v>118</v>
      </c>
      <c r="B119">
        <v>65486</v>
      </c>
      <c r="C119">
        <v>0</v>
      </c>
      <c r="D119">
        <v>0</v>
      </c>
      <c r="E119" t="s">
        <v>2387</v>
      </c>
      <c r="F119" t="s">
        <v>2388</v>
      </c>
      <c r="G119">
        <v>1</v>
      </c>
      <c r="H119" s="6">
        <v>4665330</v>
      </c>
      <c r="I119" s="7">
        <v>45860</v>
      </c>
      <c r="J119" s="7">
        <v>45860</v>
      </c>
      <c r="K119">
        <v>8</v>
      </c>
      <c r="L119" t="s">
        <v>40</v>
      </c>
      <c r="M119" t="s">
        <v>5</v>
      </c>
      <c r="N119" t="s">
        <v>41</v>
      </c>
      <c r="O119" t="s">
        <v>57</v>
      </c>
      <c r="P119" t="s">
        <v>2082</v>
      </c>
      <c r="Q119">
        <v>8</v>
      </c>
      <c r="R119">
        <v>0</v>
      </c>
      <c r="S119">
        <v>0</v>
      </c>
      <c r="U119">
        <v>373226</v>
      </c>
      <c r="V119">
        <v>373226</v>
      </c>
      <c r="W119">
        <v>0</v>
      </c>
      <c r="X119">
        <v>0</v>
      </c>
      <c r="Y119" t="s">
        <v>2086</v>
      </c>
    </row>
    <row r="120" spans="1:25" x14ac:dyDescent="0.25">
      <c r="A120">
        <v>119</v>
      </c>
      <c r="B120">
        <v>65488</v>
      </c>
      <c r="C120">
        <v>0</v>
      </c>
      <c r="D120">
        <v>0</v>
      </c>
      <c r="E120" t="s">
        <v>1384</v>
      </c>
      <c r="F120" t="s">
        <v>1385</v>
      </c>
      <c r="G120">
        <v>1</v>
      </c>
      <c r="H120" s="6">
        <v>16300000</v>
      </c>
      <c r="I120" s="7">
        <v>45860</v>
      </c>
      <c r="J120" s="7">
        <v>45860</v>
      </c>
      <c r="K120">
        <v>10</v>
      </c>
      <c r="L120" t="s">
        <v>40</v>
      </c>
      <c r="M120" t="s">
        <v>5</v>
      </c>
      <c r="N120" t="s">
        <v>41</v>
      </c>
      <c r="O120" t="s">
        <v>77</v>
      </c>
      <c r="P120" t="s">
        <v>2082</v>
      </c>
      <c r="Q120">
        <v>10</v>
      </c>
      <c r="R120">
        <v>0</v>
      </c>
      <c r="S120">
        <v>0</v>
      </c>
      <c r="U120">
        <v>1630000</v>
      </c>
      <c r="V120">
        <v>1630000</v>
      </c>
      <c r="W120">
        <v>0</v>
      </c>
      <c r="X120">
        <v>0</v>
      </c>
      <c r="Y120" t="s">
        <v>109</v>
      </c>
    </row>
    <row r="121" spans="1:25" x14ac:dyDescent="0.25">
      <c r="A121">
        <v>120</v>
      </c>
      <c r="B121">
        <v>65479</v>
      </c>
      <c r="C121">
        <v>0</v>
      </c>
      <c r="D121">
        <v>0</v>
      </c>
      <c r="E121" t="s">
        <v>1832</v>
      </c>
      <c r="F121" t="s">
        <v>1833</v>
      </c>
      <c r="G121">
        <v>1</v>
      </c>
      <c r="H121" s="6">
        <v>71000000</v>
      </c>
      <c r="I121" s="7">
        <v>45859</v>
      </c>
      <c r="J121" s="7">
        <v>45859</v>
      </c>
      <c r="K121">
        <v>15</v>
      </c>
      <c r="L121" t="s">
        <v>40</v>
      </c>
      <c r="M121" t="s">
        <v>2</v>
      </c>
      <c r="N121" t="s">
        <v>41</v>
      </c>
      <c r="O121" t="s">
        <v>87</v>
      </c>
      <c r="P121" t="s">
        <v>2082</v>
      </c>
      <c r="Q121">
        <v>5</v>
      </c>
      <c r="R121">
        <v>10</v>
      </c>
      <c r="S121">
        <v>0</v>
      </c>
      <c r="U121">
        <v>10650000</v>
      </c>
      <c r="V121">
        <v>3550000</v>
      </c>
      <c r="W121">
        <v>7100000</v>
      </c>
      <c r="X121">
        <v>0</v>
      </c>
      <c r="Y121" t="s">
        <v>250</v>
      </c>
    </row>
    <row r="122" spans="1:25" x14ac:dyDescent="0.25">
      <c r="A122">
        <v>121</v>
      </c>
      <c r="B122">
        <v>65507</v>
      </c>
      <c r="C122">
        <v>0</v>
      </c>
      <c r="D122">
        <v>0</v>
      </c>
      <c r="E122" t="s">
        <v>1878</v>
      </c>
      <c r="F122" t="s">
        <v>1879</v>
      </c>
      <c r="G122">
        <v>1</v>
      </c>
      <c r="H122" s="6">
        <v>19898361</v>
      </c>
      <c r="I122" s="7">
        <v>45859</v>
      </c>
      <c r="J122" s="7">
        <v>45859</v>
      </c>
      <c r="K122">
        <v>7</v>
      </c>
      <c r="L122" t="s">
        <v>40</v>
      </c>
      <c r="M122" t="s">
        <v>5</v>
      </c>
      <c r="N122" t="s">
        <v>41</v>
      </c>
      <c r="O122" t="s">
        <v>47</v>
      </c>
      <c r="P122" t="s">
        <v>2082</v>
      </c>
      <c r="Q122">
        <v>7</v>
      </c>
      <c r="R122">
        <v>0</v>
      </c>
      <c r="S122">
        <v>0</v>
      </c>
      <c r="U122">
        <v>1392885</v>
      </c>
      <c r="V122">
        <v>1392885</v>
      </c>
      <c r="W122">
        <v>0</v>
      </c>
      <c r="X122">
        <v>0</v>
      </c>
      <c r="Y122" t="s">
        <v>48</v>
      </c>
    </row>
    <row r="123" spans="1:25" x14ac:dyDescent="0.25">
      <c r="A123">
        <v>122</v>
      </c>
      <c r="B123">
        <v>65509</v>
      </c>
      <c r="C123">
        <v>0</v>
      </c>
      <c r="D123">
        <v>0</v>
      </c>
      <c r="E123" t="s">
        <v>2014</v>
      </c>
      <c r="F123" t="s">
        <v>2015</v>
      </c>
      <c r="G123">
        <v>1</v>
      </c>
      <c r="H123" s="6">
        <v>998775</v>
      </c>
      <c r="I123" s="7">
        <v>45859</v>
      </c>
      <c r="J123" s="7">
        <v>45859</v>
      </c>
      <c r="K123">
        <v>7</v>
      </c>
      <c r="L123" t="s">
        <v>40</v>
      </c>
      <c r="M123" t="s">
        <v>5</v>
      </c>
      <c r="N123" t="s">
        <v>41</v>
      </c>
      <c r="O123" t="s">
        <v>47</v>
      </c>
      <c r="P123" t="s">
        <v>2082</v>
      </c>
      <c r="Q123">
        <v>7</v>
      </c>
      <c r="R123">
        <v>0</v>
      </c>
      <c r="S123">
        <v>0</v>
      </c>
      <c r="U123">
        <v>69914</v>
      </c>
      <c r="V123">
        <v>69914</v>
      </c>
      <c r="W123">
        <v>0</v>
      </c>
      <c r="X123">
        <v>0</v>
      </c>
      <c r="Y123" t="s">
        <v>48</v>
      </c>
    </row>
    <row r="124" spans="1:25" x14ac:dyDescent="0.25">
      <c r="A124">
        <v>123</v>
      </c>
      <c r="B124">
        <v>65468</v>
      </c>
      <c r="C124">
        <v>0</v>
      </c>
      <c r="D124">
        <v>0</v>
      </c>
      <c r="E124" t="s">
        <v>1317</v>
      </c>
      <c r="F124" t="s">
        <v>1318</v>
      </c>
      <c r="G124">
        <v>1</v>
      </c>
      <c r="H124" s="6">
        <v>2000000</v>
      </c>
      <c r="I124" s="7">
        <v>45859</v>
      </c>
      <c r="J124" s="7">
        <v>45859</v>
      </c>
      <c r="K124">
        <v>10</v>
      </c>
      <c r="L124" t="s">
        <v>40</v>
      </c>
      <c r="M124" t="s">
        <v>5</v>
      </c>
      <c r="N124" t="s">
        <v>41</v>
      </c>
      <c r="O124" t="s">
        <v>54</v>
      </c>
      <c r="P124" t="s">
        <v>2082</v>
      </c>
      <c r="Q124">
        <v>10</v>
      </c>
      <c r="R124">
        <v>0</v>
      </c>
      <c r="S124">
        <v>0</v>
      </c>
      <c r="U124">
        <v>200000</v>
      </c>
      <c r="V124">
        <v>200000</v>
      </c>
      <c r="W124">
        <v>0</v>
      </c>
      <c r="X124">
        <v>0</v>
      </c>
      <c r="Y124" t="s">
        <v>44</v>
      </c>
    </row>
    <row r="125" spans="1:25" x14ac:dyDescent="0.25">
      <c r="A125">
        <v>124</v>
      </c>
      <c r="B125">
        <v>65508</v>
      </c>
      <c r="C125">
        <v>0</v>
      </c>
      <c r="D125">
        <v>0</v>
      </c>
      <c r="E125" t="s">
        <v>1876</v>
      </c>
      <c r="F125" t="s">
        <v>1877</v>
      </c>
      <c r="G125">
        <v>1</v>
      </c>
      <c r="H125" s="6">
        <v>16788496</v>
      </c>
      <c r="I125" s="7">
        <v>45859</v>
      </c>
      <c r="J125" s="7">
        <v>45859</v>
      </c>
      <c r="K125">
        <v>7</v>
      </c>
      <c r="L125" t="s">
        <v>40</v>
      </c>
      <c r="M125" t="s">
        <v>5</v>
      </c>
      <c r="N125" t="s">
        <v>41</v>
      </c>
      <c r="O125" t="s">
        <v>47</v>
      </c>
      <c r="P125" t="s">
        <v>2082</v>
      </c>
      <c r="Q125">
        <v>7</v>
      </c>
      <c r="R125">
        <v>0</v>
      </c>
      <c r="S125">
        <v>0</v>
      </c>
      <c r="U125">
        <v>1175195</v>
      </c>
      <c r="V125">
        <v>1175195</v>
      </c>
      <c r="W125">
        <v>0</v>
      </c>
      <c r="X125">
        <v>0</v>
      </c>
      <c r="Y125" t="s">
        <v>48</v>
      </c>
    </row>
    <row r="126" spans="1:25" x14ac:dyDescent="0.25">
      <c r="A126">
        <v>125</v>
      </c>
      <c r="B126">
        <v>65464</v>
      </c>
      <c r="C126">
        <v>0</v>
      </c>
      <c r="D126">
        <v>0</v>
      </c>
      <c r="E126" t="s">
        <v>2443</v>
      </c>
      <c r="F126" t="s">
        <v>2444</v>
      </c>
      <c r="G126">
        <v>1</v>
      </c>
      <c r="H126" s="6">
        <v>20000000</v>
      </c>
      <c r="I126" s="7">
        <v>45859</v>
      </c>
      <c r="J126" s="7">
        <v>45859</v>
      </c>
      <c r="K126">
        <v>15</v>
      </c>
      <c r="L126" t="s">
        <v>40</v>
      </c>
      <c r="M126" t="s">
        <v>5</v>
      </c>
      <c r="N126" t="s">
        <v>41</v>
      </c>
      <c r="O126" t="s">
        <v>57</v>
      </c>
      <c r="P126" t="s">
        <v>2082</v>
      </c>
      <c r="Q126">
        <v>4</v>
      </c>
      <c r="R126">
        <v>11</v>
      </c>
      <c r="S126">
        <v>0</v>
      </c>
      <c r="U126">
        <v>3000000</v>
      </c>
      <c r="V126">
        <v>800000</v>
      </c>
      <c r="W126">
        <v>2200000</v>
      </c>
      <c r="X126">
        <v>0</v>
      </c>
      <c r="Y126" t="s">
        <v>2086</v>
      </c>
    </row>
    <row r="127" spans="1:25" x14ac:dyDescent="0.25">
      <c r="A127">
        <v>126</v>
      </c>
      <c r="B127">
        <v>65466</v>
      </c>
      <c r="C127">
        <v>0</v>
      </c>
      <c r="D127">
        <v>0</v>
      </c>
      <c r="E127" t="s">
        <v>429</v>
      </c>
      <c r="F127" t="s">
        <v>430</v>
      </c>
      <c r="G127">
        <v>1</v>
      </c>
      <c r="H127" s="6">
        <v>4404615</v>
      </c>
      <c r="I127" s="7">
        <v>45859</v>
      </c>
      <c r="J127" s="7">
        <v>45859</v>
      </c>
      <c r="K127">
        <v>15</v>
      </c>
      <c r="L127" t="s">
        <v>40</v>
      </c>
      <c r="M127" t="s">
        <v>5</v>
      </c>
      <c r="N127" t="s">
        <v>41</v>
      </c>
      <c r="O127" t="s">
        <v>54</v>
      </c>
      <c r="P127" t="s">
        <v>2082</v>
      </c>
      <c r="Q127">
        <v>9</v>
      </c>
      <c r="R127">
        <v>6</v>
      </c>
      <c r="S127">
        <v>0</v>
      </c>
      <c r="U127">
        <v>660692</v>
      </c>
      <c r="V127">
        <v>396415</v>
      </c>
      <c r="W127">
        <v>264277</v>
      </c>
      <c r="X127">
        <v>0</v>
      </c>
      <c r="Y127" t="s">
        <v>48</v>
      </c>
    </row>
    <row r="128" spans="1:25" x14ac:dyDescent="0.25">
      <c r="A128">
        <v>127</v>
      </c>
      <c r="B128">
        <v>65465</v>
      </c>
      <c r="C128">
        <v>0</v>
      </c>
      <c r="D128">
        <v>0</v>
      </c>
      <c r="E128" t="s">
        <v>1792</v>
      </c>
      <c r="F128" t="s">
        <v>1793</v>
      </c>
      <c r="G128">
        <v>1</v>
      </c>
      <c r="H128" s="6">
        <v>1298904</v>
      </c>
      <c r="I128" s="7">
        <v>45859</v>
      </c>
      <c r="J128" s="7">
        <v>45859</v>
      </c>
      <c r="K128">
        <v>15</v>
      </c>
      <c r="L128" t="s">
        <v>40</v>
      </c>
      <c r="M128" t="s">
        <v>5</v>
      </c>
      <c r="N128" t="s">
        <v>41</v>
      </c>
      <c r="O128" t="s">
        <v>54</v>
      </c>
      <c r="P128" t="s">
        <v>2082</v>
      </c>
      <c r="Q128">
        <v>9</v>
      </c>
      <c r="R128">
        <v>6</v>
      </c>
      <c r="S128">
        <v>0</v>
      </c>
      <c r="U128">
        <v>194836</v>
      </c>
      <c r="V128">
        <v>116901</v>
      </c>
      <c r="W128">
        <v>77934</v>
      </c>
      <c r="X128">
        <v>0</v>
      </c>
      <c r="Y128" t="s">
        <v>48</v>
      </c>
    </row>
    <row r="129" spans="1:25" x14ac:dyDescent="0.25">
      <c r="A129">
        <v>128</v>
      </c>
      <c r="B129">
        <v>65472</v>
      </c>
      <c r="C129">
        <v>0</v>
      </c>
      <c r="D129">
        <v>0</v>
      </c>
      <c r="E129" t="s">
        <v>1620</v>
      </c>
      <c r="F129" t="s">
        <v>1621</v>
      </c>
      <c r="G129">
        <v>1</v>
      </c>
      <c r="H129" s="6">
        <v>2000000</v>
      </c>
      <c r="I129" s="7">
        <v>45856</v>
      </c>
      <c r="J129" s="7">
        <v>45856</v>
      </c>
      <c r="K129">
        <v>15</v>
      </c>
      <c r="L129" t="s">
        <v>40</v>
      </c>
      <c r="M129" t="s">
        <v>5</v>
      </c>
      <c r="N129" t="s">
        <v>41</v>
      </c>
      <c r="O129" t="s">
        <v>54</v>
      </c>
      <c r="P129" t="s">
        <v>2082</v>
      </c>
      <c r="Q129">
        <v>3</v>
      </c>
      <c r="R129">
        <v>12</v>
      </c>
      <c r="S129">
        <v>0</v>
      </c>
      <c r="U129">
        <v>300000</v>
      </c>
      <c r="V129">
        <v>60000</v>
      </c>
      <c r="W129">
        <v>240000</v>
      </c>
      <c r="X129">
        <v>0</v>
      </c>
      <c r="Y129" t="s">
        <v>72</v>
      </c>
    </row>
    <row r="130" spans="1:25" x14ac:dyDescent="0.25">
      <c r="A130">
        <v>129</v>
      </c>
      <c r="B130">
        <v>65444</v>
      </c>
      <c r="C130">
        <v>0</v>
      </c>
      <c r="D130">
        <v>0</v>
      </c>
      <c r="E130" t="s">
        <v>795</v>
      </c>
      <c r="F130" t="s">
        <v>796</v>
      </c>
      <c r="G130">
        <v>1</v>
      </c>
      <c r="H130" s="6">
        <v>13932170</v>
      </c>
      <c r="I130" s="7">
        <v>45856</v>
      </c>
      <c r="J130" s="7">
        <v>45856</v>
      </c>
      <c r="K130" t="s">
        <v>167</v>
      </c>
      <c r="L130" t="s">
        <v>40</v>
      </c>
      <c r="M130" t="s">
        <v>7</v>
      </c>
      <c r="N130" t="s">
        <v>41</v>
      </c>
      <c r="O130" t="s">
        <v>64</v>
      </c>
      <c r="P130" t="s">
        <v>2082</v>
      </c>
      <c r="Q130">
        <v>5.5</v>
      </c>
      <c r="R130">
        <v>0</v>
      </c>
      <c r="S130">
        <v>0</v>
      </c>
      <c r="U130">
        <v>766269</v>
      </c>
      <c r="V130">
        <v>766269</v>
      </c>
      <c r="W130">
        <v>0</v>
      </c>
      <c r="X130">
        <v>0</v>
      </c>
      <c r="Y130" t="s">
        <v>44</v>
      </c>
    </row>
    <row r="131" spans="1:25" x14ac:dyDescent="0.25">
      <c r="A131">
        <v>130</v>
      </c>
      <c r="B131">
        <v>65435</v>
      </c>
      <c r="C131">
        <v>0</v>
      </c>
      <c r="D131">
        <v>0</v>
      </c>
      <c r="E131" t="s">
        <v>1250</v>
      </c>
      <c r="F131" t="s">
        <v>1251</v>
      </c>
      <c r="G131">
        <v>1</v>
      </c>
      <c r="H131" s="6">
        <v>1865903</v>
      </c>
      <c r="I131" s="7">
        <v>45856</v>
      </c>
      <c r="J131" s="7">
        <v>45856</v>
      </c>
      <c r="K131">
        <v>5</v>
      </c>
      <c r="L131" t="s">
        <v>40</v>
      </c>
      <c r="M131" t="s">
        <v>9</v>
      </c>
      <c r="N131" t="s">
        <v>41</v>
      </c>
      <c r="O131" t="s">
        <v>42</v>
      </c>
      <c r="P131" t="s">
        <v>2082</v>
      </c>
      <c r="Q131">
        <v>5</v>
      </c>
      <c r="R131">
        <v>0</v>
      </c>
      <c r="S131">
        <v>0</v>
      </c>
      <c r="U131">
        <v>93295</v>
      </c>
      <c r="V131">
        <v>93295</v>
      </c>
      <c r="W131">
        <v>0</v>
      </c>
      <c r="X131">
        <v>0</v>
      </c>
      <c r="Y131" t="s">
        <v>44</v>
      </c>
    </row>
    <row r="132" spans="1:25" x14ac:dyDescent="0.25">
      <c r="A132">
        <v>131</v>
      </c>
      <c r="B132">
        <v>65431</v>
      </c>
      <c r="C132">
        <v>0</v>
      </c>
      <c r="D132">
        <v>0</v>
      </c>
      <c r="E132" t="s">
        <v>1276</v>
      </c>
      <c r="F132" t="s">
        <v>1277</v>
      </c>
      <c r="G132">
        <v>1</v>
      </c>
      <c r="H132" s="6">
        <v>3887524</v>
      </c>
      <c r="I132" s="7">
        <v>45856</v>
      </c>
      <c r="J132" s="7">
        <v>45856</v>
      </c>
      <c r="K132" t="s">
        <v>2403</v>
      </c>
      <c r="L132" t="s">
        <v>40</v>
      </c>
      <c r="M132" t="s">
        <v>9</v>
      </c>
      <c r="N132" t="s">
        <v>41</v>
      </c>
      <c r="O132" t="s">
        <v>42</v>
      </c>
      <c r="P132" t="s">
        <v>2082</v>
      </c>
      <c r="Q132">
        <v>5</v>
      </c>
      <c r="R132">
        <v>7.9</v>
      </c>
      <c r="S132">
        <v>0</v>
      </c>
      <c r="U132">
        <v>501491</v>
      </c>
      <c r="V132">
        <v>194376</v>
      </c>
      <c r="W132">
        <v>307114</v>
      </c>
      <c r="X132">
        <v>0</v>
      </c>
      <c r="Y132" t="s">
        <v>44</v>
      </c>
    </row>
    <row r="133" spans="1:25" x14ac:dyDescent="0.25">
      <c r="A133">
        <v>132</v>
      </c>
      <c r="B133">
        <v>65432</v>
      </c>
      <c r="C133">
        <v>0</v>
      </c>
      <c r="D133">
        <v>0</v>
      </c>
      <c r="E133" t="s">
        <v>1278</v>
      </c>
      <c r="F133" t="s">
        <v>1279</v>
      </c>
      <c r="G133">
        <v>1</v>
      </c>
      <c r="H133" s="6">
        <v>464098</v>
      </c>
      <c r="I133" s="7">
        <v>45856</v>
      </c>
      <c r="J133" s="7">
        <v>45856</v>
      </c>
      <c r="K133">
        <v>5</v>
      </c>
      <c r="L133" t="s">
        <v>40</v>
      </c>
      <c r="M133" t="s">
        <v>9</v>
      </c>
      <c r="N133" t="s">
        <v>41</v>
      </c>
      <c r="O133" t="s">
        <v>42</v>
      </c>
      <c r="P133" t="s">
        <v>2082</v>
      </c>
      <c r="Q133">
        <v>5</v>
      </c>
      <c r="R133">
        <v>0</v>
      </c>
      <c r="S133">
        <v>0</v>
      </c>
      <c r="U133">
        <v>23205</v>
      </c>
      <c r="V133">
        <v>23205</v>
      </c>
      <c r="W133">
        <v>0</v>
      </c>
      <c r="X133">
        <v>0</v>
      </c>
      <c r="Y133" t="s">
        <v>44</v>
      </c>
    </row>
    <row r="134" spans="1:25" x14ac:dyDescent="0.25">
      <c r="A134">
        <v>133</v>
      </c>
      <c r="B134">
        <v>65433</v>
      </c>
      <c r="C134">
        <v>0</v>
      </c>
      <c r="D134">
        <v>0</v>
      </c>
      <c r="E134" t="s">
        <v>1278</v>
      </c>
      <c r="F134" t="s">
        <v>1279</v>
      </c>
      <c r="G134">
        <v>1</v>
      </c>
      <c r="H134" s="6">
        <v>380301</v>
      </c>
      <c r="I134" s="7">
        <v>45856</v>
      </c>
      <c r="J134" s="7">
        <v>45856</v>
      </c>
      <c r="K134">
        <v>5</v>
      </c>
      <c r="L134" t="s">
        <v>40</v>
      </c>
      <c r="M134" t="s">
        <v>9</v>
      </c>
      <c r="N134" t="s">
        <v>41</v>
      </c>
      <c r="O134" t="s">
        <v>42</v>
      </c>
      <c r="P134" t="s">
        <v>2082</v>
      </c>
      <c r="Q134">
        <v>5</v>
      </c>
      <c r="R134">
        <v>0</v>
      </c>
      <c r="S134">
        <v>0</v>
      </c>
      <c r="U134">
        <v>19015</v>
      </c>
      <c r="V134">
        <v>19015</v>
      </c>
      <c r="W134">
        <v>0</v>
      </c>
      <c r="X134">
        <v>0</v>
      </c>
      <c r="Y134" t="s">
        <v>44</v>
      </c>
    </row>
    <row r="135" spans="1:25" x14ac:dyDescent="0.25">
      <c r="A135">
        <v>134</v>
      </c>
      <c r="B135">
        <v>65434</v>
      </c>
      <c r="C135">
        <v>0</v>
      </c>
      <c r="D135">
        <v>0</v>
      </c>
      <c r="E135" t="s">
        <v>1278</v>
      </c>
      <c r="F135" t="s">
        <v>1279</v>
      </c>
      <c r="G135">
        <v>1</v>
      </c>
      <c r="H135" s="6">
        <v>500218</v>
      </c>
      <c r="I135" s="7">
        <v>45856</v>
      </c>
      <c r="J135" s="7">
        <v>45856</v>
      </c>
      <c r="K135">
        <v>5</v>
      </c>
      <c r="L135" t="s">
        <v>40</v>
      </c>
      <c r="M135" t="s">
        <v>9</v>
      </c>
      <c r="N135" t="s">
        <v>41</v>
      </c>
      <c r="O135" t="s">
        <v>42</v>
      </c>
      <c r="P135" t="s">
        <v>2082</v>
      </c>
      <c r="Q135">
        <v>5</v>
      </c>
      <c r="R135">
        <v>0</v>
      </c>
      <c r="S135">
        <v>0</v>
      </c>
      <c r="U135">
        <v>25011</v>
      </c>
      <c r="V135">
        <v>25011</v>
      </c>
      <c r="W135">
        <v>0</v>
      </c>
      <c r="X135">
        <v>0</v>
      </c>
      <c r="Y135" t="s">
        <v>44</v>
      </c>
    </row>
    <row r="136" spans="1:25" x14ac:dyDescent="0.25">
      <c r="A136">
        <v>135</v>
      </c>
      <c r="B136">
        <v>65430</v>
      </c>
      <c r="C136">
        <v>0</v>
      </c>
      <c r="D136">
        <v>0</v>
      </c>
      <c r="E136" t="s">
        <v>1272</v>
      </c>
      <c r="F136" t="s">
        <v>1273</v>
      </c>
      <c r="G136">
        <v>1</v>
      </c>
      <c r="H136" s="6">
        <v>1540373</v>
      </c>
      <c r="I136" s="7">
        <v>45856</v>
      </c>
      <c r="J136" s="7">
        <v>45856</v>
      </c>
      <c r="K136">
        <v>5</v>
      </c>
      <c r="L136" t="s">
        <v>40</v>
      </c>
      <c r="M136" t="s">
        <v>9</v>
      </c>
      <c r="N136" t="s">
        <v>41</v>
      </c>
      <c r="O136" t="s">
        <v>42</v>
      </c>
      <c r="P136" t="s">
        <v>2082</v>
      </c>
      <c r="Q136">
        <v>5</v>
      </c>
      <c r="R136">
        <v>0</v>
      </c>
      <c r="S136">
        <v>0</v>
      </c>
      <c r="U136">
        <v>77019</v>
      </c>
      <c r="V136">
        <v>77019</v>
      </c>
      <c r="W136">
        <v>0</v>
      </c>
      <c r="X136">
        <v>0</v>
      </c>
      <c r="Y136" t="s">
        <v>44</v>
      </c>
    </row>
    <row r="137" spans="1:25" x14ac:dyDescent="0.25">
      <c r="A137">
        <v>136</v>
      </c>
      <c r="B137">
        <v>65443</v>
      </c>
      <c r="C137">
        <v>0</v>
      </c>
      <c r="D137">
        <v>0</v>
      </c>
      <c r="E137" t="s">
        <v>1828</v>
      </c>
      <c r="F137" t="s">
        <v>1829</v>
      </c>
      <c r="G137">
        <v>1</v>
      </c>
      <c r="H137" s="6">
        <v>4600000</v>
      </c>
      <c r="I137" s="7">
        <v>45856</v>
      </c>
      <c r="J137" s="7">
        <v>45856</v>
      </c>
      <c r="K137">
        <v>10</v>
      </c>
      <c r="L137" t="s">
        <v>40</v>
      </c>
      <c r="M137" t="s">
        <v>5</v>
      </c>
      <c r="N137" t="s">
        <v>41</v>
      </c>
      <c r="O137" t="s">
        <v>57</v>
      </c>
      <c r="P137" t="s">
        <v>2082</v>
      </c>
      <c r="Q137">
        <v>10</v>
      </c>
      <c r="R137">
        <v>0</v>
      </c>
      <c r="S137">
        <v>0</v>
      </c>
      <c r="U137">
        <v>460000</v>
      </c>
      <c r="V137">
        <v>460000</v>
      </c>
      <c r="W137">
        <v>0</v>
      </c>
      <c r="X137">
        <v>0</v>
      </c>
      <c r="Y137" t="s">
        <v>109</v>
      </c>
    </row>
    <row r="138" spans="1:25" x14ac:dyDescent="0.25">
      <c r="A138">
        <v>137</v>
      </c>
      <c r="B138">
        <v>65436</v>
      </c>
      <c r="C138">
        <v>0</v>
      </c>
      <c r="D138">
        <v>0</v>
      </c>
      <c r="E138" t="s">
        <v>1068</v>
      </c>
      <c r="F138" t="s">
        <v>1069</v>
      </c>
      <c r="G138">
        <v>1</v>
      </c>
      <c r="H138" s="6">
        <v>43600000</v>
      </c>
      <c r="I138" s="7">
        <v>45856</v>
      </c>
      <c r="J138" s="7">
        <v>45856</v>
      </c>
      <c r="K138">
        <v>4</v>
      </c>
      <c r="L138" t="s">
        <v>40</v>
      </c>
      <c r="M138" t="s">
        <v>5</v>
      </c>
      <c r="N138" t="s">
        <v>41</v>
      </c>
      <c r="O138" t="s">
        <v>77</v>
      </c>
      <c r="P138" t="s">
        <v>2082</v>
      </c>
      <c r="Q138">
        <v>4</v>
      </c>
      <c r="R138">
        <v>0</v>
      </c>
      <c r="S138">
        <v>0</v>
      </c>
      <c r="U138">
        <v>1744000</v>
      </c>
      <c r="V138">
        <v>1744000</v>
      </c>
      <c r="W138">
        <v>0</v>
      </c>
      <c r="X138">
        <v>0</v>
      </c>
      <c r="Y138" t="s">
        <v>48</v>
      </c>
    </row>
    <row r="139" spans="1:25" x14ac:dyDescent="0.25">
      <c r="A139">
        <v>138</v>
      </c>
      <c r="B139">
        <v>65437</v>
      </c>
      <c r="C139">
        <v>0</v>
      </c>
      <c r="D139">
        <v>0</v>
      </c>
      <c r="E139" t="s">
        <v>1254</v>
      </c>
      <c r="F139" t="s">
        <v>1255</v>
      </c>
      <c r="G139">
        <v>1</v>
      </c>
      <c r="H139" s="6">
        <v>1458390</v>
      </c>
      <c r="I139" s="7">
        <v>45856</v>
      </c>
      <c r="J139" s="7">
        <v>45856</v>
      </c>
      <c r="K139">
        <v>5</v>
      </c>
      <c r="L139" t="s">
        <v>40</v>
      </c>
      <c r="M139" t="s">
        <v>9</v>
      </c>
      <c r="N139" t="s">
        <v>41</v>
      </c>
      <c r="O139" t="s">
        <v>42</v>
      </c>
      <c r="P139" t="s">
        <v>2082</v>
      </c>
      <c r="Q139">
        <v>5</v>
      </c>
      <c r="R139">
        <v>0</v>
      </c>
      <c r="S139">
        <v>0</v>
      </c>
      <c r="U139">
        <v>72920</v>
      </c>
      <c r="V139">
        <v>72920</v>
      </c>
      <c r="W139">
        <v>0</v>
      </c>
      <c r="X139">
        <v>0</v>
      </c>
      <c r="Y139" t="s">
        <v>44</v>
      </c>
    </row>
    <row r="140" spans="1:25" x14ac:dyDescent="0.25">
      <c r="A140">
        <v>139</v>
      </c>
      <c r="B140">
        <v>65438</v>
      </c>
      <c r="C140">
        <v>0</v>
      </c>
      <c r="D140">
        <v>0</v>
      </c>
      <c r="E140" t="s">
        <v>1256</v>
      </c>
      <c r="F140" t="s">
        <v>1257</v>
      </c>
      <c r="G140">
        <v>1</v>
      </c>
      <c r="H140" s="6">
        <v>1947140</v>
      </c>
      <c r="I140" s="7">
        <v>45856</v>
      </c>
      <c r="J140" s="7">
        <v>45856</v>
      </c>
      <c r="K140">
        <v>5</v>
      </c>
      <c r="L140" t="s">
        <v>40</v>
      </c>
      <c r="M140" t="s">
        <v>9</v>
      </c>
      <c r="N140" t="s">
        <v>41</v>
      </c>
      <c r="O140" t="s">
        <v>42</v>
      </c>
      <c r="P140" t="s">
        <v>2082</v>
      </c>
      <c r="Q140">
        <v>5</v>
      </c>
      <c r="R140">
        <v>0</v>
      </c>
      <c r="S140">
        <v>0</v>
      </c>
      <c r="U140">
        <v>97357</v>
      </c>
      <c r="V140">
        <v>97357</v>
      </c>
      <c r="W140">
        <v>0</v>
      </c>
      <c r="X140">
        <v>0</v>
      </c>
      <c r="Y140" t="s">
        <v>44</v>
      </c>
    </row>
    <row r="141" spans="1:25" x14ac:dyDescent="0.25">
      <c r="A141">
        <v>140</v>
      </c>
      <c r="B141">
        <v>65439</v>
      </c>
      <c r="C141">
        <v>0</v>
      </c>
      <c r="D141">
        <v>0</v>
      </c>
      <c r="E141" t="s">
        <v>1258</v>
      </c>
      <c r="F141" t="s">
        <v>1259</v>
      </c>
      <c r="G141">
        <v>1</v>
      </c>
      <c r="H141" s="6">
        <v>914036</v>
      </c>
      <c r="I141" s="7">
        <v>45856</v>
      </c>
      <c r="J141" s="7">
        <v>45856</v>
      </c>
      <c r="K141">
        <v>5</v>
      </c>
      <c r="L141" t="s">
        <v>40</v>
      </c>
      <c r="M141" t="s">
        <v>9</v>
      </c>
      <c r="N141" t="s">
        <v>41</v>
      </c>
      <c r="O141" t="s">
        <v>42</v>
      </c>
      <c r="P141" t="s">
        <v>2082</v>
      </c>
      <c r="Q141">
        <v>5</v>
      </c>
      <c r="R141">
        <v>0</v>
      </c>
      <c r="S141">
        <v>0</v>
      </c>
      <c r="U141">
        <v>45702</v>
      </c>
      <c r="V141">
        <v>45702</v>
      </c>
      <c r="W141">
        <v>0</v>
      </c>
      <c r="X141">
        <v>0</v>
      </c>
      <c r="Y141" t="s">
        <v>44</v>
      </c>
    </row>
    <row r="142" spans="1:25" x14ac:dyDescent="0.25">
      <c r="A142">
        <v>141</v>
      </c>
      <c r="B142">
        <v>65440</v>
      </c>
      <c r="C142">
        <v>0</v>
      </c>
      <c r="D142">
        <v>0</v>
      </c>
      <c r="E142" t="s">
        <v>1260</v>
      </c>
      <c r="F142" t="s">
        <v>1261</v>
      </c>
      <c r="G142">
        <v>1</v>
      </c>
      <c r="H142" s="6">
        <v>1906976</v>
      </c>
      <c r="I142" s="7">
        <v>45856</v>
      </c>
      <c r="J142" s="7">
        <v>45856</v>
      </c>
      <c r="K142">
        <v>5</v>
      </c>
      <c r="L142" t="s">
        <v>40</v>
      </c>
      <c r="M142" t="s">
        <v>9</v>
      </c>
      <c r="N142" t="s">
        <v>41</v>
      </c>
      <c r="O142" t="s">
        <v>42</v>
      </c>
      <c r="P142" t="s">
        <v>2082</v>
      </c>
      <c r="Q142">
        <v>5</v>
      </c>
      <c r="R142">
        <v>0</v>
      </c>
      <c r="S142">
        <v>0</v>
      </c>
      <c r="U142">
        <v>95349</v>
      </c>
      <c r="V142">
        <v>95349</v>
      </c>
      <c r="W142">
        <v>0</v>
      </c>
      <c r="X142">
        <v>0</v>
      </c>
      <c r="Y142" t="s">
        <v>44</v>
      </c>
    </row>
    <row r="143" spans="1:25" x14ac:dyDescent="0.25">
      <c r="A143">
        <v>142</v>
      </c>
      <c r="B143">
        <v>65460</v>
      </c>
      <c r="C143">
        <v>0</v>
      </c>
      <c r="D143">
        <v>0</v>
      </c>
      <c r="E143" t="s">
        <v>594</v>
      </c>
      <c r="F143" t="s">
        <v>595</v>
      </c>
      <c r="G143">
        <v>1</v>
      </c>
      <c r="H143" s="6">
        <v>4987498</v>
      </c>
      <c r="I143" s="7">
        <v>45856</v>
      </c>
      <c r="J143" s="7">
        <v>45856</v>
      </c>
      <c r="K143">
        <v>8</v>
      </c>
      <c r="L143" t="s">
        <v>40</v>
      </c>
      <c r="M143" t="s">
        <v>5</v>
      </c>
      <c r="N143" t="s">
        <v>41</v>
      </c>
      <c r="O143" t="s">
        <v>54</v>
      </c>
      <c r="P143" t="s">
        <v>2082</v>
      </c>
      <c r="Q143">
        <v>8</v>
      </c>
      <c r="R143">
        <v>0</v>
      </c>
      <c r="S143">
        <v>0</v>
      </c>
      <c r="U143">
        <v>399000</v>
      </c>
      <c r="V143">
        <v>399000</v>
      </c>
      <c r="W143">
        <v>0</v>
      </c>
      <c r="X143">
        <v>0</v>
      </c>
      <c r="Y143" t="s">
        <v>109</v>
      </c>
    </row>
    <row r="144" spans="1:25" x14ac:dyDescent="0.25">
      <c r="A144">
        <v>143</v>
      </c>
      <c r="B144">
        <v>65453</v>
      </c>
      <c r="C144">
        <v>0</v>
      </c>
      <c r="D144">
        <v>0</v>
      </c>
      <c r="E144" t="s">
        <v>279</v>
      </c>
      <c r="F144" t="s">
        <v>280</v>
      </c>
      <c r="G144">
        <v>1</v>
      </c>
      <c r="H144" s="6">
        <v>20207837</v>
      </c>
      <c r="I144" s="7">
        <v>45856</v>
      </c>
      <c r="J144" s="7">
        <v>45856</v>
      </c>
      <c r="K144" t="s">
        <v>80</v>
      </c>
      <c r="L144" t="s">
        <v>40</v>
      </c>
      <c r="M144" t="s">
        <v>5</v>
      </c>
      <c r="N144" t="s">
        <v>41</v>
      </c>
      <c r="O144" t="s">
        <v>57</v>
      </c>
      <c r="P144" t="s">
        <v>2082</v>
      </c>
      <c r="Q144">
        <v>6.8</v>
      </c>
      <c r="R144">
        <v>0</v>
      </c>
      <c r="S144">
        <v>0</v>
      </c>
      <c r="U144">
        <v>1374133</v>
      </c>
      <c r="V144">
        <v>1374133</v>
      </c>
      <c r="W144">
        <v>0</v>
      </c>
      <c r="X144">
        <v>0</v>
      </c>
      <c r="Y144" t="s">
        <v>81</v>
      </c>
    </row>
    <row r="145" spans="1:25" x14ac:dyDescent="0.25">
      <c r="A145">
        <v>144</v>
      </c>
      <c r="B145">
        <v>65461</v>
      </c>
      <c r="C145">
        <v>0</v>
      </c>
      <c r="D145">
        <v>0</v>
      </c>
      <c r="E145" t="s">
        <v>984</v>
      </c>
      <c r="F145" t="s">
        <v>985</v>
      </c>
      <c r="G145">
        <v>1</v>
      </c>
      <c r="H145" s="6">
        <v>4088008</v>
      </c>
      <c r="I145" s="7">
        <v>45856</v>
      </c>
      <c r="J145" s="7">
        <v>45856</v>
      </c>
      <c r="K145">
        <v>15</v>
      </c>
      <c r="L145" t="s">
        <v>40</v>
      </c>
      <c r="M145" t="s">
        <v>5</v>
      </c>
      <c r="N145" t="s">
        <v>41</v>
      </c>
      <c r="O145" t="s">
        <v>47</v>
      </c>
      <c r="P145" t="s">
        <v>2082</v>
      </c>
      <c r="Q145">
        <v>4</v>
      </c>
      <c r="R145">
        <v>11</v>
      </c>
      <c r="S145">
        <v>0</v>
      </c>
      <c r="U145">
        <v>613201</v>
      </c>
      <c r="V145">
        <v>163520</v>
      </c>
      <c r="W145">
        <v>449681</v>
      </c>
      <c r="X145">
        <v>0</v>
      </c>
      <c r="Y145" t="s">
        <v>109</v>
      </c>
    </row>
    <row r="146" spans="1:25" x14ac:dyDescent="0.25">
      <c r="A146">
        <v>145</v>
      </c>
      <c r="B146">
        <v>65417</v>
      </c>
      <c r="C146">
        <v>0</v>
      </c>
      <c r="D146">
        <v>0</v>
      </c>
      <c r="E146" t="s">
        <v>1210</v>
      </c>
      <c r="F146" t="s">
        <v>1211</v>
      </c>
      <c r="G146">
        <v>1</v>
      </c>
      <c r="H146" s="6">
        <v>3116639</v>
      </c>
      <c r="I146" s="7">
        <v>45856</v>
      </c>
      <c r="J146" s="7">
        <v>45856</v>
      </c>
      <c r="K146">
        <v>15</v>
      </c>
      <c r="L146" t="s">
        <v>40</v>
      </c>
      <c r="M146" t="s">
        <v>5</v>
      </c>
      <c r="N146" t="s">
        <v>41</v>
      </c>
      <c r="O146" t="s">
        <v>57</v>
      </c>
      <c r="P146" t="s">
        <v>2082</v>
      </c>
      <c r="Q146">
        <v>5</v>
      </c>
      <c r="R146">
        <v>10</v>
      </c>
      <c r="S146">
        <v>0</v>
      </c>
      <c r="U146">
        <v>467496</v>
      </c>
      <c r="V146">
        <v>155832</v>
      </c>
      <c r="W146">
        <v>311664</v>
      </c>
      <c r="X146">
        <v>0</v>
      </c>
      <c r="Y146" t="s">
        <v>72</v>
      </c>
    </row>
    <row r="147" spans="1:25" x14ac:dyDescent="0.25">
      <c r="A147">
        <v>146</v>
      </c>
      <c r="B147">
        <v>65456</v>
      </c>
      <c r="C147">
        <v>0</v>
      </c>
      <c r="D147">
        <v>0</v>
      </c>
      <c r="E147" t="s">
        <v>313</v>
      </c>
      <c r="F147" t="s">
        <v>314</v>
      </c>
      <c r="G147">
        <v>1</v>
      </c>
      <c r="H147" s="6">
        <v>1667545</v>
      </c>
      <c r="I147" s="7">
        <v>45856</v>
      </c>
      <c r="J147" s="7">
        <v>45856</v>
      </c>
      <c r="K147">
        <v>15</v>
      </c>
      <c r="L147" t="s">
        <v>40</v>
      </c>
      <c r="M147" t="s">
        <v>3</v>
      </c>
      <c r="N147" t="s">
        <v>41</v>
      </c>
      <c r="O147" t="s">
        <v>51</v>
      </c>
      <c r="P147" t="s">
        <v>2082</v>
      </c>
      <c r="Q147">
        <v>10</v>
      </c>
      <c r="R147">
        <v>5</v>
      </c>
      <c r="S147">
        <v>0</v>
      </c>
      <c r="U147">
        <v>250132</v>
      </c>
      <c r="V147">
        <v>166754</v>
      </c>
      <c r="W147">
        <v>83377</v>
      </c>
      <c r="X147">
        <v>0</v>
      </c>
      <c r="Y147" t="s">
        <v>109</v>
      </c>
    </row>
    <row r="148" spans="1:25" x14ac:dyDescent="0.25">
      <c r="A148">
        <v>147</v>
      </c>
      <c r="B148">
        <v>65416</v>
      </c>
      <c r="C148">
        <v>0</v>
      </c>
      <c r="D148">
        <v>0</v>
      </c>
      <c r="E148" t="s">
        <v>1488</v>
      </c>
      <c r="F148" t="s">
        <v>1489</v>
      </c>
      <c r="G148">
        <v>1</v>
      </c>
      <c r="H148" s="6">
        <v>10000000</v>
      </c>
      <c r="I148" s="7">
        <v>45856</v>
      </c>
      <c r="J148" s="7">
        <v>45856</v>
      </c>
      <c r="K148">
        <v>15</v>
      </c>
      <c r="L148" t="s">
        <v>40</v>
      </c>
      <c r="M148" t="s">
        <v>5</v>
      </c>
      <c r="N148" t="s">
        <v>41</v>
      </c>
      <c r="O148" t="s">
        <v>47</v>
      </c>
      <c r="P148" t="s">
        <v>2082</v>
      </c>
      <c r="Q148">
        <v>6</v>
      </c>
      <c r="R148">
        <v>9</v>
      </c>
      <c r="S148">
        <v>0</v>
      </c>
      <c r="U148">
        <v>1500000</v>
      </c>
      <c r="V148">
        <v>600000</v>
      </c>
      <c r="W148">
        <v>900000</v>
      </c>
      <c r="X148">
        <v>0</v>
      </c>
      <c r="Y148" t="s">
        <v>48</v>
      </c>
    </row>
    <row r="149" spans="1:25" x14ac:dyDescent="0.25">
      <c r="A149">
        <v>148</v>
      </c>
      <c r="B149">
        <v>65470</v>
      </c>
      <c r="C149">
        <v>0</v>
      </c>
      <c r="D149">
        <v>0</v>
      </c>
      <c r="E149" t="s">
        <v>2277</v>
      </c>
      <c r="F149" t="s">
        <v>2278</v>
      </c>
      <c r="G149">
        <v>1</v>
      </c>
      <c r="H149" s="6">
        <v>2500000</v>
      </c>
      <c r="I149" s="7">
        <v>45856</v>
      </c>
      <c r="J149" s="7">
        <v>45856</v>
      </c>
      <c r="K149">
        <v>15</v>
      </c>
      <c r="L149" t="s">
        <v>40</v>
      </c>
      <c r="M149" t="s">
        <v>5</v>
      </c>
      <c r="N149" t="s">
        <v>41</v>
      </c>
      <c r="O149" t="s">
        <v>54</v>
      </c>
      <c r="P149" t="s">
        <v>2082</v>
      </c>
      <c r="Q149">
        <v>3</v>
      </c>
      <c r="R149">
        <v>12</v>
      </c>
      <c r="S149">
        <v>0</v>
      </c>
      <c r="U149">
        <v>375000</v>
      </c>
      <c r="V149">
        <v>75000</v>
      </c>
      <c r="W149">
        <v>300000</v>
      </c>
      <c r="X149">
        <v>0</v>
      </c>
      <c r="Y149" t="s">
        <v>72</v>
      </c>
    </row>
    <row r="150" spans="1:25" x14ac:dyDescent="0.25">
      <c r="A150">
        <v>149</v>
      </c>
      <c r="B150">
        <v>65415</v>
      </c>
      <c r="C150">
        <v>0</v>
      </c>
      <c r="D150">
        <v>0</v>
      </c>
      <c r="E150" t="s">
        <v>1490</v>
      </c>
      <c r="F150" t="s">
        <v>1491</v>
      </c>
      <c r="G150">
        <v>1</v>
      </c>
      <c r="H150" s="6">
        <v>15000000</v>
      </c>
      <c r="I150" s="7">
        <v>45856</v>
      </c>
      <c r="J150" s="7">
        <v>45856</v>
      </c>
      <c r="K150">
        <v>15</v>
      </c>
      <c r="L150" t="s">
        <v>40</v>
      </c>
      <c r="M150" t="s">
        <v>5</v>
      </c>
      <c r="N150" t="s">
        <v>41</v>
      </c>
      <c r="O150" t="s">
        <v>47</v>
      </c>
      <c r="P150" t="s">
        <v>2082</v>
      </c>
      <c r="Q150">
        <v>6</v>
      </c>
      <c r="R150">
        <v>9</v>
      </c>
      <c r="S150">
        <v>0</v>
      </c>
      <c r="U150">
        <v>2250000</v>
      </c>
      <c r="V150">
        <v>900000</v>
      </c>
      <c r="W150">
        <v>1350000</v>
      </c>
      <c r="X150">
        <v>0</v>
      </c>
      <c r="Y150" t="s">
        <v>48</v>
      </c>
    </row>
    <row r="151" spans="1:25" x14ac:dyDescent="0.25">
      <c r="A151">
        <v>150</v>
      </c>
      <c r="B151">
        <v>65418</v>
      </c>
      <c r="C151">
        <v>0</v>
      </c>
      <c r="D151">
        <v>0</v>
      </c>
      <c r="E151" t="s">
        <v>1232</v>
      </c>
      <c r="F151" t="s">
        <v>1233</v>
      </c>
      <c r="G151">
        <v>1</v>
      </c>
      <c r="H151" s="6">
        <v>94875061</v>
      </c>
      <c r="I151" s="7">
        <v>45856</v>
      </c>
      <c r="J151" s="7">
        <v>45856</v>
      </c>
      <c r="K151">
        <v>15</v>
      </c>
      <c r="L151" t="s">
        <v>40</v>
      </c>
      <c r="M151" t="s">
        <v>5</v>
      </c>
      <c r="N151" t="s">
        <v>41</v>
      </c>
      <c r="O151" t="s">
        <v>54</v>
      </c>
      <c r="P151" t="s">
        <v>2082</v>
      </c>
      <c r="Q151">
        <v>3.7</v>
      </c>
      <c r="R151">
        <v>11.3</v>
      </c>
      <c r="S151">
        <v>0</v>
      </c>
      <c r="U151">
        <v>14231259</v>
      </c>
      <c r="V151">
        <v>3510377</v>
      </c>
      <c r="W151">
        <v>10720882</v>
      </c>
      <c r="X151">
        <v>0</v>
      </c>
      <c r="Y151" t="s">
        <v>67</v>
      </c>
    </row>
    <row r="152" spans="1:25" x14ac:dyDescent="0.25">
      <c r="A152">
        <v>151</v>
      </c>
      <c r="B152">
        <v>65469</v>
      </c>
      <c r="C152">
        <v>0</v>
      </c>
      <c r="D152">
        <v>0</v>
      </c>
      <c r="E152" t="s">
        <v>1842</v>
      </c>
      <c r="F152" t="s">
        <v>1843</v>
      </c>
      <c r="G152">
        <v>1</v>
      </c>
      <c r="H152" s="6">
        <v>10000000</v>
      </c>
      <c r="I152" s="7">
        <v>45856</v>
      </c>
      <c r="J152" s="7">
        <v>45856</v>
      </c>
      <c r="K152">
        <v>15</v>
      </c>
      <c r="L152" t="s">
        <v>40</v>
      </c>
      <c r="M152" t="s">
        <v>5</v>
      </c>
      <c r="N152" t="s">
        <v>41</v>
      </c>
      <c r="O152" t="s">
        <v>54</v>
      </c>
      <c r="P152" t="s">
        <v>2082</v>
      </c>
      <c r="Q152">
        <v>3</v>
      </c>
      <c r="R152">
        <v>12</v>
      </c>
      <c r="S152">
        <v>0</v>
      </c>
      <c r="U152">
        <v>1500000</v>
      </c>
      <c r="V152">
        <v>300000</v>
      </c>
      <c r="W152">
        <v>1200000</v>
      </c>
      <c r="X152">
        <v>0</v>
      </c>
      <c r="Y152" t="s">
        <v>72</v>
      </c>
    </row>
    <row r="153" spans="1:25" x14ac:dyDescent="0.25">
      <c r="A153">
        <v>152</v>
      </c>
      <c r="B153">
        <v>65459</v>
      </c>
      <c r="C153">
        <v>0</v>
      </c>
      <c r="D153">
        <v>0</v>
      </c>
      <c r="E153" t="s">
        <v>391</v>
      </c>
      <c r="F153" t="s">
        <v>392</v>
      </c>
      <c r="G153">
        <v>1</v>
      </c>
      <c r="H153" s="6">
        <v>467870</v>
      </c>
      <c r="I153" s="7">
        <v>45856</v>
      </c>
      <c r="J153" s="7">
        <v>45856</v>
      </c>
      <c r="K153">
        <v>15</v>
      </c>
      <c r="L153" t="s">
        <v>40</v>
      </c>
      <c r="M153" t="s">
        <v>3</v>
      </c>
      <c r="N153" t="s">
        <v>41</v>
      </c>
      <c r="O153" t="s">
        <v>51</v>
      </c>
      <c r="P153" t="s">
        <v>2082</v>
      </c>
      <c r="Q153">
        <v>10</v>
      </c>
      <c r="R153">
        <v>5</v>
      </c>
      <c r="S153">
        <v>0</v>
      </c>
      <c r="U153">
        <v>70181</v>
      </c>
      <c r="V153">
        <v>46787</v>
      </c>
      <c r="W153">
        <v>23394</v>
      </c>
      <c r="X153">
        <v>0</v>
      </c>
      <c r="Y153" t="s">
        <v>72</v>
      </c>
    </row>
    <row r="154" spans="1:25" x14ac:dyDescent="0.25">
      <c r="A154">
        <v>153</v>
      </c>
      <c r="B154">
        <v>65457</v>
      </c>
      <c r="C154">
        <v>0</v>
      </c>
      <c r="D154">
        <v>0</v>
      </c>
      <c r="E154" t="s">
        <v>384</v>
      </c>
      <c r="F154" t="s">
        <v>385</v>
      </c>
      <c r="G154">
        <v>1</v>
      </c>
      <c r="H154" s="6">
        <v>1871334</v>
      </c>
      <c r="I154" s="7">
        <v>45856</v>
      </c>
      <c r="J154" s="7">
        <v>45856</v>
      </c>
      <c r="K154">
        <v>15</v>
      </c>
      <c r="L154" t="s">
        <v>40</v>
      </c>
      <c r="M154" t="s">
        <v>3</v>
      </c>
      <c r="N154" t="s">
        <v>41</v>
      </c>
      <c r="O154" t="s">
        <v>51</v>
      </c>
      <c r="P154" t="s">
        <v>2082</v>
      </c>
      <c r="Q154">
        <v>10</v>
      </c>
      <c r="R154">
        <v>5</v>
      </c>
      <c r="S154">
        <v>0</v>
      </c>
      <c r="U154">
        <v>280700</v>
      </c>
      <c r="V154">
        <v>187133</v>
      </c>
      <c r="W154">
        <v>93567</v>
      </c>
      <c r="X154">
        <v>0</v>
      </c>
      <c r="Y154" t="s">
        <v>72</v>
      </c>
    </row>
    <row r="155" spans="1:25" x14ac:dyDescent="0.25">
      <c r="A155">
        <v>154</v>
      </c>
      <c r="B155">
        <v>65458</v>
      </c>
      <c r="C155">
        <v>0</v>
      </c>
      <c r="D155">
        <v>0</v>
      </c>
      <c r="E155" t="s">
        <v>386</v>
      </c>
      <c r="F155" t="s">
        <v>387</v>
      </c>
      <c r="G155">
        <v>1</v>
      </c>
      <c r="H155" s="6">
        <v>333719</v>
      </c>
      <c r="I155" s="7">
        <v>45856</v>
      </c>
      <c r="J155" s="7">
        <v>45856</v>
      </c>
      <c r="K155">
        <v>15</v>
      </c>
      <c r="L155" t="s">
        <v>40</v>
      </c>
      <c r="M155" t="s">
        <v>3</v>
      </c>
      <c r="N155" t="s">
        <v>41</v>
      </c>
      <c r="O155" t="s">
        <v>51</v>
      </c>
      <c r="P155" t="s">
        <v>2082</v>
      </c>
      <c r="Q155">
        <v>10</v>
      </c>
      <c r="R155">
        <v>5</v>
      </c>
      <c r="S155">
        <v>0</v>
      </c>
      <c r="U155">
        <v>50058</v>
      </c>
      <c r="V155">
        <v>33372</v>
      </c>
      <c r="W155">
        <v>16686</v>
      </c>
      <c r="X155">
        <v>0</v>
      </c>
      <c r="Y155" t="s">
        <v>72</v>
      </c>
    </row>
    <row r="156" spans="1:25" x14ac:dyDescent="0.25">
      <c r="A156">
        <v>155</v>
      </c>
      <c r="B156">
        <v>65447</v>
      </c>
      <c r="C156">
        <v>0</v>
      </c>
      <c r="D156">
        <v>0</v>
      </c>
      <c r="E156" t="s">
        <v>2114</v>
      </c>
      <c r="F156" t="s">
        <v>2115</v>
      </c>
      <c r="G156">
        <v>1</v>
      </c>
      <c r="H156" s="6">
        <v>437315</v>
      </c>
      <c r="I156" s="7">
        <v>45856</v>
      </c>
      <c r="J156" s="7">
        <v>45856</v>
      </c>
      <c r="K156" t="s">
        <v>80</v>
      </c>
      <c r="L156" t="s">
        <v>40</v>
      </c>
      <c r="M156" t="s">
        <v>5</v>
      </c>
      <c r="N156" t="s">
        <v>41</v>
      </c>
      <c r="O156" t="s">
        <v>57</v>
      </c>
      <c r="P156" t="s">
        <v>2082</v>
      </c>
      <c r="Q156">
        <v>6.8</v>
      </c>
      <c r="R156">
        <v>0</v>
      </c>
      <c r="S156">
        <v>0</v>
      </c>
      <c r="U156">
        <v>29737</v>
      </c>
      <c r="V156">
        <v>29737</v>
      </c>
      <c r="W156">
        <v>0</v>
      </c>
      <c r="X156">
        <v>0</v>
      </c>
      <c r="Y156" t="s">
        <v>81</v>
      </c>
    </row>
    <row r="157" spans="1:25" x14ac:dyDescent="0.25">
      <c r="A157">
        <v>156</v>
      </c>
      <c r="B157">
        <v>65429</v>
      </c>
      <c r="C157">
        <v>0</v>
      </c>
      <c r="D157">
        <v>0</v>
      </c>
      <c r="E157" t="s">
        <v>1216</v>
      </c>
      <c r="F157" t="s">
        <v>1217</v>
      </c>
      <c r="G157">
        <v>1</v>
      </c>
      <c r="H157" s="6">
        <v>1414573</v>
      </c>
      <c r="I157" s="7">
        <v>45856</v>
      </c>
      <c r="J157" s="7">
        <v>45856</v>
      </c>
      <c r="K157">
        <v>5</v>
      </c>
      <c r="L157" t="s">
        <v>40</v>
      </c>
      <c r="M157" t="s">
        <v>9</v>
      </c>
      <c r="N157" t="s">
        <v>41</v>
      </c>
      <c r="O157" t="s">
        <v>42</v>
      </c>
      <c r="P157" t="s">
        <v>2082</v>
      </c>
      <c r="Q157">
        <v>5</v>
      </c>
      <c r="R157">
        <v>0</v>
      </c>
      <c r="S157">
        <v>0</v>
      </c>
      <c r="U157">
        <v>70729</v>
      </c>
      <c r="V157">
        <v>70729</v>
      </c>
      <c r="W157">
        <v>0</v>
      </c>
      <c r="X157">
        <v>0</v>
      </c>
      <c r="Y157" t="s">
        <v>112</v>
      </c>
    </row>
    <row r="158" spans="1:25" x14ac:dyDescent="0.25">
      <c r="A158">
        <v>157</v>
      </c>
      <c r="B158">
        <v>65411</v>
      </c>
      <c r="C158">
        <v>0</v>
      </c>
      <c r="D158">
        <v>0</v>
      </c>
      <c r="E158" t="s">
        <v>275</v>
      </c>
      <c r="F158" t="s">
        <v>276</v>
      </c>
      <c r="G158">
        <v>1</v>
      </c>
      <c r="H158" s="6">
        <v>2000000</v>
      </c>
      <c r="I158" s="7">
        <v>45856</v>
      </c>
      <c r="J158" s="7">
        <v>45856</v>
      </c>
      <c r="K158">
        <v>9</v>
      </c>
      <c r="L158" t="s">
        <v>40</v>
      </c>
      <c r="M158" t="s">
        <v>4</v>
      </c>
      <c r="N158" t="s">
        <v>41</v>
      </c>
      <c r="O158" t="s">
        <v>51</v>
      </c>
      <c r="P158" t="s">
        <v>2082</v>
      </c>
      <c r="Q158">
        <v>9</v>
      </c>
      <c r="R158">
        <v>0</v>
      </c>
      <c r="S158">
        <v>0</v>
      </c>
      <c r="U158">
        <v>180000</v>
      </c>
      <c r="V158">
        <v>180000</v>
      </c>
      <c r="W158">
        <v>0</v>
      </c>
      <c r="X158">
        <v>0</v>
      </c>
      <c r="Y158" t="s">
        <v>44</v>
      </c>
    </row>
    <row r="159" spans="1:25" x14ac:dyDescent="0.25">
      <c r="A159">
        <v>158</v>
      </c>
      <c r="B159">
        <v>65471</v>
      </c>
      <c r="C159">
        <v>0</v>
      </c>
      <c r="D159">
        <v>0</v>
      </c>
      <c r="E159" t="s">
        <v>1840</v>
      </c>
      <c r="F159" t="s">
        <v>1841</v>
      </c>
      <c r="G159">
        <v>1</v>
      </c>
      <c r="H159" s="6">
        <v>35000000</v>
      </c>
      <c r="I159" s="7">
        <v>45856</v>
      </c>
      <c r="J159" s="7">
        <v>45856</v>
      </c>
      <c r="K159">
        <v>15</v>
      </c>
      <c r="L159" t="s">
        <v>40</v>
      </c>
      <c r="M159" t="s">
        <v>5</v>
      </c>
      <c r="N159" t="s">
        <v>41</v>
      </c>
      <c r="O159" t="s">
        <v>54</v>
      </c>
      <c r="P159" t="s">
        <v>2082</v>
      </c>
      <c r="Q159">
        <v>3</v>
      </c>
      <c r="R159">
        <v>12</v>
      </c>
      <c r="S159">
        <v>0</v>
      </c>
      <c r="U159">
        <v>5250000</v>
      </c>
      <c r="V159">
        <v>1050000</v>
      </c>
      <c r="W159">
        <v>4200000</v>
      </c>
      <c r="X159">
        <v>0</v>
      </c>
      <c r="Y159" t="s">
        <v>72</v>
      </c>
    </row>
    <row r="160" spans="1:25" x14ac:dyDescent="0.25">
      <c r="A160">
        <v>159</v>
      </c>
      <c r="B160">
        <v>65451</v>
      </c>
      <c r="C160">
        <v>0</v>
      </c>
      <c r="D160">
        <v>0</v>
      </c>
      <c r="E160" t="s">
        <v>176</v>
      </c>
      <c r="F160" t="s">
        <v>177</v>
      </c>
      <c r="G160">
        <v>1</v>
      </c>
      <c r="H160" s="6">
        <v>475119</v>
      </c>
      <c r="I160" s="7">
        <v>45856</v>
      </c>
      <c r="J160" s="7">
        <v>45856</v>
      </c>
      <c r="K160" t="s">
        <v>80</v>
      </c>
      <c r="L160" t="s">
        <v>40</v>
      </c>
      <c r="M160" t="s">
        <v>5</v>
      </c>
      <c r="N160" t="s">
        <v>41</v>
      </c>
      <c r="O160" t="s">
        <v>57</v>
      </c>
      <c r="P160" t="s">
        <v>2082</v>
      </c>
      <c r="Q160">
        <v>6.8</v>
      </c>
      <c r="R160">
        <v>0</v>
      </c>
      <c r="S160">
        <v>0</v>
      </c>
      <c r="U160">
        <v>32308</v>
      </c>
      <c r="V160">
        <v>32308</v>
      </c>
      <c r="W160">
        <v>0</v>
      </c>
      <c r="X160">
        <v>0</v>
      </c>
      <c r="Y160" t="s">
        <v>81</v>
      </c>
    </row>
    <row r="161" spans="1:25" x14ac:dyDescent="0.25">
      <c r="A161">
        <v>160</v>
      </c>
      <c r="B161">
        <v>65455</v>
      </c>
      <c r="C161">
        <v>0</v>
      </c>
      <c r="D161">
        <v>0</v>
      </c>
      <c r="E161" t="s">
        <v>181</v>
      </c>
      <c r="F161" t="s">
        <v>182</v>
      </c>
      <c r="G161">
        <v>1</v>
      </c>
      <c r="H161" s="6">
        <v>1222573</v>
      </c>
      <c r="I161" s="7">
        <v>45856</v>
      </c>
      <c r="J161" s="7">
        <v>45856</v>
      </c>
      <c r="K161">
        <v>15</v>
      </c>
      <c r="L161" t="s">
        <v>40</v>
      </c>
      <c r="M161" t="s">
        <v>3</v>
      </c>
      <c r="N161" t="s">
        <v>41</v>
      </c>
      <c r="O161" t="s">
        <v>51</v>
      </c>
      <c r="P161" t="s">
        <v>2082</v>
      </c>
      <c r="Q161">
        <v>10</v>
      </c>
      <c r="R161">
        <v>5</v>
      </c>
      <c r="S161">
        <v>0</v>
      </c>
      <c r="U161">
        <v>183386</v>
      </c>
      <c r="V161">
        <v>122257</v>
      </c>
      <c r="W161">
        <v>61129</v>
      </c>
      <c r="X161">
        <v>0</v>
      </c>
      <c r="Y161" t="s">
        <v>72</v>
      </c>
    </row>
    <row r="162" spans="1:25" x14ac:dyDescent="0.25">
      <c r="A162">
        <v>161</v>
      </c>
      <c r="B162">
        <v>65448</v>
      </c>
      <c r="C162">
        <v>0</v>
      </c>
      <c r="D162">
        <v>0</v>
      </c>
      <c r="E162" t="s">
        <v>168</v>
      </c>
      <c r="F162" t="s">
        <v>169</v>
      </c>
      <c r="G162">
        <v>1</v>
      </c>
      <c r="H162" s="6">
        <v>371870</v>
      </c>
      <c r="I162" s="7">
        <v>45856</v>
      </c>
      <c r="J162" s="7">
        <v>45856</v>
      </c>
      <c r="K162" t="s">
        <v>80</v>
      </c>
      <c r="L162" t="s">
        <v>40</v>
      </c>
      <c r="M162" t="s">
        <v>5</v>
      </c>
      <c r="N162" t="s">
        <v>41</v>
      </c>
      <c r="O162" t="s">
        <v>57</v>
      </c>
      <c r="P162" t="s">
        <v>2082</v>
      </c>
      <c r="Q162">
        <v>6.8</v>
      </c>
      <c r="R162">
        <v>0</v>
      </c>
      <c r="S162">
        <v>0</v>
      </c>
      <c r="U162">
        <v>25287</v>
      </c>
      <c r="V162">
        <v>25287</v>
      </c>
      <c r="W162">
        <v>0</v>
      </c>
      <c r="X162">
        <v>0</v>
      </c>
      <c r="Y162" t="s">
        <v>81</v>
      </c>
    </row>
    <row r="163" spans="1:25" x14ac:dyDescent="0.25">
      <c r="A163">
        <v>162</v>
      </c>
      <c r="B163">
        <v>65450</v>
      </c>
      <c r="C163">
        <v>0</v>
      </c>
      <c r="D163">
        <v>0</v>
      </c>
      <c r="E163" t="s">
        <v>170</v>
      </c>
      <c r="F163" t="s">
        <v>171</v>
      </c>
      <c r="G163">
        <v>1</v>
      </c>
      <c r="H163" s="6">
        <v>332243</v>
      </c>
      <c r="I163" s="7">
        <v>45856</v>
      </c>
      <c r="J163" s="7">
        <v>45856</v>
      </c>
      <c r="K163" t="s">
        <v>80</v>
      </c>
      <c r="L163" t="s">
        <v>40</v>
      </c>
      <c r="M163" t="s">
        <v>5</v>
      </c>
      <c r="N163" t="s">
        <v>41</v>
      </c>
      <c r="O163" t="s">
        <v>57</v>
      </c>
      <c r="P163" t="s">
        <v>2082</v>
      </c>
      <c r="Q163">
        <v>6.8</v>
      </c>
      <c r="R163">
        <v>0</v>
      </c>
      <c r="S163">
        <v>0</v>
      </c>
      <c r="U163">
        <v>22593</v>
      </c>
      <c r="V163">
        <v>22593</v>
      </c>
      <c r="W163">
        <v>0</v>
      </c>
      <c r="X163">
        <v>0</v>
      </c>
      <c r="Y163" t="s">
        <v>81</v>
      </c>
    </row>
    <row r="164" spans="1:25" x14ac:dyDescent="0.25">
      <c r="A164">
        <v>163</v>
      </c>
      <c r="B164">
        <v>65449</v>
      </c>
      <c r="C164">
        <v>0</v>
      </c>
      <c r="D164">
        <v>0</v>
      </c>
      <c r="E164" t="s">
        <v>172</v>
      </c>
      <c r="F164" t="s">
        <v>173</v>
      </c>
      <c r="G164">
        <v>1</v>
      </c>
      <c r="H164" s="6">
        <v>495032</v>
      </c>
      <c r="I164" s="7">
        <v>45856</v>
      </c>
      <c r="J164" s="7">
        <v>45856</v>
      </c>
      <c r="K164" t="s">
        <v>80</v>
      </c>
      <c r="L164" t="s">
        <v>40</v>
      </c>
      <c r="M164" t="s">
        <v>5</v>
      </c>
      <c r="N164" t="s">
        <v>41</v>
      </c>
      <c r="O164" t="s">
        <v>57</v>
      </c>
      <c r="P164" t="s">
        <v>2082</v>
      </c>
      <c r="Q164">
        <v>6.8</v>
      </c>
      <c r="R164">
        <v>0</v>
      </c>
      <c r="S164">
        <v>0</v>
      </c>
      <c r="U164">
        <v>33662</v>
      </c>
      <c r="V164">
        <v>33662</v>
      </c>
      <c r="W164">
        <v>0</v>
      </c>
      <c r="X164">
        <v>0</v>
      </c>
      <c r="Y164" t="s">
        <v>81</v>
      </c>
    </row>
    <row r="165" spans="1:25" x14ac:dyDescent="0.25">
      <c r="A165">
        <v>164</v>
      </c>
      <c r="B165">
        <v>65428</v>
      </c>
      <c r="C165">
        <v>0</v>
      </c>
      <c r="D165">
        <v>0</v>
      </c>
      <c r="E165" t="s">
        <v>1196</v>
      </c>
      <c r="F165" t="s">
        <v>1197</v>
      </c>
      <c r="G165">
        <v>1</v>
      </c>
      <c r="H165" s="6">
        <v>6319791</v>
      </c>
      <c r="I165" s="7">
        <v>45856</v>
      </c>
      <c r="J165" s="7">
        <v>45856</v>
      </c>
      <c r="K165">
        <v>5</v>
      </c>
      <c r="L165" t="s">
        <v>40</v>
      </c>
      <c r="M165" t="s">
        <v>9</v>
      </c>
      <c r="N165" t="s">
        <v>41</v>
      </c>
      <c r="O165" t="s">
        <v>42</v>
      </c>
      <c r="P165" t="s">
        <v>2082</v>
      </c>
      <c r="Q165">
        <v>5</v>
      </c>
      <c r="R165">
        <v>0</v>
      </c>
      <c r="S165">
        <v>0</v>
      </c>
      <c r="U165">
        <v>315990</v>
      </c>
      <c r="V165">
        <v>315990</v>
      </c>
      <c r="W165">
        <v>0</v>
      </c>
      <c r="X165">
        <v>0</v>
      </c>
      <c r="Y165" t="s">
        <v>112</v>
      </c>
    </row>
    <row r="166" spans="1:25" x14ac:dyDescent="0.25">
      <c r="A166">
        <v>165</v>
      </c>
      <c r="B166">
        <v>65452</v>
      </c>
      <c r="C166">
        <v>0</v>
      </c>
      <c r="D166">
        <v>0</v>
      </c>
      <c r="E166" t="s">
        <v>191</v>
      </c>
      <c r="F166" t="s">
        <v>192</v>
      </c>
      <c r="G166">
        <v>1</v>
      </c>
      <c r="H166" s="6">
        <v>368891</v>
      </c>
      <c r="I166" s="7">
        <v>45856</v>
      </c>
      <c r="J166" s="7">
        <v>45856</v>
      </c>
      <c r="K166" t="s">
        <v>80</v>
      </c>
      <c r="L166" t="s">
        <v>40</v>
      </c>
      <c r="M166" t="s">
        <v>5</v>
      </c>
      <c r="N166" t="s">
        <v>41</v>
      </c>
      <c r="O166" t="s">
        <v>57</v>
      </c>
      <c r="P166" t="s">
        <v>2082</v>
      </c>
      <c r="Q166">
        <v>6.8</v>
      </c>
      <c r="R166">
        <v>0</v>
      </c>
      <c r="S166">
        <v>0</v>
      </c>
      <c r="U166">
        <v>25085</v>
      </c>
      <c r="V166">
        <v>25085</v>
      </c>
      <c r="W166">
        <v>0</v>
      </c>
      <c r="X166">
        <v>0</v>
      </c>
      <c r="Y166" t="s">
        <v>81</v>
      </c>
    </row>
    <row r="167" spans="1:25" x14ac:dyDescent="0.25">
      <c r="A167">
        <v>166</v>
      </c>
      <c r="B167">
        <v>65446</v>
      </c>
      <c r="C167">
        <v>0</v>
      </c>
      <c r="D167">
        <v>0</v>
      </c>
      <c r="E167" t="s">
        <v>88</v>
      </c>
      <c r="F167" t="s">
        <v>89</v>
      </c>
      <c r="G167">
        <v>1</v>
      </c>
      <c r="H167" s="6">
        <v>172792</v>
      </c>
      <c r="I167" s="7">
        <v>45856</v>
      </c>
      <c r="J167" s="7">
        <v>45856</v>
      </c>
      <c r="K167" t="s">
        <v>80</v>
      </c>
      <c r="L167" t="s">
        <v>40</v>
      </c>
      <c r="M167" t="s">
        <v>5</v>
      </c>
      <c r="N167" t="s">
        <v>41</v>
      </c>
      <c r="O167" t="s">
        <v>57</v>
      </c>
      <c r="P167" t="s">
        <v>2082</v>
      </c>
      <c r="Q167">
        <v>6.8</v>
      </c>
      <c r="R167">
        <v>0</v>
      </c>
      <c r="S167">
        <v>0</v>
      </c>
      <c r="U167">
        <v>11750</v>
      </c>
      <c r="V167">
        <v>11750</v>
      </c>
      <c r="W167">
        <v>0</v>
      </c>
      <c r="X167">
        <v>0</v>
      </c>
      <c r="Y167" t="s">
        <v>81</v>
      </c>
    </row>
    <row r="168" spans="1:25" x14ac:dyDescent="0.25">
      <c r="A168">
        <v>167</v>
      </c>
      <c r="B168">
        <v>65419</v>
      </c>
      <c r="C168">
        <v>0</v>
      </c>
      <c r="D168">
        <v>0</v>
      </c>
      <c r="E168" t="s">
        <v>871</v>
      </c>
      <c r="F168" t="s">
        <v>872</v>
      </c>
      <c r="G168">
        <v>1</v>
      </c>
      <c r="H168" s="6">
        <v>200000000</v>
      </c>
      <c r="I168" s="7">
        <v>45856</v>
      </c>
      <c r="J168" s="7">
        <v>45856</v>
      </c>
      <c r="K168">
        <v>15</v>
      </c>
      <c r="L168" t="s">
        <v>40</v>
      </c>
      <c r="M168" t="s">
        <v>5</v>
      </c>
      <c r="N168" t="s">
        <v>41</v>
      </c>
      <c r="O168" t="s">
        <v>54</v>
      </c>
      <c r="P168" t="s">
        <v>2082</v>
      </c>
      <c r="Q168">
        <v>5</v>
      </c>
      <c r="R168">
        <v>10</v>
      </c>
      <c r="S168">
        <v>0</v>
      </c>
      <c r="U168">
        <v>30000000</v>
      </c>
      <c r="V168">
        <v>10000000</v>
      </c>
      <c r="W168">
        <v>20000000</v>
      </c>
      <c r="X168">
        <v>0</v>
      </c>
      <c r="Y168" t="s">
        <v>48</v>
      </c>
    </row>
    <row r="169" spans="1:25" x14ac:dyDescent="0.25">
      <c r="A169">
        <v>168</v>
      </c>
      <c r="B169">
        <v>65420</v>
      </c>
      <c r="C169">
        <v>0</v>
      </c>
      <c r="D169">
        <v>0</v>
      </c>
      <c r="E169" t="s">
        <v>1188</v>
      </c>
      <c r="F169" t="s">
        <v>1189</v>
      </c>
      <c r="G169">
        <v>1</v>
      </c>
      <c r="H169" s="6">
        <v>610819</v>
      </c>
      <c r="I169" s="7">
        <v>45856</v>
      </c>
      <c r="J169" s="7">
        <v>45856</v>
      </c>
      <c r="K169">
        <v>5</v>
      </c>
      <c r="L169" t="s">
        <v>40</v>
      </c>
      <c r="M169" t="s">
        <v>9</v>
      </c>
      <c r="N169" t="s">
        <v>41</v>
      </c>
      <c r="O169" t="s">
        <v>42</v>
      </c>
      <c r="P169" t="s">
        <v>2082</v>
      </c>
      <c r="Q169">
        <v>5</v>
      </c>
      <c r="R169">
        <v>0</v>
      </c>
      <c r="S169">
        <v>0</v>
      </c>
      <c r="U169">
        <v>30541</v>
      </c>
      <c r="V169">
        <v>30541</v>
      </c>
      <c r="W169">
        <v>0</v>
      </c>
      <c r="X169">
        <v>0</v>
      </c>
      <c r="Y169" t="s">
        <v>44</v>
      </c>
    </row>
    <row r="170" spans="1:25" x14ac:dyDescent="0.25">
      <c r="A170">
        <v>169</v>
      </c>
      <c r="B170">
        <v>65421</v>
      </c>
      <c r="C170">
        <v>0</v>
      </c>
      <c r="D170">
        <v>0</v>
      </c>
      <c r="E170" t="s">
        <v>1188</v>
      </c>
      <c r="F170" t="s">
        <v>1189</v>
      </c>
      <c r="G170">
        <v>1</v>
      </c>
      <c r="H170" s="6">
        <v>573513</v>
      </c>
      <c r="I170" s="7">
        <v>45856</v>
      </c>
      <c r="J170" s="7">
        <v>45856</v>
      </c>
      <c r="K170">
        <v>5</v>
      </c>
      <c r="L170" t="s">
        <v>40</v>
      </c>
      <c r="M170" t="s">
        <v>9</v>
      </c>
      <c r="N170" t="s">
        <v>41</v>
      </c>
      <c r="O170" t="s">
        <v>42</v>
      </c>
      <c r="P170" t="s">
        <v>2082</v>
      </c>
      <c r="Q170">
        <v>5</v>
      </c>
      <c r="R170">
        <v>0</v>
      </c>
      <c r="S170">
        <v>0</v>
      </c>
      <c r="U170">
        <v>28676</v>
      </c>
      <c r="V170">
        <v>28676</v>
      </c>
      <c r="W170">
        <v>0</v>
      </c>
      <c r="X170">
        <v>0</v>
      </c>
      <c r="Y170" t="s">
        <v>44</v>
      </c>
    </row>
    <row r="171" spans="1:25" x14ac:dyDescent="0.25">
      <c r="A171">
        <v>170</v>
      </c>
      <c r="B171">
        <v>65422</v>
      </c>
      <c r="C171">
        <v>0</v>
      </c>
      <c r="D171">
        <v>0</v>
      </c>
      <c r="E171" t="s">
        <v>1188</v>
      </c>
      <c r="F171" t="s">
        <v>1189</v>
      </c>
      <c r="G171">
        <v>1</v>
      </c>
      <c r="H171" s="6">
        <v>270280</v>
      </c>
      <c r="I171" s="7">
        <v>45856</v>
      </c>
      <c r="J171" s="7">
        <v>45856</v>
      </c>
      <c r="K171">
        <v>5</v>
      </c>
      <c r="L171" t="s">
        <v>40</v>
      </c>
      <c r="M171" t="s">
        <v>9</v>
      </c>
      <c r="N171" t="s">
        <v>41</v>
      </c>
      <c r="O171" t="s">
        <v>42</v>
      </c>
      <c r="P171" t="s">
        <v>2082</v>
      </c>
      <c r="Q171">
        <v>5</v>
      </c>
      <c r="R171">
        <v>0</v>
      </c>
      <c r="S171">
        <v>0</v>
      </c>
      <c r="U171">
        <v>13514</v>
      </c>
      <c r="V171">
        <v>13514</v>
      </c>
      <c r="W171">
        <v>0</v>
      </c>
      <c r="X171">
        <v>0</v>
      </c>
      <c r="Y171" t="s">
        <v>44</v>
      </c>
    </row>
    <row r="172" spans="1:25" x14ac:dyDescent="0.25">
      <c r="A172">
        <v>171</v>
      </c>
      <c r="B172">
        <v>65423</v>
      </c>
      <c r="C172">
        <v>0</v>
      </c>
      <c r="D172">
        <v>0</v>
      </c>
      <c r="E172" t="s">
        <v>1190</v>
      </c>
      <c r="F172" t="s">
        <v>1191</v>
      </c>
      <c r="G172">
        <v>1</v>
      </c>
      <c r="H172" s="6">
        <v>113298</v>
      </c>
      <c r="I172" s="7">
        <v>45856</v>
      </c>
      <c r="J172" s="7">
        <v>45856</v>
      </c>
      <c r="K172">
        <v>5</v>
      </c>
      <c r="L172" t="s">
        <v>40</v>
      </c>
      <c r="M172" t="s">
        <v>9</v>
      </c>
      <c r="N172" t="s">
        <v>41</v>
      </c>
      <c r="O172" t="s">
        <v>42</v>
      </c>
      <c r="P172" t="s">
        <v>2082</v>
      </c>
      <c r="Q172">
        <v>5</v>
      </c>
      <c r="R172">
        <v>0</v>
      </c>
      <c r="S172">
        <v>0</v>
      </c>
      <c r="U172">
        <v>5665</v>
      </c>
      <c r="V172">
        <v>5665</v>
      </c>
      <c r="W172">
        <v>0</v>
      </c>
      <c r="X172">
        <v>0</v>
      </c>
      <c r="Y172" t="s">
        <v>44</v>
      </c>
    </row>
    <row r="173" spans="1:25" x14ac:dyDescent="0.25">
      <c r="A173">
        <v>172</v>
      </c>
      <c r="B173">
        <v>65424</v>
      </c>
      <c r="C173">
        <v>0</v>
      </c>
      <c r="D173">
        <v>0</v>
      </c>
      <c r="E173" t="s">
        <v>1190</v>
      </c>
      <c r="F173" t="s">
        <v>1191</v>
      </c>
      <c r="G173">
        <v>1</v>
      </c>
      <c r="H173" s="6">
        <v>48910</v>
      </c>
      <c r="I173" s="7">
        <v>45856</v>
      </c>
      <c r="J173" s="7">
        <v>45856</v>
      </c>
      <c r="K173">
        <v>5</v>
      </c>
      <c r="L173" t="s">
        <v>40</v>
      </c>
      <c r="M173" t="s">
        <v>9</v>
      </c>
      <c r="N173" t="s">
        <v>41</v>
      </c>
      <c r="O173" t="s">
        <v>42</v>
      </c>
      <c r="P173" t="s">
        <v>2082</v>
      </c>
      <c r="Q173">
        <v>5</v>
      </c>
      <c r="R173">
        <v>0</v>
      </c>
      <c r="S173">
        <v>0</v>
      </c>
      <c r="U173">
        <v>2446</v>
      </c>
      <c r="V173">
        <v>2446</v>
      </c>
      <c r="W173">
        <v>0</v>
      </c>
      <c r="X173">
        <v>0</v>
      </c>
      <c r="Y173" t="s">
        <v>44</v>
      </c>
    </row>
    <row r="174" spans="1:25" x14ac:dyDescent="0.25">
      <c r="A174">
        <v>173</v>
      </c>
      <c r="B174">
        <v>65425</v>
      </c>
      <c r="C174">
        <v>0</v>
      </c>
      <c r="D174">
        <v>0</v>
      </c>
      <c r="E174" t="s">
        <v>1190</v>
      </c>
      <c r="F174" t="s">
        <v>1191</v>
      </c>
      <c r="G174">
        <v>1</v>
      </c>
      <c r="H174" s="6">
        <v>66796</v>
      </c>
      <c r="I174" s="7">
        <v>45856</v>
      </c>
      <c r="J174" s="7">
        <v>45856</v>
      </c>
      <c r="K174">
        <v>5</v>
      </c>
      <c r="L174" t="s">
        <v>40</v>
      </c>
      <c r="M174" t="s">
        <v>9</v>
      </c>
      <c r="N174" t="s">
        <v>41</v>
      </c>
      <c r="O174" t="s">
        <v>42</v>
      </c>
      <c r="P174" t="s">
        <v>2082</v>
      </c>
      <c r="Q174">
        <v>5</v>
      </c>
      <c r="R174">
        <v>0</v>
      </c>
      <c r="S174">
        <v>0</v>
      </c>
      <c r="U174">
        <v>3340</v>
      </c>
      <c r="V174">
        <v>3340</v>
      </c>
      <c r="W174">
        <v>0</v>
      </c>
      <c r="X174">
        <v>0</v>
      </c>
      <c r="Y174" t="s">
        <v>44</v>
      </c>
    </row>
    <row r="175" spans="1:25" x14ac:dyDescent="0.25">
      <c r="A175">
        <v>174</v>
      </c>
      <c r="B175">
        <v>65413</v>
      </c>
      <c r="C175">
        <v>0</v>
      </c>
      <c r="D175">
        <v>0</v>
      </c>
      <c r="E175" t="s">
        <v>1925</v>
      </c>
      <c r="F175" t="s">
        <v>1926</v>
      </c>
      <c r="G175">
        <v>1</v>
      </c>
      <c r="H175" s="6">
        <v>80000000</v>
      </c>
      <c r="I175" s="7">
        <v>45856</v>
      </c>
      <c r="J175" s="7">
        <v>45856</v>
      </c>
      <c r="K175" t="s">
        <v>1481</v>
      </c>
      <c r="L175" t="s">
        <v>40</v>
      </c>
      <c r="M175" t="s">
        <v>2</v>
      </c>
      <c r="N175" t="s">
        <v>41</v>
      </c>
      <c r="O175" t="s">
        <v>87</v>
      </c>
      <c r="P175" t="s">
        <v>2082</v>
      </c>
      <c r="Q175">
        <v>1.5</v>
      </c>
      <c r="R175">
        <v>0</v>
      </c>
      <c r="S175">
        <v>0</v>
      </c>
      <c r="U175">
        <v>1200000</v>
      </c>
      <c r="V175">
        <v>1200000</v>
      </c>
      <c r="W175">
        <v>0</v>
      </c>
      <c r="X175">
        <v>0</v>
      </c>
      <c r="Y175" t="s">
        <v>67</v>
      </c>
    </row>
    <row r="176" spans="1:25" x14ac:dyDescent="0.25">
      <c r="A176">
        <v>175</v>
      </c>
      <c r="B176">
        <v>65426</v>
      </c>
      <c r="C176">
        <v>0</v>
      </c>
      <c r="D176">
        <v>0</v>
      </c>
      <c r="E176" t="s">
        <v>2259</v>
      </c>
      <c r="F176" t="s">
        <v>2260</v>
      </c>
      <c r="G176">
        <v>1</v>
      </c>
      <c r="H176" s="6">
        <v>17969</v>
      </c>
      <c r="I176" s="7">
        <v>45856</v>
      </c>
      <c r="J176" s="7">
        <v>45856</v>
      </c>
      <c r="K176">
        <v>5</v>
      </c>
      <c r="L176" t="s">
        <v>40</v>
      </c>
      <c r="M176" t="s">
        <v>9</v>
      </c>
      <c r="N176" t="s">
        <v>41</v>
      </c>
      <c r="O176" t="s">
        <v>42</v>
      </c>
      <c r="P176" t="s">
        <v>2082</v>
      </c>
      <c r="Q176">
        <v>5</v>
      </c>
      <c r="R176">
        <v>0</v>
      </c>
      <c r="S176">
        <v>0</v>
      </c>
      <c r="U176">
        <v>898</v>
      </c>
      <c r="V176">
        <v>898</v>
      </c>
      <c r="W176">
        <v>0</v>
      </c>
      <c r="X176">
        <v>0</v>
      </c>
      <c r="Y176" t="s">
        <v>2086</v>
      </c>
    </row>
    <row r="177" spans="1:25" x14ac:dyDescent="0.25">
      <c r="A177">
        <v>176</v>
      </c>
      <c r="B177">
        <v>65427</v>
      </c>
      <c r="C177">
        <v>0</v>
      </c>
      <c r="D177">
        <v>0</v>
      </c>
      <c r="E177" t="s">
        <v>1175</v>
      </c>
      <c r="F177" t="s">
        <v>1176</v>
      </c>
      <c r="G177">
        <v>1</v>
      </c>
      <c r="H177" s="6">
        <v>192348</v>
      </c>
      <c r="I177" s="7">
        <v>45856</v>
      </c>
      <c r="J177" s="7">
        <v>45856</v>
      </c>
      <c r="K177">
        <v>5</v>
      </c>
      <c r="L177" t="s">
        <v>40</v>
      </c>
      <c r="M177" t="s">
        <v>9</v>
      </c>
      <c r="N177" t="s">
        <v>41</v>
      </c>
      <c r="O177" t="s">
        <v>42</v>
      </c>
      <c r="P177" t="s">
        <v>2082</v>
      </c>
      <c r="Q177">
        <v>5</v>
      </c>
      <c r="R177">
        <v>0</v>
      </c>
      <c r="S177">
        <v>0</v>
      </c>
      <c r="U177">
        <v>9617</v>
      </c>
      <c r="V177">
        <v>9617</v>
      </c>
      <c r="W177">
        <v>0</v>
      </c>
      <c r="X177">
        <v>0</v>
      </c>
      <c r="Y177" t="s">
        <v>44</v>
      </c>
    </row>
    <row r="178" spans="1:25" x14ac:dyDescent="0.25">
      <c r="A178">
        <v>177</v>
      </c>
      <c r="B178">
        <v>65414</v>
      </c>
      <c r="C178">
        <v>0</v>
      </c>
      <c r="D178">
        <v>0</v>
      </c>
      <c r="E178" t="s">
        <v>1808</v>
      </c>
      <c r="F178" t="s">
        <v>1809</v>
      </c>
      <c r="G178">
        <v>1</v>
      </c>
      <c r="H178" s="6">
        <v>15000000</v>
      </c>
      <c r="I178" s="7">
        <v>45856</v>
      </c>
      <c r="J178" s="7">
        <v>45856</v>
      </c>
      <c r="K178">
        <v>15</v>
      </c>
      <c r="L178" t="s">
        <v>40</v>
      </c>
      <c r="M178" t="s">
        <v>5</v>
      </c>
      <c r="N178" t="s">
        <v>41</v>
      </c>
      <c r="O178" t="s">
        <v>47</v>
      </c>
      <c r="P178" t="s">
        <v>2082</v>
      </c>
      <c r="Q178">
        <v>6</v>
      </c>
      <c r="R178">
        <v>9</v>
      </c>
      <c r="S178">
        <v>0</v>
      </c>
      <c r="U178">
        <v>2250000</v>
      </c>
      <c r="V178">
        <v>900000</v>
      </c>
      <c r="W178">
        <v>1350000</v>
      </c>
      <c r="X178">
        <v>0</v>
      </c>
      <c r="Y178" t="s">
        <v>48</v>
      </c>
    </row>
    <row r="179" spans="1:25" x14ac:dyDescent="0.25">
      <c r="A179">
        <v>178</v>
      </c>
      <c r="B179">
        <v>65410</v>
      </c>
      <c r="C179">
        <v>0</v>
      </c>
      <c r="D179">
        <v>0</v>
      </c>
      <c r="E179" t="s">
        <v>1708</v>
      </c>
      <c r="F179" t="s">
        <v>1709</v>
      </c>
      <c r="G179">
        <v>1</v>
      </c>
      <c r="H179" s="6">
        <v>3454956</v>
      </c>
      <c r="I179" s="7">
        <v>45856</v>
      </c>
      <c r="J179" s="7">
        <v>45856</v>
      </c>
      <c r="K179">
        <v>7</v>
      </c>
      <c r="L179" t="s">
        <v>40</v>
      </c>
      <c r="M179" t="s">
        <v>9</v>
      </c>
      <c r="N179" t="s">
        <v>41</v>
      </c>
      <c r="O179" t="s">
        <v>42</v>
      </c>
      <c r="P179" t="s">
        <v>2082</v>
      </c>
      <c r="Q179">
        <v>7</v>
      </c>
      <c r="R179">
        <v>0</v>
      </c>
      <c r="S179">
        <v>0</v>
      </c>
      <c r="U179">
        <v>241847</v>
      </c>
      <c r="V179">
        <v>241847</v>
      </c>
      <c r="W179">
        <v>0</v>
      </c>
      <c r="X179">
        <v>0</v>
      </c>
      <c r="Y179" t="s">
        <v>109</v>
      </c>
    </row>
    <row r="180" spans="1:25" x14ac:dyDescent="0.25">
      <c r="A180">
        <v>179</v>
      </c>
      <c r="B180">
        <v>64255</v>
      </c>
      <c r="C180">
        <v>0</v>
      </c>
      <c r="D180">
        <v>0</v>
      </c>
      <c r="E180" t="s">
        <v>1532</v>
      </c>
      <c r="F180" t="s">
        <v>1533</v>
      </c>
      <c r="G180">
        <v>1</v>
      </c>
      <c r="H180" s="6">
        <v>24555177</v>
      </c>
      <c r="I180" s="7">
        <v>45855</v>
      </c>
      <c r="J180" s="7">
        <v>45855</v>
      </c>
      <c r="K180">
        <v>15</v>
      </c>
      <c r="L180" t="s">
        <v>40</v>
      </c>
      <c r="M180" t="s">
        <v>5</v>
      </c>
      <c r="N180" t="s">
        <v>41</v>
      </c>
      <c r="O180" t="s">
        <v>54</v>
      </c>
      <c r="P180" t="s">
        <v>2082</v>
      </c>
      <c r="Q180">
        <v>3.3</v>
      </c>
      <c r="R180">
        <v>11.7</v>
      </c>
      <c r="S180">
        <v>0</v>
      </c>
      <c r="U180">
        <v>3683277</v>
      </c>
      <c r="V180">
        <v>810321</v>
      </c>
      <c r="W180">
        <v>2872956</v>
      </c>
      <c r="X180">
        <v>0</v>
      </c>
      <c r="Y180" t="s">
        <v>48</v>
      </c>
    </row>
    <row r="181" spans="1:25" x14ac:dyDescent="0.25">
      <c r="A181">
        <v>180</v>
      </c>
      <c r="B181">
        <v>65407</v>
      </c>
      <c r="C181">
        <v>0</v>
      </c>
      <c r="D181">
        <v>0</v>
      </c>
      <c r="E181" t="s">
        <v>640</v>
      </c>
      <c r="F181" t="s">
        <v>641</v>
      </c>
      <c r="G181">
        <v>1</v>
      </c>
      <c r="H181" s="6">
        <v>287292</v>
      </c>
      <c r="I181" s="7">
        <v>45855</v>
      </c>
      <c r="J181" s="7">
        <v>45855</v>
      </c>
      <c r="K181">
        <v>4</v>
      </c>
      <c r="L181" t="s">
        <v>40</v>
      </c>
      <c r="M181" t="s">
        <v>4</v>
      </c>
      <c r="N181" t="s">
        <v>41</v>
      </c>
      <c r="O181" t="s">
        <v>51</v>
      </c>
      <c r="P181" t="s">
        <v>2082</v>
      </c>
      <c r="Q181">
        <v>4</v>
      </c>
      <c r="R181">
        <v>0</v>
      </c>
      <c r="S181">
        <v>0</v>
      </c>
      <c r="U181">
        <v>11492</v>
      </c>
      <c r="V181">
        <v>11492</v>
      </c>
      <c r="W181">
        <v>0</v>
      </c>
      <c r="X181">
        <v>0</v>
      </c>
      <c r="Y181" t="s">
        <v>48</v>
      </c>
    </row>
    <row r="182" spans="1:25" x14ac:dyDescent="0.25">
      <c r="A182">
        <v>181</v>
      </c>
      <c r="B182">
        <v>65441</v>
      </c>
      <c r="C182">
        <v>0</v>
      </c>
      <c r="D182">
        <v>0</v>
      </c>
      <c r="E182" t="s">
        <v>1502</v>
      </c>
      <c r="F182" t="s">
        <v>1503</v>
      </c>
      <c r="G182">
        <v>1</v>
      </c>
      <c r="H182" s="6">
        <v>175304</v>
      </c>
      <c r="I182" s="7">
        <v>45855</v>
      </c>
      <c r="J182" s="7">
        <v>45855</v>
      </c>
      <c r="K182">
        <v>8</v>
      </c>
      <c r="L182" t="s">
        <v>40</v>
      </c>
      <c r="M182" t="s">
        <v>5</v>
      </c>
      <c r="N182" t="s">
        <v>41</v>
      </c>
      <c r="O182" t="s">
        <v>57</v>
      </c>
      <c r="P182" t="s">
        <v>2082</v>
      </c>
      <c r="Q182">
        <v>8</v>
      </c>
      <c r="R182">
        <v>0</v>
      </c>
      <c r="S182">
        <v>0</v>
      </c>
      <c r="U182">
        <v>14024</v>
      </c>
      <c r="V182">
        <v>14024</v>
      </c>
      <c r="W182">
        <v>0</v>
      </c>
      <c r="X182">
        <v>0</v>
      </c>
      <c r="Y182" t="s">
        <v>250</v>
      </c>
    </row>
    <row r="183" spans="1:25" x14ac:dyDescent="0.25">
      <c r="A183">
        <v>182</v>
      </c>
      <c r="B183">
        <v>64244</v>
      </c>
      <c r="C183">
        <v>0</v>
      </c>
      <c r="D183">
        <v>0</v>
      </c>
      <c r="E183" t="s">
        <v>1692</v>
      </c>
      <c r="F183" t="s">
        <v>1693</v>
      </c>
      <c r="G183">
        <v>1</v>
      </c>
      <c r="H183" s="6">
        <v>6230289</v>
      </c>
      <c r="I183" s="7">
        <v>45855</v>
      </c>
      <c r="J183" s="7">
        <v>45855</v>
      </c>
      <c r="K183">
        <v>15</v>
      </c>
      <c r="L183" t="s">
        <v>40</v>
      </c>
      <c r="M183" t="s">
        <v>5</v>
      </c>
      <c r="N183" t="s">
        <v>41</v>
      </c>
      <c r="O183" t="s">
        <v>54</v>
      </c>
      <c r="P183" t="s">
        <v>2082</v>
      </c>
      <c r="Q183">
        <v>3.3</v>
      </c>
      <c r="R183">
        <v>11.7</v>
      </c>
      <c r="S183">
        <v>0</v>
      </c>
      <c r="U183">
        <v>934543</v>
      </c>
      <c r="V183">
        <v>205600</v>
      </c>
      <c r="W183">
        <v>728944</v>
      </c>
      <c r="X183">
        <v>0</v>
      </c>
      <c r="Y183" t="s">
        <v>48</v>
      </c>
    </row>
    <row r="184" spans="1:25" x14ac:dyDescent="0.25">
      <c r="A184">
        <v>183</v>
      </c>
      <c r="B184">
        <v>65400</v>
      </c>
      <c r="C184">
        <v>0</v>
      </c>
      <c r="D184">
        <v>0</v>
      </c>
      <c r="E184" t="s">
        <v>531</v>
      </c>
      <c r="F184" t="s">
        <v>532</v>
      </c>
      <c r="G184">
        <v>1</v>
      </c>
      <c r="H184" s="6">
        <v>2268749</v>
      </c>
      <c r="I184" s="7">
        <v>45853</v>
      </c>
      <c r="J184" s="7">
        <v>45853</v>
      </c>
      <c r="K184">
        <v>4</v>
      </c>
      <c r="L184" t="s">
        <v>40</v>
      </c>
      <c r="M184" t="s">
        <v>4</v>
      </c>
      <c r="N184" t="s">
        <v>41</v>
      </c>
      <c r="O184" t="s">
        <v>51</v>
      </c>
      <c r="P184" t="s">
        <v>2082</v>
      </c>
      <c r="Q184">
        <v>4</v>
      </c>
      <c r="R184">
        <v>0</v>
      </c>
      <c r="S184">
        <v>0</v>
      </c>
      <c r="U184">
        <v>90750</v>
      </c>
      <c r="V184">
        <v>90750</v>
      </c>
      <c r="W184">
        <v>0</v>
      </c>
      <c r="X184">
        <v>0</v>
      </c>
      <c r="Y184" t="s">
        <v>48</v>
      </c>
    </row>
    <row r="185" spans="1:25" x14ac:dyDescent="0.25">
      <c r="A185">
        <v>184</v>
      </c>
      <c r="B185">
        <v>65404</v>
      </c>
      <c r="C185">
        <v>0</v>
      </c>
      <c r="D185">
        <v>0</v>
      </c>
      <c r="E185" t="s">
        <v>1331</v>
      </c>
      <c r="F185" t="s">
        <v>1332</v>
      </c>
      <c r="G185">
        <v>1</v>
      </c>
      <c r="H185" s="6">
        <v>1503664</v>
      </c>
      <c r="I185" s="7">
        <v>45853</v>
      </c>
      <c r="J185" s="7">
        <v>45853</v>
      </c>
      <c r="K185">
        <v>8</v>
      </c>
      <c r="L185" t="s">
        <v>40</v>
      </c>
      <c r="M185" t="s">
        <v>9</v>
      </c>
      <c r="N185" t="s">
        <v>41</v>
      </c>
      <c r="O185" t="s">
        <v>42</v>
      </c>
      <c r="P185" t="s">
        <v>2082</v>
      </c>
      <c r="Q185">
        <v>8</v>
      </c>
      <c r="R185">
        <v>0</v>
      </c>
      <c r="S185">
        <v>0</v>
      </c>
      <c r="U185">
        <v>120293</v>
      </c>
      <c r="V185">
        <v>120293</v>
      </c>
      <c r="W185">
        <v>0</v>
      </c>
      <c r="X185">
        <v>0</v>
      </c>
      <c r="Y185" t="s">
        <v>109</v>
      </c>
    </row>
    <row r="186" spans="1:25" x14ac:dyDescent="0.25">
      <c r="A186">
        <v>185</v>
      </c>
      <c r="B186">
        <v>65402</v>
      </c>
      <c r="C186">
        <v>0</v>
      </c>
      <c r="D186">
        <v>0</v>
      </c>
      <c r="E186" t="s">
        <v>1345</v>
      </c>
      <c r="F186" t="s">
        <v>1346</v>
      </c>
      <c r="G186">
        <v>1</v>
      </c>
      <c r="H186" s="6">
        <v>381701</v>
      </c>
      <c r="I186" s="7">
        <v>45853</v>
      </c>
      <c r="J186" s="7">
        <v>45853</v>
      </c>
      <c r="K186">
        <v>8</v>
      </c>
      <c r="L186" t="s">
        <v>40</v>
      </c>
      <c r="M186" t="s">
        <v>9</v>
      </c>
      <c r="N186" t="s">
        <v>41</v>
      </c>
      <c r="O186" t="s">
        <v>42</v>
      </c>
      <c r="P186" t="s">
        <v>2082</v>
      </c>
      <c r="Q186">
        <v>8</v>
      </c>
      <c r="R186">
        <v>0</v>
      </c>
      <c r="S186">
        <v>0</v>
      </c>
      <c r="U186">
        <v>30536</v>
      </c>
      <c r="V186">
        <v>30536</v>
      </c>
      <c r="W186">
        <v>0</v>
      </c>
      <c r="X186">
        <v>0</v>
      </c>
      <c r="Y186" t="s">
        <v>109</v>
      </c>
    </row>
    <row r="187" spans="1:25" x14ac:dyDescent="0.25">
      <c r="A187">
        <v>186</v>
      </c>
      <c r="B187">
        <v>65403</v>
      </c>
      <c r="C187">
        <v>0</v>
      </c>
      <c r="D187">
        <v>0</v>
      </c>
      <c r="E187" t="s">
        <v>1343</v>
      </c>
      <c r="F187" t="s">
        <v>1344</v>
      </c>
      <c r="G187">
        <v>1</v>
      </c>
      <c r="H187" s="6">
        <v>916415</v>
      </c>
      <c r="I187" s="7">
        <v>45853</v>
      </c>
      <c r="J187" s="7">
        <v>45853</v>
      </c>
      <c r="K187">
        <v>8</v>
      </c>
      <c r="L187" t="s">
        <v>40</v>
      </c>
      <c r="M187" t="s">
        <v>9</v>
      </c>
      <c r="N187" t="s">
        <v>41</v>
      </c>
      <c r="O187" t="s">
        <v>42</v>
      </c>
      <c r="P187" t="s">
        <v>2082</v>
      </c>
      <c r="Q187">
        <v>8</v>
      </c>
      <c r="R187">
        <v>0</v>
      </c>
      <c r="S187">
        <v>0</v>
      </c>
      <c r="U187">
        <v>73313</v>
      </c>
      <c r="V187">
        <v>73313</v>
      </c>
      <c r="W187">
        <v>0</v>
      </c>
      <c r="X187">
        <v>0</v>
      </c>
      <c r="Y187" t="s">
        <v>109</v>
      </c>
    </row>
    <row r="188" spans="1:25" x14ac:dyDescent="0.25">
      <c r="A188">
        <v>187</v>
      </c>
      <c r="B188">
        <v>65401</v>
      </c>
      <c r="C188">
        <v>0</v>
      </c>
      <c r="D188">
        <v>0</v>
      </c>
      <c r="E188" t="s">
        <v>1858</v>
      </c>
      <c r="F188" t="s">
        <v>1859</v>
      </c>
      <c r="G188">
        <v>1</v>
      </c>
      <c r="H188" s="6">
        <v>33620937</v>
      </c>
      <c r="I188" s="7">
        <v>45853</v>
      </c>
      <c r="J188" s="7">
        <v>45853</v>
      </c>
      <c r="K188">
        <v>15</v>
      </c>
      <c r="L188" t="s">
        <v>40</v>
      </c>
      <c r="M188" t="s">
        <v>5</v>
      </c>
      <c r="N188" t="s">
        <v>41</v>
      </c>
      <c r="O188" t="s">
        <v>57</v>
      </c>
      <c r="P188" t="s">
        <v>2082</v>
      </c>
      <c r="Q188">
        <v>10</v>
      </c>
      <c r="R188">
        <v>5</v>
      </c>
      <c r="S188">
        <v>0</v>
      </c>
      <c r="U188">
        <v>5043141</v>
      </c>
      <c r="V188">
        <v>3362094</v>
      </c>
      <c r="W188">
        <v>1681047</v>
      </c>
      <c r="X188">
        <v>0</v>
      </c>
      <c r="Y188" t="s">
        <v>67</v>
      </c>
    </row>
    <row r="189" spans="1:25" x14ac:dyDescent="0.25">
      <c r="A189">
        <v>188</v>
      </c>
      <c r="B189">
        <v>65405</v>
      </c>
      <c r="C189">
        <v>0</v>
      </c>
      <c r="D189">
        <v>0</v>
      </c>
      <c r="E189" t="s">
        <v>814</v>
      </c>
      <c r="F189" t="s">
        <v>815</v>
      </c>
      <c r="G189">
        <v>1</v>
      </c>
      <c r="H189" s="6">
        <v>13620424</v>
      </c>
      <c r="I189" s="7">
        <v>45853</v>
      </c>
      <c r="J189" s="7">
        <v>45853</v>
      </c>
      <c r="K189">
        <v>15</v>
      </c>
      <c r="L189" t="s">
        <v>40</v>
      </c>
      <c r="M189" t="s">
        <v>5</v>
      </c>
      <c r="N189" t="s">
        <v>41</v>
      </c>
      <c r="O189" t="s">
        <v>54</v>
      </c>
      <c r="P189" t="s">
        <v>2082</v>
      </c>
      <c r="Q189">
        <v>3.3</v>
      </c>
      <c r="R189">
        <v>11.7</v>
      </c>
      <c r="S189">
        <v>0</v>
      </c>
      <c r="U189">
        <v>2043064</v>
      </c>
      <c r="V189">
        <v>449474</v>
      </c>
      <c r="W189">
        <v>1593590</v>
      </c>
      <c r="X189">
        <v>0</v>
      </c>
      <c r="Y189" t="s">
        <v>48</v>
      </c>
    </row>
    <row r="190" spans="1:25" x14ac:dyDescent="0.25">
      <c r="A190">
        <v>189</v>
      </c>
      <c r="B190">
        <v>65391</v>
      </c>
      <c r="C190">
        <v>0</v>
      </c>
      <c r="D190">
        <v>0</v>
      </c>
      <c r="E190" t="s">
        <v>1702</v>
      </c>
      <c r="F190" t="s">
        <v>1703</v>
      </c>
      <c r="G190">
        <v>1</v>
      </c>
      <c r="H190" s="6">
        <v>8600731</v>
      </c>
      <c r="I190" s="7">
        <v>45852</v>
      </c>
      <c r="J190" s="7">
        <v>45852</v>
      </c>
      <c r="K190">
        <v>15</v>
      </c>
      <c r="L190" t="s">
        <v>40</v>
      </c>
      <c r="M190" t="s">
        <v>5</v>
      </c>
      <c r="N190" t="s">
        <v>41</v>
      </c>
      <c r="O190" t="s">
        <v>47</v>
      </c>
      <c r="P190" t="s">
        <v>2082</v>
      </c>
      <c r="Q190">
        <v>5</v>
      </c>
      <c r="R190">
        <v>10</v>
      </c>
      <c r="S190">
        <v>0</v>
      </c>
      <c r="U190">
        <v>1290110</v>
      </c>
      <c r="V190">
        <v>430037</v>
      </c>
      <c r="W190">
        <v>860073</v>
      </c>
      <c r="X190">
        <v>0</v>
      </c>
      <c r="Y190" t="s">
        <v>48</v>
      </c>
    </row>
    <row r="191" spans="1:25" x14ac:dyDescent="0.25">
      <c r="A191">
        <v>190</v>
      </c>
      <c r="B191">
        <v>65377</v>
      </c>
      <c r="C191">
        <v>0</v>
      </c>
      <c r="D191">
        <v>0</v>
      </c>
      <c r="E191" t="s">
        <v>2381</v>
      </c>
      <c r="F191" t="s">
        <v>2382</v>
      </c>
      <c r="G191">
        <v>1</v>
      </c>
      <c r="H191" s="6">
        <v>6760356</v>
      </c>
      <c r="I191" s="7">
        <v>45852</v>
      </c>
      <c r="J191" s="7">
        <v>45852</v>
      </c>
      <c r="K191">
        <v>7</v>
      </c>
      <c r="L191" t="s">
        <v>40</v>
      </c>
      <c r="M191" t="s">
        <v>5</v>
      </c>
      <c r="N191" t="s">
        <v>41</v>
      </c>
      <c r="O191" t="s">
        <v>77</v>
      </c>
      <c r="P191" t="s">
        <v>2082</v>
      </c>
      <c r="Q191">
        <v>7</v>
      </c>
      <c r="R191">
        <v>0</v>
      </c>
      <c r="S191">
        <v>0</v>
      </c>
      <c r="U191">
        <v>473225</v>
      </c>
      <c r="V191">
        <v>473225</v>
      </c>
      <c r="W191">
        <v>0</v>
      </c>
      <c r="X191">
        <v>0</v>
      </c>
      <c r="Y191" t="s">
        <v>48</v>
      </c>
    </row>
    <row r="192" spans="1:25" x14ac:dyDescent="0.25">
      <c r="A192">
        <v>191</v>
      </c>
      <c r="B192">
        <v>65392</v>
      </c>
      <c r="C192">
        <v>0</v>
      </c>
      <c r="D192">
        <v>0</v>
      </c>
      <c r="E192" t="s">
        <v>2445</v>
      </c>
      <c r="F192" t="s">
        <v>2446</v>
      </c>
      <c r="G192">
        <v>1</v>
      </c>
      <c r="H192" s="6">
        <v>10223647</v>
      </c>
      <c r="I192" s="7">
        <v>45852</v>
      </c>
      <c r="J192" s="7">
        <v>45852</v>
      </c>
      <c r="K192">
        <v>15</v>
      </c>
      <c r="L192" t="s">
        <v>40</v>
      </c>
      <c r="M192" t="s">
        <v>5</v>
      </c>
      <c r="N192" t="s">
        <v>41</v>
      </c>
      <c r="O192" t="s">
        <v>47</v>
      </c>
      <c r="P192" t="s">
        <v>2082</v>
      </c>
      <c r="Q192">
        <v>5</v>
      </c>
      <c r="R192">
        <v>10</v>
      </c>
      <c r="S192">
        <v>0</v>
      </c>
      <c r="U192">
        <v>1533547</v>
      </c>
      <c r="V192">
        <v>511182</v>
      </c>
      <c r="W192">
        <v>1022365</v>
      </c>
      <c r="X192">
        <v>0</v>
      </c>
      <c r="Y192" t="s">
        <v>48</v>
      </c>
    </row>
    <row r="193" spans="1:25" x14ac:dyDescent="0.25">
      <c r="A193">
        <v>192</v>
      </c>
      <c r="B193">
        <v>65393</v>
      </c>
      <c r="C193">
        <v>0</v>
      </c>
      <c r="D193">
        <v>0</v>
      </c>
      <c r="E193" t="s">
        <v>1085</v>
      </c>
      <c r="F193" t="s">
        <v>1086</v>
      </c>
      <c r="G193">
        <v>1</v>
      </c>
      <c r="H193" s="6">
        <v>300000</v>
      </c>
      <c r="I193" s="7">
        <v>45852</v>
      </c>
      <c r="J193" s="7">
        <v>45852</v>
      </c>
      <c r="K193">
        <v>6</v>
      </c>
      <c r="L193" t="s">
        <v>40</v>
      </c>
      <c r="M193" t="s">
        <v>5</v>
      </c>
      <c r="N193" t="s">
        <v>41</v>
      </c>
      <c r="O193" t="s">
        <v>47</v>
      </c>
      <c r="P193" t="s">
        <v>2082</v>
      </c>
      <c r="Q193">
        <v>6</v>
      </c>
      <c r="R193">
        <v>0</v>
      </c>
      <c r="S193">
        <v>0</v>
      </c>
      <c r="U193">
        <v>18000</v>
      </c>
      <c r="V193">
        <v>18000</v>
      </c>
      <c r="W193">
        <v>0</v>
      </c>
      <c r="X193">
        <v>0</v>
      </c>
      <c r="Y193" t="s">
        <v>109</v>
      </c>
    </row>
    <row r="194" spans="1:25" x14ac:dyDescent="0.25">
      <c r="A194">
        <v>193</v>
      </c>
      <c r="B194">
        <v>65394</v>
      </c>
      <c r="C194">
        <v>0</v>
      </c>
      <c r="D194">
        <v>0</v>
      </c>
      <c r="E194" t="s">
        <v>1085</v>
      </c>
      <c r="F194" t="s">
        <v>1086</v>
      </c>
      <c r="G194">
        <v>1</v>
      </c>
      <c r="H194" s="6">
        <v>997872</v>
      </c>
      <c r="I194" s="7">
        <v>45852</v>
      </c>
      <c r="J194" s="7">
        <v>45852</v>
      </c>
      <c r="K194">
        <v>6</v>
      </c>
      <c r="L194" t="s">
        <v>40</v>
      </c>
      <c r="M194" t="s">
        <v>5</v>
      </c>
      <c r="N194" t="s">
        <v>41</v>
      </c>
      <c r="O194" t="s">
        <v>47</v>
      </c>
      <c r="P194" t="s">
        <v>2082</v>
      </c>
      <c r="Q194">
        <v>6</v>
      </c>
      <c r="R194">
        <v>0</v>
      </c>
      <c r="S194">
        <v>0</v>
      </c>
      <c r="U194">
        <v>59872</v>
      </c>
      <c r="V194">
        <v>59872</v>
      </c>
      <c r="W194">
        <v>0</v>
      </c>
      <c r="X194">
        <v>0</v>
      </c>
      <c r="Y194" t="s">
        <v>109</v>
      </c>
    </row>
    <row r="195" spans="1:25" x14ac:dyDescent="0.25">
      <c r="A195">
        <v>194</v>
      </c>
      <c r="B195">
        <v>65399</v>
      </c>
      <c r="C195">
        <v>0</v>
      </c>
      <c r="D195">
        <v>0</v>
      </c>
      <c r="E195" t="s">
        <v>516</v>
      </c>
      <c r="F195" t="s">
        <v>517</v>
      </c>
      <c r="G195">
        <v>1</v>
      </c>
      <c r="H195" s="6">
        <v>100000000</v>
      </c>
      <c r="I195" s="7">
        <v>45852</v>
      </c>
      <c r="J195" s="7">
        <v>45852</v>
      </c>
      <c r="K195">
        <v>15</v>
      </c>
      <c r="L195" t="s">
        <v>40</v>
      </c>
      <c r="M195" t="s">
        <v>5</v>
      </c>
      <c r="N195" t="s">
        <v>41</v>
      </c>
      <c r="O195" t="s">
        <v>47</v>
      </c>
      <c r="P195" t="s">
        <v>2082</v>
      </c>
      <c r="Q195">
        <v>2.8</v>
      </c>
      <c r="R195">
        <v>12.2</v>
      </c>
      <c r="S195">
        <v>0</v>
      </c>
      <c r="U195">
        <v>15000000</v>
      </c>
      <c r="V195">
        <v>2800000</v>
      </c>
      <c r="W195">
        <v>12200000</v>
      </c>
      <c r="X195">
        <v>0</v>
      </c>
      <c r="Y195" t="s">
        <v>48</v>
      </c>
    </row>
    <row r="196" spans="1:25" x14ac:dyDescent="0.25">
      <c r="A196">
        <v>195</v>
      </c>
      <c r="B196">
        <v>65384</v>
      </c>
      <c r="C196">
        <v>0</v>
      </c>
      <c r="D196">
        <v>0</v>
      </c>
      <c r="E196" t="s">
        <v>1410</v>
      </c>
      <c r="F196" t="s">
        <v>1411</v>
      </c>
      <c r="G196">
        <v>1</v>
      </c>
      <c r="H196" s="6">
        <v>2612831</v>
      </c>
      <c r="I196" s="7">
        <v>45849</v>
      </c>
      <c r="J196" s="7">
        <v>45849</v>
      </c>
      <c r="K196">
        <v>7</v>
      </c>
      <c r="L196" t="s">
        <v>40</v>
      </c>
      <c r="M196" t="s">
        <v>5</v>
      </c>
      <c r="N196" t="s">
        <v>41</v>
      </c>
      <c r="O196" t="s">
        <v>77</v>
      </c>
      <c r="P196" t="s">
        <v>2082</v>
      </c>
      <c r="Q196">
        <v>7</v>
      </c>
      <c r="R196">
        <v>0</v>
      </c>
      <c r="S196">
        <v>0</v>
      </c>
      <c r="U196">
        <v>182898</v>
      </c>
      <c r="V196">
        <v>182898</v>
      </c>
      <c r="W196">
        <v>0</v>
      </c>
      <c r="X196">
        <v>0</v>
      </c>
      <c r="Y196" t="s">
        <v>437</v>
      </c>
    </row>
    <row r="197" spans="1:25" x14ac:dyDescent="0.25">
      <c r="A197">
        <v>196</v>
      </c>
      <c r="B197">
        <v>65387</v>
      </c>
      <c r="C197">
        <v>0</v>
      </c>
      <c r="D197">
        <v>0</v>
      </c>
      <c r="E197" t="s">
        <v>1355</v>
      </c>
      <c r="F197" t="s">
        <v>1356</v>
      </c>
      <c r="G197">
        <v>1</v>
      </c>
      <c r="H197" s="6">
        <v>3762471</v>
      </c>
      <c r="I197" s="7">
        <v>45849</v>
      </c>
      <c r="J197" s="7">
        <v>45849</v>
      </c>
      <c r="K197">
        <v>15</v>
      </c>
      <c r="L197" t="s">
        <v>40</v>
      </c>
      <c r="M197" t="s">
        <v>5</v>
      </c>
      <c r="N197" t="s">
        <v>41</v>
      </c>
      <c r="O197" t="s">
        <v>57</v>
      </c>
      <c r="P197" t="s">
        <v>2082</v>
      </c>
      <c r="Q197">
        <v>8</v>
      </c>
      <c r="R197">
        <v>7</v>
      </c>
      <c r="S197">
        <v>0</v>
      </c>
      <c r="U197">
        <v>564371</v>
      </c>
      <c r="V197">
        <v>300998</v>
      </c>
      <c r="W197">
        <v>263373</v>
      </c>
      <c r="X197">
        <v>0</v>
      </c>
      <c r="Y197" t="s">
        <v>48</v>
      </c>
    </row>
    <row r="198" spans="1:25" x14ac:dyDescent="0.25">
      <c r="A198">
        <v>197</v>
      </c>
      <c r="B198">
        <v>65386</v>
      </c>
      <c r="C198">
        <v>0</v>
      </c>
      <c r="D198">
        <v>0</v>
      </c>
      <c r="E198" t="s">
        <v>525</v>
      </c>
      <c r="F198" t="s">
        <v>526</v>
      </c>
      <c r="G198">
        <v>1</v>
      </c>
      <c r="H198" s="6">
        <v>2000000</v>
      </c>
      <c r="I198" s="7">
        <v>45849</v>
      </c>
      <c r="J198" s="7">
        <v>45849</v>
      </c>
      <c r="K198">
        <v>8</v>
      </c>
      <c r="L198" t="s">
        <v>40</v>
      </c>
      <c r="M198" t="s">
        <v>1</v>
      </c>
      <c r="N198" t="s">
        <v>41</v>
      </c>
      <c r="O198" t="s">
        <v>87</v>
      </c>
      <c r="P198" t="s">
        <v>2082</v>
      </c>
      <c r="Q198">
        <v>8</v>
      </c>
      <c r="R198">
        <v>0</v>
      </c>
      <c r="S198">
        <v>0</v>
      </c>
      <c r="U198">
        <v>160000</v>
      </c>
      <c r="V198">
        <v>160000</v>
      </c>
      <c r="W198">
        <v>0</v>
      </c>
      <c r="X198">
        <v>0</v>
      </c>
      <c r="Y198" t="s">
        <v>48</v>
      </c>
    </row>
    <row r="199" spans="1:25" x14ac:dyDescent="0.25">
      <c r="A199">
        <v>198</v>
      </c>
      <c r="B199">
        <v>65389</v>
      </c>
      <c r="C199">
        <v>0</v>
      </c>
      <c r="D199">
        <v>0</v>
      </c>
      <c r="E199" t="s">
        <v>1137</v>
      </c>
      <c r="F199" t="s">
        <v>1138</v>
      </c>
      <c r="G199">
        <v>1</v>
      </c>
      <c r="H199" s="6">
        <v>22565764</v>
      </c>
      <c r="I199" s="7">
        <v>45849</v>
      </c>
      <c r="J199" s="7">
        <v>45849</v>
      </c>
      <c r="K199">
        <v>15</v>
      </c>
      <c r="L199" t="s">
        <v>40</v>
      </c>
      <c r="M199" t="s">
        <v>5</v>
      </c>
      <c r="N199" t="s">
        <v>41</v>
      </c>
      <c r="O199" t="s">
        <v>54</v>
      </c>
      <c r="P199" t="s">
        <v>2082</v>
      </c>
      <c r="Q199">
        <v>10</v>
      </c>
      <c r="R199">
        <v>5</v>
      </c>
      <c r="S199">
        <v>0</v>
      </c>
      <c r="U199">
        <v>3384865</v>
      </c>
      <c r="V199">
        <v>2256576</v>
      </c>
      <c r="W199">
        <v>1128288</v>
      </c>
      <c r="X199">
        <v>0</v>
      </c>
      <c r="Y199" t="s">
        <v>48</v>
      </c>
    </row>
    <row r="200" spans="1:25" x14ac:dyDescent="0.25">
      <c r="A200">
        <v>199</v>
      </c>
      <c r="B200">
        <v>65398</v>
      </c>
      <c r="C200">
        <v>0</v>
      </c>
      <c r="D200">
        <v>0</v>
      </c>
      <c r="E200" t="s">
        <v>2210</v>
      </c>
      <c r="F200" t="s">
        <v>2211</v>
      </c>
      <c r="G200">
        <v>1</v>
      </c>
      <c r="H200" s="6">
        <v>2281720</v>
      </c>
      <c r="I200" s="7">
        <v>45849</v>
      </c>
      <c r="J200" s="7">
        <v>45849</v>
      </c>
      <c r="K200">
        <v>7</v>
      </c>
      <c r="L200" t="s">
        <v>40</v>
      </c>
      <c r="M200" t="s">
        <v>8</v>
      </c>
      <c r="N200" t="s">
        <v>41</v>
      </c>
      <c r="O200" t="s">
        <v>347</v>
      </c>
      <c r="P200" t="s">
        <v>2082</v>
      </c>
      <c r="Q200">
        <v>7</v>
      </c>
      <c r="R200">
        <v>0</v>
      </c>
      <c r="S200">
        <v>0</v>
      </c>
      <c r="U200">
        <v>159720</v>
      </c>
      <c r="V200">
        <v>159720</v>
      </c>
      <c r="W200">
        <v>0</v>
      </c>
      <c r="X200">
        <v>0</v>
      </c>
      <c r="Y200" t="s">
        <v>2086</v>
      </c>
    </row>
    <row r="201" spans="1:25" x14ac:dyDescent="0.25">
      <c r="A201">
        <v>200</v>
      </c>
      <c r="B201">
        <v>65383</v>
      </c>
      <c r="C201">
        <v>0</v>
      </c>
      <c r="D201">
        <v>0</v>
      </c>
      <c r="E201" t="s">
        <v>1913</v>
      </c>
      <c r="F201" t="s">
        <v>1914</v>
      </c>
      <c r="G201">
        <v>1</v>
      </c>
      <c r="H201" s="6">
        <v>7232077</v>
      </c>
      <c r="I201" s="7">
        <v>45849</v>
      </c>
      <c r="J201" s="7">
        <v>45849</v>
      </c>
      <c r="K201">
        <v>15</v>
      </c>
      <c r="L201" t="s">
        <v>40</v>
      </c>
      <c r="M201" t="s">
        <v>7</v>
      </c>
      <c r="N201" t="s">
        <v>41</v>
      </c>
      <c r="O201" t="s">
        <v>64</v>
      </c>
      <c r="P201" t="s">
        <v>2082</v>
      </c>
      <c r="Q201">
        <v>8</v>
      </c>
      <c r="R201">
        <v>7</v>
      </c>
      <c r="S201">
        <v>0</v>
      </c>
      <c r="U201">
        <v>1084812</v>
      </c>
      <c r="V201">
        <v>578566</v>
      </c>
      <c r="W201">
        <v>506245</v>
      </c>
      <c r="X201">
        <v>0</v>
      </c>
      <c r="Y201" t="s">
        <v>48</v>
      </c>
    </row>
    <row r="202" spans="1:25" x14ac:dyDescent="0.25">
      <c r="A202">
        <v>201</v>
      </c>
      <c r="B202">
        <v>65385</v>
      </c>
      <c r="C202">
        <v>0</v>
      </c>
      <c r="D202">
        <v>0</v>
      </c>
      <c r="E202" t="s">
        <v>1596</v>
      </c>
      <c r="F202" t="s">
        <v>1597</v>
      </c>
      <c r="G202">
        <v>1</v>
      </c>
      <c r="H202" s="6">
        <v>250000</v>
      </c>
      <c r="I202" s="7">
        <v>45849</v>
      </c>
      <c r="J202" s="7">
        <v>45849</v>
      </c>
      <c r="K202">
        <v>9</v>
      </c>
      <c r="L202" t="s">
        <v>40</v>
      </c>
      <c r="M202" t="s">
        <v>5</v>
      </c>
      <c r="N202" t="s">
        <v>41</v>
      </c>
      <c r="O202" t="s">
        <v>57</v>
      </c>
      <c r="P202" t="s">
        <v>2082</v>
      </c>
      <c r="Q202">
        <v>9</v>
      </c>
      <c r="R202">
        <v>0</v>
      </c>
      <c r="S202">
        <v>0</v>
      </c>
      <c r="U202">
        <v>22500</v>
      </c>
      <c r="V202">
        <v>22500</v>
      </c>
      <c r="W202">
        <v>0</v>
      </c>
      <c r="X202">
        <v>0</v>
      </c>
      <c r="Y202" t="s">
        <v>112</v>
      </c>
    </row>
    <row r="203" spans="1:25" x14ac:dyDescent="0.25">
      <c r="A203">
        <v>202</v>
      </c>
      <c r="B203">
        <v>65376</v>
      </c>
      <c r="C203">
        <v>0</v>
      </c>
      <c r="D203">
        <v>0</v>
      </c>
      <c r="E203" t="s">
        <v>1372</v>
      </c>
      <c r="F203" t="s">
        <v>1373</v>
      </c>
      <c r="G203">
        <v>1</v>
      </c>
      <c r="H203" s="6">
        <v>16990934</v>
      </c>
      <c r="I203" s="7">
        <v>45849</v>
      </c>
      <c r="J203" s="7">
        <v>45849</v>
      </c>
      <c r="K203">
        <v>15</v>
      </c>
      <c r="L203" t="s">
        <v>40</v>
      </c>
      <c r="M203" t="s">
        <v>4</v>
      </c>
      <c r="N203" t="s">
        <v>41</v>
      </c>
      <c r="O203" t="s">
        <v>51</v>
      </c>
      <c r="P203" t="s">
        <v>2082</v>
      </c>
      <c r="Q203">
        <v>5.5</v>
      </c>
      <c r="R203">
        <v>7</v>
      </c>
      <c r="S203">
        <v>2.5</v>
      </c>
      <c r="U203">
        <v>2548640</v>
      </c>
      <c r="V203">
        <v>934501</v>
      </c>
      <c r="W203">
        <v>1189365</v>
      </c>
      <c r="X203">
        <v>424773</v>
      </c>
      <c r="Y203" t="s">
        <v>109</v>
      </c>
    </row>
    <row r="204" spans="1:25" x14ac:dyDescent="0.25">
      <c r="A204">
        <v>203</v>
      </c>
      <c r="B204">
        <v>65375</v>
      </c>
      <c r="C204">
        <v>0</v>
      </c>
      <c r="D204">
        <v>0</v>
      </c>
      <c r="E204" t="s">
        <v>1380</v>
      </c>
      <c r="F204" t="s">
        <v>1381</v>
      </c>
      <c r="G204">
        <v>1</v>
      </c>
      <c r="H204" s="6">
        <v>20000000</v>
      </c>
      <c r="I204" s="7">
        <v>45849</v>
      </c>
      <c r="J204" s="7">
        <v>45849</v>
      </c>
      <c r="K204">
        <v>15</v>
      </c>
      <c r="L204" t="s">
        <v>40</v>
      </c>
      <c r="M204" t="s">
        <v>1</v>
      </c>
      <c r="N204" t="s">
        <v>41</v>
      </c>
      <c r="O204" t="s">
        <v>87</v>
      </c>
      <c r="P204" t="s">
        <v>2082</v>
      </c>
      <c r="Q204">
        <v>8</v>
      </c>
      <c r="R204">
        <v>7</v>
      </c>
      <c r="S204">
        <v>0</v>
      </c>
      <c r="U204">
        <v>3000000</v>
      </c>
      <c r="V204">
        <v>1600000</v>
      </c>
      <c r="W204">
        <v>1400000</v>
      </c>
      <c r="X204">
        <v>0</v>
      </c>
      <c r="Y204" t="s">
        <v>44</v>
      </c>
    </row>
    <row r="205" spans="1:25" x14ac:dyDescent="0.25">
      <c r="A205">
        <v>204</v>
      </c>
      <c r="B205">
        <v>65382</v>
      </c>
      <c r="C205">
        <v>0</v>
      </c>
      <c r="D205">
        <v>0</v>
      </c>
      <c r="E205" t="s">
        <v>1226</v>
      </c>
      <c r="F205" t="s">
        <v>1227</v>
      </c>
      <c r="G205">
        <v>1</v>
      </c>
      <c r="H205" s="6">
        <v>42767923</v>
      </c>
      <c r="I205" s="7">
        <v>45849</v>
      </c>
      <c r="J205" s="7">
        <v>45849</v>
      </c>
      <c r="K205">
        <v>15</v>
      </c>
      <c r="L205" t="s">
        <v>40</v>
      </c>
      <c r="M205" t="s">
        <v>7</v>
      </c>
      <c r="N205" t="s">
        <v>41</v>
      </c>
      <c r="O205" t="s">
        <v>64</v>
      </c>
      <c r="P205" t="s">
        <v>2082</v>
      </c>
      <c r="Q205">
        <v>8</v>
      </c>
      <c r="R205">
        <v>7</v>
      </c>
      <c r="S205">
        <v>0</v>
      </c>
      <c r="U205">
        <v>6415188</v>
      </c>
      <c r="V205">
        <v>3421434</v>
      </c>
      <c r="W205">
        <v>2993755</v>
      </c>
      <c r="X205">
        <v>0</v>
      </c>
      <c r="Y205" t="s">
        <v>48</v>
      </c>
    </row>
    <row r="206" spans="1:25" x14ac:dyDescent="0.25">
      <c r="A206">
        <v>205</v>
      </c>
      <c r="B206">
        <v>65379</v>
      </c>
      <c r="C206">
        <v>0</v>
      </c>
      <c r="D206">
        <v>0</v>
      </c>
      <c r="E206" t="s">
        <v>551</v>
      </c>
      <c r="F206" t="s">
        <v>552</v>
      </c>
      <c r="G206">
        <v>1</v>
      </c>
      <c r="H206" s="6">
        <v>20000000</v>
      </c>
      <c r="I206" s="7">
        <v>45849</v>
      </c>
      <c r="J206" s="7">
        <v>45849</v>
      </c>
      <c r="K206">
        <v>15</v>
      </c>
      <c r="L206" t="s">
        <v>40</v>
      </c>
      <c r="M206" t="s">
        <v>8</v>
      </c>
      <c r="N206" t="s">
        <v>41</v>
      </c>
      <c r="O206" t="s">
        <v>347</v>
      </c>
      <c r="P206" t="s">
        <v>2082</v>
      </c>
      <c r="Q206">
        <v>6</v>
      </c>
      <c r="R206">
        <v>9</v>
      </c>
      <c r="S206">
        <v>0</v>
      </c>
      <c r="U206">
        <v>3000000</v>
      </c>
      <c r="V206">
        <v>1200000</v>
      </c>
      <c r="W206">
        <v>1800000</v>
      </c>
      <c r="X206">
        <v>0</v>
      </c>
      <c r="Y206" t="s">
        <v>109</v>
      </c>
    </row>
    <row r="207" spans="1:25" x14ac:dyDescent="0.25">
      <c r="A207">
        <v>206</v>
      </c>
      <c r="B207">
        <v>65378</v>
      </c>
      <c r="C207">
        <v>0</v>
      </c>
      <c r="D207">
        <v>0</v>
      </c>
      <c r="E207" t="s">
        <v>1054</v>
      </c>
      <c r="F207" t="s">
        <v>1055</v>
      </c>
      <c r="G207">
        <v>1</v>
      </c>
      <c r="H207" s="6">
        <v>9856740</v>
      </c>
      <c r="I207" s="7">
        <v>45849</v>
      </c>
      <c r="J207" s="7">
        <v>45849</v>
      </c>
      <c r="K207">
        <v>8</v>
      </c>
      <c r="L207" t="s">
        <v>40</v>
      </c>
      <c r="M207" t="s">
        <v>9</v>
      </c>
      <c r="N207" t="s">
        <v>41</v>
      </c>
      <c r="O207" t="s">
        <v>42</v>
      </c>
      <c r="P207" t="s">
        <v>2082</v>
      </c>
      <c r="Q207">
        <v>8</v>
      </c>
      <c r="R207">
        <v>0</v>
      </c>
      <c r="S207">
        <v>0</v>
      </c>
      <c r="U207">
        <v>788539</v>
      </c>
      <c r="V207">
        <v>788539</v>
      </c>
      <c r="W207">
        <v>0</v>
      </c>
      <c r="X207">
        <v>0</v>
      </c>
      <c r="Y207" t="s">
        <v>67</v>
      </c>
    </row>
    <row r="208" spans="1:25" x14ac:dyDescent="0.25">
      <c r="A208">
        <v>207</v>
      </c>
      <c r="B208">
        <v>65388</v>
      </c>
      <c r="C208">
        <v>0</v>
      </c>
      <c r="D208">
        <v>0</v>
      </c>
      <c r="E208" t="s">
        <v>588</v>
      </c>
      <c r="F208" t="s">
        <v>589</v>
      </c>
      <c r="G208">
        <v>1</v>
      </c>
      <c r="H208" s="6">
        <v>197125</v>
      </c>
      <c r="I208" s="7">
        <v>45849</v>
      </c>
      <c r="J208" s="7">
        <v>45849</v>
      </c>
      <c r="K208">
        <v>15</v>
      </c>
      <c r="L208" t="s">
        <v>40</v>
      </c>
      <c r="M208" t="s">
        <v>5</v>
      </c>
      <c r="N208" t="s">
        <v>41</v>
      </c>
      <c r="O208" t="s">
        <v>47</v>
      </c>
      <c r="P208" t="s">
        <v>2082</v>
      </c>
      <c r="Q208">
        <v>4</v>
      </c>
      <c r="R208">
        <v>11</v>
      </c>
      <c r="S208">
        <v>0</v>
      </c>
      <c r="U208">
        <v>29569</v>
      </c>
      <c r="V208">
        <v>7885</v>
      </c>
      <c r="W208">
        <v>21684</v>
      </c>
      <c r="X208">
        <v>0</v>
      </c>
      <c r="Y208" t="s">
        <v>109</v>
      </c>
    </row>
    <row r="209" spans="1:25" x14ac:dyDescent="0.25">
      <c r="A209">
        <v>208</v>
      </c>
      <c r="B209">
        <v>65390</v>
      </c>
      <c r="C209">
        <v>0</v>
      </c>
      <c r="D209">
        <v>0</v>
      </c>
      <c r="E209" t="s">
        <v>980</v>
      </c>
      <c r="F209" t="s">
        <v>981</v>
      </c>
      <c r="G209">
        <v>1</v>
      </c>
      <c r="H209" s="6">
        <v>37517114</v>
      </c>
      <c r="I209" s="7">
        <v>45849</v>
      </c>
      <c r="J209" s="7">
        <v>45849</v>
      </c>
      <c r="K209">
        <v>15</v>
      </c>
      <c r="L209" t="s">
        <v>40</v>
      </c>
      <c r="M209" t="s">
        <v>1</v>
      </c>
      <c r="N209" t="s">
        <v>41</v>
      </c>
      <c r="O209" t="s">
        <v>87</v>
      </c>
      <c r="P209" t="s">
        <v>2082</v>
      </c>
      <c r="Q209">
        <v>1.4</v>
      </c>
      <c r="R209">
        <v>13.6</v>
      </c>
      <c r="S209">
        <v>0</v>
      </c>
      <c r="U209">
        <v>5627567</v>
      </c>
      <c r="V209">
        <v>525240</v>
      </c>
      <c r="W209">
        <v>5102328</v>
      </c>
      <c r="X209">
        <v>0</v>
      </c>
      <c r="Y209" t="s">
        <v>109</v>
      </c>
    </row>
    <row r="210" spans="1:25" x14ac:dyDescent="0.25">
      <c r="A210">
        <v>209</v>
      </c>
      <c r="B210">
        <v>65380</v>
      </c>
      <c r="C210">
        <v>0</v>
      </c>
      <c r="D210">
        <v>0</v>
      </c>
      <c r="E210" t="s">
        <v>1240</v>
      </c>
      <c r="F210" t="s">
        <v>1241</v>
      </c>
      <c r="G210">
        <v>1</v>
      </c>
      <c r="H210" s="6">
        <v>5000000</v>
      </c>
      <c r="I210" s="7">
        <v>45849</v>
      </c>
      <c r="J210" s="7">
        <v>45849</v>
      </c>
      <c r="K210">
        <v>7</v>
      </c>
      <c r="L210" t="s">
        <v>40</v>
      </c>
      <c r="M210" t="s">
        <v>1</v>
      </c>
      <c r="N210" t="s">
        <v>41</v>
      </c>
      <c r="O210" t="s">
        <v>87</v>
      </c>
      <c r="P210" t="s">
        <v>2082</v>
      </c>
      <c r="Q210">
        <v>7</v>
      </c>
      <c r="R210">
        <v>0</v>
      </c>
      <c r="S210">
        <v>0</v>
      </c>
      <c r="U210">
        <v>350000</v>
      </c>
      <c r="V210">
        <v>350000</v>
      </c>
      <c r="W210">
        <v>0</v>
      </c>
      <c r="X210">
        <v>0</v>
      </c>
      <c r="Y210" t="s">
        <v>390</v>
      </c>
    </row>
    <row r="211" spans="1:25" x14ac:dyDescent="0.25">
      <c r="A211">
        <v>210</v>
      </c>
      <c r="B211">
        <v>65381</v>
      </c>
      <c r="C211">
        <v>0</v>
      </c>
      <c r="D211">
        <v>0</v>
      </c>
      <c r="E211" t="s">
        <v>1240</v>
      </c>
      <c r="F211" t="s">
        <v>1241</v>
      </c>
      <c r="G211">
        <v>1</v>
      </c>
      <c r="H211" s="6">
        <v>586528</v>
      </c>
      <c r="I211" s="7">
        <v>45849</v>
      </c>
      <c r="J211" s="7">
        <v>45849</v>
      </c>
      <c r="K211">
        <v>7</v>
      </c>
      <c r="L211" t="s">
        <v>40</v>
      </c>
      <c r="M211" t="s">
        <v>1</v>
      </c>
      <c r="N211" t="s">
        <v>41</v>
      </c>
      <c r="O211" t="s">
        <v>87</v>
      </c>
      <c r="P211" t="s">
        <v>2082</v>
      </c>
      <c r="Q211">
        <v>7</v>
      </c>
      <c r="R211">
        <v>0</v>
      </c>
      <c r="S211">
        <v>0</v>
      </c>
      <c r="U211">
        <v>41057</v>
      </c>
      <c r="V211">
        <v>41057</v>
      </c>
      <c r="W211">
        <v>0</v>
      </c>
      <c r="X211">
        <v>0</v>
      </c>
      <c r="Y211" t="s">
        <v>390</v>
      </c>
    </row>
    <row r="212" spans="1:25" x14ac:dyDescent="0.25">
      <c r="A212">
        <v>211</v>
      </c>
      <c r="B212">
        <v>65373</v>
      </c>
      <c r="C212">
        <v>0</v>
      </c>
      <c r="D212">
        <v>0</v>
      </c>
      <c r="E212" t="s">
        <v>1564</v>
      </c>
      <c r="F212" t="s">
        <v>1565</v>
      </c>
      <c r="G212">
        <v>1</v>
      </c>
      <c r="H212" s="6">
        <v>6416917</v>
      </c>
      <c r="I212" s="7">
        <v>45848</v>
      </c>
      <c r="J212" s="7">
        <v>45848</v>
      </c>
      <c r="K212">
        <v>10</v>
      </c>
      <c r="L212" t="s">
        <v>40</v>
      </c>
      <c r="M212" t="s">
        <v>8</v>
      </c>
      <c r="N212" t="s">
        <v>41</v>
      </c>
      <c r="O212" t="s">
        <v>347</v>
      </c>
      <c r="P212" t="s">
        <v>2082</v>
      </c>
      <c r="Q212">
        <v>10</v>
      </c>
      <c r="R212">
        <v>0</v>
      </c>
      <c r="S212">
        <v>0</v>
      </c>
      <c r="U212">
        <v>641692</v>
      </c>
      <c r="V212">
        <v>641692</v>
      </c>
      <c r="W212">
        <v>0</v>
      </c>
      <c r="X212">
        <v>0</v>
      </c>
      <c r="Y212" t="s">
        <v>109</v>
      </c>
    </row>
    <row r="213" spans="1:25" x14ac:dyDescent="0.25">
      <c r="A213">
        <v>212</v>
      </c>
      <c r="B213">
        <v>65351</v>
      </c>
      <c r="C213">
        <v>0</v>
      </c>
      <c r="D213">
        <v>0</v>
      </c>
      <c r="E213" t="s">
        <v>335</v>
      </c>
      <c r="F213" t="s">
        <v>336</v>
      </c>
      <c r="G213">
        <v>1</v>
      </c>
      <c r="H213" s="6">
        <v>3122546</v>
      </c>
      <c r="I213" s="7">
        <v>45848</v>
      </c>
      <c r="J213" s="7">
        <v>45848</v>
      </c>
      <c r="K213">
        <v>15</v>
      </c>
      <c r="L213" t="s">
        <v>40</v>
      </c>
      <c r="M213" t="s">
        <v>5</v>
      </c>
      <c r="N213" t="s">
        <v>41</v>
      </c>
      <c r="O213" t="s">
        <v>47</v>
      </c>
      <c r="P213" t="s">
        <v>2082</v>
      </c>
      <c r="Q213">
        <v>15</v>
      </c>
      <c r="R213">
        <v>0</v>
      </c>
      <c r="S213">
        <v>0</v>
      </c>
      <c r="U213">
        <v>468382</v>
      </c>
      <c r="V213">
        <v>468382</v>
      </c>
      <c r="W213">
        <v>0</v>
      </c>
      <c r="X213">
        <v>0</v>
      </c>
      <c r="Y213" t="s">
        <v>48</v>
      </c>
    </row>
    <row r="214" spans="1:25" x14ac:dyDescent="0.25">
      <c r="A214">
        <v>213</v>
      </c>
      <c r="B214">
        <v>65364</v>
      </c>
      <c r="C214">
        <v>0</v>
      </c>
      <c r="D214">
        <v>0</v>
      </c>
      <c r="E214" t="s">
        <v>327</v>
      </c>
      <c r="F214" t="s">
        <v>3035</v>
      </c>
      <c r="G214">
        <v>1</v>
      </c>
      <c r="H214" s="6">
        <v>153529</v>
      </c>
      <c r="I214" s="7">
        <v>45848</v>
      </c>
      <c r="J214" s="7">
        <v>45848</v>
      </c>
      <c r="K214">
        <v>7</v>
      </c>
      <c r="L214" t="s">
        <v>40</v>
      </c>
      <c r="M214" t="s">
        <v>5</v>
      </c>
      <c r="N214" t="s">
        <v>41</v>
      </c>
      <c r="O214" t="s">
        <v>47</v>
      </c>
      <c r="P214" t="s">
        <v>2082</v>
      </c>
      <c r="Q214">
        <v>7</v>
      </c>
      <c r="R214">
        <v>0</v>
      </c>
      <c r="S214">
        <v>0</v>
      </c>
      <c r="U214">
        <v>10747</v>
      </c>
      <c r="V214">
        <v>10747</v>
      </c>
      <c r="W214">
        <v>0</v>
      </c>
      <c r="X214">
        <v>0</v>
      </c>
      <c r="Y214" t="s">
        <v>72</v>
      </c>
    </row>
    <row r="215" spans="1:25" x14ac:dyDescent="0.25">
      <c r="A215">
        <v>214</v>
      </c>
      <c r="B215">
        <v>65363</v>
      </c>
      <c r="C215">
        <v>0</v>
      </c>
      <c r="D215">
        <v>0</v>
      </c>
      <c r="E215" t="s">
        <v>329</v>
      </c>
      <c r="F215" t="s">
        <v>330</v>
      </c>
      <c r="G215">
        <v>1</v>
      </c>
      <c r="H215" s="6">
        <v>42905</v>
      </c>
      <c r="I215" s="7">
        <v>45848</v>
      </c>
      <c r="J215" s="7">
        <v>45848</v>
      </c>
      <c r="K215">
        <v>7</v>
      </c>
      <c r="L215" t="s">
        <v>40</v>
      </c>
      <c r="M215" t="s">
        <v>5</v>
      </c>
      <c r="N215" t="s">
        <v>41</v>
      </c>
      <c r="O215" t="s">
        <v>47</v>
      </c>
      <c r="P215" t="s">
        <v>2082</v>
      </c>
      <c r="Q215">
        <v>7</v>
      </c>
      <c r="R215">
        <v>0</v>
      </c>
      <c r="S215">
        <v>0</v>
      </c>
      <c r="U215">
        <v>3003</v>
      </c>
      <c r="V215">
        <v>3003</v>
      </c>
      <c r="W215">
        <v>0</v>
      </c>
      <c r="X215">
        <v>0</v>
      </c>
      <c r="Y215" t="s">
        <v>48</v>
      </c>
    </row>
    <row r="216" spans="1:25" x14ac:dyDescent="0.25">
      <c r="A216">
        <v>215</v>
      </c>
      <c r="B216">
        <v>65365</v>
      </c>
      <c r="C216">
        <v>0</v>
      </c>
      <c r="D216">
        <v>0</v>
      </c>
      <c r="E216" t="s">
        <v>331</v>
      </c>
      <c r="F216" t="s">
        <v>332</v>
      </c>
      <c r="G216">
        <v>1</v>
      </c>
      <c r="H216" s="6">
        <v>90951</v>
      </c>
      <c r="I216" s="7">
        <v>45848</v>
      </c>
      <c r="J216" s="7">
        <v>45848</v>
      </c>
      <c r="K216">
        <v>7</v>
      </c>
      <c r="L216" t="s">
        <v>40</v>
      </c>
      <c r="M216" t="s">
        <v>5</v>
      </c>
      <c r="N216" t="s">
        <v>41</v>
      </c>
      <c r="O216" t="s">
        <v>47</v>
      </c>
      <c r="P216" t="s">
        <v>2082</v>
      </c>
      <c r="Q216">
        <v>7</v>
      </c>
      <c r="R216">
        <v>0</v>
      </c>
      <c r="S216">
        <v>0</v>
      </c>
      <c r="U216">
        <v>6367</v>
      </c>
      <c r="V216">
        <v>6367</v>
      </c>
      <c r="W216">
        <v>0</v>
      </c>
      <c r="X216">
        <v>0</v>
      </c>
      <c r="Y216" t="s">
        <v>48</v>
      </c>
    </row>
    <row r="217" spans="1:25" x14ac:dyDescent="0.25">
      <c r="A217">
        <v>216</v>
      </c>
      <c r="B217">
        <v>65354</v>
      </c>
      <c r="C217">
        <v>0</v>
      </c>
      <c r="D217">
        <v>0</v>
      </c>
      <c r="E217" t="s">
        <v>2335</v>
      </c>
      <c r="F217" t="s">
        <v>2336</v>
      </c>
      <c r="G217">
        <v>1</v>
      </c>
      <c r="H217" s="6">
        <v>3200160</v>
      </c>
      <c r="I217" s="7">
        <v>45848</v>
      </c>
      <c r="J217" s="7">
        <v>45848</v>
      </c>
      <c r="K217">
        <v>7</v>
      </c>
      <c r="L217" t="s">
        <v>40</v>
      </c>
      <c r="M217" t="s">
        <v>7</v>
      </c>
      <c r="N217" t="s">
        <v>41</v>
      </c>
      <c r="O217" t="s">
        <v>64</v>
      </c>
      <c r="P217" t="s">
        <v>2082</v>
      </c>
      <c r="Q217">
        <v>7</v>
      </c>
      <c r="R217">
        <v>0</v>
      </c>
      <c r="S217">
        <v>0</v>
      </c>
      <c r="U217">
        <v>224011</v>
      </c>
      <c r="V217">
        <v>224011</v>
      </c>
      <c r="W217">
        <v>0</v>
      </c>
      <c r="X217">
        <v>0</v>
      </c>
      <c r="Y217" t="s">
        <v>2086</v>
      </c>
    </row>
    <row r="218" spans="1:25" x14ac:dyDescent="0.25">
      <c r="A218">
        <v>217</v>
      </c>
      <c r="B218">
        <v>65355</v>
      </c>
      <c r="C218">
        <v>0</v>
      </c>
      <c r="D218">
        <v>0</v>
      </c>
      <c r="E218" t="s">
        <v>834</v>
      </c>
      <c r="F218" t="s">
        <v>835</v>
      </c>
      <c r="G218">
        <v>1</v>
      </c>
      <c r="H218" s="6">
        <v>4093506</v>
      </c>
      <c r="I218" s="7">
        <v>45848</v>
      </c>
      <c r="J218" s="7">
        <v>45848</v>
      </c>
      <c r="K218">
        <v>15</v>
      </c>
      <c r="L218" t="s">
        <v>40</v>
      </c>
      <c r="M218" t="s">
        <v>5</v>
      </c>
      <c r="N218" t="s">
        <v>41</v>
      </c>
      <c r="O218" t="s">
        <v>57</v>
      </c>
      <c r="P218" t="s">
        <v>2082</v>
      </c>
      <c r="Q218">
        <v>5</v>
      </c>
      <c r="R218">
        <v>10</v>
      </c>
      <c r="S218">
        <v>0</v>
      </c>
      <c r="U218">
        <v>614026</v>
      </c>
      <c r="V218">
        <v>204675</v>
      </c>
      <c r="W218">
        <v>409351</v>
      </c>
      <c r="X218">
        <v>0</v>
      </c>
      <c r="Y218" t="s">
        <v>94</v>
      </c>
    </row>
    <row r="219" spans="1:25" x14ac:dyDescent="0.25">
      <c r="A219">
        <v>218</v>
      </c>
      <c r="B219">
        <v>65358</v>
      </c>
      <c r="C219">
        <v>0</v>
      </c>
      <c r="D219">
        <v>0</v>
      </c>
      <c r="E219" t="s">
        <v>606</v>
      </c>
      <c r="F219" t="s">
        <v>607</v>
      </c>
      <c r="G219">
        <v>1</v>
      </c>
      <c r="H219" s="6">
        <v>6727351</v>
      </c>
      <c r="I219" s="7">
        <v>45848</v>
      </c>
      <c r="J219" s="7">
        <v>45848</v>
      </c>
      <c r="K219">
        <v>14</v>
      </c>
      <c r="L219" t="s">
        <v>40</v>
      </c>
      <c r="M219" t="s">
        <v>5</v>
      </c>
      <c r="N219" t="s">
        <v>41</v>
      </c>
      <c r="O219" t="s">
        <v>57</v>
      </c>
      <c r="P219" t="s">
        <v>2082</v>
      </c>
      <c r="Q219">
        <v>9</v>
      </c>
      <c r="R219">
        <v>5</v>
      </c>
      <c r="S219">
        <v>0</v>
      </c>
      <c r="U219">
        <v>941829</v>
      </c>
      <c r="V219">
        <v>605462</v>
      </c>
      <c r="W219">
        <v>336368</v>
      </c>
      <c r="X219">
        <v>0</v>
      </c>
      <c r="Y219" t="s">
        <v>48</v>
      </c>
    </row>
    <row r="220" spans="1:25" x14ac:dyDescent="0.25">
      <c r="A220">
        <v>219</v>
      </c>
      <c r="B220">
        <v>65350</v>
      </c>
      <c r="C220">
        <v>0</v>
      </c>
      <c r="D220">
        <v>0</v>
      </c>
      <c r="E220" t="s">
        <v>1044</v>
      </c>
      <c r="F220" t="s">
        <v>1045</v>
      </c>
      <c r="G220">
        <v>1</v>
      </c>
      <c r="H220" s="6">
        <v>3854360</v>
      </c>
      <c r="I220" s="7">
        <v>45848</v>
      </c>
      <c r="J220" s="7">
        <v>45848</v>
      </c>
      <c r="K220">
        <v>10</v>
      </c>
      <c r="L220" t="s">
        <v>40</v>
      </c>
      <c r="M220" t="s">
        <v>9</v>
      </c>
      <c r="N220" t="s">
        <v>41</v>
      </c>
      <c r="O220" t="s">
        <v>42</v>
      </c>
      <c r="P220" t="s">
        <v>2082</v>
      </c>
      <c r="Q220">
        <v>10</v>
      </c>
      <c r="R220">
        <v>0</v>
      </c>
      <c r="S220">
        <v>0</v>
      </c>
      <c r="U220">
        <v>385436</v>
      </c>
      <c r="V220">
        <v>385436</v>
      </c>
      <c r="W220">
        <v>0</v>
      </c>
      <c r="X220">
        <v>0</v>
      </c>
      <c r="Y220" t="s">
        <v>109</v>
      </c>
    </row>
    <row r="221" spans="1:25" x14ac:dyDescent="0.25">
      <c r="A221">
        <v>220</v>
      </c>
      <c r="B221">
        <v>65361</v>
      </c>
      <c r="C221">
        <v>0</v>
      </c>
      <c r="D221">
        <v>0</v>
      </c>
      <c r="E221" t="s">
        <v>2337</v>
      </c>
      <c r="F221" t="s">
        <v>2338</v>
      </c>
      <c r="G221">
        <v>1</v>
      </c>
      <c r="H221" s="6">
        <v>2065531</v>
      </c>
      <c r="I221" s="7">
        <v>45848</v>
      </c>
      <c r="J221" s="7">
        <v>45848</v>
      </c>
      <c r="K221">
        <v>7</v>
      </c>
      <c r="L221" t="s">
        <v>40</v>
      </c>
      <c r="M221" t="s">
        <v>7</v>
      </c>
      <c r="N221" t="s">
        <v>41</v>
      </c>
      <c r="O221" t="s">
        <v>64</v>
      </c>
      <c r="P221" t="s">
        <v>2082</v>
      </c>
      <c r="Q221">
        <v>7</v>
      </c>
      <c r="R221">
        <v>0</v>
      </c>
      <c r="S221">
        <v>0</v>
      </c>
      <c r="U221">
        <v>144587</v>
      </c>
      <c r="V221">
        <v>144587</v>
      </c>
      <c r="W221">
        <v>0</v>
      </c>
      <c r="X221">
        <v>0</v>
      </c>
      <c r="Y221" t="s">
        <v>2086</v>
      </c>
    </row>
    <row r="222" spans="1:25" x14ac:dyDescent="0.25">
      <c r="A222">
        <v>221</v>
      </c>
      <c r="B222">
        <v>65348</v>
      </c>
      <c r="C222">
        <v>0</v>
      </c>
      <c r="D222">
        <v>0</v>
      </c>
      <c r="E222" t="s">
        <v>1890</v>
      </c>
      <c r="F222" t="s">
        <v>1891</v>
      </c>
      <c r="G222">
        <v>1</v>
      </c>
      <c r="H222" s="6">
        <v>3326243</v>
      </c>
      <c r="I222" s="7">
        <v>45848</v>
      </c>
      <c r="J222" s="7">
        <v>45848</v>
      </c>
      <c r="K222">
        <v>15</v>
      </c>
      <c r="L222" t="s">
        <v>40</v>
      </c>
      <c r="M222" t="s">
        <v>5</v>
      </c>
      <c r="N222" t="s">
        <v>41</v>
      </c>
      <c r="O222" t="s">
        <v>77</v>
      </c>
      <c r="P222" t="s">
        <v>2082</v>
      </c>
      <c r="Q222">
        <v>3</v>
      </c>
      <c r="R222">
        <v>11</v>
      </c>
      <c r="S222">
        <v>1</v>
      </c>
      <c r="U222">
        <v>498936</v>
      </c>
      <c r="V222">
        <v>99787</v>
      </c>
      <c r="W222">
        <v>365887</v>
      </c>
      <c r="X222">
        <v>33262</v>
      </c>
      <c r="Y222" t="s">
        <v>109</v>
      </c>
    </row>
    <row r="223" spans="1:25" x14ac:dyDescent="0.25">
      <c r="A223">
        <v>222</v>
      </c>
      <c r="B223">
        <v>65356</v>
      </c>
      <c r="C223">
        <v>0</v>
      </c>
      <c r="D223">
        <v>0</v>
      </c>
      <c r="E223" t="s">
        <v>555</v>
      </c>
      <c r="F223" t="s">
        <v>556</v>
      </c>
      <c r="G223">
        <v>1</v>
      </c>
      <c r="H223" s="6">
        <v>1120253</v>
      </c>
      <c r="I223" s="7">
        <v>45848</v>
      </c>
      <c r="J223" s="7">
        <v>45848</v>
      </c>
      <c r="K223">
        <v>14</v>
      </c>
      <c r="L223" t="s">
        <v>40</v>
      </c>
      <c r="M223" t="s">
        <v>5</v>
      </c>
      <c r="N223" t="s">
        <v>41</v>
      </c>
      <c r="O223" t="s">
        <v>57</v>
      </c>
      <c r="P223" t="s">
        <v>2082</v>
      </c>
      <c r="Q223">
        <v>9</v>
      </c>
      <c r="R223">
        <v>5</v>
      </c>
      <c r="S223">
        <v>0</v>
      </c>
      <c r="U223">
        <v>156835</v>
      </c>
      <c r="V223">
        <v>100823</v>
      </c>
      <c r="W223">
        <v>56013</v>
      </c>
      <c r="X223">
        <v>0</v>
      </c>
      <c r="Y223" t="s">
        <v>48</v>
      </c>
    </row>
    <row r="224" spans="1:25" x14ac:dyDescent="0.25">
      <c r="A224">
        <v>223</v>
      </c>
      <c r="B224">
        <v>65353</v>
      </c>
      <c r="C224">
        <v>0</v>
      </c>
      <c r="D224">
        <v>0</v>
      </c>
      <c r="E224" t="s">
        <v>2333</v>
      </c>
      <c r="F224" t="s">
        <v>2334</v>
      </c>
      <c r="G224">
        <v>1</v>
      </c>
      <c r="H224" s="6">
        <v>1710970</v>
      </c>
      <c r="I224" s="7">
        <v>45848</v>
      </c>
      <c r="J224" s="7">
        <v>45848</v>
      </c>
      <c r="K224">
        <v>7</v>
      </c>
      <c r="L224" t="s">
        <v>40</v>
      </c>
      <c r="M224" t="s">
        <v>7</v>
      </c>
      <c r="N224" t="s">
        <v>41</v>
      </c>
      <c r="O224" t="s">
        <v>64</v>
      </c>
      <c r="P224" t="s">
        <v>2082</v>
      </c>
      <c r="Q224">
        <v>7</v>
      </c>
      <c r="R224">
        <v>0</v>
      </c>
      <c r="S224">
        <v>0</v>
      </c>
      <c r="U224">
        <v>119768</v>
      </c>
      <c r="V224">
        <v>119768</v>
      </c>
      <c r="W224">
        <v>0</v>
      </c>
      <c r="X224">
        <v>0</v>
      </c>
      <c r="Y224" t="s">
        <v>2086</v>
      </c>
    </row>
    <row r="225" spans="1:25" x14ac:dyDescent="0.25">
      <c r="A225">
        <v>224</v>
      </c>
      <c r="B225">
        <v>65368</v>
      </c>
      <c r="C225">
        <v>0</v>
      </c>
      <c r="D225">
        <v>0</v>
      </c>
      <c r="E225" t="s">
        <v>403</v>
      </c>
      <c r="F225" t="s">
        <v>404</v>
      </c>
      <c r="G225">
        <v>1</v>
      </c>
      <c r="H225" s="6">
        <v>1276537</v>
      </c>
      <c r="I225" s="7">
        <v>45848</v>
      </c>
      <c r="J225" s="7">
        <v>45848</v>
      </c>
      <c r="K225">
        <v>7</v>
      </c>
      <c r="L225" t="s">
        <v>40</v>
      </c>
      <c r="M225" t="s">
        <v>5</v>
      </c>
      <c r="N225" t="s">
        <v>41</v>
      </c>
      <c r="O225" t="s">
        <v>47</v>
      </c>
      <c r="P225" t="s">
        <v>2082</v>
      </c>
      <c r="Q225">
        <v>7</v>
      </c>
      <c r="R225">
        <v>0</v>
      </c>
      <c r="S225">
        <v>0</v>
      </c>
      <c r="U225">
        <v>89358</v>
      </c>
      <c r="V225">
        <v>89358</v>
      </c>
      <c r="W225">
        <v>0</v>
      </c>
      <c r="X225">
        <v>0</v>
      </c>
      <c r="Y225" t="s">
        <v>72</v>
      </c>
    </row>
    <row r="226" spans="1:25" x14ac:dyDescent="0.25">
      <c r="A226">
        <v>225</v>
      </c>
      <c r="B226">
        <v>65366</v>
      </c>
      <c r="C226">
        <v>0</v>
      </c>
      <c r="D226">
        <v>0</v>
      </c>
      <c r="E226" t="s">
        <v>403</v>
      </c>
      <c r="F226" t="s">
        <v>404</v>
      </c>
      <c r="G226">
        <v>1</v>
      </c>
      <c r="H226" s="6">
        <v>395054</v>
      </c>
      <c r="I226" s="7">
        <v>45848</v>
      </c>
      <c r="J226" s="7">
        <v>45848</v>
      </c>
      <c r="K226">
        <v>7</v>
      </c>
      <c r="L226" t="s">
        <v>40</v>
      </c>
      <c r="M226" t="s">
        <v>5</v>
      </c>
      <c r="N226" t="s">
        <v>41</v>
      </c>
      <c r="O226" t="s">
        <v>47</v>
      </c>
      <c r="P226" t="s">
        <v>2082</v>
      </c>
      <c r="Q226">
        <v>7</v>
      </c>
      <c r="R226">
        <v>0</v>
      </c>
      <c r="S226">
        <v>0</v>
      </c>
      <c r="U226">
        <v>27654</v>
      </c>
      <c r="V226">
        <v>27654</v>
      </c>
      <c r="W226">
        <v>0</v>
      </c>
      <c r="X226">
        <v>0</v>
      </c>
      <c r="Y226" t="s">
        <v>72</v>
      </c>
    </row>
    <row r="227" spans="1:25" x14ac:dyDescent="0.25">
      <c r="A227">
        <v>226</v>
      </c>
      <c r="B227">
        <v>65362</v>
      </c>
      <c r="C227">
        <v>0</v>
      </c>
      <c r="D227">
        <v>0</v>
      </c>
      <c r="E227" t="s">
        <v>401</v>
      </c>
      <c r="F227" t="s">
        <v>402</v>
      </c>
      <c r="G227">
        <v>1</v>
      </c>
      <c r="H227" s="6">
        <v>1200733</v>
      </c>
      <c r="I227" s="7">
        <v>45848</v>
      </c>
      <c r="J227" s="7">
        <v>45848</v>
      </c>
      <c r="K227">
        <v>7</v>
      </c>
      <c r="L227" t="s">
        <v>40</v>
      </c>
      <c r="M227" t="s">
        <v>5</v>
      </c>
      <c r="N227" t="s">
        <v>41</v>
      </c>
      <c r="O227" t="s">
        <v>47</v>
      </c>
      <c r="P227" t="s">
        <v>2082</v>
      </c>
      <c r="Q227">
        <v>7</v>
      </c>
      <c r="R227">
        <v>0</v>
      </c>
      <c r="S227">
        <v>0</v>
      </c>
      <c r="U227">
        <v>84051</v>
      </c>
      <c r="V227">
        <v>84051</v>
      </c>
      <c r="W227">
        <v>0</v>
      </c>
      <c r="X227">
        <v>0</v>
      </c>
      <c r="Y227" t="s">
        <v>48</v>
      </c>
    </row>
    <row r="228" spans="1:25" x14ac:dyDescent="0.25">
      <c r="A228">
        <v>227</v>
      </c>
      <c r="B228">
        <v>65367</v>
      </c>
      <c r="C228">
        <v>0</v>
      </c>
      <c r="D228">
        <v>0</v>
      </c>
      <c r="E228" t="s">
        <v>362</v>
      </c>
      <c r="F228" t="s">
        <v>363</v>
      </c>
      <c r="G228">
        <v>1</v>
      </c>
      <c r="H228" s="6">
        <v>787921</v>
      </c>
      <c r="I228" s="7">
        <v>45848</v>
      </c>
      <c r="J228" s="7">
        <v>45848</v>
      </c>
      <c r="K228">
        <v>7</v>
      </c>
      <c r="L228" t="s">
        <v>40</v>
      </c>
      <c r="M228" t="s">
        <v>5</v>
      </c>
      <c r="N228" t="s">
        <v>41</v>
      </c>
      <c r="O228" t="s">
        <v>47</v>
      </c>
      <c r="P228" t="s">
        <v>2082</v>
      </c>
      <c r="Q228">
        <v>7</v>
      </c>
      <c r="R228">
        <v>0</v>
      </c>
      <c r="S228">
        <v>0</v>
      </c>
      <c r="U228">
        <v>55154</v>
      </c>
      <c r="V228">
        <v>55154</v>
      </c>
      <c r="W228">
        <v>0</v>
      </c>
      <c r="X228">
        <v>0</v>
      </c>
      <c r="Y228" t="s">
        <v>72</v>
      </c>
    </row>
    <row r="229" spans="1:25" x14ac:dyDescent="0.25">
      <c r="A229">
        <v>228</v>
      </c>
      <c r="B229">
        <v>65349</v>
      </c>
      <c r="C229">
        <v>0</v>
      </c>
      <c r="D229">
        <v>0</v>
      </c>
      <c r="E229" t="s">
        <v>2257</v>
      </c>
      <c r="F229" t="s">
        <v>2258</v>
      </c>
      <c r="G229">
        <v>1</v>
      </c>
      <c r="H229" s="6">
        <v>27005065</v>
      </c>
      <c r="I229" s="7">
        <v>45848</v>
      </c>
      <c r="J229" s="7">
        <v>45848</v>
      </c>
      <c r="K229">
        <v>5</v>
      </c>
      <c r="L229" t="s">
        <v>40</v>
      </c>
      <c r="M229" t="s">
        <v>3</v>
      </c>
      <c r="N229" t="s">
        <v>41</v>
      </c>
      <c r="O229" t="s">
        <v>51</v>
      </c>
      <c r="P229" t="s">
        <v>2082</v>
      </c>
      <c r="Q229">
        <v>5</v>
      </c>
      <c r="R229">
        <v>0</v>
      </c>
      <c r="S229">
        <v>0</v>
      </c>
      <c r="U229">
        <v>1350253</v>
      </c>
      <c r="V229">
        <v>1350253</v>
      </c>
      <c r="W229">
        <v>0</v>
      </c>
      <c r="X229">
        <v>0</v>
      </c>
      <c r="Y229" t="s">
        <v>2086</v>
      </c>
    </row>
    <row r="230" spans="1:25" x14ac:dyDescent="0.25">
      <c r="A230">
        <v>229</v>
      </c>
      <c r="B230">
        <v>65371</v>
      </c>
      <c r="C230">
        <v>0</v>
      </c>
      <c r="D230">
        <v>0</v>
      </c>
      <c r="E230" t="s">
        <v>1204</v>
      </c>
      <c r="F230" t="s">
        <v>1205</v>
      </c>
      <c r="G230">
        <v>1</v>
      </c>
      <c r="H230" s="6">
        <v>254446</v>
      </c>
      <c r="I230" s="7">
        <v>45848</v>
      </c>
      <c r="J230" s="7">
        <v>45848</v>
      </c>
      <c r="K230">
        <v>15</v>
      </c>
      <c r="L230" t="s">
        <v>40</v>
      </c>
      <c r="M230" t="s">
        <v>5</v>
      </c>
      <c r="N230" t="s">
        <v>41</v>
      </c>
      <c r="O230" t="s">
        <v>54</v>
      </c>
      <c r="P230" t="s">
        <v>2082</v>
      </c>
      <c r="Q230">
        <v>10</v>
      </c>
      <c r="R230">
        <v>5</v>
      </c>
      <c r="S230">
        <v>0</v>
      </c>
      <c r="U230">
        <v>38167</v>
      </c>
      <c r="V230">
        <v>25445</v>
      </c>
      <c r="W230">
        <v>12722</v>
      </c>
      <c r="X230">
        <v>0</v>
      </c>
      <c r="Y230" t="s">
        <v>48</v>
      </c>
    </row>
    <row r="231" spans="1:25" x14ac:dyDescent="0.25">
      <c r="A231">
        <v>230</v>
      </c>
      <c r="B231">
        <v>65352</v>
      </c>
      <c r="C231">
        <v>0</v>
      </c>
      <c r="D231">
        <v>0</v>
      </c>
      <c r="E231" t="s">
        <v>1574</v>
      </c>
      <c r="F231" t="s">
        <v>1575</v>
      </c>
      <c r="G231">
        <v>1</v>
      </c>
      <c r="H231" s="6">
        <v>2040000</v>
      </c>
      <c r="I231" s="7">
        <v>45848</v>
      </c>
      <c r="J231" s="7">
        <v>45848</v>
      </c>
      <c r="K231">
        <v>10</v>
      </c>
      <c r="L231" t="s">
        <v>40</v>
      </c>
      <c r="M231" t="s">
        <v>5</v>
      </c>
      <c r="N231" t="s">
        <v>41</v>
      </c>
      <c r="O231" t="s">
        <v>77</v>
      </c>
      <c r="P231" t="s">
        <v>2082</v>
      </c>
      <c r="Q231">
        <v>10</v>
      </c>
      <c r="R231">
        <v>0</v>
      </c>
      <c r="S231">
        <v>0</v>
      </c>
      <c r="U231">
        <v>204000</v>
      </c>
      <c r="V231">
        <v>204000</v>
      </c>
      <c r="W231">
        <v>0</v>
      </c>
      <c r="X231">
        <v>0</v>
      </c>
      <c r="Y231" t="s">
        <v>48</v>
      </c>
    </row>
    <row r="232" spans="1:25" x14ac:dyDescent="0.25">
      <c r="A232">
        <v>231</v>
      </c>
      <c r="B232">
        <v>65369</v>
      </c>
      <c r="C232">
        <v>0</v>
      </c>
      <c r="D232">
        <v>0</v>
      </c>
      <c r="E232" t="s">
        <v>1101</v>
      </c>
      <c r="F232" t="s">
        <v>1102</v>
      </c>
      <c r="G232">
        <v>1</v>
      </c>
      <c r="H232" s="6">
        <v>184255</v>
      </c>
      <c r="I232" s="7">
        <v>45848</v>
      </c>
      <c r="J232" s="7">
        <v>45848</v>
      </c>
      <c r="K232">
        <v>15</v>
      </c>
      <c r="L232" t="s">
        <v>40</v>
      </c>
      <c r="M232" t="s">
        <v>5</v>
      </c>
      <c r="N232" t="s">
        <v>41</v>
      </c>
      <c r="O232" t="s">
        <v>54</v>
      </c>
      <c r="P232" t="s">
        <v>2082</v>
      </c>
      <c r="Q232">
        <v>10</v>
      </c>
      <c r="R232">
        <v>5</v>
      </c>
      <c r="S232">
        <v>0</v>
      </c>
      <c r="U232">
        <v>27638</v>
      </c>
      <c r="V232">
        <v>18426</v>
      </c>
      <c r="W232">
        <v>9213</v>
      </c>
      <c r="X232">
        <v>0</v>
      </c>
      <c r="Y232" t="s">
        <v>48</v>
      </c>
    </row>
    <row r="233" spans="1:25" x14ac:dyDescent="0.25">
      <c r="A233">
        <v>232</v>
      </c>
      <c r="B233">
        <v>65359</v>
      </c>
      <c r="C233">
        <v>0</v>
      </c>
      <c r="D233">
        <v>0</v>
      </c>
      <c r="E233" t="s">
        <v>197</v>
      </c>
      <c r="F233" t="s">
        <v>198</v>
      </c>
      <c r="G233">
        <v>1</v>
      </c>
      <c r="H233" s="6">
        <v>594617</v>
      </c>
      <c r="I233" s="7">
        <v>45848</v>
      </c>
      <c r="J233" s="7">
        <v>45848</v>
      </c>
      <c r="K233">
        <v>15</v>
      </c>
      <c r="L233" t="s">
        <v>40</v>
      </c>
      <c r="M233" t="s">
        <v>5</v>
      </c>
      <c r="N233" t="s">
        <v>41</v>
      </c>
      <c r="O233" t="s">
        <v>47</v>
      </c>
      <c r="P233" t="s">
        <v>2082</v>
      </c>
      <c r="Q233">
        <v>15</v>
      </c>
      <c r="R233">
        <v>0</v>
      </c>
      <c r="S233">
        <v>0</v>
      </c>
      <c r="U233">
        <v>89193</v>
      </c>
      <c r="V233">
        <v>89193</v>
      </c>
      <c r="W233">
        <v>0</v>
      </c>
      <c r="X233">
        <v>0</v>
      </c>
      <c r="Y233" t="s">
        <v>48</v>
      </c>
    </row>
    <row r="234" spans="1:25" x14ac:dyDescent="0.25">
      <c r="A234">
        <v>233</v>
      </c>
      <c r="B234">
        <v>65372</v>
      </c>
      <c r="C234">
        <v>0</v>
      </c>
      <c r="D234">
        <v>0</v>
      </c>
      <c r="E234" t="s">
        <v>1562</v>
      </c>
      <c r="F234" t="s">
        <v>1563</v>
      </c>
      <c r="G234">
        <v>1</v>
      </c>
      <c r="H234" s="6">
        <v>500000</v>
      </c>
      <c r="I234" s="7">
        <v>45848</v>
      </c>
      <c r="J234" s="7">
        <v>45848</v>
      </c>
      <c r="K234">
        <v>10</v>
      </c>
      <c r="L234" t="s">
        <v>40</v>
      </c>
      <c r="M234" t="s">
        <v>9</v>
      </c>
      <c r="N234" t="s">
        <v>41</v>
      </c>
      <c r="O234" t="s">
        <v>42</v>
      </c>
      <c r="P234" t="s">
        <v>2082</v>
      </c>
      <c r="Q234">
        <v>10</v>
      </c>
      <c r="R234">
        <v>0</v>
      </c>
      <c r="S234">
        <v>0</v>
      </c>
      <c r="U234">
        <v>50000</v>
      </c>
      <c r="V234">
        <v>50000</v>
      </c>
      <c r="W234">
        <v>0</v>
      </c>
      <c r="X234">
        <v>0</v>
      </c>
      <c r="Y234" t="s">
        <v>44</v>
      </c>
    </row>
    <row r="235" spans="1:25" x14ac:dyDescent="0.25">
      <c r="A235">
        <v>234</v>
      </c>
      <c r="B235">
        <v>65357</v>
      </c>
      <c r="C235">
        <v>0</v>
      </c>
      <c r="D235">
        <v>0</v>
      </c>
      <c r="E235" t="s">
        <v>541</v>
      </c>
      <c r="F235" t="s">
        <v>542</v>
      </c>
      <c r="G235">
        <v>1</v>
      </c>
      <c r="H235" s="6">
        <v>330324</v>
      </c>
      <c r="I235" s="7">
        <v>45848</v>
      </c>
      <c r="J235" s="7">
        <v>45848</v>
      </c>
      <c r="K235">
        <v>14</v>
      </c>
      <c r="L235" t="s">
        <v>40</v>
      </c>
      <c r="M235" t="s">
        <v>5</v>
      </c>
      <c r="N235" t="s">
        <v>41</v>
      </c>
      <c r="O235" t="s">
        <v>57</v>
      </c>
      <c r="P235" t="s">
        <v>2082</v>
      </c>
      <c r="Q235">
        <v>9</v>
      </c>
      <c r="R235">
        <v>5</v>
      </c>
      <c r="S235">
        <v>0</v>
      </c>
      <c r="U235">
        <v>46245</v>
      </c>
      <c r="V235">
        <v>29729</v>
      </c>
      <c r="W235">
        <v>16516</v>
      </c>
      <c r="X235">
        <v>0</v>
      </c>
      <c r="Y235" t="s">
        <v>48</v>
      </c>
    </row>
    <row r="236" spans="1:25" x14ac:dyDescent="0.25">
      <c r="A236">
        <v>235</v>
      </c>
      <c r="B236">
        <v>65370</v>
      </c>
      <c r="C236">
        <v>0</v>
      </c>
      <c r="D236">
        <v>0</v>
      </c>
      <c r="E236" t="s">
        <v>1133</v>
      </c>
      <c r="F236" t="s">
        <v>1134</v>
      </c>
      <c r="G236">
        <v>1</v>
      </c>
      <c r="H236" s="6">
        <v>1190897</v>
      </c>
      <c r="I236" s="7">
        <v>45848</v>
      </c>
      <c r="J236" s="7">
        <v>45848</v>
      </c>
      <c r="K236">
        <v>15</v>
      </c>
      <c r="L236" t="s">
        <v>40</v>
      </c>
      <c r="M236" t="s">
        <v>5</v>
      </c>
      <c r="N236" t="s">
        <v>41</v>
      </c>
      <c r="O236" t="s">
        <v>54</v>
      </c>
      <c r="P236" t="s">
        <v>2082</v>
      </c>
      <c r="Q236">
        <v>10</v>
      </c>
      <c r="R236">
        <v>5</v>
      </c>
      <c r="S236">
        <v>0</v>
      </c>
      <c r="U236">
        <v>178635</v>
      </c>
      <c r="V236">
        <v>119090</v>
      </c>
      <c r="W236">
        <v>59545</v>
      </c>
      <c r="X236">
        <v>0</v>
      </c>
      <c r="Y236" t="s">
        <v>48</v>
      </c>
    </row>
    <row r="237" spans="1:25" x14ac:dyDescent="0.25">
      <c r="A237">
        <v>236</v>
      </c>
      <c r="B237">
        <v>65360</v>
      </c>
      <c r="C237">
        <v>0</v>
      </c>
      <c r="D237">
        <v>0</v>
      </c>
      <c r="E237" t="s">
        <v>1131</v>
      </c>
      <c r="F237" t="s">
        <v>1132</v>
      </c>
      <c r="G237">
        <v>1</v>
      </c>
      <c r="H237" s="6">
        <v>10000000</v>
      </c>
      <c r="I237" s="7">
        <v>45847</v>
      </c>
      <c r="J237" s="7">
        <v>45847</v>
      </c>
      <c r="K237">
        <v>15</v>
      </c>
      <c r="L237" t="s">
        <v>40</v>
      </c>
      <c r="M237" t="s">
        <v>5</v>
      </c>
      <c r="N237" t="s">
        <v>41</v>
      </c>
      <c r="O237" t="s">
        <v>47</v>
      </c>
      <c r="P237" t="s">
        <v>2082</v>
      </c>
      <c r="Q237">
        <v>7</v>
      </c>
      <c r="R237">
        <v>8</v>
      </c>
      <c r="S237">
        <v>0</v>
      </c>
      <c r="U237">
        <v>1500000</v>
      </c>
      <c r="V237">
        <v>700000</v>
      </c>
      <c r="W237">
        <v>800000</v>
      </c>
      <c r="X237">
        <v>0</v>
      </c>
      <c r="Y237" t="s">
        <v>81</v>
      </c>
    </row>
    <row r="238" spans="1:25" x14ac:dyDescent="0.25">
      <c r="A238">
        <v>237</v>
      </c>
      <c r="B238">
        <v>65346</v>
      </c>
      <c r="C238">
        <v>0</v>
      </c>
      <c r="D238">
        <v>0</v>
      </c>
      <c r="E238" t="s">
        <v>1892</v>
      </c>
      <c r="F238" t="s">
        <v>1893</v>
      </c>
      <c r="G238">
        <v>1</v>
      </c>
      <c r="H238" s="6">
        <v>264308111</v>
      </c>
      <c r="I238" s="7">
        <v>45847</v>
      </c>
      <c r="J238" s="7">
        <v>45847</v>
      </c>
      <c r="K238">
        <v>15</v>
      </c>
      <c r="L238" t="s">
        <v>40</v>
      </c>
      <c r="M238" t="s">
        <v>5</v>
      </c>
      <c r="N238" t="s">
        <v>41</v>
      </c>
      <c r="O238" t="s">
        <v>77</v>
      </c>
      <c r="P238" t="s">
        <v>2082</v>
      </c>
      <c r="Q238">
        <v>3</v>
      </c>
      <c r="R238">
        <v>11</v>
      </c>
      <c r="S238">
        <v>1</v>
      </c>
      <c r="U238">
        <v>39646217</v>
      </c>
      <c r="V238">
        <v>7929243</v>
      </c>
      <c r="W238">
        <v>29073892</v>
      </c>
      <c r="X238">
        <v>2643081</v>
      </c>
      <c r="Y238" t="s">
        <v>109</v>
      </c>
    </row>
    <row r="239" spans="1:25" x14ac:dyDescent="0.25">
      <c r="A239">
        <v>238</v>
      </c>
      <c r="B239">
        <v>65339</v>
      </c>
      <c r="C239">
        <v>0</v>
      </c>
      <c r="D239">
        <v>0</v>
      </c>
      <c r="E239" t="s">
        <v>1447</v>
      </c>
      <c r="F239" t="s">
        <v>1448</v>
      </c>
      <c r="G239">
        <v>1</v>
      </c>
      <c r="H239" s="6">
        <v>5000000</v>
      </c>
      <c r="I239" s="7">
        <v>45847</v>
      </c>
      <c r="J239" s="7">
        <v>45847</v>
      </c>
      <c r="K239">
        <v>6</v>
      </c>
      <c r="L239" t="s">
        <v>40</v>
      </c>
      <c r="M239" t="s">
        <v>5</v>
      </c>
      <c r="N239" t="s">
        <v>41</v>
      </c>
      <c r="O239" t="s">
        <v>77</v>
      </c>
      <c r="P239" t="s">
        <v>2082</v>
      </c>
      <c r="Q239">
        <v>6</v>
      </c>
      <c r="R239">
        <v>0</v>
      </c>
      <c r="S239">
        <v>0</v>
      </c>
      <c r="U239">
        <v>300000</v>
      </c>
      <c r="V239">
        <v>300000</v>
      </c>
      <c r="W239">
        <v>0</v>
      </c>
      <c r="X239">
        <v>0</v>
      </c>
      <c r="Y239" t="s">
        <v>48</v>
      </c>
    </row>
    <row r="240" spans="1:25" x14ac:dyDescent="0.25">
      <c r="A240">
        <v>239</v>
      </c>
      <c r="B240">
        <v>65342</v>
      </c>
      <c r="C240">
        <v>0</v>
      </c>
      <c r="D240">
        <v>0</v>
      </c>
      <c r="E240" t="s">
        <v>1376</v>
      </c>
      <c r="F240" t="s">
        <v>1377</v>
      </c>
      <c r="G240">
        <v>1</v>
      </c>
      <c r="H240" s="6">
        <v>5990888</v>
      </c>
      <c r="I240" s="7">
        <v>45847</v>
      </c>
      <c r="J240" s="7">
        <v>45847</v>
      </c>
      <c r="K240" t="s">
        <v>1371</v>
      </c>
      <c r="L240" t="s">
        <v>40</v>
      </c>
      <c r="M240" t="s">
        <v>5</v>
      </c>
      <c r="N240" t="s">
        <v>41</v>
      </c>
      <c r="O240" t="s">
        <v>77</v>
      </c>
      <c r="P240" t="s">
        <v>2082</v>
      </c>
      <c r="Q240">
        <v>6</v>
      </c>
      <c r="R240">
        <v>3.4</v>
      </c>
      <c r="S240">
        <v>0</v>
      </c>
      <c r="U240">
        <v>563143</v>
      </c>
      <c r="V240">
        <v>359453</v>
      </c>
      <c r="W240">
        <v>203690</v>
      </c>
      <c r="X240">
        <v>0</v>
      </c>
      <c r="Y240" t="s">
        <v>48</v>
      </c>
    </row>
    <row r="241" spans="1:25" x14ac:dyDescent="0.25">
      <c r="A241">
        <v>240</v>
      </c>
      <c r="B241">
        <v>65340</v>
      </c>
      <c r="C241">
        <v>0</v>
      </c>
      <c r="D241">
        <v>0</v>
      </c>
      <c r="E241" t="s">
        <v>70</v>
      </c>
      <c r="F241" t="s">
        <v>71</v>
      </c>
      <c r="G241">
        <v>1</v>
      </c>
      <c r="H241" s="6">
        <v>4103420</v>
      </c>
      <c r="I241" s="7">
        <v>45847</v>
      </c>
      <c r="J241" s="7">
        <v>45847</v>
      </c>
      <c r="K241">
        <v>15</v>
      </c>
      <c r="L241" t="s">
        <v>40</v>
      </c>
      <c r="M241" t="s">
        <v>3</v>
      </c>
      <c r="N241" t="s">
        <v>41</v>
      </c>
      <c r="O241" t="s">
        <v>51</v>
      </c>
      <c r="P241" t="s">
        <v>2082</v>
      </c>
      <c r="Q241">
        <v>15</v>
      </c>
      <c r="R241">
        <v>0</v>
      </c>
      <c r="S241">
        <v>0</v>
      </c>
      <c r="U241">
        <v>615513</v>
      </c>
      <c r="V241">
        <v>615513</v>
      </c>
      <c r="W241">
        <v>0</v>
      </c>
      <c r="X241">
        <v>0</v>
      </c>
      <c r="Y241" t="s">
        <v>72</v>
      </c>
    </row>
    <row r="242" spans="1:25" x14ac:dyDescent="0.25">
      <c r="A242">
        <v>241</v>
      </c>
      <c r="B242">
        <v>65341</v>
      </c>
      <c r="C242">
        <v>0</v>
      </c>
      <c r="D242">
        <v>0</v>
      </c>
      <c r="E242" t="s">
        <v>2447</v>
      </c>
      <c r="F242" t="s">
        <v>2448</v>
      </c>
      <c r="G242">
        <v>1</v>
      </c>
      <c r="H242" s="6">
        <v>136659</v>
      </c>
      <c r="I242" s="7">
        <v>45847</v>
      </c>
      <c r="J242" s="7">
        <v>45847</v>
      </c>
      <c r="K242">
        <v>15</v>
      </c>
      <c r="L242" t="s">
        <v>40</v>
      </c>
      <c r="M242" t="s">
        <v>6</v>
      </c>
      <c r="N242" t="s">
        <v>41</v>
      </c>
      <c r="O242" t="s">
        <v>64</v>
      </c>
      <c r="P242" t="s">
        <v>2082</v>
      </c>
      <c r="Q242">
        <v>15</v>
      </c>
      <c r="R242">
        <v>0</v>
      </c>
      <c r="S242">
        <v>0</v>
      </c>
      <c r="U242">
        <v>20499</v>
      </c>
      <c r="V242">
        <v>20499</v>
      </c>
      <c r="W242">
        <v>0</v>
      </c>
      <c r="X242">
        <v>0</v>
      </c>
      <c r="Y242" t="s">
        <v>109</v>
      </c>
    </row>
    <row r="243" spans="1:25" x14ac:dyDescent="0.25">
      <c r="A243">
        <v>242</v>
      </c>
      <c r="B243">
        <v>65347</v>
      </c>
      <c r="C243">
        <v>0</v>
      </c>
      <c r="D243">
        <v>0</v>
      </c>
      <c r="E243" t="s">
        <v>735</v>
      </c>
      <c r="F243" t="s">
        <v>736</v>
      </c>
      <c r="G243">
        <v>1</v>
      </c>
      <c r="H243" s="6">
        <v>5000000</v>
      </c>
      <c r="I243" s="7">
        <v>45847</v>
      </c>
      <c r="J243" s="7">
        <v>45847</v>
      </c>
      <c r="K243">
        <v>7</v>
      </c>
      <c r="L243" t="s">
        <v>40</v>
      </c>
      <c r="M243" t="s">
        <v>5</v>
      </c>
      <c r="N243" t="s">
        <v>41</v>
      </c>
      <c r="O243" t="s">
        <v>77</v>
      </c>
      <c r="P243" t="s">
        <v>2082</v>
      </c>
      <c r="Q243">
        <v>7</v>
      </c>
      <c r="R243">
        <v>0</v>
      </c>
      <c r="S243">
        <v>0</v>
      </c>
      <c r="U243">
        <v>350000</v>
      </c>
      <c r="V243">
        <v>350000</v>
      </c>
      <c r="W243">
        <v>0</v>
      </c>
      <c r="X243">
        <v>0</v>
      </c>
      <c r="Y243" t="s">
        <v>48</v>
      </c>
    </row>
    <row r="244" spans="1:25" x14ac:dyDescent="0.25">
      <c r="A244">
        <v>243</v>
      </c>
      <c r="B244">
        <v>65343</v>
      </c>
      <c r="C244">
        <v>0</v>
      </c>
      <c r="D244">
        <v>0</v>
      </c>
      <c r="E244" t="s">
        <v>1369</v>
      </c>
      <c r="F244" t="s">
        <v>1370</v>
      </c>
      <c r="G244">
        <v>1</v>
      </c>
      <c r="H244" s="6">
        <v>2760905</v>
      </c>
      <c r="I244" s="7">
        <v>45847</v>
      </c>
      <c r="J244" s="7">
        <v>45847</v>
      </c>
      <c r="K244" t="s">
        <v>1371</v>
      </c>
      <c r="L244" t="s">
        <v>40</v>
      </c>
      <c r="M244" t="s">
        <v>5</v>
      </c>
      <c r="N244" t="s">
        <v>41</v>
      </c>
      <c r="O244" t="s">
        <v>77</v>
      </c>
      <c r="P244" t="s">
        <v>2082</v>
      </c>
      <c r="Q244">
        <v>6</v>
      </c>
      <c r="R244">
        <v>3.4</v>
      </c>
      <c r="S244">
        <v>0</v>
      </c>
      <c r="U244">
        <v>259525</v>
      </c>
      <c r="V244">
        <v>165654</v>
      </c>
      <c r="W244">
        <v>93871</v>
      </c>
      <c r="X244">
        <v>0</v>
      </c>
      <c r="Y244" t="s">
        <v>48</v>
      </c>
    </row>
    <row r="245" spans="1:25" x14ac:dyDescent="0.25">
      <c r="A245">
        <v>244</v>
      </c>
      <c r="B245">
        <v>65338</v>
      </c>
      <c r="C245">
        <v>0</v>
      </c>
      <c r="D245">
        <v>0</v>
      </c>
      <c r="E245" t="s">
        <v>1896</v>
      </c>
      <c r="F245" t="s">
        <v>1897</v>
      </c>
      <c r="G245">
        <v>1</v>
      </c>
      <c r="H245" s="6">
        <v>31480375</v>
      </c>
      <c r="I245" s="7">
        <v>45847</v>
      </c>
      <c r="J245" s="7">
        <v>45847</v>
      </c>
      <c r="K245">
        <v>15</v>
      </c>
      <c r="L245" t="s">
        <v>40</v>
      </c>
      <c r="M245" t="s">
        <v>5</v>
      </c>
      <c r="N245" t="s">
        <v>41</v>
      </c>
      <c r="O245" t="s">
        <v>77</v>
      </c>
      <c r="P245" t="s">
        <v>2082</v>
      </c>
      <c r="Q245">
        <v>3</v>
      </c>
      <c r="R245">
        <v>11</v>
      </c>
      <c r="S245">
        <v>1</v>
      </c>
      <c r="U245">
        <v>4722056</v>
      </c>
      <c r="V245">
        <v>944411</v>
      </c>
      <c r="W245">
        <v>3462841</v>
      </c>
      <c r="X245">
        <v>314804</v>
      </c>
      <c r="Y245" t="s">
        <v>109</v>
      </c>
    </row>
    <row r="246" spans="1:25" x14ac:dyDescent="0.25">
      <c r="A246">
        <v>245</v>
      </c>
      <c r="B246">
        <v>65337</v>
      </c>
      <c r="C246">
        <v>0</v>
      </c>
      <c r="D246">
        <v>0</v>
      </c>
      <c r="E246" t="s">
        <v>1111</v>
      </c>
      <c r="F246" t="s">
        <v>1112</v>
      </c>
      <c r="G246">
        <v>1</v>
      </c>
      <c r="H246" s="6">
        <v>12016471</v>
      </c>
      <c r="I246" s="7">
        <v>45846</v>
      </c>
      <c r="J246" s="7">
        <v>45846</v>
      </c>
      <c r="K246">
        <v>15</v>
      </c>
      <c r="L246" t="s">
        <v>40</v>
      </c>
      <c r="M246" t="s">
        <v>5</v>
      </c>
      <c r="N246" t="s">
        <v>41</v>
      </c>
      <c r="O246" t="s">
        <v>77</v>
      </c>
      <c r="P246" t="s">
        <v>2082</v>
      </c>
      <c r="Q246">
        <v>3</v>
      </c>
      <c r="R246">
        <v>11</v>
      </c>
      <c r="S246">
        <v>1</v>
      </c>
      <c r="U246">
        <v>1802471</v>
      </c>
      <c r="V246">
        <v>360494</v>
      </c>
      <c r="W246">
        <v>1321812</v>
      </c>
      <c r="X246">
        <v>120165</v>
      </c>
      <c r="Y246" t="s">
        <v>109</v>
      </c>
    </row>
    <row r="247" spans="1:25" x14ac:dyDescent="0.25">
      <c r="A247">
        <v>246</v>
      </c>
      <c r="B247">
        <v>65333</v>
      </c>
      <c r="C247">
        <v>0</v>
      </c>
      <c r="D247">
        <v>0</v>
      </c>
      <c r="E247" t="s">
        <v>1117</v>
      </c>
      <c r="F247" t="s">
        <v>1118</v>
      </c>
      <c r="G247">
        <v>1</v>
      </c>
      <c r="H247" s="6">
        <v>2325747</v>
      </c>
      <c r="I247" s="7">
        <v>45846</v>
      </c>
      <c r="J247" s="7">
        <v>45846</v>
      </c>
      <c r="K247">
        <v>15</v>
      </c>
      <c r="L247" t="s">
        <v>40</v>
      </c>
      <c r="M247" t="s">
        <v>5</v>
      </c>
      <c r="N247" t="s">
        <v>41</v>
      </c>
      <c r="O247" t="s">
        <v>77</v>
      </c>
      <c r="P247" t="s">
        <v>2082</v>
      </c>
      <c r="Q247">
        <v>3</v>
      </c>
      <c r="R247">
        <v>11</v>
      </c>
      <c r="S247">
        <v>1</v>
      </c>
      <c r="U247">
        <v>348862</v>
      </c>
      <c r="V247">
        <v>69772</v>
      </c>
      <c r="W247">
        <v>255832</v>
      </c>
      <c r="X247">
        <v>23257</v>
      </c>
      <c r="Y247" t="s">
        <v>109</v>
      </c>
    </row>
    <row r="248" spans="1:25" x14ac:dyDescent="0.25">
      <c r="A248">
        <v>247</v>
      </c>
      <c r="B248">
        <v>65326</v>
      </c>
      <c r="C248">
        <v>0</v>
      </c>
      <c r="D248">
        <v>0</v>
      </c>
      <c r="E248" t="s">
        <v>1438</v>
      </c>
      <c r="F248" t="s">
        <v>1439</v>
      </c>
      <c r="G248">
        <v>1</v>
      </c>
      <c r="H248" s="6">
        <v>44444444</v>
      </c>
      <c r="I248" s="7">
        <v>45846</v>
      </c>
      <c r="J248" s="7">
        <v>45846</v>
      </c>
      <c r="K248" t="s">
        <v>866</v>
      </c>
      <c r="L248" t="s">
        <v>40</v>
      </c>
      <c r="M248" t="s">
        <v>5</v>
      </c>
      <c r="N248" t="s">
        <v>41</v>
      </c>
      <c r="O248" t="s">
        <v>47</v>
      </c>
      <c r="P248" t="s">
        <v>2082</v>
      </c>
      <c r="Q248">
        <v>0.1</v>
      </c>
      <c r="R248">
        <v>3.7</v>
      </c>
      <c r="S248">
        <v>0</v>
      </c>
      <c r="U248">
        <v>1688889</v>
      </c>
      <c r="V248">
        <v>44444</v>
      </c>
      <c r="W248">
        <v>1644444</v>
      </c>
      <c r="X248">
        <v>0</v>
      </c>
      <c r="Y248" t="s">
        <v>250</v>
      </c>
    </row>
    <row r="249" spans="1:25" x14ac:dyDescent="0.25">
      <c r="A249">
        <v>248</v>
      </c>
      <c r="B249">
        <v>65334</v>
      </c>
      <c r="C249">
        <v>0</v>
      </c>
      <c r="D249">
        <v>0</v>
      </c>
      <c r="E249" t="s">
        <v>1095</v>
      </c>
      <c r="F249" t="s">
        <v>1096</v>
      </c>
      <c r="G249">
        <v>1</v>
      </c>
      <c r="H249" s="6">
        <v>9564194</v>
      </c>
      <c r="I249" s="7">
        <v>45846</v>
      </c>
      <c r="J249" s="7">
        <v>45846</v>
      </c>
      <c r="K249">
        <v>15</v>
      </c>
      <c r="L249" t="s">
        <v>40</v>
      </c>
      <c r="M249" t="s">
        <v>5</v>
      </c>
      <c r="N249" t="s">
        <v>41</v>
      </c>
      <c r="O249" t="s">
        <v>77</v>
      </c>
      <c r="P249" t="s">
        <v>2082</v>
      </c>
      <c r="Q249">
        <v>3</v>
      </c>
      <c r="R249">
        <v>11</v>
      </c>
      <c r="S249">
        <v>1</v>
      </c>
      <c r="U249">
        <v>1434629</v>
      </c>
      <c r="V249">
        <v>286926</v>
      </c>
      <c r="W249">
        <v>1052061</v>
      </c>
      <c r="X249">
        <v>95642</v>
      </c>
      <c r="Y249" t="s">
        <v>109</v>
      </c>
    </row>
    <row r="250" spans="1:25" x14ac:dyDescent="0.25">
      <c r="A250">
        <v>249</v>
      </c>
      <c r="B250">
        <v>65330</v>
      </c>
      <c r="C250">
        <v>0</v>
      </c>
      <c r="D250">
        <v>0</v>
      </c>
      <c r="E250" t="s">
        <v>894</v>
      </c>
      <c r="F250" t="s">
        <v>895</v>
      </c>
      <c r="G250">
        <v>1</v>
      </c>
      <c r="H250" s="6">
        <v>2902962</v>
      </c>
      <c r="I250" s="7">
        <v>45846</v>
      </c>
      <c r="J250" s="7">
        <v>45846</v>
      </c>
      <c r="K250">
        <v>15</v>
      </c>
      <c r="L250" t="s">
        <v>40</v>
      </c>
      <c r="M250" t="s">
        <v>5</v>
      </c>
      <c r="N250" t="s">
        <v>41</v>
      </c>
      <c r="O250" t="s">
        <v>47</v>
      </c>
      <c r="P250" t="s">
        <v>2082</v>
      </c>
      <c r="Q250">
        <v>6</v>
      </c>
      <c r="R250">
        <v>9</v>
      </c>
      <c r="S250">
        <v>0</v>
      </c>
      <c r="U250">
        <v>435444</v>
      </c>
      <c r="V250">
        <v>174178</v>
      </c>
      <c r="W250">
        <v>261267</v>
      </c>
      <c r="X250">
        <v>0</v>
      </c>
      <c r="Y250" t="s">
        <v>48</v>
      </c>
    </row>
    <row r="251" spans="1:25" x14ac:dyDescent="0.25">
      <c r="A251">
        <v>250</v>
      </c>
      <c r="B251">
        <v>65332</v>
      </c>
      <c r="C251">
        <v>0</v>
      </c>
      <c r="D251">
        <v>0</v>
      </c>
      <c r="E251" t="s">
        <v>906</v>
      </c>
      <c r="F251" t="s">
        <v>907</v>
      </c>
      <c r="G251">
        <v>1</v>
      </c>
      <c r="H251" s="6">
        <v>5095717</v>
      </c>
      <c r="I251" s="7">
        <v>45846</v>
      </c>
      <c r="J251" s="7">
        <v>45846</v>
      </c>
      <c r="K251">
        <v>15</v>
      </c>
      <c r="L251" t="s">
        <v>40</v>
      </c>
      <c r="M251" t="s">
        <v>5</v>
      </c>
      <c r="N251" t="s">
        <v>41</v>
      </c>
      <c r="O251" t="s">
        <v>47</v>
      </c>
      <c r="P251" t="s">
        <v>2082</v>
      </c>
      <c r="Q251">
        <v>6</v>
      </c>
      <c r="R251">
        <v>9</v>
      </c>
      <c r="S251">
        <v>0</v>
      </c>
      <c r="U251">
        <v>764358</v>
      </c>
      <c r="V251">
        <v>305743</v>
      </c>
      <c r="W251">
        <v>458615</v>
      </c>
      <c r="X251">
        <v>0</v>
      </c>
      <c r="Y251" t="s">
        <v>72</v>
      </c>
    </row>
    <row r="252" spans="1:25" x14ac:dyDescent="0.25">
      <c r="A252">
        <v>251</v>
      </c>
      <c r="B252">
        <v>65331</v>
      </c>
      <c r="C252">
        <v>0</v>
      </c>
      <c r="D252">
        <v>0</v>
      </c>
      <c r="E252" t="s">
        <v>904</v>
      </c>
      <c r="F252" t="s">
        <v>905</v>
      </c>
      <c r="G252">
        <v>1</v>
      </c>
      <c r="H252" s="6">
        <v>4860975</v>
      </c>
      <c r="I252" s="7">
        <v>45846</v>
      </c>
      <c r="J252" s="7">
        <v>45846</v>
      </c>
      <c r="K252">
        <v>15</v>
      </c>
      <c r="L252" t="s">
        <v>40</v>
      </c>
      <c r="M252" t="s">
        <v>5</v>
      </c>
      <c r="N252" t="s">
        <v>41</v>
      </c>
      <c r="O252" t="s">
        <v>47</v>
      </c>
      <c r="P252" t="s">
        <v>2082</v>
      </c>
      <c r="Q252">
        <v>6</v>
      </c>
      <c r="R252">
        <v>9</v>
      </c>
      <c r="S252">
        <v>0</v>
      </c>
      <c r="U252">
        <v>729146</v>
      </c>
      <c r="V252">
        <v>291658</v>
      </c>
      <c r="W252">
        <v>437488</v>
      </c>
      <c r="X252">
        <v>0</v>
      </c>
      <c r="Y252" t="s">
        <v>48</v>
      </c>
    </row>
    <row r="253" spans="1:25" x14ac:dyDescent="0.25">
      <c r="A253">
        <v>252</v>
      </c>
      <c r="B253">
        <v>65335</v>
      </c>
      <c r="C253">
        <v>0</v>
      </c>
      <c r="D253">
        <v>0</v>
      </c>
      <c r="E253" t="s">
        <v>898</v>
      </c>
      <c r="F253" t="s">
        <v>899</v>
      </c>
      <c r="G253">
        <v>1</v>
      </c>
      <c r="H253" s="6">
        <v>210306</v>
      </c>
      <c r="I253" s="7">
        <v>45846</v>
      </c>
      <c r="J253" s="7">
        <v>45846</v>
      </c>
      <c r="K253">
        <v>15</v>
      </c>
      <c r="L253" t="s">
        <v>40</v>
      </c>
      <c r="M253" t="s">
        <v>5</v>
      </c>
      <c r="N253" t="s">
        <v>41</v>
      </c>
      <c r="O253" t="s">
        <v>47</v>
      </c>
      <c r="P253" t="s">
        <v>2082</v>
      </c>
      <c r="Q253">
        <v>6</v>
      </c>
      <c r="R253">
        <v>9</v>
      </c>
      <c r="S253">
        <v>0</v>
      </c>
      <c r="U253">
        <v>31546</v>
      </c>
      <c r="V253">
        <v>12618</v>
      </c>
      <c r="W253">
        <v>18928</v>
      </c>
      <c r="X253">
        <v>0</v>
      </c>
      <c r="Y253" t="s">
        <v>229</v>
      </c>
    </row>
    <row r="254" spans="1:25" x14ac:dyDescent="0.25">
      <c r="A254">
        <v>253</v>
      </c>
      <c r="B254">
        <v>65336</v>
      </c>
      <c r="C254">
        <v>0</v>
      </c>
      <c r="D254">
        <v>0</v>
      </c>
      <c r="E254" t="s">
        <v>898</v>
      </c>
      <c r="F254" t="s">
        <v>899</v>
      </c>
      <c r="G254">
        <v>1</v>
      </c>
      <c r="H254" s="6">
        <v>13752613</v>
      </c>
      <c r="I254" s="7">
        <v>45846</v>
      </c>
      <c r="J254" s="7">
        <v>45846</v>
      </c>
      <c r="K254">
        <v>15</v>
      </c>
      <c r="L254" t="s">
        <v>40</v>
      </c>
      <c r="M254" t="s">
        <v>5</v>
      </c>
      <c r="N254" t="s">
        <v>41</v>
      </c>
      <c r="O254" t="s">
        <v>47</v>
      </c>
      <c r="P254" t="s">
        <v>2082</v>
      </c>
      <c r="Q254">
        <v>6</v>
      </c>
      <c r="R254">
        <v>9</v>
      </c>
      <c r="S254">
        <v>0</v>
      </c>
      <c r="U254">
        <v>2062892</v>
      </c>
      <c r="V254">
        <v>825157</v>
      </c>
      <c r="W254">
        <v>1237735</v>
      </c>
      <c r="X254">
        <v>0</v>
      </c>
      <c r="Y254" t="s">
        <v>229</v>
      </c>
    </row>
    <row r="255" spans="1:25" x14ac:dyDescent="0.25">
      <c r="A255">
        <v>254</v>
      </c>
      <c r="B255">
        <v>65325</v>
      </c>
      <c r="C255">
        <v>0</v>
      </c>
      <c r="D255">
        <v>0</v>
      </c>
      <c r="E255" t="s">
        <v>1127</v>
      </c>
      <c r="F255" t="s">
        <v>1128</v>
      </c>
      <c r="G255">
        <v>1</v>
      </c>
      <c r="H255" s="6">
        <v>2884833</v>
      </c>
      <c r="I255" s="7">
        <v>45846</v>
      </c>
      <c r="J255" s="7">
        <v>45846</v>
      </c>
      <c r="K255">
        <v>8</v>
      </c>
      <c r="L255" t="s">
        <v>40</v>
      </c>
      <c r="M255" t="s">
        <v>9</v>
      </c>
      <c r="N255" t="s">
        <v>41</v>
      </c>
      <c r="O255" t="s">
        <v>42</v>
      </c>
      <c r="P255" t="s">
        <v>2082</v>
      </c>
      <c r="Q255">
        <v>8</v>
      </c>
      <c r="R255">
        <v>0</v>
      </c>
      <c r="S255">
        <v>0</v>
      </c>
      <c r="U255">
        <v>230787</v>
      </c>
      <c r="V255">
        <v>230787</v>
      </c>
      <c r="W255">
        <v>0</v>
      </c>
      <c r="X255">
        <v>0</v>
      </c>
      <c r="Y255" t="s">
        <v>109</v>
      </c>
    </row>
    <row r="256" spans="1:25" x14ac:dyDescent="0.25">
      <c r="A256">
        <v>255</v>
      </c>
      <c r="B256">
        <v>65327</v>
      </c>
      <c r="C256">
        <v>0</v>
      </c>
      <c r="D256">
        <v>0</v>
      </c>
      <c r="E256" t="s">
        <v>1828</v>
      </c>
      <c r="F256" t="s">
        <v>1829</v>
      </c>
      <c r="G256">
        <v>1</v>
      </c>
      <c r="H256" s="6">
        <v>1234000</v>
      </c>
      <c r="I256" s="7">
        <v>45846</v>
      </c>
      <c r="J256" s="7">
        <v>45846</v>
      </c>
      <c r="K256">
        <v>10</v>
      </c>
      <c r="L256" t="s">
        <v>40</v>
      </c>
      <c r="M256" t="s">
        <v>5</v>
      </c>
      <c r="N256" t="s">
        <v>41</v>
      </c>
      <c r="O256" t="s">
        <v>57</v>
      </c>
      <c r="P256" t="s">
        <v>2082</v>
      </c>
      <c r="Q256">
        <v>10</v>
      </c>
      <c r="R256">
        <v>0</v>
      </c>
      <c r="S256">
        <v>0</v>
      </c>
      <c r="U256">
        <v>123400</v>
      </c>
      <c r="V256">
        <v>123400</v>
      </c>
      <c r="W256">
        <v>0</v>
      </c>
      <c r="X256">
        <v>0</v>
      </c>
      <c r="Y256" t="s">
        <v>109</v>
      </c>
    </row>
    <row r="257" spans="1:25" x14ac:dyDescent="0.25">
      <c r="A257">
        <v>256</v>
      </c>
      <c r="B257">
        <v>65316</v>
      </c>
      <c r="C257">
        <v>0</v>
      </c>
      <c r="D257">
        <v>0</v>
      </c>
      <c r="E257" t="s">
        <v>1056</v>
      </c>
      <c r="F257" t="s">
        <v>1057</v>
      </c>
      <c r="G257">
        <v>1</v>
      </c>
      <c r="H257" s="6">
        <v>50566215</v>
      </c>
      <c r="I257" s="7">
        <v>45845</v>
      </c>
      <c r="J257" s="7">
        <v>45845</v>
      </c>
      <c r="K257">
        <v>15</v>
      </c>
      <c r="L257" t="s">
        <v>40</v>
      </c>
      <c r="M257" t="s">
        <v>5</v>
      </c>
      <c r="N257" t="s">
        <v>41</v>
      </c>
      <c r="O257" t="s">
        <v>57</v>
      </c>
      <c r="P257" t="s">
        <v>2082</v>
      </c>
      <c r="Q257">
        <v>0.4</v>
      </c>
      <c r="R257">
        <v>14.6</v>
      </c>
      <c r="S257">
        <v>0</v>
      </c>
      <c r="U257">
        <v>7584932</v>
      </c>
      <c r="V257">
        <v>202265</v>
      </c>
      <c r="W257">
        <v>7382667</v>
      </c>
      <c r="X257">
        <v>0</v>
      </c>
      <c r="Y257" t="s">
        <v>250</v>
      </c>
    </row>
    <row r="258" spans="1:25" x14ac:dyDescent="0.25">
      <c r="A258">
        <v>257</v>
      </c>
      <c r="B258">
        <v>65323</v>
      </c>
      <c r="C258">
        <v>0</v>
      </c>
      <c r="D258">
        <v>0</v>
      </c>
      <c r="E258" t="s">
        <v>1548</v>
      </c>
      <c r="F258" t="s">
        <v>1549</v>
      </c>
      <c r="G258">
        <v>1</v>
      </c>
      <c r="H258" s="6">
        <v>660000</v>
      </c>
      <c r="I258" s="7">
        <v>45845</v>
      </c>
      <c r="J258" s="7">
        <v>45845</v>
      </c>
      <c r="K258">
        <v>10</v>
      </c>
      <c r="L258" t="s">
        <v>40</v>
      </c>
      <c r="M258" t="s">
        <v>7</v>
      </c>
      <c r="N258" t="s">
        <v>41</v>
      </c>
      <c r="O258" t="s">
        <v>64</v>
      </c>
      <c r="P258" t="s">
        <v>2082</v>
      </c>
      <c r="Q258">
        <v>10</v>
      </c>
      <c r="R258">
        <v>0</v>
      </c>
      <c r="S258">
        <v>0</v>
      </c>
      <c r="U258">
        <v>66000</v>
      </c>
      <c r="V258">
        <v>66000</v>
      </c>
      <c r="W258">
        <v>0</v>
      </c>
      <c r="X258">
        <v>0</v>
      </c>
      <c r="Y258" t="s">
        <v>44</v>
      </c>
    </row>
    <row r="259" spans="1:25" x14ac:dyDescent="0.25">
      <c r="A259">
        <v>258</v>
      </c>
      <c r="B259">
        <v>65318</v>
      </c>
      <c r="C259">
        <v>0</v>
      </c>
      <c r="D259">
        <v>0</v>
      </c>
      <c r="E259" t="s">
        <v>1548</v>
      </c>
      <c r="F259" t="s">
        <v>1549</v>
      </c>
      <c r="G259">
        <v>1</v>
      </c>
      <c r="H259" s="6">
        <v>720000</v>
      </c>
      <c r="I259" s="7">
        <v>45845</v>
      </c>
      <c r="J259" s="7">
        <v>45845</v>
      </c>
      <c r="K259">
        <v>10</v>
      </c>
      <c r="L259" t="s">
        <v>40</v>
      </c>
      <c r="M259" t="s">
        <v>7</v>
      </c>
      <c r="N259" t="s">
        <v>41</v>
      </c>
      <c r="O259" t="s">
        <v>64</v>
      </c>
      <c r="P259" t="s">
        <v>2082</v>
      </c>
      <c r="Q259">
        <v>10</v>
      </c>
      <c r="R259">
        <v>0</v>
      </c>
      <c r="S259">
        <v>0</v>
      </c>
      <c r="U259">
        <v>72000</v>
      </c>
      <c r="V259">
        <v>72000</v>
      </c>
      <c r="W259">
        <v>0</v>
      </c>
      <c r="X259">
        <v>0</v>
      </c>
      <c r="Y259" t="s">
        <v>44</v>
      </c>
    </row>
    <row r="260" spans="1:25" x14ac:dyDescent="0.25">
      <c r="A260">
        <v>259</v>
      </c>
      <c r="B260">
        <v>65324</v>
      </c>
      <c r="C260">
        <v>0</v>
      </c>
      <c r="D260">
        <v>0</v>
      </c>
      <c r="E260" t="s">
        <v>1461</v>
      </c>
      <c r="F260" t="s">
        <v>1462</v>
      </c>
      <c r="G260">
        <v>1</v>
      </c>
      <c r="H260" s="6">
        <v>600000</v>
      </c>
      <c r="I260" s="7">
        <v>45845</v>
      </c>
      <c r="J260" s="7">
        <v>45845</v>
      </c>
      <c r="K260">
        <v>10</v>
      </c>
      <c r="L260" t="s">
        <v>40</v>
      </c>
      <c r="M260" t="s">
        <v>8</v>
      </c>
      <c r="N260" t="s">
        <v>41</v>
      </c>
      <c r="O260" t="s">
        <v>347</v>
      </c>
      <c r="P260" t="s">
        <v>2082</v>
      </c>
      <c r="Q260">
        <v>10</v>
      </c>
      <c r="R260">
        <v>0</v>
      </c>
      <c r="S260">
        <v>0</v>
      </c>
      <c r="U260">
        <v>60000</v>
      </c>
      <c r="V260">
        <v>60000</v>
      </c>
      <c r="W260">
        <v>0</v>
      </c>
      <c r="X260">
        <v>0</v>
      </c>
      <c r="Y260" t="s">
        <v>44</v>
      </c>
    </row>
    <row r="261" spans="1:25" x14ac:dyDescent="0.25">
      <c r="A261">
        <v>260</v>
      </c>
      <c r="B261">
        <v>65317</v>
      </c>
      <c r="C261">
        <v>0</v>
      </c>
      <c r="D261">
        <v>0</v>
      </c>
      <c r="E261" t="s">
        <v>1042</v>
      </c>
      <c r="F261" t="s">
        <v>1043</v>
      </c>
      <c r="G261">
        <v>1</v>
      </c>
      <c r="H261" s="6">
        <v>35353007</v>
      </c>
      <c r="I261" s="7">
        <v>45845</v>
      </c>
      <c r="J261" s="7">
        <v>45845</v>
      </c>
      <c r="K261">
        <v>15</v>
      </c>
      <c r="L261" t="s">
        <v>40</v>
      </c>
      <c r="M261" t="s">
        <v>5</v>
      </c>
      <c r="N261" t="s">
        <v>41</v>
      </c>
      <c r="O261" t="s">
        <v>57</v>
      </c>
      <c r="P261" t="s">
        <v>2082</v>
      </c>
      <c r="Q261">
        <v>0.4</v>
      </c>
      <c r="R261">
        <v>14.6</v>
      </c>
      <c r="S261">
        <v>0</v>
      </c>
      <c r="U261">
        <v>5302951</v>
      </c>
      <c r="V261">
        <v>141412</v>
      </c>
      <c r="W261">
        <v>5161539</v>
      </c>
      <c r="X261">
        <v>0</v>
      </c>
      <c r="Y261" t="s">
        <v>250</v>
      </c>
    </row>
    <row r="262" spans="1:25" x14ac:dyDescent="0.25">
      <c r="A262">
        <v>261</v>
      </c>
      <c r="B262">
        <v>65320</v>
      </c>
      <c r="C262">
        <v>0</v>
      </c>
      <c r="D262">
        <v>0</v>
      </c>
      <c r="E262" t="s">
        <v>199</v>
      </c>
      <c r="F262" t="s">
        <v>200</v>
      </c>
      <c r="G262">
        <v>1</v>
      </c>
      <c r="H262" s="6">
        <v>23291127</v>
      </c>
      <c r="I262" s="7">
        <v>45845</v>
      </c>
      <c r="J262" s="7">
        <v>45845</v>
      </c>
      <c r="K262">
        <v>15</v>
      </c>
      <c r="L262" t="s">
        <v>40</v>
      </c>
      <c r="M262" t="s">
        <v>5</v>
      </c>
      <c r="N262" t="s">
        <v>41</v>
      </c>
      <c r="O262" t="s">
        <v>77</v>
      </c>
      <c r="P262" t="s">
        <v>2082</v>
      </c>
      <c r="Q262">
        <v>6</v>
      </c>
      <c r="R262">
        <v>9</v>
      </c>
      <c r="S262">
        <v>0</v>
      </c>
      <c r="U262">
        <v>3493669</v>
      </c>
      <c r="V262">
        <v>1397468</v>
      </c>
      <c r="W262">
        <v>2096201</v>
      </c>
      <c r="X262">
        <v>0</v>
      </c>
      <c r="Y262" t="s">
        <v>94</v>
      </c>
    </row>
    <row r="263" spans="1:25" x14ac:dyDescent="0.25">
      <c r="A263">
        <v>262</v>
      </c>
      <c r="B263">
        <v>65328</v>
      </c>
      <c r="C263">
        <v>0</v>
      </c>
      <c r="D263">
        <v>0</v>
      </c>
      <c r="E263" t="s">
        <v>1054</v>
      </c>
      <c r="F263" t="s">
        <v>1055</v>
      </c>
      <c r="G263">
        <v>1</v>
      </c>
      <c r="H263" s="6">
        <v>1262294</v>
      </c>
      <c r="I263" s="7">
        <v>45845</v>
      </c>
      <c r="J263" s="7">
        <v>45845</v>
      </c>
      <c r="K263">
        <v>8</v>
      </c>
      <c r="L263" t="s">
        <v>40</v>
      </c>
      <c r="M263" t="s">
        <v>9</v>
      </c>
      <c r="N263" t="s">
        <v>41</v>
      </c>
      <c r="O263" t="s">
        <v>42</v>
      </c>
      <c r="P263" t="s">
        <v>2082</v>
      </c>
      <c r="Q263">
        <v>8</v>
      </c>
      <c r="R263">
        <v>0</v>
      </c>
      <c r="S263">
        <v>0</v>
      </c>
      <c r="U263">
        <v>100984</v>
      </c>
      <c r="V263">
        <v>100984</v>
      </c>
      <c r="W263">
        <v>0</v>
      </c>
      <c r="X263">
        <v>0</v>
      </c>
      <c r="Y263" t="s">
        <v>67</v>
      </c>
    </row>
    <row r="264" spans="1:25" x14ac:dyDescent="0.25">
      <c r="A264">
        <v>263</v>
      </c>
      <c r="B264">
        <v>65319</v>
      </c>
      <c r="C264">
        <v>0</v>
      </c>
      <c r="D264">
        <v>0</v>
      </c>
      <c r="E264" t="s">
        <v>1729</v>
      </c>
      <c r="F264" t="s">
        <v>1730</v>
      </c>
      <c r="G264">
        <v>1</v>
      </c>
      <c r="H264" s="6">
        <v>282353</v>
      </c>
      <c r="I264" s="7">
        <v>45845</v>
      </c>
      <c r="J264" s="7">
        <v>45845</v>
      </c>
      <c r="K264">
        <v>15</v>
      </c>
      <c r="L264" t="s">
        <v>40</v>
      </c>
      <c r="M264" t="s">
        <v>9</v>
      </c>
      <c r="N264" t="s">
        <v>41</v>
      </c>
      <c r="O264" t="s">
        <v>42</v>
      </c>
      <c r="P264" t="s">
        <v>2082</v>
      </c>
      <c r="Q264">
        <v>15</v>
      </c>
      <c r="R264">
        <v>0</v>
      </c>
      <c r="S264">
        <v>0</v>
      </c>
      <c r="U264">
        <v>42353</v>
      </c>
      <c r="V264">
        <v>42353</v>
      </c>
      <c r="W264">
        <v>0</v>
      </c>
      <c r="X264">
        <v>0</v>
      </c>
      <c r="Y264" t="s">
        <v>44</v>
      </c>
    </row>
    <row r="265" spans="1:25" x14ac:dyDescent="0.25">
      <c r="A265">
        <v>264</v>
      </c>
      <c r="B265">
        <v>65314</v>
      </c>
      <c r="C265">
        <v>0</v>
      </c>
      <c r="D265">
        <v>0</v>
      </c>
      <c r="E265" t="s">
        <v>995</v>
      </c>
      <c r="F265" t="s">
        <v>996</v>
      </c>
      <c r="G265">
        <v>1</v>
      </c>
      <c r="H265" s="6">
        <v>3000000</v>
      </c>
      <c r="I265" s="7">
        <v>45842</v>
      </c>
      <c r="J265" s="7">
        <v>45842</v>
      </c>
      <c r="K265">
        <v>6</v>
      </c>
      <c r="L265" t="s">
        <v>40</v>
      </c>
      <c r="M265" t="s">
        <v>5</v>
      </c>
      <c r="N265" t="s">
        <v>41</v>
      </c>
      <c r="O265" t="s">
        <v>47</v>
      </c>
      <c r="P265" t="s">
        <v>2082</v>
      </c>
      <c r="Q265">
        <v>6</v>
      </c>
      <c r="R265">
        <v>0</v>
      </c>
      <c r="S265">
        <v>0</v>
      </c>
      <c r="U265">
        <v>180000</v>
      </c>
      <c r="V265">
        <v>180000</v>
      </c>
      <c r="W265">
        <v>0</v>
      </c>
      <c r="X265">
        <v>0</v>
      </c>
      <c r="Y265" t="s">
        <v>109</v>
      </c>
    </row>
    <row r="266" spans="1:25" x14ac:dyDescent="0.25">
      <c r="A266">
        <v>265</v>
      </c>
      <c r="B266">
        <v>65315</v>
      </c>
      <c r="C266">
        <v>0</v>
      </c>
      <c r="D266">
        <v>0</v>
      </c>
      <c r="E266" t="s">
        <v>409</v>
      </c>
      <c r="F266" t="s">
        <v>410</v>
      </c>
      <c r="G266">
        <v>1</v>
      </c>
      <c r="H266" s="6">
        <v>100000000</v>
      </c>
      <c r="I266" s="7">
        <v>45842</v>
      </c>
      <c r="J266" s="7">
        <v>45842</v>
      </c>
      <c r="K266">
        <v>15</v>
      </c>
      <c r="L266" t="s">
        <v>40</v>
      </c>
      <c r="M266" t="s">
        <v>5</v>
      </c>
      <c r="N266" t="s">
        <v>41</v>
      </c>
      <c r="O266" t="s">
        <v>77</v>
      </c>
      <c r="P266" t="s">
        <v>2082</v>
      </c>
      <c r="Q266">
        <v>4.9000000000000004</v>
      </c>
      <c r="R266">
        <v>5.4</v>
      </c>
      <c r="S266">
        <v>4.7</v>
      </c>
      <c r="U266">
        <v>15000000</v>
      </c>
      <c r="V266">
        <v>4900000</v>
      </c>
      <c r="W266">
        <v>5400000</v>
      </c>
      <c r="X266">
        <v>4700000</v>
      </c>
      <c r="Y266" t="s">
        <v>112</v>
      </c>
    </row>
    <row r="267" spans="1:25" x14ac:dyDescent="0.25">
      <c r="A267">
        <v>266</v>
      </c>
      <c r="B267">
        <v>65306</v>
      </c>
      <c r="C267">
        <v>0</v>
      </c>
      <c r="D267">
        <v>0</v>
      </c>
      <c r="E267" t="s">
        <v>553</v>
      </c>
      <c r="F267" t="s">
        <v>554</v>
      </c>
      <c r="G267">
        <v>1</v>
      </c>
      <c r="H267" s="6">
        <v>31025576</v>
      </c>
      <c r="I267" s="7">
        <v>45842</v>
      </c>
      <c r="J267" s="7">
        <v>45842</v>
      </c>
      <c r="K267">
        <v>15</v>
      </c>
      <c r="L267" t="s">
        <v>40</v>
      </c>
      <c r="M267" t="s">
        <v>5</v>
      </c>
      <c r="N267" t="s">
        <v>41</v>
      </c>
      <c r="O267" t="s">
        <v>47</v>
      </c>
      <c r="P267" t="s">
        <v>2082</v>
      </c>
      <c r="Q267">
        <v>4</v>
      </c>
      <c r="R267">
        <v>11</v>
      </c>
      <c r="S267">
        <v>0</v>
      </c>
      <c r="U267">
        <v>4653836</v>
      </c>
      <c r="V267">
        <v>1241023</v>
      </c>
      <c r="W267">
        <v>3412813</v>
      </c>
      <c r="X267">
        <v>0</v>
      </c>
      <c r="Y267" t="s">
        <v>109</v>
      </c>
    </row>
    <row r="268" spans="1:25" x14ac:dyDescent="0.25">
      <c r="A268">
        <v>267</v>
      </c>
      <c r="B268">
        <v>65289</v>
      </c>
      <c r="C268">
        <v>0</v>
      </c>
      <c r="D268">
        <v>0</v>
      </c>
      <c r="E268" t="s">
        <v>1422</v>
      </c>
      <c r="F268" t="s">
        <v>1423</v>
      </c>
      <c r="G268">
        <v>1</v>
      </c>
      <c r="H268" s="6">
        <v>2994619</v>
      </c>
      <c r="I268" s="7">
        <v>45842</v>
      </c>
      <c r="J268" s="7">
        <v>45842</v>
      </c>
      <c r="K268">
        <v>6</v>
      </c>
      <c r="L268" t="s">
        <v>40</v>
      </c>
      <c r="M268" t="s">
        <v>5</v>
      </c>
      <c r="N268" t="s">
        <v>41</v>
      </c>
      <c r="O268" t="s">
        <v>47</v>
      </c>
      <c r="P268" t="s">
        <v>2082</v>
      </c>
      <c r="Q268">
        <v>6</v>
      </c>
      <c r="R268">
        <v>0</v>
      </c>
      <c r="S268">
        <v>0</v>
      </c>
      <c r="U268">
        <v>179677</v>
      </c>
      <c r="V268">
        <v>179677</v>
      </c>
      <c r="W268">
        <v>0</v>
      </c>
      <c r="X268">
        <v>0</v>
      </c>
      <c r="Y268" t="s">
        <v>81</v>
      </c>
    </row>
    <row r="269" spans="1:25" x14ac:dyDescent="0.25">
      <c r="A269">
        <v>268</v>
      </c>
      <c r="B269">
        <v>65304</v>
      </c>
      <c r="C269">
        <v>0</v>
      </c>
      <c r="D269">
        <v>0</v>
      </c>
      <c r="E269" t="s">
        <v>634</v>
      </c>
      <c r="F269" t="s">
        <v>635</v>
      </c>
      <c r="G269">
        <v>1</v>
      </c>
      <c r="H269" s="6">
        <v>652860</v>
      </c>
      <c r="I269" s="7">
        <v>45842</v>
      </c>
      <c r="J269" s="7">
        <v>45842</v>
      </c>
      <c r="K269">
        <v>15</v>
      </c>
      <c r="L269" t="s">
        <v>40</v>
      </c>
      <c r="M269" t="s">
        <v>5</v>
      </c>
      <c r="N269" t="s">
        <v>41</v>
      </c>
      <c r="O269" t="s">
        <v>47</v>
      </c>
      <c r="P269" t="s">
        <v>2082</v>
      </c>
      <c r="Q269">
        <v>4</v>
      </c>
      <c r="R269">
        <v>11</v>
      </c>
      <c r="S269">
        <v>0</v>
      </c>
      <c r="U269">
        <v>97929</v>
      </c>
      <c r="V269">
        <v>26114</v>
      </c>
      <c r="W269">
        <v>71815</v>
      </c>
      <c r="X269">
        <v>0</v>
      </c>
      <c r="Y269" t="s">
        <v>109</v>
      </c>
    </row>
    <row r="270" spans="1:25" x14ac:dyDescent="0.25">
      <c r="A270">
        <v>269</v>
      </c>
      <c r="B270">
        <v>63697</v>
      </c>
      <c r="C270">
        <v>0</v>
      </c>
      <c r="D270">
        <v>0</v>
      </c>
      <c r="E270" t="s">
        <v>1459</v>
      </c>
      <c r="F270" t="s">
        <v>1460</v>
      </c>
      <c r="G270">
        <v>1</v>
      </c>
      <c r="H270" s="6">
        <v>8200000</v>
      </c>
      <c r="I270" s="7">
        <v>45842</v>
      </c>
      <c r="J270" s="7">
        <v>45842</v>
      </c>
      <c r="K270">
        <v>15</v>
      </c>
      <c r="L270" t="s">
        <v>40</v>
      </c>
      <c r="M270" t="s">
        <v>5</v>
      </c>
      <c r="N270" t="s">
        <v>41</v>
      </c>
      <c r="O270" t="s">
        <v>54</v>
      </c>
      <c r="P270" t="s">
        <v>2082</v>
      </c>
      <c r="Q270">
        <v>3.3</v>
      </c>
      <c r="R270">
        <v>11.7</v>
      </c>
      <c r="S270">
        <v>0</v>
      </c>
      <c r="U270">
        <v>1230000</v>
      </c>
      <c r="V270">
        <v>270600</v>
      </c>
      <c r="W270">
        <v>959400</v>
      </c>
      <c r="X270">
        <v>0</v>
      </c>
      <c r="Y270" t="s">
        <v>48</v>
      </c>
    </row>
    <row r="271" spans="1:25" x14ac:dyDescent="0.25">
      <c r="A271">
        <v>270</v>
      </c>
      <c r="B271">
        <v>65311</v>
      </c>
      <c r="C271">
        <v>0</v>
      </c>
      <c r="D271">
        <v>0</v>
      </c>
      <c r="E271" t="s">
        <v>1378</v>
      </c>
      <c r="F271" t="s">
        <v>1379</v>
      </c>
      <c r="G271">
        <v>1</v>
      </c>
      <c r="H271" s="6">
        <v>6600323</v>
      </c>
      <c r="I271" s="7">
        <v>45842</v>
      </c>
      <c r="J271" s="7">
        <v>45842</v>
      </c>
      <c r="K271">
        <v>15</v>
      </c>
      <c r="L271" t="s">
        <v>40</v>
      </c>
      <c r="M271" t="s">
        <v>4</v>
      </c>
      <c r="N271" t="s">
        <v>41</v>
      </c>
      <c r="O271" t="s">
        <v>51</v>
      </c>
      <c r="P271" t="s">
        <v>2082</v>
      </c>
      <c r="Q271">
        <v>5.5</v>
      </c>
      <c r="R271">
        <v>7</v>
      </c>
      <c r="S271">
        <v>2.5</v>
      </c>
      <c r="U271">
        <v>990048</v>
      </c>
      <c r="V271">
        <v>363018</v>
      </c>
      <c r="W271">
        <v>462023</v>
      </c>
      <c r="X271">
        <v>165008</v>
      </c>
      <c r="Y271" t="s">
        <v>109</v>
      </c>
    </row>
    <row r="272" spans="1:25" x14ac:dyDescent="0.25">
      <c r="A272">
        <v>271</v>
      </c>
      <c r="B272">
        <v>65309</v>
      </c>
      <c r="C272">
        <v>0</v>
      </c>
      <c r="D272">
        <v>0</v>
      </c>
      <c r="E272" t="s">
        <v>1710</v>
      </c>
      <c r="F272" t="s">
        <v>1711</v>
      </c>
      <c r="G272">
        <v>1</v>
      </c>
      <c r="H272" s="6">
        <v>19040000</v>
      </c>
      <c r="I272" s="7">
        <v>45842</v>
      </c>
      <c r="J272" s="7">
        <v>45842</v>
      </c>
      <c r="K272">
        <v>7</v>
      </c>
      <c r="L272" t="s">
        <v>40</v>
      </c>
      <c r="M272" t="s">
        <v>5</v>
      </c>
      <c r="N272" t="s">
        <v>41</v>
      </c>
      <c r="O272" t="s">
        <v>77</v>
      </c>
      <c r="P272" t="s">
        <v>2082</v>
      </c>
      <c r="Q272">
        <v>7</v>
      </c>
      <c r="R272">
        <v>0</v>
      </c>
      <c r="S272">
        <v>0</v>
      </c>
      <c r="U272">
        <v>1332800</v>
      </c>
      <c r="V272">
        <v>1332800</v>
      </c>
      <c r="W272">
        <v>0</v>
      </c>
      <c r="X272">
        <v>0</v>
      </c>
      <c r="Y272" t="s">
        <v>48</v>
      </c>
    </row>
    <row r="273" spans="1:25" x14ac:dyDescent="0.25">
      <c r="A273">
        <v>272</v>
      </c>
      <c r="B273">
        <v>65305</v>
      </c>
      <c r="C273">
        <v>0</v>
      </c>
      <c r="D273">
        <v>0</v>
      </c>
      <c r="E273" t="s">
        <v>1530</v>
      </c>
      <c r="F273" t="s">
        <v>1531</v>
      </c>
      <c r="G273">
        <v>1</v>
      </c>
      <c r="H273" s="6">
        <v>24838565</v>
      </c>
      <c r="I273" s="7">
        <v>45842</v>
      </c>
      <c r="J273" s="7">
        <v>45842</v>
      </c>
      <c r="K273">
        <v>15</v>
      </c>
      <c r="L273" t="s">
        <v>40</v>
      </c>
      <c r="M273" t="s">
        <v>5</v>
      </c>
      <c r="N273" t="s">
        <v>41</v>
      </c>
      <c r="O273" t="s">
        <v>54</v>
      </c>
      <c r="P273" t="s">
        <v>2082</v>
      </c>
      <c r="Q273">
        <v>3.3</v>
      </c>
      <c r="R273">
        <v>11.7</v>
      </c>
      <c r="S273">
        <v>0</v>
      </c>
      <c r="U273">
        <v>3725785</v>
      </c>
      <c r="V273">
        <v>819673</v>
      </c>
      <c r="W273">
        <v>2906112</v>
      </c>
      <c r="X273">
        <v>0</v>
      </c>
      <c r="Y273" t="s">
        <v>48</v>
      </c>
    </row>
    <row r="274" spans="1:25" x14ac:dyDescent="0.25">
      <c r="A274">
        <v>273</v>
      </c>
      <c r="B274">
        <v>65313</v>
      </c>
      <c r="C274">
        <v>0</v>
      </c>
      <c r="D274">
        <v>0</v>
      </c>
      <c r="E274" t="s">
        <v>1929</v>
      </c>
      <c r="F274" t="s">
        <v>1930</v>
      </c>
      <c r="G274">
        <v>1</v>
      </c>
      <c r="H274" s="6">
        <v>495289</v>
      </c>
      <c r="I274" s="7">
        <v>45842</v>
      </c>
      <c r="J274" s="7">
        <v>45842</v>
      </c>
      <c r="K274">
        <v>10</v>
      </c>
      <c r="L274" t="s">
        <v>40</v>
      </c>
      <c r="M274" t="s">
        <v>5</v>
      </c>
      <c r="N274" t="s">
        <v>41</v>
      </c>
      <c r="O274" t="s">
        <v>57</v>
      </c>
      <c r="P274" t="s">
        <v>2082</v>
      </c>
      <c r="Q274">
        <v>10</v>
      </c>
      <c r="R274">
        <v>0</v>
      </c>
      <c r="S274">
        <v>0</v>
      </c>
      <c r="U274">
        <v>49529</v>
      </c>
      <c r="V274">
        <v>49529</v>
      </c>
      <c r="W274">
        <v>0</v>
      </c>
      <c r="X274">
        <v>0</v>
      </c>
      <c r="Y274" t="s">
        <v>48</v>
      </c>
    </row>
    <row r="275" spans="1:25" x14ac:dyDescent="0.25">
      <c r="A275">
        <v>274</v>
      </c>
      <c r="B275">
        <v>65307</v>
      </c>
      <c r="C275">
        <v>0</v>
      </c>
      <c r="D275">
        <v>0</v>
      </c>
      <c r="E275" t="s">
        <v>539</v>
      </c>
      <c r="F275" t="s">
        <v>540</v>
      </c>
      <c r="G275">
        <v>1</v>
      </c>
      <c r="H275" s="6">
        <v>17357881</v>
      </c>
      <c r="I275" s="7">
        <v>45842</v>
      </c>
      <c r="J275" s="7">
        <v>45842</v>
      </c>
      <c r="K275">
        <v>15</v>
      </c>
      <c r="L275" t="s">
        <v>40</v>
      </c>
      <c r="M275" t="s">
        <v>5</v>
      </c>
      <c r="N275" t="s">
        <v>41</v>
      </c>
      <c r="O275" t="s">
        <v>47</v>
      </c>
      <c r="P275" t="s">
        <v>2082</v>
      </c>
      <c r="Q275">
        <v>4</v>
      </c>
      <c r="R275">
        <v>11</v>
      </c>
      <c r="S275">
        <v>0</v>
      </c>
      <c r="U275">
        <v>2603682</v>
      </c>
      <c r="V275">
        <v>694315</v>
      </c>
      <c r="W275">
        <v>1909367</v>
      </c>
      <c r="X275">
        <v>0</v>
      </c>
      <c r="Y275" t="s">
        <v>109</v>
      </c>
    </row>
    <row r="276" spans="1:25" x14ac:dyDescent="0.25">
      <c r="A276">
        <v>275</v>
      </c>
      <c r="B276">
        <v>65312</v>
      </c>
      <c r="C276">
        <v>0</v>
      </c>
      <c r="D276">
        <v>0</v>
      </c>
      <c r="E276" t="s">
        <v>1502</v>
      </c>
      <c r="F276" t="s">
        <v>1503</v>
      </c>
      <c r="G276">
        <v>1</v>
      </c>
      <c r="H276" s="6">
        <v>175304</v>
      </c>
      <c r="I276" s="7">
        <v>45842</v>
      </c>
      <c r="J276" s="7">
        <v>45842</v>
      </c>
      <c r="K276">
        <v>8</v>
      </c>
      <c r="L276" t="s">
        <v>40</v>
      </c>
      <c r="M276" t="s">
        <v>5</v>
      </c>
      <c r="N276" t="s">
        <v>41</v>
      </c>
      <c r="O276" t="s">
        <v>57</v>
      </c>
      <c r="P276" t="s">
        <v>2082</v>
      </c>
      <c r="Q276">
        <v>8</v>
      </c>
      <c r="R276">
        <v>0</v>
      </c>
      <c r="S276">
        <v>0</v>
      </c>
      <c r="U276">
        <v>14024</v>
      </c>
      <c r="V276">
        <v>14024</v>
      </c>
      <c r="W276">
        <v>0</v>
      </c>
      <c r="X276">
        <v>0</v>
      </c>
      <c r="Y276" t="s">
        <v>250</v>
      </c>
    </row>
    <row r="277" spans="1:25" x14ac:dyDescent="0.25">
      <c r="A277">
        <v>276</v>
      </c>
      <c r="B277">
        <v>65308</v>
      </c>
      <c r="C277">
        <v>0</v>
      </c>
      <c r="D277">
        <v>0</v>
      </c>
      <c r="E277" t="s">
        <v>922</v>
      </c>
      <c r="F277" t="s">
        <v>923</v>
      </c>
      <c r="G277">
        <v>1</v>
      </c>
      <c r="H277" s="6">
        <v>108581816</v>
      </c>
      <c r="I277" s="7">
        <v>45842</v>
      </c>
      <c r="J277" s="7">
        <v>45842</v>
      </c>
      <c r="K277">
        <v>14</v>
      </c>
      <c r="L277" t="s">
        <v>40</v>
      </c>
      <c r="M277" t="s">
        <v>5</v>
      </c>
      <c r="N277" t="s">
        <v>41</v>
      </c>
      <c r="O277" t="s">
        <v>54</v>
      </c>
      <c r="P277" t="s">
        <v>2082</v>
      </c>
      <c r="Q277">
        <v>6</v>
      </c>
      <c r="R277">
        <v>8</v>
      </c>
      <c r="S277">
        <v>0</v>
      </c>
      <c r="U277">
        <v>15201454</v>
      </c>
      <c r="V277">
        <v>6514909</v>
      </c>
      <c r="W277">
        <v>8686545</v>
      </c>
      <c r="X277">
        <v>0</v>
      </c>
      <c r="Y277" t="s">
        <v>48</v>
      </c>
    </row>
    <row r="278" spans="1:25" x14ac:dyDescent="0.25">
      <c r="A278">
        <v>277</v>
      </c>
      <c r="B278">
        <v>65310</v>
      </c>
      <c r="C278">
        <v>0</v>
      </c>
      <c r="D278">
        <v>0</v>
      </c>
      <c r="E278" t="s">
        <v>475</v>
      </c>
      <c r="F278" t="s">
        <v>476</v>
      </c>
      <c r="G278">
        <v>1</v>
      </c>
      <c r="H278" s="6">
        <v>10921425</v>
      </c>
      <c r="I278" s="7">
        <v>45842</v>
      </c>
      <c r="J278" s="7">
        <v>45842</v>
      </c>
      <c r="K278">
        <v>15</v>
      </c>
      <c r="L278" t="s">
        <v>40</v>
      </c>
      <c r="M278" t="s">
        <v>1</v>
      </c>
      <c r="N278" t="s">
        <v>41</v>
      </c>
      <c r="O278" t="s">
        <v>87</v>
      </c>
      <c r="P278" t="s">
        <v>2082</v>
      </c>
      <c r="Q278">
        <v>7</v>
      </c>
      <c r="R278">
        <v>8</v>
      </c>
      <c r="S278">
        <v>0</v>
      </c>
      <c r="U278">
        <v>1638214</v>
      </c>
      <c r="V278">
        <v>764500</v>
      </c>
      <c r="W278">
        <v>873714</v>
      </c>
      <c r="X278">
        <v>0</v>
      </c>
      <c r="Y278" t="s">
        <v>44</v>
      </c>
    </row>
    <row r="279" spans="1:25" x14ac:dyDescent="0.25">
      <c r="A279">
        <v>278</v>
      </c>
      <c r="B279">
        <v>65298</v>
      </c>
      <c r="C279">
        <v>0</v>
      </c>
      <c r="D279">
        <v>0</v>
      </c>
      <c r="E279" t="s">
        <v>1769</v>
      </c>
      <c r="F279" t="s">
        <v>1770</v>
      </c>
      <c r="G279">
        <v>1</v>
      </c>
      <c r="H279" s="6">
        <v>4000000</v>
      </c>
      <c r="I279" s="7">
        <v>45841</v>
      </c>
      <c r="J279" s="7">
        <v>45841</v>
      </c>
      <c r="K279">
        <v>8</v>
      </c>
      <c r="L279" t="s">
        <v>40</v>
      </c>
      <c r="M279" t="s">
        <v>5</v>
      </c>
      <c r="N279" t="s">
        <v>41</v>
      </c>
      <c r="O279" t="s">
        <v>77</v>
      </c>
      <c r="P279" t="s">
        <v>2082</v>
      </c>
      <c r="Q279">
        <v>8</v>
      </c>
      <c r="R279">
        <v>0</v>
      </c>
      <c r="S279">
        <v>0</v>
      </c>
      <c r="U279">
        <v>320000</v>
      </c>
      <c r="V279">
        <v>320000</v>
      </c>
      <c r="W279">
        <v>0</v>
      </c>
      <c r="X279">
        <v>0</v>
      </c>
      <c r="Y279" t="s">
        <v>67</v>
      </c>
    </row>
    <row r="280" spans="1:25" x14ac:dyDescent="0.25">
      <c r="A280">
        <v>279</v>
      </c>
      <c r="B280">
        <v>65291</v>
      </c>
      <c r="C280">
        <v>0</v>
      </c>
      <c r="D280">
        <v>0</v>
      </c>
      <c r="E280" t="s">
        <v>836</v>
      </c>
      <c r="F280" t="s">
        <v>837</v>
      </c>
      <c r="G280">
        <v>1</v>
      </c>
      <c r="H280" s="6">
        <v>1493240</v>
      </c>
      <c r="I280" s="7">
        <v>45840</v>
      </c>
      <c r="J280" s="7">
        <v>45840</v>
      </c>
      <c r="K280">
        <v>15</v>
      </c>
      <c r="L280" t="s">
        <v>40</v>
      </c>
      <c r="M280" t="s">
        <v>5</v>
      </c>
      <c r="N280" t="s">
        <v>41</v>
      </c>
      <c r="O280" t="s">
        <v>47</v>
      </c>
      <c r="P280" t="s">
        <v>2082</v>
      </c>
      <c r="Q280">
        <v>4</v>
      </c>
      <c r="R280">
        <v>11</v>
      </c>
      <c r="S280">
        <v>0</v>
      </c>
      <c r="U280">
        <v>223986</v>
      </c>
      <c r="V280">
        <v>59730</v>
      </c>
      <c r="W280">
        <v>164256</v>
      </c>
      <c r="X280">
        <v>0</v>
      </c>
      <c r="Y280" t="s">
        <v>109</v>
      </c>
    </row>
    <row r="281" spans="1:25" x14ac:dyDescent="0.25">
      <c r="A281">
        <v>280</v>
      </c>
      <c r="B281">
        <v>65292</v>
      </c>
      <c r="C281">
        <v>0</v>
      </c>
      <c r="D281">
        <v>0</v>
      </c>
      <c r="E281" t="s">
        <v>110</v>
      </c>
      <c r="F281" t="s">
        <v>111</v>
      </c>
      <c r="G281">
        <v>1</v>
      </c>
      <c r="H281" s="6">
        <v>3859845</v>
      </c>
      <c r="I281" s="7">
        <v>45840</v>
      </c>
      <c r="J281" s="7">
        <v>45840</v>
      </c>
      <c r="K281">
        <v>15</v>
      </c>
      <c r="L281" t="s">
        <v>40</v>
      </c>
      <c r="M281" t="s">
        <v>5</v>
      </c>
      <c r="N281" t="s">
        <v>41</v>
      </c>
      <c r="O281" t="s">
        <v>47</v>
      </c>
      <c r="P281" t="s">
        <v>2082</v>
      </c>
      <c r="Q281">
        <v>8</v>
      </c>
      <c r="R281">
        <v>7</v>
      </c>
      <c r="S281">
        <v>0</v>
      </c>
      <c r="U281">
        <v>578977</v>
      </c>
      <c r="V281">
        <v>308788</v>
      </c>
      <c r="W281">
        <v>270189</v>
      </c>
      <c r="X281">
        <v>0</v>
      </c>
      <c r="Y281" t="s">
        <v>112</v>
      </c>
    </row>
    <row r="282" spans="1:25" x14ac:dyDescent="0.25">
      <c r="A282">
        <v>281</v>
      </c>
      <c r="B282">
        <v>65295</v>
      </c>
      <c r="C282">
        <v>0</v>
      </c>
      <c r="D282">
        <v>0</v>
      </c>
      <c r="E282" t="s">
        <v>2449</v>
      </c>
      <c r="F282" t="s">
        <v>2450</v>
      </c>
      <c r="G282">
        <v>1</v>
      </c>
      <c r="H282" s="6">
        <v>7000000</v>
      </c>
      <c r="I282" s="7">
        <v>45840</v>
      </c>
      <c r="J282" s="7">
        <v>45840</v>
      </c>
      <c r="K282">
        <v>12</v>
      </c>
      <c r="L282" t="s">
        <v>40</v>
      </c>
      <c r="M282" t="s">
        <v>5</v>
      </c>
      <c r="N282" t="s">
        <v>41</v>
      </c>
      <c r="O282" t="s">
        <v>77</v>
      </c>
      <c r="P282" t="s">
        <v>2082</v>
      </c>
      <c r="Q282">
        <v>12</v>
      </c>
      <c r="R282">
        <v>0</v>
      </c>
      <c r="S282">
        <v>0</v>
      </c>
      <c r="U282">
        <v>840000</v>
      </c>
      <c r="V282">
        <v>840000</v>
      </c>
      <c r="W282">
        <v>0</v>
      </c>
      <c r="X282">
        <v>0</v>
      </c>
      <c r="Y282" t="s">
        <v>2086</v>
      </c>
    </row>
    <row r="283" spans="1:25" x14ac:dyDescent="0.25">
      <c r="A283">
        <v>282</v>
      </c>
      <c r="B283">
        <v>65296</v>
      </c>
      <c r="C283">
        <v>0</v>
      </c>
      <c r="D283">
        <v>0</v>
      </c>
      <c r="E283" t="s">
        <v>2449</v>
      </c>
      <c r="F283" t="s">
        <v>2450</v>
      </c>
      <c r="G283">
        <v>1</v>
      </c>
      <c r="H283" s="6">
        <v>7000000</v>
      </c>
      <c r="I283" s="7">
        <v>45840</v>
      </c>
      <c r="J283" s="7">
        <v>45840</v>
      </c>
      <c r="K283">
        <v>12</v>
      </c>
      <c r="L283" t="s">
        <v>40</v>
      </c>
      <c r="M283" t="s">
        <v>5</v>
      </c>
      <c r="N283" t="s">
        <v>41</v>
      </c>
      <c r="O283" t="s">
        <v>77</v>
      </c>
      <c r="P283" t="s">
        <v>2082</v>
      </c>
      <c r="Q283">
        <v>12</v>
      </c>
      <c r="R283">
        <v>0</v>
      </c>
      <c r="S283">
        <v>0</v>
      </c>
      <c r="U283">
        <v>840000</v>
      </c>
      <c r="V283">
        <v>840000</v>
      </c>
      <c r="W283">
        <v>0</v>
      </c>
      <c r="X283">
        <v>0</v>
      </c>
      <c r="Y283" t="s">
        <v>2086</v>
      </c>
    </row>
    <row r="284" spans="1:25" x14ac:dyDescent="0.25">
      <c r="A284">
        <v>283</v>
      </c>
      <c r="B284">
        <v>65297</v>
      </c>
      <c r="C284">
        <v>0</v>
      </c>
      <c r="D284">
        <v>0</v>
      </c>
      <c r="E284" t="s">
        <v>2449</v>
      </c>
      <c r="F284" t="s">
        <v>2450</v>
      </c>
      <c r="G284">
        <v>1</v>
      </c>
      <c r="H284" s="6">
        <v>1061727</v>
      </c>
      <c r="I284" s="7">
        <v>45840</v>
      </c>
      <c r="J284" s="7">
        <v>45840</v>
      </c>
      <c r="K284">
        <v>12</v>
      </c>
      <c r="L284" t="s">
        <v>40</v>
      </c>
      <c r="M284" t="s">
        <v>5</v>
      </c>
      <c r="N284" t="s">
        <v>41</v>
      </c>
      <c r="O284" t="s">
        <v>77</v>
      </c>
      <c r="P284" t="s">
        <v>2082</v>
      </c>
      <c r="Q284">
        <v>12</v>
      </c>
      <c r="R284">
        <v>0</v>
      </c>
      <c r="S284">
        <v>0</v>
      </c>
      <c r="U284">
        <v>127407</v>
      </c>
      <c r="V284">
        <v>127407</v>
      </c>
      <c r="W284">
        <v>0</v>
      </c>
      <c r="X284">
        <v>0</v>
      </c>
      <c r="Y284" t="s">
        <v>2086</v>
      </c>
    </row>
    <row r="285" spans="1:25" x14ac:dyDescent="0.25">
      <c r="A285">
        <v>284</v>
      </c>
      <c r="B285">
        <v>65290</v>
      </c>
      <c r="C285">
        <v>0</v>
      </c>
      <c r="D285">
        <v>0</v>
      </c>
      <c r="E285" t="s">
        <v>873</v>
      </c>
      <c r="F285" t="s">
        <v>874</v>
      </c>
      <c r="G285">
        <v>1</v>
      </c>
      <c r="H285" s="6">
        <v>1471633</v>
      </c>
      <c r="I285" s="7">
        <v>45840</v>
      </c>
      <c r="J285" s="7">
        <v>45840</v>
      </c>
      <c r="K285">
        <v>15</v>
      </c>
      <c r="L285" t="s">
        <v>40</v>
      </c>
      <c r="M285" t="s">
        <v>5</v>
      </c>
      <c r="N285" t="s">
        <v>41</v>
      </c>
      <c r="O285" t="s">
        <v>47</v>
      </c>
      <c r="P285" t="s">
        <v>2082</v>
      </c>
      <c r="Q285">
        <v>4</v>
      </c>
      <c r="R285">
        <v>11</v>
      </c>
      <c r="S285">
        <v>0</v>
      </c>
      <c r="U285">
        <v>220745</v>
      </c>
      <c r="V285">
        <v>58865</v>
      </c>
      <c r="W285">
        <v>161880</v>
      </c>
      <c r="X285">
        <v>0</v>
      </c>
      <c r="Y285" t="s">
        <v>109</v>
      </c>
    </row>
    <row r="286" spans="1:25" x14ac:dyDescent="0.25">
      <c r="A286">
        <v>285</v>
      </c>
      <c r="B286">
        <v>65294</v>
      </c>
      <c r="C286">
        <v>0</v>
      </c>
      <c r="D286">
        <v>0</v>
      </c>
      <c r="E286" t="s">
        <v>1033</v>
      </c>
      <c r="F286" t="s">
        <v>1034</v>
      </c>
      <c r="G286">
        <v>1</v>
      </c>
      <c r="H286" s="6">
        <v>5709000</v>
      </c>
      <c r="I286" s="7">
        <v>45840</v>
      </c>
      <c r="J286" s="7">
        <v>45840</v>
      </c>
      <c r="K286">
        <v>10</v>
      </c>
      <c r="L286" t="s">
        <v>40</v>
      </c>
      <c r="M286" t="s">
        <v>7</v>
      </c>
      <c r="N286" t="s">
        <v>41</v>
      </c>
      <c r="O286" t="s">
        <v>64</v>
      </c>
      <c r="P286" t="s">
        <v>2082</v>
      </c>
      <c r="Q286">
        <v>10</v>
      </c>
      <c r="R286">
        <v>0</v>
      </c>
      <c r="S286">
        <v>0</v>
      </c>
      <c r="U286">
        <v>570900</v>
      </c>
      <c r="V286">
        <v>570900</v>
      </c>
      <c r="W286">
        <v>0</v>
      </c>
      <c r="X286">
        <v>0</v>
      </c>
      <c r="Y286" t="s">
        <v>44</v>
      </c>
    </row>
    <row r="287" spans="1:25" x14ac:dyDescent="0.25">
      <c r="A287">
        <v>286</v>
      </c>
      <c r="B287">
        <v>65293</v>
      </c>
      <c r="C287">
        <v>0</v>
      </c>
      <c r="D287">
        <v>0</v>
      </c>
      <c r="E287" t="s">
        <v>1125</v>
      </c>
      <c r="F287" t="s">
        <v>1126</v>
      </c>
      <c r="G287">
        <v>1</v>
      </c>
      <c r="H287" s="6">
        <v>3177892</v>
      </c>
      <c r="I287" s="7">
        <v>45840</v>
      </c>
      <c r="J287" s="7">
        <v>45840</v>
      </c>
      <c r="K287">
        <v>15</v>
      </c>
      <c r="L287" t="s">
        <v>40</v>
      </c>
      <c r="M287" t="s">
        <v>5</v>
      </c>
      <c r="N287" t="s">
        <v>41</v>
      </c>
      <c r="O287" t="s">
        <v>77</v>
      </c>
      <c r="P287" t="s">
        <v>2082</v>
      </c>
      <c r="Q287">
        <v>8</v>
      </c>
      <c r="R287">
        <v>7</v>
      </c>
      <c r="S287">
        <v>0</v>
      </c>
      <c r="U287">
        <v>476684</v>
      </c>
      <c r="V287">
        <v>254231</v>
      </c>
      <c r="W287">
        <v>222452</v>
      </c>
      <c r="X287">
        <v>0</v>
      </c>
      <c r="Y287" t="s">
        <v>48</v>
      </c>
    </row>
    <row r="288" spans="1:25" x14ac:dyDescent="0.25">
      <c r="A288">
        <v>287</v>
      </c>
      <c r="B288">
        <v>65287</v>
      </c>
      <c r="C288">
        <v>0</v>
      </c>
      <c r="D288">
        <v>0</v>
      </c>
      <c r="E288" t="s">
        <v>514</v>
      </c>
      <c r="F288" t="s">
        <v>515</v>
      </c>
      <c r="G288">
        <v>1</v>
      </c>
      <c r="H288" s="6">
        <v>25000000</v>
      </c>
      <c r="I288" s="7">
        <v>45839</v>
      </c>
      <c r="J288" s="7">
        <v>45839</v>
      </c>
      <c r="K288">
        <v>6</v>
      </c>
      <c r="L288" t="s">
        <v>40</v>
      </c>
      <c r="M288" t="s">
        <v>5</v>
      </c>
      <c r="N288" t="s">
        <v>41</v>
      </c>
      <c r="O288" t="s">
        <v>77</v>
      </c>
      <c r="P288" t="s">
        <v>2082</v>
      </c>
      <c r="Q288">
        <v>6</v>
      </c>
      <c r="R288">
        <v>0</v>
      </c>
      <c r="S288">
        <v>0</v>
      </c>
      <c r="U288">
        <v>1500000</v>
      </c>
      <c r="V288">
        <v>1500000</v>
      </c>
      <c r="W288">
        <v>0</v>
      </c>
      <c r="X288">
        <v>0</v>
      </c>
      <c r="Y288" t="s">
        <v>48</v>
      </c>
    </row>
    <row r="289" spans="1:25" x14ac:dyDescent="0.25">
      <c r="A289">
        <v>288</v>
      </c>
      <c r="B289">
        <v>65286</v>
      </c>
      <c r="C289">
        <v>0</v>
      </c>
      <c r="D289">
        <v>0</v>
      </c>
      <c r="E289" t="s">
        <v>1453</v>
      </c>
      <c r="F289" t="s">
        <v>1454</v>
      </c>
      <c r="G289">
        <v>1</v>
      </c>
      <c r="H289" s="6">
        <v>444632</v>
      </c>
      <c r="I289" s="7">
        <v>45839</v>
      </c>
      <c r="J289" s="7">
        <v>45839</v>
      </c>
      <c r="K289">
        <v>5</v>
      </c>
      <c r="L289" t="s">
        <v>40</v>
      </c>
      <c r="M289" t="s">
        <v>8</v>
      </c>
      <c r="N289" t="s">
        <v>41</v>
      </c>
      <c r="O289" t="s">
        <v>347</v>
      </c>
      <c r="P289" t="s">
        <v>2082</v>
      </c>
      <c r="Q289">
        <v>5</v>
      </c>
      <c r="R289">
        <v>0</v>
      </c>
      <c r="S289">
        <v>0</v>
      </c>
      <c r="U289">
        <v>22232</v>
      </c>
      <c r="V289">
        <v>22232</v>
      </c>
      <c r="W289">
        <v>0</v>
      </c>
      <c r="X289">
        <v>0</v>
      </c>
      <c r="Y289" t="s">
        <v>44</v>
      </c>
    </row>
    <row r="290" spans="1:25" x14ac:dyDescent="0.25">
      <c r="A290">
        <v>289</v>
      </c>
      <c r="B290">
        <v>65277</v>
      </c>
      <c r="C290">
        <v>0</v>
      </c>
      <c r="D290">
        <v>0</v>
      </c>
      <c r="E290" t="s">
        <v>429</v>
      </c>
      <c r="F290" t="s">
        <v>430</v>
      </c>
      <c r="G290">
        <v>1</v>
      </c>
      <c r="H290" s="6">
        <v>4394924</v>
      </c>
      <c r="I290" s="7">
        <v>45838</v>
      </c>
      <c r="J290" s="7">
        <v>45838</v>
      </c>
      <c r="K290">
        <v>15</v>
      </c>
      <c r="L290" t="s">
        <v>40</v>
      </c>
      <c r="M290" t="s">
        <v>5</v>
      </c>
      <c r="N290" t="s">
        <v>41</v>
      </c>
      <c r="O290" t="s">
        <v>54</v>
      </c>
      <c r="P290" t="s">
        <v>2082</v>
      </c>
      <c r="Q290">
        <v>9</v>
      </c>
      <c r="R290">
        <v>6</v>
      </c>
      <c r="S290">
        <v>0</v>
      </c>
      <c r="U290">
        <v>659239</v>
      </c>
      <c r="V290">
        <v>395543</v>
      </c>
      <c r="W290">
        <v>263695</v>
      </c>
      <c r="X290">
        <v>0</v>
      </c>
      <c r="Y290" t="s">
        <v>48</v>
      </c>
    </row>
    <row r="291" spans="1:25" x14ac:dyDescent="0.25">
      <c r="A291">
        <v>290</v>
      </c>
      <c r="B291">
        <v>65281</v>
      </c>
      <c r="C291">
        <v>0</v>
      </c>
      <c r="D291">
        <v>0</v>
      </c>
      <c r="E291" t="s">
        <v>1828</v>
      </c>
      <c r="F291" t="s">
        <v>1829</v>
      </c>
      <c r="G291">
        <v>1</v>
      </c>
      <c r="H291" s="6">
        <v>1618000</v>
      </c>
      <c r="I291" s="7">
        <v>45838</v>
      </c>
      <c r="J291" s="7">
        <v>45838</v>
      </c>
      <c r="K291">
        <v>10</v>
      </c>
      <c r="L291" t="s">
        <v>40</v>
      </c>
      <c r="M291" t="s">
        <v>5</v>
      </c>
      <c r="N291" t="s">
        <v>41</v>
      </c>
      <c r="O291" t="s">
        <v>57</v>
      </c>
      <c r="P291" t="s">
        <v>2082</v>
      </c>
      <c r="Q291">
        <v>10</v>
      </c>
      <c r="R291">
        <v>0</v>
      </c>
      <c r="S291">
        <v>0</v>
      </c>
      <c r="U291">
        <v>161800</v>
      </c>
      <c r="V291">
        <v>161800</v>
      </c>
      <c r="W291">
        <v>0</v>
      </c>
      <c r="X291">
        <v>0</v>
      </c>
      <c r="Y291" t="s">
        <v>109</v>
      </c>
    </row>
    <row r="292" spans="1:25" x14ac:dyDescent="0.25">
      <c r="A292">
        <v>291</v>
      </c>
      <c r="B292">
        <v>65276</v>
      </c>
      <c r="C292">
        <v>0</v>
      </c>
      <c r="D292">
        <v>0</v>
      </c>
      <c r="E292" t="s">
        <v>1792</v>
      </c>
      <c r="F292" t="s">
        <v>1793</v>
      </c>
      <c r="G292">
        <v>1</v>
      </c>
      <c r="H292" s="6">
        <v>1291828</v>
      </c>
      <c r="I292" s="7">
        <v>45838</v>
      </c>
      <c r="J292" s="7">
        <v>45838</v>
      </c>
      <c r="K292">
        <v>15</v>
      </c>
      <c r="L292" t="s">
        <v>40</v>
      </c>
      <c r="M292" t="s">
        <v>5</v>
      </c>
      <c r="N292" t="s">
        <v>41</v>
      </c>
      <c r="O292" t="s">
        <v>54</v>
      </c>
      <c r="P292" t="s">
        <v>2082</v>
      </c>
      <c r="Q292">
        <v>9</v>
      </c>
      <c r="R292">
        <v>6</v>
      </c>
      <c r="S292">
        <v>0</v>
      </c>
      <c r="U292">
        <v>193774</v>
      </c>
      <c r="V292">
        <v>116265</v>
      </c>
      <c r="W292">
        <v>77510</v>
      </c>
      <c r="X292">
        <v>0</v>
      </c>
      <c r="Y292" t="s">
        <v>48</v>
      </c>
    </row>
    <row r="293" spans="1:25" x14ac:dyDescent="0.25">
      <c r="A293">
        <v>292</v>
      </c>
      <c r="B293">
        <v>65284</v>
      </c>
      <c r="C293">
        <v>0</v>
      </c>
      <c r="D293">
        <v>0</v>
      </c>
      <c r="E293" t="s">
        <v>1836</v>
      </c>
      <c r="F293" t="s">
        <v>1837</v>
      </c>
      <c r="G293">
        <v>1</v>
      </c>
      <c r="H293" s="6">
        <v>6250000</v>
      </c>
      <c r="I293" s="7">
        <v>45838</v>
      </c>
      <c r="J293" s="7">
        <v>45838</v>
      </c>
      <c r="K293">
        <v>9</v>
      </c>
      <c r="L293" t="s">
        <v>40</v>
      </c>
      <c r="M293" t="s">
        <v>9</v>
      </c>
      <c r="N293" t="s">
        <v>41</v>
      </c>
      <c r="O293" t="s">
        <v>42</v>
      </c>
      <c r="P293" t="s">
        <v>2082</v>
      </c>
      <c r="Q293">
        <v>9</v>
      </c>
      <c r="R293">
        <v>0</v>
      </c>
      <c r="S293">
        <v>0</v>
      </c>
      <c r="U293">
        <v>562500</v>
      </c>
      <c r="V293">
        <v>562500</v>
      </c>
      <c r="W293">
        <v>0</v>
      </c>
      <c r="X293">
        <v>0</v>
      </c>
      <c r="Y293" t="s">
        <v>67</v>
      </c>
    </row>
    <row r="294" spans="1:25" x14ac:dyDescent="0.25">
      <c r="A294">
        <v>293</v>
      </c>
      <c r="B294">
        <v>65274</v>
      </c>
      <c r="C294">
        <v>0</v>
      </c>
      <c r="D294">
        <v>0</v>
      </c>
      <c r="E294" t="s">
        <v>1430</v>
      </c>
      <c r="F294" t="s">
        <v>1431</v>
      </c>
      <c r="G294">
        <v>1</v>
      </c>
      <c r="H294" s="6">
        <v>3800000</v>
      </c>
      <c r="I294" s="7">
        <v>45838</v>
      </c>
      <c r="J294" s="7">
        <v>45838</v>
      </c>
      <c r="K294">
        <v>9</v>
      </c>
      <c r="L294" t="s">
        <v>40</v>
      </c>
      <c r="M294" t="s">
        <v>9</v>
      </c>
      <c r="N294" t="s">
        <v>41</v>
      </c>
      <c r="O294" t="s">
        <v>42</v>
      </c>
      <c r="P294" t="s">
        <v>2082</v>
      </c>
      <c r="Q294">
        <v>9</v>
      </c>
      <c r="R294">
        <v>0</v>
      </c>
      <c r="S294">
        <v>0</v>
      </c>
      <c r="U294">
        <v>342000</v>
      </c>
      <c r="V294">
        <v>342000</v>
      </c>
      <c r="W294">
        <v>0</v>
      </c>
      <c r="X294">
        <v>0</v>
      </c>
      <c r="Y294" t="s">
        <v>67</v>
      </c>
    </row>
    <row r="295" spans="1:25" x14ac:dyDescent="0.25">
      <c r="A295">
        <v>294</v>
      </c>
      <c r="B295">
        <v>65278</v>
      </c>
      <c r="C295">
        <v>0</v>
      </c>
      <c r="D295">
        <v>0</v>
      </c>
      <c r="E295" t="s">
        <v>209</v>
      </c>
      <c r="F295" t="s">
        <v>210</v>
      </c>
      <c r="G295">
        <v>1</v>
      </c>
      <c r="H295" s="6">
        <v>17300000</v>
      </c>
      <c r="I295" s="7">
        <v>45838</v>
      </c>
      <c r="J295" s="7">
        <v>45838</v>
      </c>
      <c r="K295">
        <v>5</v>
      </c>
      <c r="L295" t="s">
        <v>40</v>
      </c>
      <c r="M295" t="s">
        <v>5</v>
      </c>
      <c r="N295" t="s">
        <v>41</v>
      </c>
      <c r="O295" t="s">
        <v>77</v>
      </c>
      <c r="P295" t="s">
        <v>2082</v>
      </c>
      <c r="Q295">
        <v>5</v>
      </c>
      <c r="R295">
        <v>0</v>
      </c>
      <c r="S295">
        <v>0</v>
      </c>
      <c r="U295">
        <v>865000</v>
      </c>
      <c r="V295">
        <v>865000</v>
      </c>
      <c r="W295">
        <v>0</v>
      </c>
      <c r="X295">
        <v>0</v>
      </c>
      <c r="Y295" t="s">
        <v>72</v>
      </c>
    </row>
    <row r="296" spans="1:25" x14ac:dyDescent="0.25">
      <c r="A296">
        <v>295</v>
      </c>
      <c r="B296">
        <v>65285</v>
      </c>
      <c r="C296">
        <v>0</v>
      </c>
      <c r="D296">
        <v>0</v>
      </c>
      <c r="E296" t="s">
        <v>1317</v>
      </c>
      <c r="F296" t="s">
        <v>1318</v>
      </c>
      <c r="G296">
        <v>1</v>
      </c>
      <c r="H296" s="6">
        <v>2000000</v>
      </c>
      <c r="I296" s="7">
        <v>45838</v>
      </c>
      <c r="J296" s="7">
        <v>45838</v>
      </c>
      <c r="K296">
        <v>10</v>
      </c>
      <c r="L296" t="s">
        <v>40</v>
      </c>
      <c r="M296" t="s">
        <v>5</v>
      </c>
      <c r="N296" t="s">
        <v>41</v>
      </c>
      <c r="O296" t="s">
        <v>54</v>
      </c>
      <c r="P296" t="s">
        <v>2082</v>
      </c>
      <c r="Q296">
        <v>10</v>
      </c>
      <c r="R296">
        <v>0</v>
      </c>
      <c r="S296">
        <v>0</v>
      </c>
      <c r="U296">
        <v>200000</v>
      </c>
      <c r="V296">
        <v>200000</v>
      </c>
      <c r="W296">
        <v>0</v>
      </c>
      <c r="X296">
        <v>0</v>
      </c>
      <c r="Y296" t="s">
        <v>44</v>
      </c>
    </row>
    <row r="297" spans="1:25" x14ac:dyDescent="0.25">
      <c r="A297">
        <v>296</v>
      </c>
      <c r="B297">
        <v>65282</v>
      </c>
      <c r="C297">
        <v>0</v>
      </c>
      <c r="D297">
        <v>0</v>
      </c>
      <c r="E297" t="s">
        <v>1167</v>
      </c>
      <c r="F297" t="s">
        <v>1168</v>
      </c>
      <c r="G297">
        <v>1</v>
      </c>
      <c r="H297" s="6">
        <v>7000000</v>
      </c>
      <c r="I297" s="7">
        <v>45838</v>
      </c>
      <c r="J297" s="7">
        <v>45838</v>
      </c>
      <c r="K297">
        <v>8</v>
      </c>
      <c r="L297" t="s">
        <v>40</v>
      </c>
      <c r="M297" t="s">
        <v>5</v>
      </c>
      <c r="N297" t="s">
        <v>41</v>
      </c>
      <c r="O297" t="s">
        <v>77</v>
      </c>
      <c r="P297" t="s">
        <v>2082</v>
      </c>
      <c r="Q297">
        <v>8</v>
      </c>
      <c r="R297">
        <v>0</v>
      </c>
      <c r="S297">
        <v>0</v>
      </c>
      <c r="U297">
        <v>560000</v>
      </c>
      <c r="V297">
        <v>560000</v>
      </c>
      <c r="W297">
        <v>0</v>
      </c>
      <c r="X297">
        <v>0</v>
      </c>
      <c r="Y297" t="s">
        <v>48</v>
      </c>
    </row>
    <row r="298" spans="1:25" x14ac:dyDescent="0.25">
      <c r="A298">
        <v>297</v>
      </c>
      <c r="B298">
        <v>65283</v>
      </c>
      <c r="C298">
        <v>0</v>
      </c>
      <c r="D298">
        <v>0</v>
      </c>
      <c r="E298" t="s">
        <v>1167</v>
      </c>
      <c r="F298" t="s">
        <v>1168</v>
      </c>
      <c r="G298">
        <v>1</v>
      </c>
      <c r="H298" s="6">
        <v>7000000</v>
      </c>
      <c r="I298" s="7">
        <v>45838</v>
      </c>
      <c r="J298" s="7">
        <v>45838</v>
      </c>
      <c r="K298">
        <v>8</v>
      </c>
      <c r="L298" t="s">
        <v>40</v>
      </c>
      <c r="M298" t="s">
        <v>5</v>
      </c>
      <c r="N298" t="s">
        <v>41</v>
      </c>
      <c r="O298" t="s">
        <v>77</v>
      </c>
      <c r="P298" t="s">
        <v>2082</v>
      </c>
      <c r="Q298">
        <v>8</v>
      </c>
      <c r="R298">
        <v>0</v>
      </c>
      <c r="S298">
        <v>0</v>
      </c>
      <c r="U298">
        <v>560000</v>
      </c>
      <c r="V298">
        <v>560000</v>
      </c>
      <c r="W298">
        <v>0</v>
      </c>
      <c r="X298">
        <v>0</v>
      </c>
      <c r="Y298" t="s">
        <v>48</v>
      </c>
    </row>
    <row r="299" spans="1:25" x14ac:dyDescent="0.25">
      <c r="A299">
        <v>298</v>
      </c>
      <c r="B299">
        <v>65279</v>
      </c>
      <c r="C299">
        <v>0</v>
      </c>
      <c r="D299">
        <v>0</v>
      </c>
      <c r="E299" t="s">
        <v>1465</v>
      </c>
      <c r="F299" t="s">
        <v>1466</v>
      </c>
      <c r="G299">
        <v>1</v>
      </c>
      <c r="H299" s="6">
        <v>242105</v>
      </c>
      <c r="I299" s="7">
        <v>45838</v>
      </c>
      <c r="J299" s="7">
        <v>45838</v>
      </c>
      <c r="K299">
        <v>5</v>
      </c>
      <c r="L299" t="s">
        <v>40</v>
      </c>
      <c r="M299" t="s">
        <v>8</v>
      </c>
      <c r="N299" t="s">
        <v>41</v>
      </c>
      <c r="O299" t="s">
        <v>347</v>
      </c>
      <c r="P299" t="s">
        <v>2082</v>
      </c>
      <c r="Q299">
        <v>5</v>
      </c>
      <c r="R299">
        <v>0</v>
      </c>
      <c r="S299">
        <v>0</v>
      </c>
      <c r="U299">
        <v>12105</v>
      </c>
      <c r="V299">
        <v>12105</v>
      </c>
      <c r="W299">
        <v>0</v>
      </c>
      <c r="X299">
        <v>0</v>
      </c>
      <c r="Y299" t="s">
        <v>44</v>
      </c>
    </row>
    <row r="300" spans="1:25" x14ac:dyDescent="0.25">
      <c r="A300">
        <v>299</v>
      </c>
      <c r="B300">
        <v>65275</v>
      </c>
      <c r="C300">
        <v>0</v>
      </c>
      <c r="D300">
        <v>0</v>
      </c>
      <c r="E300" t="s">
        <v>378</v>
      </c>
      <c r="F300" t="s">
        <v>379</v>
      </c>
      <c r="G300">
        <v>1</v>
      </c>
      <c r="H300" s="6">
        <v>20000000</v>
      </c>
      <c r="I300" s="7">
        <v>45838</v>
      </c>
      <c r="J300" s="7">
        <v>45838</v>
      </c>
      <c r="K300">
        <v>15</v>
      </c>
      <c r="L300" t="s">
        <v>40</v>
      </c>
      <c r="M300" t="s">
        <v>5</v>
      </c>
      <c r="N300" t="s">
        <v>41</v>
      </c>
      <c r="O300" t="s">
        <v>77</v>
      </c>
      <c r="P300" t="s">
        <v>2082</v>
      </c>
      <c r="Q300">
        <v>7</v>
      </c>
      <c r="R300">
        <v>8</v>
      </c>
      <c r="S300">
        <v>0</v>
      </c>
      <c r="U300">
        <v>3000000</v>
      </c>
      <c r="V300">
        <v>1400000</v>
      </c>
      <c r="W300">
        <v>1600000</v>
      </c>
      <c r="X300">
        <v>0</v>
      </c>
      <c r="Y300" t="s">
        <v>48</v>
      </c>
    </row>
    <row r="301" spans="1:25" x14ac:dyDescent="0.25">
      <c r="A301">
        <v>300</v>
      </c>
      <c r="B301">
        <v>65280</v>
      </c>
      <c r="C301">
        <v>0</v>
      </c>
      <c r="D301">
        <v>0</v>
      </c>
      <c r="E301" t="s">
        <v>393</v>
      </c>
      <c r="F301" t="s">
        <v>2586</v>
      </c>
      <c r="G301">
        <v>1</v>
      </c>
      <c r="H301" s="6">
        <v>6277375</v>
      </c>
      <c r="I301" s="7">
        <v>45838</v>
      </c>
      <c r="J301" s="7">
        <v>45838</v>
      </c>
      <c r="K301">
        <v>8</v>
      </c>
      <c r="L301" t="s">
        <v>40</v>
      </c>
      <c r="M301" t="s">
        <v>5</v>
      </c>
      <c r="N301" t="s">
        <v>41</v>
      </c>
      <c r="O301" t="s">
        <v>57</v>
      </c>
      <c r="P301" t="s">
        <v>2082</v>
      </c>
      <c r="Q301">
        <v>8</v>
      </c>
      <c r="R301">
        <v>0</v>
      </c>
      <c r="S301">
        <v>0</v>
      </c>
      <c r="U301">
        <v>502190</v>
      </c>
      <c r="V301">
        <v>502190</v>
      </c>
      <c r="W301">
        <v>0</v>
      </c>
      <c r="X301">
        <v>0</v>
      </c>
      <c r="Y301" t="s">
        <v>44</v>
      </c>
    </row>
    <row r="302" spans="1:25" x14ac:dyDescent="0.25">
      <c r="A302">
        <v>301</v>
      </c>
      <c r="B302">
        <v>65264</v>
      </c>
      <c r="C302">
        <v>0</v>
      </c>
      <c r="D302">
        <v>0</v>
      </c>
      <c r="E302" t="s">
        <v>386</v>
      </c>
      <c r="F302" t="s">
        <v>387</v>
      </c>
      <c r="G302">
        <v>1</v>
      </c>
      <c r="H302" s="6">
        <v>288828</v>
      </c>
      <c r="I302" s="7">
        <v>45835</v>
      </c>
      <c r="J302" s="7">
        <v>45835</v>
      </c>
      <c r="K302">
        <v>15</v>
      </c>
      <c r="L302" t="s">
        <v>40</v>
      </c>
      <c r="M302" t="s">
        <v>3</v>
      </c>
      <c r="N302" t="s">
        <v>41</v>
      </c>
      <c r="O302" t="s">
        <v>51</v>
      </c>
      <c r="P302" t="s">
        <v>2082</v>
      </c>
      <c r="Q302">
        <v>10</v>
      </c>
      <c r="R302">
        <v>5</v>
      </c>
      <c r="S302">
        <v>0</v>
      </c>
      <c r="U302">
        <v>43324</v>
      </c>
      <c r="V302">
        <v>28883</v>
      </c>
      <c r="W302">
        <v>14441</v>
      </c>
      <c r="X302">
        <v>0</v>
      </c>
      <c r="Y302" t="s">
        <v>72</v>
      </c>
    </row>
    <row r="303" spans="1:25" x14ac:dyDescent="0.25">
      <c r="A303">
        <v>302</v>
      </c>
      <c r="B303">
        <v>65265</v>
      </c>
      <c r="C303">
        <v>0</v>
      </c>
      <c r="D303">
        <v>0</v>
      </c>
      <c r="E303" t="s">
        <v>386</v>
      </c>
      <c r="F303" t="s">
        <v>387</v>
      </c>
      <c r="G303">
        <v>1</v>
      </c>
      <c r="H303" s="6">
        <v>333020</v>
      </c>
      <c r="I303" s="7">
        <v>45835</v>
      </c>
      <c r="J303" s="7">
        <v>45835</v>
      </c>
      <c r="K303">
        <v>15</v>
      </c>
      <c r="L303" t="s">
        <v>40</v>
      </c>
      <c r="M303" t="s">
        <v>3</v>
      </c>
      <c r="N303" t="s">
        <v>41</v>
      </c>
      <c r="O303" t="s">
        <v>51</v>
      </c>
      <c r="P303" t="s">
        <v>2082</v>
      </c>
      <c r="Q303">
        <v>10</v>
      </c>
      <c r="R303">
        <v>5</v>
      </c>
      <c r="S303">
        <v>0</v>
      </c>
      <c r="U303">
        <v>49953</v>
      </c>
      <c r="V303">
        <v>33302</v>
      </c>
      <c r="W303">
        <v>16651</v>
      </c>
      <c r="X303">
        <v>0</v>
      </c>
      <c r="Y303" t="s">
        <v>72</v>
      </c>
    </row>
    <row r="304" spans="1:25" x14ac:dyDescent="0.25">
      <c r="A304">
        <v>303</v>
      </c>
      <c r="B304">
        <v>65266</v>
      </c>
      <c r="C304">
        <v>0</v>
      </c>
      <c r="D304">
        <v>0</v>
      </c>
      <c r="E304" t="s">
        <v>391</v>
      </c>
      <c r="F304" t="s">
        <v>392</v>
      </c>
      <c r="G304">
        <v>1</v>
      </c>
      <c r="H304" s="6">
        <v>465554</v>
      </c>
      <c r="I304" s="7">
        <v>45835</v>
      </c>
      <c r="J304" s="7">
        <v>45835</v>
      </c>
      <c r="K304">
        <v>15</v>
      </c>
      <c r="L304" t="s">
        <v>40</v>
      </c>
      <c r="M304" t="s">
        <v>3</v>
      </c>
      <c r="N304" t="s">
        <v>41</v>
      </c>
      <c r="O304" t="s">
        <v>51</v>
      </c>
      <c r="P304" t="s">
        <v>2082</v>
      </c>
      <c r="Q304">
        <v>10</v>
      </c>
      <c r="R304">
        <v>5</v>
      </c>
      <c r="S304">
        <v>0</v>
      </c>
      <c r="U304">
        <v>69833</v>
      </c>
      <c r="V304">
        <v>46555</v>
      </c>
      <c r="W304">
        <v>23278</v>
      </c>
      <c r="X304">
        <v>0</v>
      </c>
      <c r="Y304" t="s">
        <v>72</v>
      </c>
    </row>
    <row r="305" spans="1:25" x14ac:dyDescent="0.25">
      <c r="A305">
        <v>304</v>
      </c>
      <c r="B305">
        <v>65267</v>
      </c>
      <c r="C305">
        <v>0</v>
      </c>
      <c r="D305">
        <v>0</v>
      </c>
      <c r="E305" t="s">
        <v>391</v>
      </c>
      <c r="F305" t="s">
        <v>392</v>
      </c>
      <c r="G305">
        <v>1</v>
      </c>
      <c r="H305" s="6">
        <v>428586</v>
      </c>
      <c r="I305" s="7">
        <v>45835</v>
      </c>
      <c r="J305" s="7">
        <v>45835</v>
      </c>
      <c r="K305">
        <v>15</v>
      </c>
      <c r="L305" t="s">
        <v>40</v>
      </c>
      <c r="M305" t="s">
        <v>3</v>
      </c>
      <c r="N305" t="s">
        <v>41</v>
      </c>
      <c r="O305" t="s">
        <v>51</v>
      </c>
      <c r="P305" t="s">
        <v>2082</v>
      </c>
      <c r="Q305">
        <v>10</v>
      </c>
      <c r="R305">
        <v>5</v>
      </c>
      <c r="S305">
        <v>0</v>
      </c>
      <c r="U305">
        <v>64288</v>
      </c>
      <c r="V305">
        <v>42859</v>
      </c>
      <c r="W305">
        <v>21429</v>
      </c>
      <c r="X305">
        <v>0</v>
      </c>
      <c r="Y305" t="s">
        <v>72</v>
      </c>
    </row>
    <row r="306" spans="1:25" x14ac:dyDescent="0.25">
      <c r="A306">
        <v>305</v>
      </c>
      <c r="B306">
        <v>65262</v>
      </c>
      <c r="C306">
        <v>0</v>
      </c>
      <c r="D306">
        <v>0</v>
      </c>
      <c r="E306" t="s">
        <v>384</v>
      </c>
      <c r="F306" t="s">
        <v>385</v>
      </c>
      <c r="G306">
        <v>1</v>
      </c>
      <c r="H306" s="6">
        <v>1859181</v>
      </c>
      <c r="I306" s="7">
        <v>45835</v>
      </c>
      <c r="J306" s="7">
        <v>45835</v>
      </c>
      <c r="K306">
        <v>15</v>
      </c>
      <c r="L306" t="s">
        <v>40</v>
      </c>
      <c r="M306" t="s">
        <v>3</v>
      </c>
      <c r="N306" t="s">
        <v>41</v>
      </c>
      <c r="O306" t="s">
        <v>51</v>
      </c>
      <c r="P306" t="s">
        <v>2082</v>
      </c>
      <c r="Q306">
        <v>10</v>
      </c>
      <c r="R306">
        <v>5</v>
      </c>
      <c r="S306">
        <v>0</v>
      </c>
      <c r="U306">
        <v>278877</v>
      </c>
      <c r="V306">
        <v>185918</v>
      </c>
      <c r="W306">
        <v>92959</v>
      </c>
      <c r="X306">
        <v>0</v>
      </c>
      <c r="Y306" t="s">
        <v>72</v>
      </c>
    </row>
    <row r="307" spans="1:25" x14ac:dyDescent="0.25">
      <c r="A307">
        <v>306</v>
      </c>
      <c r="B307">
        <v>65263</v>
      </c>
      <c r="C307">
        <v>0</v>
      </c>
      <c r="D307">
        <v>0</v>
      </c>
      <c r="E307" t="s">
        <v>384</v>
      </c>
      <c r="F307" t="s">
        <v>385</v>
      </c>
      <c r="G307">
        <v>1</v>
      </c>
      <c r="H307" s="6">
        <v>1860985</v>
      </c>
      <c r="I307" s="7">
        <v>45835</v>
      </c>
      <c r="J307" s="7">
        <v>45835</v>
      </c>
      <c r="K307">
        <v>15</v>
      </c>
      <c r="L307" t="s">
        <v>40</v>
      </c>
      <c r="M307" t="s">
        <v>3</v>
      </c>
      <c r="N307" t="s">
        <v>41</v>
      </c>
      <c r="O307" t="s">
        <v>51</v>
      </c>
      <c r="P307" t="s">
        <v>2082</v>
      </c>
      <c r="Q307">
        <v>10</v>
      </c>
      <c r="R307">
        <v>5</v>
      </c>
      <c r="S307">
        <v>0</v>
      </c>
      <c r="U307">
        <v>279148</v>
      </c>
      <c r="V307">
        <v>186098</v>
      </c>
      <c r="W307">
        <v>93049</v>
      </c>
      <c r="X307">
        <v>0</v>
      </c>
      <c r="Y307" t="s">
        <v>72</v>
      </c>
    </row>
    <row r="308" spans="1:25" x14ac:dyDescent="0.25">
      <c r="A308">
        <v>307</v>
      </c>
      <c r="B308">
        <v>67124</v>
      </c>
      <c r="C308">
        <v>0</v>
      </c>
      <c r="D308">
        <v>0</v>
      </c>
      <c r="E308" t="s">
        <v>1870</v>
      </c>
      <c r="F308" t="s">
        <v>1871</v>
      </c>
      <c r="G308">
        <v>1</v>
      </c>
      <c r="H308" s="6">
        <v>4139656</v>
      </c>
      <c r="I308" s="7">
        <v>45835</v>
      </c>
      <c r="J308" s="7"/>
      <c r="K308">
        <v>9</v>
      </c>
      <c r="L308" t="s">
        <v>40</v>
      </c>
      <c r="M308" t="s">
        <v>9</v>
      </c>
      <c r="N308" t="s">
        <v>41</v>
      </c>
      <c r="O308" t="s">
        <v>42</v>
      </c>
      <c r="P308" t="s">
        <v>2082</v>
      </c>
      <c r="Q308">
        <v>9</v>
      </c>
      <c r="R308">
        <v>0</v>
      </c>
      <c r="S308">
        <v>0</v>
      </c>
      <c r="U308">
        <v>372569</v>
      </c>
      <c r="V308">
        <v>372569</v>
      </c>
      <c r="W308">
        <v>0</v>
      </c>
      <c r="X308">
        <v>0</v>
      </c>
      <c r="Y308" t="s">
        <v>67</v>
      </c>
    </row>
    <row r="309" spans="1:25" x14ac:dyDescent="0.25">
      <c r="A309">
        <v>308</v>
      </c>
      <c r="B309">
        <v>65271</v>
      </c>
      <c r="C309">
        <v>0</v>
      </c>
      <c r="D309">
        <v>0</v>
      </c>
      <c r="E309" t="s">
        <v>1416</v>
      </c>
      <c r="F309" t="s">
        <v>1417</v>
      </c>
      <c r="G309">
        <v>1</v>
      </c>
      <c r="H309" s="6">
        <v>10500000</v>
      </c>
      <c r="I309" s="7">
        <v>45835</v>
      </c>
      <c r="J309" s="7">
        <v>45835</v>
      </c>
      <c r="K309">
        <v>9</v>
      </c>
      <c r="L309" t="s">
        <v>40</v>
      </c>
      <c r="M309" t="s">
        <v>9</v>
      </c>
      <c r="N309" t="s">
        <v>41</v>
      </c>
      <c r="O309" t="s">
        <v>42</v>
      </c>
      <c r="P309" t="s">
        <v>2082</v>
      </c>
      <c r="Q309">
        <v>9</v>
      </c>
      <c r="R309">
        <v>0</v>
      </c>
      <c r="S309">
        <v>0</v>
      </c>
      <c r="U309">
        <v>945000</v>
      </c>
      <c r="V309">
        <v>945000</v>
      </c>
      <c r="W309">
        <v>0</v>
      </c>
      <c r="X309">
        <v>0</v>
      </c>
      <c r="Y309" t="s">
        <v>67</v>
      </c>
    </row>
    <row r="310" spans="1:25" x14ac:dyDescent="0.25">
      <c r="A310">
        <v>309</v>
      </c>
      <c r="B310">
        <v>65246</v>
      </c>
      <c r="C310">
        <v>0</v>
      </c>
      <c r="D310">
        <v>0</v>
      </c>
      <c r="E310" t="s">
        <v>553</v>
      </c>
      <c r="F310" t="s">
        <v>554</v>
      </c>
      <c r="G310">
        <v>1</v>
      </c>
      <c r="H310" s="6">
        <v>37114696</v>
      </c>
      <c r="I310" s="7">
        <v>45835</v>
      </c>
      <c r="J310" s="7">
        <v>45835</v>
      </c>
      <c r="K310">
        <v>15</v>
      </c>
      <c r="L310" t="s">
        <v>40</v>
      </c>
      <c r="M310" t="s">
        <v>5</v>
      </c>
      <c r="N310" t="s">
        <v>41</v>
      </c>
      <c r="O310" t="s">
        <v>47</v>
      </c>
      <c r="P310" t="s">
        <v>2082</v>
      </c>
      <c r="Q310">
        <v>4</v>
      </c>
      <c r="R310">
        <v>11</v>
      </c>
      <c r="S310">
        <v>0</v>
      </c>
      <c r="U310">
        <v>5567204</v>
      </c>
      <c r="V310">
        <v>1484588</v>
      </c>
      <c r="W310">
        <v>4082617</v>
      </c>
      <c r="X310">
        <v>0</v>
      </c>
      <c r="Y310" t="s">
        <v>109</v>
      </c>
    </row>
    <row r="311" spans="1:25" x14ac:dyDescent="0.25">
      <c r="A311">
        <v>310</v>
      </c>
      <c r="B311">
        <v>65251</v>
      </c>
      <c r="C311">
        <v>0</v>
      </c>
      <c r="D311">
        <v>0</v>
      </c>
      <c r="E311" t="s">
        <v>2196</v>
      </c>
      <c r="F311" t="s">
        <v>2197</v>
      </c>
      <c r="G311">
        <v>1</v>
      </c>
      <c r="H311" s="6">
        <v>978949</v>
      </c>
      <c r="I311" s="7">
        <v>45835</v>
      </c>
      <c r="J311" s="7">
        <v>45835</v>
      </c>
      <c r="K311">
        <v>8</v>
      </c>
      <c r="L311" t="s">
        <v>40</v>
      </c>
      <c r="M311" t="s">
        <v>5</v>
      </c>
      <c r="N311" t="s">
        <v>41</v>
      </c>
      <c r="O311" t="s">
        <v>57</v>
      </c>
      <c r="P311" t="s">
        <v>2082</v>
      </c>
      <c r="Q311">
        <v>8</v>
      </c>
      <c r="R311">
        <v>0</v>
      </c>
      <c r="S311">
        <v>0</v>
      </c>
      <c r="U311">
        <v>78316</v>
      </c>
      <c r="V311">
        <v>78316</v>
      </c>
      <c r="W311">
        <v>0</v>
      </c>
      <c r="X311">
        <v>0</v>
      </c>
      <c r="Y311" t="s">
        <v>48</v>
      </c>
    </row>
    <row r="312" spans="1:25" x14ac:dyDescent="0.25">
      <c r="A312">
        <v>311</v>
      </c>
      <c r="B312">
        <v>65260</v>
      </c>
      <c r="C312">
        <v>0</v>
      </c>
      <c r="D312">
        <v>0</v>
      </c>
      <c r="E312" t="s">
        <v>313</v>
      </c>
      <c r="F312" t="s">
        <v>314</v>
      </c>
      <c r="G312">
        <v>1</v>
      </c>
      <c r="H312" s="6">
        <v>1614857</v>
      </c>
      <c r="I312" s="7">
        <v>45835</v>
      </c>
      <c r="J312" s="7">
        <v>45835</v>
      </c>
      <c r="K312">
        <v>15</v>
      </c>
      <c r="L312" t="s">
        <v>40</v>
      </c>
      <c r="M312" t="s">
        <v>3</v>
      </c>
      <c r="N312" t="s">
        <v>41</v>
      </c>
      <c r="O312" t="s">
        <v>51</v>
      </c>
      <c r="P312" t="s">
        <v>2082</v>
      </c>
      <c r="Q312">
        <v>10</v>
      </c>
      <c r="R312">
        <v>5</v>
      </c>
      <c r="S312">
        <v>0</v>
      </c>
      <c r="U312">
        <v>242229</v>
      </c>
      <c r="V312">
        <v>161486</v>
      </c>
      <c r="W312">
        <v>80743</v>
      </c>
      <c r="X312">
        <v>0</v>
      </c>
      <c r="Y312" t="s">
        <v>109</v>
      </c>
    </row>
    <row r="313" spans="1:25" x14ac:dyDescent="0.25">
      <c r="A313">
        <v>312</v>
      </c>
      <c r="B313">
        <v>65261</v>
      </c>
      <c r="C313">
        <v>0</v>
      </c>
      <c r="D313">
        <v>0</v>
      </c>
      <c r="E313" t="s">
        <v>313</v>
      </c>
      <c r="F313" t="s">
        <v>314</v>
      </c>
      <c r="G313">
        <v>1</v>
      </c>
      <c r="H313" s="6">
        <v>1648534</v>
      </c>
      <c r="I313" s="7">
        <v>45835</v>
      </c>
      <c r="J313" s="7">
        <v>45835</v>
      </c>
      <c r="K313">
        <v>15</v>
      </c>
      <c r="L313" t="s">
        <v>40</v>
      </c>
      <c r="M313" t="s">
        <v>3</v>
      </c>
      <c r="N313" t="s">
        <v>41</v>
      </c>
      <c r="O313" t="s">
        <v>51</v>
      </c>
      <c r="P313" t="s">
        <v>2082</v>
      </c>
      <c r="Q313">
        <v>10</v>
      </c>
      <c r="R313">
        <v>5</v>
      </c>
      <c r="S313">
        <v>0</v>
      </c>
      <c r="U313">
        <v>247280</v>
      </c>
      <c r="V313">
        <v>164853</v>
      </c>
      <c r="W313">
        <v>82427</v>
      </c>
      <c r="X313">
        <v>0</v>
      </c>
      <c r="Y313" t="s">
        <v>109</v>
      </c>
    </row>
    <row r="314" spans="1:25" x14ac:dyDescent="0.25">
      <c r="A314">
        <v>313</v>
      </c>
      <c r="B314">
        <v>65248</v>
      </c>
      <c r="C314">
        <v>0</v>
      </c>
      <c r="D314">
        <v>0</v>
      </c>
      <c r="E314" t="s">
        <v>1210</v>
      </c>
      <c r="F314" t="s">
        <v>1211</v>
      </c>
      <c r="G314">
        <v>1</v>
      </c>
      <c r="H314" s="6">
        <v>3150938</v>
      </c>
      <c r="I314" s="7">
        <v>45835</v>
      </c>
      <c r="J314" s="7">
        <v>45835</v>
      </c>
      <c r="K314">
        <v>15</v>
      </c>
      <c r="L314" t="s">
        <v>40</v>
      </c>
      <c r="M314" t="s">
        <v>5</v>
      </c>
      <c r="N314" t="s">
        <v>41</v>
      </c>
      <c r="O314" t="s">
        <v>57</v>
      </c>
      <c r="P314" t="s">
        <v>2082</v>
      </c>
      <c r="Q314">
        <v>5</v>
      </c>
      <c r="R314">
        <v>10</v>
      </c>
      <c r="S314">
        <v>0</v>
      </c>
      <c r="U314">
        <v>472641</v>
      </c>
      <c r="V314">
        <v>157547</v>
      </c>
      <c r="W314">
        <v>315094</v>
      </c>
      <c r="X314">
        <v>0</v>
      </c>
      <c r="Y314" t="s">
        <v>72</v>
      </c>
    </row>
    <row r="315" spans="1:25" x14ac:dyDescent="0.25">
      <c r="A315">
        <v>314</v>
      </c>
      <c r="B315">
        <v>65253</v>
      </c>
      <c r="C315">
        <v>0</v>
      </c>
      <c r="D315">
        <v>0</v>
      </c>
      <c r="E315" t="s">
        <v>624</v>
      </c>
      <c r="F315" t="s">
        <v>625</v>
      </c>
      <c r="G315">
        <v>1</v>
      </c>
      <c r="H315" s="6">
        <v>8000000</v>
      </c>
      <c r="I315" s="7">
        <v>45835</v>
      </c>
      <c r="J315" s="7">
        <v>45835</v>
      </c>
      <c r="K315">
        <v>15</v>
      </c>
      <c r="L315" t="s">
        <v>40</v>
      </c>
      <c r="M315" t="s">
        <v>5</v>
      </c>
      <c r="N315" t="s">
        <v>41</v>
      </c>
      <c r="O315" t="s">
        <v>57</v>
      </c>
      <c r="P315" t="s">
        <v>2082</v>
      </c>
      <c r="Q315">
        <v>6</v>
      </c>
      <c r="R315">
        <v>9</v>
      </c>
      <c r="S315">
        <v>0</v>
      </c>
      <c r="U315">
        <v>1200000</v>
      </c>
      <c r="V315">
        <v>480000</v>
      </c>
      <c r="W315">
        <v>720000</v>
      </c>
      <c r="X315">
        <v>0</v>
      </c>
      <c r="Y315" t="s">
        <v>48</v>
      </c>
    </row>
    <row r="316" spans="1:25" x14ac:dyDescent="0.25">
      <c r="A316">
        <v>315</v>
      </c>
      <c r="B316">
        <v>65243</v>
      </c>
      <c r="C316">
        <v>0</v>
      </c>
      <c r="D316">
        <v>0</v>
      </c>
      <c r="E316" t="s">
        <v>588</v>
      </c>
      <c r="F316" t="s">
        <v>589</v>
      </c>
      <c r="G316">
        <v>1</v>
      </c>
      <c r="H316" s="6">
        <v>226484</v>
      </c>
      <c r="I316" s="7">
        <v>45835</v>
      </c>
      <c r="J316" s="7">
        <v>45835</v>
      </c>
      <c r="K316">
        <v>15</v>
      </c>
      <c r="L316" t="s">
        <v>40</v>
      </c>
      <c r="M316" t="s">
        <v>5</v>
      </c>
      <c r="N316" t="s">
        <v>41</v>
      </c>
      <c r="O316" t="s">
        <v>47</v>
      </c>
      <c r="P316" t="s">
        <v>2082</v>
      </c>
      <c r="Q316">
        <v>4</v>
      </c>
      <c r="R316">
        <v>11</v>
      </c>
      <c r="S316">
        <v>0</v>
      </c>
      <c r="U316">
        <v>33973</v>
      </c>
      <c r="V316">
        <v>9059</v>
      </c>
      <c r="W316">
        <v>24913</v>
      </c>
      <c r="X316">
        <v>0</v>
      </c>
      <c r="Y316" t="s">
        <v>109</v>
      </c>
    </row>
    <row r="317" spans="1:25" x14ac:dyDescent="0.25">
      <c r="A317">
        <v>316</v>
      </c>
      <c r="B317">
        <v>65268</v>
      </c>
      <c r="C317">
        <v>0</v>
      </c>
      <c r="D317">
        <v>0</v>
      </c>
      <c r="E317" t="s">
        <v>155</v>
      </c>
      <c r="F317" t="s">
        <v>156</v>
      </c>
      <c r="G317">
        <v>1</v>
      </c>
      <c r="H317" s="6">
        <v>15000000</v>
      </c>
      <c r="I317" s="7">
        <v>45835</v>
      </c>
      <c r="J317" s="7">
        <v>45835</v>
      </c>
      <c r="K317">
        <v>15</v>
      </c>
      <c r="L317" t="s">
        <v>40</v>
      </c>
      <c r="M317" t="s">
        <v>5</v>
      </c>
      <c r="N317" t="s">
        <v>41</v>
      </c>
      <c r="O317" t="s">
        <v>77</v>
      </c>
      <c r="P317" t="s">
        <v>2082</v>
      </c>
      <c r="Q317">
        <v>5</v>
      </c>
      <c r="R317">
        <v>10</v>
      </c>
      <c r="S317">
        <v>0</v>
      </c>
      <c r="U317">
        <v>2250000</v>
      </c>
      <c r="V317">
        <v>750000</v>
      </c>
      <c r="W317">
        <v>1500000</v>
      </c>
      <c r="X317">
        <v>0</v>
      </c>
      <c r="Y317" t="s">
        <v>72</v>
      </c>
    </row>
    <row r="318" spans="1:25" x14ac:dyDescent="0.25">
      <c r="A318">
        <v>317</v>
      </c>
      <c r="B318">
        <v>65257</v>
      </c>
      <c r="C318">
        <v>0</v>
      </c>
      <c r="D318">
        <v>0</v>
      </c>
      <c r="E318" t="s">
        <v>1614</v>
      </c>
      <c r="F318" t="s">
        <v>1615</v>
      </c>
      <c r="G318">
        <v>1</v>
      </c>
      <c r="H318" s="6">
        <v>10000000</v>
      </c>
      <c r="I318" s="7">
        <v>45835</v>
      </c>
      <c r="J318" s="7">
        <v>45835</v>
      </c>
      <c r="K318">
        <v>15</v>
      </c>
      <c r="L318" t="s">
        <v>40</v>
      </c>
      <c r="M318" t="s">
        <v>5</v>
      </c>
      <c r="N318" t="s">
        <v>41</v>
      </c>
      <c r="O318" t="s">
        <v>54</v>
      </c>
      <c r="P318" t="s">
        <v>2082</v>
      </c>
      <c r="Q318">
        <v>3</v>
      </c>
      <c r="R318">
        <v>12</v>
      </c>
      <c r="S318">
        <v>0</v>
      </c>
      <c r="U318">
        <v>1500000</v>
      </c>
      <c r="V318">
        <v>300000</v>
      </c>
      <c r="W318">
        <v>1200000</v>
      </c>
      <c r="X318">
        <v>0</v>
      </c>
      <c r="Y318" t="s">
        <v>72</v>
      </c>
    </row>
    <row r="319" spans="1:25" x14ac:dyDescent="0.25">
      <c r="A319">
        <v>318</v>
      </c>
      <c r="B319">
        <v>65249</v>
      </c>
      <c r="C319">
        <v>0</v>
      </c>
      <c r="D319">
        <v>0</v>
      </c>
      <c r="E319" t="s">
        <v>1636</v>
      </c>
      <c r="F319" t="s">
        <v>1637</v>
      </c>
      <c r="G319">
        <v>1</v>
      </c>
      <c r="H319" s="6">
        <v>10000000</v>
      </c>
      <c r="I319" s="7">
        <v>45835</v>
      </c>
      <c r="J319" s="7">
        <v>45835</v>
      </c>
      <c r="K319">
        <v>7</v>
      </c>
      <c r="L319" t="s">
        <v>40</v>
      </c>
      <c r="M319" t="s">
        <v>5</v>
      </c>
      <c r="N319" t="s">
        <v>41</v>
      </c>
      <c r="O319" t="s">
        <v>47</v>
      </c>
      <c r="P319" t="s">
        <v>2082</v>
      </c>
      <c r="Q319">
        <v>7</v>
      </c>
      <c r="R319">
        <v>0</v>
      </c>
      <c r="S319">
        <v>0</v>
      </c>
      <c r="U319">
        <v>700000</v>
      </c>
      <c r="V319">
        <v>700000</v>
      </c>
      <c r="W319">
        <v>0</v>
      </c>
      <c r="X319">
        <v>0</v>
      </c>
      <c r="Y319" t="s">
        <v>48</v>
      </c>
    </row>
    <row r="320" spans="1:25" x14ac:dyDescent="0.25">
      <c r="A320">
        <v>319</v>
      </c>
      <c r="B320">
        <v>67125</v>
      </c>
      <c r="C320">
        <v>0</v>
      </c>
      <c r="D320">
        <v>0</v>
      </c>
      <c r="E320" t="s">
        <v>1430</v>
      </c>
      <c r="F320" t="s">
        <v>1431</v>
      </c>
      <c r="G320">
        <v>1</v>
      </c>
      <c r="H320" s="6">
        <v>6000000</v>
      </c>
      <c r="I320" s="7">
        <v>45835</v>
      </c>
      <c r="J320" s="7"/>
      <c r="K320">
        <v>9</v>
      </c>
      <c r="L320" t="s">
        <v>40</v>
      </c>
      <c r="M320" t="s">
        <v>9</v>
      </c>
      <c r="N320" t="s">
        <v>41</v>
      </c>
      <c r="O320" t="s">
        <v>42</v>
      </c>
      <c r="P320" t="s">
        <v>2082</v>
      </c>
      <c r="Q320">
        <v>9</v>
      </c>
      <c r="R320">
        <v>0</v>
      </c>
      <c r="S320">
        <v>0</v>
      </c>
      <c r="U320">
        <v>540000</v>
      </c>
      <c r="V320">
        <v>540000</v>
      </c>
      <c r="W320">
        <v>0</v>
      </c>
      <c r="X320">
        <v>0</v>
      </c>
      <c r="Y320" t="s">
        <v>67</v>
      </c>
    </row>
    <row r="321" spans="1:25" x14ac:dyDescent="0.25">
      <c r="A321">
        <v>320</v>
      </c>
      <c r="B321">
        <v>65244</v>
      </c>
      <c r="C321">
        <v>0</v>
      </c>
      <c r="D321">
        <v>0</v>
      </c>
      <c r="E321" t="s">
        <v>634</v>
      </c>
      <c r="F321" t="s">
        <v>635</v>
      </c>
      <c r="G321">
        <v>1</v>
      </c>
      <c r="H321" s="6">
        <v>749203</v>
      </c>
      <c r="I321" s="7">
        <v>45835</v>
      </c>
      <c r="J321" s="7">
        <v>45835</v>
      </c>
      <c r="K321">
        <v>15</v>
      </c>
      <c r="L321" t="s">
        <v>40</v>
      </c>
      <c r="M321" t="s">
        <v>5</v>
      </c>
      <c r="N321" t="s">
        <v>41</v>
      </c>
      <c r="O321" t="s">
        <v>47</v>
      </c>
      <c r="P321" t="s">
        <v>2082</v>
      </c>
      <c r="Q321">
        <v>4</v>
      </c>
      <c r="R321">
        <v>11</v>
      </c>
      <c r="S321">
        <v>0</v>
      </c>
      <c r="U321">
        <v>112380</v>
      </c>
      <c r="V321">
        <v>29968</v>
      </c>
      <c r="W321">
        <v>82412</v>
      </c>
      <c r="X321">
        <v>0</v>
      </c>
      <c r="Y321" t="s">
        <v>109</v>
      </c>
    </row>
    <row r="322" spans="1:25" x14ac:dyDescent="0.25">
      <c r="A322">
        <v>321</v>
      </c>
      <c r="B322">
        <v>65245</v>
      </c>
      <c r="C322">
        <v>0</v>
      </c>
      <c r="D322">
        <v>0</v>
      </c>
      <c r="E322" t="s">
        <v>1007</v>
      </c>
      <c r="F322" t="s">
        <v>1008</v>
      </c>
      <c r="G322">
        <v>1</v>
      </c>
      <c r="H322" s="6">
        <v>2373823</v>
      </c>
      <c r="I322" s="7">
        <v>45835</v>
      </c>
      <c r="J322" s="7">
        <v>45835</v>
      </c>
      <c r="K322">
        <v>7</v>
      </c>
      <c r="L322" t="s">
        <v>40</v>
      </c>
      <c r="M322" t="s">
        <v>5</v>
      </c>
      <c r="N322" t="s">
        <v>41</v>
      </c>
      <c r="O322" t="s">
        <v>57</v>
      </c>
      <c r="P322" t="s">
        <v>2082</v>
      </c>
      <c r="Q322">
        <v>7</v>
      </c>
      <c r="R322">
        <v>0</v>
      </c>
      <c r="S322">
        <v>0</v>
      </c>
      <c r="U322">
        <v>166168</v>
      </c>
      <c r="V322">
        <v>166168</v>
      </c>
      <c r="W322">
        <v>0</v>
      </c>
      <c r="X322">
        <v>0</v>
      </c>
      <c r="Y322" t="s">
        <v>48</v>
      </c>
    </row>
    <row r="323" spans="1:25" x14ac:dyDescent="0.25">
      <c r="A323">
        <v>322</v>
      </c>
      <c r="B323">
        <v>66987</v>
      </c>
      <c r="C323">
        <v>0</v>
      </c>
      <c r="D323">
        <v>0</v>
      </c>
      <c r="E323" t="s">
        <v>892</v>
      </c>
      <c r="F323" t="s">
        <v>893</v>
      </c>
      <c r="G323">
        <v>1</v>
      </c>
      <c r="H323" s="6">
        <v>9966188</v>
      </c>
      <c r="I323" s="7">
        <v>45835</v>
      </c>
      <c r="J323" s="7"/>
      <c r="K323">
        <v>15</v>
      </c>
      <c r="L323" t="s">
        <v>40</v>
      </c>
      <c r="M323" t="s">
        <v>5</v>
      </c>
      <c r="N323" t="s">
        <v>41</v>
      </c>
      <c r="O323" t="s">
        <v>54</v>
      </c>
      <c r="P323" t="s">
        <v>2082</v>
      </c>
      <c r="Q323">
        <v>3</v>
      </c>
      <c r="R323">
        <v>12</v>
      </c>
      <c r="S323">
        <v>0</v>
      </c>
      <c r="U323">
        <v>1494928</v>
      </c>
      <c r="V323">
        <v>298986</v>
      </c>
      <c r="W323">
        <v>1195943</v>
      </c>
      <c r="X323">
        <v>0</v>
      </c>
      <c r="Y323" t="s">
        <v>72</v>
      </c>
    </row>
    <row r="324" spans="1:25" x14ac:dyDescent="0.25">
      <c r="A324">
        <v>323</v>
      </c>
      <c r="B324">
        <v>66988</v>
      </c>
      <c r="C324">
        <v>0</v>
      </c>
      <c r="D324">
        <v>0</v>
      </c>
      <c r="E324" t="s">
        <v>892</v>
      </c>
      <c r="F324" t="s">
        <v>893</v>
      </c>
      <c r="G324">
        <v>1</v>
      </c>
      <c r="H324" s="6">
        <v>33812</v>
      </c>
      <c r="I324" s="7">
        <v>45835</v>
      </c>
      <c r="J324" s="7"/>
      <c r="K324">
        <v>15</v>
      </c>
      <c r="L324" t="s">
        <v>459</v>
      </c>
      <c r="M324" t="s">
        <v>5</v>
      </c>
      <c r="N324" t="s">
        <v>41</v>
      </c>
      <c r="O324" t="s">
        <v>54</v>
      </c>
      <c r="P324" t="s">
        <v>2082</v>
      </c>
      <c r="Q324">
        <v>3</v>
      </c>
      <c r="R324">
        <v>12</v>
      </c>
      <c r="S324">
        <v>0</v>
      </c>
      <c r="U324">
        <v>5072</v>
      </c>
      <c r="V324">
        <v>1014</v>
      </c>
      <c r="W324">
        <v>4057</v>
      </c>
      <c r="X324">
        <v>0</v>
      </c>
      <c r="Y324" t="s">
        <v>72</v>
      </c>
    </row>
    <row r="325" spans="1:25" x14ac:dyDescent="0.25">
      <c r="A325">
        <v>324</v>
      </c>
      <c r="B325">
        <v>65258</v>
      </c>
      <c r="C325">
        <v>0</v>
      </c>
      <c r="D325">
        <v>0</v>
      </c>
      <c r="E325" t="s">
        <v>181</v>
      </c>
      <c r="F325" t="s">
        <v>182</v>
      </c>
      <c r="G325">
        <v>1</v>
      </c>
      <c r="H325" s="6">
        <v>1179823</v>
      </c>
      <c r="I325" s="7">
        <v>45835</v>
      </c>
      <c r="J325" s="7">
        <v>45835</v>
      </c>
      <c r="K325">
        <v>15</v>
      </c>
      <c r="L325" t="s">
        <v>40</v>
      </c>
      <c r="M325" t="s">
        <v>3</v>
      </c>
      <c r="N325" t="s">
        <v>41</v>
      </c>
      <c r="O325" t="s">
        <v>51</v>
      </c>
      <c r="P325" t="s">
        <v>2082</v>
      </c>
      <c r="Q325">
        <v>10</v>
      </c>
      <c r="R325">
        <v>5</v>
      </c>
      <c r="S325">
        <v>0</v>
      </c>
      <c r="U325">
        <v>176973</v>
      </c>
      <c r="V325">
        <v>117982</v>
      </c>
      <c r="W325">
        <v>58991</v>
      </c>
      <c r="X325">
        <v>0</v>
      </c>
      <c r="Y325" t="s">
        <v>72</v>
      </c>
    </row>
    <row r="326" spans="1:25" x14ac:dyDescent="0.25">
      <c r="A326">
        <v>325</v>
      </c>
      <c r="B326">
        <v>65259</v>
      </c>
      <c r="C326">
        <v>0</v>
      </c>
      <c r="D326">
        <v>0</v>
      </c>
      <c r="E326" t="s">
        <v>181</v>
      </c>
      <c r="F326" t="s">
        <v>182</v>
      </c>
      <c r="G326">
        <v>1</v>
      </c>
      <c r="H326" s="6">
        <v>1162450</v>
      </c>
      <c r="I326" s="7">
        <v>45835</v>
      </c>
      <c r="J326" s="7">
        <v>45835</v>
      </c>
      <c r="K326">
        <v>15</v>
      </c>
      <c r="L326" t="s">
        <v>40</v>
      </c>
      <c r="M326" t="s">
        <v>3</v>
      </c>
      <c r="N326" t="s">
        <v>41</v>
      </c>
      <c r="O326" t="s">
        <v>51</v>
      </c>
      <c r="P326" t="s">
        <v>2082</v>
      </c>
      <c r="Q326">
        <v>10</v>
      </c>
      <c r="R326">
        <v>5</v>
      </c>
      <c r="S326">
        <v>0</v>
      </c>
      <c r="U326">
        <v>174368</v>
      </c>
      <c r="V326">
        <v>116245</v>
      </c>
      <c r="W326">
        <v>58122</v>
      </c>
      <c r="X326">
        <v>0</v>
      </c>
      <c r="Y326" t="s">
        <v>72</v>
      </c>
    </row>
    <row r="327" spans="1:25" x14ac:dyDescent="0.25">
      <c r="A327">
        <v>326</v>
      </c>
      <c r="B327">
        <v>65254</v>
      </c>
      <c r="C327">
        <v>0</v>
      </c>
      <c r="D327">
        <v>0</v>
      </c>
      <c r="E327" t="s">
        <v>199</v>
      </c>
      <c r="F327" t="s">
        <v>200</v>
      </c>
      <c r="G327">
        <v>1</v>
      </c>
      <c r="H327" s="6">
        <v>22195293</v>
      </c>
      <c r="I327" s="7">
        <v>45835</v>
      </c>
      <c r="J327" s="7">
        <v>45835</v>
      </c>
      <c r="K327">
        <v>15</v>
      </c>
      <c r="L327" t="s">
        <v>40</v>
      </c>
      <c r="M327" t="s">
        <v>5</v>
      </c>
      <c r="N327" t="s">
        <v>41</v>
      </c>
      <c r="O327" t="s">
        <v>77</v>
      </c>
      <c r="P327" t="s">
        <v>2082</v>
      </c>
      <c r="Q327">
        <v>6</v>
      </c>
      <c r="R327">
        <v>9</v>
      </c>
      <c r="S327">
        <v>0</v>
      </c>
      <c r="U327">
        <v>3329294</v>
      </c>
      <c r="V327">
        <v>1331718</v>
      </c>
      <c r="W327">
        <v>1997576</v>
      </c>
      <c r="X327">
        <v>0</v>
      </c>
      <c r="Y327" t="s">
        <v>94</v>
      </c>
    </row>
    <row r="328" spans="1:25" x14ac:dyDescent="0.25">
      <c r="A328">
        <v>327</v>
      </c>
      <c r="B328">
        <v>65242</v>
      </c>
      <c r="C328">
        <v>0</v>
      </c>
      <c r="D328">
        <v>0</v>
      </c>
      <c r="E328" t="s">
        <v>642</v>
      </c>
      <c r="F328" t="s">
        <v>643</v>
      </c>
      <c r="G328">
        <v>1</v>
      </c>
      <c r="H328" s="6">
        <v>11829471</v>
      </c>
      <c r="I328" s="7">
        <v>45835</v>
      </c>
      <c r="J328" s="7">
        <v>45835</v>
      </c>
      <c r="K328">
        <v>8</v>
      </c>
      <c r="L328" t="s">
        <v>40</v>
      </c>
      <c r="M328" t="s">
        <v>5</v>
      </c>
      <c r="N328" t="s">
        <v>41</v>
      </c>
      <c r="O328" t="s">
        <v>77</v>
      </c>
      <c r="P328" t="s">
        <v>2082</v>
      </c>
      <c r="Q328">
        <v>8</v>
      </c>
      <c r="R328">
        <v>0</v>
      </c>
      <c r="S328">
        <v>0</v>
      </c>
      <c r="U328">
        <v>946358</v>
      </c>
      <c r="V328">
        <v>946358</v>
      </c>
      <c r="W328">
        <v>0</v>
      </c>
      <c r="X328">
        <v>0</v>
      </c>
      <c r="Y328" t="s">
        <v>250</v>
      </c>
    </row>
    <row r="329" spans="1:25" x14ac:dyDescent="0.25">
      <c r="A329">
        <v>328</v>
      </c>
      <c r="B329">
        <v>65250</v>
      </c>
      <c r="C329">
        <v>0</v>
      </c>
      <c r="D329">
        <v>0</v>
      </c>
      <c r="E329" t="s">
        <v>1274</v>
      </c>
      <c r="F329" t="s">
        <v>1275</v>
      </c>
      <c r="G329">
        <v>1</v>
      </c>
      <c r="H329" s="6">
        <v>139502112</v>
      </c>
      <c r="I329" s="7">
        <v>45835</v>
      </c>
      <c r="J329" s="7">
        <v>45835</v>
      </c>
      <c r="K329">
        <v>14</v>
      </c>
      <c r="L329" t="s">
        <v>40</v>
      </c>
      <c r="M329" t="s">
        <v>5</v>
      </c>
      <c r="N329" t="s">
        <v>41</v>
      </c>
      <c r="O329" t="s">
        <v>54</v>
      </c>
      <c r="P329" t="s">
        <v>2082</v>
      </c>
      <c r="Q329">
        <v>6</v>
      </c>
      <c r="R329">
        <v>3</v>
      </c>
      <c r="S329">
        <v>5</v>
      </c>
      <c r="U329">
        <v>19530296</v>
      </c>
      <c r="V329">
        <v>8370127</v>
      </c>
      <c r="W329">
        <v>4185063</v>
      </c>
      <c r="X329">
        <v>6975106</v>
      </c>
      <c r="Y329" t="s">
        <v>48</v>
      </c>
    </row>
    <row r="330" spans="1:25" x14ac:dyDescent="0.25">
      <c r="A330">
        <v>329</v>
      </c>
      <c r="B330">
        <v>65252</v>
      </c>
      <c r="C330">
        <v>0</v>
      </c>
      <c r="D330">
        <v>0</v>
      </c>
      <c r="E330" t="s">
        <v>520</v>
      </c>
      <c r="F330" t="s">
        <v>521</v>
      </c>
      <c r="G330">
        <v>1</v>
      </c>
      <c r="H330" s="6">
        <v>10500000</v>
      </c>
      <c r="I330" s="7">
        <v>45835</v>
      </c>
      <c r="J330" s="7">
        <v>45835</v>
      </c>
      <c r="K330">
        <v>15</v>
      </c>
      <c r="L330" t="s">
        <v>40</v>
      </c>
      <c r="M330" t="s">
        <v>5</v>
      </c>
      <c r="N330" t="s">
        <v>41</v>
      </c>
      <c r="O330" t="s">
        <v>57</v>
      </c>
      <c r="P330" t="s">
        <v>2082</v>
      </c>
      <c r="Q330">
        <v>6</v>
      </c>
      <c r="R330">
        <v>9</v>
      </c>
      <c r="S330">
        <v>0</v>
      </c>
      <c r="U330">
        <v>1575000</v>
      </c>
      <c r="V330">
        <v>630000</v>
      </c>
      <c r="W330">
        <v>945000</v>
      </c>
      <c r="X330">
        <v>0</v>
      </c>
      <c r="Y330" t="s">
        <v>390</v>
      </c>
    </row>
    <row r="331" spans="1:25" x14ac:dyDescent="0.25">
      <c r="A331">
        <v>330</v>
      </c>
      <c r="B331">
        <v>65247</v>
      </c>
      <c r="C331">
        <v>0</v>
      </c>
      <c r="D331">
        <v>0</v>
      </c>
      <c r="E331" t="s">
        <v>539</v>
      </c>
      <c r="F331" t="s">
        <v>540</v>
      </c>
      <c r="G331">
        <v>1</v>
      </c>
      <c r="H331" s="6">
        <v>19647891</v>
      </c>
      <c r="I331" s="7">
        <v>45835</v>
      </c>
      <c r="J331" s="7">
        <v>45835</v>
      </c>
      <c r="K331">
        <v>15</v>
      </c>
      <c r="L331" t="s">
        <v>40</v>
      </c>
      <c r="M331" t="s">
        <v>5</v>
      </c>
      <c r="N331" t="s">
        <v>41</v>
      </c>
      <c r="O331" t="s">
        <v>47</v>
      </c>
      <c r="P331" t="s">
        <v>2082</v>
      </c>
      <c r="Q331">
        <v>4</v>
      </c>
      <c r="R331">
        <v>11</v>
      </c>
      <c r="S331">
        <v>0</v>
      </c>
      <c r="U331">
        <v>2947184</v>
      </c>
      <c r="V331">
        <v>785916</v>
      </c>
      <c r="W331">
        <v>2161268</v>
      </c>
      <c r="X331">
        <v>0</v>
      </c>
      <c r="Y331" t="s">
        <v>109</v>
      </c>
    </row>
    <row r="332" spans="1:25" x14ac:dyDescent="0.25">
      <c r="A332">
        <v>331</v>
      </c>
      <c r="B332">
        <v>65273</v>
      </c>
      <c r="C332">
        <v>0</v>
      </c>
      <c r="D332">
        <v>0</v>
      </c>
      <c r="E332" t="s">
        <v>1414</v>
      </c>
      <c r="F332" t="s">
        <v>1415</v>
      </c>
      <c r="G332">
        <v>1</v>
      </c>
      <c r="H332" s="6">
        <v>38481578</v>
      </c>
      <c r="I332" s="7">
        <v>45835</v>
      </c>
      <c r="J332" s="7">
        <v>45835</v>
      </c>
      <c r="K332">
        <v>9</v>
      </c>
      <c r="L332" t="s">
        <v>40</v>
      </c>
      <c r="M332" t="s">
        <v>9</v>
      </c>
      <c r="N332" t="s">
        <v>41</v>
      </c>
      <c r="O332" t="s">
        <v>42</v>
      </c>
      <c r="P332" t="s">
        <v>2082</v>
      </c>
      <c r="Q332">
        <v>9</v>
      </c>
      <c r="R332">
        <v>0</v>
      </c>
      <c r="S332">
        <v>0</v>
      </c>
      <c r="U332">
        <v>3463342</v>
      </c>
      <c r="V332">
        <v>3463342</v>
      </c>
      <c r="W332">
        <v>0</v>
      </c>
      <c r="X332">
        <v>0</v>
      </c>
      <c r="Y332" t="s">
        <v>67</v>
      </c>
    </row>
    <row r="333" spans="1:25" x14ac:dyDescent="0.25">
      <c r="A333">
        <v>332</v>
      </c>
      <c r="B333">
        <v>67126</v>
      </c>
      <c r="C333">
        <v>0</v>
      </c>
      <c r="D333">
        <v>0</v>
      </c>
      <c r="E333" t="s">
        <v>1414</v>
      </c>
      <c r="F333" t="s">
        <v>1415</v>
      </c>
      <c r="G333">
        <v>1</v>
      </c>
      <c r="H333" s="6">
        <v>19848138</v>
      </c>
      <c r="I333" s="7">
        <v>45835</v>
      </c>
      <c r="J333" s="7"/>
      <c r="K333">
        <v>9</v>
      </c>
      <c r="L333" t="s">
        <v>40</v>
      </c>
      <c r="M333" t="s">
        <v>9</v>
      </c>
      <c r="N333" t="s">
        <v>41</v>
      </c>
      <c r="O333" t="s">
        <v>42</v>
      </c>
      <c r="P333" t="s">
        <v>2082</v>
      </c>
      <c r="Q333">
        <v>9</v>
      </c>
      <c r="R333">
        <v>0</v>
      </c>
      <c r="S333">
        <v>0</v>
      </c>
      <c r="U333">
        <v>1786332</v>
      </c>
      <c r="V333">
        <v>1786332</v>
      </c>
      <c r="W333">
        <v>0</v>
      </c>
      <c r="X333">
        <v>0</v>
      </c>
      <c r="Y333" t="s">
        <v>67</v>
      </c>
    </row>
    <row r="334" spans="1:25" x14ac:dyDescent="0.25">
      <c r="A334">
        <v>333</v>
      </c>
      <c r="B334">
        <v>65241</v>
      </c>
      <c r="C334">
        <v>0</v>
      </c>
      <c r="D334">
        <v>0</v>
      </c>
      <c r="E334" t="s">
        <v>2381</v>
      </c>
      <c r="F334" t="s">
        <v>2382</v>
      </c>
      <c r="G334">
        <v>1</v>
      </c>
      <c r="H334" s="6">
        <v>4000000</v>
      </c>
      <c r="I334" s="7">
        <v>45834</v>
      </c>
      <c r="J334" s="7">
        <v>45834</v>
      </c>
      <c r="K334">
        <v>7</v>
      </c>
      <c r="L334" t="s">
        <v>40</v>
      </c>
      <c r="M334" t="s">
        <v>5</v>
      </c>
      <c r="N334" t="s">
        <v>41</v>
      </c>
      <c r="O334" t="s">
        <v>77</v>
      </c>
      <c r="P334" t="s">
        <v>2082</v>
      </c>
      <c r="Q334">
        <v>7</v>
      </c>
      <c r="R334">
        <v>0</v>
      </c>
      <c r="S334">
        <v>0</v>
      </c>
      <c r="U334">
        <v>280000</v>
      </c>
      <c r="V334">
        <v>280000</v>
      </c>
      <c r="W334">
        <v>0</v>
      </c>
      <c r="X334">
        <v>0</v>
      </c>
      <c r="Y334" t="s">
        <v>48</v>
      </c>
    </row>
    <row r="335" spans="1:25" x14ac:dyDescent="0.25">
      <c r="A335">
        <v>334</v>
      </c>
      <c r="B335">
        <v>65230</v>
      </c>
      <c r="C335">
        <v>0</v>
      </c>
      <c r="D335">
        <v>0</v>
      </c>
      <c r="E335" t="s">
        <v>1037</v>
      </c>
      <c r="F335" t="s">
        <v>1038</v>
      </c>
      <c r="G335">
        <v>1</v>
      </c>
      <c r="H335" s="6">
        <v>5151068</v>
      </c>
      <c r="I335" s="7">
        <v>45834</v>
      </c>
      <c r="J335" s="7">
        <v>45834</v>
      </c>
      <c r="K335">
        <v>15</v>
      </c>
      <c r="L335" t="s">
        <v>40</v>
      </c>
      <c r="M335" t="s">
        <v>5</v>
      </c>
      <c r="N335" t="s">
        <v>41</v>
      </c>
      <c r="O335" t="s">
        <v>57</v>
      </c>
      <c r="P335" t="s">
        <v>2082</v>
      </c>
      <c r="Q335">
        <v>0.4</v>
      </c>
      <c r="R335">
        <v>14.6</v>
      </c>
      <c r="S335">
        <v>0</v>
      </c>
      <c r="U335">
        <v>772660</v>
      </c>
      <c r="V335">
        <v>20604</v>
      </c>
      <c r="W335">
        <v>752056</v>
      </c>
      <c r="X335">
        <v>0</v>
      </c>
      <c r="Y335" t="s">
        <v>250</v>
      </c>
    </row>
    <row r="336" spans="1:25" x14ac:dyDescent="0.25">
      <c r="A336">
        <v>335</v>
      </c>
      <c r="B336">
        <v>65231</v>
      </c>
      <c r="C336">
        <v>0</v>
      </c>
      <c r="D336">
        <v>0</v>
      </c>
      <c r="E336" t="s">
        <v>2093</v>
      </c>
      <c r="F336" t="s">
        <v>2094</v>
      </c>
      <c r="G336">
        <v>1</v>
      </c>
      <c r="H336" s="6">
        <v>15393888</v>
      </c>
      <c r="I336" s="7">
        <v>45834</v>
      </c>
      <c r="J336" s="7">
        <v>45834</v>
      </c>
      <c r="K336">
        <v>7</v>
      </c>
      <c r="L336" t="s">
        <v>40</v>
      </c>
      <c r="M336" t="s">
        <v>6</v>
      </c>
      <c r="N336" t="s">
        <v>41</v>
      </c>
      <c r="O336" t="s">
        <v>64</v>
      </c>
      <c r="P336" t="s">
        <v>2082</v>
      </c>
      <c r="Q336">
        <v>7</v>
      </c>
      <c r="R336">
        <v>0</v>
      </c>
      <c r="S336">
        <v>0</v>
      </c>
      <c r="U336">
        <v>1077572</v>
      </c>
      <c r="V336">
        <v>1077572</v>
      </c>
      <c r="W336">
        <v>0</v>
      </c>
      <c r="X336">
        <v>0</v>
      </c>
      <c r="Y336" t="s">
        <v>2086</v>
      </c>
    </row>
    <row r="337" spans="1:25" x14ac:dyDescent="0.25">
      <c r="A337">
        <v>336</v>
      </c>
      <c r="B337">
        <v>65233</v>
      </c>
      <c r="C337">
        <v>0</v>
      </c>
      <c r="D337">
        <v>0</v>
      </c>
      <c r="E337" t="s">
        <v>1477</v>
      </c>
      <c r="F337" t="s">
        <v>1478</v>
      </c>
      <c r="G337">
        <v>1</v>
      </c>
      <c r="H337" s="6">
        <v>470000</v>
      </c>
      <c r="I337" s="7">
        <v>45834</v>
      </c>
      <c r="J337" s="7">
        <v>45834</v>
      </c>
      <c r="K337">
        <v>6</v>
      </c>
      <c r="L337" t="s">
        <v>40</v>
      </c>
      <c r="M337" t="s">
        <v>5</v>
      </c>
      <c r="N337" t="s">
        <v>41</v>
      </c>
      <c r="O337" t="s">
        <v>47</v>
      </c>
      <c r="P337" t="s">
        <v>2082</v>
      </c>
      <c r="Q337">
        <v>6</v>
      </c>
      <c r="R337">
        <v>0</v>
      </c>
      <c r="S337">
        <v>0</v>
      </c>
      <c r="U337">
        <v>28200</v>
      </c>
      <c r="V337">
        <v>28200</v>
      </c>
      <c r="W337">
        <v>0</v>
      </c>
      <c r="X337">
        <v>0</v>
      </c>
      <c r="Y337" t="s">
        <v>72</v>
      </c>
    </row>
    <row r="338" spans="1:25" x14ac:dyDescent="0.25">
      <c r="A338">
        <v>337</v>
      </c>
      <c r="B338">
        <v>65229</v>
      </c>
      <c r="C338">
        <v>0</v>
      </c>
      <c r="D338">
        <v>0</v>
      </c>
      <c r="E338" t="s">
        <v>1029</v>
      </c>
      <c r="F338" t="s">
        <v>1030</v>
      </c>
      <c r="G338">
        <v>1</v>
      </c>
      <c r="H338" s="6">
        <v>3083886</v>
      </c>
      <c r="I338" s="7">
        <v>45834</v>
      </c>
      <c r="J338" s="7">
        <v>45833</v>
      </c>
      <c r="K338">
        <v>15</v>
      </c>
      <c r="L338" t="s">
        <v>40</v>
      </c>
      <c r="M338" t="s">
        <v>5</v>
      </c>
      <c r="N338" t="s">
        <v>41</v>
      </c>
      <c r="O338" t="s">
        <v>57</v>
      </c>
      <c r="P338" t="s">
        <v>2082</v>
      </c>
      <c r="Q338">
        <v>0.4</v>
      </c>
      <c r="R338">
        <v>14.6</v>
      </c>
      <c r="S338">
        <v>0</v>
      </c>
      <c r="U338">
        <v>462583</v>
      </c>
      <c r="V338">
        <v>12336</v>
      </c>
      <c r="W338">
        <v>450247</v>
      </c>
      <c r="X338">
        <v>0</v>
      </c>
      <c r="Y338" t="s">
        <v>250</v>
      </c>
    </row>
    <row r="339" spans="1:25" x14ac:dyDescent="0.25">
      <c r="A339">
        <v>338</v>
      </c>
      <c r="B339">
        <v>65232</v>
      </c>
      <c r="C339">
        <v>0</v>
      </c>
      <c r="D339">
        <v>0</v>
      </c>
      <c r="E339" t="s">
        <v>1182</v>
      </c>
      <c r="F339" t="s">
        <v>1183</v>
      </c>
      <c r="G339">
        <v>1</v>
      </c>
      <c r="H339" s="6">
        <v>200000000</v>
      </c>
      <c r="I339" s="7">
        <v>45834</v>
      </c>
      <c r="J339" s="7">
        <v>45834</v>
      </c>
      <c r="K339">
        <v>15</v>
      </c>
      <c r="L339" t="s">
        <v>40</v>
      </c>
      <c r="M339" t="s">
        <v>5</v>
      </c>
      <c r="N339" t="s">
        <v>41</v>
      </c>
      <c r="O339" t="s">
        <v>57</v>
      </c>
      <c r="P339" t="s">
        <v>2082</v>
      </c>
      <c r="Q339">
        <v>4</v>
      </c>
      <c r="R339">
        <v>11</v>
      </c>
      <c r="S339">
        <v>0</v>
      </c>
      <c r="U339">
        <v>30000000</v>
      </c>
      <c r="V339">
        <v>8000000</v>
      </c>
      <c r="W339">
        <v>22000000</v>
      </c>
      <c r="X339">
        <v>0</v>
      </c>
      <c r="Y339" t="s">
        <v>48</v>
      </c>
    </row>
    <row r="340" spans="1:25" x14ac:dyDescent="0.25">
      <c r="A340">
        <v>339</v>
      </c>
      <c r="B340">
        <v>66610</v>
      </c>
      <c r="C340">
        <v>0</v>
      </c>
      <c r="D340">
        <v>0</v>
      </c>
      <c r="E340" t="s">
        <v>2451</v>
      </c>
      <c r="F340" t="s">
        <v>2452</v>
      </c>
      <c r="G340">
        <v>1</v>
      </c>
      <c r="H340" s="6">
        <v>4292925</v>
      </c>
      <c r="I340" s="7">
        <v>45833</v>
      </c>
      <c r="J340" s="7">
        <v>45833</v>
      </c>
      <c r="K340">
        <v>15</v>
      </c>
      <c r="L340" t="s">
        <v>40</v>
      </c>
      <c r="M340" t="s">
        <v>5</v>
      </c>
      <c r="N340" t="s">
        <v>41</v>
      </c>
      <c r="O340" t="s">
        <v>54</v>
      </c>
      <c r="P340" t="s">
        <v>2082</v>
      </c>
      <c r="Q340">
        <v>4.5</v>
      </c>
      <c r="R340">
        <v>10.5</v>
      </c>
      <c r="S340">
        <v>0</v>
      </c>
      <c r="U340">
        <v>643939</v>
      </c>
      <c r="V340">
        <v>193182</v>
      </c>
      <c r="W340">
        <v>450757</v>
      </c>
      <c r="X340">
        <v>0</v>
      </c>
      <c r="Y340" t="s">
        <v>48</v>
      </c>
    </row>
    <row r="341" spans="1:25" x14ac:dyDescent="0.25">
      <c r="A341">
        <v>340</v>
      </c>
      <c r="B341">
        <v>65228</v>
      </c>
      <c r="C341">
        <v>0</v>
      </c>
      <c r="D341">
        <v>0</v>
      </c>
      <c r="E341" t="s">
        <v>1475</v>
      </c>
      <c r="F341" t="s">
        <v>1476</v>
      </c>
      <c r="G341">
        <v>1</v>
      </c>
      <c r="H341" s="6">
        <v>227666</v>
      </c>
      <c r="I341" s="7">
        <v>45833</v>
      </c>
      <c r="J341" s="7">
        <v>45833</v>
      </c>
      <c r="K341">
        <v>7</v>
      </c>
      <c r="L341" t="s">
        <v>40</v>
      </c>
      <c r="M341" t="s">
        <v>5</v>
      </c>
      <c r="N341" t="s">
        <v>41</v>
      </c>
      <c r="O341" t="s">
        <v>47</v>
      </c>
      <c r="P341" t="s">
        <v>2082</v>
      </c>
      <c r="Q341">
        <v>7</v>
      </c>
      <c r="R341">
        <v>0</v>
      </c>
      <c r="S341">
        <v>0</v>
      </c>
      <c r="U341">
        <v>15937</v>
      </c>
      <c r="V341">
        <v>15937</v>
      </c>
      <c r="W341">
        <v>0</v>
      </c>
      <c r="X341">
        <v>0</v>
      </c>
      <c r="Y341" t="s">
        <v>48</v>
      </c>
    </row>
    <row r="342" spans="1:25" x14ac:dyDescent="0.25">
      <c r="A342">
        <v>341</v>
      </c>
      <c r="B342">
        <v>65218</v>
      </c>
      <c r="C342">
        <v>0</v>
      </c>
      <c r="D342">
        <v>0</v>
      </c>
      <c r="E342" t="s">
        <v>2453</v>
      </c>
      <c r="F342" t="s">
        <v>2454</v>
      </c>
      <c r="G342">
        <v>1</v>
      </c>
      <c r="H342" s="6">
        <v>29647</v>
      </c>
      <c r="I342" s="7">
        <v>45833</v>
      </c>
      <c r="J342" s="7">
        <v>45833</v>
      </c>
      <c r="K342">
        <v>15</v>
      </c>
      <c r="L342" t="s">
        <v>40</v>
      </c>
      <c r="M342" t="s">
        <v>5</v>
      </c>
      <c r="N342" t="s">
        <v>41</v>
      </c>
      <c r="O342" t="s">
        <v>57</v>
      </c>
      <c r="P342" t="s">
        <v>2082</v>
      </c>
      <c r="Q342">
        <v>15</v>
      </c>
      <c r="R342">
        <v>0</v>
      </c>
      <c r="S342">
        <v>0</v>
      </c>
      <c r="U342">
        <v>4447</v>
      </c>
      <c r="V342">
        <v>4447</v>
      </c>
      <c r="W342">
        <v>0</v>
      </c>
      <c r="X342">
        <v>0</v>
      </c>
      <c r="Y342" t="s">
        <v>48</v>
      </c>
    </row>
    <row r="343" spans="1:25" x14ac:dyDescent="0.25">
      <c r="A343">
        <v>342</v>
      </c>
      <c r="B343">
        <v>65227</v>
      </c>
      <c r="C343">
        <v>0</v>
      </c>
      <c r="D343">
        <v>0</v>
      </c>
      <c r="E343" t="s">
        <v>834</v>
      </c>
      <c r="F343" t="s">
        <v>835</v>
      </c>
      <c r="G343">
        <v>1</v>
      </c>
      <c r="H343" s="6">
        <v>4120416</v>
      </c>
      <c r="I343" s="7">
        <v>45833</v>
      </c>
      <c r="J343" s="7">
        <v>45833</v>
      </c>
      <c r="K343">
        <v>15</v>
      </c>
      <c r="L343" t="s">
        <v>40</v>
      </c>
      <c r="M343" t="s">
        <v>5</v>
      </c>
      <c r="N343" t="s">
        <v>41</v>
      </c>
      <c r="O343" t="s">
        <v>57</v>
      </c>
      <c r="P343" t="s">
        <v>2082</v>
      </c>
      <c r="Q343">
        <v>5</v>
      </c>
      <c r="R343">
        <v>10</v>
      </c>
      <c r="S343">
        <v>0</v>
      </c>
      <c r="U343">
        <v>618062</v>
      </c>
      <c r="V343">
        <v>206021</v>
      </c>
      <c r="W343">
        <v>412042</v>
      </c>
      <c r="X343">
        <v>0</v>
      </c>
      <c r="Y343" t="s">
        <v>94</v>
      </c>
    </row>
    <row r="344" spans="1:25" x14ac:dyDescent="0.25">
      <c r="A344">
        <v>343</v>
      </c>
      <c r="B344">
        <v>65226</v>
      </c>
      <c r="C344">
        <v>0</v>
      </c>
      <c r="D344">
        <v>0</v>
      </c>
      <c r="E344" t="s">
        <v>2369</v>
      </c>
      <c r="F344" t="s">
        <v>2370</v>
      </c>
      <c r="G344">
        <v>1</v>
      </c>
      <c r="H344" s="6">
        <v>468720</v>
      </c>
      <c r="I344" s="7">
        <v>45833</v>
      </c>
      <c r="J344" s="7">
        <v>45833</v>
      </c>
      <c r="K344">
        <v>8</v>
      </c>
      <c r="L344" t="s">
        <v>40</v>
      </c>
      <c r="M344" t="s">
        <v>5</v>
      </c>
      <c r="N344" t="s">
        <v>41</v>
      </c>
      <c r="O344" t="s">
        <v>57</v>
      </c>
      <c r="P344" t="s">
        <v>2082</v>
      </c>
      <c r="Q344">
        <v>8</v>
      </c>
      <c r="R344">
        <v>0</v>
      </c>
      <c r="S344">
        <v>0</v>
      </c>
      <c r="U344">
        <v>37498</v>
      </c>
      <c r="V344">
        <v>37498</v>
      </c>
      <c r="W344">
        <v>0</v>
      </c>
      <c r="X344">
        <v>0</v>
      </c>
      <c r="Y344" t="s">
        <v>48</v>
      </c>
    </row>
    <row r="345" spans="1:25" x14ac:dyDescent="0.25">
      <c r="A345">
        <v>344</v>
      </c>
      <c r="B345">
        <v>65219</v>
      </c>
      <c r="C345">
        <v>0</v>
      </c>
      <c r="D345">
        <v>0</v>
      </c>
      <c r="E345" t="s">
        <v>836</v>
      </c>
      <c r="F345" t="s">
        <v>837</v>
      </c>
      <c r="G345">
        <v>1</v>
      </c>
      <c r="H345" s="6">
        <v>1464337</v>
      </c>
      <c r="I345" s="7">
        <v>45833</v>
      </c>
      <c r="J345" s="7">
        <v>45833</v>
      </c>
      <c r="K345">
        <v>15</v>
      </c>
      <c r="L345" t="s">
        <v>40</v>
      </c>
      <c r="M345" t="s">
        <v>5</v>
      </c>
      <c r="N345" t="s">
        <v>41</v>
      </c>
      <c r="O345" t="s">
        <v>47</v>
      </c>
      <c r="P345" t="s">
        <v>2082</v>
      </c>
      <c r="Q345">
        <v>4</v>
      </c>
      <c r="R345">
        <v>11</v>
      </c>
      <c r="S345">
        <v>0</v>
      </c>
      <c r="U345">
        <v>219651</v>
      </c>
      <c r="V345">
        <v>58573</v>
      </c>
      <c r="W345">
        <v>161077</v>
      </c>
      <c r="X345">
        <v>0</v>
      </c>
      <c r="Y345" t="s">
        <v>109</v>
      </c>
    </row>
    <row r="346" spans="1:25" x14ac:dyDescent="0.25">
      <c r="A346">
        <v>345</v>
      </c>
      <c r="B346">
        <v>65223</v>
      </c>
      <c r="C346">
        <v>0</v>
      </c>
      <c r="D346">
        <v>0</v>
      </c>
      <c r="E346" t="s">
        <v>2428</v>
      </c>
      <c r="F346" t="s">
        <v>2429</v>
      </c>
      <c r="G346">
        <v>1</v>
      </c>
      <c r="H346" s="6">
        <v>2000000</v>
      </c>
      <c r="I346" s="7">
        <v>45833</v>
      </c>
      <c r="J346" s="7">
        <v>45833</v>
      </c>
      <c r="K346">
        <v>7</v>
      </c>
      <c r="L346" t="s">
        <v>40</v>
      </c>
      <c r="M346" t="s">
        <v>5</v>
      </c>
      <c r="N346" t="s">
        <v>41</v>
      </c>
      <c r="O346" t="s">
        <v>77</v>
      </c>
      <c r="P346" t="s">
        <v>2082</v>
      </c>
      <c r="Q346">
        <v>7</v>
      </c>
      <c r="R346">
        <v>0</v>
      </c>
      <c r="S346">
        <v>0</v>
      </c>
      <c r="U346">
        <v>140000</v>
      </c>
      <c r="V346">
        <v>140000</v>
      </c>
      <c r="W346">
        <v>0</v>
      </c>
      <c r="X346">
        <v>0</v>
      </c>
      <c r="Y346" t="s">
        <v>2086</v>
      </c>
    </row>
    <row r="347" spans="1:25" x14ac:dyDescent="0.25">
      <c r="A347">
        <v>346</v>
      </c>
      <c r="B347">
        <v>65225</v>
      </c>
      <c r="C347">
        <v>0</v>
      </c>
      <c r="D347">
        <v>0</v>
      </c>
      <c r="E347" t="s">
        <v>1418</v>
      </c>
      <c r="F347" t="s">
        <v>1419</v>
      </c>
      <c r="G347">
        <v>1</v>
      </c>
      <c r="H347" s="6">
        <v>26000001</v>
      </c>
      <c r="I347" s="7">
        <v>45833</v>
      </c>
      <c r="J347" s="7">
        <v>45833</v>
      </c>
      <c r="K347">
        <v>15</v>
      </c>
      <c r="L347" t="s">
        <v>40</v>
      </c>
      <c r="M347" t="s">
        <v>5</v>
      </c>
      <c r="N347" t="s">
        <v>41</v>
      </c>
      <c r="O347" t="s">
        <v>54</v>
      </c>
      <c r="P347" t="s">
        <v>2082</v>
      </c>
      <c r="Q347">
        <v>6</v>
      </c>
      <c r="R347">
        <v>9</v>
      </c>
      <c r="S347">
        <v>0</v>
      </c>
      <c r="U347">
        <v>3900000</v>
      </c>
      <c r="V347">
        <v>1560000</v>
      </c>
      <c r="W347">
        <v>2340000</v>
      </c>
      <c r="X347">
        <v>0</v>
      </c>
      <c r="Y347" t="s">
        <v>67</v>
      </c>
    </row>
    <row r="348" spans="1:25" x14ac:dyDescent="0.25">
      <c r="A348">
        <v>347</v>
      </c>
      <c r="B348">
        <v>65221</v>
      </c>
      <c r="C348">
        <v>0</v>
      </c>
      <c r="D348">
        <v>0</v>
      </c>
      <c r="E348" t="s">
        <v>920</v>
      </c>
      <c r="F348" t="s">
        <v>921</v>
      </c>
      <c r="G348">
        <v>1</v>
      </c>
      <c r="H348" s="6">
        <v>30000000</v>
      </c>
      <c r="I348" s="7">
        <v>45833</v>
      </c>
      <c r="J348" s="7">
        <v>45833</v>
      </c>
      <c r="K348">
        <v>7</v>
      </c>
      <c r="L348" t="s">
        <v>40</v>
      </c>
      <c r="M348" t="s">
        <v>5</v>
      </c>
      <c r="N348" t="s">
        <v>41</v>
      </c>
      <c r="O348" t="s">
        <v>47</v>
      </c>
      <c r="P348" t="s">
        <v>2082</v>
      </c>
      <c r="Q348">
        <v>7</v>
      </c>
      <c r="R348">
        <v>0</v>
      </c>
      <c r="S348">
        <v>0</v>
      </c>
      <c r="U348">
        <v>2100000</v>
      </c>
      <c r="V348">
        <v>2100000</v>
      </c>
      <c r="W348">
        <v>0</v>
      </c>
      <c r="X348">
        <v>0</v>
      </c>
      <c r="Y348" t="s">
        <v>48</v>
      </c>
    </row>
    <row r="349" spans="1:25" x14ac:dyDescent="0.25">
      <c r="A349">
        <v>348</v>
      </c>
      <c r="B349">
        <v>65224</v>
      </c>
      <c r="C349">
        <v>0</v>
      </c>
      <c r="D349">
        <v>0</v>
      </c>
      <c r="E349" t="s">
        <v>2430</v>
      </c>
      <c r="F349" t="s">
        <v>2431</v>
      </c>
      <c r="G349">
        <v>1</v>
      </c>
      <c r="H349" s="6">
        <v>1000000</v>
      </c>
      <c r="I349" s="7">
        <v>45833</v>
      </c>
      <c r="J349" s="7">
        <v>45833</v>
      </c>
      <c r="K349">
        <v>7</v>
      </c>
      <c r="L349" t="s">
        <v>40</v>
      </c>
      <c r="M349" t="s">
        <v>5</v>
      </c>
      <c r="N349" t="s">
        <v>41</v>
      </c>
      <c r="O349" t="s">
        <v>77</v>
      </c>
      <c r="P349" t="s">
        <v>2082</v>
      </c>
      <c r="Q349">
        <v>7</v>
      </c>
      <c r="R349">
        <v>0</v>
      </c>
      <c r="S349">
        <v>0</v>
      </c>
      <c r="U349">
        <v>70000</v>
      </c>
      <c r="V349">
        <v>70000</v>
      </c>
      <c r="W349">
        <v>0</v>
      </c>
      <c r="X349">
        <v>0</v>
      </c>
      <c r="Y349" t="s">
        <v>2086</v>
      </c>
    </row>
    <row r="350" spans="1:25" x14ac:dyDescent="0.25">
      <c r="A350">
        <v>349</v>
      </c>
      <c r="B350">
        <v>65216</v>
      </c>
      <c r="C350">
        <v>0</v>
      </c>
      <c r="D350">
        <v>0</v>
      </c>
      <c r="E350" t="s">
        <v>1408</v>
      </c>
      <c r="F350" t="s">
        <v>1409</v>
      </c>
      <c r="G350">
        <v>1</v>
      </c>
      <c r="H350" s="6">
        <v>4645161</v>
      </c>
      <c r="I350" s="7">
        <v>45832</v>
      </c>
      <c r="J350" s="7">
        <v>45832</v>
      </c>
      <c r="K350">
        <v>7</v>
      </c>
      <c r="L350" t="s">
        <v>40</v>
      </c>
      <c r="M350" t="s">
        <v>5</v>
      </c>
      <c r="N350" t="s">
        <v>41</v>
      </c>
      <c r="O350" t="s">
        <v>47</v>
      </c>
      <c r="P350" t="s">
        <v>2082</v>
      </c>
      <c r="Q350">
        <v>7</v>
      </c>
      <c r="R350">
        <v>0</v>
      </c>
      <c r="S350">
        <v>0</v>
      </c>
      <c r="U350">
        <v>325161</v>
      </c>
      <c r="V350">
        <v>325161</v>
      </c>
      <c r="W350">
        <v>0</v>
      </c>
      <c r="X350">
        <v>0</v>
      </c>
      <c r="Y350" t="s">
        <v>81</v>
      </c>
    </row>
    <row r="351" spans="1:25" x14ac:dyDescent="0.25">
      <c r="A351">
        <v>350</v>
      </c>
      <c r="B351">
        <v>65210</v>
      </c>
      <c r="C351">
        <v>0</v>
      </c>
      <c r="D351">
        <v>0</v>
      </c>
      <c r="E351" t="s">
        <v>1357</v>
      </c>
      <c r="F351" t="s">
        <v>1358</v>
      </c>
      <c r="G351">
        <v>1</v>
      </c>
      <c r="H351" s="6">
        <v>29961977</v>
      </c>
      <c r="I351" s="7">
        <v>45832</v>
      </c>
      <c r="J351" s="7">
        <v>45832</v>
      </c>
      <c r="K351">
        <v>15</v>
      </c>
      <c r="L351" t="s">
        <v>40</v>
      </c>
      <c r="M351" t="s">
        <v>5</v>
      </c>
      <c r="N351" t="s">
        <v>41</v>
      </c>
      <c r="O351" t="s">
        <v>47</v>
      </c>
      <c r="P351" t="s">
        <v>2082</v>
      </c>
      <c r="Q351">
        <v>2</v>
      </c>
      <c r="R351">
        <v>13</v>
      </c>
      <c r="S351">
        <v>0</v>
      </c>
      <c r="U351">
        <v>4494297</v>
      </c>
      <c r="V351">
        <v>599240</v>
      </c>
      <c r="W351">
        <v>3895057</v>
      </c>
      <c r="X351">
        <v>0</v>
      </c>
      <c r="Y351" t="s">
        <v>250</v>
      </c>
    </row>
    <row r="352" spans="1:25" x14ac:dyDescent="0.25">
      <c r="A352">
        <v>351</v>
      </c>
      <c r="B352">
        <v>65206</v>
      </c>
      <c r="C352">
        <v>0</v>
      </c>
      <c r="D352">
        <v>0</v>
      </c>
      <c r="E352" t="s">
        <v>1761</v>
      </c>
      <c r="F352" t="s">
        <v>1762</v>
      </c>
      <c r="G352">
        <v>1</v>
      </c>
      <c r="H352" s="6">
        <v>5000000</v>
      </c>
      <c r="I352" s="7">
        <v>45832</v>
      </c>
      <c r="J352" s="7">
        <v>45832</v>
      </c>
      <c r="K352">
        <v>15</v>
      </c>
      <c r="L352" t="s">
        <v>40</v>
      </c>
      <c r="M352" t="s">
        <v>5</v>
      </c>
      <c r="N352" t="s">
        <v>41</v>
      </c>
      <c r="O352" t="s">
        <v>77</v>
      </c>
      <c r="P352" t="s">
        <v>2082</v>
      </c>
      <c r="Q352">
        <v>5</v>
      </c>
      <c r="R352">
        <v>10</v>
      </c>
      <c r="S352">
        <v>0</v>
      </c>
      <c r="U352">
        <v>750000</v>
      </c>
      <c r="V352">
        <v>250000</v>
      </c>
      <c r="W352">
        <v>500000</v>
      </c>
      <c r="X352">
        <v>0</v>
      </c>
      <c r="Y352" t="s">
        <v>48</v>
      </c>
    </row>
    <row r="353" spans="1:25" x14ac:dyDescent="0.25">
      <c r="A353">
        <v>352</v>
      </c>
      <c r="B353">
        <v>65209</v>
      </c>
      <c r="C353">
        <v>0</v>
      </c>
      <c r="D353">
        <v>0</v>
      </c>
      <c r="E353" t="s">
        <v>1848</v>
      </c>
      <c r="F353" t="s">
        <v>1849</v>
      </c>
      <c r="G353">
        <v>1</v>
      </c>
      <c r="H353" s="6">
        <v>16131724</v>
      </c>
      <c r="I353" s="7">
        <v>45832</v>
      </c>
      <c r="J353" s="7">
        <v>45832</v>
      </c>
      <c r="K353">
        <v>15</v>
      </c>
      <c r="L353" t="s">
        <v>40</v>
      </c>
      <c r="M353" t="s">
        <v>5</v>
      </c>
      <c r="N353" t="s">
        <v>41</v>
      </c>
      <c r="O353" t="s">
        <v>47</v>
      </c>
      <c r="P353" t="s">
        <v>2082</v>
      </c>
      <c r="Q353">
        <v>2</v>
      </c>
      <c r="R353">
        <v>13</v>
      </c>
      <c r="S353">
        <v>0</v>
      </c>
      <c r="U353">
        <v>2419759</v>
      </c>
      <c r="V353">
        <v>322634</v>
      </c>
      <c r="W353">
        <v>2097124</v>
      </c>
      <c r="X353">
        <v>0</v>
      </c>
      <c r="Y353" t="s">
        <v>250</v>
      </c>
    </row>
    <row r="354" spans="1:25" x14ac:dyDescent="0.25">
      <c r="A354">
        <v>353</v>
      </c>
      <c r="B354">
        <v>65208</v>
      </c>
      <c r="C354">
        <v>0</v>
      </c>
      <c r="D354">
        <v>0</v>
      </c>
      <c r="E354" t="s">
        <v>1301</v>
      </c>
      <c r="F354" t="s">
        <v>1302</v>
      </c>
      <c r="G354">
        <v>1</v>
      </c>
      <c r="H354" s="6">
        <v>2800000</v>
      </c>
      <c r="I354" s="7">
        <v>45832</v>
      </c>
      <c r="J354" s="7">
        <v>45832</v>
      </c>
      <c r="K354">
        <v>10</v>
      </c>
      <c r="L354" t="s">
        <v>40</v>
      </c>
      <c r="M354" t="s">
        <v>8</v>
      </c>
      <c r="N354" t="s">
        <v>41</v>
      </c>
      <c r="O354" t="s">
        <v>347</v>
      </c>
      <c r="P354" t="s">
        <v>2082</v>
      </c>
      <c r="Q354">
        <v>10</v>
      </c>
      <c r="R354">
        <v>0</v>
      </c>
      <c r="S354">
        <v>0</v>
      </c>
      <c r="U354">
        <v>280000</v>
      </c>
      <c r="V354">
        <v>280000</v>
      </c>
      <c r="W354">
        <v>0</v>
      </c>
      <c r="X354">
        <v>0</v>
      </c>
      <c r="Y354" t="s">
        <v>44</v>
      </c>
    </row>
    <row r="355" spans="1:25" x14ac:dyDescent="0.25">
      <c r="A355">
        <v>354</v>
      </c>
      <c r="B355">
        <v>65205</v>
      </c>
      <c r="C355">
        <v>0</v>
      </c>
      <c r="D355">
        <v>0</v>
      </c>
      <c r="E355" t="s">
        <v>1361</v>
      </c>
      <c r="F355" t="s">
        <v>1362</v>
      </c>
      <c r="G355">
        <v>1</v>
      </c>
      <c r="H355" s="6">
        <v>9722355</v>
      </c>
      <c r="I355" s="7">
        <v>45832</v>
      </c>
      <c r="J355" s="7">
        <v>45832</v>
      </c>
      <c r="K355">
        <v>15</v>
      </c>
      <c r="L355" t="s">
        <v>40</v>
      </c>
      <c r="M355" t="s">
        <v>5</v>
      </c>
      <c r="N355" t="s">
        <v>41</v>
      </c>
      <c r="O355" t="s">
        <v>47</v>
      </c>
      <c r="P355" t="s">
        <v>2082</v>
      </c>
      <c r="Q355">
        <v>2</v>
      </c>
      <c r="R355">
        <v>13</v>
      </c>
      <c r="S355">
        <v>0</v>
      </c>
      <c r="U355">
        <v>1458353</v>
      </c>
      <c r="V355">
        <v>194447</v>
      </c>
      <c r="W355">
        <v>1263906</v>
      </c>
      <c r="X355">
        <v>0</v>
      </c>
      <c r="Y355" t="s">
        <v>250</v>
      </c>
    </row>
    <row r="356" spans="1:25" x14ac:dyDescent="0.25">
      <c r="A356">
        <v>355</v>
      </c>
      <c r="B356">
        <v>65217</v>
      </c>
      <c r="C356">
        <v>0</v>
      </c>
      <c r="D356">
        <v>0</v>
      </c>
      <c r="E356" t="s">
        <v>1524</v>
      </c>
      <c r="F356" t="s">
        <v>1525</v>
      </c>
      <c r="G356">
        <v>1</v>
      </c>
      <c r="H356" s="6">
        <v>3000000</v>
      </c>
      <c r="I356" s="7">
        <v>45832</v>
      </c>
      <c r="J356" s="7">
        <v>45832</v>
      </c>
      <c r="K356">
        <v>8</v>
      </c>
      <c r="L356" t="s">
        <v>40</v>
      </c>
      <c r="M356" t="s">
        <v>8</v>
      </c>
      <c r="N356" t="s">
        <v>41</v>
      </c>
      <c r="O356" t="s">
        <v>347</v>
      </c>
      <c r="P356" t="s">
        <v>2082</v>
      </c>
      <c r="Q356">
        <v>8</v>
      </c>
      <c r="R356">
        <v>0</v>
      </c>
      <c r="S356">
        <v>0</v>
      </c>
      <c r="U356">
        <v>240000</v>
      </c>
      <c r="V356">
        <v>240000</v>
      </c>
      <c r="W356">
        <v>0</v>
      </c>
      <c r="X356">
        <v>0</v>
      </c>
      <c r="Y356" t="s">
        <v>109</v>
      </c>
    </row>
    <row r="357" spans="1:25" x14ac:dyDescent="0.25">
      <c r="A357">
        <v>356</v>
      </c>
      <c r="B357">
        <v>65207</v>
      </c>
      <c r="C357">
        <v>0</v>
      </c>
      <c r="D357">
        <v>0</v>
      </c>
      <c r="E357" t="s">
        <v>2020</v>
      </c>
      <c r="F357" t="s">
        <v>2021</v>
      </c>
      <c r="G357">
        <v>1</v>
      </c>
      <c r="H357" s="6">
        <v>413299</v>
      </c>
      <c r="I357" s="7">
        <v>45832</v>
      </c>
      <c r="J357" s="7">
        <v>45832</v>
      </c>
      <c r="K357">
        <v>15</v>
      </c>
      <c r="L357" t="s">
        <v>40</v>
      </c>
      <c r="M357" t="s">
        <v>5</v>
      </c>
      <c r="N357" t="s">
        <v>41</v>
      </c>
      <c r="O357" t="s">
        <v>47</v>
      </c>
      <c r="P357" t="s">
        <v>2082</v>
      </c>
      <c r="Q357">
        <v>2</v>
      </c>
      <c r="R357">
        <v>13</v>
      </c>
      <c r="S357">
        <v>0</v>
      </c>
      <c r="U357">
        <v>61995</v>
      </c>
      <c r="V357">
        <v>8266</v>
      </c>
      <c r="W357">
        <v>53729</v>
      </c>
      <c r="X357">
        <v>0</v>
      </c>
      <c r="Y357" t="s">
        <v>250</v>
      </c>
    </row>
    <row r="358" spans="1:25" x14ac:dyDescent="0.25">
      <c r="A358">
        <v>357</v>
      </c>
      <c r="B358">
        <v>65215</v>
      </c>
      <c r="C358">
        <v>0</v>
      </c>
      <c r="D358">
        <v>0</v>
      </c>
      <c r="E358" t="s">
        <v>873</v>
      </c>
      <c r="F358" t="s">
        <v>874</v>
      </c>
      <c r="G358">
        <v>1</v>
      </c>
      <c r="H358" s="6">
        <v>1523726</v>
      </c>
      <c r="I358" s="7">
        <v>45832</v>
      </c>
      <c r="J358" s="7">
        <v>45832</v>
      </c>
      <c r="K358">
        <v>15</v>
      </c>
      <c r="L358" t="s">
        <v>40</v>
      </c>
      <c r="M358" t="s">
        <v>5</v>
      </c>
      <c r="N358" t="s">
        <v>41</v>
      </c>
      <c r="O358" t="s">
        <v>47</v>
      </c>
      <c r="P358" t="s">
        <v>2082</v>
      </c>
      <c r="Q358">
        <v>4</v>
      </c>
      <c r="R358">
        <v>11</v>
      </c>
      <c r="S358">
        <v>0</v>
      </c>
      <c r="U358">
        <v>228559</v>
      </c>
      <c r="V358">
        <v>60949</v>
      </c>
      <c r="W358">
        <v>167610</v>
      </c>
      <c r="X358">
        <v>0</v>
      </c>
      <c r="Y358" t="s">
        <v>109</v>
      </c>
    </row>
    <row r="359" spans="1:25" x14ac:dyDescent="0.25">
      <c r="A359">
        <v>358</v>
      </c>
      <c r="B359">
        <v>65211</v>
      </c>
      <c r="C359">
        <v>0</v>
      </c>
      <c r="D359">
        <v>0</v>
      </c>
      <c r="E359" t="s">
        <v>1180</v>
      </c>
      <c r="F359" t="s">
        <v>1181</v>
      </c>
      <c r="G359">
        <v>1</v>
      </c>
      <c r="H359" s="6">
        <v>800000000</v>
      </c>
      <c r="I359" s="7">
        <v>45832</v>
      </c>
      <c r="J359" s="7">
        <v>45832</v>
      </c>
      <c r="K359">
        <v>15</v>
      </c>
      <c r="L359" t="s">
        <v>40</v>
      </c>
      <c r="M359" t="s">
        <v>5</v>
      </c>
      <c r="N359" t="s">
        <v>41</v>
      </c>
      <c r="O359" t="s">
        <v>57</v>
      </c>
      <c r="P359" t="s">
        <v>2082</v>
      </c>
      <c r="Q359">
        <v>4</v>
      </c>
      <c r="R359">
        <v>11</v>
      </c>
      <c r="S359">
        <v>0</v>
      </c>
      <c r="U359">
        <v>120000000</v>
      </c>
      <c r="V359">
        <v>32000000</v>
      </c>
      <c r="W359">
        <v>88000000</v>
      </c>
      <c r="X359">
        <v>0</v>
      </c>
      <c r="Y359" t="s">
        <v>48</v>
      </c>
    </row>
    <row r="360" spans="1:25" x14ac:dyDescent="0.25">
      <c r="A360">
        <v>359</v>
      </c>
      <c r="B360">
        <v>65193</v>
      </c>
      <c r="C360">
        <v>0</v>
      </c>
      <c r="D360">
        <v>0</v>
      </c>
      <c r="E360" t="s">
        <v>848</v>
      </c>
      <c r="F360" t="s">
        <v>849</v>
      </c>
      <c r="G360">
        <v>1</v>
      </c>
      <c r="H360" s="6">
        <v>534651</v>
      </c>
      <c r="I360" s="7">
        <v>45831</v>
      </c>
      <c r="J360" s="7">
        <v>45831</v>
      </c>
      <c r="K360">
        <v>15</v>
      </c>
      <c r="L360" t="s">
        <v>40</v>
      </c>
      <c r="M360" t="s">
        <v>5</v>
      </c>
      <c r="N360" t="s">
        <v>41</v>
      </c>
      <c r="O360" t="s">
        <v>47</v>
      </c>
      <c r="P360" t="s">
        <v>2082</v>
      </c>
      <c r="Q360">
        <v>4</v>
      </c>
      <c r="R360">
        <v>11</v>
      </c>
      <c r="S360">
        <v>0</v>
      </c>
      <c r="U360">
        <v>80198</v>
      </c>
      <c r="V360">
        <v>21386</v>
      </c>
      <c r="W360">
        <v>58812</v>
      </c>
      <c r="X360">
        <v>0</v>
      </c>
      <c r="Y360" t="s">
        <v>109</v>
      </c>
    </row>
    <row r="361" spans="1:25" x14ac:dyDescent="0.25">
      <c r="A361">
        <v>360</v>
      </c>
      <c r="B361">
        <v>65202</v>
      </c>
      <c r="C361">
        <v>0</v>
      </c>
      <c r="D361">
        <v>0</v>
      </c>
      <c r="E361" t="s">
        <v>1506</v>
      </c>
      <c r="F361" t="s">
        <v>1507</v>
      </c>
      <c r="G361">
        <v>1</v>
      </c>
      <c r="H361" s="6">
        <v>178515</v>
      </c>
      <c r="I361" s="7">
        <v>45831</v>
      </c>
      <c r="J361" s="7">
        <v>45831</v>
      </c>
      <c r="K361">
        <v>8</v>
      </c>
      <c r="L361" t="s">
        <v>40</v>
      </c>
      <c r="M361" t="s">
        <v>7</v>
      </c>
      <c r="N361" t="s">
        <v>41</v>
      </c>
      <c r="O361" t="s">
        <v>64</v>
      </c>
      <c r="P361" t="s">
        <v>2082</v>
      </c>
      <c r="Q361">
        <v>8</v>
      </c>
      <c r="R361">
        <v>0</v>
      </c>
      <c r="S361">
        <v>0</v>
      </c>
      <c r="U361">
        <v>14281</v>
      </c>
      <c r="V361">
        <v>14281</v>
      </c>
      <c r="W361">
        <v>0</v>
      </c>
      <c r="X361">
        <v>0</v>
      </c>
      <c r="Y361" t="s">
        <v>44</v>
      </c>
    </row>
    <row r="362" spans="1:25" x14ac:dyDescent="0.25">
      <c r="A362">
        <v>361</v>
      </c>
      <c r="B362">
        <v>64903</v>
      </c>
      <c r="C362">
        <v>0</v>
      </c>
      <c r="D362">
        <v>0</v>
      </c>
      <c r="E362" t="s">
        <v>2455</v>
      </c>
      <c r="F362" t="s">
        <v>2456</v>
      </c>
      <c r="G362">
        <v>1</v>
      </c>
      <c r="H362" s="6">
        <v>8019</v>
      </c>
      <c r="I362" s="7">
        <v>45831</v>
      </c>
      <c r="J362" s="7">
        <v>45831</v>
      </c>
      <c r="K362">
        <v>10</v>
      </c>
      <c r="L362" t="s">
        <v>40</v>
      </c>
      <c r="M362" t="s">
        <v>5</v>
      </c>
      <c r="N362" t="s">
        <v>41</v>
      </c>
      <c r="O362" t="s">
        <v>47</v>
      </c>
      <c r="P362" t="s">
        <v>2082</v>
      </c>
      <c r="Q362">
        <v>10</v>
      </c>
      <c r="R362">
        <v>0</v>
      </c>
      <c r="S362">
        <v>0</v>
      </c>
      <c r="U362">
        <v>802</v>
      </c>
      <c r="V362">
        <v>802</v>
      </c>
      <c r="W362">
        <v>0</v>
      </c>
      <c r="X362">
        <v>0</v>
      </c>
      <c r="Y362" t="s">
        <v>48</v>
      </c>
    </row>
    <row r="363" spans="1:25" x14ac:dyDescent="0.25">
      <c r="A363">
        <v>362</v>
      </c>
      <c r="B363">
        <v>64904</v>
      </c>
      <c r="C363">
        <v>0</v>
      </c>
      <c r="D363">
        <v>0</v>
      </c>
      <c r="E363" t="s">
        <v>2455</v>
      </c>
      <c r="F363" t="s">
        <v>2456</v>
      </c>
      <c r="G363">
        <v>1</v>
      </c>
      <c r="H363" s="6">
        <v>305070</v>
      </c>
      <c r="I363" s="7">
        <v>45831</v>
      </c>
      <c r="J363" s="7">
        <v>45831</v>
      </c>
      <c r="K363">
        <v>10</v>
      </c>
      <c r="L363" t="s">
        <v>40</v>
      </c>
      <c r="M363" t="s">
        <v>5</v>
      </c>
      <c r="N363" t="s">
        <v>41</v>
      </c>
      <c r="O363" t="s">
        <v>47</v>
      </c>
      <c r="P363" t="s">
        <v>2082</v>
      </c>
      <c r="Q363">
        <v>10</v>
      </c>
      <c r="R363">
        <v>0</v>
      </c>
      <c r="S363">
        <v>0</v>
      </c>
      <c r="U363">
        <v>30507</v>
      </c>
      <c r="V363">
        <v>30507</v>
      </c>
      <c r="W363">
        <v>0</v>
      </c>
      <c r="X363">
        <v>0</v>
      </c>
      <c r="Y363" t="s">
        <v>48</v>
      </c>
    </row>
    <row r="364" spans="1:25" x14ac:dyDescent="0.25">
      <c r="A364">
        <v>363</v>
      </c>
      <c r="B364">
        <v>64905</v>
      </c>
      <c r="C364">
        <v>0</v>
      </c>
      <c r="D364">
        <v>0</v>
      </c>
      <c r="E364" t="s">
        <v>2455</v>
      </c>
      <c r="F364" t="s">
        <v>2456</v>
      </c>
      <c r="G364">
        <v>1</v>
      </c>
      <c r="H364" s="6">
        <v>281160</v>
      </c>
      <c r="I364" s="7">
        <v>45831</v>
      </c>
      <c r="J364" s="7">
        <v>45831</v>
      </c>
      <c r="K364">
        <v>10</v>
      </c>
      <c r="L364" t="s">
        <v>40</v>
      </c>
      <c r="M364" t="s">
        <v>5</v>
      </c>
      <c r="N364" t="s">
        <v>41</v>
      </c>
      <c r="O364" t="s">
        <v>47</v>
      </c>
      <c r="P364" t="s">
        <v>2082</v>
      </c>
      <c r="Q364">
        <v>10</v>
      </c>
      <c r="R364">
        <v>0</v>
      </c>
      <c r="S364">
        <v>0</v>
      </c>
      <c r="U364">
        <v>28116</v>
      </c>
      <c r="V364">
        <v>28116</v>
      </c>
      <c r="W364">
        <v>0</v>
      </c>
      <c r="X364">
        <v>0</v>
      </c>
      <c r="Y364" t="s">
        <v>48</v>
      </c>
    </row>
    <row r="365" spans="1:25" x14ac:dyDescent="0.25">
      <c r="A365">
        <v>364</v>
      </c>
      <c r="B365">
        <v>64906</v>
      </c>
      <c r="C365">
        <v>0</v>
      </c>
      <c r="D365">
        <v>0</v>
      </c>
      <c r="E365" t="s">
        <v>2455</v>
      </c>
      <c r="F365" t="s">
        <v>2456</v>
      </c>
      <c r="G365">
        <v>1</v>
      </c>
      <c r="H365" s="6">
        <v>280780</v>
      </c>
      <c r="I365" s="7">
        <v>45831</v>
      </c>
      <c r="J365" s="7">
        <v>45831</v>
      </c>
      <c r="K365">
        <v>10</v>
      </c>
      <c r="L365" t="s">
        <v>40</v>
      </c>
      <c r="M365" t="s">
        <v>5</v>
      </c>
      <c r="N365" t="s">
        <v>41</v>
      </c>
      <c r="O365" t="s">
        <v>47</v>
      </c>
      <c r="P365" t="s">
        <v>2082</v>
      </c>
      <c r="Q365">
        <v>10</v>
      </c>
      <c r="R365">
        <v>0</v>
      </c>
      <c r="S365">
        <v>0</v>
      </c>
      <c r="U365">
        <v>28078</v>
      </c>
      <c r="V365">
        <v>28078</v>
      </c>
      <c r="W365">
        <v>0</v>
      </c>
      <c r="X365">
        <v>0</v>
      </c>
      <c r="Y365" t="s">
        <v>48</v>
      </c>
    </row>
    <row r="366" spans="1:25" x14ac:dyDescent="0.25">
      <c r="A366">
        <v>365</v>
      </c>
      <c r="B366">
        <v>64907</v>
      </c>
      <c r="C366">
        <v>0</v>
      </c>
      <c r="D366">
        <v>0</v>
      </c>
      <c r="E366" t="s">
        <v>2455</v>
      </c>
      <c r="F366" t="s">
        <v>2456</v>
      </c>
      <c r="G366">
        <v>1</v>
      </c>
      <c r="H366" s="6">
        <v>287544</v>
      </c>
      <c r="I366" s="7">
        <v>45831</v>
      </c>
      <c r="J366" s="7">
        <v>45831</v>
      </c>
      <c r="K366">
        <v>10</v>
      </c>
      <c r="L366" t="s">
        <v>40</v>
      </c>
      <c r="M366" t="s">
        <v>5</v>
      </c>
      <c r="N366" t="s">
        <v>41</v>
      </c>
      <c r="O366" t="s">
        <v>47</v>
      </c>
      <c r="P366" t="s">
        <v>2082</v>
      </c>
      <c r="Q366">
        <v>10</v>
      </c>
      <c r="R366">
        <v>0</v>
      </c>
      <c r="S366">
        <v>0</v>
      </c>
      <c r="U366">
        <v>28754</v>
      </c>
      <c r="V366">
        <v>28754</v>
      </c>
      <c r="W366">
        <v>0</v>
      </c>
      <c r="X366">
        <v>0</v>
      </c>
      <c r="Y366" t="s">
        <v>48</v>
      </c>
    </row>
    <row r="367" spans="1:25" x14ac:dyDescent="0.25">
      <c r="A367">
        <v>366</v>
      </c>
      <c r="B367">
        <v>64908</v>
      </c>
      <c r="C367">
        <v>0</v>
      </c>
      <c r="D367">
        <v>0</v>
      </c>
      <c r="E367" t="s">
        <v>2455</v>
      </c>
      <c r="F367" t="s">
        <v>2456</v>
      </c>
      <c r="G367">
        <v>1</v>
      </c>
      <c r="H367" s="6">
        <v>276378</v>
      </c>
      <c r="I367" s="7">
        <v>45831</v>
      </c>
      <c r="J367" s="7">
        <v>45831</v>
      </c>
      <c r="K367">
        <v>10</v>
      </c>
      <c r="L367" t="s">
        <v>40</v>
      </c>
      <c r="M367" t="s">
        <v>5</v>
      </c>
      <c r="N367" t="s">
        <v>41</v>
      </c>
      <c r="O367" t="s">
        <v>47</v>
      </c>
      <c r="P367" t="s">
        <v>2082</v>
      </c>
      <c r="Q367">
        <v>10</v>
      </c>
      <c r="R367">
        <v>0</v>
      </c>
      <c r="S367">
        <v>0</v>
      </c>
      <c r="U367">
        <v>27638</v>
      </c>
      <c r="V367">
        <v>27638</v>
      </c>
      <c r="W367">
        <v>0</v>
      </c>
      <c r="X367">
        <v>0</v>
      </c>
      <c r="Y367" t="s">
        <v>48</v>
      </c>
    </row>
    <row r="368" spans="1:25" x14ac:dyDescent="0.25">
      <c r="A368">
        <v>367</v>
      </c>
      <c r="B368">
        <v>64909</v>
      </c>
      <c r="C368">
        <v>0</v>
      </c>
      <c r="D368">
        <v>0</v>
      </c>
      <c r="E368" t="s">
        <v>2455</v>
      </c>
      <c r="F368" t="s">
        <v>2456</v>
      </c>
      <c r="G368">
        <v>1</v>
      </c>
      <c r="H368" s="6">
        <v>292322</v>
      </c>
      <c r="I368" s="7">
        <v>45831</v>
      </c>
      <c r="J368" s="7">
        <v>45831</v>
      </c>
      <c r="K368">
        <v>10</v>
      </c>
      <c r="L368" t="s">
        <v>40</v>
      </c>
      <c r="M368" t="s">
        <v>5</v>
      </c>
      <c r="N368" t="s">
        <v>41</v>
      </c>
      <c r="O368" t="s">
        <v>47</v>
      </c>
      <c r="P368" t="s">
        <v>2082</v>
      </c>
      <c r="Q368">
        <v>10</v>
      </c>
      <c r="R368">
        <v>0</v>
      </c>
      <c r="S368">
        <v>0</v>
      </c>
      <c r="U368">
        <v>29232</v>
      </c>
      <c r="V368">
        <v>29232</v>
      </c>
      <c r="W368">
        <v>0</v>
      </c>
      <c r="X368">
        <v>0</v>
      </c>
      <c r="Y368" t="s">
        <v>48</v>
      </c>
    </row>
    <row r="369" spans="1:25" x14ac:dyDescent="0.25">
      <c r="A369">
        <v>368</v>
      </c>
      <c r="B369">
        <v>64910</v>
      </c>
      <c r="C369">
        <v>0</v>
      </c>
      <c r="D369">
        <v>0</v>
      </c>
      <c r="E369" t="s">
        <v>2455</v>
      </c>
      <c r="F369" t="s">
        <v>2456</v>
      </c>
      <c r="G369">
        <v>1</v>
      </c>
      <c r="H369" s="6">
        <v>271516</v>
      </c>
      <c r="I369" s="7">
        <v>45831</v>
      </c>
      <c r="J369" s="7">
        <v>45831</v>
      </c>
      <c r="K369">
        <v>10</v>
      </c>
      <c r="L369" t="s">
        <v>40</v>
      </c>
      <c r="M369" t="s">
        <v>5</v>
      </c>
      <c r="N369" t="s">
        <v>41</v>
      </c>
      <c r="O369" t="s">
        <v>47</v>
      </c>
      <c r="P369" t="s">
        <v>2082</v>
      </c>
      <c r="Q369">
        <v>10</v>
      </c>
      <c r="R369">
        <v>0</v>
      </c>
      <c r="S369">
        <v>0</v>
      </c>
      <c r="U369">
        <v>27152</v>
      </c>
      <c r="V369">
        <v>27152</v>
      </c>
      <c r="W369">
        <v>0</v>
      </c>
      <c r="X369">
        <v>0</v>
      </c>
      <c r="Y369" t="s">
        <v>48</v>
      </c>
    </row>
    <row r="370" spans="1:25" x14ac:dyDescent="0.25">
      <c r="A370">
        <v>369</v>
      </c>
      <c r="B370">
        <v>64911</v>
      </c>
      <c r="C370">
        <v>0</v>
      </c>
      <c r="D370">
        <v>0</v>
      </c>
      <c r="E370" t="s">
        <v>2455</v>
      </c>
      <c r="F370" t="s">
        <v>2456</v>
      </c>
      <c r="G370">
        <v>1</v>
      </c>
      <c r="H370" s="6">
        <v>295529</v>
      </c>
      <c r="I370" s="7">
        <v>45831</v>
      </c>
      <c r="J370" s="7">
        <v>45831</v>
      </c>
      <c r="K370">
        <v>10</v>
      </c>
      <c r="L370" t="s">
        <v>40</v>
      </c>
      <c r="M370" t="s">
        <v>5</v>
      </c>
      <c r="N370" t="s">
        <v>41</v>
      </c>
      <c r="O370" t="s">
        <v>47</v>
      </c>
      <c r="P370" t="s">
        <v>2082</v>
      </c>
      <c r="Q370">
        <v>10</v>
      </c>
      <c r="R370">
        <v>0</v>
      </c>
      <c r="S370">
        <v>0</v>
      </c>
      <c r="U370">
        <v>29553</v>
      </c>
      <c r="V370">
        <v>29553</v>
      </c>
      <c r="W370">
        <v>0</v>
      </c>
      <c r="X370">
        <v>0</v>
      </c>
      <c r="Y370" t="s">
        <v>48</v>
      </c>
    </row>
    <row r="371" spans="1:25" x14ac:dyDescent="0.25">
      <c r="A371">
        <v>370</v>
      </c>
      <c r="B371">
        <v>64912</v>
      </c>
      <c r="C371">
        <v>0</v>
      </c>
      <c r="D371">
        <v>0</v>
      </c>
      <c r="E371" t="s">
        <v>2455</v>
      </c>
      <c r="F371" t="s">
        <v>2456</v>
      </c>
      <c r="G371">
        <v>1</v>
      </c>
      <c r="H371" s="6">
        <v>284042</v>
      </c>
      <c r="I371" s="7">
        <v>45831</v>
      </c>
      <c r="J371" s="7">
        <v>45831</v>
      </c>
      <c r="K371">
        <v>10</v>
      </c>
      <c r="L371" t="s">
        <v>40</v>
      </c>
      <c r="M371" t="s">
        <v>5</v>
      </c>
      <c r="N371" t="s">
        <v>41</v>
      </c>
      <c r="O371" t="s">
        <v>47</v>
      </c>
      <c r="P371" t="s">
        <v>2082</v>
      </c>
      <c r="Q371">
        <v>10</v>
      </c>
      <c r="R371">
        <v>0</v>
      </c>
      <c r="S371">
        <v>0</v>
      </c>
      <c r="U371">
        <v>28404</v>
      </c>
      <c r="V371">
        <v>28404</v>
      </c>
      <c r="W371">
        <v>0</v>
      </c>
      <c r="X371">
        <v>0</v>
      </c>
      <c r="Y371" t="s">
        <v>48</v>
      </c>
    </row>
    <row r="372" spans="1:25" x14ac:dyDescent="0.25">
      <c r="A372">
        <v>371</v>
      </c>
      <c r="B372">
        <v>64913</v>
      </c>
      <c r="C372">
        <v>0</v>
      </c>
      <c r="D372">
        <v>0</v>
      </c>
      <c r="E372" t="s">
        <v>2455</v>
      </c>
      <c r="F372" t="s">
        <v>2456</v>
      </c>
      <c r="G372">
        <v>1</v>
      </c>
      <c r="H372" s="6">
        <v>279196</v>
      </c>
      <c r="I372" s="7">
        <v>45831</v>
      </c>
      <c r="J372" s="7">
        <v>45831</v>
      </c>
      <c r="K372">
        <v>10</v>
      </c>
      <c r="L372" t="s">
        <v>40</v>
      </c>
      <c r="M372" t="s">
        <v>5</v>
      </c>
      <c r="N372" t="s">
        <v>41</v>
      </c>
      <c r="O372" t="s">
        <v>47</v>
      </c>
      <c r="P372" t="s">
        <v>2082</v>
      </c>
      <c r="Q372">
        <v>10</v>
      </c>
      <c r="R372">
        <v>0</v>
      </c>
      <c r="S372">
        <v>0</v>
      </c>
      <c r="U372">
        <v>27920</v>
      </c>
      <c r="V372">
        <v>27920</v>
      </c>
      <c r="W372">
        <v>0</v>
      </c>
      <c r="X372">
        <v>0</v>
      </c>
      <c r="Y372" t="s">
        <v>48</v>
      </c>
    </row>
    <row r="373" spans="1:25" x14ac:dyDescent="0.25">
      <c r="A373">
        <v>372</v>
      </c>
      <c r="B373">
        <v>64914</v>
      </c>
      <c r="C373">
        <v>0</v>
      </c>
      <c r="D373">
        <v>0</v>
      </c>
      <c r="E373" t="s">
        <v>2455</v>
      </c>
      <c r="F373" t="s">
        <v>2456</v>
      </c>
      <c r="G373">
        <v>1</v>
      </c>
      <c r="H373" s="6">
        <v>355342</v>
      </c>
      <c r="I373" s="7">
        <v>45831</v>
      </c>
      <c r="J373" s="7">
        <v>45831</v>
      </c>
      <c r="K373">
        <v>10</v>
      </c>
      <c r="L373" t="s">
        <v>40</v>
      </c>
      <c r="M373" t="s">
        <v>5</v>
      </c>
      <c r="N373" t="s">
        <v>41</v>
      </c>
      <c r="O373" t="s">
        <v>47</v>
      </c>
      <c r="P373" t="s">
        <v>2082</v>
      </c>
      <c r="Q373">
        <v>10</v>
      </c>
      <c r="R373">
        <v>0</v>
      </c>
      <c r="S373">
        <v>0</v>
      </c>
      <c r="U373">
        <v>35534</v>
      </c>
      <c r="V373">
        <v>35534</v>
      </c>
      <c r="W373">
        <v>0</v>
      </c>
      <c r="X373">
        <v>0</v>
      </c>
      <c r="Y373" t="s">
        <v>48</v>
      </c>
    </row>
    <row r="374" spans="1:25" x14ac:dyDescent="0.25">
      <c r="A374">
        <v>373</v>
      </c>
      <c r="B374">
        <v>65204</v>
      </c>
      <c r="C374">
        <v>0</v>
      </c>
      <c r="D374">
        <v>0</v>
      </c>
      <c r="E374" t="s">
        <v>997</v>
      </c>
      <c r="F374" t="s">
        <v>998</v>
      </c>
      <c r="G374">
        <v>1</v>
      </c>
      <c r="H374" s="6">
        <v>22059</v>
      </c>
      <c r="I374" s="7">
        <v>45831</v>
      </c>
      <c r="J374" s="7">
        <v>45831</v>
      </c>
      <c r="K374">
        <v>15</v>
      </c>
      <c r="L374" t="s">
        <v>40</v>
      </c>
      <c r="M374" t="s">
        <v>5</v>
      </c>
      <c r="N374" t="s">
        <v>41</v>
      </c>
      <c r="O374" t="s">
        <v>77</v>
      </c>
      <c r="P374" t="s">
        <v>2082</v>
      </c>
      <c r="Q374">
        <v>15</v>
      </c>
      <c r="R374">
        <v>0</v>
      </c>
      <c r="S374">
        <v>0</v>
      </c>
      <c r="U374">
        <v>3309</v>
      </c>
      <c r="V374">
        <v>3309</v>
      </c>
      <c r="W374">
        <v>0</v>
      </c>
      <c r="X374">
        <v>0</v>
      </c>
      <c r="Y374" t="s">
        <v>48</v>
      </c>
    </row>
    <row r="375" spans="1:25" x14ac:dyDescent="0.25">
      <c r="A375">
        <v>374</v>
      </c>
      <c r="B375">
        <v>65198</v>
      </c>
      <c r="C375">
        <v>0</v>
      </c>
      <c r="D375">
        <v>0</v>
      </c>
      <c r="E375" t="s">
        <v>1648</v>
      </c>
      <c r="F375" t="s">
        <v>1649</v>
      </c>
      <c r="G375">
        <v>1</v>
      </c>
      <c r="H375" s="6">
        <v>2622847</v>
      </c>
      <c r="I375" s="7">
        <v>45831</v>
      </c>
      <c r="J375" s="7">
        <v>45831</v>
      </c>
      <c r="K375">
        <v>15</v>
      </c>
      <c r="L375" t="s">
        <v>40</v>
      </c>
      <c r="M375" t="s">
        <v>5</v>
      </c>
      <c r="N375" t="s">
        <v>41</v>
      </c>
      <c r="O375" t="s">
        <v>54</v>
      </c>
      <c r="P375" t="s">
        <v>2082</v>
      </c>
      <c r="Q375">
        <v>4</v>
      </c>
      <c r="R375">
        <v>11</v>
      </c>
      <c r="S375">
        <v>0</v>
      </c>
      <c r="U375">
        <v>393427</v>
      </c>
      <c r="V375">
        <v>104914</v>
      </c>
      <c r="W375">
        <v>288513</v>
      </c>
      <c r="X375">
        <v>0</v>
      </c>
      <c r="Y375" t="s">
        <v>109</v>
      </c>
    </row>
    <row r="376" spans="1:25" x14ac:dyDescent="0.25">
      <c r="A376">
        <v>375</v>
      </c>
      <c r="B376">
        <v>65201</v>
      </c>
      <c r="C376">
        <v>0</v>
      </c>
      <c r="D376">
        <v>0</v>
      </c>
      <c r="E376" t="s">
        <v>972</v>
      </c>
      <c r="F376" t="s">
        <v>2623</v>
      </c>
      <c r="G376">
        <v>1</v>
      </c>
      <c r="H376" s="6">
        <v>991235</v>
      </c>
      <c r="I376" s="7">
        <v>45831</v>
      </c>
      <c r="J376" s="7">
        <v>45831</v>
      </c>
      <c r="K376">
        <v>8</v>
      </c>
      <c r="L376" t="s">
        <v>40</v>
      </c>
      <c r="M376" t="s">
        <v>7</v>
      </c>
      <c r="N376" t="s">
        <v>41</v>
      </c>
      <c r="O376" t="s">
        <v>64</v>
      </c>
      <c r="P376" t="s">
        <v>2082</v>
      </c>
      <c r="Q376">
        <v>8</v>
      </c>
      <c r="R376">
        <v>0</v>
      </c>
      <c r="S376">
        <v>0</v>
      </c>
      <c r="U376">
        <v>79299</v>
      </c>
      <c r="V376">
        <v>79299</v>
      </c>
      <c r="W376">
        <v>0</v>
      </c>
      <c r="X376">
        <v>0</v>
      </c>
      <c r="Y376" t="s">
        <v>44</v>
      </c>
    </row>
    <row r="377" spans="1:25" x14ac:dyDescent="0.25">
      <c r="A377">
        <v>376</v>
      </c>
      <c r="B377">
        <v>65200</v>
      </c>
      <c r="C377">
        <v>0</v>
      </c>
      <c r="D377">
        <v>0</v>
      </c>
      <c r="E377" t="s">
        <v>1232</v>
      </c>
      <c r="F377" t="s">
        <v>1233</v>
      </c>
      <c r="G377">
        <v>1</v>
      </c>
      <c r="H377" s="6">
        <v>96360929</v>
      </c>
      <c r="I377" s="7">
        <v>45831</v>
      </c>
      <c r="J377" s="7">
        <v>45831</v>
      </c>
      <c r="K377">
        <v>15</v>
      </c>
      <c r="L377" t="s">
        <v>40</v>
      </c>
      <c r="M377" t="s">
        <v>5</v>
      </c>
      <c r="N377" t="s">
        <v>41</v>
      </c>
      <c r="O377" t="s">
        <v>54</v>
      </c>
      <c r="P377" t="s">
        <v>2082</v>
      </c>
      <c r="Q377">
        <v>3.7</v>
      </c>
      <c r="R377">
        <v>11.3</v>
      </c>
      <c r="S377">
        <v>0</v>
      </c>
      <c r="U377">
        <v>14454139</v>
      </c>
      <c r="V377">
        <v>3565354</v>
      </c>
      <c r="W377">
        <v>10888785</v>
      </c>
      <c r="X377">
        <v>0</v>
      </c>
      <c r="Y377" t="s">
        <v>67</v>
      </c>
    </row>
    <row r="378" spans="1:25" x14ac:dyDescent="0.25">
      <c r="A378">
        <v>377</v>
      </c>
      <c r="B378">
        <v>65196</v>
      </c>
      <c r="C378">
        <v>0</v>
      </c>
      <c r="D378">
        <v>0</v>
      </c>
      <c r="E378" t="s">
        <v>948</v>
      </c>
      <c r="F378" t="s">
        <v>949</v>
      </c>
      <c r="G378">
        <v>1</v>
      </c>
      <c r="H378" s="6">
        <v>77025232</v>
      </c>
      <c r="I378" s="7">
        <v>45831</v>
      </c>
      <c r="J378" s="7">
        <v>45831</v>
      </c>
      <c r="K378">
        <v>15</v>
      </c>
      <c r="L378" t="s">
        <v>40</v>
      </c>
      <c r="M378" t="s">
        <v>5</v>
      </c>
      <c r="N378" t="s">
        <v>41</v>
      </c>
      <c r="O378" t="s">
        <v>77</v>
      </c>
      <c r="P378" t="s">
        <v>2082</v>
      </c>
      <c r="Q378">
        <v>7</v>
      </c>
      <c r="R378">
        <v>8</v>
      </c>
      <c r="S378">
        <v>0</v>
      </c>
      <c r="U378">
        <v>11553785</v>
      </c>
      <c r="V378">
        <v>5391766</v>
      </c>
      <c r="W378">
        <v>6162019</v>
      </c>
      <c r="X378">
        <v>0</v>
      </c>
      <c r="Y378" t="s">
        <v>112</v>
      </c>
    </row>
    <row r="379" spans="1:25" x14ac:dyDescent="0.25">
      <c r="A379">
        <v>378</v>
      </c>
      <c r="B379">
        <v>65203</v>
      </c>
      <c r="C379">
        <v>0</v>
      </c>
      <c r="D379">
        <v>0</v>
      </c>
      <c r="E379" t="s">
        <v>405</v>
      </c>
      <c r="F379" t="s">
        <v>406</v>
      </c>
      <c r="G379">
        <v>1</v>
      </c>
      <c r="H379" s="6">
        <v>50000000</v>
      </c>
      <c r="I379" s="7">
        <v>45831</v>
      </c>
      <c r="J379" s="7">
        <v>45831</v>
      </c>
      <c r="K379">
        <v>15</v>
      </c>
      <c r="L379" t="s">
        <v>40</v>
      </c>
      <c r="M379" t="s">
        <v>5</v>
      </c>
      <c r="N379" t="s">
        <v>41</v>
      </c>
      <c r="O379" t="s">
        <v>54</v>
      </c>
      <c r="P379" t="s">
        <v>2082</v>
      </c>
      <c r="Q379">
        <v>5</v>
      </c>
      <c r="R379">
        <v>10</v>
      </c>
      <c r="S379">
        <v>0</v>
      </c>
      <c r="U379">
        <v>7500000</v>
      </c>
      <c r="V379">
        <v>2500000</v>
      </c>
      <c r="W379">
        <v>5000000</v>
      </c>
      <c r="X379">
        <v>0</v>
      </c>
      <c r="Y379" t="s">
        <v>67</v>
      </c>
    </row>
    <row r="380" spans="1:25" x14ac:dyDescent="0.25">
      <c r="A380">
        <v>379</v>
      </c>
      <c r="B380">
        <v>65194</v>
      </c>
      <c r="C380">
        <v>0</v>
      </c>
      <c r="D380">
        <v>0</v>
      </c>
      <c r="E380" t="s">
        <v>1678</v>
      </c>
      <c r="F380" t="s">
        <v>1679</v>
      </c>
      <c r="G380">
        <v>1</v>
      </c>
      <c r="H380" s="6">
        <v>22393360</v>
      </c>
      <c r="I380" s="7">
        <v>45831</v>
      </c>
      <c r="J380" s="7">
        <v>45831</v>
      </c>
      <c r="K380">
        <v>15</v>
      </c>
      <c r="L380" t="s">
        <v>40</v>
      </c>
      <c r="M380" t="s">
        <v>5</v>
      </c>
      <c r="N380" t="s">
        <v>41</v>
      </c>
      <c r="O380" t="s">
        <v>77</v>
      </c>
      <c r="P380" t="s">
        <v>2082</v>
      </c>
      <c r="Q380">
        <v>6</v>
      </c>
      <c r="R380">
        <v>9</v>
      </c>
      <c r="S380">
        <v>0</v>
      </c>
      <c r="U380">
        <v>3359004</v>
      </c>
      <c r="V380">
        <v>1343602</v>
      </c>
      <c r="W380">
        <v>2015402</v>
      </c>
      <c r="X380">
        <v>0</v>
      </c>
      <c r="Y380" t="s">
        <v>250</v>
      </c>
    </row>
    <row r="381" spans="1:25" x14ac:dyDescent="0.25">
      <c r="A381">
        <v>380</v>
      </c>
      <c r="B381">
        <v>65197</v>
      </c>
      <c r="C381">
        <v>0</v>
      </c>
      <c r="D381">
        <v>0</v>
      </c>
      <c r="E381" t="s">
        <v>944</v>
      </c>
      <c r="F381" t="s">
        <v>945</v>
      </c>
      <c r="G381">
        <v>1</v>
      </c>
      <c r="H381" s="6">
        <v>8738676</v>
      </c>
      <c r="I381" s="7">
        <v>45831</v>
      </c>
      <c r="J381" s="7">
        <v>45831</v>
      </c>
      <c r="K381">
        <v>15</v>
      </c>
      <c r="L381" t="s">
        <v>40</v>
      </c>
      <c r="M381" t="s">
        <v>5</v>
      </c>
      <c r="N381" t="s">
        <v>41</v>
      </c>
      <c r="O381" t="s">
        <v>77</v>
      </c>
      <c r="P381" t="s">
        <v>2082</v>
      </c>
      <c r="Q381">
        <v>7</v>
      </c>
      <c r="R381">
        <v>8</v>
      </c>
      <c r="S381">
        <v>0</v>
      </c>
      <c r="U381">
        <v>1310801</v>
      </c>
      <c r="V381">
        <v>611707</v>
      </c>
      <c r="W381">
        <v>699094</v>
      </c>
      <c r="X381">
        <v>0</v>
      </c>
      <c r="Y381" t="s">
        <v>112</v>
      </c>
    </row>
    <row r="382" spans="1:25" x14ac:dyDescent="0.25">
      <c r="A382">
        <v>381</v>
      </c>
      <c r="B382">
        <v>65199</v>
      </c>
      <c r="C382">
        <v>0</v>
      </c>
      <c r="D382">
        <v>0</v>
      </c>
      <c r="E382" t="s">
        <v>1068</v>
      </c>
      <c r="F382" t="s">
        <v>1069</v>
      </c>
      <c r="G382">
        <v>1</v>
      </c>
      <c r="H382" s="6">
        <v>45000000</v>
      </c>
      <c r="I382" s="7">
        <v>45831</v>
      </c>
      <c r="J382" s="7">
        <v>45831</v>
      </c>
      <c r="K382">
        <v>4</v>
      </c>
      <c r="L382" t="s">
        <v>40</v>
      </c>
      <c r="M382" t="s">
        <v>5</v>
      </c>
      <c r="N382" t="s">
        <v>41</v>
      </c>
      <c r="O382" t="s">
        <v>77</v>
      </c>
      <c r="P382" t="s">
        <v>2082</v>
      </c>
      <c r="Q382">
        <v>4</v>
      </c>
      <c r="R382">
        <v>0</v>
      </c>
      <c r="S382">
        <v>0</v>
      </c>
      <c r="U382">
        <v>1800000</v>
      </c>
      <c r="V382">
        <v>1800000</v>
      </c>
      <c r="W382">
        <v>0</v>
      </c>
      <c r="X382">
        <v>0</v>
      </c>
      <c r="Y382" t="s">
        <v>48</v>
      </c>
    </row>
    <row r="383" spans="1:25" x14ac:dyDescent="0.25">
      <c r="A383">
        <v>382</v>
      </c>
      <c r="B383">
        <v>65195</v>
      </c>
      <c r="C383">
        <v>0</v>
      </c>
      <c r="D383">
        <v>0</v>
      </c>
      <c r="E383" t="s">
        <v>498</v>
      </c>
      <c r="F383" t="s">
        <v>499</v>
      </c>
      <c r="G383">
        <v>1</v>
      </c>
      <c r="H383" s="6">
        <v>24030975</v>
      </c>
      <c r="I383" s="7">
        <v>45831</v>
      </c>
      <c r="J383" s="7">
        <v>45831</v>
      </c>
      <c r="K383">
        <v>15</v>
      </c>
      <c r="L383" t="s">
        <v>40</v>
      </c>
      <c r="M383" t="s">
        <v>5</v>
      </c>
      <c r="N383" t="s">
        <v>41</v>
      </c>
      <c r="O383" t="s">
        <v>77</v>
      </c>
      <c r="P383" t="s">
        <v>2082</v>
      </c>
      <c r="Q383">
        <v>6</v>
      </c>
      <c r="R383">
        <v>9</v>
      </c>
      <c r="S383">
        <v>0</v>
      </c>
      <c r="U383">
        <v>3604646</v>
      </c>
      <c r="V383">
        <v>1441858</v>
      </c>
      <c r="W383">
        <v>2162788</v>
      </c>
      <c r="X383">
        <v>0</v>
      </c>
      <c r="Y383" t="s">
        <v>48</v>
      </c>
    </row>
    <row r="384" spans="1:25" x14ac:dyDescent="0.25">
      <c r="A384">
        <v>383</v>
      </c>
      <c r="B384">
        <v>65179</v>
      </c>
      <c r="C384">
        <v>0</v>
      </c>
      <c r="D384">
        <v>0</v>
      </c>
      <c r="E384" t="s">
        <v>1650</v>
      </c>
      <c r="F384" t="s">
        <v>1651</v>
      </c>
      <c r="G384">
        <v>1</v>
      </c>
      <c r="H384" s="6">
        <v>632897</v>
      </c>
      <c r="I384" s="7">
        <v>45827</v>
      </c>
      <c r="J384" s="7">
        <v>45827</v>
      </c>
      <c r="K384">
        <v>7</v>
      </c>
      <c r="L384" t="s">
        <v>40</v>
      </c>
      <c r="M384" t="s">
        <v>5</v>
      </c>
      <c r="N384" t="s">
        <v>41</v>
      </c>
      <c r="O384" t="s">
        <v>47</v>
      </c>
      <c r="P384" t="s">
        <v>2082</v>
      </c>
      <c r="Q384">
        <v>7</v>
      </c>
      <c r="R384">
        <v>0</v>
      </c>
      <c r="S384">
        <v>0</v>
      </c>
      <c r="U384">
        <v>44303</v>
      </c>
      <c r="V384">
        <v>44303</v>
      </c>
      <c r="W384">
        <v>0</v>
      </c>
      <c r="X384">
        <v>0</v>
      </c>
      <c r="Y384" t="s">
        <v>48</v>
      </c>
    </row>
    <row r="385" spans="1:25" x14ac:dyDescent="0.25">
      <c r="A385">
        <v>384</v>
      </c>
      <c r="B385">
        <v>65186</v>
      </c>
      <c r="C385">
        <v>0</v>
      </c>
      <c r="D385">
        <v>0</v>
      </c>
      <c r="E385" t="s">
        <v>514</v>
      </c>
      <c r="F385" t="s">
        <v>515</v>
      </c>
      <c r="G385">
        <v>1</v>
      </c>
      <c r="H385" s="6">
        <v>20000000</v>
      </c>
      <c r="I385" s="7">
        <v>45827</v>
      </c>
      <c r="J385" s="7">
        <v>45827</v>
      </c>
      <c r="K385">
        <v>6</v>
      </c>
      <c r="L385" t="s">
        <v>40</v>
      </c>
      <c r="M385" t="s">
        <v>5</v>
      </c>
      <c r="N385" t="s">
        <v>41</v>
      </c>
      <c r="O385" t="s">
        <v>77</v>
      </c>
      <c r="P385" t="s">
        <v>2082</v>
      </c>
      <c r="Q385">
        <v>6</v>
      </c>
      <c r="R385">
        <v>0</v>
      </c>
      <c r="S385">
        <v>0</v>
      </c>
      <c r="U385">
        <v>1200000</v>
      </c>
      <c r="V385">
        <v>1200000</v>
      </c>
      <c r="W385">
        <v>0</v>
      </c>
      <c r="X385">
        <v>0</v>
      </c>
      <c r="Y385" t="s">
        <v>48</v>
      </c>
    </row>
    <row r="386" spans="1:25" x14ac:dyDescent="0.25">
      <c r="A386">
        <v>385</v>
      </c>
      <c r="B386">
        <v>65180</v>
      </c>
      <c r="C386">
        <v>0</v>
      </c>
      <c r="D386">
        <v>0</v>
      </c>
      <c r="E386" t="s">
        <v>1652</v>
      </c>
      <c r="F386" t="s">
        <v>1653</v>
      </c>
      <c r="G386">
        <v>1</v>
      </c>
      <c r="H386" s="6">
        <v>1713992</v>
      </c>
      <c r="I386" s="7">
        <v>45827</v>
      </c>
      <c r="J386" s="7">
        <v>45827</v>
      </c>
      <c r="K386">
        <v>7</v>
      </c>
      <c r="L386" t="s">
        <v>40</v>
      </c>
      <c r="M386" t="s">
        <v>5</v>
      </c>
      <c r="N386" t="s">
        <v>41</v>
      </c>
      <c r="O386" t="s">
        <v>47</v>
      </c>
      <c r="P386" t="s">
        <v>2082</v>
      </c>
      <c r="Q386">
        <v>7</v>
      </c>
      <c r="R386">
        <v>0</v>
      </c>
      <c r="S386">
        <v>0</v>
      </c>
      <c r="U386">
        <v>119979</v>
      </c>
      <c r="V386">
        <v>119979</v>
      </c>
      <c r="W386">
        <v>0</v>
      </c>
      <c r="X386">
        <v>0</v>
      </c>
      <c r="Y386" t="s">
        <v>48</v>
      </c>
    </row>
    <row r="387" spans="1:25" x14ac:dyDescent="0.25">
      <c r="A387">
        <v>386</v>
      </c>
      <c r="B387">
        <v>65185</v>
      </c>
      <c r="C387">
        <v>0</v>
      </c>
      <c r="D387">
        <v>0</v>
      </c>
      <c r="E387" t="s">
        <v>539</v>
      </c>
      <c r="F387" t="s">
        <v>540</v>
      </c>
      <c r="G387">
        <v>1</v>
      </c>
      <c r="H387" s="6">
        <v>18441364</v>
      </c>
      <c r="I387" s="7">
        <v>45827</v>
      </c>
      <c r="J387" s="7">
        <v>45827</v>
      </c>
      <c r="K387">
        <v>15</v>
      </c>
      <c r="L387" t="s">
        <v>40</v>
      </c>
      <c r="M387" t="s">
        <v>5</v>
      </c>
      <c r="N387" t="s">
        <v>41</v>
      </c>
      <c r="O387" t="s">
        <v>47</v>
      </c>
      <c r="P387" t="s">
        <v>2082</v>
      </c>
      <c r="Q387">
        <v>4</v>
      </c>
      <c r="R387">
        <v>11</v>
      </c>
      <c r="S387">
        <v>0</v>
      </c>
      <c r="U387">
        <v>2766205</v>
      </c>
      <c r="V387">
        <v>737655</v>
      </c>
      <c r="W387">
        <v>2028550</v>
      </c>
      <c r="X387">
        <v>0</v>
      </c>
      <c r="Y387" t="s">
        <v>109</v>
      </c>
    </row>
    <row r="388" spans="1:25" x14ac:dyDescent="0.25">
      <c r="A388">
        <v>387</v>
      </c>
      <c r="B388">
        <v>65183</v>
      </c>
      <c r="C388">
        <v>0</v>
      </c>
      <c r="D388">
        <v>0</v>
      </c>
      <c r="E388" t="s">
        <v>553</v>
      </c>
      <c r="F388" t="s">
        <v>554</v>
      </c>
      <c r="G388">
        <v>1</v>
      </c>
      <c r="H388" s="6">
        <v>32549419</v>
      </c>
      <c r="I388" s="7">
        <v>45827</v>
      </c>
      <c r="J388" s="7">
        <v>45827</v>
      </c>
      <c r="K388">
        <v>15</v>
      </c>
      <c r="L388" t="s">
        <v>40</v>
      </c>
      <c r="M388" t="s">
        <v>5</v>
      </c>
      <c r="N388" t="s">
        <v>41</v>
      </c>
      <c r="O388" t="s">
        <v>47</v>
      </c>
      <c r="P388" t="s">
        <v>2082</v>
      </c>
      <c r="Q388">
        <v>4</v>
      </c>
      <c r="R388">
        <v>11</v>
      </c>
      <c r="S388">
        <v>0</v>
      </c>
      <c r="U388">
        <v>4882413</v>
      </c>
      <c r="V388">
        <v>1301977</v>
      </c>
      <c r="W388">
        <v>3580436</v>
      </c>
      <c r="X388">
        <v>0</v>
      </c>
      <c r="Y388" t="s">
        <v>109</v>
      </c>
    </row>
    <row r="389" spans="1:25" x14ac:dyDescent="0.25">
      <c r="A389">
        <v>388</v>
      </c>
      <c r="B389">
        <v>65189</v>
      </c>
      <c r="C389">
        <v>0</v>
      </c>
      <c r="D389">
        <v>0</v>
      </c>
      <c r="E389" t="s">
        <v>551</v>
      </c>
      <c r="F389" t="s">
        <v>552</v>
      </c>
      <c r="G389">
        <v>1</v>
      </c>
      <c r="H389" s="6">
        <v>20000000</v>
      </c>
      <c r="I389" s="7">
        <v>45827</v>
      </c>
      <c r="J389" s="7">
        <v>45827</v>
      </c>
      <c r="K389">
        <v>15</v>
      </c>
      <c r="L389" t="s">
        <v>40</v>
      </c>
      <c r="M389" t="s">
        <v>8</v>
      </c>
      <c r="N389" t="s">
        <v>41</v>
      </c>
      <c r="O389" t="s">
        <v>347</v>
      </c>
      <c r="P389" t="s">
        <v>2082</v>
      </c>
      <c r="Q389">
        <v>6</v>
      </c>
      <c r="R389">
        <v>9</v>
      </c>
      <c r="S389">
        <v>0</v>
      </c>
      <c r="U389">
        <v>3000000</v>
      </c>
      <c r="V389">
        <v>1200000</v>
      </c>
      <c r="W389">
        <v>1800000</v>
      </c>
      <c r="X389">
        <v>0</v>
      </c>
      <c r="Y389" t="s">
        <v>109</v>
      </c>
    </row>
    <row r="390" spans="1:25" x14ac:dyDescent="0.25">
      <c r="A390">
        <v>389</v>
      </c>
      <c r="B390">
        <v>65188</v>
      </c>
      <c r="C390">
        <v>0</v>
      </c>
      <c r="D390">
        <v>0</v>
      </c>
      <c r="E390" t="s">
        <v>958</v>
      </c>
      <c r="F390" t="s">
        <v>959</v>
      </c>
      <c r="G390">
        <v>1</v>
      </c>
      <c r="H390" s="6">
        <v>92949055</v>
      </c>
      <c r="I390" s="7">
        <v>45827</v>
      </c>
      <c r="J390" s="7">
        <v>45827</v>
      </c>
      <c r="K390">
        <v>15</v>
      </c>
      <c r="L390" t="s">
        <v>40</v>
      </c>
      <c r="M390" t="s">
        <v>5</v>
      </c>
      <c r="N390" t="s">
        <v>41</v>
      </c>
      <c r="O390" t="s">
        <v>77</v>
      </c>
      <c r="P390" t="s">
        <v>2082</v>
      </c>
      <c r="Q390">
        <v>6</v>
      </c>
      <c r="R390">
        <v>9</v>
      </c>
      <c r="S390">
        <v>0</v>
      </c>
      <c r="U390">
        <v>13942358</v>
      </c>
      <c r="V390">
        <v>5576943</v>
      </c>
      <c r="W390">
        <v>8365415</v>
      </c>
      <c r="X390">
        <v>0</v>
      </c>
      <c r="Y390" t="s">
        <v>48</v>
      </c>
    </row>
    <row r="391" spans="1:25" x14ac:dyDescent="0.25">
      <c r="A391">
        <v>390</v>
      </c>
      <c r="B391">
        <v>65192</v>
      </c>
      <c r="C391">
        <v>0</v>
      </c>
      <c r="D391">
        <v>0</v>
      </c>
      <c r="E391" t="s">
        <v>2401</v>
      </c>
      <c r="F391" t="s">
        <v>2402</v>
      </c>
      <c r="G391">
        <v>1</v>
      </c>
      <c r="H391" s="6">
        <v>57312526</v>
      </c>
      <c r="I391" s="7">
        <v>45827</v>
      </c>
      <c r="J391" s="7">
        <v>45827</v>
      </c>
      <c r="K391">
        <v>14</v>
      </c>
      <c r="L391" t="s">
        <v>40</v>
      </c>
      <c r="M391" t="s">
        <v>9</v>
      </c>
      <c r="N391" t="s">
        <v>41</v>
      </c>
      <c r="O391" t="s">
        <v>42</v>
      </c>
      <c r="P391" t="s">
        <v>2082</v>
      </c>
      <c r="Q391">
        <v>7</v>
      </c>
      <c r="R391">
        <v>7</v>
      </c>
      <c r="S391">
        <v>0</v>
      </c>
      <c r="U391">
        <v>8023754</v>
      </c>
      <c r="V391">
        <v>4011877</v>
      </c>
      <c r="W391">
        <v>4011877</v>
      </c>
      <c r="X391">
        <v>0</v>
      </c>
      <c r="Y391" t="s">
        <v>2086</v>
      </c>
    </row>
    <row r="392" spans="1:25" x14ac:dyDescent="0.25">
      <c r="A392">
        <v>391</v>
      </c>
      <c r="B392">
        <v>65176</v>
      </c>
      <c r="C392">
        <v>0</v>
      </c>
      <c r="D392">
        <v>0</v>
      </c>
      <c r="E392" t="s">
        <v>844</v>
      </c>
      <c r="F392" t="s">
        <v>845</v>
      </c>
      <c r="G392">
        <v>1</v>
      </c>
      <c r="H392" s="6">
        <v>176300</v>
      </c>
      <c r="I392" s="7">
        <v>45827</v>
      </c>
      <c r="J392" s="7">
        <v>45827</v>
      </c>
      <c r="K392">
        <v>15</v>
      </c>
      <c r="L392" t="s">
        <v>40</v>
      </c>
      <c r="M392" t="s">
        <v>5</v>
      </c>
      <c r="N392" t="s">
        <v>41</v>
      </c>
      <c r="O392" t="s">
        <v>77</v>
      </c>
      <c r="P392" t="s">
        <v>2082</v>
      </c>
      <c r="Q392">
        <v>8</v>
      </c>
      <c r="R392">
        <v>7</v>
      </c>
      <c r="S392">
        <v>0</v>
      </c>
      <c r="U392">
        <v>26445</v>
      </c>
      <c r="V392">
        <v>14104</v>
      </c>
      <c r="W392">
        <v>12341</v>
      </c>
      <c r="X392">
        <v>0</v>
      </c>
      <c r="Y392" t="s">
        <v>48</v>
      </c>
    </row>
    <row r="393" spans="1:25" x14ac:dyDescent="0.25">
      <c r="A393">
        <v>392</v>
      </c>
      <c r="B393">
        <v>65191</v>
      </c>
      <c r="C393">
        <v>0</v>
      </c>
      <c r="D393">
        <v>0</v>
      </c>
      <c r="E393" t="s">
        <v>978</v>
      </c>
      <c r="F393" t="s">
        <v>979</v>
      </c>
      <c r="G393">
        <v>1</v>
      </c>
      <c r="H393" s="6">
        <v>2813009</v>
      </c>
      <c r="I393" s="7">
        <v>45827</v>
      </c>
      <c r="J393" s="7">
        <v>45827</v>
      </c>
      <c r="K393">
        <v>8</v>
      </c>
      <c r="L393" t="s">
        <v>40</v>
      </c>
      <c r="M393" t="s">
        <v>7</v>
      </c>
      <c r="N393" t="s">
        <v>41</v>
      </c>
      <c r="O393" t="s">
        <v>64</v>
      </c>
      <c r="P393" t="s">
        <v>2082</v>
      </c>
      <c r="Q393">
        <v>8</v>
      </c>
      <c r="R393">
        <v>0</v>
      </c>
      <c r="S393">
        <v>0</v>
      </c>
      <c r="U393">
        <v>225041</v>
      </c>
      <c r="V393">
        <v>225041</v>
      </c>
      <c r="W393">
        <v>0</v>
      </c>
      <c r="X393">
        <v>0</v>
      </c>
      <c r="Y393" t="s">
        <v>44</v>
      </c>
    </row>
    <row r="394" spans="1:25" x14ac:dyDescent="0.25">
      <c r="A394">
        <v>393</v>
      </c>
      <c r="B394">
        <v>65182</v>
      </c>
      <c r="C394">
        <v>0</v>
      </c>
      <c r="D394">
        <v>0</v>
      </c>
      <c r="E394" t="s">
        <v>634</v>
      </c>
      <c r="F394" t="s">
        <v>635</v>
      </c>
      <c r="G394">
        <v>1</v>
      </c>
      <c r="H394" s="6">
        <v>639842</v>
      </c>
      <c r="I394" s="7">
        <v>45827</v>
      </c>
      <c r="J394" s="7">
        <v>45827</v>
      </c>
      <c r="K394">
        <v>15</v>
      </c>
      <c r="L394" t="s">
        <v>40</v>
      </c>
      <c r="M394" t="s">
        <v>5</v>
      </c>
      <c r="N394" t="s">
        <v>41</v>
      </c>
      <c r="O394" t="s">
        <v>47</v>
      </c>
      <c r="P394" t="s">
        <v>2082</v>
      </c>
      <c r="Q394">
        <v>4</v>
      </c>
      <c r="R394">
        <v>11</v>
      </c>
      <c r="S394">
        <v>0</v>
      </c>
      <c r="U394">
        <v>95976</v>
      </c>
      <c r="V394">
        <v>25594</v>
      </c>
      <c r="W394">
        <v>70383</v>
      </c>
      <c r="X394">
        <v>0</v>
      </c>
      <c r="Y394" t="s">
        <v>109</v>
      </c>
    </row>
    <row r="395" spans="1:25" x14ac:dyDescent="0.25">
      <c r="A395">
        <v>394</v>
      </c>
      <c r="B395">
        <v>65178</v>
      </c>
      <c r="C395">
        <v>0</v>
      </c>
      <c r="D395">
        <v>0</v>
      </c>
      <c r="E395" t="s">
        <v>1642</v>
      </c>
      <c r="F395" t="s">
        <v>1643</v>
      </c>
      <c r="G395">
        <v>1</v>
      </c>
      <c r="H395" s="6">
        <v>10076292</v>
      </c>
      <c r="I395" s="7">
        <v>45827</v>
      </c>
      <c r="J395" s="7">
        <v>45827</v>
      </c>
      <c r="K395">
        <v>7</v>
      </c>
      <c r="L395" t="s">
        <v>40</v>
      </c>
      <c r="M395" t="s">
        <v>5</v>
      </c>
      <c r="N395" t="s">
        <v>41</v>
      </c>
      <c r="O395" t="s">
        <v>47</v>
      </c>
      <c r="P395" t="s">
        <v>2082</v>
      </c>
      <c r="Q395">
        <v>7</v>
      </c>
      <c r="R395">
        <v>0</v>
      </c>
      <c r="S395">
        <v>0</v>
      </c>
      <c r="U395">
        <v>705340</v>
      </c>
      <c r="V395">
        <v>705340</v>
      </c>
      <c r="W395">
        <v>0</v>
      </c>
      <c r="X395">
        <v>0</v>
      </c>
      <c r="Y395" t="s">
        <v>48</v>
      </c>
    </row>
    <row r="396" spans="1:25" x14ac:dyDescent="0.25">
      <c r="A396">
        <v>395</v>
      </c>
      <c r="B396">
        <v>65177</v>
      </c>
      <c r="C396">
        <v>0</v>
      </c>
      <c r="D396">
        <v>0</v>
      </c>
      <c r="E396" t="s">
        <v>1486</v>
      </c>
      <c r="F396" t="s">
        <v>1487</v>
      </c>
      <c r="G396">
        <v>1</v>
      </c>
      <c r="H396" s="6">
        <v>1818284</v>
      </c>
      <c r="I396" s="7">
        <v>45827</v>
      </c>
      <c r="J396" s="7">
        <v>45827</v>
      </c>
      <c r="K396">
        <v>7</v>
      </c>
      <c r="L396" t="s">
        <v>40</v>
      </c>
      <c r="M396" t="s">
        <v>5</v>
      </c>
      <c r="N396" t="s">
        <v>41</v>
      </c>
      <c r="O396" t="s">
        <v>47</v>
      </c>
      <c r="P396" t="s">
        <v>2082</v>
      </c>
      <c r="Q396">
        <v>7</v>
      </c>
      <c r="R396">
        <v>0</v>
      </c>
      <c r="S396">
        <v>0</v>
      </c>
      <c r="U396">
        <v>127280</v>
      </c>
      <c r="V396">
        <v>127280</v>
      </c>
      <c r="W396">
        <v>0</v>
      </c>
      <c r="X396">
        <v>0</v>
      </c>
      <c r="Y396" t="s">
        <v>72</v>
      </c>
    </row>
    <row r="397" spans="1:25" x14ac:dyDescent="0.25">
      <c r="A397">
        <v>396</v>
      </c>
      <c r="B397">
        <v>65181</v>
      </c>
      <c r="C397">
        <v>0</v>
      </c>
      <c r="D397">
        <v>0</v>
      </c>
      <c r="E397" t="s">
        <v>1638</v>
      </c>
      <c r="F397" t="s">
        <v>1639</v>
      </c>
      <c r="G397">
        <v>1</v>
      </c>
      <c r="H397" s="6">
        <v>294156</v>
      </c>
      <c r="I397" s="7">
        <v>45827</v>
      </c>
      <c r="J397" s="7">
        <v>45827</v>
      </c>
      <c r="K397">
        <v>7</v>
      </c>
      <c r="L397" t="s">
        <v>40</v>
      </c>
      <c r="M397" t="s">
        <v>5</v>
      </c>
      <c r="N397" t="s">
        <v>41</v>
      </c>
      <c r="O397" t="s">
        <v>47</v>
      </c>
      <c r="P397" t="s">
        <v>2082</v>
      </c>
      <c r="Q397">
        <v>7</v>
      </c>
      <c r="R397">
        <v>0</v>
      </c>
      <c r="S397">
        <v>0</v>
      </c>
      <c r="U397">
        <v>20591</v>
      </c>
      <c r="V397">
        <v>20591</v>
      </c>
      <c r="W397">
        <v>0</v>
      </c>
      <c r="X397">
        <v>0</v>
      </c>
      <c r="Y397" t="s">
        <v>48</v>
      </c>
    </row>
    <row r="398" spans="1:25" x14ac:dyDescent="0.25">
      <c r="A398">
        <v>397</v>
      </c>
      <c r="B398">
        <v>65190</v>
      </c>
      <c r="C398">
        <v>0</v>
      </c>
      <c r="D398">
        <v>0</v>
      </c>
      <c r="E398" t="s">
        <v>1317</v>
      </c>
      <c r="F398" t="s">
        <v>1318</v>
      </c>
      <c r="G398">
        <v>1</v>
      </c>
      <c r="H398" s="6">
        <v>2000000</v>
      </c>
      <c r="I398" s="7">
        <v>45827</v>
      </c>
      <c r="J398" s="7">
        <v>45827</v>
      </c>
      <c r="K398">
        <v>10</v>
      </c>
      <c r="L398" t="s">
        <v>40</v>
      </c>
      <c r="M398" t="s">
        <v>5</v>
      </c>
      <c r="N398" t="s">
        <v>41</v>
      </c>
      <c r="O398" t="s">
        <v>54</v>
      </c>
      <c r="P398" t="s">
        <v>2082</v>
      </c>
      <c r="Q398">
        <v>10</v>
      </c>
      <c r="R398">
        <v>0</v>
      </c>
      <c r="S398">
        <v>0</v>
      </c>
      <c r="U398">
        <v>200000</v>
      </c>
      <c r="V398">
        <v>200000</v>
      </c>
      <c r="W398">
        <v>0</v>
      </c>
      <c r="X398">
        <v>0</v>
      </c>
      <c r="Y398" t="s">
        <v>44</v>
      </c>
    </row>
    <row r="399" spans="1:25" x14ac:dyDescent="0.25">
      <c r="A399">
        <v>398</v>
      </c>
      <c r="B399">
        <v>65171</v>
      </c>
      <c r="C399">
        <v>0</v>
      </c>
      <c r="D399">
        <v>0</v>
      </c>
      <c r="E399" t="s">
        <v>877</v>
      </c>
      <c r="F399" t="s">
        <v>878</v>
      </c>
      <c r="G399">
        <v>1</v>
      </c>
      <c r="H399" s="6">
        <v>4500000</v>
      </c>
      <c r="I399" s="7">
        <v>45826</v>
      </c>
      <c r="J399" s="7">
        <v>45826</v>
      </c>
      <c r="K399" t="s">
        <v>879</v>
      </c>
      <c r="L399" t="s">
        <v>40</v>
      </c>
      <c r="M399" t="s">
        <v>5</v>
      </c>
      <c r="N399" t="s">
        <v>41</v>
      </c>
      <c r="O399" t="s">
        <v>57</v>
      </c>
      <c r="P399" t="s">
        <v>2082</v>
      </c>
      <c r="Q399">
        <v>8.5</v>
      </c>
      <c r="R399">
        <v>0</v>
      </c>
      <c r="S399">
        <v>0</v>
      </c>
      <c r="U399">
        <v>382500</v>
      </c>
      <c r="V399">
        <v>382500</v>
      </c>
      <c r="W399">
        <v>0</v>
      </c>
      <c r="X399">
        <v>0</v>
      </c>
      <c r="Y399" t="s">
        <v>48</v>
      </c>
    </row>
    <row r="400" spans="1:25" x14ac:dyDescent="0.25">
      <c r="A400">
        <v>399</v>
      </c>
      <c r="B400">
        <v>65172</v>
      </c>
      <c r="C400">
        <v>0</v>
      </c>
      <c r="D400">
        <v>0</v>
      </c>
      <c r="E400" t="s">
        <v>1812</v>
      </c>
      <c r="F400" t="s">
        <v>1813</v>
      </c>
      <c r="G400">
        <v>1</v>
      </c>
      <c r="H400" s="6">
        <v>20000000</v>
      </c>
      <c r="I400" s="7">
        <v>45826</v>
      </c>
      <c r="J400" s="7">
        <v>45826</v>
      </c>
      <c r="K400">
        <v>15</v>
      </c>
      <c r="L400" t="s">
        <v>40</v>
      </c>
      <c r="M400" t="s">
        <v>5</v>
      </c>
      <c r="N400" t="s">
        <v>41</v>
      </c>
      <c r="O400" t="s">
        <v>54</v>
      </c>
      <c r="P400" t="s">
        <v>2082</v>
      </c>
      <c r="Q400">
        <v>6</v>
      </c>
      <c r="R400">
        <v>9</v>
      </c>
      <c r="S400">
        <v>0</v>
      </c>
      <c r="U400">
        <v>3000000</v>
      </c>
      <c r="V400">
        <v>1200000</v>
      </c>
      <c r="W400">
        <v>1800000</v>
      </c>
      <c r="X400">
        <v>0</v>
      </c>
      <c r="Y400" t="s">
        <v>48</v>
      </c>
    </row>
    <row r="401" spans="1:25" x14ac:dyDescent="0.25">
      <c r="A401">
        <v>400</v>
      </c>
      <c r="B401">
        <v>65187</v>
      </c>
      <c r="C401">
        <v>0</v>
      </c>
      <c r="D401">
        <v>0</v>
      </c>
      <c r="E401" t="s">
        <v>2291</v>
      </c>
      <c r="F401" t="s">
        <v>2292</v>
      </c>
      <c r="G401">
        <v>1</v>
      </c>
      <c r="H401" s="6">
        <v>7000000</v>
      </c>
      <c r="I401" s="7">
        <v>45826</v>
      </c>
      <c r="J401" s="7">
        <v>45826</v>
      </c>
      <c r="K401">
        <v>5</v>
      </c>
      <c r="L401" t="s">
        <v>40</v>
      </c>
      <c r="M401" t="s">
        <v>5</v>
      </c>
      <c r="N401" t="s">
        <v>41</v>
      </c>
      <c r="O401" t="s">
        <v>47</v>
      </c>
      <c r="P401" t="s">
        <v>2082</v>
      </c>
      <c r="Q401">
        <v>5</v>
      </c>
      <c r="R401">
        <v>0</v>
      </c>
      <c r="S401">
        <v>0</v>
      </c>
      <c r="U401">
        <v>350000</v>
      </c>
      <c r="V401">
        <v>350000</v>
      </c>
      <c r="W401">
        <v>0</v>
      </c>
      <c r="X401">
        <v>0</v>
      </c>
      <c r="Y401" t="s">
        <v>2086</v>
      </c>
    </row>
    <row r="402" spans="1:25" x14ac:dyDescent="0.25">
      <c r="A402">
        <v>401</v>
      </c>
      <c r="B402">
        <v>65169</v>
      </c>
      <c r="C402">
        <v>0</v>
      </c>
      <c r="D402">
        <v>0</v>
      </c>
      <c r="E402" t="s">
        <v>2408</v>
      </c>
      <c r="F402" t="s">
        <v>2409</v>
      </c>
      <c r="G402">
        <v>1</v>
      </c>
      <c r="H402" s="6">
        <v>30000000</v>
      </c>
      <c r="I402" s="7">
        <v>45825</v>
      </c>
      <c r="J402" s="7">
        <v>45825</v>
      </c>
      <c r="K402">
        <v>1</v>
      </c>
      <c r="L402" t="s">
        <v>40</v>
      </c>
      <c r="M402" t="s">
        <v>0</v>
      </c>
      <c r="N402" t="s">
        <v>41</v>
      </c>
      <c r="O402" t="s">
        <v>87</v>
      </c>
      <c r="P402" t="s">
        <v>2082</v>
      </c>
      <c r="Q402">
        <v>1</v>
      </c>
      <c r="R402">
        <v>0</v>
      </c>
      <c r="S402">
        <v>0</v>
      </c>
      <c r="U402">
        <v>300000</v>
      </c>
      <c r="V402">
        <v>300000</v>
      </c>
      <c r="W402">
        <v>0</v>
      </c>
      <c r="X402">
        <v>0</v>
      </c>
      <c r="Y402" t="s">
        <v>2086</v>
      </c>
    </row>
    <row r="403" spans="1:25" x14ac:dyDescent="0.25">
      <c r="A403">
        <v>402</v>
      </c>
      <c r="B403">
        <v>65168</v>
      </c>
      <c r="C403">
        <v>0</v>
      </c>
      <c r="D403">
        <v>0</v>
      </c>
      <c r="E403" t="s">
        <v>1021</v>
      </c>
      <c r="F403" t="s">
        <v>1022</v>
      </c>
      <c r="G403">
        <v>1</v>
      </c>
      <c r="H403" s="6">
        <v>210000000</v>
      </c>
      <c r="I403" s="7">
        <v>45824</v>
      </c>
      <c r="J403" s="7">
        <v>45824</v>
      </c>
      <c r="K403">
        <v>15</v>
      </c>
      <c r="L403" t="s">
        <v>40</v>
      </c>
      <c r="M403" t="s">
        <v>5</v>
      </c>
      <c r="N403" t="s">
        <v>41</v>
      </c>
      <c r="O403" t="s">
        <v>54</v>
      </c>
      <c r="P403" t="s">
        <v>2082</v>
      </c>
      <c r="Q403">
        <v>5</v>
      </c>
      <c r="R403">
        <v>10</v>
      </c>
      <c r="S403">
        <v>0</v>
      </c>
      <c r="U403">
        <v>31500000</v>
      </c>
      <c r="V403">
        <v>10500000</v>
      </c>
      <c r="W403">
        <v>21000000</v>
      </c>
      <c r="X403">
        <v>0</v>
      </c>
      <c r="Y403" t="s">
        <v>48</v>
      </c>
    </row>
    <row r="404" spans="1:25" x14ac:dyDescent="0.25">
      <c r="A404">
        <v>403</v>
      </c>
      <c r="B404">
        <v>65166</v>
      </c>
      <c r="C404">
        <v>0</v>
      </c>
      <c r="D404">
        <v>0</v>
      </c>
      <c r="E404" t="s">
        <v>871</v>
      </c>
      <c r="F404" t="s">
        <v>872</v>
      </c>
      <c r="G404">
        <v>1</v>
      </c>
      <c r="H404" s="6">
        <v>200000000</v>
      </c>
      <c r="I404" s="7">
        <v>45824</v>
      </c>
      <c r="J404" s="7">
        <v>45824</v>
      </c>
      <c r="K404">
        <v>15</v>
      </c>
      <c r="L404" t="s">
        <v>40</v>
      </c>
      <c r="M404" t="s">
        <v>5</v>
      </c>
      <c r="N404" t="s">
        <v>41</v>
      </c>
      <c r="O404" t="s">
        <v>54</v>
      </c>
      <c r="P404" t="s">
        <v>2082</v>
      </c>
      <c r="Q404">
        <v>5</v>
      </c>
      <c r="R404">
        <v>10</v>
      </c>
      <c r="S404">
        <v>0</v>
      </c>
      <c r="U404">
        <v>30000000</v>
      </c>
      <c r="V404">
        <v>10000000</v>
      </c>
      <c r="W404">
        <v>20000000</v>
      </c>
      <c r="X404">
        <v>0</v>
      </c>
      <c r="Y404" t="s">
        <v>48</v>
      </c>
    </row>
    <row r="405" spans="1:25" x14ac:dyDescent="0.25">
      <c r="A405">
        <v>404</v>
      </c>
      <c r="B405">
        <v>65163</v>
      </c>
      <c r="C405">
        <v>0</v>
      </c>
      <c r="D405">
        <v>0</v>
      </c>
      <c r="E405" t="s">
        <v>1510</v>
      </c>
      <c r="F405" t="s">
        <v>1511</v>
      </c>
      <c r="G405">
        <v>1</v>
      </c>
      <c r="H405" s="6">
        <v>20315935</v>
      </c>
      <c r="I405" s="7">
        <v>45824</v>
      </c>
      <c r="J405" s="7">
        <v>45824</v>
      </c>
      <c r="K405">
        <v>7</v>
      </c>
      <c r="L405" t="s">
        <v>40</v>
      </c>
      <c r="M405" t="s">
        <v>5</v>
      </c>
      <c r="N405" t="s">
        <v>41</v>
      </c>
      <c r="O405" t="s">
        <v>57</v>
      </c>
      <c r="P405" t="s">
        <v>2082</v>
      </c>
      <c r="Q405">
        <v>7</v>
      </c>
      <c r="R405">
        <v>0</v>
      </c>
      <c r="S405">
        <v>0</v>
      </c>
      <c r="U405">
        <v>1422115</v>
      </c>
      <c r="V405">
        <v>1422115</v>
      </c>
      <c r="W405">
        <v>0</v>
      </c>
      <c r="X405">
        <v>0</v>
      </c>
      <c r="Y405" t="s">
        <v>109</v>
      </c>
    </row>
    <row r="406" spans="1:25" x14ac:dyDescent="0.25">
      <c r="A406">
        <v>405</v>
      </c>
      <c r="B406">
        <v>65162</v>
      </c>
      <c r="C406">
        <v>0</v>
      </c>
      <c r="D406">
        <v>0</v>
      </c>
      <c r="E406" t="s">
        <v>1696</v>
      </c>
      <c r="F406" t="s">
        <v>1697</v>
      </c>
      <c r="G406">
        <v>1</v>
      </c>
      <c r="H406" s="6">
        <v>113793</v>
      </c>
      <c r="I406" s="7">
        <v>45824</v>
      </c>
      <c r="J406" s="7">
        <v>45824</v>
      </c>
      <c r="K406">
        <v>13</v>
      </c>
      <c r="L406" t="s">
        <v>40</v>
      </c>
      <c r="M406" t="s">
        <v>3</v>
      </c>
      <c r="N406" t="s">
        <v>41</v>
      </c>
      <c r="O406" t="s">
        <v>51</v>
      </c>
      <c r="P406" t="s">
        <v>2082</v>
      </c>
      <c r="Q406">
        <v>13</v>
      </c>
      <c r="R406">
        <v>0</v>
      </c>
      <c r="S406">
        <v>0</v>
      </c>
      <c r="U406">
        <v>14793</v>
      </c>
      <c r="V406">
        <v>14793</v>
      </c>
      <c r="W406">
        <v>0</v>
      </c>
      <c r="X406">
        <v>0</v>
      </c>
      <c r="Y406" t="s">
        <v>48</v>
      </c>
    </row>
    <row r="407" spans="1:25" x14ac:dyDescent="0.25">
      <c r="A407">
        <v>406</v>
      </c>
      <c r="B407">
        <v>65160</v>
      </c>
      <c r="C407">
        <v>0</v>
      </c>
      <c r="D407">
        <v>0</v>
      </c>
      <c r="E407" t="s">
        <v>2457</v>
      </c>
      <c r="F407" t="s">
        <v>2458</v>
      </c>
      <c r="G407">
        <v>1</v>
      </c>
      <c r="H407" s="6">
        <v>10000000</v>
      </c>
      <c r="I407" s="7">
        <v>45824</v>
      </c>
      <c r="J407" s="7">
        <v>45824</v>
      </c>
      <c r="K407">
        <v>9</v>
      </c>
      <c r="L407" t="s">
        <v>40</v>
      </c>
      <c r="M407" t="s">
        <v>5</v>
      </c>
      <c r="N407" t="s">
        <v>41</v>
      </c>
      <c r="O407" t="s">
        <v>54</v>
      </c>
      <c r="P407" t="s">
        <v>2082</v>
      </c>
      <c r="Q407">
        <v>9</v>
      </c>
      <c r="R407">
        <v>0</v>
      </c>
      <c r="S407">
        <v>0</v>
      </c>
      <c r="U407">
        <v>900000</v>
      </c>
      <c r="V407">
        <v>900000</v>
      </c>
      <c r="W407">
        <v>0</v>
      </c>
      <c r="X407">
        <v>0</v>
      </c>
      <c r="Y407" t="s">
        <v>48</v>
      </c>
    </row>
    <row r="408" spans="1:25" x14ac:dyDescent="0.25">
      <c r="A408">
        <v>407</v>
      </c>
      <c r="B408">
        <v>65161</v>
      </c>
      <c r="C408">
        <v>0</v>
      </c>
      <c r="D408">
        <v>0</v>
      </c>
      <c r="E408" t="s">
        <v>1355</v>
      </c>
      <c r="F408" t="s">
        <v>1356</v>
      </c>
      <c r="G408">
        <v>1</v>
      </c>
      <c r="H408" s="6">
        <v>4239572</v>
      </c>
      <c r="I408" s="7">
        <v>45824</v>
      </c>
      <c r="J408" s="7">
        <v>45824</v>
      </c>
      <c r="K408">
        <v>15</v>
      </c>
      <c r="L408" t="s">
        <v>40</v>
      </c>
      <c r="M408" t="s">
        <v>5</v>
      </c>
      <c r="N408" t="s">
        <v>41</v>
      </c>
      <c r="O408" t="s">
        <v>57</v>
      </c>
      <c r="P408" t="s">
        <v>2082</v>
      </c>
      <c r="Q408">
        <v>8</v>
      </c>
      <c r="R408">
        <v>7</v>
      </c>
      <c r="S408">
        <v>0</v>
      </c>
      <c r="U408">
        <v>635936</v>
      </c>
      <c r="V408">
        <v>339166</v>
      </c>
      <c r="W408">
        <v>296770</v>
      </c>
      <c r="X408">
        <v>0</v>
      </c>
      <c r="Y408" t="s">
        <v>48</v>
      </c>
    </row>
    <row r="409" spans="1:25" x14ac:dyDescent="0.25">
      <c r="A409">
        <v>408</v>
      </c>
      <c r="B409">
        <v>65167</v>
      </c>
      <c r="C409">
        <v>0</v>
      </c>
      <c r="D409">
        <v>0</v>
      </c>
      <c r="E409" t="s">
        <v>934</v>
      </c>
      <c r="F409" t="s">
        <v>935</v>
      </c>
      <c r="G409">
        <v>1</v>
      </c>
      <c r="H409" s="6">
        <v>30000000</v>
      </c>
      <c r="I409" s="7">
        <v>45824</v>
      </c>
      <c r="J409" s="7">
        <v>45824</v>
      </c>
      <c r="K409">
        <v>15</v>
      </c>
      <c r="L409" t="s">
        <v>40</v>
      </c>
      <c r="M409" t="s">
        <v>5</v>
      </c>
      <c r="N409" t="s">
        <v>41</v>
      </c>
      <c r="O409" t="s">
        <v>54</v>
      </c>
      <c r="P409" t="s">
        <v>2082</v>
      </c>
      <c r="Q409">
        <v>5</v>
      </c>
      <c r="R409">
        <v>10</v>
      </c>
      <c r="S409">
        <v>0</v>
      </c>
      <c r="U409">
        <v>4500000</v>
      </c>
      <c r="V409">
        <v>1500000</v>
      </c>
      <c r="W409">
        <v>3000000</v>
      </c>
      <c r="X409">
        <v>0</v>
      </c>
      <c r="Y409" t="s">
        <v>48</v>
      </c>
    </row>
    <row r="410" spans="1:25" x14ac:dyDescent="0.25">
      <c r="A410">
        <v>409</v>
      </c>
      <c r="B410">
        <v>65129</v>
      </c>
      <c r="C410">
        <v>0</v>
      </c>
      <c r="D410">
        <v>0</v>
      </c>
      <c r="E410" t="s">
        <v>1761</v>
      </c>
      <c r="F410" t="s">
        <v>1762</v>
      </c>
      <c r="G410">
        <v>1</v>
      </c>
      <c r="H410" s="6">
        <v>5000000</v>
      </c>
      <c r="I410" s="7">
        <v>45821</v>
      </c>
      <c r="J410" s="7">
        <v>45821</v>
      </c>
      <c r="K410">
        <v>15</v>
      </c>
      <c r="L410" t="s">
        <v>40</v>
      </c>
      <c r="M410" t="s">
        <v>5</v>
      </c>
      <c r="N410" t="s">
        <v>41</v>
      </c>
      <c r="O410" t="s">
        <v>77</v>
      </c>
      <c r="P410" t="s">
        <v>2082</v>
      </c>
      <c r="Q410">
        <v>5</v>
      </c>
      <c r="R410">
        <v>10</v>
      </c>
      <c r="S410">
        <v>0</v>
      </c>
      <c r="U410">
        <v>750000</v>
      </c>
      <c r="V410">
        <v>250000</v>
      </c>
      <c r="W410">
        <v>500000</v>
      </c>
      <c r="X410">
        <v>0</v>
      </c>
      <c r="Y410" t="s">
        <v>48</v>
      </c>
    </row>
    <row r="411" spans="1:25" x14ac:dyDescent="0.25">
      <c r="A411">
        <v>410</v>
      </c>
      <c r="B411">
        <v>65144</v>
      </c>
      <c r="C411">
        <v>0</v>
      </c>
      <c r="D411">
        <v>0</v>
      </c>
      <c r="E411" t="s">
        <v>1272</v>
      </c>
      <c r="F411" t="s">
        <v>1273</v>
      </c>
      <c r="G411">
        <v>1</v>
      </c>
      <c r="H411" s="6">
        <v>1582545</v>
      </c>
      <c r="I411" s="7">
        <v>45821</v>
      </c>
      <c r="J411" s="7">
        <v>45821</v>
      </c>
      <c r="K411">
        <v>15</v>
      </c>
      <c r="L411" t="s">
        <v>40</v>
      </c>
      <c r="M411" t="s">
        <v>9</v>
      </c>
      <c r="N411" t="s">
        <v>41</v>
      </c>
      <c r="O411" t="s">
        <v>42</v>
      </c>
      <c r="P411" t="s">
        <v>2082</v>
      </c>
      <c r="Q411">
        <v>5</v>
      </c>
      <c r="R411">
        <v>10</v>
      </c>
      <c r="S411">
        <v>0</v>
      </c>
      <c r="U411">
        <v>237382</v>
      </c>
      <c r="V411">
        <v>79127</v>
      </c>
      <c r="W411">
        <v>158254</v>
      </c>
      <c r="X411">
        <v>0</v>
      </c>
      <c r="Y411" t="s">
        <v>44</v>
      </c>
    </row>
    <row r="412" spans="1:25" x14ac:dyDescent="0.25">
      <c r="A412">
        <v>411</v>
      </c>
      <c r="B412">
        <v>65158</v>
      </c>
      <c r="C412">
        <v>0</v>
      </c>
      <c r="D412">
        <v>0</v>
      </c>
      <c r="E412" t="s">
        <v>795</v>
      </c>
      <c r="F412" t="s">
        <v>796</v>
      </c>
      <c r="G412">
        <v>1</v>
      </c>
      <c r="H412" s="6">
        <v>15660594</v>
      </c>
      <c r="I412" s="7">
        <v>45821</v>
      </c>
      <c r="J412" s="7">
        <v>45821</v>
      </c>
      <c r="K412" t="s">
        <v>167</v>
      </c>
      <c r="L412" t="s">
        <v>40</v>
      </c>
      <c r="M412" t="s">
        <v>7</v>
      </c>
      <c r="N412" t="s">
        <v>41</v>
      </c>
      <c r="O412" t="s">
        <v>64</v>
      </c>
      <c r="P412" t="s">
        <v>2082</v>
      </c>
      <c r="Q412">
        <v>5.5</v>
      </c>
      <c r="R412">
        <v>0</v>
      </c>
      <c r="S412">
        <v>0</v>
      </c>
      <c r="U412">
        <v>861333</v>
      </c>
      <c r="V412">
        <v>861333</v>
      </c>
      <c r="W412">
        <v>0</v>
      </c>
      <c r="X412">
        <v>0</v>
      </c>
      <c r="Y412" t="s">
        <v>44</v>
      </c>
    </row>
    <row r="413" spans="1:25" x14ac:dyDescent="0.25">
      <c r="A413">
        <v>412</v>
      </c>
      <c r="B413">
        <v>65149</v>
      </c>
      <c r="C413">
        <v>0</v>
      </c>
      <c r="D413">
        <v>0</v>
      </c>
      <c r="E413" t="s">
        <v>1250</v>
      </c>
      <c r="F413" t="s">
        <v>1251</v>
      </c>
      <c r="G413">
        <v>1</v>
      </c>
      <c r="H413" s="6">
        <v>1803783</v>
      </c>
      <c r="I413" s="7">
        <v>45821</v>
      </c>
      <c r="J413" s="7">
        <v>45821</v>
      </c>
      <c r="K413">
        <v>5</v>
      </c>
      <c r="L413" t="s">
        <v>40</v>
      </c>
      <c r="M413" t="s">
        <v>9</v>
      </c>
      <c r="N413" t="s">
        <v>41</v>
      </c>
      <c r="O413" t="s">
        <v>42</v>
      </c>
      <c r="P413" t="s">
        <v>2082</v>
      </c>
      <c r="Q413">
        <v>5</v>
      </c>
      <c r="R413">
        <v>0</v>
      </c>
      <c r="S413">
        <v>0</v>
      </c>
      <c r="U413">
        <v>90189</v>
      </c>
      <c r="V413">
        <v>90189</v>
      </c>
      <c r="W413">
        <v>0</v>
      </c>
      <c r="X413">
        <v>0</v>
      </c>
      <c r="Y413" t="s">
        <v>44</v>
      </c>
    </row>
    <row r="414" spans="1:25" x14ac:dyDescent="0.25">
      <c r="A414">
        <v>413</v>
      </c>
      <c r="B414">
        <v>65322</v>
      </c>
      <c r="C414">
        <v>0</v>
      </c>
      <c r="D414">
        <v>0</v>
      </c>
      <c r="E414" t="s">
        <v>1276</v>
      </c>
      <c r="F414" t="s">
        <v>1277</v>
      </c>
      <c r="G414">
        <v>1</v>
      </c>
      <c r="H414" s="6">
        <v>3772066</v>
      </c>
      <c r="I414" s="7">
        <v>45821</v>
      </c>
      <c r="J414" s="7">
        <v>45821</v>
      </c>
      <c r="K414">
        <v>5</v>
      </c>
      <c r="L414" t="s">
        <v>40</v>
      </c>
      <c r="M414" t="s">
        <v>9</v>
      </c>
      <c r="N414" t="s">
        <v>41</v>
      </c>
      <c r="O414" t="s">
        <v>42</v>
      </c>
      <c r="P414" t="s">
        <v>2082</v>
      </c>
      <c r="Q414">
        <v>5</v>
      </c>
      <c r="R414">
        <v>0</v>
      </c>
      <c r="S414">
        <v>0</v>
      </c>
      <c r="U414">
        <v>188603</v>
      </c>
      <c r="V414">
        <v>188603</v>
      </c>
      <c r="W414">
        <v>0</v>
      </c>
      <c r="X414">
        <v>0</v>
      </c>
      <c r="Y414" t="s">
        <v>44</v>
      </c>
    </row>
    <row r="415" spans="1:25" x14ac:dyDescent="0.25">
      <c r="A415">
        <v>414</v>
      </c>
      <c r="B415">
        <v>65146</v>
      </c>
      <c r="C415">
        <v>0</v>
      </c>
      <c r="D415">
        <v>0</v>
      </c>
      <c r="E415" t="s">
        <v>1278</v>
      </c>
      <c r="F415" t="s">
        <v>1279</v>
      </c>
      <c r="G415">
        <v>1</v>
      </c>
      <c r="H415" s="6">
        <v>406638</v>
      </c>
      <c r="I415" s="7">
        <v>45821</v>
      </c>
      <c r="J415" s="7">
        <v>45821</v>
      </c>
      <c r="K415">
        <v>5</v>
      </c>
      <c r="L415" t="s">
        <v>40</v>
      </c>
      <c r="M415" t="s">
        <v>9</v>
      </c>
      <c r="N415" t="s">
        <v>41</v>
      </c>
      <c r="O415" t="s">
        <v>42</v>
      </c>
      <c r="P415" t="s">
        <v>2082</v>
      </c>
      <c r="Q415">
        <v>5</v>
      </c>
      <c r="R415">
        <v>0</v>
      </c>
      <c r="S415">
        <v>0</v>
      </c>
      <c r="U415">
        <v>20332</v>
      </c>
      <c r="V415">
        <v>20332</v>
      </c>
      <c r="W415">
        <v>0</v>
      </c>
      <c r="X415">
        <v>0</v>
      </c>
      <c r="Y415" t="s">
        <v>44</v>
      </c>
    </row>
    <row r="416" spans="1:25" x14ac:dyDescent="0.25">
      <c r="A416">
        <v>415</v>
      </c>
      <c r="B416">
        <v>65147</v>
      </c>
      <c r="C416">
        <v>0</v>
      </c>
      <c r="D416">
        <v>0</v>
      </c>
      <c r="E416" t="s">
        <v>1278</v>
      </c>
      <c r="F416" t="s">
        <v>1279</v>
      </c>
      <c r="G416">
        <v>1</v>
      </c>
      <c r="H416" s="6">
        <v>347076</v>
      </c>
      <c r="I416" s="7">
        <v>45821</v>
      </c>
      <c r="J416" s="7">
        <v>45821</v>
      </c>
      <c r="K416">
        <v>5</v>
      </c>
      <c r="L416" t="s">
        <v>40</v>
      </c>
      <c r="M416" t="s">
        <v>9</v>
      </c>
      <c r="N416" t="s">
        <v>41</v>
      </c>
      <c r="O416" t="s">
        <v>42</v>
      </c>
      <c r="P416" t="s">
        <v>2082</v>
      </c>
      <c r="Q416">
        <v>5</v>
      </c>
      <c r="R416">
        <v>0</v>
      </c>
      <c r="S416">
        <v>0</v>
      </c>
      <c r="U416">
        <v>17354</v>
      </c>
      <c r="V416">
        <v>17354</v>
      </c>
      <c r="W416">
        <v>0</v>
      </c>
      <c r="X416">
        <v>0</v>
      </c>
      <c r="Y416" t="s">
        <v>44</v>
      </c>
    </row>
    <row r="417" spans="1:25" x14ac:dyDescent="0.25">
      <c r="A417">
        <v>416</v>
      </c>
      <c r="B417">
        <v>65148</v>
      </c>
      <c r="C417">
        <v>0</v>
      </c>
      <c r="D417">
        <v>0</v>
      </c>
      <c r="E417" t="s">
        <v>1278</v>
      </c>
      <c r="F417" t="s">
        <v>1279</v>
      </c>
      <c r="G417">
        <v>1</v>
      </c>
      <c r="H417" s="6">
        <v>407864</v>
      </c>
      <c r="I417" s="7">
        <v>45821</v>
      </c>
      <c r="J417" s="7">
        <v>45821</v>
      </c>
      <c r="K417">
        <v>5</v>
      </c>
      <c r="L417" t="s">
        <v>40</v>
      </c>
      <c r="M417" t="s">
        <v>9</v>
      </c>
      <c r="N417" t="s">
        <v>41</v>
      </c>
      <c r="O417" t="s">
        <v>42</v>
      </c>
      <c r="P417" t="s">
        <v>2082</v>
      </c>
      <c r="Q417">
        <v>5</v>
      </c>
      <c r="R417">
        <v>0</v>
      </c>
      <c r="S417">
        <v>0</v>
      </c>
      <c r="U417">
        <v>20393</v>
      </c>
      <c r="V417">
        <v>20393</v>
      </c>
      <c r="W417">
        <v>0</v>
      </c>
      <c r="X417">
        <v>0</v>
      </c>
      <c r="Y417" t="s">
        <v>44</v>
      </c>
    </row>
    <row r="418" spans="1:25" x14ac:dyDescent="0.25">
      <c r="A418">
        <v>417</v>
      </c>
      <c r="B418">
        <v>65150</v>
      </c>
      <c r="C418">
        <v>0</v>
      </c>
      <c r="D418">
        <v>0</v>
      </c>
      <c r="E418" t="s">
        <v>1254</v>
      </c>
      <c r="F418" t="s">
        <v>1255</v>
      </c>
      <c r="G418">
        <v>1</v>
      </c>
      <c r="H418" s="6">
        <v>1319026</v>
      </c>
      <c r="I418" s="7">
        <v>45821</v>
      </c>
      <c r="J418" s="7">
        <v>45821</v>
      </c>
      <c r="K418">
        <v>5</v>
      </c>
      <c r="L418" t="s">
        <v>40</v>
      </c>
      <c r="M418" t="s">
        <v>9</v>
      </c>
      <c r="N418" t="s">
        <v>41</v>
      </c>
      <c r="O418" t="s">
        <v>42</v>
      </c>
      <c r="P418" t="s">
        <v>2082</v>
      </c>
      <c r="Q418">
        <v>5</v>
      </c>
      <c r="R418">
        <v>0</v>
      </c>
      <c r="S418">
        <v>0</v>
      </c>
      <c r="U418">
        <v>65951</v>
      </c>
      <c r="V418">
        <v>65951</v>
      </c>
      <c r="W418">
        <v>0</v>
      </c>
      <c r="X418">
        <v>0</v>
      </c>
      <c r="Y418" t="s">
        <v>44</v>
      </c>
    </row>
    <row r="419" spans="1:25" x14ac:dyDescent="0.25">
      <c r="A419">
        <v>418</v>
      </c>
      <c r="B419">
        <v>65152</v>
      </c>
      <c r="C419">
        <v>0</v>
      </c>
      <c r="D419">
        <v>0</v>
      </c>
      <c r="E419" t="s">
        <v>1258</v>
      </c>
      <c r="F419" t="s">
        <v>1259</v>
      </c>
      <c r="G419">
        <v>1</v>
      </c>
      <c r="H419" s="6">
        <v>830920</v>
      </c>
      <c r="I419" s="7">
        <v>45821</v>
      </c>
      <c r="J419" s="7">
        <v>45821</v>
      </c>
      <c r="K419">
        <v>5</v>
      </c>
      <c r="L419" t="s">
        <v>40</v>
      </c>
      <c r="M419" t="s">
        <v>9</v>
      </c>
      <c r="N419" t="s">
        <v>41</v>
      </c>
      <c r="O419" t="s">
        <v>42</v>
      </c>
      <c r="P419" t="s">
        <v>2082</v>
      </c>
      <c r="Q419">
        <v>5</v>
      </c>
      <c r="R419">
        <v>0</v>
      </c>
      <c r="S419">
        <v>0</v>
      </c>
      <c r="U419">
        <v>41546</v>
      </c>
      <c r="V419">
        <v>41546</v>
      </c>
      <c r="W419">
        <v>0</v>
      </c>
      <c r="X419">
        <v>0</v>
      </c>
      <c r="Y419" t="s">
        <v>44</v>
      </c>
    </row>
    <row r="420" spans="1:25" x14ac:dyDescent="0.25">
      <c r="A420">
        <v>419</v>
      </c>
      <c r="B420">
        <v>65153</v>
      </c>
      <c r="C420">
        <v>0</v>
      </c>
      <c r="D420">
        <v>0</v>
      </c>
      <c r="E420" t="s">
        <v>1260</v>
      </c>
      <c r="F420" t="s">
        <v>1261</v>
      </c>
      <c r="G420">
        <v>1</v>
      </c>
      <c r="H420" s="6">
        <v>1584971</v>
      </c>
      <c r="I420" s="7">
        <v>45821</v>
      </c>
      <c r="J420" s="7">
        <v>45821</v>
      </c>
      <c r="K420">
        <v>5</v>
      </c>
      <c r="L420" t="s">
        <v>40</v>
      </c>
      <c r="M420" t="s">
        <v>9</v>
      </c>
      <c r="N420" t="s">
        <v>41</v>
      </c>
      <c r="O420" t="s">
        <v>42</v>
      </c>
      <c r="P420" t="s">
        <v>2082</v>
      </c>
      <c r="Q420">
        <v>5</v>
      </c>
      <c r="R420">
        <v>0</v>
      </c>
      <c r="S420">
        <v>0</v>
      </c>
      <c r="U420">
        <v>79249</v>
      </c>
      <c r="V420">
        <v>79249</v>
      </c>
      <c r="W420">
        <v>0</v>
      </c>
      <c r="X420">
        <v>0</v>
      </c>
      <c r="Y420" t="s">
        <v>44</v>
      </c>
    </row>
    <row r="421" spans="1:25" x14ac:dyDescent="0.25">
      <c r="A421">
        <v>420</v>
      </c>
      <c r="B421">
        <v>65151</v>
      </c>
      <c r="C421">
        <v>0</v>
      </c>
      <c r="D421">
        <v>0</v>
      </c>
      <c r="E421" t="s">
        <v>1256</v>
      </c>
      <c r="F421" t="s">
        <v>1257</v>
      </c>
      <c r="G421">
        <v>1</v>
      </c>
      <c r="H421" s="6">
        <v>1731709</v>
      </c>
      <c r="I421" s="7">
        <v>45821</v>
      </c>
      <c r="J421" s="7">
        <v>45821</v>
      </c>
      <c r="K421">
        <v>5</v>
      </c>
      <c r="L421" t="s">
        <v>40</v>
      </c>
      <c r="M421" t="s">
        <v>9</v>
      </c>
      <c r="N421" t="s">
        <v>41</v>
      </c>
      <c r="O421" t="s">
        <v>42</v>
      </c>
      <c r="P421" t="s">
        <v>2082</v>
      </c>
      <c r="Q421">
        <v>5</v>
      </c>
      <c r="R421">
        <v>0</v>
      </c>
      <c r="S421">
        <v>0</v>
      </c>
      <c r="U421">
        <v>86585</v>
      </c>
      <c r="V421">
        <v>86585</v>
      </c>
      <c r="W421">
        <v>0</v>
      </c>
      <c r="X421">
        <v>0</v>
      </c>
      <c r="Y421" t="s">
        <v>44</v>
      </c>
    </row>
    <row r="422" spans="1:25" x14ac:dyDescent="0.25">
      <c r="A422">
        <v>421</v>
      </c>
      <c r="B422">
        <v>65156</v>
      </c>
      <c r="C422">
        <v>0</v>
      </c>
      <c r="D422">
        <v>0</v>
      </c>
      <c r="E422" t="s">
        <v>1743</v>
      </c>
      <c r="F422" t="s">
        <v>1744</v>
      </c>
      <c r="G422">
        <v>1</v>
      </c>
      <c r="H422" s="6">
        <v>68055174</v>
      </c>
      <c r="I422" s="7">
        <v>45821</v>
      </c>
      <c r="J422" s="7">
        <v>45821</v>
      </c>
      <c r="K422">
        <v>15</v>
      </c>
      <c r="L422" t="s">
        <v>40</v>
      </c>
      <c r="M422" t="s">
        <v>5</v>
      </c>
      <c r="N422" t="s">
        <v>41</v>
      </c>
      <c r="O422" t="s">
        <v>54</v>
      </c>
      <c r="P422" t="s">
        <v>2082</v>
      </c>
      <c r="Q422">
        <v>4.5</v>
      </c>
      <c r="R422">
        <v>10.5</v>
      </c>
      <c r="S422">
        <v>0</v>
      </c>
      <c r="U422">
        <v>10208276</v>
      </c>
      <c r="V422">
        <v>3062483</v>
      </c>
      <c r="W422">
        <v>7145793</v>
      </c>
      <c r="X422">
        <v>0</v>
      </c>
      <c r="Y422" t="s">
        <v>48</v>
      </c>
    </row>
    <row r="423" spans="1:25" x14ac:dyDescent="0.25">
      <c r="A423">
        <v>422</v>
      </c>
      <c r="B423">
        <v>65131</v>
      </c>
      <c r="C423">
        <v>0</v>
      </c>
      <c r="D423">
        <v>0</v>
      </c>
      <c r="E423" t="s">
        <v>814</v>
      </c>
      <c r="F423" t="s">
        <v>815</v>
      </c>
      <c r="G423">
        <v>1</v>
      </c>
      <c r="H423" s="6">
        <v>13620424</v>
      </c>
      <c r="I423" s="7">
        <v>45821</v>
      </c>
      <c r="J423" s="7">
        <v>45821</v>
      </c>
      <c r="K423">
        <v>15</v>
      </c>
      <c r="L423" t="s">
        <v>40</v>
      </c>
      <c r="M423" t="s">
        <v>5</v>
      </c>
      <c r="N423" t="s">
        <v>41</v>
      </c>
      <c r="O423" t="s">
        <v>54</v>
      </c>
      <c r="P423" t="s">
        <v>2082</v>
      </c>
      <c r="Q423">
        <v>3.3</v>
      </c>
      <c r="R423">
        <v>11.7</v>
      </c>
      <c r="S423">
        <v>0</v>
      </c>
      <c r="U423">
        <v>2043064</v>
      </c>
      <c r="V423">
        <v>449474</v>
      </c>
      <c r="W423">
        <v>1593590</v>
      </c>
      <c r="X423">
        <v>0</v>
      </c>
      <c r="Y423" t="s">
        <v>48</v>
      </c>
    </row>
    <row r="424" spans="1:25" x14ac:dyDescent="0.25">
      <c r="A424">
        <v>423</v>
      </c>
      <c r="B424">
        <v>65155</v>
      </c>
      <c r="C424">
        <v>0</v>
      </c>
      <c r="D424">
        <v>0</v>
      </c>
      <c r="E424" t="s">
        <v>2269</v>
      </c>
      <c r="F424" t="s">
        <v>2270</v>
      </c>
      <c r="G424">
        <v>1</v>
      </c>
      <c r="H424" s="6">
        <v>312508</v>
      </c>
      <c r="I424" s="7">
        <v>45821</v>
      </c>
      <c r="J424" s="7">
        <v>45821</v>
      </c>
      <c r="K424">
        <v>15</v>
      </c>
      <c r="L424" t="s">
        <v>40</v>
      </c>
      <c r="M424" t="s">
        <v>5</v>
      </c>
      <c r="N424" t="s">
        <v>41</v>
      </c>
      <c r="O424" t="s">
        <v>54</v>
      </c>
      <c r="P424" t="s">
        <v>2082</v>
      </c>
      <c r="Q424">
        <v>4</v>
      </c>
      <c r="R424">
        <v>11</v>
      </c>
      <c r="S424">
        <v>0</v>
      </c>
      <c r="U424">
        <v>46876</v>
      </c>
      <c r="V424">
        <v>12500</v>
      </c>
      <c r="W424">
        <v>34376</v>
      </c>
      <c r="X424">
        <v>0</v>
      </c>
      <c r="Y424" t="s">
        <v>109</v>
      </c>
    </row>
    <row r="425" spans="1:25" x14ac:dyDescent="0.25">
      <c r="A425">
        <v>424</v>
      </c>
      <c r="B425">
        <v>65132</v>
      </c>
      <c r="C425">
        <v>0</v>
      </c>
      <c r="D425">
        <v>0</v>
      </c>
      <c r="E425" t="s">
        <v>2267</v>
      </c>
      <c r="F425" t="s">
        <v>2268</v>
      </c>
      <c r="G425">
        <v>1</v>
      </c>
      <c r="H425" s="6">
        <v>252607</v>
      </c>
      <c r="I425" s="7">
        <v>45821</v>
      </c>
      <c r="J425" s="7">
        <v>45821</v>
      </c>
      <c r="K425">
        <v>15</v>
      </c>
      <c r="L425" t="s">
        <v>40</v>
      </c>
      <c r="M425" t="s">
        <v>5</v>
      </c>
      <c r="N425" t="s">
        <v>41</v>
      </c>
      <c r="O425" t="s">
        <v>54</v>
      </c>
      <c r="P425" t="s">
        <v>2082</v>
      </c>
      <c r="Q425">
        <v>4</v>
      </c>
      <c r="R425">
        <v>11</v>
      </c>
      <c r="S425">
        <v>0</v>
      </c>
      <c r="U425">
        <v>37891</v>
      </c>
      <c r="V425">
        <v>10104</v>
      </c>
      <c r="W425">
        <v>27787</v>
      </c>
      <c r="X425">
        <v>0</v>
      </c>
      <c r="Y425" t="s">
        <v>48</v>
      </c>
    </row>
    <row r="426" spans="1:25" x14ac:dyDescent="0.25">
      <c r="A426">
        <v>425</v>
      </c>
      <c r="B426">
        <v>65142</v>
      </c>
      <c r="C426">
        <v>0</v>
      </c>
      <c r="D426">
        <v>0</v>
      </c>
      <c r="E426" t="s">
        <v>1196</v>
      </c>
      <c r="F426" t="s">
        <v>1197</v>
      </c>
      <c r="G426">
        <v>1</v>
      </c>
      <c r="H426" s="6">
        <v>6128535</v>
      </c>
      <c r="I426" s="7">
        <v>45821</v>
      </c>
      <c r="J426" s="7">
        <v>45821</v>
      </c>
      <c r="K426">
        <v>15</v>
      </c>
      <c r="L426" t="s">
        <v>40</v>
      </c>
      <c r="M426" t="s">
        <v>9</v>
      </c>
      <c r="N426" t="s">
        <v>41</v>
      </c>
      <c r="O426" t="s">
        <v>42</v>
      </c>
      <c r="P426" t="s">
        <v>2082</v>
      </c>
      <c r="Q426">
        <v>5</v>
      </c>
      <c r="R426">
        <v>10</v>
      </c>
      <c r="S426">
        <v>0</v>
      </c>
      <c r="U426">
        <v>919280</v>
      </c>
      <c r="V426">
        <v>306427</v>
      </c>
      <c r="W426">
        <v>612854</v>
      </c>
      <c r="X426">
        <v>0</v>
      </c>
      <c r="Y426" t="s">
        <v>112</v>
      </c>
    </row>
    <row r="427" spans="1:25" x14ac:dyDescent="0.25">
      <c r="A427">
        <v>426</v>
      </c>
      <c r="B427">
        <v>65157</v>
      </c>
      <c r="C427">
        <v>0</v>
      </c>
      <c r="D427">
        <v>0</v>
      </c>
      <c r="E427" t="s">
        <v>1035</v>
      </c>
      <c r="F427" t="s">
        <v>1036</v>
      </c>
      <c r="G427">
        <v>1</v>
      </c>
      <c r="H427" s="6">
        <v>9098500</v>
      </c>
      <c r="I427" s="7">
        <v>45821</v>
      </c>
      <c r="J427" s="7">
        <v>45821</v>
      </c>
      <c r="K427">
        <v>5</v>
      </c>
      <c r="L427" t="s">
        <v>40</v>
      </c>
      <c r="M427" t="s">
        <v>5</v>
      </c>
      <c r="N427" t="s">
        <v>41</v>
      </c>
      <c r="O427" t="s">
        <v>47</v>
      </c>
      <c r="P427" t="s">
        <v>2082</v>
      </c>
      <c r="Q427">
        <v>5</v>
      </c>
      <c r="R427">
        <v>0</v>
      </c>
      <c r="S427">
        <v>0</v>
      </c>
      <c r="U427">
        <v>454925</v>
      </c>
      <c r="V427">
        <v>454925</v>
      </c>
      <c r="W427">
        <v>0</v>
      </c>
      <c r="X427">
        <v>0</v>
      </c>
      <c r="Y427" t="s">
        <v>390</v>
      </c>
    </row>
    <row r="428" spans="1:25" x14ac:dyDescent="0.25">
      <c r="A428">
        <v>427</v>
      </c>
      <c r="B428">
        <v>65143</v>
      </c>
      <c r="C428">
        <v>0</v>
      </c>
      <c r="D428">
        <v>0</v>
      </c>
      <c r="E428" t="s">
        <v>1216</v>
      </c>
      <c r="F428" t="s">
        <v>1217</v>
      </c>
      <c r="G428">
        <v>1</v>
      </c>
      <c r="H428" s="6">
        <v>1404474</v>
      </c>
      <c r="I428" s="7">
        <v>45821</v>
      </c>
      <c r="J428" s="7">
        <v>45821</v>
      </c>
      <c r="K428">
        <v>15</v>
      </c>
      <c r="L428" t="s">
        <v>40</v>
      </c>
      <c r="M428" t="s">
        <v>9</v>
      </c>
      <c r="N428" t="s">
        <v>41</v>
      </c>
      <c r="O428" t="s">
        <v>42</v>
      </c>
      <c r="P428" t="s">
        <v>2082</v>
      </c>
      <c r="Q428">
        <v>5</v>
      </c>
      <c r="R428">
        <v>10</v>
      </c>
      <c r="S428">
        <v>0</v>
      </c>
      <c r="U428">
        <v>210671</v>
      </c>
      <c r="V428">
        <v>70224</v>
      </c>
      <c r="W428">
        <v>140447</v>
      </c>
      <c r="X428">
        <v>0</v>
      </c>
      <c r="Y428" t="s">
        <v>112</v>
      </c>
    </row>
    <row r="429" spans="1:25" x14ac:dyDescent="0.25">
      <c r="A429">
        <v>428</v>
      </c>
      <c r="B429">
        <v>65137</v>
      </c>
      <c r="C429">
        <v>0</v>
      </c>
      <c r="D429">
        <v>0</v>
      </c>
      <c r="E429" t="s">
        <v>1190</v>
      </c>
      <c r="F429" t="s">
        <v>1191</v>
      </c>
      <c r="G429">
        <v>1</v>
      </c>
      <c r="H429" s="6">
        <v>103137</v>
      </c>
      <c r="I429" s="7">
        <v>45821</v>
      </c>
      <c r="J429" s="7">
        <v>45821</v>
      </c>
      <c r="K429">
        <v>15</v>
      </c>
      <c r="L429" t="s">
        <v>40</v>
      </c>
      <c r="M429" t="s">
        <v>9</v>
      </c>
      <c r="N429" t="s">
        <v>41</v>
      </c>
      <c r="O429" t="s">
        <v>42</v>
      </c>
      <c r="P429" t="s">
        <v>2082</v>
      </c>
      <c r="Q429">
        <v>5</v>
      </c>
      <c r="R429">
        <v>10</v>
      </c>
      <c r="S429">
        <v>0</v>
      </c>
      <c r="U429">
        <v>15471</v>
      </c>
      <c r="V429">
        <v>5157</v>
      </c>
      <c r="W429">
        <v>10314</v>
      </c>
      <c r="X429">
        <v>0</v>
      </c>
      <c r="Y429" t="s">
        <v>44</v>
      </c>
    </row>
    <row r="430" spans="1:25" x14ac:dyDescent="0.25">
      <c r="A430">
        <v>429</v>
      </c>
      <c r="B430">
        <v>65138</v>
      </c>
      <c r="C430">
        <v>0</v>
      </c>
      <c r="D430">
        <v>0</v>
      </c>
      <c r="E430" t="s">
        <v>1190</v>
      </c>
      <c r="F430" t="s">
        <v>1191</v>
      </c>
      <c r="G430">
        <v>1</v>
      </c>
      <c r="H430" s="6">
        <v>66846</v>
      </c>
      <c r="I430" s="7">
        <v>45821</v>
      </c>
      <c r="J430" s="7">
        <v>45821</v>
      </c>
      <c r="K430">
        <v>15</v>
      </c>
      <c r="L430" t="s">
        <v>40</v>
      </c>
      <c r="M430" t="s">
        <v>9</v>
      </c>
      <c r="N430" t="s">
        <v>41</v>
      </c>
      <c r="O430" t="s">
        <v>42</v>
      </c>
      <c r="P430" t="s">
        <v>2082</v>
      </c>
      <c r="Q430">
        <v>5</v>
      </c>
      <c r="R430">
        <v>10</v>
      </c>
      <c r="S430">
        <v>0</v>
      </c>
      <c r="U430">
        <v>10027</v>
      </c>
      <c r="V430">
        <v>3342</v>
      </c>
      <c r="W430">
        <v>6685</v>
      </c>
      <c r="X430">
        <v>0</v>
      </c>
      <c r="Y430" t="s">
        <v>44</v>
      </c>
    </row>
    <row r="431" spans="1:25" x14ac:dyDescent="0.25">
      <c r="A431">
        <v>430</v>
      </c>
      <c r="B431">
        <v>65139</v>
      </c>
      <c r="C431">
        <v>0</v>
      </c>
      <c r="D431">
        <v>0</v>
      </c>
      <c r="E431" t="s">
        <v>1190</v>
      </c>
      <c r="F431" t="s">
        <v>1191</v>
      </c>
      <c r="G431">
        <v>1</v>
      </c>
      <c r="H431" s="6">
        <v>64785</v>
      </c>
      <c r="I431" s="7">
        <v>45821</v>
      </c>
      <c r="J431" s="7">
        <v>45821</v>
      </c>
      <c r="K431">
        <v>15</v>
      </c>
      <c r="L431" t="s">
        <v>40</v>
      </c>
      <c r="M431" t="s">
        <v>9</v>
      </c>
      <c r="N431" t="s">
        <v>41</v>
      </c>
      <c r="O431" t="s">
        <v>42</v>
      </c>
      <c r="P431" t="s">
        <v>2082</v>
      </c>
      <c r="Q431">
        <v>5</v>
      </c>
      <c r="R431">
        <v>10</v>
      </c>
      <c r="S431">
        <v>0</v>
      </c>
      <c r="U431">
        <v>9718</v>
      </c>
      <c r="V431">
        <v>3239</v>
      </c>
      <c r="W431">
        <v>6478</v>
      </c>
      <c r="X431">
        <v>0</v>
      </c>
      <c r="Y431" t="s">
        <v>44</v>
      </c>
    </row>
    <row r="432" spans="1:25" x14ac:dyDescent="0.25">
      <c r="A432">
        <v>431</v>
      </c>
      <c r="B432">
        <v>65133</v>
      </c>
      <c r="C432">
        <v>0</v>
      </c>
      <c r="D432">
        <v>0</v>
      </c>
      <c r="E432" t="s">
        <v>1566</v>
      </c>
      <c r="F432" t="s">
        <v>1567</v>
      </c>
      <c r="G432">
        <v>1</v>
      </c>
      <c r="H432" s="6">
        <v>2366807</v>
      </c>
      <c r="I432" s="7">
        <v>45821</v>
      </c>
      <c r="J432" s="7">
        <v>45821</v>
      </c>
      <c r="K432">
        <v>10</v>
      </c>
      <c r="L432" t="s">
        <v>40</v>
      </c>
      <c r="M432" t="s">
        <v>9</v>
      </c>
      <c r="N432" t="s">
        <v>41</v>
      </c>
      <c r="O432" t="s">
        <v>42</v>
      </c>
      <c r="P432" t="s">
        <v>2082</v>
      </c>
      <c r="Q432">
        <v>10</v>
      </c>
      <c r="R432">
        <v>0</v>
      </c>
      <c r="S432">
        <v>0</v>
      </c>
      <c r="U432">
        <v>236681</v>
      </c>
      <c r="V432">
        <v>236681</v>
      </c>
      <c r="W432">
        <v>0</v>
      </c>
      <c r="X432">
        <v>0</v>
      </c>
      <c r="Y432" t="s">
        <v>44</v>
      </c>
    </row>
    <row r="433" spans="1:25" x14ac:dyDescent="0.25">
      <c r="A433">
        <v>432</v>
      </c>
      <c r="B433">
        <v>65134</v>
      </c>
      <c r="C433">
        <v>0</v>
      </c>
      <c r="D433">
        <v>0</v>
      </c>
      <c r="E433" t="s">
        <v>1188</v>
      </c>
      <c r="F433" t="s">
        <v>1189</v>
      </c>
      <c r="G433">
        <v>1</v>
      </c>
      <c r="H433" s="6">
        <v>555023</v>
      </c>
      <c r="I433" s="7">
        <v>45821</v>
      </c>
      <c r="J433" s="7">
        <v>45821</v>
      </c>
      <c r="K433">
        <v>15</v>
      </c>
      <c r="L433" t="s">
        <v>40</v>
      </c>
      <c r="M433" t="s">
        <v>9</v>
      </c>
      <c r="N433" t="s">
        <v>41</v>
      </c>
      <c r="O433" t="s">
        <v>42</v>
      </c>
      <c r="P433" t="s">
        <v>2082</v>
      </c>
      <c r="Q433">
        <v>5</v>
      </c>
      <c r="R433">
        <v>10</v>
      </c>
      <c r="S433">
        <v>0</v>
      </c>
      <c r="U433">
        <v>83253</v>
      </c>
      <c r="V433">
        <v>27751</v>
      </c>
      <c r="W433">
        <v>55502</v>
      </c>
      <c r="X433">
        <v>0</v>
      </c>
      <c r="Y433" t="s">
        <v>44</v>
      </c>
    </row>
    <row r="434" spans="1:25" x14ac:dyDescent="0.25">
      <c r="A434">
        <v>433</v>
      </c>
      <c r="B434">
        <v>65135</v>
      </c>
      <c r="C434">
        <v>0</v>
      </c>
      <c r="D434">
        <v>0</v>
      </c>
      <c r="E434" t="s">
        <v>1188</v>
      </c>
      <c r="F434" t="s">
        <v>1189</v>
      </c>
      <c r="G434">
        <v>1</v>
      </c>
      <c r="H434" s="6">
        <v>265274</v>
      </c>
      <c r="I434" s="7">
        <v>45821</v>
      </c>
      <c r="J434" s="7">
        <v>45821</v>
      </c>
      <c r="K434">
        <v>15</v>
      </c>
      <c r="L434" t="s">
        <v>40</v>
      </c>
      <c r="M434" t="s">
        <v>9</v>
      </c>
      <c r="N434" t="s">
        <v>41</v>
      </c>
      <c r="O434" t="s">
        <v>42</v>
      </c>
      <c r="P434" t="s">
        <v>2082</v>
      </c>
      <c r="Q434">
        <v>5</v>
      </c>
      <c r="R434">
        <v>10</v>
      </c>
      <c r="S434">
        <v>0</v>
      </c>
      <c r="U434">
        <v>39791</v>
      </c>
      <c r="V434">
        <v>13264</v>
      </c>
      <c r="W434">
        <v>26527</v>
      </c>
      <c r="X434">
        <v>0</v>
      </c>
      <c r="Y434" t="s">
        <v>44</v>
      </c>
    </row>
    <row r="435" spans="1:25" x14ac:dyDescent="0.25">
      <c r="A435">
        <v>434</v>
      </c>
      <c r="B435">
        <v>65136</v>
      </c>
      <c r="C435">
        <v>0</v>
      </c>
      <c r="D435">
        <v>0</v>
      </c>
      <c r="E435" t="s">
        <v>1188</v>
      </c>
      <c r="F435" t="s">
        <v>1189</v>
      </c>
      <c r="G435">
        <v>1</v>
      </c>
      <c r="H435" s="6">
        <v>486891</v>
      </c>
      <c r="I435" s="7">
        <v>45821</v>
      </c>
      <c r="J435" s="7">
        <v>45821</v>
      </c>
      <c r="K435">
        <v>5</v>
      </c>
      <c r="L435" t="s">
        <v>40</v>
      </c>
      <c r="M435" t="s">
        <v>9</v>
      </c>
      <c r="N435" t="s">
        <v>41</v>
      </c>
      <c r="O435" t="s">
        <v>42</v>
      </c>
      <c r="P435" t="s">
        <v>2082</v>
      </c>
      <c r="Q435">
        <v>5</v>
      </c>
      <c r="R435">
        <v>0</v>
      </c>
      <c r="S435">
        <v>0</v>
      </c>
      <c r="U435">
        <v>24345</v>
      </c>
      <c r="V435">
        <v>24345</v>
      </c>
      <c r="W435">
        <v>0</v>
      </c>
      <c r="X435">
        <v>0</v>
      </c>
      <c r="Y435" t="s">
        <v>44</v>
      </c>
    </row>
    <row r="436" spans="1:25" x14ac:dyDescent="0.25">
      <c r="A436">
        <v>435</v>
      </c>
      <c r="B436">
        <v>65154</v>
      </c>
      <c r="C436">
        <v>0</v>
      </c>
      <c r="D436">
        <v>0</v>
      </c>
      <c r="E436" t="s">
        <v>1666</v>
      </c>
      <c r="F436" t="s">
        <v>1667</v>
      </c>
      <c r="G436">
        <v>1</v>
      </c>
      <c r="H436" s="6">
        <v>19313820</v>
      </c>
      <c r="I436" s="7">
        <v>45821</v>
      </c>
      <c r="J436" s="7">
        <v>45821</v>
      </c>
      <c r="K436">
        <v>15</v>
      </c>
      <c r="L436" t="s">
        <v>40</v>
      </c>
      <c r="M436" t="s">
        <v>5</v>
      </c>
      <c r="N436" t="s">
        <v>41</v>
      </c>
      <c r="O436" t="s">
        <v>77</v>
      </c>
      <c r="P436" t="s">
        <v>2082</v>
      </c>
      <c r="Q436">
        <v>5.6</v>
      </c>
      <c r="R436">
        <v>9.4</v>
      </c>
      <c r="S436">
        <v>0</v>
      </c>
      <c r="U436">
        <v>2897073</v>
      </c>
      <c r="V436">
        <v>1081574</v>
      </c>
      <c r="W436">
        <v>1815499</v>
      </c>
      <c r="X436">
        <v>0</v>
      </c>
      <c r="Y436" t="s">
        <v>109</v>
      </c>
    </row>
    <row r="437" spans="1:25" x14ac:dyDescent="0.25">
      <c r="A437">
        <v>436</v>
      </c>
      <c r="B437">
        <v>65140</v>
      </c>
      <c r="C437">
        <v>0</v>
      </c>
      <c r="D437">
        <v>0</v>
      </c>
      <c r="E437" t="s">
        <v>2259</v>
      </c>
      <c r="F437" t="s">
        <v>2260</v>
      </c>
      <c r="G437">
        <v>1</v>
      </c>
      <c r="H437" s="6">
        <v>24048</v>
      </c>
      <c r="I437" s="7">
        <v>45821</v>
      </c>
      <c r="J437" s="7">
        <v>45821</v>
      </c>
      <c r="K437">
        <v>15</v>
      </c>
      <c r="L437" t="s">
        <v>40</v>
      </c>
      <c r="M437" t="s">
        <v>9</v>
      </c>
      <c r="N437" t="s">
        <v>41</v>
      </c>
      <c r="O437" t="s">
        <v>42</v>
      </c>
      <c r="P437" t="s">
        <v>2082</v>
      </c>
      <c r="Q437">
        <v>5</v>
      </c>
      <c r="R437">
        <v>10</v>
      </c>
      <c r="S437">
        <v>0</v>
      </c>
      <c r="U437">
        <v>3607</v>
      </c>
      <c r="V437">
        <v>1202</v>
      </c>
      <c r="W437">
        <v>2405</v>
      </c>
      <c r="X437">
        <v>0</v>
      </c>
      <c r="Y437" t="s">
        <v>2086</v>
      </c>
    </row>
    <row r="438" spans="1:25" x14ac:dyDescent="0.25">
      <c r="A438">
        <v>437</v>
      </c>
      <c r="B438">
        <v>65141</v>
      </c>
      <c r="C438">
        <v>0</v>
      </c>
      <c r="D438">
        <v>0</v>
      </c>
      <c r="E438" t="s">
        <v>1175</v>
      </c>
      <c r="F438" t="s">
        <v>1176</v>
      </c>
      <c r="G438">
        <v>1</v>
      </c>
      <c r="H438" s="6">
        <v>186567</v>
      </c>
      <c r="I438" s="7">
        <v>45821</v>
      </c>
      <c r="J438" s="7">
        <v>45821</v>
      </c>
      <c r="K438">
        <v>15</v>
      </c>
      <c r="L438" t="s">
        <v>40</v>
      </c>
      <c r="M438" t="s">
        <v>9</v>
      </c>
      <c r="N438" t="s">
        <v>41</v>
      </c>
      <c r="O438" t="s">
        <v>42</v>
      </c>
      <c r="P438" t="s">
        <v>2082</v>
      </c>
      <c r="Q438">
        <v>5</v>
      </c>
      <c r="R438">
        <v>10</v>
      </c>
      <c r="S438">
        <v>0</v>
      </c>
      <c r="U438">
        <v>27985</v>
      </c>
      <c r="V438">
        <v>9328</v>
      </c>
      <c r="W438">
        <v>18657</v>
      </c>
      <c r="X438">
        <v>0</v>
      </c>
      <c r="Y438" t="s">
        <v>44</v>
      </c>
    </row>
    <row r="439" spans="1:25" x14ac:dyDescent="0.25">
      <c r="A439">
        <v>438</v>
      </c>
      <c r="B439">
        <v>65128</v>
      </c>
      <c r="C439">
        <v>0</v>
      </c>
      <c r="D439">
        <v>0</v>
      </c>
      <c r="E439" t="s">
        <v>1708</v>
      </c>
      <c r="F439" t="s">
        <v>1709</v>
      </c>
      <c r="G439">
        <v>1</v>
      </c>
      <c r="H439" s="6">
        <v>3726629</v>
      </c>
      <c r="I439" s="7">
        <v>45821</v>
      </c>
      <c r="J439" s="7">
        <v>45821</v>
      </c>
      <c r="K439">
        <v>7</v>
      </c>
      <c r="L439" t="s">
        <v>40</v>
      </c>
      <c r="M439" t="s">
        <v>9</v>
      </c>
      <c r="N439" t="s">
        <v>41</v>
      </c>
      <c r="O439" t="s">
        <v>42</v>
      </c>
      <c r="P439" t="s">
        <v>2082</v>
      </c>
      <c r="Q439">
        <v>7</v>
      </c>
      <c r="R439">
        <v>0</v>
      </c>
      <c r="S439">
        <v>0</v>
      </c>
      <c r="U439">
        <v>260864</v>
      </c>
      <c r="V439">
        <v>260864</v>
      </c>
      <c r="W439">
        <v>0</v>
      </c>
      <c r="X439">
        <v>0</v>
      </c>
      <c r="Y439" t="s">
        <v>109</v>
      </c>
    </row>
    <row r="440" spans="1:25" x14ac:dyDescent="0.25">
      <c r="A440">
        <v>439</v>
      </c>
      <c r="B440">
        <v>65130</v>
      </c>
      <c r="C440">
        <v>0</v>
      </c>
      <c r="D440">
        <v>0</v>
      </c>
      <c r="E440" t="s">
        <v>1530</v>
      </c>
      <c r="F440" t="s">
        <v>1531</v>
      </c>
      <c r="G440">
        <v>1</v>
      </c>
      <c r="H440" s="6">
        <v>24838565</v>
      </c>
      <c r="I440" s="7">
        <v>45821</v>
      </c>
      <c r="J440" s="7">
        <v>45821</v>
      </c>
      <c r="K440">
        <v>15</v>
      </c>
      <c r="L440" t="s">
        <v>40</v>
      </c>
      <c r="M440" t="s">
        <v>5</v>
      </c>
      <c r="N440" t="s">
        <v>41</v>
      </c>
      <c r="O440" t="s">
        <v>54</v>
      </c>
      <c r="P440" t="s">
        <v>2082</v>
      </c>
      <c r="Q440">
        <v>3.3</v>
      </c>
      <c r="R440">
        <v>11.7</v>
      </c>
      <c r="S440">
        <v>0</v>
      </c>
      <c r="U440">
        <v>3725785</v>
      </c>
      <c r="V440">
        <v>819673</v>
      </c>
      <c r="W440">
        <v>2906112</v>
      </c>
      <c r="X440">
        <v>0</v>
      </c>
      <c r="Y440" t="s">
        <v>48</v>
      </c>
    </row>
    <row r="441" spans="1:25" x14ac:dyDescent="0.25">
      <c r="A441">
        <v>440</v>
      </c>
      <c r="B441">
        <v>65104</v>
      </c>
      <c r="C441">
        <v>0</v>
      </c>
      <c r="D441">
        <v>0</v>
      </c>
      <c r="E441" t="s">
        <v>1808</v>
      </c>
      <c r="F441" t="s">
        <v>1809</v>
      </c>
      <c r="G441">
        <v>1</v>
      </c>
      <c r="H441" s="6">
        <v>24000000</v>
      </c>
      <c r="I441" s="7">
        <v>45820</v>
      </c>
      <c r="J441" s="7">
        <v>45820</v>
      </c>
      <c r="K441">
        <v>15</v>
      </c>
      <c r="L441" t="s">
        <v>40</v>
      </c>
      <c r="M441" t="s">
        <v>5</v>
      </c>
      <c r="N441" t="s">
        <v>41</v>
      </c>
      <c r="O441" t="s">
        <v>47</v>
      </c>
      <c r="P441" t="s">
        <v>2082</v>
      </c>
      <c r="Q441">
        <v>6</v>
      </c>
      <c r="R441">
        <v>9</v>
      </c>
      <c r="S441">
        <v>0</v>
      </c>
      <c r="U441">
        <v>3600000</v>
      </c>
      <c r="V441">
        <v>1440000</v>
      </c>
      <c r="W441">
        <v>2160000</v>
      </c>
      <c r="X441">
        <v>0</v>
      </c>
      <c r="Y441" t="s">
        <v>48</v>
      </c>
    </row>
    <row r="442" spans="1:25" x14ac:dyDescent="0.25">
      <c r="A442">
        <v>441</v>
      </c>
      <c r="B442">
        <v>65103</v>
      </c>
      <c r="C442">
        <v>0</v>
      </c>
      <c r="D442">
        <v>0</v>
      </c>
      <c r="E442" t="s">
        <v>1806</v>
      </c>
      <c r="F442" t="s">
        <v>1807</v>
      </c>
      <c r="G442">
        <v>1</v>
      </c>
      <c r="H442" s="6">
        <v>12000000</v>
      </c>
      <c r="I442" s="7">
        <v>45820</v>
      </c>
      <c r="J442" s="7">
        <v>45820</v>
      </c>
      <c r="K442">
        <v>15</v>
      </c>
      <c r="L442" t="s">
        <v>40</v>
      </c>
      <c r="M442" t="s">
        <v>5</v>
      </c>
      <c r="N442" t="s">
        <v>41</v>
      </c>
      <c r="O442" t="s">
        <v>47</v>
      </c>
      <c r="P442" t="s">
        <v>2082</v>
      </c>
      <c r="Q442">
        <v>6</v>
      </c>
      <c r="R442">
        <v>9</v>
      </c>
      <c r="S442">
        <v>0</v>
      </c>
      <c r="U442">
        <v>1800000</v>
      </c>
      <c r="V442">
        <v>720000</v>
      </c>
      <c r="W442">
        <v>1080000</v>
      </c>
      <c r="X442">
        <v>0</v>
      </c>
      <c r="Y442" t="s">
        <v>48</v>
      </c>
    </row>
    <row r="443" spans="1:25" x14ac:dyDescent="0.25">
      <c r="A443">
        <v>442</v>
      </c>
      <c r="B443">
        <v>65106</v>
      </c>
      <c r="C443">
        <v>0</v>
      </c>
      <c r="D443">
        <v>0</v>
      </c>
      <c r="E443" t="s">
        <v>1700</v>
      </c>
      <c r="F443" t="s">
        <v>1701</v>
      </c>
      <c r="G443">
        <v>1</v>
      </c>
      <c r="H443" s="6">
        <v>1086842</v>
      </c>
      <c r="I443" s="7">
        <v>45820</v>
      </c>
      <c r="J443" s="7">
        <v>45820</v>
      </c>
      <c r="K443">
        <v>15</v>
      </c>
      <c r="L443" t="s">
        <v>40</v>
      </c>
      <c r="M443" t="s">
        <v>5</v>
      </c>
      <c r="N443" t="s">
        <v>41</v>
      </c>
      <c r="O443" t="s">
        <v>47</v>
      </c>
      <c r="P443" t="s">
        <v>2082</v>
      </c>
      <c r="Q443">
        <v>5</v>
      </c>
      <c r="R443">
        <v>10</v>
      </c>
      <c r="S443">
        <v>0</v>
      </c>
      <c r="U443">
        <v>163026</v>
      </c>
      <c r="V443">
        <v>54342</v>
      </c>
      <c r="W443">
        <v>108684</v>
      </c>
      <c r="X443">
        <v>0</v>
      </c>
      <c r="Y443" t="s">
        <v>48</v>
      </c>
    </row>
    <row r="444" spans="1:25" x14ac:dyDescent="0.25">
      <c r="A444">
        <v>443</v>
      </c>
      <c r="B444">
        <v>65105</v>
      </c>
      <c r="C444">
        <v>0</v>
      </c>
      <c r="D444">
        <v>0</v>
      </c>
      <c r="E444" t="s">
        <v>2445</v>
      </c>
      <c r="F444" t="s">
        <v>2446</v>
      </c>
      <c r="G444">
        <v>1</v>
      </c>
      <c r="H444" s="6">
        <v>15000000</v>
      </c>
      <c r="I444" s="7">
        <v>45820</v>
      </c>
      <c r="J444" s="7">
        <v>45820</v>
      </c>
      <c r="K444">
        <v>15</v>
      </c>
      <c r="L444" t="s">
        <v>40</v>
      </c>
      <c r="M444" t="s">
        <v>5</v>
      </c>
      <c r="N444" t="s">
        <v>41</v>
      </c>
      <c r="O444" t="s">
        <v>47</v>
      </c>
      <c r="P444" t="s">
        <v>2082</v>
      </c>
      <c r="Q444">
        <v>5</v>
      </c>
      <c r="R444">
        <v>10</v>
      </c>
      <c r="S444">
        <v>0</v>
      </c>
      <c r="U444">
        <v>2250000</v>
      </c>
      <c r="V444">
        <v>750000</v>
      </c>
      <c r="W444">
        <v>1500000</v>
      </c>
      <c r="X444">
        <v>0</v>
      </c>
      <c r="Y444" t="s">
        <v>48</v>
      </c>
    </row>
    <row r="445" spans="1:25" x14ac:dyDescent="0.25">
      <c r="A445">
        <v>444</v>
      </c>
      <c r="B445">
        <v>65112</v>
      </c>
      <c r="C445">
        <v>0</v>
      </c>
      <c r="D445">
        <v>0</v>
      </c>
      <c r="E445" t="s">
        <v>163</v>
      </c>
      <c r="F445" t="s">
        <v>164</v>
      </c>
      <c r="G445">
        <v>1</v>
      </c>
      <c r="H445" s="6">
        <v>1531909</v>
      </c>
      <c r="I445" s="7">
        <v>45820</v>
      </c>
      <c r="J445" s="7">
        <v>45820</v>
      </c>
      <c r="K445">
        <v>8</v>
      </c>
      <c r="L445" t="s">
        <v>40</v>
      </c>
      <c r="M445" t="s">
        <v>5</v>
      </c>
      <c r="N445" t="s">
        <v>41</v>
      </c>
      <c r="O445" t="s">
        <v>77</v>
      </c>
      <c r="P445" t="s">
        <v>2082</v>
      </c>
      <c r="Q445">
        <v>8</v>
      </c>
      <c r="R445">
        <v>0</v>
      </c>
      <c r="S445">
        <v>0</v>
      </c>
      <c r="U445">
        <v>122553</v>
      </c>
      <c r="V445">
        <v>122553</v>
      </c>
      <c r="W445">
        <v>0</v>
      </c>
      <c r="X445">
        <v>0</v>
      </c>
      <c r="Y445" t="s">
        <v>48</v>
      </c>
    </row>
    <row r="446" spans="1:25" x14ac:dyDescent="0.25">
      <c r="A446">
        <v>445</v>
      </c>
      <c r="B446">
        <v>65113</v>
      </c>
      <c r="C446">
        <v>0</v>
      </c>
      <c r="D446">
        <v>0</v>
      </c>
      <c r="E446" t="s">
        <v>163</v>
      </c>
      <c r="F446" t="s">
        <v>164</v>
      </c>
      <c r="G446">
        <v>1</v>
      </c>
      <c r="H446" s="6">
        <v>1464645</v>
      </c>
      <c r="I446" s="7">
        <v>45820</v>
      </c>
      <c r="J446" s="7">
        <v>45820</v>
      </c>
      <c r="K446">
        <v>8</v>
      </c>
      <c r="L446" t="s">
        <v>40</v>
      </c>
      <c r="M446" t="s">
        <v>5</v>
      </c>
      <c r="N446" t="s">
        <v>41</v>
      </c>
      <c r="O446" t="s">
        <v>77</v>
      </c>
      <c r="P446" t="s">
        <v>2082</v>
      </c>
      <c r="Q446">
        <v>8</v>
      </c>
      <c r="R446">
        <v>0</v>
      </c>
      <c r="S446">
        <v>0</v>
      </c>
      <c r="U446">
        <v>117172</v>
      </c>
      <c r="V446">
        <v>117172</v>
      </c>
      <c r="W446">
        <v>0</v>
      </c>
      <c r="X446">
        <v>0</v>
      </c>
      <c r="Y446" t="s">
        <v>48</v>
      </c>
    </row>
    <row r="447" spans="1:25" x14ac:dyDescent="0.25">
      <c r="A447">
        <v>446</v>
      </c>
      <c r="B447">
        <v>65114</v>
      </c>
      <c r="C447">
        <v>0</v>
      </c>
      <c r="D447">
        <v>0</v>
      </c>
      <c r="E447" t="s">
        <v>163</v>
      </c>
      <c r="F447" t="s">
        <v>164</v>
      </c>
      <c r="G447">
        <v>1</v>
      </c>
      <c r="H447" s="6">
        <v>1389544</v>
      </c>
      <c r="I447" s="7">
        <v>45820</v>
      </c>
      <c r="J447" s="7">
        <v>45820</v>
      </c>
      <c r="K447">
        <v>8</v>
      </c>
      <c r="L447" t="s">
        <v>40</v>
      </c>
      <c r="M447" t="s">
        <v>5</v>
      </c>
      <c r="N447" t="s">
        <v>41</v>
      </c>
      <c r="O447" t="s">
        <v>77</v>
      </c>
      <c r="P447" t="s">
        <v>2082</v>
      </c>
      <c r="Q447">
        <v>8</v>
      </c>
      <c r="R447">
        <v>0</v>
      </c>
      <c r="S447">
        <v>0</v>
      </c>
      <c r="U447">
        <v>111164</v>
      </c>
      <c r="V447">
        <v>111164</v>
      </c>
      <c r="W447">
        <v>0</v>
      </c>
      <c r="X447">
        <v>0</v>
      </c>
      <c r="Y447" t="s">
        <v>48</v>
      </c>
    </row>
    <row r="448" spans="1:25" x14ac:dyDescent="0.25">
      <c r="A448">
        <v>447</v>
      </c>
      <c r="B448">
        <v>65115</v>
      </c>
      <c r="C448">
        <v>0</v>
      </c>
      <c r="D448">
        <v>0</v>
      </c>
      <c r="E448" t="s">
        <v>163</v>
      </c>
      <c r="F448" t="s">
        <v>164</v>
      </c>
      <c r="G448">
        <v>1</v>
      </c>
      <c r="H448" s="6">
        <v>1302445</v>
      </c>
      <c r="I448" s="7">
        <v>45820</v>
      </c>
      <c r="J448" s="7">
        <v>45820</v>
      </c>
      <c r="K448">
        <v>8</v>
      </c>
      <c r="L448" t="s">
        <v>40</v>
      </c>
      <c r="M448" t="s">
        <v>5</v>
      </c>
      <c r="N448" t="s">
        <v>41</v>
      </c>
      <c r="O448" t="s">
        <v>77</v>
      </c>
      <c r="P448" t="s">
        <v>2082</v>
      </c>
      <c r="Q448">
        <v>8</v>
      </c>
      <c r="R448">
        <v>0</v>
      </c>
      <c r="S448">
        <v>0</v>
      </c>
      <c r="U448">
        <v>104196</v>
      </c>
      <c r="V448">
        <v>104196</v>
      </c>
      <c r="W448">
        <v>0</v>
      </c>
      <c r="X448">
        <v>0</v>
      </c>
      <c r="Y448" t="s">
        <v>48</v>
      </c>
    </row>
    <row r="449" spans="1:25" x14ac:dyDescent="0.25">
      <c r="A449">
        <v>448</v>
      </c>
      <c r="B449">
        <v>65123</v>
      </c>
      <c r="C449">
        <v>0</v>
      </c>
      <c r="D449">
        <v>0</v>
      </c>
      <c r="E449" t="s">
        <v>197</v>
      </c>
      <c r="F449" t="s">
        <v>198</v>
      </c>
      <c r="G449">
        <v>1</v>
      </c>
      <c r="H449" s="6">
        <v>664834</v>
      </c>
      <c r="I449" s="7">
        <v>45820</v>
      </c>
      <c r="J449" s="7">
        <v>45820</v>
      </c>
      <c r="K449">
        <v>15</v>
      </c>
      <c r="L449" t="s">
        <v>40</v>
      </c>
      <c r="M449" t="s">
        <v>5</v>
      </c>
      <c r="N449" t="s">
        <v>41</v>
      </c>
      <c r="O449" t="s">
        <v>47</v>
      </c>
      <c r="P449" t="s">
        <v>2082</v>
      </c>
      <c r="Q449">
        <v>15</v>
      </c>
      <c r="R449">
        <v>0</v>
      </c>
      <c r="S449">
        <v>0</v>
      </c>
      <c r="U449">
        <v>99725</v>
      </c>
      <c r="V449">
        <v>99725</v>
      </c>
      <c r="W449">
        <v>0</v>
      </c>
      <c r="X449">
        <v>0</v>
      </c>
      <c r="Y449" t="s">
        <v>48</v>
      </c>
    </row>
    <row r="450" spans="1:25" x14ac:dyDescent="0.25">
      <c r="A450">
        <v>449</v>
      </c>
      <c r="B450">
        <v>65109</v>
      </c>
      <c r="C450">
        <v>0</v>
      </c>
      <c r="D450">
        <v>0</v>
      </c>
      <c r="E450" t="s">
        <v>1331</v>
      </c>
      <c r="F450" t="s">
        <v>1332</v>
      </c>
      <c r="G450">
        <v>1</v>
      </c>
      <c r="H450" s="6">
        <v>1492627</v>
      </c>
      <c r="I450" s="7">
        <v>45820</v>
      </c>
      <c r="J450" s="7">
        <v>45820</v>
      </c>
      <c r="K450">
        <v>8</v>
      </c>
      <c r="L450" t="s">
        <v>40</v>
      </c>
      <c r="M450" t="s">
        <v>9</v>
      </c>
      <c r="N450" t="s">
        <v>41</v>
      </c>
      <c r="O450" t="s">
        <v>42</v>
      </c>
      <c r="P450" t="s">
        <v>2082</v>
      </c>
      <c r="Q450">
        <v>8</v>
      </c>
      <c r="R450">
        <v>0</v>
      </c>
      <c r="S450">
        <v>0</v>
      </c>
      <c r="U450">
        <v>119410</v>
      </c>
      <c r="V450">
        <v>119410</v>
      </c>
      <c r="W450">
        <v>0</v>
      </c>
      <c r="X450">
        <v>0</v>
      </c>
      <c r="Y450" t="s">
        <v>109</v>
      </c>
    </row>
    <row r="451" spans="1:25" x14ac:dyDescent="0.25">
      <c r="A451">
        <v>450</v>
      </c>
      <c r="B451">
        <v>65126</v>
      </c>
      <c r="C451">
        <v>0</v>
      </c>
      <c r="D451">
        <v>0</v>
      </c>
      <c r="E451" t="s">
        <v>606</v>
      </c>
      <c r="F451" t="s">
        <v>607</v>
      </c>
      <c r="G451">
        <v>1</v>
      </c>
      <c r="H451" s="6">
        <v>6552064</v>
      </c>
      <c r="I451" s="7">
        <v>45820</v>
      </c>
      <c r="J451" s="7">
        <v>45820</v>
      </c>
      <c r="K451">
        <v>14</v>
      </c>
      <c r="L451" t="s">
        <v>40</v>
      </c>
      <c r="M451" t="s">
        <v>5</v>
      </c>
      <c r="N451" t="s">
        <v>41</v>
      </c>
      <c r="O451" t="s">
        <v>57</v>
      </c>
      <c r="P451" t="s">
        <v>2082</v>
      </c>
      <c r="Q451">
        <v>9</v>
      </c>
      <c r="R451">
        <v>5</v>
      </c>
      <c r="S451">
        <v>0</v>
      </c>
      <c r="U451">
        <v>917289</v>
      </c>
      <c r="V451">
        <v>589686</v>
      </c>
      <c r="W451">
        <v>327603</v>
      </c>
      <c r="X451">
        <v>0</v>
      </c>
      <c r="Y451" t="s">
        <v>48</v>
      </c>
    </row>
    <row r="452" spans="1:25" x14ac:dyDescent="0.25">
      <c r="A452">
        <v>451</v>
      </c>
      <c r="B452">
        <v>65107</v>
      </c>
      <c r="C452">
        <v>0</v>
      </c>
      <c r="D452">
        <v>0</v>
      </c>
      <c r="E452" t="s">
        <v>1044</v>
      </c>
      <c r="F452" t="s">
        <v>1045</v>
      </c>
      <c r="G452">
        <v>1</v>
      </c>
      <c r="H452" s="6">
        <v>3854360</v>
      </c>
      <c r="I452" s="7">
        <v>45820</v>
      </c>
      <c r="J452" s="7">
        <v>45820</v>
      </c>
      <c r="K452">
        <v>10</v>
      </c>
      <c r="L452" t="s">
        <v>40</v>
      </c>
      <c r="M452" t="s">
        <v>9</v>
      </c>
      <c r="N452" t="s">
        <v>41</v>
      </c>
      <c r="O452" t="s">
        <v>42</v>
      </c>
      <c r="P452" t="s">
        <v>2082</v>
      </c>
      <c r="Q452">
        <v>10</v>
      </c>
      <c r="R452">
        <v>0</v>
      </c>
      <c r="S452">
        <v>0</v>
      </c>
      <c r="U452">
        <v>385436</v>
      </c>
      <c r="V452">
        <v>385436</v>
      </c>
      <c r="W452">
        <v>0</v>
      </c>
      <c r="X452">
        <v>0</v>
      </c>
      <c r="Y452" t="s">
        <v>109</v>
      </c>
    </row>
    <row r="453" spans="1:25" x14ac:dyDescent="0.25">
      <c r="A453">
        <v>452</v>
      </c>
      <c r="B453">
        <v>65122</v>
      </c>
      <c r="C453">
        <v>0</v>
      </c>
      <c r="D453">
        <v>0</v>
      </c>
      <c r="E453" t="s">
        <v>335</v>
      </c>
      <c r="F453" t="s">
        <v>336</v>
      </c>
      <c r="G453">
        <v>1</v>
      </c>
      <c r="H453" s="6">
        <v>3153356</v>
      </c>
      <c r="I453" s="7">
        <v>45820</v>
      </c>
      <c r="J453" s="7">
        <v>45820</v>
      </c>
      <c r="K453">
        <v>15</v>
      </c>
      <c r="L453" t="s">
        <v>40</v>
      </c>
      <c r="M453" t="s">
        <v>5</v>
      </c>
      <c r="N453" t="s">
        <v>41</v>
      </c>
      <c r="O453" t="s">
        <v>47</v>
      </c>
      <c r="P453" t="s">
        <v>2082</v>
      </c>
      <c r="Q453">
        <v>15</v>
      </c>
      <c r="R453">
        <v>0</v>
      </c>
      <c r="S453">
        <v>0</v>
      </c>
      <c r="U453">
        <v>473003</v>
      </c>
      <c r="V453">
        <v>473003</v>
      </c>
      <c r="W453">
        <v>0</v>
      </c>
      <c r="X453">
        <v>0</v>
      </c>
      <c r="Y453" t="s">
        <v>48</v>
      </c>
    </row>
    <row r="454" spans="1:25" x14ac:dyDescent="0.25">
      <c r="A454">
        <v>453</v>
      </c>
      <c r="B454">
        <v>65102</v>
      </c>
      <c r="C454">
        <v>0</v>
      </c>
      <c r="D454">
        <v>0</v>
      </c>
      <c r="E454" t="s">
        <v>596</v>
      </c>
      <c r="F454" t="s">
        <v>597</v>
      </c>
      <c r="G454">
        <v>1</v>
      </c>
      <c r="H454" s="6">
        <v>3000000</v>
      </c>
      <c r="I454" s="7">
        <v>45820</v>
      </c>
      <c r="J454" s="7">
        <v>45820</v>
      </c>
      <c r="K454">
        <v>8</v>
      </c>
      <c r="L454" t="s">
        <v>40</v>
      </c>
      <c r="M454" t="s">
        <v>5</v>
      </c>
      <c r="N454" t="s">
        <v>41</v>
      </c>
      <c r="O454" t="s">
        <v>54</v>
      </c>
      <c r="P454" t="s">
        <v>2082</v>
      </c>
      <c r="Q454">
        <v>8</v>
      </c>
      <c r="R454">
        <v>0</v>
      </c>
      <c r="S454">
        <v>0</v>
      </c>
      <c r="U454">
        <v>240000</v>
      </c>
      <c r="V454">
        <v>240000</v>
      </c>
      <c r="W454">
        <v>0</v>
      </c>
      <c r="X454">
        <v>0</v>
      </c>
      <c r="Y454" t="s">
        <v>48</v>
      </c>
    </row>
    <row r="455" spans="1:25" x14ac:dyDescent="0.25">
      <c r="A455">
        <v>454</v>
      </c>
      <c r="B455">
        <v>65110</v>
      </c>
      <c r="C455">
        <v>0</v>
      </c>
      <c r="D455">
        <v>0</v>
      </c>
      <c r="E455" t="s">
        <v>1343</v>
      </c>
      <c r="F455" t="s">
        <v>1344</v>
      </c>
      <c r="G455">
        <v>1</v>
      </c>
      <c r="H455" s="6">
        <v>1037765</v>
      </c>
      <c r="I455" s="7">
        <v>45820</v>
      </c>
      <c r="J455" s="7">
        <v>45820</v>
      </c>
      <c r="K455">
        <v>8</v>
      </c>
      <c r="L455" t="s">
        <v>40</v>
      </c>
      <c r="M455" t="s">
        <v>9</v>
      </c>
      <c r="N455" t="s">
        <v>41</v>
      </c>
      <c r="O455" t="s">
        <v>42</v>
      </c>
      <c r="P455" t="s">
        <v>2082</v>
      </c>
      <c r="Q455">
        <v>8</v>
      </c>
      <c r="R455">
        <v>0</v>
      </c>
      <c r="S455">
        <v>0</v>
      </c>
      <c r="U455">
        <v>83021</v>
      </c>
      <c r="V455">
        <v>83021</v>
      </c>
      <c r="W455">
        <v>0</v>
      </c>
      <c r="X455">
        <v>0</v>
      </c>
      <c r="Y455" t="s">
        <v>109</v>
      </c>
    </row>
    <row r="456" spans="1:25" x14ac:dyDescent="0.25">
      <c r="A456">
        <v>455</v>
      </c>
      <c r="B456">
        <v>65124</v>
      </c>
      <c r="C456">
        <v>0</v>
      </c>
      <c r="D456">
        <v>0</v>
      </c>
      <c r="E456" t="s">
        <v>555</v>
      </c>
      <c r="F456" t="s">
        <v>556</v>
      </c>
      <c r="G456">
        <v>1</v>
      </c>
      <c r="H456" s="6">
        <v>1118838</v>
      </c>
      <c r="I456" s="7">
        <v>45820</v>
      </c>
      <c r="J456" s="7">
        <v>45820</v>
      </c>
      <c r="K456">
        <v>14</v>
      </c>
      <c r="L456" t="s">
        <v>40</v>
      </c>
      <c r="M456" t="s">
        <v>5</v>
      </c>
      <c r="N456" t="s">
        <v>41</v>
      </c>
      <c r="O456" t="s">
        <v>57</v>
      </c>
      <c r="P456" t="s">
        <v>2082</v>
      </c>
      <c r="Q456">
        <v>9</v>
      </c>
      <c r="R456">
        <v>5</v>
      </c>
      <c r="S456">
        <v>0</v>
      </c>
      <c r="U456">
        <v>156637</v>
      </c>
      <c r="V456">
        <v>100695</v>
      </c>
      <c r="W456">
        <v>55942</v>
      </c>
      <c r="X456">
        <v>0</v>
      </c>
      <c r="Y456" t="s">
        <v>48</v>
      </c>
    </row>
    <row r="457" spans="1:25" x14ac:dyDescent="0.25">
      <c r="A457">
        <v>456</v>
      </c>
      <c r="B457">
        <v>65111</v>
      </c>
      <c r="C457">
        <v>0</v>
      </c>
      <c r="D457">
        <v>0</v>
      </c>
      <c r="E457" t="s">
        <v>1345</v>
      </c>
      <c r="F457" t="s">
        <v>1346</v>
      </c>
      <c r="G457">
        <v>1</v>
      </c>
      <c r="H457" s="6">
        <v>378965</v>
      </c>
      <c r="I457" s="7">
        <v>45820</v>
      </c>
      <c r="J457" s="7">
        <v>45820</v>
      </c>
      <c r="K457">
        <v>8</v>
      </c>
      <c r="L457" t="s">
        <v>40</v>
      </c>
      <c r="M457" t="s">
        <v>9</v>
      </c>
      <c r="N457" t="s">
        <v>41</v>
      </c>
      <c r="O457" t="s">
        <v>42</v>
      </c>
      <c r="P457" t="s">
        <v>2082</v>
      </c>
      <c r="Q457">
        <v>8</v>
      </c>
      <c r="R457">
        <v>0</v>
      </c>
      <c r="S457">
        <v>0</v>
      </c>
      <c r="U457">
        <v>30317</v>
      </c>
      <c r="V457">
        <v>30317</v>
      </c>
      <c r="W457">
        <v>0</v>
      </c>
      <c r="X457">
        <v>0</v>
      </c>
      <c r="Y457" t="s">
        <v>109</v>
      </c>
    </row>
    <row r="458" spans="1:25" x14ac:dyDescent="0.25">
      <c r="A458">
        <v>457</v>
      </c>
      <c r="B458">
        <v>65108</v>
      </c>
      <c r="C458">
        <v>0</v>
      </c>
      <c r="D458">
        <v>0</v>
      </c>
      <c r="E458" t="s">
        <v>1702</v>
      </c>
      <c r="F458" t="s">
        <v>1703</v>
      </c>
      <c r="G458">
        <v>1</v>
      </c>
      <c r="H458" s="6">
        <v>15000000</v>
      </c>
      <c r="I458" s="7">
        <v>45820</v>
      </c>
      <c r="J458" s="7">
        <v>45820</v>
      </c>
      <c r="K458">
        <v>15</v>
      </c>
      <c r="L458" t="s">
        <v>40</v>
      </c>
      <c r="M458" t="s">
        <v>5</v>
      </c>
      <c r="N458" t="s">
        <v>41</v>
      </c>
      <c r="O458" t="s">
        <v>47</v>
      </c>
      <c r="P458" t="s">
        <v>2082</v>
      </c>
      <c r="Q458">
        <v>5</v>
      </c>
      <c r="R458">
        <v>10</v>
      </c>
      <c r="S458">
        <v>0</v>
      </c>
      <c r="U458">
        <v>2250000</v>
      </c>
      <c r="V458">
        <v>750000</v>
      </c>
      <c r="W458">
        <v>1500000</v>
      </c>
      <c r="X458">
        <v>0</v>
      </c>
      <c r="Y458" t="s">
        <v>48</v>
      </c>
    </row>
    <row r="459" spans="1:25" x14ac:dyDescent="0.25">
      <c r="A459">
        <v>458</v>
      </c>
      <c r="B459">
        <v>65116</v>
      </c>
      <c r="C459">
        <v>0</v>
      </c>
      <c r="D459">
        <v>0</v>
      </c>
      <c r="E459" t="s">
        <v>473</v>
      </c>
      <c r="F459" t="s">
        <v>474</v>
      </c>
      <c r="G459">
        <v>1</v>
      </c>
      <c r="H459" s="6">
        <v>3844223</v>
      </c>
      <c r="I459" s="7">
        <v>45820</v>
      </c>
      <c r="J459" s="7">
        <v>45820</v>
      </c>
      <c r="K459">
        <v>8</v>
      </c>
      <c r="L459" t="s">
        <v>40</v>
      </c>
      <c r="M459" t="s">
        <v>5</v>
      </c>
      <c r="N459" t="s">
        <v>41</v>
      </c>
      <c r="O459" t="s">
        <v>77</v>
      </c>
      <c r="P459" t="s">
        <v>2082</v>
      </c>
      <c r="Q459">
        <v>8</v>
      </c>
      <c r="R459">
        <v>0</v>
      </c>
      <c r="S459">
        <v>0</v>
      </c>
      <c r="U459">
        <v>307538</v>
      </c>
      <c r="V459">
        <v>307538</v>
      </c>
      <c r="W459">
        <v>0</v>
      </c>
      <c r="X459">
        <v>0</v>
      </c>
      <c r="Y459" t="s">
        <v>250</v>
      </c>
    </row>
    <row r="460" spans="1:25" x14ac:dyDescent="0.25">
      <c r="A460">
        <v>459</v>
      </c>
      <c r="B460">
        <v>65117</v>
      </c>
      <c r="C460">
        <v>0</v>
      </c>
      <c r="D460">
        <v>0</v>
      </c>
      <c r="E460" t="s">
        <v>473</v>
      </c>
      <c r="F460" t="s">
        <v>474</v>
      </c>
      <c r="G460">
        <v>1</v>
      </c>
      <c r="H460" s="6">
        <v>3754545</v>
      </c>
      <c r="I460" s="7">
        <v>45820</v>
      </c>
      <c r="J460" s="7">
        <v>45820</v>
      </c>
      <c r="K460">
        <v>8</v>
      </c>
      <c r="L460" t="s">
        <v>40</v>
      </c>
      <c r="M460" t="s">
        <v>5</v>
      </c>
      <c r="N460" t="s">
        <v>41</v>
      </c>
      <c r="O460" t="s">
        <v>77</v>
      </c>
      <c r="P460" t="s">
        <v>2082</v>
      </c>
      <c r="Q460">
        <v>8</v>
      </c>
      <c r="R460">
        <v>0</v>
      </c>
      <c r="S460">
        <v>0</v>
      </c>
      <c r="U460">
        <v>300364</v>
      </c>
      <c r="V460">
        <v>300364</v>
      </c>
      <c r="W460">
        <v>0</v>
      </c>
      <c r="X460">
        <v>0</v>
      </c>
      <c r="Y460" t="s">
        <v>250</v>
      </c>
    </row>
    <row r="461" spans="1:25" x14ac:dyDescent="0.25">
      <c r="A461">
        <v>460</v>
      </c>
      <c r="B461">
        <v>65118</v>
      </c>
      <c r="C461">
        <v>0</v>
      </c>
      <c r="D461">
        <v>0</v>
      </c>
      <c r="E461" t="s">
        <v>473</v>
      </c>
      <c r="F461" t="s">
        <v>474</v>
      </c>
      <c r="G461">
        <v>1</v>
      </c>
      <c r="H461" s="6">
        <v>3615175</v>
      </c>
      <c r="I461" s="7">
        <v>45820</v>
      </c>
      <c r="J461" s="7">
        <v>45820</v>
      </c>
      <c r="K461">
        <v>8</v>
      </c>
      <c r="L461" t="s">
        <v>40</v>
      </c>
      <c r="M461" t="s">
        <v>5</v>
      </c>
      <c r="N461" t="s">
        <v>41</v>
      </c>
      <c r="O461" t="s">
        <v>77</v>
      </c>
      <c r="P461" t="s">
        <v>2082</v>
      </c>
      <c r="Q461">
        <v>8</v>
      </c>
      <c r="R461">
        <v>0</v>
      </c>
      <c r="S461">
        <v>0</v>
      </c>
      <c r="U461">
        <v>289214</v>
      </c>
      <c r="V461">
        <v>289214</v>
      </c>
      <c r="W461">
        <v>0</v>
      </c>
      <c r="X461">
        <v>0</v>
      </c>
      <c r="Y461" t="s">
        <v>250</v>
      </c>
    </row>
    <row r="462" spans="1:25" x14ac:dyDescent="0.25">
      <c r="A462">
        <v>461</v>
      </c>
      <c r="B462">
        <v>65119</v>
      </c>
      <c r="C462">
        <v>0</v>
      </c>
      <c r="D462">
        <v>0</v>
      </c>
      <c r="E462" t="s">
        <v>473</v>
      </c>
      <c r="F462" t="s">
        <v>474</v>
      </c>
      <c r="G462">
        <v>1</v>
      </c>
      <c r="H462" s="6">
        <v>3451474</v>
      </c>
      <c r="I462" s="7">
        <v>45820</v>
      </c>
      <c r="J462" s="7">
        <v>45820</v>
      </c>
      <c r="K462">
        <v>8</v>
      </c>
      <c r="L462" t="s">
        <v>40</v>
      </c>
      <c r="M462" t="s">
        <v>5</v>
      </c>
      <c r="N462" t="s">
        <v>41</v>
      </c>
      <c r="O462" t="s">
        <v>77</v>
      </c>
      <c r="P462" t="s">
        <v>2082</v>
      </c>
      <c r="Q462">
        <v>8</v>
      </c>
      <c r="R462">
        <v>0</v>
      </c>
      <c r="S462">
        <v>0</v>
      </c>
      <c r="U462">
        <v>276118</v>
      </c>
      <c r="V462">
        <v>276118</v>
      </c>
      <c r="W462">
        <v>0</v>
      </c>
      <c r="X462">
        <v>0</v>
      </c>
      <c r="Y462" t="s">
        <v>250</v>
      </c>
    </row>
    <row r="463" spans="1:25" x14ac:dyDescent="0.25">
      <c r="A463">
        <v>462</v>
      </c>
      <c r="B463">
        <v>65127</v>
      </c>
      <c r="C463">
        <v>0</v>
      </c>
      <c r="D463">
        <v>0</v>
      </c>
      <c r="E463" t="s">
        <v>1137</v>
      </c>
      <c r="F463" t="s">
        <v>1138</v>
      </c>
      <c r="G463">
        <v>1</v>
      </c>
      <c r="H463" s="6">
        <v>22085995</v>
      </c>
      <c r="I463" s="7">
        <v>45820</v>
      </c>
      <c r="J463" s="7">
        <v>45820</v>
      </c>
      <c r="K463">
        <v>15</v>
      </c>
      <c r="L463" t="s">
        <v>40</v>
      </c>
      <c r="M463" t="s">
        <v>5</v>
      </c>
      <c r="N463" t="s">
        <v>41</v>
      </c>
      <c r="O463" t="s">
        <v>54</v>
      </c>
      <c r="P463" t="s">
        <v>2082</v>
      </c>
      <c r="Q463">
        <v>10</v>
      </c>
      <c r="R463">
        <v>5</v>
      </c>
      <c r="S463">
        <v>0</v>
      </c>
      <c r="U463">
        <v>3312899</v>
      </c>
      <c r="V463">
        <v>2208600</v>
      </c>
      <c r="W463">
        <v>1104300</v>
      </c>
      <c r="X463">
        <v>0</v>
      </c>
      <c r="Y463" t="s">
        <v>48</v>
      </c>
    </row>
    <row r="464" spans="1:25" x14ac:dyDescent="0.25">
      <c r="A464">
        <v>463</v>
      </c>
      <c r="B464">
        <v>65125</v>
      </c>
      <c r="C464">
        <v>0</v>
      </c>
      <c r="D464">
        <v>0</v>
      </c>
      <c r="E464" t="s">
        <v>541</v>
      </c>
      <c r="F464" t="s">
        <v>542</v>
      </c>
      <c r="G464">
        <v>1</v>
      </c>
      <c r="H464" s="6">
        <v>326036</v>
      </c>
      <c r="I464" s="7">
        <v>45820</v>
      </c>
      <c r="J464" s="7">
        <v>45820</v>
      </c>
      <c r="K464">
        <v>14</v>
      </c>
      <c r="L464" t="s">
        <v>40</v>
      </c>
      <c r="M464" t="s">
        <v>5</v>
      </c>
      <c r="N464" t="s">
        <v>41</v>
      </c>
      <c r="O464" t="s">
        <v>57</v>
      </c>
      <c r="P464" t="s">
        <v>2082</v>
      </c>
      <c r="Q464">
        <v>9</v>
      </c>
      <c r="R464">
        <v>5</v>
      </c>
      <c r="S464">
        <v>0</v>
      </c>
      <c r="U464">
        <v>45645</v>
      </c>
      <c r="V464">
        <v>29343</v>
      </c>
      <c r="W464">
        <v>16302</v>
      </c>
      <c r="X464">
        <v>0</v>
      </c>
      <c r="Y464" t="s">
        <v>48</v>
      </c>
    </row>
    <row r="465" spans="1:25" x14ac:dyDescent="0.25">
      <c r="A465">
        <v>464</v>
      </c>
      <c r="B465">
        <v>65092</v>
      </c>
      <c r="C465">
        <v>0</v>
      </c>
      <c r="D465">
        <v>0</v>
      </c>
      <c r="E465" t="s">
        <v>535</v>
      </c>
      <c r="F465" t="s">
        <v>536</v>
      </c>
      <c r="G465">
        <v>1</v>
      </c>
      <c r="H465" s="6">
        <v>17057620</v>
      </c>
      <c r="I465" s="7">
        <v>45819</v>
      </c>
      <c r="J465" s="7">
        <v>45819</v>
      </c>
      <c r="K465">
        <v>15</v>
      </c>
      <c r="L465" t="s">
        <v>40</v>
      </c>
      <c r="M465" t="s">
        <v>9</v>
      </c>
      <c r="N465" t="s">
        <v>41</v>
      </c>
      <c r="O465" t="s">
        <v>42</v>
      </c>
      <c r="P465" t="s">
        <v>2082</v>
      </c>
      <c r="Q465">
        <v>5</v>
      </c>
      <c r="R465">
        <v>10</v>
      </c>
      <c r="S465">
        <v>0</v>
      </c>
      <c r="U465">
        <v>2558643</v>
      </c>
      <c r="V465">
        <v>852881</v>
      </c>
      <c r="W465">
        <v>1705762</v>
      </c>
      <c r="X465">
        <v>0</v>
      </c>
      <c r="Y465" t="s">
        <v>109</v>
      </c>
    </row>
    <row r="466" spans="1:25" x14ac:dyDescent="0.25">
      <c r="A466">
        <v>465</v>
      </c>
      <c r="B466">
        <v>65094</v>
      </c>
      <c r="C466">
        <v>0</v>
      </c>
      <c r="D466">
        <v>0</v>
      </c>
      <c r="E466" t="s">
        <v>1133</v>
      </c>
      <c r="F466" t="s">
        <v>1134</v>
      </c>
      <c r="G466">
        <v>1</v>
      </c>
      <c r="H466" s="6">
        <v>1165171</v>
      </c>
      <c r="I466" s="7">
        <v>45819</v>
      </c>
      <c r="J466" s="7">
        <v>45819</v>
      </c>
      <c r="K466">
        <v>15</v>
      </c>
      <c r="L466" t="s">
        <v>40</v>
      </c>
      <c r="M466" t="s">
        <v>5</v>
      </c>
      <c r="N466" t="s">
        <v>41</v>
      </c>
      <c r="O466" t="s">
        <v>54</v>
      </c>
      <c r="P466" t="s">
        <v>2082</v>
      </c>
      <c r="Q466">
        <v>10</v>
      </c>
      <c r="R466">
        <v>5</v>
      </c>
      <c r="S466">
        <v>0</v>
      </c>
      <c r="U466">
        <v>174776</v>
      </c>
      <c r="V466">
        <v>116517</v>
      </c>
      <c r="W466">
        <v>58259</v>
      </c>
      <c r="X466">
        <v>0</v>
      </c>
      <c r="Y466" t="s">
        <v>48</v>
      </c>
    </row>
    <row r="467" spans="1:25" x14ac:dyDescent="0.25">
      <c r="A467">
        <v>466</v>
      </c>
      <c r="B467">
        <v>64242</v>
      </c>
      <c r="C467">
        <v>0</v>
      </c>
      <c r="D467">
        <v>0</v>
      </c>
      <c r="E467" t="s">
        <v>1692</v>
      </c>
      <c r="F467" t="s">
        <v>1693</v>
      </c>
      <c r="G467">
        <v>1</v>
      </c>
      <c r="H467" s="6">
        <v>6230289</v>
      </c>
      <c r="I467" s="7">
        <v>45819</v>
      </c>
      <c r="J467" s="7">
        <v>45819</v>
      </c>
      <c r="K467">
        <v>15</v>
      </c>
      <c r="L467" t="s">
        <v>40</v>
      </c>
      <c r="M467" t="s">
        <v>5</v>
      </c>
      <c r="N467" t="s">
        <v>41</v>
      </c>
      <c r="O467" t="s">
        <v>54</v>
      </c>
      <c r="P467" t="s">
        <v>2082</v>
      </c>
      <c r="Q467">
        <v>3.3</v>
      </c>
      <c r="R467">
        <v>11.7</v>
      </c>
      <c r="S467">
        <v>0</v>
      </c>
      <c r="U467">
        <v>934543</v>
      </c>
      <c r="V467">
        <v>205600</v>
      </c>
      <c r="W467">
        <v>728944</v>
      </c>
      <c r="X467">
        <v>0</v>
      </c>
      <c r="Y467" t="s">
        <v>48</v>
      </c>
    </row>
    <row r="468" spans="1:25" x14ac:dyDescent="0.25">
      <c r="A468">
        <v>467</v>
      </c>
      <c r="B468">
        <v>65099</v>
      </c>
      <c r="C468">
        <v>0</v>
      </c>
      <c r="D468">
        <v>0</v>
      </c>
      <c r="E468" t="s">
        <v>584</v>
      </c>
      <c r="F468" t="s">
        <v>585</v>
      </c>
      <c r="G468">
        <v>1</v>
      </c>
      <c r="H468" s="6">
        <v>15000000</v>
      </c>
      <c r="I468" s="7">
        <v>45819</v>
      </c>
      <c r="J468" s="7">
        <v>45819</v>
      </c>
      <c r="K468">
        <v>8</v>
      </c>
      <c r="L468" t="s">
        <v>40</v>
      </c>
      <c r="M468" t="s">
        <v>5</v>
      </c>
      <c r="N468" t="s">
        <v>41</v>
      </c>
      <c r="O468" t="s">
        <v>54</v>
      </c>
      <c r="P468" t="s">
        <v>2082</v>
      </c>
      <c r="Q468">
        <v>8</v>
      </c>
      <c r="R468">
        <v>0</v>
      </c>
      <c r="S468">
        <v>0</v>
      </c>
      <c r="U468">
        <v>1200000</v>
      </c>
      <c r="V468">
        <v>1200000</v>
      </c>
      <c r="W468">
        <v>0</v>
      </c>
      <c r="X468">
        <v>0</v>
      </c>
      <c r="Y468" t="s">
        <v>48</v>
      </c>
    </row>
    <row r="469" spans="1:25" x14ac:dyDescent="0.25">
      <c r="A469">
        <v>468</v>
      </c>
      <c r="B469">
        <v>65095</v>
      </c>
      <c r="C469">
        <v>0</v>
      </c>
      <c r="D469">
        <v>0</v>
      </c>
      <c r="E469" t="s">
        <v>1436</v>
      </c>
      <c r="F469" t="s">
        <v>1437</v>
      </c>
      <c r="G469">
        <v>1</v>
      </c>
      <c r="H469" s="6">
        <v>5978261</v>
      </c>
      <c r="I469" s="7">
        <v>45819</v>
      </c>
      <c r="J469" s="7">
        <v>45819</v>
      </c>
      <c r="K469">
        <v>8</v>
      </c>
      <c r="L469" t="s">
        <v>40</v>
      </c>
      <c r="M469" t="s">
        <v>5</v>
      </c>
      <c r="N469" t="s">
        <v>41</v>
      </c>
      <c r="O469" t="s">
        <v>77</v>
      </c>
      <c r="P469" t="s">
        <v>2082</v>
      </c>
      <c r="Q469">
        <v>8</v>
      </c>
      <c r="R469">
        <v>0</v>
      </c>
      <c r="S469">
        <v>0</v>
      </c>
      <c r="U469">
        <v>478261</v>
      </c>
      <c r="V469">
        <v>478261</v>
      </c>
      <c r="W469">
        <v>0</v>
      </c>
      <c r="X469">
        <v>0</v>
      </c>
      <c r="Y469" t="s">
        <v>799</v>
      </c>
    </row>
    <row r="470" spans="1:25" x14ac:dyDescent="0.25">
      <c r="A470">
        <v>469</v>
      </c>
      <c r="B470">
        <v>65101</v>
      </c>
      <c r="C470">
        <v>0</v>
      </c>
      <c r="D470">
        <v>0</v>
      </c>
      <c r="E470" t="s">
        <v>1054</v>
      </c>
      <c r="F470" t="s">
        <v>1055</v>
      </c>
      <c r="G470">
        <v>1</v>
      </c>
      <c r="H470" s="6">
        <v>9654202</v>
      </c>
      <c r="I470" s="7">
        <v>45819</v>
      </c>
      <c r="J470" s="7">
        <v>45819</v>
      </c>
      <c r="K470">
        <v>8</v>
      </c>
      <c r="L470" t="s">
        <v>40</v>
      </c>
      <c r="M470" t="s">
        <v>9</v>
      </c>
      <c r="N470" t="s">
        <v>41</v>
      </c>
      <c r="O470" t="s">
        <v>42</v>
      </c>
      <c r="P470" t="s">
        <v>2082</v>
      </c>
      <c r="Q470">
        <v>8</v>
      </c>
      <c r="R470">
        <v>0</v>
      </c>
      <c r="S470">
        <v>0</v>
      </c>
      <c r="U470">
        <v>772336</v>
      </c>
      <c r="V470">
        <v>772336</v>
      </c>
      <c r="W470">
        <v>0</v>
      </c>
      <c r="X470">
        <v>0</v>
      </c>
      <c r="Y470" t="s">
        <v>67</v>
      </c>
    </row>
    <row r="471" spans="1:25" x14ac:dyDescent="0.25">
      <c r="A471">
        <v>470</v>
      </c>
      <c r="B471">
        <v>65100</v>
      </c>
      <c r="C471">
        <v>0</v>
      </c>
      <c r="D471">
        <v>0</v>
      </c>
      <c r="E471" t="s">
        <v>549</v>
      </c>
      <c r="F471" t="s">
        <v>550</v>
      </c>
      <c r="G471">
        <v>1</v>
      </c>
      <c r="H471" s="6">
        <v>30000000</v>
      </c>
      <c r="I471" s="7">
        <v>45819</v>
      </c>
      <c r="J471" s="7">
        <v>45819</v>
      </c>
      <c r="K471">
        <v>8</v>
      </c>
      <c r="L471" t="s">
        <v>40</v>
      </c>
      <c r="M471" t="s">
        <v>5</v>
      </c>
      <c r="N471" t="s">
        <v>41</v>
      </c>
      <c r="O471" t="s">
        <v>54</v>
      </c>
      <c r="P471" t="s">
        <v>2082</v>
      </c>
      <c r="Q471">
        <v>8</v>
      </c>
      <c r="R471">
        <v>0</v>
      </c>
      <c r="S471">
        <v>0</v>
      </c>
      <c r="U471">
        <v>2400000</v>
      </c>
      <c r="V471">
        <v>2400000</v>
      </c>
      <c r="W471">
        <v>0</v>
      </c>
      <c r="X471">
        <v>0</v>
      </c>
      <c r="Y471" t="s">
        <v>48</v>
      </c>
    </row>
    <row r="472" spans="1:25" x14ac:dyDescent="0.25">
      <c r="A472">
        <v>471</v>
      </c>
      <c r="B472">
        <v>65096</v>
      </c>
      <c r="C472">
        <v>0</v>
      </c>
      <c r="D472">
        <v>0</v>
      </c>
      <c r="E472" t="s">
        <v>1240</v>
      </c>
      <c r="F472" t="s">
        <v>1241</v>
      </c>
      <c r="G472">
        <v>1</v>
      </c>
      <c r="H472" s="6">
        <v>941725</v>
      </c>
      <c r="I472" s="7">
        <v>45819</v>
      </c>
      <c r="J472" s="7">
        <v>45819</v>
      </c>
      <c r="K472">
        <v>7</v>
      </c>
      <c r="L472" t="s">
        <v>40</v>
      </c>
      <c r="M472" t="s">
        <v>1</v>
      </c>
      <c r="N472" t="s">
        <v>41</v>
      </c>
      <c r="O472" t="s">
        <v>87</v>
      </c>
      <c r="P472" t="s">
        <v>2082</v>
      </c>
      <c r="Q472">
        <v>7</v>
      </c>
      <c r="R472">
        <v>0</v>
      </c>
      <c r="S472">
        <v>0</v>
      </c>
      <c r="U472">
        <v>65921</v>
      </c>
      <c r="V472">
        <v>65921</v>
      </c>
      <c r="W472">
        <v>0</v>
      </c>
      <c r="X472">
        <v>0</v>
      </c>
      <c r="Y472" t="s">
        <v>390</v>
      </c>
    </row>
    <row r="473" spans="1:25" x14ac:dyDescent="0.25">
      <c r="A473">
        <v>472</v>
      </c>
      <c r="B473">
        <v>65097</v>
      </c>
      <c r="C473">
        <v>0</v>
      </c>
      <c r="D473">
        <v>0</v>
      </c>
      <c r="E473" t="s">
        <v>1240</v>
      </c>
      <c r="F473" t="s">
        <v>1241</v>
      </c>
      <c r="G473">
        <v>1</v>
      </c>
      <c r="H473" s="6">
        <v>5000000</v>
      </c>
      <c r="I473" s="7">
        <v>45819</v>
      </c>
      <c r="J473" s="7">
        <v>45819</v>
      </c>
      <c r="K473">
        <v>7</v>
      </c>
      <c r="L473" t="s">
        <v>40</v>
      </c>
      <c r="M473" t="s">
        <v>1</v>
      </c>
      <c r="N473" t="s">
        <v>41</v>
      </c>
      <c r="O473" t="s">
        <v>87</v>
      </c>
      <c r="P473" t="s">
        <v>2082</v>
      </c>
      <c r="Q473">
        <v>7</v>
      </c>
      <c r="R473">
        <v>0</v>
      </c>
      <c r="S473">
        <v>0</v>
      </c>
      <c r="U473">
        <v>350000</v>
      </c>
      <c r="V473">
        <v>350000</v>
      </c>
      <c r="W473">
        <v>0</v>
      </c>
      <c r="X473">
        <v>0</v>
      </c>
      <c r="Y473" t="s">
        <v>390</v>
      </c>
    </row>
    <row r="474" spans="1:25" x14ac:dyDescent="0.25">
      <c r="A474">
        <v>473</v>
      </c>
      <c r="B474">
        <v>65098</v>
      </c>
      <c r="C474">
        <v>0</v>
      </c>
      <c r="D474">
        <v>0</v>
      </c>
      <c r="E474" t="s">
        <v>614</v>
      </c>
      <c r="F474" t="s">
        <v>615</v>
      </c>
      <c r="G474">
        <v>1</v>
      </c>
      <c r="H474" s="6">
        <v>10000000</v>
      </c>
      <c r="I474" s="7">
        <v>45819</v>
      </c>
      <c r="J474" s="7">
        <v>45819</v>
      </c>
      <c r="K474">
        <v>8</v>
      </c>
      <c r="L474" t="s">
        <v>40</v>
      </c>
      <c r="M474" t="s">
        <v>5</v>
      </c>
      <c r="N474" t="s">
        <v>41</v>
      </c>
      <c r="O474" t="s">
        <v>54</v>
      </c>
      <c r="P474" t="s">
        <v>2082</v>
      </c>
      <c r="Q474">
        <v>8</v>
      </c>
      <c r="R474">
        <v>0</v>
      </c>
      <c r="S474">
        <v>0</v>
      </c>
      <c r="U474">
        <v>800000</v>
      </c>
      <c r="V474">
        <v>800000</v>
      </c>
      <c r="W474">
        <v>0</v>
      </c>
      <c r="X474">
        <v>0</v>
      </c>
      <c r="Y474" t="s">
        <v>67</v>
      </c>
    </row>
    <row r="475" spans="1:25" x14ac:dyDescent="0.25">
      <c r="A475">
        <v>474</v>
      </c>
      <c r="B475">
        <v>65093</v>
      </c>
      <c r="C475">
        <v>0</v>
      </c>
      <c r="D475">
        <v>0</v>
      </c>
      <c r="E475" t="s">
        <v>1204</v>
      </c>
      <c r="F475" t="s">
        <v>1205</v>
      </c>
      <c r="G475">
        <v>1</v>
      </c>
      <c r="H475" s="6">
        <v>257752</v>
      </c>
      <c r="I475" s="7">
        <v>45819</v>
      </c>
      <c r="J475" s="7">
        <v>45819</v>
      </c>
      <c r="K475">
        <v>15</v>
      </c>
      <c r="L475" t="s">
        <v>40</v>
      </c>
      <c r="M475" t="s">
        <v>5</v>
      </c>
      <c r="N475" t="s">
        <v>41</v>
      </c>
      <c r="O475" t="s">
        <v>54</v>
      </c>
      <c r="P475" t="s">
        <v>2082</v>
      </c>
      <c r="Q475">
        <v>10</v>
      </c>
      <c r="R475">
        <v>5</v>
      </c>
      <c r="S475">
        <v>0</v>
      </c>
      <c r="U475">
        <v>38663</v>
      </c>
      <c r="V475">
        <v>25775</v>
      </c>
      <c r="W475">
        <v>12888</v>
      </c>
      <c r="X475">
        <v>0</v>
      </c>
      <c r="Y475" t="s">
        <v>48</v>
      </c>
    </row>
    <row r="476" spans="1:25" x14ac:dyDescent="0.25">
      <c r="A476">
        <v>475</v>
      </c>
      <c r="B476">
        <v>65120</v>
      </c>
      <c r="C476">
        <v>0</v>
      </c>
      <c r="D476">
        <v>0</v>
      </c>
      <c r="E476" t="s">
        <v>1101</v>
      </c>
      <c r="F476" t="s">
        <v>1102</v>
      </c>
      <c r="G476">
        <v>1</v>
      </c>
      <c r="H476" s="6">
        <v>192559</v>
      </c>
      <c r="I476" s="7">
        <v>45819</v>
      </c>
      <c r="J476" s="7">
        <v>45819</v>
      </c>
      <c r="K476">
        <v>15</v>
      </c>
      <c r="L476" t="s">
        <v>40</v>
      </c>
      <c r="M476" t="s">
        <v>5</v>
      </c>
      <c r="N476" t="s">
        <v>41</v>
      </c>
      <c r="O476" t="s">
        <v>54</v>
      </c>
      <c r="P476" t="s">
        <v>2082</v>
      </c>
      <c r="Q476">
        <v>10</v>
      </c>
      <c r="R476">
        <v>5</v>
      </c>
      <c r="S476">
        <v>0</v>
      </c>
      <c r="U476">
        <v>28884</v>
      </c>
      <c r="V476">
        <v>19256</v>
      </c>
      <c r="W476">
        <v>9628</v>
      </c>
      <c r="X476">
        <v>0</v>
      </c>
      <c r="Y476" t="s">
        <v>48</v>
      </c>
    </row>
    <row r="477" spans="1:25" x14ac:dyDescent="0.25">
      <c r="A477">
        <v>476</v>
      </c>
      <c r="B477">
        <v>65090</v>
      </c>
      <c r="C477">
        <v>0</v>
      </c>
      <c r="D477">
        <v>0</v>
      </c>
      <c r="E477" t="s">
        <v>2297</v>
      </c>
      <c r="F477" t="s">
        <v>2298</v>
      </c>
      <c r="G477">
        <v>1</v>
      </c>
      <c r="H477" s="6">
        <v>2843617</v>
      </c>
      <c r="I477" s="7">
        <v>45819</v>
      </c>
      <c r="J477" s="7">
        <v>45819</v>
      </c>
      <c r="K477">
        <v>6</v>
      </c>
      <c r="L477" t="s">
        <v>40</v>
      </c>
      <c r="M477" t="s">
        <v>5</v>
      </c>
      <c r="N477" t="s">
        <v>41</v>
      </c>
      <c r="O477" t="s">
        <v>57</v>
      </c>
      <c r="P477" t="s">
        <v>2082</v>
      </c>
      <c r="Q477">
        <v>6</v>
      </c>
      <c r="R477">
        <v>0</v>
      </c>
      <c r="S477">
        <v>0</v>
      </c>
      <c r="U477">
        <v>170617</v>
      </c>
      <c r="V477">
        <v>170617</v>
      </c>
      <c r="W477">
        <v>0</v>
      </c>
      <c r="X477">
        <v>0</v>
      </c>
      <c r="Y477" t="s">
        <v>48</v>
      </c>
    </row>
    <row r="478" spans="1:25" x14ac:dyDescent="0.25">
      <c r="A478">
        <v>477</v>
      </c>
      <c r="B478">
        <v>64254</v>
      </c>
      <c r="C478">
        <v>0</v>
      </c>
      <c r="D478">
        <v>0</v>
      </c>
      <c r="E478" t="s">
        <v>1532</v>
      </c>
      <c r="F478" t="s">
        <v>1533</v>
      </c>
      <c r="G478">
        <v>1</v>
      </c>
      <c r="H478" s="6">
        <v>24555177</v>
      </c>
      <c r="I478" s="7">
        <v>45819</v>
      </c>
      <c r="J478" s="7">
        <v>45819</v>
      </c>
      <c r="K478">
        <v>15</v>
      </c>
      <c r="L478" t="s">
        <v>40</v>
      </c>
      <c r="M478" t="s">
        <v>5</v>
      </c>
      <c r="N478" t="s">
        <v>41</v>
      </c>
      <c r="O478" t="s">
        <v>54</v>
      </c>
      <c r="P478" t="s">
        <v>2082</v>
      </c>
      <c r="Q478">
        <v>3.3</v>
      </c>
      <c r="R478">
        <v>11.7</v>
      </c>
      <c r="S478">
        <v>0</v>
      </c>
      <c r="U478">
        <v>3683277</v>
      </c>
      <c r="V478">
        <v>810321</v>
      </c>
      <c r="W478">
        <v>2872956</v>
      </c>
      <c r="X478">
        <v>0</v>
      </c>
      <c r="Y478" t="s">
        <v>48</v>
      </c>
    </row>
    <row r="479" spans="1:25" x14ac:dyDescent="0.25">
      <c r="A479">
        <v>478</v>
      </c>
      <c r="B479">
        <v>65091</v>
      </c>
      <c r="C479">
        <v>0</v>
      </c>
      <c r="D479">
        <v>0</v>
      </c>
      <c r="E479" t="s">
        <v>2232</v>
      </c>
      <c r="F479" t="s">
        <v>2233</v>
      </c>
      <c r="G479">
        <v>1</v>
      </c>
      <c r="H479" s="6">
        <v>3450000</v>
      </c>
      <c r="I479" s="7">
        <v>45819</v>
      </c>
      <c r="J479" s="7">
        <v>45819</v>
      </c>
      <c r="K479">
        <v>6</v>
      </c>
      <c r="L479" t="s">
        <v>40</v>
      </c>
      <c r="M479" t="s">
        <v>4</v>
      </c>
      <c r="N479" t="s">
        <v>41</v>
      </c>
      <c r="O479" t="s">
        <v>51</v>
      </c>
      <c r="P479" t="s">
        <v>2082</v>
      </c>
      <c r="Q479">
        <v>6</v>
      </c>
      <c r="R479">
        <v>0</v>
      </c>
      <c r="S479">
        <v>0</v>
      </c>
      <c r="U479">
        <v>207000</v>
      </c>
      <c r="V479">
        <v>207000</v>
      </c>
      <c r="W479">
        <v>0</v>
      </c>
      <c r="X479">
        <v>0</v>
      </c>
      <c r="Y479" t="s">
        <v>229</v>
      </c>
    </row>
    <row r="480" spans="1:25" x14ac:dyDescent="0.25">
      <c r="A480">
        <v>479</v>
      </c>
      <c r="B480">
        <v>65078</v>
      </c>
      <c r="C480">
        <v>0</v>
      </c>
      <c r="D480">
        <v>0</v>
      </c>
      <c r="E480" t="s">
        <v>1376</v>
      </c>
      <c r="F480" t="s">
        <v>1377</v>
      </c>
      <c r="G480">
        <v>1</v>
      </c>
      <c r="H480" s="6">
        <v>6008636</v>
      </c>
      <c r="I480" s="7">
        <v>45818</v>
      </c>
      <c r="J480" s="7">
        <v>45818</v>
      </c>
      <c r="K480" t="s">
        <v>1371</v>
      </c>
      <c r="L480" t="s">
        <v>40</v>
      </c>
      <c r="M480" t="s">
        <v>5</v>
      </c>
      <c r="N480" t="s">
        <v>41</v>
      </c>
      <c r="O480" t="s">
        <v>77</v>
      </c>
      <c r="P480" t="s">
        <v>2082</v>
      </c>
      <c r="Q480">
        <v>6</v>
      </c>
      <c r="R480">
        <v>3.4</v>
      </c>
      <c r="S480">
        <v>0</v>
      </c>
      <c r="U480">
        <v>564812</v>
      </c>
      <c r="V480">
        <v>360518</v>
      </c>
      <c r="W480">
        <v>204294</v>
      </c>
      <c r="X480">
        <v>0</v>
      </c>
      <c r="Y480" t="s">
        <v>48</v>
      </c>
    </row>
    <row r="481" spans="1:25" x14ac:dyDescent="0.25">
      <c r="A481">
        <v>480</v>
      </c>
      <c r="B481">
        <v>65080</v>
      </c>
      <c r="C481">
        <v>0</v>
      </c>
      <c r="D481">
        <v>0</v>
      </c>
      <c r="E481" t="s">
        <v>1461</v>
      </c>
      <c r="F481" t="s">
        <v>1462</v>
      </c>
      <c r="G481">
        <v>1</v>
      </c>
      <c r="H481" s="6">
        <v>800000</v>
      </c>
      <c r="I481" s="7">
        <v>45818</v>
      </c>
      <c r="J481" s="7">
        <v>45818</v>
      </c>
      <c r="K481">
        <v>10</v>
      </c>
      <c r="L481" t="s">
        <v>40</v>
      </c>
      <c r="M481" t="s">
        <v>8</v>
      </c>
      <c r="N481" t="s">
        <v>41</v>
      </c>
      <c r="O481" t="s">
        <v>347</v>
      </c>
      <c r="P481" t="s">
        <v>2082</v>
      </c>
      <c r="Q481">
        <v>10</v>
      </c>
      <c r="R481">
        <v>0</v>
      </c>
      <c r="S481">
        <v>0</v>
      </c>
      <c r="U481">
        <v>80000</v>
      </c>
      <c r="V481">
        <v>80000</v>
      </c>
      <c r="W481">
        <v>0</v>
      </c>
      <c r="X481">
        <v>0</v>
      </c>
      <c r="Y481" t="s">
        <v>44</v>
      </c>
    </row>
    <row r="482" spans="1:25" x14ac:dyDescent="0.25">
      <c r="A482">
        <v>481</v>
      </c>
      <c r="B482">
        <v>65081</v>
      </c>
      <c r="C482">
        <v>0</v>
      </c>
      <c r="D482">
        <v>0</v>
      </c>
      <c r="E482" t="s">
        <v>1562</v>
      </c>
      <c r="F482" t="s">
        <v>1563</v>
      </c>
      <c r="G482">
        <v>1</v>
      </c>
      <c r="H482" s="6">
        <v>500000</v>
      </c>
      <c r="I482" s="7">
        <v>45818</v>
      </c>
      <c r="J482" s="7">
        <v>45818</v>
      </c>
      <c r="K482">
        <v>10</v>
      </c>
      <c r="L482" t="s">
        <v>40</v>
      </c>
      <c r="M482" t="s">
        <v>9</v>
      </c>
      <c r="N482" t="s">
        <v>41</v>
      </c>
      <c r="O482" t="s">
        <v>42</v>
      </c>
      <c r="P482" t="s">
        <v>2082</v>
      </c>
      <c r="Q482">
        <v>10</v>
      </c>
      <c r="R482">
        <v>0</v>
      </c>
      <c r="S482">
        <v>0</v>
      </c>
      <c r="U482">
        <v>50000</v>
      </c>
      <c r="V482">
        <v>50000</v>
      </c>
      <c r="W482">
        <v>0</v>
      </c>
      <c r="X482">
        <v>0</v>
      </c>
      <c r="Y482" t="s">
        <v>44</v>
      </c>
    </row>
    <row r="483" spans="1:25" x14ac:dyDescent="0.25">
      <c r="A483">
        <v>482</v>
      </c>
      <c r="B483">
        <v>65077</v>
      </c>
      <c r="C483">
        <v>0</v>
      </c>
      <c r="D483">
        <v>0</v>
      </c>
      <c r="E483" t="s">
        <v>2337</v>
      </c>
      <c r="F483" t="s">
        <v>2338</v>
      </c>
      <c r="G483">
        <v>1</v>
      </c>
      <c r="H483" s="6">
        <v>2100993</v>
      </c>
      <c r="I483" s="7">
        <v>45818</v>
      </c>
      <c r="J483" s="7">
        <v>45818</v>
      </c>
      <c r="K483">
        <v>7</v>
      </c>
      <c r="L483" t="s">
        <v>40</v>
      </c>
      <c r="M483" t="s">
        <v>7</v>
      </c>
      <c r="N483" t="s">
        <v>41</v>
      </c>
      <c r="O483" t="s">
        <v>64</v>
      </c>
      <c r="P483" t="s">
        <v>2082</v>
      </c>
      <c r="Q483">
        <v>7</v>
      </c>
      <c r="R483">
        <v>0</v>
      </c>
      <c r="S483">
        <v>0</v>
      </c>
      <c r="U483">
        <v>147070</v>
      </c>
      <c r="V483">
        <v>147070</v>
      </c>
      <c r="W483">
        <v>0</v>
      </c>
      <c r="X483">
        <v>0</v>
      </c>
      <c r="Y483" t="s">
        <v>2086</v>
      </c>
    </row>
    <row r="484" spans="1:25" x14ac:dyDescent="0.25">
      <c r="A484">
        <v>483</v>
      </c>
      <c r="B484">
        <v>65082</v>
      </c>
      <c r="C484">
        <v>0</v>
      </c>
      <c r="D484">
        <v>0</v>
      </c>
      <c r="E484" t="s">
        <v>1564</v>
      </c>
      <c r="F484" t="s">
        <v>1565</v>
      </c>
      <c r="G484">
        <v>1</v>
      </c>
      <c r="H484" s="6">
        <v>6070167</v>
      </c>
      <c r="I484" s="7">
        <v>45818</v>
      </c>
      <c r="J484" s="7">
        <v>45818</v>
      </c>
      <c r="K484">
        <v>10</v>
      </c>
      <c r="L484" t="s">
        <v>40</v>
      </c>
      <c r="M484" t="s">
        <v>8</v>
      </c>
      <c r="N484" t="s">
        <v>41</v>
      </c>
      <c r="O484" t="s">
        <v>347</v>
      </c>
      <c r="P484" t="s">
        <v>2082</v>
      </c>
      <c r="Q484">
        <v>10</v>
      </c>
      <c r="R484">
        <v>0</v>
      </c>
      <c r="S484">
        <v>0</v>
      </c>
      <c r="U484">
        <v>607017</v>
      </c>
      <c r="V484">
        <v>607017</v>
      </c>
      <c r="W484">
        <v>0</v>
      </c>
      <c r="X484">
        <v>0</v>
      </c>
      <c r="Y484" t="s">
        <v>109</v>
      </c>
    </row>
    <row r="485" spans="1:25" x14ac:dyDescent="0.25">
      <c r="A485">
        <v>484</v>
      </c>
      <c r="B485">
        <v>65087</v>
      </c>
      <c r="C485">
        <v>0</v>
      </c>
      <c r="D485">
        <v>0</v>
      </c>
      <c r="E485" t="s">
        <v>327</v>
      </c>
      <c r="F485" t="s">
        <v>3035</v>
      </c>
      <c r="G485">
        <v>1</v>
      </c>
      <c r="H485" s="6">
        <v>157284</v>
      </c>
      <c r="I485" s="7">
        <v>45818</v>
      </c>
      <c r="J485" s="7">
        <v>45818</v>
      </c>
      <c r="K485">
        <v>7</v>
      </c>
      <c r="L485" t="s">
        <v>40</v>
      </c>
      <c r="M485" t="s">
        <v>5</v>
      </c>
      <c r="N485" t="s">
        <v>41</v>
      </c>
      <c r="O485" t="s">
        <v>47</v>
      </c>
      <c r="P485" t="s">
        <v>2082</v>
      </c>
      <c r="Q485">
        <v>7</v>
      </c>
      <c r="R485">
        <v>0</v>
      </c>
      <c r="S485">
        <v>0</v>
      </c>
      <c r="U485">
        <v>11010</v>
      </c>
      <c r="V485">
        <v>11010</v>
      </c>
      <c r="W485">
        <v>0</v>
      </c>
      <c r="X485">
        <v>0</v>
      </c>
      <c r="Y485" t="s">
        <v>72</v>
      </c>
    </row>
    <row r="486" spans="1:25" x14ac:dyDescent="0.25">
      <c r="A486">
        <v>485</v>
      </c>
      <c r="B486">
        <v>65079</v>
      </c>
      <c r="C486">
        <v>0</v>
      </c>
      <c r="D486">
        <v>0</v>
      </c>
      <c r="E486" t="s">
        <v>1369</v>
      </c>
      <c r="F486" t="s">
        <v>1370</v>
      </c>
      <c r="G486">
        <v>1</v>
      </c>
      <c r="H486" s="6">
        <v>2901586</v>
      </c>
      <c r="I486" s="7">
        <v>45818</v>
      </c>
      <c r="J486" s="7">
        <v>45818</v>
      </c>
      <c r="K486" t="s">
        <v>1371</v>
      </c>
      <c r="L486" t="s">
        <v>40</v>
      </c>
      <c r="M486" t="s">
        <v>5</v>
      </c>
      <c r="N486" t="s">
        <v>41</v>
      </c>
      <c r="O486" t="s">
        <v>77</v>
      </c>
      <c r="P486" t="s">
        <v>2082</v>
      </c>
      <c r="Q486">
        <v>6</v>
      </c>
      <c r="R486">
        <v>3.4</v>
      </c>
      <c r="S486">
        <v>0</v>
      </c>
      <c r="U486">
        <v>272749</v>
      </c>
      <c r="V486">
        <v>174095</v>
      </c>
      <c r="W486">
        <v>98654</v>
      </c>
      <c r="X486">
        <v>0</v>
      </c>
      <c r="Y486" t="s">
        <v>48</v>
      </c>
    </row>
    <row r="487" spans="1:25" x14ac:dyDescent="0.25">
      <c r="A487">
        <v>486</v>
      </c>
      <c r="B487">
        <v>65076</v>
      </c>
      <c r="C487">
        <v>0</v>
      </c>
      <c r="D487">
        <v>0</v>
      </c>
      <c r="E487" t="s">
        <v>2335</v>
      </c>
      <c r="F487" t="s">
        <v>2336</v>
      </c>
      <c r="G487">
        <v>1</v>
      </c>
      <c r="H487" s="6">
        <v>3255348</v>
      </c>
      <c r="I487" s="7">
        <v>45818</v>
      </c>
      <c r="J487" s="7">
        <v>45818</v>
      </c>
      <c r="K487">
        <v>7</v>
      </c>
      <c r="L487" t="s">
        <v>40</v>
      </c>
      <c r="M487" t="s">
        <v>7</v>
      </c>
      <c r="N487" t="s">
        <v>41</v>
      </c>
      <c r="O487" t="s">
        <v>64</v>
      </c>
      <c r="P487" t="s">
        <v>2082</v>
      </c>
      <c r="Q487">
        <v>7</v>
      </c>
      <c r="R487">
        <v>0</v>
      </c>
      <c r="S487">
        <v>0</v>
      </c>
      <c r="U487">
        <v>227874</v>
      </c>
      <c r="V487">
        <v>227874</v>
      </c>
      <c r="W487">
        <v>0</v>
      </c>
      <c r="X487">
        <v>0</v>
      </c>
      <c r="Y487" t="s">
        <v>2086</v>
      </c>
    </row>
    <row r="488" spans="1:25" x14ac:dyDescent="0.25">
      <c r="A488">
        <v>487</v>
      </c>
      <c r="B488">
        <v>65089</v>
      </c>
      <c r="C488">
        <v>0</v>
      </c>
      <c r="D488">
        <v>0</v>
      </c>
      <c r="E488" t="s">
        <v>331</v>
      </c>
      <c r="F488" t="s">
        <v>332</v>
      </c>
      <c r="G488">
        <v>1</v>
      </c>
      <c r="H488" s="6">
        <v>108139</v>
      </c>
      <c r="I488" s="7">
        <v>45818</v>
      </c>
      <c r="J488" s="7">
        <v>45818</v>
      </c>
      <c r="K488">
        <v>7</v>
      </c>
      <c r="L488" t="s">
        <v>40</v>
      </c>
      <c r="M488" t="s">
        <v>5</v>
      </c>
      <c r="N488" t="s">
        <v>41</v>
      </c>
      <c r="O488" t="s">
        <v>47</v>
      </c>
      <c r="P488" t="s">
        <v>2082</v>
      </c>
      <c r="Q488">
        <v>7</v>
      </c>
      <c r="R488">
        <v>0</v>
      </c>
      <c r="S488">
        <v>0</v>
      </c>
      <c r="U488">
        <v>7570</v>
      </c>
      <c r="V488">
        <v>7570</v>
      </c>
      <c r="W488">
        <v>0</v>
      </c>
      <c r="X488">
        <v>0</v>
      </c>
      <c r="Y488" t="s">
        <v>48</v>
      </c>
    </row>
    <row r="489" spans="1:25" x14ac:dyDescent="0.25">
      <c r="A489">
        <v>488</v>
      </c>
      <c r="B489">
        <v>65085</v>
      </c>
      <c r="C489">
        <v>0</v>
      </c>
      <c r="D489">
        <v>0</v>
      </c>
      <c r="E489" t="s">
        <v>329</v>
      </c>
      <c r="F489" t="s">
        <v>330</v>
      </c>
      <c r="G489">
        <v>1</v>
      </c>
      <c r="H489" s="6">
        <v>40696</v>
      </c>
      <c r="I489" s="7">
        <v>45818</v>
      </c>
      <c r="J489" s="7">
        <v>45818</v>
      </c>
      <c r="K489">
        <v>7</v>
      </c>
      <c r="L489" t="s">
        <v>40</v>
      </c>
      <c r="M489" t="s">
        <v>5</v>
      </c>
      <c r="N489" t="s">
        <v>41</v>
      </c>
      <c r="O489" t="s">
        <v>47</v>
      </c>
      <c r="P489" t="s">
        <v>2082</v>
      </c>
      <c r="Q489">
        <v>7</v>
      </c>
      <c r="R489">
        <v>0</v>
      </c>
      <c r="S489">
        <v>0</v>
      </c>
      <c r="U489">
        <v>2849</v>
      </c>
      <c r="V489">
        <v>2849</v>
      </c>
      <c r="W489">
        <v>0</v>
      </c>
      <c r="X489">
        <v>0</v>
      </c>
      <c r="Y489" t="s">
        <v>48</v>
      </c>
    </row>
    <row r="490" spans="1:25" x14ac:dyDescent="0.25">
      <c r="A490">
        <v>489</v>
      </c>
      <c r="B490">
        <v>65170</v>
      </c>
      <c r="C490">
        <v>0</v>
      </c>
      <c r="D490">
        <v>0</v>
      </c>
      <c r="E490" t="s">
        <v>1054</v>
      </c>
      <c r="F490" t="s">
        <v>1055</v>
      </c>
      <c r="G490">
        <v>1</v>
      </c>
      <c r="H490" s="6">
        <v>1203596</v>
      </c>
      <c r="I490" s="7">
        <v>45818</v>
      </c>
      <c r="J490" s="7">
        <v>45818</v>
      </c>
      <c r="K490">
        <v>8</v>
      </c>
      <c r="L490" t="s">
        <v>40</v>
      </c>
      <c r="M490" t="s">
        <v>9</v>
      </c>
      <c r="N490" t="s">
        <v>41</v>
      </c>
      <c r="O490" t="s">
        <v>42</v>
      </c>
      <c r="P490" t="s">
        <v>2082</v>
      </c>
      <c r="Q490">
        <v>8</v>
      </c>
      <c r="R490">
        <v>0</v>
      </c>
      <c r="S490">
        <v>0</v>
      </c>
      <c r="U490">
        <v>96288</v>
      </c>
      <c r="V490">
        <v>96288</v>
      </c>
      <c r="W490">
        <v>0</v>
      </c>
      <c r="X490">
        <v>0</v>
      </c>
      <c r="Y490" t="s">
        <v>67</v>
      </c>
    </row>
    <row r="491" spans="1:25" x14ac:dyDescent="0.25">
      <c r="A491">
        <v>490</v>
      </c>
      <c r="B491">
        <v>65075</v>
      </c>
      <c r="C491">
        <v>0</v>
      </c>
      <c r="D491">
        <v>0</v>
      </c>
      <c r="E491" t="s">
        <v>2333</v>
      </c>
      <c r="F491" t="s">
        <v>2334</v>
      </c>
      <c r="G491">
        <v>1</v>
      </c>
      <c r="H491" s="6">
        <v>1644044</v>
      </c>
      <c r="I491" s="7">
        <v>45818</v>
      </c>
      <c r="J491" s="7">
        <v>45818</v>
      </c>
      <c r="K491">
        <v>7</v>
      </c>
      <c r="L491" t="s">
        <v>40</v>
      </c>
      <c r="M491" t="s">
        <v>7</v>
      </c>
      <c r="N491" t="s">
        <v>41</v>
      </c>
      <c r="O491" t="s">
        <v>64</v>
      </c>
      <c r="P491" t="s">
        <v>2082</v>
      </c>
      <c r="Q491">
        <v>7</v>
      </c>
      <c r="R491">
        <v>0</v>
      </c>
      <c r="S491">
        <v>0</v>
      </c>
      <c r="U491">
        <v>115083</v>
      </c>
      <c r="V491">
        <v>115083</v>
      </c>
      <c r="W491">
        <v>0</v>
      </c>
      <c r="X491">
        <v>0</v>
      </c>
      <c r="Y491" t="s">
        <v>2086</v>
      </c>
    </row>
    <row r="492" spans="1:25" x14ac:dyDescent="0.25">
      <c r="A492">
        <v>491</v>
      </c>
      <c r="B492">
        <v>65086</v>
      </c>
      <c r="C492">
        <v>0</v>
      </c>
      <c r="D492">
        <v>0</v>
      </c>
      <c r="E492" t="s">
        <v>403</v>
      </c>
      <c r="F492" t="s">
        <v>404</v>
      </c>
      <c r="G492">
        <v>1</v>
      </c>
      <c r="H492" s="6">
        <v>1263654</v>
      </c>
      <c r="I492" s="7">
        <v>45818</v>
      </c>
      <c r="J492" s="7">
        <v>45818</v>
      </c>
      <c r="K492">
        <v>7</v>
      </c>
      <c r="L492" t="s">
        <v>40</v>
      </c>
      <c r="M492" t="s">
        <v>5</v>
      </c>
      <c r="N492" t="s">
        <v>41</v>
      </c>
      <c r="O492" t="s">
        <v>47</v>
      </c>
      <c r="P492" t="s">
        <v>2082</v>
      </c>
      <c r="Q492">
        <v>7</v>
      </c>
      <c r="R492">
        <v>0</v>
      </c>
      <c r="S492">
        <v>0</v>
      </c>
      <c r="U492">
        <v>88456</v>
      </c>
      <c r="V492">
        <v>88456</v>
      </c>
      <c r="W492">
        <v>0</v>
      </c>
      <c r="X492">
        <v>0</v>
      </c>
      <c r="Y492" t="s">
        <v>72</v>
      </c>
    </row>
    <row r="493" spans="1:25" x14ac:dyDescent="0.25">
      <c r="A493">
        <v>492</v>
      </c>
      <c r="B493">
        <v>65088</v>
      </c>
      <c r="C493">
        <v>0</v>
      </c>
      <c r="D493">
        <v>0</v>
      </c>
      <c r="E493" t="s">
        <v>403</v>
      </c>
      <c r="F493" t="s">
        <v>404</v>
      </c>
      <c r="G493">
        <v>1</v>
      </c>
      <c r="H493" s="6">
        <v>416764</v>
      </c>
      <c r="I493" s="7">
        <v>45818</v>
      </c>
      <c r="J493" s="7">
        <v>45818</v>
      </c>
      <c r="K493">
        <v>7</v>
      </c>
      <c r="L493" t="s">
        <v>40</v>
      </c>
      <c r="M493" t="s">
        <v>5</v>
      </c>
      <c r="N493" t="s">
        <v>41</v>
      </c>
      <c r="O493" t="s">
        <v>47</v>
      </c>
      <c r="P493" t="s">
        <v>2082</v>
      </c>
      <c r="Q493">
        <v>7</v>
      </c>
      <c r="R493">
        <v>0</v>
      </c>
      <c r="S493">
        <v>0</v>
      </c>
      <c r="U493">
        <v>29173</v>
      </c>
      <c r="V493">
        <v>29173</v>
      </c>
      <c r="W493">
        <v>0</v>
      </c>
      <c r="X493">
        <v>0</v>
      </c>
      <c r="Y493" t="s">
        <v>72</v>
      </c>
    </row>
    <row r="494" spans="1:25" x14ac:dyDescent="0.25">
      <c r="A494">
        <v>493</v>
      </c>
      <c r="B494">
        <v>65083</v>
      </c>
      <c r="C494">
        <v>0</v>
      </c>
      <c r="D494">
        <v>0</v>
      </c>
      <c r="E494" t="s">
        <v>401</v>
      </c>
      <c r="F494" t="s">
        <v>402</v>
      </c>
      <c r="G494">
        <v>1</v>
      </c>
      <c r="H494" s="6">
        <v>1176873</v>
      </c>
      <c r="I494" s="7">
        <v>45818</v>
      </c>
      <c r="J494" s="7">
        <v>45818</v>
      </c>
      <c r="K494">
        <v>7</v>
      </c>
      <c r="L494" t="s">
        <v>40</v>
      </c>
      <c r="M494" t="s">
        <v>5</v>
      </c>
      <c r="N494" t="s">
        <v>41</v>
      </c>
      <c r="O494" t="s">
        <v>47</v>
      </c>
      <c r="P494" t="s">
        <v>2082</v>
      </c>
      <c r="Q494">
        <v>7</v>
      </c>
      <c r="R494">
        <v>0</v>
      </c>
      <c r="S494">
        <v>0</v>
      </c>
      <c r="U494">
        <v>82381</v>
      </c>
      <c r="V494">
        <v>82381</v>
      </c>
      <c r="W494">
        <v>0</v>
      </c>
      <c r="X494">
        <v>0</v>
      </c>
      <c r="Y494" t="s">
        <v>48</v>
      </c>
    </row>
    <row r="495" spans="1:25" x14ac:dyDescent="0.25">
      <c r="A495">
        <v>494</v>
      </c>
      <c r="B495">
        <v>65084</v>
      </c>
      <c r="C495">
        <v>0</v>
      </c>
      <c r="D495">
        <v>0</v>
      </c>
      <c r="E495" t="s">
        <v>362</v>
      </c>
      <c r="F495" t="s">
        <v>363</v>
      </c>
      <c r="G495">
        <v>1</v>
      </c>
      <c r="H495" s="6">
        <v>810100</v>
      </c>
      <c r="I495" s="7">
        <v>45818</v>
      </c>
      <c r="J495" s="7">
        <v>45818</v>
      </c>
      <c r="K495">
        <v>7</v>
      </c>
      <c r="L495" t="s">
        <v>40</v>
      </c>
      <c r="M495" t="s">
        <v>5</v>
      </c>
      <c r="N495" t="s">
        <v>41</v>
      </c>
      <c r="O495" t="s">
        <v>47</v>
      </c>
      <c r="P495" t="s">
        <v>2082</v>
      </c>
      <c r="Q495">
        <v>7</v>
      </c>
      <c r="R495">
        <v>0</v>
      </c>
      <c r="S495">
        <v>0</v>
      </c>
      <c r="U495">
        <v>56707</v>
      </c>
      <c r="V495">
        <v>56707</v>
      </c>
      <c r="W495">
        <v>0</v>
      </c>
      <c r="X495">
        <v>0</v>
      </c>
      <c r="Y495" t="s">
        <v>72</v>
      </c>
    </row>
    <row r="496" spans="1:25" x14ac:dyDescent="0.25">
      <c r="A496">
        <v>495</v>
      </c>
      <c r="B496">
        <v>65073</v>
      </c>
      <c r="C496">
        <v>0</v>
      </c>
      <c r="D496">
        <v>0</v>
      </c>
      <c r="E496" t="s">
        <v>1646</v>
      </c>
      <c r="F496" t="s">
        <v>1647</v>
      </c>
      <c r="G496">
        <v>1</v>
      </c>
      <c r="H496" s="6">
        <v>1083480</v>
      </c>
      <c r="I496" s="7">
        <v>45818</v>
      </c>
      <c r="J496" s="7">
        <v>45818</v>
      </c>
      <c r="K496">
        <v>15</v>
      </c>
      <c r="L496" t="s">
        <v>40</v>
      </c>
      <c r="M496" t="s">
        <v>5</v>
      </c>
      <c r="N496" t="s">
        <v>41</v>
      </c>
      <c r="O496" t="s">
        <v>54</v>
      </c>
      <c r="P496" t="s">
        <v>2082</v>
      </c>
      <c r="Q496">
        <v>4</v>
      </c>
      <c r="R496">
        <v>11</v>
      </c>
      <c r="S496">
        <v>0</v>
      </c>
      <c r="U496">
        <v>162522</v>
      </c>
      <c r="V496">
        <v>43339</v>
      </c>
      <c r="W496">
        <v>119183</v>
      </c>
      <c r="X496">
        <v>0</v>
      </c>
      <c r="Y496" t="s">
        <v>109</v>
      </c>
    </row>
    <row r="497" spans="1:25" x14ac:dyDescent="0.25">
      <c r="A497">
        <v>496</v>
      </c>
      <c r="B497">
        <v>65072</v>
      </c>
      <c r="C497">
        <v>0</v>
      </c>
      <c r="D497">
        <v>0</v>
      </c>
      <c r="E497" t="s">
        <v>1449</v>
      </c>
      <c r="F497" t="s">
        <v>1450</v>
      </c>
      <c r="G497">
        <v>1</v>
      </c>
      <c r="H497" s="6">
        <v>8000000</v>
      </c>
      <c r="I497" s="7">
        <v>45818</v>
      </c>
      <c r="J497" s="7">
        <v>45818</v>
      </c>
      <c r="K497">
        <v>6</v>
      </c>
      <c r="L497" t="s">
        <v>459</v>
      </c>
      <c r="M497" t="s">
        <v>5</v>
      </c>
      <c r="N497" t="s">
        <v>41</v>
      </c>
      <c r="O497" t="s">
        <v>47</v>
      </c>
      <c r="P497" t="s">
        <v>2082</v>
      </c>
      <c r="Q497">
        <v>6</v>
      </c>
      <c r="R497">
        <v>0</v>
      </c>
      <c r="S497">
        <v>0</v>
      </c>
      <c r="U497">
        <v>480000</v>
      </c>
      <c r="V497">
        <v>480000</v>
      </c>
      <c r="W497">
        <v>0</v>
      </c>
      <c r="X497">
        <v>0</v>
      </c>
      <c r="Y497" t="s">
        <v>48</v>
      </c>
    </row>
    <row r="498" spans="1:25" x14ac:dyDescent="0.25">
      <c r="A498">
        <v>497</v>
      </c>
      <c r="B498">
        <v>65070</v>
      </c>
      <c r="C498">
        <v>0</v>
      </c>
      <c r="D498">
        <v>0</v>
      </c>
      <c r="E498" t="s">
        <v>1467</v>
      </c>
      <c r="F498" t="s">
        <v>1468</v>
      </c>
      <c r="G498">
        <v>1</v>
      </c>
      <c r="H498" s="6">
        <v>2789362</v>
      </c>
      <c r="I498" s="7">
        <v>45817</v>
      </c>
      <c r="J498" s="7">
        <v>45817</v>
      </c>
      <c r="K498">
        <v>6</v>
      </c>
      <c r="L498" t="s">
        <v>40</v>
      </c>
      <c r="M498" t="s">
        <v>5</v>
      </c>
      <c r="N498" t="s">
        <v>41</v>
      </c>
      <c r="O498" t="s">
        <v>54</v>
      </c>
      <c r="P498" t="s">
        <v>2082</v>
      </c>
      <c r="Q498">
        <v>6</v>
      </c>
      <c r="R498">
        <v>0</v>
      </c>
      <c r="S498">
        <v>0</v>
      </c>
      <c r="U498">
        <v>167362</v>
      </c>
      <c r="V498">
        <v>167362</v>
      </c>
      <c r="W498">
        <v>0</v>
      </c>
      <c r="X498">
        <v>0</v>
      </c>
      <c r="Y498" t="s">
        <v>44</v>
      </c>
    </row>
    <row r="499" spans="1:25" x14ac:dyDescent="0.25">
      <c r="A499">
        <v>498</v>
      </c>
      <c r="B499">
        <v>65071</v>
      </c>
      <c r="C499">
        <v>0</v>
      </c>
      <c r="D499">
        <v>0</v>
      </c>
      <c r="E499" t="s">
        <v>70</v>
      </c>
      <c r="F499" t="s">
        <v>71</v>
      </c>
      <c r="G499">
        <v>1</v>
      </c>
      <c r="H499" s="6">
        <v>4044599</v>
      </c>
      <c r="I499" s="7">
        <v>45817</v>
      </c>
      <c r="J499" s="7">
        <v>45817</v>
      </c>
      <c r="K499">
        <v>15</v>
      </c>
      <c r="L499" t="s">
        <v>40</v>
      </c>
      <c r="M499" t="s">
        <v>3</v>
      </c>
      <c r="N499" t="s">
        <v>41</v>
      </c>
      <c r="O499" t="s">
        <v>51</v>
      </c>
      <c r="P499" t="s">
        <v>2082</v>
      </c>
      <c r="Q499">
        <v>15</v>
      </c>
      <c r="R499">
        <v>0</v>
      </c>
      <c r="S499">
        <v>0</v>
      </c>
      <c r="U499">
        <v>606690</v>
      </c>
      <c r="V499">
        <v>606690</v>
      </c>
      <c r="W499">
        <v>0</v>
      </c>
      <c r="X499">
        <v>0</v>
      </c>
      <c r="Y499" t="s">
        <v>72</v>
      </c>
    </row>
    <row r="500" spans="1:25" x14ac:dyDescent="0.25">
      <c r="A500">
        <v>499</v>
      </c>
      <c r="B500">
        <v>65055</v>
      </c>
      <c r="C500">
        <v>0</v>
      </c>
      <c r="D500">
        <v>0</v>
      </c>
      <c r="E500" t="s">
        <v>2181</v>
      </c>
      <c r="F500" t="s">
        <v>2182</v>
      </c>
      <c r="G500">
        <v>1</v>
      </c>
      <c r="H500" s="6">
        <v>3000000</v>
      </c>
      <c r="I500" s="7">
        <v>45817</v>
      </c>
      <c r="J500" s="7">
        <v>45817</v>
      </c>
      <c r="K500">
        <v>7</v>
      </c>
      <c r="L500" t="s">
        <v>40</v>
      </c>
      <c r="M500" t="s">
        <v>5</v>
      </c>
      <c r="N500" t="s">
        <v>41</v>
      </c>
      <c r="O500" t="s">
        <v>57</v>
      </c>
      <c r="P500" t="s">
        <v>2082</v>
      </c>
      <c r="Q500">
        <v>7</v>
      </c>
      <c r="R500">
        <v>0</v>
      </c>
      <c r="S500">
        <v>0</v>
      </c>
      <c r="U500">
        <v>210000</v>
      </c>
      <c r="V500">
        <v>210000</v>
      </c>
      <c r="W500">
        <v>0</v>
      </c>
      <c r="X500">
        <v>0</v>
      </c>
      <c r="Y500" t="s">
        <v>2086</v>
      </c>
    </row>
    <row r="501" spans="1:25" x14ac:dyDescent="0.25">
      <c r="A501">
        <v>500</v>
      </c>
      <c r="B501">
        <v>65059</v>
      </c>
      <c r="C501">
        <v>0</v>
      </c>
      <c r="D501">
        <v>0</v>
      </c>
      <c r="E501" t="s">
        <v>1596</v>
      </c>
      <c r="F501" t="s">
        <v>1597</v>
      </c>
      <c r="G501">
        <v>1</v>
      </c>
      <c r="H501" s="6">
        <v>6200000</v>
      </c>
      <c r="I501" s="7">
        <v>45814</v>
      </c>
      <c r="J501" s="7">
        <v>45814</v>
      </c>
      <c r="K501">
        <v>9</v>
      </c>
      <c r="L501" t="s">
        <v>40</v>
      </c>
      <c r="M501" t="s">
        <v>5</v>
      </c>
      <c r="N501" t="s">
        <v>41</v>
      </c>
      <c r="O501" t="s">
        <v>57</v>
      </c>
      <c r="P501" t="s">
        <v>2082</v>
      </c>
      <c r="Q501">
        <v>9</v>
      </c>
      <c r="R501">
        <v>0</v>
      </c>
      <c r="S501">
        <v>0</v>
      </c>
      <c r="U501">
        <v>558000</v>
      </c>
      <c r="V501">
        <v>558000</v>
      </c>
      <c r="W501">
        <v>0</v>
      </c>
      <c r="X501">
        <v>0</v>
      </c>
      <c r="Y501" t="s">
        <v>112</v>
      </c>
    </row>
    <row r="502" spans="1:25" x14ac:dyDescent="0.25">
      <c r="A502">
        <v>501</v>
      </c>
      <c r="B502">
        <v>63695</v>
      </c>
      <c r="C502">
        <v>0</v>
      </c>
      <c r="D502">
        <v>0</v>
      </c>
      <c r="E502" t="s">
        <v>1459</v>
      </c>
      <c r="F502" t="s">
        <v>1460</v>
      </c>
      <c r="G502">
        <v>1</v>
      </c>
      <c r="H502" s="6">
        <v>8200000</v>
      </c>
      <c r="I502" s="7">
        <v>45814</v>
      </c>
      <c r="J502" s="7">
        <v>45814</v>
      </c>
      <c r="K502">
        <v>15</v>
      </c>
      <c r="L502" t="s">
        <v>40</v>
      </c>
      <c r="M502" t="s">
        <v>5</v>
      </c>
      <c r="N502" t="s">
        <v>41</v>
      </c>
      <c r="O502" t="s">
        <v>54</v>
      </c>
      <c r="P502" t="s">
        <v>2082</v>
      </c>
      <c r="Q502">
        <v>3.3</v>
      </c>
      <c r="R502">
        <v>11.7</v>
      </c>
      <c r="S502">
        <v>0</v>
      </c>
      <c r="U502">
        <v>1230000</v>
      </c>
      <c r="V502">
        <v>270600</v>
      </c>
      <c r="W502">
        <v>959400</v>
      </c>
      <c r="X502">
        <v>0</v>
      </c>
      <c r="Y502" t="s">
        <v>48</v>
      </c>
    </row>
    <row r="503" spans="1:25" x14ac:dyDescent="0.25">
      <c r="A503">
        <v>502</v>
      </c>
      <c r="B503">
        <v>63696</v>
      </c>
      <c r="C503">
        <v>0</v>
      </c>
      <c r="D503">
        <v>0</v>
      </c>
      <c r="E503" t="s">
        <v>1459</v>
      </c>
      <c r="F503" t="s">
        <v>1460</v>
      </c>
      <c r="G503">
        <v>1</v>
      </c>
      <c r="H503" s="6">
        <v>8200000</v>
      </c>
      <c r="I503" s="7">
        <v>45814</v>
      </c>
      <c r="J503" s="7">
        <v>45814</v>
      </c>
      <c r="K503">
        <v>15</v>
      </c>
      <c r="L503" t="s">
        <v>40</v>
      </c>
      <c r="M503" t="s">
        <v>5</v>
      </c>
      <c r="N503" t="s">
        <v>41</v>
      </c>
      <c r="O503" t="s">
        <v>54</v>
      </c>
      <c r="P503" t="s">
        <v>2082</v>
      </c>
      <c r="Q503">
        <v>3.3</v>
      </c>
      <c r="R503">
        <v>11.7</v>
      </c>
      <c r="S503">
        <v>0</v>
      </c>
      <c r="U503">
        <v>1230000</v>
      </c>
      <c r="V503">
        <v>270600</v>
      </c>
      <c r="W503">
        <v>959400</v>
      </c>
      <c r="X503">
        <v>0</v>
      </c>
      <c r="Y503" t="s">
        <v>48</v>
      </c>
    </row>
    <row r="504" spans="1:25" x14ac:dyDescent="0.25">
      <c r="A504">
        <v>503</v>
      </c>
      <c r="B504">
        <v>65057</v>
      </c>
      <c r="C504">
        <v>0</v>
      </c>
      <c r="D504">
        <v>0</v>
      </c>
      <c r="E504" t="s">
        <v>1095</v>
      </c>
      <c r="F504" t="s">
        <v>1096</v>
      </c>
      <c r="G504">
        <v>1</v>
      </c>
      <c r="H504" s="6">
        <v>7000000</v>
      </c>
      <c r="I504" s="7">
        <v>45814</v>
      </c>
      <c r="J504" s="7">
        <v>45814</v>
      </c>
      <c r="K504">
        <v>15</v>
      </c>
      <c r="L504" t="s">
        <v>40</v>
      </c>
      <c r="M504" t="s">
        <v>5</v>
      </c>
      <c r="N504" t="s">
        <v>41</v>
      </c>
      <c r="O504" t="s">
        <v>77</v>
      </c>
      <c r="P504" t="s">
        <v>2082</v>
      </c>
      <c r="Q504">
        <v>3</v>
      </c>
      <c r="R504">
        <v>11</v>
      </c>
      <c r="S504">
        <v>1</v>
      </c>
      <c r="U504">
        <v>1050000</v>
      </c>
      <c r="V504">
        <v>210000</v>
      </c>
      <c r="W504">
        <v>770000</v>
      </c>
      <c r="X504">
        <v>70000</v>
      </c>
      <c r="Y504" t="s">
        <v>109</v>
      </c>
    </row>
    <row r="505" spans="1:25" x14ac:dyDescent="0.25">
      <c r="A505">
        <v>504</v>
      </c>
      <c r="B505">
        <v>65065</v>
      </c>
      <c r="C505">
        <v>0</v>
      </c>
      <c r="D505">
        <v>0</v>
      </c>
      <c r="E505" t="s">
        <v>1095</v>
      </c>
      <c r="F505" t="s">
        <v>1096</v>
      </c>
      <c r="G505">
        <v>1</v>
      </c>
      <c r="H505" s="6">
        <v>5752259</v>
      </c>
      <c r="I505" s="7">
        <v>45814</v>
      </c>
      <c r="J505" s="7">
        <v>45814</v>
      </c>
      <c r="K505">
        <v>15</v>
      </c>
      <c r="L505" t="s">
        <v>40</v>
      </c>
      <c r="M505" t="s">
        <v>5</v>
      </c>
      <c r="N505" t="s">
        <v>41</v>
      </c>
      <c r="O505" t="s">
        <v>77</v>
      </c>
      <c r="P505" t="s">
        <v>2082</v>
      </c>
      <c r="Q505">
        <v>3</v>
      </c>
      <c r="R505">
        <v>11</v>
      </c>
      <c r="S505">
        <v>1</v>
      </c>
      <c r="U505">
        <v>862839</v>
      </c>
      <c r="V505">
        <v>172568</v>
      </c>
      <c r="W505">
        <v>632748</v>
      </c>
      <c r="X505">
        <v>57523</v>
      </c>
      <c r="Y505" t="s">
        <v>109</v>
      </c>
    </row>
    <row r="506" spans="1:25" x14ac:dyDescent="0.25">
      <c r="A506">
        <v>505</v>
      </c>
      <c r="B506">
        <v>65067</v>
      </c>
      <c r="C506">
        <v>0</v>
      </c>
      <c r="D506">
        <v>0</v>
      </c>
      <c r="E506" t="s">
        <v>1095</v>
      </c>
      <c r="F506" t="s">
        <v>1096</v>
      </c>
      <c r="G506">
        <v>1</v>
      </c>
      <c r="H506" s="6">
        <v>9564194</v>
      </c>
      <c r="I506" s="7">
        <v>45814</v>
      </c>
      <c r="J506" s="7">
        <v>45814</v>
      </c>
      <c r="K506">
        <v>15</v>
      </c>
      <c r="L506" t="s">
        <v>40</v>
      </c>
      <c r="M506" t="s">
        <v>5</v>
      </c>
      <c r="N506" t="s">
        <v>41</v>
      </c>
      <c r="O506" t="s">
        <v>77</v>
      </c>
      <c r="P506" t="s">
        <v>2082</v>
      </c>
      <c r="Q506">
        <v>3</v>
      </c>
      <c r="R506">
        <v>11</v>
      </c>
      <c r="S506">
        <v>1</v>
      </c>
      <c r="U506">
        <v>1434629</v>
      </c>
      <c r="V506">
        <v>286926</v>
      </c>
      <c r="W506">
        <v>1052061</v>
      </c>
      <c r="X506">
        <v>95642</v>
      </c>
      <c r="Y506" t="s">
        <v>109</v>
      </c>
    </row>
    <row r="507" spans="1:25" x14ac:dyDescent="0.25">
      <c r="A507">
        <v>506</v>
      </c>
      <c r="B507">
        <v>65011</v>
      </c>
      <c r="C507">
        <v>0</v>
      </c>
      <c r="D507">
        <v>0</v>
      </c>
      <c r="E507" t="s">
        <v>1422</v>
      </c>
      <c r="F507" t="s">
        <v>1423</v>
      </c>
      <c r="G507">
        <v>1</v>
      </c>
      <c r="H507" s="6">
        <v>2821789</v>
      </c>
      <c r="I507" s="7">
        <v>45814</v>
      </c>
      <c r="J507" s="7">
        <v>45814</v>
      </c>
      <c r="K507">
        <v>6</v>
      </c>
      <c r="L507" t="s">
        <v>40</v>
      </c>
      <c r="M507" t="s">
        <v>5</v>
      </c>
      <c r="N507" t="s">
        <v>41</v>
      </c>
      <c r="O507" t="s">
        <v>47</v>
      </c>
      <c r="P507" t="s">
        <v>2082</v>
      </c>
      <c r="Q507">
        <v>6</v>
      </c>
      <c r="R507">
        <v>0</v>
      </c>
      <c r="S507">
        <v>0</v>
      </c>
      <c r="U507">
        <v>169307</v>
      </c>
      <c r="V507">
        <v>169307</v>
      </c>
      <c r="W507">
        <v>0</v>
      </c>
      <c r="X507">
        <v>0</v>
      </c>
      <c r="Y507" t="s">
        <v>81</v>
      </c>
    </row>
    <row r="508" spans="1:25" x14ac:dyDescent="0.25">
      <c r="A508">
        <v>507</v>
      </c>
      <c r="B508">
        <v>65056</v>
      </c>
      <c r="C508">
        <v>0</v>
      </c>
      <c r="D508">
        <v>0</v>
      </c>
      <c r="E508" t="s">
        <v>1117</v>
      </c>
      <c r="F508" t="s">
        <v>1118</v>
      </c>
      <c r="G508">
        <v>1</v>
      </c>
      <c r="H508" s="6">
        <v>3725440</v>
      </c>
      <c r="I508" s="7">
        <v>45814</v>
      </c>
      <c r="J508" s="7">
        <v>45814</v>
      </c>
      <c r="K508">
        <v>15</v>
      </c>
      <c r="L508" t="s">
        <v>40</v>
      </c>
      <c r="M508" t="s">
        <v>5</v>
      </c>
      <c r="N508" t="s">
        <v>41</v>
      </c>
      <c r="O508" t="s">
        <v>77</v>
      </c>
      <c r="P508" t="s">
        <v>2082</v>
      </c>
      <c r="Q508">
        <v>3</v>
      </c>
      <c r="R508">
        <v>11</v>
      </c>
      <c r="S508">
        <v>1</v>
      </c>
      <c r="U508">
        <v>558816</v>
      </c>
      <c r="V508">
        <v>111763</v>
      </c>
      <c r="W508">
        <v>409798</v>
      </c>
      <c r="X508">
        <v>37254</v>
      </c>
      <c r="Y508" t="s">
        <v>109</v>
      </c>
    </row>
    <row r="509" spans="1:25" x14ac:dyDescent="0.25">
      <c r="A509">
        <v>508</v>
      </c>
      <c r="B509">
        <v>65066</v>
      </c>
      <c r="C509">
        <v>0</v>
      </c>
      <c r="D509">
        <v>0</v>
      </c>
      <c r="E509" t="s">
        <v>1117</v>
      </c>
      <c r="F509" t="s">
        <v>1118</v>
      </c>
      <c r="G509">
        <v>1</v>
      </c>
      <c r="H509" s="6">
        <v>2794008</v>
      </c>
      <c r="I509" s="7">
        <v>45814</v>
      </c>
      <c r="J509" s="7">
        <v>45814</v>
      </c>
      <c r="K509">
        <v>15</v>
      </c>
      <c r="L509" t="s">
        <v>40</v>
      </c>
      <c r="M509" t="s">
        <v>5</v>
      </c>
      <c r="N509" t="s">
        <v>41</v>
      </c>
      <c r="O509" t="s">
        <v>77</v>
      </c>
      <c r="P509" t="s">
        <v>2082</v>
      </c>
      <c r="Q509">
        <v>3</v>
      </c>
      <c r="R509">
        <v>11</v>
      </c>
      <c r="S509">
        <v>1</v>
      </c>
      <c r="U509">
        <v>419101</v>
      </c>
      <c r="V509">
        <v>83820</v>
      </c>
      <c r="W509">
        <v>307341</v>
      </c>
      <c r="X509">
        <v>27940</v>
      </c>
      <c r="Y509" t="s">
        <v>109</v>
      </c>
    </row>
    <row r="510" spans="1:25" x14ac:dyDescent="0.25">
      <c r="A510">
        <v>509</v>
      </c>
      <c r="B510">
        <v>65121</v>
      </c>
      <c r="C510">
        <v>0</v>
      </c>
      <c r="D510">
        <v>0</v>
      </c>
      <c r="E510" t="s">
        <v>980</v>
      </c>
      <c r="F510" t="s">
        <v>981</v>
      </c>
      <c r="G510">
        <v>1</v>
      </c>
      <c r="H510" s="6">
        <v>36366029</v>
      </c>
      <c r="I510" s="7">
        <v>45814</v>
      </c>
      <c r="J510" s="7">
        <v>45814</v>
      </c>
      <c r="K510">
        <v>15</v>
      </c>
      <c r="L510" t="s">
        <v>40</v>
      </c>
      <c r="M510" t="s">
        <v>1</v>
      </c>
      <c r="N510" t="s">
        <v>41</v>
      </c>
      <c r="O510" t="s">
        <v>87</v>
      </c>
      <c r="P510" t="s">
        <v>2082</v>
      </c>
      <c r="Q510">
        <v>1.4</v>
      </c>
      <c r="R510">
        <v>13.6</v>
      </c>
      <c r="S510">
        <v>0</v>
      </c>
      <c r="U510">
        <v>5454904</v>
      </c>
      <c r="V510">
        <v>509124</v>
      </c>
      <c r="W510">
        <v>4945780</v>
      </c>
      <c r="X510">
        <v>0</v>
      </c>
      <c r="Y510" t="s">
        <v>109</v>
      </c>
    </row>
    <row r="511" spans="1:25" x14ac:dyDescent="0.25">
      <c r="A511">
        <v>510</v>
      </c>
      <c r="B511">
        <v>65060</v>
      </c>
      <c r="C511">
        <v>0</v>
      </c>
      <c r="D511">
        <v>0</v>
      </c>
      <c r="E511" t="s">
        <v>2443</v>
      </c>
      <c r="F511" t="s">
        <v>2444</v>
      </c>
      <c r="G511">
        <v>1</v>
      </c>
      <c r="H511" s="6">
        <v>20000000</v>
      </c>
      <c r="I511" s="7">
        <v>45814</v>
      </c>
      <c r="J511" s="7">
        <v>45814</v>
      </c>
      <c r="K511">
        <v>15</v>
      </c>
      <c r="L511" t="s">
        <v>40</v>
      </c>
      <c r="M511" t="s">
        <v>5</v>
      </c>
      <c r="N511" t="s">
        <v>41</v>
      </c>
      <c r="O511" t="s">
        <v>57</v>
      </c>
      <c r="P511" t="s">
        <v>2082</v>
      </c>
      <c r="Q511">
        <v>4</v>
      </c>
      <c r="R511">
        <v>11</v>
      </c>
      <c r="S511">
        <v>0</v>
      </c>
      <c r="U511">
        <v>3000000</v>
      </c>
      <c r="V511">
        <v>800000</v>
      </c>
      <c r="W511">
        <v>2200000</v>
      </c>
      <c r="X511">
        <v>0</v>
      </c>
      <c r="Y511" t="s">
        <v>2086</v>
      </c>
    </row>
    <row r="512" spans="1:25" x14ac:dyDescent="0.25">
      <c r="A512">
        <v>511</v>
      </c>
      <c r="B512">
        <v>65068</v>
      </c>
      <c r="C512">
        <v>0</v>
      </c>
      <c r="D512">
        <v>0</v>
      </c>
      <c r="E512" t="s">
        <v>1111</v>
      </c>
      <c r="F512" t="s">
        <v>1112</v>
      </c>
      <c r="G512">
        <v>1</v>
      </c>
      <c r="H512" s="6">
        <v>9021961</v>
      </c>
      <c r="I512" s="7">
        <v>45814</v>
      </c>
      <c r="J512" s="7">
        <v>45814</v>
      </c>
      <c r="K512">
        <v>15</v>
      </c>
      <c r="L512" t="s">
        <v>40</v>
      </c>
      <c r="M512" t="s">
        <v>5</v>
      </c>
      <c r="N512" t="s">
        <v>41</v>
      </c>
      <c r="O512" t="s">
        <v>77</v>
      </c>
      <c r="P512" t="s">
        <v>2082</v>
      </c>
      <c r="Q512">
        <v>3</v>
      </c>
      <c r="R512">
        <v>11</v>
      </c>
      <c r="S512">
        <v>1</v>
      </c>
      <c r="U512">
        <v>1353294</v>
      </c>
      <c r="V512">
        <v>270659</v>
      </c>
      <c r="W512">
        <v>992416</v>
      </c>
      <c r="X512">
        <v>90220</v>
      </c>
      <c r="Y512" t="s">
        <v>109</v>
      </c>
    </row>
    <row r="513" spans="1:25" x14ac:dyDescent="0.25">
      <c r="A513">
        <v>512</v>
      </c>
      <c r="B513">
        <v>65069</v>
      </c>
      <c r="C513">
        <v>0</v>
      </c>
      <c r="D513">
        <v>0</v>
      </c>
      <c r="E513" t="s">
        <v>1111</v>
      </c>
      <c r="F513" t="s">
        <v>1112</v>
      </c>
      <c r="G513">
        <v>1</v>
      </c>
      <c r="H513" s="6">
        <v>12016471</v>
      </c>
      <c r="I513" s="7">
        <v>45814</v>
      </c>
      <c r="J513" s="7">
        <v>45814</v>
      </c>
      <c r="K513">
        <v>15</v>
      </c>
      <c r="L513" t="s">
        <v>40</v>
      </c>
      <c r="M513" t="s">
        <v>5</v>
      </c>
      <c r="N513" t="s">
        <v>41</v>
      </c>
      <c r="O513" t="s">
        <v>77</v>
      </c>
      <c r="P513" t="s">
        <v>2082</v>
      </c>
      <c r="Q513">
        <v>3</v>
      </c>
      <c r="R513">
        <v>11</v>
      </c>
      <c r="S513">
        <v>1</v>
      </c>
      <c r="U513">
        <v>1802471</v>
      </c>
      <c r="V513">
        <v>360494</v>
      </c>
      <c r="W513">
        <v>1321812</v>
      </c>
      <c r="X513">
        <v>120165</v>
      </c>
      <c r="Y513" t="s">
        <v>109</v>
      </c>
    </row>
    <row r="514" spans="1:25" x14ac:dyDescent="0.25">
      <c r="A514">
        <v>513</v>
      </c>
      <c r="B514">
        <v>65058</v>
      </c>
      <c r="C514">
        <v>0</v>
      </c>
      <c r="D514">
        <v>0</v>
      </c>
      <c r="E514" t="s">
        <v>1111</v>
      </c>
      <c r="F514" t="s">
        <v>1112</v>
      </c>
      <c r="G514">
        <v>1</v>
      </c>
      <c r="H514" s="6">
        <v>7000000</v>
      </c>
      <c r="I514" s="7">
        <v>45814</v>
      </c>
      <c r="J514" s="7">
        <v>45814</v>
      </c>
      <c r="K514">
        <v>15</v>
      </c>
      <c r="L514" t="s">
        <v>40</v>
      </c>
      <c r="M514" t="s">
        <v>5</v>
      </c>
      <c r="N514" t="s">
        <v>41</v>
      </c>
      <c r="O514" t="s">
        <v>77</v>
      </c>
      <c r="P514" t="s">
        <v>2082</v>
      </c>
      <c r="Q514">
        <v>3</v>
      </c>
      <c r="R514">
        <v>11</v>
      </c>
      <c r="S514">
        <v>1</v>
      </c>
      <c r="U514">
        <v>1050000</v>
      </c>
      <c r="V514">
        <v>210000</v>
      </c>
      <c r="W514">
        <v>770000</v>
      </c>
      <c r="X514">
        <v>70000</v>
      </c>
      <c r="Y514" t="s">
        <v>109</v>
      </c>
    </row>
    <row r="515" spans="1:25" x14ac:dyDescent="0.25">
      <c r="A515">
        <v>514</v>
      </c>
      <c r="B515">
        <v>65062</v>
      </c>
      <c r="C515">
        <v>0</v>
      </c>
      <c r="D515">
        <v>0</v>
      </c>
      <c r="E515" t="s">
        <v>1880</v>
      </c>
      <c r="F515" t="s">
        <v>1881</v>
      </c>
      <c r="G515">
        <v>1</v>
      </c>
      <c r="H515" s="6">
        <v>90982459</v>
      </c>
      <c r="I515" s="7">
        <v>45814</v>
      </c>
      <c r="J515" s="7">
        <v>45814</v>
      </c>
      <c r="K515">
        <v>15</v>
      </c>
      <c r="L515" t="s">
        <v>40</v>
      </c>
      <c r="M515" t="s">
        <v>5</v>
      </c>
      <c r="N515" t="s">
        <v>41</v>
      </c>
      <c r="O515" t="s">
        <v>77</v>
      </c>
      <c r="P515" t="s">
        <v>2082</v>
      </c>
      <c r="Q515">
        <v>9</v>
      </c>
      <c r="R515">
        <v>6</v>
      </c>
      <c r="S515">
        <v>0</v>
      </c>
      <c r="U515">
        <v>13647369</v>
      </c>
      <c r="V515">
        <v>8188421</v>
      </c>
      <c r="W515">
        <v>5458948</v>
      </c>
      <c r="X515">
        <v>0</v>
      </c>
      <c r="Y515" t="s">
        <v>48</v>
      </c>
    </row>
    <row r="516" spans="1:25" x14ac:dyDescent="0.25">
      <c r="A516">
        <v>515</v>
      </c>
      <c r="B516">
        <v>65061</v>
      </c>
      <c r="C516">
        <v>0</v>
      </c>
      <c r="D516">
        <v>0</v>
      </c>
      <c r="E516" t="s">
        <v>475</v>
      </c>
      <c r="F516" t="s">
        <v>476</v>
      </c>
      <c r="G516">
        <v>1</v>
      </c>
      <c r="H516" s="6">
        <v>10921425</v>
      </c>
      <c r="I516" s="7">
        <v>45814</v>
      </c>
      <c r="J516" s="7">
        <v>45814</v>
      </c>
      <c r="K516">
        <v>15</v>
      </c>
      <c r="L516" t="s">
        <v>40</v>
      </c>
      <c r="M516" t="s">
        <v>1</v>
      </c>
      <c r="N516" t="s">
        <v>41</v>
      </c>
      <c r="O516" t="s">
        <v>87</v>
      </c>
      <c r="P516" t="s">
        <v>2082</v>
      </c>
      <c r="Q516">
        <v>7</v>
      </c>
      <c r="R516">
        <v>8</v>
      </c>
      <c r="S516">
        <v>0</v>
      </c>
      <c r="U516">
        <v>1638214</v>
      </c>
      <c r="V516">
        <v>764500</v>
      </c>
      <c r="W516">
        <v>873714</v>
      </c>
      <c r="X516">
        <v>0</v>
      </c>
      <c r="Y516" t="s">
        <v>44</v>
      </c>
    </row>
    <row r="517" spans="1:25" x14ac:dyDescent="0.25">
      <c r="A517">
        <v>516</v>
      </c>
      <c r="B517">
        <v>65063</v>
      </c>
      <c r="C517">
        <v>0</v>
      </c>
      <c r="D517">
        <v>0</v>
      </c>
      <c r="E517" t="s">
        <v>1410</v>
      </c>
      <c r="F517" t="s">
        <v>1411</v>
      </c>
      <c r="G517">
        <v>1</v>
      </c>
      <c r="H517" s="6">
        <v>2637238</v>
      </c>
      <c r="I517" s="7">
        <v>45814</v>
      </c>
      <c r="J517" s="7">
        <v>45814</v>
      </c>
      <c r="K517">
        <v>7</v>
      </c>
      <c r="L517" t="s">
        <v>40</v>
      </c>
      <c r="M517" t="s">
        <v>5</v>
      </c>
      <c r="N517" t="s">
        <v>41</v>
      </c>
      <c r="O517" t="s">
        <v>77</v>
      </c>
      <c r="P517" t="s">
        <v>2082</v>
      </c>
      <c r="Q517">
        <v>7</v>
      </c>
      <c r="R517">
        <v>0</v>
      </c>
      <c r="S517">
        <v>0</v>
      </c>
      <c r="U517">
        <v>184607</v>
      </c>
      <c r="V517">
        <v>184607</v>
      </c>
      <c r="W517">
        <v>0</v>
      </c>
      <c r="X517">
        <v>0</v>
      </c>
      <c r="Y517" t="s">
        <v>437</v>
      </c>
    </row>
    <row r="518" spans="1:25" x14ac:dyDescent="0.25">
      <c r="A518">
        <v>517</v>
      </c>
      <c r="B518">
        <v>65064</v>
      </c>
      <c r="C518">
        <v>0</v>
      </c>
      <c r="D518">
        <v>0</v>
      </c>
      <c r="E518" t="s">
        <v>1127</v>
      </c>
      <c r="F518" t="s">
        <v>1128</v>
      </c>
      <c r="G518">
        <v>1</v>
      </c>
      <c r="H518" s="6">
        <v>2950959</v>
      </c>
      <c r="I518" s="7">
        <v>45814</v>
      </c>
      <c r="J518" s="7">
        <v>45814</v>
      </c>
      <c r="K518">
        <v>8</v>
      </c>
      <c r="L518" t="s">
        <v>40</v>
      </c>
      <c r="M518" t="s">
        <v>9</v>
      </c>
      <c r="N518" t="s">
        <v>41</v>
      </c>
      <c r="O518" t="s">
        <v>42</v>
      </c>
      <c r="P518" t="s">
        <v>2082</v>
      </c>
      <c r="Q518">
        <v>8</v>
      </c>
      <c r="R518">
        <v>0</v>
      </c>
      <c r="S518">
        <v>0</v>
      </c>
      <c r="U518">
        <v>236077</v>
      </c>
      <c r="V518">
        <v>236077</v>
      </c>
      <c r="W518">
        <v>0</v>
      </c>
      <c r="X518">
        <v>0</v>
      </c>
      <c r="Y518" t="s">
        <v>109</v>
      </c>
    </row>
    <row r="519" spans="1:25" x14ac:dyDescent="0.25">
      <c r="A519">
        <v>518</v>
      </c>
      <c r="B519">
        <v>64969</v>
      </c>
      <c r="C519">
        <v>0</v>
      </c>
      <c r="D519">
        <v>0</v>
      </c>
      <c r="E519" t="s">
        <v>2065</v>
      </c>
      <c r="F519" t="s">
        <v>2066</v>
      </c>
      <c r="G519">
        <v>1</v>
      </c>
      <c r="H519" s="6">
        <v>11335000</v>
      </c>
      <c r="I519" s="7">
        <v>45814</v>
      </c>
      <c r="J519" s="7">
        <v>45814</v>
      </c>
      <c r="K519">
        <v>15</v>
      </c>
      <c r="L519" t="s">
        <v>40</v>
      </c>
      <c r="M519" t="s">
        <v>5</v>
      </c>
      <c r="N519" t="s">
        <v>41</v>
      </c>
      <c r="O519" t="s">
        <v>57</v>
      </c>
      <c r="P519" t="s">
        <v>2082</v>
      </c>
      <c r="Q519">
        <v>15</v>
      </c>
      <c r="R519">
        <v>0</v>
      </c>
      <c r="S519">
        <v>0</v>
      </c>
      <c r="U519">
        <v>1700250</v>
      </c>
      <c r="V519">
        <v>1700250</v>
      </c>
      <c r="W519">
        <v>0</v>
      </c>
      <c r="X519">
        <v>0</v>
      </c>
      <c r="Y519" t="s">
        <v>48</v>
      </c>
    </row>
    <row r="520" spans="1:25" x14ac:dyDescent="0.25">
      <c r="A520">
        <v>519</v>
      </c>
      <c r="B520">
        <v>66798</v>
      </c>
      <c r="C520">
        <v>0</v>
      </c>
      <c r="D520">
        <v>0</v>
      </c>
      <c r="E520" t="s">
        <v>2459</v>
      </c>
      <c r="F520" t="s">
        <v>2460</v>
      </c>
      <c r="G520">
        <v>1</v>
      </c>
      <c r="H520" s="6">
        <v>5812053</v>
      </c>
      <c r="I520" s="7">
        <v>45814</v>
      </c>
      <c r="J520" s="7"/>
      <c r="K520">
        <v>15</v>
      </c>
      <c r="L520" t="s">
        <v>459</v>
      </c>
      <c r="M520" t="s">
        <v>5</v>
      </c>
      <c r="N520" t="s">
        <v>41</v>
      </c>
      <c r="O520" t="s">
        <v>77</v>
      </c>
      <c r="P520" t="s">
        <v>2082</v>
      </c>
      <c r="Q520">
        <v>5</v>
      </c>
      <c r="R520">
        <v>10</v>
      </c>
      <c r="S520">
        <v>0</v>
      </c>
      <c r="U520">
        <v>871808</v>
      </c>
      <c r="V520">
        <v>290603</v>
      </c>
      <c r="W520">
        <v>581205</v>
      </c>
      <c r="X520">
        <v>0</v>
      </c>
      <c r="Y520" t="s">
        <v>48</v>
      </c>
    </row>
    <row r="521" spans="1:25" x14ac:dyDescent="0.25">
      <c r="A521">
        <v>520</v>
      </c>
      <c r="B521">
        <v>65050</v>
      </c>
      <c r="C521">
        <v>0</v>
      </c>
      <c r="D521">
        <v>0</v>
      </c>
      <c r="E521" t="s">
        <v>1886</v>
      </c>
      <c r="F521" t="s">
        <v>1887</v>
      </c>
      <c r="G521">
        <v>1</v>
      </c>
      <c r="H521" s="6">
        <v>5358479</v>
      </c>
      <c r="I521" s="7">
        <v>45813</v>
      </c>
      <c r="J521" s="7">
        <v>45813</v>
      </c>
      <c r="K521" t="s">
        <v>766</v>
      </c>
      <c r="L521" t="s">
        <v>40</v>
      </c>
      <c r="M521" t="s">
        <v>5</v>
      </c>
      <c r="N521" t="s">
        <v>41</v>
      </c>
      <c r="O521" t="s">
        <v>77</v>
      </c>
      <c r="P521" t="s">
        <v>2082</v>
      </c>
      <c r="Q521">
        <v>4.5</v>
      </c>
      <c r="R521">
        <v>0</v>
      </c>
      <c r="S521">
        <v>0</v>
      </c>
      <c r="U521">
        <v>241132</v>
      </c>
      <c r="V521">
        <v>241132</v>
      </c>
      <c r="W521">
        <v>0</v>
      </c>
      <c r="X521">
        <v>0</v>
      </c>
      <c r="Y521" t="s">
        <v>48</v>
      </c>
    </row>
    <row r="522" spans="1:25" x14ac:dyDescent="0.25">
      <c r="A522">
        <v>521</v>
      </c>
      <c r="B522">
        <v>65053</v>
      </c>
      <c r="C522">
        <v>0</v>
      </c>
      <c r="D522">
        <v>0</v>
      </c>
      <c r="E522" t="s">
        <v>2347</v>
      </c>
      <c r="F522" t="s">
        <v>2348</v>
      </c>
      <c r="G522">
        <v>1</v>
      </c>
      <c r="H522" s="6">
        <v>56805741</v>
      </c>
      <c r="I522" s="7">
        <v>45813</v>
      </c>
      <c r="J522" s="7">
        <v>45813</v>
      </c>
      <c r="K522">
        <v>15</v>
      </c>
      <c r="L522" t="s">
        <v>40</v>
      </c>
      <c r="M522" t="s">
        <v>5</v>
      </c>
      <c r="N522" t="s">
        <v>41</v>
      </c>
      <c r="O522" t="s">
        <v>47</v>
      </c>
      <c r="P522" t="s">
        <v>2082</v>
      </c>
      <c r="Q522">
        <v>2.8</v>
      </c>
      <c r="R522">
        <v>12.2</v>
      </c>
      <c r="S522">
        <v>0</v>
      </c>
      <c r="U522">
        <v>8520861</v>
      </c>
      <c r="V522">
        <v>1590561</v>
      </c>
      <c r="W522">
        <v>6930300</v>
      </c>
      <c r="X522">
        <v>0</v>
      </c>
      <c r="Y522" t="s">
        <v>48</v>
      </c>
    </row>
    <row r="523" spans="1:25" x14ac:dyDescent="0.25">
      <c r="A523">
        <v>522</v>
      </c>
      <c r="B523">
        <v>65051</v>
      </c>
      <c r="C523">
        <v>0</v>
      </c>
      <c r="D523">
        <v>0</v>
      </c>
      <c r="E523" t="s">
        <v>1882</v>
      </c>
      <c r="F523" t="s">
        <v>1883</v>
      </c>
      <c r="G523">
        <v>1</v>
      </c>
      <c r="H523" s="6">
        <v>3258530</v>
      </c>
      <c r="I523" s="7">
        <v>45813</v>
      </c>
      <c r="J523" s="7">
        <v>45813</v>
      </c>
      <c r="K523" t="s">
        <v>766</v>
      </c>
      <c r="L523" t="s">
        <v>40</v>
      </c>
      <c r="M523" t="s">
        <v>5</v>
      </c>
      <c r="N523" t="s">
        <v>41</v>
      </c>
      <c r="O523" t="s">
        <v>77</v>
      </c>
      <c r="P523" t="s">
        <v>2082</v>
      </c>
      <c r="Q523">
        <v>4.5</v>
      </c>
      <c r="R523">
        <v>0</v>
      </c>
      <c r="S523">
        <v>0</v>
      </c>
      <c r="U523">
        <v>146634</v>
      </c>
      <c r="V523">
        <v>146634</v>
      </c>
      <c r="W523">
        <v>0</v>
      </c>
      <c r="X523">
        <v>0</v>
      </c>
      <c r="Y523" t="s">
        <v>67</v>
      </c>
    </row>
    <row r="524" spans="1:25" x14ac:dyDescent="0.25">
      <c r="A524">
        <v>523</v>
      </c>
      <c r="B524">
        <v>65052</v>
      </c>
      <c r="C524">
        <v>0</v>
      </c>
      <c r="D524">
        <v>0</v>
      </c>
      <c r="E524" t="s">
        <v>2438</v>
      </c>
      <c r="F524" t="s">
        <v>2439</v>
      </c>
      <c r="G524">
        <v>1</v>
      </c>
      <c r="H524" s="6">
        <v>16927186</v>
      </c>
      <c r="I524" s="7">
        <v>45813</v>
      </c>
      <c r="J524" s="7">
        <v>45813</v>
      </c>
      <c r="K524">
        <v>15</v>
      </c>
      <c r="L524" t="s">
        <v>40</v>
      </c>
      <c r="M524" t="s">
        <v>5</v>
      </c>
      <c r="N524" t="s">
        <v>41</v>
      </c>
      <c r="O524" t="s">
        <v>47</v>
      </c>
      <c r="P524" t="s">
        <v>2082</v>
      </c>
      <c r="Q524">
        <v>2.8</v>
      </c>
      <c r="R524">
        <v>12.2</v>
      </c>
      <c r="S524">
        <v>0</v>
      </c>
      <c r="U524">
        <v>2539078</v>
      </c>
      <c r="V524">
        <v>473961</v>
      </c>
      <c r="W524">
        <v>2065117</v>
      </c>
      <c r="X524">
        <v>0</v>
      </c>
      <c r="Y524" t="s">
        <v>48</v>
      </c>
    </row>
    <row r="525" spans="1:25" x14ac:dyDescent="0.25">
      <c r="A525">
        <v>524</v>
      </c>
      <c r="B525">
        <v>65042</v>
      </c>
      <c r="C525">
        <v>0</v>
      </c>
      <c r="D525">
        <v>0</v>
      </c>
      <c r="E525" t="s">
        <v>1704</v>
      </c>
      <c r="F525" t="s">
        <v>1705</v>
      </c>
      <c r="G525">
        <v>1</v>
      </c>
      <c r="H525" s="6">
        <v>135000000</v>
      </c>
      <c r="I525" s="7">
        <v>45812</v>
      </c>
      <c r="J525" s="7">
        <v>45812</v>
      </c>
      <c r="K525">
        <v>15</v>
      </c>
      <c r="L525" t="s">
        <v>40</v>
      </c>
      <c r="M525" t="s">
        <v>5</v>
      </c>
      <c r="N525" t="s">
        <v>41</v>
      </c>
      <c r="O525" t="s">
        <v>47</v>
      </c>
      <c r="P525" t="s">
        <v>2082</v>
      </c>
      <c r="Q525">
        <v>7</v>
      </c>
      <c r="R525">
        <v>8</v>
      </c>
      <c r="S525">
        <v>0</v>
      </c>
      <c r="U525">
        <v>20250000</v>
      </c>
      <c r="V525">
        <v>9450000</v>
      </c>
      <c r="W525">
        <v>10800000</v>
      </c>
      <c r="X525">
        <v>0</v>
      </c>
      <c r="Y525" t="s">
        <v>390</v>
      </c>
    </row>
    <row r="526" spans="1:25" x14ac:dyDescent="0.25">
      <c r="A526">
        <v>525</v>
      </c>
      <c r="B526">
        <v>65045</v>
      </c>
      <c r="C526">
        <v>0</v>
      </c>
      <c r="D526">
        <v>0</v>
      </c>
      <c r="E526" t="s">
        <v>2193</v>
      </c>
      <c r="F526" t="s">
        <v>2194</v>
      </c>
      <c r="G526">
        <v>1</v>
      </c>
      <c r="H526" s="6">
        <v>1193000</v>
      </c>
      <c r="I526" s="7">
        <v>45812</v>
      </c>
      <c r="J526" s="7">
        <v>45812</v>
      </c>
      <c r="K526" t="s">
        <v>2195</v>
      </c>
      <c r="L526" t="s">
        <v>40</v>
      </c>
      <c r="M526" t="s">
        <v>5</v>
      </c>
      <c r="N526" t="s">
        <v>41</v>
      </c>
      <c r="O526" t="s">
        <v>57</v>
      </c>
      <c r="P526" t="s">
        <v>2082</v>
      </c>
      <c r="Q526">
        <v>3.7</v>
      </c>
      <c r="R526">
        <v>9.9</v>
      </c>
      <c r="S526">
        <v>0</v>
      </c>
      <c r="U526">
        <v>162248</v>
      </c>
      <c r="V526">
        <v>44141</v>
      </c>
      <c r="W526">
        <v>118107</v>
      </c>
      <c r="X526">
        <v>0</v>
      </c>
      <c r="Y526" t="s">
        <v>48</v>
      </c>
    </row>
    <row r="527" spans="1:25" x14ac:dyDescent="0.25">
      <c r="A527">
        <v>526</v>
      </c>
      <c r="B527">
        <v>65041</v>
      </c>
      <c r="C527">
        <v>0</v>
      </c>
      <c r="D527">
        <v>0</v>
      </c>
      <c r="E527" t="s">
        <v>1954</v>
      </c>
      <c r="F527" t="s">
        <v>1955</v>
      </c>
      <c r="G527">
        <v>1</v>
      </c>
      <c r="H527" s="6">
        <v>305031</v>
      </c>
      <c r="I527" s="7">
        <v>45812</v>
      </c>
      <c r="J527" s="7">
        <v>45812</v>
      </c>
      <c r="K527">
        <v>12</v>
      </c>
      <c r="L527" t="s">
        <v>40</v>
      </c>
      <c r="M527" t="s">
        <v>5</v>
      </c>
      <c r="N527" t="s">
        <v>41</v>
      </c>
      <c r="O527" t="s">
        <v>54</v>
      </c>
      <c r="P527" t="s">
        <v>2082</v>
      </c>
      <c r="Q527">
        <v>12</v>
      </c>
      <c r="R527">
        <v>0</v>
      </c>
      <c r="S527">
        <v>0</v>
      </c>
      <c r="U527">
        <v>36604</v>
      </c>
      <c r="V527">
        <v>36604</v>
      </c>
      <c r="W527">
        <v>0</v>
      </c>
      <c r="X527">
        <v>0</v>
      </c>
      <c r="Y527" t="s">
        <v>109</v>
      </c>
    </row>
    <row r="528" spans="1:25" x14ac:dyDescent="0.25">
      <c r="A528">
        <v>527</v>
      </c>
      <c r="B528">
        <v>65044</v>
      </c>
      <c r="C528">
        <v>0</v>
      </c>
      <c r="D528">
        <v>0</v>
      </c>
      <c r="E528" t="s">
        <v>2204</v>
      </c>
      <c r="F528" t="s">
        <v>2205</v>
      </c>
      <c r="G528">
        <v>1</v>
      </c>
      <c r="H528" s="6">
        <v>250000</v>
      </c>
      <c r="I528" s="7">
        <v>45812</v>
      </c>
      <c r="J528" s="7">
        <v>45812</v>
      </c>
      <c r="K528" t="s">
        <v>2195</v>
      </c>
      <c r="L528" t="s">
        <v>40</v>
      </c>
      <c r="M528" t="s">
        <v>5</v>
      </c>
      <c r="N528" t="s">
        <v>41</v>
      </c>
      <c r="O528" t="s">
        <v>57</v>
      </c>
      <c r="P528" t="s">
        <v>2082</v>
      </c>
      <c r="Q528">
        <v>3.7</v>
      </c>
      <c r="R528">
        <v>9.9</v>
      </c>
      <c r="S528">
        <v>0</v>
      </c>
      <c r="U528">
        <v>34000</v>
      </c>
      <c r="V528">
        <v>9250</v>
      </c>
      <c r="W528">
        <v>24750</v>
      </c>
      <c r="X528">
        <v>0</v>
      </c>
      <c r="Y528" t="s">
        <v>48</v>
      </c>
    </row>
    <row r="529" spans="1:25" x14ac:dyDescent="0.25">
      <c r="A529">
        <v>528</v>
      </c>
      <c r="B529">
        <v>65048</v>
      </c>
      <c r="C529">
        <v>0</v>
      </c>
      <c r="D529">
        <v>0</v>
      </c>
      <c r="E529" t="s">
        <v>2212</v>
      </c>
      <c r="F529" t="s">
        <v>2213</v>
      </c>
      <c r="G529">
        <v>1</v>
      </c>
      <c r="H529" s="6">
        <v>4645000</v>
      </c>
      <c r="I529" s="7">
        <v>45812</v>
      </c>
      <c r="J529" s="7">
        <v>45812</v>
      </c>
      <c r="K529" t="s">
        <v>2195</v>
      </c>
      <c r="L529" t="s">
        <v>40</v>
      </c>
      <c r="M529" t="s">
        <v>5</v>
      </c>
      <c r="N529" t="s">
        <v>41</v>
      </c>
      <c r="O529" t="s">
        <v>57</v>
      </c>
      <c r="P529" t="s">
        <v>2082</v>
      </c>
      <c r="Q529">
        <v>3.7</v>
      </c>
      <c r="R529">
        <v>9.9</v>
      </c>
      <c r="S529">
        <v>0</v>
      </c>
      <c r="U529">
        <v>631720</v>
      </c>
      <c r="V529">
        <v>171865</v>
      </c>
      <c r="W529">
        <v>459855</v>
      </c>
      <c r="X529">
        <v>0</v>
      </c>
      <c r="Y529" t="s">
        <v>48</v>
      </c>
    </row>
    <row r="530" spans="1:25" x14ac:dyDescent="0.25">
      <c r="A530">
        <v>529</v>
      </c>
      <c r="B530">
        <v>65047</v>
      </c>
      <c r="C530">
        <v>0</v>
      </c>
      <c r="D530">
        <v>0</v>
      </c>
      <c r="E530" t="s">
        <v>2216</v>
      </c>
      <c r="F530" t="s">
        <v>2217</v>
      </c>
      <c r="G530">
        <v>1</v>
      </c>
      <c r="H530" s="6">
        <v>1425000</v>
      </c>
      <c r="I530" s="7">
        <v>45812</v>
      </c>
      <c r="J530" s="7">
        <v>45812</v>
      </c>
      <c r="K530" t="s">
        <v>2195</v>
      </c>
      <c r="L530" t="s">
        <v>40</v>
      </c>
      <c r="M530" t="s">
        <v>5</v>
      </c>
      <c r="N530" t="s">
        <v>41</v>
      </c>
      <c r="O530" t="s">
        <v>57</v>
      </c>
      <c r="P530" t="s">
        <v>2082</v>
      </c>
      <c r="Q530">
        <v>3.7</v>
      </c>
      <c r="R530">
        <v>9.9</v>
      </c>
      <c r="S530">
        <v>0</v>
      </c>
      <c r="U530">
        <v>193800</v>
      </c>
      <c r="V530">
        <v>52725</v>
      </c>
      <c r="W530">
        <v>141075</v>
      </c>
      <c r="X530">
        <v>0</v>
      </c>
      <c r="Y530" t="s">
        <v>48</v>
      </c>
    </row>
    <row r="531" spans="1:25" x14ac:dyDescent="0.25">
      <c r="A531">
        <v>530</v>
      </c>
      <c r="B531">
        <v>65046</v>
      </c>
      <c r="C531">
        <v>0</v>
      </c>
      <c r="D531">
        <v>0</v>
      </c>
      <c r="E531" t="s">
        <v>2214</v>
      </c>
      <c r="F531" t="s">
        <v>2215</v>
      </c>
      <c r="G531">
        <v>1</v>
      </c>
      <c r="H531" s="6">
        <v>660000</v>
      </c>
      <c r="I531" s="7">
        <v>45812</v>
      </c>
      <c r="J531" s="7">
        <v>45812</v>
      </c>
      <c r="K531" t="s">
        <v>2195</v>
      </c>
      <c r="L531" t="s">
        <v>40</v>
      </c>
      <c r="M531" t="s">
        <v>5</v>
      </c>
      <c r="N531" t="s">
        <v>41</v>
      </c>
      <c r="O531" t="s">
        <v>57</v>
      </c>
      <c r="P531" t="s">
        <v>2082</v>
      </c>
      <c r="Q531">
        <v>3.7</v>
      </c>
      <c r="R531">
        <v>9.9</v>
      </c>
      <c r="S531">
        <v>0</v>
      </c>
      <c r="U531">
        <v>89760</v>
      </c>
      <c r="V531">
        <v>24420</v>
      </c>
      <c r="W531">
        <v>65340</v>
      </c>
      <c r="X531">
        <v>0</v>
      </c>
      <c r="Y531" t="s">
        <v>48</v>
      </c>
    </row>
    <row r="532" spans="1:25" x14ac:dyDescent="0.25">
      <c r="A532">
        <v>531</v>
      </c>
      <c r="B532">
        <v>65043</v>
      </c>
      <c r="C532">
        <v>0</v>
      </c>
      <c r="D532">
        <v>0</v>
      </c>
      <c r="E532" t="s">
        <v>2218</v>
      </c>
      <c r="F532" t="s">
        <v>2219</v>
      </c>
      <c r="G532">
        <v>1</v>
      </c>
      <c r="H532" s="6">
        <v>2854000</v>
      </c>
      <c r="I532" s="7">
        <v>45812</v>
      </c>
      <c r="J532" s="7">
        <v>45812</v>
      </c>
      <c r="K532" t="s">
        <v>2195</v>
      </c>
      <c r="L532" t="s">
        <v>40</v>
      </c>
      <c r="M532" t="s">
        <v>5</v>
      </c>
      <c r="N532" t="s">
        <v>41</v>
      </c>
      <c r="O532" t="s">
        <v>57</v>
      </c>
      <c r="P532" t="s">
        <v>2082</v>
      </c>
      <c r="Q532">
        <v>3.7</v>
      </c>
      <c r="R532">
        <v>9.9</v>
      </c>
      <c r="S532">
        <v>0</v>
      </c>
      <c r="U532">
        <v>388144</v>
      </c>
      <c r="V532">
        <v>105598</v>
      </c>
      <c r="W532">
        <v>282546</v>
      </c>
      <c r="X532">
        <v>0</v>
      </c>
      <c r="Y532" t="s">
        <v>48</v>
      </c>
    </row>
    <row r="533" spans="1:25" x14ac:dyDescent="0.25">
      <c r="A533">
        <v>532</v>
      </c>
      <c r="B533">
        <v>65030</v>
      </c>
      <c r="C533">
        <v>0</v>
      </c>
      <c r="D533">
        <v>0</v>
      </c>
      <c r="E533" t="s">
        <v>1745</v>
      </c>
      <c r="F533" t="s">
        <v>1746</v>
      </c>
      <c r="G533">
        <v>1</v>
      </c>
      <c r="H533" s="6">
        <v>13000000</v>
      </c>
      <c r="I533" s="7">
        <v>45811</v>
      </c>
      <c r="J533" s="7">
        <v>45811</v>
      </c>
      <c r="K533">
        <v>15</v>
      </c>
      <c r="L533" t="s">
        <v>40</v>
      </c>
      <c r="M533" t="s">
        <v>5</v>
      </c>
      <c r="N533" t="s">
        <v>41</v>
      </c>
      <c r="O533" t="s">
        <v>77</v>
      </c>
      <c r="P533" t="s">
        <v>2082</v>
      </c>
      <c r="Q533">
        <v>4.9000000000000004</v>
      </c>
      <c r="R533">
        <v>5.4</v>
      </c>
      <c r="S533">
        <v>4.7</v>
      </c>
      <c r="U533">
        <v>1950000</v>
      </c>
      <c r="V533">
        <v>637000</v>
      </c>
      <c r="W533">
        <v>702000</v>
      </c>
      <c r="X533">
        <v>611000</v>
      </c>
      <c r="Y533" t="s">
        <v>48</v>
      </c>
    </row>
    <row r="534" spans="1:25" x14ac:dyDescent="0.25">
      <c r="A534">
        <v>533</v>
      </c>
      <c r="B534">
        <v>65026</v>
      </c>
      <c r="C534">
        <v>0</v>
      </c>
      <c r="D534">
        <v>0</v>
      </c>
      <c r="E534" t="s">
        <v>1123</v>
      </c>
      <c r="F534" t="s">
        <v>1124</v>
      </c>
      <c r="G534">
        <v>1</v>
      </c>
      <c r="H534" s="6">
        <v>315140923</v>
      </c>
      <c r="I534" s="7">
        <v>45811</v>
      </c>
      <c r="J534" s="7">
        <v>45811</v>
      </c>
      <c r="K534">
        <v>15</v>
      </c>
      <c r="L534" t="s">
        <v>40</v>
      </c>
      <c r="M534" t="s">
        <v>5</v>
      </c>
      <c r="N534" t="s">
        <v>41</v>
      </c>
      <c r="O534" t="s">
        <v>77</v>
      </c>
      <c r="P534" t="s">
        <v>2082</v>
      </c>
      <c r="Q534">
        <v>3.5</v>
      </c>
      <c r="R534">
        <v>11.5</v>
      </c>
      <c r="S534">
        <v>0</v>
      </c>
      <c r="U534">
        <v>47271138</v>
      </c>
      <c r="V534">
        <v>11029932</v>
      </c>
      <c r="W534">
        <v>36241206</v>
      </c>
      <c r="X534">
        <v>0</v>
      </c>
      <c r="Y534" t="s">
        <v>44</v>
      </c>
    </row>
    <row r="535" spans="1:25" x14ac:dyDescent="0.25">
      <c r="A535">
        <v>534</v>
      </c>
      <c r="B535">
        <v>65013</v>
      </c>
      <c r="C535">
        <v>0</v>
      </c>
      <c r="D535">
        <v>0</v>
      </c>
      <c r="E535" t="s">
        <v>457</v>
      </c>
      <c r="F535" t="s">
        <v>458</v>
      </c>
      <c r="G535">
        <v>1</v>
      </c>
      <c r="H535" s="6">
        <v>942857</v>
      </c>
      <c r="I535" s="7">
        <v>45811</v>
      </c>
      <c r="J535" s="7">
        <v>45811</v>
      </c>
      <c r="K535" t="s">
        <v>137</v>
      </c>
      <c r="L535" t="s">
        <v>40</v>
      </c>
      <c r="M535" t="s">
        <v>5</v>
      </c>
      <c r="N535" t="s">
        <v>41</v>
      </c>
      <c r="O535" t="s">
        <v>47</v>
      </c>
      <c r="P535" t="s">
        <v>2082</v>
      </c>
      <c r="Q535">
        <v>12.5</v>
      </c>
      <c r="R535">
        <v>0</v>
      </c>
      <c r="S535">
        <v>0</v>
      </c>
      <c r="U535">
        <v>117857</v>
      </c>
      <c r="V535">
        <v>117857</v>
      </c>
      <c r="W535">
        <v>0</v>
      </c>
      <c r="X535">
        <v>0</v>
      </c>
      <c r="Y535" t="s">
        <v>44</v>
      </c>
    </row>
    <row r="536" spans="1:25" x14ac:dyDescent="0.25">
      <c r="A536">
        <v>535</v>
      </c>
      <c r="B536">
        <v>65024</v>
      </c>
      <c r="C536">
        <v>0</v>
      </c>
      <c r="D536">
        <v>0</v>
      </c>
      <c r="E536" t="s">
        <v>1115</v>
      </c>
      <c r="F536" t="s">
        <v>1116</v>
      </c>
      <c r="G536">
        <v>1</v>
      </c>
      <c r="H536" s="6">
        <v>33885376</v>
      </c>
      <c r="I536" s="7">
        <v>45811</v>
      </c>
      <c r="J536" s="7">
        <v>45811</v>
      </c>
      <c r="K536">
        <v>15</v>
      </c>
      <c r="L536" t="s">
        <v>40</v>
      </c>
      <c r="M536" t="s">
        <v>5</v>
      </c>
      <c r="N536" t="s">
        <v>41</v>
      </c>
      <c r="O536" t="s">
        <v>77</v>
      </c>
      <c r="P536" t="s">
        <v>2082</v>
      </c>
      <c r="Q536">
        <v>3.5</v>
      </c>
      <c r="R536">
        <v>11.5</v>
      </c>
      <c r="S536">
        <v>0</v>
      </c>
      <c r="U536">
        <v>5082806</v>
      </c>
      <c r="V536">
        <v>1185988</v>
      </c>
      <c r="W536">
        <v>3896818</v>
      </c>
      <c r="X536">
        <v>0</v>
      </c>
      <c r="Y536" t="s">
        <v>44</v>
      </c>
    </row>
    <row r="537" spans="1:25" x14ac:dyDescent="0.25">
      <c r="A537">
        <v>536</v>
      </c>
      <c r="B537">
        <v>65014</v>
      </c>
      <c r="C537">
        <v>0</v>
      </c>
      <c r="D537">
        <v>0</v>
      </c>
      <c r="E537" t="s">
        <v>995</v>
      </c>
      <c r="F537" t="s">
        <v>996</v>
      </c>
      <c r="G537">
        <v>1</v>
      </c>
      <c r="H537" s="6">
        <v>3000000</v>
      </c>
      <c r="I537" s="7">
        <v>45811</v>
      </c>
      <c r="J537" s="7">
        <v>45811</v>
      </c>
      <c r="K537">
        <v>6</v>
      </c>
      <c r="L537" t="s">
        <v>40</v>
      </c>
      <c r="M537" t="s">
        <v>5</v>
      </c>
      <c r="N537" t="s">
        <v>41</v>
      </c>
      <c r="O537" t="s">
        <v>47</v>
      </c>
      <c r="P537" t="s">
        <v>2082</v>
      </c>
      <c r="Q537">
        <v>6</v>
      </c>
      <c r="R537">
        <v>0</v>
      </c>
      <c r="S537">
        <v>0</v>
      </c>
      <c r="U537">
        <v>180000</v>
      </c>
      <c r="V537">
        <v>180000</v>
      </c>
      <c r="W537">
        <v>0</v>
      </c>
      <c r="X537">
        <v>0</v>
      </c>
      <c r="Y537" t="s">
        <v>109</v>
      </c>
    </row>
    <row r="538" spans="1:25" x14ac:dyDescent="0.25">
      <c r="A538">
        <v>537</v>
      </c>
      <c r="B538">
        <v>65022</v>
      </c>
      <c r="C538">
        <v>0</v>
      </c>
      <c r="D538">
        <v>0</v>
      </c>
      <c r="E538" t="s">
        <v>1109</v>
      </c>
      <c r="F538" t="s">
        <v>1110</v>
      </c>
      <c r="G538">
        <v>1</v>
      </c>
      <c r="H538" s="6">
        <v>34673551</v>
      </c>
      <c r="I538" s="7">
        <v>45811</v>
      </c>
      <c r="J538" s="7">
        <v>45811</v>
      </c>
      <c r="K538">
        <v>15</v>
      </c>
      <c r="L538" t="s">
        <v>40</v>
      </c>
      <c r="M538" t="s">
        <v>5</v>
      </c>
      <c r="N538" t="s">
        <v>41</v>
      </c>
      <c r="O538" t="s">
        <v>77</v>
      </c>
      <c r="P538" t="s">
        <v>2082</v>
      </c>
      <c r="Q538">
        <v>3.5</v>
      </c>
      <c r="R538">
        <v>11.5</v>
      </c>
      <c r="S538">
        <v>0</v>
      </c>
      <c r="U538">
        <v>5201033</v>
      </c>
      <c r="V538">
        <v>1213574</v>
      </c>
      <c r="W538">
        <v>3987458</v>
      </c>
      <c r="X538">
        <v>0</v>
      </c>
      <c r="Y538" t="s">
        <v>44</v>
      </c>
    </row>
    <row r="539" spans="1:25" x14ac:dyDescent="0.25">
      <c r="A539">
        <v>538</v>
      </c>
      <c r="B539">
        <v>65023</v>
      </c>
      <c r="C539">
        <v>0</v>
      </c>
      <c r="D539">
        <v>0</v>
      </c>
      <c r="E539" t="s">
        <v>1105</v>
      </c>
      <c r="F539" t="s">
        <v>1106</v>
      </c>
      <c r="G539">
        <v>1</v>
      </c>
      <c r="H539" s="6">
        <v>39273937</v>
      </c>
      <c r="I539" s="7">
        <v>45811</v>
      </c>
      <c r="J539" s="7">
        <v>45811</v>
      </c>
      <c r="K539">
        <v>15</v>
      </c>
      <c r="L539" t="s">
        <v>40</v>
      </c>
      <c r="M539" t="s">
        <v>5</v>
      </c>
      <c r="N539" t="s">
        <v>41</v>
      </c>
      <c r="O539" t="s">
        <v>77</v>
      </c>
      <c r="P539" t="s">
        <v>2082</v>
      </c>
      <c r="Q539">
        <v>3.5</v>
      </c>
      <c r="R539">
        <v>11.5</v>
      </c>
      <c r="S539">
        <v>0</v>
      </c>
      <c r="U539">
        <v>5891091</v>
      </c>
      <c r="V539">
        <v>1374588</v>
      </c>
      <c r="W539">
        <v>4516503</v>
      </c>
      <c r="X539">
        <v>0</v>
      </c>
      <c r="Y539" t="s">
        <v>44</v>
      </c>
    </row>
    <row r="540" spans="1:25" x14ac:dyDescent="0.25">
      <c r="A540">
        <v>539</v>
      </c>
      <c r="B540">
        <v>65017</v>
      </c>
      <c r="C540">
        <v>0</v>
      </c>
      <c r="D540">
        <v>0</v>
      </c>
      <c r="E540" t="s">
        <v>1915</v>
      </c>
      <c r="F540" t="s">
        <v>1916</v>
      </c>
      <c r="G540">
        <v>1</v>
      </c>
      <c r="H540" s="6">
        <v>3000000</v>
      </c>
      <c r="I540" s="7">
        <v>45811</v>
      </c>
      <c r="J540" s="7">
        <v>45811</v>
      </c>
      <c r="K540">
        <v>13</v>
      </c>
      <c r="L540" t="s">
        <v>40</v>
      </c>
      <c r="M540" t="s">
        <v>5</v>
      </c>
      <c r="N540" t="s">
        <v>41</v>
      </c>
      <c r="O540" t="s">
        <v>54</v>
      </c>
      <c r="P540" t="s">
        <v>2082</v>
      </c>
      <c r="Q540">
        <v>13</v>
      </c>
      <c r="R540">
        <v>0</v>
      </c>
      <c r="S540">
        <v>0</v>
      </c>
      <c r="U540">
        <v>390000</v>
      </c>
      <c r="V540">
        <v>390000</v>
      </c>
      <c r="W540">
        <v>0</v>
      </c>
      <c r="X540">
        <v>0</v>
      </c>
      <c r="Y540" t="s">
        <v>44</v>
      </c>
    </row>
    <row r="541" spans="1:25" x14ac:dyDescent="0.25">
      <c r="A541">
        <v>540</v>
      </c>
      <c r="B541">
        <v>65029</v>
      </c>
      <c r="C541">
        <v>0</v>
      </c>
      <c r="D541">
        <v>0</v>
      </c>
      <c r="E541" t="s">
        <v>348</v>
      </c>
      <c r="F541" t="s">
        <v>349</v>
      </c>
      <c r="G541">
        <v>1</v>
      </c>
      <c r="H541" s="6">
        <v>5000000</v>
      </c>
      <c r="I541" s="7">
        <v>45811</v>
      </c>
      <c r="J541" s="7">
        <v>45811</v>
      </c>
      <c r="K541">
        <v>15</v>
      </c>
      <c r="L541" t="s">
        <v>40</v>
      </c>
      <c r="M541" t="s">
        <v>5</v>
      </c>
      <c r="N541" t="s">
        <v>41</v>
      </c>
      <c r="O541" t="s">
        <v>77</v>
      </c>
      <c r="P541" t="s">
        <v>2082</v>
      </c>
      <c r="Q541">
        <v>4.9000000000000004</v>
      </c>
      <c r="R541">
        <v>5.4</v>
      </c>
      <c r="S541">
        <v>4.7</v>
      </c>
      <c r="U541">
        <v>750000</v>
      </c>
      <c r="V541">
        <v>245000</v>
      </c>
      <c r="W541">
        <v>270000</v>
      </c>
      <c r="X541">
        <v>235000</v>
      </c>
      <c r="Y541" t="s">
        <v>112</v>
      </c>
    </row>
    <row r="542" spans="1:25" x14ac:dyDescent="0.25">
      <c r="A542">
        <v>541</v>
      </c>
      <c r="B542">
        <v>65025</v>
      </c>
      <c r="C542">
        <v>0</v>
      </c>
      <c r="D542">
        <v>0</v>
      </c>
      <c r="E542" t="s">
        <v>1121</v>
      </c>
      <c r="F542" t="s">
        <v>1122</v>
      </c>
      <c r="G542">
        <v>1</v>
      </c>
      <c r="H542" s="6">
        <v>9082226</v>
      </c>
      <c r="I542" s="7">
        <v>45811</v>
      </c>
      <c r="J542" s="7">
        <v>45811</v>
      </c>
      <c r="K542">
        <v>15</v>
      </c>
      <c r="L542" t="s">
        <v>40</v>
      </c>
      <c r="M542" t="s">
        <v>5</v>
      </c>
      <c r="N542" t="s">
        <v>41</v>
      </c>
      <c r="O542" t="s">
        <v>77</v>
      </c>
      <c r="P542" t="s">
        <v>2082</v>
      </c>
      <c r="Q542">
        <v>3.5</v>
      </c>
      <c r="R542">
        <v>11.5</v>
      </c>
      <c r="S542">
        <v>0</v>
      </c>
      <c r="U542">
        <v>1362334</v>
      </c>
      <c r="V542">
        <v>317878</v>
      </c>
      <c r="W542">
        <v>1044456</v>
      </c>
      <c r="X542">
        <v>0</v>
      </c>
      <c r="Y542" t="s">
        <v>44</v>
      </c>
    </row>
    <row r="543" spans="1:25" x14ac:dyDescent="0.25">
      <c r="A543">
        <v>542</v>
      </c>
      <c r="B543">
        <v>65028</v>
      </c>
      <c r="C543">
        <v>0</v>
      </c>
      <c r="D543">
        <v>0</v>
      </c>
      <c r="E543" t="s">
        <v>423</v>
      </c>
      <c r="F543" t="s">
        <v>424</v>
      </c>
      <c r="G543">
        <v>1</v>
      </c>
      <c r="H543" s="6">
        <v>5000000</v>
      </c>
      <c r="I543" s="7">
        <v>45811</v>
      </c>
      <c r="J543" s="7">
        <v>45811</v>
      </c>
      <c r="K543">
        <v>15</v>
      </c>
      <c r="L543" t="s">
        <v>40</v>
      </c>
      <c r="M543" t="s">
        <v>5</v>
      </c>
      <c r="N543" t="s">
        <v>41</v>
      </c>
      <c r="O543" t="s">
        <v>77</v>
      </c>
      <c r="P543" t="s">
        <v>2082</v>
      </c>
      <c r="Q543">
        <v>4.9000000000000004</v>
      </c>
      <c r="R543">
        <v>5.4</v>
      </c>
      <c r="S543">
        <v>4.7</v>
      </c>
      <c r="U543">
        <v>750000</v>
      </c>
      <c r="V543">
        <v>245000</v>
      </c>
      <c r="W543">
        <v>270000</v>
      </c>
      <c r="X543">
        <v>235000</v>
      </c>
      <c r="Y543" t="s">
        <v>112</v>
      </c>
    </row>
    <row r="544" spans="1:25" x14ac:dyDescent="0.25">
      <c r="A544">
        <v>543</v>
      </c>
      <c r="B544">
        <v>65027</v>
      </c>
      <c r="C544">
        <v>0</v>
      </c>
      <c r="D544">
        <v>0</v>
      </c>
      <c r="E544" t="s">
        <v>409</v>
      </c>
      <c r="F544" t="s">
        <v>410</v>
      </c>
      <c r="G544">
        <v>1</v>
      </c>
      <c r="H544" s="6">
        <v>200000000</v>
      </c>
      <c r="I544" s="7">
        <v>45811</v>
      </c>
      <c r="J544" s="7">
        <v>45811</v>
      </c>
      <c r="K544">
        <v>15</v>
      </c>
      <c r="L544" t="s">
        <v>40</v>
      </c>
      <c r="M544" t="s">
        <v>5</v>
      </c>
      <c r="N544" t="s">
        <v>41</v>
      </c>
      <c r="O544" t="s">
        <v>77</v>
      </c>
      <c r="P544" t="s">
        <v>2082</v>
      </c>
      <c r="Q544">
        <v>4.9000000000000004</v>
      </c>
      <c r="R544">
        <v>5.4</v>
      </c>
      <c r="S544">
        <v>4.7</v>
      </c>
      <c r="U544">
        <v>30000000</v>
      </c>
      <c r="V544">
        <v>9800000</v>
      </c>
      <c r="W544">
        <v>10800000</v>
      </c>
      <c r="X544">
        <v>9400000</v>
      </c>
      <c r="Y544" t="s">
        <v>112</v>
      </c>
    </row>
    <row r="545" spans="1:25" x14ac:dyDescent="0.25">
      <c r="A545">
        <v>544</v>
      </c>
      <c r="B545">
        <v>65020</v>
      </c>
      <c r="C545">
        <v>0</v>
      </c>
      <c r="D545">
        <v>0</v>
      </c>
      <c r="E545" t="s">
        <v>1097</v>
      </c>
      <c r="F545" t="s">
        <v>1098</v>
      </c>
      <c r="G545">
        <v>1</v>
      </c>
      <c r="H545" s="6">
        <v>2291169</v>
      </c>
      <c r="I545" s="7">
        <v>45811</v>
      </c>
      <c r="J545" s="7">
        <v>45811</v>
      </c>
      <c r="K545">
        <v>15</v>
      </c>
      <c r="L545" t="s">
        <v>40</v>
      </c>
      <c r="M545" t="s">
        <v>5</v>
      </c>
      <c r="N545" t="s">
        <v>41</v>
      </c>
      <c r="O545" t="s">
        <v>77</v>
      </c>
      <c r="P545" t="s">
        <v>2082</v>
      </c>
      <c r="Q545">
        <v>3.5</v>
      </c>
      <c r="R545">
        <v>11.5</v>
      </c>
      <c r="S545">
        <v>0</v>
      </c>
      <c r="U545">
        <v>343675</v>
      </c>
      <c r="V545">
        <v>80191</v>
      </c>
      <c r="W545">
        <v>263484</v>
      </c>
      <c r="X545">
        <v>0</v>
      </c>
      <c r="Y545" t="s">
        <v>44</v>
      </c>
    </row>
    <row r="546" spans="1:25" x14ac:dyDescent="0.25">
      <c r="A546">
        <v>545</v>
      </c>
      <c r="B546">
        <v>65021</v>
      </c>
      <c r="C546">
        <v>0</v>
      </c>
      <c r="D546">
        <v>0</v>
      </c>
      <c r="E546" t="s">
        <v>1099</v>
      </c>
      <c r="F546" t="s">
        <v>1100</v>
      </c>
      <c r="G546">
        <v>1</v>
      </c>
      <c r="H546" s="6">
        <v>15918876</v>
      </c>
      <c r="I546" s="7">
        <v>45811</v>
      </c>
      <c r="J546" s="7">
        <v>45811</v>
      </c>
      <c r="K546">
        <v>15</v>
      </c>
      <c r="L546" t="s">
        <v>40</v>
      </c>
      <c r="M546" t="s">
        <v>5</v>
      </c>
      <c r="N546" t="s">
        <v>41</v>
      </c>
      <c r="O546" t="s">
        <v>77</v>
      </c>
      <c r="P546" t="s">
        <v>2082</v>
      </c>
      <c r="Q546">
        <v>3.5</v>
      </c>
      <c r="R546">
        <v>11.5</v>
      </c>
      <c r="S546">
        <v>0</v>
      </c>
      <c r="U546">
        <v>2387831</v>
      </c>
      <c r="V546">
        <v>557161</v>
      </c>
      <c r="W546">
        <v>1830671</v>
      </c>
      <c r="X546">
        <v>0</v>
      </c>
      <c r="Y546" t="s">
        <v>44</v>
      </c>
    </row>
    <row r="547" spans="1:25" x14ac:dyDescent="0.25">
      <c r="A547">
        <v>546</v>
      </c>
      <c r="B547">
        <v>65015</v>
      </c>
      <c r="C547">
        <v>0</v>
      </c>
      <c r="D547">
        <v>0</v>
      </c>
      <c r="E547" t="s">
        <v>1085</v>
      </c>
      <c r="F547" t="s">
        <v>1086</v>
      </c>
      <c r="G547">
        <v>1</v>
      </c>
      <c r="H547" s="6">
        <v>444681</v>
      </c>
      <c r="I547" s="7">
        <v>45811</v>
      </c>
      <c r="J547" s="7">
        <v>45811</v>
      </c>
      <c r="K547">
        <v>6</v>
      </c>
      <c r="L547" t="s">
        <v>40</v>
      </c>
      <c r="M547" t="s">
        <v>5</v>
      </c>
      <c r="N547" t="s">
        <v>41</v>
      </c>
      <c r="O547" t="s">
        <v>47</v>
      </c>
      <c r="P547" t="s">
        <v>2082</v>
      </c>
      <c r="Q547">
        <v>6</v>
      </c>
      <c r="R547">
        <v>0</v>
      </c>
      <c r="S547">
        <v>0</v>
      </c>
      <c r="U547">
        <v>26681</v>
      </c>
      <c r="V547">
        <v>26681</v>
      </c>
      <c r="W547">
        <v>0</v>
      </c>
      <c r="X547">
        <v>0</v>
      </c>
      <c r="Y547" t="s">
        <v>109</v>
      </c>
    </row>
    <row r="548" spans="1:25" x14ac:dyDescent="0.25">
      <c r="A548">
        <v>547</v>
      </c>
      <c r="B548">
        <v>65016</v>
      </c>
      <c r="C548">
        <v>0</v>
      </c>
      <c r="D548">
        <v>0</v>
      </c>
      <c r="E548" t="s">
        <v>1085</v>
      </c>
      <c r="F548" t="s">
        <v>1086</v>
      </c>
      <c r="G548">
        <v>1</v>
      </c>
      <c r="H548" s="6">
        <v>300000</v>
      </c>
      <c r="I548" s="7">
        <v>45811</v>
      </c>
      <c r="J548" s="7">
        <v>45811</v>
      </c>
      <c r="K548">
        <v>6</v>
      </c>
      <c r="L548" t="s">
        <v>40</v>
      </c>
      <c r="M548" t="s">
        <v>5</v>
      </c>
      <c r="N548" t="s">
        <v>41</v>
      </c>
      <c r="O548" t="s">
        <v>47</v>
      </c>
      <c r="P548" t="s">
        <v>2082</v>
      </c>
      <c r="Q548">
        <v>6</v>
      </c>
      <c r="R548">
        <v>0</v>
      </c>
      <c r="S548">
        <v>0</v>
      </c>
      <c r="U548">
        <v>18000</v>
      </c>
      <c r="V548">
        <v>18000</v>
      </c>
      <c r="W548">
        <v>0</v>
      </c>
      <c r="X548">
        <v>0</v>
      </c>
      <c r="Y548" t="s">
        <v>109</v>
      </c>
    </row>
    <row r="549" spans="1:25" x14ac:dyDescent="0.25">
      <c r="A549">
        <v>548</v>
      </c>
      <c r="B549">
        <v>65019</v>
      </c>
      <c r="C549">
        <v>0</v>
      </c>
      <c r="D549">
        <v>0</v>
      </c>
      <c r="E549" t="s">
        <v>1091</v>
      </c>
      <c r="F549" t="s">
        <v>1092</v>
      </c>
      <c r="G549">
        <v>1</v>
      </c>
      <c r="H549" s="6">
        <v>6411878</v>
      </c>
      <c r="I549" s="7">
        <v>45811</v>
      </c>
      <c r="J549" s="7">
        <v>45811</v>
      </c>
      <c r="K549">
        <v>15</v>
      </c>
      <c r="L549" t="s">
        <v>40</v>
      </c>
      <c r="M549" t="s">
        <v>5</v>
      </c>
      <c r="N549" t="s">
        <v>41</v>
      </c>
      <c r="O549" t="s">
        <v>77</v>
      </c>
      <c r="P549" t="s">
        <v>2082</v>
      </c>
      <c r="Q549">
        <v>3.5</v>
      </c>
      <c r="R549">
        <v>11.5</v>
      </c>
      <c r="S549">
        <v>0</v>
      </c>
      <c r="U549">
        <v>961782</v>
      </c>
      <c r="V549">
        <v>224416</v>
      </c>
      <c r="W549">
        <v>737366</v>
      </c>
      <c r="X549">
        <v>0</v>
      </c>
      <c r="Y549" t="s">
        <v>44</v>
      </c>
    </row>
    <row r="550" spans="1:25" x14ac:dyDescent="0.25">
      <c r="A550">
        <v>549</v>
      </c>
      <c r="B550">
        <v>65018</v>
      </c>
      <c r="C550">
        <v>0</v>
      </c>
      <c r="D550">
        <v>0</v>
      </c>
      <c r="E550" t="s">
        <v>1868</v>
      </c>
      <c r="F550" t="s">
        <v>1869</v>
      </c>
      <c r="G550">
        <v>1</v>
      </c>
      <c r="H550" s="6">
        <v>563787</v>
      </c>
      <c r="I550" s="7">
        <v>45811</v>
      </c>
      <c r="J550" s="7">
        <v>45811</v>
      </c>
      <c r="K550">
        <v>15</v>
      </c>
      <c r="L550" t="s">
        <v>40</v>
      </c>
      <c r="M550" t="s">
        <v>5</v>
      </c>
      <c r="N550" t="s">
        <v>41</v>
      </c>
      <c r="O550" t="s">
        <v>77</v>
      </c>
      <c r="P550" t="s">
        <v>2082</v>
      </c>
      <c r="Q550">
        <v>3.5</v>
      </c>
      <c r="R550">
        <v>11.5</v>
      </c>
      <c r="S550">
        <v>0</v>
      </c>
      <c r="U550">
        <v>84568</v>
      </c>
      <c r="V550">
        <v>19733</v>
      </c>
      <c r="W550">
        <v>64836</v>
      </c>
      <c r="X550">
        <v>0</v>
      </c>
      <c r="Y550" t="s">
        <v>44</v>
      </c>
    </row>
    <row r="551" spans="1:25" x14ac:dyDescent="0.25">
      <c r="A551">
        <v>550</v>
      </c>
      <c r="B551">
        <v>65031</v>
      </c>
      <c r="C551">
        <v>0</v>
      </c>
      <c r="D551">
        <v>0</v>
      </c>
      <c r="E551" t="s">
        <v>1737</v>
      </c>
      <c r="F551" t="s">
        <v>1738</v>
      </c>
      <c r="G551">
        <v>1</v>
      </c>
      <c r="H551" s="6">
        <v>9000000</v>
      </c>
      <c r="I551" s="7">
        <v>45811</v>
      </c>
      <c r="J551" s="7">
        <v>45811</v>
      </c>
      <c r="K551">
        <v>15</v>
      </c>
      <c r="L551" t="s">
        <v>40</v>
      </c>
      <c r="M551" t="s">
        <v>5</v>
      </c>
      <c r="N551" t="s">
        <v>41</v>
      </c>
      <c r="O551" t="s">
        <v>77</v>
      </c>
      <c r="P551" t="s">
        <v>2082</v>
      </c>
      <c r="Q551">
        <v>4.9000000000000004</v>
      </c>
      <c r="R551">
        <v>5.4</v>
      </c>
      <c r="S551">
        <v>4.7</v>
      </c>
      <c r="U551">
        <v>1350000</v>
      </c>
      <c r="V551">
        <v>441000</v>
      </c>
      <c r="W551">
        <v>486000</v>
      </c>
      <c r="X551">
        <v>423000</v>
      </c>
      <c r="Y551" t="s">
        <v>48</v>
      </c>
    </row>
    <row r="552" spans="1:25" x14ac:dyDescent="0.25">
      <c r="A552">
        <v>551</v>
      </c>
      <c r="B552">
        <v>65006</v>
      </c>
      <c r="C552">
        <v>0</v>
      </c>
      <c r="D552">
        <v>0</v>
      </c>
      <c r="E552" t="s">
        <v>1477</v>
      </c>
      <c r="F552" t="s">
        <v>1478</v>
      </c>
      <c r="G552">
        <v>1</v>
      </c>
      <c r="H552" s="6">
        <v>470000</v>
      </c>
      <c r="I552" s="7">
        <v>45810</v>
      </c>
      <c r="J552" s="7">
        <v>45810</v>
      </c>
      <c r="K552">
        <v>6</v>
      </c>
      <c r="L552" t="s">
        <v>40</v>
      </c>
      <c r="M552" t="s">
        <v>5</v>
      </c>
      <c r="N552" t="s">
        <v>41</v>
      </c>
      <c r="O552" t="s">
        <v>47</v>
      </c>
      <c r="P552" t="s">
        <v>2082</v>
      </c>
      <c r="Q552">
        <v>6</v>
      </c>
      <c r="R552">
        <v>0</v>
      </c>
      <c r="S552">
        <v>0</v>
      </c>
      <c r="U552">
        <v>28200</v>
      </c>
      <c r="V552">
        <v>28200</v>
      </c>
      <c r="W552">
        <v>0</v>
      </c>
      <c r="X552">
        <v>0</v>
      </c>
      <c r="Y552" t="s">
        <v>72</v>
      </c>
    </row>
    <row r="553" spans="1:25" x14ac:dyDescent="0.25">
      <c r="A553">
        <v>552</v>
      </c>
      <c r="B553">
        <v>65012</v>
      </c>
      <c r="C553">
        <v>0</v>
      </c>
      <c r="D553">
        <v>0</v>
      </c>
      <c r="E553" t="s">
        <v>1035</v>
      </c>
      <c r="F553" t="s">
        <v>1036</v>
      </c>
      <c r="G553">
        <v>1</v>
      </c>
      <c r="H553" s="6">
        <v>9098500</v>
      </c>
      <c r="I553" s="7">
        <v>45810</v>
      </c>
      <c r="J553" s="7">
        <v>45779</v>
      </c>
      <c r="K553">
        <v>5</v>
      </c>
      <c r="L553" t="s">
        <v>40</v>
      </c>
      <c r="M553" t="s">
        <v>5</v>
      </c>
      <c r="N553" t="s">
        <v>41</v>
      </c>
      <c r="O553" t="s">
        <v>47</v>
      </c>
      <c r="P553" t="s">
        <v>2082</v>
      </c>
      <c r="Q553">
        <v>5</v>
      </c>
      <c r="R553">
        <v>0</v>
      </c>
      <c r="S553">
        <v>0</v>
      </c>
      <c r="U553">
        <v>454925</v>
      </c>
      <c r="V553">
        <v>454925</v>
      </c>
      <c r="W553">
        <v>0</v>
      </c>
      <c r="X553">
        <v>0</v>
      </c>
      <c r="Y553" t="s">
        <v>390</v>
      </c>
    </row>
    <row r="554" spans="1:25" x14ac:dyDescent="0.25">
      <c r="A554">
        <v>553</v>
      </c>
      <c r="B554">
        <v>65008</v>
      </c>
      <c r="C554">
        <v>0</v>
      </c>
      <c r="D554">
        <v>0</v>
      </c>
      <c r="E554" t="s">
        <v>209</v>
      </c>
      <c r="F554" t="s">
        <v>210</v>
      </c>
      <c r="G554">
        <v>1</v>
      </c>
      <c r="H554" s="6">
        <v>17300000</v>
      </c>
      <c r="I554" s="7">
        <v>45810</v>
      </c>
      <c r="J554" s="7">
        <v>45810</v>
      </c>
      <c r="K554">
        <v>5</v>
      </c>
      <c r="L554" t="s">
        <v>40</v>
      </c>
      <c r="M554" t="s">
        <v>5</v>
      </c>
      <c r="N554" t="s">
        <v>41</v>
      </c>
      <c r="O554" t="s">
        <v>77</v>
      </c>
      <c r="P554" t="s">
        <v>2082</v>
      </c>
      <c r="Q554">
        <v>5</v>
      </c>
      <c r="R554">
        <v>0</v>
      </c>
      <c r="S554">
        <v>0</v>
      </c>
      <c r="U554">
        <v>865000</v>
      </c>
      <c r="V554">
        <v>865000</v>
      </c>
      <c r="W554">
        <v>0</v>
      </c>
      <c r="X554">
        <v>0</v>
      </c>
      <c r="Y554" t="s">
        <v>72</v>
      </c>
    </row>
    <row r="555" spans="1:25" x14ac:dyDescent="0.25">
      <c r="A555">
        <v>554</v>
      </c>
      <c r="B555">
        <v>65010</v>
      </c>
      <c r="C555">
        <v>0</v>
      </c>
      <c r="D555">
        <v>0</v>
      </c>
      <c r="E555" t="s">
        <v>582</v>
      </c>
      <c r="F555" t="s">
        <v>583</v>
      </c>
      <c r="G555">
        <v>1</v>
      </c>
      <c r="H555" s="6">
        <v>765929</v>
      </c>
      <c r="I555" s="7">
        <v>45810</v>
      </c>
      <c r="J555" s="7">
        <v>45810</v>
      </c>
      <c r="K555">
        <v>10</v>
      </c>
      <c r="L555" t="s">
        <v>40</v>
      </c>
      <c r="M555" t="s">
        <v>7</v>
      </c>
      <c r="N555" t="s">
        <v>41</v>
      </c>
      <c r="O555" t="s">
        <v>64</v>
      </c>
      <c r="P555" t="s">
        <v>2082</v>
      </c>
      <c r="Q555">
        <v>10</v>
      </c>
      <c r="R555">
        <v>0</v>
      </c>
      <c r="S555">
        <v>0</v>
      </c>
      <c r="U555">
        <v>76593</v>
      </c>
      <c r="V555">
        <v>76593</v>
      </c>
      <c r="W555">
        <v>0</v>
      </c>
      <c r="X555">
        <v>0</v>
      </c>
      <c r="Y555" t="s">
        <v>48</v>
      </c>
    </row>
    <row r="556" spans="1:25" x14ac:dyDescent="0.25">
      <c r="A556">
        <v>555</v>
      </c>
      <c r="B556">
        <v>65007</v>
      </c>
      <c r="C556">
        <v>0</v>
      </c>
      <c r="D556">
        <v>0</v>
      </c>
      <c r="E556" t="s">
        <v>2461</v>
      </c>
      <c r="F556" t="s">
        <v>2462</v>
      </c>
      <c r="G556">
        <v>1</v>
      </c>
      <c r="H556" s="6">
        <v>318200</v>
      </c>
      <c r="I556" s="7">
        <v>45810</v>
      </c>
      <c r="J556" s="7">
        <v>45810</v>
      </c>
      <c r="K556">
        <v>8</v>
      </c>
      <c r="L556" t="s">
        <v>40</v>
      </c>
      <c r="M556" t="s">
        <v>5</v>
      </c>
      <c r="N556" t="s">
        <v>41</v>
      </c>
      <c r="O556" t="s">
        <v>57</v>
      </c>
      <c r="P556" t="s">
        <v>2082</v>
      </c>
      <c r="Q556">
        <v>8</v>
      </c>
      <c r="R556">
        <v>0</v>
      </c>
      <c r="S556">
        <v>0</v>
      </c>
      <c r="U556">
        <v>25456</v>
      </c>
      <c r="V556">
        <v>25456</v>
      </c>
      <c r="W556">
        <v>0</v>
      </c>
      <c r="X556">
        <v>0</v>
      </c>
      <c r="Y556" t="s">
        <v>44</v>
      </c>
    </row>
    <row r="557" spans="1:25" x14ac:dyDescent="0.25">
      <c r="A557">
        <v>556</v>
      </c>
      <c r="B557">
        <v>65009</v>
      </c>
      <c r="C557">
        <v>0</v>
      </c>
      <c r="D557">
        <v>0</v>
      </c>
      <c r="E557" t="s">
        <v>514</v>
      </c>
      <c r="F557" t="s">
        <v>515</v>
      </c>
      <c r="G557">
        <v>1</v>
      </c>
      <c r="H557" s="6">
        <v>20000000</v>
      </c>
      <c r="I557" s="7">
        <v>45810</v>
      </c>
      <c r="J557" s="7">
        <v>45810</v>
      </c>
      <c r="K557">
        <v>6</v>
      </c>
      <c r="L557" t="s">
        <v>40</v>
      </c>
      <c r="M557" t="s">
        <v>5</v>
      </c>
      <c r="N557" t="s">
        <v>41</v>
      </c>
      <c r="O557" t="s">
        <v>77</v>
      </c>
      <c r="P557" t="s">
        <v>2082</v>
      </c>
      <c r="Q557">
        <v>6</v>
      </c>
      <c r="R557">
        <v>0</v>
      </c>
      <c r="S557">
        <v>0</v>
      </c>
      <c r="U557">
        <v>1200000</v>
      </c>
      <c r="V557">
        <v>1200000</v>
      </c>
      <c r="W557">
        <v>0</v>
      </c>
      <c r="X557">
        <v>0</v>
      </c>
      <c r="Y557" t="s">
        <v>48</v>
      </c>
    </row>
    <row r="558" spans="1:25" x14ac:dyDescent="0.25">
      <c r="A558">
        <v>557</v>
      </c>
      <c r="B558">
        <v>64993</v>
      </c>
      <c r="C558">
        <v>0</v>
      </c>
      <c r="D558">
        <v>0</v>
      </c>
      <c r="E558" t="s">
        <v>922</v>
      </c>
      <c r="F558" t="s">
        <v>923</v>
      </c>
      <c r="G558">
        <v>1</v>
      </c>
      <c r="H558" s="6">
        <v>39217319</v>
      </c>
      <c r="I558" s="7">
        <v>45807</v>
      </c>
      <c r="J558" s="7">
        <v>45807</v>
      </c>
      <c r="K558">
        <v>14</v>
      </c>
      <c r="L558" t="s">
        <v>40</v>
      </c>
      <c r="M558" t="s">
        <v>5</v>
      </c>
      <c r="N558" t="s">
        <v>41</v>
      </c>
      <c r="O558" t="s">
        <v>54</v>
      </c>
      <c r="P558" t="s">
        <v>2082</v>
      </c>
      <c r="Q558">
        <v>6</v>
      </c>
      <c r="R558">
        <v>8</v>
      </c>
      <c r="S558">
        <v>0</v>
      </c>
      <c r="U558">
        <v>5490425</v>
      </c>
      <c r="V558">
        <v>2353039</v>
      </c>
      <c r="W558">
        <v>3137386</v>
      </c>
      <c r="X558">
        <v>0</v>
      </c>
      <c r="Y558" t="s">
        <v>48</v>
      </c>
    </row>
    <row r="559" spans="1:25" x14ac:dyDescent="0.25">
      <c r="A559">
        <v>558</v>
      </c>
      <c r="B559">
        <v>64992</v>
      </c>
      <c r="C559">
        <v>0</v>
      </c>
      <c r="D559">
        <v>0</v>
      </c>
      <c r="E559" t="s">
        <v>1836</v>
      </c>
      <c r="F559" t="s">
        <v>1837</v>
      </c>
      <c r="G559">
        <v>1</v>
      </c>
      <c r="H559" s="6">
        <v>6250000</v>
      </c>
      <c r="I559" s="7">
        <v>45807</v>
      </c>
      <c r="J559" s="7">
        <v>45807</v>
      </c>
      <c r="K559">
        <v>9</v>
      </c>
      <c r="L559" t="s">
        <v>40</v>
      </c>
      <c r="M559" t="s">
        <v>9</v>
      </c>
      <c r="N559" t="s">
        <v>41</v>
      </c>
      <c r="O559" t="s">
        <v>42</v>
      </c>
      <c r="P559" t="s">
        <v>2082</v>
      </c>
      <c r="Q559">
        <v>9</v>
      </c>
      <c r="R559">
        <v>0</v>
      </c>
      <c r="S559">
        <v>0</v>
      </c>
      <c r="U559">
        <v>562500</v>
      </c>
      <c r="V559">
        <v>562500</v>
      </c>
      <c r="W559">
        <v>0</v>
      </c>
      <c r="X559">
        <v>0</v>
      </c>
      <c r="Y559" t="s">
        <v>67</v>
      </c>
    </row>
    <row r="560" spans="1:25" x14ac:dyDescent="0.25">
      <c r="A560">
        <v>559</v>
      </c>
      <c r="B560">
        <v>65039</v>
      </c>
      <c r="C560">
        <v>0</v>
      </c>
      <c r="D560">
        <v>0</v>
      </c>
      <c r="E560" t="s">
        <v>279</v>
      </c>
      <c r="F560" t="s">
        <v>280</v>
      </c>
      <c r="G560">
        <v>1</v>
      </c>
      <c r="H560" s="6">
        <v>9784137</v>
      </c>
      <c r="I560" s="7">
        <v>45807</v>
      </c>
      <c r="J560" s="7">
        <v>45807</v>
      </c>
      <c r="K560" t="s">
        <v>80</v>
      </c>
      <c r="L560" t="s">
        <v>40</v>
      </c>
      <c r="M560" t="s">
        <v>5</v>
      </c>
      <c r="N560" t="s">
        <v>41</v>
      </c>
      <c r="O560" t="s">
        <v>57</v>
      </c>
      <c r="P560" t="s">
        <v>2082</v>
      </c>
      <c r="Q560">
        <v>6.8</v>
      </c>
      <c r="R560">
        <v>0</v>
      </c>
      <c r="S560">
        <v>0</v>
      </c>
      <c r="U560">
        <v>665321</v>
      </c>
      <c r="V560">
        <v>665321</v>
      </c>
      <c r="W560">
        <v>0</v>
      </c>
      <c r="X560">
        <v>0</v>
      </c>
      <c r="Y560" t="s">
        <v>81</v>
      </c>
    </row>
    <row r="561" spans="1:25" x14ac:dyDescent="0.25">
      <c r="A561">
        <v>560</v>
      </c>
      <c r="B561">
        <v>65005</v>
      </c>
      <c r="C561">
        <v>0</v>
      </c>
      <c r="D561">
        <v>0</v>
      </c>
      <c r="E561" t="s">
        <v>578</v>
      </c>
      <c r="F561" t="s">
        <v>579</v>
      </c>
      <c r="G561">
        <v>1</v>
      </c>
      <c r="H561" s="6">
        <v>2000000</v>
      </c>
      <c r="I561" s="7">
        <v>45807</v>
      </c>
      <c r="J561" s="7">
        <v>45807</v>
      </c>
      <c r="K561">
        <v>8</v>
      </c>
      <c r="L561" t="s">
        <v>40</v>
      </c>
      <c r="M561" t="s">
        <v>9</v>
      </c>
      <c r="N561" t="s">
        <v>41</v>
      </c>
      <c r="O561" t="s">
        <v>42</v>
      </c>
      <c r="P561" t="s">
        <v>2082</v>
      </c>
      <c r="Q561">
        <v>8</v>
      </c>
      <c r="R561">
        <v>0</v>
      </c>
      <c r="S561">
        <v>0</v>
      </c>
      <c r="U561">
        <v>160000</v>
      </c>
      <c r="V561">
        <v>160000</v>
      </c>
      <c r="W561">
        <v>0</v>
      </c>
      <c r="X561">
        <v>0</v>
      </c>
      <c r="Y561" t="s">
        <v>109</v>
      </c>
    </row>
    <row r="562" spans="1:25" x14ac:dyDescent="0.25">
      <c r="A562">
        <v>561</v>
      </c>
      <c r="B562">
        <v>64996</v>
      </c>
      <c r="C562">
        <v>0</v>
      </c>
      <c r="D562">
        <v>0</v>
      </c>
      <c r="E562" t="s">
        <v>574</v>
      </c>
      <c r="F562" t="s">
        <v>575</v>
      </c>
      <c r="G562">
        <v>1</v>
      </c>
      <c r="H562" s="6">
        <v>7000000</v>
      </c>
      <c r="I562" s="7">
        <v>45807</v>
      </c>
      <c r="J562" s="7">
        <v>45807</v>
      </c>
      <c r="K562">
        <v>6</v>
      </c>
      <c r="L562" t="s">
        <v>40</v>
      </c>
      <c r="M562" t="s">
        <v>5</v>
      </c>
      <c r="N562" t="s">
        <v>41</v>
      </c>
      <c r="O562" t="s">
        <v>77</v>
      </c>
      <c r="P562" t="s">
        <v>2082</v>
      </c>
      <c r="Q562">
        <v>6</v>
      </c>
      <c r="R562">
        <v>0</v>
      </c>
      <c r="S562">
        <v>0</v>
      </c>
      <c r="U562">
        <v>420000</v>
      </c>
      <c r="V562">
        <v>420000</v>
      </c>
      <c r="W562">
        <v>0</v>
      </c>
      <c r="X562">
        <v>0</v>
      </c>
      <c r="Y562" t="s">
        <v>48</v>
      </c>
    </row>
    <row r="563" spans="1:25" x14ac:dyDescent="0.25">
      <c r="A563">
        <v>562</v>
      </c>
      <c r="B563">
        <v>64997</v>
      </c>
      <c r="C563">
        <v>0</v>
      </c>
      <c r="D563">
        <v>0</v>
      </c>
      <c r="E563" t="s">
        <v>574</v>
      </c>
      <c r="F563" t="s">
        <v>575</v>
      </c>
      <c r="G563">
        <v>1</v>
      </c>
      <c r="H563" s="6">
        <v>7000000</v>
      </c>
      <c r="I563" s="7">
        <v>45807</v>
      </c>
      <c r="J563" s="7">
        <v>45807</v>
      </c>
      <c r="K563">
        <v>6</v>
      </c>
      <c r="L563" t="s">
        <v>40</v>
      </c>
      <c r="M563" t="s">
        <v>5</v>
      </c>
      <c r="N563" t="s">
        <v>41</v>
      </c>
      <c r="O563" t="s">
        <v>77</v>
      </c>
      <c r="P563" t="s">
        <v>2082</v>
      </c>
      <c r="Q563">
        <v>6</v>
      </c>
      <c r="R563">
        <v>0</v>
      </c>
      <c r="S563">
        <v>0</v>
      </c>
      <c r="U563">
        <v>420000</v>
      </c>
      <c r="V563">
        <v>420000</v>
      </c>
      <c r="W563">
        <v>0</v>
      </c>
      <c r="X563">
        <v>0</v>
      </c>
      <c r="Y563" t="s">
        <v>48</v>
      </c>
    </row>
    <row r="564" spans="1:25" x14ac:dyDescent="0.25">
      <c r="A564">
        <v>563</v>
      </c>
      <c r="B564">
        <v>64998</v>
      </c>
      <c r="C564">
        <v>0</v>
      </c>
      <c r="D564">
        <v>0</v>
      </c>
      <c r="E564" t="s">
        <v>574</v>
      </c>
      <c r="F564" t="s">
        <v>575</v>
      </c>
      <c r="G564">
        <v>1</v>
      </c>
      <c r="H564" s="6">
        <v>6000000</v>
      </c>
      <c r="I564" s="7">
        <v>45807</v>
      </c>
      <c r="J564" s="7">
        <v>45807</v>
      </c>
      <c r="K564">
        <v>6</v>
      </c>
      <c r="L564" t="s">
        <v>40</v>
      </c>
      <c r="M564" t="s">
        <v>5</v>
      </c>
      <c r="N564" t="s">
        <v>41</v>
      </c>
      <c r="O564" t="s">
        <v>77</v>
      </c>
      <c r="P564" t="s">
        <v>2082</v>
      </c>
      <c r="Q564">
        <v>6</v>
      </c>
      <c r="R564">
        <v>0</v>
      </c>
      <c r="S564">
        <v>0</v>
      </c>
      <c r="U564">
        <v>360000</v>
      </c>
      <c r="V564">
        <v>360000</v>
      </c>
      <c r="W564">
        <v>0</v>
      </c>
      <c r="X564">
        <v>0</v>
      </c>
      <c r="Y564" t="s">
        <v>48</v>
      </c>
    </row>
    <row r="565" spans="1:25" x14ac:dyDescent="0.25">
      <c r="A565">
        <v>564</v>
      </c>
      <c r="B565">
        <v>65004</v>
      </c>
      <c r="C565">
        <v>0</v>
      </c>
      <c r="D565">
        <v>0</v>
      </c>
      <c r="E565" t="s">
        <v>551</v>
      </c>
      <c r="F565" t="s">
        <v>552</v>
      </c>
      <c r="G565">
        <v>1</v>
      </c>
      <c r="H565" s="6">
        <v>20000000</v>
      </c>
      <c r="I565" s="7">
        <v>45807</v>
      </c>
      <c r="J565" s="7">
        <v>45807</v>
      </c>
      <c r="K565">
        <v>15</v>
      </c>
      <c r="L565" t="s">
        <v>40</v>
      </c>
      <c r="M565" t="s">
        <v>8</v>
      </c>
      <c r="N565" t="s">
        <v>41</v>
      </c>
      <c r="O565" t="s">
        <v>347</v>
      </c>
      <c r="P565" t="s">
        <v>2082</v>
      </c>
      <c r="Q565">
        <v>6</v>
      </c>
      <c r="R565">
        <v>9</v>
      </c>
      <c r="S565">
        <v>0</v>
      </c>
      <c r="U565">
        <v>3000000</v>
      </c>
      <c r="V565">
        <v>1200000</v>
      </c>
      <c r="W565">
        <v>1800000</v>
      </c>
      <c r="X565">
        <v>0</v>
      </c>
      <c r="Y565" t="s">
        <v>109</v>
      </c>
    </row>
    <row r="566" spans="1:25" x14ac:dyDescent="0.25">
      <c r="A566">
        <v>565</v>
      </c>
      <c r="B566">
        <v>64279</v>
      </c>
      <c r="C566">
        <v>0</v>
      </c>
      <c r="D566">
        <v>0</v>
      </c>
      <c r="E566" t="s">
        <v>1767</v>
      </c>
      <c r="F566" t="s">
        <v>1768</v>
      </c>
      <c r="G566">
        <v>1</v>
      </c>
      <c r="H566" s="6">
        <v>3000000</v>
      </c>
      <c r="I566" s="7">
        <v>45807</v>
      </c>
      <c r="J566" s="7">
        <v>45807</v>
      </c>
      <c r="K566">
        <v>15</v>
      </c>
      <c r="L566" t="s">
        <v>40</v>
      </c>
      <c r="M566" t="s">
        <v>5</v>
      </c>
      <c r="N566" t="s">
        <v>41</v>
      </c>
      <c r="O566" t="s">
        <v>77</v>
      </c>
      <c r="P566" t="s">
        <v>2082</v>
      </c>
      <c r="Q566">
        <v>5</v>
      </c>
      <c r="R566">
        <v>10</v>
      </c>
      <c r="S566">
        <v>0</v>
      </c>
      <c r="U566">
        <v>450000</v>
      </c>
      <c r="V566">
        <v>150000</v>
      </c>
      <c r="W566">
        <v>300000</v>
      </c>
      <c r="X566">
        <v>0</v>
      </c>
      <c r="Y566" t="s">
        <v>48</v>
      </c>
    </row>
    <row r="567" spans="1:25" x14ac:dyDescent="0.25">
      <c r="A567">
        <v>566</v>
      </c>
      <c r="B567">
        <v>64994</v>
      </c>
      <c r="C567">
        <v>0</v>
      </c>
      <c r="D567">
        <v>0</v>
      </c>
      <c r="E567" t="s">
        <v>1007</v>
      </c>
      <c r="F567" t="s">
        <v>1008</v>
      </c>
      <c r="G567">
        <v>1</v>
      </c>
      <c r="H567" s="6">
        <v>2379873</v>
      </c>
      <c r="I567" s="7">
        <v>45807</v>
      </c>
      <c r="J567" s="7">
        <v>45807</v>
      </c>
      <c r="K567">
        <v>7</v>
      </c>
      <c r="L567" t="s">
        <v>40</v>
      </c>
      <c r="M567" t="s">
        <v>5</v>
      </c>
      <c r="N567" t="s">
        <v>41</v>
      </c>
      <c r="O567" t="s">
        <v>57</v>
      </c>
      <c r="P567" t="s">
        <v>2082</v>
      </c>
      <c r="Q567">
        <v>7</v>
      </c>
      <c r="R567">
        <v>0</v>
      </c>
      <c r="S567">
        <v>0</v>
      </c>
      <c r="U567">
        <v>166591</v>
      </c>
      <c r="V567">
        <v>166591</v>
      </c>
      <c r="W567">
        <v>0</v>
      </c>
      <c r="X567">
        <v>0</v>
      </c>
      <c r="Y567" t="s">
        <v>48</v>
      </c>
    </row>
    <row r="568" spans="1:25" x14ac:dyDescent="0.25">
      <c r="A568">
        <v>567</v>
      </c>
      <c r="B568">
        <v>65038</v>
      </c>
      <c r="C568">
        <v>0</v>
      </c>
      <c r="D568">
        <v>0</v>
      </c>
      <c r="E568" t="s">
        <v>191</v>
      </c>
      <c r="F568" t="s">
        <v>192</v>
      </c>
      <c r="G568">
        <v>1</v>
      </c>
      <c r="H568" s="6">
        <v>187168</v>
      </c>
      <c r="I568" s="7">
        <v>45807</v>
      </c>
      <c r="J568" s="7">
        <v>45807</v>
      </c>
      <c r="K568" t="s">
        <v>80</v>
      </c>
      <c r="L568" t="s">
        <v>40</v>
      </c>
      <c r="M568" t="s">
        <v>5</v>
      </c>
      <c r="N568" t="s">
        <v>41</v>
      </c>
      <c r="O568" t="s">
        <v>57</v>
      </c>
      <c r="P568" t="s">
        <v>2082</v>
      </c>
      <c r="Q568">
        <v>6.8</v>
      </c>
      <c r="R568">
        <v>0</v>
      </c>
      <c r="S568">
        <v>0</v>
      </c>
      <c r="U568">
        <v>12727</v>
      </c>
      <c r="V568">
        <v>12727</v>
      </c>
      <c r="W568">
        <v>0</v>
      </c>
      <c r="X568">
        <v>0</v>
      </c>
      <c r="Y568" t="s">
        <v>81</v>
      </c>
    </row>
    <row r="569" spans="1:25" x14ac:dyDescent="0.25">
      <c r="A569">
        <v>568</v>
      </c>
      <c r="B569">
        <v>65034</v>
      </c>
      <c r="C569">
        <v>0</v>
      </c>
      <c r="D569">
        <v>0</v>
      </c>
      <c r="E569" t="s">
        <v>168</v>
      </c>
      <c r="F569" t="s">
        <v>169</v>
      </c>
      <c r="G569">
        <v>1</v>
      </c>
      <c r="H569" s="6">
        <v>182172</v>
      </c>
      <c r="I569" s="7">
        <v>45807</v>
      </c>
      <c r="J569" s="7">
        <v>45807</v>
      </c>
      <c r="K569" t="s">
        <v>80</v>
      </c>
      <c r="L569" t="s">
        <v>40</v>
      </c>
      <c r="M569" t="s">
        <v>5</v>
      </c>
      <c r="N569" t="s">
        <v>41</v>
      </c>
      <c r="O569" t="s">
        <v>57</v>
      </c>
      <c r="P569" t="s">
        <v>2082</v>
      </c>
      <c r="Q569">
        <v>6.8</v>
      </c>
      <c r="R569">
        <v>0</v>
      </c>
      <c r="S569">
        <v>0</v>
      </c>
      <c r="U569">
        <v>12388</v>
      </c>
      <c r="V569">
        <v>12388</v>
      </c>
      <c r="W569">
        <v>0</v>
      </c>
      <c r="X569">
        <v>0</v>
      </c>
      <c r="Y569" t="s">
        <v>81</v>
      </c>
    </row>
    <row r="570" spans="1:25" x14ac:dyDescent="0.25">
      <c r="A570">
        <v>569</v>
      </c>
      <c r="B570">
        <v>65036</v>
      </c>
      <c r="C570">
        <v>0</v>
      </c>
      <c r="D570">
        <v>0</v>
      </c>
      <c r="E570" t="s">
        <v>170</v>
      </c>
      <c r="F570" t="s">
        <v>171</v>
      </c>
      <c r="G570">
        <v>1</v>
      </c>
      <c r="H570" s="6">
        <v>151881</v>
      </c>
      <c r="I570" s="7">
        <v>45807</v>
      </c>
      <c r="J570" s="7">
        <v>45807</v>
      </c>
      <c r="K570" t="s">
        <v>80</v>
      </c>
      <c r="L570" t="s">
        <v>40</v>
      </c>
      <c r="M570" t="s">
        <v>5</v>
      </c>
      <c r="N570" t="s">
        <v>41</v>
      </c>
      <c r="O570" t="s">
        <v>57</v>
      </c>
      <c r="P570" t="s">
        <v>2082</v>
      </c>
      <c r="Q570">
        <v>6.8</v>
      </c>
      <c r="R570">
        <v>0</v>
      </c>
      <c r="S570">
        <v>0</v>
      </c>
      <c r="U570">
        <v>10328</v>
      </c>
      <c r="V570">
        <v>10328</v>
      </c>
      <c r="W570">
        <v>0</v>
      </c>
      <c r="X570">
        <v>0</v>
      </c>
      <c r="Y570" t="s">
        <v>81</v>
      </c>
    </row>
    <row r="571" spans="1:25" x14ac:dyDescent="0.25">
      <c r="A571">
        <v>570</v>
      </c>
      <c r="B571">
        <v>65035</v>
      </c>
      <c r="C571">
        <v>0</v>
      </c>
      <c r="D571">
        <v>0</v>
      </c>
      <c r="E571" t="s">
        <v>172</v>
      </c>
      <c r="F571" t="s">
        <v>173</v>
      </c>
      <c r="G571">
        <v>1</v>
      </c>
      <c r="H571" s="6">
        <v>236670</v>
      </c>
      <c r="I571" s="7">
        <v>45807</v>
      </c>
      <c r="J571" s="7">
        <v>45807</v>
      </c>
      <c r="K571" t="s">
        <v>80</v>
      </c>
      <c r="L571" t="s">
        <v>40</v>
      </c>
      <c r="M571" t="s">
        <v>5</v>
      </c>
      <c r="N571" t="s">
        <v>41</v>
      </c>
      <c r="O571" t="s">
        <v>57</v>
      </c>
      <c r="P571" t="s">
        <v>2082</v>
      </c>
      <c r="Q571">
        <v>6.8</v>
      </c>
      <c r="R571">
        <v>0</v>
      </c>
      <c r="S571">
        <v>0</v>
      </c>
      <c r="U571">
        <v>16094</v>
      </c>
      <c r="V571">
        <v>16094</v>
      </c>
      <c r="W571">
        <v>0</v>
      </c>
      <c r="X571">
        <v>0</v>
      </c>
      <c r="Y571" t="s">
        <v>81</v>
      </c>
    </row>
    <row r="572" spans="1:25" x14ac:dyDescent="0.25">
      <c r="A572">
        <v>571</v>
      </c>
      <c r="B572">
        <v>65037</v>
      </c>
      <c r="C572">
        <v>0</v>
      </c>
      <c r="D572">
        <v>0</v>
      </c>
      <c r="E572" t="s">
        <v>176</v>
      </c>
      <c r="F572" t="s">
        <v>177</v>
      </c>
      <c r="G572">
        <v>1</v>
      </c>
      <c r="H572" s="6">
        <v>225257</v>
      </c>
      <c r="I572" s="7">
        <v>45807</v>
      </c>
      <c r="J572" s="7">
        <v>45807</v>
      </c>
      <c r="K572" t="s">
        <v>80</v>
      </c>
      <c r="L572" t="s">
        <v>40</v>
      </c>
      <c r="M572" t="s">
        <v>5</v>
      </c>
      <c r="N572" t="s">
        <v>41</v>
      </c>
      <c r="O572" t="s">
        <v>57</v>
      </c>
      <c r="P572" t="s">
        <v>2082</v>
      </c>
      <c r="Q572">
        <v>6.8</v>
      </c>
      <c r="R572">
        <v>0</v>
      </c>
      <c r="S572">
        <v>0</v>
      </c>
      <c r="U572">
        <v>15317</v>
      </c>
      <c r="V572">
        <v>15317</v>
      </c>
      <c r="W572">
        <v>0</v>
      </c>
      <c r="X572">
        <v>0</v>
      </c>
      <c r="Y572" t="s">
        <v>81</v>
      </c>
    </row>
    <row r="573" spans="1:25" x14ac:dyDescent="0.25">
      <c r="A573">
        <v>572</v>
      </c>
      <c r="B573">
        <v>65000</v>
      </c>
      <c r="C573">
        <v>0</v>
      </c>
      <c r="D573">
        <v>0</v>
      </c>
      <c r="E573" t="s">
        <v>155</v>
      </c>
      <c r="F573" t="s">
        <v>156</v>
      </c>
      <c r="G573">
        <v>1</v>
      </c>
      <c r="H573" s="6">
        <v>15000000</v>
      </c>
      <c r="I573" s="7">
        <v>45807</v>
      </c>
      <c r="J573" s="7">
        <v>45807</v>
      </c>
      <c r="K573">
        <v>15</v>
      </c>
      <c r="L573" t="s">
        <v>40</v>
      </c>
      <c r="M573" t="s">
        <v>5</v>
      </c>
      <c r="N573" t="s">
        <v>41</v>
      </c>
      <c r="O573" t="s">
        <v>77</v>
      </c>
      <c r="P573" t="s">
        <v>2082</v>
      </c>
      <c r="Q573">
        <v>5</v>
      </c>
      <c r="R573">
        <v>10</v>
      </c>
      <c r="S573">
        <v>0</v>
      </c>
      <c r="U573">
        <v>2250000</v>
      </c>
      <c r="V573">
        <v>750000</v>
      </c>
      <c r="W573">
        <v>1500000</v>
      </c>
      <c r="X573">
        <v>0</v>
      </c>
      <c r="Y573" t="s">
        <v>72</v>
      </c>
    </row>
    <row r="574" spans="1:25" x14ac:dyDescent="0.25">
      <c r="A574">
        <v>573</v>
      </c>
      <c r="B574">
        <v>64995</v>
      </c>
      <c r="C574">
        <v>0</v>
      </c>
      <c r="D574">
        <v>0</v>
      </c>
      <c r="E574" t="s">
        <v>110</v>
      </c>
      <c r="F574" t="s">
        <v>111</v>
      </c>
      <c r="G574">
        <v>1</v>
      </c>
      <c r="H574" s="6">
        <v>3859845</v>
      </c>
      <c r="I574" s="7">
        <v>45807</v>
      </c>
      <c r="J574" s="7">
        <v>45807</v>
      </c>
      <c r="K574">
        <v>15</v>
      </c>
      <c r="L574" t="s">
        <v>40</v>
      </c>
      <c r="M574" t="s">
        <v>5</v>
      </c>
      <c r="N574" t="s">
        <v>41</v>
      </c>
      <c r="O574" t="s">
        <v>47</v>
      </c>
      <c r="P574" t="s">
        <v>2082</v>
      </c>
      <c r="Q574">
        <v>8</v>
      </c>
      <c r="R574">
        <v>7</v>
      </c>
      <c r="S574">
        <v>0</v>
      </c>
      <c r="U574">
        <v>578977</v>
      </c>
      <c r="V574">
        <v>308788</v>
      </c>
      <c r="W574">
        <v>270189</v>
      </c>
      <c r="X574">
        <v>0</v>
      </c>
      <c r="Y574" t="s">
        <v>112</v>
      </c>
    </row>
    <row r="575" spans="1:25" x14ac:dyDescent="0.25">
      <c r="A575">
        <v>574</v>
      </c>
      <c r="B575">
        <v>65033</v>
      </c>
      <c r="C575">
        <v>0</v>
      </c>
      <c r="D575">
        <v>0</v>
      </c>
      <c r="E575" t="s">
        <v>78</v>
      </c>
      <c r="F575" t="s">
        <v>79</v>
      </c>
      <c r="G575">
        <v>1</v>
      </c>
      <c r="H575" s="6"/>
      <c r="I575" s="7">
        <v>45807</v>
      </c>
      <c r="J575" s="7">
        <v>45807</v>
      </c>
      <c r="K575" t="s">
        <v>80</v>
      </c>
      <c r="L575" t="s">
        <v>40</v>
      </c>
      <c r="M575" t="s">
        <v>5</v>
      </c>
      <c r="N575" t="s">
        <v>41</v>
      </c>
      <c r="O575" t="s">
        <v>57</v>
      </c>
      <c r="P575" t="s">
        <v>2082</v>
      </c>
      <c r="Q575">
        <v>6.8</v>
      </c>
      <c r="R575">
        <v>0</v>
      </c>
      <c r="S575">
        <v>0</v>
      </c>
      <c r="U575">
        <v>0</v>
      </c>
      <c r="V575">
        <v>0</v>
      </c>
      <c r="W575">
        <v>0</v>
      </c>
      <c r="X575">
        <v>0</v>
      </c>
      <c r="Y575" t="s">
        <v>81</v>
      </c>
    </row>
    <row r="576" spans="1:25" x14ac:dyDescent="0.25">
      <c r="A576">
        <v>575</v>
      </c>
      <c r="B576">
        <v>65032</v>
      </c>
      <c r="C576">
        <v>0</v>
      </c>
      <c r="D576">
        <v>0</v>
      </c>
      <c r="E576" t="s">
        <v>88</v>
      </c>
      <c r="F576" t="s">
        <v>89</v>
      </c>
      <c r="G576">
        <v>1</v>
      </c>
      <c r="H576" s="6">
        <v>84066</v>
      </c>
      <c r="I576" s="7">
        <v>45807</v>
      </c>
      <c r="J576" s="7">
        <v>45807</v>
      </c>
      <c r="K576" t="s">
        <v>80</v>
      </c>
      <c r="L576" t="s">
        <v>40</v>
      </c>
      <c r="M576" t="s">
        <v>5</v>
      </c>
      <c r="N576" t="s">
        <v>41</v>
      </c>
      <c r="O576" t="s">
        <v>57</v>
      </c>
      <c r="P576" t="s">
        <v>2082</v>
      </c>
      <c r="Q576">
        <v>6.8</v>
      </c>
      <c r="R576">
        <v>0</v>
      </c>
      <c r="S576">
        <v>0</v>
      </c>
      <c r="U576">
        <v>5716</v>
      </c>
      <c r="V576">
        <v>5716</v>
      </c>
      <c r="W576">
        <v>0</v>
      </c>
      <c r="X576">
        <v>0</v>
      </c>
      <c r="Y576" t="s">
        <v>81</v>
      </c>
    </row>
    <row r="577" spans="1:25" x14ac:dyDescent="0.25">
      <c r="A577">
        <v>576</v>
      </c>
      <c r="B577">
        <v>64990</v>
      </c>
      <c r="C577">
        <v>0</v>
      </c>
      <c r="D577">
        <v>0</v>
      </c>
      <c r="E577" t="s">
        <v>565</v>
      </c>
      <c r="F577" t="s">
        <v>566</v>
      </c>
      <c r="G577">
        <v>1</v>
      </c>
      <c r="H577" s="6">
        <v>65500000</v>
      </c>
      <c r="I577" s="7">
        <v>45806</v>
      </c>
      <c r="J577" s="7">
        <v>45806</v>
      </c>
      <c r="K577" t="s">
        <v>567</v>
      </c>
      <c r="L577" t="s">
        <v>40</v>
      </c>
      <c r="M577" t="s">
        <v>8</v>
      </c>
      <c r="N577" t="s">
        <v>41</v>
      </c>
      <c r="O577" t="s">
        <v>347</v>
      </c>
      <c r="P577" t="s">
        <v>2082</v>
      </c>
      <c r="Q577">
        <v>1.8</v>
      </c>
      <c r="R577">
        <v>2.2999999999999998</v>
      </c>
      <c r="S577">
        <v>0</v>
      </c>
      <c r="U577">
        <v>2685500</v>
      </c>
      <c r="V577">
        <v>1179000</v>
      </c>
      <c r="W577">
        <v>1506500</v>
      </c>
      <c r="X577">
        <v>0</v>
      </c>
      <c r="Y577" t="s">
        <v>44</v>
      </c>
    </row>
    <row r="578" spans="1:25" x14ac:dyDescent="0.25">
      <c r="A578">
        <v>577</v>
      </c>
      <c r="B578">
        <v>64986</v>
      </c>
      <c r="C578">
        <v>0</v>
      </c>
      <c r="D578">
        <v>0</v>
      </c>
      <c r="E578" t="s">
        <v>1230</v>
      </c>
      <c r="F578" t="s">
        <v>1231</v>
      </c>
      <c r="G578">
        <v>1</v>
      </c>
      <c r="H578" s="6">
        <v>58549047</v>
      </c>
      <c r="I578" s="7">
        <v>45806</v>
      </c>
      <c r="J578" s="7">
        <v>45805</v>
      </c>
      <c r="K578">
        <v>15</v>
      </c>
      <c r="L578" t="s">
        <v>40</v>
      </c>
      <c r="M578" t="s">
        <v>5</v>
      </c>
      <c r="N578" t="s">
        <v>41</v>
      </c>
      <c r="O578" t="s">
        <v>54</v>
      </c>
      <c r="P578" t="s">
        <v>2082</v>
      </c>
      <c r="Q578">
        <v>6.5</v>
      </c>
      <c r="R578">
        <v>8.5</v>
      </c>
      <c r="S578">
        <v>0</v>
      </c>
      <c r="U578">
        <v>8782357</v>
      </c>
      <c r="V578">
        <v>3805688</v>
      </c>
      <c r="W578">
        <v>4976669</v>
      </c>
      <c r="X578">
        <v>0</v>
      </c>
      <c r="Y578" t="s">
        <v>229</v>
      </c>
    </row>
    <row r="579" spans="1:25" x14ac:dyDescent="0.25">
      <c r="A579">
        <v>578</v>
      </c>
      <c r="B579">
        <v>64991</v>
      </c>
      <c r="C579">
        <v>0</v>
      </c>
      <c r="D579">
        <v>0</v>
      </c>
      <c r="E579" t="s">
        <v>2463</v>
      </c>
      <c r="F579" t="s">
        <v>2464</v>
      </c>
      <c r="G579">
        <v>1</v>
      </c>
      <c r="H579" s="6">
        <v>280000</v>
      </c>
      <c r="I579" s="7">
        <v>45806</v>
      </c>
      <c r="J579" s="7">
        <v>45806</v>
      </c>
      <c r="K579">
        <v>15</v>
      </c>
      <c r="L579" t="s">
        <v>40</v>
      </c>
      <c r="M579" t="s">
        <v>5</v>
      </c>
      <c r="N579" t="s">
        <v>41</v>
      </c>
      <c r="O579" t="s">
        <v>47</v>
      </c>
      <c r="P579" t="s">
        <v>2082</v>
      </c>
      <c r="Q579">
        <v>2.8</v>
      </c>
      <c r="R579">
        <v>12.2</v>
      </c>
      <c r="S579">
        <v>0</v>
      </c>
      <c r="U579">
        <v>42000</v>
      </c>
      <c r="V579">
        <v>7840</v>
      </c>
      <c r="W579">
        <v>34160</v>
      </c>
      <c r="X579">
        <v>0</v>
      </c>
      <c r="Y579" t="s">
        <v>48</v>
      </c>
    </row>
    <row r="580" spans="1:25" x14ac:dyDescent="0.25">
      <c r="A580">
        <v>579</v>
      </c>
      <c r="B580">
        <v>64987</v>
      </c>
      <c r="C580">
        <v>0</v>
      </c>
      <c r="D580">
        <v>0</v>
      </c>
      <c r="E580" t="s">
        <v>514</v>
      </c>
      <c r="F580" t="s">
        <v>515</v>
      </c>
      <c r="G580">
        <v>1</v>
      </c>
      <c r="H580" s="6">
        <v>25000000</v>
      </c>
      <c r="I580" s="7">
        <v>45806</v>
      </c>
      <c r="J580" s="7">
        <v>45806</v>
      </c>
      <c r="K580">
        <v>6</v>
      </c>
      <c r="L580" t="s">
        <v>40</v>
      </c>
      <c r="M580" t="s">
        <v>5</v>
      </c>
      <c r="N580" t="s">
        <v>41</v>
      </c>
      <c r="O580" t="s">
        <v>77</v>
      </c>
      <c r="P580" t="s">
        <v>2082</v>
      </c>
      <c r="Q580">
        <v>6</v>
      </c>
      <c r="R580">
        <v>0</v>
      </c>
      <c r="S580">
        <v>0</v>
      </c>
      <c r="U580">
        <v>1500000</v>
      </c>
      <c r="V580">
        <v>1500000</v>
      </c>
      <c r="W580">
        <v>0</v>
      </c>
      <c r="X580">
        <v>0</v>
      </c>
      <c r="Y580" t="s">
        <v>48</v>
      </c>
    </row>
    <row r="581" spans="1:25" x14ac:dyDescent="0.25">
      <c r="A581">
        <v>580</v>
      </c>
      <c r="B581">
        <v>64982</v>
      </c>
      <c r="C581">
        <v>0</v>
      </c>
      <c r="D581">
        <v>0</v>
      </c>
      <c r="E581" t="s">
        <v>1828</v>
      </c>
      <c r="F581" t="s">
        <v>1829</v>
      </c>
      <c r="G581">
        <v>1</v>
      </c>
      <c r="H581" s="6">
        <v>2046670</v>
      </c>
      <c r="I581" s="7">
        <v>45805</v>
      </c>
      <c r="J581" s="7">
        <v>45805</v>
      </c>
      <c r="K581">
        <v>10</v>
      </c>
      <c r="L581" t="s">
        <v>40</v>
      </c>
      <c r="M581" t="s">
        <v>5</v>
      </c>
      <c r="N581" t="s">
        <v>41</v>
      </c>
      <c r="O581" t="s">
        <v>57</v>
      </c>
      <c r="P581" t="s">
        <v>2082</v>
      </c>
      <c r="Q581">
        <v>10</v>
      </c>
      <c r="R581">
        <v>0</v>
      </c>
      <c r="S581">
        <v>0</v>
      </c>
      <c r="U581">
        <v>204667</v>
      </c>
      <c r="V581">
        <v>204667</v>
      </c>
      <c r="W581">
        <v>0</v>
      </c>
      <c r="X581">
        <v>0</v>
      </c>
      <c r="Y581" t="s">
        <v>109</v>
      </c>
    </row>
    <row r="582" spans="1:25" x14ac:dyDescent="0.25">
      <c r="A582">
        <v>581</v>
      </c>
      <c r="B582">
        <v>64978</v>
      </c>
      <c r="C582">
        <v>0</v>
      </c>
      <c r="D582">
        <v>0</v>
      </c>
      <c r="E582" t="s">
        <v>590</v>
      </c>
      <c r="F582" t="s">
        <v>591</v>
      </c>
      <c r="G582">
        <v>1</v>
      </c>
      <c r="H582" s="6">
        <v>1838089</v>
      </c>
      <c r="I582" s="7">
        <v>45805</v>
      </c>
      <c r="J582" s="7">
        <v>45805</v>
      </c>
      <c r="K582">
        <v>15</v>
      </c>
      <c r="L582" t="s">
        <v>40</v>
      </c>
      <c r="M582" t="s">
        <v>5</v>
      </c>
      <c r="N582" t="s">
        <v>41</v>
      </c>
      <c r="O582" t="s">
        <v>57</v>
      </c>
      <c r="P582" t="s">
        <v>2082</v>
      </c>
      <c r="Q582">
        <v>6</v>
      </c>
      <c r="R582">
        <v>9</v>
      </c>
      <c r="S582">
        <v>0</v>
      </c>
      <c r="U582">
        <v>275713</v>
      </c>
      <c r="V582">
        <v>110285</v>
      </c>
      <c r="W582">
        <v>165428</v>
      </c>
      <c r="X582">
        <v>0</v>
      </c>
      <c r="Y582" t="s">
        <v>48</v>
      </c>
    </row>
    <row r="583" spans="1:25" x14ac:dyDescent="0.25">
      <c r="A583">
        <v>582</v>
      </c>
      <c r="B583">
        <v>64979</v>
      </c>
      <c r="C583">
        <v>0</v>
      </c>
      <c r="D583">
        <v>0</v>
      </c>
      <c r="E583" t="s">
        <v>1890</v>
      </c>
      <c r="F583" t="s">
        <v>1891</v>
      </c>
      <c r="G583">
        <v>1</v>
      </c>
      <c r="H583" s="6">
        <v>3326243</v>
      </c>
      <c r="I583" s="7">
        <v>45805</v>
      </c>
      <c r="J583" s="7">
        <v>45805</v>
      </c>
      <c r="K583">
        <v>15</v>
      </c>
      <c r="L583" t="s">
        <v>40</v>
      </c>
      <c r="M583" t="s">
        <v>5</v>
      </c>
      <c r="N583" t="s">
        <v>41</v>
      </c>
      <c r="O583" t="s">
        <v>77</v>
      </c>
      <c r="P583" t="s">
        <v>2082</v>
      </c>
      <c r="Q583">
        <v>3</v>
      </c>
      <c r="R583">
        <v>11</v>
      </c>
      <c r="S583">
        <v>1</v>
      </c>
      <c r="U583">
        <v>498936</v>
      </c>
      <c r="V583">
        <v>99787</v>
      </c>
      <c r="W583">
        <v>365887</v>
      </c>
      <c r="X583">
        <v>33262</v>
      </c>
      <c r="Y583" t="s">
        <v>109</v>
      </c>
    </row>
    <row r="584" spans="1:25" x14ac:dyDescent="0.25">
      <c r="A584">
        <v>583</v>
      </c>
      <c r="B584">
        <v>64981</v>
      </c>
      <c r="C584">
        <v>0</v>
      </c>
      <c r="D584">
        <v>0</v>
      </c>
      <c r="E584" t="s">
        <v>2375</v>
      </c>
      <c r="F584" t="s">
        <v>2376</v>
      </c>
      <c r="G584">
        <v>1</v>
      </c>
      <c r="H584" s="6">
        <v>560000</v>
      </c>
      <c r="I584" s="7">
        <v>45805</v>
      </c>
      <c r="J584" s="7">
        <v>45805</v>
      </c>
      <c r="K584">
        <v>10</v>
      </c>
      <c r="L584" t="s">
        <v>40</v>
      </c>
      <c r="M584" t="s">
        <v>9</v>
      </c>
      <c r="N584" t="s">
        <v>41</v>
      </c>
      <c r="O584" t="s">
        <v>42</v>
      </c>
      <c r="P584" t="s">
        <v>2082</v>
      </c>
      <c r="Q584">
        <v>10</v>
      </c>
      <c r="R584">
        <v>0</v>
      </c>
      <c r="S584">
        <v>0</v>
      </c>
      <c r="U584">
        <v>56000</v>
      </c>
      <c r="V584">
        <v>56000</v>
      </c>
      <c r="W584">
        <v>0</v>
      </c>
      <c r="X584">
        <v>0</v>
      </c>
      <c r="Y584" t="s">
        <v>44</v>
      </c>
    </row>
    <row r="585" spans="1:25" x14ac:dyDescent="0.25">
      <c r="A585">
        <v>584</v>
      </c>
      <c r="B585">
        <v>64973</v>
      </c>
      <c r="C585">
        <v>0</v>
      </c>
      <c r="D585">
        <v>0</v>
      </c>
      <c r="E585" t="s">
        <v>642</v>
      </c>
      <c r="F585" t="s">
        <v>643</v>
      </c>
      <c r="G585">
        <v>1</v>
      </c>
      <c r="H585" s="6">
        <v>12406342</v>
      </c>
      <c r="I585" s="7">
        <v>45804</v>
      </c>
      <c r="J585" s="7">
        <v>45804</v>
      </c>
      <c r="K585">
        <v>8</v>
      </c>
      <c r="L585" t="s">
        <v>40</v>
      </c>
      <c r="M585" t="s">
        <v>5</v>
      </c>
      <c r="N585" t="s">
        <v>41</v>
      </c>
      <c r="O585" t="s">
        <v>77</v>
      </c>
      <c r="P585" t="s">
        <v>2082</v>
      </c>
      <c r="Q585">
        <v>8</v>
      </c>
      <c r="R585">
        <v>0</v>
      </c>
      <c r="S585">
        <v>0</v>
      </c>
      <c r="U585">
        <v>992507</v>
      </c>
      <c r="V585">
        <v>992507</v>
      </c>
      <c r="W585">
        <v>0</v>
      </c>
      <c r="X585">
        <v>0</v>
      </c>
      <c r="Y585" t="s">
        <v>250</v>
      </c>
    </row>
    <row r="586" spans="1:25" x14ac:dyDescent="0.25">
      <c r="A586">
        <v>585</v>
      </c>
      <c r="B586">
        <v>64965</v>
      </c>
      <c r="C586">
        <v>0</v>
      </c>
      <c r="D586">
        <v>0</v>
      </c>
      <c r="E586" t="s">
        <v>2093</v>
      </c>
      <c r="F586" t="s">
        <v>2094</v>
      </c>
      <c r="G586">
        <v>1</v>
      </c>
      <c r="H586" s="6">
        <v>15393888</v>
      </c>
      <c r="I586" s="7">
        <v>45804</v>
      </c>
      <c r="J586" s="7">
        <v>45804</v>
      </c>
      <c r="K586">
        <v>7</v>
      </c>
      <c r="L586" t="s">
        <v>40</v>
      </c>
      <c r="M586" t="s">
        <v>6</v>
      </c>
      <c r="N586" t="s">
        <v>41</v>
      </c>
      <c r="O586" t="s">
        <v>64</v>
      </c>
      <c r="P586" t="s">
        <v>2082</v>
      </c>
      <c r="Q586">
        <v>7</v>
      </c>
      <c r="R586">
        <v>0</v>
      </c>
      <c r="S586">
        <v>0</v>
      </c>
      <c r="U586">
        <v>1077572</v>
      </c>
      <c r="V586">
        <v>1077572</v>
      </c>
      <c r="W586">
        <v>0</v>
      </c>
      <c r="X586">
        <v>0</v>
      </c>
      <c r="Y586" t="s">
        <v>2086</v>
      </c>
    </row>
    <row r="587" spans="1:25" x14ac:dyDescent="0.25">
      <c r="A587">
        <v>586</v>
      </c>
      <c r="B587">
        <v>64975</v>
      </c>
      <c r="C587">
        <v>0</v>
      </c>
      <c r="D587">
        <v>0</v>
      </c>
      <c r="E587" t="s">
        <v>735</v>
      </c>
      <c r="F587" t="s">
        <v>736</v>
      </c>
      <c r="G587">
        <v>1</v>
      </c>
      <c r="H587" s="6">
        <v>5000000</v>
      </c>
      <c r="I587" s="7">
        <v>45804</v>
      </c>
      <c r="J587" s="7">
        <v>45804</v>
      </c>
      <c r="K587">
        <v>7</v>
      </c>
      <c r="L587" t="s">
        <v>40</v>
      </c>
      <c r="M587" t="s">
        <v>5</v>
      </c>
      <c r="N587" t="s">
        <v>41</v>
      </c>
      <c r="O587" t="s">
        <v>77</v>
      </c>
      <c r="P587" t="s">
        <v>2082</v>
      </c>
      <c r="Q587">
        <v>7</v>
      </c>
      <c r="R587">
        <v>0</v>
      </c>
      <c r="S587">
        <v>0</v>
      </c>
      <c r="U587">
        <v>350000</v>
      </c>
      <c r="V587">
        <v>350000</v>
      </c>
      <c r="W587">
        <v>0</v>
      </c>
      <c r="X587">
        <v>0</v>
      </c>
      <c r="Y587" t="s">
        <v>48</v>
      </c>
    </row>
    <row r="588" spans="1:25" x14ac:dyDescent="0.25">
      <c r="A588">
        <v>587</v>
      </c>
      <c r="B588">
        <v>64966</v>
      </c>
      <c r="C588">
        <v>0</v>
      </c>
      <c r="D588">
        <v>0</v>
      </c>
      <c r="E588" t="s">
        <v>393</v>
      </c>
      <c r="F588" t="s">
        <v>2586</v>
      </c>
      <c r="G588">
        <v>1</v>
      </c>
      <c r="H588" s="6">
        <v>6026619</v>
      </c>
      <c r="I588" s="7">
        <v>45804</v>
      </c>
      <c r="J588" s="7">
        <v>45804</v>
      </c>
      <c r="K588">
        <v>8</v>
      </c>
      <c r="L588" t="s">
        <v>40</v>
      </c>
      <c r="M588" t="s">
        <v>5</v>
      </c>
      <c r="N588" t="s">
        <v>41</v>
      </c>
      <c r="O588" t="s">
        <v>57</v>
      </c>
      <c r="P588" t="s">
        <v>2082</v>
      </c>
      <c r="Q588">
        <v>8</v>
      </c>
      <c r="R588">
        <v>0</v>
      </c>
      <c r="S588">
        <v>0</v>
      </c>
      <c r="U588">
        <v>482130</v>
      </c>
      <c r="V588">
        <v>482130</v>
      </c>
      <c r="W588">
        <v>0</v>
      </c>
      <c r="X588">
        <v>0</v>
      </c>
      <c r="Y588" t="s">
        <v>44</v>
      </c>
    </row>
    <row r="589" spans="1:25" x14ac:dyDescent="0.25">
      <c r="A589">
        <v>588</v>
      </c>
      <c r="B589">
        <v>64974</v>
      </c>
      <c r="C589">
        <v>0</v>
      </c>
      <c r="D589">
        <v>0</v>
      </c>
      <c r="E589" t="s">
        <v>1896</v>
      </c>
      <c r="F589" t="s">
        <v>1897</v>
      </c>
      <c r="G589">
        <v>1</v>
      </c>
      <c r="H589" s="6">
        <v>31480375</v>
      </c>
      <c r="I589" s="7">
        <v>45804</v>
      </c>
      <c r="J589" s="7">
        <v>45804</v>
      </c>
      <c r="K589">
        <v>15</v>
      </c>
      <c r="L589" t="s">
        <v>40</v>
      </c>
      <c r="M589" t="s">
        <v>5</v>
      </c>
      <c r="N589" t="s">
        <v>41</v>
      </c>
      <c r="O589" t="s">
        <v>77</v>
      </c>
      <c r="P589" t="s">
        <v>2082</v>
      </c>
      <c r="Q589">
        <v>3</v>
      </c>
      <c r="R589">
        <v>11</v>
      </c>
      <c r="S589">
        <v>1</v>
      </c>
      <c r="U589">
        <v>4722056</v>
      </c>
      <c r="V589">
        <v>944411</v>
      </c>
      <c r="W589">
        <v>3462841</v>
      </c>
      <c r="X589">
        <v>314804</v>
      </c>
      <c r="Y589" t="s">
        <v>109</v>
      </c>
    </row>
    <row r="590" spans="1:25" x14ac:dyDescent="0.25">
      <c r="A590">
        <v>589</v>
      </c>
      <c r="B590">
        <v>64968</v>
      </c>
      <c r="C590">
        <v>0</v>
      </c>
      <c r="D590">
        <v>0</v>
      </c>
      <c r="E590" t="s">
        <v>1052</v>
      </c>
      <c r="F590" t="s">
        <v>1053</v>
      </c>
      <c r="G590">
        <v>1</v>
      </c>
      <c r="H590" s="6">
        <v>1049958</v>
      </c>
      <c r="I590" s="7">
        <v>45804</v>
      </c>
      <c r="J590" s="7">
        <v>45804</v>
      </c>
      <c r="K590">
        <v>10</v>
      </c>
      <c r="L590" t="s">
        <v>40</v>
      </c>
      <c r="M590" t="s">
        <v>9</v>
      </c>
      <c r="N590" t="s">
        <v>41</v>
      </c>
      <c r="O590" t="s">
        <v>42</v>
      </c>
      <c r="P590" t="s">
        <v>2082</v>
      </c>
      <c r="Q590">
        <v>10</v>
      </c>
      <c r="R590">
        <v>0</v>
      </c>
      <c r="S590">
        <v>0</v>
      </c>
      <c r="U590">
        <v>104996</v>
      </c>
      <c r="V590">
        <v>104996</v>
      </c>
      <c r="W590">
        <v>0</v>
      </c>
      <c r="X590">
        <v>0</v>
      </c>
      <c r="Y590" t="s">
        <v>67</v>
      </c>
    </row>
    <row r="591" spans="1:25" x14ac:dyDescent="0.25">
      <c r="A591">
        <v>590</v>
      </c>
      <c r="B591">
        <v>64963</v>
      </c>
      <c r="C591">
        <v>0</v>
      </c>
      <c r="D591">
        <v>0</v>
      </c>
      <c r="E591" t="s">
        <v>834</v>
      </c>
      <c r="F591" t="s">
        <v>835</v>
      </c>
      <c r="G591">
        <v>1</v>
      </c>
      <c r="H591" s="6">
        <v>4095358</v>
      </c>
      <c r="I591" s="7">
        <v>45804</v>
      </c>
      <c r="J591" s="7">
        <v>45804</v>
      </c>
      <c r="K591">
        <v>15</v>
      </c>
      <c r="L591" t="s">
        <v>40</v>
      </c>
      <c r="M591" t="s">
        <v>5</v>
      </c>
      <c r="N591" t="s">
        <v>41</v>
      </c>
      <c r="O591" t="s">
        <v>57</v>
      </c>
      <c r="P591" t="s">
        <v>2082</v>
      </c>
      <c r="Q591">
        <v>5</v>
      </c>
      <c r="R591">
        <v>10</v>
      </c>
      <c r="S591">
        <v>0</v>
      </c>
      <c r="U591">
        <v>614304</v>
      </c>
      <c r="V591">
        <v>204768</v>
      </c>
      <c r="W591">
        <v>409536</v>
      </c>
      <c r="X591">
        <v>0</v>
      </c>
      <c r="Y591" t="s">
        <v>94</v>
      </c>
    </row>
    <row r="592" spans="1:25" x14ac:dyDescent="0.25">
      <c r="A592">
        <v>591</v>
      </c>
      <c r="B592">
        <v>64964</v>
      </c>
      <c r="C592">
        <v>0</v>
      </c>
      <c r="D592">
        <v>0</v>
      </c>
      <c r="E592" t="s">
        <v>1610</v>
      </c>
      <c r="F592" t="s">
        <v>1611</v>
      </c>
      <c r="G592">
        <v>1</v>
      </c>
      <c r="H592" s="6">
        <v>300000</v>
      </c>
      <c r="I592" s="7">
        <v>45804</v>
      </c>
      <c r="J592" s="7">
        <v>45804</v>
      </c>
      <c r="K592">
        <v>8</v>
      </c>
      <c r="L592" t="s">
        <v>40</v>
      </c>
      <c r="M592" t="s">
        <v>5</v>
      </c>
      <c r="N592" t="s">
        <v>41</v>
      </c>
      <c r="O592" t="s">
        <v>57</v>
      </c>
      <c r="P592" t="s">
        <v>2082</v>
      </c>
      <c r="Q592">
        <v>8</v>
      </c>
      <c r="R592">
        <v>0</v>
      </c>
      <c r="S592">
        <v>0</v>
      </c>
      <c r="U592">
        <v>24000</v>
      </c>
      <c r="V592">
        <v>24000</v>
      </c>
      <c r="W592">
        <v>0</v>
      </c>
      <c r="X592">
        <v>0</v>
      </c>
      <c r="Y592" t="s">
        <v>48</v>
      </c>
    </row>
    <row r="593" spans="1:25" x14ac:dyDescent="0.25">
      <c r="A593">
        <v>592</v>
      </c>
      <c r="B593">
        <v>64967</v>
      </c>
      <c r="C593">
        <v>0</v>
      </c>
      <c r="D593">
        <v>0</v>
      </c>
      <c r="E593" t="s">
        <v>2196</v>
      </c>
      <c r="F593" t="s">
        <v>2197</v>
      </c>
      <c r="G593">
        <v>1</v>
      </c>
      <c r="H593" s="6">
        <v>759296</v>
      </c>
      <c r="I593" s="7">
        <v>45804</v>
      </c>
      <c r="J593" s="7">
        <v>45804</v>
      </c>
      <c r="K593">
        <v>8</v>
      </c>
      <c r="L593" t="s">
        <v>40</v>
      </c>
      <c r="M593" t="s">
        <v>5</v>
      </c>
      <c r="N593" t="s">
        <v>41</v>
      </c>
      <c r="O593" t="s">
        <v>57</v>
      </c>
      <c r="P593" t="s">
        <v>2082</v>
      </c>
      <c r="Q593">
        <v>8</v>
      </c>
      <c r="R593">
        <v>0</v>
      </c>
      <c r="S593">
        <v>0</v>
      </c>
      <c r="U593">
        <v>60744</v>
      </c>
      <c r="V593">
        <v>60744</v>
      </c>
      <c r="W593">
        <v>0</v>
      </c>
      <c r="X593">
        <v>0</v>
      </c>
      <c r="Y593" t="s">
        <v>48</v>
      </c>
    </row>
    <row r="594" spans="1:25" x14ac:dyDescent="0.25">
      <c r="A594">
        <v>593</v>
      </c>
      <c r="B594">
        <v>64971</v>
      </c>
      <c r="C594">
        <v>0</v>
      </c>
      <c r="D594">
        <v>0</v>
      </c>
      <c r="E594" t="s">
        <v>844</v>
      </c>
      <c r="F594" t="s">
        <v>845</v>
      </c>
      <c r="G594">
        <v>1</v>
      </c>
      <c r="H594" s="6">
        <v>178880</v>
      </c>
      <c r="I594" s="7">
        <v>45804</v>
      </c>
      <c r="J594" s="7">
        <v>45804</v>
      </c>
      <c r="K594">
        <v>15</v>
      </c>
      <c r="L594" t="s">
        <v>40</v>
      </c>
      <c r="M594" t="s">
        <v>5</v>
      </c>
      <c r="N594" t="s">
        <v>41</v>
      </c>
      <c r="O594" t="s">
        <v>77</v>
      </c>
      <c r="P594" t="s">
        <v>2082</v>
      </c>
      <c r="Q594">
        <v>8</v>
      </c>
      <c r="R594">
        <v>7</v>
      </c>
      <c r="S594">
        <v>0</v>
      </c>
      <c r="U594">
        <v>26832</v>
      </c>
      <c r="V594">
        <v>14310</v>
      </c>
      <c r="W594">
        <v>12522</v>
      </c>
      <c r="X594">
        <v>0</v>
      </c>
      <c r="Y594" t="s">
        <v>48</v>
      </c>
    </row>
    <row r="595" spans="1:25" x14ac:dyDescent="0.25">
      <c r="A595">
        <v>594</v>
      </c>
      <c r="B595">
        <v>64972</v>
      </c>
      <c r="C595">
        <v>0</v>
      </c>
      <c r="D595">
        <v>0</v>
      </c>
      <c r="E595" t="s">
        <v>844</v>
      </c>
      <c r="F595" t="s">
        <v>845</v>
      </c>
      <c r="G595">
        <v>1</v>
      </c>
      <c r="H595" s="6">
        <v>176300</v>
      </c>
      <c r="I595" s="7">
        <v>45804</v>
      </c>
      <c r="J595" s="7">
        <v>45804</v>
      </c>
      <c r="K595">
        <v>15</v>
      </c>
      <c r="L595" t="s">
        <v>40</v>
      </c>
      <c r="M595" t="s">
        <v>5</v>
      </c>
      <c r="N595" t="s">
        <v>41</v>
      </c>
      <c r="O595" t="s">
        <v>77</v>
      </c>
      <c r="P595" t="s">
        <v>2082</v>
      </c>
      <c r="Q595">
        <v>8</v>
      </c>
      <c r="R595">
        <v>7</v>
      </c>
      <c r="S595">
        <v>0</v>
      </c>
      <c r="U595">
        <v>26445</v>
      </c>
      <c r="V595">
        <v>14104</v>
      </c>
      <c r="W595">
        <v>12341</v>
      </c>
      <c r="X595">
        <v>0</v>
      </c>
      <c r="Y595" t="s">
        <v>48</v>
      </c>
    </row>
    <row r="596" spans="1:25" x14ac:dyDescent="0.25">
      <c r="A596">
        <v>595</v>
      </c>
      <c r="B596">
        <v>64976</v>
      </c>
      <c r="C596">
        <v>0</v>
      </c>
      <c r="D596">
        <v>0</v>
      </c>
      <c r="E596" t="s">
        <v>624</v>
      </c>
      <c r="F596" t="s">
        <v>625</v>
      </c>
      <c r="G596">
        <v>1</v>
      </c>
      <c r="H596" s="6">
        <v>8000000</v>
      </c>
      <c r="I596" s="7">
        <v>45804</v>
      </c>
      <c r="J596" s="7">
        <v>45804</v>
      </c>
      <c r="K596">
        <v>15</v>
      </c>
      <c r="L596" t="s">
        <v>40</v>
      </c>
      <c r="M596" t="s">
        <v>5</v>
      </c>
      <c r="N596" t="s">
        <v>41</v>
      </c>
      <c r="O596" t="s">
        <v>57</v>
      </c>
      <c r="P596" t="s">
        <v>2082</v>
      </c>
      <c r="Q596">
        <v>6</v>
      </c>
      <c r="R596">
        <v>9</v>
      </c>
      <c r="S596">
        <v>0</v>
      </c>
      <c r="U596">
        <v>1200000</v>
      </c>
      <c r="V596">
        <v>480000</v>
      </c>
      <c r="W596">
        <v>720000</v>
      </c>
      <c r="X596">
        <v>0</v>
      </c>
      <c r="Y596" t="s">
        <v>48</v>
      </c>
    </row>
    <row r="597" spans="1:25" x14ac:dyDescent="0.25">
      <c r="A597">
        <v>596</v>
      </c>
      <c r="B597">
        <v>64977</v>
      </c>
      <c r="C597">
        <v>0</v>
      </c>
      <c r="D597">
        <v>0</v>
      </c>
      <c r="E597" t="s">
        <v>520</v>
      </c>
      <c r="F597" t="s">
        <v>521</v>
      </c>
      <c r="G597">
        <v>1</v>
      </c>
      <c r="H597" s="6">
        <v>10500000</v>
      </c>
      <c r="I597" s="7">
        <v>45804</v>
      </c>
      <c r="J597" s="7">
        <v>45804</v>
      </c>
      <c r="K597">
        <v>15</v>
      </c>
      <c r="L597" t="s">
        <v>40</v>
      </c>
      <c r="M597" t="s">
        <v>5</v>
      </c>
      <c r="N597" t="s">
        <v>41</v>
      </c>
      <c r="O597" t="s">
        <v>57</v>
      </c>
      <c r="P597" t="s">
        <v>2082</v>
      </c>
      <c r="Q597">
        <v>6</v>
      </c>
      <c r="R597">
        <v>9</v>
      </c>
      <c r="S597">
        <v>0</v>
      </c>
      <c r="U597">
        <v>1575000</v>
      </c>
      <c r="V597">
        <v>630000</v>
      </c>
      <c r="W597">
        <v>945000</v>
      </c>
      <c r="X597">
        <v>0</v>
      </c>
      <c r="Y597" t="s">
        <v>390</v>
      </c>
    </row>
    <row r="598" spans="1:25" x14ac:dyDescent="0.25">
      <c r="A598">
        <v>597</v>
      </c>
      <c r="B598">
        <v>64970</v>
      </c>
      <c r="C598">
        <v>0</v>
      </c>
      <c r="D598">
        <v>0</v>
      </c>
      <c r="E598" t="s">
        <v>1892</v>
      </c>
      <c r="F598" t="s">
        <v>1893</v>
      </c>
      <c r="G598">
        <v>1</v>
      </c>
      <c r="H598" s="6">
        <v>264308111</v>
      </c>
      <c r="I598" s="7">
        <v>45804</v>
      </c>
      <c r="J598" s="7">
        <v>45804</v>
      </c>
      <c r="K598">
        <v>15</v>
      </c>
      <c r="L598" t="s">
        <v>40</v>
      </c>
      <c r="M598" t="s">
        <v>5</v>
      </c>
      <c r="N598" t="s">
        <v>41</v>
      </c>
      <c r="O598" t="s">
        <v>77</v>
      </c>
      <c r="P598" t="s">
        <v>2082</v>
      </c>
      <c r="Q598">
        <v>3</v>
      </c>
      <c r="R598">
        <v>11</v>
      </c>
      <c r="S598">
        <v>1</v>
      </c>
      <c r="U598">
        <v>39646217</v>
      </c>
      <c r="V598">
        <v>7929243</v>
      </c>
      <c r="W598">
        <v>29073892</v>
      </c>
      <c r="X598">
        <v>2643081</v>
      </c>
      <c r="Y598" t="s">
        <v>109</v>
      </c>
    </row>
    <row r="599" spans="1:25" x14ac:dyDescent="0.25">
      <c r="A599">
        <v>598</v>
      </c>
      <c r="B599">
        <v>64959</v>
      </c>
      <c r="C599">
        <v>0</v>
      </c>
      <c r="D599">
        <v>0</v>
      </c>
      <c r="E599" t="s">
        <v>1404</v>
      </c>
      <c r="F599" t="s">
        <v>1405</v>
      </c>
      <c r="G599">
        <v>1</v>
      </c>
      <c r="H599" s="6">
        <v>152174</v>
      </c>
      <c r="I599" s="7">
        <v>45803</v>
      </c>
      <c r="J599" s="7">
        <v>45803</v>
      </c>
      <c r="K599">
        <v>8</v>
      </c>
      <c r="L599" t="s">
        <v>40</v>
      </c>
      <c r="M599" t="s">
        <v>1</v>
      </c>
      <c r="N599" t="s">
        <v>41</v>
      </c>
      <c r="O599" t="s">
        <v>87</v>
      </c>
      <c r="P599" t="s">
        <v>2082</v>
      </c>
      <c r="Q599">
        <v>8</v>
      </c>
      <c r="R599">
        <v>0</v>
      </c>
      <c r="S599">
        <v>0</v>
      </c>
      <c r="U599">
        <v>12174</v>
      </c>
      <c r="V599">
        <v>12174</v>
      </c>
      <c r="W599">
        <v>0</v>
      </c>
      <c r="X599">
        <v>0</v>
      </c>
      <c r="Y599" t="s">
        <v>799</v>
      </c>
    </row>
    <row r="600" spans="1:25" x14ac:dyDescent="0.25">
      <c r="A600">
        <v>599</v>
      </c>
      <c r="B600">
        <v>64961</v>
      </c>
      <c r="C600">
        <v>0</v>
      </c>
      <c r="D600">
        <v>0</v>
      </c>
      <c r="E600" t="s">
        <v>1107</v>
      </c>
      <c r="F600" t="s">
        <v>1108</v>
      </c>
      <c r="G600">
        <v>1</v>
      </c>
      <c r="H600" s="6">
        <v>3000000</v>
      </c>
      <c r="I600" s="7">
        <v>45803</v>
      </c>
      <c r="J600" s="7">
        <v>45803</v>
      </c>
      <c r="K600">
        <v>15</v>
      </c>
      <c r="L600" t="s">
        <v>40</v>
      </c>
      <c r="M600" t="s">
        <v>1</v>
      </c>
      <c r="N600" t="s">
        <v>41</v>
      </c>
      <c r="O600" t="s">
        <v>87</v>
      </c>
      <c r="P600" t="s">
        <v>2082</v>
      </c>
      <c r="Q600">
        <v>10</v>
      </c>
      <c r="R600">
        <v>5</v>
      </c>
      <c r="S600">
        <v>0</v>
      </c>
      <c r="U600">
        <v>450000</v>
      </c>
      <c r="V600">
        <v>300000</v>
      </c>
      <c r="W600">
        <v>150000</v>
      </c>
      <c r="X600">
        <v>0</v>
      </c>
      <c r="Y600" t="s">
        <v>48</v>
      </c>
    </row>
    <row r="601" spans="1:25" x14ac:dyDescent="0.25">
      <c r="A601">
        <v>600</v>
      </c>
      <c r="B601">
        <v>64962</v>
      </c>
      <c r="C601">
        <v>0</v>
      </c>
      <c r="D601">
        <v>0</v>
      </c>
      <c r="E601" t="s">
        <v>1107</v>
      </c>
      <c r="F601" t="s">
        <v>1108</v>
      </c>
      <c r="G601">
        <v>1</v>
      </c>
      <c r="H601" s="6">
        <v>7000000</v>
      </c>
      <c r="I601" s="7">
        <v>45803</v>
      </c>
      <c r="J601" s="7">
        <v>45803</v>
      </c>
      <c r="K601">
        <v>15</v>
      </c>
      <c r="L601" t="s">
        <v>40</v>
      </c>
      <c r="M601" t="s">
        <v>1</v>
      </c>
      <c r="N601" t="s">
        <v>41</v>
      </c>
      <c r="O601" t="s">
        <v>87</v>
      </c>
      <c r="P601" t="s">
        <v>2082</v>
      </c>
      <c r="Q601">
        <v>10</v>
      </c>
      <c r="R601">
        <v>5</v>
      </c>
      <c r="S601">
        <v>0</v>
      </c>
      <c r="U601">
        <v>1050000</v>
      </c>
      <c r="V601">
        <v>700000</v>
      </c>
      <c r="W601">
        <v>350000</v>
      </c>
      <c r="X601">
        <v>0</v>
      </c>
      <c r="Y601" t="s">
        <v>48</v>
      </c>
    </row>
    <row r="602" spans="1:25" x14ac:dyDescent="0.25">
      <c r="A602">
        <v>601</v>
      </c>
      <c r="B602">
        <v>64948</v>
      </c>
      <c r="C602">
        <v>0</v>
      </c>
      <c r="D602">
        <v>0</v>
      </c>
      <c r="E602" t="s">
        <v>1486</v>
      </c>
      <c r="F602" t="s">
        <v>1487</v>
      </c>
      <c r="G602">
        <v>1</v>
      </c>
      <c r="H602" s="6">
        <v>1880395</v>
      </c>
      <c r="I602" s="7">
        <v>45803</v>
      </c>
      <c r="J602" s="7">
        <v>45803</v>
      </c>
      <c r="K602">
        <v>7</v>
      </c>
      <c r="L602" t="s">
        <v>40</v>
      </c>
      <c r="M602" t="s">
        <v>5</v>
      </c>
      <c r="N602" t="s">
        <v>41</v>
      </c>
      <c r="O602" t="s">
        <v>47</v>
      </c>
      <c r="P602" t="s">
        <v>2082</v>
      </c>
      <c r="Q602">
        <v>7</v>
      </c>
      <c r="R602">
        <v>0</v>
      </c>
      <c r="S602">
        <v>0</v>
      </c>
      <c r="U602">
        <v>131628</v>
      </c>
      <c r="V602">
        <v>131628</v>
      </c>
      <c r="W602">
        <v>0</v>
      </c>
      <c r="X602">
        <v>0</v>
      </c>
      <c r="Y602" t="s">
        <v>72</v>
      </c>
    </row>
    <row r="603" spans="1:25" x14ac:dyDescent="0.25">
      <c r="A603">
        <v>602</v>
      </c>
      <c r="B603">
        <v>64949</v>
      </c>
      <c r="C603">
        <v>0</v>
      </c>
      <c r="D603">
        <v>0</v>
      </c>
      <c r="E603" t="s">
        <v>1666</v>
      </c>
      <c r="F603" t="s">
        <v>1667</v>
      </c>
      <c r="G603">
        <v>1</v>
      </c>
      <c r="H603" s="6">
        <v>17818700</v>
      </c>
      <c r="I603" s="7">
        <v>45803</v>
      </c>
      <c r="J603" s="7">
        <v>45803</v>
      </c>
      <c r="K603">
        <v>15</v>
      </c>
      <c r="L603" t="s">
        <v>40</v>
      </c>
      <c r="M603" t="s">
        <v>5</v>
      </c>
      <c r="N603" t="s">
        <v>41</v>
      </c>
      <c r="O603" t="s">
        <v>77</v>
      </c>
      <c r="P603" t="s">
        <v>2082</v>
      </c>
      <c r="Q603">
        <v>5.6</v>
      </c>
      <c r="R603">
        <v>9.4</v>
      </c>
      <c r="S603">
        <v>0</v>
      </c>
      <c r="U603">
        <v>2672805</v>
      </c>
      <c r="V603">
        <v>997847</v>
      </c>
      <c r="W603">
        <v>1674958</v>
      </c>
      <c r="X603">
        <v>0</v>
      </c>
      <c r="Y603" t="s">
        <v>109</v>
      </c>
    </row>
    <row r="604" spans="1:25" x14ac:dyDescent="0.25">
      <c r="A604">
        <v>603</v>
      </c>
      <c r="B604">
        <v>64960</v>
      </c>
      <c r="C604">
        <v>0</v>
      </c>
      <c r="D604">
        <v>0</v>
      </c>
      <c r="E604" t="s">
        <v>1978</v>
      </c>
      <c r="F604" t="s">
        <v>1979</v>
      </c>
      <c r="G604">
        <v>1</v>
      </c>
      <c r="H604" s="6">
        <v>176000</v>
      </c>
      <c r="I604" s="7">
        <v>45803</v>
      </c>
      <c r="J604" s="7">
        <v>45803</v>
      </c>
      <c r="K604">
        <v>10</v>
      </c>
      <c r="L604" t="s">
        <v>40</v>
      </c>
      <c r="M604" t="s">
        <v>8</v>
      </c>
      <c r="N604" t="s">
        <v>41</v>
      </c>
      <c r="O604" t="s">
        <v>347</v>
      </c>
      <c r="P604" t="s">
        <v>2082</v>
      </c>
      <c r="Q604">
        <v>10</v>
      </c>
      <c r="R604">
        <v>0</v>
      </c>
      <c r="S604">
        <v>0</v>
      </c>
      <c r="U604">
        <v>17600</v>
      </c>
      <c r="V604">
        <v>17600</v>
      </c>
      <c r="W604">
        <v>0</v>
      </c>
      <c r="X604">
        <v>0</v>
      </c>
      <c r="Y604" t="s">
        <v>109</v>
      </c>
    </row>
    <row r="605" spans="1:25" x14ac:dyDescent="0.25">
      <c r="A605">
        <v>604</v>
      </c>
      <c r="B605">
        <v>64919</v>
      </c>
      <c r="C605">
        <v>0</v>
      </c>
      <c r="D605">
        <v>0</v>
      </c>
      <c r="E605" t="s">
        <v>1725</v>
      </c>
      <c r="F605" t="s">
        <v>1726</v>
      </c>
      <c r="G605">
        <v>1</v>
      </c>
      <c r="H605" s="6">
        <v>10983936</v>
      </c>
      <c r="I605" s="7">
        <v>45800</v>
      </c>
      <c r="J605" s="7">
        <v>45800</v>
      </c>
      <c r="K605">
        <v>8</v>
      </c>
      <c r="L605" t="s">
        <v>40</v>
      </c>
      <c r="M605" t="s">
        <v>5</v>
      </c>
      <c r="N605" t="s">
        <v>41</v>
      </c>
      <c r="O605" t="s">
        <v>77</v>
      </c>
      <c r="P605" t="s">
        <v>2082</v>
      </c>
      <c r="Q605">
        <v>8</v>
      </c>
      <c r="R605">
        <v>0</v>
      </c>
      <c r="S605">
        <v>0</v>
      </c>
      <c r="U605">
        <v>878715</v>
      </c>
      <c r="V605">
        <v>878715</v>
      </c>
      <c r="W605">
        <v>0</v>
      </c>
      <c r="X605">
        <v>0</v>
      </c>
      <c r="Y605" t="s">
        <v>48</v>
      </c>
    </row>
    <row r="606" spans="1:25" x14ac:dyDescent="0.25">
      <c r="A606">
        <v>605</v>
      </c>
      <c r="B606">
        <v>64957</v>
      </c>
      <c r="C606">
        <v>0</v>
      </c>
      <c r="D606">
        <v>0</v>
      </c>
      <c r="E606" t="s">
        <v>2248</v>
      </c>
      <c r="F606" t="s">
        <v>2249</v>
      </c>
      <c r="G606">
        <v>1</v>
      </c>
      <c r="H606" s="6">
        <v>409976</v>
      </c>
      <c r="I606" s="7">
        <v>45800</v>
      </c>
      <c r="J606" s="7">
        <v>45800</v>
      </c>
      <c r="K606">
        <v>15</v>
      </c>
      <c r="L606" t="s">
        <v>40</v>
      </c>
      <c r="M606" t="s">
        <v>3</v>
      </c>
      <c r="N606" t="s">
        <v>41</v>
      </c>
      <c r="O606" t="s">
        <v>51</v>
      </c>
      <c r="P606" t="s">
        <v>2082</v>
      </c>
      <c r="Q606">
        <v>15</v>
      </c>
      <c r="R606">
        <v>0</v>
      </c>
      <c r="S606">
        <v>0</v>
      </c>
      <c r="U606">
        <v>61496</v>
      </c>
      <c r="V606">
        <v>61496</v>
      </c>
      <c r="W606">
        <v>0</v>
      </c>
      <c r="X606">
        <v>0</v>
      </c>
      <c r="Y606" t="s">
        <v>48</v>
      </c>
    </row>
    <row r="607" spans="1:25" x14ac:dyDescent="0.25">
      <c r="A607">
        <v>606</v>
      </c>
      <c r="B607">
        <v>64955</v>
      </c>
      <c r="C607">
        <v>0</v>
      </c>
      <c r="D607">
        <v>0</v>
      </c>
      <c r="E607" t="s">
        <v>1840</v>
      </c>
      <c r="F607" t="s">
        <v>1841</v>
      </c>
      <c r="G607">
        <v>1</v>
      </c>
      <c r="H607" s="6">
        <v>5000000</v>
      </c>
      <c r="I607" s="7">
        <v>45800</v>
      </c>
      <c r="J607" s="7">
        <v>45800</v>
      </c>
      <c r="K607">
        <v>15</v>
      </c>
      <c r="L607" t="s">
        <v>40</v>
      </c>
      <c r="M607" t="s">
        <v>5</v>
      </c>
      <c r="N607" t="s">
        <v>41</v>
      </c>
      <c r="O607" t="s">
        <v>54</v>
      </c>
      <c r="P607" t="s">
        <v>2082</v>
      </c>
      <c r="Q607">
        <v>3</v>
      </c>
      <c r="R607">
        <v>12</v>
      </c>
      <c r="S607">
        <v>0</v>
      </c>
      <c r="U607">
        <v>750000</v>
      </c>
      <c r="V607">
        <v>150000</v>
      </c>
      <c r="W607">
        <v>600000</v>
      </c>
      <c r="X607">
        <v>0</v>
      </c>
      <c r="Y607" t="s">
        <v>72</v>
      </c>
    </row>
    <row r="608" spans="1:25" x14ac:dyDescent="0.25">
      <c r="A608">
        <v>607</v>
      </c>
      <c r="B608">
        <v>64934</v>
      </c>
      <c r="C608">
        <v>0</v>
      </c>
      <c r="D608">
        <v>0</v>
      </c>
      <c r="E608" t="s">
        <v>1216</v>
      </c>
      <c r="F608" t="s">
        <v>1217</v>
      </c>
      <c r="G608">
        <v>1</v>
      </c>
      <c r="H608" s="6">
        <v>1347210</v>
      </c>
      <c r="I608" s="7">
        <v>45800</v>
      </c>
      <c r="J608" s="7">
        <v>45800</v>
      </c>
      <c r="K608">
        <v>5</v>
      </c>
      <c r="L608" t="s">
        <v>40</v>
      </c>
      <c r="M608" t="s">
        <v>9</v>
      </c>
      <c r="N608" t="s">
        <v>41</v>
      </c>
      <c r="O608" t="s">
        <v>42</v>
      </c>
      <c r="P608" t="s">
        <v>2082</v>
      </c>
      <c r="Q608">
        <v>5</v>
      </c>
      <c r="R608">
        <v>0</v>
      </c>
      <c r="S608">
        <v>0</v>
      </c>
      <c r="U608">
        <v>67361</v>
      </c>
      <c r="V608">
        <v>67360</v>
      </c>
      <c r="W608">
        <v>0</v>
      </c>
      <c r="X608">
        <v>0</v>
      </c>
      <c r="Y608" t="s">
        <v>112</v>
      </c>
    </row>
    <row r="609" spans="1:25" x14ac:dyDescent="0.25">
      <c r="A609">
        <v>608</v>
      </c>
      <c r="B609">
        <v>64918</v>
      </c>
      <c r="C609">
        <v>0</v>
      </c>
      <c r="D609">
        <v>0</v>
      </c>
      <c r="E609" t="s">
        <v>2445</v>
      </c>
      <c r="F609" t="s">
        <v>2446</v>
      </c>
      <c r="G609">
        <v>1</v>
      </c>
      <c r="H609" s="6">
        <v>15000000</v>
      </c>
      <c r="I609" s="7">
        <v>45800</v>
      </c>
      <c r="J609" s="7">
        <v>45800</v>
      </c>
      <c r="K609">
        <v>15</v>
      </c>
      <c r="L609" t="s">
        <v>40</v>
      </c>
      <c r="M609" t="s">
        <v>5</v>
      </c>
      <c r="N609" t="s">
        <v>41</v>
      </c>
      <c r="O609" t="s">
        <v>47</v>
      </c>
      <c r="P609" t="s">
        <v>2082</v>
      </c>
      <c r="Q609">
        <v>5</v>
      </c>
      <c r="R609">
        <v>10</v>
      </c>
      <c r="S609">
        <v>0</v>
      </c>
      <c r="U609">
        <v>2250000</v>
      </c>
      <c r="V609">
        <v>750000</v>
      </c>
      <c r="W609">
        <v>1500000</v>
      </c>
      <c r="X609">
        <v>0</v>
      </c>
      <c r="Y609" t="s">
        <v>48</v>
      </c>
    </row>
    <row r="610" spans="1:25" x14ac:dyDescent="0.25">
      <c r="A610">
        <v>609</v>
      </c>
      <c r="B610">
        <v>64916</v>
      </c>
      <c r="C610">
        <v>0</v>
      </c>
      <c r="D610">
        <v>0</v>
      </c>
      <c r="E610" t="s">
        <v>1475</v>
      </c>
      <c r="F610" t="s">
        <v>1476</v>
      </c>
      <c r="G610">
        <v>1</v>
      </c>
      <c r="H610" s="6">
        <v>223392</v>
      </c>
      <c r="I610" s="7">
        <v>45800</v>
      </c>
      <c r="J610" s="7">
        <v>45800</v>
      </c>
      <c r="K610">
        <v>7</v>
      </c>
      <c r="L610" t="s">
        <v>40</v>
      </c>
      <c r="M610" t="s">
        <v>5</v>
      </c>
      <c r="N610" t="s">
        <v>41</v>
      </c>
      <c r="O610" t="s">
        <v>47</v>
      </c>
      <c r="P610" t="s">
        <v>2082</v>
      </c>
      <c r="Q610">
        <v>7</v>
      </c>
      <c r="R610">
        <v>0</v>
      </c>
      <c r="S610">
        <v>0</v>
      </c>
      <c r="U610">
        <v>15637</v>
      </c>
      <c r="V610">
        <v>15637</v>
      </c>
      <c r="W610">
        <v>0</v>
      </c>
      <c r="X610">
        <v>0</v>
      </c>
      <c r="Y610" t="s">
        <v>48</v>
      </c>
    </row>
    <row r="611" spans="1:25" x14ac:dyDescent="0.25">
      <c r="A611">
        <v>610</v>
      </c>
      <c r="B611">
        <v>64933</v>
      </c>
      <c r="C611">
        <v>0</v>
      </c>
      <c r="D611">
        <v>0</v>
      </c>
      <c r="E611" t="s">
        <v>1196</v>
      </c>
      <c r="F611" t="s">
        <v>1197</v>
      </c>
      <c r="G611">
        <v>1</v>
      </c>
      <c r="H611" s="6">
        <v>6030859</v>
      </c>
      <c r="I611" s="7">
        <v>45800</v>
      </c>
      <c r="J611" s="7">
        <v>45800</v>
      </c>
      <c r="K611">
        <v>5</v>
      </c>
      <c r="L611" t="s">
        <v>40</v>
      </c>
      <c r="M611" t="s">
        <v>9</v>
      </c>
      <c r="N611" t="s">
        <v>41</v>
      </c>
      <c r="O611" t="s">
        <v>42</v>
      </c>
      <c r="P611" t="s">
        <v>2082</v>
      </c>
      <c r="Q611">
        <v>5</v>
      </c>
      <c r="R611">
        <v>0</v>
      </c>
      <c r="S611">
        <v>0</v>
      </c>
      <c r="U611">
        <v>301543</v>
      </c>
      <c r="V611">
        <v>301543</v>
      </c>
      <c r="W611">
        <v>0</v>
      </c>
      <c r="X611">
        <v>0</v>
      </c>
      <c r="Y611" t="s">
        <v>112</v>
      </c>
    </row>
    <row r="612" spans="1:25" x14ac:dyDescent="0.25">
      <c r="A612">
        <v>611</v>
      </c>
      <c r="B612">
        <v>64947</v>
      </c>
      <c r="C612">
        <v>0</v>
      </c>
      <c r="D612">
        <v>0</v>
      </c>
      <c r="E612" t="s">
        <v>1372</v>
      </c>
      <c r="F612" t="s">
        <v>1373</v>
      </c>
      <c r="G612">
        <v>1</v>
      </c>
      <c r="H612" s="6">
        <v>17735168</v>
      </c>
      <c r="I612" s="7">
        <v>45800</v>
      </c>
      <c r="J612" s="7">
        <v>45800</v>
      </c>
      <c r="K612">
        <v>15</v>
      </c>
      <c r="L612" t="s">
        <v>40</v>
      </c>
      <c r="M612" t="s">
        <v>4</v>
      </c>
      <c r="N612" t="s">
        <v>41</v>
      </c>
      <c r="O612" t="s">
        <v>51</v>
      </c>
      <c r="P612" t="s">
        <v>2082</v>
      </c>
      <c r="Q612">
        <v>5.5</v>
      </c>
      <c r="R612">
        <v>7</v>
      </c>
      <c r="S612">
        <v>2.5</v>
      </c>
      <c r="U612">
        <v>2660275</v>
      </c>
      <c r="V612">
        <v>975434</v>
      </c>
      <c r="W612">
        <v>1241462</v>
      </c>
      <c r="X612">
        <v>443379</v>
      </c>
      <c r="Y612" t="s">
        <v>109</v>
      </c>
    </row>
    <row r="613" spans="1:25" x14ac:dyDescent="0.25">
      <c r="A613">
        <v>612</v>
      </c>
      <c r="B613">
        <v>64956</v>
      </c>
      <c r="C613">
        <v>0</v>
      </c>
      <c r="D613">
        <v>0</v>
      </c>
      <c r="E613" t="s">
        <v>1614</v>
      </c>
      <c r="F613" t="s">
        <v>1615</v>
      </c>
      <c r="G613">
        <v>1</v>
      </c>
      <c r="H613" s="6">
        <v>10000000</v>
      </c>
      <c r="I613" s="7">
        <v>45800</v>
      </c>
      <c r="J613" s="7">
        <v>45800</v>
      </c>
      <c r="K613">
        <v>15</v>
      </c>
      <c r="L613" t="s">
        <v>40</v>
      </c>
      <c r="M613" t="s">
        <v>5</v>
      </c>
      <c r="N613" t="s">
        <v>41</v>
      </c>
      <c r="O613" t="s">
        <v>54</v>
      </c>
      <c r="P613" t="s">
        <v>2082</v>
      </c>
      <c r="Q613">
        <v>3</v>
      </c>
      <c r="R613">
        <v>12</v>
      </c>
      <c r="S613">
        <v>0</v>
      </c>
      <c r="U613">
        <v>1500000</v>
      </c>
      <c r="V613">
        <v>300000</v>
      </c>
      <c r="W613">
        <v>1200000</v>
      </c>
      <c r="X613">
        <v>0</v>
      </c>
      <c r="Y613" t="s">
        <v>72</v>
      </c>
    </row>
    <row r="614" spans="1:25" x14ac:dyDescent="0.25">
      <c r="A614">
        <v>613</v>
      </c>
      <c r="B614">
        <v>64928</v>
      </c>
      <c r="C614">
        <v>0</v>
      </c>
      <c r="D614">
        <v>0</v>
      </c>
      <c r="E614" t="s">
        <v>1190</v>
      </c>
      <c r="F614" t="s">
        <v>1191</v>
      </c>
      <c r="G614">
        <v>1</v>
      </c>
      <c r="H614" s="6">
        <v>122936</v>
      </c>
      <c r="I614" s="7">
        <v>45800</v>
      </c>
      <c r="J614" s="7">
        <v>45800</v>
      </c>
      <c r="K614">
        <v>5</v>
      </c>
      <c r="L614" t="s">
        <v>40</v>
      </c>
      <c r="M614" t="s">
        <v>9</v>
      </c>
      <c r="N614" t="s">
        <v>41</v>
      </c>
      <c r="O614" t="s">
        <v>42</v>
      </c>
      <c r="P614" t="s">
        <v>2082</v>
      </c>
      <c r="Q614">
        <v>5</v>
      </c>
      <c r="R614">
        <v>0</v>
      </c>
      <c r="S614">
        <v>0</v>
      </c>
      <c r="U614">
        <v>6147</v>
      </c>
      <c r="V614">
        <v>6147</v>
      </c>
      <c r="W614">
        <v>0</v>
      </c>
      <c r="X614">
        <v>0</v>
      </c>
      <c r="Y614" t="s">
        <v>44</v>
      </c>
    </row>
    <row r="615" spans="1:25" x14ac:dyDescent="0.25">
      <c r="A615">
        <v>614</v>
      </c>
      <c r="B615">
        <v>64929</v>
      </c>
      <c r="C615">
        <v>0</v>
      </c>
      <c r="D615">
        <v>0</v>
      </c>
      <c r="E615" t="s">
        <v>1190</v>
      </c>
      <c r="F615" t="s">
        <v>1191</v>
      </c>
      <c r="G615">
        <v>1</v>
      </c>
      <c r="H615" s="6">
        <v>107251</v>
      </c>
      <c r="I615" s="7">
        <v>45800</v>
      </c>
      <c r="J615" s="7">
        <v>45800</v>
      </c>
      <c r="K615">
        <v>5</v>
      </c>
      <c r="L615" t="s">
        <v>40</v>
      </c>
      <c r="M615" t="s">
        <v>9</v>
      </c>
      <c r="N615" t="s">
        <v>41</v>
      </c>
      <c r="O615" t="s">
        <v>42</v>
      </c>
      <c r="P615" t="s">
        <v>2082</v>
      </c>
      <c r="Q615">
        <v>5</v>
      </c>
      <c r="R615">
        <v>0</v>
      </c>
      <c r="S615">
        <v>0</v>
      </c>
      <c r="U615">
        <v>5363</v>
      </c>
      <c r="V615">
        <v>5363</v>
      </c>
      <c r="W615">
        <v>0</v>
      </c>
      <c r="X615">
        <v>0</v>
      </c>
      <c r="Y615" t="s">
        <v>44</v>
      </c>
    </row>
    <row r="616" spans="1:25" x14ac:dyDescent="0.25">
      <c r="A616">
        <v>615</v>
      </c>
      <c r="B616">
        <v>64930</v>
      </c>
      <c r="C616">
        <v>0</v>
      </c>
      <c r="D616">
        <v>0</v>
      </c>
      <c r="E616" t="s">
        <v>1190</v>
      </c>
      <c r="F616" t="s">
        <v>1191</v>
      </c>
      <c r="G616">
        <v>1</v>
      </c>
      <c r="H616" s="6">
        <v>75494</v>
      </c>
      <c r="I616" s="7">
        <v>45800</v>
      </c>
      <c r="J616" s="7">
        <v>45800</v>
      </c>
      <c r="K616">
        <v>5</v>
      </c>
      <c r="L616" t="s">
        <v>40</v>
      </c>
      <c r="M616" t="s">
        <v>9</v>
      </c>
      <c r="N616" t="s">
        <v>41</v>
      </c>
      <c r="O616" t="s">
        <v>42</v>
      </c>
      <c r="P616" t="s">
        <v>2082</v>
      </c>
      <c r="Q616">
        <v>5</v>
      </c>
      <c r="R616">
        <v>0</v>
      </c>
      <c r="S616">
        <v>0</v>
      </c>
      <c r="U616">
        <v>3775</v>
      </c>
      <c r="V616">
        <v>3775</v>
      </c>
      <c r="W616">
        <v>0</v>
      </c>
      <c r="X616">
        <v>0</v>
      </c>
      <c r="Y616" t="s">
        <v>44</v>
      </c>
    </row>
    <row r="617" spans="1:25" x14ac:dyDescent="0.25">
      <c r="A617">
        <v>616</v>
      </c>
      <c r="B617">
        <v>64925</v>
      </c>
      <c r="C617">
        <v>0</v>
      </c>
      <c r="D617">
        <v>0</v>
      </c>
      <c r="E617" t="s">
        <v>1188</v>
      </c>
      <c r="F617" t="s">
        <v>1189</v>
      </c>
      <c r="G617">
        <v>1</v>
      </c>
      <c r="H617" s="6">
        <v>548200</v>
      </c>
      <c r="I617" s="7">
        <v>45800</v>
      </c>
      <c r="J617" s="7">
        <v>45800</v>
      </c>
      <c r="K617">
        <v>5</v>
      </c>
      <c r="L617" t="s">
        <v>40</v>
      </c>
      <c r="M617" t="s">
        <v>9</v>
      </c>
      <c r="N617" t="s">
        <v>41</v>
      </c>
      <c r="O617" t="s">
        <v>42</v>
      </c>
      <c r="P617" t="s">
        <v>2082</v>
      </c>
      <c r="Q617">
        <v>5</v>
      </c>
      <c r="R617">
        <v>0</v>
      </c>
      <c r="S617">
        <v>0</v>
      </c>
      <c r="U617">
        <v>27410</v>
      </c>
      <c r="V617">
        <v>27410</v>
      </c>
      <c r="W617">
        <v>0</v>
      </c>
      <c r="X617">
        <v>0</v>
      </c>
      <c r="Y617" t="s">
        <v>44</v>
      </c>
    </row>
    <row r="618" spans="1:25" x14ac:dyDescent="0.25">
      <c r="A618">
        <v>617</v>
      </c>
      <c r="B618">
        <v>64926</v>
      </c>
      <c r="C618">
        <v>0</v>
      </c>
      <c r="D618">
        <v>0</v>
      </c>
      <c r="E618" t="s">
        <v>1188</v>
      </c>
      <c r="F618" t="s">
        <v>1189</v>
      </c>
      <c r="G618">
        <v>1</v>
      </c>
      <c r="H618" s="6">
        <v>289660</v>
      </c>
      <c r="I618" s="7">
        <v>45800</v>
      </c>
      <c r="J618" s="7">
        <v>45800</v>
      </c>
      <c r="K618">
        <v>5</v>
      </c>
      <c r="L618" t="s">
        <v>40</v>
      </c>
      <c r="M618" t="s">
        <v>9</v>
      </c>
      <c r="N618" t="s">
        <v>41</v>
      </c>
      <c r="O618" t="s">
        <v>42</v>
      </c>
      <c r="P618" t="s">
        <v>2082</v>
      </c>
      <c r="Q618">
        <v>5</v>
      </c>
      <c r="R618">
        <v>0</v>
      </c>
      <c r="S618">
        <v>0</v>
      </c>
      <c r="U618">
        <v>14483</v>
      </c>
      <c r="V618">
        <v>14483</v>
      </c>
      <c r="W618">
        <v>0</v>
      </c>
      <c r="X618">
        <v>0</v>
      </c>
      <c r="Y618" t="s">
        <v>44</v>
      </c>
    </row>
    <row r="619" spans="1:25" x14ac:dyDescent="0.25">
      <c r="A619">
        <v>618</v>
      </c>
      <c r="B619">
        <v>64927</v>
      </c>
      <c r="C619">
        <v>0</v>
      </c>
      <c r="D619">
        <v>0</v>
      </c>
      <c r="E619" t="s">
        <v>1188</v>
      </c>
      <c r="F619" t="s">
        <v>1189</v>
      </c>
      <c r="G619">
        <v>1</v>
      </c>
      <c r="H619" s="6">
        <v>462856</v>
      </c>
      <c r="I619" s="7">
        <v>45800</v>
      </c>
      <c r="J619" s="7">
        <v>45800</v>
      </c>
      <c r="K619">
        <v>5</v>
      </c>
      <c r="L619" t="s">
        <v>40</v>
      </c>
      <c r="M619" t="s">
        <v>9</v>
      </c>
      <c r="N619" t="s">
        <v>41</v>
      </c>
      <c r="O619" t="s">
        <v>42</v>
      </c>
      <c r="P619" t="s">
        <v>2082</v>
      </c>
      <c r="Q619">
        <v>5</v>
      </c>
      <c r="R619">
        <v>0</v>
      </c>
      <c r="S619">
        <v>0</v>
      </c>
      <c r="U619">
        <v>23143</v>
      </c>
      <c r="V619">
        <v>23143</v>
      </c>
      <c r="W619">
        <v>0</v>
      </c>
      <c r="X619">
        <v>0</v>
      </c>
      <c r="Y619" t="s">
        <v>44</v>
      </c>
    </row>
    <row r="620" spans="1:25" x14ac:dyDescent="0.25">
      <c r="A620">
        <v>619</v>
      </c>
      <c r="B620">
        <v>64946</v>
      </c>
      <c r="C620">
        <v>0</v>
      </c>
      <c r="D620">
        <v>0</v>
      </c>
      <c r="E620" t="s">
        <v>1378</v>
      </c>
      <c r="F620" t="s">
        <v>1379</v>
      </c>
      <c r="G620">
        <v>1</v>
      </c>
      <c r="H620" s="6">
        <v>6420131</v>
      </c>
      <c r="I620" s="7">
        <v>45800</v>
      </c>
      <c r="J620" s="7">
        <v>45800</v>
      </c>
      <c r="K620">
        <v>15</v>
      </c>
      <c r="L620" t="s">
        <v>40</v>
      </c>
      <c r="M620" t="s">
        <v>4</v>
      </c>
      <c r="N620" t="s">
        <v>41</v>
      </c>
      <c r="O620" t="s">
        <v>51</v>
      </c>
      <c r="P620" t="s">
        <v>2082</v>
      </c>
      <c r="Q620">
        <v>5.5</v>
      </c>
      <c r="R620">
        <v>7</v>
      </c>
      <c r="S620">
        <v>2.5</v>
      </c>
      <c r="U620">
        <v>963020</v>
      </c>
      <c r="V620">
        <v>353107</v>
      </c>
      <c r="W620">
        <v>449409</v>
      </c>
      <c r="X620">
        <v>160503</v>
      </c>
      <c r="Y620" t="s">
        <v>109</v>
      </c>
    </row>
    <row r="621" spans="1:25" x14ac:dyDescent="0.25">
      <c r="A621">
        <v>620</v>
      </c>
      <c r="B621">
        <v>64253</v>
      </c>
      <c r="C621">
        <v>0</v>
      </c>
      <c r="D621">
        <v>0</v>
      </c>
      <c r="E621" t="s">
        <v>1532</v>
      </c>
      <c r="F621" t="s">
        <v>1533</v>
      </c>
      <c r="G621">
        <v>1</v>
      </c>
      <c r="H621" s="6">
        <v>24555177</v>
      </c>
      <c r="I621" s="7">
        <v>45800</v>
      </c>
      <c r="J621" s="7">
        <v>45800</v>
      </c>
      <c r="K621">
        <v>15</v>
      </c>
      <c r="L621" t="s">
        <v>40</v>
      </c>
      <c r="M621" t="s">
        <v>5</v>
      </c>
      <c r="N621" t="s">
        <v>41</v>
      </c>
      <c r="O621" t="s">
        <v>54</v>
      </c>
      <c r="P621" t="s">
        <v>2082</v>
      </c>
      <c r="Q621">
        <v>3.3</v>
      </c>
      <c r="R621">
        <v>11.7</v>
      </c>
      <c r="S621">
        <v>0</v>
      </c>
      <c r="U621">
        <v>3683277</v>
      </c>
      <c r="V621">
        <v>810321</v>
      </c>
      <c r="W621">
        <v>2872956</v>
      </c>
      <c r="X621">
        <v>0</v>
      </c>
      <c r="Y621" t="s">
        <v>48</v>
      </c>
    </row>
    <row r="622" spans="1:25" x14ac:dyDescent="0.25">
      <c r="A622">
        <v>621</v>
      </c>
      <c r="B622">
        <v>64931</v>
      </c>
      <c r="C622">
        <v>0</v>
      </c>
      <c r="D622">
        <v>0</v>
      </c>
      <c r="E622" t="s">
        <v>2259</v>
      </c>
      <c r="F622" t="s">
        <v>2260</v>
      </c>
      <c r="G622">
        <v>1</v>
      </c>
      <c r="H622" s="6">
        <v>27883</v>
      </c>
      <c r="I622" s="7">
        <v>45800</v>
      </c>
      <c r="J622" s="7">
        <v>1141527</v>
      </c>
      <c r="K622">
        <v>5</v>
      </c>
      <c r="L622" t="s">
        <v>40</v>
      </c>
      <c r="M622" t="s">
        <v>9</v>
      </c>
      <c r="N622" t="s">
        <v>41</v>
      </c>
      <c r="O622" t="s">
        <v>42</v>
      </c>
      <c r="P622" t="s">
        <v>2082</v>
      </c>
      <c r="Q622">
        <v>5</v>
      </c>
      <c r="R622">
        <v>0</v>
      </c>
      <c r="S622">
        <v>0</v>
      </c>
      <c r="U622">
        <v>1394</v>
      </c>
      <c r="V622">
        <v>1394</v>
      </c>
      <c r="W622">
        <v>0</v>
      </c>
      <c r="X622">
        <v>0</v>
      </c>
      <c r="Y622" t="s">
        <v>2086</v>
      </c>
    </row>
    <row r="623" spans="1:25" x14ac:dyDescent="0.25">
      <c r="A623">
        <v>622</v>
      </c>
      <c r="B623">
        <v>64932</v>
      </c>
      <c r="C623">
        <v>0</v>
      </c>
      <c r="D623">
        <v>0</v>
      </c>
      <c r="E623" t="s">
        <v>1175</v>
      </c>
      <c r="F623" t="s">
        <v>1176</v>
      </c>
      <c r="G623">
        <v>1</v>
      </c>
      <c r="H623" s="6">
        <v>188447</v>
      </c>
      <c r="I623" s="7">
        <v>45800</v>
      </c>
      <c r="J623" s="7">
        <v>45800</v>
      </c>
      <c r="K623">
        <v>5</v>
      </c>
      <c r="L623" t="s">
        <v>40</v>
      </c>
      <c r="M623" t="s">
        <v>9</v>
      </c>
      <c r="N623" t="s">
        <v>41</v>
      </c>
      <c r="O623" t="s">
        <v>42</v>
      </c>
      <c r="P623" t="s">
        <v>2082</v>
      </c>
      <c r="Q623">
        <v>5</v>
      </c>
      <c r="R623">
        <v>0</v>
      </c>
      <c r="S623">
        <v>0</v>
      </c>
      <c r="U623">
        <v>9422</v>
      </c>
      <c r="V623">
        <v>9422</v>
      </c>
      <c r="W623">
        <v>0</v>
      </c>
      <c r="X623">
        <v>0</v>
      </c>
      <c r="Y623" t="s">
        <v>44</v>
      </c>
    </row>
    <row r="624" spans="1:25" x14ac:dyDescent="0.25">
      <c r="A624">
        <v>623</v>
      </c>
      <c r="B624">
        <v>66801</v>
      </c>
      <c r="C624">
        <v>0</v>
      </c>
      <c r="D624">
        <v>0</v>
      </c>
      <c r="E624" t="s">
        <v>2465</v>
      </c>
      <c r="F624" t="s">
        <v>2466</v>
      </c>
      <c r="G624">
        <v>1</v>
      </c>
      <c r="H624" s="6">
        <v>2424772</v>
      </c>
      <c r="I624" s="7">
        <v>45800</v>
      </c>
      <c r="J624" s="7"/>
      <c r="K624">
        <v>15</v>
      </c>
      <c r="L624" t="s">
        <v>40</v>
      </c>
      <c r="M624" t="s">
        <v>5</v>
      </c>
      <c r="N624" t="s">
        <v>41</v>
      </c>
      <c r="O624" t="s">
        <v>77</v>
      </c>
      <c r="P624" t="s">
        <v>2082</v>
      </c>
      <c r="Q624">
        <v>5</v>
      </c>
      <c r="R624">
        <v>10</v>
      </c>
      <c r="S624">
        <v>0</v>
      </c>
      <c r="U624">
        <v>363716</v>
      </c>
      <c r="V624">
        <v>121239</v>
      </c>
      <c r="W624">
        <v>242477</v>
      </c>
      <c r="X624">
        <v>0</v>
      </c>
      <c r="Y624" t="s">
        <v>48</v>
      </c>
    </row>
    <row r="625" spans="1:25" x14ac:dyDescent="0.25">
      <c r="A625">
        <v>624</v>
      </c>
      <c r="B625">
        <v>66802</v>
      </c>
      <c r="C625">
        <v>0</v>
      </c>
      <c r="D625">
        <v>0</v>
      </c>
      <c r="E625" t="s">
        <v>2465</v>
      </c>
      <c r="F625" t="s">
        <v>2466</v>
      </c>
      <c r="G625">
        <v>1</v>
      </c>
      <c r="H625" s="6">
        <v>225413</v>
      </c>
      <c r="I625" s="7">
        <v>45800</v>
      </c>
      <c r="J625" s="7"/>
      <c r="K625">
        <v>15</v>
      </c>
      <c r="L625" t="s">
        <v>459</v>
      </c>
      <c r="M625" t="s">
        <v>5</v>
      </c>
      <c r="N625" t="s">
        <v>41</v>
      </c>
      <c r="O625" t="s">
        <v>77</v>
      </c>
      <c r="P625" t="s">
        <v>2082</v>
      </c>
      <c r="Q625">
        <v>5</v>
      </c>
      <c r="R625">
        <v>10</v>
      </c>
      <c r="S625">
        <v>0</v>
      </c>
      <c r="U625">
        <v>33812</v>
      </c>
      <c r="V625">
        <v>11271</v>
      </c>
      <c r="W625">
        <v>22541</v>
      </c>
      <c r="X625">
        <v>0</v>
      </c>
      <c r="Y625" t="s">
        <v>48</v>
      </c>
    </row>
    <row r="626" spans="1:25" x14ac:dyDescent="0.25">
      <c r="A626">
        <v>625</v>
      </c>
      <c r="B626">
        <v>66529</v>
      </c>
      <c r="C626">
        <v>0</v>
      </c>
      <c r="D626">
        <v>0</v>
      </c>
      <c r="E626" t="s">
        <v>1727</v>
      </c>
      <c r="F626" t="s">
        <v>1728</v>
      </c>
      <c r="G626">
        <v>1</v>
      </c>
      <c r="H626" s="6">
        <v>416524</v>
      </c>
      <c r="I626" s="7">
        <v>45800</v>
      </c>
      <c r="J626" s="7"/>
      <c r="K626">
        <v>8</v>
      </c>
      <c r="L626" t="s">
        <v>459</v>
      </c>
      <c r="M626" t="s">
        <v>5</v>
      </c>
      <c r="N626" t="s">
        <v>41</v>
      </c>
      <c r="O626" t="s">
        <v>77</v>
      </c>
      <c r="P626" t="s">
        <v>2082</v>
      </c>
      <c r="Q626">
        <v>8</v>
      </c>
      <c r="R626">
        <v>0</v>
      </c>
      <c r="S626">
        <v>0</v>
      </c>
      <c r="U626">
        <v>33322</v>
      </c>
      <c r="V626">
        <v>33322</v>
      </c>
      <c r="W626">
        <v>0</v>
      </c>
      <c r="X626">
        <v>0</v>
      </c>
      <c r="Y626" t="s">
        <v>67</v>
      </c>
    </row>
    <row r="627" spans="1:25" x14ac:dyDescent="0.25">
      <c r="A627">
        <v>626</v>
      </c>
      <c r="B627">
        <v>66530</v>
      </c>
      <c r="C627">
        <v>0</v>
      </c>
      <c r="D627">
        <v>0</v>
      </c>
      <c r="E627" t="s">
        <v>1727</v>
      </c>
      <c r="F627" t="s">
        <v>1728</v>
      </c>
      <c r="G627">
        <v>1</v>
      </c>
      <c r="H627" s="6">
        <v>4106030</v>
      </c>
      <c r="I627" s="7">
        <v>45800</v>
      </c>
      <c r="J627" s="7"/>
      <c r="K627">
        <v>8</v>
      </c>
      <c r="L627" t="s">
        <v>40</v>
      </c>
      <c r="M627" t="s">
        <v>5</v>
      </c>
      <c r="N627" t="s">
        <v>41</v>
      </c>
      <c r="O627" t="s">
        <v>77</v>
      </c>
      <c r="P627" t="s">
        <v>2082</v>
      </c>
      <c r="Q627">
        <v>8</v>
      </c>
      <c r="R627">
        <v>0</v>
      </c>
      <c r="S627">
        <v>0</v>
      </c>
      <c r="U627">
        <v>328482</v>
      </c>
      <c r="V627">
        <v>328482</v>
      </c>
      <c r="W627">
        <v>0</v>
      </c>
      <c r="X627">
        <v>0</v>
      </c>
      <c r="Y627" t="s">
        <v>67</v>
      </c>
    </row>
    <row r="628" spans="1:25" x14ac:dyDescent="0.25">
      <c r="A628">
        <v>627</v>
      </c>
      <c r="B628">
        <v>64582</v>
      </c>
      <c r="C628">
        <v>0</v>
      </c>
      <c r="D628">
        <v>0</v>
      </c>
      <c r="E628" t="s">
        <v>999</v>
      </c>
      <c r="F628" t="s">
        <v>1000</v>
      </c>
      <c r="G628">
        <v>1</v>
      </c>
      <c r="H628" s="6">
        <v>10714872</v>
      </c>
      <c r="I628" s="7">
        <v>45800</v>
      </c>
      <c r="J628" s="7">
        <v>45800</v>
      </c>
      <c r="K628">
        <v>15</v>
      </c>
      <c r="L628" t="s">
        <v>40</v>
      </c>
      <c r="M628" t="s">
        <v>5</v>
      </c>
      <c r="N628" t="s">
        <v>41</v>
      </c>
      <c r="O628" t="s">
        <v>77</v>
      </c>
      <c r="P628" t="s">
        <v>2082</v>
      </c>
      <c r="Q628">
        <v>5</v>
      </c>
      <c r="R628">
        <v>10</v>
      </c>
      <c r="S628">
        <v>0</v>
      </c>
      <c r="U628">
        <v>1607231</v>
      </c>
      <c r="V628">
        <v>535744</v>
      </c>
      <c r="W628">
        <v>1071487</v>
      </c>
      <c r="X628">
        <v>0</v>
      </c>
      <c r="Y628" t="s">
        <v>48</v>
      </c>
    </row>
    <row r="629" spans="1:25" x14ac:dyDescent="0.25">
      <c r="A629">
        <v>628</v>
      </c>
      <c r="B629">
        <v>64921</v>
      </c>
      <c r="C629">
        <v>0</v>
      </c>
      <c r="D629">
        <v>0</v>
      </c>
      <c r="E629" t="s">
        <v>1586</v>
      </c>
      <c r="F629" t="s">
        <v>1587</v>
      </c>
      <c r="G629">
        <v>1</v>
      </c>
      <c r="H629" s="6">
        <v>100000000</v>
      </c>
      <c r="I629" s="7">
        <v>45800</v>
      </c>
      <c r="J629" s="7">
        <v>45800</v>
      </c>
      <c r="K629">
        <v>15</v>
      </c>
      <c r="L629" t="s">
        <v>40</v>
      </c>
      <c r="M629" t="s">
        <v>5</v>
      </c>
      <c r="N629" t="s">
        <v>41</v>
      </c>
      <c r="O629" t="s">
        <v>77</v>
      </c>
      <c r="P629" t="s">
        <v>2082</v>
      </c>
      <c r="Q629">
        <v>4.5</v>
      </c>
      <c r="R629">
        <v>10.5</v>
      </c>
      <c r="S629">
        <v>0</v>
      </c>
      <c r="U629">
        <v>15000000</v>
      </c>
      <c r="V629">
        <v>4500000</v>
      </c>
      <c r="W629">
        <v>10500000</v>
      </c>
      <c r="X629">
        <v>0</v>
      </c>
      <c r="Y629" t="s">
        <v>72</v>
      </c>
    </row>
    <row r="630" spans="1:25" x14ac:dyDescent="0.25">
      <c r="A630">
        <v>629</v>
      </c>
      <c r="B630">
        <v>64917</v>
      </c>
      <c r="C630">
        <v>0</v>
      </c>
      <c r="D630">
        <v>0</v>
      </c>
      <c r="E630" t="s">
        <v>1496</v>
      </c>
      <c r="F630" t="s">
        <v>1497</v>
      </c>
      <c r="G630">
        <v>1</v>
      </c>
      <c r="H630" s="6">
        <v>837647</v>
      </c>
      <c r="I630" s="7">
        <v>45800</v>
      </c>
      <c r="J630" s="7">
        <v>45800</v>
      </c>
      <c r="K630">
        <v>15</v>
      </c>
      <c r="L630" t="s">
        <v>40</v>
      </c>
      <c r="M630" t="s">
        <v>1</v>
      </c>
      <c r="N630" t="s">
        <v>41</v>
      </c>
      <c r="O630" t="s">
        <v>87</v>
      </c>
      <c r="P630" t="s">
        <v>2082</v>
      </c>
      <c r="Q630">
        <v>15</v>
      </c>
      <c r="R630">
        <v>0</v>
      </c>
      <c r="S630">
        <v>0</v>
      </c>
      <c r="U630">
        <v>125647</v>
      </c>
      <c r="V630">
        <v>125647</v>
      </c>
      <c r="W630">
        <v>0</v>
      </c>
      <c r="X630">
        <v>0</v>
      </c>
      <c r="Y630" t="s">
        <v>437</v>
      </c>
    </row>
    <row r="631" spans="1:25" x14ac:dyDescent="0.25">
      <c r="A631">
        <v>630</v>
      </c>
      <c r="B631">
        <v>66534</v>
      </c>
      <c r="C631">
        <v>0</v>
      </c>
      <c r="D631">
        <v>0</v>
      </c>
      <c r="E631" t="s">
        <v>1731</v>
      </c>
      <c r="F631" t="s">
        <v>1732</v>
      </c>
      <c r="G631">
        <v>1</v>
      </c>
      <c r="H631" s="6">
        <v>3635417</v>
      </c>
      <c r="I631" s="7">
        <v>45800</v>
      </c>
      <c r="J631" s="7"/>
      <c r="K631">
        <v>8</v>
      </c>
      <c r="L631" t="s">
        <v>40</v>
      </c>
      <c r="M631" t="s">
        <v>5</v>
      </c>
      <c r="N631" t="s">
        <v>41</v>
      </c>
      <c r="O631" t="s">
        <v>77</v>
      </c>
      <c r="P631" t="s">
        <v>2082</v>
      </c>
      <c r="Q631">
        <v>8</v>
      </c>
      <c r="R631">
        <v>0</v>
      </c>
      <c r="S631">
        <v>0</v>
      </c>
      <c r="U631">
        <v>290833</v>
      </c>
      <c r="V631">
        <v>290833</v>
      </c>
      <c r="W631">
        <v>0</v>
      </c>
      <c r="X631">
        <v>0</v>
      </c>
      <c r="Y631" t="s">
        <v>67</v>
      </c>
    </row>
    <row r="632" spans="1:25" x14ac:dyDescent="0.25">
      <c r="A632">
        <v>631</v>
      </c>
      <c r="B632">
        <v>66535</v>
      </c>
      <c r="C632">
        <v>0</v>
      </c>
      <c r="D632">
        <v>0</v>
      </c>
      <c r="E632" t="s">
        <v>1731</v>
      </c>
      <c r="F632" t="s">
        <v>1732</v>
      </c>
      <c r="G632">
        <v>1</v>
      </c>
      <c r="H632" s="6">
        <v>138841</v>
      </c>
      <c r="I632" s="7">
        <v>45800</v>
      </c>
      <c r="J632" s="7"/>
      <c r="K632">
        <v>8</v>
      </c>
      <c r="L632" t="s">
        <v>459</v>
      </c>
      <c r="M632" t="s">
        <v>5</v>
      </c>
      <c r="N632" t="s">
        <v>41</v>
      </c>
      <c r="O632" t="s">
        <v>77</v>
      </c>
      <c r="P632" t="s">
        <v>2082</v>
      </c>
      <c r="Q632">
        <v>8</v>
      </c>
      <c r="R632">
        <v>0</v>
      </c>
      <c r="S632">
        <v>0</v>
      </c>
      <c r="U632">
        <v>11107</v>
      </c>
      <c r="V632">
        <v>11107</v>
      </c>
      <c r="W632">
        <v>0</v>
      </c>
      <c r="X632">
        <v>0</v>
      </c>
      <c r="Y632" t="s">
        <v>67</v>
      </c>
    </row>
    <row r="633" spans="1:25" x14ac:dyDescent="0.25">
      <c r="A633">
        <v>632</v>
      </c>
      <c r="B633">
        <v>64951</v>
      </c>
      <c r="C633">
        <v>0</v>
      </c>
      <c r="D633">
        <v>0</v>
      </c>
      <c r="E633" t="s">
        <v>1842</v>
      </c>
      <c r="F633" t="s">
        <v>1843</v>
      </c>
      <c r="G633">
        <v>1</v>
      </c>
      <c r="H633" s="6">
        <v>7000000</v>
      </c>
      <c r="I633" s="7">
        <v>45800</v>
      </c>
      <c r="J633" s="7">
        <v>45800</v>
      </c>
      <c r="K633">
        <v>15</v>
      </c>
      <c r="L633" t="s">
        <v>40</v>
      </c>
      <c r="M633" t="s">
        <v>5</v>
      </c>
      <c r="N633" t="s">
        <v>41</v>
      </c>
      <c r="O633" t="s">
        <v>54</v>
      </c>
      <c r="P633" t="s">
        <v>2082</v>
      </c>
      <c r="Q633">
        <v>3</v>
      </c>
      <c r="R633">
        <v>12</v>
      </c>
      <c r="S633">
        <v>0</v>
      </c>
      <c r="U633">
        <v>1050000</v>
      </c>
      <c r="V633">
        <v>210000</v>
      </c>
      <c r="W633">
        <v>840000</v>
      </c>
      <c r="X633">
        <v>0</v>
      </c>
      <c r="Y633" t="s">
        <v>72</v>
      </c>
    </row>
    <row r="634" spans="1:25" x14ac:dyDescent="0.25">
      <c r="A634">
        <v>633</v>
      </c>
      <c r="B634">
        <v>64922</v>
      </c>
      <c r="C634">
        <v>0</v>
      </c>
      <c r="D634">
        <v>0</v>
      </c>
      <c r="E634" t="s">
        <v>1702</v>
      </c>
      <c r="F634" t="s">
        <v>1703</v>
      </c>
      <c r="G634">
        <v>1</v>
      </c>
      <c r="H634" s="6">
        <v>15000000</v>
      </c>
      <c r="I634" s="7">
        <v>45800</v>
      </c>
      <c r="J634" s="7">
        <v>45800</v>
      </c>
      <c r="K634">
        <v>15</v>
      </c>
      <c r="L634" t="s">
        <v>40</v>
      </c>
      <c r="M634" t="s">
        <v>5</v>
      </c>
      <c r="N634" t="s">
        <v>41</v>
      </c>
      <c r="O634" t="s">
        <v>47</v>
      </c>
      <c r="P634" t="s">
        <v>2082</v>
      </c>
      <c r="Q634">
        <v>5</v>
      </c>
      <c r="R634">
        <v>10</v>
      </c>
      <c r="S634">
        <v>0</v>
      </c>
      <c r="U634">
        <v>2250000</v>
      </c>
      <c r="V634">
        <v>750000</v>
      </c>
      <c r="W634">
        <v>1500000</v>
      </c>
      <c r="X634">
        <v>0</v>
      </c>
      <c r="Y634" t="s">
        <v>48</v>
      </c>
    </row>
    <row r="635" spans="1:25" x14ac:dyDescent="0.25">
      <c r="A635">
        <v>634</v>
      </c>
      <c r="B635">
        <v>64952</v>
      </c>
      <c r="C635">
        <v>0</v>
      </c>
      <c r="D635">
        <v>0</v>
      </c>
      <c r="E635" t="s">
        <v>2277</v>
      </c>
      <c r="F635" t="s">
        <v>2278</v>
      </c>
      <c r="G635">
        <v>1</v>
      </c>
      <c r="H635" s="6">
        <v>1000000</v>
      </c>
      <c r="I635" s="7">
        <v>45800</v>
      </c>
      <c r="J635" s="7">
        <v>45800</v>
      </c>
      <c r="K635">
        <v>15</v>
      </c>
      <c r="L635" t="s">
        <v>40</v>
      </c>
      <c r="M635" t="s">
        <v>5</v>
      </c>
      <c r="N635" t="s">
        <v>41</v>
      </c>
      <c r="O635" t="s">
        <v>54</v>
      </c>
      <c r="P635" t="s">
        <v>2082</v>
      </c>
      <c r="Q635">
        <v>3</v>
      </c>
      <c r="R635">
        <v>12</v>
      </c>
      <c r="S635">
        <v>0</v>
      </c>
      <c r="U635">
        <v>150000</v>
      </c>
      <c r="V635">
        <v>30000</v>
      </c>
      <c r="W635">
        <v>120000</v>
      </c>
      <c r="X635">
        <v>0</v>
      </c>
      <c r="Y635" t="s">
        <v>72</v>
      </c>
    </row>
    <row r="636" spans="1:25" x14ac:dyDescent="0.25">
      <c r="A636">
        <v>635</v>
      </c>
      <c r="B636">
        <v>64241</v>
      </c>
      <c r="C636">
        <v>0</v>
      </c>
      <c r="D636">
        <v>0</v>
      </c>
      <c r="E636" t="s">
        <v>1692</v>
      </c>
      <c r="F636" t="s">
        <v>1693</v>
      </c>
      <c r="G636">
        <v>1</v>
      </c>
      <c r="H636" s="6">
        <v>6230289</v>
      </c>
      <c r="I636" s="7">
        <v>45800</v>
      </c>
      <c r="J636" s="7">
        <v>45800</v>
      </c>
      <c r="K636">
        <v>15</v>
      </c>
      <c r="L636" t="s">
        <v>40</v>
      </c>
      <c r="M636" t="s">
        <v>5</v>
      </c>
      <c r="N636" t="s">
        <v>41</v>
      </c>
      <c r="O636" t="s">
        <v>54</v>
      </c>
      <c r="P636" t="s">
        <v>2082</v>
      </c>
      <c r="Q636">
        <v>3.3</v>
      </c>
      <c r="R636">
        <v>11.7</v>
      </c>
      <c r="S636">
        <v>0</v>
      </c>
      <c r="U636">
        <v>934543</v>
      </c>
      <c r="V636">
        <v>205600</v>
      </c>
      <c r="W636">
        <v>728944</v>
      </c>
      <c r="X636">
        <v>0</v>
      </c>
      <c r="Y636" t="s">
        <v>48</v>
      </c>
    </row>
    <row r="637" spans="1:25" x14ac:dyDescent="0.25">
      <c r="A637">
        <v>636</v>
      </c>
      <c r="B637">
        <v>64940</v>
      </c>
      <c r="C637">
        <v>0</v>
      </c>
      <c r="D637">
        <v>0</v>
      </c>
      <c r="E637" t="s">
        <v>1250</v>
      </c>
      <c r="F637" t="s">
        <v>1251</v>
      </c>
      <c r="G637">
        <v>1</v>
      </c>
      <c r="H637" s="6">
        <v>2152081</v>
      </c>
      <c r="I637" s="7">
        <v>45800</v>
      </c>
      <c r="J637" s="7">
        <v>45800</v>
      </c>
      <c r="K637">
        <v>5</v>
      </c>
      <c r="L637" t="s">
        <v>40</v>
      </c>
      <c r="M637" t="s">
        <v>9</v>
      </c>
      <c r="N637" t="s">
        <v>41</v>
      </c>
      <c r="O637" t="s">
        <v>42</v>
      </c>
      <c r="P637" t="s">
        <v>2082</v>
      </c>
      <c r="Q637">
        <v>5</v>
      </c>
      <c r="R637">
        <v>0</v>
      </c>
      <c r="S637">
        <v>0</v>
      </c>
      <c r="U637">
        <v>107604</v>
      </c>
      <c r="V637">
        <v>107604</v>
      </c>
      <c r="W637">
        <v>0</v>
      </c>
      <c r="X637">
        <v>0</v>
      </c>
      <c r="Y637" t="s">
        <v>44</v>
      </c>
    </row>
    <row r="638" spans="1:25" x14ac:dyDescent="0.25">
      <c r="A638">
        <v>637</v>
      </c>
      <c r="B638">
        <v>64924</v>
      </c>
      <c r="C638">
        <v>0</v>
      </c>
      <c r="D638">
        <v>0</v>
      </c>
      <c r="E638" t="s">
        <v>1723</v>
      </c>
      <c r="F638" t="s">
        <v>1724</v>
      </c>
      <c r="G638">
        <v>1</v>
      </c>
      <c r="H638" s="6">
        <v>4976653</v>
      </c>
      <c r="I638" s="7">
        <v>45800</v>
      </c>
      <c r="J638" s="7">
        <v>45800</v>
      </c>
      <c r="K638">
        <v>8</v>
      </c>
      <c r="L638" t="s">
        <v>40</v>
      </c>
      <c r="M638" t="s">
        <v>5</v>
      </c>
      <c r="N638" t="s">
        <v>41</v>
      </c>
      <c r="O638" t="s">
        <v>77</v>
      </c>
      <c r="P638" t="s">
        <v>2082</v>
      </c>
      <c r="Q638">
        <v>8</v>
      </c>
      <c r="R638">
        <v>0</v>
      </c>
      <c r="S638">
        <v>0</v>
      </c>
      <c r="U638">
        <v>398132</v>
      </c>
      <c r="V638">
        <v>398132</v>
      </c>
      <c r="W638">
        <v>0</v>
      </c>
      <c r="X638">
        <v>0</v>
      </c>
      <c r="Y638" t="s">
        <v>67</v>
      </c>
    </row>
    <row r="639" spans="1:25" x14ac:dyDescent="0.25">
      <c r="A639">
        <v>638</v>
      </c>
      <c r="B639">
        <v>64937</v>
      </c>
      <c r="C639">
        <v>0</v>
      </c>
      <c r="D639">
        <v>0</v>
      </c>
      <c r="E639" t="s">
        <v>1278</v>
      </c>
      <c r="F639" t="s">
        <v>1279</v>
      </c>
      <c r="G639">
        <v>1</v>
      </c>
      <c r="H639" s="6">
        <v>453088</v>
      </c>
      <c r="I639" s="7">
        <v>45800</v>
      </c>
      <c r="J639" s="7">
        <v>45800</v>
      </c>
      <c r="K639">
        <v>5</v>
      </c>
      <c r="L639" t="s">
        <v>40</v>
      </c>
      <c r="M639" t="s">
        <v>9</v>
      </c>
      <c r="N639" t="s">
        <v>41</v>
      </c>
      <c r="O639" t="s">
        <v>42</v>
      </c>
      <c r="P639" t="s">
        <v>2082</v>
      </c>
      <c r="Q639">
        <v>5</v>
      </c>
      <c r="R639">
        <v>0</v>
      </c>
      <c r="S639">
        <v>0</v>
      </c>
      <c r="U639">
        <v>22654</v>
      </c>
      <c r="V639">
        <v>22654</v>
      </c>
      <c r="W639">
        <v>0</v>
      </c>
      <c r="X639">
        <v>0</v>
      </c>
      <c r="Y639" t="s">
        <v>44</v>
      </c>
    </row>
    <row r="640" spans="1:25" x14ac:dyDescent="0.25">
      <c r="A640">
        <v>639</v>
      </c>
      <c r="B640">
        <v>64938</v>
      </c>
      <c r="C640">
        <v>0</v>
      </c>
      <c r="D640">
        <v>0</v>
      </c>
      <c r="E640" t="s">
        <v>1278</v>
      </c>
      <c r="F640" t="s">
        <v>1279</v>
      </c>
      <c r="G640">
        <v>1</v>
      </c>
      <c r="H640" s="6">
        <v>362191</v>
      </c>
      <c r="I640" s="7">
        <v>45800</v>
      </c>
      <c r="J640" s="7">
        <v>45800</v>
      </c>
      <c r="K640">
        <v>5</v>
      </c>
      <c r="L640" t="s">
        <v>40</v>
      </c>
      <c r="M640" t="s">
        <v>9</v>
      </c>
      <c r="N640" t="s">
        <v>41</v>
      </c>
      <c r="O640" t="s">
        <v>42</v>
      </c>
      <c r="P640" t="s">
        <v>2082</v>
      </c>
      <c r="Q640">
        <v>5</v>
      </c>
      <c r="R640">
        <v>0</v>
      </c>
      <c r="S640">
        <v>0</v>
      </c>
      <c r="U640">
        <v>18110</v>
      </c>
      <c r="V640">
        <v>18110</v>
      </c>
      <c r="W640">
        <v>0</v>
      </c>
      <c r="X640">
        <v>0</v>
      </c>
      <c r="Y640" t="s">
        <v>44</v>
      </c>
    </row>
    <row r="641" spans="1:25" x14ac:dyDescent="0.25">
      <c r="A641">
        <v>640</v>
      </c>
      <c r="B641">
        <v>64939</v>
      </c>
      <c r="C641">
        <v>0</v>
      </c>
      <c r="D641">
        <v>0</v>
      </c>
      <c r="E641" t="s">
        <v>1278</v>
      </c>
      <c r="F641" t="s">
        <v>1279</v>
      </c>
      <c r="G641">
        <v>1</v>
      </c>
      <c r="H641" s="6">
        <v>387681</v>
      </c>
      <c r="I641" s="7">
        <v>45800</v>
      </c>
      <c r="J641" s="7">
        <v>45800</v>
      </c>
      <c r="K641">
        <v>5</v>
      </c>
      <c r="L641" t="s">
        <v>40</v>
      </c>
      <c r="M641" t="s">
        <v>9</v>
      </c>
      <c r="N641" t="s">
        <v>41</v>
      </c>
      <c r="O641" t="s">
        <v>42</v>
      </c>
      <c r="P641" t="s">
        <v>2082</v>
      </c>
      <c r="Q641">
        <v>5</v>
      </c>
      <c r="R641">
        <v>0</v>
      </c>
      <c r="S641">
        <v>0</v>
      </c>
      <c r="U641">
        <v>19384</v>
      </c>
      <c r="V641">
        <v>19384</v>
      </c>
      <c r="W641">
        <v>0</v>
      </c>
      <c r="X641">
        <v>0</v>
      </c>
      <c r="Y641" t="s">
        <v>44</v>
      </c>
    </row>
    <row r="642" spans="1:25" x14ac:dyDescent="0.25">
      <c r="A642">
        <v>641</v>
      </c>
      <c r="B642">
        <v>64936</v>
      </c>
      <c r="C642">
        <v>0</v>
      </c>
      <c r="D642">
        <v>0</v>
      </c>
      <c r="E642" t="s">
        <v>1276</v>
      </c>
      <c r="F642" t="s">
        <v>1277</v>
      </c>
      <c r="G642">
        <v>1</v>
      </c>
      <c r="H642" s="6">
        <v>3773650</v>
      </c>
      <c r="I642" s="7">
        <v>45800</v>
      </c>
      <c r="J642" s="7">
        <v>45800</v>
      </c>
      <c r="K642">
        <v>5</v>
      </c>
      <c r="L642" t="s">
        <v>40</v>
      </c>
      <c r="M642" t="s">
        <v>9</v>
      </c>
      <c r="N642" t="s">
        <v>41</v>
      </c>
      <c r="O642" t="s">
        <v>42</v>
      </c>
      <c r="P642" t="s">
        <v>2082</v>
      </c>
      <c r="Q642">
        <v>5</v>
      </c>
      <c r="R642">
        <v>0</v>
      </c>
      <c r="S642">
        <v>0</v>
      </c>
      <c r="U642">
        <v>188683</v>
      </c>
      <c r="V642">
        <v>188682</v>
      </c>
      <c r="W642">
        <v>0</v>
      </c>
      <c r="X642">
        <v>0</v>
      </c>
      <c r="Y642" t="s">
        <v>44</v>
      </c>
    </row>
    <row r="643" spans="1:25" x14ac:dyDescent="0.25">
      <c r="A643">
        <v>642</v>
      </c>
      <c r="B643">
        <v>64935</v>
      </c>
      <c r="C643">
        <v>0</v>
      </c>
      <c r="D643">
        <v>0</v>
      </c>
      <c r="E643" t="s">
        <v>1272</v>
      </c>
      <c r="F643" t="s">
        <v>1273</v>
      </c>
      <c r="G643">
        <v>1</v>
      </c>
      <c r="H643" s="6">
        <v>1216045</v>
      </c>
      <c r="I643" s="7">
        <v>45800</v>
      </c>
      <c r="J643" s="7">
        <v>45800</v>
      </c>
      <c r="K643">
        <v>5</v>
      </c>
      <c r="L643" t="s">
        <v>40</v>
      </c>
      <c r="M643" t="s">
        <v>9</v>
      </c>
      <c r="N643" t="s">
        <v>41</v>
      </c>
      <c r="O643" t="s">
        <v>42</v>
      </c>
      <c r="P643" t="s">
        <v>2082</v>
      </c>
      <c r="Q643">
        <v>5</v>
      </c>
      <c r="R643">
        <v>0</v>
      </c>
      <c r="S643">
        <v>0</v>
      </c>
      <c r="U643">
        <v>60802</v>
      </c>
      <c r="V643">
        <v>60802</v>
      </c>
      <c r="W643">
        <v>0</v>
      </c>
      <c r="X643">
        <v>0</v>
      </c>
      <c r="Y643" t="s">
        <v>44</v>
      </c>
    </row>
    <row r="644" spans="1:25" x14ac:dyDescent="0.25">
      <c r="A644">
        <v>643</v>
      </c>
      <c r="B644">
        <v>64953</v>
      </c>
      <c r="C644">
        <v>0</v>
      </c>
      <c r="D644">
        <v>0</v>
      </c>
      <c r="E644" t="s">
        <v>2057</v>
      </c>
      <c r="F644" t="s">
        <v>2058</v>
      </c>
      <c r="G644">
        <v>1</v>
      </c>
      <c r="H644" s="6">
        <v>1000000</v>
      </c>
      <c r="I644" s="7">
        <v>45800</v>
      </c>
      <c r="J644" s="7">
        <v>45800</v>
      </c>
      <c r="K644">
        <v>15</v>
      </c>
      <c r="L644" t="s">
        <v>40</v>
      </c>
      <c r="M644" t="s">
        <v>5</v>
      </c>
      <c r="N644" t="s">
        <v>41</v>
      </c>
      <c r="O644" t="s">
        <v>54</v>
      </c>
      <c r="P644" t="s">
        <v>2082</v>
      </c>
      <c r="Q644">
        <v>3</v>
      </c>
      <c r="R644">
        <v>12</v>
      </c>
      <c r="S644">
        <v>0</v>
      </c>
      <c r="U644">
        <v>150000</v>
      </c>
      <c r="V644">
        <v>30000</v>
      </c>
      <c r="W644">
        <v>120000</v>
      </c>
      <c r="X644">
        <v>0</v>
      </c>
      <c r="Y644" t="s">
        <v>72</v>
      </c>
    </row>
    <row r="645" spans="1:25" x14ac:dyDescent="0.25">
      <c r="A645">
        <v>644</v>
      </c>
      <c r="B645">
        <v>65049</v>
      </c>
      <c r="C645">
        <v>0</v>
      </c>
      <c r="D645">
        <v>0</v>
      </c>
      <c r="E645" t="s">
        <v>2210</v>
      </c>
      <c r="F645" t="s">
        <v>2211</v>
      </c>
      <c r="G645">
        <v>1</v>
      </c>
      <c r="H645" s="6">
        <v>2468817</v>
      </c>
      <c r="I645" s="7">
        <v>45800</v>
      </c>
      <c r="J645" s="7">
        <v>45800</v>
      </c>
      <c r="K645">
        <v>7</v>
      </c>
      <c r="L645" t="s">
        <v>40</v>
      </c>
      <c r="M645" t="s">
        <v>8</v>
      </c>
      <c r="N645" t="s">
        <v>41</v>
      </c>
      <c r="O645" t="s">
        <v>347</v>
      </c>
      <c r="P645" t="s">
        <v>2082</v>
      </c>
      <c r="Q645">
        <v>7</v>
      </c>
      <c r="R645">
        <v>0</v>
      </c>
      <c r="S645">
        <v>0</v>
      </c>
      <c r="U645">
        <v>172817</v>
      </c>
      <c r="V645">
        <v>172817</v>
      </c>
      <c r="W645">
        <v>0</v>
      </c>
      <c r="X645">
        <v>0</v>
      </c>
      <c r="Y645" t="s">
        <v>2086</v>
      </c>
    </row>
    <row r="646" spans="1:25" x14ac:dyDescent="0.25">
      <c r="A646">
        <v>645</v>
      </c>
      <c r="B646">
        <v>64941</v>
      </c>
      <c r="C646">
        <v>0</v>
      </c>
      <c r="D646">
        <v>0</v>
      </c>
      <c r="E646" t="s">
        <v>1068</v>
      </c>
      <c r="F646" t="s">
        <v>1069</v>
      </c>
      <c r="G646">
        <v>1</v>
      </c>
      <c r="H646" s="6">
        <v>45000000</v>
      </c>
      <c r="I646" s="7">
        <v>45800</v>
      </c>
      <c r="J646" s="7">
        <v>45800</v>
      </c>
      <c r="K646">
        <v>4</v>
      </c>
      <c r="L646" t="s">
        <v>40</v>
      </c>
      <c r="M646" t="s">
        <v>5</v>
      </c>
      <c r="N646" t="s">
        <v>41</v>
      </c>
      <c r="O646" t="s">
        <v>77</v>
      </c>
      <c r="P646" t="s">
        <v>2082</v>
      </c>
      <c r="Q646">
        <v>4</v>
      </c>
      <c r="R646">
        <v>0</v>
      </c>
      <c r="S646">
        <v>0</v>
      </c>
      <c r="U646">
        <v>1800000</v>
      </c>
      <c r="V646">
        <v>1800000</v>
      </c>
      <c r="W646">
        <v>0</v>
      </c>
      <c r="X646">
        <v>0</v>
      </c>
      <c r="Y646" t="s">
        <v>48</v>
      </c>
    </row>
    <row r="647" spans="1:25" x14ac:dyDescent="0.25">
      <c r="A647">
        <v>646</v>
      </c>
      <c r="B647">
        <v>64945</v>
      </c>
      <c r="C647">
        <v>0</v>
      </c>
      <c r="D647">
        <v>0</v>
      </c>
      <c r="E647" t="s">
        <v>1260</v>
      </c>
      <c r="F647" t="s">
        <v>1261</v>
      </c>
      <c r="G647">
        <v>1</v>
      </c>
      <c r="H647" s="6">
        <v>1611932</v>
      </c>
      <c r="I647" s="7">
        <v>45800</v>
      </c>
      <c r="J647" s="7">
        <v>45800</v>
      </c>
      <c r="K647">
        <v>5</v>
      </c>
      <c r="L647" t="s">
        <v>40</v>
      </c>
      <c r="M647" t="s">
        <v>9</v>
      </c>
      <c r="N647" t="s">
        <v>41</v>
      </c>
      <c r="O647" t="s">
        <v>42</v>
      </c>
      <c r="P647" t="s">
        <v>2082</v>
      </c>
      <c r="Q647">
        <v>5</v>
      </c>
      <c r="R647">
        <v>0</v>
      </c>
      <c r="S647">
        <v>0</v>
      </c>
      <c r="U647">
        <v>80597</v>
      </c>
      <c r="V647">
        <v>80597</v>
      </c>
      <c r="W647">
        <v>0</v>
      </c>
      <c r="X647">
        <v>0</v>
      </c>
      <c r="Y647" t="s">
        <v>44</v>
      </c>
    </row>
    <row r="648" spans="1:25" x14ac:dyDescent="0.25">
      <c r="A648">
        <v>647</v>
      </c>
      <c r="B648">
        <v>64942</v>
      </c>
      <c r="C648">
        <v>0</v>
      </c>
      <c r="D648">
        <v>0</v>
      </c>
      <c r="E648" t="s">
        <v>1254</v>
      </c>
      <c r="F648" t="s">
        <v>1255</v>
      </c>
      <c r="G648">
        <v>1</v>
      </c>
      <c r="H648" s="6">
        <v>1308128</v>
      </c>
      <c r="I648" s="7">
        <v>45800</v>
      </c>
      <c r="J648" s="7">
        <v>45800</v>
      </c>
      <c r="K648">
        <v>5</v>
      </c>
      <c r="L648" t="s">
        <v>40</v>
      </c>
      <c r="M648" t="s">
        <v>9</v>
      </c>
      <c r="N648" t="s">
        <v>41</v>
      </c>
      <c r="O648" t="s">
        <v>42</v>
      </c>
      <c r="P648" t="s">
        <v>2082</v>
      </c>
      <c r="Q648">
        <v>5</v>
      </c>
      <c r="R648">
        <v>0</v>
      </c>
      <c r="S648">
        <v>0</v>
      </c>
      <c r="U648">
        <v>65406</v>
      </c>
      <c r="V648">
        <v>65406</v>
      </c>
      <c r="W648">
        <v>0</v>
      </c>
      <c r="X648">
        <v>0</v>
      </c>
      <c r="Y648" t="s">
        <v>44</v>
      </c>
    </row>
    <row r="649" spans="1:25" x14ac:dyDescent="0.25">
      <c r="A649">
        <v>648</v>
      </c>
      <c r="B649">
        <v>64943</v>
      </c>
      <c r="C649">
        <v>0</v>
      </c>
      <c r="D649">
        <v>0</v>
      </c>
      <c r="E649" t="s">
        <v>1256</v>
      </c>
      <c r="F649" t="s">
        <v>1257</v>
      </c>
      <c r="G649">
        <v>1</v>
      </c>
      <c r="H649" s="6">
        <v>1747022</v>
      </c>
      <c r="I649" s="7">
        <v>45800</v>
      </c>
      <c r="J649" s="7">
        <v>45800</v>
      </c>
      <c r="K649">
        <v>5</v>
      </c>
      <c r="L649" t="s">
        <v>40</v>
      </c>
      <c r="M649" t="s">
        <v>9</v>
      </c>
      <c r="N649" t="s">
        <v>41</v>
      </c>
      <c r="O649" t="s">
        <v>42</v>
      </c>
      <c r="P649" t="s">
        <v>2082</v>
      </c>
      <c r="Q649">
        <v>5</v>
      </c>
      <c r="R649">
        <v>0</v>
      </c>
      <c r="S649">
        <v>0</v>
      </c>
      <c r="U649">
        <v>87351</v>
      </c>
      <c r="V649">
        <v>87351</v>
      </c>
      <c r="W649">
        <v>0</v>
      </c>
      <c r="X649">
        <v>0</v>
      </c>
      <c r="Y649" t="s">
        <v>44</v>
      </c>
    </row>
    <row r="650" spans="1:25" x14ac:dyDescent="0.25">
      <c r="A650">
        <v>649</v>
      </c>
      <c r="B650">
        <v>64944</v>
      </c>
      <c r="C650">
        <v>0</v>
      </c>
      <c r="D650">
        <v>0</v>
      </c>
      <c r="E650" t="s">
        <v>1258</v>
      </c>
      <c r="F650" t="s">
        <v>1259</v>
      </c>
      <c r="G650">
        <v>1</v>
      </c>
      <c r="H650" s="6">
        <v>825903</v>
      </c>
      <c r="I650" s="7">
        <v>45800</v>
      </c>
      <c r="J650" s="7">
        <v>45800</v>
      </c>
      <c r="K650">
        <v>5</v>
      </c>
      <c r="L650" t="s">
        <v>40</v>
      </c>
      <c r="M650" t="s">
        <v>9</v>
      </c>
      <c r="N650" t="s">
        <v>41</v>
      </c>
      <c r="O650" t="s">
        <v>42</v>
      </c>
      <c r="P650" t="s">
        <v>2082</v>
      </c>
      <c r="Q650">
        <v>5</v>
      </c>
      <c r="R650">
        <v>0</v>
      </c>
      <c r="S650">
        <v>0</v>
      </c>
      <c r="U650">
        <v>41295</v>
      </c>
      <c r="V650">
        <v>41295</v>
      </c>
      <c r="W650">
        <v>0</v>
      </c>
      <c r="X650">
        <v>0</v>
      </c>
      <c r="Y650" t="s">
        <v>44</v>
      </c>
    </row>
    <row r="651" spans="1:25" x14ac:dyDescent="0.25">
      <c r="A651">
        <v>650</v>
      </c>
      <c r="B651">
        <v>64893</v>
      </c>
      <c r="C651">
        <v>0</v>
      </c>
      <c r="D651">
        <v>0</v>
      </c>
      <c r="E651" t="s">
        <v>457</v>
      </c>
      <c r="F651" t="s">
        <v>458</v>
      </c>
      <c r="G651">
        <v>1</v>
      </c>
      <c r="H651" s="6">
        <v>342857</v>
      </c>
      <c r="I651" s="7">
        <v>45799</v>
      </c>
      <c r="J651" s="7">
        <v>45799</v>
      </c>
      <c r="K651" t="s">
        <v>137</v>
      </c>
      <c r="L651" t="s">
        <v>40</v>
      </c>
      <c r="M651" t="s">
        <v>5</v>
      </c>
      <c r="N651" t="s">
        <v>41</v>
      </c>
      <c r="O651" t="s">
        <v>47</v>
      </c>
      <c r="P651" t="s">
        <v>2082</v>
      </c>
      <c r="Q651">
        <v>12.5</v>
      </c>
      <c r="R651">
        <v>0</v>
      </c>
      <c r="S651">
        <v>0</v>
      </c>
      <c r="U651">
        <v>42857</v>
      </c>
      <c r="V651">
        <v>42857</v>
      </c>
      <c r="W651">
        <v>0</v>
      </c>
      <c r="X651">
        <v>0</v>
      </c>
      <c r="Y651" t="s">
        <v>44</v>
      </c>
    </row>
    <row r="652" spans="1:25" x14ac:dyDescent="0.25">
      <c r="A652">
        <v>651</v>
      </c>
      <c r="B652">
        <v>64896</v>
      </c>
      <c r="C652">
        <v>0</v>
      </c>
      <c r="D652">
        <v>0</v>
      </c>
      <c r="E652" t="s">
        <v>972</v>
      </c>
      <c r="F652" t="s">
        <v>2623</v>
      </c>
      <c r="G652">
        <v>1</v>
      </c>
      <c r="H652" s="6">
        <v>930523</v>
      </c>
      <c r="I652" s="7">
        <v>45799</v>
      </c>
      <c r="J652" s="7">
        <v>45799</v>
      </c>
      <c r="K652">
        <v>8</v>
      </c>
      <c r="L652" t="s">
        <v>40</v>
      </c>
      <c r="M652" t="s">
        <v>7</v>
      </c>
      <c r="N652" t="s">
        <v>41</v>
      </c>
      <c r="O652" t="s">
        <v>64</v>
      </c>
      <c r="P652" t="s">
        <v>2082</v>
      </c>
      <c r="Q652">
        <v>8</v>
      </c>
      <c r="R652">
        <v>0</v>
      </c>
      <c r="S652">
        <v>0</v>
      </c>
      <c r="U652">
        <v>74442</v>
      </c>
      <c r="V652">
        <v>74442</v>
      </c>
      <c r="W652">
        <v>0</v>
      </c>
      <c r="X652">
        <v>0</v>
      </c>
      <c r="Y652" t="s">
        <v>44</v>
      </c>
    </row>
    <row r="653" spans="1:25" x14ac:dyDescent="0.25">
      <c r="A653">
        <v>652</v>
      </c>
      <c r="B653">
        <v>64894</v>
      </c>
      <c r="C653">
        <v>0</v>
      </c>
      <c r="D653">
        <v>0</v>
      </c>
      <c r="E653" t="s">
        <v>978</v>
      </c>
      <c r="F653" t="s">
        <v>979</v>
      </c>
      <c r="G653">
        <v>1</v>
      </c>
      <c r="H653" s="6">
        <v>2845797</v>
      </c>
      <c r="I653" s="7">
        <v>45799</v>
      </c>
      <c r="J653" s="7">
        <v>45799</v>
      </c>
      <c r="K653">
        <v>8</v>
      </c>
      <c r="L653" t="s">
        <v>40</v>
      </c>
      <c r="M653" t="s">
        <v>7</v>
      </c>
      <c r="N653" t="s">
        <v>41</v>
      </c>
      <c r="O653" t="s">
        <v>64</v>
      </c>
      <c r="P653" t="s">
        <v>2082</v>
      </c>
      <c r="Q653">
        <v>8</v>
      </c>
      <c r="R653">
        <v>0</v>
      </c>
      <c r="S653">
        <v>0</v>
      </c>
      <c r="U653">
        <v>227664</v>
      </c>
      <c r="V653">
        <v>227664</v>
      </c>
      <c r="W653">
        <v>0</v>
      </c>
      <c r="X653">
        <v>0</v>
      </c>
      <c r="Y653" t="s">
        <v>44</v>
      </c>
    </row>
    <row r="654" spans="1:25" x14ac:dyDescent="0.25">
      <c r="A654">
        <v>653</v>
      </c>
      <c r="B654">
        <v>64898</v>
      </c>
      <c r="C654">
        <v>0</v>
      </c>
      <c r="D654">
        <v>0</v>
      </c>
      <c r="E654" t="s">
        <v>2453</v>
      </c>
      <c r="F654" t="s">
        <v>2454</v>
      </c>
      <c r="G654">
        <v>1</v>
      </c>
      <c r="H654" s="6">
        <v>296471</v>
      </c>
      <c r="I654" s="7">
        <v>45799</v>
      </c>
      <c r="J654" s="7">
        <v>45799</v>
      </c>
      <c r="K654">
        <v>15</v>
      </c>
      <c r="L654" t="s">
        <v>40</v>
      </c>
      <c r="M654" t="s">
        <v>5</v>
      </c>
      <c r="N654" t="s">
        <v>41</v>
      </c>
      <c r="O654" t="s">
        <v>57</v>
      </c>
      <c r="P654" t="s">
        <v>2082</v>
      </c>
      <c r="Q654">
        <v>15</v>
      </c>
      <c r="R654">
        <v>0</v>
      </c>
      <c r="S654">
        <v>0</v>
      </c>
      <c r="U654">
        <v>44471</v>
      </c>
      <c r="V654">
        <v>44471</v>
      </c>
      <c r="W654">
        <v>0</v>
      </c>
      <c r="X654">
        <v>0</v>
      </c>
      <c r="Y654" t="s">
        <v>48</v>
      </c>
    </row>
    <row r="655" spans="1:25" x14ac:dyDescent="0.25">
      <c r="A655">
        <v>654</v>
      </c>
      <c r="B655">
        <v>64890</v>
      </c>
      <c r="C655">
        <v>0</v>
      </c>
      <c r="D655">
        <v>0</v>
      </c>
      <c r="E655" t="s">
        <v>860</v>
      </c>
      <c r="F655" t="s">
        <v>861</v>
      </c>
      <c r="G655">
        <v>1</v>
      </c>
      <c r="H655" s="6">
        <v>1118118</v>
      </c>
      <c r="I655" s="7">
        <v>45799</v>
      </c>
      <c r="J655" s="7">
        <v>45799</v>
      </c>
      <c r="K655">
        <v>15</v>
      </c>
      <c r="L655" t="s">
        <v>40</v>
      </c>
      <c r="M655" t="s">
        <v>3</v>
      </c>
      <c r="N655" t="s">
        <v>41</v>
      </c>
      <c r="O655" t="s">
        <v>51</v>
      </c>
      <c r="P655" t="s">
        <v>2082</v>
      </c>
      <c r="Q655">
        <v>15</v>
      </c>
      <c r="R655">
        <v>0</v>
      </c>
      <c r="S655">
        <v>0</v>
      </c>
      <c r="U655">
        <v>167718</v>
      </c>
      <c r="V655">
        <v>167718</v>
      </c>
      <c r="W655">
        <v>0</v>
      </c>
      <c r="X655">
        <v>0</v>
      </c>
      <c r="Y655" t="s">
        <v>48</v>
      </c>
    </row>
    <row r="656" spans="1:25" x14ac:dyDescent="0.25">
      <c r="A656">
        <v>655</v>
      </c>
      <c r="B656">
        <v>64891</v>
      </c>
      <c r="C656">
        <v>0</v>
      </c>
      <c r="D656">
        <v>0</v>
      </c>
      <c r="E656" t="s">
        <v>2254</v>
      </c>
      <c r="F656" t="s">
        <v>2255</v>
      </c>
      <c r="G656">
        <v>1</v>
      </c>
      <c r="H656" s="6">
        <v>372706</v>
      </c>
      <c r="I656" s="7">
        <v>45799</v>
      </c>
      <c r="J656" s="7">
        <v>45799</v>
      </c>
      <c r="K656">
        <v>15</v>
      </c>
      <c r="L656" t="s">
        <v>40</v>
      </c>
      <c r="M656" t="s">
        <v>3</v>
      </c>
      <c r="N656" t="s">
        <v>41</v>
      </c>
      <c r="O656" t="s">
        <v>51</v>
      </c>
      <c r="P656" t="s">
        <v>2082</v>
      </c>
      <c r="Q656">
        <v>15</v>
      </c>
      <c r="R656">
        <v>0</v>
      </c>
      <c r="S656">
        <v>0</v>
      </c>
      <c r="U656">
        <v>55906</v>
      </c>
      <c r="V656">
        <v>55906</v>
      </c>
      <c r="W656">
        <v>0</v>
      </c>
      <c r="X656">
        <v>0</v>
      </c>
      <c r="Y656" t="s">
        <v>48</v>
      </c>
    </row>
    <row r="657" spans="1:25" x14ac:dyDescent="0.25">
      <c r="A657">
        <v>656</v>
      </c>
      <c r="B657">
        <v>64900</v>
      </c>
      <c r="C657">
        <v>0</v>
      </c>
      <c r="D657">
        <v>0</v>
      </c>
      <c r="E657" t="s">
        <v>1167</v>
      </c>
      <c r="F657" t="s">
        <v>1168</v>
      </c>
      <c r="G657">
        <v>1</v>
      </c>
      <c r="H657" s="6">
        <v>10000000</v>
      </c>
      <c r="I657" s="7">
        <v>45799</v>
      </c>
      <c r="J657" s="7">
        <v>45799</v>
      </c>
      <c r="K657">
        <v>8</v>
      </c>
      <c r="L657" t="s">
        <v>40</v>
      </c>
      <c r="M657" t="s">
        <v>5</v>
      </c>
      <c r="N657" t="s">
        <v>41</v>
      </c>
      <c r="O657" t="s">
        <v>77</v>
      </c>
      <c r="P657" t="s">
        <v>2082</v>
      </c>
      <c r="Q657">
        <v>8</v>
      </c>
      <c r="R657">
        <v>0</v>
      </c>
      <c r="S657">
        <v>0</v>
      </c>
      <c r="U657">
        <v>800000</v>
      </c>
      <c r="V657">
        <v>800000</v>
      </c>
      <c r="W657">
        <v>0</v>
      </c>
      <c r="X657">
        <v>0</v>
      </c>
      <c r="Y657" t="s">
        <v>48</v>
      </c>
    </row>
    <row r="658" spans="1:25" x14ac:dyDescent="0.25">
      <c r="A658">
        <v>657</v>
      </c>
      <c r="B658">
        <v>64897</v>
      </c>
      <c r="C658">
        <v>0</v>
      </c>
      <c r="D658">
        <v>0</v>
      </c>
      <c r="E658" t="s">
        <v>2252</v>
      </c>
      <c r="F658" t="s">
        <v>2253</v>
      </c>
      <c r="G658">
        <v>1</v>
      </c>
      <c r="H658" s="6">
        <v>559059</v>
      </c>
      <c r="I658" s="7">
        <v>45799</v>
      </c>
      <c r="J658" s="7">
        <v>45799</v>
      </c>
      <c r="K658">
        <v>15</v>
      </c>
      <c r="L658" t="s">
        <v>40</v>
      </c>
      <c r="M658" t="s">
        <v>3</v>
      </c>
      <c r="N658" t="s">
        <v>41</v>
      </c>
      <c r="O658" t="s">
        <v>51</v>
      </c>
      <c r="P658" t="s">
        <v>2082</v>
      </c>
      <c r="Q658">
        <v>15</v>
      </c>
      <c r="R658">
        <v>0</v>
      </c>
      <c r="S658">
        <v>0</v>
      </c>
      <c r="U658">
        <v>83859</v>
      </c>
      <c r="V658">
        <v>83859</v>
      </c>
      <c r="W658">
        <v>0</v>
      </c>
      <c r="X658">
        <v>0</v>
      </c>
      <c r="Y658" t="s">
        <v>48</v>
      </c>
    </row>
    <row r="659" spans="1:25" x14ac:dyDescent="0.25">
      <c r="A659">
        <v>658</v>
      </c>
      <c r="B659">
        <v>64892</v>
      </c>
      <c r="C659">
        <v>0</v>
      </c>
      <c r="D659">
        <v>0</v>
      </c>
      <c r="E659" t="s">
        <v>1083</v>
      </c>
      <c r="F659" t="s">
        <v>1084</v>
      </c>
      <c r="G659">
        <v>1</v>
      </c>
      <c r="H659" s="6">
        <v>819953</v>
      </c>
      <c r="I659" s="7">
        <v>45799</v>
      </c>
      <c r="J659" s="7">
        <v>45799</v>
      </c>
      <c r="K659">
        <v>15</v>
      </c>
      <c r="L659" t="s">
        <v>40</v>
      </c>
      <c r="M659" t="s">
        <v>3</v>
      </c>
      <c r="N659" t="s">
        <v>41</v>
      </c>
      <c r="O659" t="s">
        <v>51</v>
      </c>
      <c r="P659" t="s">
        <v>2082</v>
      </c>
      <c r="Q659">
        <v>15</v>
      </c>
      <c r="R659">
        <v>0</v>
      </c>
      <c r="S659">
        <v>0</v>
      </c>
      <c r="U659">
        <v>122993</v>
      </c>
      <c r="V659">
        <v>122993</v>
      </c>
      <c r="W659">
        <v>0</v>
      </c>
      <c r="X659">
        <v>0</v>
      </c>
      <c r="Y659" t="s">
        <v>48</v>
      </c>
    </row>
    <row r="660" spans="1:25" x14ac:dyDescent="0.25">
      <c r="A660">
        <v>659</v>
      </c>
      <c r="B660">
        <v>64899</v>
      </c>
      <c r="C660">
        <v>0</v>
      </c>
      <c r="D660">
        <v>0</v>
      </c>
      <c r="E660" t="s">
        <v>2257</v>
      </c>
      <c r="F660" t="s">
        <v>2258</v>
      </c>
      <c r="G660">
        <v>1</v>
      </c>
      <c r="H660" s="6">
        <v>15088421</v>
      </c>
      <c r="I660" s="7">
        <v>45799</v>
      </c>
      <c r="J660" s="7">
        <v>45799</v>
      </c>
      <c r="K660">
        <v>5</v>
      </c>
      <c r="L660" t="s">
        <v>40</v>
      </c>
      <c r="M660" t="s">
        <v>3</v>
      </c>
      <c r="N660" t="s">
        <v>41</v>
      </c>
      <c r="O660" t="s">
        <v>51</v>
      </c>
      <c r="P660" t="s">
        <v>2082</v>
      </c>
      <c r="Q660">
        <v>5</v>
      </c>
      <c r="R660">
        <v>0</v>
      </c>
      <c r="S660">
        <v>0</v>
      </c>
      <c r="U660">
        <v>754421</v>
      </c>
      <c r="V660">
        <v>754421</v>
      </c>
      <c r="W660">
        <v>0</v>
      </c>
      <c r="X660">
        <v>0</v>
      </c>
      <c r="Y660" t="s">
        <v>2086</v>
      </c>
    </row>
    <row r="661" spans="1:25" x14ac:dyDescent="0.25">
      <c r="A661">
        <v>660</v>
      </c>
      <c r="B661">
        <v>64901</v>
      </c>
      <c r="C661">
        <v>0</v>
      </c>
      <c r="D661">
        <v>0</v>
      </c>
      <c r="E661" t="s">
        <v>1479</v>
      </c>
      <c r="F661" t="s">
        <v>1480</v>
      </c>
      <c r="G661">
        <v>1</v>
      </c>
      <c r="H661" s="6">
        <v>73377117</v>
      </c>
      <c r="I661" s="7">
        <v>45799</v>
      </c>
      <c r="J661" s="7">
        <v>45799</v>
      </c>
      <c r="K661" t="s">
        <v>1481</v>
      </c>
      <c r="L661" t="s">
        <v>40</v>
      </c>
      <c r="M661" t="s">
        <v>5</v>
      </c>
      <c r="N661" t="s">
        <v>41</v>
      </c>
      <c r="O661" t="s">
        <v>57</v>
      </c>
      <c r="P661" t="s">
        <v>2082</v>
      </c>
      <c r="Q661">
        <v>1.5</v>
      </c>
      <c r="R661">
        <v>0</v>
      </c>
      <c r="S661">
        <v>0</v>
      </c>
      <c r="U661">
        <v>1100657</v>
      </c>
      <c r="V661">
        <v>1100657</v>
      </c>
      <c r="W661">
        <v>0</v>
      </c>
      <c r="X661">
        <v>0</v>
      </c>
      <c r="Y661" t="s">
        <v>48</v>
      </c>
    </row>
    <row r="662" spans="1:25" x14ac:dyDescent="0.25">
      <c r="A662">
        <v>661</v>
      </c>
      <c r="B662">
        <v>64895</v>
      </c>
      <c r="C662">
        <v>0</v>
      </c>
      <c r="D662">
        <v>0</v>
      </c>
      <c r="E662" t="s">
        <v>1506</v>
      </c>
      <c r="F662" t="s">
        <v>1507</v>
      </c>
      <c r="G662">
        <v>1</v>
      </c>
      <c r="H662" s="6">
        <v>169921</v>
      </c>
      <c r="I662" s="7">
        <v>45799</v>
      </c>
      <c r="J662" s="7">
        <v>45799</v>
      </c>
      <c r="K662">
        <v>8</v>
      </c>
      <c r="L662" t="s">
        <v>40</v>
      </c>
      <c r="M662" t="s">
        <v>7</v>
      </c>
      <c r="N662" t="s">
        <v>41</v>
      </c>
      <c r="O662" t="s">
        <v>64</v>
      </c>
      <c r="P662" t="s">
        <v>2082</v>
      </c>
      <c r="Q662">
        <v>8</v>
      </c>
      <c r="R662">
        <v>0</v>
      </c>
      <c r="S662">
        <v>0</v>
      </c>
      <c r="U662">
        <v>13594</v>
      </c>
      <c r="V662">
        <v>13594</v>
      </c>
      <c r="W662">
        <v>0</v>
      </c>
      <c r="X662">
        <v>0</v>
      </c>
      <c r="Y662" t="s">
        <v>44</v>
      </c>
    </row>
    <row r="663" spans="1:25" x14ac:dyDescent="0.25">
      <c r="A663">
        <v>662</v>
      </c>
      <c r="B663">
        <v>64902</v>
      </c>
      <c r="C663">
        <v>0</v>
      </c>
      <c r="D663">
        <v>0</v>
      </c>
      <c r="E663" t="s">
        <v>2381</v>
      </c>
      <c r="F663" t="s">
        <v>2382</v>
      </c>
      <c r="G663">
        <v>1</v>
      </c>
      <c r="H663" s="6">
        <v>1179622</v>
      </c>
      <c r="I663" s="7">
        <v>45797</v>
      </c>
      <c r="J663" s="7">
        <v>45797</v>
      </c>
      <c r="K663">
        <v>7</v>
      </c>
      <c r="L663" t="s">
        <v>40</v>
      </c>
      <c r="M663" t="s">
        <v>5</v>
      </c>
      <c r="N663" t="s">
        <v>41</v>
      </c>
      <c r="O663" t="s">
        <v>77</v>
      </c>
      <c r="P663" t="s">
        <v>2082</v>
      </c>
      <c r="Q663">
        <v>7</v>
      </c>
      <c r="R663">
        <v>0</v>
      </c>
      <c r="S663">
        <v>0</v>
      </c>
      <c r="U663">
        <v>82574</v>
      </c>
      <c r="V663">
        <v>82574</v>
      </c>
      <c r="W663">
        <v>0</v>
      </c>
      <c r="X663">
        <v>0</v>
      </c>
      <c r="Y663" t="s">
        <v>48</v>
      </c>
    </row>
    <row r="664" spans="1:25" x14ac:dyDescent="0.25">
      <c r="A664">
        <v>663</v>
      </c>
      <c r="B664">
        <v>64888</v>
      </c>
      <c r="C664">
        <v>0</v>
      </c>
      <c r="D664">
        <v>0</v>
      </c>
      <c r="E664" t="s">
        <v>1089</v>
      </c>
      <c r="F664" t="s">
        <v>1090</v>
      </c>
      <c r="G664">
        <v>1</v>
      </c>
      <c r="H664" s="6">
        <v>414000</v>
      </c>
      <c r="I664" s="7">
        <v>45797</v>
      </c>
      <c r="J664" s="7">
        <v>45797</v>
      </c>
      <c r="K664">
        <v>10</v>
      </c>
      <c r="L664" t="s">
        <v>40</v>
      </c>
      <c r="M664" t="s">
        <v>5</v>
      </c>
      <c r="N664" t="s">
        <v>41</v>
      </c>
      <c r="O664" t="s">
        <v>47</v>
      </c>
      <c r="P664" t="s">
        <v>2082</v>
      </c>
      <c r="Q664">
        <v>10</v>
      </c>
      <c r="R664">
        <v>0</v>
      </c>
      <c r="S664">
        <v>0</v>
      </c>
      <c r="U664">
        <v>41400</v>
      </c>
      <c r="V664">
        <v>41400</v>
      </c>
      <c r="W664">
        <v>0</v>
      </c>
      <c r="X664">
        <v>0</v>
      </c>
      <c r="Y664" t="s">
        <v>72</v>
      </c>
    </row>
    <row r="665" spans="1:25" x14ac:dyDescent="0.25">
      <c r="A665">
        <v>664</v>
      </c>
      <c r="B665">
        <v>64887</v>
      </c>
      <c r="C665">
        <v>0</v>
      </c>
      <c r="D665">
        <v>0</v>
      </c>
      <c r="E665" t="s">
        <v>814</v>
      </c>
      <c r="F665" t="s">
        <v>815</v>
      </c>
      <c r="G665">
        <v>1</v>
      </c>
      <c r="H665" s="6">
        <v>13620424</v>
      </c>
      <c r="I665" s="7">
        <v>45797</v>
      </c>
      <c r="J665" s="7">
        <v>45797</v>
      </c>
      <c r="K665">
        <v>15</v>
      </c>
      <c r="L665" t="s">
        <v>40</v>
      </c>
      <c r="M665" t="s">
        <v>5</v>
      </c>
      <c r="N665" t="s">
        <v>41</v>
      </c>
      <c r="O665" t="s">
        <v>54</v>
      </c>
      <c r="P665" t="s">
        <v>2082</v>
      </c>
      <c r="Q665">
        <v>3.3</v>
      </c>
      <c r="R665">
        <v>11.7</v>
      </c>
      <c r="S665">
        <v>0</v>
      </c>
      <c r="U665">
        <v>2043064</v>
      </c>
      <c r="V665">
        <v>449474</v>
      </c>
      <c r="W665">
        <v>1593590</v>
      </c>
      <c r="X665">
        <v>0</v>
      </c>
      <c r="Y665" t="s">
        <v>48</v>
      </c>
    </row>
    <row r="666" spans="1:25" x14ac:dyDescent="0.25">
      <c r="A666">
        <v>665</v>
      </c>
      <c r="B666">
        <v>64889</v>
      </c>
      <c r="C666">
        <v>0</v>
      </c>
      <c r="D666">
        <v>0</v>
      </c>
      <c r="E666" t="s">
        <v>1536</v>
      </c>
      <c r="F666" t="s">
        <v>1537</v>
      </c>
      <c r="G666">
        <v>1</v>
      </c>
      <c r="H666" s="6">
        <v>5000000</v>
      </c>
      <c r="I666" s="7">
        <v>45797</v>
      </c>
      <c r="J666" s="7">
        <v>45797</v>
      </c>
      <c r="K666">
        <v>8</v>
      </c>
      <c r="L666" t="s">
        <v>40</v>
      </c>
      <c r="M666" t="s">
        <v>5</v>
      </c>
      <c r="N666" t="s">
        <v>41</v>
      </c>
      <c r="O666" t="s">
        <v>57</v>
      </c>
      <c r="P666" t="s">
        <v>2082</v>
      </c>
      <c r="Q666">
        <v>3</v>
      </c>
      <c r="R666">
        <v>5</v>
      </c>
      <c r="S666">
        <v>0</v>
      </c>
      <c r="U666">
        <v>400000</v>
      </c>
      <c r="V666">
        <v>150000</v>
      </c>
      <c r="W666">
        <v>250000</v>
      </c>
      <c r="X666">
        <v>0</v>
      </c>
      <c r="Y666" t="s">
        <v>72</v>
      </c>
    </row>
    <row r="667" spans="1:25" x14ac:dyDescent="0.25">
      <c r="A667">
        <v>666</v>
      </c>
      <c r="B667">
        <v>64876</v>
      </c>
      <c r="C667">
        <v>0</v>
      </c>
      <c r="D667">
        <v>0</v>
      </c>
      <c r="E667" t="s">
        <v>429</v>
      </c>
      <c r="F667" t="s">
        <v>430</v>
      </c>
      <c r="G667">
        <v>1</v>
      </c>
      <c r="H667" s="6">
        <v>4423669</v>
      </c>
      <c r="I667" s="7">
        <v>45796</v>
      </c>
      <c r="J667" s="7">
        <v>45796</v>
      </c>
      <c r="K667">
        <v>15</v>
      </c>
      <c r="L667" t="s">
        <v>40</v>
      </c>
      <c r="M667" t="s">
        <v>5</v>
      </c>
      <c r="N667" t="s">
        <v>41</v>
      </c>
      <c r="O667" t="s">
        <v>54</v>
      </c>
      <c r="P667" t="s">
        <v>2082</v>
      </c>
      <c r="Q667">
        <v>9</v>
      </c>
      <c r="R667">
        <v>6</v>
      </c>
      <c r="S667">
        <v>0</v>
      </c>
      <c r="U667">
        <v>663550</v>
      </c>
      <c r="V667">
        <v>398130</v>
      </c>
      <c r="W667">
        <v>265420</v>
      </c>
      <c r="X667">
        <v>0</v>
      </c>
      <c r="Y667" t="s">
        <v>48</v>
      </c>
    </row>
    <row r="668" spans="1:25" x14ac:dyDescent="0.25">
      <c r="A668">
        <v>667</v>
      </c>
      <c r="B668">
        <v>64885</v>
      </c>
      <c r="C668">
        <v>0</v>
      </c>
      <c r="D668">
        <v>0</v>
      </c>
      <c r="E668" t="s">
        <v>1127</v>
      </c>
      <c r="F668" t="s">
        <v>1128</v>
      </c>
      <c r="G668">
        <v>1</v>
      </c>
      <c r="H668" s="6">
        <v>3107840</v>
      </c>
      <c r="I668" s="7">
        <v>45796</v>
      </c>
      <c r="J668" s="7">
        <v>45796</v>
      </c>
      <c r="K668">
        <v>8</v>
      </c>
      <c r="L668" t="s">
        <v>40</v>
      </c>
      <c r="M668" t="s">
        <v>9</v>
      </c>
      <c r="N668" t="s">
        <v>41</v>
      </c>
      <c r="O668" t="s">
        <v>42</v>
      </c>
      <c r="P668" t="s">
        <v>2082</v>
      </c>
      <c r="Q668">
        <v>8</v>
      </c>
      <c r="R668">
        <v>0</v>
      </c>
      <c r="S668">
        <v>0</v>
      </c>
      <c r="U668">
        <v>248627</v>
      </c>
      <c r="V668">
        <v>248627</v>
      </c>
      <c r="W668">
        <v>0</v>
      </c>
      <c r="X668">
        <v>0</v>
      </c>
      <c r="Y668" t="s">
        <v>109</v>
      </c>
    </row>
    <row r="669" spans="1:25" x14ac:dyDescent="0.25">
      <c r="A669">
        <v>668</v>
      </c>
      <c r="B669">
        <v>64875</v>
      </c>
      <c r="C669">
        <v>0</v>
      </c>
      <c r="D669">
        <v>0</v>
      </c>
      <c r="E669" t="s">
        <v>1792</v>
      </c>
      <c r="F669" t="s">
        <v>1793</v>
      </c>
      <c r="G669">
        <v>1</v>
      </c>
      <c r="H669" s="6">
        <v>1322077</v>
      </c>
      <c r="I669" s="7">
        <v>45796</v>
      </c>
      <c r="J669" s="7">
        <v>45796</v>
      </c>
      <c r="K669">
        <v>15</v>
      </c>
      <c r="L669" t="s">
        <v>40</v>
      </c>
      <c r="M669" t="s">
        <v>5</v>
      </c>
      <c r="N669" t="s">
        <v>41</v>
      </c>
      <c r="O669" t="s">
        <v>54</v>
      </c>
      <c r="P669" t="s">
        <v>2082</v>
      </c>
      <c r="Q669">
        <v>9</v>
      </c>
      <c r="R669">
        <v>6</v>
      </c>
      <c r="S669">
        <v>0</v>
      </c>
      <c r="U669">
        <v>198312</v>
      </c>
      <c r="V669">
        <v>118987</v>
      </c>
      <c r="W669">
        <v>79325</v>
      </c>
      <c r="X669">
        <v>0</v>
      </c>
      <c r="Y669" t="s">
        <v>48</v>
      </c>
    </row>
    <row r="670" spans="1:25" x14ac:dyDescent="0.25">
      <c r="A670">
        <v>669</v>
      </c>
      <c r="B670">
        <v>64886</v>
      </c>
      <c r="C670">
        <v>0</v>
      </c>
      <c r="D670">
        <v>0</v>
      </c>
      <c r="E670" t="s">
        <v>1054</v>
      </c>
      <c r="F670" t="s">
        <v>1055</v>
      </c>
      <c r="G670">
        <v>1</v>
      </c>
      <c r="H670" s="6">
        <v>9533636</v>
      </c>
      <c r="I670" s="7">
        <v>45796</v>
      </c>
      <c r="J670" s="7">
        <v>45796</v>
      </c>
      <c r="K670">
        <v>8</v>
      </c>
      <c r="L670" t="s">
        <v>40</v>
      </c>
      <c r="M670" t="s">
        <v>9</v>
      </c>
      <c r="N670" t="s">
        <v>41</v>
      </c>
      <c r="O670" t="s">
        <v>42</v>
      </c>
      <c r="P670" t="s">
        <v>2082</v>
      </c>
      <c r="Q670">
        <v>8</v>
      </c>
      <c r="R670">
        <v>0</v>
      </c>
      <c r="S670">
        <v>0</v>
      </c>
      <c r="U670">
        <v>762691</v>
      </c>
      <c r="V670">
        <v>762691</v>
      </c>
      <c r="W670">
        <v>0</v>
      </c>
      <c r="X670">
        <v>0</v>
      </c>
      <c r="Y670" t="s">
        <v>67</v>
      </c>
    </row>
    <row r="671" spans="1:25" x14ac:dyDescent="0.25">
      <c r="A671">
        <v>670</v>
      </c>
      <c r="B671">
        <v>64877</v>
      </c>
      <c r="C671">
        <v>0</v>
      </c>
      <c r="D671">
        <v>0</v>
      </c>
      <c r="E671" t="s">
        <v>1343</v>
      </c>
      <c r="F671" t="s">
        <v>1344</v>
      </c>
      <c r="G671">
        <v>1</v>
      </c>
      <c r="H671" s="6">
        <v>34308</v>
      </c>
      <c r="I671" s="7">
        <v>45796</v>
      </c>
      <c r="J671" s="7">
        <v>45796</v>
      </c>
      <c r="K671">
        <v>8</v>
      </c>
      <c r="L671" t="s">
        <v>40</v>
      </c>
      <c r="M671" t="s">
        <v>9</v>
      </c>
      <c r="N671" t="s">
        <v>41</v>
      </c>
      <c r="O671" t="s">
        <v>42</v>
      </c>
      <c r="P671" t="s">
        <v>2082</v>
      </c>
      <c r="Q671">
        <v>8</v>
      </c>
      <c r="R671">
        <v>0</v>
      </c>
      <c r="S671">
        <v>0</v>
      </c>
      <c r="U671">
        <v>2745</v>
      </c>
      <c r="V671">
        <v>2745</v>
      </c>
      <c r="W671">
        <v>0</v>
      </c>
      <c r="X671">
        <v>0</v>
      </c>
      <c r="Y671" t="s">
        <v>109</v>
      </c>
    </row>
    <row r="672" spans="1:25" x14ac:dyDescent="0.25">
      <c r="A672">
        <v>671</v>
      </c>
      <c r="B672">
        <v>64878</v>
      </c>
      <c r="C672">
        <v>0</v>
      </c>
      <c r="D672">
        <v>0</v>
      </c>
      <c r="E672" t="s">
        <v>1345</v>
      </c>
      <c r="F672" t="s">
        <v>1346</v>
      </c>
      <c r="G672">
        <v>1</v>
      </c>
      <c r="H672" s="6">
        <v>380029</v>
      </c>
      <c r="I672" s="7">
        <v>45796</v>
      </c>
      <c r="J672" s="7">
        <v>45796</v>
      </c>
      <c r="K672">
        <v>8</v>
      </c>
      <c r="L672" t="s">
        <v>40</v>
      </c>
      <c r="M672" t="s">
        <v>9</v>
      </c>
      <c r="N672" t="s">
        <v>41</v>
      </c>
      <c r="O672" t="s">
        <v>42</v>
      </c>
      <c r="P672" t="s">
        <v>2082</v>
      </c>
      <c r="Q672">
        <v>8</v>
      </c>
      <c r="R672">
        <v>0</v>
      </c>
      <c r="S672">
        <v>0</v>
      </c>
      <c r="U672">
        <v>30402</v>
      </c>
      <c r="V672">
        <v>30402</v>
      </c>
      <c r="W672">
        <v>0</v>
      </c>
      <c r="X672">
        <v>0</v>
      </c>
      <c r="Y672" t="s">
        <v>109</v>
      </c>
    </row>
    <row r="673" spans="1:25" x14ac:dyDescent="0.25">
      <c r="A673">
        <v>672</v>
      </c>
      <c r="B673">
        <v>64867</v>
      </c>
      <c r="C673">
        <v>0</v>
      </c>
      <c r="D673">
        <v>0</v>
      </c>
      <c r="E673" t="s">
        <v>954</v>
      </c>
      <c r="F673" t="s">
        <v>955</v>
      </c>
      <c r="G673">
        <v>1</v>
      </c>
      <c r="H673" s="6">
        <v>230000000</v>
      </c>
      <c r="I673" s="7">
        <v>45793</v>
      </c>
      <c r="J673" s="7">
        <v>45793</v>
      </c>
      <c r="K673">
        <v>15</v>
      </c>
      <c r="L673" t="s">
        <v>40</v>
      </c>
      <c r="M673" t="s">
        <v>5</v>
      </c>
      <c r="N673" t="s">
        <v>41</v>
      </c>
      <c r="O673" t="s">
        <v>54</v>
      </c>
      <c r="P673" t="s">
        <v>2082</v>
      </c>
      <c r="Q673">
        <v>5</v>
      </c>
      <c r="R673">
        <v>10</v>
      </c>
      <c r="S673">
        <v>0</v>
      </c>
      <c r="U673">
        <v>34500000</v>
      </c>
      <c r="V673">
        <v>11500000</v>
      </c>
      <c r="W673">
        <v>23000000</v>
      </c>
      <c r="X673">
        <v>0</v>
      </c>
      <c r="Y673" t="s">
        <v>48</v>
      </c>
    </row>
    <row r="674" spans="1:25" x14ac:dyDescent="0.25">
      <c r="A674">
        <v>673</v>
      </c>
      <c r="B674">
        <v>64868</v>
      </c>
      <c r="C674">
        <v>0</v>
      </c>
      <c r="D674">
        <v>0</v>
      </c>
      <c r="E674" t="s">
        <v>1232</v>
      </c>
      <c r="F674" t="s">
        <v>1233</v>
      </c>
      <c r="G674">
        <v>1</v>
      </c>
      <c r="H674" s="6">
        <v>96748349</v>
      </c>
      <c r="I674" s="7">
        <v>45793</v>
      </c>
      <c r="J674" s="7">
        <v>45793</v>
      </c>
      <c r="K674">
        <v>15</v>
      </c>
      <c r="L674" t="s">
        <v>40</v>
      </c>
      <c r="M674" t="s">
        <v>5</v>
      </c>
      <c r="N674" t="s">
        <v>41</v>
      </c>
      <c r="O674" t="s">
        <v>54</v>
      </c>
      <c r="P674" t="s">
        <v>2082</v>
      </c>
      <c r="Q674">
        <v>3.7</v>
      </c>
      <c r="R674">
        <v>11.3</v>
      </c>
      <c r="S674">
        <v>0</v>
      </c>
      <c r="U674">
        <v>14512252</v>
      </c>
      <c r="V674">
        <v>3579689</v>
      </c>
      <c r="W674">
        <v>10932563</v>
      </c>
      <c r="X674">
        <v>0</v>
      </c>
      <c r="Y674" t="s">
        <v>67</v>
      </c>
    </row>
    <row r="675" spans="1:25" x14ac:dyDescent="0.25">
      <c r="A675">
        <v>674</v>
      </c>
      <c r="B675">
        <v>64864</v>
      </c>
      <c r="C675">
        <v>0</v>
      </c>
      <c r="D675">
        <v>0</v>
      </c>
      <c r="E675" t="s">
        <v>2271</v>
      </c>
      <c r="F675" t="s">
        <v>2272</v>
      </c>
      <c r="G675">
        <v>1</v>
      </c>
      <c r="H675" s="6">
        <v>678438</v>
      </c>
      <c r="I675" s="7">
        <v>45793</v>
      </c>
      <c r="J675" s="7">
        <v>45793</v>
      </c>
      <c r="K675">
        <v>15</v>
      </c>
      <c r="L675" t="s">
        <v>40</v>
      </c>
      <c r="M675" t="s">
        <v>5</v>
      </c>
      <c r="N675" t="s">
        <v>41</v>
      </c>
      <c r="O675" t="s">
        <v>54</v>
      </c>
      <c r="P675" t="s">
        <v>2082</v>
      </c>
      <c r="Q675">
        <v>4</v>
      </c>
      <c r="R675">
        <v>11</v>
      </c>
      <c r="S675">
        <v>0</v>
      </c>
      <c r="U675">
        <v>101766</v>
      </c>
      <c r="V675">
        <v>27138</v>
      </c>
      <c r="W675">
        <v>74628</v>
      </c>
      <c r="X675">
        <v>0</v>
      </c>
      <c r="Y675" t="s">
        <v>109</v>
      </c>
    </row>
    <row r="676" spans="1:25" x14ac:dyDescent="0.25">
      <c r="A676">
        <v>675</v>
      </c>
      <c r="B676">
        <v>64869</v>
      </c>
      <c r="C676">
        <v>0</v>
      </c>
      <c r="D676">
        <v>0</v>
      </c>
      <c r="E676" t="s">
        <v>2469</v>
      </c>
      <c r="F676" t="s">
        <v>2470</v>
      </c>
      <c r="G676">
        <v>1</v>
      </c>
      <c r="H676" s="6">
        <v>548234</v>
      </c>
      <c r="I676" s="7">
        <v>45793</v>
      </c>
      <c r="J676" s="7">
        <v>45793</v>
      </c>
      <c r="K676">
        <v>15</v>
      </c>
      <c r="L676" t="s">
        <v>40</v>
      </c>
      <c r="M676" t="s">
        <v>5</v>
      </c>
      <c r="N676" t="s">
        <v>41</v>
      </c>
      <c r="O676" t="s">
        <v>57</v>
      </c>
      <c r="P676" t="s">
        <v>2082</v>
      </c>
      <c r="Q676">
        <v>15</v>
      </c>
      <c r="R676">
        <v>0</v>
      </c>
      <c r="S676">
        <v>0</v>
      </c>
      <c r="U676">
        <v>82235</v>
      </c>
      <c r="V676">
        <v>82235</v>
      </c>
      <c r="W676">
        <v>0</v>
      </c>
      <c r="X676">
        <v>0</v>
      </c>
      <c r="Y676" t="s">
        <v>250</v>
      </c>
    </row>
    <row r="677" spans="1:25" x14ac:dyDescent="0.25">
      <c r="A677">
        <v>676</v>
      </c>
      <c r="B677">
        <v>64862</v>
      </c>
      <c r="C677">
        <v>0</v>
      </c>
      <c r="D677">
        <v>0</v>
      </c>
      <c r="E677" t="s">
        <v>1210</v>
      </c>
      <c r="F677" t="s">
        <v>1211</v>
      </c>
      <c r="G677">
        <v>1</v>
      </c>
      <c r="H677" s="6">
        <v>3398711</v>
      </c>
      <c r="I677" s="7">
        <v>45793</v>
      </c>
      <c r="J677" s="7">
        <v>45793</v>
      </c>
      <c r="K677">
        <v>15</v>
      </c>
      <c r="L677" t="s">
        <v>40</v>
      </c>
      <c r="M677" t="s">
        <v>5</v>
      </c>
      <c r="N677" t="s">
        <v>41</v>
      </c>
      <c r="O677" t="s">
        <v>57</v>
      </c>
      <c r="P677" t="s">
        <v>2082</v>
      </c>
      <c r="Q677">
        <v>5</v>
      </c>
      <c r="R677">
        <v>10</v>
      </c>
      <c r="S677">
        <v>0</v>
      </c>
      <c r="U677">
        <v>509807</v>
      </c>
      <c r="V677">
        <v>169936</v>
      </c>
      <c r="W677">
        <v>339871</v>
      </c>
      <c r="X677">
        <v>0</v>
      </c>
      <c r="Y677" t="s">
        <v>72</v>
      </c>
    </row>
    <row r="678" spans="1:25" x14ac:dyDescent="0.25">
      <c r="A678">
        <v>677</v>
      </c>
      <c r="B678">
        <v>64863</v>
      </c>
      <c r="C678">
        <v>0</v>
      </c>
      <c r="D678">
        <v>0</v>
      </c>
      <c r="E678" t="s">
        <v>1648</v>
      </c>
      <c r="F678" t="s">
        <v>1649</v>
      </c>
      <c r="G678">
        <v>1</v>
      </c>
      <c r="H678" s="6">
        <v>5245694</v>
      </c>
      <c r="I678" s="7">
        <v>45793</v>
      </c>
      <c r="J678" s="7">
        <v>45793</v>
      </c>
      <c r="K678">
        <v>15</v>
      </c>
      <c r="L678" t="s">
        <v>40</v>
      </c>
      <c r="M678" t="s">
        <v>5</v>
      </c>
      <c r="N678" t="s">
        <v>41</v>
      </c>
      <c r="O678" t="s">
        <v>54</v>
      </c>
      <c r="P678" t="s">
        <v>2082</v>
      </c>
      <c r="Q678">
        <v>4</v>
      </c>
      <c r="R678">
        <v>11</v>
      </c>
      <c r="S678">
        <v>0</v>
      </c>
      <c r="U678">
        <v>786854</v>
      </c>
      <c r="V678">
        <v>209828</v>
      </c>
      <c r="W678">
        <v>577026</v>
      </c>
      <c r="X678">
        <v>0</v>
      </c>
      <c r="Y678" t="s">
        <v>109</v>
      </c>
    </row>
    <row r="679" spans="1:25" x14ac:dyDescent="0.25">
      <c r="A679">
        <v>678</v>
      </c>
      <c r="B679">
        <v>64870</v>
      </c>
      <c r="C679">
        <v>0</v>
      </c>
      <c r="D679">
        <v>0</v>
      </c>
      <c r="E679" t="s">
        <v>1729</v>
      </c>
      <c r="F679" t="s">
        <v>1730</v>
      </c>
      <c r="G679">
        <v>1</v>
      </c>
      <c r="H679" s="6">
        <v>1600000</v>
      </c>
      <c r="I679" s="7">
        <v>45793</v>
      </c>
      <c r="J679" s="7">
        <v>45793</v>
      </c>
      <c r="K679">
        <v>15</v>
      </c>
      <c r="L679" t="s">
        <v>40</v>
      </c>
      <c r="M679" t="s">
        <v>9</v>
      </c>
      <c r="N679" t="s">
        <v>41</v>
      </c>
      <c r="O679" t="s">
        <v>42</v>
      </c>
      <c r="P679" t="s">
        <v>2082</v>
      </c>
      <c r="Q679">
        <v>15</v>
      </c>
      <c r="R679">
        <v>0</v>
      </c>
      <c r="S679">
        <v>0</v>
      </c>
      <c r="U679">
        <v>240000</v>
      </c>
      <c r="V679">
        <v>240000</v>
      </c>
      <c r="W679">
        <v>0</v>
      </c>
      <c r="X679">
        <v>0</v>
      </c>
      <c r="Y679" t="s">
        <v>44</v>
      </c>
    </row>
    <row r="680" spans="1:25" x14ac:dyDescent="0.25">
      <c r="A680">
        <v>679</v>
      </c>
      <c r="B680">
        <v>64866</v>
      </c>
      <c r="C680">
        <v>0</v>
      </c>
      <c r="D680">
        <v>0</v>
      </c>
      <c r="E680" t="s">
        <v>1438</v>
      </c>
      <c r="F680" t="s">
        <v>1439</v>
      </c>
      <c r="G680">
        <v>1</v>
      </c>
      <c r="H680" s="6">
        <v>44444444</v>
      </c>
      <c r="I680" s="7">
        <v>45793</v>
      </c>
      <c r="J680" s="7">
        <v>45793</v>
      </c>
      <c r="K680" t="s">
        <v>866</v>
      </c>
      <c r="L680" t="s">
        <v>40</v>
      </c>
      <c r="M680" t="s">
        <v>5</v>
      </c>
      <c r="N680" t="s">
        <v>41</v>
      </c>
      <c r="O680" t="s">
        <v>47</v>
      </c>
      <c r="P680" t="s">
        <v>2082</v>
      </c>
      <c r="Q680">
        <v>0.1</v>
      </c>
      <c r="R680">
        <v>3.7</v>
      </c>
      <c r="S680">
        <v>0</v>
      </c>
      <c r="U680">
        <v>1688889</v>
      </c>
      <c r="V680">
        <v>44444</v>
      </c>
      <c r="W680">
        <v>1644444</v>
      </c>
      <c r="X680">
        <v>0</v>
      </c>
      <c r="Y680" t="s">
        <v>250</v>
      </c>
    </row>
    <row r="681" spans="1:25" x14ac:dyDescent="0.25">
      <c r="A681">
        <v>680</v>
      </c>
      <c r="B681">
        <v>64874</v>
      </c>
      <c r="C681">
        <v>0</v>
      </c>
      <c r="D681">
        <v>0</v>
      </c>
      <c r="E681" t="s">
        <v>1380</v>
      </c>
      <c r="F681" t="s">
        <v>1381</v>
      </c>
      <c r="G681">
        <v>1</v>
      </c>
      <c r="H681" s="6">
        <v>20000000</v>
      </c>
      <c r="I681" s="7">
        <v>45793</v>
      </c>
      <c r="J681" s="7">
        <v>45793</v>
      </c>
      <c r="K681">
        <v>15</v>
      </c>
      <c r="L681" t="s">
        <v>40</v>
      </c>
      <c r="M681" t="s">
        <v>1</v>
      </c>
      <c r="N681" t="s">
        <v>41</v>
      </c>
      <c r="O681" t="s">
        <v>87</v>
      </c>
      <c r="P681" t="s">
        <v>2082</v>
      </c>
      <c r="Q681">
        <v>8</v>
      </c>
      <c r="R681">
        <v>7</v>
      </c>
      <c r="S681">
        <v>0</v>
      </c>
      <c r="U681">
        <v>3000000</v>
      </c>
      <c r="V681">
        <v>1600000</v>
      </c>
      <c r="W681">
        <v>1400000</v>
      </c>
      <c r="X681">
        <v>0</v>
      </c>
      <c r="Y681" t="s">
        <v>44</v>
      </c>
    </row>
    <row r="682" spans="1:25" x14ac:dyDescent="0.25">
      <c r="A682">
        <v>681</v>
      </c>
      <c r="B682">
        <v>64871</v>
      </c>
      <c r="C682">
        <v>0</v>
      </c>
      <c r="D682">
        <v>0</v>
      </c>
      <c r="E682" t="s">
        <v>199</v>
      </c>
      <c r="F682" t="s">
        <v>200</v>
      </c>
      <c r="G682">
        <v>1</v>
      </c>
      <c r="H682" s="6">
        <v>22440448</v>
      </c>
      <c r="I682" s="7">
        <v>45793</v>
      </c>
      <c r="J682" s="7">
        <v>45793</v>
      </c>
      <c r="K682">
        <v>15</v>
      </c>
      <c r="L682" t="s">
        <v>40</v>
      </c>
      <c r="M682" t="s">
        <v>5</v>
      </c>
      <c r="N682" t="s">
        <v>41</v>
      </c>
      <c r="O682" t="s">
        <v>77</v>
      </c>
      <c r="P682" t="s">
        <v>2082</v>
      </c>
      <c r="Q682">
        <v>6</v>
      </c>
      <c r="R682">
        <v>9</v>
      </c>
      <c r="S682">
        <v>0</v>
      </c>
      <c r="U682">
        <v>3366067</v>
      </c>
      <c r="V682">
        <v>1346427</v>
      </c>
      <c r="W682">
        <v>2019640</v>
      </c>
      <c r="X682">
        <v>0</v>
      </c>
      <c r="Y682" t="s">
        <v>94</v>
      </c>
    </row>
    <row r="683" spans="1:25" x14ac:dyDescent="0.25">
      <c r="A683">
        <v>682</v>
      </c>
      <c r="B683">
        <v>64873</v>
      </c>
      <c r="C683">
        <v>0</v>
      </c>
      <c r="D683">
        <v>0</v>
      </c>
      <c r="E683" t="s">
        <v>795</v>
      </c>
      <c r="F683" t="s">
        <v>796</v>
      </c>
      <c r="G683">
        <v>1</v>
      </c>
      <c r="H683" s="6">
        <v>14873620</v>
      </c>
      <c r="I683" s="7">
        <v>45793</v>
      </c>
      <c r="J683" s="7">
        <v>45793</v>
      </c>
      <c r="K683" t="s">
        <v>167</v>
      </c>
      <c r="L683" t="s">
        <v>40</v>
      </c>
      <c r="M683" t="s">
        <v>7</v>
      </c>
      <c r="N683" t="s">
        <v>41</v>
      </c>
      <c r="O683" t="s">
        <v>64</v>
      </c>
      <c r="P683" t="s">
        <v>2082</v>
      </c>
      <c r="Q683">
        <v>5.5</v>
      </c>
      <c r="R683">
        <v>0</v>
      </c>
      <c r="S683">
        <v>0</v>
      </c>
      <c r="U683">
        <v>818049</v>
      </c>
      <c r="V683">
        <v>818049</v>
      </c>
      <c r="W683">
        <v>0</v>
      </c>
      <c r="X683">
        <v>0</v>
      </c>
      <c r="Y683" t="s">
        <v>44</v>
      </c>
    </row>
    <row r="684" spans="1:25" x14ac:dyDescent="0.25">
      <c r="A684">
        <v>683</v>
      </c>
      <c r="B684">
        <v>64865</v>
      </c>
      <c r="C684">
        <v>0</v>
      </c>
      <c r="D684">
        <v>0</v>
      </c>
      <c r="E684" t="s">
        <v>531</v>
      </c>
      <c r="F684" t="s">
        <v>532</v>
      </c>
      <c r="G684">
        <v>1</v>
      </c>
      <c r="H684" s="6">
        <v>8858709</v>
      </c>
      <c r="I684" s="7">
        <v>45793</v>
      </c>
      <c r="J684" s="7">
        <v>45793</v>
      </c>
      <c r="K684">
        <v>4</v>
      </c>
      <c r="L684" t="s">
        <v>40</v>
      </c>
      <c r="M684" t="s">
        <v>4</v>
      </c>
      <c r="N684" t="s">
        <v>41</v>
      </c>
      <c r="O684" t="s">
        <v>51</v>
      </c>
      <c r="P684" t="s">
        <v>2082</v>
      </c>
      <c r="Q684">
        <v>4</v>
      </c>
      <c r="R684">
        <v>0</v>
      </c>
      <c r="S684">
        <v>0</v>
      </c>
      <c r="U684">
        <v>354348</v>
      </c>
      <c r="V684">
        <v>354348</v>
      </c>
      <c r="W684">
        <v>0</v>
      </c>
      <c r="X684">
        <v>0</v>
      </c>
      <c r="Y684" t="s">
        <v>48</v>
      </c>
    </row>
    <row r="685" spans="1:25" x14ac:dyDescent="0.25">
      <c r="A685">
        <v>684</v>
      </c>
      <c r="B685">
        <v>64872</v>
      </c>
      <c r="C685">
        <v>0</v>
      </c>
      <c r="D685">
        <v>0</v>
      </c>
      <c r="E685" t="s">
        <v>1940</v>
      </c>
      <c r="F685" t="s">
        <v>1941</v>
      </c>
      <c r="G685">
        <v>1</v>
      </c>
      <c r="H685" s="6">
        <v>2000000</v>
      </c>
      <c r="I685" s="7">
        <v>45793</v>
      </c>
      <c r="J685" s="7">
        <v>45793</v>
      </c>
      <c r="K685">
        <v>8</v>
      </c>
      <c r="L685" t="s">
        <v>40</v>
      </c>
      <c r="M685" t="s">
        <v>1</v>
      </c>
      <c r="N685" t="s">
        <v>41</v>
      </c>
      <c r="O685" t="s">
        <v>87</v>
      </c>
      <c r="P685" t="s">
        <v>2082</v>
      </c>
      <c r="Q685">
        <v>8</v>
      </c>
      <c r="R685">
        <v>0</v>
      </c>
      <c r="S685">
        <v>0</v>
      </c>
      <c r="U685">
        <v>160000</v>
      </c>
      <c r="V685">
        <v>160000</v>
      </c>
      <c r="W685">
        <v>0</v>
      </c>
      <c r="X685">
        <v>0</v>
      </c>
      <c r="Y685" t="s">
        <v>48</v>
      </c>
    </row>
    <row r="686" spans="1:25" x14ac:dyDescent="0.25">
      <c r="A686">
        <v>685</v>
      </c>
      <c r="B686">
        <v>64958</v>
      </c>
      <c r="C686">
        <v>0</v>
      </c>
      <c r="D686">
        <v>0</v>
      </c>
      <c r="E686" t="s">
        <v>2467</v>
      </c>
      <c r="F686" t="s">
        <v>2468</v>
      </c>
      <c r="G686">
        <v>1</v>
      </c>
      <c r="H686" s="6">
        <v>5170422</v>
      </c>
      <c r="I686" s="7">
        <v>45793</v>
      </c>
      <c r="J686" s="7">
        <v>45793</v>
      </c>
      <c r="K686">
        <v>15</v>
      </c>
      <c r="L686" t="s">
        <v>40</v>
      </c>
      <c r="M686" t="s">
        <v>5</v>
      </c>
      <c r="N686" t="s">
        <v>41</v>
      </c>
      <c r="O686" t="s">
        <v>77</v>
      </c>
      <c r="P686" t="s">
        <v>2082</v>
      </c>
      <c r="Q686">
        <v>5</v>
      </c>
      <c r="R686">
        <v>10</v>
      </c>
      <c r="S686">
        <v>0</v>
      </c>
      <c r="U686">
        <v>775563</v>
      </c>
      <c r="V686">
        <v>258521</v>
      </c>
      <c r="W686">
        <v>517042</v>
      </c>
      <c r="X686">
        <v>0</v>
      </c>
      <c r="Y686" t="s">
        <v>48</v>
      </c>
    </row>
    <row r="687" spans="1:25" x14ac:dyDescent="0.25">
      <c r="A687">
        <v>686</v>
      </c>
      <c r="B687">
        <v>64848</v>
      </c>
      <c r="C687">
        <v>0</v>
      </c>
      <c r="D687">
        <v>0</v>
      </c>
      <c r="E687" t="s">
        <v>498</v>
      </c>
      <c r="F687" t="s">
        <v>499</v>
      </c>
      <c r="G687">
        <v>1</v>
      </c>
      <c r="H687" s="6">
        <v>24656150</v>
      </c>
      <c r="I687" s="7">
        <v>45792</v>
      </c>
      <c r="J687" s="7">
        <v>45792</v>
      </c>
      <c r="K687">
        <v>15</v>
      </c>
      <c r="L687" t="s">
        <v>40</v>
      </c>
      <c r="M687" t="s">
        <v>5</v>
      </c>
      <c r="N687" t="s">
        <v>41</v>
      </c>
      <c r="O687" t="s">
        <v>77</v>
      </c>
      <c r="P687" t="s">
        <v>2082</v>
      </c>
      <c r="Q687">
        <v>6</v>
      </c>
      <c r="R687">
        <v>9</v>
      </c>
      <c r="S687">
        <v>0</v>
      </c>
      <c r="U687">
        <v>3698423</v>
      </c>
      <c r="V687">
        <v>1479369</v>
      </c>
      <c r="W687">
        <v>2219054</v>
      </c>
      <c r="X687">
        <v>0</v>
      </c>
      <c r="Y687" t="s">
        <v>48</v>
      </c>
    </row>
    <row r="688" spans="1:25" x14ac:dyDescent="0.25">
      <c r="A688">
        <v>687</v>
      </c>
      <c r="B688">
        <v>64861</v>
      </c>
      <c r="C688">
        <v>0</v>
      </c>
      <c r="D688">
        <v>0</v>
      </c>
      <c r="E688" t="s">
        <v>1828</v>
      </c>
      <c r="F688" t="s">
        <v>1829</v>
      </c>
      <c r="G688">
        <v>1</v>
      </c>
      <c r="H688" s="6">
        <v>534000</v>
      </c>
      <c r="I688" s="7">
        <v>45792</v>
      </c>
      <c r="J688" s="7">
        <v>45792</v>
      </c>
      <c r="K688">
        <v>10</v>
      </c>
      <c r="L688" t="s">
        <v>40</v>
      </c>
      <c r="M688" t="s">
        <v>5</v>
      </c>
      <c r="N688" t="s">
        <v>41</v>
      </c>
      <c r="O688" t="s">
        <v>57</v>
      </c>
      <c r="P688" t="s">
        <v>2082</v>
      </c>
      <c r="Q688">
        <v>10</v>
      </c>
      <c r="R688">
        <v>0</v>
      </c>
      <c r="S688">
        <v>0</v>
      </c>
      <c r="U688">
        <v>53400</v>
      </c>
      <c r="V688">
        <v>53400</v>
      </c>
      <c r="W688">
        <v>0</v>
      </c>
      <c r="X688">
        <v>0</v>
      </c>
      <c r="Y688" t="s">
        <v>109</v>
      </c>
    </row>
    <row r="689" spans="1:25" x14ac:dyDescent="0.25">
      <c r="A689">
        <v>688</v>
      </c>
      <c r="B689">
        <v>64859</v>
      </c>
      <c r="C689">
        <v>0</v>
      </c>
      <c r="D689">
        <v>0</v>
      </c>
      <c r="E689" t="s">
        <v>1331</v>
      </c>
      <c r="F689" t="s">
        <v>1332</v>
      </c>
      <c r="G689">
        <v>1</v>
      </c>
      <c r="H689" s="6">
        <v>1406034</v>
      </c>
      <c r="I689" s="7">
        <v>45792</v>
      </c>
      <c r="J689" s="7">
        <v>45792</v>
      </c>
      <c r="K689">
        <v>8</v>
      </c>
      <c r="L689" t="s">
        <v>40</v>
      </c>
      <c r="M689" t="s">
        <v>9</v>
      </c>
      <c r="N689" t="s">
        <v>41</v>
      </c>
      <c r="O689" t="s">
        <v>42</v>
      </c>
      <c r="P689" t="s">
        <v>2082</v>
      </c>
      <c r="Q689">
        <v>8</v>
      </c>
      <c r="R689">
        <v>0</v>
      </c>
      <c r="S689">
        <v>0</v>
      </c>
      <c r="U689">
        <v>112483</v>
      </c>
      <c r="V689">
        <v>112483</v>
      </c>
      <c r="W689">
        <v>0</v>
      </c>
      <c r="X689">
        <v>0</v>
      </c>
      <c r="Y689" t="s">
        <v>109</v>
      </c>
    </row>
    <row r="690" spans="1:25" x14ac:dyDescent="0.25">
      <c r="A690">
        <v>689</v>
      </c>
      <c r="B690">
        <v>64881</v>
      </c>
      <c r="C690">
        <v>0</v>
      </c>
      <c r="D690">
        <v>0</v>
      </c>
      <c r="E690" t="s">
        <v>213</v>
      </c>
      <c r="F690" t="s">
        <v>214</v>
      </c>
      <c r="G690">
        <v>1</v>
      </c>
      <c r="H690" s="6">
        <v>1150000</v>
      </c>
      <c r="I690" s="7">
        <v>45792</v>
      </c>
      <c r="J690" s="7">
        <v>45792</v>
      </c>
      <c r="K690">
        <v>8</v>
      </c>
      <c r="L690" t="s">
        <v>40</v>
      </c>
      <c r="M690" t="s">
        <v>5</v>
      </c>
      <c r="N690" t="s">
        <v>41</v>
      </c>
      <c r="O690" t="s">
        <v>54</v>
      </c>
      <c r="P690" t="s">
        <v>2082</v>
      </c>
      <c r="Q690">
        <v>8</v>
      </c>
      <c r="R690">
        <v>0</v>
      </c>
      <c r="S690">
        <v>0</v>
      </c>
      <c r="U690">
        <v>92000</v>
      </c>
      <c r="V690">
        <v>92000</v>
      </c>
      <c r="W690">
        <v>0</v>
      </c>
      <c r="X690">
        <v>0</v>
      </c>
      <c r="Y690" t="s">
        <v>44</v>
      </c>
    </row>
    <row r="691" spans="1:25" x14ac:dyDescent="0.25">
      <c r="A691">
        <v>690</v>
      </c>
      <c r="B691">
        <v>64847</v>
      </c>
      <c r="C691">
        <v>0</v>
      </c>
      <c r="D691">
        <v>0</v>
      </c>
      <c r="E691" t="s">
        <v>1101</v>
      </c>
      <c r="F691" t="s">
        <v>1102</v>
      </c>
      <c r="G691">
        <v>1</v>
      </c>
      <c r="H691" s="6">
        <v>192260</v>
      </c>
      <c r="I691" s="7">
        <v>45792</v>
      </c>
      <c r="J691" s="7">
        <v>45792</v>
      </c>
      <c r="K691">
        <v>15</v>
      </c>
      <c r="L691" t="s">
        <v>40</v>
      </c>
      <c r="M691" t="s">
        <v>5</v>
      </c>
      <c r="N691" t="s">
        <v>41</v>
      </c>
      <c r="O691" t="s">
        <v>54</v>
      </c>
      <c r="P691" t="s">
        <v>2082</v>
      </c>
      <c r="Q691">
        <v>10</v>
      </c>
      <c r="R691">
        <v>5</v>
      </c>
      <c r="S691">
        <v>0</v>
      </c>
      <c r="U691">
        <v>28839</v>
      </c>
      <c r="V691">
        <v>19226</v>
      </c>
      <c r="W691">
        <v>9613</v>
      </c>
      <c r="X691">
        <v>0</v>
      </c>
      <c r="Y691" t="s">
        <v>48</v>
      </c>
    </row>
    <row r="692" spans="1:25" x14ac:dyDescent="0.25">
      <c r="A692">
        <v>691</v>
      </c>
      <c r="B692">
        <v>64851</v>
      </c>
      <c r="C692">
        <v>0</v>
      </c>
      <c r="D692">
        <v>0</v>
      </c>
      <c r="E692" t="s">
        <v>2475</v>
      </c>
      <c r="F692" t="s">
        <v>2476</v>
      </c>
      <c r="G692">
        <v>1</v>
      </c>
      <c r="H692" s="6">
        <v>29065</v>
      </c>
      <c r="I692" s="7">
        <v>45792</v>
      </c>
      <c r="J692" s="7">
        <v>45792</v>
      </c>
      <c r="K692">
        <v>15</v>
      </c>
      <c r="L692" t="s">
        <v>40</v>
      </c>
      <c r="M692" t="s">
        <v>5</v>
      </c>
      <c r="N692" t="s">
        <v>41</v>
      </c>
      <c r="O692" t="s">
        <v>47</v>
      </c>
      <c r="P692" t="s">
        <v>2082</v>
      </c>
      <c r="Q692">
        <v>5</v>
      </c>
      <c r="R692">
        <v>10</v>
      </c>
      <c r="S692">
        <v>0</v>
      </c>
      <c r="U692">
        <v>4360</v>
      </c>
      <c r="V692">
        <v>1453</v>
      </c>
      <c r="W692">
        <v>2906</v>
      </c>
      <c r="X692">
        <v>0</v>
      </c>
      <c r="Y692" t="s">
        <v>48</v>
      </c>
    </row>
    <row r="693" spans="1:25" x14ac:dyDescent="0.25">
      <c r="A693">
        <v>692</v>
      </c>
      <c r="B693">
        <v>64852</v>
      </c>
      <c r="C693">
        <v>0</v>
      </c>
      <c r="D693">
        <v>0</v>
      </c>
      <c r="E693" t="s">
        <v>1700</v>
      </c>
      <c r="F693" t="s">
        <v>1701</v>
      </c>
      <c r="G693">
        <v>1</v>
      </c>
      <c r="H693" s="6">
        <v>4000000</v>
      </c>
      <c r="I693" s="7">
        <v>45792</v>
      </c>
      <c r="J693" s="7">
        <v>45792</v>
      </c>
      <c r="K693">
        <v>15</v>
      </c>
      <c r="L693" t="s">
        <v>40</v>
      </c>
      <c r="M693" t="s">
        <v>5</v>
      </c>
      <c r="N693" t="s">
        <v>41</v>
      </c>
      <c r="O693" t="s">
        <v>47</v>
      </c>
      <c r="P693" t="s">
        <v>2082</v>
      </c>
      <c r="Q693">
        <v>5</v>
      </c>
      <c r="R693">
        <v>10</v>
      </c>
      <c r="S693">
        <v>0</v>
      </c>
      <c r="U693">
        <v>600000</v>
      </c>
      <c r="V693">
        <v>200000</v>
      </c>
      <c r="W693">
        <v>400000</v>
      </c>
      <c r="X693">
        <v>0</v>
      </c>
      <c r="Y693" t="s">
        <v>48</v>
      </c>
    </row>
    <row r="694" spans="1:25" x14ac:dyDescent="0.25">
      <c r="A694">
        <v>693</v>
      </c>
      <c r="B694">
        <v>66828</v>
      </c>
      <c r="C694">
        <v>0</v>
      </c>
      <c r="D694">
        <v>0</v>
      </c>
      <c r="E694" t="s">
        <v>2479</v>
      </c>
      <c r="F694" t="s">
        <v>2480</v>
      </c>
      <c r="G694">
        <v>1</v>
      </c>
      <c r="H694" s="6"/>
      <c r="I694" s="7">
        <v>45792</v>
      </c>
      <c r="J694" s="7"/>
      <c r="K694">
        <v>15</v>
      </c>
      <c r="L694" t="s">
        <v>40</v>
      </c>
      <c r="M694" t="s">
        <v>5</v>
      </c>
      <c r="N694" t="s">
        <v>41</v>
      </c>
      <c r="O694" t="s">
        <v>47</v>
      </c>
      <c r="P694" t="s">
        <v>2082</v>
      </c>
      <c r="Q694">
        <v>5</v>
      </c>
      <c r="R694">
        <v>10</v>
      </c>
      <c r="S694">
        <v>0</v>
      </c>
      <c r="U694">
        <v>0</v>
      </c>
      <c r="V694">
        <v>0</v>
      </c>
      <c r="W694">
        <v>0</v>
      </c>
      <c r="X694">
        <v>0</v>
      </c>
      <c r="Y694" t="s">
        <v>48</v>
      </c>
    </row>
    <row r="695" spans="1:25" x14ac:dyDescent="0.25">
      <c r="A695">
        <v>694</v>
      </c>
      <c r="B695">
        <v>64882</v>
      </c>
      <c r="C695">
        <v>0</v>
      </c>
      <c r="D695">
        <v>0</v>
      </c>
      <c r="E695" t="s">
        <v>2471</v>
      </c>
      <c r="F695" t="s">
        <v>2472</v>
      </c>
      <c r="G695">
        <v>1</v>
      </c>
      <c r="H695" s="6">
        <v>1200000</v>
      </c>
      <c r="I695" s="7">
        <v>45792</v>
      </c>
      <c r="J695" s="7">
        <v>45792</v>
      </c>
      <c r="K695">
        <v>8</v>
      </c>
      <c r="L695" t="s">
        <v>40</v>
      </c>
      <c r="M695" t="s">
        <v>5</v>
      </c>
      <c r="N695" t="s">
        <v>41</v>
      </c>
      <c r="O695" t="s">
        <v>54</v>
      </c>
      <c r="P695" t="s">
        <v>2082</v>
      </c>
      <c r="Q695">
        <v>8</v>
      </c>
      <c r="R695">
        <v>0</v>
      </c>
      <c r="S695">
        <v>0</v>
      </c>
      <c r="U695">
        <v>96000</v>
      </c>
      <c r="V695">
        <v>96000</v>
      </c>
      <c r="W695">
        <v>0</v>
      </c>
      <c r="X695">
        <v>0</v>
      </c>
      <c r="Y695" t="s">
        <v>48</v>
      </c>
    </row>
    <row r="696" spans="1:25" x14ac:dyDescent="0.25">
      <c r="A696">
        <v>695</v>
      </c>
      <c r="B696">
        <v>64853</v>
      </c>
      <c r="C696">
        <v>0</v>
      </c>
      <c r="D696">
        <v>0</v>
      </c>
      <c r="E696" t="s">
        <v>1044</v>
      </c>
      <c r="F696" t="s">
        <v>1045</v>
      </c>
      <c r="G696">
        <v>1</v>
      </c>
      <c r="H696" s="6">
        <v>1927180</v>
      </c>
      <c r="I696" s="7">
        <v>45792</v>
      </c>
      <c r="J696" s="7">
        <v>45792</v>
      </c>
      <c r="K696">
        <v>10</v>
      </c>
      <c r="L696" t="s">
        <v>40</v>
      </c>
      <c r="M696" t="s">
        <v>9</v>
      </c>
      <c r="N696" t="s">
        <v>41</v>
      </c>
      <c r="O696" t="s">
        <v>42</v>
      </c>
      <c r="P696" t="s">
        <v>2082</v>
      </c>
      <c r="Q696">
        <v>10</v>
      </c>
      <c r="R696">
        <v>0</v>
      </c>
      <c r="S696">
        <v>0</v>
      </c>
      <c r="U696">
        <v>192718</v>
      </c>
      <c r="V696">
        <v>192718</v>
      </c>
      <c r="W696">
        <v>0</v>
      </c>
      <c r="X696">
        <v>0</v>
      </c>
      <c r="Y696" t="s">
        <v>109</v>
      </c>
    </row>
    <row r="697" spans="1:25" x14ac:dyDescent="0.25">
      <c r="A697">
        <v>696</v>
      </c>
      <c r="B697">
        <v>64883</v>
      </c>
      <c r="C697">
        <v>0</v>
      </c>
      <c r="D697">
        <v>0</v>
      </c>
      <c r="E697" t="s">
        <v>2473</v>
      </c>
      <c r="F697" t="s">
        <v>2474</v>
      </c>
      <c r="G697">
        <v>1</v>
      </c>
      <c r="H697" s="6">
        <v>1650000</v>
      </c>
      <c r="I697" s="7">
        <v>45792</v>
      </c>
      <c r="J697" s="7">
        <v>45792</v>
      </c>
      <c r="K697">
        <v>8</v>
      </c>
      <c r="L697" t="s">
        <v>40</v>
      </c>
      <c r="M697" t="s">
        <v>5</v>
      </c>
      <c r="N697" t="s">
        <v>41</v>
      </c>
      <c r="O697" t="s">
        <v>54</v>
      </c>
      <c r="P697" t="s">
        <v>2082</v>
      </c>
      <c r="Q697">
        <v>8</v>
      </c>
      <c r="R697">
        <v>0</v>
      </c>
      <c r="S697">
        <v>0</v>
      </c>
      <c r="U697">
        <v>132000</v>
      </c>
      <c r="V697">
        <v>132000</v>
      </c>
      <c r="W697">
        <v>0</v>
      </c>
      <c r="X697">
        <v>0</v>
      </c>
      <c r="Y697" t="s">
        <v>48</v>
      </c>
    </row>
    <row r="698" spans="1:25" x14ac:dyDescent="0.25">
      <c r="A698">
        <v>697</v>
      </c>
      <c r="B698">
        <v>64856</v>
      </c>
      <c r="C698">
        <v>0</v>
      </c>
      <c r="D698">
        <v>0</v>
      </c>
      <c r="E698" t="s">
        <v>2477</v>
      </c>
      <c r="F698" t="s">
        <v>2478</v>
      </c>
      <c r="G698">
        <v>1</v>
      </c>
      <c r="H698" s="6">
        <v>4705800</v>
      </c>
      <c r="I698" s="7">
        <v>45792</v>
      </c>
      <c r="J698" s="7">
        <v>45792</v>
      </c>
      <c r="K698">
        <v>7</v>
      </c>
      <c r="L698" t="s">
        <v>40</v>
      </c>
      <c r="M698" t="s">
        <v>5</v>
      </c>
      <c r="N698" t="s">
        <v>41</v>
      </c>
      <c r="O698" t="s">
        <v>57</v>
      </c>
      <c r="P698" t="s">
        <v>2082</v>
      </c>
      <c r="Q698">
        <v>7</v>
      </c>
      <c r="R698">
        <v>0</v>
      </c>
      <c r="S698">
        <v>0</v>
      </c>
      <c r="U698">
        <v>329406</v>
      </c>
      <c r="V698">
        <v>329406</v>
      </c>
      <c r="W698">
        <v>0</v>
      </c>
      <c r="X698">
        <v>0</v>
      </c>
      <c r="Y698" t="s">
        <v>444</v>
      </c>
    </row>
    <row r="699" spans="1:25" x14ac:dyDescent="0.25">
      <c r="A699">
        <v>698</v>
      </c>
      <c r="B699">
        <v>64854</v>
      </c>
      <c r="C699">
        <v>0</v>
      </c>
      <c r="D699">
        <v>0</v>
      </c>
      <c r="E699" t="s">
        <v>1490</v>
      </c>
      <c r="F699" t="s">
        <v>1491</v>
      </c>
      <c r="G699">
        <v>1</v>
      </c>
      <c r="H699" s="6">
        <v>20000000</v>
      </c>
      <c r="I699" s="7">
        <v>45792</v>
      </c>
      <c r="J699" s="7">
        <v>45792</v>
      </c>
      <c r="K699">
        <v>15</v>
      </c>
      <c r="L699" t="s">
        <v>40</v>
      </c>
      <c r="M699" t="s">
        <v>5</v>
      </c>
      <c r="N699" t="s">
        <v>41</v>
      </c>
      <c r="O699" t="s">
        <v>47</v>
      </c>
      <c r="P699" t="s">
        <v>2082</v>
      </c>
      <c r="Q699">
        <v>6</v>
      </c>
      <c r="R699">
        <v>9</v>
      </c>
      <c r="S699">
        <v>0</v>
      </c>
      <c r="U699">
        <v>3000000</v>
      </c>
      <c r="V699">
        <v>1200000</v>
      </c>
      <c r="W699">
        <v>1800000</v>
      </c>
      <c r="X699">
        <v>0</v>
      </c>
      <c r="Y699" t="s">
        <v>48</v>
      </c>
    </row>
    <row r="700" spans="1:25" x14ac:dyDescent="0.25">
      <c r="A700">
        <v>699</v>
      </c>
      <c r="B700">
        <v>64860</v>
      </c>
      <c r="C700">
        <v>0</v>
      </c>
      <c r="D700">
        <v>0</v>
      </c>
      <c r="E700" t="s">
        <v>1343</v>
      </c>
      <c r="F700" t="s">
        <v>1344</v>
      </c>
      <c r="G700">
        <v>1</v>
      </c>
      <c r="H700" s="6">
        <v>1011985</v>
      </c>
      <c r="I700" s="7">
        <v>45792</v>
      </c>
      <c r="J700" s="7">
        <v>45792</v>
      </c>
      <c r="K700">
        <v>8</v>
      </c>
      <c r="L700" t="s">
        <v>40</v>
      </c>
      <c r="M700" t="s">
        <v>9</v>
      </c>
      <c r="N700" t="s">
        <v>41</v>
      </c>
      <c r="O700" t="s">
        <v>42</v>
      </c>
      <c r="P700" t="s">
        <v>2082</v>
      </c>
      <c r="Q700">
        <v>8</v>
      </c>
      <c r="R700">
        <v>0</v>
      </c>
      <c r="S700">
        <v>0</v>
      </c>
      <c r="U700">
        <v>80959</v>
      </c>
      <c r="V700">
        <v>80959</v>
      </c>
      <c r="W700">
        <v>0</v>
      </c>
      <c r="X700">
        <v>0</v>
      </c>
      <c r="Y700" t="s">
        <v>109</v>
      </c>
    </row>
    <row r="701" spans="1:25" x14ac:dyDescent="0.25">
      <c r="A701">
        <v>700</v>
      </c>
      <c r="B701">
        <v>64855</v>
      </c>
      <c r="C701">
        <v>0</v>
      </c>
      <c r="D701">
        <v>0</v>
      </c>
      <c r="E701" t="s">
        <v>1488</v>
      </c>
      <c r="F701" t="s">
        <v>1489</v>
      </c>
      <c r="G701">
        <v>1</v>
      </c>
      <c r="H701" s="6">
        <v>5000000</v>
      </c>
      <c r="I701" s="7">
        <v>45792</v>
      </c>
      <c r="J701" s="7">
        <v>45792</v>
      </c>
      <c r="K701">
        <v>15</v>
      </c>
      <c r="L701" t="s">
        <v>40</v>
      </c>
      <c r="M701" t="s">
        <v>5</v>
      </c>
      <c r="N701" t="s">
        <v>41</v>
      </c>
      <c r="O701" t="s">
        <v>47</v>
      </c>
      <c r="P701" t="s">
        <v>2082</v>
      </c>
      <c r="Q701">
        <v>6</v>
      </c>
      <c r="R701">
        <v>9</v>
      </c>
      <c r="S701">
        <v>0</v>
      </c>
      <c r="U701">
        <v>750000</v>
      </c>
      <c r="V701">
        <v>300000</v>
      </c>
      <c r="W701">
        <v>450000</v>
      </c>
      <c r="X701">
        <v>0</v>
      </c>
      <c r="Y701" t="s">
        <v>48</v>
      </c>
    </row>
    <row r="702" spans="1:25" x14ac:dyDescent="0.25">
      <c r="A702">
        <v>701</v>
      </c>
      <c r="B702">
        <v>64858</v>
      </c>
      <c r="C702">
        <v>0</v>
      </c>
      <c r="D702">
        <v>0</v>
      </c>
      <c r="E702" t="s">
        <v>1858</v>
      </c>
      <c r="F702" t="s">
        <v>1859</v>
      </c>
      <c r="G702">
        <v>1</v>
      </c>
      <c r="H702" s="6">
        <v>33620937</v>
      </c>
      <c r="I702" s="7">
        <v>45792</v>
      </c>
      <c r="J702" s="7">
        <v>45792</v>
      </c>
      <c r="K702">
        <v>15</v>
      </c>
      <c r="L702" t="s">
        <v>40</v>
      </c>
      <c r="M702" t="s">
        <v>5</v>
      </c>
      <c r="N702" t="s">
        <v>41</v>
      </c>
      <c r="O702" t="s">
        <v>57</v>
      </c>
      <c r="P702" t="s">
        <v>2082</v>
      </c>
      <c r="Q702">
        <v>10</v>
      </c>
      <c r="R702">
        <v>5</v>
      </c>
      <c r="S702">
        <v>0</v>
      </c>
      <c r="U702">
        <v>5043141</v>
      </c>
      <c r="V702">
        <v>3362094</v>
      </c>
      <c r="W702">
        <v>1681047</v>
      </c>
      <c r="X702">
        <v>0</v>
      </c>
      <c r="Y702" t="s">
        <v>67</v>
      </c>
    </row>
    <row r="703" spans="1:25" x14ac:dyDescent="0.25">
      <c r="A703">
        <v>702</v>
      </c>
      <c r="B703">
        <v>64857</v>
      </c>
      <c r="C703">
        <v>0</v>
      </c>
      <c r="D703">
        <v>0</v>
      </c>
      <c r="E703" t="s">
        <v>2481</v>
      </c>
      <c r="F703" t="s">
        <v>2482</v>
      </c>
      <c r="G703">
        <v>1</v>
      </c>
      <c r="H703" s="6">
        <v>19065000</v>
      </c>
      <c r="I703" s="7">
        <v>45792</v>
      </c>
      <c r="J703" s="7">
        <v>45792</v>
      </c>
      <c r="K703">
        <v>7</v>
      </c>
      <c r="L703" t="s">
        <v>40</v>
      </c>
      <c r="M703" t="s">
        <v>5</v>
      </c>
      <c r="N703" t="s">
        <v>41</v>
      </c>
      <c r="O703" t="s">
        <v>57</v>
      </c>
      <c r="P703" t="s">
        <v>2082</v>
      </c>
      <c r="Q703">
        <v>7</v>
      </c>
      <c r="R703">
        <v>0</v>
      </c>
      <c r="S703">
        <v>0</v>
      </c>
      <c r="U703">
        <v>1334550</v>
      </c>
      <c r="V703">
        <v>1334550</v>
      </c>
      <c r="W703">
        <v>0</v>
      </c>
      <c r="X703">
        <v>0</v>
      </c>
      <c r="Y703" t="s">
        <v>444</v>
      </c>
    </row>
    <row r="704" spans="1:25" x14ac:dyDescent="0.25">
      <c r="A704">
        <v>703</v>
      </c>
      <c r="B704">
        <v>64828</v>
      </c>
      <c r="C704">
        <v>0</v>
      </c>
      <c r="D704">
        <v>0</v>
      </c>
      <c r="E704" t="s">
        <v>407</v>
      </c>
      <c r="F704" t="s">
        <v>408</v>
      </c>
      <c r="G704">
        <v>1</v>
      </c>
      <c r="H704" s="6">
        <v>3861586</v>
      </c>
      <c r="I704" s="7">
        <v>45791</v>
      </c>
      <c r="J704" s="7">
        <v>45791</v>
      </c>
      <c r="K704">
        <v>8</v>
      </c>
      <c r="L704" t="s">
        <v>40</v>
      </c>
      <c r="M704" t="s">
        <v>7</v>
      </c>
      <c r="N704" t="s">
        <v>41</v>
      </c>
      <c r="O704" t="s">
        <v>64</v>
      </c>
      <c r="P704" t="s">
        <v>2082</v>
      </c>
      <c r="Q704">
        <v>8</v>
      </c>
      <c r="R704">
        <v>0</v>
      </c>
      <c r="S704">
        <v>0</v>
      </c>
      <c r="U704">
        <v>308927</v>
      </c>
      <c r="V704">
        <v>308927</v>
      </c>
      <c r="W704">
        <v>0</v>
      </c>
      <c r="X704">
        <v>0</v>
      </c>
      <c r="Y704" t="s">
        <v>229</v>
      </c>
    </row>
    <row r="705" spans="1:25" x14ac:dyDescent="0.25">
      <c r="A705">
        <v>704</v>
      </c>
      <c r="B705">
        <v>64829</v>
      </c>
      <c r="C705">
        <v>0</v>
      </c>
      <c r="D705">
        <v>0</v>
      </c>
      <c r="E705" t="s">
        <v>407</v>
      </c>
      <c r="F705" t="s">
        <v>408</v>
      </c>
      <c r="G705">
        <v>1</v>
      </c>
      <c r="H705" s="6">
        <v>7000000</v>
      </c>
      <c r="I705" s="7">
        <v>45791</v>
      </c>
      <c r="J705" s="7">
        <v>45791</v>
      </c>
      <c r="K705">
        <v>8</v>
      </c>
      <c r="L705" t="s">
        <v>40</v>
      </c>
      <c r="M705" t="s">
        <v>7</v>
      </c>
      <c r="N705" t="s">
        <v>41</v>
      </c>
      <c r="O705" t="s">
        <v>64</v>
      </c>
      <c r="P705" t="s">
        <v>2082</v>
      </c>
      <c r="Q705">
        <v>8</v>
      </c>
      <c r="R705">
        <v>0</v>
      </c>
      <c r="S705">
        <v>0</v>
      </c>
      <c r="U705">
        <v>560000</v>
      </c>
      <c r="V705">
        <v>560000</v>
      </c>
      <c r="W705">
        <v>0</v>
      </c>
      <c r="X705">
        <v>0</v>
      </c>
      <c r="Y705" t="s">
        <v>229</v>
      </c>
    </row>
    <row r="706" spans="1:25" x14ac:dyDescent="0.25">
      <c r="A706">
        <v>705</v>
      </c>
      <c r="B706">
        <v>64830</v>
      </c>
      <c r="C706">
        <v>0</v>
      </c>
      <c r="D706">
        <v>0</v>
      </c>
      <c r="E706" t="s">
        <v>407</v>
      </c>
      <c r="F706" t="s">
        <v>408</v>
      </c>
      <c r="G706">
        <v>1</v>
      </c>
      <c r="H706" s="6">
        <v>7000000</v>
      </c>
      <c r="I706" s="7">
        <v>45791</v>
      </c>
      <c r="J706" s="7">
        <v>45791</v>
      </c>
      <c r="K706">
        <v>8</v>
      </c>
      <c r="L706" t="s">
        <v>40</v>
      </c>
      <c r="M706" t="s">
        <v>7</v>
      </c>
      <c r="N706" t="s">
        <v>41</v>
      </c>
      <c r="O706" t="s">
        <v>64</v>
      </c>
      <c r="P706" t="s">
        <v>2082</v>
      </c>
      <c r="Q706">
        <v>8</v>
      </c>
      <c r="R706">
        <v>0</v>
      </c>
      <c r="S706">
        <v>0</v>
      </c>
      <c r="U706">
        <v>560000</v>
      </c>
      <c r="V706">
        <v>560000</v>
      </c>
      <c r="W706">
        <v>0</v>
      </c>
      <c r="X706">
        <v>0</v>
      </c>
      <c r="Y706" t="s">
        <v>229</v>
      </c>
    </row>
    <row r="707" spans="1:25" x14ac:dyDescent="0.25">
      <c r="A707">
        <v>706</v>
      </c>
      <c r="B707">
        <v>64840</v>
      </c>
      <c r="C707">
        <v>0</v>
      </c>
      <c r="D707">
        <v>0</v>
      </c>
      <c r="E707" t="s">
        <v>1369</v>
      </c>
      <c r="F707" t="s">
        <v>1370</v>
      </c>
      <c r="G707">
        <v>1</v>
      </c>
      <c r="H707" s="6">
        <v>2945068</v>
      </c>
      <c r="I707" s="7">
        <v>45791</v>
      </c>
      <c r="J707" s="7">
        <v>45791</v>
      </c>
      <c r="K707" t="s">
        <v>1371</v>
      </c>
      <c r="L707" t="s">
        <v>40</v>
      </c>
      <c r="M707" t="s">
        <v>5</v>
      </c>
      <c r="N707" t="s">
        <v>41</v>
      </c>
      <c r="O707" t="s">
        <v>77</v>
      </c>
      <c r="P707" t="s">
        <v>2082</v>
      </c>
      <c r="Q707">
        <v>6</v>
      </c>
      <c r="R707">
        <v>3.4</v>
      </c>
      <c r="S707">
        <v>0</v>
      </c>
      <c r="U707">
        <v>276836</v>
      </c>
      <c r="V707">
        <v>176704</v>
      </c>
      <c r="W707">
        <v>100132</v>
      </c>
      <c r="X707">
        <v>0</v>
      </c>
      <c r="Y707" t="s">
        <v>48</v>
      </c>
    </row>
    <row r="708" spans="1:25" x14ac:dyDescent="0.25">
      <c r="A708">
        <v>707</v>
      </c>
      <c r="B708">
        <v>64836</v>
      </c>
      <c r="C708">
        <v>0</v>
      </c>
      <c r="D708">
        <v>0</v>
      </c>
      <c r="E708" t="s">
        <v>1335</v>
      </c>
      <c r="F708" t="s">
        <v>1336</v>
      </c>
      <c r="G708">
        <v>1</v>
      </c>
      <c r="H708" s="6">
        <v>400486</v>
      </c>
      <c r="I708" s="7">
        <v>45791</v>
      </c>
      <c r="J708" s="7">
        <v>45791</v>
      </c>
      <c r="K708">
        <v>15</v>
      </c>
      <c r="L708" t="s">
        <v>40</v>
      </c>
      <c r="M708" t="s">
        <v>5</v>
      </c>
      <c r="N708" t="s">
        <v>41</v>
      </c>
      <c r="O708" t="s">
        <v>47</v>
      </c>
      <c r="P708" t="s">
        <v>2082</v>
      </c>
      <c r="Q708">
        <v>10</v>
      </c>
      <c r="R708">
        <v>5</v>
      </c>
      <c r="S708">
        <v>0</v>
      </c>
      <c r="U708">
        <v>60073</v>
      </c>
      <c r="V708">
        <v>40049</v>
      </c>
      <c r="W708">
        <v>20024</v>
      </c>
      <c r="X708">
        <v>0</v>
      </c>
      <c r="Y708" t="s">
        <v>112</v>
      </c>
    </row>
    <row r="709" spans="1:25" x14ac:dyDescent="0.25">
      <c r="A709">
        <v>708</v>
      </c>
      <c r="B709">
        <v>64835</v>
      </c>
      <c r="C709">
        <v>0</v>
      </c>
      <c r="D709">
        <v>0</v>
      </c>
      <c r="E709" t="s">
        <v>1337</v>
      </c>
      <c r="F709" t="s">
        <v>1338</v>
      </c>
      <c r="G709">
        <v>1</v>
      </c>
      <c r="H709" s="6">
        <v>61105720</v>
      </c>
      <c r="I709" s="7">
        <v>45791</v>
      </c>
      <c r="J709" s="7">
        <v>45791</v>
      </c>
      <c r="K709">
        <v>15</v>
      </c>
      <c r="L709" t="s">
        <v>40</v>
      </c>
      <c r="M709" t="s">
        <v>5</v>
      </c>
      <c r="N709" t="s">
        <v>41</v>
      </c>
      <c r="O709" t="s">
        <v>47</v>
      </c>
      <c r="P709" t="s">
        <v>2082</v>
      </c>
      <c r="Q709">
        <v>10</v>
      </c>
      <c r="R709">
        <v>5</v>
      </c>
      <c r="S709">
        <v>0</v>
      </c>
      <c r="U709">
        <v>9165858</v>
      </c>
      <c r="V709">
        <v>6110572</v>
      </c>
      <c r="W709">
        <v>3055286</v>
      </c>
      <c r="X709">
        <v>0</v>
      </c>
      <c r="Y709" t="s">
        <v>112</v>
      </c>
    </row>
    <row r="710" spans="1:25" x14ac:dyDescent="0.25">
      <c r="A710">
        <v>709</v>
      </c>
      <c r="B710">
        <v>64827</v>
      </c>
      <c r="C710">
        <v>0</v>
      </c>
      <c r="D710">
        <v>0</v>
      </c>
      <c r="E710" t="s">
        <v>119</v>
      </c>
      <c r="F710" t="s">
        <v>120</v>
      </c>
      <c r="G710">
        <v>1</v>
      </c>
      <c r="H710" s="6">
        <v>804920</v>
      </c>
      <c r="I710" s="7">
        <v>45791</v>
      </c>
      <c r="J710" s="7">
        <v>45791</v>
      </c>
      <c r="K710">
        <v>15</v>
      </c>
      <c r="L710" t="s">
        <v>40</v>
      </c>
      <c r="M710" t="s">
        <v>5</v>
      </c>
      <c r="N710" t="s">
        <v>41</v>
      </c>
      <c r="O710" t="s">
        <v>47</v>
      </c>
      <c r="P710" t="s">
        <v>2082</v>
      </c>
      <c r="Q710">
        <v>7</v>
      </c>
      <c r="R710">
        <v>8</v>
      </c>
      <c r="S710">
        <v>0</v>
      </c>
      <c r="U710">
        <v>120738</v>
      </c>
      <c r="V710">
        <v>56344</v>
      </c>
      <c r="W710">
        <v>64394</v>
      </c>
      <c r="X710">
        <v>0</v>
      </c>
      <c r="Y710" t="s">
        <v>48</v>
      </c>
    </row>
    <row r="711" spans="1:25" x14ac:dyDescent="0.25">
      <c r="A711">
        <v>710</v>
      </c>
      <c r="B711">
        <v>64834</v>
      </c>
      <c r="C711">
        <v>0</v>
      </c>
      <c r="D711">
        <v>0</v>
      </c>
      <c r="E711" t="s">
        <v>1315</v>
      </c>
      <c r="F711" t="s">
        <v>1316</v>
      </c>
      <c r="G711">
        <v>1</v>
      </c>
      <c r="H711" s="6">
        <v>442674</v>
      </c>
      <c r="I711" s="7">
        <v>45791</v>
      </c>
      <c r="J711" s="7">
        <v>45791</v>
      </c>
      <c r="K711">
        <v>15</v>
      </c>
      <c r="L711" t="s">
        <v>40</v>
      </c>
      <c r="M711" t="s">
        <v>5</v>
      </c>
      <c r="N711" t="s">
        <v>41</v>
      </c>
      <c r="O711" t="s">
        <v>47</v>
      </c>
      <c r="P711" t="s">
        <v>2082</v>
      </c>
      <c r="Q711">
        <v>10</v>
      </c>
      <c r="R711">
        <v>5</v>
      </c>
      <c r="S711">
        <v>0</v>
      </c>
      <c r="U711">
        <v>66401</v>
      </c>
      <c r="V711">
        <v>44267</v>
      </c>
      <c r="W711">
        <v>22134</v>
      </c>
      <c r="X711">
        <v>0</v>
      </c>
      <c r="Y711" t="s">
        <v>112</v>
      </c>
    </row>
    <row r="712" spans="1:25" x14ac:dyDescent="0.25">
      <c r="A712">
        <v>711</v>
      </c>
      <c r="B712">
        <v>64841</v>
      </c>
      <c r="C712">
        <v>0</v>
      </c>
      <c r="D712">
        <v>0</v>
      </c>
      <c r="E712" t="s">
        <v>1376</v>
      </c>
      <c r="F712" t="s">
        <v>1377</v>
      </c>
      <c r="G712">
        <v>1</v>
      </c>
      <c r="H712" s="6">
        <v>5939846</v>
      </c>
      <c r="I712" s="7">
        <v>45791</v>
      </c>
      <c r="J712" s="7">
        <v>45791</v>
      </c>
      <c r="K712" t="s">
        <v>1371</v>
      </c>
      <c r="L712" t="s">
        <v>40</v>
      </c>
      <c r="M712" t="s">
        <v>5</v>
      </c>
      <c r="N712" t="s">
        <v>41</v>
      </c>
      <c r="O712" t="s">
        <v>77</v>
      </c>
      <c r="P712" t="s">
        <v>2082</v>
      </c>
      <c r="Q712">
        <v>6</v>
      </c>
      <c r="R712">
        <v>3.4</v>
      </c>
      <c r="S712">
        <v>0</v>
      </c>
      <c r="U712">
        <v>558346</v>
      </c>
      <c r="V712">
        <v>356391</v>
      </c>
      <c r="W712">
        <v>201955</v>
      </c>
      <c r="X712">
        <v>0</v>
      </c>
      <c r="Y712" t="s">
        <v>48</v>
      </c>
    </row>
    <row r="713" spans="1:25" x14ac:dyDescent="0.25">
      <c r="A713">
        <v>712</v>
      </c>
      <c r="B713">
        <v>64839</v>
      </c>
      <c r="C713">
        <v>0</v>
      </c>
      <c r="D713">
        <v>0</v>
      </c>
      <c r="E713" t="s">
        <v>1319</v>
      </c>
      <c r="F713" t="s">
        <v>1320</v>
      </c>
      <c r="G713">
        <v>1</v>
      </c>
      <c r="H713" s="6">
        <v>2000000</v>
      </c>
      <c r="I713" s="7">
        <v>45791</v>
      </c>
      <c r="J713" s="7">
        <v>45791</v>
      </c>
      <c r="K713">
        <v>15</v>
      </c>
      <c r="L713" t="s">
        <v>40</v>
      </c>
      <c r="M713" t="s">
        <v>5</v>
      </c>
      <c r="N713" t="s">
        <v>41</v>
      </c>
      <c r="O713" t="s">
        <v>54</v>
      </c>
      <c r="P713" t="s">
        <v>2082</v>
      </c>
      <c r="Q713">
        <v>5</v>
      </c>
      <c r="R713">
        <v>10</v>
      </c>
      <c r="S713">
        <v>0</v>
      </c>
      <c r="U713">
        <v>300000</v>
      </c>
      <c r="V713">
        <v>100000</v>
      </c>
      <c r="W713">
        <v>200000</v>
      </c>
      <c r="X713">
        <v>0</v>
      </c>
      <c r="Y713" t="s">
        <v>48</v>
      </c>
    </row>
    <row r="714" spans="1:25" x14ac:dyDescent="0.25">
      <c r="A714">
        <v>713</v>
      </c>
      <c r="B714">
        <v>64845</v>
      </c>
      <c r="C714">
        <v>0</v>
      </c>
      <c r="D714">
        <v>0</v>
      </c>
      <c r="E714" t="s">
        <v>2418</v>
      </c>
      <c r="F714" t="s">
        <v>2419</v>
      </c>
      <c r="G714">
        <v>1</v>
      </c>
      <c r="H714" s="6">
        <v>845554</v>
      </c>
      <c r="I714" s="7">
        <v>45791</v>
      </c>
      <c r="J714" s="7">
        <v>45791</v>
      </c>
      <c r="K714">
        <v>6</v>
      </c>
      <c r="L714" t="s">
        <v>40</v>
      </c>
      <c r="M714" t="s">
        <v>1</v>
      </c>
      <c r="N714" t="s">
        <v>41</v>
      </c>
      <c r="O714" t="s">
        <v>87</v>
      </c>
      <c r="P714" t="s">
        <v>2082</v>
      </c>
      <c r="Q714">
        <v>6</v>
      </c>
      <c r="R714">
        <v>0</v>
      </c>
      <c r="S714">
        <v>0</v>
      </c>
      <c r="U714">
        <v>50733</v>
      </c>
      <c r="V714">
        <v>50733</v>
      </c>
      <c r="W714">
        <v>0</v>
      </c>
      <c r="X714">
        <v>0</v>
      </c>
      <c r="Y714" t="s">
        <v>2086</v>
      </c>
    </row>
    <row r="715" spans="1:25" x14ac:dyDescent="0.25">
      <c r="A715">
        <v>714</v>
      </c>
      <c r="B715">
        <v>64826</v>
      </c>
      <c r="C715">
        <v>0</v>
      </c>
      <c r="D715">
        <v>0</v>
      </c>
      <c r="E715" t="s">
        <v>271</v>
      </c>
      <c r="F715" t="s">
        <v>272</v>
      </c>
      <c r="G715">
        <v>1</v>
      </c>
      <c r="H715" s="6">
        <v>1610068</v>
      </c>
      <c r="I715" s="7">
        <v>45791</v>
      </c>
      <c r="J715" s="7">
        <v>45791</v>
      </c>
      <c r="K715">
        <v>15</v>
      </c>
      <c r="L715" t="s">
        <v>40</v>
      </c>
      <c r="M715" t="s">
        <v>5</v>
      </c>
      <c r="N715" t="s">
        <v>41</v>
      </c>
      <c r="O715" t="s">
        <v>47</v>
      </c>
      <c r="P715" t="s">
        <v>2082</v>
      </c>
      <c r="Q715">
        <v>7</v>
      </c>
      <c r="R715">
        <v>8</v>
      </c>
      <c r="S715">
        <v>0</v>
      </c>
      <c r="U715">
        <v>241510</v>
      </c>
      <c r="V715">
        <v>112705</v>
      </c>
      <c r="W715">
        <v>128805</v>
      </c>
      <c r="X715">
        <v>0</v>
      </c>
      <c r="Y715" t="s">
        <v>94</v>
      </c>
    </row>
    <row r="716" spans="1:25" x14ac:dyDescent="0.25">
      <c r="A716">
        <v>715</v>
      </c>
      <c r="B716">
        <v>64832</v>
      </c>
      <c r="C716">
        <v>0</v>
      </c>
      <c r="D716">
        <v>0</v>
      </c>
      <c r="E716" t="s">
        <v>2483</v>
      </c>
      <c r="F716" t="s">
        <v>2484</v>
      </c>
      <c r="G716">
        <v>1</v>
      </c>
      <c r="H716" s="6">
        <v>10277547</v>
      </c>
      <c r="I716" s="7">
        <v>45791</v>
      </c>
      <c r="J716" s="7">
        <v>45791</v>
      </c>
      <c r="K716">
        <v>15</v>
      </c>
      <c r="L716" t="s">
        <v>40</v>
      </c>
      <c r="M716" t="s">
        <v>5</v>
      </c>
      <c r="N716" t="s">
        <v>41</v>
      </c>
      <c r="O716" t="s">
        <v>77</v>
      </c>
      <c r="P716" t="s">
        <v>2082</v>
      </c>
      <c r="Q716">
        <v>5</v>
      </c>
      <c r="R716">
        <v>10</v>
      </c>
      <c r="S716">
        <v>0</v>
      </c>
      <c r="U716">
        <v>1541632</v>
      </c>
      <c r="V716">
        <v>513877</v>
      </c>
      <c r="W716">
        <v>1027755</v>
      </c>
      <c r="X716">
        <v>0</v>
      </c>
      <c r="Y716" t="s">
        <v>48</v>
      </c>
    </row>
    <row r="717" spans="1:25" x14ac:dyDescent="0.25">
      <c r="A717">
        <v>716</v>
      </c>
      <c r="B717">
        <v>64843</v>
      </c>
      <c r="C717">
        <v>0</v>
      </c>
      <c r="D717">
        <v>0</v>
      </c>
      <c r="E717" t="s">
        <v>1204</v>
      </c>
      <c r="F717" t="s">
        <v>1205</v>
      </c>
      <c r="G717">
        <v>1</v>
      </c>
      <c r="H717" s="6">
        <v>255356</v>
      </c>
      <c r="I717" s="7">
        <v>45791</v>
      </c>
      <c r="J717" s="7">
        <v>45791</v>
      </c>
      <c r="K717">
        <v>15</v>
      </c>
      <c r="L717" t="s">
        <v>40</v>
      </c>
      <c r="M717" t="s">
        <v>5</v>
      </c>
      <c r="N717" t="s">
        <v>41</v>
      </c>
      <c r="O717" t="s">
        <v>54</v>
      </c>
      <c r="P717" t="s">
        <v>2082</v>
      </c>
      <c r="Q717">
        <v>10</v>
      </c>
      <c r="R717">
        <v>5</v>
      </c>
      <c r="S717">
        <v>0</v>
      </c>
      <c r="U717">
        <v>38303</v>
      </c>
      <c r="V717">
        <v>25536</v>
      </c>
      <c r="W717">
        <v>12768</v>
      </c>
      <c r="X717">
        <v>0</v>
      </c>
      <c r="Y717" t="s">
        <v>48</v>
      </c>
    </row>
    <row r="718" spans="1:25" x14ac:dyDescent="0.25">
      <c r="A718">
        <v>717</v>
      </c>
      <c r="B718">
        <v>64846</v>
      </c>
      <c r="C718">
        <v>0</v>
      </c>
      <c r="D718">
        <v>0</v>
      </c>
      <c r="E718" t="s">
        <v>1133</v>
      </c>
      <c r="F718" t="s">
        <v>1134</v>
      </c>
      <c r="G718">
        <v>1</v>
      </c>
      <c r="H718" s="6">
        <v>1929125</v>
      </c>
      <c r="I718" s="7">
        <v>45791</v>
      </c>
      <c r="J718" s="7">
        <v>45791</v>
      </c>
      <c r="K718">
        <v>15</v>
      </c>
      <c r="L718" t="s">
        <v>40</v>
      </c>
      <c r="M718" t="s">
        <v>5</v>
      </c>
      <c r="N718" t="s">
        <v>41</v>
      </c>
      <c r="O718" t="s">
        <v>54</v>
      </c>
      <c r="P718" t="s">
        <v>2082</v>
      </c>
      <c r="Q718">
        <v>10</v>
      </c>
      <c r="R718">
        <v>5</v>
      </c>
      <c r="S718">
        <v>0</v>
      </c>
      <c r="U718">
        <v>289369</v>
      </c>
      <c r="V718">
        <v>192912</v>
      </c>
      <c r="W718">
        <v>96456</v>
      </c>
      <c r="X718">
        <v>0</v>
      </c>
      <c r="Y718" t="s">
        <v>48</v>
      </c>
    </row>
    <row r="719" spans="1:25" x14ac:dyDescent="0.25">
      <c r="A719">
        <v>718</v>
      </c>
      <c r="B719">
        <v>64844</v>
      </c>
      <c r="C719">
        <v>0</v>
      </c>
      <c r="D719">
        <v>0</v>
      </c>
      <c r="E719" t="s">
        <v>1137</v>
      </c>
      <c r="F719" t="s">
        <v>1138</v>
      </c>
      <c r="G719">
        <v>1</v>
      </c>
      <c r="H719" s="6">
        <v>30753750</v>
      </c>
      <c r="I719" s="7">
        <v>45791</v>
      </c>
      <c r="J719" s="7">
        <v>45791</v>
      </c>
      <c r="K719">
        <v>15</v>
      </c>
      <c r="L719" t="s">
        <v>40</v>
      </c>
      <c r="M719" t="s">
        <v>5</v>
      </c>
      <c r="N719" t="s">
        <v>41</v>
      </c>
      <c r="O719" t="s">
        <v>54</v>
      </c>
      <c r="P719" t="s">
        <v>2082</v>
      </c>
      <c r="Q719">
        <v>10</v>
      </c>
      <c r="R719">
        <v>5</v>
      </c>
      <c r="S719">
        <v>0</v>
      </c>
      <c r="U719">
        <v>4613063</v>
      </c>
      <c r="V719">
        <v>3075375</v>
      </c>
      <c r="W719">
        <v>1537688</v>
      </c>
      <c r="X719">
        <v>0</v>
      </c>
      <c r="Y719" t="s">
        <v>48</v>
      </c>
    </row>
    <row r="720" spans="1:25" x14ac:dyDescent="0.25">
      <c r="A720">
        <v>719</v>
      </c>
      <c r="B720">
        <v>64842</v>
      </c>
      <c r="C720">
        <v>0</v>
      </c>
      <c r="D720">
        <v>0</v>
      </c>
      <c r="E720" t="s">
        <v>1349</v>
      </c>
      <c r="F720" t="s">
        <v>1350</v>
      </c>
      <c r="G720">
        <v>1</v>
      </c>
      <c r="H720" s="6">
        <v>30000000</v>
      </c>
      <c r="I720" s="7">
        <v>45791</v>
      </c>
      <c r="J720" s="7">
        <v>45791</v>
      </c>
      <c r="K720">
        <v>15</v>
      </c>
      <c r="L720" t="s">
        <v>40</v>
      </c>
      <c r="M720" t="s">
        <v>5</v>
      </c>
      <c r="N720" t="s">
        <v>41</v>
      </c>
      <c r="O720" t="s">
        <v>54</v>
      </c>
      <c r="P720" t="s">
        <v>2082</v>
      </c>
      <c r="Q720">
        <v>5</v>
      </c>
      <c r="R720">
        <v>10</v>
      </c>
      <c r="S720">
        <v>0</v>
      </c>
      <c r="U720">
        <v>4500000</v>
      </c>
      <c r="V720">
        <v>1500000</v>
      </c>
      <c r="W720">
        <v>3000000</v>
      </c>
      <c r="X720">
        <v>0</v>
      </c>
      <c r="Y720" t="s">
        <v>48</v>
      </c>
    </row>
    <row r="721" spans="1:25" x14ac:dyDescent="0.25">
      <c r="A721">
        <v>720</v>
      </c>
      <c r="B721">
        <v>64833</v>
      </c>
      <c r="C721">
        <v>0</v>
      </c>
      <c r="D721">
        <v>0</v>
      </c>
      <c r="E721" t="s">
        <v>535</v>
      </c>
      <c r="F721" t="s">
        <v>536</v>
      </c>
      <c r="G721">
        <v>1</v>
      </c>
      <c r="H721" s="6">
        <v>15851911</v>
      </c>
      <c r="I721" s="7">
        <v>45791</v>
      </c>
      <c r="J721" s="7">
        <v>45791</v>
      </c>
      <c r="K721">
        <v>15</v>
      </c>
      <c r="L721" t="s">
        <v>40</v>
      </c>
      <c r="M721" t="s">
        <v>9</v>
      </c>
      <c r="N721" t="s">
        <v>41</v>
      </c>
      <c r="O721" t="s">
        <v>42</v>
      </c>
      <c r="P721" t="s">
        <v>2082</v>
      </c>
      <c r="Q721">
        <v>5</v>
      </c>
      <c r="R721">
        <v>10</v>
      </c>
      <c r="S721">
        <v>0</v>
      </c>
      <c r="U721">
        <v>2377787</v>
      </c>
      <c r="V721">
        <v>792596</v>
      </c>
      <c r="W721">
        <v>1585191</v>
      </c>
      <c r="X721">
        <v>0</v>
      </c>
      <c r="Y721" t="s">
        <v>109</v>
      </c>
    </row>
    <row r="722" spans="1:25" x14ac:dyDescent="0.25">
      <c r="A722">
        <v>721</v>
      </c>
      <c r="B722">
        <v>64831</v>
      </c>
      <c r="C722">
        <v>0</v>
      </c>
      <c r="D722">
        <v>0</v>
      </c>
      <c r="E722" t="s">
        <v>1678</v>
      </c>
      <c r="F722" t="s">
        <v>1679</v>
      </c>
      <c r="G722">
        <v>1</v>
      </c>
      <c r="H722" s="6">
        <v>22393360</v>
      </c>
      <c r="I722" s="7">
        <v>45791</v>
      </c>
      <c r="J722" s="7">
        <v>45791</v>
      </c>
      <c r="K722">
        <v>15</v>
      </c>
      <c r="L722" t="s">
        <v>40</v>
      </c>
      <c r="M722" t="s">
        <v>5</v>
      </c>
      <c r="N722" t="s">
        <v>41</v>
      </c>
      <c r="O722" t="s">
        <v>77</v>
      </c>
      <c r="P722" t="s">
        <v>2082</v>
      </c>
      <c r="Q722">
        <v>6</v>
      </c>
      <c r="R722">
        <v>9</v>
      </c>
      <c r="S722">
        <v>0</v>
      </c>
      <c r="U722">
        <v>3359004</v>
      </c>
      <c r="V722">
        <v>1343602</v>
      </c>
      <c r="W722">
        <v>2015402</v>
      </c>
      <c r="X722">
        <v>0</v>
      </c>
      <c r="Y722" t="s">
        <v>250</v>
      </c>
    </row>
    <row r="723" spans="1:25" x14ac:dyDescent="0.25">
      <c r="A723">
        <v>722</v>
      </c>
      <c r="B723">
        <v>64837</v>
      </c>
      <c r="C723">
        <v>0</v>
      </c>
      <c r="D723">
        <v>0</v>
      </c>
      <c r="E723" t="s">
        <v>1351</v>
      </c>
      <c r="F723" t="s">
        <v>1352</v>
      </c>
      <c r="G723">
        <v>1</v>
      </c>
      <c r="H723" s="6">
        <v>15384666</v>
      </c>
      <c r="I723" s="7">
        <v>45791</v>
      </c>
      <c r="J723" s="7">
        <v>45791</v>
      </c>
      <c r="K723">
        <v>15</v>
      </c>
      <c r="L723" t="s">
        <v>40</v>
      </c>
      <c r="M723" t="s">
        <v>5</v>
      </c>
      <c r="N723" t="s">
        <v>41</v>
      </c>
      <c r="O723" t="s">
        <v>47</v>
      </c>
      <c r="P723" t="s">
        <v>2082</v>
      </c>
      <c r="Q723">
        <v>10</v>
      </c>
      <c r="R723">
        <v>5</v>
      </c>
      <c r="S723">
        <v>0</v>
      </c>
      <c r="U723">
        <v>2307700</v>
      </c>
      <c r="V723">
        <v>1538467</v>
      </c>
      <c r="W723">
        <v>769233</v>
      </c>
      <c r="X723">
        <v>0</v>
      </c>
      <c r="Y723" t="s">
        <v>112</v>
      </c>
    </row>
    <row r="724" spans="1:25" x14ac:dyDescent="0.25">
      <c r="A724">
        <v>723</v>
      </c>
      <c r="B724">
        <v>64824</v>
      </c>
      <c r="C724">
        <v>0</v>
      </c>
      <c r="D724">
        <v>0</v>
      </c>
      <c r="E724" t="s">
        <v>500</v>
      </c>
      <c r="F724" t="s">
        <v>501</v>
      </c>
      <c r="G724">
        <v>1</v>
      </c>
      <c r="H724" s="6">
        <v>3000000</v>
      </c>
      <c r="I724" s="7">
        <v>45791</v>
      </c>
      <c r="J724" s="7">
        <v>45791</v>
      </c>
      <c r="K724">
        <v>15</v>
      </c>
      <c r="L724" t="s">
        <v>40</v>
      </c>
      <c r="M724" t="s">
        <v>5</v>
      </c>
      <c r="N724" t="s">
        <v>41</v>
      </c>
      <c r="O724" t="s">
        <v>57</v>
      </c>
      <c r="P724" t="s">
        <v>2082</v>
      </c>
      <c r="Q724">
        <v>6</v>
      </c>
      <c r="R724">
        <v>9</v>
      </c>
      <c r="S724">
        <v>0</v>
      </c>
      <c r="U724">
        <v>450000</v>
      </c>
      <c r="V724">
        <v>180000</v>
      </c>
      <c r="W724">
        <v>270000</v>
      </c>
      <c r="X724">
        <v>0</v>
      </c>
      <c r="Y724" t="s">
        <v>48</v>
      </c>
    </row>
    <row r="725" spans="1:25" x14ac:dyDescent="0.25">
      <c r="A725">
        <v>724</v>
      </c>
      <c r="B725">
        <v>64810</v>
      </c>
      <c r="C725">
        <v>0</v>
      </c>
      <c r="D725">
        <v>0</v>
      </c>
      <c r="E725" t="s">
        <v>1125</v>
      </c>
      <c r="F725" t="s">
        <v>1126</v>
      </c>
      <c r="G725">
        <v>1</v>
      </c>
      <c r="H725" s="6">
        <v>6386431</v>
      </c>
      <c r="I725" s="7">
        <v>45790</v>
      </c>
      <c r="J725" s="7">
        <v>45790</v>
      </c>
      <c r="K725">
        <v>15</v>
      </c>
      <c r="L725" t="s">
        <v>40</v>
      </c>
      <c r="M725" t="s">
        <v>5</v>
      </c>
      <c r="N725" t="s">
        <v>41</v>
      </c>
      <c r="O725" t="s">
        <v>77</v>
      </c>
      <c r="P725" t="s">
        <v>2082</v>
      </c>
      <c r="Q725">
        <v>8</v>
      </c>
      <c r="R725">
        <v>7</v>
      </c>
      <c r="S725">
        <v>0</v>
      </c>
      <c r="U725">
        <v>957965</v>
      </c>
      <c r="V725">
        <v>510914</v>
      </c>
      <c r="W725">
        <v>447050</v>
      </c>
      <c r="X725">
        <v>0</v>
      </c>
      <c r="Y725" t="s">
        <v>48</v>
      </c>
    </row>
    <row r="726" spans="1:25" x14ac:dyDescent="0.25">
      <c r="A726">
        <v>725</v>
      </c>
      <c r="B726">
        <v>64822</v>
      </c>
      <c r="C726">
        <v>0</v>
      </c>
      <c r="D726">
        <v>0</v>
      </c>
      <c r="E726" t="s">
        <v>520</v>
      </c>
      <c r="F726" t="s">
        <v>521</v>
      </c>
      <c r="G726">
        <v>1</v>
      </c>
      <c r="H726" s="6">
        <v>10500000</v>
      </c>
      <c r="I726" s="7">
        <v>45790</v>
      </c>
      <c r="J726" s="7">
        <v>45790</v>
      </c>
      <c r="K726">
        <v>15</v>
      </c>
      <c r="L726" t="s">
        <v>40</v>
      </c>
      <c r="M726" t="s">
        <v>5</v>
      </c>
      <c r="N726" t="s">
        <v>41</v>
      </c>
      <c r="O726" t="s">
        <v>57</v>
      </c>
      <c r="P726" t="s">
        <v>2082</v>
      </c>
      <c r="Q726">
        <v>6</v>
      </c>
      <c r="R726">
        <v>9</v>
      </c>
      <c r="S726">
        <v>0</v>
      </c>
      <c r="U726">
        <v>1575000</v>
      </c>
      <c r="V726">
        <v>630000</v>
      </c>
      <c r="W726">
        <v>945000</v>
      </c>
      <c r="X726">
        <v>0</v>
      </c>
      <c r="Y726" t="s">
        <v>390</v>
      </c>
    </row>
    <row r="727" spans="1:25" x14ac:dyDescent="0.25">
      <c r="A727">
        <v>726</v>
      </c>
      <c r="B727">
        <v>64808</v>
      </c>
      <c r="C727">
        <v>0</v>
      </c>
      <c r="D727">
        <v>0</v>
      </c>
      <c r="E727" t="s">
        <v>1357</v>
      </c>
      <c r="F727" t="s">
        <v>1358</v>
      </c>
      <c r="G727">
        <v>1</v>
      </c>
      <c r="H727" s="6">
        <v>29961977</v>
      </c>
      <c r="I727" s="7">
        <v>45790</v>
      </c>
      <c r="J727" s="7">
        <v>45790</v>
      </c>
      <c r="K727">
        <v>15</v>
      </c>
      <c r="L727" t="s">
        <v>40</v>
      </c>
      <c r="M727" t="s">
        <v>5</v>
      </c>
      <c r="N727" t="s">
        <v>41</v>
      </c>
      <c r="O727" t="s">
        <v>47</v>
      </c>
      <c r="P727" t="s">
        <v>2082</v>
      </c>
      <c r="Q727">
        <v>2</v>
      </c>
      <c r="R727">
        <v>13</v>
      </c>
      <c r="S727">
        <v>0</v>
      </c>
      <c r="U727">
        <v>4494297</v>
      </c>
      <c r="V727">
        <v>599240</v>
      </c>
      <c r="W727">
        <v>3895057</v>
      </c>
      <c r="X727">
        <v>0</v>
      </c>
      <c r="Y727" t="s">
        <v>250</v>
      </c>
    </row>
    <row r="728" spans="1:25" x14ac:dyDescent="0.25">
      <c r="A728">
        <v>727</v>
      </c>
      <c r="B728">
        <v>64805</v>
      </c>
      <c r="C728">
        <v>0</v>
      </c>
      <c r="D728">
        <v>0</v>
      </c>
      <c r="E728" t="s">
        <v>2020</v>
      </c>
      <c r="F728" t="s">
        <v>2021</v>
      </c>
      <c r="G728">
        <v>1</v>
      </c>
      <c r="H728" s="6">
        <v>413299</v>
      </c>
      <c r="I728" s="7">
        <v>45790</v>
      </c>
      <c r="J728" s="7">
        <v>45790</v>
      </c>
      <c r="K728">
        <v>15</v>
      </c>
      <c r="L728" t="s">
        <v>40</v>
      </c>
      <c r="M728" t="s">
        <v>5</v>
      </c>
      <c r="N728" t="s">
        <v>41</v>
      </c>
      <c r="O728" t="s">
        <v>47</v>
      </c>
      <c r="P728" t="s">
        <v>2082</v>
      </c>
      <c r="Q728">
        <v>2</v>
      </c>
      <c r="R728">
        <v>13</v>
      </c>
      <c r="S728">
        <v>0</v>
      </c>
      <c r="U728">
        <v>61995</v>
      </c>
      <c r="V728">
        <v>8266</v>
      </c>
      <c r="W728">
        <v>53729</v>
      </c>
      <c r="X728">
        <v>0</v>
      </c>
      <c r="Y728" t="s">
        <v>250</v>
      </c>
    </row>
    <row r="729" spans="1:25" x14ac:dyDescent="0.25">
      <c r="A729">
        <v>728</v>
      </c>
      <c r="B729">
        <v>64812</v>
      </c>
      <c r="C729">
        <v>0</v>
      </c>
      <c r="D729">
        <v>0</v>
      </c>
      <c r="E729" t="s">
        <v>1035</v>
      </c>
      <c r="F729" t="s">
        <v>1036</v>
      </c>
      <c r="G729">
        <v>1</v>
      </c>
      <c r="H729" s="6">
        <v>9098500</v>
      </c>
      <c r="I729" s="7">
        <v>45790</v>
      </c>
      <c r="J729" s="7">
        <v>45790</v>
      </c>
      <c r="K729">
        <v>5</v>
      </c>
      <c r="L729" t="s">
        <v>40</v>
      </c>
      <c r="M729" t="s">
        <v>5</v>
      </c>
      <c r="N729" t="s">
        <v>41</v>
      </c>
      <c r="O729" t="s">
        <v>47</v>
      </c>
      <c r="P729" t="s">
        <v>2082</v>
      </c>
      <c r="Q729">
        <v>5</v>
      </c>
      <c r="R729">
        <v>0</v>
      </c>
      <c r="S729">
        <v>0</v>
      </c>
      <c r="U729">
        <v>454925</v>
      </c>
      <c r="V729">
        <v>454925</v>
      </c>
      <c r="W729">
        <v>0</v>
      </c>
      <c r="X729">
        <v>0</v>
      </c>
      <c r="Y729" t="s">
        <v>390</v>
      </c>
    </row>
    <row r="730" spans="1:25" x14ac:dyDescent="0.25">
      <c r="A730">
        <v>729</v>
      </c>
      <c r="B730">
        <v>64811</v>
      </c>
      <c r="C730">
        <v>0</v>
      </c>
      <c r="D730">
        <v>0</v>
      </c>
      <c r="E730" t="s">
        <v>1467</v>
      </c>
      <c r="F730" t="s">
        <v>1468</v>
      </c>
      <c r="G730">
        <v>1</v>
      </c>
      <c r="H730" s="6">
        <v>2442553</v>
      </c>
      <c r="I730" s="7">
        <v>45790</v>
      </c>
      <c r="J730" s="7">
        <v>45790</v>
      </c>
      <c r="K730">
        <v>6</v>
      </c>
      <c r="L730" t="s">
        <v>40</v>
      </c>
      <c r="M730" t="s">
        <v>5</v>
      </c>
      <c r="N730" t="s">
        <v>41</v>
      </c>
      <c r="O730" t="s">
        <v>54</v>
      </c>
      <c r="P730" t="s">
        <v>2082</v>
      </c>
      <c r="Q730">
        <v>6</v>
      </c>
      <c r="R730">
        <v>0</v>
      </c>
      <c r="S730">
        <v>0</v>
      </c>
      <c r="U730">
        <v>146553</v>
      </c>
      <c r="V730">
        <v>146553</v>
      </c>
      <c r="W730">
        <v>0</v>
      </c>
      <c r="X730">
        <v>0</v>
      </c>
      <c r="Y730" t="s">
        <v>44</v>
      </c>
    </row>
    <row r="731" spans="1:25" x14ac:dyDescent="0.25">
      <c r="A731">
        <v>730</v>
      </c>
      <c r="B731">
        <v>64814</v>
      </c>
      <c r="C731">
        <v>0</v>
      </c>
      <c r="D731">
        <v>0</v>
      </c>
      <c r="E731" t="s">
        <v>289</v>
      </c>
      <c r="F731" t="s">
        <v>290</v>
      </c>
      <c r="G731">
        <v>1</v>
      </c>
      <c r="H731" s="6">
        <v>5000000</v>
      </c>
      <c r="I731" s="7">
        <v>45790</v>
      </c>
      <c r="J731" s="7">
        <v>45790</v>
      </c>
      <c r="K731">
        <v>15</v>
      </c>
      <c r="L731" t="s">
        <v>40</v>
      </c>
      <c r="M731" t="s">
        <v>5</v>
      </c>
      <c r="N731" t="s">
        <v>41</v>
      </c>
      <c r="O731" t="s">
        <v>47</v>
      </c>
      <c r="P731" t="s">
        <v>2082</v>
      </c>
      <c r="Q731">
        <v>7</v>
      </c>
      <c r="R731">
        <v>8</v>
      </c>
      <c r="S731">
        <v>0</v>
      </c>
      <c r="U731">
        <v>750000</v>
      </c>
      <c r="V731">
        <v>350000</v>
      </c>
      <c r="W731">
        <v>400000</v>
      </c>
      <c r="X731">
        <v>0</v>
      </c>
      <c r="Y731" t="s">
        <v>94</v>
      </c>
    </row>
    <row r="732" spans="1:25" x14ac:dyDescent="0.25">
      <c r="A732">
        <v>731</v>
      </c>
      <c r="B732">
        <v>64815</v>
      </c>
      <c r="C732">
        <v>0</v>
      </c>
      <c r="D732">
        <v>0</v>
      </c>
      <c r="E732" t="s">
        <v>289</v>
      </c>
      <c r="F732" t="s">
        <v>290</v>
      </c>
      <c r="G732">
        <v>1</v>
      </c>
      <c r="H732" s="6">
        <v>5000000</v>
      </c>
      <c r="I732" s="7">
        <v>45790</v>
      </c>
      <c r="J732" s="7">
        <v>45790</v>
      </c>
      <c r="K732">
        <v>15</v>
      </c>
      <c r="L732" t="s">
        <v>40</v>
      </c>
      <c r="M732" t="s">
        <v>5</v>
      </c>
      <c r="N732" t="s">
        <v>41</v>
      </c>
      <c r="O732" t="s">
        <v>47</v>
      </c>
      <c r="P732" t="s">
        <v>2082</v>
      </c>
      <c r="Q732">
        <v>7</v>
      </c>
      <c r="R732">
        <v>8</v>
      </c>
      <c r="S732">
        <v>0</v>
      </c>
      <c r="U732">
        <v>750000</v>
      </c>
      <c r="V732">
        <v>350000</v>
      </c>
      <c r="W732">
        <v>400000</v>
      </c>
      <c r="X732">
        <v>0</v>
      </c>
      <c r="Y732" t="s">
        <v>94</v>
      </c>
    </row>
    <row r="733" spans="1:25" x14ac:dyDescent="0.25">
      <c r="A733">
        <v>732</v>
      </c>
      <c r="B733">
        <v>64816</v>
      </c>
      <c r="C733">
        <v>0</v>
      </c>
      <c r="D733">
        <v>0</v>
      </c>
      <c r="E733" t="s">
        <v>289</v>
      </c>
      <c r="F733" t="s">
        <v>290</v>
      </c>
      <c r="G733">
        <v>1</v>
      </c>
      <c r="H733" s="6">
        <v>5000000</v>
      </c>
      <c r="I733" s="7">
        <v>45790</v>
      </c>
      <c r="J733" s="7">
        <v>45790</v>
      </c>
      <c r="K733">
        <v>15</v>
      </c>
      <c r="L733" t="s">
        <v>40</v>
      </c>
      <c r="M733" t="s">
        <v>5</v>
      </c>
      <c r="N733" t="s">
        <v>41</v>
      </c>
      <c r="O733" t="s">
        <v>47</v>
      </c>
      <c r="P733" t="s">
        <v>2082</v>
      </c>
      <c r="Q733">
        <v>7</v>
      </c>
      <c r="R733">
        <v>8</v>
      </c>
      <c r="S733">
        <v>0</v>
      </c>
      <c r="U733">
        <v>750000</v>
      </c>
      <c r="V733">
        <v>350000</v>
      </c>
      <c r="W733">
        <v>400000</v>
      </c>
      <c r="X733">
        <v>0</v>
      </c>
      <c r="Y733" t="s">
        <v>94</v>
      </c>
    </row>
    <row r="734" spans="1:25" x14ac:dyDescent="0.25">
      <c r="A734">
        <v>733</v>
      </c>
      <c r="B734">
        <v>64817</v>
      </c>
      <c r="C734">
        <v>0</v>
      </c>
      <c r="D734">
        <v>0</v>
      </c>
      <c r="E734" t="s">
        <v>289</v>
      </c>
      <c r="F734" t="s">
        <v>290</v>
      </c>
      <c r="G734">
        <v>1</v>
      </c>
      <c r="H734" s="6">
        <v>5000000</v>
      </c>
      <c r="I734" s="7">
        <v>45790</v>
      </c>
      <c r="J734" s="7">
        <v>45790</v>
      </c>
      <c r="K734">
        <v>15</v>
      </c>
      <c r="L734" t="s">
        <v>40</v>
      </c>
      <c r="M734" t="s">
        <v>5</v>
      </c>
      <c r="N734" t="s">
        <v>41</v>
      </c>
      <c r="O734" t="s">
        <v>47</v>
      </c>
      <c r="P734" t="s">
        <v>2082</v>
      </c>
      <c r="Q734">
        <v>7</v>
      </c>
      <c r="R734">
        <v>8</v>
      </c>
      <c r="S734">
        <v>0</v>
      </c>
      <c r="U734">
        <v>750000</v>
      </c>
      <c r="V734">
        <v>350000</v>
      </c>
      <c r="W734">
        <v>400000</v>
      </c>
      <c r="X734">
        <v>0</v>
      </c>
      <c r="Y734" t="s">
        <v>94</v>
      </c>
    </row>
    <row r="735" spans="1:25" x14ac:dyDescent="0.25">
      <c r="A735">
        <v>734</v>
      </c>
      <c r="B735">
        <v>64818</v>
      </c>
      <c r="C735">
        <v>0</v>
      </c>
      <c r="D735">
        <v>0</v>
      </c>
      <c r="E735" t="s">
        <v>289</v>
      </c>
      <c r="F735" t="s">
        <v>290</v>
      </c>
      <c r="G735">
        <v>1</v>
      </c>
      <c r="H735" s="6">
        <v>5000000</v>
      </c>
      <c r="I735" s="7">
        <v>45790</v>
      </c>
      <c r="J735" s="7">
        <v>45790</v>
      </c>
      <c r="K735">
        <v>15</v>
      </c>
      <c r="L735" t="s">
        <v>40</v>
      </c>
      <c r="M735" t="s">
        <v>5</v>
      </c>
      <c r="N735" t="s">
        <v>41</v>
      </c>
      <c r="O735" t="s">
        <v>47</v>
      </c>
      <c r="P735" t="s">
        <v>2082</v>
      </c>
      <c r="Q735">
        <v>7</v>
      </c>
      <c r="R735">
        <v>8</v>
      </c>
      <c r="S735">
        <v>0</v>
      </c>
      <c r="U735">
        <v>750000</v>
      </c>
      <c r="V735">
        <v>350000</v>
      </c>
      <c r="W735">
        <v>400000</v>
      </c>
      <c r="X735">
        <v>0</v>
      </c>
      <c r="Y735" t="s">
        <v>94</v>
      </c>
    </row>
    <row r="736" spans="1:25" x14ac:dyDescent="0.25">
      <c r="A736">
        <v>735</v>
      </c>
      <c r="B736">
        <v>64819</v>
      </c>
      <c r="C736">
        <v>0</v>
      </c>
      <c r="D736">
        <v>0</v>
      </c>
      <c r="E736" t="s">
        <v>289</v>
      </c>
      <c r="F736" t="s">
        <v>290</v>
      </c>
      <c r="G736">
        <v>1</v>
      </c>
      <c r="H736" s="6">
        <v>5000000</v>
      </c>
      <c r="I736" s="7">
        <v>45790</v>
      </c>
      <c r="J736" s="7">
        <v>45790</v>
      </c>
      <c r="K736">
        <v>15</v>
      </c>
      <c r="L736" t="s">
        <v>40</v>
      </c>
      <c r="M736" t="s">
        <v>5</v>
      </c>
      <c r="N736" t="s">
        <v>41</v>
      </c>
      <c r="O736" t="s">
        <v>47</v>
      </c>
      <c r="P736" t="s">
        <v>2082</v>
      </c>
      <c r="Q736">
        <v>7</v>
      </c>
      <c r="R736">
        <v>8</v>
      </c>
      <c r="S736">
        <v>0</v>
      </c>
      <c r="U736">
        <v>750000</v>
      </c>
      <c r="V736">
        <v>350000</v>
      </c>
      <c r="W736">
        <v>400000</v>
      </c>
      <c r="X736">
        <v>0</v>
      </c>
      <c r="Y736" t="s">
        <v>94</v>
      </c>
    </row>
    <row r="737" spans="1:25" x14ac:dyDescent="0.25">
      <c r="A737">
        <v>736</v>
      </c>
      <c r="B737">
        <v>64820</v>
      </c>
      <c r="C737">
        <v>0</v>
      </c>
      <c r="D737">
        <v>0</v>
      </c>
      <c r="E737" t="s">
        <v>289</v>
      </c>
      <c r="F737" t="s">
        <v>290</v>
      </c>
      <c r="G737">
        <v>1</v>
      </c>
      <c r="H737" s="6">
        <v>2939000</v>
      </c>
      <c r="I737" s="7">
        <v>45790</v>
      </c>
      <c r="J737" s="7">
        <v>45790</v>
      </c>
      <c r="K737">
        <v>15</v>
      </c>
      <c r="L737" t="s">
        <v>40</v>
      </c>
      <c r="M737" t="s">
        <v>5</v>
      </c>
      <c r="N737" t="s">
        <v>41</v>
      </c>
      <c r="O737" t="s">
        <v>47</v>
      </c>
      <c r="P737" t="s">
        <v>2082</v>
      </c>
      <c r="Q737">
        <v>7</v>
      </c>
      <c r="R737">
        <v>8</v>
      </c>
      <c r="S737">
        <v>0</v>
      </c>
      <c r="U737">
        <v>440850</v>
      </c>
      <c r="V737">
        <v>205730</v>
      </c>
      <c r="W737">
        <v>235120</v>
      </c>
      <c r="X737">
        <v>0</v>
      </c>
      <c r="Y737" t="s">
        <v>94</v>
      </c>
    </row>
    <row r="738" spans="1:25" x14ac:dyDescent="0.25">
      <c r="A738">
        <v>737</v>
      </c>
      <c r="B738">
        <v>64823</v>
      </c>
      <c r="C738">
        <v>0</v>
      </c>
      <c r="D738">
        <v>0</v>
      </c>
      <c r="E738" t="s">
        <v>624</v>
      </c>
      <c r="F738" t="s">
        <v>625</v>
      </c>
      <c r="G738">
        <v>1</v>
      </c>
      <c r="H738" s="6">
        <v>8000000</v>
      </c>
      <c r="I738" s="7">
        <v>45790</v>
      </c>
      <c r="J738" s="7">
        <v>45790</v>
      </c>
      <c r="K738">
        <v>15</v>
      </c>
      <c r="L738" t="s">
        <v>40</v>
      </c>
      <c r="M738" t="s">
        <v>5</v>
      </c>
      <c r="N738" t="s">
        <v>41</v>
      </c>
      <c r="O738" t="s">
        <v>57</v>
      </c>
      <c r="P738" t="s">
        <v>2082</v>
      </c>
      <c r="Q738">
        <v>6</v>
      </c>
      <c r="R738">
        <v>9</v>
      </c>
      <c r="S738">
        <v>0</v>
      </c>
      <c r="U738">
        <v>1200000</v>
      </c>
      <c r="V738">
        <v>480000</v>
      </c>
      <c r="W738">
        <v>720000</v>
      </c>
      <c r="X738">
        <v>0</v>
      </c>
      <c r="Y738" t="s">
        <v>48</v>
      </c>
    </row>
    <row r="739" spans="1:25" x14ac:dyDescent="0.25">
      <c r="A739">
        <v>738</v>
      </c>
      <c r="B739">
        <v>64838</v>
      </c>
      <c r="C739">
        <v>0</v>
      </c>
      <c r="D739">
        <v>0</v>
      </c>
      <c r="E739" t="s">
        <v>2167</v>
      </c>
      <c r="F739" t="s">
        <v>2168</v>
      </c>
      <c r="G739">
        <v>1</v>
      </c>
      <c r="H739" s="6">
        <v>347551</v>
      </c>
      <c r="I739" s="7">
        <v>45790</v>
      </c>
      <c r="J739" s="7">
        <v>45790</v>
      </c>
      <c r="K739">
        <v>15</v>
      </c>
      <c r="L739" t="s">
        <v>40</v>
      </c>
      <c r="M739" t="s">
        <v>5</v>
      </c>
      <c r="N739" t="s">
        <v>41</v>
      </c>
      <c r="O739" t="s">
        <v>47</v>
      </c>
      <c r="P739" t="s">
        <v>2082</v>
      </c>
      <c r="Q739">
        <v>7</v>
      </c>
      <c r="R739">
        <v>8</v>
      </c>
      <c r="S739">
        <v>0</v>
      </c>
      <c r="U739">
        <v>52133</v>
      </c>
      <c r="V739">
        <v>24329</v>
      </c>
      <c r="W739">
        <v>27804</v>
      </c>
      <c r="X739">
        <v>0</v>
      </c>
      <c r="Y739" t="s">
        <v>48</v>
      </c>
    </row>
    <row r="740" spans="1:25" x14ac:dyDescent="0.25">
      <c r="A740">
        <v>739</v>
      </c>
      <c r="B740">
        <v>64809</v>
      </c>
      <c r="C740">
        <v>0</v>
      </c>
      <c r="D740">
        <v>0</v>
      </c>
      <c r="E740" t="s">
        <v>1721</v>
      </c>
      <c r="F740" t="s">
        <v>1722</v>
      </c>
      <c r="G740">
        <v>1</v>
      </c>
      <c r="H740" s="6">
        <v>26749015</v>
      </c>
      <c r="I740" s="7">
        <v>45790</v>
      </c>
      <c r="J740" s="7">
        <v>45790</v>
      </c>
      <c r="K740">
        <v>15</v>
      </c>
      <c r="L740" t="s">
        <v>40</v>
      </c>
      <c r="M740" t="s">
        <v>5</v>
      </c>
      <c r="N740" t="s">
        <v>41</v>
      </c>
      <c r="O740" t="s">
        <v>54</v>
      </c>
      <c r="P740" t="s">
        <v>2082</v>
      </c>
      <c r="Q740">
        <v>5</v>
      </c>
      <c r="R740">
        <v>10</v>
      </c>
      <c r="S740">
        <v>0</v>
      </c>
      <c r="U740">
        <v>4012352</v>
      </c>
      <c r="V740">
        <v>1337451</v>
      </c>
      <c r="W740">
        <v>2674902</v>
      </c>
      <c r="X740">
        <v>0</v>
      </c>
      <c r="Y740" t="s">
        <v>48</v>
      </c>
    </row>
    <row r="741" spans="1:25" x14ac:dyDescent="0.25">
      <c r="A741">
        <v>740</v>
      </c>
      <c r="B741">
        <v>64813</v>
      </c>
      <c r="C741">
        <v>0</v>
      </c>
      <c r="D741">
        <v>0</v>
      </c>
      <c r="E741" t="s">
        <v>830</v>
      </c>
      <c r="F741" t="s">
        <v>831</v>
      </c>
      <c r="G741">
        <v>1</v>
      </c>
      <c r="H741" s="6">
        <v>3706522</v>
      </c>
      <c r="I741" s="7">
        <v>45790</v>
      </c>
      <c r="J741" s="7">
        <v>45790</v>
      </c>
      <c r="K741">
        <v>8</v>
      </c>
      <c r="L741" t="s">
        <v>40</v>
      </c>
      <c r="M741" t="s">
        <v>5</v>
      </c>
      <c r="N741" t="s">
        <v>41</v>
      </c>
      <c r="O741" t="s">
        <v>77</v>
      </c>
      <c r="P741" t="s">
        <v>2082</v>
      </c>
      <c r="Q741">
        <v>8</v>
      </c>
      <c r="R741">
        <v>0</v>
      </c>
      <c r="S741">
        <v>0</v>
      </c>
      <c r="U741">
        <v>296522</v>
      </c>
      <c r="V741">
        <v>296522</v>
      </c>
      <c r="W741">
        <v>0</v>
      </c>
      <c r="X741">
        <v>0</v>
      </c>
      <c r="Y741" t="s">
        <v>44</v>
      </c>
    </row>
    <row r="742" spans="1:25" x14ac:dyDescent="0.25">
      <c r="A742">
        <v>741</v>
      </c>
      <c r="B742">
        <v>64806</v>
      </c>
      <c r="C742">
        <v>0</v>
      </c>
      <c r="D742">
        <v>0</v>
      </c>
      <c r="E742" t="s">
        <v>1361</v>
      </c>
      <c r="F742" t="s">
        <v>1362</v>
      </c>
      <c r="G742">
        <v>1</v>
      </c>
      <c r="H742" s="6">
        <v>9722355</v>
      </c>
      <c r="I742" s="7">
        <v>45790</v>
      </c>
      <c r="J742" s="7">
        <v>45790</v>
      </c>
      <c r="K742">
        <v>15</v>
      </c>
      <c r="L742" t="s">
        <v>40</v>
      </c>
      <c r="M742" t="s">
        <v>5</v>
      </c>
      <c r="N742" t="s">
        <v>41</v>
      </c>
      <c r="O742" t="s">
        <v>47</v>
      </c>
      <c r="P742" t="s">
        <v>2082</v>
      </c>
      <c r="Q742">
        <v>2</v>
      </c>
      <c r="R742">
        <v>13</v>
      </c>
      <c r="S742">
        <v>0</v>
      </c>
      <c r="U742">
        <v>1458353</v>
      </c>
      <c r="V742">
        <v>194447</v>
      </c>
      <c r="W742">
        <v>1263906</v>
      </c>
      <c r="X742">
        <v>0</v>
      </c>
      <c r="Y742" t="s">
        <v>250</v>
      </c>
    </row>
    <row r="743" spans="1:25" x14ac:dyDescent="0.25">
      <c r="A743">
        <v>742</v>
      </c>
      <c r="B743">
        <v>64807</v>
      </c>
      <c r="C743">
        <v>0</v>
      </c>
      <c r="D743">
        <v>0</v>
      </c>
      <c r="E743" t="s">
        <v>1848</v>
      </c>
      <c r="F743" t="s">
        <v>1849</v>
      </c>
      <c r="G743">
        <v>1</v>
      </c>
      <c r="H743" s="6">
        <v>16131724</v>
      </c>
      <c r="I743" s="7">
        <v>45790</v>
      </c>
      <c r="J743" s="7">
        <v>45790</v>
      </c>
      <c r="K743">
        <v>15</v>
      </c>
      <c r="L743" t="s">
        <v>40</v>
      </c>
      <c r="M743" t="s">
        <v>5</v>
      </c>
      <c r="N743" t="s">
        <v>41</v>
      </c>
      <c r="O743" t="s">
        <v>47</v>
      </c>
      <c r="P743" t="s">
        <v>2082</v>
      </c>
      <c r="Q743">
        <v>2</v>
      </c>
      <c r="R743">
        <v>13</v>
      </c>
      <c r="S743">
        <v>0</v>
      </c>
      <c r="U743">
        <v>2419759</v>
      </c>
      <c r="V743">
        <v>322634</v>
      </c>
      <c r="W743">
        <v>2097124</v>
      </c>
      <c r="X743">
        <v>0</v>
      </c>
      <c r="Y743" t="s">
        <v>250</v>
      </c>
    </row>
    <row r="744" spans="1:25" x14ac:dyDescent="0.25">
      <c r="A744">
        <v>743</v>
      </c>
      <c r="B744">
        <v>64801</v>
      </c>
      <c r="C744">
        <v>0</v>
      </c>
      <c r="D744">
        <v>0</v>
      </c>
      <c r="E744" t="s">
        <v>362</v>
      </c>
      <c r="F744" t="s">
        <v>363</v>
      </c>
      <c r="G744">
        <v>1</v>
      </c>
      <c r="H744" s="6">
        <v>962116</v>
      </c>
      <c r="I744" s="7">
        <v>45789</v>
      </c>
      <c r="J744" s="7">
        <v>45789</v>
      </c>
      <c r="K744">
        <v>7</v>
      </c>
      <c r="L744" t="s">
        <v>40</v>
      </c>
      <c r="M744" t="s">
        <v>5</v>
      </c>
      <c r="N744" t="s">
        <v>41</v>
      </c>
      <c r="O744" t="s">
        <v>47</v>
      </c>
      <c r="P744" t="s">
        <v>2082</v>
      </c>
      <c r="Q744">
        <v>7</v>
      </c>
      <c r="R744">
        <v>0</v>
      </c>
      <c r="S744">
        <v>0</v>
      </c>
      <c r="U744">
        <v>67348</v>
      </c>
      <c r="V744">
        <v>67348</v>
      </c>
      <c r="W744">
        <v>0</v>
      </c>
      <c r="X744">
        <v>0</v>
      </c>
      <c r="Y744" t="s">
        <v>72</v>
      </c>
    </row>
    <row r="745" spans="1:25" x14ac:dyDescent="0.25">
      <c r="A745">
        <v>744</v>
      </c>
      <c r="B745">
        <v>64799</v>
      </c>
      <c r="C745">
        <v>0</v>
      </c>
      <c r="D745">
        <v>0</v>
      </c>
      <c r="E745" t="s">
        <v>401</v>
      </c>
      <c r="F745" t="s">
        <v>402</v>
      </c>
      <c r="G745">
        <v>1</v>
      </c>
      <c r="H745" s="6">
        <v>1647674</v>
      </c>
      <c r="I745" s="7">
        <v>45789</v>
      </c>
      <c r="J745" s="7">
        <v>45789</v>
      </c>
      <c r="K745">
        <v>7</v>
      </c>
      <c r="L745" t="s">
        <v>40</v>
      </c>
      <c r="M745" t="s">
        <v>5</v>
      </c>
      <c r="N745" t="s">
        <v>41</v>
      </c>
      <c r="O745" t="s">
        <v>47</v>
      </c>
      <c r="P745" t="s">
        <v>2082</v>
      </c>
      <c r="Q745">
        <v>7</v>
      </c>
      <c r="R745">
        <v>0</v>
      </c>
      <c r="S745">
        <v>0</v>
      </c>
      <c r="U745">
        <v>115337</v>
      </c>
      <c r="V745">
        <v>115337</v>
      </c>
      <c r="W745">
        <v>0</v>
      </c>
      <c r="X745">
        <v>0</v>
      </c>
      <c r="Y745" t="s">
        <v>48</v>
      </c>
    </row>
    <row r="746" spans="1:25" x14ac:dyDescent="0.25">
      <c r="A746">
        <v>745</v>
      </c>
      <c r="B746">
        <v>64803</v>
      </c>
      <c r="C746">
        <v>0</v>
      </c>
      <c r="D746">
        <v>0</v>
      </c>
      <c r="E746" t="s">
        <v>403</v>
      </c>
      <c r="F746" t="s">
        <v>404</v>
      </c>
      <c r="G746">
        <v>1</v>
      </c>
      <c r="H746" s="6">
        <v>1273212</v>
      </c>
      <c r="I746" s="7">
        <v>45789</v>
      </c>
      <c r="J746" s="7">
        <v>45789</v>
      </c>
      <c r="K746">
        <v>7</v>
      </c>
      <c r="L746" t="s">
        <v>40</v>
      </c>
      <c r="M746" t="s">
        <v>5</v>
      </c>
      <c r="N746" t="s">
        <v>41</v>
      </c>
      <c r="O746" t="s">
        <v>47</v>
      </c>
      <c r="P746" t="s">
        <v>2082</v>
      </c>
      <c r="Q746">
        <v>7</v>
      </c>
      <c r="R746">
        <v>0</v>
      </c>
      <c r="S746">
        <v>0</v>
      </c>
      <c r="U746">
        <v>89125</v>
      </c>
      <c r="V746">
        <v>89125</v>
      </c>
      <c r="W746">
        <v>0</v>
      </c>
      <c r="X746">
        <v>0</v>
      </c>
      <c r="Y746" t="s">
        <v>72</v>
      </c>
    </row>
    <row r="747" spans="1:25" x14ac:dyDescent="0.25">
      <c r="A747">
        <v>746</v>
      </c>
      <c r="B747">
        <v>64804</v>
      </c>
      <c r="C747">
        <v>0</v>
      </c>
      <c r="D747">
        <v>0</v>
      </c>
      <c r="E747" t="s">
        <v>403</v>
      </c>
      <c r="F747" t="s">
        <v>404</v>
      </c>
      <c r="G747">
        <v>1</v>
      </c>
      <c r="H747" s="6">
        <v>1453336</v>
      </c>
      <c r="I747" s="7">
        <v>45789</v>
      </c>
      <c r="J747" s="7">
        <v>45789</v>
      </c>
      <c r="K747">
        <v>7</v>
      </c>
      <c r="L747" t="s">
        <v>40</v>
      </c>
      <c r="M747" t="s">
        <v>5</v>
      </c>
      <c r="N747" t="s">
        <v>41</v>
      </c>
      <c r="O747" t="s">
        <v>47</v>
      </c>
      <c r="P747" t="s">
        <v>2082</v>
      </c>
      <c r="Q747">
        <v>7</v>
      </c>
      <c r="R747">
        <v>0</v>
      </c>
      <c r="S747">
        <v>0</v>
      </c>
      <c r="U747">
        <v>101734</v>
      </c>
      <c r="V747">
        <v>101734</v>
      </c>
      <c r="W747">
        <v>0</v>
      </c>
      <c r="X747">
        <v>0</v>
      </c>
      <c r="Y747" t="s">
        <v>72</v>
      </c>
    </row>
    <row r="748" spans="1:25" x14ac:dyDescent="0.25">
      <c r="A748">
        <v>747</v>
      </c>
      <c r="B748">
        <v>64798</v>
      </c>
      <c r="C748">
        <v>0</v>
      </c>
      <c r="D748">
        <v>0</v>
      </c>
      <c r="E748" t="s">
        <v>327</v>
      </c>
      <c r="F748" t="s">
        <v>3035</v>
      </c>
      <c r="G748">
        <v>1</v>
      </c>
      <c r="H748" s="6">
        <v>178549</v>
      </c>
      <c r="I748" s="7">
        <v>45789</v>
      </c>
      <c r="J748" s="7">
        <v>45789</v>
      </c>
      <c r="K748">
        <v>7</v>
      </c>
      <c r="L748" t="s">
        <v>40</v>
      </c>
      <c r="M748" t="s">
        <v>5</v>
      </c>
      <c r="N748" t="s">
        <v>41</v>
      </c>
      <c r="O748" t="s">
        <v>47</v>
      </c>
      <c r="P748" t="s">
        <v>2082</v>
      </c>
      <c r="Q748">
        <v>7</v>
      </c>
      <c r="R748">
        <v>0</v>
      </c>
      <c r="S748">
        <v>0</v>
      </c>
      <c r="U748">
        <v>12498</v>
      </c>
      <c r="V748">
        <v>12498</v>
      </c>
      <c r="W748">
        <v>0</v>
      </c>
      <c r="X748">
        <v>0</v>
      </c>
      <c r="Y748" t="s">
        <v>72</v>
      </c>
    </row>
    <row r="749" spans="1:25" x14ac:dyDescent="0.25">
      <c r="A749">
        <v>748</v>
      </c>
      <c r="B749">
        <v>64800</v>
      </c>
      <c r="C749">
        <v>0</v>
      </c>
      <c r="D749">
        <v>0</v>
      </c>
      <c r="E749" t="s">
        <v>331</v>
      </c>
      <c r="F749" t="s">
        <v>332</v>
      </c>
      <c r="G749">
        <v>1</v>
      </c>
      <c r="H749" s="6">
        <v>233944</v>
      </c>
      <c r="I749" s="7">
        <v>45789</v>
      </c>
      <c r="J749" s="7">
        <v>45789</v>
      </c>
      <c r="K749">
        <v>7</v>
      </c>
      <c r="L749" t="s">
        <v>40</v>
      </c>
      <c r="M749" t="s">
        <v>5</v>
      </c>
      <c r="N749" t="s">
        <v>41</v>
      </c>
      <c r="O749" t="s">
        <v>47</v>
      </c>
      <c r="P749" t="s">
        <v>2082</v>
      </c>
      <c r="Q749">
        <v>7</v>
      </c>
      <c r="R749">
        <v>0</v>
      </c>
      <c r="S749">
        <v>0</v>
      </c>
      <c r="U749">
        <v>16376</v>
      </c>
      <c r="V749">
        <v>16376</v>
      </c>
      <c r="W749">
        <v>0</v>
      </c>
      <c r="X749">
        <v>0</v>
      </c>
      <c r="Y749" t="s">
        <v>48</v>
      </c>
    </row>
    <row r="750" spans="1:25" x14ac:dyDescent="0.25">
      <c r="A750">
        <v>749</v>
      </c>
      <c r="B750">
        <v>64802</v>
      </c>
      <c r="C750">
        <v>0</v>
      </c>
      <c r="D750">
        <v>0</v>
      </c>
      <c r="E750" t="s">
        <v>329</v>
      </c>
      <c r="F750" t="s">
        <v>330</v>
      </c>
      <c r="G750">
        <v>1</v>
      </c>
      <c r="H750" s="6">
        <v>187071</v>
      </c>
      <c r="I750" s="7">
        <v>45789</v>
      </c>
      <c r="J750" s="7">
        <v>45789</v>
      </c>
      <c r="K750">
        <v>7</v>
      </c>
      <c r="L750" t="s">
        <v>40</v>
      </c>
      <c r="M750" t="s">
        <v>5</v>
      </c>
      <c r="N750" t="s">
        <v>41</v>
      </c>
      <c r="O750" t="s">
        <v>47</v>
      </c>
      <c r="P750" t="s">
        <v>2082</v>
      </c>
      <c r="Q750">
        <v>7</v>
      </c>
      <c r="R750">
        <v>0</v>
      </c>
      <c r="S750">
        <v>0</v>
      </c>
      <c r="U750">
        <v>13095</v>
      </c>
      <c r="V750">
        <v>13095</v>
      </c>
      <c r="W750">
        <v>0</v>
      </c>
      <c r="X750">
        <v>0</v>
      </c>
      <c r="Y750" t="s">
        <v>48</v>
      </c>
    </row>
    <row r="751" spans="1:25" x14ac:dyDescent="0.25">
      <c r="A751">
        <v>750</v>
      </c>
      <c r="B751">
        <v>64797</v>
      </c>
      <c r="C751">
        <v>0</v>
      </c>
      <c r="D751">
        <v>0</v>
      </c>
      <c r="E751" t="s">
        <v>335</v>
      </c>
      <c r="F751" t="s">
        <v>336</v>
      </c>
      <c r="G751">
        <v>1</v>
      </c>
      <c r="H751" s="6">
        <v>2912621</v>
      </c>
      <c r="I751" s="7">
        <v>45789</v>
      </c>
      <c r="J751" s="7">
        <v>45789</v>
      </c>
      <c r="K751">
        <v>15</v>
      </c>
      <c r="L751" t="s">
        <v>40</v>
      </c>
      <c r="M751" t="s">
        <v>5</v>
      </c>
      <c r="N751" t="s">
        <v>41</v>
      </c>
      <c r="O751" t="s">
        <v>47</v>
      </c>
      <c r="P751" t="s">
        <v>2082</v>
      </c>
      <c r="Q751">
        <v>15</v>
      </c>
      <c r="R751">
        <v>0</v>
      </c>
      <c r="S751">
        <v>0</v>
      </c>
      <c r="U751">
        <v>436893</v>
      </c>
      <c r="V751">
        <v>436893</v>
      </c>
      <c r="W751">
        <v>0</v>
      </c>
      <c r="X751">
        <v>0</v>
      </c>
      <c r="Y751" t="s">
        <v>48</v>
      </c>
    </row>
    <row r="752" spans="1:25" x14ac:dyDescent="0.25">
      <c r="A752">
        <v>751</v>
      </c>
      <c r="B752">
        <v>64794</v>
      </c>
      <c r="C752">
        <v>0</v>
      </c>
      <c r="D752">
        <v>0</v>
      </c>
      <c r="E752" t="s">
        <v>1240</v>
      </c>
      <c r="F752" t="s">
        <v>1241</v>
      </c>
      <c r="G752">
        <v>1</v>
      </c>
      <c r="H752" s="6">
        <v>1480928</v>
      </c>
      <c r="I752" s="7">
        <v>45789</v>
      </c>
      <c r="J752" s="7">
        <v>45789</v>
      </c>
      <c r="K752">
        <v>7</v>
      </c>
      <c r="L752" t="s">
        <v>40</v>
      </c>
      <c r="M752" t="s">
        <v>1</v>
      </c>
      <c r="N752" t="s">
        <v>41</v>
      </c>
      <c r="O752" t="s">
        <v>87</v>
      </c>
      <c r="P752" t="s">
        <v>2082</v>
      </c>
      <c r="Q752">
        <v>7</v>
      </c>
      <c r="R752">
        <v>0</v>
      </c>
      <c r="S752">
        <v>0</v>
      </c>
      <c r="U752">
        <v>103665</v>
      </c>
      <c r="V752">
        <v>103665</v>
      </c>
      <c r="W752">
        <v>0</v>
      </c>
      <c r="X752">
        <v>0</v>
      </c>
      <c r="Y752" t="s">
        <v>390</v>
      </c>
    </row>
    <row r="753" spans="1:25" x14ac:dyDescent="0.25">
      <c r="A753">
        <v>752</v>
      </c>
      <c r="B753">
        <v>64795</v>
      </c>
      <c r="C753">
        <v>0</v>
      </c>
      <c r="D753">
        <v>0</v>
      </c>
      <c r="E753" t="s">
        <v>1240</v>
      </c>
      <c r="F753" t="s">
        <v>1241</v>
      </c>
      <c r="G753">
        <v>1</v>
      </c>
      <c r="H753" s="6">
        <v>5000000</v>
      </c>
      <c r="I753" s="7">
        <v>45789</v>
      </c>
      <c r="J753" s="7">
        <v>45789</v>
      </c>
      <c r="K753">
        <v>7</v>
      </c>
      <c r="L753" t="s">
        <v>40</v>
      </c>
      <c r="M753" t="s">
        <v>1</v>
      </c>
      <c r="N753" t="s">
        <v>41</v>
      </c>
      <c r="O753" t="s">
        <v>87</v>
      </c>
      <c r="P753" t="s">
        <v>2082</v>
      </c>
      <c r="Q753">
        <v>7</v>
      </c>
      <c r="R753">
        <v>0</v>
      </c>
      <c r="S753">
        <v>0</v>
      </c>
      <c r="U753">
        <v>350000</v>
      </c>
      <c r="V753">
        <v>350000</v>
      </c>
      <c r="W753">
        <v>0</v>
      </c>
      <c r="X753">
        <v>0</v>
      </c>
      <c r="Y753" t="s">
        <v>390</v>
      </c>
    </row>
    <row r="754" spans="1:25" x14ac:dyDescent="0.25">
      <c r="A754">
        <v>753</v>
      </c>
      <c r="B754">
        <v>64796</v>
      </c>
      <c r="C754">
        <v>0</v>
      </c>
      <c r="D754">
        <v>0</v>
      </c>
      <c r="E754" t="s">
        <v>197</v>
      </c>
      <c r="F754" t="s">
        <v>198</v>
      </c>
      <c r="G754">
        <v>1</v>
      </c>
      <c r="H754" s="6">
        <v>638001</v>
      </c>
      <c r="I754" s="7">
        <v>45789</v>
      </c>
      <c r="J754" s="7">
        <v>45789</v>
      </c>
      <c r="K754">
        <v>15</v>
      </c>
      <c r="L754" t="s">
        <v>40</v>
      </c>
      <c r="M754" t="s">
        <v>5</v>
      </c>
      <c r="N754" t="s">
        <v>41</v>
      </c>
      <c r="O754" t="s">
        <v>47</v>
      </c>
      <c r="P754" t="s">
        <v>2082</v>
      </c>
      <c r="Q754">
        <v>15</v>
      </c>
      <c r="R754">
        <v>0</v>
      </c>
      <c r="S754">
        <v>0</v>
      </c>
      <c r="U754">
        <v>95700</v>
      </c>
      <c r="V754">
        <v>95700</v>
      </c>
      <c r="W754">
        <v>0</v>
      </c>
      <c r="X754">
        <v>0</v>
      </c>
      <c r="Y754" t="s">
        <v>48</v>
      </c>
    </row>
    <row r="755" spans="1:25" x14ac:dyDescent="0.25">
      <c r="A755">
        <v>754</v>
      </c>
      <c r="B755">
        <v>64791</v>
      </c>
      <c r="C755">
        <v>0</v>
      </c>
      <c r="D755">
        <v>0</v>
      </c>
      <c r="E755" t="s">
        <v>1083</v>
      </c>
      <c r="F755" t="s">
        <v>1084</v>
      </c>
      <c r="G755">
        <v>1</v>
      </c>
      <c r="H755" s="6">
        <v>32294</v>
      </c>
      <c r="I755" s="7">
        <v>45789</v>
      </c>
      <c r="J755" s="7">
        <v>45789</v>
      </c>
      <c r="K755">
        <v>15</v>
      </c>
      <c r="L755" t="s">
        <v>459</v>
      </c>
      <c r="M755" t="s">
        <v>3</v>
      </c>
      <c r="N755" t="s">
        <v>41</v>
      </c>
      <c r="O755" t="s">
        <v>51</v>
      </c>
      <c r="P755" t="s">
        <v>2082</v>
      </c>
      <c r="Q755">
        <v>15</v>
      </c>
      <c r="R755">
        <v>0</v>
      </c>
      <c r="S755">
        <v>0</v>
      </c>
      <c r="U755">
        <v>4844</v>
      </c>
      <c r="V755">
        <v>4844</v>
      </c>
      <c r="W755">
        <v>0</v>
      </c>
      <c r="X755">
        <v>0</v>
      </c>
      <c r="Y755" t="s">
        <v>48</v>
      </c>
    </row>
    <row r="756" spans="1:25" x14ac:dyDescent="0.25">
      <c r="A756">
        <v>755</v>
      </c>
      <c r="B756">
        <v>64790</v>
      </c>
      <c r="C756">
        <v>0</v>
      </c>
      <c r="D756">
        <v>0</v>
      </c>
      <c r="E756" t="s">
        <v>1502</v>
      </c>
      <c r="F756" t="s">
        <v>1503</v>
      </c>
      <c r="G756">
        <v>1</v>
      </c>
      <c r="H756" s="6">
        <v>175304</v>
      </c>
      <c r="I756" s="7">
        <v>45789</v>
      </c>
      <c r="J756" s="7">
        <v>45789</v>
      </c>
      <c r="K756">
        <v>8</v>
      </c>
      <c r="L756" t="s">
        <v>40</v>
      </c>
      <c r="M756" t="s">
        <v>5</v>
      </c>
      <c r="N756" t="s">
        <v>41</v>
      </c>
      <c r="O756" t="s">
        <v>57</v>
      </c>
      <c r="P756" t="s">
        <v>2082</v>
      </c>
      <c r="Q756">
        <v>8</v>
      </c>
      <c r="R756">
        <v>0</v>
      </c>
      <c r="S756">
        <v>0</v>
      </c>
      <c r="U756">
        <v>14024</v>
      </c>
      <c r="V756">
        <v>14024</v>
      </c>
      <c r="W756">
        <v>0</v>
      </c>
      <c r="X756">
        <v>0</v>
      </c>
      <c r="Y756" t="s">
        <v>250</v>
      </c>
    </row>
    <row r="757" spans="1:25" x14ac:dyDescent="0.25">
      <c r="A757">
        <v>756</v>
      </c>
      <c r="B757">
        <v>64773</v>
      </c>
      <c r="C757">
        <v>0</v>
      </c>
      <c r="D757">
        <v>0</v>
      </c>
      <c r="E757" t="s">
        <v>1410</v>
      </c>
      <c r="F757" t="s">
        <v>1411</v>
      </c>
      <c r="G757">
        <v>1</v>
      </c>
      <c r="H757" s="6">
        <v>2721294</v>
      </c>
      <c r="I757" s="7">
        <v>45786</v>
      </c>
      <c r="J757" s="7">
        <v>45786</v>
      </c>
      <c r="K757">
        <v>7</v>
      </c>
      <c r="L757" t="s">
        <v>40</v>
      </c>
      <c r="M757" t="s">
        <v>5</v>
      </c>
      <c r="N757" t="s">
        <v>41</v>
      </c>
      <c r="O757" t="s">
        <v>77</v>
      </c>
      <c r="P757" t="s">
        <v>2082</v>
      </c>
      <c r="Q757">
        <v>7</v>
      </c>
      <c r="R757">
        <v>0</v>
      </c>
      <c r="S757">
        <v>0</v>
      </c>
      <c r="U757">
        <v>190491</v>
      </c>
      <c r="V757">
        <v>190491</v>
      </c>
      <c r="W757">
        <v>0</v>
      </c>
      <c r="X757">
        <v>0</v>
      </c>
      <c r="Y757" t="s">
        <v>437</v>
      </c>
    </row>
    <row r="758" spans="1:25" x14ac:dyDescent="0.25">
      <c r="A758">
        <v>757</v>
      </c>
      <c r="B758">
        <v>64765</v>
      </c>
      <c r="C758">
        <v>0</v>
      </c>
      <c r="D758">
        <v>0</v>
      </c>
      <c r="E758" t="s">
        <v>1355</v>
      </c>
      <c r="F758" t="s">
        <v>1356</v>
      </c>
      <c r="G758">
        <v>1</v>
      </c>
      <c r="H758" s="6">
        <v>3843843</v>
      </c>
      <c r="I758" s="7">
        <v>45786</v>
      </c>
      <c r="J758" s="7">
        <v>45786</v>
      </c>
      <c r="K758">
        <v>15</v>
      </c>
      <c r="L758" t="s">
        <v>40</v>
      </c>
      <c r="M758" t="s">
        <v>5</v>
      </c>
      <c r="N758" t="s">
        <v>41</v>
      </c>
      <c r="O758" t="s">
        <v>57</v>
      </c>
      <c r="P758" t="s">
        <v>2082</v>
      </c>
      <c r="Q758">
        <v>8</v>
      </c>
      <c r="R758">
        <v>7</v>
      </c>
      <c r="S758">
        <v>0</v>
      </c>
      <c r="U758">
        <v>576576</v>
      </c>
      <c r="V758">
        <v>307507</v>
      </c>
      <c r="W758">
        <v>269069</v>
      </c>
      <c r="X758">
        <v>0</v>
      </c>
      <c r="Y758" t="s">
        <v>48</v>
      </c>
    </row>
    <row r="759" spans="1:25" x14ac:dyDescent="0.25">
      <c r="A759">
        <v>758</v>
      </c>
      <c r="B759">
        <v>64774</v>
      </c>
      <c r="C759">
        <v>0</v>
      </c>
      <c r="D759">
        <v>0</v>
      </c>
      <c r="E759" t="s">
        <v>1526</v>
      </c>
      <c r="F759" t="s">
        <v>1527</v>
      </c>
      <c r="G759">
        <v>1</v>
      </c>
      <c r="H759" s="6">
        <v>4000000</v>
      </c>
      <c r="I759" s="7">
        <v>45786</v>
      </c>
      <c r="J759" s="7">
        <v>45786</v>
      </c>
      <c r="K759" t="s">
        <v>879</v>
      </c>
      <c r="L759" t="s">
        <v>40</v>
      </c>
      <c r="M759" t="s">
        <v>5</v>
      </c>
      <c r="N759" t="s">
        <v>41</v>
      </c>
      <c r="O759" t="s">
        <v>77</v>
      </c>
      <c r="P759" t="s">
        <v>2082</v>
      </c>
      <c r="Q759">
        <v>8.5</v>
      </c>
      <c r="R759">
        <v>0</v>
      </c>
      <c r="S759">
        <v>0</v>
      </c>
      <c r="U759">
        <v>340000</v>
      </c>
      <c r="V759">
        <v>340000</v>
      </c>
      <c r="W759">
        <v>0</v>
      </c>
      <c r="X759">
        <v>0</v>
      </c>
      <c r="Y759" t="s">
        <v>250</v>
      </c>
    </row>
    <row r="760" spans="1:25" x14ac:dyDescent="0.25">
      <c r="A760">
        <v>759</v>
      </c>
      <c r="B760">
        <v>64761</v>
      </c>
      <c r="C760">
        <v>0</v>
      </c>
      <c r="D760">
        <v>0</v>
      </c>
      <c r="E760" t="s">
        <v>1650</v>
      </c>
      <c r="F760" t="s">
        <v>1651</v>
      </c>
      <c r="G760">
        <v>1</v>
      </c>
      <c r="H760" s="6">
        <v>708409</v>
      </c>
      <c r="I760" s="7">
        <v>45786</v>
      </c>
      <c r="J760" s="7">
        <v>45786</v>
      </c>
      <c r="K760">
        <v>7</v>
      </c>
      <c r="L760" t="s">
        <v>40</v>
      </c>
      <c r="M760" t="s">
        <v>5</v>
      </c>
      <c r="N760" t="s">
        <v>41</v>
      </c>
      <c r="O760" t="s">
        <v>47</v>
      </c>
      <c r="P760" t="s">
        <v>2082</v>
      </c>
      <c r="Q760">
        <v>7</v>
      </c>
      <c r="R760">
        <v>0</v>
      </c>
      <c r="S760">
        <v>0</v>
      </c>
      <c r="U760">
        <v>49589</v>
      </c>
      <c r="V760">
        <v>49589</v>
      </c>
      <c r="W760">
        <v>0</v>
      </c>
      <c r="X760">
        <v>0</v>
      </c>
      <c r="Y760" t="s">
        <v>48</v>
      </c>
    </row>
    <row r="761" spans="1:25" x14ac:dyDescent="0.25">
      <c r="A761">
        <v>760</v>
      </c>
      <c r="B761">
        <v>64763</v>
      </c>
      <c r="C761">
        <v>0</v>
      </c>
      <c r="D761">
        <v>0</v>
      </c>
      <c r="E761" t="s">
        <v>1638</v>
      </c>
      <c r="F761" t="s">
        <v>1639</v>
      </c>
      <c r="G761">
        <v>1</v>
      </c>
      <c r="H761" s="6">
        <v>342225</v>
      </c>
      <c r="I761" s="7">
        <v>45786</v>
      </c>
      <c r="J761" s="7">
        <v>45786</v>
      </c>
      <c r="K761">
        <v>7</v>
      </c>
      <c r="L761" t="s">
        <v>40</v>
      </c>
      <c r="M761" t="s">
        <v>5</v>
      </c>
      <c r="N761" t="s">
        <v>41</v>
      </c>
      <c r="O761" t="s">
        <v>47</v>
      </c>
      <c r="P761" t="s">
        <v>2082</v>
      </c>
      <c r="Q761">
        <v>7</v>
      </c>
      <c r="R761">
        <v>0</v>
      </c>
      <c r="S761">
        <v>0</v>
      </c>
      <c r="U761">
        <v>23956</v>
      </c>
      <c r="V761">
        <v>23956</v>
      </c>
      <c r="W761">
        <v>0</v>
      </c>
      <c r="X761">
        <v>0</v>
      </c>
      <c r="Y761" t="s">
        <v>48</v>
      </c>
    </row>
    <row r="762" spans="1:25" x14ac:dyDescent="0.25">
      <c r="A762">
        <v>761</v>
      </c>
      <c r="B762">
        <v>64781</v>
      </c>
      <c r="C762">
        <v>0</v>
      </c>
      <c r="D762">
        <v>0</v>
      </c>
      <c r="E762" t="s">
        <v>2030</v>
      </c>
      <c r="F762" t="s">
        <v>2031</v>
      </c>
      <c r="G762">
        <v>1</v>
      </c>
      <c r="H762" s="6">
        <v>250000000</v>
      </c>
      <c r="I762" s="7">
        <v>45786</v>
      </c>
      <c r="J762" s="7">
        <v>45786</v>
      </c>
      <c r="K762" t="s">
        <v>167</v>
      </c>
      <c r="L762" t="s">
        <v>40</v>
      </c>
      <c r="M762" t="s">
        <v>5</v>
      </c>
      <c r="N762" t="s">
        <v>41</v>
      </c>
      <c r="O762" t="s">
        <v>47</v>
      </c>
      <c r="P762" t="s">
        <v>2082</v>
      </c>
      <c r="Q762">
        <v>1.5</v>
      </c>
      <c r="R762">
        <v>4</v>
      </c>
      <c r="S762">
        <v>0</v>
      </c>
      <c r="U762">
        <v>13750000</v>
      </c>
      <c r="V762">
        <v>3750000</v>
      </c>
      <c r="W762">
        <v>10000000</v>
      </c>
      <c r="X762">
        <v>0</v>
      </c>
      <c r="Y762" t="s">
        <v>229</v>
      </c>
    </row>
    <row r="763" spans="1:25" x14ac:dyDescent="0.25">
      <c r="A763">
        <v>762</v>
      </c>
      <c r="B763">
        <v>64771</v>
      </c>
      <c r="C763">
        <v>0</v>
      </c>
      <c r="D763">
        <v>0</v>
      </c>
      <c r="E763" t="s">
        <v>70</v>
      </c>
      <c r="F763" t="s">
        <v>71</v>
      </c>
      <c r="G763">
        <v>1</v>
      </c>
      <c r="H763" s="6">
        <v>4011846</v>
      </c>
      <c r="I763" s="7">
        <v>45786</v>
      </c>
      <c r="J763" s="7">
        <v>45786</v>
      </c>
      <c r="K763">
        <v>15</v>
      </c>
      <c r="L763" t="s">
        <v>40</v>
      </c>
      <c r="M763" t="s">
        <v>3</v>
      </c>
      <c r="N763" t="s">
        <v>41</v>
      </c>
      <c r="O763" t="s">
        <v>51</v>
      </c>
      <c r="P763" t="s">
        <v>2082</v>
      </c>
      <c r="Q763">
        <v>15</v>
      </c>
      <c r="R763">
        <v>0</v>
      </c>
      <c r="S763">
        <v>0</v>
      </c>
      <c r="U763">
        <v>601777</v>
      </c>
      <c r="V763">
        <v>601777</v>
      </c>
      <c r="W763">
        <v>0</v>
      </c>
      <c r="X763">
        <v>0</v>
      </c>
      <c r="Y763" t="s">
        <v>72</v>
      </c>
    </row>
    <row r="764" spans="1:25" x14ac:dyDescent="0.25">
      <c r="A764">
        <v>763</v>
      </c>
      <c r="B764">
        <v>64757</v>
      </c>
      <c r="C764">
        <v>0</v>
      </c>
      <c r="D764">
        <v>0</v>
      </c>
      <c r="E764" t="s">
        <v>1708</v>
      </c>
      <c r="F764" t="s">
        <v>1709</v>
      </c>
      <c r="G764">
        <v>1</v>
      </c>
      <c r="H764" s="6">
        <v>3746284</v>
      </c>
      <c r="I764" s="7">
        <v>45786</v>
      </c>
      <c r="J764" s="7">
        <v>45786</v>
      </c>
      <c r="K764">
        <v>7</v>
      </c>
      <c r="L764" t="s">
        <v>40</v>
      </c>
      <c r="M764" t="s">
        <v>9</v>
      </c>
      <c r="N764" t="s">
        <v>41</v>
      </c>
      <c r="O764" t="s">
        <v>42</v>
      </c>
      <c r="P764" t="s">
        <v>2082</v>
      </c>
      <c r="Q764">
        <v>7</v>
      </c>
      <c r="R764">
        <v>0</v>
      </c>
      <c r="S764">
        <v>0</v>
      </c>
      <c r="U764">
        <v>262240</v>
      </c>
      <c r="V764">
        <v>262240</v>
      </c>
      <c r="W764">
        <v>0</v>
      </c>
      <c r="X764">
        <v>0</v>
      </c>
      <c r="Y764" t="s">
        <v>109</v>
      </c>
    </row>
    <row r="765" spans="1:25" x14ac:dyDescent="0.25">
      <c r="A765">
        <v>764</v>
      </c>
      <c r="B765">
        <v>64793</v>
      </c>
      <c r="C765">
        <v>0</v>
      </c>
      <c r="D765">
        <v>0</v>
      </c>
      <c r="E765" t="s">
        <v>1530</v>
      </c>
      <c r="F765" t="s">
        <v>1531</v>
      </c>
      <c r="G765">
        <v>1</v>
      </c>
      <c r="H765" s="6">
        <v>24838565</v>
      </c>
      <c r="I765" s="7">
        <v>45786</v>
      </c>
      <c r="J765" s="7">
        <v>45786</v>
      </c>
      <c r="K765">
        <v>15</v>
      </c>
      <c r="L765" t="s">
        <v>40</v>
      </c>
      <c r="M765" t="s">
        <v>5</v>
      </c>
      <c r="N765" t="s">
        <v>41</v>
      </c>
      <c r="O765" t="s">
        <v>54</v>
      </c>
      <c r="P765" t="s">
        <v>2082</v>
      </c>
      <c r="Q765">
        <v>3.3</v>
      </c>
      <c r="R765">
        <v>11.7</v>
      </c>
      <c r="S765">
        <v>0</v>
      </c>
      <c r="U765">
        <v>3725785</v>
      </c>
      <c r="V765">
        <v>819673</v>
      </c>
      <c r="W765">
        <v>2906112</v>
      </c>
      <c r="X765">
        <v>0</v>
      </c>
      <c r="Y765" t="s">
        <v>48</v>
      </c>
    </row>
    <row r="766" spans="1:25" x14ac:dyDescent="0.25">
      <c r="A766">
        <v>765</v>
      </c>
      <c r="B766">
        <v>64777</v>
      </c>
      <c r="C766">
        <v>0</v>
      </c>
      <c r="D766">
        <v>0</v>
      </c>
      <c r="E766" t="s">
        <v>1562</v>
      </c>
      <c r="F766" t="s">
        <v>1563</v>
      </c>
      <c r="G766">
        <v>1</v>
      </c>
      <c r="H766" s="6">
        <v>500000</v>
      </c>
      <c r="I766" s="7">
        <v>45786</v>
      </c>
      <c r="J766" s="7">
        <v>45786</v>
      </c>
      <c r="K766">
        <v>10</v>
      </c>
      <c r="L766" t="s">
        <v>40</v>
      </c>
      <c r="M766" t="s">
        <v>9</v>
      </c>
      <c r="N766" t="s">
        <v>41</v>
      </c>
      <c r="O766" t="s">
        <v>42</v>
      </c>
      <c r="P766" t="s">
        <v>2082</v>
      </c>
      <c r="Q766">
        <v>10</v>
      </c>
      <c r="R766">
        <v>0</v>
      </c>
      <c r="S766">
        <v>0</v>
      </c>
      <c r="U766">
        <v>50000</v>
      </c>
      <c r="V766">
        <v>50000</v>
      </c>
      <c r="W766">
        <v>0</v>
      </c>
      <c r="X766">
        <v>0</v>
      </c>
      <c r="Y766" t="s">
        <v>44</v>
      </c>
    </row>
    <row r="767" spans="1:25" x14ac:dyDescent="0.25">
      <c r="A767">
        <v>766</v>
      </c>
      <c r="B767">
        <v>64767</v>
      </c>
      <c r="C767">
        <v>0</v>
      </c>
      <c r="D767">
        <v>0</v>
      </c>
      <c r="E767" t="s">
        <v>1644</v>
      </c>
      <c r="F767" t="s">
        <v>1645</v>
      </c>
      <c r="G767">
        <v>1</v>
      </c>
      <c r="H767" s="6">
        <v>27594800</v>
      </c>
      <c r="I767" s="7">
        <v>45786</v>
      </c>
      <c r="J767" s="7">
        <v>45786</v>
      </c>
      <c r="K767">
        <v>15</v>
      </c>
      <c r="L767" t="s">
        <v>40</v>
      </c>
      <c r="M767" t="s">
        <v>5</v>
      </c>
      <c r="N767" t="s">
        <v>41</v>
      </c>
      <c r="O767" t="s">
        <v>54</v>
      </c>
      <c r="P767" t="s">
        <v>2082</v>
      </c>
      <c r="Q767">
        <v>4</v>
      </c>
      <c r="R767">
        <v>11</v>
      </c>
      <c r="S767">
        <v>0</v>
      </c>
      <c r="U767">
        <v>4139220</v>
      </c>
      <c r="V767">
        <v>1103792</v>
      </c>
      <c r="W767">
        <v>3035428</v>
      </c>
      <c r="X767">
        <v>0</v>
      </c>
      <c r="Y767" t="s">
        <v>48</v>
      </c>
    </row>
    <row r="768" spans="1:25" x14ac:dyDescent="0.25">
      <c r="A768">
        <v>767</v>
      </c>
      <c r="B768">
        <v>64786</v>
      </c>
      <c r="C768">
        <v>0</v>
      </c>
      <c r="D768">
        <v>0</v>
      </c>
      <c r="E768" t="s">
        <v>1329</v>
      </c>
      <c r="F768" t="s">
        <v>1330</v>
      </c>
      <c r="G768">
        <v>1</v>
      </c>
      <c r="H768" s="6">
        <v>571598</v>
      </c>
      <c r="I768" s="7">
        <v>45786</v>
      </c>
      <c r="J768" s="7">
        <v>45786</v>
      </c>
      <c r="K768">
        <v>10</v>
      </c>
      <c r="L768" t="s">
        <v>40</v>
      </c>
      <c r="M768" t="s">
        <v>9</v>
      </c>
      <c r="N768" t="s">
        <v>41</v>
      </c>
      <c r="O768" t="s">
        <v>42</v>
      </c>
      <c r="P768" t="s">
        <v>2082</v>
      </c>
      <c r="Q768">
        <v>10</v>
      </c>
      <c r="R768">
        <v>0</v>
      </c>
      <c r="S768">
        <v>0</v>
      </c>
      <c r="U768">
        <v>57160</v>
      </c>
      <c r="V768">
        <v>57160</v>
      </c>
      <c r="W768">
        <v>0</v>
      </c>
      <c r="X768">
        <v>0</v>
      </c>
      <c r="Y768" t="s">
        <v>44</v>
      </c>
    </row>
    <row r="769" spans="1:25" x14ac:dyDescent="0.25">
      <c r="A769">
        <v>768</v>
      </c>
      <c r="B769">
        <v>64772</v>
      </c>
      <c r="C769">
        <v>0</v>
      </c>
      <c r="D769">
        <v>0</v>
      </c>
      <c r="E769" t="s">
        <v>240</v>
      </c>
      <c r="F769" t="s">
        <v>241</v>
      </c>
      <c r="G769">
        <v>1</v>
      </c>
      <c r="H769" s="6">
        <v>1800000</v>
      </c>
      <c r="I769" s="7">
        <v>45786</v>
      </c>
      <c r="J769" s="7">
        <v>45786</v>
      </c>
      <c r="K769">
        <v>15</v>
      </c>
      <c r="L769" t="s">
        <v>40</v>
      </c>
      <c r="M769" t="s">
        <v>5</v>
      </c>
      <c r="N769" t="s">
        <v>41</v>
      </c>
      <c r="O769" t="s">
        <v>57</v>
      </c>
      <c r="P769" t="s">
        <v>2082</v>
      </c>
      <c r="Q769">
        <v>6</v>
      </c>
      <c r="R769">
        <v>9</v>
      </c>
      <c r="S769">
        <v>0</v>
      </c>
      <c r="U769">
        <v>270000</v>
      </c>
      <c r="V769">
        <v>108000</v>
      </c>
      <c r="W769">
        <v>162000</v>
      </c>
      <c r="X769">
        <v>0</v>
      </c>
      <c r="Y769" t="s">
        <v>48</v>
      </c>
    </row>
    <row r="770" spans="1:25" x14ac:dyDescent="0.25">
      <c r="A770">
        <v>769</v>
      </c>
      <c r="B770">
        <v>64789</v>
      </c>
      <c r="C770">
        <v>0</v>
      </c>
      <c r="D770">
        <v>0</v>
      </c>
      <c r="E770" t="s">
        <v>1978</v>
      </c>
      <c r="F770" t="s">
        <v>1979</v>
      </c>
      <c r="G770">
        <v>1</v>
      </c>
      <c r="H770" s="6">
        <v>608889</v>
      </c>
      <c r="I770" s="7">
        <v>45786</v>
      </c>
      <c r="J770" s="7">
        <v>45786</v>
      </c>
      <c r="K770">
        <v>10</v>
      </c>
      <c r="L770" t="s">
        <v>40</v>
      </c>
      <c r="M770" t="s">
        <v>8</v>
      </c>
      <c r="N770" t="s">
        <v>41</v>
      </c>
      <c r="O770" t="s">
        <v>347</v>
      </c>
      <c r="P770" t="s">
        <v>2082</v>
      </c>
      <c r="Q770">
        <v>10</v>
      </c>
      <c r="R770">
        <v>0</v>
      </c>
      <c r="S770">
        <v>0</v>
      </c>
      <c r="U770">
        <v>60889</v>
      </c>
      <c r="V770">
        <v>60889</v>
      </c>
      <c r="W770">
        <v>0</v>
      </c>
      <c r="X770">
        <v>0</v>
      </c>
      <c r="Y770" t="s">
        <v>109</v>
      </c>
    </row>
    <row r="771" spans="1:25" x14ac:dyDescent="0.25">
      <c r="A771">
        <v>770</v>
      </c>
      <c r="B771">
        <v>64787</v>
      </c>
      <c r="C771">
        <v>0</v>
      </c>
      <c r="D771">
        <v>0</v>
      </c>
      <c r="E771" t="s">
        <v>2434</v>
      </c>
      <c r="F771" t="s">
        <v>2435</v>
      </c>
      <c r="G771">
        <v>1</v>
      </c>
      <c r="H771" s="6">
        <v>537778</v>
      </c>
      <c r="I771" s="7">
        <v>45786</v>
      </c>
      <c r="J771" s="7">
        <v>45786</v>
      </c>
      <c r="K771">
        <v>10</v>
      </c>
      <c r="L771" t="s">
        <v>40</v>
      </c>
      <c r="M771" t="s">
        <v>8</v>
      </c>
      <c r="N771" t="s">
        <v>41</v>
      </c>
      <c r="O771" t="s">
        <v>347</v>
      </c>
      <c r="P771" t="s">
        <v>2082</v>
      </c>
      <c r="Q771">
        <v>10</v>
      </c>
      <c r="R771">
        <v>0</v>
      </c>
      <c r="S771">
        <v>0</v>
      </c>
      <c r="U771">
        <v>53778</v>
      </c>
      <c r="V771">
        <v>53778</v>
      </c>
      <c r="W771">
        <v>0</v>
      </c>
      <c r="X771">
        <v>0</v>
      </c>
      <c r="Y771" t="s">
        <v>109</v>
      </c>
    </row>
    <row r="772" spans="1:25" x14ac:dyDescent="0.25">
      <c r="A772">
        <v>771</v>
      </c>
      <c r="B772">
        <v>64762</v>
      </c>
      <c r="C772">
        <v>0</v>
      </c>
      <c r="D772">
        <v>0</v>
      </c>
      <c r="E772" t="s">
        <v>1642</v>
      </c>
      <c r="F772" t="s">
        <v>1643</v>
      </c>
      <c r="G772">
        <v>1</v>
      </c>
      <c r="H772" s="6">
        <v>10102378</v>
      </c>
      <c r="I772" s="7">
        <v>45786</v>
      </c>
      <c r="J772" s="7">
        <v>45786</v>
      </c>
      <c r="K772">
        <v>7</v>
      </c>
      <c r="L772" t="s">
        <v>40</v>
      </c>
      <c r="M772" t="s">
        <v>5</v>
      </c>
      <c r="N772" t="s">
        <v>41</v>
      </c>
      <c r="O772" t="s">
        <v>47</v>
      </c>
      <c r="P772" t="s">
        <v>2082</v>
      </c>
      <c r="Q772">
        <v>7</v>
      </c>
      <c r="R772">
        <v>0</v>
      </c>
      <c r="S772">
        <v>0</v>
      </c>
      <c r="U772">
        <v>707166</v>
      </c>
      <c r="V772">
        <v>707166</v>
      </c>
      <c r="W772">
        <v>0</v>
      </c>
      <c r="X772">
        <v>0</v>
      </c>
      <c r="Y772" t="s">
        <v>48</v>
      </c>
    </row>
    <row r="773" spans="1:25" x14ac:dyDescent="0.25">
      <c r="A773">
        <v>772</v>
      </c>
      <c r="B773">
        <v>64770</v>
      </c>
      <c r="C773">
        <v>0</v>
      </c>
      <c r="D773">
        <v>0</v>
      </c>
      <c r="E773" t="s">
        <v>590</v>
      </c>
      <c r="F773" t="s">
        <v>591</v>
      </c>
      <c r="G773">
        <v>1</v>
      </c>
      <c r="H773" s="6">
        <v>2800000</v>
      </c>
      <c r="I773" s="7">
        <v>45786</v>
      </c>
      <c r="J773" s="7">
        <v>45786</v>
      </c>
      <c r="K773">
        <v>15</v>
      </c>
      <c r="L773" t="s">
        <v>40</v>
      </c>
      <c r="M773" t="s">
        <v>5</v>
      </c>
      <c r="N773" t="s">
        <v>41</v>
      </c>
      <c r="O773" t="s">
        <v>57</v>
      </c>
      <c r="P773" t="s">
        <v>2082</v>
      </c>
      <c r="Q773">
        <v>6</v>
      </c>
      <c r="R773">
        <v>9</v>
      </c>
      <c r="S773">
        <v>0</v>
      </c>
      <c r="U773">
        <v>420000</v>
      </c>
      <c r="V773">
        <v>168000</v>
      </c>
      <c r="W773">
        <v>252000</v>
      </c>
      <c r="X773">
        <v>0</v>
      </c>
      <c r="Y773" t="s">
        <v>48</v>
      </c>
    </row>
    <row r="774" spans="1:25" x14ac:dyDescent="0.25">
      <c r="A774">
        <v>773</v>
      </c>
      <c r="B774">
        <v>64776</v>
      </c>
      <c r="C774">
        <v>0</v>
      </c>
      <c r="D774">
        <v>0</v>
      </c>
      <c r="E774" t="s">
        <v>1564</v>
      </c>
      <c r="F774" t="s">
        <v>1565</v>
      </c>
      <c r="G774">
        <v>1</v>
      </c>
      <c r="H774" s="6">
        <v>9476822</v>
      </c>
      <c r="I774" s="7">
        <v>45786</v>
      </c>
      <c r="J774" s="7">
        <v>45786</v>
      </c>
      <c r="K774">
        <v>10</v>
      </c>
      <c r="L774" t="s">
        <v>40</v>
      </c>
      <c r="M774" t="s">
        <v>8</v>
      </c>
      <c r="N774" t="s">
        <v>41</v>
      </c>
      <c r="O774" t="s">
        <v>347</v>
      </c>
      <c r="P774" t="s">
        <v>2082</v>
      </c>
      <c r="Q774">
        <v>10</v>
      </c>
      <c r="R774">
        <v>0</v>
      </c>
      <c r="S774">
        <v>0</v>
      </c>
      <c r="U774">
        <v>947682</v>
      </c>
      <c r="V774">
        <v>947682</v>
      </c>
      <c r="W774">
        <v>0</v>
      </c>
      <c r="X774">
        <v>0</v>
      </c>
      <c r="Y774" t="s">
        <v>109</v>
      </c>
    </row>
    <row r="775" spans="1:25" x14ac:dyDescent="0.25">
      <c r="A775">
        <v>774</v>
      </c>
      <c r="B775">
        <v>70007</v>
      </c>
      <c r="C775">
        <v>0</v>
      </c>
      <c r="D775">
        <v>0</v>
      </c>
      <c r="E775" t="s">
        <v>2335</v>
      </c>
      <c r="F775" t="s">
        <v>2336</v>
      </c>
      <c r="G775">
        <v>1</v>
      </c>
      <c r="H775" s="6">
        <v>3097458</v>
      </c>
      <c r="I775" s="7">
        <v>45786</v>
      </c>
      <c r="J775" s="7"/>
      <c r="K775">
        <v>7</v>
      </c>
      <c r="L775" t="s">
        <v>40</v>
      </c>
      <c r="M775" t="s">
        <v>7</v>
      </c>
      <c r="N775" t="s">
        <v>41</v>
      </c>
      <c r="O775" t="s">
        <v>64</v>
      </c>
      <c r="P775" t="s">
        <v>2082</v>
      </c>
      <c r="Q775">
        <v>7</v>
      </c>
      <c r="R775">
        <v>0</v>
      </c>
      <c r="S775">
        <v>0</v>
      </c>
      <c r="U775">
        <v>216822</v>
      </c>
      <c r="V775">
        <v>216822</v>
      </c>
      <c r="W775">
        <v>0</v>
      </c>
      <c r="X775">
        <v>0</v>
      </c>
      <c r="Y775" t="s">
        <v>2086</v>
      </c>
    </row>
    <row r="776" spans="1:25" x14ac:dyDescent="0.25">
      <c r="A776">
        <v>775</v>
      </c>
      <c r="B776">
        <v>64768</v>
      </c>
      <c r="C776">
        <v>0</v>
      </c>
      <c r="D776">
        <v>0</v>
      </c>
      <c r="E776" t="s">
        <v>2267</v>
      </c>
      <c r="F776" t="s">
        <v>2268</v>
      </c>
      <c r="G776">
        <v>1</v>
      </c>
      <c r="H776" s="6">
        <v>252607</v>
      </c>
      <c r="I776" s="7">
        <v>45786</v>
      </c>
      <c r="J776" s="7">
        <v>45786</v>
      </c>
      <c r="K776">
        <v>15</v>
      </c>
      <c r="L776" t="s">
        <v>40</v>
      </c>
      <c r="M776" t="s">
        <v>5</v>
      </c>
      <c r="N776" t="s">
        <v>41</v>
      </c>
      <c r="O776" t="s">
        <v>54</v>
      </c>
      <c r="P776" t="s">
        <v>2082</v>
      </c>
      <c r="Q776">
        <v>4</v>
      </c>
      <c r="R776">
        <v>11</v>
      </c>
      <c r="S776">
        <v>0</v>
      </c>
      <c r="U776">
        <v>37891</v>
      </c>
      <c r="V776">
        <v>10104</v>
      </c>
      <c r="W776">
        <v>27787</v>
      </c>
      <c r="X776">
        <v>0</v>
      </c>
      <c r="Y776" t="s">
        <v>48</v>
      </c>
    </row>
    <row r="777" spans="1:25" x14ac:dyDescent="0.25">
      <c r="A777">
        <v>776</v>
      </c>
      <c r="B777">
        <v>64764</v>
      </c>
      <c r="C777">
        <v>0</v>
      </c>
      <c r="D777">
        <v>0</v>
      </c>
      <c r="E777" t="s">
        <v>1698</v>
      </c>
      <c r="F777" t="s">
        <v>1699</v>
      </c>
      <c r="G777">
        <v>1</v>
      </c>
      <c r="H777" s="6">
        <v>51233998</v>
      </c>
      <c r="I777" s="7">
        <v>45786</v>
      </c>
      <c r="J777" s="7">
        <v>45786</v>
      </c>
      <c r="K777">
        <v>15</v>
      </c>
      <c r="L777" t="s">
        <v>40</v>
      </c>
      <c r="M777" t="s">
        <v>5</v>
      </c>
      <c r="N777" t="s">
        <v>41</v>
      </c>
      <c r="O777" t="s">
        <v>54</v>
      </c>
      <c r="P777" t="s">
        <v>2082</v>
      </c>
      <c r="Q777">
        <v>5</v>
      </c>
      <c r="R777">
        <v>10</v>
      </c>
      <c r="S777">
        <v>0</v>
      </c>
      <c r="U777">
        <v>7685100</v>
      </c>
      <c r="V777">
        <v>2561700</v>
      </c>
      <c r="W777">
        <v>5123400</v>
      </c>
      <c r="X777">
        <v>0</v>
      </c>
      <c r="Y777" t="s">
        <v>48</v>
      </c>
    </row>
    <row r="778" spans="1:25" x14ac:dyDescent="0.25">
      <c r="A778">
        <v>777</v>
      </c>
      <c r="B778">
        <v>64760</v>
      </c>
      <c r="C778">
        <v>0</v>
      </c>
      <c r="D778">
        <v>0</v>
      </c>
      <c r="E778" t="s">
        <v>2337</v>
      </c>
      <c r="F778" t="s">
        <v>2338</v>
      </c>
      <c r="G778">
        <v>1</v>
      </c>
      <c r="H778" s="6">
        <v>2035994</v>
      </c>
      <c r="I778" s="7">
        <v>45786</v>
      </c>
      <c r="J778" s="7">
        <v>45786</v>
      </c>
      <c r="K778">
        <v>7</v>
      </c>
      <c r="L778" t="s">
        <v>40</v>
      </c>
      <c r="M778" t="s">
        <v>7</v>
      </c>
      <c r="N778" t="s">
        <v>41</v>
      </c>
      <c r="O778" t="s">
        <v>64</v>
      </c>
      <c r="P778" t="s">
        <v>2082</v>
      </c>
      <c r="Q778">
        <v>7</v>
      </c>
      <c r="R778">
        <v>0</v>
      </c>
      <c r="S778">
        <v>0</v>
      </c>
      <c r="U778">
        <v>142520</v>
      </c>
      <c r="V778">
        <v>142520</v>
      </c>
      <c r="W778">
        <v>0</v>
      </c>
      <c r="X778">
        <v>0</v>
      </c>
      <c r="Y778" t="s">
        <v>2086</v>
      </c>
    </row>
    <row r="779" spans="1:25" x14ac:dyDescent="0.25">
      <c r="A779">
        <v>778</v>
      </c>
      <c r="B779">
        <v>64759</v>
      </c>
      <c r="C779">
        <v>0</v>
      </c>
      <c r="D779">
        <v>0</v>
      </c>
      <c r="E779" t="s">
        <v>2333</v>
      </c>
      <c r="F779" t="s">
        <v>2334</v>
      </c>
      <c r="G779">
        <v>1</v>
      </c>
      <c r="H779" s="6">
        <v>1576203</v>
      </c>
      <c r="I779" s="7">
        <v>45786</v>
      </c>
      <c r="J779" s="7">
        <v>45786</v>
      </c>
      <c r="K779">
        <v>7</v>
      </c>
      <c r="L779" t="s">
        <v>40</v>
      </c>
      <c r="M779" t="s">
        <v>7</v>
      </c>
      <c r="N779" t="s">
        <v>41</v>
      </c>
      <c r="O779" t="s">
        <v>64</v>
      </c>
      <c r="P779" t="s">
        <v>2082</v>
      </c>
      <c r="Q779">
        <v>7</v>
      </c>
      <c r="R779">
        <v>0</v>
      </c>
      <c r="S779">
        <v>0</v>
      </c>
      <c r="U779">
        <v>110334</v>
      </c>
      <c r="V779">
        <v>110334</v>
      </c>
      <c r="W779">
        <v>0</v>
      </c>
      <c r="X779">
        <v>0</v>
      </c>
      <c r="Y779" t="s">
        <v>2086</v>
      </c>
    </row>
    <row r="780" spans="1:25" x14ac:dyDescent="0.25">
      <c r="A780">
        <v>779</v>
      </c>
      <c r="B780">
        <v>64785</v>
      </c>
      <c r="C780">
        <v>0</v>
      </c>
      <c r="D780">
        <v>0</v>
      </c>
      <c r="E780" t="s">
        <v>551</v>
      </c>
      <c r="F780" t="s">
        <v>552</v>
      </c>
      <c r="G780">
        <v>1</v>
      </c>
      <c r="H780" s="6">
        <v>20000000</v>
      </c>
      <c r="I780" s="7">
        <v>45786</v>
      </c>
      <c r="J780" s="7">
        <v>45786</v>
      </c>
      <c r="K780">
        <v>15</v>
      </c>
      <c r="L780" t="s">
        <v>40</v>
      </c>
      <c r="M780" t="s">
        <v>8</v>
      </c>
      <c r="N780" t="s">
        <v>41</v>
      </c>
      <c r="O780" t="s">
        <v>347</v>
      </c>
      <c r="P780" t="s">
        <v>2082</v>
      </c>
      <c r="Q780">
        <v>6</v>
      </c>
      <c r="R780">
        <v>9</v>
      </c>
      <c r="S780">
        <v>0</v>
      </c>
      <c r="U780">
        <v>3000000</v>
      </c>
      <c r="V780">
        <v>1200000</v>
      </c>
      <c r="W780">
        <v>1800000</v>
      </c>
      <c r="X780">
        <v>0</v>
      </c>
      <c r="Y780" t="s">
        <v>109</v>
      </c>
    </row>
    <row r="781" spans="1:25" x14ac:dyDescent="0.25">
      <c r="A781">
        <v>780</v>
      </c>
      <c r="B781">
        <v>64766</v>
      </c>
      <c r="C781">
        <v>0</v>
      </c>
      <c r="D781">
        <v>0</v>
      </c>
      <c r="E781" t="s">
        <v>1962</v>
      </c>
      <c r="F781" t="s">
        <v>1963</v>
      </c>
      <c r="G781">
        <v>1</v>
      </c>
      <c r="H781" s="6">
        <v>11000000</v>
      </c>
      <c r="I781" s="7">
        <v>45786</v>
      </c>
      <c r="J781" s="7">
        <v>45786</v>
      </c>
      <c r="K781">
        <v>8</v>
      </c>
      <c r="L781" t="s">
        <v>40</v>
      </c>
      <c r="M781" t="s">
        <v>5</v>
      </c>
      <c r="N781" t="s">
        <v>41</v>
      </c>
      <c r="O781" t="s">
        <v>77</v>
      </c>
      <c r="P781" t="s">
        <v>2082</v>
      </c>
      <c r="Q781">
        <v>8</v>
      </c>
      <c r="R781">
        <v>0</v>
      </c>
      <c r="S781">
        <v>0</v>
      </c>
      <c r="U781">
        <v>880000</v>
      </c>
      <c r="V781">
        <v>880000</v>
      </c>
      <c r="W781">
        <v>0</v>
      </c>
      <c r="X781">
        <v>0</v>
      </c>
      <c r="Y781" t="s">
        <v>67</v>
      </c>
    </row>
    <row r="782" spans="1:25" x14ac:dyDescent="0.25">
      <c r="A782">
        <v>781</v>
      </c>
      <c r="B782">
        <v>64769</v>
      </c>
      <c r="C782">
        <v>0</v>
      </c>
      <c r="D782">
        <v>0</v>
      </c>
      <c r="E782" t="s">
        <v>1719</v>
      </c>
      <c r="F782" t="s">
        <v>1720</v>
      </c>
      <c r="G782">
        <v>1</v>
      </c>
      <c r="H782" s="6">
        <v>243478880</v>
      </c>
      <c r="I782" s="7">
        <v>45786</v>
      </c>
      <c r="J782" s="7">
        <v>45786</v>
      </c>
      <c r="K782">
        <v>15</v>
      </c>
      <c r="L782" t="s">
        <v>40</v>
      </c>
      <c r="M782" t="s">
        <v>5</v>
      </c>
      <c r="N782" t="s">
        <v>41</v>
      </c>
      <c r="O782" t="s">
        <v>54</v>
      </c>
      <c r="P782" t="s">
        <v>2082</v>
      </c>
      <c r="Q782">
        <v>5</v>
      </c>
      <c r="R782">
        <v>10</v>
      </c>
      <c r="S782">
        <v>0</v>
      </c>
      <c r="U782">
        <v>36521832</v>
      </c>
      <c r="V782">
        <v>12173944</v>
      </c>
      <c r="W782">
        <v>24347888</v>
      </c>
      <c r="X782">
        <v>0</v>
      </c>
      <c r="Y782" t="s">
        <v>48</v>
      </c>
    </row>
    <row r="783" spans="1:25" x14ac:dyDescent="0.25">
      <c r="A783">
        <v>782</v>
      </c>
      <c r="B783">
        <v>64698</v>
      </c>
      <c r="C783">
        <v>0</v>
      </c>
      <c r="D783">
        <v>0</v>
      </c>
      <c r="E783" t="s">
        <v>1422</v>
      </c>
      <c r="F783" t="s">
        <v>1423</v>
      </c>
      <c r="G783">
        <v>1</v>
      </c>
      <c r="H783" s="6">
        <v>2803681</v>
      </c>
      <c r="I783" s="7">
        <v>45786</v>
      </c>
      <c r="J783" s="7">
        <v>45786</v>
      </c>
      <c r="K783">
        <v>6</v>
      </c>
      <c r="L783" t="s">
        <v>40</v>
      </c>
      <c r="M783" t="s">
        <v>5</v>
      </c>
      <c r="N783" t="s">
        <v>41</v>
      </c>
      <c r="O783" t="s">
        <v>47</v>
      </c>
      <c r="P783" t="s">
        <v>2082</v>
      </c>
      <c r="Q783">
        <v>6</v>
      </c>
      <c r="R783">
        <v>0</v>
      </c>
      <c r="S783">
        <v>0</v>
      </c>
      <c r="U783">
        <v>168221</v>
      </c>
      <c r="V783">
        <v>168221</v>
      </c>
      <c r="W783">
        <v>0</v>
      </c>
      <c r="X783">
        <v>0</v>
      </c>
      <c r="Y783" t="s">
        <v>81</v>
      </c>
    </row>
    <row r="784" spans="1:25" x14ac:dyDescent="0.25">
      <c r="A784">
        <v>783</v>
      </c>
      <c r="B784">
        <v>64784</v>
      </c>
      <c r="C784">
        <v>0</v>
      </c>
      <c r="D784">
        <v>0</v>
      </c>
      <c r="E784" t="s">
        <v>1931</v>
      </c>
      <c r="F784" t="s">
        <v>1932</v>
      </c>
      <c r="G784">
        <v>1</v>
      </c>
      <c r="H784" s="6">
        <v>373333</v>
      </c>
      <c r="I784" s="7">
        <v>45786</v>
      </c>
      <c r="J784" s="7">
        <v>45786</v>
      </c>
      <c r="K784">
        <v>10</v>
      </c>
      <c r="L784" t="s">
        <v>40</v>
      </c>
      <c r="M784" t="s">
        <v>5</v>
      </c>
      <c r="N784" t="s">
        <v>41</v>
      </c>
      <c r="O784" t="s">
        <v>77</v>
      </c>
      <c r="P784" t="s">
        <v>2082</v>
      </c>
      <c r="Q784">
        <v>10</v>
      </c>
      <c r="R784">
        <v>0</v>
      </c>
      <c r="S784">
        <v>0</v>
      </c>
      <c r="U784">
        <v>37333</v>
      </c>
      <c r="V784">
        <v>37333</v>
      </c>
      <c r="W784">
        <v>0</v>
      </c>
      <c r="X784">
        <v>0</v>
      </c>
      <c r="Y784" t="s">
        <v>48</v>
      </c>
    </row>
    <row r="785" spans="1:25" x14ac:dyDescent="0.25">
      <c r="A785">
        <v>784</v>
      </c>
      <c r="B785">
        <v>64775</v>
      </c>
      <c r="C785">
        <v>0</v>
      </c>
      <c r="D785">
        <v>0</v>
      </c>
      <c r="E785" t="s">
        <v>574</v>
      </c>
      <c r="F785" t="s">
        <v>575</v>
      </c>
      <c r="G785">
        <v>1</v>
      </c>
      <c r="H785" s="6">
        <v>7000000</v>
      </c>
      <c r="I785" s="7">
        <v>45786</v>
      </c>
      <c r="J785" s="7">
        <v>45786</v>
      </c>
      <c r="K785">
        <v>6</v>
      </c>
      <c r="L785" t="s">
        <v>40</v>
      </c>
      <c r="M785" t="s">
        <v>5</v>
      </c>
      <c r="N785" t="s">
        <v>41</v>
      </c>
      <c r="O785" t="s">
        <v>77</v>
      </c>
      <c r="P785" t="s">
        <v>2082</v>
      </c>
      <c r="Q785">
        <v>6</v>
      </c>
      <c r="R785">
        <v>0</v>
      </c>
      <c r="S785">
        <v>0</v>
      </c>
      <c r="U785">
        <v>420000</v>
      </c>
      <c r="V785">
        <v>420000</v>
      </c>
      <c r="W785">
        <v>0</v>
      </c>
      <c r="X785">
        <v>0</v>
      </c>
      <c r="Y785" t="s">
        <v>48</v>
      </c>
    </row>
    <row r="786" spans="1:25" x14ac:dyDescent="0.25">
      <c r="A786">
        <v>785</v>
      </c>
      <c r="B786">
        <v>64778</v>
      </c>
      <c r="C786">
        <v>0</v>
      </c>
      <c r="D786">
        <v>0</v>
      </c>
      <c r="E786" t="s">
        <v>574</v>
      </c>
      <c r="F786" t="s">
        <v>575</v>
      </c>
      <c r="G786">
        <v>1</v>
      </c>
      <c r="H786" s="6">
        <v>7000000</v>
      </c>
      <c r="I786" s="7">
        <v>45786</v>
      </c>
      <c r="J786" s="7">
        <v>45786</v>
      </c>
      <c r="K786">
        <v>6</v>
      </c>
      <c r="L786" t="s">
        <v>40</v>
      </c>
      <c r="M786" t="s">
        <v>5</v>
      </c>
      <c r="N786" t="s">
        <v>41</v>
      </c>
      <c r="O786" t="s">
        <v>77</v>
      </c>
      <c r="P786" t="s">
        <v>2082</v>
      </c>
      <c r="Q786">
        <v>6</v>
      </c>
      <c r="R786">
        <v>0</v>
      </c>
      <c r="S786">
        <v>0</v>
      </c>
      <c r="U786">
        <v>420000</v>
      </c>
      <c r="V786">
        <v>420000</v>
      </c>
      <c r="W786">
        <v>0</v>
      </c>
      <c r="X786">
        <v>0</v>
      </c>
      <c r="Y786" t="s">
        <v>48</v>
      </c>
    </row>
    <row r="787" spans="1:25" x14ac:dyDescent="0.25">
      <c r="A787">
        <v>786</v>
      </c>
      <c r="B787">
        <v>64779</v>
      </c>
      <c r="C787">
        <v>0</v>
      </c>
      <c r="D787">
        <v>0</v>
      </c>
      <c r="E787" t="s">
        <v>574</v>
      </c>
      <c r="F787" t="s">
        <v>575</v>
      </c>
      <c r="G787">
        <v>1</v>
      </c>
      <c r="H787" s="6">
        <v>6000000</v>
      </c>
      <c r="I787" s="7">
        <v>45786</v>
      </c>
      <c r="J787" s="7">
        <v>45786</v>
      </c>
      <c r="K787">
        <v>6</v>
      </c>
      <c r="L787" t="s">
        <v>40</v>
      </c>
      <c r="M787" t="s">
        <v>5</v>
      </c>
      <c r="N787" t="s">
        <v>41</v>
      </c>
      <c r="O787" t="s">
        <v>77</v>
      </c>
      <c r="P787" t="s">
        <v>2082</v>
      </c>
      <c r="Q787">
        <v>6</v>
      </c>
      <c r="R787">
        <v>0</v>
      </c>
      <c r="S787">
        <v>0</v>
      </c>
      <c r="U787">
        <v>360000</v>
      </c>
      <c r="V787">
        <v>360000</v>
      </c>
      <c r="W787">
        <v>0</v>
      </c>
      <c r="X787">
        <v>0</v>
      </c>
      <c r="Y787" t="s">
        <v>48</v>
      </c>
    </row>
    <row r="788" spans="1:25" x14ac:dyDescent="0.25">
      <c r="A788">
        <v>787</v>
      </c>
      <c r="B788">
        <v>64780</v>
      </c>
      <c r="C788">
        <v>0</v>
      </c>
      <c r="D788">
        <v>0</v>
      </c>
      <c r="E788" t="s">
        <v>574</v>
      </c>
      <c r="F788" t="s">
        <v>575</v>
      </c>
      <c r="G788">
        <v>1</v>
      </c>
      <c r="H788" s="6">
        <v>7000000</v>
      </c>
      <c r="I788" s="7">
        <v>45786</v>
      </c>
      <c r="J788" s="7">
        <v>45786</v>
      </c>
      <c r="K788">
        <v>6</v>
      </c>
      <c r="L788" t="s">
        <v>40</v>
      </c>
      <c r="M788" t="s">
        <v>5</v>
      </c>
      <c r="N788" t="s">
        <v>41</v>
      </c>
      <c r="O788" t="s">
        <v>77</v>
      </c>
      <c r="P788" t="s">
        <v>2082</v>
      </c>
      <c r="Q788">
        <v>6</v>
      </c>
      <c r="R788">
        <v>0</v>
      </c>
      <c r="S788">
        <v>0</v>
      </c>
      <c r="U788">
        <v>420000</v>
      </c>
      <c r="V788">
        <v>420000</v>
      </c>
      <c r="W788">
        <v>0</v>
      </c>
      <c r="X788">
        <v>0</v>
      </c>
      <c r="Y788" t="s">
        <v>48</v>
      </c>
    </row>
    <row r="789" spans="1:25" x14ac:dyDescent="0.25">
      <c r="A789">
        <v>788</v>
      </c>
      <c r="B789">
        <v>64746</v>
      </c>
      <c r="C789">
        <v>0</v>
      </c>
      <c r="D789">
        <v>0</v>
      </c>
      <c r="E789" t="s">
        <v>1054</v>
      </c>
      <c r="F789" t="s">
        <v>1055</v>
      </c>
      <c r="G789">
        <v>1</v>
      </c>
      <c r="H789" s="6">
        <v>1180518</v>
      </c>
      <c r="I789" s="7">
        <v>45785</v>
      </c>
      <c r="J789" s="7">
        <v>45785</v>
      </c>
      <c r="K789">
        <v>8</v>
      </c>
      <c r="L789" t="s">
        <v>40</v>
      </c>
      <c r="M789" t="s">
        <v>9</v>
      </c>
      <c r="N789" t="s">
        <v>41</v>
      </c>
      <c r="O789" t="s">
        <v>42</v>
      </c>
      <c r="P789" t="s">
        <v>2082</v>
      </c>
      <c r="Q789">
        <v>8</v>
      </c>
      <c r="R789">
        <v>0</v>
      </c>
      <c r="S789">
        <v>0</v>
      </c>
      <c r="U789">
        <v>94441</v>
      </c>
      <c r="V789">
        <v>94441</v>
      </c>
      <c r="W789">
        <v>0</v>
      </c>
      <c r="X789">
        <v>0</v>
      </c>
      <c r="Y789" t="s">
        <v>67</v>
      </c>
    </row>
    <row r="790" spans="1:25" x14ac:dyDescent="0.25">
      <c r="A790">
        <v>789</v>
      </c>
      <c r="B790">
        <v>64744</v>
      </c>
      <c r="C790">
        <v>0</v>
      </c>
      <c r="D790">
        <v>0</v>
      </c>
      <c r="E790" t="s">
        <v>555</v>
      </c>
      <c r="F790" t="s">
        <v>556</v>
      </c>
      <c r="G790">
        <v>1</v>
      </c>
      <c r="H790" s="6">
        <v>1084664</v>
      </c>
      <c r="I790" s="7">
        <v>45785</v>
      </c>
      <c r="J790" s="7">
        <v>45785</v>
      </c>
      <c r="K790">
        <v>14</v>
      </c>
      <c r="L790" t="s">
        <v>40</v>
      </c>
      <c r="M790" t="s">
        <v>5</v>
      </c>
      <c r="N790" t="s">
        <v>41</v>
      </c>
      <c r="O790" t="s">
        <v>57</v>
      </c>
      <c r="P790" t="s">
        <v>2082</v>
      </c>
      <c r="Q790">
        <v>9</v>
      </c>
      <c r="R790">
        <v>5</v>
      </c>
      <c r="S790">
        <v>0</v>
      </c>
      <c r="U790">
        <v>151853</v>
      </c>
      <c r="V790">
        <v>97620</v>
      </c>
      <c r="W790">
        <v>54233</v>
      </c>
      <c r="X790">
        <v>0</v>
      </c>
      <c r="Y790" t="s">
        <v>48</v>
      </c>
    </row>
    <row r="791" spans="1:25" x14ac:dyDescent="0.25">
      <c r="A791">
        <v>790</v>
      </c>
      <c r="B791">
        <v>64753</v>
      </c>
      <c r="C791">
        <v>0</v>
      </c>
      <c r="D791">
        <v>0</v>
      </c>
      <c r="E791" t="s">
        <v>1390</v>
      </c>
      <c r="F791" t="s">
        <v>1391</v>
      </c>
      <c r="G791">
        <v>1</v>
      </c>
      <c r="H791" s="6">
        <v>153478</v>
      </c>
      <c r="I791" s="7">
        <v>45785</v>
      </c>
      <c r="J791" s="7">
        <v>45785</v>
      </c>
      <c r="K791">
        <v>8</v>
      </c>
      <c r="L791" t="s">
        <v>40</v>
      </c>
      <c r="M791" t="s">
        <v>1</v>
      </c>
      <c r="N791" t="s">
        <v>41</v>
      </c>
      <c r="O791" t="s">
        <v>87</v>
      </c>
      <c r="P791" t="s">
        <v>2082</v>
      </c>
      <c r="Q791">
        <v>8</v>
      </c>
      <c r="R791">
        <v>0</v>
      </c>
      <c r="S791">
        <v>0</v>
      </c>
      <c r="U791">
        <v>12278</v>
      </c>
      <c r="V791">
        <v>12278</v>
      </c>
      <c r="W791">
        <v>0</v>
      </c>
      <c r="X791">
        <v>0</v>
      </c>
      <c r="Y791" t="s">
        <v>48</v>
      </c>
    </row>
    <row r="792" spans="1:25" x14ac:dyDescent="0.25">
      <c r="A792">
        <v>791</v>
      </c>
      <c r="B792">
        <v>64754</v>
      </c>
      <c r="C792">
        <v>0</v>
      </c>
      <c r="D792">
        <v>0</v>
      </c>
      <c r="E792" t="s">
        <v>1980</v>
      </c>
      <c r="F792" t="s">
        <v>1981</v>
      </c>
      <c r="G792">
        <v>1</v>
      </c>
      <c r="H792" s="6">
        <v>39457</v>
      </c>
      <c r="I792" s="7">
        <v>45785</v>
      </c>
      <c r="J792" s="7">
        <v>45785</v>
      </c>
      <c r="K792">
        <v>8</v>
      </c>
      <c r="L792" t="s">
        <v>40</v>
      </c>
      <c r="M792" t="s">
        <v>1</v>
      </c>
      <c r="N792" t="s">
        <v>41</v>
      </c>
      <c r="O792" t="s">
        <v>144</v>
      </c>
      <c r="P792" t="s">
        <v>2082</v>
      </c>
      <c r="Q792">
        <v>8</v>
      </c>
      <c r="R792">
        <v>0</v>
      </c>
      <c r="S792">
        <v>0</v>
      </c>
      <c r="U792">
        <v>3157</v>
      </c>
      <c r="V792">
        <v>3157</v>
      </c>
      <c r="W792">
        <v>0</v>
      </c>
      <c r="X792">
        <v>0</v>
      </c>
      <c r="Y792" t="s">
        <v>48</v>
      </c>
    </row>
    <row r="793" spans="1:25" x14ac:dyDescent="0.25">
      <c r="A793">
        <v>792</v>
      </c>
      <c r="B793">
        <v>64748</v>
      </c>
      <c r="C793">
        <v>0</v>
      </c>
      <c r="D793">
        <v>0</v>
      </c>
      <c r="E793" t="s">
        <v>606</v>
      </c>
      <c r="F793" t="s">
        <v>607</v>
      </c>
      <c r="G793">
        <v>1</v>
      </c>
      <c r="H793" s="6">
        <v>6482543</v>
      </c>
      <c r="I793" s="7">
        <v>45785</v>
      </c>
      <c r="J793" s="7">
        <v>45785</v>
      </c>
      <c r="K793">
        <v>14</v>
      </c>
      <c r="L793" t="s">
        <v>40</v>
      </c>
      <c r="M793" t="s">
        <v>5</v>
      </c>
      <c r="N793" t="s">
        <v>41</v>
      </c>
      <c r="O793" t="s">
        <v>57</v>
      </c>
      <c r="P793" t="s">
        <v>2082</v>
      </c>
      <c r="Q793">
        <v>9</v>
      </c>
      <c r="R793">
        <v>5</v>
      </c>
      <c r="S793">
        <v>0</v>
      </c>
      <c r="U793">
        <v>907556</v>
      </c>
      <c r="V793">
        <v>583429</v>
      </c>
      <c r="W793">
        <v>324127</v>
      </c>
      <c r="X793">
        <v>0</v>
      </c>
      <c r="Y793" t="s">
        <v>48</v>
      </c>
    </row>
    <row r="794" spans="1:25" x14ac:dyDescent="0.25">
      <c r="A794">
        <v>793</v>
      </c>
      <c r="B794">
        <v>64750</v>
      </c>
      <c r="C794">
        <v>0</v>
      </c>
      <c r="D794">
        <v>0</v>
      </c>
      <c r="E794" t="s">
        <v>1396</v>
      </c>
      <c r="F794" t="s">
        <v>1397</v>
      </c>
      <c r="G794">
        <v>1</v>
      </c>
      <c r="H794" s="6">
        <v>224000</v>
      </c>
      <c r="I794" s="7">
        <v>45785</v>
      </c>
      <c r="J794" s="7">
        <v>45785</v>
      </c>
      <c r="K794">
        <v>8</v>
      </c>
      <c r="L794" t="s">
        <v>40</v>
      </c>
      <c r="M794" t="s">
        <v>1</v>
      </c>
      <c r="N794" t="s">
        <v>41</v>
      </c>
      <c r="O794" t="s">
        <v>87</v>
      </c>
      <c r="P794" t="s">
        <v>2082</v>
      </c>
      <c r="Q794">
        <v>8</v>
      </c>
      <c r="R794">
        <v>0</v>
      </c>
      <c r="S794">
        <v>0</v>
      </c>
      <c r="U794">
        <v>17920</v>
      </c>
      <c r="V794">
        <v>17920</v>
      </c>
      <c r="W794">
        <v>0</v>
      </c>
      <c r="X794">
        <v>0</v>
      </c>
      <c r="Y794" t="s">
        <v>799</v>
      </c>
    </row>
    <row r="795" spans="1:25" x14ac:dyDescent="0.25">
      <c r="A795">
        <v>794</v>
      </c>
      <c r="B795">
        <v>64755</v>
      </c>
      <c r="C795">
        <v>0</v>
      </c>
      <c r="D795">
        <v>0</v>
      </c>
      <c r="E795" t="s">
        <v>2293</v>
      </c>
      <c r="F795" t="s">
        <v>2294</v>
      </c>
      <c r="G795">
        <v>1</v>
      </c>
      <c r="H795" s="6">
        <v>39457</v>
      </c>
      <c r="I795" s="7">
        <v>45785</v>
      </c>
      <c r="J795" s="7">
        <v>45785</v>
      </c>
      <c r="K795">
        <v>8</v>
      </c>
      <c r="L795" t="s">
        <v>40</v>
      </c>
      <c r="M795" t="s">
        <v>1</v>
      </c>
      <c r="N795" t="s">
        <v>41</v>
      </c>
      <c r="O795" t="s">
        <v>144</v>
      </c>
      <c r="P795" t="s">
        <v>2082</v>
      </c>
      <c r="Q795">
        <v>8</v>
      </c>
      <c r="R795">
        <v>0</v>
      </c>
      <c r="S795">
        <v>0</v>
      </c>
      <c r="U795">
        <v>3157</v>
      </c>
      <c r="V795">
        <v>3157</v>
      </c>
      <c r="W795">
        <v>0</v>
      </c>
      <c r="X795">
        <v>0</v>
      </c>
      <c r="Y795" t="s">
        <v>2086</v>
      </c>
    </row>
    <row r="796" spans="1:25" x14ac:dyDescent="0.25">
      <c r="A796">
        <v>795</v>
      </c>
      <c r="B796">
        <v>64745</v>
      </c>
      <c r="C796">
        <v>0</v>
      </c>
      <c r="D796">
        <v>0</v>
      </c>
      <c r="E796" t="s">
        <v>1394</v>
      </c>
      <c r="F796" t="s">
        <v>1395</v>
      </c>
      <c r="G796">
        <v>1</v>
      </c>
      <c r="H796" s="6">
        <v>82500</v>
      </c>
      <c r="I796" s="7">
        <v>45785</v>
      </c>
      <c r="J796" s="7">
        <v>45785</v>
      </c>
      <c r="K796">
        <v>8</v>
      </c>
      <c r="L796" t="s">
        <v>40</v>
      </c>
      <c r="M796" t="s">
        <v>1</v>
      </c>
      <c r="N796" t="s">
        <v>41</v>
      </c>
      <c r="O796" t="s">
        <v>87</v>
      </c>
      <c r="P796" t="s">
        <v>2082</v>
      </c>
      <c r="Q796">
        <v>8</v>
      </c>
      <c r="R796">
        <v>0</v>
      </c>
      <c r="S796">
        <v>0</v>
      </c>
      <c r="U796">
        <v>6600</v>
      </c>
      <c r="V796">
        <v>6600</v>
      </c>
      <c r="W796">
        <v>0</v>
      </c>
      <c r="X796">
        <v>0</v>
      </c>
      <c r="Y796" t="s">
        <v>48</v>
      </c>
    </row>
    <row r="797" spans="1:25" x14ac:dyDescent="0.25">
      <c r="A797">
        <v>796</v>
      </c>
      <c r="B797">
        <v>64743</v>
      </c>
      <c r="C797">
        <v>0</v>
      </c>
      <c r="D797">
        <v>0</v>
      </c>
      <c r="E797" t="s">
        <v>2467</v>
      </c>
      <c r="F797" t="s">
        <v>2468</v>
      </c>
      <c r="G797">
        <v>1</v>
      </c>
      <c r="H797" s="6">
        <v>2540328</v>
      </c>
      <c r="I797" s="7">
        <v>45785</v>
      </c>
      <c r="J797" s="7">
        <v>45785</v>
      </c>
      <c r="K797">
        <v>15</v>
      </c>
      <c r="L797" t="s">
        <v>40</v>
      </c>
      <c r="M797" t="s">
        <v>5</v>
      </c>
      <c r="N797" t="s">
        <v>41</v>
      </c>
      <c r="O797" t="s">
        <v>77</v>
      </c>
      <c r="P797" t="s">
        <v>2082</v>
      </c>
      <c r="Q797">
        <v>5</v>
      </c>
      <c r="R797">
        <v>10</v>
      </c>
      <c r="S797">
        <v>0</v>
      </c>
      <c r="U797">
        <v>381049</v>
      </c>
      <c r="V797">
        <v>127016</v>
      </c>
      <c r="W797">
        <v>254033</v>
      </c>
      <c r="X797">
        <v>0</v>
      </c>
      <c r="Y797" t="s">
        <v>48</v>
      </c>
    </row>
    <row r="798" spans="1:25" x14ac:dyDescent="0.25">
      <c r="A798">
        <v>797</v>
      </c>
      <c r="B798">
        <v>64749</v>
      </c>
      <c r="C798">
        <v>0</v>
      </c>
      <c r="D798">
        <v>0</v>
      </c>
      <c r="E798" t="s">
        <v>2485</v>
      </c>
      <c r="F798" t="s">
        <v>2486</v>
      </c>
      <c r="G798">
        <v>1</v>
      </c>
      <c r="H798" s="6">
        <v>31826</v>
      </c>
      <c r="I798" s="7">
        <v>45785</v>
      </c>
      <c r="J798" s="7">
        <v>45785</v>
      </c>
      <c r="K798">
        <v>8</v>
      </c>
      <c r="L798" t="s">
        <v>40</v>
      </c>
      <c r="M798" t="s">
        <v>1</v>
      </c>
      <c r="N798" t="s">
        <v>41</v>
      </c>
      <c r="O798" t="s">
        <v>87</v>
      </c>
      <c r="P798" t="s">
        <v>2082</v>
      </c>
      <c r="Q798">
        <v>8</v>
      </c>
      <c r="R798">
        <v>0</v>
      </c>
      <c r="S798">
        <v>0</v>
      </c>
      <c r="U798">
        <v>2546</v>
      </c>
      <c r="V798">
        <v>2546</v>
      </c>
      <c r="W798">
        <v>0</v>
      </c>
      <c r="X798">
        <v>0</v>
      </c>
      <c r="Y798" t="s">
        <v>799</v>
      </c>
    </row>
    <row r="799" spans="1:25" x14ac:dyDescent="0.25">
      <c r="A799">
        <v>798</v>
      </c>
      <c r="B799">
        <v>64747</v>
      </c>
      <c r="C799">
        <v>0</v>
      </c>
      <c r="D799">
        <v>0</v>
      </c>
      <c r="E799" t="s">
        <v>541</v>
      </c>
      <c r="F799" t="s">
        <v>542</v>
      </c>
      <c r="G799">
        <v>1</v>
      </c>
      <c r="H799" s="6">
        <v>317283</v>
      </c>
      <c r="I799" s="7">
        <v>45785</v>
      </c>
      <c r="J799" s="7">
        <v>45785</v>
      </c>
      <c r="K799">
        <v>14</v>
      </c>
      <c r="L799" t="s">
        <v>40</v>
      </c>
      <c r="M799" t="s">
        <v>5</v>
      </c>
      <c r="N799" t="s">
        <v>41</v>
      </c>
      <c r="O799" t="s">
        <v>57</v>
      </c>
      <c r="P799" t="s">
        <v>2082</v>
      </c>
      <c r="Q799">
        <v>9</v>
      </c>
      <c r="R799">
        <v>5</v>
      </c>
      <c r="S799">
        <v>0</v>
      </c>
      <c r="U799">
        <v>44420</v>
      </c>
      <c r="V799">
        <v>28555</v>
      </c>
      <c r="W799">
        <v>15864</v>
      </c>
      <c r="X799">
        <v>0</v>
      </c>
      <c r="Y799" t="s">
        <v>48</v>
      </c>
    </row>
    <row r="800" spans="1:25" x14ac:dyDescent="0.25">
      <c r="A800">
        <v>799</v>
      </c>
      <c r="B800">
        <v>64751</v>
      </c>
      <c r="C800">
        <v>0</v>
      </c>
      <c r="D800">
        <v>0</v>
      </c>
      <c r="E800" t="s">
        <v>1400</v>
      </c>
      <c r="F800" t="s">
        <v>1401</v>
      </c>
      <c r="G800">
        <v>1</v>
      </c>
      <c r="H800" s="6">
        <v>126261</v>
      </c>
      <c r="I800" s="7">
        <v>45785</v>
      </c>
      <c r="J800" s="7">
        <v>45785</v>
      </c>
      <c r="K800">
        <v>8</v>
      </c>
      <c r="L800" t="s">
        <v>40</v>
      </c>
      <c r="M800" t="s">
        <v>1</v>
      </c>
      <c r="N800" t="s">
        <v>41</v>
      </c>
      <c r="O800" t="s">
        <v>87</v>
      </c>
      <c r="P800" t="s">
        <v>2082</v>
      </c>
      <c r="Q800">
        <v>8</v>
      </c>
      <c r="R800">
        <v>0</v>
      </c>
      <c r="S800">
        <v>0</v>
      </c>
      <c r="U800">
        <v>10101</v>
      </c>
      <c r="V800">
        <v>10101</v>
      </c>
      <c r="W800">
        <v>0</v>
      </c>
      <c r="X800">
        <v>0</v>
      </c>
      <c r="Y800" t="s">
        <v>799</v>
      </c>
    </row>
    <row r="801" spans="1:25" x14ac:dyDescent="0.25">
      <c r="A801">
        <v>800</v>
      </c>
      <c r="B801">
        <v>64752</v>
      </c>
      <c r="C801">
        <v>0</v>
      </c>
      <c r="D801">
        <v>0</v>
      </c>
      <c r="E801" t="s">
        <v>1404</v>
      </c>
      <c r="F801" t="s">
        <v>1405</v>
      </c>
      <c r="G801">
        <v>1</v>
      </c>
      <c r="H801" s="6">
        <v>27978</v>
      </c>
      <c r="I801" s="7">
        <v>45785</v>
      </c>
      <c r="J801" s="7">
        <v>45785</v>
      </c>
      <c r="K801">
        <v>8</v>
      </c>
      <c r="L801" t="s">
        <v>40</v>
      </c>
      <c r="M801" t="s">
        <v>1</v>
      </c>
      <c r="N801" t="s">
        <v>41</v>
      </c>
      <c r="O801" t="s">
        <v>87</v>
      </c>
      <c r="P801" t="s">
        <v>2082</v>
      </c>
      <c r="Q801">
        <v>8</v>
      </c>
      <c r="R801">
        <v>0</v>
      </c>
      <c r="S801">
        <v>0</v>
      </c>
      <c r="U801">
        <v>2238</v>
      </c>
      <c r="V801">
        <v>2238</v>
      </c>
      <c r="W801">
        <v>0</v>
      </c>
      <c r="X801">
        <v>0</v>
      </c>
      <c r="Y801" t="s">
        <v>799</v>
      </c>
    </row>
    <row r="802" spans="1:25" x14ac:dyDescent="0.25">
      <c r="A802">
        <v>801</v>
      </c>
      <c r="B802">
        <v>64725</v>
      </c>
      <c r="C802">
        <v>0</v>
      </c>
      <c r="D802">
        <v>0</v>
      </c>
      <c r="E802" t="s">
        <v>1502</v>
      </c>
      <c r="F802" t="s">
        <v>1503</v>
      </c>
      <c r="G802">
        <v>1</v>
      </c>
      <c r="H802" s="6">
        <v>156522</v>
      </c>
      <c r="I802" s="7">
        <v>45784</v>
      </c>
      <c r="J802" s="7">
        <v>45784</v>
      </c>
      <c r="K802">
        <v>8</v>
      </c>
      <c r="L802" t="s">
        <v>40</v>
      </c>
      <c r="M802" t="s">
        <v>5</v>
      </c>
      <c r="N802" t="s">
        <v>41</v>
      </c>
      <c r="O802" t="s">
        <v>57</v>
      </c>
      <c r="P802" t="s">
        <v>2082</v>
      </c>
      <c r="Q802">
        <v>8</v>
      </c>
      <c r="R802">
        <v>0</v>
      </c>
      <c r="S802">
        <v>0</v>
      </c>
      <c r="U802">
        <v>12522</v>
      </c>
      <c r="V802">
        <v>12522</v>
      </c>
      <c r="W802">
        <v>0</v>
      </c>
      <c r="X802">
        <v>0</v>
      </c>
      <c r="Y802" t="s">
        <v>250</v>
      </c>
    </row>
    <row r="803" spans="1:25" x14ac:dyDescent="0.25">
      <c r="A803">
        <v>802</v>
      </c>
      <c r="B803">
        <v>64740</v>
      </c>
      <c r="C803">
        <v>0</v>
      </c>
      <c r="D803">
        <v>0</v>
      </c>
      <c r="E803" t="s">
        <v>787</v>
      </c>
      <c r="F803" t="s">
        <v>788</v>
      </c>
      <c r="G803">
        <v>1</v>
      </c>
      <c r="H803" s="6">
        <v>7145000</v>
      </c>
      <c r="I803" s="7">
        <v>45784</v>
      </c>
      <c r="J803" s="7">
        <v>45784</v>
      </c>
      <c r="K803">
        <v>15</v>
      </c>
      <c r="L803" t="s">
        <v>40</v>
      </c>
      <c r="M803" t="s">
        <v>5</v>
      </c>
      <c r="N803" t="s">
        <v>41</v>
      </c>
      <c r="O803" t="s">
        <v>54</v>
      </c>
      <c r="P803" t="s">
        <v>2082</v>
      </c>
      <c r="Q803">
        <v>4.5</v>
      </c>
      <c r="R803">
        <v>10.5</v>
      </c>
      <c r="S803">
        <v>0</v>
      </c>
      <c r="U803">
        <v>1071750</v>
      </c>
      <c r="V803">
        <v>321525</v>
      </c>
      <c r="W803">
        <v>750225</v>
      </c>
      <c r="X803">
        <v>0</v>
      </c>
      <c r="Y803" t="s">
        <v>48</v>
      </c>
    </row>
    <row r="804" spans="1:25" x14ac:dyDescent="0.25">
      <c r="A804">
        <v>803</v>
      </c>
      <c r="B804">
        <v>64735</v>
      </c>
      <c r="C804">
        <v>0</v>
      </c>
      <c r="D804">
        <v>0</v>
      </c>
      <c r="E804" t="s">
        <v>2051</v>
      </c>
      <c r="F804" t="s">
        <v>2052</v>
      </c>
      <c r="G804">
        <v>1</v>
      </c>
      <c r="H804" s="6">
        <v>508178699</v>
      </c>
      <c r="I804" s="7">
        <v>45784</v>
      </c>
      <c r="J804" s="7">
        <v>45784</v>
      </c>
      <c r="K804">
        <v>15</v>
      </c>
      <c r="L804" t="s">
        <v>40</v>
      </c>
      <c r="M804" t="s">
        <v>5</v>
      </c>
      <c r="N804" t="s">
        <v>41</v>
      </c>
      <c r="O804" t="s">
        <v>47</v>
      </c>
      <c r="P804" t="s">
        <v>2082</v>
      </c>
      <c r="Q804">
        <v>4</v>
      </c>
      <c r="R804">
        <v>11</v>
      </c>
      <c r="S804">
        <v>0</v>
      </c>
      <c r="U804">
        <v>76226805</v>
      </c>
      <c r="V804">
        <v>20327148</v>
      </c>
      <c r="W804">
        <v>55899657</v>
      </c>
      <c r="X804">
        <v>0</v>
      </c>
      <c r="Y804" t="s">
        <v>67</v>
      </c>
    </row>
    <row r="805" spans="1:25" x14ac:dyDescent="0.25">
      <c r="A805">
        <v>804</v>
      </c>
      <c r="B805">
        <v>64732</v>
      </c>
      <c r="C805">
        <v>0</v>
      </c>
      <c r="D805">
        <v>0</v>
      </c>
      <c r="E805" t="s">
        <v>2487</v>
      </c>
      <c r="F805" t="s">
        <v>2488</v>
      </c>
      <c r="G805">
        <v>1</v>
      </c>
      <c r="H805" s="6">
        <v>1042708</v>
      </c>
      <c r="I805" s="7">
        <v>45784</v>
      </c>
      <c r="J805" s="7">
        <v>45784</v>
      </c>
      <c r="K805">
        <v>4</v>
      </c>
      <c r="L805" t="s">
        <v>40</v>
      </c>
      <c r="M805" t="s">
        <v>4</v>
      </c>
      <c r="N805" t="s">
        <v>41</v>
      </c>
      <c r="O805" t="s">
        <v>51</v>
      </c>
      <c r="P805" t="s">
        <v>2082</v>
      </c>
      <c r="Q805">
        <v>4</v>
      </c>
      <c r="R805">
        <v>0</v>
      </c>
      <c r="S805">
        <v>0</v>
      </c>
      <c r="U805">
        <v>41708</v>
      </c>
      <c r="V805">
        <v>41708</v>
      </c>
      <c r="W805">
        <v>0</v>
      </c>
      <c r="X805">
        <v>0</v>
      </c>
      <c r="Y805" t="s">
        <v>48</v>
      </c>
    </row>
    <row r="806" spans="1:25" x14ac:dyDescent="0.25">
      <c r="A806">
        <v>805</v>
      </c>
      <c r="B806">
        <v>64733</v>
      </c>
      <c r="C806">
        <v>0</v>
      </c>
      <c r="D806">
        <v>0</v>
      </c>
      <c r="E806" t="s">
        <v>640</v>
      </c>
      <c r="F806" t="s">
        <v>641</v>
      </c>
      <c r="G806">
        <v>1</v>
      </c>
      <c r="H806" s="6">
        <v>15405074</v>
      </c>
      <c r="I806" s="7">
        <v>45784</v>
      </c>
      <c r="J806" s="7">
        <v>45784</v>
      </c>
      <c r="K806">
        <v>4</v>
      </c>
      <c r="L806" t="s">
        <v>40</v>
      </c>
      <c r="M806" t="s">
        <v>4</v>
      </c>
      <c r="N806" t="s">
        <v>41</v>
      </c>
      <c r="O806" t="s">
        <v>51</v>
      </c>
      <c r="P806" t="s">
        <v>2082</v>
      </c>
      <c r="Q806">
        <v>4</v>
      </c>
      <c r="R806">
        <v>0</v>
      </c>
      <c r="S806">
        <v>0</v>
      </c>
      <c r="U806">
        <v>616203</v>
      </c>
      <c r="V806">
        <v>616203</v>
      </c>
      <c r="W806">
        <v>0</v>
      </c>
      <c r="X806">
        <v>0</v>
      </c>
      <c r="Y806" t="s">
        <v>48</v>
      </c>
    </row>
    <row r="807" spans="1:25" x14ac:dyDescent="0.25">
      <c r="A807">
        <v>806</v>
      </c>
      <c r="B807">
        <v>64731</v>
      </c>
      <c r="C807">
        <v>0</v>
      </c>
      <c r="D807">
        <v>0</v>
      </c>
      <c r="E807" t="s">
        <v>1927</v>
      </c>
      <c r="F807" t="s">
        <v>1928</v>
      </c>
      <c r="G807">
        <v>1</v>
      </c>
      <c r="H807" s="6">
        <v>3128125</v>
      </c>
      <c r="I807" s="7">
        <v>45784</v>
      </c>
      <c r="J807" s="7">
        <v>45784</v>
      </c>
      <c r="K807">
        <v>4</v>
      </c>
      <c r="L807" t="s">
        <v>40</v>
      </c>
      <c r="M807" t="s">
        <v>4</v>
      </c>
      <c r="N807" t="s">
        <v>41</v>
      </c>
      <c r="O807" t="s">
        <v>51</v>
      </c>
      <c r="P807" t="s">
        <v>2082</v>
      </c>
      <c r="Q807">
        <v>4</v>
      </c>
      <c r="R807">
        <v>0</v>
      </c>
      <c r="S807">
        <v>0</v>
      </c>
      <c r="U807">
        <v>125125</v>
      </c>
      <c r="V807">
        <v>125125</v>
      </c>
      <c r="W807">
        <v>0</v>
      </c>
      <c r="X807">
        <v>0</v>
      </c>
      <c r="Y807" t="s">
        <v>48</v>
      </c>
    </row>
    <row r="808" spans="1:25" x14ac:dyDescent="0.25">
      <c r="A808">
        <v>807</v>
      </c>
      <c r="B808">
        <v>64726</v>
      </c>
      <c r="C808">
        <v>0</v>
      </c>
      <c r="D808">
        <v>0</v>
      </c>
      <c r="E808" t="s">
        <v>1477</v>
      </c>
      <c r="F808" t="s">
        <v>1478</v>
      </c>
      <c r="G808">
        <v>1</v>
      </c>
      <c r="H808" s="6">
        <v>1000000</v>
      </c>
      <c r="I808" s="7">
        <v>45784</v>
      </c>
      <c r="J808" s="7">
        <v>45784</v>
      </c>
      <c r="K808">
        <v>6</v>
      </c>
      <c r="L808" t="s">
        <v>40</v>
      </c>
      <c r="M808" t="s">
        <v>5</v>
      </c>
      <c r="N808" t="s">
        <v>41</v>
      </c>
      <c r="O808" t="s">
        <v>47</v>
      </c>
      <c r="P808" t="s">
        <v>2082</v>
      </c>
      <c r="Q808">
        <v>6</v>
      </c>
      <c r="R808">
        <v>0</v>
      </c>
      <c r="S808">
        <v>0</v>
      </c>
      <c r="U808">
        <v>60000</v>
      </c>
      <c r="V808">
        <v>60000</v>
      </c>
      <c r="W808">
        <v>0</v>
      </c>
      <c r="X808">
        <v>0</v>
      </c>
      <c r="Y808" t="s">
        <v>72</v>
      </c>
    </row>
    <row r="809" spans="1:25" x14ac:dyDescent="0.25">
      <c r="A809">
        <v>808</v>
      </c>
      <c r="B809">
        <v>64730</v>
      </c>
      <c r="C809">
        <v>0</v>
      </c>
      <c r="D809">
        <v>0</v>
      </c>
      <c r="E809" t="s">
        <v>127</v>
      </c>
      <c r="F809" t="s">
        <v>128</v>
      </c>
      <c r="G809">
        <v>1</v>
      </c>
      <c r="H809" s="6">
        <v>1042708</v>
      </c>
      <c r="I809" s="7">
        <v>45784</v>
      </c>
      <c r="J809" s="7">
        <v>45784</v>
      </c>
      <c r="K809">
        <v>4</v>
      </c>
      <c r="L809" t="s">
        <v>40</v>
      </c>
      <c r="M809" t="s">
        <v>4</v>
      </c>
      <c r="N809" t="s">
        <v>41</v>
      </c>
      <c r="O809" t="s">
        <v>51</v>
      </c>
      <c r="P809" t="s">
        <v>2082</v>
      </c>
      <c r="Q809">
        <v>4</v>
      </c>
      <c r="R809">
        <v>0</v>
      </c>
      <c r="S809">
        <v>0</v>
      </c>
      <c r="U809">
        <v>41708</v>
      </c>
      <c r="V809">
        <v>41708</v>
      </c>
      <c r="W809">
        <v>0</v>
      </c>
      <c r="X809">
        <v>0</v>
      </c>
      <c r="Y809" t="s">
        <v>48</v>
      </c>
    </row>
    <row r="810" spans="1:25" x14ac:dyDescent="0.25">
      <c r="A810">
        <v>809</v>
      </c>
      <c r="B810">
        <v>64727</v>
      </c>
      <c r="C810">
        <v>0</v>
      </c>
      <c r="D810">
        <v>0</v>
      </c>
      <c r="E810" t="s">
        <v>1554</v>
      </c>
      <c r="F810" t="s">
        <v>1555</v>
      </c>
      <c r="G810">
        <v>1</v>
      </c>
      <c r="H810" s="6">
        <v>50000</v>
      </c>
      <c r="I810" s="7">
        <v>45784</v>
      </c>
      <c r="J810" s="7">
        <v>45784</v>
      </c>
      <c r="K810">
        <v>8</v>
      </c>
      <c r="L810" t="s">
        <v>40</v>
      </c>
      <c r="M810" t="s">
        <v>5</v>
      </c>
      <c r="N810" t="s">
        <v>41</v>
      </c>
      <c r="O810" t="s">
        <v>57</v>
      </c>
      <c r="P810" t="s">
        <v>2082</v>
      </c>
      <c r="Q810">
        <v>8</v>
      </c>
      <c r="R810">
        <v>0</v>
      </c>
      <c r="S810">
        <v>0</v>
      </c>
      <c r="U810">
        <v>4000</v>
      </c>
      <c r="V810">
        <v>4000</v>
      </c>
      <c r="W810">
        <v>0</v>
      </c>
      <c r="X810">
        <v>0</v>
      </c>
      <c r="Y810" t="s">
        <v>48</v>
      </c>
    </row>
    <row r="811" spans="1:25" x14ac:dyDescent="0.25">
      <c r="A811">
        <v>810</v>
      </c>
      <c r="B811">
        <v>64729</v>
      </c>
      <c r="C811">
        <v>0</v>
      </c>
      <c r="D811">
        <v>0</v>
      </c>
      <c r="E811" t="s">
        <v>1640</v>
      </c>
      <c r="F811" t="s">
        <v>1641</v>
      </c>
      <c r="G811">
        <v>1</v>
      </c>
      <c r="H811" s="6">
        <v>100000000</v>
      </c>
      <c r="I811" s="7">
        <v>45784</v>
      </c>
      <c r="J811" s="7">
        <v>45784</v>
      </c>
      <c r="K811">
        <v>15</v>
      </c>
      <c r="L811" t="s">
        <v>40</v>
      </c>
      <c r="M811" t="s">
        <v>5</v>
      </c>
      <c r="N811" t="s">
        <v>41</v>
      </c>
      <c r="O811" t="s">
        <v>77</v>
      </c>
      <c r="P811" t="s">
        <v>2082</v>
      </c>
      <c r="Q811">
        <v>3.3</v>
      </c>
      <c r="R811">
        <v>11.7</v>
      </c>
      <c r="S811">
        <v>0</v>
      </c>
      <c r="U811">
        <v>15000000</v>
      </c>
      <c r="V811">
        <v>3300000</v>
      </c>
      <c r="W811">
        <v>11700000</v>
      </c>
      <c r="X811">
        <v>0</v>
      </c>
      <c r="Y811" t="s">
        <v>48</v>
      </c>
    </row>
    <row r="812" spans="1:25" x14ac:dyDescent="0.25">
      <c r="A812">
        <v>811</v>
      </c>
      <c r="B812">
        <v>64728</v>
      </c>
      <c r="C812">
        <v>0</v>
      </c>
      <c r="D812">
        <v>0</v>
      </c>
      <c r="E812" t="s">
        <v>1323</v>
      </c>
      <c r="F812" t="s">
        <v>1324</v>
      </c>
      <c r="G812">
        <v>1</v>
      </c>
      <c r="H812" s="6">
        <v>981956</v>
      </c>
      <c r="I812" s="7">
        <v>45784</v>
      </c>
      <c r="J812" s="7">
        <v>45784</v>
      </c>
      <c r="K812">
        <v>10</v>
      </c>
      <c r="L812" t="s">
        <v>40</v>
      </c>
      <c r="M812" t="s">
        <v>5</v>
      </c>
      <c r="N812" t="s">
        <v>41</v>
      </c>
      <c r="O812" t="s">
        <v>47</v>
      </c>
      <c r="P812" t="s">
        <v>2082</v>
      </c>
      <c r="Q812">
        <v>10</v>
      </c>
      <c r="R812">
        <v>0</v>
      </c>
      <c r="S812">
        <v>0</v>
      </c>
      <c r="U812">
        <v>98196</v>
      </c>
      <c r="V812">
        <v>98196</v>
      </c>
      <c r="W812">
        <v>0</v>
      </c>
      <c r="X812">
        <v>0</v>
      </c>
      <c r="Y812" t="s">
        <v>48</v>
      </c>
    </row>
    <row r="813" spans="1:25" x14ac:dyDescent="0.25">
      <c r="A813">
        <v>812</v>
      </c>
      <c r="B813">
        <v>64737</v>
      </c>
      <c r="C813">
        <v>0</v>
      </c>
      <c r="D813">
        <v>0</v>
      </c>
      <c r="E813" t="s">
        <v>1550</v>
      </c>
      <c r="F813" t="s">
        <v>1551</v>
      </c>
      <c r="G813">
        <v>1</v>
      </c>
      <c r="H813" s="6">
        <v>2915504</v>
      </c>
      <c r="I813" s="7">
        <v>45784</v>
      </c>
      <c r="J813" s="7">
        <v>45784</v>
      </c>
      <c r="K813">
        <v>12</v>
      </c>
      <c r="L813" t="s">
        <v>40</v>
      </c>
      <c r="M813" t="s">
        <v>8</v>
      </c>
      <c r="N813" t="s">
        <v>41</v>
      </c>
      <c r="O813" t="s">
        <v>347</v>
      </c>
      <c r="P813" t="s">
        <v>2082</v>
      </c>
      <c r="Q813">
        <v>12</v>
      </c>
      <c r="R813">
        <v>0</v>
      </c>
      <c r="S813">
        <v>0</v>
      </c>
      <c r="U813">
        <v>349860</v>
      </c>
      <c r="V813">
        <v>349860</v>
      </c>
      <c r="W813">
        <v>0</v>
      </c>
      <c r="X813">
        <v>0</v>
      </c>
      <c r="Y813" t="s">
        <v>48</v>
      </c>
    </row>
    <row r="814" spans="1:25" x14ac:dyDescent="0.25">
      <c r="A814">
        <v>813</v>
      </c>
      <c r="B814">
        <v>64738</v>
      </c>
      <c r="C814">
        <v>0</v>
      </c>
      <c r="D814">
        <v>0</v>
      </c>
      <c r="E814" t="s">
        <v>1550</v>
      </c>
      <c r="F814" t="s">
        <v>1551</v>
      </c>
      <c r="G814">
        <v>1</v>
      </c>
      <c r="H814" s="6">
        <v>2877238</v>
      </c>
      <c r="I814" s="7">
        <v>45784</v>
      </c>
      <c r="J814" s="7">
        <v>45784</v>
      </c>
      <c r="K814">
        <v>12</v>
      </c>
      <c r="L814" t="s">
        <v>40</v>
      </c>
      <c r="M814" t="s">
        <v>8</v>
      </c>
      <c r="N814" t="s">
        <v>41</v>
      </c>
      <c r="O814" t="s">
        <v>347</v>
      </c>
      <c r="P814" t="s">
        <v>2082</v>
      </c>
      <c r="Q814">
        <v>12</v>
      </c>
      <c r="R814">
        <v>0</v>
      </c>
      <c r="S814">
        <v>0</v>
      </c>
      <c r="U814">
        <v>345269</v>
      </c>
      <c r="V814">
        <v>345269</v>
      </c>
      <c r="W814">
        <v>0</v>
      </c>
      <c r="X814">
        <v>0</v>
      </c>
      <c r="Y814" t="s">
        <v>48</v>
      </c>
    </row>
    <row r="815" spans="1:25" x14ac:dyDescent="0.25">
      <c r="A815">
        <v>814</v>
      </c>
      <c r="B815">
        <v>64739</v>
      </c>
      <c r="C815">
        <v>0</v>
      </c>
      <c r="D815">
        <v>0</v>
      </c>
      <c r="E815" t="s">
        <v>1550</v>
      </c>
      <c r="F815" t="s">
        <v>1551</v>
      </c>
      <c r="G815">
        <v>1</v>
      </c>
      <c r="H815" s="6">
        <v>3021044</v>
      </c>
      <c r="I815" s="7">
        <v>45784</v>
      </c>
      <c r="J815" s="7">
        <v>45784</v>
      </c>
      <c r="K815">
        <v>12</v>
      </c>
      <c r="L815" t="s">
        <v>40</v>
      </c>
      <c r="M815" t="s">
        <v>8</v>
      </c>
      <c r="N815" t="s">
        <v>41</v>
      </c>
      <c r="O815" t="s">
        <v>347</v>
      </c>
      <c r="P815" t="s">
        <v>2082</v>
      </c>
      <c r="Q815">
        <v>12</v>
      </c>
      <c r="R815">
        <v>0</v>
      </c>
      <c r="S815">
        <v>0</v>
      </c>
      <c r="U815">
        <v>362525</v>
      </c>
      <c r="V815">
        <v>362525</v>
      </c>
      <c r="W815">
        <v>0</v>
      </c>
      <c r="X815">
        <v>0</v>
      </c>
      <c r="Y815" t="s">
        <v>48</v>
      </c>
    </row>
    <row r="816" spans="1:25" x14ac:dyDescent="0.25">
      <c r="A816">
        <v>815</v>
      </c>
      <c r="B816">
        <v>64734</v>
      </c>
      <c r="C816">
        <v>0</v>
      </c>
      <c r="D816">
        <v>0</v>
      </c>
      <c r="E816" t="s">
        <v>580</v>
      </c>
      <c r="F816" t="s">
        <v>581</v>
      </c>
      <c r="G816">
        <v>1</v>
      </c>
      <c r="H816" s="6">
        <v>49136064</v>
      </c>
      <c r="I816" s="7">
        <v>45784</v>
      </c>
      <c r="J816" s="7">
        <v>45784</v>
      </c>
      <c r="K816">
        <v>4</v>
      </c>
      <c r="L816" t="s">
        <v>40</v>
      </c>
      <c r="M816" t="s">
        <v>4</v>
      </c>
      <c r="N816" t="s">
        <v>41</v>
      </c>
      <c r="O816" t="s">
        <v>51</v>
      </c>
      <c r="P816" t="s">
        <v>2082</v>
      </c>
      <c r="Q816">
        <v>4</v>
      </c>
      <c r="R816">
        <v>0</v>
      </c>
      <c r="S816">
        <v>0</v>
      </c>
      <c r="U816">
        <v>1965443</v>
      </c>
      <c r="V816">
        <v>1965443</v>
      </c>
      <c r="W816">
        <v>0</v>
      </c>
      <c r="X816">
        <v>0</v>
      </c>
      <c r="Y816" t="s">
        <v>48</v>
      </c>
    </row>
    <row r="817" spans="1:25" x14ac:dyDescent="0.25">
      <c r="A817">
        <v>816</v>
      </c>
      <c r="B817">
        <v>64718</v>
      </c>
      <c r="C817">
        <v>0</v>
      </c>
      <c r="D817">
        <v>0</v>
      </c>
      <c r="E817" t="s">
        <v>1848</v>
      </c>
      <c r="F817" t="s">
        <v>1849</v>
      </c>
      <c r="G817">
        <v>1</v>
      </c>
      <c r="H817" s="6">
        <v>16131724</v>
      </c>
      <c r="I817" s="7">
        <v>45783</v>
      </c>
      <c r="J817" s="7">
        <v>45783</v>
      </c>
      <c r="K817">
        <v>15</v>
      </c>
      <c r="L817" t="s">
        <v>40</v>
      </c>
      <c r="M817" t="s">
        <v>5</v>
      </c>
      <c r="N817" t="s">
        <v>41</v>
      </c>
      <c r="O817" t="s">
        <v>47</v>
      </c>
      <c r="P817" t="s">
        <v>2082</v>
      </c>
      <c r="Q817">
        <v>2</v>
      </c>
      <c r="R817">
        <v>13</v>
      </c>
      <c r="S817">
        <v>0</v>
      </c>
      <c r="U817">
        <v>2419759</v>
      </c>
      <c r="V817">
        <v>322634</v>
      </c>
      <c r="W817">
        <v>2097124</v>
      </c>
      <c r="X817">
        <v>0</v>
      </c>
      <c r="Y817" t="s">
        <v>250</v>
      </c>
    </row>
    <row r="818" spans="1:25" x14ac:dyDescent="0.25">
      <c r="A818">
        <v>817</v>
      </c>
      <c r="B818">
        <v>64721</v>
      </c>
      <c r="C818">
        <v>0</v>
      </c>
      <c r="D818">
        <v>0</v>
      </c>
      <c r="E818" t="s">
        <v>1449</v>
      </c>
      <c r="F818" t="s">
        <v>1450</v>
      </c>
      <c r="G818">
        <v>1</v>
      </c>
      <c r="H818" s="6">
        <v>23436973</v>
      </c>
      <c r="I818" s="7">
        <v>45783</v>
      </c>
      <c r="J818" s="7">
        <v>45783</v>
      </c>
      <c r="K818">
        <v>6</v>
      </c>
      <c r="L818" t="s">
        <v>40</v>
      </c>
      <c r="M818" t="s">
        <v>5</v>
      </c>
      <c r="N818" t="s">
        <v>41</v>
      </c>
      <c r="O818" t="s">
        <v>47</v>
      </c>
      <c r="P818" t="s">
        <v>2082</v>
      </c>
      <c r="Q818">
        <v>6</v>
      </c>
      <c r="R818">
        <v>0</v>
      </c>
      <c r="S818">
        <v>0</v>
      </c>
      <c r="U818">
        <v>1406218</v>
      </c>
      <c r="V818">
        <v>1406218</v>
      </c>
      <c r="W818">
        <v>0</v>
      </c>
      <c r="X818">
        <v>0</v>
      </c>
      <c r="Y818" t="s">
        <v>48</v>
      </c>
    </row>
    <row r="819" spans="1:25" x14ac:dyDescent="0.25">
      <c r="A819">
        <v>818</v>
      </c>
      <c r="B819">
        <v>64719</v>
      </c>
      <c r="C819">
        <v>0</v>
      </c>
      <c r="D819">
        <v>0</v>
      </c>
      <c r="E819" t="s">
        <v>1365</v>
      </c>
      <c r="F819" t="s">
        <v>1366</v>
      </c>
      <c r="G819">
        <v>1</v>
      </c>
      <c r="H819" s="6">
        <v>87444185</v>
      </c>
      <c r="I819" s="7">
        <v>45783</v>
      </c>
      <c r="J819" s="7">
        <v>45783</v>
      </c>
      <c r="K819">
        <v>15</v>
      </c>
      <c r="L819" t="s">
        <v>40</v>
      </c>
      <c r="M819" t="s">
        <v>9</v>
      </c>
      <c r="N819" t="s">
        <v>41</v>
      </c>
      <c r="O819" t="s">
        <v>42</v>
      </c>
      <c r="P819" t="s">
        <v>2082</v>
      </c>
      <c r="Q819">
        <v>8</v>
      </c>
      <c r="R819">
        <v>7</v>
      </c>
      <c r="S819">
        <v>0</v>
      </c>
      <c r="U819">
        <v>13116628</v>
      </c>
      <c r="V819">
        <v>6995535</v>
      </c>
      <c r="W819">
        <v>6121093</v>
      </c>
      <c r="X819">
        <v>0</v>
      </c>
      <c r="Y819" t="s">
        <v>67</v>
      </c>
    </row>
    <row r="820" spans="1:25" x14ac:dyDescent="0.25">
      <c r="A820">
        <v>819</v>
      </c>
      <c r="B820">
        <v>64724</v>
      </c>
      <c r="C820">
        <v>0</v>
      </c>
      <c r="D820">
        <v>0</v>
      </c>
      <c r="E820" t="s">
        <v>2347</v>
      </c>
      <c r="F820" t="s">
        <v>2348</v>
      </c>
      <c r="G820">
        <v>1</v>
      </c>
      <c r="H820" s="6">
        <v>65528000</v>
      </c>
      <c r="I820" s="7">
        <v>45783</v>
      </c>
      <c r="J820" s="7">
        <v>45783</v>
      </c>
      <c r="K820">
        <v>15</v>
      </c>
      <c r="L820" t="s">
        <v>40</v>
      </c>
      <c r="M820" t="s">
        <v>5</v>
      </c>
      <c r="N820" t="s">
        <v>41</v>
      </c>
      <c r="O820" t="s">
        <v>47</v>
      </c>
      <c r="P820" t="s">
        <v>2082</v>
      </c>
      <c r="Q820">
        <v>2.8</v>
      </c>
      <c r="R820">
        <v>12.2</v>
      </c>
      <c r="S820">
        <v>0</v>
      </c>
      <c r="U820">
        <v>9829200</v>
      </c>
      <c r="V820">
        <v>1834784</v>
      </c>
      <c r="W820">
        <v>7994416</v>
      </c>
      <c r="X820">
        <v>0</v>
      </c>
      <c r="Y820" t="s">
        <v>48</v>
      </c>
    </row>
    <row r="821" spans="1:25" x14ac:dyDescent="0.25">
      <c r="A821">
        <v>820</v>
      </c>
      <c r="B821">
        <v>64717</v>
      </c>
      <c r="C821">
        <v>0</v>
      </c>
      <c r="D821">
        <v>0</v>
      </c>
      <c r="E821" t="s">
        <v>1361</v>
      </c>
      <c r="F821" t="s">
        <v>1362</v>
      </c>
      <c r="G821">
        <v>1</v>
      </c>
      <c r="H821" s="6">
        <v>9722355</v>
      </c>
      <c r="I821" s="7">
        <v>45783</v>
      </c>
      <c r="J821" s="7">
        <v>45783</v>
      </c>
      <c r="K821">
        <v>15</v>
      </c>
      <c r="L821" t="s">
        <v>40</v>
      </c>
      <c r="M821" t="s">
        <v>5</v>
      </c>
      <c r="N821" t="s">
        <v>41</v>
      </c>
      <c r="O821" t="s">
        <v>47</v>
      </c>
      <c r="P821" t="s">
        <v>2082</v>
      </c>
      <c r="Q821">
        <v>2</v>
      </c>
      <c r="R821">
        <v>13</v>
      </c>
      <c r="S821">
        <v>0</v>
      </c>
      <c r="U821">
        <v>1458353</v>
      </c>
      <c r="V821">
        <v>194447</v>
      </c>
      <c r="W821">
        <v>1263906</v>
      </c>
      <c r="X821">
        <v>0</v>
      </c>
      <c r="Y821" t="s">
        <v>250</v>
      </c>
    </row>
    <row r="822" spans="1:25" x14ac:dyDescent="0.25">
      <c r="A822">
        <v>821</v>
      </c>
      <c r="B822">
        <v>64713</v>
      </c>
      <c r="C822">
        <v>0</v>
      </c>
      <c r="D822">
        <v>0</v>
      </c>
      <c r="E822" t="s">
        <v>1496</v>
      </c>
      <c r="F822" t="s">
        <v>1497</v>
      </c>
      <c r="G822">
        <v>1</v>
      </c>
      <c r="H822" s="6">
        <v>823529</v>
      </c>
      <c r="I822" s="7">
        <v>45783</v>
      </c>
      <c r="J822" s="7">
        <v>45783</v>
      </c>
      <c r="K822">
        <v>15</v>
      </c>
      <c r="L822" t="s">
        <v>40</v>
      </c>
      <c r="M822" t="s">
        <v>1</v>
      </c>
      <c r="N822" t="s">
        <v>41</v>
      </c>
      <c r="O822" t="s">
        <v>87</v>
      </c>
      <c r="P822" t="s">
        <v>2082</v>
      </c>
      <c r="Q822">
        <v>15</v>
      </c>
      <c r="R822">
        <v>0</v>
      </c>
      <c r="S822">
        <v>0</v>
      </c>
      <c r="U822">
        <v>123529</v>
      </c>
      <c r="V822">
        <v>123529</v>
      </c>
      <c r="W822">
        <v>0</v>
      </c>
      <c r="X822">
        <v>0</v>
      </c>
      <c r="Y822" t="s">
        <v>437</v>
      </c>
    </row>
    <row r="823" spans="1:25" x14ac:dyDescent="0.25">
      <c r="A823">
        <v>822</v>
      </c>
      <c r="B823">
        <v>64722</v>
      </c>
      <c r="C823">
        <v>0</v>
      </c>
      <c r="D823">
        <v>0</v>
      </c>
      <c r="E823" t="s">
        <v>1471</v>
      </c>
      <c r="F823" t="s">
        <v>1472</v>
      </c>
      <c r="G823">
        <v>1</v>
      </c>
      <c r="H823" s="6">
        <v>29416053</v>
      </c>
      <c r="I823" s="7">
        <v>45783</v>
      </c>
      <c r="J823" s="7">
        <v>45783</v>
      </c>
      <c r="K823">
        <v>15</v>
      </c>
      <c r="L823" t="s">
        <v>40</v>
      </c>
      <c r="M823" t="s">
        <v>5</v>
      </c>
      <c r="N823" t="s">
        <v>41</v>
      </c>
      <c r="O823" t="s">
        <v>47</v>
      </c>
      <c r="P823" t="s">
        <v>2082</v>
      </c>
      <c r="Q823">
        <v>6</v>
      </c>
      <c r="R823">
        <v>9</v>
      </c>
      <c r="S823">
        <v>0</v>
      </c>
      <c r="U823">
        <v>4412408</v>
      </c>
      <c r="V823">
        <v>1764963</v>
      </c>
      <c r="W823">
        <v>2647445</v>
      </c>
      <c r="X823">
        <v>0</v>
      </c>
      <c r="Y823" t="s">
        <v>444</v>
      </c>
    </row>
    <row r="824" spans="1:25" x14ac:dyDescent="0.25">
      <c r="A824">
        <v>823</v>
      </c>
      <c r="B824">
        <v>64714</v>
      </c>
      <c r="C824">
        <v>0</v>
      </c>
      <c r="D824">
        <v>0</v>
      </c>
      <c r="E824" t="s">
        <v>1085</v>
      </c>
      <c r="F824" t="s">
        <v>1086</v>
      </c>
      <c r="G824">
        <v>1</v>
      </c>
      <c r="H824" s="6">
        <v>300000</v>
      </c>
      <c r="I824" s="7">
        <v>45783</v>
      </c>
      <c r="J824" s="7">
        <v>45783</v>
      </c>
      <c r="K824">
        <v>6</v>
      </c>
      <c r="L824" t="s">
        <v>40</v>
      </c>
      <c r="M824" t="s">
        <v>5</v>
      </c>
      <c r="N824" t="s">
        <v>41</v>
      </c>
      <c r="O824" t="s">
        <v>47</v>
      </c>
      <c r="P824" t="s">
        <v>2082</v>
      </c>
      <c r="Q824">
        <v>6</v>
      </c>
      <c r="R824">
        <v>0</v>
      </c>
      <c r="S824">
        <v>0</v>
      </c>
      <c r="U824">
        <v>18000</v>
      </c>
      <c r="V824">
        <v>18000</v>
      </c>
      <c r="W824">
        <v>0</v>
      </c>
      <c r="X824">
        <v>0</v>
      </c>
      <c r="Y824" t="s">
        <v>109</v>
      </c>
    </row>
    <row r="825" spans="1:25" x14ac:dyDescent="0.25">
      <c r="A825">
        <v>824</v>
      </c>
      <c r="B825">
        <v>64715</v>
      </c>
      <c r="C825">
        <v>0</v>
      </c>
      <c r="D825">
        <v>0</v>
      </c>
      <c r="E825" t="s">
        <v>1085</v>
      </c>
      <c r="F825" t="s">
        <v>1086</v>
      </c>
      <c r="G825">
        <v>1</v>
      </c>
      <c r="H825" s="6">
        <v>46809</v>
      </c>
      <c r="I825" s="7">
        <v>45783</v>
      </c>
      <c r="J825" s="7">
        <v>45783</v>
      </c>
      <c r="K825">
        <v>6</v>
      </c>
      <c r="L825" t="s">
        <v>40</v>
      </c>
      <c r="M825" t="s">
        <v>5</v>
      </c>
      <c r="N825" t="s">
        <v>41</v>
      </c>
      <c r="O825" t="s">
        <v>47</v>
      </c>
      <c r="P825" t="s">
        <v>2082</v>
      </c>
      <c r="Q825">
        <v>6</v>
      </c>
      <c r="R825">
        <v>0</v>
      </c>
      <c r="S825">
        <v>0</v>
      </c>
      <c r="U825">
        <v>2809</v>
      </c>
      <c r="V825">
        <v>2809</v>
      </c>
      <c r="W825">
        <v>0</v>
      </c>
      <c r="X825">
        <v>0</v>
      </c>
      <c r="Y825" t="s">
        <v>109</v>
      </c>
    </row>
    <row r="826" spans="1:25" x14ac:dyDescent="0.25">
      <c r="A826">
        <v>825</v>
      </c>
      <c r="B826">
        <v>64716</v>
      </c>
      <c r="C826">
        <v>0</v>
      </c>
      <c r="D826">
        <v>0</v>
      </c>
      <c r="E826" t="s">
        <v>2020</v>
      </c>
      <c r="F826" t="s">
        <v>2021</v>
      </c>
      <c r="G826">
        <v>1</v>
      </c>
      <c r="H826" s="6">
        <v>413299</v>
      </c>
      <c r="I826" s="7">
        <v>45783</v>
      </c>
      <c r="J826" s="7">
        <v>45783</v>
      </c>
      <c r="K826">
        <v>15</v>
      </c>
      <c r="L826" t="s">
        <v>40</v>
      </c>
      <c r="M826" t="s">
        <v>5</v>
      </c>
      <c r="N826" t="s">
        <v>41</v>
      </c>
      <c r="O826" t="s">
        <v>47</v>
      </c>
      <c r="P826" t="s">
        <v>2082</v>
      </c>
      <c r="Q826">
        <v>2</v>
      </c>
      <c r="R826">
        <v>13</v>
      </c>
      <c r="S826">
        <v>0</v>
      </c>
      <c r="U826">
        <v>61995</v>
      </c>
      <c r="V826">
        <v>8266</v>
      </c>
      <c r="W826">
        <v>53729</v>
      </c>
      <c r="X826">
        <v>0</v>
      </c>
      <c r="Y826" t="s">
        <v>250</v>
      </c>
    </row>
    <row r="827" spans="1:25" x14ac:dyDescent="0.25">
      <c r="A827">
        <v>826</v>
      </c>
      <c r="B827">
        <v>64720</v>
      </c>
      <c r="C827">
        <v>0</v>
      </c>
      <c r="D827">
        <v>0</v>
      </c>
      <c r="E827" t="s">
        <v>1357</v>
      </c>
      <c r="F827" t="s">
        <v>1358</v>
      </c>
      <c r="G827">
        <v>1</v>
      </c>
      <c r="H827" s="6">
        <v>29961977</v>
      </c>
      <c r="I827" s="7">
        <v>45783</v>
      </c>
      <c r="J827" s="7">
        <v>45783</v>
      </c>
      <c r="K827">
        <v>15</v>
      </c>
      <c r="L827" t="s">
        <v>40</v>
      </c>
      <c r="M827" t="s">
        <v>5</v>
      </c>
      <c r="N827" t="s">
        <v>41</v>
      </c>
      <c r="O827" t="s">
        <v>47</v>
      </c>
      <c r="P827" t="s">
        <v>2082</v>
      </c>
      <c r="Q827">
        <v>2</v>
      </c>
      <c r="R827">
        <v>13</v>
      </c>
      <c r="S827">
        <v>0</v>
      </c>
      <c r="U827">
        <v>4494297</v>
      </c>
      <c r="V827">
        <v>599240</v>
      </c>
      <c r="W827">
        <v>3895057</v>
      </c>
      <c r="X827">
        <v>0</v>
      </c>
      <c r="Y827" t="s">
        <v>250</v>
      </c>
    </row>
    <row r="828" spans="1:25" x14ac:dyDescent="0.25">
      <c r="A828">
        <v>827</v>
      </c>
      <c r="B828">
        <v>64708</v>
      </c>
      <c r="C828">
        <v>0</v>
      </c>
      <c r="D828">
        <v>0</v>
      </c>
      <c r="E828" t="s">
        <v>1828</v>
      </c>
      <c r="F828" t="s">
        <v>1829</v>
      </c>
      <c r="G828">
        <v>1</v>
      </c>
      <c r="H828" s="6">
        <v>11500000</v>
      </c>
      <c r="I828" s="7">
        <v>45782</v>
      </c>
      <c r="J828" s="7">
        <v>45782</v>
      </c>
      <c r="K828">
        <v>10</v>
      </c>
      <c r="L828" t="s">
        <v>40</v>
      </c>
      <c r="M828" t="s">
        <v>5</v>
      </c>
      <c r="N828" t="s">
        <v>41</v>
      </c>
      <c r="O828" t="s">
        <v>57</v>
      </c>
      <c r="P828" t="s">
        <v>2082</v>
      </c>
      <c r="Q828">
        <v>10</v>
      </c>
      <c r="R828">
        <v>0</v>
      </c>
      <c r="S828">
        <v>0</v>
      </c>
      <c r="U828">
        <v>1150000</v>
      </c>
      <c r="V828">
        <v>1150000</v>
      </c>
      <c r="W828">
        <v>0</v>
      </c>
      <c r="X828">
        <v>0</v>
      </c>
      <c r="Y828" t="s">
        <v>109</v>
      </c>
    </row>
    <row r="829" spans="1:25" x14ac:dyDescent="0.25">
      <c r="A829">
        <v>828</v>
      </c>
      <c r="B829">
        <v>64706</v>
      </c>
      <c r="C829">
        <v>0</v>
      </c>
      <c r="D829">
        <v>0</v>
      </c>
      <c r="E829" t="s">
        <v>1453</v>
      </c>
      <c r="F829" t="s">
        <v>1454</v>
      </c>
      <c r="G829">
        <v>1</v>
      </c>
      <c r="H829" s="6">
        <v>1416701</v>
      </c>
      <c r="I829" s="7">
        <v>45782</v>
      </c>
      <c r="J829" s="7">
        <v>45782</v>
      </c>
      <c r="K829">
        <v>5</v>
      </c>
      <c r="L829" t="s">
        <v>40</v>
      </c>
      <c r="M829" t="s">
        <v>8</v>
      </c>
      <c r="N829" t="s">
        <v>41</v>
      </c>
      <c r="O829" t="s">
        <v>347</v>
      </c>
      <c r="P829" t="s">
        <v>2082</v>
      </c>
      <c r="Q829">
        <v>5</v>
      </c>
      <c r="R829">
        <v>0</v>
      </c>
      <c r="S829">
        <v>0</v>
      </c>
      <c r="U829">
        <v>70835</v>
      </c>
      <c r="V829">
        <v>70835</v>
      </c>
      <c r="W829">
        <v>0</v>
      </c>
      <c r="X829">
        <v>0</v>
      </c>
      <c r="Y829" t="s">
        <v>44</v>
      </c>
    </row>
    <row r="830" spans="1:25" x14ac:dyDescent="0.25">
      <c r="A830">
        <v>829</v>
      </c>
      <c r="B830">
        <v>64705</v>
      </c>
      <c r="C830">
        <v>0</v>
      </c>
      <c r="D830">
        <v>0</v>
      </c>
      <c r="E830" t="s">
        <v>1686</v>
      </c>
      <c r="F830" t="s">
        <v>1687</v>
      </c>
      <c r="G830">
        <v>1</v>
      </c>
      <c r="H830" s="6">
        <v>1000000</v>
      </c>
      <c r="I830" s="7">
        <v>45782</v>
      </c>
      <c r="J830" s="7">
        <v>45782</v>
      </c>
      <c r="K830">
        <v>15</v>
      </c>
      <c r="L830" t="s">
        <v>40</v>
      </c>
      <c r="M830" t="s">
        <v>5</v>
      </c>
      <c r="N830" t="s">
        <v>41</v>
      </c>
      <c r="O830" t="s">
        <v>77</v>
      </c>
      <c r="P830" t="s">
        <v>2082</v>
      </c>
      <c r="Q830">
        <v>7</v>
      </c>
      <c r="R830">
        <v>8</v>
      </c>
      <c r="S830">
        <v>0</v>
      </c>
      <c r="U830">
        <v>150000</v>
      </c>
      <c r="V830">
        <v>70000</v>
      </c>
      <c r="W830">
        <v>80000</v>
      </c>
      <c r="X830">
        <v>0</v>
      </c>
      <c r="Y830" t="s">
        <v>48</v>
      </c>
    </row>
    <row r="831" spans="1:25" x14ac:dyDescent="0.25">
      <c r="A831">
        <v>830</v>
      </c>
      <c r="B831">
        <v>64723</v>
      </c>
      <c r="C831">
        <v>0</v>
      </c>
      <c r="D831">
        <v>0</v>
      </c>
      <c r="E831" t="s">
        <v>997</v>
      </c>
      <c r="F831" t="s">
        <v>998</v>
      </c>
      <c r="G831">
        <v>1</v>
      </c>
      <c r="H831" s="6">
        <v>251</v>
      </c>
      <c r="I831" s="7">
        <v>45782</v>
      </c>
      <c r="J831" s="7">
        <v>45782</v>
      </c>
      <c r="K831">
        <v>15</v>
      </c>
      <c r="L831" t="s">
        <v>40</v>
      </c>
      <c r="M831" t="s">
        <v>5</v>
      </c>
      <c r="N831" t="s">
        <v>41</v>
      </c>
      <c r="O831" t="s">
        <v>77</v>
      </c>
      <c r="P831" t="s">
        <v>2082</v>
      </c>
      <c r="Q831">
        <v>15</v>
      </c>
      <c r="R831">
        <v>0</v>
      </c>
      <c r="S831">
        <v>0</v>
      </c>
      <c r="U831">
        <v>38</v>
      </c>
      <c r="V831">
        <v>38</v>
      </c>
      <c r="W831">
        <v>0</v>
      </c>
      <c r="X831">
        <v>0</v>
      </c>
      <c r="Y831" t="s">
        <v>48</v>
      </c>
    </row>
    <row r="832" spans="1:25" x14ac:dyDescent="0.25">
      <c r="A832">
        <v>831</v>
      </c>
      <c r="B832">
        <v>64707</v>
      </c>
      <c r="C832">
        <v>0</v>
      </c>
      <c r="D832">
        <v>0</v>
      </c>
      <c r="E832" t="s">
        <v>775</v>
      </c>
      <c r="F832" t="s">
        <v>776</v>
      </c>
      <c r="G832">
        <v>1</v>
      </c>
      <c r="H832" s="6">
        <v>20000000</v>
      </c>
      <c r="I832" s="7">
        <v>45782</v>
      </c>
      <c r="J832" s="7">
        <v>45782</v>
      </c>
      <c r="K832">
        <v>7</v>
      </c>
      <c r="L832" t="s">
        <v>40</v>
      </c>
      <c r="M832" t="s">
        <v>9</v>
      </c>
      <c r="N832" t="s">
        <v>41</v>
      </c>
      <c r="O832" t="s">
        <v>42</v>
      </c>
      <c r="P832" t="s">
        <v>2082</v>
      </c>
      <c r="Q832">
        <v>7</v>
      </c>
      <c r="R832">
        <v>0</v>
      </c>
      <c r="S832">
        <v>0</v>
      </c>
      <c r="U832">
        <v>1400000</v>
      </c>
      <c r="V832">
        <v>1400000</v>
      </c>
      <c r="W832">
        <v>0</v>
      </c>
      <c r="X832">
        <v>0</v>
      </c>
      <c r="Y832" t="s">
        <v>67</v>
      </c>
    </row>
    <row r="833" spans="1:25" x14ac:dyDescent="0.25">
      <c r="A833">
        <v>832</v>
      </c>
      <c r="B833">
        <v>64704</v>
      </c>
      <c r="C833">
        <v>0</v>
      </c>
      <c r="D833">
        <v>0</v>
      </c>
      <c r="E833" t="s">
        <v>1890</v>
      </c>
      <c r="F833" t="s">
        <v>1891</v>
      </c>
      <c r="G833">
        <v>1</v>
      </c>
      <c r="H833" s="6">
        <v>4434990</v>
      </c>
      <c r="I833" s="7">
        <v>45779</v>
      </c>
      <c r="J833" s="7">
        <v>45779</v>
      </c>
      <c r="K833">
        <v>15</v>
      </c>
      <c r="L833" t="s">
        <v>40</v>
      </c>
      <c r="M833" t="s">
        <v>5</v>
      </c>
      <c r="N833" t="s">
        <v>41</v>
      </c>
      <c r="O833" t="s">
        <v>77</v>
      </c>
      <c r="P833" t="s">
        <v>2082</v>
      </c>
      <c r="Q833">
        <v>3</v>
      </c>
      <c r="R833">
        <v>11</v>
      </c>
      <c r="S833">
        <v>1</v>
      </c>
      <c r="U833">
        <v>665249</v>
      </c>
      <c r="V833">
        <v>133050</v>
      </c>
      <c r="W833">
        <v>487849</v>
      </c>
      <c r="X833">
        <v>44350</v>
      </c>
      <c r="Y833" t="s">
        <v>109</v>
      </c>
    </row>
    <row r="834" spans="1:25" x14ac:dyDescent="0.25">
      <c r="A834">
        <v>833</v>
      </c>
      <c r="B834">
        <v>64700</v>
      </c>
      <c r="C834">
        <v>0</v>
      </c>
      <c r="D834">
        <v>0</v>
      </c>
      <c r="E834" t="s">
        <v>594</v>
      </c>
      <c r="F834" t="s">
        <v>595</v>
      </c>
      <c r="G834">
        <v>1</v>
      </c>
      <c r="H834" s="6">
        <v>11656865</v>
      </c>
      <c r="I834" s="7">
        <v>45779</v>
      </c>
      <c r="J834" s="7">
        <v>45779</v>
      </c>
      <c r="K834">
        <v>8</v>
      </c>
      <c r="L834" t="s">
        <v>40</v>
      </c>
      <c r="M834" t="s">
        <v>5</v>
      </c>
      <c r="N834" t="s">
        <v>41</v>
      </c>
      <c r="O834" t="s">
        <v>54</v>
      </c>
      <c r="P834" t="s">
        <v>2082</v>
      </c>
      <c r="Q834">
        <v>8</v>
      </c>
      <c r="R834">
        <v>0</v>
      </c>
      <c r="S834">
        <v>0</v>
      </c>
      <c r="U834">
        <v>932549</v>
      </c>
      <c r="V834">
        <v>932549</v>
      </c>
      <c r="W834">
        <v>0</v>
      </c>
      <c r="X834">
        <v>0</v>
      </c>
      <c r="Y834" t="s">
        <v>109</v>
      </c>
    </row>
    <row r="835" spans="1:25" x14ac:dyDescent="0.25">
      <c r="A835">
        <v>834</v>
      </c>
      <c r="B835">
        <v>64702</v>
      </c>
      <c r="C835">
        <v>0</v>
      </c>
      <c r="D835">
        <v>0</v>
      </c>
      <c r="E835" t="s">
        <v>1007</v>
      </c>
      <c r="F835" t="s">
        <v>1008</v>
      </c>
      <c r="G835">
        <v>1</v>
      </c>
      <c r="H835" s="6">
        <v>2543022</v>
      </c>
      <c r="I835" s="7">
        <v>45779</v>
      </c>
      <c r="J835" s="7">
        <v>45779</v>
      </c>
      <c r="K835">
        <v>7</v>
      </c>
      <c r="L835" t="s">
        <v>40</v>
      </c>
      <c r="M835" t="s">
        <v>5</v>
      </c>
      <c r="N835" t="s">
        <v>41</v>
      </c>
      <c r="O835" t="s">
        <v>57</v>
      </c>
      <c r="P835" t="s">
        <v>2082</v>
      </c>
      <c r="Q835">
        <v>7</v>
      </c>
      <c r="R835">
        <v>0</v>
      </c>
      <c r="S835">
        <v>0</v>
      </c>
      <c r="U835">
        <v>178012</v>
      </c>
      <c r="V835">
        <v>178012</v>
      </c>
      <c r="W835">
        <v>0</v>
      </c>
      <c r="X835">
        <v>0</v>
      </c>
      <c r="Y835" t="s">
        <v>48</v>
      </c>
    </row>
    <row r="836" spans="1:25" x14ac:dyDescent="0.25">
      <c r="A836">
        <v>835</v>
      </c>
      <c r="B836">
        <v>64701</v>
      </c>
      <c r="C836">
        <v>0</v>
      </c>
      <c r="D836">
        <v>0</v>
      </c>
      <c r="E836" t="s">
        <v>1836</v>
      </c>
      <c r="F836" t="s">
        <v>1837</v>
      </c>
      <c r="G836">
        <v>1</v>
      </c>
      <c r="H836" s="6">
        <v>6250000</v>
      </c>
      <c r="I836" s="7">
        <v>45779</v>
      </c>
      <c r="J836" s="7">
        <v>45779</v>
      </c>
      <c r="K836">
        <v>9</v>
      </c>
      <c r="L836" t="s">
        <v>40</v>
      </c>
      <c r="M836" t="s">
        <v>9</v>
      </c>
      <c r="N836" t="s">
        <v>41</v>
      </c>
      <c r="O836" t="s">
        <v>42</v>
      </c>
      <c r="P836" t="s">
        <v>2082</v>
      </c>
      <c r="Q836">
        <v>9</v>
      </c>
      <c r="R836">
        <v>0</v>
      </c>
      <c r="S836">
        <v>0</v>
      </c>
      <c r="U836">
        <v>562500</v>
      </c>
      <c r="V836">
        <v>562500</v>
      </c>
      <c r="W836">
        <v>0</v>
      </c>
      <c r="X836">
        <v>0</v>
      </c>
      <c r="Y836" t="s">
        <v>67</v>
      </c>
    </row>
    <row r="837" spans="1:25" x14ac:dyDescent="0.25">
      <c r="A837">
        <v>836</v>
      </c>
      <c r="B837">
        <v>64703</v>
      </c>
      <c r="C837">
        <v>0</v>
      </c>
      <c r="D837">
        <v>0</v>
      </c>
      <c r="E837" t="s">
        <v>475</v>
      </c>
      <c r="F837" t="s">
        <v>476</v>
      </c>
      <c r="G837">
        <v>1</v>
      </c>
      <c r="H837" s="6">
        <v>10921425</v>
      </c>
      <c r="I837" s="7">
        <v>45779</v>
      </c>
      <c r="J837" s="7">
        <v>45779</v>
      </c>
      <c r="K837">
        <v>15</v>
      </c>
      <c r="L837" t="s">
        <v>40</v>
      </c>
      <c r="M837" t="s">
        <v>1</v>
      </c>
      <c r="N837" t="s">
        <v>41</v>
      </c>
      <c r="O837" t="s">
        <v>87</v>
      </c>
      <c r="P837" t="s">
        <v>2082</v>
      </c>
      <c r="Q837">
        <v>7</v>
      </c>
      <c r="R837">
        <v>8</v>
      </c>
      <c r="S837">
        <v>0</v>
      </c>
      <c r="U837">
        <v>1638214</v>
      </c>
      <c r="V837">
        <v>764500</v>
      </c>
      <c r="W837">
        <v>873714</v>
      </c>
      <c r="X837">
        <v>0</v>
      </c>
      <c r="Y837" t="s">
        <v>44</v>
      </c>
    </row>
    <row r="838" spans="1:25" x14ac:dyDescent="0.25">
      <c r="A838">
        <v>837</v>
      </c>
      <c r="B838">
        <v>64690</v>
      </c>
      <c r="C838">
        <v>0</v>
      </c>
      <c r="D838">
        <v>0</v>
      </c>
      <c r="E838" t="s">
        <v>1892</v>
      </c>
      <c r="F838" t="s">
        <v>1893</v>
      </c>
      <c r="G838">
        <v>1</v>
      </c>
      <c r="H838" s="6">
        <v>352410815</v>
      </c>
      <c r="I838" s="7">
        <v>45777</v>
      </c>
      <c r="J838" s="7">
        <v>45777</v>
      </c>
      <c r="K838">
        <v>15</v>
      </c>
      <c r="L838" t="s">
        <v>40</v>
      </c>
      <c r="M838" t="s">
        <v>5</v>
      </c>
      <c r="N838" t="s">
        <v>41</v>
      </c>
      <c r="O838" t="s">
        <v>77</v>
      </c>
      <c r="P838" t="s">
        <v>2082</v>
      </c>
      <c r="Q838">
        <v>3</v>
      </c>
      <c r="R838">
        <v>11</v>
      </c>
      <c r="S838">
        <v>1</v>
      </c>
      <c r="U838">
        <v>52861622</v>
      </c>
      <c r="V838">
        <v>10572324</v>
      </c>
      <c r="W838">
        <v>38765190</v>
      </c>
      <c r="X838">
        <v>3524108</v>
      </c>
      <c r="Y838" t="s">
        <v>109</v>
      </c>
    </row>
    <row r="839" spans="1:25" x14ac:dyDescent="0.25">
      <c r="A839">
        <v>838</v>
      </c>
      <c r="B839">
        <v>64693</v>
      </c>
      <c r="C839">
        <v>0</v>
      </c>
      <c r="D839">
        <v>0</v>
      </c>
      <c r="E839" t="s">
        <v>1745</v>
      </c>
      <c r="F839" t="s">
        <v>1746</v>
      </c>
      <c r="G839">
        <v>1</v>
      </c>
      <c r="H839" s="6">
        <v>11000000</v>
      </c>
      <c r="I839" s="7">
        <v>45777</v>
      </c>
      <c r="J839" s="7">
        <v>45777</v>
      </c>
      <c r="K839">
        <v>15</v>
      </c>
      <c r="L839" t="s">
        <v>40</v>
      </c>
      <c r="M839" t="s">
        <v>5</v>
      </c>
      <c r="N839" t="s">
        <v>41</v>
      </c>
      <c r="O839" t="s">
        <v>77</v>
      </c>
      <c r="P839" t="s">
        <v>2082</v>
      </c>
      <c r="Q839">
        <v>4.9000000000000004</v>
      </c>
      <c r="R839">
        <v>5.4</v>
      </c>
      <c r="S839">
        <v>4.7</v>
      </c>
      <c r="U839">
        <v>1650000</v>
      </c>
      <c r="V839">
        <v>539000</v>
      </c>
      <c r="W839">
        <v>594000</v>
      </c>
      <c r="X839">
        <v>517000</v>
      </c>
      <c r="Y839" t="s">
        <v>48</v>
      </c>
    </row>
    <row r="840" spans="1:25" x14ac:dyDescent="0.25">
      <c r="A840">
        <v>839</v>
      </c>
      <c r="B840">
        <v>64684</v>
      </c>
      <c r="C840">
        <v>0</v>
      </c>
      <c r="D840">
        <v>0</v>
      </c>
      <c r="E840" t="s">
        <v>1886</v>
      </c>
      <c r="F840" t="s">
        <v>1887</v>
      </c>
      <c r="G840">
        <v>1</v>
      </c>
      <c r="H840" s="6">
        <v>5358479</v>
      </c>
      <c r="I840" s="7">
        <v>45777</v>
      </c>
      <c r="J840" s="7">
        <v>45777</v>
      </c>
      <c r="K840" t="s">
        <v>766</v>
      </c>
      <c r="L840" t="s">
        <v>40</v>
      </c>
      <c r="M840" t="s">
        <v>5</v>
      </c>
      <c r="N840" t="s">
        <v>41</v>
      </c>
      <c r="O840" t="s">
        <v>77</v>
      </c>
      <c r="P840" t="s">
        <v>2082</v>
      </c>
      <c r="Q840">
        <v>4.5</v>
      </c>
      <c r="R840">
        <v>0</v>
      </c>
      <c r="S840">
        <v>0</v>
      </c>
      <c r="U840">
        <v>241132</v>
      </c>
      <c r="V840">
        <v>241132</v>
      </c>
      <c r="W840">
        <v>0</v>
      </c>
      <c r="X840">
        <v>0</v>
      </c>
      <c r="Y840" t="s">
        <v>48</v>
      </c>
    </row>
    <row r="841" spans="1:25" x14ac:dyDescent="0.25">
      <c r="A841">
        <v>840</v>
      </c>
      <c r="B841">
        <v>64682</v>
      </c>
      <c r="C841">
        <v>0</v>
      </c>
      <c r="D841">
        <v>0</v>
      </c>
      <c r="E841" t="s">
        <v>1882</v>
      </c>
      <c r="F841" t="s">
        <v>1883</v>
      </c>
      <c r="G841">
        <v>1</v>
      </c>
      <c r="H841" s="6">
        <v>3258530</v>
      </c>
      <c r="I841" s="7">
        <v>45777</v>
      </c>
      <c r="J841" s="7">
        <v>45777</v>
      </c>
      <c r="K841" t="s">
        <v>766</v>
      </c>
      <c r="L841" t="s">
        <v>40</v>
      </c>
      <c r="M841" t="s">
        <v>5</v>
      </c>
      <c r="N841" t="s">
        <v>41</v>
      </c>
      <c r="O841" t="s">
        <v>77</v>
      </c>
      <c r="P841" t="s">
        <v>2082</v>
      </c>
      <c r="Q841">
        <v>4.5</v>
      </c>
      <c r="R841">
        <v>0</v>
      </c>
      <c r="S841">
        <v>0</v>
      </c>
      <c r="U841">
        <v>146634</v>
      </c>
      <c r="V841">
        <v>146634</v>
      </c>
      <c r="W841">
        <v>0</v>
      </c>
      <c r="X841">
        <v>0</v>
      </c>
      <c r="Y841" t="s">
        <v>67</v>
      </c>
    </row>
    <row r="842" spans="1:25" x14ac:dyDescent="0.25">
      <c r="A842">
        <v>841</v>
      </c>
      <c r="B842">
        <v>64683</v>
      </c>
      <c r="C842">
        <v>0</v>
      </c>
      <c r="D842">
        <v>0</v>
      </c>
      <c r="E842" t="s">
        <v>1970</v>
      </c>
      <c r="F842" t="s">
        <v>1971</v>
      </c>
      <c r="G842">
        <v>1</v>
      </c>
      <c r="H842" s="6">
        <v>767407</v>
      </c>
      <c r="I842" s="7">
        <v>45777</v>
      </c>
      <c r="J842" s="7">
        <v>45777</v>
      </c>
      <c r="K842" t="s">
        <v>766</v>
      </c>
      <c r="L842" t="s">
        <v>40</v>
      </c>
      <c r="M842" t="s">
        <v>5</v>
      </c>
      <c r="N842" t="s">
        <v>41</v>
      </c>
      <c r="O842" t="s">
        <v>77</v>
      </c>
      <c r="P842" t="s">
        <v>2082</v>
      </c>
      <c r="Q842">
        <v>4.5</v>
      </c>
      <c r="R842">
        <v>0</v>
      </c>
      <c r="S842">
        <v>0</v>
      </c>
      <c r="U842">
        <v>34533</v>
      </c>
      <c r="V842">
        <v>34533</v>
      </c>
      <c r="W842">
        <v>0</v>
      </c>
      <c r="X842">
        <v>0</v>
      </c>
      <c r="Y842" t="s">
        <v>67</v>
      </c>
    </row>
    <row r="843" spans="1:25" x14ac:dyDescent="0.25">
      <c r="A843">
        <v>842</v>
      </c>
      <c r="B843">
        <v>64680</v>
      </c>
      <c r="C843">
        <v>0</v>
      </c>
      <c r="D843">
        <v>0</v>
      </c>
      <c r="E843" t="s">
        <v>1475</v>
      </c>
      <c r="F843" t="s">
        <v>1476</v>
      </c>
      <c r="G843">
        <v>1</v>
      </c>
      <c r="H843" s="6">
        <v>187148</v>
      </c>
      <c r="I843" s="7">
        <v>45777</v>
      </c>
      <c r="J843" s="7">
        <v>45777</v>
      </c>
      <c r="K843">
        <v>7</v>
      </c>
      <c r="L843" t="s">
        <v>40</v>
      </c>
      <c r="M843" t="s">
        <v>5</v>
      </c>
      <c r="N843" t="s">
        <v>41</v>
      </c>
      <c r="O843" t="s">
        <v>47</v>
      </c>
      <c r="P843" t="s">
        <v>2082</v>
      </c>
      <c r="Q843">
        <v>7</v>
      </c>
      <c r="R843">
        <v>0</v>
      </c>
      <c r="S843">
        <v>0</v>
      </c>
      <c r="U843">
        <v>13100</v>
      </c>
      <c r="V843">
        <v>13100</v>
      </c>
      <c r="W843">
        <v>0</v>
      </c>
      <c r="X843">
        <v>0</v>
      </c>
      <c r="Y843" t="s">
        <v>48</v>
      </c>
    </row>
    <row r="844" spans="1:25" x14ac:dyDescent="0.25">
      <c r="A844">
        <v>843</v>
      </c>
      <c r="B844">
        <v>64678</v>
      </c>
      <c r="C844">
        <v>0</v>
      </c>
      <c r="D844">
        <v>0</v>
      </c>
      <c r="E844" t="s">
        <v>1372</v>
      </c>
      <c r="F844" t="s">
        <v>1373</v>
      </c>
      <c r="G844">
        <v>1</v>
      </c>
      <c r="H844" s="6">
        <v>17922177</v>
      </c>
      <c r="I844" s="7">
        <v>45777</v>
      </c>
      <c r="J844" s="7">
        <v>45777</v>
      </c>
      <c r="K844">
        <v>15</v>
      </c>
      <c r="L844" t="s">
        <v>40</v>
      </c>
      <c r="M844" t="s">
        <v>4</v>
      </c>
      <c r="N844" t="s">
        <v>41</v>
      </c>
      <c r="O844" t="s">
        <v>51</v>
      </c>
      <c r="P844" t="s">
        <v>2082</v>
      </c>
      <c r="Q844">
        <v>5.5</v>
      </c>
      <c r="R844">
        <v>7</v>
      </c>
      <c r="S844">
        <v>2.5</v>
      </c>
      <c r="U844">
        <v>2688327</v>
      </c>
      <c r="V844">
        <v>985720</v>
      </c>
      <c r="W844">
        <v>1254552</v>
      </c>
      <c r="X844">
        <v>448054</v>
      </c>
      <c r="Y844" t="s">
        <v>109</v>
      </c>
    </row>
    <row r="845" spans="1:25" x14ac:dyDescent="0.25">
      <c r="A845">
        <v>844</v>
      </c>
      <c r="B845">
        <v>64688</v>
      </c>
      <c r="C845">
        <v>0</v>
      </c>
      <c r="D845">
        <v>0</v>
      </c>
      <c r="E845" t="s">
        <v>1666</v>
      </c>
      <c r="F845" t="s">
        <v>1667</v>
      </c>
      <c r="G845">
        <v>1</v>
      </c>
      <c r="H845" s="6">
        <v>18081983</v>
      </c>
      <c r="I845" s="7">
        <v>45777</v>
      </c>
      <c r="J845" s="7">
        <v>45777</v>
      </c>
      <c r="K845">
        <v>15</v>
      </c>
      <c r="L845" t="s">
        <v>40</v>
      </c>
      <c r="M845" t="s">
        <v>5</v>
      </c>
      <c r="N845" t="s">
        <v>41</v>
      </c>
      <c r="O845" t="s">
        <v>77</v>
      </c>
      <c r="P845" t="s">
        <v>2082</v>
      </c>
      <c r="Q845">
        <v>5.6</v>
      </c>
      <c r="R845">
        <v>9.4</v>
      </c>
      <c r="S845">
        <v>0</v>
      </c>
      <c r="U845">
        <v>2712297</v>
      </c>
      <c r="V845">
        <v>1012591</v>
      </c>
      <c r="W845">
        <v>1699706</v>
      </c>
      <c r="X845">
        <v>0</v>
      </c>
      <c r="Y845" t="s">
        <v>109</v>
      </c>
    </row>
    <row r="846" spans="1:25" x14ac:dyDescent="0.25">
      <c r="A846">
        <v>845</v>
      </c>
      <c r="B846">
        <v>64685</v>
      </c>
      <c r="C846">
        <v>0</v>
      </c>
      <c r="D846">
        <v>0</v>
      </c>
      <c r="E846" t="s">
        <v>110</v>
      </c>
      <c r="F846" t="s">
        <v>111</v>
      </c>
      <c r="G846">
        <v>1</v>
      </c>
      <c r="H846" s="6">
        <v>3859845</v>
      </c>
      <c r="I846" s="7">
        <v>45777</v>
      </c>
      <c r="J846" s="7">
        <v>45777</v>
      </c>
      <c r="K846">
        <v>15</v>
      </c>
      <c r="L846" t="s">
        <v>40</v>
      </c>
      <c r="M846" t="s">
        <v>5</v>
      </c>
      <c r="N846" t="s">
        <v>41</v>
      </c>
      <c r="O846" t="s">
        <v>47</v>
      </c>
      <c r="P846" t="s">
        <v>2082</v>
      </c>
      <c r="Q846">
        <v>8</v>
      </c>
      <c r="R846">
        <v>7</v>
      </c>
      <c r="S846">
        <v>0</v>
      </c>
      <c r="U846">
        <v>578977</v>
      </c>
      <c r="V846">
        <v>308788</v>
      </c>
      <c r="W846">
        <v>270189</v>
      </c>
      <c r="X846">
        <v>0</v>
      </c>
      <c r="Y846" t="s">
        <v>112</v>
      </c>
    </row>
    <row r="847" spans="1:25" x14ac:dyDescent="0.25">
      <c r="A847">
        <v>846</v>
      </c>
      <c r="B847">
        <v>64696</v>
      </c>
      <c r="C847">
        <v>0</v>
      </c>
      <c r="D847">
        <v>0</v>
      </c>
      <c r="E847" t="s">
        <v>1737</v>
      </c>
      <c r="F847" t="s">
        <v>1738</v>
      </c>
      <c r="G847">
        <v>1</v>
      </c>
      <c r="H847" s="6">
        <v>6000000</v>
      </c>
      <c r="I847" s="7">
        <v>45777</v>
      </c>
      <c r="J847" s="7">
        <v>45777</v>
      </c>
      <c r="K847">
        <v>15</v>
      </c>
      <c r="L847" t="s">
        <v>40</v>
      </c>
      <c r="M847" t="s">
        <v>5</v>
      </c>
      <c r="N847" t="s">
        <v>41</v>
      </c>
      <c r="O847" t="s">
        <v>77</v>
      </c>
      <c r="P847" t="s">
        <v>2082</v>
      </c>
      <c r="Q847">
        <v>4.9000000000000004</v>
      </c>
      <c r="R847">
        <v>5.4</v>
      </c>
      <c r="S847">
        <v>4.7</v>
      </c>
      <c r="U847">
        <v>900000</v>
      </c>
      <c r="V847">
        <v>294000</v>
      </c>
      <c r="W847">
        <v>324000</v>
      </c>
      <c r="X847">
        <v>282000</v>
      </c>
      <c r="Y847" t="s">
        <v>48</v>
      </c>
    </row>
    <row r="848" spans="1:25" x14ac:dyDescent="0.25">
      <c r="A848">
        <v>847</v>
      </c>
      <c r="B848">
        <v>64681</v>
      </c>
      <c r="C848">
        <v>0</v>
      </c>
      <c r="D848">
        <v>0</v>
      </c>
      <c r="E848" t="s">
        <v>1477</v>
      </c>
      <c r="F848" t="s">
        <v>1478</v>
      </c>
      <c r="G848">
        <v>1</v>
      </c>
      <c r="H848" s="6">
        <v>470000</v>
      </c>
      <c r="I848" s="7">
        <v>45777</v>
      </c>
      <c r="J848" s="7">
        <v>45777</v>
      </c>
      <c r="K848">
        <v>6</v>
      </c>
      <c r="L848" t="s">
        <v>40</v>
      </c>
      <c r="M848" t="s">
        <v>5</v>
      </c>
      <c r="N848" t="s">
        <v>41</v>
      </c>
      <c r="O848" t="s">
        <v>47</v>
      </c>
      <c r="P848" t="s">
        <v>2082</v>
      </c>
      <c r="Q848">
        <v>6</v>
      </c>
      <c r="R848">
        <v>0</v>
      </c>
      <c r="S848">
        <v>0</v>
      </c>
      <c r="U848">
        <v>28200</v>
      </c>
      <c r="V848">
        <v>28200</v>
      </c>
      <c r="W848">
        <v>0</v>
      </c>
      <c r="X848">
        <v>0</v>
      </c>
      <c r="Y848" t="s">
        <v>72</v>
      </c>
    </row>
    <row r="849" spans="1:25" x14ac:dyDescent="0.25">
      <c r="A849">
        <v>848</v>
      </c>
      <c r="B849">
        <v>64679</v>
      </c>
      <c r="C849">
        <v>0</v>
      </c>
      <c r="D849">
        <v>0</v>
      </c>
      <c r="E849" t="s">
        <v>1486</v>
      </c>
      <c r="F849" t="s">
        <v>1487</v>
      </c>
      <c r="G849">
        <v>1</v>
      </c>
      <c r="H849" s="6">
        <v>1829173</v>
      </c>
      <c r="I849" s="7">
        <v>45777</v>
      </c>
      <c r="J849" s="7">
        <v>45777</v>
      </c>
      <c r="K849">
        <v>7</v>
      </c>
      <c r="L849" t="s">
        <v>40</v>
      </c>
      <c r="M849" t="s">
        <v>5</v>
      </c>
      <c r="N849" t="s">
        <v>41</v>
      </c>
      <c r="O849" t="s">
        <v>47</v>
      </c>
      <c r="P849" t="s">
        <v>2082</v>
      </c>
      <c r="Q849">
        <v>7</v>
      </c>
      <c r="R849">
        <v>0</v>
      </c>
      <c r="S849">
        <v>0</v>
      </c>
      <c r="U849">
        <v>128042</v>
      </c>
      <c r="V849">
        <v>128042</v>
      </c>
      <c r="W849">
        <v>0</v>
      </c>
      <c r="X849">
        <v>0</v>
      </c>
      <c r="Y849" t="s">
        <v>72</v>
      </c>
    </row>
    <row r="850" spans="1:25" x14ac:dyDescent="0.25">
      <c r="A850">
        <v>849</v>
      </c>
      <c r="B850">
        <v>64709</v>
      </c>
      <c r="C850">
        <v>0</v>
      </c>
      <c r="D850">
        <v>0</v>
      </c>
      <c r="E850" t="s">
        <v>980</v>
      </c>
      <c r="F850" t="s">
        <v>981</v>
      </c>
      <c r="G850">
        <v>1</v>
      </c>
      <c r="H850" s="6">
        <v>35859879</v>
      </c>
      <c r="I850" s="7">
        <v>45777</v>
      </c>
      <c r="J850" s="7">
        <v>45777</v>
      </c>
      <c r="K850">
        <v>15</v>
      </c>
      <c r="L850" t="s">
        <v>40</v>
      </c>
      <c r="M850" t="s">
        <v>1</v>
      </c>
      <c r="N850" t="s">
        <v>41</v>
      </c>
      <c r="O850" t="s">
        <v>87</v>
      </c>
      <c r="P850" t="s">
        <v>2082</v>
      </c>
      <c r="Q850">
        <v>1.4</v>
      </c>
      <c r="R850">
        <v>13.6</v>
      </c>
      <c r="S850">
        <v>0</v>
      </c>
      <c r="U850">
        <v>5378982</v>
      </c>
      <c r="V850">
        <v>502038</v>
      </c>
      <c r="W850">
        <v>4876944</v>
      </c>
      <c r="X850">
        <v>0</v>
      </c>
      <c r="Y850" t="s">
        <v>109</v>
      </c>
    </row>
    <row r="851" spans="1:25" x14ac:dyDescent="0.25">
      <c r="A851">
        <v>850</v>
      </c>
      <c r="B851">
        <v>64691</v>
      </c>
      <c r="C851">
        <v>0</v>
      </c>
      <c r="D851">
        <v>0</v>
      </c>
      <c r="E851" t="s">
        <v>1896</v>
      </c>
      <c r="F851" t="s">
        <v>1897</v>
      </c>
      <c r="G851">
        <v>1</v>
      </c>
      <c r="H851" s="6">
        <v>41973834</v>
      </c>
      <c r="I851" s="7">
        <v>45777</v>
      </c>
      <c r="J851" s="7">
        <v>45777</v>
      </c>
      <c r="K851">
        <v>15</v>
      </c>
      <c r="L851" t="s">
        <v>40</v>
      </c>
      <c r="M851" t="s">
        <v>5</v>
      </c>
      <c r="N851" t="s">
        <v>41</v>
      </c>
      <c r="O851" t="s">
        <v>77</v>
      </c>
      <c r="P851" t="s">
        <v>2082</v>
      </c>
      <c r="Q851">
        <v>3</v>
      </c>
      <c r="R851">
        <v>11</v>
      </c>
      <c r="S851">
        <v>1</v>
      </c>
      <c r="U851">
        <v>6296075</v>
      </c>
      <c r="V851">
        <v>1259215</v>
      </c>
      <c r="W851">
        <v>4617122</v>
      </c>
      <c r="X851">
        <v>419738</v>
      </c>
      <c r="Y851" t="s">
        <v>109</v>
      </c>
    </row>
    <row r="852" spans="1:25" x14ac:dyDescent="0.25">
      <c r="A852">
        <v>851</v>
      </c>
      <c r="B852">
        <v>64687</v>
      </c>
      <c r="C852">
        <v>0</v>
      </c>
      <c r="D852">
        <v>0</v>
      </c>
      <c r="E852" t="s">
        <v>1880</v>
      </c>
      <c r="F852" t="s">
        <v>1881</v>
      </c>
      <c r="G852">
        <v>1</v>
      </c>
      <c r="H852" s="6">
        <v>90982459</v>
      </c>
      <c r="I852" s="7">
        <v>45777</v>
      </c>
      <c r="J852" s="7">
        <v>45777</v>
      </c>
      <c r="K852">
        <v>15</v>
      </c>
      <c r="L852" t="s">
        <v>40</v>
      </c>
      <c r="M852" t="s">
        <v>5</v>
      </c>
      <c r="N852" t="s">
        <v>41</v>
      </c>
      <c r="O852" t="s">
        <v>77</v>
      </c>
      <c r="P852" t="s">
        <v>2082</v>
      </c>
      <c r="Q852">
        <v>9</v>
      </c>
      <c r="R852">
        <v>6</v>
      </c>
      <c r="S852">
        <v>0</v>
      </c>
      <c r="U852">
        <v>13647369</v>
      </c>
      <c r="V852">
        <v>8188421</v>
      </c>
      <c r="W852">
        <v>5458948</v>
      </c>
      <c r="X852">
        <v>0</v>
      </c>
      <c r="Y852" t="s">
        <v>48</v>
      </c>
    </row>
    <row r="853" spans="1:25" x14ac:dyDescent="0.25">
      <c r="A853">
        <v>852</v>
      </c>
      <c r="B853">
        <v>64692</v>
      </c>
      <c r="C853">
        <v>0</v>
      </c>
      <c r="D853">
        <v>0</v>
      </c>
      <c r="E853" t="s">
        <v>423</v>
      </c>
      <c r="F853" t="s">
        <v>424</v>
      </c>
      <c r="G853">
        <v>1</v>
      </c>
      <c r="H853" s="6">
        <v>10000000</v>
      </c>
      <c r="I853" s="7">
        <v>45777</v>
      </c>
      <c r="J853" s="7">
        <v>45777</v>
      </c>
      <c r="K853">
        <v>15</v>
      </c>
      <c r="L853" t="s">
        <v>40</v>
      </c>
      <c r="M853" t="s">
        <v>5</v>
      </c>
      <c r="N853" t="s">
        <v>41</v>
      </c>
      <c r="O853" t="s">
        <v>77</v>
      </c>
      <c r="P853" t="s">
        <v>2082</v>
      </c>
      <c r="Q853">
        <v>4.9000000000000004</v>
      </c>
      <c r="R853">
        <v>5.4</v>
      </c>
      <c r="S853">
        <v>4.7</v>
      </c>
      <c r="U853">
        <v>1500000</v>
      </c>
      <c r="V853">
        <v>490000</v>
      </c>
      <c r="W853">
        <v>540000</v>
      </c>
      <c r="X853">
        <v>470000</v>
      </c>
      <c r="Y853" t="s">
        <v>112</v>
      </c>
    </row>
    <row r="854" spans="1:25" x14ac:dyDescent="0.25">
      <c r="A854">
        <v>853</v>
      </c>
      <c r="B854">
        <v>64695</v>
      </c>
      <c r="C854">
        <v>0</v>
      </c>
      <c r="D854">
        <v>0</v>
      </c>
      <c r="E854" t="s">
        <v>409</v>
      </c>
      <c r="F854" t="s">
        <v>410</v>
      </c>
      <c r="G854">
        <v>1</v>
      </c>
      <c r="H854" s="6">
        <v>90000000</v>
      </c>
      <c r="I854" s="7">
        <v>45777</v>
      </c>
      <c r="J854" s="7">
        <v>45777</v>
      </c>
      <c r="K854">
        <v>15</v>
      </c>
      <c r="L854" t="s">
        <v>40</v>
      </c>
      <c r="M854" t="s">
        <v>5</v>
      </c>
      <c r="N854" t="s">
        <v>41</v>
      </c>
      <c r="O854" t="s">
        <v>77</v>
      </c>
      <c r="P854" t="s">
        <v>2082</v>
      </c>
      <c r="Q854">
        <v>4.9000000000000004</v>
      </c>
      <c r="R854">
        <v>5.4</v>
      </c>
      <c r="S854">
        <v>4.7</v>
      </c>
      <c r="U854">
        <v>13500000</v>
      </c>
      <c r="V854">
        <v>4410000</v>
      </c>
      <c r="W854">
        <v>4860000</v>
      </c>
      <c r="X854">
        <v>4230000</v>
      </c>
      <c r="Y854" t="s">
        <v>112</v>
      </c>
    </row>
    <row r="855" spans="1:25" x14ac:dyDescent="0.25">
      <c r="A855">
        <v>854</v>
      </c>
      <c r="B855">
        <v>64689</v>
      </c>
      <c r="C855">
        <v>0</v>
      </c>
      <c r="D855">
        <v>0</v>
      </c>
      <c r="E855" t="s">
        <v>565</v>
      </c>
      <c r="F855" t="s">
        <v>566</v>
      </c>
      <c r="G855">
        <v>1</v>
      </c>
      <c r="H855" s="6">
        <v>65500000</v>
      </c>
      <c r="I855" s="7">
        <v>45777</v>
      </c>
      <c r="J855" s="7">
        <v>45777</v>
      </c>
      <c r="K855" t="s">
        <v>567</v>
      </c>
      <c r="L855" t="s">
        <v>40</v>
      </c>
      <c r="M855" t="s">
        <v>8</v>
      </c>
      <c r="N855" t="s">
        <v>41</v>
      </c>
      <c r="O855" t="s">
        <v>347</v>
      </c>
      <c r="P855" t="s">
        <v>2082</v>
      </c>
      <c r="Q855">
        <v>1.8</v>
      </c>
      <c r="R855">
        <v>2.2999999999999998</v>
      </c>
      <c r="S855">
        <v>0</v>
      </c>
      <c r="U855">
        <v>2685500</v>
      </c>
      <c r="V855">
        <v>1179000</v>
      </c>
      <c r="W855">
        <v>1506500</v>
      </c>
      <c r="X855">
        <v>0</v>
      </c>
      <c r="Y855" t="s">
        <v>44</v>
      </c>
    </row>
    <row r="856" spans="1:25" x14ac:dyDescent="0.25">
      <c r="A856">
        <v>855</v>
      </c>
      <c r="B856">
        <v>64694</v>
      </c>
      <c r="C856">
        <v>0</v>
      </c>
      <c r="D856">
        <v>0</v>
      </c>
      <c r="E856" t="s">
        <v>348</v>
      </c>
      <c r="F856" t="s">
        <v>349</v>
      </c>
      <c r="G856">
        <v>1</v>
      </c>
      <c r="H856" s="6">
        <v>8000000</v>
      </c>
      <c r="I856" s="7">
        <v>45777</v>
      </c>
      <c r="J856" s="7">
        <v>45777</v>
      </c>
      <c r="K856">
        <v>15</v>
      </c>
      <c r="L856" t="s">
        <v>40</v>
      </c>
      <c r="M856" t="s">
        <v>5</v>
      </c>
      <c r="N856" t="s">
        <v>41</v>
      </c>
      <c r="O856" t="s">
        <v>77</v>
      </c>
      <c r="P856" t="s">
        <v>2082</v>
      </c>
      <c r="Q856">
        <v>4.9000000000000004</v>
      </c>
      <c r="R856">
        <v>5.4</v>
      </c>
      <c r="S856">
        <v>4.7</v>
      </c>
      <c r="U856">
        <v>1200000</v>
      </c>
      <c r="V856">
        <v>392000</v>
      </c>
      <c r="W856">
        <v>432000</v>
      </c>
      <c r="X856">
        <v>376000</v>
      </c>
      <c r="Y856" t="s">
        <v>112</v>
      </c>
    </row>
    <row r="857" spans="1:25" x14ac:dyDescent="0.25">
      <c r="A857">
        <v>856</v>
      </c>
      <c r="B857">
        <v>64520</v>
      </c>
      <c r="C857">
        <v>0</v>
      </c>
      <c r="D857">
        <v>0</v>
      </c>
      <c r="E857" t="s">
        <v>1739</v>
      </c>
      <c r="F857" t="s">
        <v>1740</v>
      </c>
      <c r="G857">
        <v>1</v>
      </c>
      <c r="H857" s="6">
        <v>30000000</v>
      </c>
      <c r="I857" s="7">
        <v>45776</v>
      </c>
      <c r="J857" s="7">
        <v>45776</v>
      </c>
      <c r="K857">
        <v>15</v>
      </c>
      <c r="L857" t="s">
        <v>40</v>
      </c>
      <c r="M857" t="s">
        <v>5</v>
      </c>
      <c r="N857" t="s">
        <v>41</v>
      </c>
      <c r="O857" t="s">
        <v>54</v>
      </c>
      <c r="P857" t="s">
        <v>2082</v>
      </c>
      <c r="Q857">
        <v>4.5</v>
      </c>
      <c r="R857">
        <v>10.5</v>
      </c>
      <c r="S857">
        <v>0</v>
      </c>
      <c r="U857">
        <v>4500000</v>
      </c>
      <c r="V857">
        <v>1350000</v>
      </c>
      <c r="W857">
        <v>3150000</v>
      </c>
      <c r="X857">
        <v>0</v>
      </c>
      <c r="Y857" t="s">
        <v>48</v>
      </c>
    </row>
    <row r="858" spans="1:25" x14ac:dyDescent="0.25">
      <c r="A858">
        <v>857</v>
      </c>
      <c r="B858">
        <v>64676</v>
      </c>
      <c r="C858">
        <v>0</v>
      </c>
      <c r="D858">
        <v>0</v>
      </c>
      <c r="E858" t="s">
        <v>209</v>
      </c>
      <c r="F858" t="s">
        <v>210</v>
      </c>
      <c r="G858">
        <v>1</v>
      </c>
      <c r="H858" s="6">
        <v>17300000</v>
      </c>
      <c r="I858" s="7">
        <v>45776</v>
      </c>
      <c r="J858" s="7">
        <v>45776</v>
      </c>
      <c r="K858">
        <v>5</v>
      </c>
      <c r="L858" t="s">
        <v>40</v>
      </c>
      <c r="M858" t="s">
        <v>5</v>
      </c>
      <c r="N858" t="s">
        <v>41</v>
      </c>
      <c r="O858" t="s">
        <v>77</v>
      </c>
      <c r="P858" t="s">
        <v>2082</v>
      </c>
      <c r="Q858">
        <v>5</v>
      </c>
      <c r="R858">
        <v>0</v>
      </c>
      <c r="S858">
        <v>0</v>
      </c>
      <c r="U858">
        <v>865000</v>
      </c>
      <c r="V858">
        <v>865000</v>
      </c>
      <c r="W858">
        <v>0</v>
      </c>
      <c r="X858">
        <v>0</v>
      </c>
      <c r="Y858" t="s">
        <v>72</v>
      </c>
    </row>
    <row r="859" spans="1:25" x14ac:dyDescent="0.25">
      <c r="A859">
        <v>858</v>
      </c>
      <c r="B859">
        <v>64677</v>
      </c>
      <c r="C859">
        <v>0</v>
      </c>
      <c r="D859">
        <v>0</v>
      </c>
      <c r="E859" t="s">
        <v>1802</v>
      </c>
      <c r="F859" t="s">
        <v>1803</v>
      </c>
      <c r="G859">
        <v>1</v>
      </c>
      <c r="H859" s="6">
        <v>17760041</v>
      </c>
      <c r="I859" s="7">
        <v>45776</v>
      </c>
      <c r="J859" s="7">
        <v>45776</v>
      </c>
      <c r="K859">
        <v>8</v>
      </c>
      <c r="L859" t="s">
        <v>40</v>
      </c>
      <c r="M859" t="s">
        <v>5</v>
      </c>
      <c r="N859" t="s">
        <v>41</v>
      </c>
      <c r="O859" t="s">
        <v>57</v>
      </c>
      <c r="P859" t="s">
        <v>2082</v>
      </c>
      <c r="Q859">
        <v>8</v>
      </c>
      <c r="R859">
        <v>0</v>
      </c>
      <c r="S859">
        <v>0</v>
      </c>
      <c r="U859">
        <v>1420803</v>
      </c>
      <c r="V859">
        <v>1420803</v>
      </c>
      <c r="W859">
        <v>0</v>
      </c>
      <c r="X859">
        <v>0</v>
      </c>
      <c r="Y859" t="s">
        <v>72</v>
      </c>
    </row>
    <row r="860" spans="1:25" x14ac:dyDescent="0.25">
      <c r="A860">
        <v>859</v>
      </c>
      <c r="B860">
        <v>64675</v>
      </c>
      <c r="C860">
        <v>0</v>
      </c>
      <c r="D860">
        <v>0</v>
      </c>
      <c r="E860" t="s">
        <v>457</v>
      </c>
      <c r="F860" t="s">
        <v>458</v>
      </c>
      <c r="G860">
        <v>1</v>
      </c>
      <c r="H860" s="6">
        <v>2742857</v>
      </c>
      <c r="I860" s="7">
        <v>45776</v>
      </c>
      <c r="J860" s="7">
        <v>45776</v>
      </c>
      <c r="K860" t="s">
        <v>137</v>
      </c>
      <c r="L860" t="s">
        <v>40</v>
      </c>
      <c r="M860" t="s">
        <v>5</v>
      </c>
      <c r="N860" t="s">
        <v>41</v>
      </c>
      <c r="O860" t="s">
        <v>47</v>
      </c>
      <c r="P860" t="s">
        <v>2082</v>
      </c>
      <c r="Q860">
        <v>12.5</v>
      </c>
      <c r="R860">
        <v>0</v>
      </c>
      <c r="S860">
        <v>0</v>
      </c>
      <c r="U860">
        <v>342857</v>
      </c>
      <c r="V860">
        <v>342857</v>
      </c>
      <c r="W860">
        <v>0</v>
      </c>
      <c r="X860">
        <v>0</v>
      </c>
      <c r="Y860" t="s">
        <v>44</v>
      </c>
    </row>
    <row r="861" spans="1:25" x14ac:dyDescent="0.25">
      <c r="A861">
        <v>860</v>
      </c>
      <c r="B861">
        <v>64668</v>
      </c>
      <c r="C861">
        <v>0</v>
      </c>
      <c r="D861">
        <v>0</v>
      </c>
      <c r="E861" t="s">
        <v>514</v>
      </c>
      <c r="F861" t="s">
        <v>515</v>
      </c>
      <c r="G861">
        <v>1</v>
      </c>
      <c r="H861" s="6">
        <v>44500000</v>
      </c>
      <c r="I861" s="7">
        <v>45775</v>
      </c>
      <c r="J861" s="7">
        <v>45775</v>
      </c>
      <c r="K861">
        <v>6</v>
      </c>
      <c r="L861" t="s">
        <v>40</v>
      </c>
      <c r="M861" t="s">
        <v>5</v>
      </c>
      <c r="N861" t="s">
        <v>41</v>
      </c>
      <c r="O861" t="s">
        <v>77</v>
      </c>
      <c r="P861" t="s">
        <v>2082</v>
      </c>
      <c r="Q861">
        <v>6</v>
      </c>
      <c r="R861">
        <v>0</v>
      </c>
      <c r="S861">
        <v>0</v>
      </c>
      <c r="U861">
        <v>2670000</v>
      </c>
      <c r="V861">
        <v>2670000</v>
      </c>
      <c r="W861">
        <v>0</v>
      </c>
      <c r="X861">
        <v>0</v>
      </c>
      <c r="Y861" t="s">
        <v>48</v>
      </c>
    </row>
    <row r="862" spans="1:25" x14ac:dyDescent="0.25">
      <c r="A862">
        <v>861</v>
      </c>
      <c r="B862">
        <v>64655</v>
      </c>
      <c r="C862">
        <v>0</v>
      </c>
      <c r="D862">
        <v>0</v>
      </c>
      <c r="E862" t="s">
        <v>1792</v>
      </c>
      <c r="F862" t="s">
        <v>1793</v>
      </c>
      <c r="G862">
        <v>1</v>
      </c>
      <c r="H862" s="6">
        <v>1322041</v>
      </c>
      <c r="I862" s="7">
        <v>45775</v>
      </c>
      <c r="J862" s="7">
        <v>45775</v>
      </c>
      <c r="K862">
        <v>15</v>
      </c>
      <c r="L862" t="s">
        <v>40</v>
      </c>
      <c r="M862" t="s">
        <v>5</v>
      </c>
      <c r="N862" t="s">
        <v>41</v>
      </c>
      <c r="O862" t="s">
        <v>54</v>
      </c>
      <c r="P862" t="s">
        <v>2082</v>
      </c>
      <c r="Q862">
        <v>9</v>
      </c>
      <c r="R862">
        <v>6</v>
      </c>
      <c r="S862">
        <v>0</v>
      </c>
      <c r="U862">
        <v>198306</v>
      </c>
      <c r="V862">
        <v>118984</v>
      </c>
      <c r="W862">
        <v>79322</v>
      </c>
      <c r="X862">
        <v>0</v>
      </c>
      <c r="Y862" t="s">
        <v>48</v>
      </c>
    </row>
    <row r="863" spans="1:25" x14ac:dyDescent="0.25">
      <c r="A863">
        <v>862</v>
      </c>
      <c r="B863">
        <v>64656</v>
      </c>
      <c r="C863">
        <v>0</v>
      </c>
      <c r="D863">
        <v>0</v>
      </c>
      <c r="E863" t="s">
        <v>429</v>
      </c>
      <c r="F863" t="s">
        <v>430</v>
      </c>
      <c r="G863">
        <v>1</v>
      </c>
      <c r="H863" s="6">
        <v>4406752</v>
      </c>
      <c r="I863" s="7">
        <v>45775</v>
      </c>
      <c r="J863" s="7">
        <v>45775</v>
      </c>
      <c r="K863">
        <v>15</v>
      </c>
      <c r="L863" t="s">
        <v>40</v>
      </c>
      <c r="M863" t="s">
        <v>5</v>
      </c>
      <c r="N863" t="s">
        <v>41</v>
      </c>
      <c r="O863" t="s">
        <v>54</v>
      </c>
      <c r="P863" t="s">
        <v>2082</v>
      </c>
      <c r="Q863">
        <v>9</v>
      </c>
      <c r="R863">
        <v>6</v>
      </c>
      <c r="S863">
        <v>0</v>
      </c>
      <c r="U863">
        <v>661013</v>
      </c>
      <c r="V863">
        <v>396608</v>
      </c>
      <c r="W863">
        <v>264405</v>
      </c>
      <c r="X863">
        <v>0</v>
      </c>
      <c r="Y863" t="s">
        <v>48</v>
      </c>
    </row>
    <row r="864" spans="1:25" x14ac:dyDescent="0.25">
      <c r="A864">
        <v>863</v>
      </c>
      <c r="B864">
        <v>64654</v>
      </c>
      <c r="C864">
        <v>0</v>
      </c>
      <c r="D864">
        <v>0</v>
      </c>
      <c r="E864" t="s">
        <v>1678</v>
      </c>
      <c r="F864" t="s">
        <v>1679</v>
      </c>
      <c r="G864">
        <v>1</v>
      </c>
      <c r="H864" s="6">
        <v>22393360</v>
      </c>
      <c r="I864" s="7">
        <v>45775</v>
      </c>
      <c r="J864" s="7">
        <v>45775</v>
      </c>
      <c r="K864">
        <v>15</v>
      </c>
      <c r="L864" t="s">
        <v>40</v>
      </c>
      <c r="M864" t="s">
        <v>5</v>
      </c>
      <c r="N864" t="s">
        <v>41</v>
      </c>
      <c r="O864" t="s">
        <v>77</v>
      </c>
      <c r="P864" t="s">
        <v>2082</v>
      </c>
      <c r="Q864">
        <v>6</v>
      </c>
      <c r="R864">
        <v>9</v>
      </c>
      <c r="S864">
        <v>0</v>
      </c>
      <c r="U864">
        <v>3359004</v>
      </c>
      <c r="V864">
        <v>1343602</v>
      </c>
      <c r="W864">
        <v>2015402</v>
      </c>
      <c r="X864">
        <v>0</v>
      </c>
      <c r="Y864" t="s">
        <v>250</v>
      </c>
    </row>
    <row r="865" spans="1:25" x14ac:dyDescent="0.25">
      <c r="A865">
        <v>864</v>
      </c>
      <c r="B865">
        <v>64653</v>
      </c>
      <c r="C865">
        <v>0</v>
      </c>
      <c r="D865">
        <v>0</v>
      </c>
      <c r="E865" t="s">
        <v>267</v>
      </c>
      <c r="F865" t="s">
        <v>268</v>
      </c>
      <c r="G865">
        <v>1</v>
      </c>
      <c r="H865" s="6">
        <v>3112500</v>
      </c>
      <c r="I865" s="7">
        <v>45775</v>
      </c>
      <c r="J865" s="7">
        <v>45775</v>
      </c>
      <c r="K865">
        <v>8</v>
      </c>
      <c r="L865" t="s">
        <v>40</v>
      </c>
      <c r="M865" t="s">
        <v>5</v>
      </c>
      <c r="N865" t="s">
        <v>41</v>
      </c>
      <c r="O865" t="s">
        <v>57</v>
      </c>
      <c r="P865" t="s">
        <v>2082</v>
      </c>
      <c r="Q865">
        <v>8</v>
      </c>
      <c r="R865">
        <v>0</v>
      </c>
      <c r="S865">
        <v>0</v>
      </c>
      <c r="U865">
        <v>249000</v>
      </c>
      <c r="V865">
        <v>249000</v>
      </c>
      <c r="W865">
        <v>0</v>
      </c>
      <c r="X865">
        <v>0</v>
      </c>
      <c r="Y865" t="s">
        <v>81</v>
      </c>
    </row>
    <row r="866" spans="1:25" x14ac:dyDescent="0.25">
      <c r="A866">
        <v>865</v>
      </c>
      <c r="B866">
        <v>64651</v>
      </c>
      <c r="C866">
        <v>0</v>
      </c>
      <c r="D866">
        <v>0</v>
      </c>
      <c r="E866" t="s">
        <v>642</v>
      </c>
      <c r="F866" t="s">
        <v>643</v>
      </c>
      <c r="G866">
        <v>1</v>
      </c>
      <c r="H866" s="6">
        <v>12746205</v>
      </c>
      <c r="I866" s="7">
        <v>45775</v>
      </c>
      <c r="J866" s="7">
        <v>45775</v>
      </c>
      <c r="K866">
        <v>8</v>
      </c>
      <c r="L866" t="s">
        <v>40</v>
      </c>
      <c r="M866" t="s">
        <v>5</v>
      </c>
      <c r="N866" t="s">
        <v>41</v>
      </c>
      <c r="O866" t="s">
        <v>77</v>
      </c>
      <c r="P866" t="s">
        <v>2082</v>
      </c>
      <c r="Q866">
        <v>8</v>
      </c>
      <c r="R866">
        <v>0</v>
      </c>
      <c r="S866">
        <v>0</v>
      </c>
      <c r="U866">
        <v>1019696</v>
      </c>
      <c r="V866">
        <v>1019696</v>
      </c>
      <c r="W866">
        <v>0</v>
      </c>
      <c r="X866">
        <v>0</v>
      </c>
      <c r="Y866" t="s">
        <v>250</v>
      </c>
    </row>
    <row r="867" spans="1:25" x14ac:dyDescent="0.25">
      <c r="A867">
        <v>866</v>
      </c>
      <c r="B867">
        <v>64673</v>
      </c>
      <c r="C867">
        <v>0</v>
      </c>
      <c r="D867">
        <v>0</v>
      </c>
      <c r="E867" t="s">
        <v>1447</v>
      </c>
      <c r="F867" t="s">
        <v>1448</v>
      </c>
      <c r="G867">
        <v>1</v>
      </c>
      <c r="H867" s="6">
        <v>1000000</v>
      </c>
      <c r="I867" s="7">
        <v>45775</v>
      </c>
      <c r="J867" s="7">
        <v>45775</v>
      </c>
      <c r="K867">
        <v>6</v>
      </c>
      <c r="L867" t="s">
        <v>40</v>
      </c>
      <c r="M867" t="s">
        <v>5</v>
      </c>
      <c r="N867" t="s">
        <v>41</v>
      </c>
      <c r="O867" t="s">
        <v>77</v>
      </c>
      <c r="P867" t="s">
        <v>2082</v>
      </c>
      <c r="Q867">
        <v>6</v>
      </c>
      <c r="R867">
        <v>0</v>
      </c>
      <c r="S867">
        <v>0</v>
      </c>
      <c r="U867">
        <v>60000</v>
      </c>
      <c r="V867">
        <v>60000</v>
      </c>
      <c r="W867">
        <v>0</v>
      </c>
      <c r="X867">
        <v>0</v>
      </c>
      <c r="Y867" t="s">
        <v>48</v>
      </c>
    </row>
    <row r="868" spans="1:25" x14ac:dyDescent="0.25">
      <c r="A868">
        <v>867</v>
      </c>
      <c r="B868">
        <v>64667</v>
      </c>
      <c r="C868">
        <v>0</v>
      </c>
      <c r="D868">
        <v>0</v>
      </c>
      <c r="E868" t="s">
        <v>2093</v>
      </c>
      <c r="F868" t="s">
        <v>2094</v>
      </c>
      <c r="G868">
        <v>1</v>
      </c>
      <c r="H868" s="6">
        <v>30787776</v>
      </c>
      <c r="I868" s="7">
        <v>45775</v>
      </c>
      <c r="J868" s="7">
        <v>45775</v>
      </c>
      <c r="K868">
        <v>7</v>
      </c>
      <c r="L868" t="s">
        <v>40</v>
      </c>
      <c r="M868" t="s">
        <v>6</v>
      </c>
      <c r="N868" t="s">
        <v>41</v>
      </c>
      <c r="O868" t="s">
        <v>64</v>
      </c>
      <c r="P868" t="s">
        <v>2082</v>
      </c>
      <c r="Q868">
        <v>7</v>
      </c>
      <c r="R868">
        <v>0</v>
      </c>
      <c r="S868">
        <v>0</v>
      </c>
      <c r="U868">
        <v>2155144</v>
      </c>
      <c r="V868">
        <v>2155144</v>
      </c>
      <c r="W868">
        <v>0</v>
      </c>
      <c r="X868">
        <v>0</v>
      </c>
      <c r="Y868" t="s">
        <v>2086</v>
      </c>
    </row>
    <row r="869" spans="1:25" x14ac:dyDescent="0.25">
      <c r="A869">
        <v>868</v>
      </c>
      <c r="B869">
        <v>64652</v>
      </c>
      <c r="C869">
        <v>0</v>
      </c>
      <c r="D869">
        <v>0</v>
      </c>
      <c r="E869" t="s">
        <v>378</v>
      </c>
      <c r="F869" t="s">
        <v>379</v>
      </c>
      <c r="G869">
        <v>1</v>
      </c>
      <c r="H869" s="6">
        <v>60000000</v>
      </c>
      <c r="I869" s="7">
        <v>45775</v>
      </c>
      <c r="J869" s="7">
        <v>45775</v>
      </c>
      <c r="K869">
        <v>15</v>
      </c>
      <c r="L869" t="s">
        <v>40</v>
      </c>
      <c r="M869" t="s">
        <v>5</v>
      </c>
      <c r="N869" t="s">
        <v>41</v>
      </c>
      <c r="O869" t="s">
        <v>77</v>
      </c>
      <c r="P869" t="s">
        <v>2082</v>
      </c>
      <c r="Q869">
        <v>7</v>
      </c>
      <c r="R869">
        <v>8</v>
      </c>
      <c r="S869">
        <v>0</v>
      </c>
      <c r="U869">
        <v>9000000</v>
      </c>
      <c r="V869">
        <v>4200000</v>
      </c>
      <c r="W869">
        <v>4800000</v>
      </c>
      <c r="X869">
        <v>0</v>
      </c>
      <c r="Y869" t="s">
        <v>48</v>
      </c>
    </row>
    <row r="870" spans="1:25" x14ac:dyDescent="0.25">
      <c r="A870">
        <v>869</v>
      </c>
      <c r="B870">
        <v>64669</v>
      </c>
      <c r="C870">
        <v>0</v>
      </c>
      <c r="D870">
        <v>0</v>
      </c>
      <c r="E870" t="s">
        <v>1392</v>
      </c>
      <c r="F870" t="s">
        <v>1393</v>
      </c>
      <c r="G870">
        <v>1</v>
      </c>
      <c r="H870" s="6">
        <v>1779556</v>
      </c>
      <c r="I870" s="7">
        <v>45775</v>
      </c>
      <c r="J870" s="7">
        <v>45775</v>
      </c>
      <c r="K870">
        <v>10</v>
      </c>
      <c r="L870" t="s">
        <v>40</v>
      </c>
      <c r="M870" t="s">
        <v>5</v>
      </c>
      <c r="N870" t="s">
        <v>41</v>
      </c>
      <c r="O870" t="s">
        <v>57</v>
      </c>
      <c r="P870" t="s">
        <v>2082</v>
      </c>
      <c r="Q870">
        <v>10</v>
      </c>
      <c r="R870">
        <v>0</v>
      </c>
      <c r="S870">
        <v>0</v>
      </c>
      <c r="U870">
        <v>177956</v>
      </c>
      <c r="V870">
        <v>177956</v>
      </c>
      <c r="W870">
        <v>0</v>
      </c>
      <c r="X870">
        <v>0</v>
      </c>
      <c r="Y870" t="s">
        <v>109</v>
      </c>
    </row>
    <row r="871" spans="1:25" x14ac:dyDescent="0.25">
      <c r="A871">
        <v>870</v>
      </c>
      <c r="B871">
        <v>64636</v>
      </c>
      <c r="C871">
        <v>0</v>
      </c>
      <c r="D871">
        <v>0</v>
      </c>
      <c r="E871" t="s">
        <v>2196</v>
      </c>
      <c r="F871" t="s">
        <v>2197</v>
      </c>
      <c r="G871">
        <v>1</v>
      </c>
      <c r="H871" s="6">
        <v>728950</v>
      </c>
      <c r="I871" s="7">
        <v>45772</v>
      </c>
      <c r="J871" s="7">
        <v>45772</v>
      </c>
      <c r="K871">
        <v>8</v>
      </c>
      <c r="L871" t="s">
        <v>40</v>
      </c>
      <c r="M871" t="s">
        <v>5</v>
      </c>
      <c r="N871" t="s">
        <v>41</v>
      </c>
      <c r="O871" t="s">
        <v>57</v>
      </c>
      <c r="P871" t="s">
        <v>2082</v>
      </c>
      <c r="Q871">
        <v>8</v>
      </c>
      <c r="R871">
        <v>0</v>
      </c>
      <c r="S871">
        <v>0</v>
      </c>
      <c r="U871">
        <v>58316</v>
      </c>
      <c r="V871">
        <v>58316</v>
      </c>
      <c r="W871">
        <v>0</v>
      </c>
      <c r="X871">
        <v>0</v>
      </c>
      <c r="Y871" t="s">
        <v>48</v>
      </c>
    </row>
    <row r="872" spans="1:25" x14ac:dyDescent="0.25">
      <c r="A872">
        <v>871</v>
      </c>
      <c r="B872">
        <v>64643</v>
      </c>
      <c r="C872">
        <v>0</v>
      </c>
      <c r="D872">
        <v>0</v>
      </c>
      <c r="E872" t="s">
        <v>313</v>
      </c>
      <c r="F872" t="s">
        <v>314</v>
      </c>
      <c r="G872">
        <v>1</v>
      </c>
      <c r="H872" s="6">
        <v>1604809</v>
      </c>
      <c r="I872" s="7">
        <v>45772</v>
      </c>
      <c r="J872" s="7">
        <v>45772</v>
      </c>
      <c r="K872">
        <v>15</v>
      </c>
      <c r="L872" t="s">
        <v>40</v>
      </c>
      <c r="M872" t="s">
        <v>3</v>
      </c>
      <c r="N872" t="s">
        <v>41</v>
      </c>
      <c r="O872" t="s">
        <v>51</v>
      </c>
      <c r="P872" t="s">
        <v>2082</v>
      </c>
      <c r="Q872">
        <v>10</v>
      </c>
      <c r="R872">
        <v>5</v>
      </c>
      <c r="S872">
        <v>0</v>
      </c>
      <c r="U872">
        <v>240721</v>
      </c>
      <c r="V872">
        <v>160481</v>
      </c>
      <c r="W872">
        <v>80240</v>
      </c>
      <c r="X872">
        <v>0</v>
      </c>
      <c r="Y872" t="s">
        <v>109</v>
      </c>
    </row>
    <row r="873" spans="1:25" x14ac:dyDescent="0.25">
      <c r="A873">
        <v>872</v>
      </c>
      <c r="B873">
        <v>64644</v>
      </c>
      <c r="C873">
        <v>0</v>
      </c>
      <c r="D873">
        <v>0</v>
      </c>
      <c r="E873" t="s">
        <v>313</v>
      </c>
      <c r="F873" t="s">
        <v>314</v>
      </c>
      <c r="G873">
        <v>1</v>
      </c>
      <c r="H873" s="6">
        <v>1556536</v>
      </c>
      <c r="I873" s="7">
        <v>45772</v>
      </c>
      <c r="J873" s="7">
        <v>45772</v>
      </c>
      <c r="K873">
        <v>15</v>
      </c>
      <c r="L873" t="s">
        <v>40</v>
      </c>
      <c r="M873" t="s">
        <v>3</v>
      </c>
      <c r="N873" t="s">
        <v>41</v>
      </c>
      <c r="O873" t="s">
        <v>51</v>
      </c>
      <c r="P873" t="s">
        <v>2082</v>
      </c>
      <c r="Q873">
        <v>10</v>
      </c>
      <c r="R873">
        <v>5</v>
      </c>
      <c r="S873">
        <v>0</v>
      </c>
      <c r="U873">
        <v>233480</v>
      </c>
      <c r="V873">
        <v>155654</v>
      </c>
      <c r="W873">
        <v>77827</v>
      </c>
      <c r="X873">
        <v>0</v>
      </c>
      <c r="Y873" t="s">
        <v>109</v>
      </c>
    </row>
    <row r="874" spans="1:25" x14ac:dyDescent="0.25">
      <c r="A874">
        <v>873</v>
      </c>
      <c r="B874">
        <v>64628</v>
      </c>
      <c r="C874">
        <v>0</v>
      </c>
      <c r="D874">
        <v>0</v>
      </c>
      <c r="E874" t="s">
        <v>2443</v>
      </c>
      <c r="F874" t="s">
        <v>2444</v>
      </c>
      <c r="G874">
        <v>1</v>
      </c>
      <c r="H874" s="6">
        <v>30000000</v>
      </c>
      <c r="I874" s="7">
        <v>45772</v>
      </c>
      <c r="J874" s="7">
        <v>45772</v>
      </c>
      <c r="K874">
        <v>15</v>
      </c>
      <c r="L874" t="s">
        <v>40</v>
      </c>
      <c r="M874" t="s">
        <v>5</v>
      </c>
      <c r="N874" t="s">
        <v>41</v>
      </c>
      <c r="O874" t="s">
        <v>57</v>
      </c>
      <c r="P874" t="s">
        <v>2082</v>
      </c>
      <c r="Q874">
        <v>4</v>
      </c>
      <c r="R874">
        <v>11</v>
      </c>
      <c r="S874">
        <v>0</v>
      </c>
      <c r="U874">
        <v>4500000</v>
      </c>
      <c r="V874">
        <v>1200000</v>
      </c>
      <c r="W874">
        <v>3300000</v>
      </c>
      <c r="X874">
        <v>0</v>
      </c>
      <c r="Y874" t="s">
        <v>2086</v>
      </c>
    </row>
    <row r="875" spans="1:25" x14ac:dyDescent="0.25">
      <c r="A875">
        <v>874</v>
      </c>
      <c r="B875">
        <v>64621</v>
      </c>
      <c r="C875">
        <v>0</v>
      </c>
      <c r="D875">
        <v>0</v>
      </c>
      <c r="E875" t="s">
        <v>2204</v>
      </c>
      <c r="F875" t="s">
        <v>2205</v>
      </c>
      <c r="G875">
        <v>1</v>
      </c>
      <c r="H875" s="6">
        <v>250000</v>
      </c>
      <c r="I875" s="7">
        <v>45772</v>
      </c>
      <c r="J875" s="7">
        <v>45772</v>
      </c>
      <c r="K875" t="s">
        <v>2195</v>
      </c>
      <c r="L875" t="s">
        <v>40</v>
      </c>
      <c r="M875" t="s">
        <v>5</v>
      </c>
      <c r="N875" t="s">
        <v>41</v>
      </c>
      <c r="O875" t="s">
        <v>57</v>
      </c>
      <c r="P875" t="s">
        <v>2082</v>
      </c>
      <c r="Q875">
        <v>3.7</v>
      </c>
      <c r="R875">
        <v>9.9</v>
      </c>
      <c r="S875">
        <v>0</v>
      </c>
      <c r="U875">
        <v>34000</v>
      </c>
      <c r="V875">
        <v>9250</v>
      </c>
      <c r="W875">
        <v>24750</v>
      </c>
      <c r="X875">
        <v>0</v>
      </c>
      <c r="Y875" t="s">
        <v>48</v>
      </c>
    </row>
    <row r="876" spans="1:25" x14ac:dyDescent="0.25">
      <c r="A876">
        <v>875</v>
      </c>
      <c r="B876">
        <v>64645</v>
      </c>
      <c r="C876">
        <v>0</v>
      </c>
      <c r="D876">
        <v>0</v>
      </c>
      <c r="E876" t="s">
        <v>384</v>
      </c>
      <c r="F876" t="s">
        <v>385</v>
      </c>
      <c r="G876">
        <v>1</v>
      </c>
      <c r="H876" s="6">
        <v>1909712</v>
      </c>
      <c r="I876" s="7">
        <v>45772</v>
      </c>
      <c r="J876" s="7">
        <v>45772</v>
      </c>
      <c r="K876">
        <v>15</v>
      </c>
      <c r="L876" t="s">
        <v>40</v>
      </c>
      <c r="M876" t="s">
        <v>3</v>
      </c>
      <c r="N876" t="s">
        <v>41</v>
      </c>
      <c r="O876" t="s">
        <v>51</v>
      </c>
      <c r="P876" t="s">
        <v>2082</v>
      </c>
      <c r="Q876">
        <v>10</v>
      </c>
      <c r="R876">
        <v>5</v>
      </c>
      <c r="S876">
        <v>0</v>
      </c>
      <c r="U876">
        <v>286457</v>
      </c>
      <c r="V876">
        <v>190971</v>
      </c>
      <c r="W876">
        <v>95486</v>
      </c>
      <c r="X876">
        <v>0</v>
      </c>
      <c r="Y876" t="s">
        <v>72</v>
      </c>
    </row>
    <row r="877" spans="1:25" x14ac:dyDescent="0.25">
      <c r="A877">
        <v>876</v>
      </c>
      <c r="B877">
        <v>64646</v>
      </c>
      <c r="C877">
        <v>0</v>
      </c>
      <c r="D877">
        <v>0</v>
      </c>
      <c r="E877" t="s">
        <v>384</v>
      </c>
      <c r="F877" t="s">
        <v>385</v>
      </c>
      <c r="G877">
        <v>1</v>
      </c>
      <c r="H877" s="6">
        <v>1865782</v>
      </c>
      <c r="I877" s="7">
        <v>45772</v>
      </c>
      <c r="J877" s="7">
        <v>45772</v>
      </c>
      <c r="K877">
        <v>15</v>
      </c>
      <c r="L877" t="s">
        <v>40</v>
      </c>
      <c r="M877" t="s">
        <v>3</v>
      </c>
      <c r="N877" t="s">
        <v>41</v>
      </c>
      <c r="O877" t="s">
        <v>51</v>
      </c>
      <c r="P877" t="s">
        <v>2082</v>
      </c>
      <c r="Q877">
        <v>10</v>
      </c>
      <c r="R877">
        <v>5</v>
      </c>
      <c r="S877">
        <v>0</v>
      </c>
      <c r="U877">
        <v>279867</v>
      </c>
      <c r="V877">
        <v>186578</v>
      </c>
      <c r="W877">
        <v>93289</v>
      </c>
      <c r="X877">
        <v>0</v>
      </c>
      <c r="Y877" t="s">
        <v>72</v>
      </c>
    </row>
    <row r="878" spans="1:25" x14ac:dyDescent="0.25">
      <c r="A878">
        <v>877</v>
      </c>
      <c r="B878">
        <v>64637</v>
      </c>
      <c r="C878">
        <v>0</v>
      </c>
      <c r="D878">
        <v>0</v>
      </c>
      <c r="E878" t="s">
        <v>393</v>
      </c>
      <c r="F878" t="s">
        <v>2586</v>
      </c>
      <c r="G878">
        <v>1</v>
      </c>
      <c r="H878" s="6">
        <v>6068751</v>
      </c>
      <c r="I878" s="7">
        <v>45772</v>
      </c>
      <c r="J878" s="7">
        <v>45772</v>
      </c>
      <c r="K878">
        <v>8</v>
      </c>
      <c r="L878" t="s">
        <v>40</v>
      </c>
      <c r="M878" t="s">
        <v>5</v>
      </c>
      <c r="N878" t="s">
        <v>41</v>
      </c>
      <c r="O878" t="s">
        <v>57</v>
      </c>
      <c r="P878" t="s">
        <v>2082</v>
      </c>
      <c r="Q878">
        <v>8</v>
      </c>
      <c r="R878">
        <v>0</v>
      </c>
      <c r="S878">
        <v>0</v>
      </c>
      <c r="U878">
        <v>485500</v>
      </c>
      <c r="V878">
        <v>485500</v>
      </c>
      <c r="W878">
        <v>0</v>
      </c>
      <c r="X878">
        <v>0</v>
      </c>
      <c r="Y878" t="s">
        <v>44</v>
      </c>
    </row>
    <row r="879" spans="1:25" x14ac:dyDescent="0.25">
      <c r="A879">
        <v>878</v>
      </c>
      <c r="B879">
        <v>64648</v>
      </c>
      <c r="C879">
        <v>0</v>
      </c>
      <c r="D879">
        <v>0</v>
      </c>
      <c r="E879" t="s">
        <v>391</v>
      </c>
      <c r="F879" t="s">
        <v>392</v>
      </c>
      <c r="G879">
        <v>1</v>
      </c>
      <c r="H879" s="6">
        <v>427243</v>
      </c>
      <c r="I879" s="7">
        <v>45772</v>
      </c>
      <c r="J879" s="7">
        <v>45772</v>
      </c>
      <c r="K879">
        <v>15</v>
      </c>
      <c r="L879" t="s">
        <v>40</v>
      </c>
      <c r="M879" t="s">
        <v>3</v>
      </c>
      <c r="N879" t="s">
        <v>41</v>
      </c>
      <c r="O879" t="s">
        <v>51</v>
      </c>
      <c r="P879" t="s">
        <v>2082</v>
      </c>
      <c r="Q879">
        <v>10</v>
      </c>
      <c r="R879">
        <v>5</v>
      </c>
      <c r="S879">
        <v>0</v>
      </c>
      <c r="U879">
        <v>64086</v>
      </c>
      <c r="V879">
        <v>42724</v>
      </c>
      <c r="W879">
        <v>21362</v>
      </c>
      <c r="X879">
        <v>0</v>
      </c>
      <c r="Y879" t="s">
        <v>72</v>
      </c>
    </row>
    <row r="880" spans="1:25" x14ac:dyDescent="0.25">
      <c r="A880">
        <v>879</v>
      </c>
      <c r="B880">
        <v>64649</v>
      </c>
      <c r="C880">
        <v>0</v>
      </c>
      <c r="D880">
        <v>0</v>
      </c>
      <c r="E880" t="s">
        <v>391</v>
      </c>
      <c r="F880" t="s">
        <v>392</v>
      </c>
      <c r="G880">
        <v>1</v>
      </c>
      <c r="H880" s="6">
        <v>422233</v>
      </c>
      <c r="I880" s="7">
        <v>45772</v>
      </c>
      <c r="J880" s="7">
        <v>45772</v>
      </c>
      <c r="K880">
        <v>15</v>
      </c>
      <c r="L880" t="s">
        <v>40</v>
      </c>
      <c r="M880" t="s">
        <v>3</v>
      </c>
      <c r="N880" t="s">
        <v>41</v>
      </c>
      <c r="O880" t="s">
        <v>51</v>
      </c>
      <c r="P880" t="s">
        <v>2082</v>
      </c>
      <c r="Q880">
        <v>10</v>
      </c>
      <c r="R880">
        <v>5</v>
      </c>
      <c r="S880">
        <v>0</v>
      </c>
      <c r="U880">
        <v>63335</v>
      </c>
      <c r="V880">
        <v>42223</v>
      </c>
      <c r="W880">
        <v>21112</v>
      </c>
      <c r="X880">
        <v>0</v>
      </c>
      <c r="Y880" t="s">
        <v>72</v>
      </c>
    </row>
    <row r="881" spans="1:25" x14ac:dyDescent="0.25">
      <c r="A881">
        <v>880</v>
      </c>
      <c r="B881">
        <v>64647</v>
      </c>
      <c r="C881">
        <v>0</v>
      </c>
      <c r="D881">
        <v>0</v>
      </c>
      <c r="E881" t="s">
        <v>386</v>
      </c>
      <c r="F881" t="s">
        <v>387</v>
      </c>
      <c r="G881">
        <v>1</v>
      </c>
      <c r="H881" s="6">
        <v>321710</v>
      </c>
      <c r="I881" s="7">
        <v>45772</v>
      </c>
      <c r="J881" s="7">
        <v>45772</v>
      </c>
      <c r="K881">
        <v>15</v>
      </c>
      <c r="L881" t="s">
        <v>40</v>
      </c>
      <c r="M881" t="s">
        <v>3</v>
      </c>
      <c r="N881" t="s">
        <v>41</v>
      </c>
      <c r="O881" t="s">
        <v>51</v>
      </c>
      <c r="P881" t="s">
        <v>2082</v>
      </c>
      <c r="Q881">
        <v>10</v>
      </c>
      <c r="R881">
        <v>5</v>
      </c>
      <c r="S881">
        <v>0</v>
      </c>
      <c r="U881">
        <v>48257</v>
      </c>
      <c r="V881">
        <v>32171</v>
      </c>
      <c r="W881">
        <v>16086</v>
      </c>
      <c r="X881">
        <v>0</v>
      </c>
      <c r="Y881" t="s">
        <v>72</v>
      </c>
    </row>
    <row r="882" spans="1:25" x14ac:dyDescent="0.25">
      <c r="A882">
        <v>881</v>
      </c>
      <c r="B882">
        <v>64657</v>
      </c>
      <c r="C882">
        <v>0</v>
      </c>
      <c r="D882">
        <v>0</v>
      </c>
      <c r="E882" t="s">
        <v>386</v>
      </c>
      <c r="F882" t="s">
        <v>387</v>
      </c>
      <c r="G882">
        <v>1</v>
      </c>
      <c r="H882" s="6">
        <v>326516</v>
      </c>
      <c r="I882" s="7">
        <v>45772</v>
      </c>
      <c r="J882" s="7">
        <v>45772</v>
      </c>
      <c r="K882">
        <v>15</v>
      </c>
      <c r="L882" t="s">
        <v>40</v>
      </c>
      <c r="M882" t="s">
        <v>3</v>
      </c>
      <c r="N882" t="s">
        <v>41</v>
      </c>
      <c r="O882" t="s">
        <v>51</v>
      </c>
      <c r="P882" t="s">
        <v>2082</v>
      </c>
      <c r="Q882">
        <v>10</v>
      </c>
      <c r="R882">
        <v>5</v>
      </c>
      <c r="S882">
        <v>0</v>
      </c>
      <c r="U882">
        <v>48977</v>
      </c>
      <c r="V882">
        <v>32652</v>
      </c>
      <c r="W882">
        <v>16326</v>
      </c>
      <c r="X882">
        <v>0</v>
      </c>
      <c r="Y882" t="s">
        <v>72</v>
      </c>
    </row>
    <row r="883" spans="1:25" x14ac:dyDescent="0.25">
      <c r="A883">
        <v>882</v>
      </c>
      <c r="B883">
        <v>64633</v>
      </c>
      <c r="C883">
        <v>0</v>
      </c>
      <c r="D883">
        <v>0</v>
      </c>
      <c r="E883" t="s">
        <v>1702</v>
      </c>
      <c r="F883" t="s">
        <v>1703</v>
      </c>
      <c r="G883">
        <v>1</v>
      </c>
      <c r="H883" s="6">
        <v>15000000</v>
      </c>
      <c r="I883" s="7">
        <v>45772</v>
      </c>
      <c r="J883" s="7">
        <v>45772</v>
      </c>
      <c r="K883">
        <v>15</v>
      </c>
      <c r="L883" t="s">
        <v>40</v>
      </c>
      <c r="M883" t="s">
        <v>5</v>
      </c>
      <c r="N883" t="s">
        <v>41</v>
      </c>
      <c r="O883" t="s">
        <v>47</v>
      </c>
      <c r="P883" t="s">
        <v>2082</v>
      </c>
      <c r="Q883">
        <v>5</v>
      </c>
      <c r="R883">
        <v>10</v>
      </c>
      <c r="S883">
        <v>0</v>
      </c>
      <c r="U883">
        <v>2250000</v>
      </c>
      <c r="V883">
        <v>750000</v>
      </c>
      <c r="W883">
        <v>1500000</v>
      </c>
      <c r="X883">
        <v>0</v>
      </c>
      <c r="Y883" t="s">
        <v>48</v>
      </c>
    </row>
    <row r="884" spans="1:25" x14ac:dyDescent="0.25">
      <c r="A884">
        <v>883</v>
      </c>
      <c r="B884">
        <v>64634</v>
      </c>
      <c r="C884">
        <v>0</v>
      </c>
      <c r="D884">
        <v>0</v>
      </c>
      <c r="E884" t="s">
        <v>1974</v>
      </c>
      <c r="F884" t="s">
        <v>1975</v>
      </c>
      <c r="G884">
        <v>1</v>
      </c>
      <c r="H884" s="6">
        <v>746667</v>
      </c>
      <c r="I884" s="7">
        <v>45772</v>
      </c>
      <c r="J884" s="7">
        <v>45772</v>
      </c>
      <c r="K884">
        <v>7</v>
      </c>
      <c r="L884" t="s">
        <v>40</v>
      </c>
      <c r="M884" t="s">
        <v>5</v>
      </c>
      <c r="N884" t="s">
        <v>41</v>
      </c>
      <c r="O884" t="s">
        <v>57</v>
      </c>
      <c r="P884" t="s">
        <v>2082</v>
      </c>
      <c r="Q884">
        <v>7</v>
      </c>
      <c r="R884">
        <v>0</v>
      </c>
      <c r="S884">
        <v>0</v>
      </c>
      <c r="U884">
        <v>52267</v>
      </c>
      <c r="V884">
        <v>52267</v>
      </c>
      <c r="W884">
        <v>0</v>
      </c>
      <c r="X884">
        <v>0</v>
      </c>
      <c r="Y884" t="s">
        <v>48</v>
      </c>
    </row>
    <row r="885" spans="1:25" x14ac:dyDescent="0.25">
      <c r="A885">
        <v>884</v>
      </c>
      <c r="B885">
        <v>64638</v>
      </c>
      <c r="C885">
        <v>0</v>
      </c>
      <c r="D885">
        <v>0</v>
      </c>
      <c r="E885" t="s">
        <v>2489</v>
      </c>
      <c r="F885" t="s">
        <v>2490</v>
      </c>
      <c r="G885">
        <v>1</v>
      </c>
      <c r="H885" s="6">
        <v>275294</v>
      </c>
      <c r="I885" s="7">
        <v>45772</v>
      </c>
      <c r="J885" s="7">
        <v>45772</v>
      </c>
      <c r="K885">
        <v>15</v>
      </c>
      <c r="L885" t="s">
        <v>40</v>
      </c>
      <c r="M885" t="s">
        <v>5</v>
      </c>
      <c r="N885" t="s">
        <v>41</v>
      </c>
      <c r="O885" t="s">
        <v>77</v>
      </c>
      <c r="P885" t="s">
        <v>2082</v>
      </c>
      <c r="Q885">
        <v>4</v>
      </c>
      <c r="R885">
        <v>11</v>
      </c>
      <c r="S885">
        <v>0</v>
      </c>
      <c r="U885">
        <v>41294</v>
      </c>
      <c r="V885">
        <v>11012</v>
      </c>
      <c r="W885">
        <v>30282</v>
      </c>
      <c r="X885">
        <v>0</v>
      </c>
      <c r="Y885" t="s">
        <v>48</v>
      </c>
    </row>
    <row r="886" spans="1:25" x14ac:dyDescent="0.25">
      <c r="A886">
        <v>885</v>
      </c>
      <c r="B886">
        <v>64627</v>
      </c>
      <c r="C886">
        <v>0</v>
      </c>
      <c r="D886">
        <v>0</v>
      </c>
      <c r="E886" t="s">
        <v>1638</v>
      </c>
      <c r="F886" t="s">
        <v>1639</v>
      </c>
      <c r="G886">
        <v>1</v>
      </c>
      <c r="H886" s="6">
        <v>647971</v>
      </c>
      <c r="I886" s="7">
        <v>45772</v>
      </c>
      <c r="J886" s="7">
        <v>45772</v>
      </c>
      <c r="K886">
        <v>7</v>
      </c>
      <c r="L886" t="s">
        <v>40</v>
      </c>
      <c r="M886" t="s">
        <v>5</v>
      </c>
      <c r="N886" t="s">
        <v>41</v>
      </c>
      <c r="O886" t="s">
        <v>47</v>
      </c>
      <c r="P886" t="s">
        <v>2082</v>
      </c>
      <c r="Q886">
        <v>7</v>
      </c>
      <c r="R886">
        <v>0</v>
      </c>
      <c r="S886">
        <v>0</v>
      </c>
      <c r="U886">
        <v>45358</v>
      </c>
      <c r="V886">
        <v>45358</v>
      </c>
      <c r="W886">
        <v>0</v>
      </c>
      <c r="X886">
        <v>0</v>
      </c>
      <c r="Y886" t="s">
        <v>48</v>
      </c>
    </row>
    <row r="887" spans="1:25" x14ac:dyDescent="0.25">
      <c r="A887">
        <v>886</v>
      </c>
      <c r="B887">
        <v>64617</v>
      </c>
      <c r="C887">
        <v>0</v>
      </c>
      <c r="D887">
        <v>0</v>
      </c>
      <c r="E887" t="s">
        <v>1378</v>
      </c>
      <c r="F887" t="s">
        <v>1379</v>
      </c>
      <c r="G887">
        <v>1</v>
      </c>
      <c r="H887" s="6">
        <v>6379575</v>
      </c>
      <c r="I887" s="7">
        <v>45772</v>
      </c>
      <c r="J887" s="7">
        <v>45772</v>
      </c>
      <c r="K887">
        <v>15</v>
      </c>
      <c r="L887" t="s">
        <v>40</v>
      </c>
      <c r="M887" t="s">
        <v>4</v>
      </c>
      <c r="N887" t="s">
        <v>41</v>
      </c>
      <c r="O887" t="s">
        <v>51</v>
      </c>
      <c r="P887" t="s">
        <v>2082</v>
      </c>
      <c r="Q887">
        <v>5.5</v>
      </c>
      <c r="R887">
        <v>7</v>
      </c>
      <c r="S887">
        <v>2.5</v>
      </c>
      <c r="U887">
        <v>956936</v>
      </c>
      <c r="V887">
        <v>350877</v>
      </c>
      <c r="W887">
        <v>446570</v>
      </c>
      <c r="X887">
        <v>159489</v>
      </c>
      <c r="Y887" t="s">
        <v>109</v>
      </c>
    </row>
    <row r="888" spans="1:25" x14ac:dyDescent="0.25">
      <c r="A888">
        <v>887</v>
      </c>
      <c r="B888">
        <v>66829</v>
      </c>
      <c r="C888">
        <v>0</v>
      </c>
      <c r="D888">
        <v>0</v>
      </c>
      <c r="E888" t="s">
        <v>2479</v>
      </c>
      <c r="F888" t="s">
        <v>2480</v>
      </c>
      <c r="G888">
        <v>1</v>
      </c>
      <c r="H888" s="6"/>
      <c r="I888" s="7">
        <v>45772</v>
      </c>
      <c r="J888" s="7"/>
      <c r="K888">
        <v>15</v>
      </c>
      <c r="L888" t="s">
        <v>40</v>
      </c>
      <c r="M888" t="s">
        <v>5</v>
      </c>
      <c r="N888" t="s">
        <v>41</v>
      </c>
      <c r="O888" t="s">
        <v>47</v>
      </c>
      <c r="P888" t="s">
        <v>2082</v>
      </c>
      <c r="Q888">
        <v>5</v>
      </c>
      <c r="R888">
        <v>10</v>
      </c>
      <c r="S888">
        <v>0</v>
      </c>
      <c r="U888">
        <v>0</v>
      </c>
      <c r="V888">
        <v>0</v>
      </c>
      <c r="W888">
        <v>0</v>
      </c>
      <c r="X888">
        <v>0</v>
      </c>
      <c r="Y888" t="s">
        <v>48</v>
      </c>
    </row>
    <row r="889" spans="1:25" x14ac:dyDescent="0.25">
      <c r="A889">
        <v>888</v>
      </c>
      <c r="B889">
        <v>64618</v>
      </c>
      <c r="C889">
        <v>0</v>
      </c>
      <c r="D889">
        <v>0</v>
      </c>
      <c r="E889" t="s">
        <v>1798</v>
      </c>
      <c r="F889" t="s">
        <v>1799</v>
      </c>
      <c r="G889">
        <v>1</v>
      </c>
      <c r="H889" s="6">
        <v>5000000</v>
      </c>
      <c r="I889" s="7">
        <v>45772</v>
      </c>
      <c r="J889" s="7">
        <v>45772</v>
      </c>
      <c r="K889" t="s">
        <v>1179</v>
      </c>
      <c r="L889" t="s">
        <v>40</v>
      </c>
      <c r="M889" t="s">
        <v>5</v>
      </c>
      <c r="N889" t="s">
        <v>41</v>
      </c>
      <c r="O889" t="s">
        <v>57</v>
      </c>
      <c r="P889" t="s">
        <v>2082</v>
      </c>
      <c r="Q889">
        <v>5.8</v>
      </c>
      <c r="R889">
        <v>0</v>
      </c>
      <c r="S889">
        <v>0</v>
      </c>
      <c r="U889">
        <v>290000</v>
      </c>
      <c r="V889">
        <v>290000</v>
      </c>
      <c r="W889">
        <v>0</v>
      </c>
      <c r="X889">
        <v>0</v>
      </c>
      <c r="Y889" t="s">
        <v>48</v>
      </c>
    </row>
    <row r="890" spans="1:25" x14ac:dyDescent="0.25">
      <c r="A890">
        <v>889</v>
      </c>
      <c r="B890">
        <v>64641</v>
      </c>
      <c r="C890">
        <v>0</v>
      </c>
      <c r="D890">
        <v>0</v>
      </c>
      <c r="E890" t="s">
        <v>181</v>
      </c>
      <c r="F890" t="s">
        <v>182</v>
      </c>
      <c r="G890">
        <v>1</v>
      </c>
      <c r="H890" s="6">
        <v>1103224</v>
      </c>
      <c r="I890" s="7">
        <v>45772</v>
      </c>
      <c r="J890" s="7">
        <v>45772</v>
      </c>
      <c r="K890">
        <v>15</v>
      </c>
      <c r="L890" t="s">
        <v>40</v>
      </c>
      <c r="M890" t="s">
        <v>3</v>
      </c>
      <c r="N890" t="s">
        <v>41</v>
      </c>
      <c r="O890" t="s">
        <v>51</v>
      </c>
      <c r="P890" t="s">
        <v>2082</v>
      </c>
      <c r="Q890">
        <v>10</v>
      </c>
      <c r="R890">
        <v>5</v>
      </c>
      <c r="S890">
        <v>0</v>
      </c>
      <c r="U890">
        <v>165484</v>
      </c>
      <c r="V890">
        <v>110322</v>
      </c>
      <c r="W890">
        <v>55161</v>
      </c>
      <c r="X890">
        <v>0</v>
      </c>
      <c r="Y890" t="s">
        <v>72</v>
      </c>
    </row>
    <row r="891" spans="1:25" x14ac:dyDescent="0.25">
      <c r="A891">
        <v>890</v>
      </c>
      <c r="B891">
        <v>64642</v>
      </c>
      <c r="C891">
        <v>0</v>
      </c>
      <c r="D891">
        <v>0</v>
      </c>
      <c r="E891" t="s">
        <v>181</v>
      </c>
      <c r="F891" t="s">
        <v>182</v>
      </c>
      <c r="G891">
        <v>1</v>
      </c>
      <c r="H891" s="6">
        <v>1102089</v>
      </c>
      <c r="I891" s="7">
        <v>45772</v>
      </c>
      <c r="J891" s="7">
        <v>45772</v>
      </c>
      <c r="K891">
        <v>15</v>
      </c>
      <c r="L891" t="s">
        <v>40</v>
      </c>
      <c r="M891" t="s">
        <v>3</v>
      </c>
      <c r="N891" t="s">
        <v>41</v>
      </c>
      <c r="O891" t="s">
        <v>51</v>
      </c>
      <c r="P891" t="s">
        <v>2082</v>
      </c>
      <c r="Q891">
        <v>10</v>
      </c>
      <c r="R891">
        <v>5</v>
      </c>
      <c r="S891">
        <v>0</v>
      </c>
      <c r="U891">
        <v>165313</v>
      </c>
      <c r="V891">
        <v>110209</v>
      </c>
      <c r="W891">
        <v>55104</v>
      </c>
      <c r="X891">
        <v>0</v>
      </c>
      <c r="Y891" t="s">
        <v>72</v>
      </c>
    </row>
    <row r="892" spans="1:25" x14ac:dyDescent="0.25">
      <c r="A892">
        <v>891</v>
      </c>
      <c r="B892">
        <v>64619</v>
      </c>
      <c r="C892">
        <v>0</v>
      </c>
      <c r="D892">
        <v>0</v>
      </c>
      <c r="E892" t="s">
        <v>2193</v>
      </c>
      <c r="F892" t="s">
        <v>2194</v>
      </c>
      <c r="G892">
        <v>1</v>
      </c>
      <c r="H892" s="6">
        <v>1193000</v>
      </c>
      <c r="I892" s="7">
        <v>45772</v>
      </c>
      <c r="J892" s="7">
        <v>45772</v>
      </c>
      <c r="K892" t="s">
        <v>2195</v>
      </c>
      <c r="L892" t="s">
        <v>40</v>
      </c>
      <c r="M892" t="s">
        <v>5</v>
      </c>
      <c r="N892" t="s">
        <v>41</v>
      </c>
      <c r="O892" t="s">
        <v>57</v>
      </c>
      <c r="P892" t="s">
        <v>2082</v>
      </c>
      <c r="Q892">
        <v>3.7</v>
      </c>
      <c r="R892">
        <v>9.9</v>
      </c>
      <c r="S892">
        <v>0</v>
      </c>
      <c r="U892">
        <v>162248</v>
      </c>
      <c r="V892">
        <v>44141</v>
      </c>
      <c r="W892">
        <v>118107</v>
      </c>
      <c r="X892">
        <v>0</v>
      </c>
      <c r="Y892" t="s">
        <v>48</v>
      </c>
    </row>
    <row r="893" spans="1:25" x14ac:dyDescent="0.25">
      <c r="A893">
        <v>892</v>
      </c>
      <c r="B893">
        <v>64630</v>
      </c>
      <c r="C893">
        <v>0</v>
      </c>
      <c r="D893">
        <v>0</v>
      </c>
      <c r="E893" t="s">
        <v>2493</v>
      </c>
      <c r="F893" t="s">
        <v>2494</v>
      </c>
      <c r="G893">
        <v>1</v>
      </c>
      <c r="H893" s="6">
        <v>624213</v>
      </c>
      <c r="I893" s="7">
        <v>45772</v>
      </c>
      <c r="J893" s="7">
        <v>45772</v>
      </c>
      <c r="K893">
        <v>15</v>
      </c>
      <c r="L893" t="s">
        <v>40</v>
      </c>
      <c r="M893" t="s">
        <v>5</v>
      </c>
      <c r="N893" t="s">
        <v>41</v>
      </c>
      <c r="O893" t="s">
        <v>47</v>
      </c>
      <c r="P893" t="s">
        <v>2082</v>
      </c>
      <c r="Q893">
        <v>5</v>
      </c>
      <c r="R893">
        <v>10</v>
      </c>
      <c r="S893">
        <v>0</v>
      </c>
      <c r="U893">
        <v>93632</v>
      </c>
      <c r="V893">
        <v>31211</v>
      </c>
      <c r="W893">
        <v>62421</v>
      </c>
      <c r="X893">
        <v>0</v>
      </c>
      <c r="Y893" t="s">
        <v>48</v>
      </c>
    </row>
    <row r="894" spans="1:25" x14ac:dyDescent="0.25">
      <c r="A894">
        <v>893</v>
      </c>
      <c r="B894">
        <v>64632</v>
      </c>
      <c r="C894">
        <v>0</v>
      </c>
      <c r="D894">
        <v>0</v>
      </c>
      <c r="E894" t="s">
        <v>1700</v>
      </c>
      <c r="F894" t="s">
        <v>1701</v>
      </c>
      <c r="G894">
        <v>1</v>
      </c>
      <c r="H894" s="6">
        <v>4000000</v>
      </c>
      <c r="I894" s="7">
        <v>45772</v>
      </c>
      <c r="J894" s="7">
        <v>45772</v>
      </c>
      <c r="K894">
        <v>15</v>
      </c>
      <c r="L894" t="s">
        <v>40</v>
      </c>
      <c r="M894" t="s">
        <v>5</v>
      </c>
      <c r="N894" t="s">
        <v>41</v>
      </c>
      <c r="O894" t="s">
        <v>47</v>
      </c>
      <c r="P894" t="s">
        <v>2082</v>
      </c>
      <c r="Q894">
        <v>5</v>
      </c>
      <c r="R894">
        <v>10</v>
      </c>
      <c r="S894">
        <v>0</v>
      </c>
      <c r="U894">
        <v>600000</v>
      </c>
      <c r="V894">
        <v>200000</v>
      </c>
      <c r="W894">
        <v>400000</v>
      </c>
      <c r="X894">
        <v>0</v>
      </c>
      <c r="Y894" t="s">
        <v>48</v>
      </c>
    </row>
    <row r="895" spans="1:25" x14ac:dyDescent="0.25">
      <c r="A895">
        <v>894</v>
      </c>
      <c r="B895">
        <v>64631</v>
      </c>
      <c r="C895">
        <v>0</v>
      </c>
      <c r="D895">
        <v>0</v>
      </c>
      <c r="E895" t="s">
        <v>2475</v>
      </c>
      <c r="F895" t="s">
        <v>2476</v>
      </c>
      <c r="G895">
        <v>1</v>
      </c>
      <c r="H895" s="6">
        <v>1000000</v>
      </c>
      <c r="I895" s="7">
        <v>45772</v>
      </c>
      <c r="J895" s="7">
        <v>45772</v>
      </c>
      <c r="K895">
        <v>15</v>
      </c>
      <c r="L895" t="s">
        <v>40</v>
      </c>
      <c r="M895" t="s">
        <v>5</v>
      </c>
      <c r="N895" t="s">
        <v>41</v>
      </c>
      <c r="O895" t="s">
        <v>47</v>
      </c>
      <c r="P895" t="s">
        <v>2082</v>
      </c>
      <c r="Q895">
        <v>5</v>
      </c>
      <c r="R895">
        <v>10</v>
      </c>
      <c r="S895">
        <v>0</v>
      </c>
      <c r="U895">
        <v>150000</v>
      </c>
      <c r="V895">
        <v>50000</v>
      </c>
      <c r="W895">
        <v>100000</v>
      </c>
      <c r="X895">
        <v>0</v>
      </c>
      <c r="Y895" t="s">
        <v>48</v>
      </c>
    </row>
    <row r="896" spans="1:25" x14ac:dyDescent="0.25">
      <c r="A896">
        <v>895</v>
      </c>
      <c r="B896">
        <v>64622</v>
      </c>
      <c r="C896">
        <v>0</v>
      </c>
      <c r="D896">
        <v>0</v>
      </c>
      <c r="E896" t="s">
        <v>2212</v>
      </c>
      <c r="F896" t="s">
        <v>2213</v>
      </c>
      <c r="G896">
        <v>1</v>
      </c>
      <c r="H896" s="6">
        <v>4645000</v>
      </c>
      <c r="I896" s="7">
        <v>45772</v>
      </c>
      <c r="J896" s="7">
        <v>45772</v>
      </c>
      <c r="K896" t="s">
        <v>2195</v>
      </c>
      <c r="L896" t="s">
        <v>40</v>
      </c>
      <c r="M896" t="s">
        <v>5</v>
      </c>
      <c r="N896" t="s">
        <v>41</v>
      </c>
      <c r="O896" t="s">
        <v>57</v>
      </c>
      <c r="P896" t="s">
        <v>2082</v>
      </c>
      <c r="Q896">
        <v>3.7</v>
      </c>
      <c r="R896">
        <v>9.9</v>
      </c>
      <c r="S896">
        <v>0</v>
      </c>
      <c r="U896">
        <v>631720</v>
      </c>
      <c r="V896">
        <v>171865</v>
      </c>
      <c r="W896">
        <v>459855</v>
      </c>
      <c r="X896">
        <v>0</v>
      </c>
      <c r="Y896" t="s">
        <v>48</v>
      </c>
    </row>
    <row r="897" spans="1:25" x14ac:dyDescent="0.25">
      <c r="A897">
        <v>896</v>
      </c>
      <c r="B897">
        <v>64635</v>
      </c>
      <c r="C897">
        <v>0</v>
      </c>
      <c r="D897">
        <v>0</v>
      </c>
      <c r="E897" t="s">
        <v>2491</v>
      </c>
      <c r="F897" t="s">
        <v>2492</v>
      </c>
      <c r="G897">
        <v>1</v>
      </c>
      <c r="H897" s="6"/>
      <c r="I897" s="7">
        <v>45772</v>
      </c>
      <c r="J897" s="7">
        <v>45772</v>
      </c>
      <c r="K897">
        <v>15</v>
      </c>
      <c r="L897" t="s">
        <v>40</v>
      </c>
      <c r="M897" t="s">
        <v>5</v>
      </c>
      <c r="N897" t="s">
        <v>41</v>
      </c>
      <c r="O897" t="s">
        <v>47</v>
      </c>
      <c r="P897" t="s">
        <v>2082</v>
      </c>
      <c r="Q897">
        <v>5</v>
      </c>
      <c r="R897">
        <v>10</v>
      </c>
      <c r="S897">
        <v>0</v>
      </c>
      <c r="U897">
        <v>0</v>
      </c>
      <c r="V897">
        <v>0</v>
      </c>
      <c r="W897">
        <v>0</v>
      </c>
      <c r="X897">
        <v>0</v>
      </c>
      <c r="Y897" t="s">
        <v>48</v>
      </c>
    </row>
    <row r="898" spans="1:25" x14ac:dyDescent="0.25">
      <c r="A898">
        <v>897</v>
      </c>
      <c r="B898">
        <v>64624</v>
      </c>
      <c r="C898">
        <v>0</v>
      </c>
      <c r="D898">
        <v>0</v>
      </c>
      <c r="E898" t="s">
        <v>2214</v>
      </c>
      <c r="F898" t="s">
        <v>2215</v>
      </c>
      <c r="G898">
        <v>1</v>
      </c>
      <c r="H898" s="6">
        <v>660000</v>
      </c>
      <c r="I898" s="7">
        <v>45772</v>
      </c>
      <c r="J898" s="7">
        <v>45772</v>
      </c>
      <c r="K898" t="s">
        <v>2195</v>
      </c>
      <c r="L898" t="s">
        <v>40</v>
      </c>
      <c r="M898" t="s">
        <v>5</v>
      </c>
      <c r="N898" t="s">
        <v>41</v>
      </c>
      <c r="O898" t="s">
        <v>57</v>
      </c>
      <c r="P898" t="s">
        <v>2082</v>
      </c>
      <c r="Q898">
        <v>3.7</v>
      </c>
      <c r="R898">
        <v>9.9</v>
      </c>
      <c r="S898">
        <v>0</v>
      </c>
      <c r="U898">
        <v>89760</v>
      </c>
      <c r="V898">
        <v>24420</v>
      </c>
      <c r="W898">
        <v>65340</v>
      </c>
      <c r="X898">
        <v>0</v>
      </c>
      <c r="Y898" t="s">
        <v>48</v>
      </c>
    </row>
    <row r="899" spans="1:25" x14ac:dyDescent="0.25">
      <c r="A899">
        <v>898</v>
      </c>
      <c r="B899">
        <v>64625</v>
      </c>
      <c r="C899">
        <v>0</v>
      </c>
      <c r="D899">
        <v>0</v>
      </c>
      <c r="E899" t="s">
        <v>1652</v>
      </c>
      <c r="F899" t="s">
        <v>1653</v>
      </c>
      <c r="G899">
        <v>1</v>
      </c>
      <c r="H899" s="6">
        <v>1821075</v>
      </c>
      <c r="I899" s="7">
        <v>45772</v>
      </c>
      <c r="J899" s="7">
        <v>45772</v>
      </c>
      <c r="K899">
        <v>7</v>
      </c>
      <c r="L899" t="s">
        <v>40</v>
      </c>
      <c r="M899" t="s">
        <v>5</v>
      </c>
      <c r="N899" t="s">
        <v>41</v>
      </c>
      <c r="O899" t="s">
        <v>47</v>
      </c>
      <c r="P899" t="s">
        <v>2082</v>
      </c>
      <c r="Q899">
        <v>7</v>
      </c>
      <c r="R899">
        <v>0</v>
      </c>
      <c r="S899">
        <v>0</v>
      </c>
      <c r="U899">
        <v>127475</v>
      </c>
      <c r="V899">
        <v>127475</v>
      </c>
      <c r="W899">
        <v>0</v>
      </c>
      <c r="X899">
        <v>0</v>
      </c>
      <c r="Y899" t="s">
        <v>48</v>
      </c>
    </row>
    <row r="900" spans="1:25" x14ac:dyDescent="0.25">
      <c r="A900">
        <v>899</v>
      </c>
      <c r="B900">
        <v>64623</v>
      </c>
      <c r="C900">
        <v>0</v>
      </c>
      <c r="D900">
        <v>0</v>
      </c>
      <c r="E900" t="s">
        <v>2218</v>
      </c>
      <c r="F900" t="s">
        <v>2219</v>
      </c>
      <c r="G900">
        <v>1</v>
      </c>
      <c r="H900" s="6">
        <v>2854000</v>
      </c>
      <c r="I900" s="7">
        <v>45772</v>
      </c>
      <c r="J900" s="7">
        <v>45772</v>
      </c>
      <c r="K900" t="s">
        <v>2195</v>
      </c>
      <c r="L900" t="s">
        <v>40</v>
      </c>
      <c r="M900" t="s">
        <v>5</v>
      </c>
      <c r="N900" t="s">
        <v>41</v>
      </c>
      <c r="O900" t="s">
        <v>57</v>
      </c>
      <c r="P900" t="s">
        <v>2082</v>
      </c>
      <c r="Q900">
        <v>3.7</v>
      </c>
      <c r="R900">
        <v>9.9</v>
      </c>
      <c r="S900">
        <v>0</v>
      </c>
      <c r="U900">
        <v>388144</v>
      </c>
      <c r="V900">
        <v>105598</v>
      </c>
      <c r="W900">
        <v>282546</v>
      </c>
      <c r="X900">
        <v>0</v>
      </c>
      <c r="Y900" t="s">
        <v>48</v>
      </c>
    </row>
    <row r="901" spans="1:25" x14ac:dyDescent="0.25">
      <c r="A901">
        <v>900</v>
      </c>
      <c r="B901">
        <v>64620</v>
      </c>
      <c r="C901">
        <v>0</v>
      </c>
      <c r="D901">
        <v>0</v>
      </c>
      <c r="E901" t="s">
        <v>2216</v>
      </c>
      <c r="F901" t="s">
        <v>2217</v>
      </c>
      <c r="G901">
        <v>1</v>
      </c>
      <c r="H901" s="6">
        <v>1425000</v>
      </c>
      <c r="I901" s="7">
        <v>45772</v>
      </c>
      <c r="J901" s="7">
        <v>45772</v>
      </c>
      <c r="K901" t="s">
        <v>2195</v>
      </c>
      <c r="L901" t="s">
        <v>40</v>
      </c>
      <c r="M901" t="s">
        <v>5</v>
      </c>
      <c r="N901" t="s">
        <v>41</v>
      </c>
      <c r="O901" t="s">
        <v>57</v>
      </c>
      <c r="P901" t="s">
        <v>2082</v>
      </c>
      <c r="Q901">
        <v>3.7</v>
      </c>
      <c r="R901">
        <v>9.9</v>
      </c>
      <c r="S901">
        <v>0</v>
      </c>
      <c r="U901">
        <v>193800</v>
      </c>
      <c r="V901">
        <v>52725</v>
      </c>
      <c r="W901">
        <v>141075</v>
      </c>
      <c r="X901">
        <v>0</v>
      </c>
      <c r="Y901" t="s">
        <v>48</v>
      </c>
    </row>
    <row r="902" spans="1:25" x14ac:dyDescent="0.25">
      <c r="A902">
        <v>901</v>
      </c>
      <c r="B902">
        <v>64626</v>
      </c>
      <c r="C902">
        <v>0</v>
      </c>
      <c r="D902">
        <v>0</v>
      </c>
      <c r="E902" t="s">
        <v>1650</v>
      </c>
      <c r="F902" t="s">
        <v>1651</v>
      </c>
      <c r="G902">
        <v>1</v>
      </c>
      <c r="H902" s="6">
        <v>1403245</v>
      </c>
      <c r="I902" s="7">
        <v>45772</v>
      </c>
      <c r="J902" s="7">
        <v>45772</v>
      </c>
      <c r="K902">
        <v>7</v>
      </c>
      <c r="L902" t="s">
        <v>40</v>
      </c>
      <c r="M902" t="s">
        <v>5</v>
      </c>
      <c r="N902" t="s">
        <v>41</v>
      </c>
      <c r="O902" t="s">
        <v>47</v>
      </c>
      <c r="P902" t="s">
        <v>2082</v>
      </c>
      <c r="Q902">
        <v>7</v>
      </c>
      <c r="R902">
        <v>0</v>
      </c>
      <c r="S902">
        <v>0</v>
      </c>
      <c r="U902">
        <v>98227</v>
      </c>
      <c r="V902">
        <v>98227</v>
      </c>
      <c r="W902">
        <v>0</v>
      </c>
      <c r="X902">
        <v>0</v>
      </c>
      <c r="Y902" t="s">
        <v>48</v>
      </c>
    </row>
    <row r="903" spans="1:25" x14ac:dyDescent="0.25">
      <c r="A903">
        <v>902</v>
      </c>
      <c r="B903">
        <v>64614</v>
      </c>
      <c r="C903">
        <v>0</v>
      </c>
      <c r="D903">
        <v>0</v>
      </c>
      <c r="E903" t="s">
        <v>1723</v>
      </c>
      <c r="F903" t="s">
        <v>1724</v>
      </c>
      <c r="G903">
        <v>1</v>
      </c>
      <c r="H903" s="6">
        <v>4976653</v>
      </c>
      <c r="I903" s="7">
        <v>45771</v>
      </c>
      <c r="J903" s="7">
        <v>45771</v>
      </c>
      <c r="K903">
        <v>8</v>
      </c>
      <c r="L903" t="s">
        <v>40</v>
      </c>
      <c r="M903" t="s">
        <v>5</v>
      </c>
      <c r="N903" t="s">
        <v>41</v>
      </c>
      <c r="O903" t="s">
        <v>77</v>
      </c>
      <c r="P903" t="s">
        <v>2082</v>
      </c>
      <c r="Q903">
        <v>8</v>
      </c>
      <c r="R903">
        <v>0</v>
      </c>
      <c r="S903">
        <v>0</v>
      </c>
      <c r="U903">
        <v>398132</v>
      </c>
      <c r="V903">
        <v>398132</v>
      </c>
      <c r="W903">
        <v>0</v>
      </c>
      <c r="X903">
        <v>0</v>
      </c>
      <c r="Y903" t="s">
        <v>67</v>
      </c>
    </row>
    <row r="904" spans="1:25" x14ac:dyDescent="0.25">
      <c r="A904">
        <v>903</v>
      </c>
      <c r="B904">
        <v>64611</v>
      </c>
      <c r="C904">
        <v>0</v>
      </c>
      <c r="D904">
        <v>0</v>
      </c>
      <c r="E904" t="s">
        <v>1725</v>
      </c>
      <c r="F904" t="s">
        <v>1726</v>
      </c>
      <c r="G904">
        <v>1</v>
      </c>
      <c r="H904" s="6">
        <v>10983936</v>
      </c>
      <c r="I904" s="7">
        <v>45771</v>
      </c>
      <c r="J904" s="7">
        <v>45771</v>
      </c>
      <c r="K904">
        <v>8</v>
      </c>
      <c r="L904" t="s">
        <v>40</v>
      </c>
      <c r="M904" t="s">
        <v>5</v>
      </c>
      <c r="N904" t="s">
        <v>41</v>
      </c>
      <c r="O904" t="s">
        <v>77</v>
      </c>
      <c r="P904" t="s">
        <v>2082</v>
      </c>
      <c r="Q904">
        <v>8</v>
      </c>
      <c r="R904">
        <v>0</v>
      </c>
      <c r="S904">
        <v>0</v>
      </c>
      <c r="U904">
        <v>878715</v>
      </c>
      <c r="V904">
        <v>878715</v>
      </c>
      <c r="W904">
        <v>0</v>
      </c>
      <c r="X904">
        <v>0</v>
      </c>
      <c r="Y904" t="s">
        <v>48</v>
      </c>
    </row>
    <row r="905" spans="1:25" x14ac:dyDescent="0.25">
      <c r="A905">
        <v>904</v>
      </c>
      <c r="B905">
        <v>64610</v>
      </c>
      <c r="C905">
        <v>0</v>
      </c>
      <c r="D905">
        <v>0</v>
      </c>
      <c r="E905" t="s">
        <v>2445</v>
      </c>
      <c r="F905" t="s">
        <v>2446</v>
      </c>
      <c r="G905">
        <v>1</v>
      </c>
      <c r="H905" s="6">
        <v>15000000</v>
      </c>
      <c r="I905" s="7">
        <v>45771</v>
      </c>
      <c r="J905" s="7">
        <v>45771</v>
      </c>
      <c r="K905">
        <v>15</v>
      </c>
      <c r="L905" t="s">
        <v>40</v>
      </c>
      <c r="M905" t="s">
        <v>5</v>
      </c>
      <c r="N905" t="s">
        <v>41</v>
      </c>
      <c r="O905" t="s">
        <v>47</v>
      </c>
      <c r="P905" t="s">
        <v>2082</v>
      </c>
      <c r="Q905">
        <v>5</v>
      </c>
      <c r="R905">
        <v>10</v>
      </c>
      <c r="S905">
        <v>0</v>
      </c>
      <c r="U905">
        <v>2250000</v>
      </c>
      <c r="V905">
        <v>750000</v>
      </c>
      <c r="W905">
        <v>1500000</v>
      </c>
      <c r="X905">
        <v>0</v>
      </c>
      <c r="Y905" t="s">
        <v>48</v>
      </c>
    </row>
    <row r="906" spans="1:25" x14ac:dyDescent="0.25">
      <c r="A906">
        <v>905</v>
      </c>
      <c r="B906">
        <v>64613</v>
      </c>
      <c r="C906">
        <v>0</v>
      </c>
      <c r="D906">
        <v>0</v>
      </c>
      <c r="E906" t="s">
        <v>1731</v>
      </c>
      <c r="F906" t="s">
        <v>1732</v>
      </c>
      <c r="G906">
        <v>1</v>
      </c>
      <c r="H906" s="6">
        <v>4520674</v>
      </c>
      <c r="I906" s="7">
        <v>45771</v>
      </c>
      <c r="J906" s="7">
        <v>45771</v>
      </c>
      <c r="K906">
        <v>8</v>
      </c>
      <c r="L906" t="s">
        <v>40</v>
      </c>
      <c r="M906" t="s">
        <v>5</v>
      </c>
      <c r="N906" t="s">
        <v>41</v>
      </c>
      <c r="O906" t="s">
        <v>77</v>
      </c>
      <c r="P906" t="s">
        <v>2082</v>
      </c>
      <c r="Q906">
        <v>8</v>
      </c>
      <c r="R906">
        <v>0</v>
      </c>
      <c r="S906">
        <v>0</v>
      </c>
      <c r="U906">
        <v>361654</v>
      </c>
      <c r="V906">
        <v>361654</v>
      </c>
      <c r="W906">
        <v>0</v>
      </c>
      <c r="X906">
        <v>0</v>
      </c>
      <c r="Y906" t="s">
        <v>67</v>
      </c>
    </row>
    <row r="907" spans="1:25" x14ac:dyDescent="0.25">
      <c r="A907">
        <v>906</v>
      </c>
      <c r="B907">
        <v>64612</v>
      </c>
      <c r="C907">
        <v>0</v>
      </c>
      <c r="D907">
        <v>0</v>
      </c>
      <c r="E907" t="s">
        <v>1727</v>
      </c>
      <c r="F907" t="s">
        <v>1728</v>
      </c>
      <c r="G907">
        <v>1</v>
      </c>
      <c r="H907" s="6">
        <v>4989666</v>
      </c>
      <c r="I907" s="7">
        <v>45771</v>
      </c>
      <c r="J907" s="7">
        <v>45771</v>
      </c>
      <c r="K907">
        <v>8</v>
      </c>
      <c r="L907" t="s">
        <v>40</v>
      </c>
      <c r="M907" t="s">
        <v>5</v>
      </c>
      <c r="N907" t="s">
        <v>41</v>
      </c>
      <c r="O907" t="s">
        <v>77</v>
      </c>
      <c r="P907" t="s">
        <v>2082</v>
      </c>
      <c r="Q907">
        <v>8</v>
      </c>
      <c r="R907">
        <v>0</v>
      </c>
      <c r="S907">
        <v>0</v>
      </c>
      <c r="U907">
        <v>399173</v>
      </c>
      <c r="V907">
        <v>399173</v>
      </c>
      <c r="W907">
        <v>0</v>
      </c>
      <c r="X907">
        <v>0</v>
      </c>
      <c r="Y907" t="s">
        <v>67</v>
      </c>
    </row>
    <row r="908" spans="1:25" x14ac:dyDescent="0.25">
      <c r="A908">
        <v>907</v>
      </c>
      <c r="B908">
        <v>64600</v>
      </c>
      <c r="C908">
        <v>0</v>
      </c>
      <c r="D908">
        <v>0</v>
      </c>
      <c r="E908" t="s">
        <v>622</v>
      </c>
      <c r="F908" t="s">
        <v>623</v>
      </c>
      <c r="G908">
        <v>1</v>
      </c>
      <c r="H908" s="6">
        <v>30000000</v>
      </c>
      <c r="I908" s="7">
        <v>45770</v>
      </c>
      <c r="J908" s="7">
        <v>45770</v>
      </c>
      <c r="K908">
        <v>15</v>
      </c>
      <c r="L908" t="s">
        <v>40</v>
      </c>
      <c r="M908" t="s">
        <v>5</v>
      </c>
      <c r="N908" t="s">
        <v>41</v>
      </c>
      <c r="O908" t="s">
        <v>47</v>
      </c>
      <c r="P908" t="s">
        <v>2082</v>
      </c>
      <c r="Q908">
        <v>3</v>
      </c>
      <c r="R908">
        <v>12</v>
      </c>
      <c r="S908">
        <v>0</v>
      </c>
      <c r="U908">
        <v>4500000</v>
      </c>
      <c r="V908">
        <v>900000</v>
      </c>
      <c r="W908">
        <v>3600000</v>
      </c>
      <c r="X908">
        <v>0</v>
      </c>
      <c r="Y908" t="s">
        <v>250</v>
      </c>
    </row>
    <row r="909" spans="1:25" x14ac:dyDescent="0.25">
      <c r="A909">
        <v>908</v>
      </c>
      <c r="B909">
        <v>64608</v>
      </c>
      <c r="C909">
        <v>0</v>
      </c>
      <c r="D909">
        <v>0</v>
      </c>
      <c r="E909" t="s">
        <v>995</v>
      </c>
      <c r="F909" t="s">
        <v>996</v>
      </c>
      <c r="G909">
        <v>1</v>
      </c>
      <c r="H909" s="6">
        <v>5000000</v>
      </c>
      <c r="I909" s="7">
        <v>45770</v>
      </c>
      <c r="J909" s="7">
        <v>45770</v>
      </c>
      <c r="K909">
        <v>6</v>
      </c>
      <c r="L909" t="s">
        <v>40</v>
      </c>
      <c r="M909" t="s">
        <v>5</v>
      </c>
      <c r="N909" t="s">
        <v>41</v>
      </c>
      <c r="O909" t="s">
        <v>47</v>
      </c>
      <c r="P909" t="s">
        <v>2082</v>
      </c>
      <c r="Q909">
        <v>6</v>
      </c>
      <c r="R909">
        <v>0</v>
      </c>
      <c r="S909">
        <v>0</v>
      </c>
      <c r="U909">
        <v>300000</v>
      </c>
      <c r="V909">
        <v>300000</v>
      </c>
      <c r="W909">
        <v>0</v>
      </c>
      <c r="X909">
        <v>0</v>
      </c>
      <c r="Y909" t="s">
        <v>109</v>
      </c>
    </row>
    <row r="910" spans="1:25" x14ac:dyDescent="0.25">
      <c r="A910">
        <v>909</v>
      </c>
      <c r="B910">
        <v>64609</v>
      </c>
      <c r="C910">
        <v>0</v>
      </c>
      <c r="D910">
        <v>0</v>
      </c>
      <c r="E910" t="s">
        <v>995</v>
      </c>
      <c r="F910" t="s">
        <v>996</v>
      </c>
      <c r="G910">
        <v>1</v>
      </c>
      <c r="H910" s="6">
        <v>1000000</v>
      </c>
      <c r="I910" s="7">
        <v>45770</v>
      </c>
      <c r="J910" s="7">
        <v>45770</v>
      </c>
      <c r="K910">
        <v>6</v>
      </c>
      <c r="L910" t="s">
        <v>40</v>
      </c>
      <c r="M910" t="s">
        <v>5</v>
      </c>
      <c r="N910" t="s">
        <v>41</v>
      </c>
      <c r="O910" t="s">
        <v>47</v>
      </c>
      <c r="P910" t="s">
        <v>2082</v>
      </c>
      <c r="Q910">
        <v>6</v>
      </c>
      <c r="R910">
        <v>0</v>
      </c>
      <c r="S910">
        <v>0</v>
      </c>
      <c r="U910">
        <v>60000</v>
      </c>
      <c r="V910">
        <v>60000</v>
      </c>
      <c r="W910">
        <v>0</v>
      </c>
      <c r="X910">
        <v>0</v>
      </c>
      <c r="Y910" t="s">
        <v>109</v>
      </c>
    </row>
    <row r="911" spans="1:25" x14ac:dyDescent="0.25">
      <c r="A911">
        <v>910</v>
      </c>
      <c r="B911">
        <v>64602</v>
      </c>
      <c r="C911">
        <v>0</v>
      </c>
      <c r="D911">
        <v>0</v>
      </c>
      <c r="E911" t="s">
        <v>1931</v>
      </c>
      <c r="F911" t="s">
        <v>1932</v>
      </c>
      <c r="G911">
        <v>1</v>
      </c>
      <c r="H911" s="6">
        <v>2454667</v>
      </c>
      <c r="I911" s="7">
        <v>45770</v>
      </c>
      <c r="J911" s="7">
        <v>45770</v>
      </c>
      <c r="K911">
        <v>10</v>
      </c>
      <c r="L911" t="s">
        <v>40</v>
      </c>
      <c r="M911" t="s">
        <v>5</v>
      </c>
      <c r="N911" t="s">
        <v>41</v>
      </c>
      <c r="O911" t="s">
        <v>77</v>
      </c>
      <c r="P911" t="s">
        <v>2082</v>
      </c>
      <c r="Q911">
        <v>10</v>
      </c>
      <c r="R911">
        <v>0</v>
      </c>
      <c r="S911">
        <v>0</v>
      </c>
      <c r="U911">
        <v>245467</v>
      </c>
      <c r="V911">
        <v>245467</v>
      </c>
      <c r="W911">
        <v>0</v>
      </c>
      <c r="X911">
        <v>0</v>
      </c>
      <c r="Y911" t="s">
        <v>48</v>
      </c>
    </row>
    <row r="912" spans="1:25" x14ac:dyDescent="0.25">
      <c r="A912">
        <v>911</v>
      </c>
      <c r="B912">
        <v>64573</v>
      </c>
      <c r="C912">
        <v>0</v>
      </c>
      <c r="D912">
        <v>0</v>
      </c>
      <c r="E912" t="s">
        <v>1906</v>
      </c>
      <c r="F912" t="s">
        <v>1907</v>
      </c>
      <c r="G912">
        <v>1</v>
      </c>
      <c r="H912" s="6">
        <v>159637500</v>
      </c>
      <c r="I912" s="7">
        <v>45770</v>
      </c>
      <c r="J912" s="7">
        <v>45770</v>
      </c>
      <c r="K912" t="s">
        <v>1908</v>
      </c>
      <c r="L912" t="s">
        <v>40</v>
      </c>
      <c r="M912" t="s">
        <v>1</v>
      </c>
      <c r="N912" t="s">
        <v>41</v>
      </c>
      <c r="O912" t="s">
        <v>87</v>
      </c>
      <c r="P912" t="s">
        <v>2082</v>
      </c>
      <c r="Q912">
        <v>7.5</v>
      </c>
      <c r="R912">
        <v>0</v>
      </c>
      <c r="S912">
        <v>0</v>
      </c>
      <c r="U912">
        <v>11972813</v>
      </c>
      <c r="V912">
        <v>11972812</v>
      </c>
      <c r="W912">
        <v>0</v>
      </c>
      <c r="X912">
        <v>0</v>
      </c>
      <c r="Y912" t="s">
        <v>112</v>
      </c>
    </row>
    <row r="913" spans="1:25" x14ac:dyDescent="0.25">
      <c r="A913">
        <v>912</v>
      </c>
      <c r="B913">
        <v>64601</v>
      </c>
      <c r="C913">
        <v>0</v>
      </c>
      <c r="D913">
        <v>0</v>
      </c>
      <c r="E913" t="s">
        <v>1678</v>
      </c>
      <c r="F913" t="s">
        <v>1679</v>
      </c>
      <c r="G913">
        <v>1</v>
      </c>
      <c r="H913" s="6">
        <v>22393360</v>
      </c>
      <c r="I913" s="7">
        <v>45770</v>
      </c>
      <c r="J913" s="7">
        <v>45770</v>
      </c>
      <c r="K913">
        <v>15</v>
      </c>
      <c r="L913" t="s">
        <v>40</v>
      </c>
      <c r="M913" t="s">
        <v>5</v>
      </c>
      <c r="N913" t="s">
        <v>41</v>
      </c>
      <c r="O913" t="s">
        <v>77</v>
      </c>
      <c r="P913" t="s">
        <v>2082</v>
      </c>
      <c r="Q913">
        <v>6</v>
      </c>
      <c r="R913">
        <v>9</v>
      </c>
      <c r="S913">
        <v>0</v>
      </c>
      <c r="U913">
        <v>3359004</v>
      </c>
      <c r="V913">
        <v>1343602</v>
      </c>
      <c r="W913">
        <v>2015402</v>
      </c>
      <c r="X913">
        <v>0</v>
      </c>
      <c r="Y913" t="s">
        <v>250</v>
      </c>
    </row>
    <row r="914" spans="1:25" x14ac:dyDescent="0.25">
      <c r="A914">
        <v>913</v>
      </c>
      <c r="B914">
        <v>64590</v>
      </c>
      <c r="C914">
        <v>0</v>
      </c>
      <c r="D914">
        <v>0</v>
      </c>
      <c r="E914" t="s">
        <v>936</v>
      </c>
      <c r="F914" t="s">
        <v>937</v>
      </c>
      <c r="G914">
        <v>1</v>
      </c>
      <c r="H914" s="6">
        <v>65000000</v>
      </c>
      <c r="I914" s="7">
        <v>45769</v>
      </c>
      <c r="J914" s="7">
        <v>45769</v>
      </c>
      <c r="K914">
        <v>15</v>
      </c>
      <c r="L914" t="s">
        <v>40</v>
      </c>
      <c r="M914" t="s">
        <v>5</v>
      </c>
      <c r="N914" t="s">
        <v>41</v>
      </c>
      <c r="O914" t="s">
        <v>57</v>
      </c>
      <c r="P914" t="s">
        <v>2082</v>
      </c>
      <c r="Q914">
        <v>4</v>
      </c>
      <c r="R914">
        <v>11</v>
      </c>
      <c r="S914">
        <v>0</v>
      </c>
      <c r="U914">
        <v>9750000</v>
      </c>
      <c r="V914">
        <v>2600000</v>
      </c>
      <c r="W914">
        <v>7150000</v>
      </c>
      <c r="X914">
        <v>0</v>
      </c>
      <c r="Y914" t="s">
        <v>48</v>
      </c>
    </row>
    <row r="915" spans="1:25" x14ac:dyDescent="0.25">
      <c r="A915">
        <v>914</v>
      </c>
      <c r="B915">
        <v>64594</v>
      </c>
      <c r="C915">
        <v>0</v>
      </c>
      <c r="D915">
        <v>0</v>
      </c>
      <c r="E915" t="s">
        <v>1180</v>
      </c>
      <c r="F915" t="s">
        <v>1181</v>
      </c>
      <c r="G915">
        <v>1</v>
      </c>
      <c r="H915" s="6">
        <v>800000000</v>
      </c>
      <c r="I915" s="7">
        <v>45769</v>
      </c>
      <c r="J915" s="7">
        <v>45769</v>
      </c>
      <c r="K915">
        <v>15</v>
      </c>
      <c r="L915" t="s">
        <v>40</v>
      </c>
      <c r="M915" t="s">
        <v>5</v>
      </c>
      <c r="N915" t="s">
        <v>41</v>
      </c>
      <c r="O915" t="s">
        <v>57</v>
      </c>
      <c r="P915" t="s">
        <v>2082</v>
      </c>
      <c r="Q915">
        <v>4</v>
      </c>
      <c r="R915">
        <v>11</v>
      </c>
      <c r="S915">
        <v>0</v>
      </c>
      <c r="U915">
        <v>120000000</v>
      </c>
      <c r="V915">
        <v>32000000</v>
      </c>
      <c r="W915">
        <v>88000000</v>
      </c>
      <c r="X915">
        <v>0</v>
      </c>
      <c r="Y915" t="s">
        <v>48</v>
      </c>
    </row>
    <row r="916" spans="1:25" x14ac:dyDescent="0.25">
      <c r="A916">
        <v>915</v>
      </c>
      <c r="B916">
        <v>64593</v>
      </c>
      <c r="C916">
        <v>0</v>
      </c>
      <c r="D916">
        <v>0</v>
      </c>
      <c r="E916" t="s">
        <v>1182</v>
      </c>
      <c r="F916" t="s">
        <v>1183</v>
      </c>
      <c r="G916">
        <v>1</v>
      </c>
      <c r="H916" s="6">
        <v>500000000</v>
      </c>
      <c r="I916" s="7">
        <v>45769</v>
      </c>
      <c r="J916" s="7">
        <v>45769</v>
      </c>
      <c r="K916">
        <v>15</v>
      </c>
      <c r="L916" t="s">
        <v>40</v>
      </c>
      <c r="M916" t="s">
        <v>5</v>
      </c>
      <c r="N916" t="s">
        <v>41</v>
      </c>
      <c r="O916" t="s">
        <v>57</v>
      </c>
      <c r="P916" t="s">
        <v>2082</v>
      </c>
      <c r="Q916">
        <v>4</v>
      </c>
      <c r="R916">
        <v>11</v>
      </c>
      <c r="S916">
        <v>0</v>
      </c>
      <c r="U916">
        <v>75000000</v>
      </c>
      <c r="V916">
        <v>20000000</v>
      </c>
      <c r="W916">
        <v>55000000</v>
      </c>
      <c r="X916">
        <v>0</v>
      </c>
      <c r="Y916" t="s">
        <v>48</v>
      </c>
    </row>
    <row r="917" spans="1:25" x14ac:dyDescent="0.25">
      <c r="A917">
        <v>916</v>
      </c>
      <c r="B917">
        <v>64606</v>
      </c>
      <c r="C917">
        <v>0</v>
      </c>
      <c r="D917">
        <v>0</v>
      </c>
      <c r="E917" t="s">
        <v>1992</v>
      </c>
      <c r="F917" t="s">
        <v>1993</v>
      </c>
      <c r="G917">
        <v>1</v>
      </c>
      <c r="H917" s="6">
        <v>35000000</v>
      </c>
      <c r="I917" s="7">
        <v>45769</v>
      </c>
      <c r="J917" s="7">
        <v>45769</v>
      </c>
      <c r="K917">
        <v>15</v>
      </c>
      <c r="L917" t="s">
        <v>40</v>
      </c>
      <c r="M917" t="s">
        <v>5</v>
      </c>
      <c r="N917" t="s">
        <v>41</v>
      </c>
      <c r="O917" t="s">
        <v>57</v>
      </c>
      <c r="P917" t="s">
        <v>2082</v>
      </c>
      <c r="Q917">
        <v>4</v>
      </c>
      <c r="R917">
        <v>11</v>
      </c>
      <c r="S917">
        <v>0</v>
      </c>
      <c r="U917">
        <v>5250000</v>
      </c>
      <c r="V917">
        <v>1400000</v>
      </c>
      <c r="W917">
        <v>3850000</v>
      </c>
      <c r="X917">
        <v>0</v>
      </c>
      <c r="Y917" t="s">
        <v>48</v>
      </c>
    </row>
    <row r="918" spans="1:25" x14ac:dyDescent="0.25">
      <c r="A918">
        <v>917</v>
      </c>
      <c r="B918">
        <v>64595</v>
      </c>
      <c r="C918">
        <v>0</v>
      </c>
      <c r="D918">
        <v>0</v>
      </c>
      <c r="E918" t="s">
        <v>1184</v>
      </c>
      <c r="F918" t="s">
        <v>1185</v>
      </c>
      <c r="G918">
        <v>1</v>
      </c>
      <c r="H918" s="6">
        <v>300000000</v>
      </c>
      <c r="I918" s="7">
        <v>45769</v>
      </c>
      <c r="J918" s="7">
        <v>45769</v>
      </c>
      <c r="K918">
        <v>15</v>
      </c>
      <c r="L918" t="s">
        <v>40</v>
      </c>
      <c r="M918" t="s">
        <v>5</v>
      </c>
      <c r="N918" t="s">
        <v>41</v>
      </c>
      <c r="O918" t="s">
        <v>57</v>
      </c>
      <c r="P918" t="s">
        <v>2082</v>
      </c>
      <c r="Q918">
        <v>4</v>
      </c>
      <c r="R918">
        <v>11</v>
      </c>
      <c r="S918">
        <v>0</v>
      </c>
      <c r="U918">
        <v>45000000</v>
      </c>
      <c r="V918">
        <v>12000000</v>
      </c>
      <c r="W918">
        <v>33000000</v>
      </c>
      <c r="X918">
        <v>0</v>
      </c>
      <c r="Y918" t="s">
        <v>48</v>
      </c>
    </row>
    <row r="919" spans="1:25" x14ac:dyDescent="0.25">
      <c r="A919">
        <v>918</v>
      </c>
      <c r="B919">
        <v>64598</v>
      </c>
      <c r="C919">
        <v>0</v>
      </c>
      <c r="D919">
        <v>0</v>
      </c>
      <c r="E919" t="s">
        <v>1085</v>
      </c>
      <c r="F919" t="s">
        <v>1086</v>
      </c>
      <c r="G919">
        <v>1</v>
      </c>
      <c r="H919" s="6">
        <v>1000000</v>
      </c>
      <c r="I919" s="7">
        <v>45769</v>
      </c>
      <c r="J919" s="7">
        <v>45769</v>
      </c>
      <c r="K919">
        <v>6</v>
      </c>
      <c r="L919" t="s">
        <v>40</v>
      </c>
      <c r="M919" t="s">
        <v>5</v>
      </c>
      <c r="N919" t="s">
        <v>41</v>
      </c>
      <c r="O919" t="s">
        <v>47</v>
      </c>
      <c r="P919" t="s">
        <v>2082</v>
      </c>
      <c r="Q919">
        <v>6</v>
      </c>
      <c r="R919">
        <v>0</v>
      </c>
      <c r="S919">
        <v>0</v>
      </c>
      <c r="U919">
        <v>60000</v>
      </c>
      <c r="V919">
        <v>60000</v>
      </c>
      <c r="W919">
        <v>0</v>
      </c>
      <c r="X919">
        <v>0</v>
      </c>
      <c r="Y919" t="s">
        <v>109</v>
      </c>
    </row>
    <row r="920" spans="1:25" x14ac:dyDescent="0.25">
      <c r="A920">
        <v>919</v>
      </c>
      <c r="B920">
        <v>64604</v>
      </c>
      <c r="C920">
        <v>0</v>
      </c>
      <c r="D920">
        <v>0</v>
      </c>
      <c r="E920" t="s">
        <v>1220</v>
      </c>
      <c r="F920" t="s">
        <v>1221</v>
      </c>
      <c r="G920">
        <v>1</v>
      </c>
      <c r="H920" s="6">
        <v>300000000</v>
      </c>
      <c r="I920" s="7">
        <v>45769</v>
      </c>
      <c r="J920" s="7">
        <v>45769</v>
      </c>
      <c r="K920">
        <v>15</v>
      </c>
      <c r="L920" t="s">
        <v>40</v>
      </c>
      <c r="M920" t="s">
        <v>5</v>
      </c>
      <c r="N920" t="s">
        <v>41</v>
      </c>
      <c r="O920" t="s">
        <v>57</v>
      </c>
      <c r="P920" t="s">
        <v>2082</v>
      </c>
      <c r="Q920">
        <v>4</v>
      </c>
      <c r="R920">
        <v>11</v>
      </c>
      <c r="S920">
        <v>0</v>
      </c>
      <c r="U920">
        <v>45000000</v>
      </c>
      <c r="V920">
        <v>12000000</v>
      </c>
      <c r="W920">
        <v>33000000</v>
      </c>
      <c r="X920">
        <v>0</v>
      </c>
      <c r="Y920" t="s">
        <v>48</v>
      </c>
    </row>
    <row r="921" spans="1:25" x14ac:dyDescent="0.25">
      <c r="A921">
        <v>920</v>
      </c>
      <c r="B921">
        <v>64592</v>
      </c>
      <c r="C921">
        <v>0</v>
      </c>
      <c r="D921">
        <v>0</v>
      </c>
      <c r="E921" t="s">
        <v>2495</v>
      </c>
      <c r="F921" t="s">
        <v>2496</v>
      </c>
      <c r="G921">
        <v>1</v>
      </c>
      <c r="H921" s="6">
        <v>1200000</v>
      </c>
      <c r="I921" s="7">
        <v>45769</v>
      </c>
      <c r="J921" s="7">
        <v>45769</v>
      </c>
      <c r="K921">
        <v>15</v>
      </c>
      <c r="L921" t="s">
        <v>40</v>
      </c>
      <c r="M921" t="s">
        <v>5</v>
      </c>
      <c r="N921" t="s">
        <v>41</v>
      </c>
      <c r="O921" t="s">
        <v>57</v>
      </c>
      <c r="P921" t="s">
        <v>2082</v>
      </c>
      <c r="Q921">
        <v>4</v>
      </c>
      <c r="R921">
        <v>11</v>
      </c>
      <c r="S921">
        <v>0</v>
      </c>
      <c r="U921">
        <v>180000</v>
      </c>
      <c r="V921">
        <v>48000</v>
      </c>
      <c r="W921">
        <v>132000</v>
      </c>
      <c r="X921">
        <v>0</v>
      </c>
      <c r="Y921" t="s">
        <v>48</v>
      </c>
    </row>
    <row r="922" spans="1:25" x14ac:dyDescent="0.25">
      <c r="A922">
        <v>921</v>
      </c>
      <c r="B922">
        <v>64591</v>
      </c>
      <c r="C922">
        <v>0</v>
      </c>
      <c r="D922">
        <v>0</v>
      </c>
      <c r="E922" t="s">
        <v>1206</v>
      </c>
      <c r="F922" t="s">
        <v>1207</v>
      </c>
      <c r="G922">
        <v>1</v>
      </c>
      <c r="H922" s="6">
        <v>55000000</v>
      </c>
      <c r="I922" s="7">
        <v>45769</v>
      </c>
      <c r="J922" s="7">
        <v>45769</v>
      </c>
      <c r="K922">
        <v>15</v>
      </c>
      <c r="L922" t="s">
        <v>40</v>
      </c>
      <c r="M922" t="s">
        <v>5</v>
      </c>
      <c r="N922" t="s">
        <v>41</v>
      </c>
      <c r="O922" t="s">
        <v>57</v>
      </c>
      <c r="P922" t="s">
        <v>2082</v>
      </c>
      <c r="Q922">
        <v>4</v>
      </c>
      <c r="R922">
        <v>11</v>
      </c>
      <c r="S922">
        <v>0</v>
      </c>
      <c r="U922">
        <v>8250000</v>
      </c>
      <c r="V922">
        <v>2200000</v>
      </c>
      <c r="W922">
        <v>6050000</v>
      </c>
      <c r="X922">
        <v>0</v>
      </c>
      <c r="Y922" t="s">
        <v>48</v>
      </c>
    </row>
    <row r="923" spans="1:25" x14ac:dyDescent="0.25">
      <c r="A923">
        <v>922</v>
      </c>
      <c r="B923">
        <v>64599</v>
      </c>
      <c r="C923">
        <v>0</v>
      </c>
      <c r="D923">
        <v>0</v>
      </c>
      <c r="E923" t="s">
        <v>368</v>
      </c>
      <c r="F923" t="s">
        <v>369</v>
      </c>
      <c r="G923">
        <v>1</v>
      </c>
      <c r="H923" s="6">
        <v>1658723</v>
      </c>
      <c r="I923" s="7">
        <v>45769</v>
      </c>
      <c r="J923" s="7">
        <v>45769</v>
      </c>
      <c r="K923">
        <v>13</v>
      </c>
      <c r="L923" t="s">
        <v>40</v>
      </c>
      <c r="M923" t="s">
        <v>3</v>
      </c>
      <c r="N923" t="s">
        <v>41</v>
      </c>
      <c r="O923" t="s">
        <v>51</v>
      </c>
      <c r="P923" t="s">
        <v>2082</v>
      </c>
      <c r="Q923">
        <v>13</v>
      </c>
      <c r="R923">
        <v>0</v>
      </c>
      <c r="S923">
        <v>0</v>
      </c>
      <c r="U923">
        <v>215634</v>
      </c>
      <c r="V923">
        <v>215634</v>
      </c>
      <c r="W923">
        <v>0</v>
      </c>
      <c r="X923">
        <v>0</v>
      </c>
      <c r="Y923" t="s">
        <v>48</v>
      </c>
    </row>
    <row r="924" spans="1:25" x14ac:dyDescent="0.25">
      <c r="A924">
        <v>923</v>
      </c>
      <c r="B924">
        <v>64586</v>
      </c>
      <c r="C924">
        <v>0</v>
      </c>
      <c r="D924">
        <v>0</v>
      </c>
      <c r="E924" t="s">
        <v>2497</v>
      </c>
      <c r="F924" t="s">
        <v>2498</v>
      </c>
      <c r="G924">
        <v>1</v>
      </c>
      <c r="H924" s="6">
        <v>5000000</v>
      </c>
      <c r="I924" s="7">
        <v>45769</v>
      </c>
      <c r="J924" s="7">
        <v>45769</v>
      </c>
      <c r="K924">
        <v>10</v>
      </c>
      <c r="L924" t="s">
        <v>40</v>
      </c>
      <c r="M924" t="s">
        <v>9</v>
      </c>
      <c r="N924" t="s">
        <v>41</v>
      </c>
      <c r="O924" t="s">
        <v>42</v>
      </c>
      <c r="P924" t="s">
        <v>2082</v>
      </c>
      <c r="Q924">
        <v>10</v>
      </c>
      <c r="R924">
        <v>0</v>
      </c>
      <c r="S924">
        <v>0</v>
      </c>
      <c r="U924">
        <v>500000</v>
      </c>
      <c r="V924">
        <v>500000</v>
      </c>
      <c r="W924">
        <v>0</v>
      </c>
      <c r="X924">
        <v>0</v>
      </c>
      <c r="Y924" t="s">
        <v>2086</v>
      </c>
    </row>
    <row r="925" spans="1:25" x14ac:dyDescent="0.25">
      <c r="A925">
        <v>924</v>
      </c>
      <c r="B925">
        <v>64587</v>
      </c>
      <c r="C925">
        <v>0</v>
      </c>
      <c r="D925">
        <v>0</v>
      </c>
      <c r="E925" t="s">
        <v>2497</v>
      </c>
      <c r="F925" t="s">
        <v>2498</v>
      </c>
      <c r="G925">
        <v>1</v>
      </c>
      <c r="H925" s="6">
        <v>5000000</v>
      </c>
      <c r="I925" s="7">
        <v>45769</v>
      </c>
      <c r="J925" s="7">
        <v>45769</v>
      </c>
      <c r="K925">
        <v>10</v>
      </c>
      <c r="L925" t="s">
        <v>40</v>
      </c>
      <c r="M925" t="s">
        <v>9</v>
      </c>
      <c r="N925" t="s">
        <v>41</v>
      </c>
      <c r="O925" t="s">
        <v>42</v>
      </c>
      <c r="P925" t="s">
        <v>2082</v>
      </c>
      <c r="Q925">
        <v>10</v>
      </c>
      <c r="R925">
        <v>0</v>
      </c>
      <c r="S925">
        <v>0</v>
      </c>
      <c r="U925">
        <v>500000</v>
      </c>
      <c r="V925">
        <v>500000</v>
      </c>
      <c r="W925">
        <v>0</v>
      </c>
      <c r="X925">
        <v>0</v>
      </c>
      <c r="Y925" t="s">
        <v>2086</v>
      </c>
    </row>
    <row r="926" spans="1:25" x14ac:dyDescent="0.25">
      <c r="A926">
        <v>925</v>
      </c>
      <c r="B926">
        <v>64588</v>
      </c>
      <c r="C926">
        <v>0</v>
      </c>
      <c r="D926">
        <v>0</v>
      </c>
      <c r="E926" t="s">
        <v>2497</v>
      </c>
      <c r="F926" t="s">
        <v>2498</v>
      </c>
      <c r="G926">
        <v>1</v>
      </c>
      <c r="H926" s="6">
        <v>5000000</v>
      </c>
      <c r="I926" s="7">
        <v>45769</v>
      </c>
      <c r="J926" s="7">
        <v>45769</v>
      </c>
      <c r="K926">
        <v>10</v>
      </c>
      <c r="L926" t="s">
        <v>40</v>
      </c>
      <c r="M926" t="s">
        <v>9</v>
      </c>
      <c r="N926" t="s">
        <v>41</v>
      </c>
      <c r="O926" t="s">
        <v>42</v>
      </c>
      <c r="P926" t="s">
        <v>2082</v>
      </c>
      <c r="Q926">
        <v>10</v>
      </c>
      <c r="R926">
        <v>0</v>
      </c>
      <c r="S926">
        <v>0</v>
      </c>
      <c r="U926">
        <v>500000</v>
      </c>
      <c r="V926">
        <v>500000</v>
      </c>
      <c r="W926">
        <v>0</v>
      </c>
      <c r="X926">
        <v>0</v>
      </c>
      <c r="Y926" t="s">
        <v>2086</v>
      </c>
    </row>
    <row r="927" spans="1:25" x14ac:dyDescent="0.25">
      <c r="A927">
        <v>926</v>
      </c>
      <c r="B927">
        <v>64589</v>
      </c>
      <c r="C927">
        <v>0</v>
      </c>
      <c r="D927">
        <v>0</v>
      </c>
      <c r="E927" t="s">
        <v>2497</v>
      </c>
      <c r="F927" t="s">
        <v>2498</v>
      </c>
      <c r="G927">
        <v>1</v>
      </c>
      <c r="H927" s="6">
        <v>5000000</v>
      </c>
      <c r="I927" s="7">
        <v>45769</v>
      </c>
      <c r="J927" s="7">
        <v>45769</v>
      </c>
      <c r="K927">
        <v>10</v>
      </c>
      <c r="L927" t="s">
        <v>40</v>
      </c>
      <c r="M927" t="s">
        <v>9</v>
      </c>
      <c r="N927" t="s">
        <v>41</v>
      </c>
      <c r="O927" t="s">
        <v>42</v>
      </c>
      <c r="P927" t="s">
        <v>2082</v>
      </c>
      <c r="Q927">
        <v>10</v>
      </c>
      <c r="R927">
        <v>0</v>
      </c>
      <c r="S927">
        <v>0</v>
      </c>
      <c r="U927">
        <v>500000</v>
      </c>
      <c r="V927">
        <v>500000</v>
      </c>
      <c r="W927">
        <v>0</v>
      </c>
      <c r="X927">
        <v>0</v>
      </c>
      <c r="Y927" t="s">
        <v>2086</v>
      </c>
    </row>
    <row r="928" spans="1:25" x14ac:dyDescent="0.25">
      <c r="A928">
        <v>927</v>
      </c>
      <c r="B928">
        <v>64605</v>
      </c>
      <c r="C928">
        <v>0</v>
      </c>
      <c r="D928">
        <v>0</v>
      </c>
      <c r="E928" t="s">
        <v>1242</v>
      </c>
      <c r="F928" t="s">
        <v>1243</v>
      </c>
      <c r="G928">
        <v>1</v>
      </c>
      <c r="H928" s="6">
        <v>170000000</v>
      </c>
      <c r="I928" s="7">
        <v>45769</v>
      </c>
      <c r="J928" s="7">
        <v>45769</v>
      </c>
      <c r="K928">
        <v>15</v>
      </c>
      <c r="L928" t="s">
        <v>40</v>
      </c>
      <c r="M928" t="s">
        <v>5</v>
      </c>
      <c r="N928" t="s">
        <v>41</v>
      </c>
      <c r="O928" t="s">
        <v>57</v>
      </c>
      <c r="P928" t="s">
        <v>2082</v>
      </c>
      <c r="Q928">
        <v>4</v>
      </c>
      <c r="R928">
        <v>11</v>
      </c>
      <c r="S928">
        <v>0</v>
      </c>
      <c r="U928">
        <v>25500000</v>
      </c>
      <c r="V928">
        <v>6800000</v>
      </c>
      <c r="W928">
        <v>18700000</v>
      </c>
      <c r="X928">
        <v>0</v>
      </c>
      <c r="Y928" t="s">
        <v>48</v>
      </c>
    </row>
    <row r="929" spans="1:25" x14ac:dyDescent="0.25">
      <c r="A929">
        <v>928</v>
      </c>
      <c r="B929">
        <v>64603</v>
      </c>
      <c r="C929">
        <v>0</v>
      </c>
      <c r="D929">
        <v>0</v>
      </c>
      <c r="E929" t="s">
        <v>1990</v>
      </c>
      <c r="F929" t="s">
        <v>1991</v>
      </c>
      <c r="G929">
        <v>1</v>
      </c>
      <c r="H929" s="6">
        <v>14000000</v>
      </c>
      <c r="I929" s="7">
        <v>45769</v>
      </c>
      <c r="J929" s="7">
        <v>45769</v>
      </c>
      <c r="K929">
        <v>15</v>
      </c>
      <c r="L929" t="s">
        <v>40</v>
      </c>
      <c r="M929" t="s">
        <v>5</v>
      </c>
      <c r="N929" t="s">
        <v>41</v>
      </c>
      <c r="O929" t="s">
        <v>57</v>
      </c>
      <c r="P929" t="s">
        <v>2082</v>
      </c>
      <c r="Q929">
        <v>4</v>
      </c>
      <c r="R929">
        <v>11</v>
      </c>
      <c r="S929">
        <v>0</v>
      </c>
      <c r="U929">
        <v>2100000</v>
      </c>
      <c r="V929">
        <v>560000</v>
      </c>
      <c r="W929">
        <v>1540000</v>
      </c>
      <c r="X929">
        <v>0</v>
      </c>
      <c r="Y929" t="s">
        <v>48</v>
      </c>
    </row>
    <row r="930" spans="1:25" x14ac:dyDescent="0.25">
      <c r="A930">
        <v>929</v>
      </c>
      <c r="B930">
        <v>64575</v>
      </c>
      <c r="C930">
        <v>0</v>
      </c>
      <c r="D930">
        <v>0</v>
      </c>
      <c r="E930" t="s">
        <v>970</v>
      </c>
      <c r="F930" t="s">
        <v>971</v>
      </c>
      <c r="G930">
        <v>1</v>
      </c>
      <c r="H930" s="6">
        <v>2733077</v>
      </c>
      <c r="I930" s="7">
        <v>45768</v>
      </c>
      <c r="J930" s="7">
        <v>45768</v>
      </c>
      <c r="K930">
        <v>15</v>
      </c>
      <c r="L930" t="s">
        <v>40</v>
      </c>
      <c r="M930" t="s">
        <v>5</v>
      </c>
      <c r="N930" t="s">
        <v>41</v>
      </c>
      <c r="O930" t="s">
        <v>47</v>
      </c>
      <c r="P930" t="s">
        <v>2082</v>
      </c>
      <c r="Q930">
        <v>4</v>
      </c>
      <c r="R930">
        <v>11</v>
      </c>
      <c r="S930">
        <v>0</v>
      </c>
      <c r="U930">
        <v>409962</v>
      </c>
      <c r="V930">
        <v>109323</v>
      </c>
      <c r="W930">
        <v>300638</v>
      </c>
      <c r="X930">
        <v>0</v>
      </c>
      <c r="Y930" t="s">
        <v>109</v>
      </c>
    </row>
    <row r="931" spans="1:25" x14ac:dyDescent="0.25">
      <c r="A931">
        <v>930</v>
      </c>
      <c r="B931">
        <v>64576</v>
      </c>
      <c r="C931">
        <v>0</v>
      </c>
      <c r="D931">
        <v>0</v>
      </c>
      <c r="E931" t="s">
        <v>984</v>
      </c>
      <c r="F931" t="s">
        <v>985</v>
      </c>
      <c r="G931">
        <v>1</v>
      </c>
      <c r="H931" s="6">
        <v>1341985</v>
      </c>
      <c r="I931" s="7">
        <v>45768</v>
      </c>
      <c r="J931" s="7">
        <v>45768</v>
      </c>
      <c r="K931">
        <v>15</v>
      </c>
      <c r="L931" t="s">
        <v>40</v>
      </c>
      <c r="M931" t="s">
        <v>5</v>
      </c>
      <c r="N931" t="s">
        <v>41</v>
      </c>
      <c r="O931" t="s">
        <v>47</v>
      </c>
      <c r="P931" t="s">
        <v>2082</v>
      </c>
      <c r="Q931">
        <v>4</v>
      </c>
      <c r="R931">
        <v>11</v>
      </c>
      <c r="S931">
        <v>0</v>
      </c>
      <c r="U931">
        <v>201298</v>
      </c>
      <c r="V931">
        <v>53679</v>
      </c>
      <c r="W931">
        <v>147618</v>
      </c>
      <c r="X931">
        <v>0</v>
      </c>
      <c r="Y931" t="s">
        <v>109</v>
      </c>
    </row>
    <row r="932" spans="1:25" x14ac:dyDescent="0.25">
      <c r="A932">
        <v>931</v>
      </c>
      <c r="B932">
        <v>64666</v>
      </c>
      <c r="C932">
        <v>0</v>
      </c>
      <c r="D932">
        <v>0</v>
      </c>
      <c r="E932" t="s">
        <v>279</v>
      </c>
      <c r="F932" t="s">
        <v>280</v>
      </c>
      <c r="G932">
        <v>1</v>
      </c>
      <c r="H932" s="6">
        <v>9480239</v>
      </c>
      <c r="I932" s="7">
        <v>45768</v>
      </c>
      <c r="J932" s="7">
        <v>45768</v>
      </c>
      <c r="K932" t="s">
        <v>80</v>
      </c>
      <c r="L932" t="s">
        <v>40</v>
      </c>
      <c r="M932" t="s">
        <v>5</v>
      </c>
      <c r="N932" t="s">
        <v>41</v>
      </c>
      <c r="O932" t="s">
        <v>57</v>
      </c>
      <c r="P932" t="s">
        <v>2082</v>
      </c>
      <c r="Q932">
        <v>6.8</v>
      </c>
      <c r="R932">
        <v>0</v>
      </c>
      <c r="S932">
        <v>0</v>
      </c>
      <c r="U932">
        <v>644656</v>
      </c>
      <c r="V932">
        <v>644656</v>
      </c>
      <c r="W932">
        <v>0</v>
      </c>
      <c r="X932">
        <v>0</v>
      </c>
      <c r="Y932" t="s">
        <v>81</v>
      </c>
    </row>
    <row r="933" spans="1:25" x14ac:dyDescent="0.25">
      <c r="A933">
        <v>932</v>
      </c>
      <c r="B933">
        <v>64665</v>
      </c>
      <c r="C933">
        <v>0</v>
      </c>
      <c r="D933">
        <v>0</v>
      </c>
      <c r="E933" t="s">
        <v>191</v>
      </c>
      <c r="F933" t="s">
        <v>192</v>
      </c>
      <c r="G933">
        <v>1</v>
      </c>
      <c r="H933" s="6">
        <v>177639</v>
      </c>
      <c r="I933" s="7">
        <v>45768</v>
      </c>
      <c r="J933" s="7">
        <v>45768</v>
      </c>
      <c r="K933" t="s">
        <v>80</v>
      </c>
      <c r="L933" t="s">
        <v>40</v>
      </c>
      <c r="M933" t="s">
        <v>5</v>
      </c>
      <c r="N933" t="s">
        <v>41</v>
      </c>
      <c r="O933" t="s">
        <v>57</v>
      </c>
      <c r="P933" t="s">
        <v>2082</v>
      </c>
      <c r="Q933">
        <v>6.8</v>
      </c>
      <c r="R933">
        <v>0</v>
      </c>
      <c r="S933">
        <v>0</v>
      </c>
      <c r="U933">
        <v>12079</v>
      </c>
      <c r="V933">
        <v>12079</v>
      </c>
      <c r="W933">
        <v>0</v>
      </c>
      <c r="X933">
        <v>0</v>
      </c>
      <c r="Y933" t="s">
        <v>81</v>
      </c>
    </row>
    <row r="934" spans="1:25" x14ac:dyDescent="0.25">
      <c r="A934">
        <v>933</v>
      </c>
      <c r="B934">
        <v>64661</v>
      </c>
      <c r="C934">
        <v>0</v>
      </c>
      <c r="D934">
        <v>0</v>
      </c>
      <c r="E934" t="s">
        <v>168</v>
      </c>
      <c r="F934" t="s">
        <v>169</v>
      </c>
      <c r="G934">
        <v>1</v>
      </c>
      <c r="H934" s="6">
        <v>188926</v>
      </c>
      <c r="I934" s="7">
        <v>45768</v>
      </c>
      <c r="J934" s="7">
        <v>45768</v>
      </c>
      <c r="K934" t="s">
        <v>80</v>
      </c>
      <c r="L934" t="s">
        <v>40</v>
      </c>
      <c r="M934" t="s">
        <v>5</v>
      </c>
      <c r="N934" t="s">
        <v>41</v>
      </c>
      <c r="O934" t="s">
        <v>57</v>
      </c>
      <c r="P934" t="s">
        <v>2082</v>
      </c>
      <c r="Q934">
        <v>6.8</v>
      </c>
      <c r="R934">
        <v>0</v>
      </c>
      <c r="S934">
        <v>0</v>
      </c>
      <c r="U934">
        <v>12847</v>
      </c>
      <c r="V934">
        <v>12847</v>
      </c>
      <c r="W934">
        <v>0</v>
      </c>
      <c r="X934">
        <v>0</v>
      </c>
      <c r="Y934" t="s">
        <v>81</v>
      </c>
    </row>
    <row r="935" spans="1:25" x14ac:dyDescent="0.25">
      <c r="A935">
        <v>934</v>
      </c>
      <c r="B935">
        <v>64664</v>
      </c>
      <c r="C935">
        <v>0</v>
      </c>
      <c r="D935">
        <v>0</v>
      </c>
      <c r="E935" t="s">
        <v>176</v>
      </c>
      <c r="F935" t="s">
        <v>177</v>
      </c>
      <c r="G935">
        <v>1</v>
      </c>
      <c r="H935" s="6">
        <v>239764</v>
      </c>
      <c r="I935" s="7">
        <v>45768</v>
      </c>
      <c r="J935" s="7">
        <v>45768</v>
      </c>
      <c r="K935" t="s">
        <v>80</v>
      </c>
      <c r="L935" t="s">
        <v>40</v>
      </c>
      <c r="M935" t="s">
        <v>5</v>
      </c>
      <c r="N935" t="s">
        <v>41</v>
      </c>
      <c r="O935" t="s">
        <v>57</v>
      </c>
      <c r="P935" t="s">
        <v>2082</v>
      </c>
      <c r="Q935">
        <v>6.8</v>
      </c>
      <c r="R935">
        <v>0</v>
      </c>
      <c r="S935">
        <v>0</v>
      </c>
      <c r="U935">
        <v>16304</v>
      </c>
      <c r="V935">
        <v>16304</v>
      </c>
      <c r="W935">
        <v>0</v>
      </c>
      <c r="X935">
        <v>0</v>
      </c>
      <c r="Y935" t="s">
        <v>81</v>
      </c>
    </row>
    <row r="936" spans="1:25" x14ac:dyDescent="0.25">
      <c r="A936">
        <v>935</v>
      </c>
      <c r="B936">
        <v>64663</v>
      </c>
      <c r="C936">
        <v>0</v>
      </c>
      <c r="D936">
        <v>0</v>
      </c>
      <c r="E936" t="s">
        <v>170</v>
      </c>
      <c r="F936" t="s">
        <v>171</v>
      </c>
      <c r="G936">
        <v>1</v>
      </c>
      <c r="H936" s="6">
        <v>156524</v>
      </c>
      <c r="I936" s="7">
        <v>45768</v>
      </c>
      <c r="J936" s="7">
        <v>45768</v>
      </c>
      <c r="K936" t="s">
        <v>80</v>
      </c>
      <c r="L936" t="s">
        <v>40</v>
      </c>
      <c r="M936" t="s">
        <v>5</v>
      </c>
      <c r="N936" t="s">
        <v>41</v>
      </c>
      <c r="O936" t="s">
        <v>57</v>
      </c>
      <c r="P936" t="s">
        <v>2082</v>
      </c>
      <c r="Q936">
        <v>6.8</v>
      </c>
      <c r="R936">
        <v>0</v>
      </c>
      <c r="S936">
        <v>0</v>
      </c>
      <c r="U936">
        <v>10644</v>
      </c>
      <c r="V936">
        <v>10644</v>
      </c>
      <c r="W936">
        <v>0</v>
      </c>
      <c r="X936">
        <v>0</v>
      </c>
      <c r="Y936" t="s">
        <v>81</v>
      </c>
    </row>
    <row r="937" spans="1:25" x14ac:dyDescent="0.25">
      <c r="A937">
        <v>936</v>
      </c>
      <c r="B937">
        <v>64662</v>
      </c>
      <c r="C937">
        <v>0</v>
      </c>
      <c r="D937">
        <v>0</v>
      </c>
      <c r="E937" t="s">
        <v>172</v>
      </c>
      <c r="F937" t="s">
        <v>173</v>
      </c>
      <c r="G937">
        <v>1</v>
      </c>
      <c r="H937" s="6">
        <v>239793</v>
      </c>
      <c r="I937" s="7">
        <v>45768</v>
      </c>
      <c r="J937" s="7">
        <v>45768</v>
      </c>
      <c r="K937" t="s">
        <v>80</v>
      </c>
      <c r="L937" t="s">
        <v>40</v>
      </c>
      <c r="M937" t="s">
        <v>5</v>
      </c>
      <c r="N937" t="s">
        <v>41</v>
      </c>
      <c r="O937" t="s">
        <v>57</v>
      </c>
      <c r="P937" t="s">
        <v>2082</v>
      </c>
      <c r="Q937">
        <v>6.8</v>
      </c>
      <c r="R937">
        <v>0</v>
      </c>
      <c r="S937">
        <v>0</v>
      </c>
      <c r="U937">
        <v>16306</v>
      </c>
      <c r="V937">
        <v>16306</v>
      </c>
      <c r="W937">
        <v>0</v>
      </c>
      <c r="X937">
        <v>0</v>
      </c>
      <c r="Y937" t="s">
        <v>81</v>
      </c>
    </row>
    <row r="938" spans="1:25" x14ac:dyDescent="0.25">
      <c r="A938">
        <v>937</v>
      </c>
      <c r="B938">
        <v>64578</v>
      </c>
      <c r="C938">
        <v>0</v>
      </c>
      <c r="D938">
        <v>0</v>
      </c>
      <c r="E938" t="s">
        <v>1498</v>
      </c>
      <c r="F938" t="s">
        <v>1499</v>
      </c>
      <c r="G938">
        <v>1</v>
      </c>
      <c r="H938" s="6">
        <v>8000000</v>
      </c>
      <c r="I938" s="7">
        <v>45768</v>
      </c>
      <c r="J938" s="7">
        <v>45768</v>
      </c>
      <c r="K938" t="s">
        <v>1179</v>
      </c>
      <c r="L938" t="s">
        <v>40</v>
      </c>
      <c r="M938" t="s">
        <v>5</v>
      </c>
      <c r="N938" t="s">
        <v>41</v>
      </c>
      <c r="O938" t="s">
        <v>57</v>
      </c>
      <c r="P938" t="s">
        <v>2082</v>
      </c>
      <c r="Q938">
        <v>5.8</v>
      </c>
      <c r="R938">
        <v>0</v>
      </c>
      <c r="S938">
        <v>0</v>
      </c>
      <c r="U938">
        <v>464000</v>
      </c>
      <c r="V938">
        <v>464000</v>
      </c>
      <c r="W938">
        <v>0</v>
      </c>
      <c r="X938">
        <v>0</v>
      </c>
      <c r="Y938" t="s">
        <v>48</v>
      </c>
    </row>
    <row r="939" spans="1:25" x14ac:dyDescent="0.25">
      <c r="A939">
        <v>938</v>
      </c>
      <c r="B939">
        <v>64585</v>
      </c>
      <c r="C939">
        <v>0</v>
      </c>
      <c r="D939">
        <v>0</v>
      </c>
      <c r="E939" t="s">
        <v>1317</v>
      </c>
      <c r="F939" t="s">
        <v>1318</v>
      </c>
      <c r="G939">
        <v>1</v>
      </c>
      <c r="H939" s="6">
        <v>3000000</v>
      </c>
      <c r="I939" s="7">
        <v>45768</v>
      </c>
      <c r="J939" s="7">
        <v>45768</v>
      </c>
      <c r="K939">
        <v>10</v>
      </c>
      <c r="L939" t="s">
        <v>40</v>
      </c>
      <c r="M939" t="s">
        <v>5</v>
      </c>
      <c r="N939" t="s">
        <v>41</v>
      </c>
      <c r="O939" t="s">
        <v>54</v>
      </c>
      <c r="P939" t="s">
        <v>2082</v>
      </c>
      <c r="Q939">
        <v>10</v>
      </c>
      <c r="R939">
        <v>0</v>
      </c>
      <c r="S939">
        <v>0</v>
      </c>
      <c r="U939">
        <v>300000</v>
      </c>
      <c r="V939">
        <v>300000</v>
      </c>
      <c r="W939">
        <v>0</v>
      </c>
      <c r="X939">
        <v>0</v>
      </c>
      <c r="Y939" t="s">
        <v>44</v>
      </c>
    </row>
    <row r="940" spans="1:25" x14ac:dyDescent="0.25">
      <c r="A940">
        <v>939</v>
      </c>
      <c r="B940">
        <v>64659</v>
      </c>
      <c r="C940">
        <v>0</v>
      </c>
      <c r="D940">
        <v>0</v>
      </c>
      <c r="E940" t="s">
        <v>88</v>
      </c>
      <c r="F940" t="s">
        <v>89</v>
      </c>
      <c r="G940">
        <v>1</v>
      </c>
      <c r="H940" s="6">
        <v>80885</v>
      </c>
      <c r="I940" s="7">
        <v>45768</v>
      </c>
      <c r="J940" s="7">
        <v>45768</v>
      </c>
      <c r="K940" t="s">
        <v>80</v>
      </c>
      <c r="L940" t="s">
        <v>40</v>
      </c>
      <c r="M940" t="s">
        <v>5</v>
      </c>
      <c r="N940" t="s">
        <v>41</v>
      </c>
      <c r="O940" t="s">
        <v>57</v>
      </c>
      <c r="P940" t="s">
        <v>2082</v>
      </c>
      <c r="Q940">
        <v>6.8</v>
      </c>
      <c r="R940">
        <v>0</v>
      </c>
      <c r="S940">
        <v>0</v>
      </c>
      <c r="U940">
        <v>5500</v>
      </c>
      <c r="V940">
        <v>5500</v>
      </c>
      <c r="W940">
        <v>0</v>
      </c>
      <c r="X940">
        <v>0</v>
      </c>
      <c r="Y940" t="s">
        <v>81</v>
      </c>
    </row>
    <row r="941" spans="1:25" x14ac:dyDescent="0.25">
      <c r="A941">
        <v>940</v>
      </c>
      <c r="B941">
        <v>64660</v>
      </c>
      <c r="C941">
        <v>0</v>
      </c>
      <c r="D941">
        <v>0</v>
      </c>
      <c r="E941" t="s">
        <v>78</v>
      </c>
      <c r="F941" t="s">
        <v>79</v>
      </c>
      <c r="G941">
        <v>1</v>
      </c>
      <c r="H941" s="6">
        <v>130368</v>
      </c>
      <c r="I941" s="7">
        <v>45768</v>
      </c>
      <c r="J941" s="7">
        <v>45768</v>
      </c>
      <c r="K941" t="s">
        <v>80</v>
      </c>
      <c r="L941" t="s">
        <v>40</v>
      </c>
      <c r="M941" t="s">
        <v>5</v>
      </c>
      <c r="N941" t="s">
        <v>41</v>
      </c>
      <c r="O941" t="s">
        <v>57</v>
      </c>
      <c r="P941" t="s">
        <v>2082</v>
      </c>
      <c r="Q941">
        <v>6.8</v>
      </c>
      <c r="R941">
        <v>0</v>
      </c>
      <c r="S941">
        <v>0</v>
      </c>
      <c r="U941">
        <v>8865</v>
      </c>
      <c r="V941">
        <v>8865</v>
      </c>
      <c r="W941">
        <v>0</v>
      </c>
      <c r="X941">
        <v>0</v>
      </c>
      <c r="Y941" t="s">
        <v>81</v>
      </c>
    </row>
    <row r="942" spans="1:25" x14ac:dyDescent="0.25">
      <c r="A942">
        <v>941</v>
      </c>
      <c r="B942">
        <v>64577</v>
      </c>
      <c r="C942">
        <v>0</v>
      </c>
      <c r="D942">
        <v>0</v>
      </c>
      <c r="E942" t="s">
        <v>1765</v>
      </c>
      <c r="F942" t="s">
        <v>1766</v>
      </c>
      <c r="G942">
        <v>1</v>
      </c>
      <c r="H942" s="6">
        <v>125668289</v>
      </c>
      <c r="I942" s="7">
        <v>45768</v>
      </c>
      <c r="J942" s="7">
        <v>45768</v>
      </c>
      <c r="K942">
        <v>8</v>
      </c>
      <c r="L942" t="s">
        <v>40</v>
      </c>
      <c r="M942" t="s">
        <v>5</v>
      </c>
      <c r="N942" t="s">
        <v>41</v>
      </c>
      <c r="O942" t="s">
        <v>47</v>
      </c>
      <c r="P942" t="s">
        <v>2082</v>
      </c>
      <c r="Q942">
        <v>8</v>
      </c>
      <c r="R942">
        <v>0</v>
      </c>
      <c r="S942">
        <v>0</v>
      </c>
      <c r="U942">
        <v>10053463</v>
      </c>
      <c r="V942">
        <v>10053463</v>
      </c>
      <c r="W942">
        <v>0</v>
      </c>
      <c r="X942">
        <v>0</v>
      </c>
      <c r="Y942" t="s">
        <v>48</v>
      </c>
    </row>
    <row r="943" spans="1:25" x14ac:dyDescent="0.25">
      <c r="A943">
        <v>942</v>
      </c>
      <c r="B943">
        <v>64658</v>
      </c>
      <c r="C943">
        <v>0</v>
      </c>
      <c r="D943">
        <v>0</v>
      </c>
      <c r="E943" t="s">
        <v>105</v>
      </c>
      <c r="F943" t="s">
        <v>106</v>
      </c>
      <c r="G943">
        <v>1</v>
      </c>
      <c r="H943" s="6">
        <v>78841</v>
      </c>
      <c r="I943" s="7">
        <v>45768</v>
      </c>
      <c r="J943" s="7">
        <v>45768</v>
      </c>
      <c r="K943" t="s">
        <v>80</v>
      </c>
      <c r="L943" t="s">
        <v>40</v>
      </c>
      <c r="M943" t="s">
        <v>5</v>
      </c>
      <c r="N943" t="s">
        <v>41</v>
      </c>
      <c r="O943" t="s">
        <v>57</v>
      </c>
      <c r="P943" t="s">
        <v>2082</v>
      </c>
      <c r="Q943">
        <v>6.8</v>
      </c>
      <c r="R943">
        <v>0</v>
      </c>
      <c r="S943">
        <v>0</v>
      </c>
      <c r="U943">
        <v>5361</v>
      </c>
      <c r="V943">
        <v>5361</v>
      </c>
      <c r="W943">
        <v>0</v>
      </c>
      <c r="X943">
        <v>0</v>
      </c>
      <c r="Y943" t="s">
        <v>81</v>
      </c>
    </row>
    <row r="944" spans="1:25" x14ac:dyDescent="0.25">
      <c r="A944">
        <v>943</v>
      </c>
      <c r="B944">
        <v>64251</v>
      </c>
      <c r="C944">
        <v>0</v>
      </c>
      <c r="D944">
        <v>0</v>
      </c>
      <c r="E944" t="s">
        <v>1532</v>
      </c>
      <c r="F944" t="s">
        <v>1533</v>
      </c>
      <c r="G944">
        <v>1</v>
      </c>
      <c r="H944" s="6">
        <v>24555177</v>
      </c>
      <c r="I944" s="7">
        <v>45768</v>
      </c>
      <c r="J944" s="7">
        <v>45768</v>
      </c>
      <c r="K944">
        <v>15</v>
      </c>
      <c r="L944" t="s">
        <v>40</v>
      </c>
      <c r="M944" t="s">
        <v>5</v>
      </c>
      <c r="N944" t="s">
        <v>41</v>
      </c>
      <c r="O944" t="s">
        <v>54</v>
      </c>
      <c r="P944" t="s">
        <v>2082</v>
      </c>
      <c r="Q944">
        <v>3.3</v>
      </c>
      <c r="R944">
        <v>11.7</v>
      </c>
      <c r="S944">
        <v>0</v>
      </c>
      <c r="U944">
        <v>3683277</v>
      </c>
      <c r="V944">
        <v>810321</v>
      </c>
      <c r="W944">
        <v>2872956</v>
      </c>
      <c r="X944">
        <v>0</v>
      </c>
      <c r="Y944" t="s">
        <v>48</v>
      </c>
    </row>
    <row r="945" spans="1:25" x14ac:dyDescent="0.25">
      <c r="A945">
        <v>944</v>
      </c>
      <c r="B945">
        <v>64252</v>
      </c>
      <c r="C945">
        <v>0</v>
      </c>
      <c r="D945">
        <v>0</v>
      </c>
      <c r="E945" t="s">
        <v>1532</v>
      </c>
      <c r="F945" t="s">
        <v>1533</v>
      </c>
      <c r="G945">
        <v>1</v>
      </c>
      <c r="H945" s="6">
        <v>24555177</v>
      </c>
      <c r="I945" s="7">
        <v>45768</v>
      </c>
      <c r="J945" s="7">
        <v>45768</v>
      </c>
      <c r="K945">
        <v>15</v>
      </c>
      <c r="L945" t="s">
        <v>40</v>
      </c>
      <c r="M945" t="s">
        <v>5</v>
      </c>
      <c r="N945" t="s">
        <v>41</v>
      </c>
      <c r="O945" t="s">
        <v>54</v>
      </c>
      <c r="P945" t="s">
        <v>2082</v>
      </c>
      <c r="Q945">
        <v>3.3</v>
      </c>
      <c r="R945">
        <v>11.7</v>
      </c>
      <c r="S945">
        <v>0</v>
      </c>
      <c r="U945">
        <v>3683277</v>
      </c>
      <c r="V945">
        <v>810321</v>
      </c>
      <c r="W945">
        <v>2872956</v>
      </c>
      <c r="X945">
        <v>0</v>
      </c>
      <c r="Y945" t="s">
        <v>48</v>
      </c>
    </row>
    <row r="946" spans="1:25" x14ac:dyDescent="0.25">
      <c r="A946">
        <v>945</v>
      </c>
      <c r="B946">
        <v>64239</v>
      </c>
      <c r="C946">
        <v>0</v>
      </c>
      <c r="D946">
        <v>0</v>
      </c>
      <c r="E946" t="s">
        <v>1692</v>
      </c>
      <c r="F946" t="s">
        <v>1693</v>
      </c>
      <c r="G946">
        <v>1</v>
      </c>
      <c r="H946" s="6">
        <v>6230289</v>
      </c>
      <c r="I946" s="7">
        <v>45768</v>
      </c>
      <c r="J946" s="7">
        <v>45768</v>
      </c>
      <c r="K946">
        <v>15</v>
      </c>
      <c r="L946" t="s">
        <v>40</v>
      </c>
      <c r="M946" t="s">
        <v>5</v>
      </c>
      <c r="N946" t="s">
        <v>41</v>
      </c>
      <c r="O946" t="s">
        <v>54</v>
      </c>
      <c r="P946" t="s">
        <v>2082</v>
      </c>
      <c r="Q946">
        <v>3.3</v>
      </c>
      <c r="R946">
        <v>11.7</v>
      </c>
      <c r="S946">
        <v>0</v>
      </c>
      <c r="U946">
        <v>934543</v>
      </c>
      <c r="V946">
        <v>205600</v>
      </c>
      <c r="W946">
        <v>728944</v>
      </c>
      <c r="X946">
        <v>0</v>
      </c>
      <c r="Y946" t="s">
        <v>48</v>
      </c>
    </row>
    <row r="947" spans="1:25" x14ac:dyDescent="0.25">
      <c r="A947">
        <v>946</v>
      </c>
      <c r="B947">
        <v>64240</v>
      </c>
      <c r="C947">
        <v>0</v>
      </c>
      <c r="D947">
        <v>0</v>
      </c>
      <c r="E947" t="s">
        <v>1692</v>
      </c>
      <c r="F947" t="s">
        <v>1693</v>
      </c>
      <c r="G947">
        <v>1</v>
      </c>
      <c r="H947" s="6">
        <v>6230289</v>
      </c>
      <c r="I947" s="7">
        <v>45768</v>
      </c>
      <c r="J947" s="7">
        <v>45768</v>
      </c>
      <c r="K947">
        <v>15</v>
      </c>
      <c r="L947" t="s">
        <v>40</v>
      </c>
      <c r="M947" t="s">
        <v>5</v>
      </c>
      <c r="N947" t="s">
        <v>41</v>
      </c>
      <c r="O947" t="s">
        <v>54</v>
      </c>
      <c r="P947" t="s">
        <v>2082</v>
      </c>
      <c r="Q947">
        <v>3.3</v>
      </c>
      <c r="R947">
        <v>11.7</v>
      </c>
      <c r="S947">
        <v>0</v>
      </c>
      <c r="U947">
        <v>934543</v>
      </c>
      <c r="V947">
        <v>205600</v>
      </c>
      <c r="W947">
        <v>728944</v>
      </c>
      <c r="X947">
        <v>0</v>
      </c>
      <c r="Y947" t="s">
        <v>48</v>
      </c>
    </row>
    <row r="948" spans="1:25" x14ac:dyDescent="0.25">
      <c r="A948">
        <v>947</v>
      </c>
      <c r="B948">
        <v>64563</v>
      </c>
      <c r="C948">
        <v>0</v>
      </c>
      <c r="D948">
        <v>0</v>
      </c>
      <c r="E948" t="s">
        <v>795</v>
      </c>
      <c r="F948" t="s">
        <v>796</v>
      </c>
      <c r="G948">
        <v>1</v>
      </c>
      <c r="H948" s="6">
        <v>16596984</v>
      </c>
      <c r="I948" s="7">
        <v>45764</v>
      </c>
      <c r="J948" s="7">
        <v>45764</v>
      </c>
      <c r="K948" t="s">
        <v>167</v>
      </c>
      <c r="L948" t="s">
        <v>40</v>
      </c>
      <c r="M948" t="s">
        <v>7</v>
      </c>
      <c r="N948" t="s">
        <v>41</v>
      </c>
      <c r="O948" t="s">
        <v>64</v>
      </c>
      <c r="P948" t="s">
        <v>2082</v>
      </c>
      <c r="Q948">
        <v>5.5</v>
      </c>
      <c r="R948">
        <v>0</v>
      </c>
      <c r="S948">
        <v>0</v>
      </c>
      <c r="U948">
        <v>912834</v>
      </c>
      <c r="V948">
        <v>912834</v>
      </c>
      <c r="W948">
        <v>0</v>
      </c>
      <c r="X948">
        <v>0</v>
      </c>
      <c r="Y948" t="s">
        <v>44</v>
      </c>
    </row>
    <row r="949" spans="1:25" x14ac:dyDescent="0.25">
      <c r="A949">
        <v>948</v>
      </c>
      <c r="B949">
        <v>64564</v>
      </c>
      <c r="C949">
        <v>0</v>
      </c>
      <c r="D949">
        <v>0</v>
      </c>
      <c r="E949" t="s">
        <v>1137</v>
      </c>
      <c r="F949" t="s">
        <v>1138</v>
      </c>
      <c r="G949">
        <v>1</v>
      </c>
      <c r="H949" s="6">
        <v>24042255</v>
      </c>
      <c r="I949" s="7">
        <v>45764</v>
      </c>
      <c r="J949" s="7">
        <v>45764</v>
      </c>
      <c r="K949">
        <v>15</v>
      </c>
      <c r="L949" t="s">
        <v>40</v>
      </c>
      <c r="M949" t="s">
        <v>5</v>
      </c>
      <c r="N949" t="s">
        <v>41</v>
      </c>
      <c r="O949" t="s">
        <v>54</v>
      </c>
      <c r="P949" t="s">
        <v>2082</v>
      </c>
      <c r="Q949">
        <v>10</v>
      </c>
      <c r="R949">
        <v>5</v>
      </c>
      <c r="S949">
        <v>0</v>
      </c>
      <c r="U949">
        <v>3606338</v>
      </c>
      <c r="V949">
        <v>2404226</v>
      </c>
      <c r="W949">
        <v>1202113</v>
      </c>
      <c r="X949">
        <v>0</v>
      </c>
      <c r="Y949" t="s">
        <v>48</v>
      </c>
    </row>
    <row r="950" spans="1:25" x14ac:dyDescent="0.25">
      <c r="A950">
        <v>949</v>
      </c>
      <c r="B950">
        <v>64562</v>
      </c>
      <c r="C950">
        <v>0</v>
      </c>
      <c r="D950">
        <v>0</v>
      </c>
      <c r="E950" t="s">
        <v>1252</v>
      </c>
      <c r="F950" t="s">
        <v>1253</v>
      </c>
      <c r="G950">
        <v>1</v>
      </c>
      <c r="H950" s="6">
        <v>127442000</v>
      </c>
      <c r="I950" s="7">
        <v>45764</v>
      </c>
      <c r="J950" s="7">
        <v>45764</v>
      </c>
      <c r="K950">
        <v>15</v>
      </c>
      <c r="L950" t="s">
        <v>40</v>
      </c>
      <c r="M950" t="s">
        <v>5</v>
      </c>
      <c r="N950" t="s">
        <v>41</v>
      </c>
      <c r="O950" t="s">
        <v>54</v>
      </c>
      <c r="P950" t="s">
        <v>2082</v>
      </c>
      <c r="Q950">
        <v>4.5</v>
      </c>
      <c r="R950">
        <v>10.5</v>
      </c>
      <c r="S950">
        <v>0</v>
      </c>
      <c r="U950">
        <v>19116300</v>
      </c>
      <c r="V950">
        <v>5734890</v>
      </c>
      <c r="W950">
        <v>13381410</v>
      </c>
      <c r="X950">
        <v>0</v>
      </c>
      <c r="Y950" t="s">
        <v>48</v>
      </c>
    </row>
    <row r="951" spans="1:25" x14ac:dyDescent="0.25">
      <c r="A951">
        <v>950</v>
      </c>
      <c r="B951">
        <v>64574</v>
      </c>
      <c r="C951">
        <v>0</v>
      </c>
      <c r="D951">
        <v>0</v>
      </c>
      <c r="E951" t="s">
        <v>2329</v>
      </c>
      <c r="F951" t="s">
        <v>2330</v>
      </c>
      <c r="G951">
        <v>1</v>
      </c>
      <c r="H951" s="6">
        <v>3500000</v>
      </c>
      <c r="I951" s="7">
        <v>45764</v>
      </c>
      <c r="J951" s="7">
        <v>45764</v>
      </c>
      <c r="K951">
        <v>8</v>
      </c>
      <c r="L951" t="s">
        <v>40</v>
      </c>
      <c r="M951" t="s">
        <v>5</v>
      </c>
      <c r="N951" t="s">
        <v>41</v>
      </c>
      <c r="O951" t="s">
        <v>57</v>
      </c>
      <c r="P951" t="s">
        <v>2082</v>
      </c>
      <c r="Q951">
        <v>8</v>
      </c>
      <c r="R951">
        <v>0</v>
      </c>
      <c r="S951">
        <v>0</v>
      </c>
      <c r="U951">
        <v>280000</v>
      </c>
      <c r="V951">
        <v>280000</v>
      </c>
      <c r="W951">
        <v>0</v>
      </c>
      <c r="X951">
        <v>0</v>
      </c>
      <c r="Y951" t="s">
        <v>67</v>
      </c>
    </row>
    <row r="952" spans="1:25" x14ac:dyDescent="0.25">
      <c r="A952">
        <v>951</v>
      </c>
      <c r="B952">
        <v>64560</v>
      </c>
      <c r="C952">
        <v>0</v>
      </c>
      <c r="D952">
        <v>0</v>
      </c>
      <c r="E952" t="s">
        <v>1894</v>
      </c>
      <c r="F952" t="s">
        <v>1895</v>
      </c>
      <c r="G952">
        <v>1</v>
      </c>
      <c r="H952" s="6">
        <v>2313409</v>
      </c>
      <c r="I952" s="7">
        <v>45764</v>
      </c>
      <c r="J952" s="7">
        <v>45764</v>
      </c>
      <c r="K952">
        <v>12</v>
      </c>
      <c r="L952" t="s">
        <v>40</v>
      </c>
      <c r="M952" t="s">
        <v>5</v>
      </c>
      <c r="N952" t="s">
        <v>41</v>
      </c>
      <c r="O952" t="s">
        <v>47</v>
      </c>
      <c r="P952" t="s">
        <v>2082</v>
      </c>
      <c r="Q952">
        <v>12</v>
      </c>
      <c r="R952">
        <v>0</v>
      </c>
      <c r="S952">
        <v>0</v>
      </c>
      <c r="U952">
        <v>277609</v>
      </c>
      <c r="V952">
        <v>277609</v>
      </c>
      <c r="W952">
        <v>0</v>
      </c>
      <c r="X952">
        <v>0</v>
      </c>
      <c r="Y952" t="s">
        <v>437</v>
      </c>
    </row>
    <row r="953" spans="1:25" x14ac:dyDescent="0.25">
      <c r="A953">
        <v>952</v>
      </c>
      <c r="B953">
        <v>64579</v>
      </c>
      <c r="C953">
        <v>0</v>
      </c>
      <c r="D953">
        <v>0</v>
      </c>
      <c r="E953" t="s">
        <v>980</v>
      </c>
      <c r="F953" t="s">
        <v>981</v>
      </c>
      <c r="G953">
        <v>1</v>
      </c>
      <c r="H953" s="6">
        <v>36873459</v>
      </c>
      <c r="I953" s="7">
        <v>45764</v>
      </c>
      <c r="J953" s="7">
        <v>45764</v>
      </c>
      <c r="K953">
        <v>15</v>
      </c>
      <c r="L953" t="s">
        <v>40</v>
      </c>
      <c r="M953" t="s">
        <v>1</v>
      </c>
      <c r="N953" t="s">
        <v>41</v>
      </c>
      <c r="O953" t="s">
        <v>87</v>
      </c>
      <c r="P953" t="s">
        <v>2082</v>
      </c>
      <c r="Q953">
        <v>1.4</v>
      </c>
      <c r="R953">
        <v>13.6</v>
      </c>
      <c r="S953">
        <v>0</v>
      </c>
      <c r="U953">
        <v>5531019</v>
      </c>
      <c r="V953">
        <v>516228</v>
      </c>
      <c r="W953">
        <v>5014790</v>
      </c>
      <c r="X953">
        <v>0</v>
      </c>
      <c r="Y953" t="s">
        <v>109</v>
      </c>
    </row>
    <row r="954" spans="1:25" x14ac:dyDescent="0.25">
      <c r="A954">
        <v>953</v>
      </c>
      <c r="B954">
        <v>64580</v>
      </c>
      <c r="C954">
        <v>0</v>
      </c>
      <c r="D954">
        <v>0</v>
      </c>
      <c r="E954" t="s">
        <v>980</v>
      </c>
      <c r="F954" t="s">
        <v>981</v>
      </c>
      <c r="G954">
        <v>1</v>
      </c>
      <c r="H954" s="6">
        <v>37477426</v>
      </c>
      <c r="I954" s="7">
        <v>45764</v>
      </c>
      <c r="J954" s="7">
        <v>45764</v>
      </c>
      <c r="K954">
        <v>15</v>
      </c>
      <c r="L954" t="s">
        <v>40</v>
      </c>
      <c r="M954" t="s">
        <v>1</v>
      </c>
      <c r="N954" t="s">
        <v>41</v>
      </c>
      <c r="O954" t="s">
        <v>87</v>
      </c>
      <c r="P954" t="s">
        <v>2082</v>
      </c>
      <c r="Q954">
        <v>1.4</v>
      </c>
      <c r="R954">
        <v>13.6</v>
      </c>
      <c r="S954">
        <v>0</v>
      </c>
      <c r="U954">
        <v>5621614</v>
      </c>
      <c r="V954">
        <v>524684</v>
      </c>
      <c r="W954">
        <v>5096930</v>
      </c>
      <c r="X954">
        <v>0</v>
      </c>
      <c r="Y954" t="s">
        <v>109</v>
      </c>
    </row>
    <row r="955" spans="1:25" x14ac:dyDescent="0.25">
      <c r="A955">
        <v>954</v>
      </c>
      <c r="B955">
        <v>64561</v>
      </c>
      <c r="C955">
        <v>0</v>
      </c>
      <c r="D955">
        <v>0</v>
      </c>
      <c r="E955" t="s">
        <v>1784</v>
      </c>
      <c r="F955" t="s">
        <v>1785</v>
      </c>
      <c r="G955">
        <v>1</v>
      </c>
      <c r="H955" s="6">
        <v>1000000</v>
      </c>
      <c r="I955" s="7">
        <v>45764</v>
      </c>
      <c r="J955" s="7">
        <v>45764</v>
      </c>
      <c r="K955">
        <v>8</v>
      </c>
      <c r="L955" t="s">
        <v>40</v>
      </c>
      <c r="M955" t="s">
        <v>5</v>
      </c>
      <c r="N955" t="s">
        <v>41</v>
      </c>
      <c r="O955" t="s">
        <v>57</v>
      </c>
      <c r="P955" t="s">
        <v>2082</v>
      </c>
      <c r="Q955">
        <v>8</v>
      </c>
      <c r="R955">
        <v>0</v>
      </c>
      <c r="S955">
        <v>0</v>
      </c>
      <c r="U955">
        <v>80000</v>
      </c>
      <c r="V955">
        <v>80000</v>
      </c>
      <c r="W955">
        <v>0</v>
      </c>
      <c r="X955">
        <v>0</v>
      </c>
      <c r="Y955" t="s">
        <v>48</v>
      </c>
    </row>
    <row r="956" spans="1:25" x14ac:dyDescent="0.25">
      <c r="A956">
        <v>955</v>
      </c>
      <c r="B956">
        <v>64557</v>
      </c>
      <c r="C956">
        <v>0</v>
      </c>
      <c r="D956">
        <v>0</v>
      </c>
      <c r="E956" t="s">
        <v>2232</v>
      </c>
      <c r="F956" t="s">
        <v>2233</v>
      </c>
      <c r="G956">
        <v>1</v>
      </c>
      <c r="H956" s="6">
        <v>1000000</v>
      </c>
      <c r="I956" s="7">
        <v>45763</v>
      </c>
      <c r="J956" s="7">
        <v>45763</v>
      </c>
      <c r="K956">
        <v>6</v>
      </c>
      <c r="L956" t="s">
        <v>40</v>
      </c>
      <c r="M956" t="s">
        <v>4</v>
      </c>
      <c r="N956" t="s">
        <v>41</v>
      </c>
      <c r="O956" t="s">
        <v>51</v>
      </c>
      <c r="P956" t="s">
        <v>2082</v>
      </c>
      <c r="Q956">
        <v>6</v>
      </c>
      <c r="R956">
        <v>0</v>
      </c>
      <c r="S956">
        <v>0</v>
      </c>
      <c r="U956">
        <v>60000</v>
      </c>
      <c r="V956">
        <v>60000</v>
      </c>
      <c r="W956">
        <v>0</v>
      </c>
      <c r="X956">
        <v>0</v>
      </c>
      <c r="Y956" t="s">
        <v>229</v>
      </c>
    </row>
    <row r="957" spans="1:25" x14ac:dyDescent="0.25">
      <c r="A957">
        <v>956</v>
      </c>
      <c r="B957">
        <v>64542</v>
      </c>
      <c r="C957">
        <v>0</v>
      </c>
      <c r="D957">
        <v>0</v>
      </c>
      <c r="E957" t="s">
        <v>1438</v>
      </c>
      <c r="F957" t="s">
        <v>1439</v>
      </c>
      <c r="G957">
        <v>1</v>
      </c>
      <c r="H957" s="6">
        <v>44444448</v>
      </c>
      <c r="I957" s="7">
        <v>45763</v>
      </c>
      <c r="J957" s="7">
        <v>45763</v>
      </c>
      <c r="K957" t="s">
        <v>866</v>
      </c>
      <c r="L957" t="s">
        <v>40</v>
      </c>
      <c r="M957" t="s">
        <v>5</v>
      </c>
      <c r="N957" t="s">
        <v>41</v>
      </c>
      <c r="O957" t="s">
        <v>47</v>
      </c>
      <c r="P957" t="s">
        <v>2082</v>
      </c>
      <c r="Q957">
        <v>0.1</v>
      </c>
      <c r="R957">
        <v>3.7</v>
      </c>
      <c r="S957">
        <v>0</v>
      </c>
      <c r="U957">
        <v>1688889</v>
      </c>
      <c r="V957">
        <v>44444</v>
      </c>
      <c r="W957">
        <v>1644445</v>
      </c>
      <c r="X957">
        <v>0</v>
      </c>
      <c r="Y957" t="s">
        <v>250</v>
      </c>
    </row>
    <row r="958" spans="1:25" x14ac:dyDescent="0.25">
      <c r="A958">
        <v>957</v>
      </c>
      <c r="B958">
        <v>64559</v>
      </c>
      <c r="C958">
        <v>0</v>
      </c>
      <c r="D958">
        <v>0</v>
      </c>
      <c r="E958" t="s">
        <v>1467</v>
      </c>
      <c r="F958" t="s">
        <v>1468</v>
      </c>
      <c r="G958">
        <v>1</v>
      </c>
      <c r="H958" s="6">
        <v>2478723</v>
      </c>
      <c r="I958" s="7">
        <v>45763</v>
      </c>
      <c r="J958" s="7">
        <v>45763</v>
      </c>
      <c r="K958">
        <v>6</v>
      </c>
      <c r="L958" t="s">
        <v>40</v>
      </c>
      <c r="M958" t="s">
        <v>5</v>
      </c>
      <c r="N958" t="s">
        <v>41</v>
      </c>
      <c r="O958" t="s">
        <v>54</v>
      </c>
      <c r="P958" t="s">
        <v>2082</v>
      </c>
      <c r="Q958">
        <v>6</v>
      </c>
      <c r="R958">
        <v>0</v>
      </c>
      <c r="S958">
        <v>0</v>
      </c>
      <c r="U958">
        <v>148723</v>
      </c>
      <c r="V958">
        <v>148723</v>
      </c>
      <c r="W958">
        <v>0</v>
      </c>
      <c r="X958">
        <v>0</v>
      </c>
      <c r="Y958" t="s">
        <v>44</v>
      </c>
    </row>
    <row r="959" spans="1:25" x14ac:dyDescent="0.25">
      <c r="A959">
        <v>958</v>
      </c>
      <c r="B959">
        <v>64546</v>
      </c>
      <c r="C959">
        <v>0</v>
      </c>
      <c r="D959">
        <v>0</v>
      </c>
      <c r="E959" t="s">
        <v>1204</v>
      </c>
      <c r="F959" t="s">
        <v>1205</v>
      </c>
      <c r="G959">
        <v>1</v>
      </c>
      <c r="H959" s="6">
        <v>283780</v>
      </c>
      <c r="I959" s="7">
        <v>45763</v>
      </c>
      <c r="J959" s="7">
        <v>45763</v>
      </c>
      <c r="K959">
        <v>15</v>
      </c>
      <c r="L959" t="s">
        <v>40</v>
      </c>
      <c r="M959" t="s">
        <v>5</v>
      </c>
      <c r="N959" t="s">
        <v>41</v>
      </c>
      <c r="O959" t="s">
        <v>54</v>
      </c>
      <c r="P959" t="s">
        <v>2082</v>
      </c>
      <c r="Q959">
        <v>10</v>
      </c>
      <c r="R959">
        <v>5</v>
      </c>
      <c r="S959">
        <v>0</v>
      </c>
      <c r="U959">
        <v>42567</v>
      </c>
      <c r="V959">
        <v>28378</v>
      </c>
      <c r="W959">
        <v>14189</v>
      </c>
      <c r="X959">
        <v>0</v>
      </c>
      <c r="Y959" t="s">
        <v>48</v>
      </c>
    </row>
    <row r="960" spans="1:25" x14ac:dyDescent="0.25">
      <c r="A960">
        <v>959</v>
      </c>
      <c r="B960">
        <v>64581</v>
      </c>
      <c r="C960">
        <v>0</v>
      </c>
      <c r="D960">
        <v>0</v>
      </c>
      <c r="E960" t="s">
        <v>1101</v>
      </c>
      <c r="F960" t="s">
        <v>1102</v>
      </c>
      <c r="G960">
        <v>1</v>
      </c>
      <c r="H960" s="6">
        <v>193727</v>
      </c>
      <c r="I960" s="7">
        <v>45763</v>
      </c>
      <c r="J960" s="7">
        <v>45763</v>
      </c>
      <c r="K960">
        <v>15</v>
      </c>
      <c r="L960" t="s">
        <v>40</v>
      </c>
      <c r="M960" t="s">
        <v>5</v>
      </c>
      <c r="N960" t="s">
        <v>41</v>
      </c>
      <c r="O960" t="s">
        <v>54</v>
      </c>
      <c r="P960" t="s">
        <v>2082</v>
      </c>
      <c r="Q960">
        <v>10</v>
      </c>
      <c r="R960">
        <v>5</v>
      </c>
      <c r="S960">
        <v>0</v>
      </c>
      <c r="U960">
        <v>29059</v>
      </c>
      <c r="V960">
        <v>19373</v>
      </c>
      <c r="W960">
        <v>9686</v>
      </c>
      <c r="X960">
        <v>0</v>
      </c>
      <c r="Y960" t="s">
        <v>48</v>
      </c>
    </row>
    <row r="961" spans="1:25" x14ac:dyDescent="0.25">
      <c r="A961">
        <v>960</v>
      </c>
      <c r="B961">
        <v>64543</v>
      </c>
      <c r="C961">
        <v>0</v>
      </c>
      <c r="D961">
        <v>0</v>
      </c>
      <c r="E961" t="s">
        <v>498</v>
      </c>
      <c r="F961" t="s">
        <v>499</v>
      </c>
      <c r="G961">
        <v>1</v>
      </c>
      <c r="H961" s="6">
        <v>32613826</v>
      </c>
      <c r="I961" s="7">
        <v>45763</v>
      </c>
      <c r="J961" s="7">
        <v>45763</v>
      </c>
      <c r="K961">
        <v>15</v>
      </c>
      <c r="L961" t="s">
        <v>40</v>
      </c>
      <c r="M961" t="s">
        <v>5</v>
      </c>
      <c r="N961" t="s">
        <v>41</v>
      </c>
      <c r="O961" t="s">
        <v>77</v>
      </c>
      <c r="P961" t="s">
        <v>2082</v>
      </c>
      <c r="Q961">
        <v>6</v>
      </c>
      <c r="R961">
        <v>9</v>
      </c>
      <c r="S961">
        <v>0</v>
      </c>
      <c r="U961">
        <v>4892074</v>
      </c>
      <c r="V961">
        <v>1956830</v>
      </c>
      <c r="W961">
        <v>2935244</v>
      </c>
      <c r="X961">
        <v>0</v>
      </c>
      <c r="Y961" t="s">
        <v>48</v>
      </c>
    </row>
    <row r="962" spans="1:25" x14ac:dyDescent="0.25">
      <c r="A962">
        <v>961</v>
      </c>
      <c r="B962">
        <v>64544</v>
      </c>
      <c r="C962">
        <v>0</v>
      </c>
      <c r="D962">
        <v>0</v>
      </c>
      <c r="E962" t="s">
        <v>1264</v>
      </c>
      <c r="F962" t="s">
        <v>1265</v>
      </c>
      <c r="G962">
        <v>1</v>
      </c>
      <c r="H962" s="6">
        <v>37661000</v>
      </c>
      <c r="I962" s="7">
        <v>45763</v>
      </c>
      <c r="J962" s="7">
        <v>45763</v>
      </c>
      <c r="K962">
        <v>15</v>
      </c>
      <c r="L962" t="s">
        <v>40</v>
      </c>
      <c r="M962" t="s">
        <v>5</v>
      </c>
      <c r="N962" t="s">
        <v>41</v>
      </c>
      <c r="O962" t="s">
        <v>54</v>
      </c>
      <c r="P962" t="s">
        <v>2082</v>
      </c>
      <c r="Q962">
        <v>4.5</v>
      </c>
      <c r="R962">
        <v>10.5</v>
      </c>
      <c r="S962">
        <v>0</v>
      </c>
      <c r="U962">
        <v>5649150</v>
      </c>
      <c r="V962">
        <v>1694745</v>
      </c>
      <c r="W962">
        <v>3954405</v>
      </c>
      <c r="X962">
        <v>0</v>
      </c>
      <c r="Y962" t="s">
        <v>48</v>
      </c>
    </row>
    <row r="963" spans="1:25" x14ac:dyDescent="0.25">
      <c r="A963">
        <v>962</v>
      </c>
      <c r="B963">
        <v>64547</v>
      </c>
      <c r="C963">
        <v>0</v>
      </c>
      <c r="D963">
        <v>0</v>
      </c>
      <c r="E963" t="s">
        <v>1133</v>
      </c>
      <c r="F963" t="s">
        <v>1134</v>
      </c>
      <c r="G963">
        <v>1</v>
      </c>
      <c r="H963" s="6">
        <v>1367975</v>
      </c>
      <c r="I963" s="7">
        <v>45763</v>
      </c>
      <c r="J963" s="7">
        <v>45763</v>
      </c>
      <c r="K963">
        <v>15</v>
      </c>
      <c r="L963" t="s">
        <v>40</v>
      </c>
      <c r="M963" t="s">
        <v>5</v>
      </c>
      <c r="N963" t="s">
        <v>41</v>
      </c>
      <c r="O963" t="s">
        <v>54</v>
      </c>
      <c r="P963" t="s">
        <v>2082</v>
      </c>
      <c r="Q963">
        <v>10</v>
      </c>
      <c r="R963">
        <v>5</v>
      </c>
      <c r="S963">
        <v>0</v>
      </c>
      <c r="U963">
        <v>205196</v>
      </c>
      <c r="V963">
        <v>136798</v>
      </c>
      <c r="W963">
        <v>68399</v>
      </c>
      <c r="X963">
        <v>0</v>
      </c>
      <c r="Y963" t="s">
        <v>48</v>
      </c>
    </row>
    <row r="964" spans="1:25" x14ac:dyDescent="0.25">
      <c r="A964">
        <v>963</v>
      </c>
      <c r="B964">
        <v>64545</v>
      </c>
      <c r="C964">
        <v>0</v>
      </c>
      <c r="D964">
        <v>0</v>
      </c>
      <c r="E964" t="s">
        <v>1139</v>
      </c>
      <c r="F964" t="s">
        <v>1140</v>
      </c>
      <c r="G964">
        <v>1</v>
      </c>
      <c r="H964" s="6">
        <v>5483692</v>
      </c>
      <c r="I964" s="7">
        <v>45763</v>
      </c>
      <c r="J964" s="7">
        <v>45763</v>
      </c>
      <c r="K964">
        <v>15</v>
      </c>
      <c r="L964" t="s">
        <v>40</v>
      </c>
      <c r="M964" t="s">
        <v>5</v>
      </c>
      <c r="N964" t="s">
        <v>41</v>
      </c>
      <c r="O964" t="s">
        <v>54</v>
      </c>
      <c r="P964" t="s">
        <v>2082</v>
      </c>
      <c r="Q964">
        <v>4.5</v>
      </c>
      <c r="R964">
        <v>10.5</v>
      </c>
      <c r="S964">
        <v>0</v>
      </c>
      <c r="U964">
        <v>822554</v>
      </c>
      <c r="V964">
        <v>246766</v>
      </c>
      <c r="W964">
        <v>575788</v>
      </c>
      <c r="X964">
        <v>0</v>
      </c>
      <c r="Y964" t="s">
        <v>48</v>
      </c>
    </row>
    <row r="965" spans="1:25" x14ac:dyDescent="0.25">
      <c r="A965">
        <v>964</v>
      </c>
      <c r="B965">
        <v>64525</v>
      </c>
      <c r="C965">
        <v>0</v>
      </c>
      <c r="D965">
        <v>0</v>
      </c>
      <c r="E965" t="s">
        <v>1786</v>
      </c>
      <c r="F965" t="s">
        <v>1787</v>
      </c>
      <c r="G965">
        <v>1</v>
      </c>
      <c r="H965" s="6">
        <v>7000000</v>
      </c>
      <c r="I965" s="7">
        <v>45762</v>
      </c>
      <c r="J965" s="7">
        <v>45762</v>
      </c>
      <c r="K965" t="s">
        <v>462</v>
      </c>
      <c r="L965" t="s">
        <v>40</v>
      </c>
      <c r="M965" t="s">
        <v>5</v>
      </c>
      <c r="N965" t="s">
        <v>41</v>
      </c>
      <c r="O965" t="s">
        <v>54</v>
      </c>
      <c r="P965" t="s">
        <v>2082</v>
      </c>
      <c r="Q965">
        <v>3.5</v>
      </c>
      <c r="R965">
        <v>0</v>
      </c>
      <c r="S965">
        <v>0</v>
      </c>
      <c r="U965">
        <v>245000</v>
      </c>
      <c r="V965">
        <v>245000</v>
      </c>
      <c r="W965">
        <v>0</v>
      </c>
      <c r="X965">
        <v>0</v>
      </c>
      <c r="Y965" t="s">
        <v>229</v>
      </c>
    </row>
    <row r="966" spans="1:25" x14ac:dyDescent="0.25">
      <c r="A966">
        <v>965</v>
      </c>
      <c r="B966">
        <v>64526</v>
      </c>
      <c r="C966">
        <v>0</v>
      </c>
      <c r="D966">
        <v>0</v>
      </c>
      <c r="E966" t="s">
        <v>1786</v>
      </c>
      <c r="F966" t="s">
        <v>1787</v>
      </c>
      <c r="G966">
        <v>1</v>
      </c>
      <c r="H966" s="6">
        <v>7000000</v>
      </c>
      <c r="I966" s="7">
        <v>45762</v>
      </c>
      <c r="J966" s="7">
        <v>45762</v>
      </c>
      <c r="K966" t="s">
        <v>462</v>
      </c>
      <c r="L966" t="s">
        <v>40</v>
      </c>
      <c r="M966" t="s">
        <v>5</v>
      </c>
      <c r="N966" t="s">
        <v>41</v>
      </c>
      <c r="O966" t="s">
        <v>54</v>
      </c>
      <c r="P966" t="s">
        <v>2082</v>
      </c>
      <c r="Q966">
        <v>3.5</v>
      </c>
      <c r="R966">
        <v>0</v>
      </c>
      <c r="S966">
        <v>0</v>
      </c>
      <c r="U966">
        <v>245000</v>
      </c>
      <c r="V966">
        <v>245000</v>
      </c>
      <c r="W966">
        <v>0</v>
      </c>
      <c r="X966">
        <v>0</v>
      </c>
      <c r="Y966" t="s">
        <v>229</v>
      </c>
    </row>
    <row r="967" spans="1:25" x14ac:dyDescent="0.25">
      <c r="A967">
        <v>966</v>
      </c>
      <c r="B967">
        <v>64527</v>
      </c>
      <c r="C967">
        <v>0</v>
      </c>
      <c r="D967">
        <v>0</v>
      </c>
      <c r="E967" t="s">
        <v>1786</v>
      </c>
      <c r="F967" t="s">
        <v>1787</v>
      </c>
      <c r="G967">
        <v>1</v>
      </c>
      <c r="H967" s="6">
        <v>7000000</v>
      </c>
      <c r="I967" s="7">
        <v>45762</v>
      </c>
      <c r="J967" s="7">
        <v>45762</v>
      </c>
      <c r="K967" t="s">
        <v>462</v>
      </c>
      <c r="L967" t="s">
        <v>40</v>
      </c>
      <c r="M967" t="s">
        <v>5</v>
      </c>
      <c r="N967" t="s">
        <v>41</v>
      </c>
      <c r="O967" t="s">
        <v>54</v>
      </c>
      <c r="P967" t="s">
        <v>2082</v>
      </c>
      <c r="Q967">
        <v>3.5</v>
      </c>
      <c r="R967">
        <v>0</v>
      </c>
      <c r="S967">
        <v>0</v>
      </c>
      <c r="U967">
        <v>245000</v>
      </c>
      <c r="V967">
        <v>245000</v>
      </c>
      <c r="W967">
        <v>0</v>
      </c>
      <c r="X967">
        <v>0</v>
      </c>
      <c r="Y967" t="s">
        <v>229</v>
      </c>
    </row>
    <row r="968" spans="1:25" x14ac:dyDescent="0.25">
      <c r="A968">
        <v>967</v>
      </c>
      <c r="B968">
        <v>64528</v>
      </c>
      <c r="C968">
        <v>0</v>
      </c>
      <c r="D968">
        <v>0</v>
      </c>
      <c r="E968" t="s">
        <v>1786</v>
      </c>
      <c r="F968" t="s">
        <v>1787</v>
      </c>
      <c r="G968">
        <v>1</v>
      </c>
      <c r="H968" s="6">
        <v>7000000</v>
      </c>
      <c r="I968" s="7">
        <v>45762</v>
      </c>
      <c r="J968" s="7">
        <v>45762</v>
      </c>
      <c r="K968" t="s">
        <v>462</v>
      </c>
      <c r="L968" t="s">
        <v>40</v>
      </c>
      <c r="M968" t="s">
        <v>5</v>
      </c>
      <c r="N968" t="s">
        <v>41</v>
      </c>
      <c r="O968" t="s">
        <v>54</v>
      </c>
      <c r="P968" t="s">
        <v>2082</v>
      </c>
      <c r="Q968">
        <v>3.5</v>
      </c>
      <c r="R968">
        <v>0</v>
      </c>
      <c r="S968">
        <v>0</v>
      </c>
      <c r="U968">
        <v>245000</v>
      </c>
      <c r="V968">
        <v>245000</v>
      </c>
      <c r="W968">
        <v>0</v>
      </c>
      <c r="X968">
        <v>0</v>
      </c>
      <c r="Y968" t="s">
        <v>229</v>
      </c>
    </row>
    <row r="969" spans="1:25" x14ac:dyDescent="0.25">
      <c r="A969">
        <v>968</v>
      </c>
      <c r="B969">
        <v>64529</v>
      </c>
      <c r="C969">
        <v>0</v>
      </c>
      <c r="D969">
        <v>0</v>
      </c>
      <c r="E969" t="s">
        <v>1786</v>
      </c>
      <c r="F969" t="s">
        <v>1787</v>
      </c>
      <c r="G969">
        <v>1</v>
      </c>
      <c r="H969" s="6">
        <v>7000000</v>
      </c>
      <c r="I969" s="7">
        <v>45762</v>
      </c>
      <c r="J969" s="7">
        <v>45762</v>
      </c>
      <c r="K969" t="s">
        <v>462</v>
      </c>
      <c r="L969" t="s">
        <v>40</v>
      </c>
      <c r="M969" t="s">
        <v>5</v>
      </c>
      <c r="N969" t="s">
        <v>41</v>
      </c>
      <c r="O969" t="s">
        <v>54</v>
      </c>
      <c r="P969" t="s">
        <v>2082</v>
      </c>
      <c r="Q969">
        <v>3.5</v>
      </c>
      <c r="R969">
        <v>0</v>
      </c>
      <c r="S969">
        <v>0</v>
      </c>
      <c r="U969">
        <v>245000</v>
      </c>
      <c r="V969">
        <v>245000</v>
      </c>
      <c r="W969">
        <v>0</v>
      </c>
      <c r="X969">
        <v>0</v>
      </c>
      <c r="Y969" t="s">
        <v>229</v>
      </c>
    </row>
    <row r="970" spans="1:25" x14ac:dyDescent="0.25">
      <c r="A970">
        <v>969</v>
      </c>
      <c r="B970">
        <v>64530</v>
      </c>
      <c r="C970">
        <v>0</v>
      </c>
      <c r="D970">
        <v>0</v>
      </c>
      <c r="E970" t="s">
        <v>1786</v>
      </c>
      <c r="F970" t="s">
        <v>1787</v>
      </c>
      <c r="G970">
        <v>1</v>
      </c>
      <c r="H970" s="6">
        <v>7000000</v>
      </c>
      <c r="I970" s="7">
        <v>45762</v>
      </c>
      <c r="J970" s="7">
        <v>45762</v>
      </c>
      <c r="K970" t="s">
        <v>462</v>
      </c>
      <c r="L970" t="s">
        <v>40</v>
      </c>
      <c r="M970" t="s">
        <v>5</v>
      </c>
      <c r="N970" t="s">
        <v>41</v>
      </c>
      <c r="O970" t="s">
        <v>54</v>
      </c>
      <c r="P970" t="s">
        <v>2082</v>
      </c>
      <c r="Q970">
        <v>3.5</v>
      </c>
      <c r="R970">
        <v>0</v>
      </c>
      <c r="S970">
        <v>0</v>
      </c>
      <c r="U970">
        <v>245000</v>
      </c>
      <c r="V970">
        <v>245000</v>
      </c>
      <c r="W970">
        <v>0</v>
      </c>
      <c r="X970">
        <v>0</v>
      </c>
      <c r="Y970" t="s">
        <v>229</v>
      </c>
    </row>
    <row r="971" spans="1:25" x14ac:dyDescent="0.25">
      <c r="A971">
        <v>970</v>
      </c>
      <c r="B971">
        <v>64531</v>
      </c>
      <c r="C971">
        <v>0</v>
      </c>
      <c r="D971">
        <v>0</v>
      </c>
      <c r="E971" t="s">
        <v>1786</v>
      </c>
      <c r="F971" t="s">
        <v>1787</v>
      </c>
      <c r="G971">
        <v>1</v>
      </c>
      <c r="H971" s="6">
        <v>2000000</v>
      </c>
      <c r="I971" s="7">
        <v>45762</v>
      </c>
      <c r="J971" s="7">
        <v>45762</v>
      </c>
      <c r="K971" t="s">
        <v>462</v>
      </c>
      <c r="L971" t="s">
        <v>40</v>
      </c>
      <c r="M971" t="s">
        <v>5</v>
      </c>
      <c r="N971" t="s">
        <v>41</v>
      </c>
      <c r="O971" t="s">
        <v>54</v>
      </c>
      <c r="P971" t="s">
        <v>2082</v>
      </c>
      <c r="Q971">
        <v>3.5</v>
      </c>
      <c r="R971">
        <v>0</v>
      </c>
      <c r="S971">
        <v>0</v>
      </c>
      <c r="U971">
        <v>70000</v>
      </c>
      <c r="V971">
        <v>70000</v>
      </c>
      <c r="W971">
        <v>0</v>
      </c>
      <c r="X971">
        <v>0</v>
      </c>
      <c r="Y971" t="s">
        <v>229</v>
      </c>
    </row>
    <row r="972" spans="1:25" x14ac:dyDescent="0.25">
      <c r="A972">
        <v>971</v>
      </c>
      <c r="B972">
        <v>64540</v>
      </c>
      <c r="C972">
        <v>0</v>
      </c>
      <c r="D972">
        <v>0</v>
      </c>
      <c r="E972" t="s">
        <v>427</v>
      </c>
      <c r="F972" t="s">
        <v>428</v>
      </c>
      <c r="G972">
        <v>1</v>
      </c>
      <c r="H972" s="6">
        <v>742147</v>
      </c>
      <c r="I972" s="7">
        <v>45762</v>
      </c>
      <c r="J972" s="7">
        <v>45762</v>
      </c>
      <c r="K972">
        <v>13</v>
      </c>
      <c r="L972" t="s">
        <v>40</v>
      </c>
      <c r="M972" t="s">
        <v>3</v>
      </c>
      <c r="N972" t="s">
        <v>41</v>
      </c>
      <c r="O972" t="s">
        <v>51</v>
      </c>
      <c r="P972" t="s">
        <v>2082</v>
      </c>
      <c r="Q972">
        <v>13</v>
      </c>
      <c r="R972">
        <v>0</v>
      </c>
      <c r="S972">
        <v>0</v>
      </c>
      <c r="U972">
        <v>96479</v>
      </c>
      <c r="V972">
        <v>96479</v>
      </c>
      <c r="W972">
        <v>0</v>
      </c>
      <c r="X972">
        <v>0</v>
      </c>
      <c r="Y972" t="s">
        <v>81</v>
      </c>
    </row>
    <row r="973" spans="1:25" x14ac:dyDescent="0.25">
      <c r="A973">
        <v>972</v>
      </c>
      <c r="B973">
        <v>64524</v>
      </c>
      <c r="C973">
        <v>0</v>
      </c>
      <c r="D973">
        <v>0</v>
      </c>
      <c r="E973" t="s">
        <v>1125</v>
      </c>
      <c r="F973" t="s">
        <v>1126</v>
      </c>
      <c r="G973">
        <v>1</v>
      </c>
      <c r="H973" s="6">
        <v>3084443</v>
      </c>
      <c r="I973" s="7">
        <v>45762</v>
      </c>
      <c r="J973" s="7">
        <v>45762</v>
      </c>
      <c r="K973">
        <v>15</v>
      </c>
      <c r="L973" t="s">
        <v>40</v>
      </c>
      <c r="M973" t="s">
        <v>5</v>
      </c>
      <c r="N973" t="s">
        <v>41</v>
      </c>
      <c r="O973" t="s">
        <v>77</v>
      </c>
      <c r="P973" t="s">
        <v>2082</v>
      </c>
      <c r="Q973">
        <v>8</v>
      </c>
      <c r="R973">
        <v>7</v>
      </c>
      <c r="S973">
        <v>0</v>
      </c>
      <c r="U973">
        <v>462666</v>
      </c>
      <c r="V973">
        <v>246755</v>
      </c>
      <c r="W973">
        <v>215911</v>
      </c>
      <c r="X973">
        <v>0</v>
      </c>
      <c r="Y973" t="s">
        <v>48</v>
      </c>
    </row>
    <row r="974" spans="1:25" x14ac:dyDescent="0.25">
      <c r="A974">
        <v>973</v>
      </c>
      <c r="B974">
        <v>64521</v>
      </c>
      <c r="C974">
        <v>0</v>
      </c>
      <c r="D974">
        <v>0</v>
      </c>
      <c r="E974" t="s">
        <v>1790</v>
      </c>
      <c r="F974" t="s">
        <v>1791</v>
      </c>
      <c r="G974">
        <v>1</v>
      </c>
      <c r="H974" s="6">
        <v>7000000</v>
      </c>
      <c r="I974" s="7">
        <v>45762</v>
      </c>
      <c r="J974" s="7">
        <v>45762</v>
      </c>
      <c r="K974" t="s">
        <v>462</v>
      </c>
      <c r="L974" t="s">
        <v>40</v>
      </c>
      <c r="M974" t="s">
        <v>5</v>
      </c>
      <c r="N974" t="s">
        <v>41</v>
      </c>
      <c r="O974" t="s">
        <v>54</v>
      </c>
      <c r="P974" t="s">
        <v>2082</v>
      </c>
      <c r="Q974">
        <v>3.5</v>
      </c>
      <c r="R974">
        <v>0</v>
      </c>
      <c r="S974">
        <v>0</v>
      </c>
      <c r="U974">
        <v>245000</v>
      </c>
      <c r="V974">
        <v>245000</v>
      </c>
      <c r="W974">
        <v>0</v>
      </c>
      <c r="X974">
        <v>0</v>
      </c>
      <c r="Y974" t="s">
        <v>229</v>
      </c>
    </row>
    <row r="975" spans="1:25" x14ac:dyDescent="0.25">
      <c r="A975">
        <v>974</v>
      </c>
      <c r="B975">
        <v>64522</v>
      </c>
      <c r="C975">
        <v>0</v>
      </c>
      <c r="D975">
        <v>0</v>
      </c>
      <c r="E975" t="s">
        <v>487</v>
      </c>
      <c r="F975" t="s">
        <v>488</v>
      </c>
      <c r="G975">
        <v>1</v>
      </c>
      <c r="H975" s="6">
        <v>7731801</v>
      </c>
      <c r="I975" s="7">
        <v>45762</v>
      </c>
      <c r="J975" s="7">
        <v>45762</v>
      </c>
      <c r="K975">
        <v>8</v>
      </c>
      <c r="L975" t="s">
        <v>40</v>
      </c>
      <c r="M975" t="s">
        <v>4</v>
      </c>
      <c r="N975" t="s">
        <v>41</v>
      </c>
      <c r="O975" t="s">
        <v>51</v>
      </c>
      <c r="P975" t="s">
        <v>2082</v>
      </c>
      <c r="Q975">
        <v>8</v>
      </c>
      <c r="R975">
        <v>0</v>
      </c>
      <c r="S975">
        <v>0</v>
      </c>
      <c r="U975">
        <v>618544</v>
      </c>
      <c r="V975">
        <v>618544</v>
      </c>
      <c r="W975">
        <v>0</v>
      </c>
      <c r="X975">
        <v>0</v>
      </c>
      <c r="Y975" t="s">
        <v>48</v>
      </c>
    </row>
    <row r="976" spans="1:25" x14ac:dyDescent="0.25">
      <c r="A976">
        <v>975</v>
      </c>
      <c r="B976">
        <v>64538</v>
      </c>
      <c r="C976">
        <v>0</v>
      </c>
      <c r="D976">
        <v>0</v>
      </c>
      <c r="E976" t="s">
        <v>1506</v>
      </c>
      <c r="F976" t="s">
        <v>1507</v>
      </c>
      <c r="G976">
        <v>1</v>
      </c>
      <c r="H976" s="6">
        <v>166192</v>
      </c>
      <c r="I976" s="7">
        <v>45762</v>
      </c>
      <c r="J976" s="7">
        <v>45762</v>
      </c>
      <c r="K976">
        <v>8</v>
      </c>
      <c r="L976" t="s">
        <v>40</v>
      </c>
      <c r="M976" t="s">
        <v>7</v>
      </c>
      <c r="N976" t="s">
        <v>41</v>
      </c>
      <c r="O976" t="s">
        <v>64</v>
      </c>
      <c r="P976" t="s">
        <v>2082</v>
      </c>
      <c r="Q976">
        <v>8</v>
      </c>
      <c r="R976">
        <v>0</v>
      </c>
      <c r="S976">
        <v>0</v>
      </c>
      <c r="U976">
        <v>13295</v>
      </c>
      <c r="V976">
        <v>13295</v>
      </c>
      <c r="W976">
        <v>0</v>
      </c>
      <c r="X976">
        <v>0</v>
      </c>
      <c r="Y976" t="s">
        <v>44</v>
      </c>
    </row>
    <row r="977" spans="1:25" x14ac:dyDescent="0.25">
      <c r="A977">
        <v>976</v>
      </c>
      <c r="B977">
        <v>64523</v>
      </c>
      <c r="C977">
        <v>0</v>
      </c>
      <c r="D977">
        <v>0</v>
      </c>
      <c r="E977" t="s">
        <v>1167</v>
      </c>
      <c r="F977" t="s">
        <v>1168</v>
      </c>
      <c r="G977">
        <v>1</v>
      </c>
      <c r="H977" s="6">
        <v>46000000</v>
      </c>
      <c r="I977" s="7">
        <v>45762</v>
      </c>
      <c r="J977" s="7">
        <v>45762</v>
      </c>
      <c r="K977">
        <v>8</v>
      </c>
      <c r="L977" t="s">
        <v>40</v>
      </c>
      <c r="M977" t="s">
        <v>5</v>
      </c>
      <c r="N977" t="s">
        <v>41</v>
      </c>
      <c r="O977" t="s">
        <v>77</v>
      </c>
      <c r="P977" t="s">
        <v>2082</v>
      </c>
      <c r="Q977">
        <v>8</v>
      </c>
      <c r="R977">
        <v>0</v>
      </c>
      <c r="S977">
        <v>0</v>
      </c>
      <c r="U977">
        <v>3680000</v>
      </c>
      <c r="V977">
        <v>3680000</v>
      </c>
      <c r="W977">
        <v>0</v>
      </c>
      <c r="X977">
        <v>0</v>
      </c>
      <c r="Y977" t="s">
        <v>48</v>
      </c>
    </row>
    <row r="978" spans="1:25" x14ac:dyDescent="0.25">
      <c r="A978">
        <v>977</v>
      </c>
      <c r="B978">
        <v>64537</v>
      </c>
      <c r="C978">
        <v>0</v>
      </c>
      <c r="D978">
        <v>0</v>
      </c>
      <c r="E978" t="s">
        <v>972</v>
      </c>
      <c r="F978" t="s">
        <v>2623</v>
      </c>
      <c r="G978">
        <v>1</v>
      </c>
      <c r="H978" s="6">
        <v>922631</v>
      </c>
      <c r="I978" s="7">
        <v>45762</v>
      </c>
      <c r="J978" s="7">
        <v>45762</v>
      </c>
      <c r="K978">
        <v>8</v>
      </c>
      <c r="L978" t="s">
        <v>40</v>
      </c>
      <c r="M978" t="s">
        <v>7</v>
      </c>
      <c r="N978" t="s">
        <v>41</v>
      </c>
      <c r="O978" t="s">
        <v>64</v>
      </c>
      <c r="P978" t="s">
        <v>2082</v>
      </c>
      <c r="Q978">
        <v>8</v>
      </c>
      <c r="R978">
        <v>0</v>
      </c>
      <c r="S978">
        <v>0</v>
      </c>
      <c r="U978">
        <v>73810</v>
      </c>
      <c r="V978">
        <v>73810</v>
      </c>
      <c r="W978">
        <v>0</v>
      </c>
      <c r="X978">
        <v>0</v>
      </c>
      <c r="Y978" t="s">
        <v>44</v>
      </c>
    </row>
    <row r="979" spans="1:25" x14ac:dyDescent="0.25">
      <c r="A979">
        <v>978</v>
      </c>
      <c r="B979">
        <v>64539</v>
      </c>
      <c r="C979">
        <v>0</v>
      </c>
      <c r="D979">
        <v>0</v>
      </c>
      <c r="E979" t="s">
        <v>368</v>
      </c>
      <c r="F979" t="s">
        <v>369</v>
      </c>
      <c r="G979">
        <v>1</v>
      </c>
      <c r="H979" s="6">
        <v>1658724</v>
      </c>
      <c r="I979" s="7">
        <v>45762</v>
      </c>
      <c r="J979" s="7">
        <v>45762</v>
      </c>
      <c r="K979">
        <v>13</v>
      </c>
      <c r="L979" t="s">
        <v>40</v>
      </c>
      <c r="M979" t="s">
        <v>3</v>
      </c>
      <c r="N979" t="s">
        <v>41</v>
      </c>
      <c r="O979" t="s">
        <v>51</v>
      </c>
      <c r="P979" t="s">
        <v>2082</v>
      </c>
      <c r="Q979">
        <v>13</v>
      </c>
      <c r="R979">
        <v>0</v>
      </c>
      <c r="S979">
        <v>0</v>
      </c>
      <c r="U979">
        <v>215634</v>
      </c>
      <c r="V979">
        <v>215634</v>
      </c>
      <c r="W979">
        <v>0</v>
      </c>
      <c r="X979">
        <v>0</v>
      </c>
      <c r="Y979" t="s">
        <v>48</v>
      </c>
    </row>
    <row r="980" spans="1:25" x14ac:dyDescent="0.25">
      <c r="A980">
        <v>979</v>
      </c>
      <c r="B980">
        <v>64536</v>
      </c>
      <c r="C980">
        <v>0</v>
      </c>
      <c r="D980">
        <v>0</v>
      </c>
      <c r="E980" t="s">
        <v>978</v>
      </c>
      <c r="F980" t="s">
        <v>979</v>
      </c>
      <c r="G980">
        <v>1</v>
      </c>
      <c r="H980" s="6">
        <v>2783032</v>
      </c>
      <c r="I980" s="7">
        <v>45762</v>
      </c>
      <c r="J980" s="7">
        <v>45762</v>
      </c>
      <c r="K980">
        <v>8</v>
      </c>
      <c r="L980" t="s">
        <v>40</v>
      </c>
      <c r="M980" t="s">
        <v>7</v>
      </c>
      <c r="N980" t="s">
        <v>41</v>
      </c>
      <c r="O980" t="s">
        <v>64</v>
      </c>
      <c r="P980" t="s">
        <v>2082</v>
      </c>
      <c r="Q980">
        <v>8</v>
      </c>
      <c r="R980">
        <v>0</v>
      </c>
      <c r="S980">
        <v>0</v>
      </c>
      <c r="U980">
        <v>222643</v>
      </c>
      <c r="V980">
        <v>222643</v>
      </c>
      <c r="W980">
        <v>0</v>
      </c>
      <c r="X980">
        <v>0</v>
      </c>
      <c r="Y980" t="s">
        <v>44</v>
      </c>
    </row>
    <row r="981" spans="1:25" x14ac:dyDescent="0.25">
      <c r="A981">
        <v>980</v>
      </c>
      <c r="B981">
        <v>64548</v>
      </c>
      <c r="C981">
        <v>0</v>
      </c>
      <c r="D981">
        <v>0</v>
      </c>
      <c r="E981" t="s">
        <v>834</v>
      </c>
      <c r="F981" t="s">
        <v>835</v>
      </c>
      <c r="G981">
        <v>1</v>
      </c>
      <c r="H981" s="6">
        <v>4058806</v>
      </c>
      <c r="I981" s="7">
        <v>45761</v>
      </c>
      <c r="J981" s="7">
        <v>45761</v>
      </c>
      <c r="K981">
        <v>15</v>
      </c>
      <c r="L981" t="s">
        <v>40</v>
      </c>
      <c r="M981" t="s">
        <v>5</v>
      </c>
      <c r="N981" t="s">
        <v>41</v>
      </c>
      <c r="O981" t="s">
        <v>57</v>
      </c>
      <c r="P981" t="s">
        <v>2082</v>
      </c>
      <c r="Q981">
        <v>5</v>
      </c>
      <c r="R981">
        <v>10</v>
      </c>
      <c r="S981">
        <v>0</v>
      </c>
      <c r="U981">
        <v>608821</v>
      </c>
      <c r="V981">
        <v>202940</v>
      </c>
      <c r="W981">
        <v>405881</v>
      </c>
      <c r="X981">
        <v>0</v>
      </c>
      <c r="Y981" t="s">
        <v>94</v>
      </c>
    </row>
    <row r="982" spans="1:25" x14ac:dyDescent="0.25">
      <c r="A982">
        <v>981</v>
      </c>
      <c r="B982">
        <v>64518</v>
      </c>
      <c r="C982">
        <v>0</v>
      </c>
      <c r="D982">
        <v>0</v>
      </c>
      <c r="E982" t="s">
        <v>2424</v>
      </c>
      <c r="F982" t="s">
        <v>2425</v>
      </c>
      <c r="G982">
        <v>1</v>
      </c>
      <c r="H982" s="6">
        <v>9117005</v>
      </c>
      <c r="I982" s="7">
        <v>45761</v>
      </c>
      <c r="J982" s="7">
        <v>45761</v>
      </c>
      <c r="K982">
        <v>15</v>
      </c>
      <c r="L982" t="s">
        <v>40</v>
      </c>
      <c r="M982" t="s">
        <v>5</v>
      </c>
      <c r="N982" t="s">
        <v>41</v>
      </c>
      <c r="O982" t="s">
        <v>47</v>
      </c>
      <c r="P982" t="s">
        <v>2082</v>
      </c>
      <c r="Q982">
        <v>2</v>
      </c>
      <c r="R982">
        <v>13</v>
      </c>
      <c r="S982">
        <v>0</v>
      </c>
      <c r="U982">
        <v>1367551</v>
      </c>
      <c r="V982">
        <v>182340</v>
      </c>
      <c r="W982">
        <v>1185211</v>
      </c>
      <c r="X982">
        <v>0</v>
      </c>
      <c r="Y982" t="s">
        <v>48</v>
      </c>
    </row>
    <row r="983" spans="1:25" x14ac:dyDescent="0.25">
      <c r="A983">
        <v>982</v>
      </c>
      <c r="B983">
        <v>64495</v>
      </c>
      <c r="C983">
        <v>0</v>
      </c>
      <c r="D983">
        <v>0</v>
      </c>
      <c r="E983" t="s">
        <v>1708</v>
      </c>
      <c r="F983" t="s">
        <v>1709</v>
      </c>
      <c r="G983">
        <v>1</v>
      </c>
      <c r="H983" s="6">
        <v>3771439</v>
      </c>
      <c r="I983" s="7">
        <v>45758</v>
      </c>
      <c r="J983" s="7">
        <v>45758</v>
      </c>
      <c r="K983">
        <v>7</v>
      </c>
      <c r="L983" t="s">
        <v>40</v>
      </c>
      <c r="M983" t="s">
        <v>9</v>
      </c>
      <c r="N983" t="s">
        <v>41</v>
      </c>
      <c r="O983" t="s">
        <v>42</v>
      </c>
      <c r="P983" t="s">
        <v>2082</v>
      </c>
      <c r="Q983">
        <v>7</v>
      </c>
      <c r="R983">
        <v>0</v>
      </c>
      <c r="S983">
        <v>0</v>
      </c>
      <c r="U983">
        <v>264001</v>
      </c>
      <c r="V983">
        <v>264001</v>
      </c>
      <c r="W983">
        <v>0</v>
      </c>
      <c r="X983">
        <v>0</v>
      </c>
      <c r="Y983" t="s">
        <v>109</v>
      </c>
    </row>
    <row r="984" spans="1:25" x14ac:dyDescent="0.25">
      <c r="A984">
        <v>983</v>
      </c>
      <c r="B984">
        <v>64470</v>
      </c>
      <c r="C984">
        <v>0</v>
      </c>
      <c r="D984">
        <v>0</v>
      </c>
      <c r="E984" t="s">
        <v>1175</v>
      </c>
      <c r="F984" t="s">
        <v>1176</v>
      </c>
      <c r="G984">
        <v>1</v>
      </c>
      <c r="H984" s="6">
        <v>173850</v>
      </c>
      <c r="I984" s="7">
        <v>45758</v>
      </c>
      <c r="J984" s="7">
        <v>45758</v>
      </c>
      <c r="K984">
        <v>15</v>
      </c>
      <c r="L984" t="s">
        <v>40</v>
      </c>
      <c r="M984" t="s">
        <v>9</v>
      </c>
      <c r="N984" t="s">
        <v>41</v>
      </c>
      <c r="O984" t="s">
        <v>42</v>
      </c>
      <c r="P984" t="s">
        <v>2082</v>
      </c>
      <c r="Q984">
        <v>5</v>
      </c>
      <c r="R984">
        <v>10</v>
      </c>
      <c r="S984">
        <v>0</v>
      </c>
      <c r="U984">
        <v>26078</v>
      </c>
      <c r="V984">
        <v>8692</v>
      </c>
      <c r="W984">
        <v>17385</v>
      </c>
      <c r="X984">
        <v>0</v>
      </c>
      <c r="Y984" t="s">
        <v>44</v>
      </c>
    </row>
    <row r="985" spans="1:25" x14ac:dyDescent="0.25">
      <c r="A985">
        <v>984</v>
      </c>
      <c r="B985">
        <v>64455</v>
      </c>
      <c r="C985">
        <v>0</v>
      </c>
      <c r="D985">
        <v>0</v>
      </c>
      <c r="E985" t="s">
        <v>1177</v>
      </c>
      <c r="F985" t="s">
        <v>1178</v>
      </c>
      <c r="G985">
        <v>1</v>
      </c>
      <c r="H985" s="6">
        <v>30000000</v>
      </c>
      <c r="I985" s="7">
        <v>45758</v>
      </c>
      <c r="J985" s="7">
        <v>45758</v>
      </c>
      <c r="K985" t="s">
        <v>1179</v>
      </c>
      <c r="L985" t="s">
        <v>40</v>
      </c>
      <c r="M985" t="s">
        <v>5</v>
      </c>
      <c r="N985" t="s">
        <v>41</v>
      </c>
      <c r="O985" t="s">
        <v>57</v>
      </c>
      <c r="P985" t="s">
        <v>2082</v>
      </c>
      <c r="Q985">
        <v>5.8</v>
      </c>
      <c r="R985">
        <v>0</v>
      </c>
      <c r="S985">
        <v>0</v>
      </c>
      <c r="U985">
        <v>1740000</v>
      </c>
      <c r="V985">
        <v>1740000</v>
      </c>
      <c r="W985">
        <v>0</v>
      </c>
      <c r="X985">
        <v>0</v>
      </c>
      <c r="Y985" t="s">
        <v>48</v>
      </c>
    </row>
    <row r="986" spans="1:25" x14ac:dyDescent="0.25">
      <c r="A986">
        <v>985</v>
      </c>
      <c r="B986">
        <v>64541</v>
      </c>
      <c r="C986">
        <v>0</v>
      </c>
      <c r="D986">
        <v>0</v>
      </c>
      <c r="E986" t="s">
        <v>2259</v>
      </c>
      <c r="F986" t="s">
        <v>2260</v>
      </c>
      <c r="G986">
        <v>1</v>
      </c>
      <c r="H986" s="6">
        <v>4588</v>
      </c>
      <c r="I986" s="7">
        <v>45758</v>
      </c>
      <c r="J986" s="7">
        <v>45758</v>
      </c>
      <c r="K986">
        <v>15</v>
      </c>
      <c r="L986" t="s">
        <v>40</v>
      </c>
      <c r="M986" t="s">
        <v>9</v>
      </c>
      <c r="N986" t="s">
        <v>41</v>
      </c>
      <c r="O986" t="s">
        <v>42</v>
      </c>
      <c r="P986" t="s">
        <v>2082</v>
      </c>
      <c r="Q986">
        <v>5</v>
      </c>
      <c r="R986">
        <v>10</v>
      </c>
      <c r="S986">
        <v>0</v>
      </c>
      <c r="U986">
        <v>688</v>
      </c>
      <c r="V986">
        <v>229</v>
      </c>
      <c r="W986">
        <v>459</v>
      </c>
      <c r="X986">
        <v>0</v>
      </c>
      <c r="Y986" t="s">
        <v>2086</v>
      </c>
    </row>
    <row r="987" spans="1:25" x14ac:dyDescent="0.25">
      <c r="A987">
        <v>986</v>
      </c>
      <c r="B987">
        <v>64477</v>
      </c>
      <c r="C987">
        <v>0</v>
      </c>
      <c r="D987">
        <v>0</v>
      </c>
      <c r="E987" t="s">
        <v>2000</v>
      </c>
      <c r="F987" t="s">
        <v>2001</v>
      </c>
      <c r="G987">
        <v>1</v>
      </c>
      <c r="H987" s="6">
        <v>187478856</v>
      </c>
      <c r="I987" s="7">
        <v>45758</v>
      </c>
      <c r="J987" s="7">
        <v>45758</v>
      </c>
      <c r="K987">
        <v>15</v>
      </c>
      <c r="L987" t="s">
        <v>40</v>
      </c>
      <c r="M987" t="s">
        <v>5</v>
      </c>
      <c r="N987" t="s">
        <v>41</v>
      </c>
      <c r="O987" t="s">
        <v>54</v>
      </c>
      <c r="P987" t="s">
        <v>2082</v>
      </c>
      <c r="Q987">
        <v>3.8</v>
      </c>
      <c r="R987">
        <v>11.2</v>
      </c>
      <c r="S987">
        <v>0</v>
      </c>
      <c r="U987">
        <v>28121828</v>
      </c>
      <c r="V987">
        <v>7124197</v>
      </c>
      <c r="W987">
        <v>20997632</v>
      </c>
      <c r="X987">
        <v>0</v>
      </c>
      <c r="Y987" t="s">
        <v>48</v>
      </c>
    </row>
    <row r="988" spans="1:25" x14ac:dyDescent="0.25">
      <c r="A988">
        <v>987</v>
      </c>
      <c r="B988">
        <v>64497</v>
      </c>
      <c r="C988">
        <v>0</v>
      </c>
      <c r="D988">
        <v>0</v>
      </c>
      <c r="E988" t="s">
        <v>1376</v>
      </c>
      <c r="F988" t="s">
        <v>1377</v>
      </c>
      <c r="G988">
        <v>1</v>
      </c>
      <c r="H988" s="6">
        <v>6177935</v>
      </c>
      <c r="I988" s="7">
        <v>45758</v>
      </c>
      <c r="J988" s="7">
        <v>45758</v>
      </c>
      <c r="K988" t="s">
        <v>1371</v>
      </c>
      <c r="L988" t="s">
        <v>40</v>
      </c>
      <c r="M988" t="s">
        <v>5</v>
      </c>
      <c r="N988" t="s">
        <v>41</v>
      </c>
      <c r="O988" t="s">
        <v>77</v>
      </c>
      <c r="P988" t="s">
        <v>2082</v>
      </c>
      <c r="Q988">
        <v>6</v>
      </c>
      <c r="R988">
        <v>3.4</v>
      </c>
      <c r="S988">
        <v>0</v>
      </c>
      <c r="U988">
        <v>580726</v>
      </c>
      <c r="V988">
        <v>370676</v>
      </c>
      <c r="W988">
        <v>210050</v>
      </c>
      <c r="X988">
        <v>0</v>
      </c>
      <c r="Y988" t="s">
        <v>48</v>
      </c>
    </row>
    <row r="989" spans="1:25" x14ac:dyDescent="0.25">
      <c r="A989">
        <v>988</v>
      </c>
      <c r="B989">
        <v>64568</v>
      </c>
      <c r="C989">
        <v>0</v>
      </c>
      <c r="D989">
        <v>0</v>
      </c>
      <c r="E989" t="s">
        <v>1614</v>
      </c>
      <c r="F989" t="s">
        <v>1615</v>
      </c>
      <c r="G989">
        <v>1</v>
      </c>
      <c r="H989" s="6">
        <v>8000000</v>
      </c>
      <c r="I989" s="7">
        <v>45758</v>
      </c>
      <c r="J989" s="7">
        <v>45758</v>
      </c>
      <c r="K989">
        <v>15</v>
      </c>
      <c r="L989" t="s">
        <v>40</v>
      </c>
      <c r="M989" t="s">
        <v>5</v>
      </c>
      <c r="N989" t="s">
        <v>41</v>
      </c>
      <c r="O989" t="s">
        <v>54</v>
      </c>
      <c r="P989" t="s">
        <v>2082</v>
      </c>
      <c r="Q989">
        <v>3</v>
      </c>
      <c r="R989">
        <v>12</v>
      </c>
      <c r="S989">
        <v>0</v>
      </c>
      <c r="U989">
        <v>1200000</v>
      </c>
      <c r="V989">
        <v>240000</v>
      </c>
      <c r="W989">
        <v>960000</v>
      </c>
      <c r="X989">
        <v>0</v>
      </c>
      <c r="Y989" t="s">
        <v>72</v>
      </c>
    </row>
    <row r="990" spans="1:25" x14ac:dyDescent="0.25">
      <c r="A990">
        <v>989</v>
      </c>
      <c r="B990">
        <v>64474</v>
      </c>
      <c r="C990">
        <v>0</v>
      </c>
      <c r="D990">
        <v>0</v>
      </c>
      <c r="E990" t="s">
        <v>1188</v>
      </c>
      <c r="F990" t="s">
        <v>1189</v>
      </c>
      <c r="G990">
        <v>1</v>
      </c>
      <c r="H990" s="6">
        <v>534800</v>
      </c>
      <c r="I990" s="7">
        <v>45758</v>
      </c>
      <c r="J990" s="7">
        <v>45758</v>
      </c>
      <c r="K990">
        <v>15</v>
      </c>
      <c r="L990" t="s">
        <v>40</v>
      </c>
      <c r="M990" t="s">
        <v>9</v>
      </c>
      <c r="N990" t="s">
        <v>41</v>
      </c>
      <c r="O990" t="s">
        <v>42</v>
      </c>
      <c r="P990" t="s">
        <v>2082</v>
      </c>
      <c r="Q990">
        <v>5</v>
      </c>
      <c r="R990">
        <v>10</v>
      </c>
      <c r="S990">
        <v>0</v>
      </c>
      <c r="U990">
        <v>80220</v>
      </c>
      <c r="V990">
        <v>26740</v>
      </c>
      <c r="W990">
        <v>53480</v>
      </c>
      <c r="X990">
        <v>0</v>
      </c>
      <c r="Y990" t="s">
        <v>44</v>
      </c>
    </row>
    <row r="991" spans="1:25" x14ac:dyDescent="0.25">
      <c r="A991">
        <v>990</v>
      </c>
      <c r="B991">
        <v>64475</v>
      </c>
      <c r="C991">
        <v>0</v>
      </c>
      <c r="D991">
        <v>0</v>
      </c>
      <c r="E991" t="s">
        <v>1188</v>
      </c>
      <c r="F991" t="s">
        <v>1189</v>
      </c>
      <c r="G991">
        <v>1</v>
      </c>
      <c r="H991" s="6">
        <v>238940</v>
      </c>
      <c r="I991" s="7">
        <v>45758</v>
      </c>
      <c r="J991" s="7">
        <v>45758</v>
      </c>
      <c r="K991">
        <v>15</v>
      </c>
      <c r="L991" t="s">
        <v>40</v>
      </c>
      <c r="M991" t="s">
        <v>9</v>
      </c>
      <c r="N991" t="s">
        <v>41</v>
      </c>
      <c r="O991" t="s">
        <v>42</v>
      </c>
      <c r="P991" t="s">
        <v>2082</v>
      </c>
      <c r="Q991">
        <v>5</v>
      </c>
      <c r="R991">
        <v>10</v>
      </c>
      <c r="S991">
        <v>0</v>
      </c>
      <c r="U991">
        <v>35841</v>
      </c>
      <c r="V991">
        <v>11947</v>
      </c>
      <c r="W991">
        <v>23894</v>
      </c>
      <c r="X991">
        <v>0</v>
      </c>
      <c r="Y991" t="s">
        <v>44</v>
      </c>
    </row>
    <row r="992" spans="1:25" x14ac:dyDescent="0.25">
      <c r="A992">
        <v>991</v>
      </c>
      <c r="B992">
        <v>64476</v>
      </c>
      <c r="C992">
        <v>0</v>
      </c>
      <c r="D992">
        <v>0</v>
      </c>
      <c r="E992" t="s">
        <v>1188</v>
      </c>
      <c r="F992" t="s">
        <v>1189</v>
      </c>
      <c r="G992">
        <v>1</v>
      </c>
      <c r="H992" s="6">
        <v>586099</v>
      </c>
      <c r="I992" s="7">
        <v>45758</v>
      </c>
      <c r="J992" s="7">
        <v>45758</v>
      </c>
      <c r="K992">
        <v>15</v>
      </c>
      <c r="L992" t="s">
        <v>40</v>
      </c>
      <c r="M992" t="s">
        <v>9</v>
      </c>
      <c r="N992" t="s">
        <v>41</v>
      </c>
      <c r="O992" t="s">
        <v>42</v>
      </c>
      <c r="P992" t="s">
        <v>2082</v>
      </c>
      <c r="Q992">
        <v>5</v>
      </c>
      <c r="R992">
        <v>10</v>
      </c>
      <c r="S992">
        <v>0</v>
      </c>
      <c r="U992">
        <v>87915</v>
      </c>
      <c r="V992">
        <v>29305</v>
      </c>
      <c r="W992">
        <v>58610</v>
      </c>
      <c r="X992">
        <v>0</v>
      </c>
      <c r="Y992" t="s">
        <v>44</v>
      </c>
    </row>
    <row r="993" spans="1:25" x14ac:dyDescent="0.25">
      <c r="A993">
        <v>992</v>
      </c>
      <c r="B993">
        <v>64471</v>
      </c>
      <c r="C993">
        <v>0</v>
      </c>
      <c r="D993">
        <v>0</v>
      </c>
      <c r="E993" t="s">
        <v>1190</v>
      </c>
      <c r="F993" t="s">
        <v>1191</v>
      </c>
      <c r="G993">
        <v>1</v>
      </c>
      <c r="H993" s="6">
        <v>115620</v>
      </c>
      <c r="I993" s="7">
        <v>45758</v>
      </c>
      <c r="J993" s="7">
        <v>45758</v>
      </c>
      <c r="K993">
        <v>15</v>
      </c>
      <c r="L993" t="s">
        <v>40</v>
      </c>
      <c r="M993" t="s">
        <v>9</v>
      </c>
      <c r="N993" t="s">
        <v>41</v>
      </c>
      <c r="O993" t="s">
        <v>42</v>
      </c>
      <c r="P993" t="s">
        <v>2082</v>
      </c>
      <c r="Q993">
        <v>5</v>
      </c>
      <c r="R993">
        <v>10</v>
      </c>
      <c r="S993">
        <v>0</v>
      </c>
      <c r="U993">
        <v>17343</v>
      </c>
      <c r="V993">
        <v>5781</v>
      </c>
      <c r="W993">
        <v>11562</v>
      </c>
      <c r="X993">
        <v>0</v>
      </c>
      <c r="Y993" t="s">
        <v>44</v>
      </c>
    </row>
    <row r="994" spans="1:25" x14ac:dyDescent="0.25">
      <c r="A994">
        <v>993</v>
      </c>
      <c r="B994">
        <v>64472</v>
      </c>
      <c r="C994">
        <v>0</v>
      </c>
      <c r="D994">
        <v>0</v>
      </c>
      <c r="E994" t="s">
        <v>1190</v>
      </c>
      <c r="F994" t="s">
        <v>1191</v>
      </c>
      <c r="G994">
        <v>1</v>
      </c>
      <c r="H994" s="6">
        <v>75023</v>
      </c>
      <c r="I994" s="7">
        <v>45758</v>
      </c>
      <c r="J994" s="7">
        <v>45758</v>
      </c>
      <c r="K994">
        <v>5</v>
      </c>
      <c r="L994" t="s">
        <v>40</v>
      </c>
      <c r="M994" t="s">
        <v>9</v>
      </c>
      <c r="N994" t="s">
        <v>41</v>
      </c>
      <c r="O994" t="s">
        <v>42</v>
      </c>
      <c r="P994" t="s">
        <v>2082</v>
      </c>
      <c r="Q994">
        <v>5</v>
      </c>
      <c r="R994">
        <v>0</v>
      </c>
      <c r="S994">
        <v>0</v>
      </c>
      <c r="U994">
        <v>3751</v>
      </c>
      <c r="V994">
        <v>3751</v>
      </c>
      <c r="W994">
        <v>0</v>
      </c>
      <c r="X994">
        <v>0</v>
      </c>
      <c r="Y994" t="s">
        <v>44</v>
      </c>
    </row>
    <row r="995" spans="1:25" x14ac:dyDescent="0.25">
      <c r="A995">
        <v>994</v>
      </c>
      <c r="B995">
        <v>64473</v>
      </c>
      <c r="C995">
        <v>0</v>
      </c>
      <c r="D995">
        <v>0</v>
      </c>
      <c r="E995" t="s">
        <v>1190</v>
      </c>
      <c r="F995" t="s">
        <v>1191</v>
      </c>
      <c r="G995">
        <v>1</v>
      </c>
      <c r="H995" s="6">
        <v>52612</v>
      </c>
      <c r="I995" s="7">
        <v>45758</v>
      </c>
      <c r="J995" s="7">
        <v>45758</v>
      </c>
      <c r="K995">
        <v>15</v>
      </c>
      <c r="L995" t="s">
        <v>40</v>
      </c>
      <c r="M995" t="s">
        <v>9</v>
      </c>
      <c r="N995" t="s">
        <v>41</v>
      </c>
      <c r="O995" t="s">
        <v>42</v>
      </c>
      <c r="P995" t="s">
        <v>2082</v>
      </c>
      <c r="Q995">
        <v>5</v>
      </c>
      <c r="R995">
        <v>10</v>
      </c>
      <c r="S995">
        <v>0</v>
      </c>
      <c r="U995">
        <v>7892</v>
      </c>
      <c r="V995">
        <v>2631</v>
      </c>
      <c r="W995">
        <v>5261</v>
      </c>
      <c r="X995">
        <v>0</v>
      </c>
      <c r="Y995" t="s">
        <v>44</v>
      </c>
    </row>
    <row r="996" spans="1:25" x14ac:dyDescent="0.25">
      <c r="A996">
        <v>995</v>
      </c>
      <c r="B996">
        <v>64469</v>
      </c>
      <c r="C996">
        <v>0</v>
      </c>
      <c r="D996">
        <v>0</v>
      </c>
      <c r="E996" t="s">
        <v>1196</v>
      </c>
      <c r="F996" t="s">
        <v>1197</v>
      </c>
      <c r="G996">
        <v>1</v>
      </c>
      <c r="H996" s="6">
        <v>5863877</v>
      </c>
      <c r="I996" s="7">
        <v>45758</v>
      </c>
      <c r="J996" s="7">
        <v>45758</v>
      </c>
      <c r="K996">
        <v>15</v>
      </c>
      <c r="L996" t="s">
        <v>40</v>
      </c>
      <c r="M996" t="s">
        <v>9</v>
      </c>
      <c r="N996" t="s">
        <v>41</v>
      </c>
      <c r="O996" t="s">
        <v>42</v>
      </c>
      <c r="P996" t="s">
        <v>2082</v>
      </c>
      <c r="Q996">
        <v>5</v>
      </c>
      <c r="R996">
        <v>10</v>
      </c>
      <c r="S996">
        <v>0</v>
      </c>
      <c r="U996">
        <v>879582</v>
      </c>
      <c r="V996">
        <v>293194</v>
      </c>
      <c r="W996">
        <v>586388</v>
      </c>
      <c r="X996">
        <v>0</v>
      </c>
      <c r="Y996" t="s">
        <v>112</v>
      </c>
    </row>
    <row r="997" spans="1:25" x14ac:dyDescent="0.25">
      <c r="A997">
        <v>996</v>
      </c>
      <c r="B997">
        <v>64459</v>
      </c>
      <c r="C997">
        <v>0</v>
      </c>
      <c r="D997">
        <v>0</v>
      </c>
      <c r="E997" t="s">
        <v>1331</v>
      </c>
      <c r="F997" t="s">
        <v>1332</v>
      </c>
      <c r="G997">
        <v>1</v>
      </c>
      <c r="H997" s="6">
        <v>1344693</v>
      </c>
      <c r="I997" s="7">
        <v>45758</v>
      </c>
      <c r="J997" s="7">
        <v>45758</v>
      </c>
      <c r="K997">
        <v>8</v>
      </c>
      <c r="L997" t="s">
        <v>40</v>
      </c>
      <c r="M997" t="s">
        <v>9</v>
      </c>
      <c r="N997" t="s">
        <v>41</v>
      </c>
      <c r="O997" t="s">
        <v>42</v>
      </c>
      <c r="P997" t="s">
        <v>2082</v>
      </c>
      <c r="Q997">
        <v>8</v>
      </c>
      <c r="R997">
        <v>0</v>
      </c>
      <c r="S997">
        <v>0</v>
      </c>
      <c r="U997">
        <v>107575</v>
      </c>
      <c r="V997">
        <v>107575</v>
      </c>
      <c r="W997">
        <v>0</v>
      </c>
      <c r="X997">
        <v>0</v>
      </c>
      <c r="Y997" t="s">
        <v>109</v>
      </c>
    </row>
    <row r="998" spans="1:25" x14ac:dyDescent="0.25">
      <c r="A998">
        <v>997</v>
      </c>
      <c r="B998">
        <v>64456</v>
      </c>
      <c r="C998">
        <v>0</v>
      </c>
      <c r="D998">
        <v>0</v>
      </c>
      <c r="E998" t="s">
        <v>199</v>
      </c>
      <c r="F998" t="s">
        <v>200</v>
      </c>
      <c r="G998">
        <v>1</v>
      </c>
      <c r="H998" s="6">
        <v>25992040</v>
      </c>
      <c r="I998" s="7">
        <v>45758</v>
      </c>
      <c r="J998" s="7">
        <v>45758</v>
      </c>
      <c r="K998">
        <v>15</v>
      </c>
      <c r="L998" t="s">
        <v>40</v>
      </c>
      <c r="M998" t="s">
        <v>5</v>
      </c>
      <c r="N998" t="s">
        <v>41</v>
      </c>
      <c r="O998" t="s">
        <v>77</v>
      </c>
      <c r="P998" t="s">
        <v>2082</v>
      </c>
      <c r="Q998">
        <v>6</v>
      </c>
      <c r="R998">
        <v>9</v>
      </c>
      <c r="S998">
        <v>0</v>
      </c>
      <c r="U998">
        <v>3898806</v>
      </c>
      <c r="V998">
        <v>1559522</v>
      </c>
      <c r="W998">
        <v>2339284</v>
      </c>
      <c r="X998">
        <v>0</v>
      </c>
      <c r="Y998" t="s">
        <v>94</v>
      </c>
    </row>
    <row r="999" spans="1:25" x14ac:dyDescent="0.25">
      <c r="A999">
        <v>998</v>
      </c>
      <c r="B999">
        <v>64489</v>
      </c>
      <c r="C999">
        <v>0</v>
      </c>
      <c r="D999">
        <v>0</v>
      </c>
      <c r="E999" t="s">
        <v>1644</v>
      </c>
      <c r="F999" t="s">
        <v>1645</v>
      </c>
      <c r="G999">
        <v>1</v>
      </c>
      <c r="H999" s="6">
        <v>27594800</v>
      </c>
      <c r="I999" s="7">
        <v>45758</v>
      </c>
      <c r="J999" s="7">
        <v>45758</v>
      </c>
      <c r="K999">
        <v>15</v>
      </c>
      <c r="L999" t="s">
        <v>40</v>
      </c>
      <c r="M999" t="s">
        <v>5</v>
      </c>
      <c r="N999" t="s">
        <v>41</v>
      </c>
      <c r="O999" t="s">
        <v>54</v>
      </c>
      <c r="P999" t="s">
        <v>2082</v>
      </c>
      <c r="Q999">
        <v>4</v>
      </c>
      <c r="R999">
        <v>11</v>
      </c>
      <c r="S999">
        <v>0</v>
      </c>
      <c r="U999">
        <v>4139220</v>
      </c>
      <c r="V999">
        <v>1103792</v>
      </c>
      <c r="W999">
        <v>3035428</v>
      </c>
      <c r="X999">
        <v>0</v>
      </c>
      <c r="Y999" t="s">
        <v>48</v>
      </c>
    </row>
    <row r="1000" spans="1:25" x14ac:dyDescent="0.25">
      <c r="A1000">
        <v>999</v>
      </c>
      <c r="B1000">
        <v>64493</v>
      </c>
      <c r="C1000">
        <v>0</v>
      </c>
      <c r="D1000">
        <v>0</v>
      </c>
      <c r="E1000" t="s">
        <v>1642</v>
      </c>
      <c r="F1000" t="s">
        <v>1643</v>
      </c>
      <c r="G1000">
        <v>1</v>
      </c>
      <c r="H1000" s="6">
        <v>20906451</v>
      </c>
      <c r="I1000" s="7">
        <v>45758</v>
      </c>
      <c r="J1000" s="7">
        <v>45758</v>
      </c>
      <c r="K1000">
        <v>7</v>
      </c>
      <c r="L1000" t="s">
        <v>40</v>
      </c>
      <c r="M1000" t="s">
        <v>5</v>
      </c>
      <c r="N1000" t="s">
        <v>41</v>
      </c>
      <c r="O1000" t="s">
        <v>47</v>
      </c>
      <c r="P1000" t="s">
        <v>2082</v>
      </c>
      <c r="Q1000">
        <v>7</v>
      </c>
      <c r="R1000">
        <v>0</v>
      </c>
      <c r="S1000">
        <v>0</v>
      </c>
      <c r="U1000">
        <v>1463452</v>
      </c>
      <c r="V1000">
        <v>1463452</v>
      </c>
      <c r="W1000">
        <v>0</v>
      </c>
      <c r="X1000">
        <v>0</v>
      </c>
      <c r="Y1000" t="s">
        <v>48</v>
      </c>
    </row>
    <row r="1001" spans="1:25" x14ac:dyDescent="0.25">
      <c r="A1001">
        <v>1000</v>
      </c>
      <c r="B1001">
        <v>64490</v>
      </c>
      <c r="C1001">
        <v>0</v>
      </c>
      <c r="D1001">
        <v>0</v>
      </c>
      <c r="E1001" t="s">
        <v>634</v>
      </c>
      <c r="F1001" t="s">
        <v>635</v>
      </c>
      <c r="G1001">
        <v>1</v>
      </c>
      <c r="H1001" s="6">
        <v>723928</v>
      </c>
      <c r="I1001" s="7">
        <v>45758</v>
      </c>
      <c r="J1001" s="7">
        <v>45758</v>
      </c>
      <c r="K1001">
        <v>15</v>
      </c>
      <c r="L1001" t="s">
        <v>40</v>
      </c>
      <c r="M1001" t="s">
        <v>5</v>
      </c>
      <c r="N1001" t="s">
        <v>41</v>
      </c>
      <c r="O1001" t="s">
        <v>47</v>
      </c>
      <c r="P1001" t="s">
        <v>2082</v>
      </c>
      <c r="Q1001">
        <v>4</v>
      </c>
      <c r="R1001">
        <v>11</v>
      </c>
      <c r="S1001">
        <v>0</v>
      </c>
      <c r="U1001">
        <v>108589</v>
      </c>
      <c r="V1001">
        <v>28957</v>
      </c>
      <c r="W1001">
        <v>79632</v>
      </c>
      <c r="X1001">
        <v>0</v>
      </c>
      <c r="Y1001" t="s">
        <v>109</v>
      </c>
    </row>
    <row r="1002" spans="1:25" x14ac:dyDescent="0.25">
      <c r="A1002">
        <v>1001</v>
      </c>
      <c r="B1002">
        <v>64507</v>
      </c>
      <c r="C1002">
        <v>0</v>
      </c>
      <c r="D1002">
        <v>0</v>
      </c>
      <c r="E1002" t="s">
        <v>1461</v>
      </c>
      <c r="F1002" t="s">
        <v>1462</v>
      </c>
      <c r="G1002">
        <v>1</v>
      </c>
      <c r="H1002" s="6">
        <v>200000</v>
      </c>
      <c r="I1002" s="7">
        <v>45758</v>
      </c>
      <c r="J1002" s="7">
        <v>45758</v>
      </c>
      <c r="K1002">
        <v>10</v>
      </c>
      <c r="L1002" t="s">
        <v>40</v>
      </c>
      <c r="M1002" t="s">
        <v>8</v>
      </c>
      <c r="N1002" t="s">
        <v>41</v>
      </c>
      <c r="O1002" t="s">
        <v>347</v>
      </c>
      <c r="P1002" t="s">
        <v>2082</v>
      </c>
      <c r="Q1002">
        <v>10</v>
      </c>
      <c r="R1002">
        <v>0</v>
      </c>
      <c r="S1002">
        <v>0</v>
      </c>
      <c r="U1002">
        <v>20000</v>
      </c>
      <c r="V1002">
        <v>20000</v>
      </c>
      <c r="W1002">
        <v>0</v>
      </c>
      <c r="X1002">
        <v>0</v>
      </c>
      <c r="Y1002" t="s">
        <v>44</v>
      </c>
    </row>
    <row r="1003" spans="1:25" x14ac:dyDescent="0.25">
      <c r="A1003">
        <v>1002</v>
      </c>
      <c r="B1003">
        <v>64514</v>
      </c>
      <c r="C1003">
        <v>0</v>
      </c>
      <c r="D1003">
        <v>0</v>
      </c>
      <c r="E1003" t="s">
        <v>327</v>
      </c>
      <c r="F1003" t="s">
        <v>3035</v>
      </c>
      <c r="G1003">
        <v>1</v>
      </c>
      <c r="H1003" s="6">
        <v>158044</v>
      </c>
      <c r="I1003" s="7">
        <v>45758</v>
      </c>
      <c r="J1003" s="7">
        <v>45758</v>
      </c>
      <c r="K1003">
        <v>7</v>
      </c>
      <c r="L1003" t="s">
        <v>40</v>
      </c>
      <c r="M1003" t="s">
        <v>5</v>
      </c>
      <c r="N1003" t="s">
        <v>41</v>
      </c>
      <c r="O1003" t="s">
        <v>47</v>
      </c>
      <c r="P1003" t="s">
        <v>2082</v>
      </c>
      <c r="Q1003">
        <v>7</v>
      </c>
      <c r="R1003">
        <v>0</v>
      </c>
      <c r="S1003">
        <v>0</v>
      </c>
      <c r="U1003">
        <v>11063</v>
      </c>
      <c r="V1003">
        <v>11063</v>
      </c>
      <c r="W1003">
        <v>0</v>
      </c>
      <c r="X1003">
        <v>0</v>
      </c>
      <c r="Y1003" t="s">
        <v>72</v>
      </c>
    </row>
    <row r="1004" spans="1:25" x14ac:dyDescent="0.25">
      <c r="A1004">
        <v>1003</v>
      </c>
      <c r="B1004">
        <v>64517</v>
      </c>
      <c r="C1004">
        <v>0</v>
      </c>
      <c r="D1004">
        <v>0</v>
      </c>
      <c r="E1004" t="s">
        <v>1369</v>
      </c>
      <c r="F1004" t="s">
        <v>1370</v>
      </c>
      <c r="G1004">
        <v>1</v>
      </c>
      <c r="H1004" s="6">
        <v>3128635</v>
      </c>
      <c r="I1004" s="7">
        <v>45758</v>
      </c>
      <c r="J1004" s="7">
        <v>45758</v>
      </c>
      <c r="K1004" t="s">
        <v>1371</v>
      </c>
      <c r="L1004" t="s">
        <v>40</v>
      </c>
      <c r="M1004" t="s">
        <v>5</v>
      </c>
      <c r="N1004" t="s">
        <v>41</v>
      </c>
      <c r="O1004" t="s">
        <v>77</v>
      </c>
      <c r="P1004" t="s">
        <v>2082</v>
      </c>
      <c r="Q1004">
        <v>6</v>
      </c>
      <c r="R1004">
        <v>3.4</v>
      </c>
      <c r="S1004">
        <v>0</v>
      </c>
      <c r="U1004">
        <v>294092</v>
      </c>
      <c r="V1004">
        <v>187718</v>
      </c>
      <c r="W1004">
        <v>106374</v>
      </c>
      <c r="X1004">
        <v>0</v>
      </c>
      <c r="Y1004" t="s">
        <v>48</v>
      </c>
    </row>
    <row r="1005" spans="1:25" x14ac:dyDescent="0.25">
      <c r="A1005">
        <v>1004</v>
      </c>
      <c r="B1005">
        <v>64485</v>
      </c>
      <c r="C1005">
        <v>0</v>
      </c>
      <c r="D1005">
        <v>0</v>
      </c>
      <c r="E1005" t="s">
        <v>2269</v>
      </c>
      <c r="F1005" t="s">
        <v>2270</v>
      </c>
      <c r="G1005">
        <v>1</v>
      </c>
      <c r="H1005" s="6">
        <v>312508</v>
      </c>
      <c r="I1005" s="7">
        <v>45758</v>
      </c>
      <c r="J1005" s="7">
        <v>45758</v>
      </c>
      <c r="K1005">
        <v>15</v>
      </c>
      <c r="L1005" t="s">
        <v>40</v>
      </c>
      <c r="M1005" t="s">
        <v>5</v>
      </c>
      <c r="N1005" t="s">
        <v>41</v>
      </c>
      <c r="O1005" t="s">
        <v>54</v>
      </c>
      <c r="P1005" t="s">
        <v>2082</v>
      </c>
      <c r="Q1005">
        <v>4</v>
      </c>
      <c r="R1005">
        <v>11</v>
      </c>
      <c r="S1005">
        <v>0</v>
      </c>
      <c r="U1005">
        <v>46876</v>
      </c>
      <c r="V1005">
        <v>12500</v>
      </c>
      <c r="W1005">
        <v>34376</v>
      </c>
      <c r="X1005">
        <v>0</v>
      </c>
      <c r="Y1005" t="s">
        <v>109</v>
      </c>
    </row>
    <row r="1006" spans="1:25" x14ac:dyDescent="0.25">
      <c r="A1006">
        <v>1005</v>
      </c>
      <c r="B1006">
        <v>64508</v>
      </c>
      <c r="C1006">
        <v>0</v>
      </c>
      <c r="D1006">
        <v>0</v>
      </c>
      <c r="E1006" t="s">
        <v>331</v>
      </c>
      <c r="F1006" t="s">
        <v>332</v>
      </c>
      <c r="G1006">
        <v>1</v>
      </c>
      <c r="H1006" s="6">
        <v>227924</v>
      </c>
      <c r="I1006" s="7">
        <v>45758</v>
      </c>
      <c r="J1006" s="7">
        <v>45758</v>
      </c>
      <c r="K1006">
        <v>7</v>
      </c>
      <c r="L1006" t="s">
        <v>40</v>
      </c>
      <c r="M1006" t="s">
        <v>5</v>
      </c>
      <c r="N1006" t="s">
        <v>41</v>
      </c>
      <c r="O1006" t="s">
        <v>47</v>
      </c>
      <c r="P1006" t="s">
        <v>2082</v>
      </c>
      <c r="Q1006">
        <v>7</v>
      </c>
      <c r="R1006">
        <v>0</v>
      </c>
      <c r="S1006">
        <v>0</v>
      </c>
      <c r="U1006">
        <v>15955</v>
      </c>
      <c r="V1006">
        <v>15955</v>
      </c>
      <c r="W1006">
        <v>0</v>
      </c>
      <c r="X1006">
        <v>0</v>
      </c>
      <c r="Y1006" t="s">
        <v>48</v>
      </c>
    </row>
    <row r="1007" spans="1:25" x14ac:dyDescent="0.25">
      <c r="A1007">
        <v>1006</v>
      </c>
      <c r="B1007">
        <v>64510</v>
      </c>
      <c r="C1007">
        <v>0</v>
      </c>
      <c r="D1007">
        <v>0</v>
      </c>
      <c r="E1007" t="s">
        <v>329</v>
      </c>
      <c r="F1007" t="s">
        <v>330</v>
      </c>
      <c r="G1007">
        <v>1</v>
      </c>
      <c r="H1007" s="6">
        <v>82467</v>
      </c>
      <c r="I1007" s="7">
        <v>45758</v>
      </c>
      <c r="J1007" s="7">
        <v>45758</v>
      </c>
      <c r="K1007">
        <v>7</v>
      </c>
      <c r="L1007" t="s">
        <v>40</v>
      </c>
      <c r="M1007" t="s">
        <v>5</v>
      </c>
      <c r="N1007" t="s">
        <v>41</v>
      </c>
      <c r="O1007" t="s">
        <v>47</v>
      </c>
      <c r="P1007" t="s">
        <v>2082</v>
      </c>
      <c r="Q1007">
        <v>7</v>
      </c>
      <c r="R1007">
        <v>0</v>
      </c>
      <c r="S1007">
        <v>0</v>
      </c>
      <c r="U1007">
        <v>5773</v>
      </c>
      <c r="V1007">
        <v>5773</v>
      </c>
      <c r="W1007">
        <v>0</v>
      </c>
      <c r="X1007">
        <v>0</v>
      </c>
      <c r="Y1007" t="s">
        <v>48</v>
      </c>
    </row>
    <row r="1008" spans="1:25" x14ac:dyDescent="0.25">
      <c r="A1008">
        <v>1007</v>
      </c>
      <c r="B1008">
        <v>64515</v>
      </c>
      <c r="C1008">
        <v>0</v>
      </c>
      <c r="D1008">
        <v>0</v>
      </c>
      <c r="E1008" t="s">
        <v>1240</v>
      </c>
      <c r="F1008" t="s">
        <v>1241</v>
      </c>
      <c r="G1008">
        <v>1</v>
      </c>
      <c r="H1008" s="6">
        <v>947208</v>
      </c>
      <c r="I1008" s="7">
        <v>45758</v>
      </c>
      <c r="J1008" s="7">
        <v>45758</v>
      </c>
      <c r="K1008">
        <v>7</v>
      </c>
      <c r="L1008" t="s">
        <v>40</v>
      </c>
      <c r="M1008" t="s">
        <v>1</v>
      </c>
      <c r="N1008" t="s">
        <v>41</v>
      </c>
      <c r="O1008" t="s">
        <v>87</v>
      </c>
      <c r="P1008" t="s">
        <v>2082</v>
      </c>
      <c r="Q1008">
        <v>7</v>
      </c>
      <c r="R1008">
        <v>0</v>
      </c>
      <c r="S1008">
        <v>0</v>
      </c>
      <c r="U1008">
        <v>66305</v>
      </c>
      <c r="V1008">
        <v>66305</v>
      </c>
      <c r="W1008">
        <v>0</v>
      </c>
      <c r="X1008">
        <v>0</v>
      </c>
      <c r="Y1008" t="s">
        <v>390</v>
      </c>
    </row>
    <row r="1009" spans="1:25" x14ac:dyDescent="0.25">
      <c r="A1009">
        <v>1008</v>
      </c>
      <c r="B1009">
        <v>64516</v>
      </c>
      <c r="C1009">
        <v>0</v>
      </c>
      <c r="D1009">
        <v>0</v>
      </c>
      <c r="E1009" t="s">
        <v>1240</v>
      </c>
      <c r="F1009" t="s">
        <v>1241</v>
      </c>
      <c r="G1009">
        <v>1</v>
      </c>
      <c r="H1009" s="6">
        <v>5000000</v>
      </c>
      <c r="I1009" s="7">
        <v>45758</v>
      </c>
      <c r="J1009" s="7">
        <v>45758</v>
      </c>
      <c r="K1009">
        <v>7</v>
      </c>
      <c r="L1009" t="s">
        <v>40</v>
      </c>
      <c r="M1009" t="s">
        <v>1</v>
      </c>
      <c r="N1009" t="s">
        <v>41</v>
      </c>
      <c r="O1009" t="s">
        <v>87</v>
      </c>
      <c r="P1009" t="s">
        <v>2082</v>
      </c>
      <c r="Q1009">
        <v>7</v>
      </c>
      <c r="R1009">
        <v>0</v>
      </c>
      <c r="S1009">
        <v>0</v>
      </c>
      <c r="U1009">
        <v>350000</v>
      </c>
      <c r="V1009">
        <v>350000</v>
      </c>
      <c r="W1009">
        <v>0</v>
      </c>
      <c r="X1009">
        <v>0</v>
      </c>
      <c r="Y1009" t="s">
        <v>390</v>
      </c>
    </row>
    <row r="1010" spans="1:25" x14ac:dyDescent="0.25">
      <c r="A1010">
        <v>1009</v>
      </c>
      <c r="B1010">
        <v>64484</v>
      </c>
      <c r="C1010">
        <v>0</v>
      </c>
      <c r="D1010">
        <v>0</v>
      </c>
      <c r="E1010" t="s">
        <v>2271</v>
      </c>
      <c r="F1010" t="s">
        <v>2272</v>
      </c>
      <c r="G1010">
        <v>1</v>
      </c>
      <c r="H1010" s="6">
        <v>2035314</v>
      </c>
      <c r="I1010" s="7">
        <v>45758</v>
      </c>
      <c r="J1010" s="7">
        <v>45758</v>
      </c>
      <c r="K1010">
        <v>15</v>
      </c>
      <c r="L1010" t="s">
        <v>40</v>
      </c>
      <c r="M1010" t="s">
        <v>5</v>
      </c>
      <c r="N1010" t="s">
        <v>41</v>
      </c>
      <c r="O1010" t="s">
        <v>54</v>
      </c>
      <c r="P1010" t="s">
        <v>2082</v>
      </c>
      <c r="Q1010">
        <v>4</v>
      </c>
      <c r="R1010">
        <v>11</v>
      </c>
      <c r="S1010">
        <v>0</v>
      </c>
      <c r="U1010">
        <v>305297</v>
      </c>
      <c r="V1010">
        <v>81413</v>
      </c>
      <c r="W1010">
        <v>223885</v>
      </c>
      <c r="X1010">
        <v>0</v>
      </c>
      <c r="Y1010" t="s">
        <v>109</v>
      </c>
    </row>
    <row r="1011" spans="1:25" x14ac:dyDescent="0.25">
      <c r="A1011">
        <v>1010</v>
      </c>
      <c r="B1011">
        <v>64496</v>
      </c>
      <c r="C1011">
        <v>0</v>
      </c>
      <c r="D1011">
        <v>0</v>
      </c>
      <c r="E1011" t="s">
        <v>1496</v>
      </c>
      <c r="F1011" t="s">
        <v>1497</v>
      </c>
      <c r="G1011">
        <v>1</v>
      </c>
      <c r="H1011" s="6">
        <v>263529</v>
      </c>
      <c r="I1011" s="7">
        <v>45758</v>
      </c>
      <c r="J1011" s="7">
        <v>45758</v>
      </c>
      <c r="K1011">
        <v>15</v>
      </c>
      <c r="L1011" t="s">
        <v>40</v>
      </c>
      <c r="M1011" t="s">
        <v>1</v>
      </c>
      <c r="N1011" t="s">
        <v>41</v>
      </c>
      <c r="O1011" t="s">
        <v>87</v>
      </c>
      <c r="P1011" t="s">
        <v>2082</v>
      </c>
      <c r="Q1011">
        <v>15</v>
      </c>
      <c r="R1011">
        <v>0</v>
      </c>
      <c r="S1011">
        <v>0</v>
      </c>
      <c r="U1011">
        <v>39529</v>
      </c>
      <c r="V1011">
        <v>39529</v>
      </c>
      <c r="W1011">
        <v>0</v>
      </c>
      <c r="X1011">
        <v>0</v>
      </c>
      <c r="Y1011" t="s">
        <v>437</v>
      </c>
    </row>
    <row r="1012" spans="1:25" x14ac:dyDescent="0.25">
      <c r="A1012">
        <v>1011</v>
      </c>
      <c r="B1012">
        <v>64468</v>
      </c>
      <c r="C1012">
        <v>0</v>
      </c>
      <c r="D1012">
        <v>0</v>
      </c>
      <c r="E1012" t="s">
        <v>1216</v>
      </c>
      <c r="F1012" t="s">
        <v>1217</v>
      </c>
      <c r="G1012">
        <v>1</v>
      </c>
      <c r="H1012" s="6">
        <v>1350009</v>
      </c>
      <c r="I1012" s="7">
        <v>45758</v>
      </c>
      <c r="J1012" s="7">
        <v>45758</v>
      </c>
      <c r="K1012">
        <v>15</v>
      </c>
      <c r="L1012" t="s">
        <v>40</v>
      </c>
      <c r="M1012" t="s">
        <v>9</v>
      </c>
      <c r="N1012" t="s">
        <v>41</v>
      </c>
      <c r="O1012" t="s">
        <v>42</v>
      </c>
      <c r="P1012" t="s">
        <v>2082</v>
      </c>
      <c r="Q1012">
        <v>5</v>
      </c>
      <c r="R1012">
        <v>10</v>
      </c>
      <c r="S1012">
        <v>0</v>
      </c>
      <c r="U1012">
        <v>202501</v>
      </c>
      <c r="V1012">
        <v>67500</v>
      </c>
      <c r="W1012">
        <v>135001</v>
      </c>
      <c r="X1012">
        <v>0</v>
      </c>
      <c r="Y1012" t="s">
        <v>112</v>
      </c>
    </row>
    <row r="1013" spans="1:25" x14ac:dyDescent="0.25">
      <c r="A1013">
        <v>1012</v>
      </c>
      <c r="B1013">
        <v>64487</v>
      </c>
      <c r="C1013">
        <v>0</v>
      </c>
      <c r="D1013">
        <v>0</v>
      </c>
      <c r="E1013" t="s">
        <v>1210</v>
      </c>
      <c r="F1013" t="s">
        <v>1211</v>
      </c>
      <c r="G1013">
        <v>1</v>
      </c>
      <c r="H1013" s="6">
        <v>2985909</v>
      </c>
      <c r="I1013" s="7">
        <v>45758</v>
      </c>
      <c r="J1013" s="7">
        <v>45758</v>
      </c>
      <c r="K1013">
        <v>15</v>
      </c>
      <c r="L1013" t="s">
        <v>40</v>
      </c>
      <c r="M1013" t="s">
        <v>5</v>
      </c>
      <c r="N1013" t="s">
        <v>41</v>
      </c>
      <c r="O1013" t="s">
        <v>57</v>
      </c>
      <c r="P1013" t="s">
        <v>2082</v>
      </c>
      <c r="Q1013">
        <v>5</v>
      </c>
      <c r="R1013">
        <v>10</v>
      </c>
      <c r="S1013">
        <v>0</v>
      </c>
      <c r="U1013">
        <v>447886</v>
      </c>
      <c r="V1013">
        <v>149295</v>
      </c>
      <c r="W1013">
        <v>298591</v>
      </c>
      <c r="X1013">
        <v>0</v>
      </c>
      <c r="Y1013" t="s">
        <v>72</v>
      </c>
    </row>
    <row r="1014" spans="1:25" x14ac:dyDescent="0.25">
      <c r="A1014">
        <v>1013</v>
      </c>
      <c r="B1014">
        <v>64486</v>
      </c>
      <c r="C1014">
        <v>0</v>
      </c>
      <c r="D1014">
        <v>0</v>
      </c>
      <c r="E1014" t="s">
        <v>2267</v>
      </c>
      <c r="F1014" t="s">
        <v>2268</v>
      </c>
      <c r="G1014">
        <v>1</v>
      </c>
      <c r="H1014" s="6">
        <v>252607</v>
      </c>
      <c r="I1014" s="7">
        <v>45758</v>
      </c>
      <c r="J1014" s="7">
        <v>45758</v>
      </c>
      <c r="K1014">
        <v>15</v>
      </c>
      <c r="L1014" t="s">
        <v>40</v>
      </c>
      <c r="M1014" t="s">
        <v>5</v>
      </c>
      <c r="N1014" t="s">
        <v>41</v>
      </c>
      <c r="O1014" t="s">
        <v>54</v>
      </c>
      <c r="P1014" t="s">
        <v>2082</v>
      </c>
      <c r="Q1014">
        <v>4</v>
      </c>
      <c r="R1014">
        <v>11</v>
      </c>
      <c r="S1014">
        <v>0</v>
      </c>
      <c r="U1014">
        <v>37891</v>
      </c>
      <c r="V1014">
        <v>10104</v>
      </c>
      <c r="W1014">
        <v>27787</v>
      </c>
      <c r="X1014">
        <v>0</v>
      </c>
      <c r="Y1014" t="s">
        <v>48</v>
      </c>
    </row>
    <row r="1015" spans="1:25" x14ac:dyDescent="0.25">
      <c r="A1015">
        <v>1014</v>
      </c>
      <c r="B1015">
        <v>64511</v>
      </c>
      <c r="C1015">
        <v>0</v>
      </c>
      <c r="D1015">
        <v>0</v>
      </c>
      <c r="E1015" t="s">
        <v>362</v>
      </c>
      <c r="F1015" t="s">
        <v>363</v>
      </c>
      <c r="G1015">
        <v>1</v>
      </c>
      <c r="H1015" s="6">
        <v>833328</v>
      </c>
      <c r="I1015" s="7">
        <v>45758</v>
      </c>
      <c r="J1015" s="7">
        <v>45758</v>
      </c>
      <c r="K1015">
        <v>7</v>
      </c>
      <c r="L1015" t="s">
        <v>40</v>
      </c>
      <c r="M1015" t="s">
        <v>5</v>
      </c>
      <c r="N1015" t="s">
        <v>41</v>
      </c>
      <c r="O1015" t="s">
        <v>47</v>
      </c>
      <c r="P1015" t="s">
        <v>2082</v>
      </c>
      <c r="Q1015">
        <v>7</v>
      </c>
      <c r="R1015">
        <v>0</v>
      </c>
      <c r="S1015">
        <v>0</v>
      </c>
      <c r="U1015">
        <v>58333</v>
      </c>
      <c r="V1015">
        <v>58333</v>
      </c>
      <c r="W1015">
        <v>0</v>
      </c>
      <c r="X1015">
        <v>0</v>
      </c>
      <c r="Y1015" t="s">
        <v>72</v>
      </c>
    </row>
    <row r="1016" spans="1:25" x14ac:dyDescent="0.25">
      <c r="A1016">
        <v>1015</v>
      </c>
      <c r="B1016">
        <v>64391</v>
      </c>
      <c r="C1016">
        <v>0</v>
      </c>
      <c r="D1016">
        <v>0</v>
      </c>
      <c r="E1016" t="s">
        <v>1422</v>
      </c>
      <c r="F1016" t="s">
        <v>1423</v>
      </c>
      <c r="G1016">
        <v>1</v>
      </c>
      <c r="H1016" s="6">
        <v>2882739</v>
      </c>
      <c r="I1016" s="7">
        <v>45758</v>
      </c>
      <c r="J1016" s="7">
        <v>45758</v>
      </c>
      <c r="K1016">
        <v>6</v>
      </c>
      <c r="L1016" t="s">
        <v>40</v>
      </c>
      <c r="M1016" t="s">
        <v>5</v>
      </c>
      <c r="N1016" t="s">
        <v>41</v>
      </c>
      <c r="O1016" t="s">
        <v>47</v>
      </c>
      <c r="P1016" t="s">
        <v>2082</v>
      </c>
      <c r="Q1016">
        <v>6</v>
      </c>
      <c r="R1016">
        <v>0</v>
      </c>
      <c r="S1016">
        <v>0</v>
      </c>
      <c r="U1016">
        <v>172964</v>
      </c>
      <c r="V1016">
        <v>172964</v>
      </c>
      <c r="W1016">
        <v>0</v>
      </c>
      <c r="X1016">
        <v>0</v>
      </c>
      <c r="Y1016" t="s">
        <v>81</v>
      </c>
    </row>
    <row r="1017" spans="1:25" x14ac:dyDescent="0.25">
      <c r="A1017">
        <v>1016</v>
      </c>
      <c r="B1017">
        <v>64483</v>
      </c>
      <c r="C1017">
        <v>0</v>
      </c>
      <c r="D1017">
        <v>0</v>
      </c>
      <c r="E1017" t="s">
        <v>2002</v>
      </c>
      <c r="F1017" t="s">
        <v>2003</v>
      </c>
      <c r="G1017">
        <v>1</v>
      </c>
      <c r="H1017" s="6">
        <v>1448206</v>
      </c>
      <c r="I1017" s="7">
        <v>45758</v>
      </c>
      <c r="J1017" s="7">
        <v>45758</v>
      </c>
      <c r="K1017">
        <v>15</v>
      </c>
      <c r="L1017" t="s">
        <v>40</v>
      </c>
      <c r="M1017" t="s">
        <v>5</v>
      </c>
      <c r="N1017" t="s">
        <v>41</v>
      </c>
      <c r="O1017" t="s">
        <v>54</v>
      </c>
      <c r="P1017" t="s">
        <v>2082</v>
      </c>
      <c r="Q1017">
        <v>3.8</v>
      </c>
      <c r="R1017">
        <v>11.2</v>
      </c>
      <c r="S1017">
        <v>0</v>
      </c>
      <c r="U1017">
        <v>217231</v>
      </c>
      <c r="V1017">
        <v>55032</v>
      </c>
      <c r="W1017">
        <v>162199</v>
      </c>
      <c r="X1017">
        <v>0</v>
      </c>
      <c r="Y1017" t="s">
        <v>48</v>
      </c>
    </row>
    <row r="1018" spans="1:25" x14ac:dyDescent="0.25">
      <c r="A1018">
        <v>1017</v>
      </c>
      <c r="B1018">
        <v>64458</v>
      </c>
      <c r="C1018">
        <v>0</v>
      </c>
      <c r="D1018">
        <v>0</v>
      </c>
      <c r="E1018" t="s">
        <v>1343</v>
      </c>
      <c r="F1018" t="s">
        <v>1344</v>
      </c>
      <c r="G1018">
        <v>1</v>
      </c>
      <c r="H1018" s="6">
        <v>1115908</v>
      </c>
      <c r="I1018" s="7">
        <v>45758</v>
      </c>
      <c r="J1018" s="7">
        <v>45758</v>
      </c>
      <c r="K1018">
        <v>8</v>
      </c>
      <c r="L1018" t="s">
        <v>40</v>
      </c>
      <c r="M1018" t="s">
        <v>9</v>
      </c>
      <c r="N1018" t="s">
        <v>41</v>
      </c>
      <c r="O1018" t="s">
        <v>42</v>
      </c>
      <c r="P1018" t="s">
        <v>2082</v>
      </c>
      <c r="Q1018">
        <v>8</v>
      </c>
      <c r="R1018">
        <v>0</v>
      </c>
      <c r="S1018">
        <v>0</v>
      </c>
      <c r="U1018">
        <v>89273</v>
      </c>
      <c r="V1018">
        <v>89273</v>
      </c>
      <c r="W1018">
        <v>0</v>
      </c>
      <c r="X1018">
        <v>0</v>
      </c>
      <c r="Y1018" t="s">
        <v>109</v>
      </c>
    </row>
    <row r="1019" spans="1:25" x14ac:dyDescent="0.25">
      <c r="A1019">
        <v>1018</v>
      </c>
      <c r="B1019">
        <v>64512</v>
      </c>
      <c r="C1019">
        <v>0</v>
      </c>
      <c r="D1019">
        <v>0</v>
      </c>
      <c r="E1019" t="s">
        <v>401</v>
      </c>
      <c r="F1019" t="s">
        <v>402</v>
      </c>
      <c r="G1019">
        <v>1</v>
      </c>
      <c r="H1019" s="6">
        <v>1268350</v>
      </c>
      <c r="I1019" s="7">
        <v>45758</v>
      </c>
      <c r="J1019" s="7">
        <v>45758</v>
      </c>
      <c r="K1019">
        <v>7</v>
      </c>
      <c r="L1019" t="s">
        <v>40</v>
      </c>
      <c r="M1019" t="s">
        <v>5</v>
      </c>
      <c r="N1019" t="s">
        <v>41</v>
      </c>
      <c r="O1019" t="s">
        <v>47</v>
      </c>
      <c r="P1019" t="s">
        <v>2082</v>
      </c>
      <c r="Q1019">
        <v>7</v>
      </c>
      <c r="R1019">
        <v>0</v>
      </c>
      <c r="S1019">
        <v>0</v>
      </c>
      <c r="U1019">
        <v>88785</v>
      </c>
      <c r="V1019">
        <v>88784</v>
      </c>
      <c r="W1019">
        <v>0</v>
      </c>
      <c r="X1019">
        <v>0</v>
      </c>
      <c r="Y1019" t="s">
        <v>48</v>
      </c>
    </row>
    <row r="1020" spans="1:25" x14ac:dyDescent="0.25">
      <c r="A1020">
        <v>1019</v>
      </c>
      <c r="B1020">
        <v>64513</v>
      </c>
      <c r="C1020">
        <v>0</v>
      </c>
      <c r="D1020">
        <v>0</v>
      </c>
      <c r="E1020" t="s">
        <v>403</v>
      </c>
      <c r="F1020" t="s">
        <v>404</v>
      </c>
      <c r="G1020">
        <v>1</v>
      </c>
      <c r="H1020" s="6">
        <v>1058998</v>
      </c>
      <c r="I1020" s="7">
        <v>45758</v>
      </c>
      <c r="J1020" s="7">
        <v>45758</v>
      </c>
      <c r="K1020">
        <v>7</v>
      </c>
      <c r="L1020" t="s">
        <v>40</v>
      </c>
      <c r="M1020" t="s">
        <v>5</v>
      </c>
      <c r="N1020" t="s">
        <v>41</v>
      </c>
      <c r="O1020" t="s">
        <v>47</v>
      </c>
      <c r="P1020" t="s">
        <v>2082</v>
      </c>
      <c r="Q1020">
        <v>7</v>
      </c>
      <c r="R1020">
        <v>0</v>
      </c>
      <c r="S1020">
        <v>0</v>
      </c>
      <c r="U1020">
        <v>74130</v>
      </c>
      <c r="V1020">
        <v>74130</v>
      </c>
      <c r="W1020">
        <v>0</v>
      </c>
      <c r="X1020">
        <v>0</v>
      </c>
      <c r="Y1020" t="s">
        <v>72</v>
      </c>
    </row>
    <row r="1021" spans="1:25" x14ac:dyDescent="0.25">
      <c r="A1021">
        <v>1020</v>
      </c>
      <c r="B1021">
        <v>64509</v>
      </c>
      <c r="C1021">
        <v>0</v>
      </c>
      <c r="D1021">
        <v>0</v>
      </c>
      <c r="E1021" t="s">
        <v>403</v>
      </c>
      <c r="F1021" t="s">
        <v>404</v>
      </c>
      <c r="G1021">
        <v>1</v>
      </c>
      <c r="H1021" s="6">
        <v>1281547</v>
      </c>
      <c r="I1021" s="7">
        <v>45758</v>
      </c>
      <c r="J1021" s="7">
        <v>45758</v>
      </c>
      <c r="K1021">
        <v>7</v>
      </c>
      <c r="L1021" t="s">
        <v>40</v>
      </c>
      <c r="M1021" t="s">
        <v>5</v>
      </c>
      <c r="N1021" t="s">
        <v>41</v>
      </c>
      <c r="O1021" t="s">
        <v>47</v>
      </c>
      <c r="P1021" t="s">
        <v>2082</v>
      </c>
      <c r="Q1021">
        <v>7</v>
      </c>
      <c r="R1021">
        <v>0</v>
      </c>
      <c r="S1021">
        <v>0</v>
      </c>
      <c r="U1021">
        <v>89708</v>
      </c>
      <c r="V1021">
        <v>89708</v>
      </c>
      <c r="W1021">
        <v>0</v>
      </c>
      <c r="X1021">
        <v>0</v>
      </c>
      <c r="Y1021" t="s">
        <v>72</v>
      </c>
    </row>
    <row r="1022" spans="1:25" x14ac:dyDescent="0.25">
      <c r="A1022">
        <v>1021</v>
      </c>
      <c r="B1022">
        <v>64457</v>
      </c>
      <c r="C1022">
        <v>0</v>
      </c>
      <c r="D1022">
        <v>0</v>
      </c>
      <c r="E1022" t="s">
        <v>1345</v>
      </c>
      <c r="F1022" t="s">
        <v>1346</v>
      </c>
      <c r="G1022">
        <v>1</v>
      </c>
      <c r="H1022" s="6">
        <v>346911</v>
      </c>
      <c r="I1022" s="7">
        <v>45758</v>
      </c>
      <c r="J1022" s="7">
        <v>45758</v>
      </c>
      <c r="K1022">
        <v>8</v>
      </c>
      <c r="L1022" t="s">
        <v>40</v>
      </c>
      <c r="M1022" t="s">
        <v>9</v>
      </c>
      <c r="N1022" t="s">
        <v>41</v>
      </c>
      <c r="O1022" t="s">
        <v>42</v>
      </c>
      <c r="P1022" t="s">
        <v>2082</v>
      </c>
      <c r="Q1022">
        <v>8</v>
      </c>
      <c r="R1022">
        <v>0</v>
      </c>
      <c r="S1022">
        <v>0</v>
      </c>
      <c r="U1022">
        <v>27753</v>
      </c>
      <c r="V1022">
        <v>27753</v>
      </c>
      <c r="W1022">
        <v>0</v>
      </c>
      <c r="X1022">
        <v>0</v>
      </c>
      <c r="Y1022" t="s">
        <v>109</v>
      </c>
    </row>
    <row r="1023" spans="1:25" x14ac:dyDescent="0.25">
      <c r="A1023">
        <v>1022</v>
      </c>
      <c r="B1023">
        <v>64479</v>
      </c>
      <c r="C1023">
        <v>0</v>
      </c>
      <c r="D1023">
        <v>0</v>
      </c>
      <c r="E1023" t="s">
        <v>553</v>
      </c>
      <c r="F1023" t="s">
        <v>554</v>
      </c>
      <c r="G1023">
        <v>1</v>
      </c>
      <c r="H1023" s="6">
        <v>32721135</v>
      </c>
      <c r="I1023" s="7">
        <v>45758</v>
      </c>
      <c r="J1023" s="7">
        <v>45758</v>
      </c>
      <c r="K1023">
        <v>15</v>
      </c>
      <c r="L1023" t="s">
        <v>40</v>
      </c>
      <c r="M1023" t="s">
        <v>5</v>
      </c>
      <c r="N1023" t="s">
        <v>41</v>
      </c>
      <c r="O1023" t="s">
        <v>47</v>
      </c>
      <c r="P1023" t="s">
        <v>2082</v>
      </c>
      <c r="Q1023">
        <v>4</v>
      </c>
      <c r="R1023">
        <v>11</v>
      </c>
      <c r="S1023">
        <v>0</v>
      </c>
      <c r="U1023">
        <v>4908170</v>
      </c>
      <c r="V1023">
        <v>1308845</v>
      </c>
      <c r="W1023">
        <v>3599325</v>
      </c>
      <c r="X1023">
        <v>0</v>
      </c>
      <c r="Y1023" t="s">
        <v>109</v>
      </c>
    </row>
    <row r="1024" spans="1:25" x14ac:dyDescent="0.25">
      <c r="A1024">
        <v>1023</v>
      </c>
      <c r="B1024">
        <v>64463</v>
      </c>
      <c r="C1024">
        <v>0</v>
      </c>
      <c r="D1024">
        <v>0</v>
      </c>
      <c r="E1024" t="s">
        <v>1254</v>
      </c>
      <c r="F1024" t="s">
        <v>1255</v>
      </c>
      <c r="G1024">
        <v>1</v>
      </c>
      <c r="H1024" s="6">
        <v>1388797</v>
      </c>
      <c r="I1024" s="7">
        <v>45758</v>
      </c>
      <c r="J1024" s="7">
        <v>45758</v>
      </c>
      <c r="K1024">
        <v>15</v>
      </c>
      <c r="L1024" t="s">
        <v>40</v>
      </c>
      <c r="M1024" t="s">
        <v>9</v>
      </c>
      <c r="N1024" t="s">
        <v>41</v>
      </c>
      <c r="O1024" t="s">
        <v>42</v>
      </c>
      <c r="P1024" t="s">
        <v>2082</v>
      </c>
      <c r="Q1024">
        <v>5</v>
      </c>
      <c r="R1024">
        <v>10</v>
      </c>
      <c r="S1024">
        <v>0</v>
      </c>
      <c r="U1024">
        <v>208320</v>
      </c>
      <c r="V1024">
        <v>69440</v>
      </c>
      <c r="W1024">
        <v>138880</v>
      </c>
      <c r="X1024">
        <v>0</v>
      </c>
      <c r="Y1024" t="s">
        <v>44</v>
      </c>
    </row>
    <row r="1025" spans="1:25" x14ac:dyDescent="0.25">
      <c r="A1025">
        <v>1024</v>
      </c>
      <c r="B1025">
        <v>66799</v>
      </c>
      <c r="C1025">
        <v>0</v>
      </c>
      <c r="D1025">
        <v>0</v>
      </c>
      <c r="E1025" t="s">
        <v>2459</v>
      </c>
      <c r="F1025" t="s">
        <v>2460</v>
      </c>
      <c r="G1025">
        <v>1</v>
      </c>
      <c r="H1025" s="6">
        <v>4339953</v>
      </c>
      <c r="I1025" s="7">
        <v>45758</v>
      </c>
      <c r="J1025" s="7"/>
      <c r="K1025">
        <v>15</v>
      </c>
      <c r="L1025" t="s">
        <v>40</v>
      </c>
      <c r="M1025" t="s">
        <v>5</v>
      </c>
      <c r="N1025" t="s">
        <v>41</v>
      </c>
      <c r="O1025" t="s">
        <v>77</v>
      </c>
      <c r="P1025" t="s">
        <v>2082</v>
      </c>
      <c r="Q1025">
        <v>5</v>
      </c>
      <c r="R1025">
        <v>10</v>
      </c>
      <c r="S1025">
        <v>0</v>
      </c>
      <c r="U1025">
        <v>650993</v>
      </c>
      <c r="V1025">
        <v>216998</v>
      </c>
      <c r="W1025">
        <v>433995</v>
      </c>
      <c r="X1025">
        <v>0</v>
      </c>
      <c r="Y1025" t="s">
        <v>48</v>
      </c>
    </row>
    <row r="1026" spans="1:25" x14ac:dyDescent="0.25">
      <c r="A1026">
        <v>1025</v>
      </c>
      <c r="B1026">
        <v>66800</v>
      </c>
      <c r="C1026">
        <v>0</v>
      </c>
      <c r="D1026">
        <v>0</v>
      </c>
      <c r="E1026" t="s">
        <v>2459</v>
      </c>
      <c r="F1026" t="s">
        <v>2460</v>
      </c>
      <c r="G1026">
        <v>1</v>
      </c>
      <c r="H1026" s="6">
        <v>574647</v>
      </c>
      <c r="I1026" s="7">
        <v>45758</v>
      </c>
      <c r="J1026" s="7"/>
      <c r="K1026">
        <v>15</v>
      </c>
      <c r="L1026" t="s">
        <v>459</v>
      </c>
      <c r="M1026" t="s">
        <v>5</v>
      </c>
      <c r="N1026" t="s">
        <v>41</v>
      </c>
      <c r="O1026" t="s">
        <v>77</v>
      </c>
      <c r="P1026" t="s">
        <v>2082</v>
      </c>
      <c r="Q1026">
        <v>5</v>
      </c>
      <c r="R1026">
        <v>10</v>
      </c>
      <c r="S1026">
        <v>0</v>
      </c>
      <c r="U1026">
        <v>86197</v>
      </c>
      <c r="V1026">
        <v>28732</v>
      </c>
      <c r="W1026">
        <v>57465</v>
      </c>
      <c r="X1026">
        <v>0</v>
      </c>
      <c r="Y1026" t="s">
        <v>48</v>
      </c>
    </row>
    <row r="1027" spans="1:25" x14ac:dyDescent="0.25">
      <c r="A1027">
        <v>1026</v>
      </c>
      <c r="B1027">
        <v>64462</v>
      </c>
      <c r="C1027">
        <v>0</v>
      </c>
      <c r="D1027">
        <v>0</v>
      </c>
      <c r="E1027" t="s">
        <v>1256</v>
      </c>
      <c r="F1027" t="s">
        <v>1257</v>
      </c>
      <c r="G1027">
        <v>1</v>
      </c>
      <c r="H1027" s="6">
        <v>1884019</v>
      </c>
      <c r="I1027" s="7">
        <v>45758</v>
      </c>
      <c r="J1027" s="7">
        <v>45758</v>
      </c>
      <c r="K1027">
        <v>15</v>
      </c>
      <c r="L1027" t="s">
        <v>40</v>
      </c>
      <c r="M1027" t="s">
        <v>9</v>
      </c>
      <c r="N1027" t="s">
        <v>41</v>
      </c>
      <c r="O1027" t="s">
        <v>42</v>
      </c>
      <c r="P1027" t="s">
        <v>2082</v>
      </c>
      <c r="Q1027">
        <v>5</v>
      </c>
      <c r="R1027">
        <v>10</v>
      </c>
      <c r="S1027">
        <v>0</v>
      </c>
      <c r="U1027">
        <v>282603</v>
      </c>
      <c r="V1027">
        <v>94201</v>
      </c>
      <c r="W1027">
        <v>188402</v>
      </c>
      <c r="X1027">
        <v>0</v>
      </c>
      <c r="Y1027" t="s">
        <v>44</v>
      </c>
    </row>
    <row r="1028" spans="1:25" x14ac:dyDescent="0.25">
      <c r="A1028">
        <v>1027</v>
      </c>
      <c r="B1028">
        <v>64461</v>
      </c>
      <c r="C1028">
        <v>0</v>
      </c>
      <c r="D1028">
        <v>0</v>
      </c>
      <c r="E1028" t="s">
        <v>1258</v>
      </c>
      <c r="F1028" t="s">
        <v>1259</v>
      </c>
      <c r="G1028">
        <v>1</v>
      </c>
      <c r="H1028" s="6">
        <v>887831</v>
      </c>
      <c r="I1028" s="7">
        <v>45758</v>
      </c>
      <c r="J1028" s="7">
        <v>45758</v>
      </c>
      <c r="K1028">
        <v>15</v>
      </c>
      <c r="L1028" t="s">
        <v>40</v>
      </c>
      <c r="M1028" t="s">
        <v>9</v>
      </c>
      <c r="N1028" t="s">
        <v>41</v>
      </c>
      <c r="O1028" t="s">
        <v>42</v>
      </c>
      <c r="P1028" t="s">
        <v>2082</v>
      </c>
      <c r="Q1028">
        <v>5</v>
      </c>
      <c r="R1028">
        <v>10</v>
      </c>
      <c r="S1028">
        <v>0</v>
      </c>
      <c r="U1028">
        <v>133175</v>
      </c>
      <c r="V1028">
        <v>44392</v>
      </c>
      <c r="W1028">
        <v>88783</v>
      </c>
      <c r="X1028">
        <v>0</v>
      </c>
      <c r="Y1028" t="s">
        <v>44</v>
      </c>
    </row>
    <row r="1029" spans="1:25" x14ac:dyDescent="0.25">
      <c r="A1029">
        <v>1028</v>
      </c>
      <c r="B1029">
        <v>64480</v>
      </c>
      <c r="C1029">
        <v>0</v>
      </c>
      <c r="D1029">
        <v>0</v>
      </c>
      <c r="E1029" t="s">
        <v>1068</v>
      </c>
      <c r="F1029" t="s">
        <v>1069</v>
      </c>
      <c r="G1029">
        <v>1</v>
      </c>
      <c r="H1029" s="6">
        <v>45000000</v>
      </c>
      <c r="I1029" s="7">
        <v>45758</v>
      </c>
      <c r="J1029" s="7">
        <v>45758</v>
      </c>
      <c r="K1029">
        <v>4</v>
      </c>
      <c r="L1029" t="s">
        <v>40</v>
      </c>
      <c r="M1029" t="s">
        <v>5</v>
      </c>
      <c r="N1029" t="s">
        <v>41</v>
      </c>
      <c r="O1029" t="s">
        <v>77</v>
      </c>
      <c r="P1029" t="s">
        <v>2082</v>
      </c>
      <c r="Q1029">
        <v>4</v>
      </c>
      <c r="R1029">
        <v>0</v>
      </c>
      <c r="S1029">
        <v>0</v>
      </c>
      <c r="U1029">
        <v>1800000</v>
      </c>
      <c r="V1029">
        <v>1800000</v>
      </c>
      <c r="W1029">
        <v>0</v>
      </c>
      <c r="X1029">
        <v>0</v>
      </c>
      <c r="Y1029" t="s">
        <v>48</v>
      </c>
    </row>
    <row r="1030" spans="1:25" x14ac:dyDescent="0.25">
      <c r="A1030">
        <v>1029</v>
      </c>
      <c r="B1030">
        <v>64571</v>
      </c>
      <c r="C1030">
        <v>0</v>
      </c>
      <c r="D1030">
        <v>0</v>
      </c>
      <c r="E1030" t="s">
        <v>2279</v>
      </c>
      <c r="F1030" t="s">
        <v>2280</v>
      </c>
      <c r="G1030">
        <v>1</v>
      </c>
      <c r="H1030" s="6">
        <v>1000000</v>
      </c>
      <c r="I1030" s="7">
        <v>45758</v>
      </c>
      <c r="J1030" s="7">
        <v>45758</v>
      </c>
      <c r="K1030">
        <v>15</v>
      </c>
      <c r="L1030" t="s">
        <v>40</v>
      </c>
      <c r="M1030" t="s">
        <v>5</v>
      </c>
      <c r="N1030" t="s">
        <v>41</v>
      </c>
      <c r="O1030" t="s">
        <v>54</v>
      </c>
      <c r="P1030" t="s">
        <v>2082</v>
      </c>
      <c r="Q1030">
        <v>3</v>
      </c>
      <c r="R1030">
        <v>12</v>
      </c>
      <c r="S1030">
        <v>0</v>
      </c>
      <c r="U1030">
        <v>150000</v>
      </c>
      <c r="V1030">
        <v>30000</v>
      </c>
      <c r="W1030">
        <v>120000</v>
      </c>
      <c r="X1030">
        <v>0</v>
      </c>
      <c r="Y1030" t="s">
        <v>72</v>
      </c>
    </row>
    <row r="1031" spans="1:25" x14ac:dyDescent="0.25">
      <c r="A1031">
        <v>1030</v>
      </c>
      <c r="B1031">
        <v>64570</v>
      </c>
      <c r="C1031">
        <v>0</v>
      </c>
      <c r="D1031">
        <v>0</v>
      </c>
      <c r="E1031" t="s">
        <v>2281</v>
      </c>
      <c r="F1031" t="s">
        <v>2282</v>
      </c>
      <c r="G1031">
        <v>1</v>
      </c>
      <c r="H1031" s="6">
        <v>100000</v>
      </c>
      <c r="I1031" s="7">
        <v>45758</v>
      </c>
      <c r="J1031" s="7">
        <v>45758</v>
      </c>
      <c r="K1031">
        <v>15</v>
      </c>
      <c r="L1031" t="s">
        <v>40</v>
      </c>
      <c r="M1031" t="s">
        <v>5</v>
      </c>
      <c r="N1031" t="s">
        <v>41</v>
      </c>
      <c r="O1031" t="s">
        <v>54</v>
      </c>
      <c r="P1031" t="s">
        <v>2082</v>
      </c>
      <c r="Q1031">
        <v>3</v>
      </c>
      <c r="R1031">
        <v>12</v>
      </c>
      <c r="S1031">
        <v>0</v>
      </c>
      <c r="U1031">
        <v>15000</v>
      </c>
      <c r="V1031">
        <v>3000</v>
      </c>
      <c r="W1031">
        <v>12000</v>
      </c>
      <c r="X1031">
        <v>0</v>
      </c>
      <c r="Y1031" t="s">
        <v>72</v>
      </c>
    </row>
    <row r="1032" spans="1:25" x14ac:dyDescent="0.25">
      <c r="A1032">
        <v>1031</v>
      </c>
      <c r="B1032">
        <v>64460</v>
      </c>
      <c r="C1032">
        <v>0</v>
      </c>
      <c r="D1032">
        <v>0</v>
      </c>
      <c r="E1032" t="s">
        <v>1260</v>
      </c>
      <c r="F1032" t="s">
        <v>1261</v>
      </c>
      <c r="G1032">
        <v>1</v>
      </c>
      <c r="H1032" s="6">
        <v>1716348</v>
      </c>
      <c r="I1032" s="7">
        <v>45758</v>
      </c>
      <c r="J1032" s="7">
        <v>45758</v>
      </c>
      <c r="K1032">
        <v>15</v>
      </c>
      <c r="L1032" t="s">
        <v>40</v>
      </c>
      <c r="M1032" t="s">
        <v>9</v>
      </c>
      <c r="N1032" t="s">
        <v>41</v>
      </c>
      <c r="O1032" t="s">
        <v>42</v>
      </c>
      <c r="P1032" t="s">
        <v>2082</v>
      </c>
      <c r="Q1032">
        <v>5</v>
      </c>
      <c r="R1032">
        <v>10</v>
      </c>
      <c r="S1032">
        <v>0</v>
      </c>
      <c r="U1032">
        <v>257452</v>
      </c>
      <c r="V1032">
        <v>85817</v>
      </c>
      <c r="W1032">
        <v>171635</v>
      </c>
      <c r="X1032">
        <v>0</v>
      </c>
      <c r="Y1032" t="s">
        <v>44</v>
      </c>
    </row>
    <row r="1033" spans="1:25" x14ac:dyDescent="0.25">
      <c r="A1033">
        <v>1032</v>
      </c>
      <c r="B1033">
        <v>64478</v>
      </c>
      <c r="C1033">
        <v>0</v>
      </c>
      <c r="D1033">
        <v>0</v>
      </c>
      <c r="E1033" t="s">
        <v>539</v>
      </c>
      <c r="F1033" t="s">
        <v>540</v>
      </c>
      <c r="G1033">
        <v>1</v>
      </c>
      <c r="H1033" s="6">
        <v>18113357</v>
      </c>
      <c r="I1033" s="7">
        <v>45758</v>
      </c>
      <c r="J1033" s="7">
        <v>45758</v>
      </c>
      <c r="K1033">
        <v>15</v>
      </c>
      <c r="L1033" t="s">
        <v>40</v>
      </c>
      <c r="M1033" t="s">
        <v>5</v>
      </c>
      <c r="N1033" t="s">
        <v>41</v>
      </c>
      <c r="O1033" t="s">
        <v>47</v>
      </c>
      <c r="P1033" t="s">
        <v>2082</v>
      </c>
      <c r="Q1033">
        <v>4</v>
      </c>
      <c r="R1033">
        <v>11</v>
      </c>
      <c r="S1033">
        <v>0</v>
      </c>
      <c r="U1033">
        <v>2717004</v>
      </c>
      <c r="V1033">
        <v>724534</v>
      </c>
      <c r="W1033">
        <v>1992469</v>
      </c>
      <c r="X1033">
        <v>0</v>
      </c>
      <c r="Y1033" t="s">
        <v>109</v>
      </c>
    </row>
    <row r="1034" spans="1:25" x14ac:dyDescent="0.25">
      <c r="A1034">
        <v>1033</v>
      </c>
      <c r="B1034">
        <v>64482</v>
      </c>
      <c r="C1034">
        <v>0</v>
      </c>
      <c r="D1034">
        <v>0</v>
      </c>
      <c r="E1034" t="s">
        <v>535</v>
      </c>
      <c r="F1034" t="s">
        <v>536</v>
      </c>
      <c r="G1034">
        <v>1</v>
      </c>
      <c r="H1034" s="6">
        <v>17800445</v>
      </c>
      <c r="I1034" s="7">
        <v>45758</v>
      </c>
      <c r="J1034" s="7">
        <v>45758</v>
      </c>
      <c r="K1034">
        <v>15</v>
      </c>
      <c r="L1034" t="s">
        <v>40</v>
      </c>
      <c r="M1034" t="s">
        <v>9</v>
      </c>
      <c r="N1034" t="s">
        <v>41</v>
      </c>
      <c r="O1034" t="s">
        <v>42</v>
      </c>
      <c r="P1034" t="s">
        <v>2082</v>
      </c>
      <c r="Q1034">
        <v>5</v>
      </c>
      <c r="R1034">
        <v>10</v>
      </c>
      <c r="S1034">
        <v>0</v>
      </c>
      <c r="U1034">
        <v>2670067</v>
      </c>
      <c r="V1034">
        <v>890022</v>
      </c>
      <c r="W1034">
        <v>1780044</v>
      </c>
      <c r="X1034">
        <v>0</v>
      </c>
      <c r="Y1034" t="s">
        <v>109</v>
      </c>
    </row>
    <row r="1035" spans="1:25" x14ac:dyDescent="0.25">
      <c r="A1035">
        <v>1034</v>
      </c>
      <c r="B1035">
        <v>64467</v>
      </c>
      <c r="C1035">
        <v>0</v>
      </c>
      <c r="D1035">
        <v>0</v>
      </c>
      <c r="E1035" t="s">
        <v>1272</v>
      </c>
      <c r="F1035" t="s">
        <v>1273</v>
      </c>
      <c r="G1035">
        <v>1</v>
      </c>
      <c r="H1035" s="6">
        <v>1497780</v>
      </c>
      <c r="I1035" s="7">
        <v>45758</v>
      </c>
      <c r="J1035" s="7">
        <v>45758</v>
      </c>
      <c r="K1035">
        <v>15</v>
      </c>
      <c r="L1035" t="s">
        <v>40</v>
      </c>
      <c r="M1035" t="s">
        <v>9</v>
      </c>
      <c r="N1035" t="s">
        <v>41</v>
      </c>
      <c r="O1035" t="s">
        <v>42</v>
      </c>
      <c r="P1035" t="s">
        <v>2082</v>
      </c>
      <c r="Q1035">
        <v>5</v>
      </c>
      <c r="R1035">
        <v>10</v>
      </c>
      <c r="S1035">
        <v>0</v>
      </c>
      <c r="U1035">
        <v>224667</v>
      </c>
      <c r="V1035">
        <v>74889</v>
      </c>
      <c r="W1035">
        <v>149778</v>
      </c>
      <c r="X1035">
        <v>0</v>
      </c>
      <c r="Y1035" t="s">
        <v>44</v>
      </c>
    </row>
    <row r="1036" spans="1:25" x14ac:dyDescent="0.25">
      <c r="A1036">
        <v>1035</v>
      </c>
      <c r="B1036">
        <v>64481</v>
      </c>
      <c r="C1036">
        <v>0</v>
      </c>
      <c r="D1036">
        <v>0</v>
      </c>
      <c r="E1036" t="s">
        <v>2004</v>
      </c>
      <c r="F1036" t="s">
        <v>2005</v>
      </c>
      <c r="G1036">
        <v>1</v>
      </c>
      <c r="H1036" s="6">
        <v>15057038</v>
      </c>
      <c r="I1036" s="7">
        <v>45758</v>
      </c>
      <c r="J1036" s="7">
        <v>45758</v>
      </c>
      <c r="K1036">
        <v>15</v>
      </c>
      <c r="L1036" t="s">
        <v>40</v>
      </c>
      <c r="M1036" t="s">
        <v>5</v>
      </c>
      <c r="N1036" t="s">
        <v>41</v>
      </c>
      <c r="O1036" t="s">
        <v>54</v>
      </c>
      <c r="P1036" t="s">
        <v>2082</v>
      </c>
      <c r="Q1036">
        <v>3.8</v>
      </c>
      <c r="R1036">
        <v>11.2</v>
      </c>
      <c r="S1036">
        <v>0</v>
      </c>
      <c r="U1036">
        <v>2258556</v>
      </c>
      <c r="V1036">
        <v>572167</v>
      </c>
      <c r="W1036">
        <v>1686388</v>
      </c>
      <c r="X1036">
        <v>0</v>
      </c>
      <c r="Y1036" t="s">
        <v>48</v>
      </c>
    </row>
    <row r="1037" spans="1:25" x14ac:dyDescent="0.25">
      <c r="A1037">
        <v>1036</v>
      </c>
      <c r="B1037">
        <v>64491</v>
      </c>
      <c r="C1037">
        <v>0</v>
      </c>
      <c r="D1037">
        <v>0</v>
      </c>
      <c r="E1037" t="s">
        <v>1355</v>
      </c>
      <c r="F1037" t="s">
        <v>1356</v>
      </c>
      <c r="G1037">
        <v>1</v>
      </c>
      <c r="H1037" s="6">
        <v>3680706</v>
      </c>
      <c r="I1037" s="7">
        <v>45758</v>
      </c>
      <c r="J1037" s="7">
        <v>45758</v>
      </c>
      <c r="K1037">
        <v>15</v>
      </c>
      <c r="L1037" t="s">
        <v>40</v>
      </c>
      <c r="M1037" t="s">
        <v>5</v>
      </c>
      <c r="N1037" t="s">
        <v>41</v>
      </c>
      <c r="O1037" t="s">
        <v>57</v>
      </c>
      <c r="P1037" t="s">
        <v>2082</v>
      </c>
      <c r="Q1037">
        <v>8</v>
      </c>
      <c r="R1037">
        <v>7</v>
      </c>
      <c r="S1037">
        <v>0</v>
      </c>
      <c r="U1037">
        <v>552106</v>
      </c>
      <c r="V1037">
        <v>294456</v>
      </c>
      <c r="W1037">
        <v>257649</v>
      </c>
      <c r="X1037">
        <v>0</v>
      </c>
      <c r="Y1037" t="s">
        <v>48</v>
      </c>
    </row>
    <row r="1038" spans="1:25" x14ac:dyDescent="0.25">
      <c r="A1038">
        <v>1037</v>
      </c>
      <c r="B1038">
        <v>64464</v>
      </c>
      <c r="C1038">
        <v>0</v>
      </c>
      <c r="D1038">
        <v>0</v>
      </c>
      <c r="E1038" t="s">
        <v>1250</v>
      </c>
      <c r="F1038" t="s">
        <v>1251</v>
      </c>
      <c r="G1038">
        <v>1</v>
      </c>
      <c r="H1038" s="6">
        <v>1920028</v>
      </c>
      <c r="I1038" s="7">
        <v>45758</v>
      </c>
      <c r="J1038" s="7">
        <v>45758</v>
      </c>
      <c r="K1038">
        <v>15</v>
      </c>
      <c r="L1038" t="s">
        <v>40</v>
      </c>
      <c r="M1038" t="s">
        <v>9</v>
      </c>
      <c r="N1038" t="s">
        <v>41</v>
      </c>
      <c r="O1038" t="s">
        <v>42</v>
      </c>
      <c r="P1038" t="s">
        <v>2082</v>
      </c>
      <c r="Q1038">
        <v>5</v>
      </c>
      <c r="R1038">
        <v>10</v>
      </c>
      <c r="S1038">
        <v>0</v>
      </c>
      <c r="U1038">
        <v>288004</v>
      </c>
      <c r="V1038">
        <v>96001</v>
      </c>
      <c r="W1038">
        <v>192003</v>
      </c>
      <c r="X1038">
        <v>0</v>
      </c>
      <c r="Y1038" t="s">
        <v>44</v>
      </c>
    </row>
    <row r="1039" spans="1:25" x14ac:dyDescent="0.25">
      <c r="A1039">
        <v>1038</v>
      </c>
      <c r="B1039">
        <v>64567</v>
      </c>
      <c r="C1039">
        <v>0</v>
      </c>
      <c r="D1039">
        <v>0</v>
      </c>
      <c r="E1039" t="s">
        <v>926</v>
      </c>
      <c r="F1039" t="s">
        <v>927</v>
      </c>
      <c r="G1039">
        <v>1</v>
      </c>
      <c r="H1039" s="6">
        <v>100000</v>
      </c>
      <c r="I1039" s="7">
        <v>45758</v>
      </c>
      <c r="J1039" s="7">
        <v>45758</v>
      </c>
      <c r="K1039">
        <v>15</v>
      </c>
      <c r="L1039" t="s">
        <v>40</v>
      </c>
      <c r="M1039" t="s">
        <v>5</v>
      </c>
      <c r="N1039" t="s">
        <v>41</v>
      </c>
      <c r="O1039" t="s">
        <v>54</v>
      </c>
      <c r="P1039" t="s">
        <v>2082</v>
      </c>
      <c r="Q1039">
        <v>3</v>
      </c>
      <c r="R1039">
        <v>12</v>
      </c>
      <c r="S1039">
        <v>0</v>
      </c>
      <c r="U1039">
        <v>15000</v>
      </c>
      <c r="V1039">
        <v>3000</v>
      </c>
      <c r="W1039">
        <v>12000</v>
      </c>
      <c r="X1039">
        <v>0</v>
      </c>
      <c r="Y1039" t="s">
        <v>72</v>
      </c>
    </row>
    <row r="1040" spans="1:25" x14ac:dyDescent="0.25">
      <c r="A1040">
        <v>1039</v>
      </c>
      <c r="B1040">
        <v>64492</v>
      </c>
      <c r="C1040">
        <v>0</v>
      </c>
      <c r="D1040">
        <v>0</v>
      </c>
      <c r="E1040" t="s">
        <v>1652</v>
      </c>
      <c r="F1040" t="s">
        <v>1653</v>
      </c>
      <c r="G1040">
        <v>1</v>
      </c>
      <c r="H1040" s="6">
        <v>3556313</v>
      </c>
      <c r="I1040" s="7">
        <v>45758</v>
      </c>
      <c r="J1040" s="7">
        <v>45758</v>
      </c>
      <c r="K1040">
        <v>7</v>
      </c>
      <c r="L1040" t="s">
        <v>40</v>
      </c>
      <c r="M1040" t="s">
        <v>5</v>
      </c>
      <c r="N1040" t="s">
        <v>41</v>
      </c>
      <c r="O1040" t="s">
        <v>47</v>
      </c>
      <c r="P1040" t="s">
        <v>2082</v>
      </c>
      <c r="Q1040">
        <v>7</v>
      </c>
      <c r="R1040">
        <v>0</v>
      </c>
      <c r="S1040">
        <v>0</v>
      </c>
      <c r="U1040">
        <v>248942</v>
      </c>
      <c r="V1040">
        <v>248942</v>
      </c>
      <c r="W1040">
        <v>0</v>
      </c>
      <c r="X1040">
        <v>0</v>
      </c>
      <c r="Y1040" t="s">
        <v>48</v>
      </c>
    </row>
    <row r="1041" spans="1:25" x14ac:dyDescent="0.25">
      <c r="A1041">
        <v>1040</v>
      </c>
      <c r="B1041">
        <v>64566</v>
      </c>
      <c r="C1041">
        <v>0</v>
      </c>
      <c r="D1041">
        <v>0</v>
      </c>
      <c r="E1041" t="s">
        <v>1622</v>
      </c>
      <c r="F1041" t="s">
        <v>1623</v>
      </c>
      <c r="G1041">
        <v>1</v>
      </c>
      <c r="H1041" s="6">
        <v>200000</v>
      </c>
      <c r="I1041" s="7">
        <v>45758</v>
      </c>
      <c r="J1041" s="7">
        <v>45758</v>
      </c>
      <c r="K1041">
        <v>15</v>
      </c>
      <c r="L1041" t="s">
        <v>40</v>
      </c>
      <c r="M1041" t="s">
        <v>5</v>
      </c>
      <c r="N1041" t="s">
        <v>41</v>
      </c>
      <c r="O1041" t="s">
        <v>54</v>
      </c>
      <c r="P1041" t="s">
        <v>2082</v>
      </c>
      <c r="Q1041">
        <v>3</v>
      </c>
      <c r="R1041">
        <v>12</v>
      </c>
      <c r="S1041">
        <v>0</v>
      </c>
      <c r="U1041">
        <v>30000</v>
      </c>
      <c r="V1041">
        <v>6000</v>
      </c>
      <c r="W1041">
        <v>24000</v>
      </c>
      <c r="X1041">
        <v>0</v>
      </c>
      <c r="Y1041" t="s">
        <v>72</v>
      </c>
    </row>
    <row r="1042" spans="1:25" x14ac:dyDescent="0.25">
      <c r="A1042">
        <v>1041</v>
      </c>
      <c r="B1042">
        <v>64569</v>
      </c>
      <c r="C1042">
        <v>0</v>
      </c>
      <c r="D1042">
        <v>0</v>
      </c>
      <c r="E1042" t="s">
        <v>1620</v>
      </c>
      <c r="F1042" t="s">
        <v>1621</v>
      </c>
      <c r="G1042">
        <v>1</v>
      </c>
      <c r="H1042" s="6">
        <v>1000000</v>
      </c>
      <c r="I1042" s="7">
        <v>45758</v>
      </c>
      <c r="J1042" s="7">
        <v>45758</v>
      </c>
      <c r="K1042">
        <v>15</v>
      </c>
      <c r="L1042" t="s">
        <v>40</v>
      </c>
      <c r="M1042" t="s">
        <v>5</v>
      </c>
      <c r="N1042" t="s">
        <v>41</v>
      </c>
      <c r="O1042" t="s">
        <v>54</v>
      </c>
      <c r="P1042" t="s">
        <v>2082</v>
      </c>
      <c r="Q1042">
        <v>3</v>
      </c>
      <c r="R1042">
        <v>12</v>
      </c>
      <c r="S1042">
        <v>0</v>
      </c>
      <c r="U1042">
        <v>150000</v>
      </c>
      <c r="V1042">
        <v>30000</v>
      </c>
      <c r="W1042">
        <v>120000</v>
      </c>
      <c r="X1042">
        <v>0</v>
      </c>
      <c r="Y1042" t="s">
        <v>72</v>
      </c>
    </row>
    <row r="1043" spans="1:25" x14ac:dyDescent="0.25">
      <c r="A1043">
        <v>1042</v>
      </c>
      <c r="B1043">
        <v>64454</v>
      </c>
      <c r="C1043">
        <v>0</v>
      </c>
      <c r="D1043">
        <v>0</v>
      </c>
      <c r="E1043" t="s">
        <v>1502</v>
      </c>
      <c r="F1043" t="s">
        <v>1503</v>
      </c>
      <c r="G1043">
        <v>1</v>
      </c>
      <c r="H1043" s="6">
        <v>73044</v>
      </c>
      <c r="I1043" s="7">
        <v>45758</v>
      </c>
      <c r="J1043" s="7">
        <v>45758</v>
      </c>
      <c r="K1043">
        <v>8</v>
      </c>
      <c r="L1043" t="s">
        <v>40</v>
      </c>
      <c r="M1043" t="s">
        <v>5</v>
      </c>
      <c r="N1043" t="s">
        <v>41</v>
      </c>
      <c r="O1043" t="s">
        <v>57</v>
      </c>
      <c r="P1043" t="s">
        <v>2082</v>
      </c>
      <c r="Q1043">
        <v>8</v>
      </c>
      <c r="R1043">
        <v>0</v>
      </c>
      <c r="S1043">
        <v>0</v>
      </c>
      <c r="U1043">
        <v>5844</v>
      </c>
      <c r="V1043">
        <v>5844</v>
      </c>
      <c r="W1043">
        <v>0</v>
      </c>
      <c r="X1043">
        <v>0</v>
      </c>
      <c r="Y1043" t="s">
        <v>250</v>
      </c>
    </row>
    <row r="1044" spans="1:25" x14ac:dyDescent="0.25">
      <c r="A1044">
        <v>1043</v>
      </c>
      <c r="B1044">
        <v>64494</v>
      </c>
      <c r="C1044">
        <v>0</v>
      </c>
      <c r="D1044">
        <v>0</v>
      </c>
      <c r="E1044" t="s">
        <v>457</v>
      </c>
      <c r="F1044" t="s">
        <v>458</v>
      </c>
      <c r="G1044">
        <v>1</v>
      </c>
      <c r="H1044" s="6">
        <v>411429</v>
      </c>
      <c r="I1044" s="7">
        <v>45758</v>
      </c>
      <c r="J1044" s="7">
        <v>45758</v>
      </c>
      <c r="K1044" t="s">
        <v>137</v>
      </c>
      <c r="L1044" t="s">
        <v>40</v>
      </c>
      <c r="M1044" t="s">
        <v>5</v>
      </c>
      <c r="N1044" t="s">
        <v>41</v>
      </c>
      <c r="O1044" t="s">
        <v>47</v>
      </c>
      <c r="P1044" t="s">
        <v>2082</v>
      </c>
      <c r="Q1044">
        <v>12.5</v>
      </c>
      <c r="R1044">
        <v>0</v>
      </c>
      <c r="S1044">
        <v>0</v>
      </c>
      <c r="U1044">
        <v>51429</v>
      </c>
      <c r="V1044">
        <v>51429</v>
      </c>
      <c r="W1044">
        <v>0</v>
      </c>
      <c r="X1044">
        <v>0</v>
      </c>
      <c r="Y1044" t="s">
        <v>44</v>
      </c>
    </row>
    <row r="1045" spans="1:25" x14ac:dyDescent="0.25">
      <c r="A1045">
        <v>1044</v>
      </c>
      <c r="B1045">
        <v>64466</v>
      </c>
      <c r="C1045">
        <v>0</v>
      </c>
      <c r="D1045">
        <v>0</v>
      </c>
      <c r="E1045" t="s">
        <v>1276</v>
      </c>
      <c r="F1045" t="s">
        <v>1277</v>
      </c>
      <c r="G1045">
        <v>1</v>
      </c>
      <c r="H1045" s="6">
        <v>3829373</v>
      </c>
      <c r="I1045" s="7">
        <v>45758</v>
      </c>
      <c r="J1045" s="7">
        <v>45758</v>
      </c>
      <c r="K1045">
        <v>15</v>
      </c>
      <c r="L1045" t="s">
        <v>40</v>
      </c>
      <c r="M1045" t="s">
        <v>9</v>
      </c>
      <c r="N1045" t="s">
        <v>41</v>
      </c>
      <c r="O1045" t="s">
        <v>42</v>
      </c>
      <c r="P1045" t="s">
        <v>2082</v>
      </c>
      <c r="Q1045">
        <v>5</v>
      </c>
      <c r="R1045">
        <v>10</v>
      </c>
      <c r="S1045">
        <v>0</v>
      </c>
      <c r="U1045">
        <v>574406</v>
      </c>
      <c r="V1045">
        <v>191469</v>
      </c>
      <c r="W1045">
        <v>382937</v>
      </c>
      <c r="X1045">
        <v>0</v>
      </c>
      <c r="Y1045" t="s">
        <v>44</v>
      </c>
    </row>
    <row r="1046" spans="1:25" x14ac:dyDescent="0.25">
      <c r="A1046">
        <v>1045</v>
      </c>
      <c r="B1046">
        <v>64465</v>
      </c>
      <c r="C1046">
        <v>0</v>
      </c>
      <c r="D1046">
        <v>0</v>
      </c>
      <c r="E1046" t="s">
        <v>1278</v>
      </c>
      <c r="F1046" t="s">
        <v>1279</v>
      </c>
      <c r="G1046">
        <v>1</v>
      </c>
      <c r="H1046" s="6">
        <v>1305239</v>
      </c>
      <c r="I1046" s="7">
        <v>45758</v>
      </c>
      <c r="J1046" s="7">
        <v>45758</v>
      </c>
      <c r="K1046">
        <v>15</v>
      </c>
      <c r="L1046" t="s">
        <v>40</v>
      </c>
      <c r="M1046" t="s">
        <v>9</v>
      </c>
      <c r="N1046" t="s">
        <v>41</v>
      </c>
      <c r="O1046" t="s">
        <v>42</v>
      </c>
      <c r="P1046" t="s">
        <v>2082</v>
      </c>
      <c r="Q1046">
        <v>5</v>
      </c>
      <c r="R1046">
        <v>10</v>
      </c>
      <c r="S1046">
        <v>0</v>
      </c>
      <c r="U1046">
        <v>195786</v>
      </c>
      <c r="V1046">
        <v>65262</v>
      </c>
      <c r="W1046">
        <v>130524</v>
      </c>
      <c r="X1046">
        <v>0</v>
      </c>
      <c r="Y1046" t="s">
        <v>44</v>
      </c>
    </row>
    <row r="1047" spans="1:25" x14ac:dyDescent="0.25">
      <c r="A1047">
        <v>1046</v>
      </c>
      <c r="B1047">
        <v>64444</v>
      </c>
      <c r="C1047">
        <v>0</v>
      </c>
      <c r="D1047">
        <v>0</v>
      </c>
      <c r="E1047" t="s">
        <v>1127</v>
      </c>
      <c r="F1047" t="s">
        <v>1128</v>
      </c>
      <c r="G1047">
        <v>1</v>
      </c>
      <c r="H1047" s="6">
        <v>2926835</v>
      </c>
      <c r="I1047" s="7">
        <v>45757</v>
      </c>
      <c r="J1047" s="7">
        <v>45757</v>
      </c>
      <c r="K1047">
        <v>8</v>
      </c>
      <c r="L1047" t="s">
        <v>40</v>
      </c>
      <c r="M1047" t="s">
        <v>9</v>
      </c>
      <c r="N1047" t="s">
        <v>41</v>
      </c>
      <c r="O1047" t="s">
        <v>42</v>
      </c>
      <c r="P1047" t="s">
        <v>2082</v>
      </c>
      <c r="Q1047">
        <v>8</v>
      </c>
      <c r="R1047">
        <v>0</v>
      </c>
      <c r="S1047">
        <v>0</v>
      </c>
      <c r="U1047">
        <v>234147</v>
      </c>
      <c r="V1047">
        <v>234147</v>
      </c>
      <c r="W1047">
        <v>0</v>
      </c>
      <c r="X1047">
        <v>0</v>
      </c>
      <c r="Y1047" t="s">
        <v>109</v>
      </c>
    </row>
    <row r="1048" spans="1:25" x14ac:dyDescent="0.25">
      <c r="A1048">
        <v>1047</v>
      </c>
      <c r="B1048">
        <v>64448</v>
      </c>
      <c r="C1048">
        <v>0</v>
      </c>
      <c r="D1048">
        <v>0</v>
      </c>
      <c r="E1048" t="s">
        <v>541</v>
      </c>
      <c r="F1048" t="s">
        <v>542</v>
      </c>
      <c r="G1048">
        <v>1</v>
      </c>
      <c r="H1048" s="6">
        <v>394223</v>
      </c>
      <c r="I1048" s="7">
        <v>45757</v>
      </c>
      <c r="J1048" s="7">
        <v>45757</v>
      </c>
      <c r="K1048">
        <v>14</v>
      </c>
      <c r="L1048" t="s">
        <v>40</v>
      </c>
      <c r="M1048" t="s">
        <v>5</v>
      </c>
      <c r="N1048" t="s">
        <v>41</v>
      </c>
      <c r="O1048" t="s">
        <v>57</v>
      </c>
      <c r="P1048" t="s">
        <v>2082</v>
      </c>
      <c r="Q1048">
        <v>9</v>
      </c>
      <c r="R1048">
        <v>5</v>
      </c>
      <c r="S1048">
        <v>0</v>
      </c>
      <c r="U1048">
        <v>55191</v>
      </c>
      <c r="V1048">
        <v>35480</v>
      </c>
      <c r="W1048">
        <v>19711</v>
      </c>
      <c r="X1048">
        <v>0</v>
      </c>
      <c r="Y1048" t="s">
        <v>48</v>
      </c>
    </row>
    <row r="1049" spans="1:25" x14ac:dyDescent="0.25">
      <c r="A1049">
        <v>1048</v>
      </c>
      <c r="B1049">
        <v>64451</v>
      </c>
      <c r="C1049">
        <v>0</v>
      </c>
      <c r="D1049">
        <v>0</v>
      </c>
      <c r="E1049" t="s">
        <v>1054</v>
      </c>
      <c r="F1049" t="s">
        <v>1055</v>
      </c>
      <c r="G1049">
        <v>1</v>
      </c>
      <c r="H1049" s="6">
        <v>9866163</v>
      </c>
      <c r="I1049" s="7">
        <v>45757</v>
      </c>
      <c r="J1049" s="7">
        <v>45757</v>
      </c>
      <c r="K1049">
        <v>8</v>
      </c>
      <c r="L1049" t="s">
        <v>40</v>
      </c>
      <c r="M1049" t="s">
        <v>9</v>
      </c>
      <c r="N1049" t="s">
        <v>41</v>
      </c>
      <c r="O1049" t="s">
        <v>42</v>
      </c>
      <c r="P1049" t="s">
        <v>2082</v>
      </c>
      <c r="Q1049">
        <v>8</v>
      </c>
      <c r="R1049">
        <v>0</v>
      </c>
      <c r="S1049">
        <v>0</v>
      </c>
      <c r="U1049">
        <v>789293</v>
      </c>
      <c r="V1049">
        <v>789293</v>
      </c>
      <c r="W1049">
        <v>0</v>
      </c>
      <c r="X1049">
        <v>0</v>
      </c>
      <c r="Y1049" t="s">
        <v>67</v>
      </c>
    </row>
    <row r="1050" spans="1:25" x14ac:dyDescent="0.25">
      <c r="A1050">
        <v>1049</v>
      </c>
      <c r="B1050">
        <v>64556</v>
      </c>
      <c r="C1050">
        <v>0</v>
      </c>
      <c r="D1050">
        <v>0</v>
      </c>
      <c r="E1050" t="s">
        <v>1054</v>
      </c>
      <c r="F1050" t="s">
        <v>1055</v>
      </c>
      <c r="G1050">
        <v>1</v>
      </c>
      <c r="H1050" s="6">
        <v>1196713</v>
      </c>
      <c r="I1050" s="7">
        <v>45757</v>
      </c>
      <c r="J1050" s="7">
        <v>45757</v>
      </c>
      <c r="K1050">
        <v>8</v>
      </c>
      <c r="L1050" t="s">
        <v>40</v>
      </c>
      <c r="M1050" t="s">
        <v>9</v>
      </c>
      <c r="N1050" t="s">
        <v>41</v>
      </c>
      <c r="O1050" t="s">
        <v>42</v>
      </c>
      <c r="P1050" t="s">
        <v>2082</v>
      </c>
      <c r="Q1050">
        <v>8</v>
      </c>
      <c r="R1050">
        <v>0</v>
      </c>
      <c r="S1050">
        <v>0</v>
      </c>
      <c r="U1050">
        <v>95737</v>
      </c>
      <c r="V1050">
        <v>95737</v>
      </c>
      <c r="W1050">
        <v>0</v>
      </c>
      <c r="X1050">
        <v>0</v>
      </c>
      <c r="Y1050" t="s">
        <v>67</v>
      </c>
    </row>
    <row r="1051" spans="1:25" x14ac:dyDescent="0.25">
      <c r="A1051">
        <v>1050</v>
      </c>
      <c r="B1051">
        <v>64447</v>
      </c>
      <c r="C1051">
        <v>0</v>
      </c>
      <c r="D1051">
        <v>0</v>
      </c>
      <c r="E1051" t="s">
        <v>555</v>
      </c>
      <c r="F1051" t="s">
        <v>556</v>
      </c>
      <c r="G1051">
        <v>1</v>
      </c>
      <c r="H1051" s="6">
        <v>1289788</v>
      </c>
      <c r="I1051" s="7">
        <v>45757</v>
      </c>
      <c r="J1051" s="7">
        <v>45757</v>
      </c>
      <c r="K1051">
        <v>14</v>
      </c>
      <c r="L1051" t="s">
        <v>40</v>
      </c>
      <c r="M1051" t="s">
        <v>5</v>
      </c>
      <c r="N1051" t="s">
        <v>41</v>
      </c>
      <c r="O1051" t="s">
        <v>57</v>
      </c>
      <c r="P1051" t="s">
        <v>2082</v>
      </c>
      <c r="Q1051">
        <v>9</v>
      </c>
      <c r="R1051">
        <v>5</v>
      </c>
      <c r="S1051">
        <v>0</v>
      </c>
      <c r="U1051">
        <v>180570</v>
      </c>
      <c r="V1051">
        <v>116081</v>
      </c>
      <c r="W1051">
        <v>64489</v>
      </c>
      <c r="X1051">
        <v>0</v>
      </c>
      <c r="Y1051" t="s">
        <v>48</v>
      </c>
    </row>
    <row r="1052" spans="1:25" x14ac:dyDescent="0.25">
      <c r="A1052">
        <v>1051</v>
      </c>
      <c r="B1052">
        <v>64446</v>
      </c>
      <c r="C1052">
        <v>0</v>
      </c>
      <c r="D1052">
        <v>0</v>
      </c>
      <c r="E1052" t="s">
        <v>606</v>
      </c>
      <c r="F1052" t="s">
        <v>607</v>
      </c>
      <c r="G1052">
        <v>1</v>
      </c>
      <c r="H1052" s="6">
        <v>7301286</v>
      </c>
      <c r="I1052" s="7">
        <v>45757</v>
      </c>
      <c r="J1052" s="7">
        <v>45757</v>
      </c>
      <c r="K1052">
        <v>14</v>
      </c>
      <c r="L1052" t="s">
        <v>40</v>
      </c>
      <c r="M1052" t="s">
        <v>5</v>
      </c>
      <c r="N1052" t="s">
        <v>41</v>
      </c>
      <c r="O1052" t="s">
        <v>57</v>
      </c>
      <c r="P1052" t="s">
        <v>2082</v>
      </c>
      <c r="Q1052">
        <v>9</v>
      </c>
      <c r="R1052">
        <v>5</v>
      </c>
      <c r="S1052">
        <v>0</v>
      </c>
      <c r="U1052">
        <v>1022180</v>
      </c>
      <c r="V1052">
        <v>657116</v>
      </c>
      <c r="W1052">
        <v>365064</v>
      </c>
      <c r="X1052">
        <v>0</v>
      </c>
      <c r="Y1052" t="s">
        <v>48</v>
      </c>
    </row>
    <row r="1053" spans="1:25" x14ac:dyDescent="0.25">
      <c r="A1053">
        <v>1052</v>
      </c>
      <c r="B1053">
        <v>64452</v>
      </c>
      <c r="C1053">
        <v>0</v>
      </c>
      <c r="D1053">
        <v>0</v>
      </c>
      <c r="E1053" t="s">
        <v>1564</v>
      </c>
      <c r="F1053" t="s">
        <v>1565</v>
      </c>
      <c r="G1053">
        <v>1</v>
      </c>
      <c r="H1053" s="6">
        <v>15866667</v>
      </c>
      <c r="I1053" s="7">
        <v>45757</v>
      </c>
      <c r="J1053" s="7">
        <v>45757</v>
      </c>
      <c r="K1053">
        <v>10</v>
      </c>
      <c r="L1053" t="s">
        <v>40</v>
      </c>
      <c r="M1053" t="s">
        <v>8</v>
      </c>
      <c r="N1053" t="s">
        <v>41</v>
      </c>
      <c r="O1053" t="s">
        <v>347</v>
      </c>
      <c r="P1053" t="s">
        <v>2082</v>
      </c>
      <c r="Q1053">
        <v>10</v>
      </c>
      <c r="R1053">
        <v>0</v>
      </c>
      <c r="S1053">
        <v>0</v>
      </c>
      <c r="U1053">
        <v>1586667</v>
      </c>
      <c r="V1053">
        <v>1586667</v>
      </c>
      <c r="W1053">
        <v>0</v>
      </c>
      <c r="X1053">
        <v>0</v>
      </c>
      <c r="Y1053" t="s">
        <v>109</v>
      </c>
    </row>
    <row r="1054" spans="1:25" x14ac:dyDescent="0.25">
      <c r="A1054">
        <v>1053</v>
      </c>
      <c r="B1054">
        <v>64449</v>
      </c>
      <c r="C1054">
        <v>0</v>
      </c>
      <c r="D1054">
        <v>0</v>
      </c>
      <c r="E1054" t="s">
        <v>335</v>
      </c>
      <c r="F1054" t="s">
        <v>336</v>
      </c>
      <c r="G1054">
        <v>1</v>
      </c>
      <c r="H1054" s="6">
        <v>3117401</v>
      </c>
      <c r="I1054" s="7">
        <v>45757</v>
      </c>
      <c r="J1054" s="7">
        <v>45757</v>
      </c>
      <c r="K1054">
        <v>15</v>
      </c>
      <c r="L1054" t="s">
        <v>40</v>
      </c>
      <c r="M1054" t="s">
        <v>5</v>
      </c>
      <c r="N1054" t="s">
        <v>41</v>
      </c>
      <c r="O1054" t="s">
        <v>47</v>
      </c>
      <c r="P1054" t="s">
        <v>2082</v>
      </c>
      <c r="Q1054">
        <v>15</v>
      </c>
      <c r="R1054">
        <v>0</v>
      </c>
      <c r="S1054">
        <v>0</v>
      </c>
      <c r="U1054">
        <v>467610</v>
      </c>
      <c r="V1054">
        <v>467610</v>
      </c>
      <c r="W1054">
        <v>0</v>
      </c>
      <c r="X1054">
        <v>0</v>
      </c>
      <c r="Y1054" t="s">
        <v>48</v>
      </c>
    </row>
    <row r="1055" spans="1:25" x14ac:dyDescent="0.25">
      <c r="A1055">
        <v>1054</v>
      </c>
      <c r="B1055">
        <v>64453</v>
      </c>
      <c r="C1055">
        <v>0</v>
      </c>
      <c r="D1055">
        <v>0</v>
      </c>
      <c r="E1055" t="s">
        <v>1562</v>
      </c>
      <c r="F1055" t="s">
        <v>1563</v>
      </c>
      <c r="G1055">
        <v>1</v>
      </c>
      <c r="H1055" s="6">
        <v>500000</v>
      </c>
      <c r="I1055" s="7">
        <v>45757</v>
      </c>
      <c r="J1055" s="7">
        <v>45757</v>
      </c>
      <c r="K1055">
        <v>10</v>
      </c>
      <c r="L1055" t="s">
        <v>40</v>
      </c>
      <c r="M1055" t="s">
        <v>9</v>
      </c>
      <c r="N1055" t="s">
        <v>41</v>
      </c>
      <c r="O1055" t="s">
        <v>42</v>
      </c>
      <c r="P1055" t="s">
        <v>2082</v>
      </c>
      <c r="Q1055">
        <v>10</v>
      </c>
      <c r="R1055">
        <v>0</v>
      </c>
      <c r="S1055">
        <v>0</v>
      </c>
      <c r="U1055">
        <v>50000</v>
      </c>
      <c r="V1055">
        <v>50000</v>
      </c>
      <c r="W1055">
        <v>0</v>
      </c>
      <c r="X1055">
        <v>0</v>
      </c>
      <c r="Y1055" t="s">
        <v>44</v>
      </c>
    </row>
    <row r="1056" spans="1:25" x14ac:dyDescent="0.25">
      <c r="A1056">
        <v>1055</v>
      </c>
      <c r="B1056">
        <v>64450</v>
      </c>
      <c r="C1056">
        <v>0</v>
      </c>
      <c r="D1056">
        <v>0</v>
      </c>
      <c r="E1056" t="s">
        <v>197</v>
      </c>
      <c r="F1056" t="s">
        <v>198</v>
      </c>
      <c r="G1056">
        <v>1</v>
      </c>
      <c r="H1056" s="6">
        <v>622126</v>
      </c>
      <c r="I1056" s="7">
        <v>45757</v>
      </c>
      <c r="J1056" s="7">
        <v>45757</v>
      </c>
      <c r="K1056">
        <v>15</v>
      </c>
      <c r="L1056" t="s">
        <v>40</v>
      </c>
      <c r="M1056" t="s">
        <v>5</v>
      </c>
      <c r="N1056" t="s">
        <v>41</v>
      </c>
      <c r="O1056" t="s">
        <v>47</v>
      </c>
      <c r="P1056" t="s">
        <v>2082</v>
      </c>
      <c r="Q1056">
        <v>15</v>
      </c>
      <c r="R1056">
        <v>0</v>
      </c>
      <c r="S1056">
        <v>0</v>
      </c>
      <c r="U1056">
        <v>93319</v>
      </c>
      <c r="V1056">
        <v>93319</v>
      </c>
      <c r="W1056">
        <v>0</v>
      </c>
      <c r="X1056">
        <v>0</v>
      </c>
      <c r="Y1056" t="s">
        <v>48</v>
      </c>
    </row>
    <row r="1057" spans="1:25" x14ac:dyDescent="0.25">
      <c r="A1057">
        <v>1056</v>
      </c>
      <c r="B1057">
        <v>64445</v>
      </c>
      <c r="C1057">
        <v>0</v>
      </c>
      <c r="D1057">
        <v>0</v>
      </c>
      <c r="E1057" t="s">
        <v>70</v>
      </c>
      <c r="F1057" t="s">
        <v>71</v>
      </c>
      <c r="G1057">
        <v>1</v>
      </c>
      <c r="H1057" s="6">
        <v>4136078</v>
      </c>
      <c r="I1057" s="7">
        <v>45757</v>
      </c>
      <c r="J1057" s="7">
        <v>45757</v>
      </c>
      <c r="K1057">
        <v>15</v>
      </c>
      <c r="L1057" t="s">
        <v>40</v>
      </c>
      <c r="M1057" t="s">
        <v>3</v>
      </c>
      <c r="N1057" t="s">
        <v>41</v>
      </c>
      <c r="O1057" t="s">
        <v>51</v>
      </c>
      <c r="P1057" t="s">
        <v>2082</v>
      </c>
      <c r="Q1057">
        <v>15</v>
      </c>
      <c r="R1057">
        <v>0</v>
      </c>
      <c r="S1057">
        <v>0</v>
      </c>
      <c r="U1057">
        <v>620412</v>
      </c>
      <c r="V1057">
        <v>620412</v>
      </c>
      <c r="W1057">
        <v>0</v>
      </c>
      <c r="X1057">
        <v>0</v>
      </c>
      <c r="Y1057" t="s">
        <v>72</v>
      </c>
    </row>
    <row r="1058" spans="1:25" x14ac:dyDescent="0.25">
      <c r="A1058">
        <v>1057</v>
      </c>
      <c r="B1058">
        <v>64441</v>
      </c>
      <c r="C1058">
        <v>0</v>
      </c>
      <c r="D1058">
        <v>0</v>
      </c>
      <c r="E1058" t="s">
        <v>2499</v>
      </c>
      <c r="F1058" t="s">
        <v>2500</v>
      </c>
      <c r="G1058">
        <v>1</v>
      </c>
      <c r="H1058" s="6">
        <v>2139785</v>
      </c>
      <c r="I1058" s="7">
        <v>45756</v>
      </c>
      <c r="J1058" s="7">
        <v>45756</v>
      </c>
      <c r="K1058">
        <v>7</v>
      </c>
      <c r="L1058" t="s">
        <v>40</v>
      </c>
      <c r="M1058" t="s">
        <v>5</v>
      </c>
      <c r="N1058" t="s">
        <v>41</v>
      </c>
      <c r="O1058" t="s">
        <v>57</v>
      </c>
      <c r="P1058" t="s">
        <v>2082</v>
      </c>
      <c r="Q1058">
        <v>7</v>
      </c>
      <c r="R1058">
        <v>0</v>
      </c>
      <c r="S1058">
        <v>0</v>
      </c>
      <c r="U1058">
        <v>149785</v>
      </c>
      <c r="V1058">
        <v>149785</v>
      </c>
      <c r="W1058">
        <v>0</v>
      </c>
      <c r="X1058">
        <v>0</v>
      </c>
      <c r="Y1058" t="s">
        <v>48</v>
      </c>
    </row>
    <row r="1059" spans="1:25" x14ac:dyDescent="0.25">
      <c r="A1059">
        <v>1058</v>
      </c>
      <c r="B1059">
        <v>64435</v>
      </c>
      <c r="C1059">
        <v>0</v>
      </c>
      <c r="D1059">
        <v>0</v>
      </c>
      <c r="E1059" t="s">
        <v>2055</v>
      </c>
      <c r="F1059" t="s">
        <v>2056</v>
      </c>
      <c r="G1059">
        <v>1</v>
      </c>
      <c r="H1059" s="6">
        <v>344940937</v>
      </c>
      <c r="I1059" s="7">
        <v>45756</v>
      </c>
      <c r="J1059" s="7">
        <v>45756</v>
      </c>
      <c r="K1059">
        <v>15</v>
      </c>
      <c r="L1059" t="s">
        <v>40</v>
      </c>
      <c r="M1059" t="s">
        <v>5</v>
      </c>
      <c r="N1059" t="s">
        <v>41</v>
      </c>
      <c r="O1059" t="s">
        <v>47</v>
      </c>
      <c r="P1059" t="s">
        <v>2082</v>
      </c>
      <c r="Q1059">
        <v>4</v>
      </c>
      <c r="R1059">
        <v>11</v>
      </c>
      <c r="S1059">
        <v>0</v>
      </c>
      <c r="U1059">
        <v>51741141</v>
      </c>
      <c r="V1059">
        <v>13797637</v>
      </c>
      <c r="W1059">
        <v>37943503</v>
      </c>
      <c r="X1059">
        <v>0</v>
      </c>
      <c r="Y1059" t="s">
        <v>48</v>
      </c>
    </row>
    <row r="1060" spans="1:25" x14ac:dyDescent="0.25">
      <c r="A1060">
        <v>1059</v>
      </c>
      <c r="B1060">
        <v>64439</v>
      </c>
      <c r="C1060">
        <v>0</v>
      </c>
      <c r="D1060">
        <v>0</v>
      </c>
      <c r="E1060" t="s">
        <v>1950</v>
      </c>
      <c r="F1060" t="s">
        <v>1951</v>
      </c>
      <c r="G1060">
        <v>1</v>
      </c>
      <c r="H1060" s="6">
        <v>1399528</v>
      </c>
      <c r="I1060" s="7">
        <v>45756</v>
      </c>
      <c r="J1060" s="7">
        <v>45756</v>
      </c>
      <c r="K1060">
        <v>10</v>
      </c>
      <c r="L1060" t="s">
        <v>40</v>
      </c>
      <c r="M1060" t="s">
        <v>9</v>
      </c>
      <c r="N1060" t="s">
        <v>41</v>
      </c>
      <c r="O1060" t="s">
        <v>42</v>
      </c>
      <c r="P1060" t="s">
        <v>2082</v>
      </c>
      <c r="Q1060">
        <v>10</v>
      </c>
      <c r="R1060">
        <v>0</v>
      </c>
      <c r="S1060">
        <v>0</v>
      </c>
      <c r="U1060">
        <v>139953</v>
      </c>
      <c r="V1060">
        <v>139953</v>
      </c>
      <c r="W1060">
        <v>0</v>
      </c>
      <c r="X1060">
        <v>0</v>
      </c>
      <c r="Y1060" t="s">
        <v>109</v>
      </c>
    </row>
    <row r="1061" spans="1:25" x14ac:dyDescent="0.25">
      <c r="A1061">
        <v>1060</v>
      </c>
      <c r="B1061">
        <v>64434</v>
      </c>
      <c r="C1061">
        <v>0</v>
      </c>
      <c r="D1061">
        <v>0</v>
      </c>
      <c r="E1061" t="s">
        <v>814</v>
      </c>
      <c r="F1061" t="s">
        <v>815</v>
      </c>
      <c r="G1061">
        <v>1</v>
      </c>
      <c r="H1061" s="6">
        <v>13620424</v>
      </c>
      <c r="I1061" s="7">
        <v>45756</v>
      </c>
      <c r="J1061" s="7">
        <v>45756</v>
      </c>
      <c r="K1061">
        <v>15</v>
      </c>
      <c r="L1061" t="s">
        <v>40</v>
      </c>
      <c r="M1061" t="s">
        <v>5</v>
      </c>
      <c r="N1061" t="s">
        <v>41</v>
      </c>
      <c r="O1061" t="s">
        <v>54</v>
      </c>
      <c r="P1061" t="s">
        <v>2082</v>
      </c>
      <c r="Q1061">
        <v>3.3</v>
      </c>
      <c r="R1061">
        <v>11.7</v>
      </c>
      <c r="S1061">
        <v>0</v>
      </c>
      <c r="U1061">
        <v>2043064</v>
      </c>
      <c r="V1061">
        <v>449474</v>
      </c>
      <c r="W1061">
        <v>1593590</v>
      </c>
      <c r="X1061">
        <v>0</v>
      </c>
      <c r="Y1061" t="s">
        <v>48</v>
      </c>
    </row>
    <row r="1062" spans="1:25" x14ac:dyDescent="0.25">
      <c r="A1062">
        <v>1061</v>
      </c>
      <c r="B1062">
        <v>64440</v>
      </c>
      <c r="C1062">
        <v>0</v>
      </c>
      <c r="D1062">
        <v>0</v>
      </c>
      <c r="E1062" t="s">
        <v>1931</v>
      </c>
      <c r="F1062" t="s">
        <v>1932</v>
      </c>
      <c r="G1062">
        <v>1</v>
      </c>
      <c r="H1062" s="6">
        <v>612267</v>
      </c>
      <c r="I1062" s="7">
        <v>45756</v>
      </c>
      <c r="J1062" s="7">
        <v>45756</v>
      </c>
      <c r="K1062">
        <v>10</v>
      </c>
      <c r="L1062" t="s">
        <v>40</v>
      </c>
      <c r="M1062" t="s">
        <v>5</v>
      </c>
      <c r="N1062" t="s">
        <v>41</v>
      </c>
      <c r="O1062" t="s">
        <v>77</v>
      </c>
      <c r="P1062" t="s">
        <v>2082</v>
      </c>
      <c r="Q1062">
        <v>10</v>
      </c>
      <c r="R1062">
        <v>0</v>
      </c>
      <c r="S1062">
        <v>0</v>
      </c>
      <c r="U1062">
        <v>61227</v>
      </c>
      <c r="V1062">
        <v>61227</v>
      </c>
      <c r="W1062">
        <v>0</v>
      </c>
      <c r="X1062">
        <v>0</v>
      </c>
      <c r="Y1062" t="s">
        <v>48</v>
      </c>
    </row>
    <row r="1063" spans="1:25" x14ac:dyDescent="0.25">
      <c r="A1063">
        <v>1062</v>
      </c>
      <c r="B1063">
        <v>64433</v>
      </c>
      <c r="C1063">
        <v>0</v>
      </c>
      <c r="D1063">
        <v>0</v>
      </c>
      <c r="E1063" t="s">
        <v>514</v>
      </c>
      <c r="F1063" t="s">
        <v>515</v>
      </c>
      <c r="G1063">
        <v>1</v>
      </c>
      <c r="H1063" s="6">
        <v>38000000</v>
      </c>
      <c r="I1063" s="7">
        <v>45756</v>
      </c>
      <c r="J1063" s="7">
        <v>45756</v>
      </c>
      <c r="K1063">
        <v>6</v>
      </c>
      <c r="L1063" t="s">
        <v>40</v>
      </c>
      <c r="M1063" t="s">
        <v>5</v>
      </c>
      <c r="N1063" t="s">
        <v>41</v>
      </c>
      <c r="O1063" t="s">
        <v>77</v>
      </c>
      <c r="P1063" t="s">
        <v>2082</v>
      </c>
      <c r="Q1063">
        <v>6</v>
      </c>
      <c r="R1063">
        <v>0</v>
      </c>
      <c r="S1063">
        <v>0</v>
      </c>
      <c r="U1063">
        <v>2280000</v>
      </c>
      <c r="V1063">
        <v>2280000</v>
      </c>
      <c r="W1063">
        <v>0</v>
      </c>
      <c r="X1063">
        <v>0</v>
      </c>
      <c r="Y1063" t="s">
        <v>48</v>
      </c>
    </row>
    <row r="1064" spans="1:25" x14ac:dyDescent="0.25">
      <c r="A1064">
        <v>1063</v>
      </c>
      <c r="B1064">
        <v>64428</v>
      </c>
      <c r="C1064">
        <v>0</v>
      </c>
      <c r="D1064">
        <v>0</v>
      </c>
      <c r="E1064" t="s">
        <v>514</v>
      </c>
      <c r="F1064" t="s">
        <v>515</v>
      </c>
      <c r="G1064">
        <v>1</v>
      </c>
      <c r="H1064" s="6">
        <v>12000000</v>
      </c>
      <c r="I1064" s="7">
        <v>45755</v>
      </c>
      <c r="J1064" s="7">
        <v>45755</v>
      </c>
      <c r="K1064">
        <v>6</v>
      </c>
      <c r="L1064" t="s">
        <v>40</v>
      </c>
      <c r="M1064" t="s">
        <v>5</v>
      </c>
      <c r="N1064" t="s">
        <v>41</v>
      </c>
      <c r="O1064" t="s">
        <v>77</v>
      </c>
      <c r="P1064" t="s">
        <v>2082</v>
      </c>
      <c r="Q1064">
        <v>6</v>
      </c>
      <c r="R1064">
        <v>0</v>
      </c>
      <c r="S1064">
        <v>0</v>
      </c>
      <c r="U1064">
        <v>720000</v>
      </c>
      <c r="V1064">
        <v>720000</v>
      </c>
      <c r="W1064">
        <v>0</v>
      </c>
      <c r="X1064">
        <v>0</v>
      </c>
      <c r="Y1064" t="s">
        <v>48</v>
      </c>
    </row>
    <row r="1065" spans="1:25" x14ac:dyDescent="0.25">
      <c r="A1065">
        <v>1064</v>
      </c>
      <c r="B1065">
        <v>64427</v>
      </c>
      <c r="C1065">
        <v>0</v>
      </c>
      <c r="D1065">
        <v>0</v>
      </c>
      <c r="E1065" t="s">
        <v>2053</v>
      </c>
      <c r="F1065" t="s">
        <v>2054</v>
      </c>
      <c r="G1065">
        <v>1</v>
      </c>
      <c r="H1065" s="6">
        <v>9874836</v>
      </c>
      <c r="I1065" s="7">
        <v>45755</v>
      </c>
      <c r="J1065" s="7">
        <v>45755</v>
      </c>
      <c r="K1065">
        <v>15</v>
      </c>
      <c r="L1065" t="s">
        <v>40</v>
      </c>
      <c r="M1065" t="s">
        <v>5</v>
      </c>
      <c r="N1065" t="s">
        <v>41</v>
      </c>
      <c r="O1065" t="s">
        <v>47</v>
      </c>
      <c r="P1065" t="s">
        <v>2082</v>
      </c>
      <c r="Q1065">
        <v>4</v>
      </c>
      <c r="R1065">
        <v>11</v>
      </c>
      <c r="S1065">
        <v>0</v>
      </c>
      <c r="U1065">
        <v>1481225</v>
      </c>
      <c r="V1065">
        <v>394993</v>
      </c>
      <c r="W1065">
        <v>1086232</v>
      </c>
      <c r="X1065">
        <v>0</v>
      </c>
      <c r="Y1065" t="s">
        <v>48</v>
      </c>
    </row>
    <row r="1066" spans="1:25" x14ac:dyDescent="0.25">
      <c r="A1066">
        <v>1065</v>
      </c>
      <c r="B1066">
        <v>64426</v>
      </c>
      <c r="C1066">
        <v>0</v>
      </c>
      <c r="D1066">
        <v>0</v>
      </c>
      <c r="E1066" t="s">
        <v>775</v>
      </c>
      <c r="F1066" t="s">
        <v>776</v>
      </c>
      <c r="G1066">
        <v>1</v>
      </c>
      <c r="H1066" s="6">
        <v>40000000</v>
      </c>
      <c r="I1066" s="7">
        <v>45755</v>
      </c>
      <c r="J1066" s="7">
        <v>45755</v>
      </c>
      <c r="K1066">
        <v>7</v>
      </c>
      <c r="L1066" t="s">
        <v>40</v>
      </c>
      <c r="M1066" t="s">
        <v>9</v>
      </c>
      <c r="N1066" t="s">
        <v>41</v>
      </c>
      <c r="O1066" t="s">
        <v>42</v>
      </c>
      <c r="P1066" t="s">
        <v>2082</v>
      </c>
      <c r="Q1066">
        <v>7</v>
      </c>
      <c r="R1066">
        <v>0</v>
      </c>
      <c r="S1066">
        <v>0</v>
      </c>
      <c r="U1066">
        <v>2800000</v>
      </c>
      <c r="V1066">
        <v>2800000</v>
      </c>
      <c r="W1066">
        <v>0</v>
      </c>
      <c r="X1066">
        <v>0</v>
      </c>
      <c r="Y1066" t="s">
        <v>67</v>
      </c>
    </row>
    <row r="1067" spans="1:25" x14ac:dyDescent="0.25">
      <c r="A1067">
        <v>1066</v>
      </c>
      <c r="B1067">
        <v>64429</v>
      </c>
      <c r="C1067">
        <v>0</v>
      </c>
      <c r="D1067">
        <v>0</v>
      </c>
      <c r="E1067" t="s">
        <v>2333</v>
      </c>
      <c r="F1067" t="s">
        <v>2334</v>
      </c>
      <c r="G1067">
        <v>1</v>
      </c>
      <c r="H1067" s="6">
        <v>1648787</v>
      </c>
      <c r="I1067" s="7">
        <v>45755</v>
      </c>
      <c r="J1067" s="7">
        <v>45755</v>
      </c>
      <c r="K1067">
        <v>7</v>
      </c>
      <c r="L1067" t="s">
        <v>40</v>
      </c>
      <c r="M1067" t="s">
        <v>7</v>
      </c>
      <c r="N1067" t="s">
        <v>41</v>
      </c>
      <c r="O1067" t="s">
        <v>64</v>
      </c>
      <c r="P1067" t="s">
        <v>2082</v>
      </c>
      <c r="Q1067">
        <v>7</v>
      </c>
      <c r="R1067">
        <v>0</v>
      </c>
      <c r="S1067">
        <v>0</v>
      </c>
      <c r="U1067">
        <v>115415</v>
      </c>
      <c r="V1067">
        <v>115415</v>
      </c>
      <c r="W1067">
        <v>0</v>
      </c>
      <c r="X1067">
        <v>0</v>
      </c>
      <c r="Y1067" t="s">
        <v>2086</v>
      </c>
    </row>
    <row r="1068" spans="1:25" x14ac:dyDescent="0.25">
      <c r="A1068">
        <v>1067</v>
      </c>
      <c r="B1068">
        <v>64431</v>
      </c>
      <c r="C1068">
        <v>0</v>
      </c>
      <c r="D1068">
        <v>0</v>
      </c>
      <c r="E1068" t="s">
        <v>2337</v>
      </c>
      <c r="F1068" t="s">
        <v>2338</v>
      </c>
      <c r="G1068">
        <v>1</v>
      </c>
      <c r="H1068" s="6">
        <v>2041629</v>
      </c>
      <c r="I1068" s="7">
        <v>45755</v>
      </c>
      <c r="J1068" s="7">
        <v>45755</v>
      </c>
      <c r="K1068">
        <v>7</v>
      </c>
      <c r="L1068" t="s">
        <v>40</v>
      </c>
      <c r="M1068" t="s">
        <v>7</v>
      </c>
      <c r="N1068" t="s">
        <v>41</v>
      </c>
      <c r="O1068" t="s">
        <v>64</v>
      </c>
      <c r="P1068" t="s">
        <v>2082</v>
      </c>
      <c r="Q1068">
        <v>7</v>
      </c>
      <c r="R1068">
        <v>0</v>
      </c>
      <c r="S1068">
        <v>0</v>
      </c>
      <c r="U1068">
        <v>142914</v>
      </c>
      <c r="V1068">
        <v>142914</v>
      </c>
      <c r="W1068">
        <v>0</v>
      </c>
      <c r="X1068">
        <v>0</v>
      </c>
      <c r="Y1068" t="s">
        <v>2086</v>
      </c>
    </row>
    <row r="1069" spans="1:25" x14ac:dyDescent="0.25">
      <c r="A1069">
        <v>1068</v>
      </c>
      <c r="B1069">
        <v>64430</v>
      </c>
      <c r="C1069">
        <v>0</v>
      </c>
      <c r="D1069">
        <v>0</v>
      </c>
      <c r="E1069" t="s">
        <v>2335</v>
      </c>
      <c r="F1069" t="s">
        <v>2336</v>
      </c>
      <c r="G1069">
        <v>1</v>
      </c>
      <c r="H1069" s="6">
        <v>3087695</v>
      </c>
      <c r="I1069" s="7">
        <v>45755</v>
      </c>
      <c r="J1069" s="7">
        <v>45755</v>
      </c>
      <c r="K1069">
        <v>7</v>
      </c>
      <c r="L1069" t="s">
        <v>40</v>
      </c>
      <c r="M1069" t="s">
        <v>7</v>
      </c>
      <c r="N1069" t="s">
        <v>41</v>
      </c>
      <c r="O1069" t="s">
        <v>64</v>
      </c>
      <c r="P1069" t="s">
        <v>2082</v>
      </c>
      <c r="Q1069">
        <v>7</v>
      </c>
      <c r="R1069">
        <v>0</v>
      </c>
      <c r="S1069">
        <v>0</v>
      </c>
      <c r="U1069">
        <v>216139</v>
      </c>
      <c r="V1069">
        <v>216139</v>
      </c>
      <c r="W1069">
        <v>0</v>
      </c>
      <c r="X1069">
        <v>0</v>
      </c>
      <c r="Y1069" t="s">
        <v>2086</v>
      </c>
    </row>
    <row r="1070" spans="1:25" x14ac:dyDescent="0.25">
      <c r="A1070">
        <v>1069</v>
      </c>
      <c r="B1070">
        <v>64425</v>
      </c>
      <c r="C1070">
        <v>0</v>
      </c>
      <c r="D1070">
        <v>0</v>
      </c>
      <c r="E1070" t="s">
        <v>588</v>
      </c>
      <c r="F1070" t="s">
        <v>589</v>
      </c>
      <c r="G1070">
        <v>1</v>
      </c>
      <c r="H1070" s="6">
        <v>187056</v>
      </c>
      <c r="I1070" s="7">
        <v>45755</v>
      </c>
      <c r="J1070" s="7">
        <v>45755</v>
      </c>
      <c r="K1070">
        <v>15</v>
      </c>
      <c r="L1070" t="s">
        <v>40</v>
      </c>
      <c r="M1070" t="s">
        <v>5</v>
      </c>
      <c r="N1070" t="s">
        <v>41</v>
      </c>
      <c r="O1070" t="s">
        <v>47</v>
      </c>
      <c r="P1070" t="s">
        <v>2082</v>
      </c>
      <c r="Q1070">
        <v>4</v>
      </c>
      <c r="R1070">
        <v>11</v>
      </c>
      <c r="S1070">
        <v>0</v>
      </c>
      <c r="U1070">
        <v>28058</v>
      </c>
      <c r="V1070">
        <v>7482</v>
      </c>
      <c r="W1070">
        <v>20576</v>
      </c>
      <c r="X1070">
        <v>0</v>
      </c>
      <c r="Y1070" t="s">
        <v>109</v>
      </c>
    </row>
    <row r="1071" spans="1:25" x14ac:dyDescent="0.25">
      <c r="A1071">
        <v>1070</v>
      </c>
      <c r="B1071">
        <v>64424</v>
      </c>
      <c r="C1071">
        <v>0</v>
      </c>
      <c r="D1071">
        <v>0</v>
      </c>
      <c r="E1071" t="s">
        <v>2438</v>
      </c>
      <c r="F1071" t="s">
        <v>2439</v>
      </c>
      <c r="G1071">
        <v>1</v>
      </c>
      <c r="H1071" s="6">
        <v>19317972</v>
      </c>
      <c r="I1071" s="7">
        <v>45755</v>
      </c>
      <c r="J1071" s="7">
        <v>45755</v>
      </c>
      <c r="K1071">
        <v>15</v>
      </c>
      <c r="L1071" t="s">
        <v>40</v>
      </c>
      <c r="M1071" t="s">
        <v>5</v>
      </c>
      <c r="N1071" t="s">
        <v>41</v>
      </c>
      <c r="O1071" t="s">
        <v>47</v>
      </c>
      <c r="P1071" t="s">
        <v>2082</v>
      </c>
      <c r="Q1071">
        <v>2.8</v>
      </c>
      <c r="R1071">
        <v>12.2</v>
      </c>
      <c r="S1071">
        <v>0</v>
      </c>
      <c r="U1071">
        <v>2897696</v>
      </c>
      <c r="V1071">
        <v>540903</v>
      </c>
      <c r="W1071">
        <v>2356793</v>
      </c>
      <c r="X1071">
        <v>0</v>
      </c>
      <c r="Y1071" t="s">
        <v>48</v>
      </c>
    </row>
    <row r="1072" spans="1:25" x14ac:dyDescent="0.25">
      <c r="A1072">
        <v>1071</v>
      </c>
      <c r="B1072">
        <v>64422</v>
      </c>
      <c r="C1072">
        <v>0</v>
      </c>
      <c r="D1072">
        <v>0</v>
      </c>
      <c r="E1072" t="s">
        <v>1988</v>
      </c>
      <c r="F1072" t="s">
        <v>1989</v>
      </c>
      <c r="G1072">
        <v>1</v>
      </c>
      <c r="H1072" s="6">
        <v>265294</v>
      </c>
      <c r="I1072" s="7">
        <v>45754</v>
      </c>
      <c r="J1072" s="7">
        <v>45754</v>
      </c>
      <c r="K1072">
        <v>15</v>
      </c>
      <c r="L1072" t="s">
        <v>40</v>
      </c>
      <c r="M1072" t="s">
        <v>5</v>
      </c>
      <c r="N1072" t="s">
        <v>41</v>
      </c>
      <c r="O1072" t="s">
        <v>57</v>
      </c>
      <c r="P1072" t="s">
        <v>2082</v>
      </c>
      <c r="Q1072">
        <v>15</v>
      </c>
      <c r="R1072">
        <v>0</v>
      </c>
      <c r="S1072">
        <v>0</v>
      </c>
      <c r="U1072">
        <v>39794</v>
      </c>
      <c r="V1072">
        <v>39794</v>
      </c>
      <c r="W1072">
        <v>0</v>
      </c>
      <c r="X1072">
        <v>0</v>
      </c>
      <c r="Y1072" t="s">
        <v>109</v>
      </c>
    </row>
    <row r="1073" spans="1:25" x14ac:dyDescent="0.25">
      <c r="A1073">
        <v>1072</v>
      </c>
      <c r="B1073">
        <v>64419</v>
      </c>
      <c r="C1073">
        <v>0</v>
      </c>
      <c r="D1073">
        <v>0</v>
      </c>
      <c r="E1073" t="s">
        <v>1461</v>
      </c>
      <c r="F1073" t="s">
        <v>1462</v>
      </c>
      <c r="G1073">
        <v>1</v>
      </c>
      <c r="H1073" s="6">
        <v>200000</v>
      </c>
      <c r="I1073" s="7">
        <v>45754</v>
      </c>
      <c r="J1073" s="7">
        <v>45754</v>
      </c>
      <c r="K1073">
        <v>10</v>
      </c>
      <c r="L1073" t="s">
        <v>40</v>
      </c>
      <c r="M1073" t="s">
        <v>8</v>
      </c>
      <c r="N1073" t="s">
        <v>41</v>
      </c>
      <c r="O1073" t="s">
        <v>347</v>
      </c>
      <c r="P1073" t="s">
        <v>2082</v>
      </c>
      <c r="Q1073">
        <v>10</v>
      </c>
      <c r="R1073">
        <v>0</v>
      </c>
      <c r="S1073">
        <v>0</v>
      </c>
      <c r="U1073">
        <v>20000</v>
      </c>
      <c r="V1073">
        <v>20000</v>
      </c>
      <c r="W1073">
        <v>0</v>
      </c>
      <c r="X1073">
        <v>0</v>
      </c>
      <c r="Y1073" t="s">
        <v>44</v>
      </c>
    </row>
    <row r="1074" spans="1:25" x14ac:dyDescent="0.25">
      <c r="A1074">
        <v>1073</v>
      </c>
      <c r="B1074">
        <v>64420</v>
      </c>
      <c r="C1074">
        <v>0</v>
      </c>
      <c r="D1074">
        <v>0</v>
      </c>
      <c r="E1074" t="s">
        <v>848</v>
      </c>
      <c r="F1074" t="s">
        <v>849</v>
      </c>
      <c r="G1074">
        <v>1</v>
      </c>
      <c r="H1074" s="6">
        <v>563361</v>
      </c>
      <c r="I1074" s="7">
        <v>45754</v>
      </c>
      <c r="J1074" s="7">
        <v>45754</v>
      </c>
      <c r="K1074">
        <v>15</v>
      </c>
      <c r="L1074" t="s">
        <v>40</v>
      </c>
      <c r="M1074" t="s">
        <v>5</v>
      </c>
      <c r="N1074" t="s">
        <v>41</v>
      </c>
      <c r="O1074" t="s">
        <v>47</v>
      </c>
      <c r="P1074" t="s">
        <v>2082</v>
      </c>
      <c r="Q1074">
        <v>4</v>
      </c>
      <c r="R1074">
        <v>11</v>
      </c>
      <c r="S1074">
        <v>0</v>
      </c>
      <c r="U1074">
        <v>84504</v>
      </c>
      <c r="V1074">
        <v>22534</v>
      </c>
      <c r="W1074">
        <v>61970</v>
      </c>
      <c r="X1074">
        <v>0</v>
      </c>
      <c r="Y1074" t="s">
        <v>109</v>
      </c>
    </row>
    <row r="1075" spans="1:25" x14ac:dyDescent="0.25">
      <c r="A1075">
        <v>1074</v>
      </c>
      <c r="B1075">
        <v>64421</v>
      </c>
      <c r="C1075">
        <v>0</v>
      </c>
      <c r="D1075">
        <v>0</v>
      </c>
      <c r="E1075" t="s">
        <v>1044</v>
      </c>
      <c r="F1075" t="s">
        <v>1045</v>
      </c>
      <c r="G1075">
        <v>1</v>
      </c>
      <c r="H1075" s="6">
        <v>963590</v>
      </c>
      <c r="I1075" s="7">
        <v>45754</v>
      </c>
      <c r="J1075" s="7">
        <v>45754</v>
      </c>
      <c r="K1075">
        <v>10</v>
      </c>
      <c r="L1075" t="s">
        <v>40</v>
      </c>
      <c r="M1075" t="s">
        <v>9</v>
      </c>
      <c r="N1075" t="s">
        <v>41</v>
      </c>
      <c r="O1075" t="s">
        <v>42</v>
      </c>
      <c r="P1075" t="s">
        <v>2082</v>
      </c>
      <c r="Q1075">
        <v>10</v>
      </c>
      <c r="R1075">
        <v>0</v>
      </c>
      <c r="S1075">
        <v>0</v>
      </c>
      <c r="U1075">
        <v>96359</v>
      </c>
      <c r="V1075">
        <v>96359</v>
      </c>
      <c r="W1075">
        <v>0</v>
      </c>
      <c r="X1075">
        <v>0</v>
      </c>
      <c r="Y1075" t="s">
        <v>109</v>
      </c>
    </row>
    <row r="1076" spans="1:25" x14ac:dyDescent="0.25">
      <c r="A1076">
        <v>1075</v>
      </c>
      <c r="B1076">
        <v>64432</v>
      </c>
      <c r="C1076">
        <v>0</v>
      </c>
      <c r="D1076">
        <v>0</v>
      </c>
      <c r="E1076" t="s">
        <v>1107</v>
      </c>
      <c r="F1076" t="s">
        <v>1108</v>
      </c>
      <c r="G1076">
        <v>1</v>
      </c>
      <c r="H1076" s="6">
        <v>2000000</v>
      </c>
      <c r="I1076" s="7">
        <v>45754</v>
      </c>
      <c r="J1076" s="7">
        <v>45754</v>
      </c>
      <c r="K1076">
        <v>15</v>
      </c>
      <c r="L1076" t="s">
        <v>40</v>
      </c>
      <c r="M1076" t="s">
        <v>1</v>
      </c>
      <c r="N1076" t="s">
        <v>41</v>
      </c>
      <c r="O1076" t="s">
        <v>87</v>
      </c>
      <c r="P1076" t="s">
        <v>2082</v>
      </c>
      <c r="Q1076">
        <v>10</v>
      </c>
      <c r="R1076">
        <v>5</v>
      </c>
      <c r="S1076">
        <v>0</v>
      </c>
      <c r="U1076">
        <v>300000</v>
      </c>
      <c r="V1076">
        <v>200000</v>
      </c>
      <c r="W1076">
        <v>100000</v>
      </c>
      <c r="X1076">
        <v>0</v>
      </c>
      <c r="Y1076" t="s">
        <v>48</v>
      </c>
    </row>
    <row r="1077" spans="1:25" x14ac:dyDescent="0.25">
      <c r="A1077">
        <v>1076</v>
      </c>
      <c r="B1077">
        <v>64423</v>
      </c>
      <c r="C1077">
        <v>0</v>
      </c>
      <c r="D1077">
        <v>0</v>
      </c>
      <c r="E1077" t="s">
        <v>2347</v>
      </c>
      <c r="F1077" t="s">
        <v>2348</v>
      </c>
      <c r="G1077">
        <v>1</v>
      </c>
      <c r="H1077" s="6">
        <v>52318424</v>
      </c>
      <c r="I1077" s="7">
        <v>45754</v>
      </c>
      <c r="J1077" s="7">
        <v>45754</v>
      </c>
      <c r="K1077">
        <v>15</v>
      </c>
      <c r="L1077" t="s">
        <v>40</v>
      </c>
      <c r="M1077" t="s">
        <v>5</v>
      </c>
      <c r="N1077" t="s">
        <v>41</v>
      </c>
      <c r="O1077" t="s">
        <v>47</v>
      </c>
      <c r="P1077" t="s">
        <v>2082</v>
      </c>
      <c r="Q1077">
        <v>2.8</v>
      </c>
      <c r="R1077">
        <v>12.2</v>
      </c>
      <c r="S1077">
        <v>0</v>
      </c>
      <c r="U1077">
        <v>7847764</v>
      </c>
      <c r="V1077">
        <v>1464916</v>
      </c>
      <c r="W1077">
        <v>6382848</v>
      </c>
      <c r="X1077">
        <v>0</v>
      </c>
      <c r="Y1077" t="s">
        <v>48</v>
      </c>
    </row>
    <row r="1078" spans="1:25" x14ac:dyDescent="0.25">
      <c r="A1078">
        <v>1077</v>
      </c>
      <c r="B1078">
        <v>64411</v>
      </c>
      <c r="C1078">
        <v>0</v>
      </c>
      <c r="D1078">
        <v>0</v>
      </c>
      <c r="E1078" t="s">
        <v>1646</v>
      </c>
      <c r="F1078" t="s">
        <v>1647</v>
      </c>
      <c r="G1078">
        <v>1</v>
      </c>
      <c r="H1078" s="6">
        <v>1083480</v>
      </c>
      <c r="I1078" s="7">
        <v>45751</v>
      </c>
      <c r="J1078" s="7">
        <v>45751</v>
      </c>
      <c r="K1078">
        <v>15</v>
      </c>
      <c r="L1078" t="s">
        <v>40</v>
      </c>
      <c r="M1078" t="s">
        <v>5</v>
      </c>
      <c r="N1078" t="s">
        <v>41</v>
      </c>
      <c r="O1078" t="s">
        <v>54</v>
      </c>
      <c r="P1078" t="s">
        <v>2082</v>
      </c>
      <c r="Q1078">
        <v>4</v>
      </c>
      <c r="R1078">
        <v>11</v>
      </c>
      <c r="S1078">
        <v>0</v>
      </c>
      <c r="U1078">
        <v>162522</v>
      </c>
      <c r="V1078">
        <v>43339</v>
      </c>
      <c r="W1078">
        <v>119183</v>
      </c>
      <c r="X1078">
        <v>0</v>
      </c>
      <c r="Y1078" t="s">
        <v>109</v>
      </c>
    </row>
    <row r="1079" spans="1:25" x14ac:dyDescent="0.25">
      <c r="A1079">
        <v>1078</v>
      </c>
      <c r="B1079">
        <v>64417</v>
      </c>
      <c r="C1079">
        <v>0</v>
      </c>
      <c r="D1079">
        <v>0</v>
      </c>
      <c r="E1079" t="s">
        <v>1050</v>
      </c>
      <c r="F1079" t="s">
        <v>1051</v>
      </c>
      <c r="G1079">
        <v>1</v>
      </c>
      <c r="H1079" s="6">
        <v>782222</v>
      </c>
      <c r="I1079" s="7">
        <v>45751</v>
      </c>
      <c r="J1079" s="7">
        <v>45751</v>
      </c>
      <c r="K1079">
        <v>10</v>
      </c>
      <c r="L1079" t="s">
        <v>40</v>
      </c>
      <c r="M1079" t="s">
        <v>7</v>
      </c>
      <c r="N1079" t="s">
        <v>41</v>
      </c>
      <c r="O1079" t="s">
        <v>64</v>
      </c>
      <c r="P1079" t="s">
        <v>2082</v>
      </c>
      <c r="Q1079">
        <v>10</v>
      </c>
      <c r="R1079">
        <v>0</v>
      </c>
      <c r="S1079">
        <v>0</v>
      </c>
      <c r="U1079">
        <v>78222</v>
      </c>
      <c r="V1079">
        <v>78222</v>
      </c>
      <c r="W1079">
        <v>0</v>
      </c>
      <c r="X1079">
        <v>0</v>
      </c>
      <c r="Y1079" t="s">
        <v>44</v>
      </c>
    </row>
    <row r="1080" spans="1:25" x14ac:dyDescent="0.25">
      <c r="A1080">
        <v>1079</v>
      </c>
      <c r="B1080">
        <v>64407</v>
      </c>
      <c r="C1080">
        <v>0</v>
      </c>
      <c r="D1080">
        <v>0</v>
      </c>
      <c r="E1080" t="s">
        <v>2269</v>
      </c>
      <c r="F1080" t="s">
        <v>2270</v>
      </c>
      <c r="G1080">
        <v>1</v>
      </c>
      <c r="H1080" s="6">
        <v>312508</v>
      </c>
      <c r="I1080" s="7">
        <v>45751</v>
      </c>
      <c r="J1080" s="7">
        <v>45751</v>
      </c>
      <c r="K1080">
        <v>15</v>
      </c>
      <c r="L1080" t="s">
        <v>40</v>
      </c>
      <c r="M1080" t="s">
        <v>5</v>
      </c>
      <c r="N1080" t="s">
        <v>41</v>
      </c>
      <c r="O1080" t="s">
        <v>54</v>
      </c>
      <c r="P1080" t="s">
        <v>2082</v>
      </c>
      <c r="Q1080">
        <v>4</v>
      </c>
      <c r="R1080">
        <v>11</v>
      </c>
      <c r="S1080">
        <v>0</v>
      </c>
      <c r="U1080">
        <v>46876</v>
      </c>
      <c r="V1080">
        <v>12500</v>
      </c>
      <c r="W1080">
        <v>34376</v>
      </c>
      <c r="X1080">
        <v>0</v>
      </c>
      <c r="Y1080" t="s">
        <v>109</v>
      </c>
    </row>
    <row r="1081" spans="1:25" x14ac:dyDescent="0.25">
      <c r="A1081">
        <v>1080</v>
      </c>
      <c r="B1081">
        <v>64415</v>
      </c>
      <c r="C1081">
        <v>0</v>
      </c>
      <c r="D1081">
        <v>0</v>
      </c>
      <c r="E1081" t="s">
        <v>1929</v>
      </c>
      <c r="F1081" t="s">
        <v>1930</v>
      </c>
      <c r="G1081">
        <v>1</v>
      </c>
      <c r="H1081" s="6">
        <v>74667</v>
      </c>
      <c r="I1081" s="7">
        <v>45751</v>
      </c>
      <c r="J1081" s="7">
        <v>45751</v>
      </c>
      <c r="K1081">
        <v>10</v>
      </c>
      <c r="L1081" t="s">
        <v>40</v>
      </c>
      <c r="M1081" t="s">
        <v>5</v>
      </c>
      <c r="N1081" t="s">
        <v>41</v>
      </c>
      <c r="O1081" t="s">
        <v>57</v>
      </c>
      <c r="P1081" t="s">
        <v>2082</v>
      </c>
      <c r="Q1081">
        <v>10</v>
      </c>
      <c r="R1081">
        <v>0</v>
      </c>
      <c r="S1081">
        <v>0</v>
      </c>
      <c r="U1081">
        <v>7467</v>
      </c>
      <c r="V1081">
        <v>7467</v>
      </c>
      <c r="W1081">
        <v>0</v>
      </c>
      <c r="X1081">
        <v>0</v>
      </c>
      <c r="Y1081" t="s">
        <v>48</v>
      </c>
    </row>
    <row r="1082" spans="1:25" x14ac:dyDescent="0.25">
      <c r="A1082">
        <v>1081</v>
      </c>
      <c r="B1082">
        <v>64412</v>
      </c>
      <c r="C1082">
        <v>0</v>
      </c>
      <c r="D1082">
        <v>0</v>
      </c>
      <c r="E1082" t="s">
        <v>1530</v>
      </c>
      <c r="F1082" t="s">
        <v>1531</v>
      </c>
      <c r="G1082">
        <v>1</v>
      </c>
      <c r="H1082" s="6">
        <v>24838565</v>
      </c>
      <c r="I1082" s="7">
        <v>45751</v>
      </c>
      <c r="J1082" s="7">
        <v>45751</v>
      </c>
      <c r="K1082">
        <v>15</v>
      </c>
      <c r="L1082" t="s">
        <v>40</v>
      </c>
      <c r="M1082" t="s">
        <v>5</v>
      </c>
      <c r="N1082" t="s">
        <v>41</v>
      </c>
      <c r="O1082" t="s">
        <v>54</v>
      </c>
      <c r="P1082" t="s">
        <v>2082</v>
      </c>
      <c r="Q1082">
        <v>3.3</v>
      </c>
      <c r="R1082">
        <v>11.7</v>
      </c>
      <c r="S1082">
        <v>0</v>
      </c>
      <c r="U1082">
        <v>3725785</v>
      </c>
      <c r="V1082">
        <v>819673</v>
      </c>
      <c r="W1082">
        <v>2906112</v>
      </c>
      <c r="X1082">
        <v>0</v>
      </c>
      <c r="Y1082" t="s">
        <v>48</v>
      </c>
    </row>
    <row r="1083" spans="1:25" x14ac:dyDescent="0.25">
      <c r="A1083">
        <v>1082</v>
      </c>
      <c r="B1083">
        <v>64410</v>
      </c>
      <c r="C1083">
        <v>0</v>
      </c>
      <c r="D1083">
        <v>0</v>
      </c>
      <c r="E1083" t="s">
        <v>133</v>
      </c>
      <c r="F1083" t="s">
        <v>134</v>
      </c>
      <c r="G1083">
        <v>1</v>
      </c>
      <c r="H1083" s="6">
        <v>4375381</v>
      </c>
      <c r="I1083" s="7">
        <v>45751</v>
      </c>
      <c r="J1083" s="7">
        <v>45751</v>
      </c>
      <c r="K1083">
        <v>7</v>
      </c>
      <c r="L1083" t="s">
        <v>40</v>
      </c>
      <c r="M1083" t="s">
        <v>1</v>
      </c>
      <c r="N1083" t="s">
        <v>41</v>
      </c>
      <c r="O1083" t="s">
        <v>87</v>
      </c>
      <c r="P1083" t="s">
        <v>2082</v>
      </c>
      <c r="Q1083">
        <v>7</v>
      </c>
      <c r="R1083">
        <v>0</v>
      </c>
      <c r="S1083">
        <v>0</v>
      </c>
      <c r="U1083">
        <v>306277</v>
      </c>
      <c r="V1083">
        <v>306277</v>
      </c>
      <c r="W1083">
        <v>0</v>
      </c>
      <c r="X1083">
        <v>0</v>
      </c>
      <c r="Y1083" t="s">
        <v>48</v>
      </c>
    </row>
    <row r="1084" spans="1:25" x14ac:dyDescent="0.25">
      <c r="A1084">
        <v>1083</v>
      </c>
      <c r="B1084">
        <v>64413</v>
      </c>
      <c r="C1084">
        <v>0</v>
      </c>
      <c r="D1084">
        <v>0</v>
      </c>
      <c r="E1084" t="s">
        <v>1634</v>
      </c>
      <c r="F1084" t="s">
        <v>1635</v>
      </c>
      <c r="G1084">
        <v>1</v>
      </c>
      <c r="H1084" s="6">
        <v>156034</v>
      </c>
      <c r="I1084" s="7">
        <v>45751</v>
      </c>
      <c r="J1084" s="7">
        <v>45751</v>
      </c>
      <c r="K1084">
        <v>7</v>
      </c>
      <c r="L1084" t="s">
        <v>40</v>
      </c>
      <c r="M1084" t="s">
        <v>7</v>
      </c>
      <c r="N1084" t="s">
        <v>41</v>
      </c>
      <c r="O1084" t="s">
        <v>64</v>
      </c>
      <c r="P1084" t="s">
        <v>2082</v>
      </c>
      <c r="Q1084">
        <v>7</v>
      </c>
      <c r="R1084">
        <v>0</v>
      </c>
      <c r="S1084">
        <v>0</v>
      </c>
      <c r="U1084">
        <v>10922</v>
      </c>
      <c r="V1084">
        <v>10922</v>
      </c>
      <c r="W1084">
        <v>0</v>
      </c>
      <c r="X1084">
        <v>0</v>
      </c>
      <c r="Y1084" t="s">
        <v>72</v>
      </c>
    </row>
    <row r="1085" spans="1:25" x14ac:dyDescent="0.25">
      <c r="A1085">
        <v>1084</v>
      </c>
      <c r="B1085">
        <v>64418</v>
      </c>
      <c r="C1085">
        <v>0</v>
      </c>
      <c r="D1085">
        <v>0</v>
      </c>
      <c r="E1085" t="s">
        <v>806</v>
      </c>
      <c r="F1085" t="s">
        <v>807</v>
      </c>
      <c r="G1085">
        <v>1</v>
      </c>
      <c r="H1085" s="6">
        <v>300000000</v>
      </c>
      <c r="I1085" s="7">
        <v>45751</v>
      </c>
      <c r="J1085" s="7">
        <v>45751</v>
      </c>
      <c r="K1085">
        <v>15</v>
      </c>
      <c r="L1085" t="s">
        <v>40</v>
      </c>
      <c r="M1085" t="s">
        <v>5</v>
      </c>
      <c r="N1085" t="s">
        <v>41</v>
      </c>
      <c r="O1085" t="s">
        <v>54</v>
      </c>
      <c r="P1085" t="s">
        <v>2082</v>
      </c>
      <c r="Q1085">
        <v>8</v>
      </c>
      <c r="R1085">
        <v>6</v>
      </c>
      <c r="S1085">
        <v>1</v>
      </c>
      <c r="U1085">
        <v>45000000</v>
      </c>
      <c r="V1085">
        <v>24000000</v>
      </c>
      <c r="W1085">
        <v>18000000</v>
      </c>
      <c r="X1085">
        <v>3000000</v>
      </c>
      <c r="Y1085" t="s">
        <v>48</v>
      </c>
    </row>
    <row r="1086" spans="1:25" x14ac:dyDescent="0.25">
      <c r="A1086">
        <v>1085</v>
      </c>
      <c r="B1086">
        <v>64409</v>
      </c>
      <c r="C1086">
        <v>0</v>
      </c>
      <c r="D1086">
        <v>0</v>
      </c>
      <c r="E1086" t="s">
        <v>1410</v>
      </c>
      <c r="F1086" t="s">
        <v>1411</v>
      </c>
      <c r="G1086">
        <v>1</v>
      </c>
      <c r="H1086" s="6">
        <v>3571631</v>
      </c>
      <c r="I1086" s="7">
        <v>45751</v>
      </c>
      <c r="J1086" s="7">
        <v>45751</v>
      </c>
      <c r="K1086">
        <v>7</v>
      </c>
      <c r="L1086" t="s">
        <v>40</v>
      </c>
      <c r="M1086" t="s">
        <v>5</v>
      </c>
      <c r="N1086" t="s">
        <v>41</v>
      </c>
      <c r="O1086" t="s">
        <v>77</v>
      </c>
      <c r="P1086" t="s">
        <v>2082</v>
      </c>
      <c r="Q1086">
        <v>7</v>
      </c>
      <c r="R1086">
        <v>0</v>
      </c>
      <c r="S1086">
        <v>0</v>
      </c>
      <c r="U1086">
        <v>250014</v>
      </c>
      <c r="V1086">
        <v>250014</v>
      </c>
      <c r="W1086">
        <v>0</v>
      </c>
      <c r="X1086">
        <v>0</v>
      </c>
      <c r="Y1086" t="s">
        <v>437</v>
      </c>
    </row>
    <row r="1087" spans="1:25" x14ac:dyDescent="0.25">
      <c r="A1087">
        <v>1086</v>
      </c>
      <c r="B1087">
        <v>64408</v>
      </c>
      <c r="C1087">
        <v>0</v>
      </c>
      <c r="D1087">
        <v>0</v>
      </c>
      <c r="E1087" t="s">
        <v>475</v>
      </c>
      <c r="F1087" t="s">
        <v>476</v>
      </c>
      <c r="G1087">
        <v>1</v>
      </c>
      <c r="H1087" s="6">
        <v>10921425</v>
      </c>
      <c r="I1087" s="7">
        <v>45751</v>
      </c>
      <c r="J1087" s="7">
        <v>45751</v>
      </c>
      <c r="K1087">
        <v>15</v>
      </c>
      <c r="L1087" t="s">
        <v>40</v>
      </c>
      <c r="M1087" t="s">
        <v>1</v>
      </c>
      <c r="N1087" t="s">
        <v>41</v>
      </c>
      <c r="O1087" t="s">
        <v>87</v>
      </c>
      <c r="P1087" t="s">
        <v>2082</v>
      </c>
      <c r="Q1087">
        <v>7</v>
      </c>
      <c r="R1087">
        <v>8</v>
      </c>
      <c r="S1087">
        <v>0</v>
      </c>
      <c r="U1087">
        <v>1638214</v>
      </c>
      <c r="V1087">
        <v>764500</v>
      </c>
      <c r="W1087">
        <v>873714</v>
      </c>
      <c r="X1087">
        <v>0</v>
      </c>
      <c r="Y1087" t="s">
        <v>44</v>
      </c>
    </row>
    <row r="1088" spans="1:25" x14ac:dyDescent="0.25">
      <c r="A1088">
        <v>1087</v>
      </c>
      <c r="B1088">
        <v>64414</v>
      </c>
      <c r="C1088">
        <v>0</v>
      </c>
      <c r="D1088">
        <v>0</v>
      </c>
      <c r="E1088" t="s">
        <v>1828</v>
      </c>
      <c r="F1088" t="s">
        <v>1829</v>
      </c>
      <c r="G1088">
        <v>1</v>
      </c>
      <c r="H1088" s="6">
        <v>4239445</v>
      </c>
      <c r="I1088" s="7">
        <v>45751</v>
      </c>
      <c r="J1088" s="7">
        <v>45751</v>
      </c>
      <c r="K1088">
        <v>10</v>
      </c>
      <c r="L1088" t="s">
        <v>40</v>
      </c>
      <c r="M1088" t="s">
        <v>5</v>
      </c>
      <c r="N1088" t="s">
        <v>41</v>
      </c>
      <c r="O1088" t="s">
        <v>57</v>
      </c>
      <c r="P1088" t="s">
        <v>2082</v>
      </c>
      <c r="Q1088">
        <v>10</v>
      </c>
      <c r="R1088">
        <v>0</v>
      </c>
      <c r="S1088">
        <v>0</v>
      </c>
      <c r="U1088">
        <v>423945</v>
      </c>
      <c r="V1088">
        <v>423944</v>
      </c>
      <c r="W1088">
        <v>0</v>
      </c>
      <c r="X1088">
        <v>0</v>
      </c>
      <c r="Y1088" t="s">
        <v>109</v>
      </c>
    </row>
    <row r="1089" spans="1:25" x14ac:dyDescent="0.25">
      <c r="A1089">
        <v>1088</v>
      </c>
      <c r="B1089">
        <v>64406</v>
      </c>
      <c r="C1089">
        <v>0</v>
      </c>
      <c r="D1089">
        <v>0</v>
      </c>
      <c r="E1089" t="s">
        <v>457</v>
      </c>
      <c r="F1089" t="s">
        <v>458</v>
      </c>
      <c r="G1089">
        <v>1</v>
      </c>
      <c r="H1089" s="6">
        <v>939082</v>
      </c>
      <c r="I1089" s="7">
        <v>45750</v>
      </c>
      <c r="J1089" s="7">
        <v>45750</v>
      </c>
      <c r="K1089" t="s">
        <v>137</v>
      </c>
      <c r="L1089" t="s">
        <v>40</v>
      </c>
      <c r="M1089" t="s">
        <v>5</v>
      </c>
      <c r="N1089" t="s">
        <v>41</v>
      </c>
      <c r="O1089" t="s">
        <v>47</v>
      </c>
      <c r="P1089" t="s">
        <v>2082</v>
      </c>
      <c r="Q1089">
        <v>12.5</v>
      </c>
      <c r="R1089">
        <v>0</v>
      </c>
      <c r="S1089">
        <v>0</v>
      </c>
      <c r="U1089">
        <v>117385</v>
      </c>
      <c r="V1089">
        <v>117385</v>
      </c>
      <c r="W1089">
        <v>0</v>
      </c>
      <c r="X1089">
        <v>0</v>
      </c>
      <c r="Y1089" t="s">
        <v>44</v>
      </c>
    </row>
    <row r="1090" spans="1:25" x14ac:dyDescent="0.25">
      <c r="A1090">
        <v>1089</v>
      </c>
      <c r="B1090">
        <v>64403</v>
      </c>
      <c r="C1090">
        <v>0</v>
      </c>
      <c r="D1090">
        <v>0</v>
      </c>
      <c r="E1090" t="s">
        <v>920</v>
      </c>
      <c r="F1090" t="s">
        <v>921</v>
      </c>
      <c r="G1090">
        <v>1</v>
      </c>
      <c r="H1090" s="6">
        <v>20000000</v>
      </c>
      <c r="I1090" s="7">
        <v>45750</v>
      </c>
      <c r="J1090" s="7">
        <v>45750</v>
      </c>
      <c r="K1090">
        <v>7</v>
      </c>
      <c r="L1090" t="s">
        <v>40</v>
      </c>
      <c r="M1090" t="s">
        <v>5</v>
      </c>
      <c r="N1090" t="s">
        <v>41</v>
      </c>
      <c r="O1090" t="s">
        <v>47</v>
      </c>
      <c r="P1090" t="s">
        <v>2082</v>
      </c>
      <c r="Q1090">
        <v>7</v>
      </c>
      <c r="R1090">
        <v>0</v>
      </c>
      <c r="S1090">
        <v>0</v>
      </c>
      <c r="U1090">
        <v>1400000</v>
      </c>
      <c r="V1090">
        <v>1400000</v>
      </c>
      <c r="W1090">
        <v>0</v>
      </c>
      <c r="X1090">
        <v>0</v>
      </c>
      <c r="Y1090" t="s">
        <v>48</v>
      </c>
    </row>
    <row r="1091" spans="1:25" x14ac:dyDescent="0.25">
      <c r="A1091">
        <v>1090</v>
      </c>
      <c r="B1091">
        <v>64405</v>
      </c>
      <c r="C1091">
        <v>0</v>
      </c>
      <c r="D1091">
        <v>0</v>
      </c>
      <c r="E1091" t="s">
        <v>1085</v>
      </c>
      <c r="F1091" t="s">
        <v>1086</v>
      </c>
      <c r="G1091">
        <v>1</v>
      </c>
      <c r="H1091" s="6">
        <v>1700000</v>
      </c>
      <c r="I1091" s="7">
        <v>45750</v>
      </c>
      <c r="J1091" s="7">
        <v>45750</v>
      </c>
      <c r="K1091">
        <v>6</v>
      </c>
      <c r="L1091" t="s">
        <v>40</v>
      </c>
      <c r="M1091" t="s">
        <v>5</v>
      </c>
      <c r="N1091" t="s">
        <v>41</v>
      </c>
      <c r="O1091" t="s">
        <v>47</v>
      </c>
      <c r="P1091" t="s">
        <v>2082</v>
      </c>
      <c r="Q1091">
        <v>6</v>
      </c>
      <c r="R1091">
        <v>0</v>
      </c>
      <c r="S1091">
        <v>0</v>
      </c>
      <c r="U1091">
        <v>102000</v>
      </c>
      <c r="V1091">
        <v>102000</v>
      </c>
      <c r="W1091">
        <v>0</v>
      </c>
      <c r="X1091">
        <v>0</v>
      </c>
      <c r="Y1091" t="s">
        <v>109</v>
      </c>
    </row>
    <row r="1092" spans="1:25" x14ac:dyDescent="0.25">
      <c r="A1092">
        <v>1091</v>
      </c>
      <c r="B1092">
        <v>64404</v>
      </c>
      <c r="C1092">
        <v>0</v>
      </c>
      <c r="D1092">
        <v>0</v>
      </c>
      <c r="E1092" t="s">
        <v>832</v>
      </c>
      <c r="F1092" t="s">
        <v>833</v>
      </c>
      <c r="G1092">
        <v>1</v>
      </c>
      <c r="H1092" s="6">
        <v>25376</v>
      </c>
      <c r="I1092" s="7">
        <v>45750</v>
      </c>
      <c r="J1092" s="7">
        <v>45750</v>
      </c>
      <c r="K1092">
        <v>6</v>
      </c>
      <c r="L1092" t="s">
        <v>40</v>
      </c>
      <c r="M1092" t="s">
        <v>5</v>
      </c>
      <c r="N1092" t="s">
        <v>41</v>
      </c>
      <c r="O1092" t="s">
        <v>77</v>
      </c>
      <c r="P1092" t="s">
        <v>2082</v>
      </c>
      <c r="Q1092">
        <v>6</v>
      </c>
      <c r="R1092">
        <v>0</v>
      </c>
      <c r="S1092">
        <v>0</v>
      </c>
      <c r="U1092">
        <v>1523</v>
      </c>
      <c r="V1092">
        <v>1523</v>
      </c>
      <c r="W1092">
        <v>0</v>
      </c>
      <c r="X1092">
        <v>0</v>
      </c>
      <c r="Y1092" t="s">
        <v>250</v>
      </c>
    </row>
    <row r="1093" spans="1:25" x14ac:dyDescent="0.25">
      <c r="A1093">
        <v>1092</v>
      </c>
      <c r="B1093">
        <v>64392</v>
      </c>
      <c r="C1093">
        <v>0</v>
      </c>
      <c r="D1093">
        <v>0</v>
      </c>
      <c r="E1093" t="s">
        <v>1436</v>
      </c>
      <c r="F1093" t="s">
        <v>1437</v>
      </c>
      <c r="G1093">
        <v>1</v>
      </c>
      <c r="H1093" s="6">
        <v>3478957</v>
      </c>
      <c r="I1093" s="7">
        <v>45749</v>
      </c>
      <c r="J1093" s="7">
        <v>45749</v>
      </c>
      <c r="K1093">
        <v>8</v>
      </c>
      <c r="L1093" t="s">
        <v>40</v>
      </c>
      <c r="M1093" t="s">
        <v>5</v>
      </c>
      <c r="N1093" t="s">
        <v>41</v>
      </c>
      <c r="O1093" t="s">
        <v>77</v>
      </c>
      <c r="P1093" t="s">
        <v>2082</v>
      </c>
      <c r="Q1093">
        <v>8</v>
      </c>
      <c r="R1093">
        <v>0</v>
      </c>
      <c r="S1093">
        <v>0</v>
      </c>
      <c r="U1093">
        <v>278317</v>
      </c>
      <c r="V1093">
        <v>278317</v>
      </c>
      <c r="W1093">
        <v>0</v>
      </c>
      <c r="X1093">
        <v>0</v>
      </c>
      <c r="Y1093" t="s">
        <v>799</v>
      </c>
    </row>
    <row r="1094" spans="1:25" x14ac:dyDescent="0.25">
      <c r="A1094">
        <v>1093</v>
      </c>
      <c r="B1094">
        <v>64393</v>
      </c>
      <c r="C1094">
        <v>0</v>
      </c>
      <c r="D1094">
        <v>0</v>
      </c>
      <c r="E1094" t="s">
        <v>1177</v>
      </c>
      <c r="F1094" t="s">
        <v>1178</v>
      </c>
      <c r="G1094">
        <v>1</v>
      </c>
      <c r="H1094" s="6">
        <v>1910828</v>
      </c>
      <c r="I1094" s="7">
        <v>45749</v>
      </c>
      <c r="J1094" s="7">
        <v>45749</v>
      </c>
      <c r="K1094" t="s">
        <v>1179</v>
      </c>
      <c r="L1094" t="s">
        <v>40</v>
      </c>
      <c r="M1094" t="s">
        <v>5</v>
      </c>
      <c r="N1094" t="s">
        <v>41</v>
      </c>
      <c r="O1094" t="s">
        <v>57</v>
      </c>
      <c r="P1094" t="s">
        <v>2082</v>
      </c>
      <c r="Q1094">
        <v>5.8</v>
      </c>
      <c r="R1094">
        <v>0</v>
      </c>
      <c r="S1094">
        <v>0</v>
      </c>
      <c r="U1094">
        <v>110828</v>
      </c>
      <c r="V1094">
        <v>110828</v>
      </c>
      <c r="W1094">
        <v>0</v>
      </c>
      <c r="X1094">
        <v>0</v>
      </c>
      <c r="Y1094" t="s">
        <v>48</v>
      </c>
    </row>
    <row r="1095" spans="1:25" x14ac:dyDescent="0.25">
      <c r="A1095">
        <v>1094</v>
      </c>
      <c r="B1095">
        <v>64385</v>
      </c>
      <c r="C1095">
        <v>0</v>
      </c>
      <c r="D1095">
        <v>0</v>
      </c>
      <c r="E1095" t="s">
        <v>1737</v>
      </c>
      <c r="F1095" t="s">
        <v>1738</v>
      </c>
      <c r="G1095">
        <v>1</v>
      </c>
      <c r="H1095" s="6">
        <v>5000000</v>
      </c>
      <c r="I1095" s="7">
        <v>45747</v>
      </c>
      <c r="J1095" s="7">
        <v>45747</v>
      </c>
      <c r="K1095">
        <v>15</v>
      </c>
      <c r="L1095" t="s">
        <v>40</v>
      </c>
      <c r="M1095" t="s">
        <v>5</v>
      </c>
      <c r="N1095" t="s">
        <v>41</v>
      </c>
      <c r="O1095" t="s">
        <v>77</v>
      </c>
      <c r="P1095" t="s">
        <v>2082</v>
      </c>
      <c r="Q1095">
        <v>4.9000000000000004</v>
      </c>
      <c r="R1095">
        <v>5.4</v>
      </c>
      <c r="S1095">
        <v>4.7</v>
      </c>
      <c r="U1095">
        <v>750000</v>
      </c>
      <c r="V1095">
        <v>245000</v>
      </c>
      <c r="W1095">
        <v>270000</v>
      </c>
      <c r="X1095">
        <v>235000</v>
      </c>
      <c r="Y1095" t="s">
        <v>48</v>
      </c>
    </row>
    <row r="1096" spans="1:25" x14ac:dyDescent="0.25">
      <c r="A1096">
        <v>1095</v>
      </c>
      <c r="B1096">
        <v>64381</v>
      </c>
      <c r="C1096">
        <v>0</v>
      </c>
      <c r="D1096">
        <v>0</v>
      </c>
      <c r="E1096" t="s">
        <v>110</v>
      </c>
      <c r="F1096" t="s">
        <v>111</v>
      </c>
      <c r="G1096">
        <v>1</v>
      </c>
      <c r="H1096" s="6">
        <v>3859845</v>
      </c>
      <c r="I1096" s="7">
        <v>45747</v>
      </c>
      <c r="J1096" s="7">
        <v>45747</v>
      </c>
      <c r="K1096">
        <v>15</v>
      </c>
      <c r="L1096" t="s">
        <v>40</v>
      </c>
      <c r="M1096" t="s">
        <v>5</v>
      </c>
      <c r="N1096" t="s">
        <v>41</v>
      </c>
      <c r="O1096" t="s">
        <v>47</v>
      </c>
      <c r="P1096" t="s">
        <v>2082</v>
      </c>
      <c r="Q1096">
        <v>8</v>
      </c>
      <c r="R1096">
        <v>7</v>
      </c>
      <c r="S1096">
        <v>0</v>
      </c>
      <c r="U1096">
        <v>578977</v>
      </c>
      <c r="V1096">
        <v>308788</v>
      </c>
      <c r="W1096">
        <v>270189</v>
      </c>
      <c r="X1096">
        <v>0</v>
      </c>
      <c r="Y1096" t="s">
        <v>112</v>
      </c>
    </row>
    <row r="1097" spans="1:25" x14ac:dyDescent="0.25">
      <c r="A1097">
        <v>1096</v>
      </c>
      <c r="B1097">
        <v>64390</v>
      </c>
      <c r="C1097">
        <v>0</v>
      </c>
      <c r="D1097">
        <v>0</v>
      </c>
      <c r="E1097" t="s">
        <v>1035</v>
      </c>
      <c r="F1097" t="s">
        <v>1036</v>
      </c>
      <c r="G1097">
        <v>1</v>
      </c>
      <c r="H1097" s="6">
        <v>9098500</v>
      </c>
      <c r="I1097" s="7">
        <v>45747</v>
      </c>
      <c r="J1097" s="7">
        <v>45747</v>
      </c>
      <c r="K1097">
        <v>5</v>
      </c>
      <c r="L1097" t="s">
        <v>40</v>
      </c>
      <c r="M1097" t="s">
        <v>5</v>
      </c>
      <c r="N1097" t="s">
        <v>41</v>
      </c>
      <c r="O1097" t="s">
        <v>47</v>
      </c>
      <c r="P1097" t="s">
        <v>2082</v>
      </c>
      <c r="Q1097">
        <v>5</v>
      </c>
      <c r="R1097">
        <v>0</v>
      </c>
      <c r="S1097">
        <v>0</v>
      </c>
      <c r="U1097">
        <v>454925</v>
      </c>
      <c r="V1097">
        <v>454925</v>
      </c>
      <c r="W1097">
        <v>0</v>
      </c>
      <c r="X1097">
        <v>0</v>
      </c>
      <c r="Y1097" t="s">
        <v>390</v>
      </c>
    </row>
    <row r="1098" spans="1:25" x14ac:dyDescent="0.25">
      <c r="A1098">
        <v>1097</v>
      </c>
      <c r="B1098">
        <v>64382</v>
      </c>
      <c r="C1098">
        <v>0</v>
      </c>
      <c r="D1098">
        <v>0</v>
      </c>
      <c r="E1098" t="s">
        <v>209</v>
      </c>
      <c r="F1098" t="s">
        <v>210</v>
      </c>
      <c r="G1098">
        <v>1</v>
      </c>
      <c r="H1098" s="6">
        <v>17300000</v>
      </c>
      <c r="I1098" s="7">
        <v>45747</v>
      </c>
      <c r="J1098" s="7">
        <v>45747</v>
      </c>
      <c r="K1098">
        <v>5</v>
      </c>
      <c r="L1098" t="s">
        <v>40</v>
      </c>
      <c r="M1098" t="s">
        <v>5</v>
      </c>
      <c r="N1098" t="s">
        <v>41</v>
      </c>
      <c r="O1098" t="s">
        <v>77</v>
      </c>
      <c r="P1098" t="s">
        <v>2082</v>
      </c>
      <c r="Q1098">
        <v>5</v>
      </c>
      <c r="R1098">
        <v>0</v>
      </c>
      <c r="S1098">
        <v>0</v>
      </c>
      <c r="U1098">
        <v>865000</v>
      </c>
      <c r="V1098">
        <v>865000</v>
      </c>
      <c r="W1098">
        <v>0</v>
      </c>
      <c r="X1098">
        <v>0</v>
      </c>
      <c r="Y1098" t="s">
        <v>72</v>
      </c>
    </row>
    <row r="1099" spans="1:25" x14ac:dyDescent="0.25">
      <c r="A1099">
        <v>1098</v>
      </c>
      <c r="B1099">
        <v>64384</v>
      </c>
      <c r="C1099">
        <v>0</v>
      </c>
      <c r="D1099">
        <v>0</v>
      </c>
      <c r="E1099" t="s">
        <v>1475</v>
      </c>
      <c r="F1099" t="s">
        <v>1476</v>
      </c>
      <c r="G1099">
        <v>1</v>
      </c>
      <c r="H1099" s="6">
        <v>163847</v>
      </c>
      <c r="I1099" s="7">
        <v>45747</v>
      </c>
      <c r="J1099" s="7">
        <v>45747</v>
      </c>
      <c r="K1099">
        <v>7</v>
      </c>
      <c r="L1099" t="s">
        <v>40</v>
      </c>
      <c r="M1099" t="s">
        <v>5</v>
      </c>
      <c r="N1099" t="s">
        <v>41</v>
      </c>
      <c r="O1099" t="s">
        <v>47</v>
      </c>
      <c r="P1099" t="s">
        <v>2082</v>
      </c>
      <c r="Q1099">
        <v>7</v>
      </c>
      <c r="R1099">
        <v>0</v>
      </c>
      <c r="S1099">
        <v>0</v>
      </c>
      <c r="U1099">
        <v>11469</v>
      </c>
      <c r="V1099">
        <v>11469</v>
      </c>
      <c r="W1099">
        <v>0</v>
      </c>
      <c r="X1099">
        <v>0</v>
      </c>
      <c r="Y1099" t="s">
        <v>48</v>
      </c>
    </row>
    <row r="1100" spans="1:25" x14ac:dyDescent="0.25">
      <c r="A1100">
        <v>1099</v>
      </c>
      <c r="B1100">
        <v>64383</v>
      </c>
      <c r="C1100">
        <v>0</v>
      </c>
      <c r="D1100">
        <v>0</v>
      </c>
      <c r="E1100" t="s">
        <v>1232</v>
      </c>
      <c r="F1100" t="s">
        <v>1233</v>
      </c>
      <c r="G1100">
        <v>1</v>
      </c>
      <c r="H1100" s="6">
        <v>98286395</v>
      </c>
      <c r="I1100" s="7">
        <v>45747</v>
      </c>
      <c r="J1100" s="7">
        <v>45747</v>
      </c>
      <c r="K1100">
        <v>15</v>
      </c>
      <c r="L1100" t="s">
        <v>40</v>
      </c>
      <c r="M1100" t="s">
        <v>5</v>
      </c>
      <c r="N1100" t="s">
        <v>41</v>
      </c>
      <c r="O1100" t="s">
        <v>54</v>
      </c>
      <c r="P1100" t="s">
        <v>2082</v>
      </c>
      <c r="Q1100">
        <v>3.7</v>
      </c>
      <c r="R1100">
        <v>11.3</v>
      </c>
      <c r="S1100">
        <v>0</v>
      </c>
      <c r="U1100">
        <v>14742959</v>
      </c>
      <c r="V1100">
        <v>3636597</v>
      </c>
      <c r="W1100">
        <v>11106363</v>
      </c>
      <c r="X1100">
        <v>0</v>
      </c>
      <c r="Y1100" t="s">
        <v>67</v>
      </c>
    </row>
    <row r="1101" spans="1:25" x14ac:dyDescent="0.25">
      <c r="A1101">
        <v>1100</v>
      </c>
      <c r="B1101">
        <v>64389</v>
      </c>
      <c r="C1101">
        <v>0</v>
      </c>
      <c r="D1101">
        <v>0</v>
      </c>
      <c r="E1101" t="s">
        <v>409</v>
      </c>
      <c r="F1101" t="s">
        <v>410</v>
      </c>
      <c r="G1101">
        <v>1</v>
      </c>
      <c r="H1101" s="6">
        <v>200000000</v>
      </c>
      <c r="I1101" s="7">
        <v>45747</v>
      </c>
      <c r="J1101" s="7">
        <v>45747</v>
      </c>
      <c r="K1101">
        <v>15</v>
      </c>
      <c r="L1101" t="s">
        <v>40</v>
      </c>
      <c r="M1101" t="s">
        <v>5</v>
      </c>
      <c r="N1101" t="s">
        <v>41</v>
      </c>
      <c r="O1101" t="s">
        <v>77</v>
      </c>
      <c r="P1101" t="s">
        <v>2082</v>
      </c>
      <c r="Q1101">
        <v>4.9000000000000004</v>
      </c>
      <c r="R1101">
        <v>5.4</v>
      </c>
      <c r="S1101">
        <v>4.7</v>
      </c>
      <c r="U1101">
        <v>30000000</v>
      </c>
      <c r="V1101">
        <v>9800000</v>
      </c>
      <c r="W1101">
        <v>10800000</v>
      </c>
      <c r="X1101">
        <v>9400000</v>
      </c>
      <c r="Y1101" t="s">
        <v>112</v>
      </c>
    </row>
    <row r="1102" spans="1:25" x14ac:dyDescent="0.25">
      <c r="A1102">
        <v>1101</v>
      </c>
      <c r="B1102">
        <v>64388</v>
      </c>
      <c r="C1102">
        <v>0</v>
      </c>
      <c r="D1102">
        <v>0</v>
      </c>
      <c r="E1102" t="s">
        <v>423</v>
      </c>
      <c r="F1102" t="s">
        <v>424</v>
      </c>
      <c r="G1102">
        <v>1</v>
      </c>
      <c r="H1102" s="6">
        <v>5000000</v>
      </c>
      <c r="I1102" s="7">
        <v>45747</v>
      </c>
      <c r="J1102" s="7">
        <v>45747</v>
      </c>
      <c r="K1102">
        <v>15</v>
      </c>
      <c r="L1102" t="s">
        <v>40</v>
      </c>
      <c r="M1102" t="s">
        <v>5</v>
      </c>
      <c r="N1102" t="s">
        <v>41</v>
      </c>
      <c r="O1102" t="s">
        <v>77</v>
      </c>
      <c r="P1102" t="s">
        <v>2082</v>
      </c>
      <c r="Q1102">
        <v>4.9000000000000004</v>
      </c>
      <c r="R1102">
        <v>5.4</v>
      </c>
      <c r="S1102">
        <v>4.7</v>
      </c>
      <c r="U1102">
        <v>750000</v>
      </c>
      <c r="V1102">
        <v>245000</v>
      </c>
      <c r="W1102">
        <v>270000</v>
      </c>
      <c r="X1102">
        <v>235000</v>
      </c>
      <c r="Y1102" t="s">
        <v>112</v>
      </c>
    </row>
    <row r="1103" spans="1:25" x14ac:dyDescent="0.25">
      <c r="A1103">
        <v>1102</v>
      </c>
      <c r="B1103">
        <v>64387</v>
      </c>
      <c r="C1103">
        <v>0</v>
      </c>
      <c r="D1103">
        <v>0</v>
      </c>
      <c r="E1103" t="s">
        <v>348</v>
      </c>
      <c r="F1103" t="s">
        <v>349</v>
      </c>
      <c r="G1103">
        <v>1</v>
      </c>
      <c r="H1103" s="6">
        <v>5000000</v>
      </c>
      <c r="I1103" s="7">
        <v>45747</v>
      </c>
      <c r="J1103" s="7">
        <v>45747</v>
      </c>
      <c r="K1103">
        <v>15</v>
      </c>
      <c r="L1103" t="s">
        <v>40</v>
      </c>
      <c r="M1103" t="s">
        <v>5</v>
      </c>
      <c r="N1103" t="s">
        <v>41</v>
      </c>
      <c r="O1103" t="s">
        <v>77</v>
      </c>
      <c r="P1103" t="s">
        <v>2082</v>
      </c>
      <c r="Q1103">
        <v>4.9000000000000004</v>
      </c>
      <c r="R1103">
        <v>5.4</v>
      </c>
      <c r="S1103">
        <v>4.7</v>
      </c>
      <c r="U1103">
        <v>750000</v>
      </c>
      <c r="V1103">
        <v>245000</v>
      </c>
      <c r="W1103">
        <v>270000</v>
      </c>
      <c r="X1103">
        <v>235000</v>
      </c>
      <c r="Y1103" t="s">
        <v>112</v>
      </c>
    </row>
    <row r="1104" spans="1:25" x14ac:dyDescent="0.25">
      <c r="A1104">
        <v>1103</v>
      </c>
      <c r="B1104">
        <v>64379</v>
      </c>
      <c r="C1104">
        <v>0</v>
      </c>
      <c r="D1104">
        <v>0</v>
      </c>
      <c r="E1104" t="s">
        <v>1792</v>
      </c>
      <c r="F1104" t="s">
        <v>1793</v>
      </c>
      <c r="G1104">
        <v>1</v>
      </c>
      <c r="H1104" s="6">
        <v>1300152</v>
      </c>
      <c r="I1104" s="7">
        <v>45747</v>
      </c>
      <c r="J1104" s="7">
        <v>45747</v>
      </c>
      <c r="K1104">
        <v>15</v>
      </c>
      <c r="L1104" t="s">
        <v>40</v>
      </c>
      <c r="M1104" t="s">
        <v>5</v>
      </c>
      <c r="N1104" t="s">
        <v>41</v>
      </c>
      <c r="O1104" t="s">
        <v>54</v>
      </c>
      <c r="P1104" t="s">
        <v>2082</v>
      </c>
      <c r="Q1104">
        <v>9</v>
      </c>
      <c r="R1104">
        <v>6</v>
      </c>
      <c r="S1104">
        <v>0</v>
      </c>
      <c r="U1104">
        <v>195023</v>
      </c>
      <c r="V1104">
        <v>117014</v>
      </c>
      <c r="W1104">
        <v>78009</v>
      </c>
      <c r="X1104">
        <v>0</v>
      </c>
      <c r="Y1104" t="s">
        <v>48</v>
      </c>
    </row>
    <row r="1105" spans="1:25" x14ac:dyDescent="0.25">
      <c r="A1105">
        <v>1104</v>
      </c>
      <c r="B1105">
        <v>64386</v>
      </c>
      <c r="C1105">
        <v>0</v>
      </c>
      <c r="D1105">
        <v>0</v>
      </c>
      <c r="E1105" t="s">
        <v>1745</v>
      </c>
      <c r="F1105" t="s">
        <v>1746</v>
      </c>
      <c r="G1105">
        <v>1</v>
      </c>
      <c r="H1105" s="6">
        <v>9000000</v>
      </c>
      <c r="I1105" s="7">
        <v>45747</v>
      </c>
      <c r="J1105" s="7">
        <v>45747</v>
      </c>
      <c r="K1105">
        <v>15</v>
      </c>
      <c r="L1105" t="s">
        <v>40</v>
      </c>
      <c r="M1105" t="s">
        <v>5</v>
      </c>
      <c r="N1105" t="s">
        <v>41</v>
      </c>
      <c r="O1105" t="s">
        <v>77</v>
      </c>
      <c r="P1105" t="s">
        <v>2082</v>
      </c>
      <c r="Q1105">
        <v>4.9000000000000004</v>
      </c>
      <c r="R1105">
        <v>5.4</v>
      </c>
      <c r="S1105">
        <v>4.7</v>
      </c>
      <c r="U1105">
        <v>1350000</v>
      </c>
      <c r="V1105">
        <v>441000</v>
      </c>
      <c r="W1105">
        <v>486000</v>
      </c>
      <c r="X1105">
        <v>423000</v>
      </c>
      <c r="Y1105" t="s">
        <v>48</v>
      </c>
    </row>
    <row r="1106" spans="1:25" x14ac:dyDescent="0.25">
      <c r="A1106">
        <v>1105</v>
      </c>
      <c r="B1106">
        <v>64380</v>
      </c>
      <c r="C1106">
        <v>0</v>
      </c>
      <c r="D1106">
        <v>0</v>
      </c>
      <c r="E1106" t="s">
        <v>429</v>
      </c>
      <c r="F1106" t="s">
        <v>430</v>
      </c>
      <c r="G1106">
        <v>1</v>
      </c>
      <c r="H1106" s="6">
        <v>4426819</v>
      </c>
      <c r="I1106" s="7">
        <v>45747</v>
      </c>
      <c r="J1106" s="7">
        <v>45747</v>
      </c>
      <c r="K1106">
        <v>15</v>
      </c>
      <c r="L1106" t="s">
        <v>40</v>
      </c>
      <c r="M1106" t="s">
        <v>5</v>
      </c>
      <c r="N1106" t="s">
        <v>41</v>
      </c>
      <c r="O1106" t="s">
        <v>54</v>
      </c>
      <c r="P1106" t="s">
        <v>2082</v>
      </c>
      <c r="Q1106">
        <v>9</v>
      </c>
      <c r="R1106">
        <v>6</v>
      </c>
      <c r="S1106">
        <v>0</v>
      </c>
      <c r="U1106">
        <v>664023</v>
      </c>
      <c r="V1106">
        <v>398414</v>
      </c>
      <c r="W1106">
        <v>265609</v>
      </c>
      <c r="X1106">
        <v>0</v>
      </c>
      <c r="Y1106" t="s">
        <v>48</v>
      </c>
    </row>
    <row r="1107" spans="1:25" x14ac:dyDescent="0.25">
      <c r="A1107">
        <v>1106</v>
      </c>
      <c r="B1107">
        <v>64376</v>
      </c>
      <c r="C1107">
        <v>0</v>
      </c>
      <c r="D1107">
        <v>0</v>
      </c>
      <c r="E1107" t="s">
        <v>578</v>
      </c>
      <c r="F1107" t="s">
        <v>579</v>
      </c>
      <c r="G1107">
        <v>1</v>
      </c>
      <c r="H1107" s="6">
        <v>223704</v>
      </c>
      <c r="I1107" s="7">
        <v>45744</v>
      </c>
      <c r="J1107" s="7">
        <v>45744</v>
      </c>
      <c r="K1107">
        <v>8</v>
      </c>
      <c r="L1107" t="s">
        <v>40</v>
      </c>
      <c r="M1107" t="s">
        <v>9</v>
      </c>
      <c r="N1107" t="s">
        <v>41</v>
      </c>
      <c r="O1107" t="s">
        <v>42</v>
      </c>
      <c r="P1107" t="s">
        <v>2082</v>
      </c>
      <c r="Q1107">
        <v>8</v>
      </c>
      <c r="R1107">
        <v>0</v>
      </c>
      <c r="S1107">
        <v>0</v>
      </c>
      <c r="U1107">
        <v>17896</v>
      </c>
      <c r="V1107">
        <v>17896</v>
      </c>
      <c r="W1107">
        <v>0</v>
      </c>
      <c r="X1107">
        <v>0</v>
      </c>
      <c r="Y1107" t="s">
        <v>109</v>
      </c>
    </row>
    <row r="1108" spans="1:25" x14ac:dyDescent="0.25">
      <c r="A1108">
        <v>1107</v>
      </c>
      <c r="B1108">
        <v>64368</v>
      </c>
      <c r="C1108">
        <v>0</v>
      </c>
      <c r="D1108">
        <v>0</v>
      </c>
      <c r="E1108" t="s">
        <v>393</v>
      </c>
      <c r="F1108" t="s">
        <v>2586</v>
      </c>
      <c r="G1108">
        <v>1</v>
      </c>
      <c r="H1108" s="6">
        <v>6139861</v>
      </c>
      <c r="I1108" s="7">
        <v>45744</v>
      </c>
      <c r="J1108" s="7">
        <v>45744</v>
      </c>
      <c r="K1108">
        <v>8</v>
      </c>
      <c r="L1108" t="s">
        <v>40</v>
      </c>
      <c r="M1108" t="s">
        <v>5</v>
      </c>
      <c r="N1108" t="s">
        <v>41</v>
      </c>
      <c r="O1108" t="s">
        <v>57</v>
      </c>
      <c r="P1108" t="s">
        <v>2082</v>
      </c>
      <c r="Q1108">
        <v>8</v>
      </c>
      <c r="R1108">
        <v>0</v>
      </c>
      <c r="S1108">
        <v>0</v>
      </c>
      <c r="U1108">
        <v>491189</v>
      </c>
      <c r="V1108">
        <v>491189</v>
      </c>
      <c r="W1108">
        <v>0</v>
      </c>
      <c r="X1108">
        <v>0</v>
      </c>
      <c r="Y1108" t="s">
        <v>44</v>
      </c>
    </row>
    <row r="1109" spans="1:25" x14ac:dyDescent="0.25">
      <c r="A1109">
        <v>1108</v>
      </c>
      <c r="B1109">
        <v>64402</v>
      </c>
      <c r="C1109">
        <v>0</v>
      </c>
      <c r="D1109">
        <v>0</v>
      </c>
      <c r="E1109" t="s">
        <v>279</v>
      </c>
      <c r="F1109" t="s">
        <v>280</v>
      </c>
      <c r="G1109">
        <v>1</v>
      </c>
      <c r="H1109" s="6">
        <v>9316988</v>
      </c>
      <c r="I1109" s="7">
        <v>45744</v>
      </c>
      <c r="J1109" s="7">
        <v>45744</v>
      </c>
      <c r="K1109" t="s">
        <v>80</v>
      </c>
      <c r="L1109" t="s">
        <v>40</v>
      </c>
      <c r="M1109" t="s">
        <v>5</v>
      </c>
      <c r="N1109" t="s">
        <v>41</v>
      </c>
      <c r="O1109" t="s">
        <v>57</v>
      </c>
      <c r="P1109" t="s">
        <v>2082</v>
      </c>
      <c r="Q1109">
        <v>6.8</v>
      </c>
      <c r="R1109">
        <v>0</v>
      </c>
      <c r="S1109">
        <v>0</v>
      </c>
      <c r="U1109">
        <v>633555</v>
      </c>
      <c r="V1109">
        <v>633555</v>
      </c>
      <c r="W1109">
        <v>0</v>
      </c>
      <c r="X1109">
        <v>0</v>
      </c>
      <c r="Y1109" t="s">
        <v>81</v>
      </c>
    </row>
    <row r="1110" spans="1:25" x14ac:dyDescent="0.25">
      <c r="A1110">
        <v>1109</v>
      </c>
      <c r="B1110">
        <v>64370</v>
      </c>
      <c r="C1110">
        <v>0</v>
      </c>
      <c r="D1110">
        <v>0</v>
      </c>
      <c r="E1110" t="s">
        <v>2267</v>
      </c>
      <c r="F1110" t="s">
        <v>2268</v>
      </c>
      <c r="G1110">
        <v>1</v>
      </c>
      <c r="H1110" s="6">
        <v>252607</v>
      </c>
      <c r="I1110" s="7">
        <v>45744</v>
      </c>
      <c r="J1110" s="7">
        <v>45744</v>
      </c>
      <c r="K1110">
        <v>15</v>
      </c>
      <c r="L1110" t="s">
        <v>40</v>
      </c>
      <c r="M1110" t="s">
        <v>5</v>
      </c>
      <c r="N1110" t="s">
        <v>41</v>
      </c>
      <c r="O1110" t="s">
        <v>54</v>
      </c>
      <c r="P1110" t="s">
        <v>2082</v>
      </c>
      <c r="Q1110">
        <v>4</v>
      </c>
      <c r="R1110">
        <v>11</v>
      </c>
      <c r="S1110">
        <v>0</v>
      </c>
      <c r="U1110">
        <v>37891</v>
      </c>
      <c r="V1110">
        <v>10104</v>
      </c>
      <c r="W1110">
        <v>27787</v>
      </c>
      <c r="X1110">
        <v>0</v>
      </c>
      <c r="Y1110" t="s">
        <v>48</v>
      </c>
    </row>
    <row r="1111" spans="1:25" x14ac:dyDescent="0.25">
      <c r="A1111">
        <v>1110</v>
      </c>
      <c r="B1111">
        <v>64375</v>
      </c>
      <c r="C1111">
        <v>0</v>
      </c>
      <c r="D1111">
        <v>0</v>
      </c>
      <c r="E1111" t="s">
        <v>642</v>
      </c>
      <c r="F1111" t="s">
        <v>643</v>
      </c>
      <c r="G1111">
        <v>1</v>
      </c>
      <c r="H1111" s="6">
        <v>12571114</v>
      </c>
      <c r="I1111" s="7">
        <v>45744</v>
      </c>
      <c r="J1111" s="7">
        <v>45744</v>
      </c>
      <c r="K1111">
        <v>8</v>
      </c>
      <c r="L1111" t="s">
        <v>40</v>
      </c>
      <c r="M1111" t="s">
        <v>5</v>
      </c>
      <c r="N1111" t="s">
        <v>41</v>
      </c>
      <c r="O1111" t="s">
        <v>77</v>
      </c>
      <c r="P1111" t="s">
        <v>2082</v>
      </c>
      <c r="Q1111">
        <v>8</v>
      </c>
      <c r="R1111">
        <v>0</v>
      </c>
      <c r="S1111">
        <v>0</v>
      </c>
      <c r="U1111">
        <v>1005689</v>
      </c>
      <c r="V1111">
        <v>1005689</v>
      </c>
      <c r="W1111">
        <v>0</v>
      </c>
      <c r="X1111">
        <v>0</v>
      </c>
      <c r="Y1111" t="s">
        <v>250</v>
      </c>
    </row>
    <row r="1112" spans="1:25" x14ac:dyDescent="0.25">
      <c r="A1112">
        <v>1111</v>
      </c>
      <c r="B1112">
        <v>64401</v>
      </c>
      <c r="C1112">
        <v>0</v>
      </c>
      <c r="D1112">
        <v>0</v>
      </c>
      <c r="E1112" t="s">
        <v>191</v>
      </c>
      <c r="F1112" t="s">
        <v>192</v>
      </c>
      <c r="G1112">
        <v>1</v>
      </c>
      <c r="H1112" s="6">
        <v>187694</v>
      </c>
      <c r="I1112" s="7">
        <v>45744</v>
      </c>
      <c r="J1112" s="7">
        <v>45744</v>
      </c>
      <c r="K1112" t="s">
        <v>80</v>
      </c>
      <c r="L1112" t="s">
        <v>40</v>
      </c>
      <c r="M1112" t="s">
        <v>5</v>
      </c>
      <c r="N1112" t="s">
        <v>41</v>
      </c>
      <c r="O1112" t="s">
        <v>57</v>
      </c>
      <c r="P1112" t="s">
        <v>2082</v>
      </c>
      <c r="Q1112">
        <v>6.8</v>
      </c>
      <c r="R1112">
        <v>0</v>
      </c>
      <c r="S1112">
        <v>0</v>
      </c>
      <c r="U1112">
        <v>12763</v>
      </c>
      <c r="V1112">
        <v>12763</v>
      </c>
      <c r="W1112">
        <v>0</v>
      </c>
      <c r="X1112">
        <v>0</v>
      </c>
      <c r="Y1112" t="s">
        <v>81</v>
      </c>
    </row>
    <row r="1113" spans="1:25" x14ac:dyDescent="0.25">
      <c r="A1113">
        <v>1112</v>
      </c>
      <c r="B1113">
        <v>64398</v>
      </c>
      <c r="C1113">
        <v>0</v>
      </c>
      <c r="D1113">
        <v>0</v>
      </c>
      <c r="E1113" t="s">
        <v>172</v>
      </c>
      <c r="F1113" t="s">
        <v>173</v>
      </c>
      <c r="G1113">
        <v>1</v>
      </c>
      <c r="H1113" s="6">
        <v>238713</v>
      </c>
      <c r="I1113" s="7">
        <v>45744</v>
      </c>
      <c r="J1113" s="7">
        <v>45744</v>
      </c>
      <c r="K1113" t="s">
        <v>80</v>
      </c>
      <c r="L1113" t="s">
        <v>40</v>
      </c>
      <c r="M1113" t="s">
        <v>5</v>
      </c>
      <c r="N1113" t="s">
        <v>41</v>
      </c>
      <c r="O1113" t="s">
        <v>57</v>
      </c>
      <c r="P1113" t="s">
        <v>2082</v>
      </c>
      <c r="Q1113">
        <v>6.8</v>
      </c>
      <c r="R1113">
        <v>0</v>
      </c>
      <c r="S1113">
        <v>0</v>
      </c>
      <c r="U1113">
        <v>16232</v>
      </c>
      <c r="V1113">
        <v>16232</v>
      </c>
      <c r="W1113">
        <v>0</v>
      </c>
      <c r="X1113">
        <v>0</v>
      </c>
      <c r="Y1113" t="s">
        <v>81</v>
      </c>
    </row>
    <row r="1114" spans="1:25" x14ac:dyDescent="0.25">
      <c r="A1114">
        <v>1113</v>
      </c>
      <c r="B1114">
        <v>64400</v>
      </c>
      <c r="C1114">
        <v>0</v>
      </c>
      <c r="D1114">
        <v>0</v>
      </c>
      <c r="E1114" t="s">
        <v>176</v>
      </c>
      <c r="F1114" t="s">
        <v>177</v>
      </c>
      <c r="G1114">
        <v>1</v>
      </c>
      <c r="H1114" s="6">
        <v>246420</v>
      </c>
      <c r="I1114" s="7">
        <v>45744</v>
      </c>
      <c r="J1114" s="7">
        <v>45744</v>
      </c>
      <c r="K1114" t="s">
        <v>80</v>
      </c>
      <c r="L1114" t="s">
        <v>40</v>
      </c>
      <c r="M1114" t="s">
        <v>5</v>
      </c>
      <c r="N1114" t="s">
        <v>41</v>
      </c>
      <c r="O1114" t="s">
        <v>57</v>
      </c>
      <c r="P1114" t="s">
        <v>2082</v>
      </c>
      <c r="Q1114">
        <v>6.8</v>
      </c>
      <c r="R1114">
        <v>0</v>
      </c>
      <c r="S1114">
        <v>0</v>
      </c>
      <c r="U1114">
        <v>16757</v>
      </c>
      <c r="V1114">
        <v>16757</v>
      </c>
      <c r="W1114">
        <v>0</v>
      </c>
      <c r="X1114">
        <v>0</v>
      </c>
      <c r="Y1114" t="s">
        <v>81</v>
      </c>
    </row>
    <row r="1115" spans="1:25" x14ac:dyDescent="0.25">
      <c r="A1115">
        <v>1114</v>
      </c>
      <c r="B1115">
        <v>64397</v>
      </c>
      <c r="C1115">
        <v>0</v>
      </c>
      <c r="D1115">
        <v>0</v>
      </c>
      <c r="E1115" t="s">
        <v>168</v>
      </c>
      <c r="F1115" t="s">
        <v>169</v>
      </c>
      <c r="G1115">
        <v>1</v>
      </c>
      <c r="H1115" s="6">
        <v>185531</v>
      </c>
      <c r="I1115" s="7">
        <v>45744</v>
      </c>
      <c r="J1115" s="7">
        <v>45744</v>
      </c>
      <c r="K1115" t="s">
        <v>80</v>
      </c>
      <c r="L1115" t="s">
        <v>40</v>
      </c>
      <c r="M1115" t="s">
        <v>5</v>
      </c>
      <c r="N1115" t="s">
        <v>41</v>
      </c>
      <c r="O1115" t="s">
        <v>57</v>
      </c>
      <c r="P1115" t="s">
        <v>2082</v>
      </c>
      <c r="Q1115">
        <v>6.8</v>
      </c>
      <c r="R1115">
        <v>0</v>
      </c>
      <c r="S1115">
        <v>0</v>
      </c>
      <c r="U1115">
        <v>12616</v>
      </c>
      <c r="V1115">
        <v>12616</v>
      </c>
      <c r="W1115">
        <v>0</v>
      </c>
      <c r="X1115">
        <v>0</v>
      </c>
      <c r="Y1115" t="s">
        <v>81</v>
      </c>
    </row>
    <row r="1116" spans="1:25" x14ac:dyDescent="0.25">
      <c r="A1116">
        <v>1115</v>
      </c>
      <c r="B1116">
        <v>64399</v>
      </c>
      <c r="C1116">
        <v>0</v>
      </c>
      <c r="D1116">
        <v>0</v>
      </c>
      <c r="E1116" t="s">
        <v>170</v>
      </c>
      <c r="F1116" t="s">
        <v>171</v>
      </c>
      <c r="G1116">
        <v>1</v>
      </c>
      <c r="H1116" s="6">
        <v>156167</v>
      </c>
      <c r="I1116" s="7">
        <v>45744</v>
      </c>
      <c r="J1116" s="7">
        <v>45744</v>
      </c>
      <c r="K1116" t="s">
        <v>80</v>
      </c>
      <c r="L1116" t="s">
        <v>40</v>
      </c>
      <c r="M1116" t="s">
        <v>5</v>
      </c>
      <c r="N1116" t="s">
        <v>41</v>
      </c>
      <c r="O1116" t="s">
        <v>57</v>
      </c>
      <c r="P1116" t="s">
        <v>2082</v>
      </c>
      <c r="Q1116">
        <v>6.8</v>
      </c>
      <c r="R1116">
        <v>0</v>
      </c>
      <c r="S1116">
        <v>0</v>
      </c>
      <c r="U1116">
        <v>10619</v>
      </c>
      <c r="V1116">
        <v>10619</v>
      </c>
      <c r="W1116">
        <v>0</v>
      </c>
      <c r="X1116">
        <v>0</v>
      </c>
      <c r="Y1116" t="s">
        <v>81</v>
      </c>
    </row>
    <row r="1117" spans="1:25" x14ac:dyDescent="0.25">
      <c r="A1117">
        <v>1116</v>
      </c>
      <c r="B1117">
        <v>64373</v>
      </c>
      <c r="C1117">
        <v>0</v>
      </c>
      <c r="D1117">
        <v>0</v>
      </c>
      <c r="E1117" t="s">
        <v>1007</v>
      </c>
      <c r="F1117" t="s">
        <v>1008</v>
      </c>
      <c r="G1117">
        <v>1</v>
      </c>
      <c r="H1117" s="6">
        <v>2537897</v>
      </c>
      <c r="I1117" s="7">
        <v>45744</v>
      </c>
      <c r="J1117" s="7">
        <v>45744</v>
      </c>
      <c r="K1117">
        <v>7</v>
      </c>
      <c r="L1117" t="s">
        <v>40</v>
      </c>
      <c r="M1117" t="s">
        <v>5</v>
      </c>
      <c r="N1117" t="s">
        <v>41</v>
      </c>
      <c r="O1117" t="s">
        <v>57</v>
      </c>
      <c r="P1117" t="s">
        <v>2082</v>
      </c>
      <c r="Q1117">
        <v>7</v>
      </c>
      <c r="R1117">
        <v>0</v>
      </c>
      <c r="S1117">
        <v>0</v>
      </c>
      <c r="U1117">
        <v>177653</v>
      </c>
      <c r="V1117">
        <v>177653</v>
      </c>
      <c r="W1117">
        <v>0</v>
      </c>
      <c r="X1117">
        <v>0</v>
      </c>
      <c r="Y1117" t="s">
        <v>48</v>
      </c>
    </row>
    <row r="1118" spans="1:25" x14ac:dyDescent="0.25">
      <c r="A1118">
        <v>1117</v>
      </c>
      <c r="B1118">
        <v>64394</v>
      </c>
      <c r="C1118">
        <v>0</v>
      </c>
      <c r="D1118">
        <v>0</v>
      </c>
      <c r="E1118" t="s">
        <v>105</v>
      </c>
      <c r="F1118" t="s">
        <v>106</v>
      </c>
      <c r="G1118">
        <v>1</v>
      </c>
      <c r="H1118" s="6">
        <v>84791</v>
      </c>
      <c r="I1118" s="7">
        <v>45744</v>
      </c>
      <c r="J1118" s="7">
        <v>45744</v>
      </c>
      <c r="K1118" t="s">
        <v>80</v>
      </c>
      <c r="L1118" t="s">
        <v>40</v>
      </c>
      <c r="M1118" t="s">
        <v>5</v>
      </c>
      <c r="N1118" t="s">
        <v>41</v>
      </c>
      <c r="O1118" t="s">
        <v>57</v>
      </c>
      <c r="P1118" t="s">
        <v>2082</v>
      </c>
      <c r="Q1118">
        <v>6.8</v>
      </c>
      <c r="R1118">
        <v>0</v>
      </c>
      <c r="S1118">
        <v>0</v>
      </c>
      <c r="U1118">
        <v>5766</v>
      </c>
      <c r="V1118">
        <v>5766</v>
      </c>
      <c r="W1118">
        <v>0</v>
      </c>
      <c r="X1118">
        <v>0</v>
      </c>
      <c r="Y1118" t="s">
        <v>81</v>
      </c>
    </row>
    <row r="1119" spans="1:25" x14ac:dyDescent="0.25">
      <c r="A1119">
        <v>1118</v>
      </c>
      <c r="B1119">
        <v>64374</v>
      </c>
      <c r="C1119">
        <v>0</v>
      </c>
      <c r="D1119">
        <v>0</v>
      </c>
      <c r="E1119" t="s">
        <v>1486</v>
      </c>
      <c r="F1119" t="s">
        <v>1487</v>
      </c>
      <c r="G1119">
        <v>1</v>
      </c>
      <c r="H1119" s="6">
        <v>1807287</v>
      </c>
      <c r="I1119" s="7">
        <v>45744</v>
      </c>
      <c r="J1119" s="7">
        <v>45744</v>
      </c>
      <c r="K1119">
        <v>7</v>
      </c>
      <c r="L1119" t="s">
        <v>40</v>
      </c>
      <c r="M1119" t="s">
        <v>5</v>
      </c>
      <c r="N1119" t="s">
        <v>41</v>
      </c>
      <c r="O1119" t="s">
        <v>47</v>
      </c>
      <c r="P1119" t="s">
        <v>2082</v>
      </c>
      <c r="Q1119">
        <v>7</v>
      </c>
      <c r="R1119">
        <v>0</v>
      </c>
      <c r="S1119">
        <v>0</v>
      </c>
      <c r="U1119">
        <v>126510</v>
      </c>
      <c r="V1119">
        <v>126510</v>
      </c>
      <c r="W1119">
        <v>0</v>
      </c>
      <c r="X1119">
        <v>0</v>
      </c>
      <c r="Y1119" t="s">
        <v>72</v>
      </c>
    </row>
    <row r="1120" spans="1:25" x14ac:dyDescent="0.25">
      <c r="A1120">
        <v>1119</v>
      </c>
      <c r="B1120">
        <v>64396</v>
      </c>
      <c r="C1120">
        <v>0</v>
      </c>
      <c r="D1120">
        <v>0</v>
      </c>
      <c r="E1120" t="s">
        <v>78</v>
      </c>
      <c r="F1120" t="s">
        <v>79</v>
      </c>
      <c r="G1120">
        <v>1</v>
      </c>
      <c r="H1120" s="6">
        <v>263076</v>
      </c>
      <c r="I1120" s="7">
        <v>45744</v>
      </c>
      <c r="J1120" s="7">
        <v>45744</v>
      </c>
      <c r="K1120" t="s">
        <v>80</v>
      </c>
      <c r="L1120" t="s">
        <v>40</v>
      </c>
      <c r="M1120" t="s">
        <v>5</v>
      </c>
      <c r="N1120" t="s">
        <v>41</v>
      </c>
      <c r="O1120" t="s">
        <v>57</v>
      </c>
      <c r="P1120" t="s">
        <v>2082</v>
      </c>
      <c r="Q1120">
        <v>6.8</v>
      </c>
      <c r="R1120">
        <v>0</v>
      </c>
      <c r="S1120">
        <v>0</v>
      </c>
      <c r="U1120">
        <v>17889</v>
      </c>
      <c r="V1120">
        <v>17889</v>
      </c>
      <c r="W1120">
        <v>0</v>
      </c>
      <c r="X1120">
        <v>0</v>
      </c>
      <c r="Y1120" t="s">
        <v>81</v>
      </c>
    </row>
    <row r="1121" spans="1:25" x14ac:dyDescent="0.25">
      <c r="A1121">
        <v>1120</v>
      </c>
      <c r="B1121">
        <v>64395</v>
      </c>
      <c r="C1121">
        <v>0</v>
      </c>
      <c r="D1121">
        <v>0</v>
      </c>
      <c r="E1121" t="s">
        <v>88</v>
      </c>
      <c r="F1121" t="s">
        <v>89</v>
      </c>
      <c r="G1121">
        <v>1</v>
      </c>
      <c r="H1121" s="6">
        <v>79400</v>
      </c>
      <c r="I1121" s="7">
        <v>45744</v>
      </c>
      <c r="J1121" s="7">
        <v>45744</v>
      </c>
      <c r="K1121" t="s">
        <v>80</v>
      </c>
      <c r="L1121" t="s">
        <v>40</v>
      </c>
      <c r="M1121" t="s">
        <v>5</v>
      </c>
      <c r="N1121" t="s">
        <v>41</v>
      </c>
      <c r="O1121" t="s">
        <v>57</v>
      </c>
      <c r="P1121" t="s">
        <v>2082</v>
      </c>
      <c r="Q1121">
        <v>6.8</v>
      </c>
      <c r="R1121">
        <v>0</v>
      </c>
      <c r="S1121">
        <v>0</v>
      </c>
      <c r="U1121">
        <v>5399</v>
      </c>
      <c r="V1121">
        <v>5399</v>
      </c>
      <c r="W1121">
        <v>0</v>
      </c>
      <c r="X1121">
        <v>0</v>
      </c>
      <c r="Y1121" t="s">
        <v>81</v>
      </c>
    </row>
    <row r="1122" spans="1:25" x14ac:dyDescent="0.25">
      <c r="A1122">
        <v>1121</v>
      </c>
      <c r="B1122">
        <v>64369</v>
      </c>
      <c r="C1122">
        <v>0</v>
      </c>
      <c r="D1122">
        <v>0</v>
      </c>
      <c r="E1122" t="s">
        <v>1636</v>
      </c>
      <c r="F1122" t="s">
        <v>1637</v>
      </c>
      <c r="G1122">
        <v>1</v>
      </c>
      <c r="H1122" s="6">
        <v>15000000</v>
      </c>
      <c r="I1122" s="7">
        <v>45744</v>
      </c>
      <c r="J1122" s="7">
        <v>45744</v>
      </c>
      <c r="K1122">
        <v>7</v>
      </c>
      <c r="L1122" t="s">
        <v>40</v>
      </c>
      <c r="M1122" t="s">
        <v>5</v>
      </c>
      <c r="N1122" t="s">
        <v>41</v>
      </c>
      <c r="O1122" t="s">
        <v>47</v>
      </c>
      <c r="P1122" t="s">
        <v>2082</v>
      </c>
      <c r="Q1122">
        <v>7</v>
      </c>
      <c r="R1122">
        <v>0</v>
      </c>
      <c r="S1122">
        <v>0</v>
      </c>
      <c r="U1122">
        <v>1050000</v>
      </c>
      <c r="V1122">
        <v>1050000</v>
      </c>
      <c r="W1122">
        <v>0</v>
      </c>
      <c r="X1122">
        <v>0</v>
      </c>
      <c r="Y1122" t="s">
        <v>48</v>
      </c>
    </row>
    <row r="1123" spans="1:25" x14ac:dyDescent="0.25">
      <c r="A1123">
        <v>1122</v>
      </c>
      <c r="B1123">
        <v>64372</v>
      </c>
      <c r="C1123">
        <v>0</v>
      </c>
      <c r="D1123">
        <v>0</v>
      </c>
      <c r="E1123" t="s">
        <v>1666</v>
      </c>
      <c r="F1123" t="s">
        <v>1667</v>
      </c>
      <c r="G1123">
        <v>1</v>
      </c>
      <c r="H1123" s="6">
        <v>38654207</v>
      </c>
      <c r="I1123" s="7">
        <v>45744</v>
      </c>
      <c r="J1123" s="7">
        <v>45744</v>
      </c>
      <c r="K1123">
        <v>15</v>
      </c>
      <c r="L1123" t="s">
        <v>40</v>
      </c>
      <c r="M1123" t="s">
        <v>5</v>
      </c>
      <c r="N1123" t="s">
        <v>41</v>
      </c>
      <c r="O1123" t="s">
        <v>77</v>
      </c>
      <c r="P1123" t="s">
        <v>2082</v>
      </c>
      <c r="Q1123">
        <v>5.6</v>
      </c>
      <c r="R1123">
        <v>9.4</v>
      </c>
      <c r="S1123">
        <v>0</v>
      </c>
      <c r="U1123">
        <v>5798131</v>
      </c>
      <c r="V1123">
        <v>2164636</v>
      </c>
      <c r="W1123">
        <v>3633495</v>
      </c>
      <c r="X1123">
        <v>0</v>
      </c>
      <c r="Y1123" t="s">
        <v>109</v>
      </c>
    </row>
    <row r="1124" spans="1:25" x14ac:dyDescent="0.25">
      <c r="A1124">
        <v>1123</v>
      </c>
      <c r="B1124">
        <v>64365</v>
      </c>
      <c r="C1124">
        <v>0</v>
      </c>
      <c r="D1124">
        <v>0</v>
      </c>
      <c r="E1124" t="s">
        <v>2503</v>
      </c>
      <c r="F1124" t="s">
        <v>2504</v>
      </c>
      <c r="G1124">
        <v>1</v>
      </c>
      <c r="H1124" s="6">
        <v>649412</v>
      </c>
      <c r="I1124" s="7">
        <v>45743</v>
      </c>
      <c r="J1124" s="7">
        <v>45743</v>
      </c>
      <c r="K1124">
        <v>15</v>
      </c>
      <c r="L1124" t="s">
        <v>40</v>
      </c>
      <c r="M1124" t="s">
        <v>5</v>
      </c>
      <c r="N1124" t="s">
        <v>41</v>
      </c>
      <c r="O1124" t="s">
        <v>54</v>
      </c>
      <c r="P1124" t="s">
        <v>2082</v>
      </c>
      <c r="Q1124">
        <v>15</v>
      </c>
      <c r="R1124">
        <v>0</v>
      </c>
      <c r="S1124">
        <v>0</v>
      </c>
      <c r="U1124">
        <v>97412</v>
      </c>
      <c r="V1124">
        <v>97412</v>
      </c>
      <c r="W1124">
        <v>0</v>
      </c>
      <c r="X1124">
        <v>0</v>
      </c>
      <c r="Y1124" t="s">
        <v>48</v>
      </c>
    </row>
    <row r="1125" spans="1:25" x14ac:dyDescent="0.25">
      <c r="A1125">
        <v>1124</v>
      </c>
      <c r="B1125">
        <v>64367</v>
      </c>
      <c r="C1125">
        <v>0</v>
      </c>
      <c r="D1125">
        <v>0</v>
      </c>
      <c r="E1125" t="s">
        <v>1157</v>
      </c>
      <c r="F1125" t="s">
        <v>1158</v>
      </c>
      <c r="G1125">
        <v>1</v>
      </c>
      <c r="H1125" s="6">
        <v>4331598</v>
      </c>
      <c r="I1125" s="7">
        <v>45743</v>
      </c>
      <c r="J1125" s="7">
        <v>45743</v>
      </c>
      <c r="K1125">
        <v>15</v>
      </c>
      <c r="L1125" t="s">
        <v>40</v>
      </c>
      <c r="M1125" t="s">
        <v>5</v>
      </c>
      <c r="N1125" t="s">
        <v>41</v>
      </c>
      <c r="O1125" t="s">
        <v>54</v>
      </c>
      <c r="P1125" t="s">
        <v>2082</v>
      </c>
      <c r="Q1125">
        <v>5</v>
      </c>
      <c r="R1125">
        <v>10</v>
      </c>
      <c r="S1125">
        <v>0</v>
      </c>
      <c r="U1125">
        <v>649740</v>
      </c>
      <c r="V1125">
        <v>216580</v>
      </c>
      <c r="W1125">
        <v>433160</v>
      </c>
      <c r="X1125">
        <v>0</v>
      </c>
      <c r="Y1125" t="s">
        <v>44</v>
      </c>
    </row>
    <row r="1126" spans="1:25" x14ac:dyDescent="0.25">
      <c r="A1126">
        <v>1125</v>
      </c>
      <c r="B1126">
        <v>64363</v>
      </c>
      <c r="C1126">
        <v>0</v>
      </c>
      <c r="D1126">
        <v>0</v>
      </c>
      <c r="E1126" t="s">
        <v>2196</v>
      </c>
      <c r="F1126" t="s">
        <v>2197</v>
      </c>
      <c r="G1126">
        <v>1</v>
      </c>
      <c r="H1126" s="6">
        <v>703276</v>
      </c>
      <c r="I1126" s="7">
        <v>45743</v>
      </c>
      <c r="J1126" s="7">
        <v>45743</v>
      </c>
      <c r="K1126">
        <v>8</v>
      </c>
      <c r="L1126" t="s">
        <v>40</v>
      </c>
      <c r="M1126" t="s">
        <v>5</v>
      </c>
      <c r="N1126" t="s">
        <v>41</v>
      </c>
      <c r="O1126" t="s">
        <v>57</v>
      </c>
      <c r="P1126" t="s">
        <v>2082</v>
      </c>
      <c r="Q1126">
        <v>8</v>
      </c>
      <c r="R1126">
        <v>0</v>
      </c>
      <c r="S1126">
        <v>0</v>
      </c>
      <c r="U1126">
        <v>56262</v>
      </c>
      <c r="V1126">
        <v>56262</v>
      </c>
      <c r="W1126">
        <v>0</v>
      </c>
      <c r="X1126">
        <v>0</v>
      </c>
      <c r="Y1126" t="s">
        <v>48</v>
      </c>
    </row>
    <row r="1127" spans="1:25" x14ac:dyDescent="0.25">
      <c r="A1127">
        <v>1126</v>
      </c>
      <c r="B1127">
        <v>64366</v>
      </c>
      <c r="C1127">
        <v>0</v>
      </c>
      <c r="D1127">
        <v>0</v>
      </c>
      <c r="E1127" t="s">
        <v>1863</v>
      </c>
      <c r="F1127" t="s">
        <v>1864</v>
      </c>
      <c r="G1127">
        <v>1</v>
      </c>
      <c r="H1127" s="6">
        <v>1298824</v>
      </c>
      <c r="I1127" s="7">
        <v>45743</v>
      </c>
      <c r="J1127" s="7">
        <v>45743</v>
      </c>
      <c r="K1127">
        <v>15</v>
      </c>
      <c r="L1127" t="s">
        <v>40</v>
      </c>
      <c r="M1127" t="s">
        <v>5</v>
      </c>
      <c r="N1127" t="s">
        <v>41</v>
      </c>
      <c r="O1127" t="s">
        <v>54</v>
      </c>
      <c r="P1127" t="s">
        <v>2082</v>
      </c>
      <c r="Q1127">
        <v>15</v>
      </c>
      <c r="R1127">
        <v>0</v>
      </c>
      <c r="S1127">
        <v>0</v>
      </c>
      <c r="U1127">
        <v>194824</v>
      </c>
      <c r="V1127">
        <v>194824</v>
      </c>
      <c r="W1127">
        <v>0</v>
      </c>
      <c r="X1127">
        <v>0</v>
      </c>
      <c r="Y1127" t="s">
        <v>48</v>
      </c>
    </row>
    <row r="1128" spans="1:25" x14ac:dyDescent="0.25">
      <c r="A1128">
        <v>1127</v>
      </c>
      <c r="B1128">
        <v>64362</v>
      </c>
      <c r="C1128">
        <v>0</v>
      </c>
      <c r="D1128">
        <v>0</v>
      </c>
      <c r="E1128" t="s">
        <v>2501</v>
      </c>
      <c r="F1128" t="s">
        <v>2502</v>
      </c>
      <c r="G1128">
        <v>1</v>
      </c>
      <c r="H1128" s="6">
        <v>2340967</v>
      </c>
      <c r="I1128" s="7">
        <v>45743</v>
      </c>
      <c r="J1128" s="7">
        <v>45743</v>
      </c>
      <c r="K1128">
        <v>9</v>
      </c>
      <c r="L1128" t="s">
        <v>40</v>
      </c>
      <c r="M1128" t="s">
        <v>5</v>
      </c>
      <c r="N1128" t="s">
        <v>41</v>
      </c>
      <c r="O1128" t="s">
        <v>54</v>
      </c>
      <c r="P1128" t="s">
        <v>2082</v>
      </c>
      <c r="Q1128">
        <v>9</v>
      </c>
      <c r="R1128">
        <v>0</v>
      </c>
      <c r="S1128">
        <v>0</v>
      </c>
      <c r="U1128">
        <v>210687</v>
      </c>
      <c r="V1128">
        <v>210687</v>
      </c>
      <c r="W1128">
        <v>0</v>
      </c>
      <c r="X1128">
        <v>0</v>
      </c>
      <c r="Y1128" t="s">
        <v>48</v>
      </c>
    </row>
    <row r="1129" spans="1:25" x14ac:dyDescent="0.25">
      <c r="A1129">
        <v>1128</v>
      </c>
      <c r="B1129">
        <v>64364</v>
      </c>
      <c r="C1129">
        <v>0</v>
      </c>
      <c r="D1129">
        <v>0</v>
      </c>
      <c r="E1129" t="s">
        <v>1064</v>
      </c>
      <c r="F1129" t="s">
        <v>1065</v>
      </c>
      <c r="G1129">
        <v>1</v>
      </c>
      <c r="H1129" s="6">
        <v>66410000</v>
      </c>
      <c r="I1129" s="7">
        <v>45743</v>
      </c>
      <c r="J1129" s="7">
        <v>45743</v>
      </c>
      <c r="K1129">
        <v>15</v>
      </c>
      <c r="L1129" t="s">
        <v>40</v>
      </c>
      <c r="M1129" t="s">
        <v>5</v>
      </c>
      <c r="N1129" t="s">
        <v>41</v>
      </c>
      <c r="O1129" t="s">
        <v>54</v>
      </c>
      <c r="P1129" t="s">
        <v>2082</v>
      </c>
      <c r="Q1129">
        <v>4.5</v>
      </c>
      <c r="R1129">
        <v>10.5</v>
      </c>
      <c r="S1129">
        <v>0</v>
      </c>
      <c r="U1129">
        <v>9961500</v>
      </c>
      <c r="V1129">
        <v>2988450</v>
      </c>
      <c r="W1129">
        <v>6973050</v>
      </c>
      <c r="X1129">
        <v>0</v>
      </c>
      <c r="Y1129" t="s">
        <v>48</v>
      </c>
    </row>
    <row r="1130" spans="1:25" x14ac:dyDescent="0.25">
      <c r="A1130">
        <v>1129</v>
      </c>
      <c r="B1130">
        <v>64355</v>
      </c>
      <c r="C1130">
        <v>0</v>
      </c>
      <c r="D1130">
        <v>0</v>
      </c>
      <c r="E1130" t="s">
        <v>995</v>
      </c>
      <c r="F1130" t="s">
        <v>996</v>
      </c>
      <c r="G1130">
        <v>1</v>
      </c>
      <c r="H1130" s="6">
        <v>3000000</v>
      </c>
      <c r="I1130" s="7">
        <v>45742</v>
      </c>
      <c r="J1130" s="7">
        <v>45742</v>
      </c>
      <c r="K1130">
        <v>6</v>
      </c>
      <c r="L1130" t="s">
        <v>40</v>
      </c>
      <c r="M1130" t="s">
        <v>5</v>
      </c>
      <c r="N1130" t="s">
        <v>41</v>
      </c>
      <c r="O1130" t="s">
        <v>47</v>
      </c>
      <c r="P1130" t="s">
        <v>2082</v>
      </c>
      <c r="Q1130">
        <v>6</v>
      </c>
      <c r="R1130">
        <v>0</v>
      </c>
      <c r="S1130">
        <v>0</v>
      </c>
      <c r="U1130">
        <v>180000</v>
      </c>
      <c r="V1130">
        <v>180000</v>
      </c>
      <c r="W1130">
        <v>0</v>
      </c>
      <c r="X1130">
        <v>0</v>
      </c>
      <c r="Y1130" t="s">
        <v>109</v>
      </c>
    </row>
    <row r="1131" spans="1:25" x14ac:dyDescent="0.25">
      <c r="A1131">
        <v>1130</v>
      </c>
      <c r="B1131">
        <v>64358</v>
      </c>
      <c r="C1131">
        <v>0</v>
      </c>
      <c r="D1131">
        <v>0</v>
      </c>
      <c r="E1131" t="s">
        <v>580</v>
      </c>
      <c r="F1131" t="s">
        <v>581</v>
      </c>
      <c r="G1131">
        <v>1</v>
      </c>
      <c r="H1131" s="6">
        <v>10090189</v>
      </c>
      <c r="I1131" s="7">
        <v>45742</v>
      </c>
      <c r="J1131" s="7">
        <v>45742</v>
      </c>
      <c r="K1131">
        <v>4</v>
      </c>
      <c r="L1131" t="s">
        <v>40</v>
      </c>
      <c r="M1131" t="s">
        <v>4</v>
      </c>
      <c r="N1131" t="s">
        <v>41</v>
      </c>
      <c r="O1131" t="s">
        <v>51</v>
      </c>
      <c r="P1131" t="s">
        <v>2082</v>
      </c>
      <c r="Q1131">
        <v>4</v>
      </c>
      <c r="R1131">
        <v>0</v>
      </c>
      <c r="S1131">
        <v>0</v>
      </c>
      <c r="U1131">
        <v>403608</v>
      </c>
      <c r="V1131">
        <v>403608</v>
      </c>
      <c r="W1131">
        <v>0</v>
      </c>
      <c r="X1131">
        <v>0</v>
      </c>
      <c r="Y1131" t="s">
        <v>48</v>
      </c>
    </row>
    <row r="1132" spans="1:25" x14ac:dyDescent="0.25">
      <c r="A1132">
        <v>1131</v>
      </c>
      <c r="B1132">
        <v>64357</v>
      </c>
      <c r="C1132">
        <v>0</v>
      </c>
      <c r="D1132">
        <v>0</v>
      </c>
      <c r="E1132" t="s">
        <v>640</v>
      </c>
      <c r="F1132" t="s">
        <v>641</v>
      </c>
      <c r="G1132">
        <v>1</v>
      </c>
      <c r="H1132" s="6">
        <v>2976176</v>
      </c>
      <c r="I1132" s="7">
        <v>45742</v>
      </c>
      <c r="J1132" s="7">
        <v>45742</v>
      </c>
      <c r="K1132">
        <v>4</v>
      </c>
      <c r="L1132" t="s">
        <v>40</v>
      </c>
      <c r="M1132" t="s">
        <v>4</v>
      </c>
      <c r="N1132" t="s">
        <v>41</v>
      </c>
      <c r="O1132" t="s">
        <v>51</v>
      </c>
      <c r="P1132" t="s">
        <v>2082</v>
      </c>
      <c r="Q1132">
        <v>4</v>
      </c>
      <c r="R1132">
        <v>0</v>
      </c>
      <c r="S1132">
        <v>0</v>
      </c>
      <c r="U1132">
        <v>119047</v>
      </c>
      <c r="V1132">
        <v>119047</v>
      </c>
      <c r="W1132">
        <v>0</v>
      </c>
      <c r="X1132">
        <v>0</v>
      </c>
      <c r="Y1132" t="s">
        <v>48</v>
      </c>
    </row>
    <row r="1133" spans="1:25" x14ac:dyDescent="0.25">
      <c r="A1133">
        <v>1132</v>
      </c>
      <c r="B1133">
        <v>64438</v>
      </c>
      <c r="C1133">
        <v>0</v>
      </c>
      <c r="D1133">
        <v>0</v>
      </c>
      <c r="E1133" t="s">
        <v>1083</v>
      </c>
      <c r="F1133" t="s">
        <v>1084</v>
      </c>
      <c r="G1133">
        <v>1</v>
      </c>
      <c r="H1133" s="6">
        <v>183000</v>
      </c>
      <c r="I1133" s="7">
        <v>45742</v>
      </c>
      <c r="J1133" s="7">
        <v>45742</v>
      </c>
      <c r="K1133">
        <v>15</v>
      </c>
      <c r="L1133" t="s">
        <v>459</v>
      </c>
      <c r="M1133" t="s">
        <v>3</v>
      </c>
      <c r="N1133" t="s">
        <v>41</v>
      </c>
      <c r="O1133" t="s">
        <v>51</v>
      </c>
      <c r="P1133" t="s">
        <v>2082</v>
      </c>
      <c r="Q1133">
        <v>15</v>
      </c>
      <c r="R1133">
        <v>0</v>
      </c>
      <c r="S1133">
        <v>0</v>
      </c>
      <c r="U1133">
        <v>27450</v>
      </c>
      <c r="V1133">
        <v>27450</v>
      </c>
      <c r="W1133">
        <v>0</v>
      </c>
      <c r="X1133">
        <v>0</v>
      </c>
      <c r="Y1133" t="s">
        <v>48</v>
      </c>
    </row>
    <row r="1134" spans="1:25" x14ac:dyDescent="0.25">
      <c r="A1134">
        <v>1133</v>
      </c>
      <c r="B1134">
        <v>64359</v>
      </c>
      <c r="C1134">
        <v>0</v>
      </c>
      <c r="D1134">
        <v>0</v>
      </c>
      <c r="E1134" t="s">
        <v>1163</v>
      </c>
      <c r="F1134" t="s">
        <v>1164</v>
      </c>
      <c r="G1134">
        <v>1</v>
      </c>
      <c r="H1134" s="6">
        <v>875247</v>
      </c>
      <c r="I1134" s="7">
        <v>45742</v>
      </c>
      <c r="J1134" s="7">
        <v>45742</v>
      </c>
      <c r="K1134">
        <v>15</v>
      </c>
      <c r="L1134" t="s">
        <v>40</v>
      </c>
      <c r="M1134" t="s">
        <v>5</v>
      </c>
      <c r="N1134" t="s">
        <v>41</v>
      </c>
      <c r="O1134" t="s">
        <v>54</v>
      </c>
      <c r="P1134" t="s">
        <v>2082</v>
      </c>
      <c r="Q1134">
        <v>5</v>
      </c>
      <c r="R1134">
        <v>10</v>
      </c>
      <c r="S1134">
        <v>0</v>
      </c>
      <c r="U1134">
        <v>131287</v>
      </c>
      <c r="V1134">
        <v>43762</v>
      </c>
      <c r="W1134">
        <v>87525</v>
      </c>
      <c r="X1134">
        <v>0</v>
      </c>
      <c r="Y1134" t="s">
        <v>44</v>
      </c>
    </row>
    <row r="1135" spans="1:25" x14ac:dyDescent="0.25">
      <c r="A1135">
        <v>1134</v>
      </c>
      <c r="B1135">
        <v>64344</v>
      </c>
      <c r="C1135">
        <v>0</v>
      </c>
      <c r="D1135">
        <v>0</v>
      </c>
      <c r="E1135" t="s">
        <v>2020</v>
      </c>
      <c r="F1135" t="s">
        <v>2021</v>
      </c>
      <c r="G1135">
        <v>1</v>
      </c>
      <c r="H1135" s="6">
        <v>413299</v>
      </c>
      <c r="I1135" s="7">
        <v>45741</v>
      </c>
      <c r="J1135" s="7">
        <v>45741</v>
      </c>
      <c r="K1135">
        <v>15</v>
      </c>
      <c r="L1135" t="s">
        <v>40</v>
      </c>
      <c r="M1135" t="s">
        <v>5</v>
      </c>
      <c r="N1135" t="s">
        <v>41</v>
      </c>
      <c r="O1135" t="s">
        <v>47</v>
      </c>
      <c r="P1135" t="s">
        <v>2082</v>
      </c>
      <c r="Q1135">
        <v>2</v>
      </c>
      <c r="R1135">
        <v>13</v>
      </c>
      <c r="S1135">
        <v>0</v>
      </c>
      <c r="U1135">
        <v>61995</v>
      </c>
      <c r="V1135">
        <v>8266</v>
      </c>
      <c r="W1135">
        <v>53729</v>
      </c>
      <c r="X1135">
        <v>0</v>
      </c>
      <c r="Y1135" t="s">
        <v>250</v>
      </c>
    </row>
    <row r="1136" spans="1:25" x14ac:dyDescent="0.25">
      <c r="A1136">
        <v>1135</v>
      </c>
      <c r="B1136">
        <v>64346</v>
      </c>
      <c r="C1136">
        <v>0</v>
      </c>
      <c r="D1136">
        <v>0</v>
      </c>
      <c r="E1136" t="s">
        <v>1848</v>
      </c>
      <c r="F1136" t="s">
        <v>1849</v>
      </c>
      <c r="G1136">
        <v>1</v>
      </c>
      <c r="H1136" s="6">
        <v>16131724</v>
      </c>
      <c r="I1136" s="7">
        <v>45741</v>
      </c>
      <c r="J1136" s="7">
        <v>45741</v>
      </c>
      <c r="K1136">
        <v>15</v>
      </c>
      <c r="L1136" t="s">
        <v>40</v>
      </c>
      <c r="M1136" t="s">
        <v>5</v>
      </c>
      <c r="N1136" t="s">
        <v>41</v>
      </c>
      <c r="O1136" t="s">
        <v>47</v>
      </c>
      <c r="P1136" t="s">
        <v>2082</v>
      </c>
      <c r="Q1136">
        <v>2</v>
      </c>
      <c r="R1136">
        <v>13</v>
      </c>
      <c r="S1136">
        <v>0</v>
      </c>
      <c r="U1136">
        <v>2419759</v>
      </c>
      <c r="V1136">
        <v>322634</v>
      </c>
      <c r="W1136">
        <v>2097124</v>
      </c>
      <c r="X1136">
        <v>0</v>
      </c>
      <c r="Y1136" t="s">
        <v>250</v>
      </c>
    </row>
    <row r="1137" spans="1:25" x14ac:dyDescent="0.25">
      <c r="A1137">
        <v>1136</v>
      </c>
      <c r="B1137">
        <v>64350</v>
      </c>
      <c r="C1137">
        <v>0</v>
      </c>
      <c r="D1137">
        <v>0</v>
      </c>
      <c r="E1137" t="s">
        <v>1145</v>
      </c>
      <c r="F1137" t="s">
        <v>1146</v>
      </c>
      <c r="G1137">
        <v>1</v>
      </c>
      <c r="H1137" s="6">
        <v>637787</v>
      </c>
      <c r="I1137" s="7">
        <v>45741</v>
      </c>
      <c r="J1137" s="7">
        <v>45741</v>
      </c>
      <c r="K1137">
        <v>15</v>
      </c>
      <c r="L1137" t="s">
        <v>40</v>
      </c>
      <c r="M1137" t="s">
        <v>5</v>
      </c>
      <c r="N1137" t="s">
        <v>41</v>
      </c>
      <c r="O1137" t="s">
        <v>54</v>
      </c>
      <c r="P1137" t="s">
        <v>2082</v>
      </c>
      <c r="Q1137">
        <v>5</v>
      </c>
      <c r="R1137">
        <v>10</v>
      </c>
      <c r="S1137">
        <v>0</v>
      </c>
      <c r="U1137">
        <v>95668</v>
      </c>
      <c r="V1137">
        <v>31889</v>
      </c>
      <c r="W1137">
        <v>63779</v>
      </c>
      <c r="X1137">
        <v>0</v>
      </c>
      <c r="Y1137" t="s">
        <v>44</v>
      </c>
    </row>
    <row r="1138" spans="1:25" x14ac:dyDescent="0.25">
      <c r="A1138">
        <v>1137</v>
      </c>
      <c r="B1138">
        <v>64347</v>
      </c>
      <c r="C1138">
        <v>0</v>
      </c>
      <c r="D1138">
        <v>0</v>
      </c>
      <c r="E1138" t="s">
        <v>1361</v>
      </c>
      <c r="F1138" t="s">
        <v>1362</v>
      </c>
      <c r="G1138">
        <v>1</v>
      </c>
      <c r="H1138" s="6">
        <v>9722355</v>
      </c>
      <c r="I1138" s="7">
        <v>45741</v>
      </c>
      <c r="J1138" s="7">
        <v>45741</v>
      </c>
      <c r="K1138">
        <v>15</v>
      </c>
      <c r="L1138" t="s">
        <v>40</v>
      </c>
      <c r="M1138" t="s">
        <v>5</v>
      </c>
      <c r="N1138" t="s">
        <v>41</v>
      </c>
      <c r="O1138" t="s">
        <v>47</v>
      </c>
      <c r="P1138" t="s">
        <v>2082</v>
      </c>
      <c r="Q1138">
        <v>2</v>
      </c>
      <c r="R1138">
        <v>13</v>
      </c>
      <c r="S1138">
        <v>0</v>
      </c>
      <c r="U1138">
        <v>1458353</v>
      </c>
      <c r="V1138">
        <v>194447</v>
      </c>
      <c r="W1138">
        <v>1263906</v>
      </c>
      <c r="X1138">
        <v>0</v>
      </c>
      <c r="Y1138" t="s">
        <v>250</v>
      </c>
    </row>
    <row r="1139" spans="1:25" x14ac:dyDescent="0.25">
      <c r="A1139">
        <v>1138</v>
      </c>
      <c r="B1139">
        <v>64354</v>
      </c>
      <c r="C1139">
        <v>0</v>
      </c>
      <c r="D1139">
        <v>0</v>
      </c>
      <c r="E1139" t="s">
        <v>2406</v>
      </c>
      <c r="F1139" t="s">
        <v>2407</v>
      </c>
      <c r="G1139">
        <v>1</v>
      </c>
      <c r="H1139" s="6">
        <v>11064017</v>
      </c>
      <c r="I1139" s="7">
        <v>45741</v>
      </c>
      <c r="J1139" s="7">
        <v>45741</v>
      </c>
      <c r="K1139">
        <v>14</v>
      </c>
      <c r="L1139" t="s">
        <v>40</v>
      </c>
      <c r="M1139" t="s">
        <v>9</v>
      </c>
      <c r="N1139" t="s">
        <v>41</v>
      </c>
      <c r="O1139" t="s">
        <v>42</v>
      </c>
      <c r="P1139" t="s">
        <v>2082</v>
      </c>
      <c r="Q1139">
        <v>7</v>
      </c>
      <c r="R1139">
        <v>7</v>
      </c>
      <c r="S1139">
        <v>0</v>
      </c>
      <c r="U1139">
        <v>1548962</v>
      </c>
      <c r="V1139">
        <v>774481</v>
      </c>
      <c r="W1139">
        <v>774481</v>
      </c>
      <c r="X1139">
        <v>0</v>
      </c>
      <c r="Y1139" t="s">
        <v>2086</v>
      </c>
    </row>
    <row r="1140" spans="1:25" x14ac:dyDescent="0.25">
      <c r="A1140">
        <v>1139</v>
      </c>
      <c r="B1140">
        <v>64352</v>
      </c>
      <c r="C1140">
        <v>0</v>
      </c>
      <c r="D1140">
        <v>0</v>
      </c>
      <c r="E1140" t="s">
        <v>1149</v>
      </c>
      <c r="F1140" t="s">
        <v>1150</v>
      </c>
      <c r="G1140">
        <v>1</v>
      </c>
      <c r="H1140" s="6">
        <v>658283</v>
      </c>
      <c r="I1140" s="7">
        <v>45741</v>
      </c>
      <c r="J1140" s="7">
        <v>45741</v>
      </c>
      <c r="K1140">
        <v>15</v>
      </c>
      <c r="L1140" t="s">
        <v>40</v>
      </c>
      <c r="M1140" t="s">
        <v>5</v>
      </c>
      <c r="N1140" t="s">
        <v>41</v>
      </c>
      <c r="O1140" t="s">
        <v>54</v>
      </c>
      <c r="P1140" t="s">
        <v>2082</v>
      </c>
      <c r="Q1140">
        <v>5</v>
      </c>
      <c r="R1140">
        <v>10</v>
      </c>
      <c r="S1140">
        <v>0</v>
      </c>
      <c r="U1140">
        <v>98742</v>
      </c>
      <c r="V1140">
        <v>32914</v>
      </c>
      <c r="W1140">
        <v>65828</v>
      </c>
      <c r="X1140">
        <v>0</v>
      </c>
      <c r="Y1140" t="s">
        <v>44</v>
      </c>
    </row>
    <row r="1141" spans="1:25" x14ac:dyDescent="0.25">
      <c r="A1141">
        <v>1140</v>
      </c>
      <c r="B1141">
        <v>64351</v>
      </c>
      <c r="C1141">
        <v>0</v>
      </c>
      <c r="D1141">
        <v>0</v>
      </c>
      <c r="E1141" t="s">
        <v>2353</v>
      </c>
      <c r="F1141" t="s">
        <v>2354</v>
      </c>
      <c r="G1141">
        <v>1</v>
      </c>
      <c r="H1141" s="6">
        <v>15332</v>
      </c>
      <c r="I1141" s="7">
        <v>45741</v>
      </c>
      <c r="J1141" s="7">
        <v>45741</v>
      </c>
      <c r="K1141">
        <v>15</v>
      </c>
      <c r="L1141" t="s">
        <v>40</v>
      </c>
      <c r="M1141" t="s">
        <v>5</v>
      </c>
      <c r="N1141" t="s">
        <v>41</v>
      </c>
      <c r="O1141" t="s">
        <v>54</v>
      </c>
      <c r="P1141" t="s">
        <v>2082</v>
      </c>
      <c r="Q1141">
        <v>5</v>
      </c>
      <c r="R1141">
        <v>10</v>
      </c>
      <c r="S1141">
        <v>0</v>
      </c>
      <c r="U1141">
        <v>2300</v>
      </c>
      <c r="V1141">
        <v>767</v>
      </c>
      <c r="W1141">
        <v>1533</v>
      </c>
      <c r="X1141">
        <v>0</v>
      </c>
      <c r="Y1141" t="s">
        <v>44</v>
      </c>
    </row>
    <row r="1142" spans="1:25" x14ac:dyDescent="0.25">
      <c r="A1142">
        <v>1141</v>
      </c>
      <c r="B1142">
        <v>64349</v>
      </c>
      <c r="C1142">
        <v>0</v>
      </c>
      <c r="D1142">
        <v>0</v>
      </c>
      <c r="E1142" t="s">
        <v>1151</v>
      </c>
      <c r="F1142" t="s">
        <v>1152</v>
      </c>
      <c r="G1142">
        <v>1</v>
      </c>
      <c r="H1142" s="6">
        <v>13128424</v>
      </c>
      <c r="I1142" s="7">
        <v>45741</v>
      </c>
      <c r="J1142" s="7">
        <v>45741</v>
      </c>
      <c r="K1142">
        <v>15</v>
      </c>
      <c r="L1142" t="s">
        <v>40</v>
      </c>
      <c r="M1142" t="s">
        <v>5</v>
      </c>
      <c r="N1142" t="s">
        <v>41</v>
      </c>
      <c r="O1142" t="s">
        <v>54</v>
      </c>
      <c r="P1142" t="s">
        <v>2082</v>
      </c>
      <c r="Q1142">
        <v>5</v>
      </c>
      <c r="R1142">
        <v>10</v>
      </c>
      <c r="S1142">
        <v>0</v>
      </c>
      <c r="U1142">
        <v>1969264</v>
      </c>
      <c r="V1142">
        <v>656421</v>
      </c>
      <c r="W1142">
        <v>1312842</v>
      </c>
      <c r="X1142">
        <v>0</v>
      </c>
      <c r="Y1142" t="s">
        <v>44</v>
      </c>
    </row>
    <row r="1143" spans="1:25" x14ac:dyDescent="0.25">
      <c r="A1143">
        <v>1142</v>
      </c>
      <c r="B1143">
        <v>64345</v>
      </c>
      <c r="C1143">
        <v>0</v>
      </c>
      <c r="D1143">
        <v>0</v>
      </c>
      <c r="E1143" t="s">
        <v>1357</v>
      </c>
      <c r="F1143" t="s">
        <v>1358</v>
      </c>
      <c r="G1143">
        <v>1</v>
      </c>
      <c r="H1143" s="6">
        <v>29961977</v>
      </c>
      <c r="I1143" s="7">
        <v>45741</v>
      </c>
      <c r="J1143" s="7">
        <v>45741</v>
      </c>
      <c r="K1143">
        <v>15</v>
      </c>
      <c r="L1143" t="s">
        <v>40</v>
      </c>
      <c r="M1143" t="s">
        <v>5</v>
      </c>
      <c r="N1143" t="s">
        <v>41</v>
      </c>
      <c r="O1143" t="s">
        <v>47</v>
      </c>
      <c r="P1143" t="s">
        <v>2082</v>
      </c>
      <c r="Q1143">
        <v>2</v>
      </c>
      <c r="R1143">
        <v>13</v>
      </c>
      <c r="S1143">
        <v>0</v>
      </c>
      <c r="U1143">
        <v>4494297</v>
      </c>
      <c r="V1143">
        <v>599240</v>
      </c>
      <c r="W1143">
        <v>3895057</v>
      </c>
      <c r="X1143">
        <v>0</v>
      </c>
      <c r="Y1143" t="s">
        <v>250</v>
      </c>
    </row>
    <row r="1144" spans="1:25" x14ac:dyDescent="0.25">
      <c r="A1144">
        <v>1143</v>
      </c>
      <c r="B1144">
        <v>64353</v>
      </c>
      <c r="C1144">
        <v>0</v>
      </c>
      <c r="D1144">
        <v>0</v>
      </c>
      <c r="E1144" t="s">
        <v>2220</v>
      </c>
      <c r="F1144" t="s">
        <v>2221</v>
      </c>
      <c r="G1144">
        <v>1</v>
      </c>
      <c r="H1144" s="6">
        <v>1622151</v>
      </c>
      <c r="I1144" s="7">
        <v>45741</v>
      </c>
      <c r="J1144" s="7">
        <v>45741</v>
      </c>
      <c r="K1144">
        <v>14</v>
      </c>
      <c r="L1144" t="s">
        <v>40</v>
      </c>
      <c r="M1144" t="s">
        <v>9</v>
      </c>
      <c r="N1144" t="s">
        <v>41</v>
      </c>
      <c r="O1144" t="s">
        <v>42</v>
      </c>
      <c r="P1144" t="s">
        <v>2082</v>
      </c>
      <c r="Q1144">
        <v>7</v>
      </c>
      <c r="R1144">
        <v>7</v>
      </c>
      <c r="S1144">
        <v>0</v>
      </c>
      <c r="U1144">
        <v>227101</v>
      </c>
      <c r="V1144">
        <v>113551</v>
      </c>
      <c r="W1144">
        <v>113551</v>
      </c>
      <c r="X1144">
        <v>0</v>
      </c>
      <c r="Y1144" t="s">
        <v>2086</v>
      </c>
    </row>
    <row r="1145" spans="1:25" x14ac:dyDescent="0.25">
      <c r="A1145">
        <v>1144</v>
      </c>
      <c r="B1145">
        <v>64348</v>
      </c>
      <c r="C1145">
        <v>0</v>
      </c>
      <c r="D1145">
        <v>0</v>
      </c>
      <c r="E1145" t="s">
        <v>2357</v>
      </c>
      <c r="F1145" t="s">
        <v>2358</v>
      </c>
      <c r="G1145">
        <v>1</v>
      </c>
      <c r="H1145" s="6">
        <v>69477</v>
      </c>
      <c r="I1145" s="7">
        <v>45741</v>
      </c>
      <c r="J1145" s="7">
        <v>45741</v>
      </c>
      <c r="K1145">
        <v>15</v>
      </c>
      <c r="L1145" t="s">
        <v>40</v>
      </c>
      <c r="M1145" t="s">
        <v>5</v>
      </c>
      <c r="N1145" t="s">
        <v>41</v>
      </c>
      <c r="O1145" t="s">
        <v>54</v>
      </c>
      <c r="P1145" t="s">
        <v>2082</v>
      </c>
      <c r="Q1145">
        <v>5</v>
      </c>
      <c r="R1145">
        <v>10</v>
      </c>
      <c r="S1145">
        <v>0</v>
      </c>
      <c r="U1145">
        <v>10422</v>
      </c>
      <c r="V1145">
        <v>3474</v>
      </c>
      <c r="W1145">
        <v>6948</v>
      </c>
      <c r="X1145">
        <v>0</v>
      </c>
      <c r="Y1145" t="s">
        <v>44</v>
      </c>
    </row>
    <row r="1146" spans="1:25" x14ac:dyDescent="0.25">
      <c r="A1146">
        <v>1145</v>
      </c>
      <c r="B1146">
        <v>64335</v>
      </c>
      <c r="C1146">
        <v>0</v>
      </c>
      <c r="D1146">
        <v>0</v>
      </c>
      <c r="E1146" t="s">
        <v>1455</v>
      </c>
      <c r="F1146" t="s">
        <v>1456</v>
      </c>
      <c r="G1146">
        <v>1</v>
      </c>
      <c r="H1146" s="6">
        <v>5000000</v>
      </c>
      <c r="I1146" s="7">
        <v>45740</v>
      </c>
      <c r="J1146" s="7">
        <v>45740</v>
      </c>
      <c r="K1146">
        <v>8</v>
      </c>
      <c r="L1146" t="s">
        <v>40</v>
      </c>
      <c r="M1146" t="s">
        <v>5</v>
      </c>
      <c r="N1146" t="s">
        <v>41</v>
      </c>
      <c r="O1146" t="s">
        <v>47</v>
      </c>
      <c r="P1146" t="s">
        <v>2082</v>
      </c>
      <c r="Q1146">
        <v>8</v>
      </c>
      <c r="R1146">
        <v>0</v>
      </c>
      <c r="S1146">
        <v>0</v>
      </c>
      <c r="U1146">
        <v>400000</v>
      </c>
      <c r="V1146">
        <v>400000</v>
      </c>
      <c r="W1146">
        <v>0</v>
      </c>
      <c r="X1146">
        <v>0</v>
      </c>
      <c r="Y1146" t="s">
        <v>109</v>
      </c>
    </row>
    <row r="1147" spans="1:25" x14ac:dyDescent="0.25">
      <c r="A1147">
        <v>1146</v>
      </c>
      <c r="B1147">
        <v>64336</v>
      </c>
      <c r="C1147">
        <v>0</v>
      </c>
      <c r="D1147">
        <v>0</v>
      </c>
      <c r="E1147" t="s">
        <v>1455</v>
      </c>
      <c r="F1147" t="s">
        <v>1456</v>
      </c>
      <c r="G1147">
        <v>1</v>
      </c>
      <c r="H1147" s="6">
        <v>5000000</v>
      </c>
      <c r="I1147" s="7">
        <v>45740</v>
      </c>
      <c r="J1147" s="7">
        <v>45740</v>
      </c>
      <c r="K1147">
        <v>8</v>
      </c>
      <c r="L1147" t="s">
        <v>40</v>
      </c>
      <c r="M1147" t="s">
        <v>5</v>
      </c>
      <c r="N1147" t="s">
        <v>41</v>
      </c>
      <c r="O1147" t="s">
        <v>47</v>
      </c>
      <c r="P1147" t="s">
        <v>2082</v>
      </c>
      <c r="Q1147">
        <v>8</v>
      </c>
      <c r="R1147">
        <v>0</v>
      </c>
      <c r="S1147">
        <v>0</v>
      </c>
      <c r="U1147">
        <v>400000</v>
      </c>
      <c r="V1147">
        <v>400000</v>
      </c>
      <c r="W1147">
        <v>0</v>
      </c>
      <c r="X1147">
        <v>0</v>
      </c>
      <c r="Y1147" t="s">
        <v>109</v>
      </c>
    </row>
    <row r="1148" spans="1:25" x14ac:dyDescent="0.25">
      <c r="A1148">
        <v>1147</v>
      </c>
      <c r="B1148">
        <v>66915</v>
      </c>
      <c r="C1148">
        <v>0</v>
      </c>
      <c r="D1148">
        <v>0</v>
      </c>
      <c r="E1148" t="s">
        <v>2491</v>
      </c>
      <c r="F1148" t="s">
        <v>2492</v>
      </c>
      <c r="G1148">
        <v>1</v>
      </c>
      <c r="H1148" s="6">
        <v>673182</v>
      </c>
      <c r="I1148" s="7">
        <v>45740</v>
      </c>
      <c r="J1148" s="7"/>
      <c r="K1148">
        <v>15</v>
      </c>
      <c r="L1148" t="s">
        <v>40</v>
      </c>
      <c r="M1148" t="s">
        <v>5</v>
      </c>
      <c r="N1148" t="s">
        <v>41</v>
      </c>
      <c r="O1148" t="s">
        <v>47</v>
      </c>
      <c r="P1148" t="s">
        <v>2082</v>
      </c>
      <c r="Q1148">
        <v>5</v>
      </c>
      <c r="R1148">
        <v>10</v>
      </c>
      <c r="S1148">
        <v>0</v>
      </c>
      <c r="U1148">
        <v>100977</v>
      </c>
      <c r="V1148">
        <v>33659</v>
      </c>
      <c r="W1148">
        <v>67318</v>
      </c>
      <c r="X1148">
        <v>0</v>
      </c>
      <c r="Y1148" t="s">
        <v>48</v>
      </c>
    </row>
    <row r="1149" spans="1:25" x14ac:dyDescent="0.25">
      <c r="A1149">
        <v>1148</v>
      </c>
      <c r="B1149">
        <v>64338</v>
      </c>
      <c r="C1149">
        <v>0</v>
      </c>
      <c r="D1149">
        <v>0</v>
      </c>
      <c r="E1149" t="s">
        <v>417</v>
      </c>
      <c r="F1149" t="s">
        <v>418</v>
      </c>
      <c r="G1149">
        <v>1</v>
      </c>
      <c r="H1149" s="6">
        <v>50000000</v>
      </c>
      <c r="I1149" s="7">
        <v>45740</v>
      </c>
      <c r="J1149" s="7">
        <v>45740</v>
      </c>
      <c r="K1149">
        <v>15</v>
      </c>
      <c r="L1149" t="s">
        <v>40</v>
      </c>
      <c r="M1149" t="s">
        <v>5</v>
      </c>
      <c r="N1149" t="s">
        <v>41</v>
      </c>
      <c r="O1149" t="s">
        <v>57</v>
      </c>
      <c r="P1149" t="s">
        <v>2082</v>
      </c>
      <c r="Q1149">
        <v>4.7</v>
      </c>
      <c r="R1149">
        <v>10.3</v>
      </c>
      <c r="S1149">
        <v>0</v>
      </c>
      <c r="U1149">
        <v>7500000</v>
      </c>
      <c r="V1149">
        <v>2350000</v>
      </c>
      <c r="W1149">
        <v>5150000</v>
      </c>
      <c r="X1149">
        <v>0</v>
      </c>
      <c r="Y1149" t="s">
        <v>48</v>
      </c>
    </row>
    <row r="1150" spans="1:25" x14ac:dyDescent="0.25">
      <c r="A1150">
        <v>1149</v>
      </c>
      <c r="B1150">
        <v>64337</v>
      </c>
      <c r="C1150">
        <v>0</v>
      </c>
      <c r="D1150">
        <v>0</v>
      </c>
      <c r="E1150" t="s">
        <v>948</v>
      </c>
      <c r="F1150" t="s">
        <v>949</v>
      </c>
      <c r="G1150">
        <v>1</v>
      </c>
      <c r="H1150" s="6">
        <v>80182791</v>
      </c>
      <c r="I1150" s="7">
        <v>45740</v>
      </c>
      <c r="J1150" s="7">
        <v>45740</v>
      </c>
      <c r="K1150">
        <v>15</v>
      </c>
      <c r="L1150" t="s">
        <v>40</v>
      </c>
      <c r="M1150" t="s">
        <v>5</v>
      </c>
      <c r="N1150" t="s">
        <v>41</v>
      </c>
      <c r="O1150" t="s">
        <v>77</v>
      </c>
      <c r="P1150" t="s">
        <v>2082</v>
      </c>
      <c r="Q1150">
        <v>7</v>
      </c>
      <c r="R1150">
        <v>8</v>
      </c>
      <c r="S1150">
        <v>0</v>
      </c>
      <c r="U1150">
        <v>12027419</v>
      </c>
      <c r="V1150">
        <v>5612795</v>
      </c>
      <c r="W1150">
        <v>6414623</v>
      </c>
      <c r="X1150">
        <v>0</v>
      </c>
      <c r="Y1150" t="s">
        <v>112</v>
      </c>
    </row>
    <row r="1151" spans="1:25" x14ac:dyDescent="0.25">
      <c r="A1151">
        <v>1150</v>
      </c>
      <c r="B1151">
        <v>64339</v>
      </c>
      <c r="C1151">
        <v>0</v>
      </c>
      <c r="D1151">
        <v>0</v>
      </c>
      <c r="E1151" t="s">
        <v>1147</v>
      </c>
      <c r="F1151" t="s">
        <v>1148</v>
      </c>
      <c r="G1151">
        <v>1</v>
      </c>
      <c r="H1151" s="6">
        <v>6583770</v>
      </c>
      <c r="I1151" s="7">
        <v>45740</v>
      </c>
      <c r="J1151" s="7">
        <v>45740</v>
      </c>
      <c r="K1151">
        <v>15</v>
      </c>
      <c r="L1151" t="s">
        <v>40</v>
      </c>
      <c r="M1151" t="s">
        <v>5</v>
      </c>
      <c r="N1151" t="s">
        <v>41</v>
      </c>
      <c r="O1151" t="s">
        <v>54</v>
      </c>
      <c r="P1151" t="s">
        <v>2082</v>
      </c>
      <c r="Q1151">
        <v>5</v>
      </c>
      <c r="R1151">
        <v>10</v>
      </c>
      <c r="S1151">
        <v>0</v>
      </c>
      <c r="U1151">
        <v>987566</v>
      </c>
      <c r="V1151">
        <v>329188</v>
      </c>
      <c r="W1151">
        <v>658377</v>
      </c>
      <c r="X1151">
        <v>0</v>
      </c>
      <c r="Y1151" t="s">
        <v>44</v>
      </c>
    </row>
    <row r="1152" spans="1:25" x14ac:dyDescent="0.25">
      <c r="A1152">
        <v>1151</v>
      </c>
      <c r="B1152">
        <v>64343</v>
      </c>
      <c r="C1152">
        <v>0</v>
      </c>
      <c r="D1152">
        <v>0</v>
      </c>
      <c r="E1152" t="s">
        <v>1159</v>
      </c>
      <c r="F1152" t="s">
        <v>1160</v>
      </c>
      <c r="G1152">
        <v>1</v>
      </c>
      <c r="H1152" s="6">
        <v>4213178</v>
      </c>
      <c r="I1152" s="7">
        <v>45740</v>
      </c>
      <c r="J1152" s="7">
        <v>45740</v>
      </c>
      <c r="K1152">
        <v>15</v>
      </c>
      <c r="L1152" t="s">
        <v>40</v>
      </c>
      <c r="M1152" t="s">
        <v>5</v>
      </c>
      <c r="N1152" t="s">
        <v>41</v>
      </c>
      <c r="O1152" t="s">
        <v>54</v>
      </c>
      <c r="P1152" t="s">
        <v>2082</v>
      </c>
      <c r="Q1152">
        <v>5</v>
      </c>
      <c r="R1152">
        <v>10</v>
      </c>
      <c r="S1152">
        <v>0</v>
      </c>
      <c r="U1152">
        <v>631977</v>
      </c>
      <c r="V1152">
        <v>210659</v>
      </c>
      <c r="W1152">
        <v>421318</v>
      </c>
      <c r="X1152">
        <v>0</v>
      </c>
      <c r="Y1152" t="s">
        <v>44</v>
      </c>
    </row>
    <row r="1153" spans="1:25" x14ac:dyDescent="0.25">
      <c r="A1153">
        <v>1152</v>
      </c>
      <c r="B1153">
        <v>64341</v>
      </c>
      <c r="C1153">
        <v>0</v>
      </c>
      <c r="D1153">
        <v>0</v>
      </c>
      <c r="E1153" t="s">
        <v>1165</v>
      </c>
      <c r="F1153" t="s">
        <v>1166</v>
      </c>
      <c r="G1153">
        <v>1</v>
      </c>
      <c r="H1153" s="6">
        <v>1341653</v>
      </c>
      <c r="I1153" s="7">
        <v>45740</v>
      </c>
      <c r="J1153" s="7">
        <v>45740</v>
      </c>
      <c r="K1153">
        <v>15</v>
      </c>
      <c r="L1153" t="s">
        <v>40</v>
      </c>
      <c r="M1153" t="s">
        <v>5</v>
      </c>
      <c r="N1153" t="s">
        <v>41</v>
      </c>
      <c r="O1153" t="s">
        <v>54</v>
      </c>
      <c r="P1153" t="s">
        <v>2082</v>
      </c>
      <c r="Q1153">
        <v>5</v>
      </c>
      <c r="R1153">
        <v>10</v>
      </c>
      <c r="S1153">
        <v>0</v>
      </c>
      <c r="U1153">
        <v>201248</v>
      </c>
      <c r="V1153">
        <v>67083</v>
      </c>
      <c r="W1153">
        <v>134165</v>
      </c>
      <c r="X1153">
        <v>0</v>
      </c>
      <c r="Y1153" t="s">
        <v>44</v>
      </c>
    </row>
    <row r="1154" spans="1:25" x14ac:dyDescent="0.25">
      <c r="A1154">
        <v>1153</v>
      </c>
      <c r="B1154">
        <v>64342</v>
      </c>
      <c r="C1154">
        <v>0</v>
      </c>
      <c r="D1154">
        <v>0</v>
      </c>
      <c r="E1154" t="s">
        <v>1169</v>
      </c>
      <c r="F1154" t="s">
        <v>1170</v>
      </c>
      <c r="G1154">
        <v>1</v>
      </c>
      <c r="H1154" s="6">
        <v>3677660</v>
      </c>
      <c r="I1154" s="7">
        <v>45740</v>
      </c>
      <c r="J1154" s="7">
        <v>45740</v>
      </c>
      <c r="K1154">
        <v>15</v>
      </c>
      <c r="L1154" t="s">
        <v>40</v>
      </c>
      <c r="M1154" t="s">
        <v>5</v>
      </c>
      <c r="N1154" t="s">
        <v>41</v>
      </c>
      <c r="O1154" t="s">
        <v>54</v>
      </c>
      <c r="P1154" t="s">
        <v>2082</v>
      </c>
      <c r="Q1154">
        <v>5</v>
      </c>
      <c r="R1154">
        <v>10</v>
      </c>
      <c r="S1154">
        <v>0</v>
      </c>
      <c r="U1154">
        <v>551649</v>
      </c>
      <c r="V1154">
        <v>183883</v>
      </c>
      <c r="W1154">
        <v>367766</v>
      </c>
      <c r="X1154">
        <v>0</v>
      </c>
      <c r="Y1154" t="s">
        <v>44</v>
      </c>
    </row>
    <row r="1155" spans="1:25" x14ac:dyDescent="0.25">
      <c r="A1155">
        <v>1154</v>
      </c>
      <c r="B1155">
        <v>64340</v>
      </c>
      <c r="C1155">
        <v>0</v>
      </c>
      <c r="D1155">
        <v>0</v>
      </c>
      <c r="E1155" t="s">
        <v>1161</v>
      </c>
      <c r="F1155" t="s">
        <v>1162</v>
      </c>
      <c r="G1155">
        <v>1</v>
      </c>
      <c r="H1155" s="6">
        <v>1785198</v>
      </c>
      <c r="I1155" s="7">
        <v>45740</v>
      </c>
      <c r="J1155" s="7">
        <v>45740</v>
      </c>
      <c r="K1155">
        <v>15</v>
      </c>
      <c r="L1155" t="s">
        <v>40</v>
      </c>
      <c r="M1155" t="s">
        <v>5</v>
      </c>
      <c r="N1155" t="s">
        <v>41</v>
      </c>
      <c r="O1155" t="s">
        <v>54</v>
      </c>
      <c r="P1155" t="s">
        <v>2082</v>
      </c>
      <c r="Q1155">
        <v>5</v>
      </c>
      <c r="R1155">
        <v>10</v>
      </c>
      <c r="S1155">
        <v>0</v>
      </c>
      <c r="U1155">
        <v>267780</v>
      </c>
      <c r="V1155">
        <v>89260</v>
      </c>
      <c r="W1155">
        <v>178520</v>
      </c>
      <c r="X1155">
        <v>0</v>
      </c>
      <c r="Y1155" t="s">
        <v>44</v>
      </c>
    </row>
    <row r="1156" spans="1:25" x14ac:dyDescent="0.25">
      <c r="A1156">
        <v>1155</v>
      </c>
      <c r="B1156">
        <v>64332</v>
      </c>
      <c r="C1156">
        <v>0</v>
      </c>
      <c r="D1156">
        <v>0</v>
      </c>
      <c r="E1156" t="s">
        <v>1380</v>
      </c>
      <c r="F1156" t="s">
        <v>1381</v>
      </c>
      <c r="G1156">
        <v>1</v>
      </c>
      <c r="H1156" s="6">
        <v>10000000</v>
      </c>
      <c r="I1156" s="7">
        <v>45737</v>
      </c>
      <c r="J1156" s="7">
        <v>45737</v>
      </c>
      <c r="K1156">
        <v>15</v>
      </c>
      <c r="L1156" t="s">
        <v>40</v>
      </c>
      <c r="M1156" t="s">
        <v>1</v>
      </c>
      <c r="N1156" t="s">
        <v>41</v>
      </c>
      <c r="O1156" t="s">
        <v>87</v>
      </c>
      <c r="P1156" t="s">
        <v>2082</v>
      </c>
      <c r="Q1156">
        <v>8</v>
      </c>
      <c r="R1156">
        <v>7</v>
      </c>
      <c r="S1156">
        <v>0</v>
      </c>
      <c r="U1156">
        <v>1500000</v>
      </c>
      <c r="V1156">
        <v>800000</v>
      </c>
      <c r="W1156">
        <v>700000</v>
      </c>
      <c r="X1156">
        <v>0</v>
      </c>
      <c r="Y1156" t="s">
        <v>44</v>
      </c>
    </row>
    <row r="1157" spans="1:25" x14ac:dyDescent="0.25">
      <c r="A1157">
        <v>1156</v>
      </c>
      <c r="B1157">
        <v>64316</v>
      </c>
      <c r="C1157">
        <v>0</v>
      </c>
      <c r="D1157">
        <v>0</v>
      </c>
      <c r="E1157" t="s">
        <v>1175</v>
      </c>
      <c r="F1157" t="s">
        <v>1176</v>
      </c>
      <c r="G1157">
        <v>1</v>
      </c>
      <c r="H1157" s="6">
        <v>168388</v>
      </c>
      <c r="I1157" s="7">
        <v>45737</v>
      </c>
      <c r="J1157" s="7">
        <v>45737</v>
      </c>
      <c r="K1157">
        <v>5</v>
      </c>
      <c r="L1157" t="s">
        <v>40</v>
      </c>
      <c r="M1157" t="s">
        <v>9</v>
      </c>
      <c r="N1157" t="s">
        <v>41</v>
      </c>
      <c r="O1157" t="s">
        <v>42</v>
      </c>
      <c r="P1157" t="s">
        <v>2082</v>
      </c>
      <c r="Q1157">
        <v>5</v>
      </c>
      <c r="R1157">
        <v>0</v>
      </c>
      <c r="S1157">
        <v>0</v>
      </c>
      <c r="U1157">
        <v>8419</v>
      </c>
      <c r="V1157">
        <v>8419</v>
      </c>
      <c r="W1157">
        <v>0</v>
      </c>
      <c r="X1157">
        <v>0</v>
      </c>
      <c r="Y1157" t="s">
        <v>44</v>
      </c>
    </row>
    <row r="1158" spans="1:25" x14ac:dyDescent="0.25">
      <c r="A1158">
        <v>1157</v>
      </c>
      <c r="B1158">
        <v>64312</v>
      </c>
      <c r="C1158">
        <v>0</v>
      </c>
      <c r="D1158">
        <v>0</v>
      </c>
      <c r="E1158" t="s">
        <v>1644</v>
      </c>
      <c r="F1158" t="s">
        <v>1645</v>
      </c>
      <c r="G1158">
        <v>1</v>
      </c>
      <c r="H1158" s="6">
        <v>27594800</v>
      </c>
      <c r="I1158" s="7">
        <v>45737</v>
      </c>
      <c r="J1158" s="7">
        <v>45737</v>
      </c>
      <c r="K1158">
        <v>15</v>
      </c>
      <c r="L1158" t="s">
        <v>40</v>
      </c>
      <c r="M1158" t="s">
        <v>5</v>
      </c>
      <c r="N1158" t="s">
        <v>41</v>
      </c>
      <c r="O1158" t="s">
        <v>54</v>
      </c>
      <c r="P1158" t="s">
        <v>2082</v>
      </c>
      <c r="Q1158">
        <v>4</v>
      </c>
      <c r="R1158">
        <v>11</v>
      </c>
      <c r="S1158">
        <v>0</v>
      </c>
      <c r="U1158">
        <v>4139220</v>
      </c>
      <c r="V1158">
        <v>1103792</v>
      </c>
      <c r="W1158">
        <v>3035428</v>
      </c>
      <c r="X1158">
        <v>0</v>
      </c>
      <c r="Y1158" t="s">
        <v>48</v>
      </c>
    </row>
    <row r="1159" spans="1:25" x14ac:dyDescent="0.25">
      <c r="A1159">
        <v>1158</v>
      </c>
      <c r="B1159">
        <v>64328</v>
      </c>
      <c r="C1159">
        <v>0</v>
      </c>
      <c r="D1159">
        <v>0</v>
      </c>
      <c r="E1159" t="s">
        <v>2193</v>
      </c>
      <c r="F1159" t="s">
        <v>2194</v>
      </c>
      <c r="G1159">
        <v>1</v>
      </c>
      <c r="H1159" s="6">
        <v>1193000</v>
      </c>
      <c r="I1159" s="7">
        <v>45737</v>
      </c>
      <c r="J1159" s="7">
        <v>45737</v>
      </c>
      <c r="K1159" t="s">
        <v>2195</v>
      </c>
      <c r="L1159" t="s">
        <v>40</v>
      </c>
      <c r="M1159" t="s">
        <v>5</v>
      </c>
      <c r="N1159" t="s">
        <v>41</v>
      </c>
      <c r="O1159" t="s">
        <v>57</v>
      </c>
      <c r="P1159" t="s">
        <v>2082</v>
      </c>
      <c r="Q1159">
        <v>3.7</v>
      </c>
      <c r="R1159">
        <v>9.9</v>
      </c>
      <c r="S1159">
        <v>0</v>
      </c>
      <c r="U1159">
        <v>162248</v>
      </c>
      <c r="V1159">
        <v>44141</v>
      </c>
      <c r="W1159">
        <v>118107</v>
      </c>
      <c r="X1159">
        <v>0</v>
      </c>
      <c r="Y1159" t="s">
        <v>48</v>
      </c>
    </row>
    <row r="1160" spans="1:25" x14ac:dyDescent="0.25">
      <c r="A1160">
        <v>1159</v>
      </c>
      <c r="B1160">
        <v>64333</v>
      </c>
      <c r="C1160">
        <v>0</v>
      </c>
      <c r="D1160">
        <v>0</v>
      </c>
      <c r="E1160" t="s">
        <v>1978</v>
      </c>
      <c r="F1160" t="s">
        <v>1979</v>
      </c>
      <c r="G1160">
        <v>1</v>
      </c>
      <c r="H1160" s="6">
        <v>3165556</v>
      </c>
      <c r="I1160" s="7">
        <v>45737</v>
      </c>
      <c r="J1160" s="7">
        <v>45737</v>
      </c>
      <c r="K1160">
        <v>10</v>
      </c>
      <c r="L1160" t="s">
        <v>40</v>
      </c>
      <c r="M1160" t="s">
        <v>8</v>
      </c>
      <c r="N1160" t="s">
        <v>41</v>
      </c>
      <c r="O1160" t="s">
        <v>347</v>
      </c>
      <c r="P1160" t="s">
        <v>2082</v>
      </c>
      <c r="Q1160">
        <v>10</v>
      </c>
      <c r="R1160">
        <v>0</v>
      </c>
      <c r="S1160">
        <v>0</v>
      </c>
      <c r="U1160">
        <v>316556</v>
      </c>
      <c r="V1160">
        <v>316556</v>
      </c>
      <c r="W1160">
        <v>0</v>
      </c>
      <c r="X1160">
        <v>0</v>
      </c>
      <c r="Y1160" t="s">
        <v>109</v>
      </c>
    </row>
    <row r="1161" spans="1:25" x14ac:dyDescent="0.25">
      <c r="A1161">
        <v>1160</v>
      </c>
      <c r="B1161">
        <v>64334</v>
      </c>
      <c r="C1161">
        <v>0</v>
      </c>
      <c r="D1161">
        <v>0</v>
      </c>
      <c r="E1161" t="s">
        <v>2224</v>
      </c>
      <c r="F1161" t="s">
        <v>2225</v>
      </c>
      <c r="G1161">
        <v>1</v>
      </c>
      <c r="H1161" s="6">
        <v>10472789</v>
      </c>
      <c r="I1161" s="7">
        <v>45737</v>
      </c>
      <c r="J1161" s="7">
        <v>45737</v>
      </c>
      <c r="K1161">
        <v>14</v>
      </c>
      <c r="L1161" t="s">
        <v>40</v>
      </c>
      <c r="M1161" t="s">
        <v>9</v>
      </c>
      <c r="N1161" t="s">
        <v>41</v>
      </c>
      <c r="O1161" t="s">
        <v>42</v>
      </c>
      <c r="P1161" t="s">
        <v>2082</v>
      </c>
      <c r="Q1161">
        <v>7</v>
      </c>
      <c r="R1161">
        <v>7</v>
      </c>
      <c r="S1161">
        <v>0</v>
      </c>
      <c r="U1161">
        <v>1466190</v>
      </c>
      <c r="V1161">
        <v>733095</v>
      </c>
      <c r="W1161">
        <v>733095</v>
      </c>
      <c r="X1161">
        <v>0</v>
      </c>
      <c r="Y1161" t="s">
        <v>2086</v>
      </c>
    </row>
    <row r="1162" spans="1:25" x14ac:dyDescent="0.25">
      <c r="A1162">
        <v>1161</v>
      </c>
      <c r="B1162">
        <v>64331</v>
      </c>
      <c r="C1162">
        <v>0</v>
      </c>
      <c r="D1162">
        <v>0</v>
      </c>
      <c r="E1162" t="s">
        <v>2204</v>
      </c>
      <c r="F1162" t="s">
        <v>2205</v>
      </c>
      <c r="G1162">
        <v>1</v>
      </c>
      <c r="H1162" s="6">
        <v>250000</v>
      </c>
      <c r="I1162" s="7">
        <v>45737</v>
      </c>
      <c r="J1162" s="7">
        <v>45737</v>
      </c>
      <c r="K1162" t="s">
        <v>2195</v>
      </c>
      <c r="L1162" t="s">
        <v>40</v>
      </c>
      <c r="M1162" t="s">
        <v>5</v>
      </c>
      <c r="N1162" t="s">
        <v>41</v>
      </c>
      <c r="O1162" t="s">
        <v>57</v>
      </c>
      <c r="P1162" t="s">
        <v>2082</v>
      </c>
      <c r="Q1162">
        <v>3.7</v>
      </c>
      <c r="R1162">
        <v>9.9</v>
      </c>
      <c r="S1162">
        <v>0</v>
      </c>
      <c r="U1162">
        <v>34000</v>
      </c>
      <c r="V1162">
        <v>9250</v>
      </c>
      <c r="W1162">
        <v>24750</v>
      </c>
      <c r="X1162">
        <v>0</v>
      </c>
      <c r="Y1162" t="s">
        <v>48</v>
      </c>
    </row>
    <row r="1163" spans="1:25" x14ac:dyDescent="0.25">
      <c r="A1163">
        <v>1162</v>
      </c>
      <c r="B1163">
        <v>64313</v>
      </c>
      <c r="C1163">
        <v>0</v>
      </c>
      <c r="D1163">
        <v>0</v>
      </c>
      <c r="E1163" t="s">
        <v>1648</v>
      </c>
      <c r="F1163" t="s">
        <v>1649</v>
      </c>
      <c r="G1163">
        <v>1</v>
      </c>
      <c r="H1163" s="6">
        <v>5245694</v>
      </c>
      <c r="I1163" s="7">
        <v>45737</v>
      </c>
      <c r="J1163" s="7">
        <v>45737</v>
      </c>
      <c r="K1163">
        <v>15</v>
      </c>
      <c r="L1163" t="s">
        <v>40</v>
      </c>
      <c r="M1163" t="s">
        <v>5</v>
      </c>
      <c r="N1163" t="s">
        <v>41</v>
      </c>
      <c r="O1163" t="s">
        <v>54</v>
      </c>
      <c r="P1163" t="s">
        <v>2082</v>
      </c>
      <c r="Q1163">
        <v>4</v>
      </c>
      <c r="R1163">
        <v>11</v>
      </c>
      <c r="S1163">
        <v>0</v>
      </c>
      <c r="U1163">
        <v>786854</v>
      </c>
      <c r="V1163">
        <v>209828</v>
      </c>
      <c r="W1163">
        <v>577026</v>
      </c>
      <c r="X1163">
        <v>0</v>
      </c>
      <c r="Y1163" t="s">
        <v>109</v>
      </c>
    </row>
    <row r="1164" spans="1:25" x14ac:dyDescent="0.25">
      <c r="A1164">
        <v>1163</v>
      </c>
      <c r="B1164">
        <v>64330</v>
      </c>
      <c r="C1164">
        <v>0</v>
      </c>
      <c r="D1164">
        <v>0</v>
      </c>
      <c r="E1164" t="s">
        <v>2214</v>
      </c>
      <c r="F1164" t="s">
        <v>2215</v>
      </c>
      <c r="G1164">
        <v>1</v>
      </c>
      <c r="H1164" s="6">
        <v>660000</v>
      </c>
      <c r="I1164" s="7">
        <v>45737</v>
      </c>
      <c r="J1164" s="7">
        <v>45737</v>
      </c>
      <c r="K1164" t="s">
        <v>2195</v>
      </c>
      <c r="L1164" t="s">
        <v>40</v>
      </c>
      <c r="M1164" t="s">
        <v>5</v>
      </c>
      <c r="N1164" t="s">
        <v>41</v>
      </c>
      <c r="O1164" t="s">
        <v>57</v>
      </c>
      <c r="P1164" t="s">
        <v>2082</v>
      </c>
      <c r="Q1164">
        <v>3.7</v>
      </c>
      <c r="R1164">
        <v>9.9</v>
      </c>
      <c r="S1164">
        <v>0</v>
      </c>
      <c r="U1164">
        <v>89760</v>
      </c>
      <c r="V1164">
        <v>24420</v>
      </c>
      <c r="W1164">
        <v>65340</v>
      </c>
      <c r="X1164">
        <v>0</v>
      </c>
      <c r="Y1164" t="s">
        <v>48</v>
      </c>
    </row>
    <row r="1165" spans="1:25" x14ac:dyDescent="0.25">
      <c r="A1165">
        <v>1164</v>
      </c>
      <c r="B1165">
        <v>64327</v>
      </c>
      <c r="C1165">
        <v>0</v>
      </c>
      <c r="D1165">
        <v>0</v>
      </c>
      <c r="E1165" t="s">
        <v>2212</v>
      </c>
      <c r="F1165" t="s">
        <v>2213</v>
      </c>
      <c r="G1165">
        <v>1</v>
      </c>
      <c r="H1165" s="6">
        <v>4645000</v>
      </c>
      <c r="I1165" s="7">
        <v>45737</v>
      </c>
      <c r="J1165" s="7">
        <v>45737</v>
      </c>
      <c r="K1165" t="s">
        <v>2195</v>
      </c>
      <c r="L1165" t="s">
        <v>40</v>
      </c>
      <c r="M1165" t="s">
        <v>5</v>
      </c>
      <c r="N1165" t="s">
        <v>41</v>
      </c>
      <c r="O1165" t="s">
        <v>57</v>
      </c>
      <c r="P1165" t="s">
        <v>2082</v>
      </c>
      <c r="Q1165">
        <v>3.7</v>
      </c>
      <c r="R1165">
        <v>9.9</v>
      </c>
      <c r="S1165">
        <v>0</v>
      </c>
      <c r="U1165">
        <v>631720</v>
      </c>
      <c r="V1165">
        <v>171865</v>
      </c>
      <c r="W1165">
        <v>459855</v>
      </c>
      <c r="X1165">
        <v>0</v>
      </c>
      <c r="Y1165" t="s">
        <v>48</v>
      </c>
    </row>
    <row r="1166" spans="1:25" x14ac:dyDescent="0.25">
      <c r="A1166">
        <v>1165</v>
      </c>
      <c r="B1166">
        <v>64323</v>
      </c>
      <c r="C1166">
        <v>0</v>
      </c>
      <c r="D1166">
        <v>0</v>
      </c>
      <c r="E1166" t="s">
        <v>535</v>
      </c>
      <c r="F1166" t="s">
        <v>536</v>
      </c>
      <c r="G1166">
        <v>1</v>
      </c>
      <c r="H1166" s="6">
        <v>16243458</v>
      </c>
      <c r="I1166" s="7">
        <v>45737</v>
      </c>
      <c r="J1166" s="7">
        <v>45737</v>
      </c>
      <c r="K1166">
        <v>15</v>
      </c>
      <c r="L1166" t="s">
        <v>40</v>
      </c>
      <c r="M1166" t="s">
        <v>9</v>
      </c>
      <c r="N1166" t="s">
        <v>41</v>
      </c>
      <c r="O1166" t="s">
        <v>42</v>
      </c>
      <c r="P1166" t="s">
        <v>2082</v>
      </c>
      <c r="Q1166">
        <v>5</v>
      </c>
      <c r="R1166">
        <v>10</v>
      </c>
      <c r="S1166">
        <v>0</v>
      </c>
      <c r="U1166">
        <v>2436519</v>
      </c>
      <c r="V1166">
        <v>812173</v>
      </c>
      <c r="W1166">
        <v>1624346</v>
      </c>
      <c r="X1166">
        <v>0</v>
      </c>
      <c r="Y1166" t="s">
        <v>109</v>
      </c>
    </row>
    <row r="1167" spans="1:25" x14ac:dyDescent="0.25">
      <c r="A1167">
        <v>1166</v>
      </c>
      <c r="B1167">
        <v>64329</v>
      </c>
      <c r="C1167">
        <v>0</v>
      </c>
      <c r="D1167">
        <v>0</v>
      </c>
      <c r="E1167" t="s">
        <v>2216</v>
      </c>
      <c r="F1167" t="s">
        <v>2217</v>
      </c>
      <c r="G1167">
        <v>1</v>
      </c>
      <c r="H1167" s="6">
        <v>1425000</v>
      </c>
      <c r="I1167" s="7">
        <v>45737</v>
      </c>
      <c r="J1167" s="7">
        <v>45737</v>
      </c>
      <c r="K1167" t="s">
        <v>2195</v>
      </c>
      <c r="L1167" t="s">
        <v>40</v>
      </c>
      <c r="M1167" t="s">
        <v>5</v>
      </c>
      <c r="N1167" t="s">
        <v>41</v>
      </c>
      <c r="O1167" t="s">
        <v>57</v>
      </c>
      <c r="P1167" t="s">
        <v>2082</v>
      </c>
      <c r="Q1167">
        <v>3.7</v>
      </c>
      <c r="R1167">
        <v>9.9</v>
      </c>
      <c r="S1167">
        <v>0</v>
      </c>
      <c r="U1167">
        <v>193800</v>
      </c>
      <c r="V1167">
        <v>52725</v>
      </c>
      <c r="W1167">
        <v>141075</v>
      </c>
      <c r="X1167">
        <v>0</v>
      </c>
      <c r="Y1167" t="s">
        <v>48</v>
      </c>
    </row>
    <row r="1168" spans="1:25" x14ac:dyDescent="0.25">
      <c r="A1168">
        <v>1167</v>
      </c>
      <c r="B1168">
        <v>64317</v>
      </c>
      <c r="C1168">
        <v>0</v>
      </c>
      <c r="D1168">
        <v>0</v>
      </c>
      <c r="E1168" t="s">
        <v>2035</v>
      </c>
      <c r="F1168" t="s">
        <v>2036</v>
      </c>
      <c r="G1168">
        <v>1</v>
      </c>
      <c r="H1168" s="6">
        <v>7150463</v>
      </c>
      <c r="I1168" s="7">
        <v>45737</v>
      </c>
      <c r="J1168" s="7">
        <v>45737</v>
      </c>
      <c r="K1168">
        <v>15</v>
      </c>
      <c r="L1168" t="s">
        <v>40</v>
      </c>
      <c r="M1168" t="s">
        <v>5</v>
      </c>
      <c r="N1168" t="s">
        <v>41</v>
      </c>
      <c r="O1168" t="s">
        <v>54</v>
      </c>
      <c r="P1168" t="s">
        <v>2082</v>
      </c>
      <c r="Q1168">
        <v>3.8</v>
      </c>
      <c r="R1168">
        <v>11.2</v>
      </c>
      <c r="S1168">
        <v>0</v>
      </c>
      <c r="U1168">
        <v>1072569</v>
      </c>
      <c r="V1168">
        <v>271718</v>
      </c>
      <c r="W1168">
        <v>800852</v>
      </c>
      <c r="X1168">
        <v>0</v>
      </c>
      <c r="Y1168" t="s">
        <v>48</v>
      </c>
    </row>
    <row r="1169" spans="1:25" x14ac:dyDescent="0.25">
      <c r="A1169">
        <v>1168</v>
      </c>
      <c r="B1169">
        <v>64314</v>
      </c>
      <c r="C1169">
        <v>0</v>
      </c>
      <c r="D1169">
        <v>0</v>
      </c>
      <c r="E1169" t="s">
        <v>531</v>
      </c>
      <c r="F1169" t="s">
        <v>532</v>
      </c>
      <c r="G1169">
        <v>1</v>
      </c>
      <c r="H1169" s="6">
        <v>3470458</v>
      </c>
      <c r="I1169" s="7">
        <v>45737</v>
      </c>
      <c r="J1169" s="7">
        <v>45737</v>
      </c>
      <c r="K1169">
        <v>4</v>
      </c>
      <c r="L1169" t="s">
        <v>40</v>
      </c>
      <c r="M1169" t="s">
        <v>4</v>
      </c>
      <c r="N1169" t="s">
        <v>41</v>
      </c>
      <c r="O1169" t="s">
        <v>51</v>
      </c>
      <c r="P1169" t="s">
        <v>2082</v>
      </c>
      <c r="Q1169">
        <v>4</v>
      </c>
      <c r="R1169">
        <v>0</v>
      </c>
      <c r="S1169">
        <v>0</v>
      </c>
      <c r="U1169">
        <v>138818</v>
      </c>
      <c r="V1169">
        <v>138818</v>
      </c>
      <c r="W1169">
        <v>0</v>
      </c>
      <c r="X1169">
        <v>0</v>
      </c>
      <c r="Y1169" t="s">
        <v>48</v>
      </c>
    </row>
    <row r="1170" spans="1:25" x14ac:dyDescent="0.25">
      <c r="A1170">
        <v>1169</v>
      </c>
      <c r="B1170">
        <v>64318</v>
      </c>
      <c r="C1170">
        <v>0</v>
      </c>
      <c r="D1170">
        <v>0</v>
      </c>
      <c r="E1170" t="s">
        <v>1276</v>
      </c>
      <c r="F1170" t="s">
        <v>1277</v>
      </c>
      <c r="G1170">
        <v>1</v>
      </c>
      <c r="H1170" s="6">
        <v>3702348</v>
      </c>
      <c r="I1170" s="7">
        <v>45737</v>
      </c>
      <c r="J1170" s="7">
        <v>45737</v>
      </c>
      <c r="K1170">
        <v>5</v>
      </c>
      <c r="L1170" t="s">
        <v>40</v>
      </c>
      <c r="M1170" t="s">
        <v>9</v>
      </c>
      <c r="N1170" t="s">
        <v>41</v>
      </c>
      <c r="O1170" t="s">
        <v>42</v>
      </c>
      <c r="P1170" t="s">
        <v>2082</v>
      </c>
      <c r="Q1170">
        <v>5</v>
      </c>
      <c r="R1170">
        <v>0</v>
      </c>
      <c r="S1170">
        <v>0</v>
      </c>
      <c r="U1170">
        <v>185117</v>
      </c>
      <c r="V1170">
        <v>185117</v>
      </c>
      <c r="W1170">
        <v>0</v>
      </c>
      <c r="X1170">
        <v>0</v>
      </c>
      <c r="Y1170" t="s">
        <v>44</v>
      </c>
    </row>
    <row r="1171" spans="1:25" x14ac:dyDescent="0.25">
      <c r="A1171">
        <v>1170</v>
      </c>
      <c r="B1171">
        <v>64319</v>
      </c>
      <c r="C1171">
        <v>0</v>
      </c>
      <c r="D1171">
        <v>0</v>
      </c>
      <c r="E1171" t="s">
        <v>1278</v>
      </c>
      <c r="F1171" t="s">
        <v>1279</v>
      </c>
      <c r="G1171">
        <v>1</v>
      </c>
      <c r="H1171" s="6">
        <v>415225</v>
      </c>
      <c r="I1171" s="7">
        <v>45737</v>
      </c>
      <c r="J1171" s="7">
        <v>45737</v>
      </c>
      <c r="K1171">
        <v>5</v>
      </c>
      <c r="L1171" t="s">
        <v>40</v>
      </c>
      <c r="M1171" t="s">
        <v>9</v>
      </c>
      <c r="N1171" t="s">
        <v>41</v>
      </c>
      <c r="O1171" t="s">
        <v>42</v>
      </c>
      <c r="P1171" t="s">
        <v>2082</v>
      </c>
      <c r="Q1171">
        <v>5</v>
      </c>
      <c r="R1171">
        <v>0</v>
      </c>
      <c r="S1171">
        <v>0</v>
      </c>
      <c r="U1171">
        <v>20761</v>
      </c>
      <c r="V1171">
        <v>20761</v>
      </c>
      <c r="W1171">
        <v>0</v>
      </c>
      <c r="X1171">
        <v>0</v>
      </c>
      <c r="Y1171" t="s">
        <v>44</v>
      </c>
    </row>
    <row r="1172" spans="1:25" x14ac:dyDescent="0.25">
      <c r="A1172">
        <v>1171</v>
      </c>
      <c r="B1172">
        <v>64320</v>
      </c>
      <c r="C1172">
        <v>0</v>
      </c>
      <c r="D1172">
        <v>0</v>
      </c>
      <c r="E1172" t="s">
        <v>1278</v>
      </c>
      <c r="F1172" t="s">
        <v>1279</v>
      </c>
      <c r="G1172">
        <v>1</v>
      </c>
      <c r="H1172" s="6">
        <v>352073</v>
      </c>
      <c r="I1172" s="7">
        <v>45737</v>
      </c>
      <c r="J1172" s="7">
        <v>45737</v>
      </c>
      <c r="K1172">
        <v>5</v>
      </c>
      <c r="L1172" t="s">
        <v>40</v>
      </c>
      <c r="M1172" t="s">
        <v>9</v>
      </c>
      <c r="N1172" t="s">
        <v>41</v>
      </c>
      <c r="O1172" t="s">
        <v>42</v>
      </c>
      <c r="P1172" t="s">
        <v>2082</v>
      </c>
      <c r="Q1172">
        <v>5</v>
      </c>
      <c r="R1172">
        <v>0</v>
      </c>
      <c r="S1172">
        <v>0</v>
      </c>
      <c r="U1172">
        <v>17604</v>
      </c>
      <c r="V1172">
        <v>17604</v>
      </c>
      <c r="W1172">
        <v>0</v>
      </c>
      <c r="X1172">
        <v>0</v>
      </c>
      <c r="Y1172" t="s">
        <v>44</v>
      </c>
    </row>
    <row r="1173" spans="1:25" x14ac:dyDescent="0.25">
      <c r="A1173">
        <v>1172</v>
      </c>
      <c r="B1173">
        <v>64321</v>
      </c>
      <c r="C1173">
        <v>0</v>
      </c>
      <c r="D1173">
        <v>0</v>
      </c>
      <c r="E1173" t="s">
        <v>1278</v>
      </c>
      <c r="F1173" t="s">
        <v>1279</v>
      </c>
      <c r="G1173">
        <v>1</v>
      </c>
      <c r="H1173" s="6">
        <v>426753</v>
      </c>
      <c r="I1173" s="7">
        <v>45737</v>
      </c>
      <c r="J1173" s="7">
        <v>45737</v>
      </c>
      <c r="K1173">
        <v>5</v>
      </c>
      <c r="L1173" t="s">
        <v>40</v>
      </c>
      <c r="M1173" t="s">
        <v>9</v>
      </c>
      <c r="N1173" t="s">
        <v>41</v>
      </c>
      <c r="O1173" t="s">
        <v>42</v>
      </c>
      <c r="P1173" t="s">
        <v>2082</v>
      </c>
      <c r="Q1173">
        <v>5</v>
      </c>
      <c r="R1173">
        <v>0</v>
      </c>
      <c r="S1173">
        <v>0</v>
      </c>
      <c r="U1173">
        <v>21338</v>
      </c>
      <c r="V1173">
        <v>21338</v>
      </c>
      <c r="W1173">
        <v>0</v>
      </c>
      <c r="X1173">
        <v>0</v>
      </c>
      <c r="Y1173" t="s">
        <v>44</v>
      </c>
    </row>
    <row r="1174" spans="1:25" x14ac:dyDescent="0.25">
      <c r="A1174">
        <v>1173</v>
      </c>
      <c r="B1174">
        <v>64315</v>
      </c>
      <c r="C1174">
        <v>0</v>
      </c>
      <c r="D1174">
        <v>0</v>
      </c>
      <c r="E1174" t="s">
        <v>944</v>
      </c>
      <c r="F1174" t="s">
        <v>945</v>
      </c>
      <c r="G1174">
        <v>1</v>
      </c>
      <c r="H1174" s="6">
        <v>8563815</v>
      </c>
      <c r="I1174" s="7">
        <v>45737</v>
      </c>
      <c r="J1174" s="7">
        <v>45737</v>
      </c>
      <c r="K1174">
        <v>15</v>
      </c>
      <c r="L1174" t="s">
        <v>40</v>
      </c>
      <c r="M1174" t="s">
        <v>5</v>
      </c>
      <c r="N1174" t="s">
        <v>41</v>
      </c>
      <c r="O1174" t="s">
        <v>77</v>
      </c>
      <c r="P1174" t="s">
        <v>2082</v>
      </c>
      <c r="Q1174">
        <v>7</v>
      </c>
      <c r="R1174">
        <v>8</v>
      </c>
      <c r="S1174">
        <v>0</v>
      </c>
      <c r="U1174">
        <v>1284572</v>
      </c>
      <c r="V1174">
        <v>599467</v>
      </c>
      <c r="W1174">
        <v>685105</v>
      </c>
      <c r="X1174">
        <v>0</v>
      </c>
      <c r="Y1174" t="s">
        <v>112</v>
      </c>
    </row>
    <row r="1175" spans="1:25" x14ac:dyDescent="0.25">
      <c r="A1175">
        <v>1174</v>
      </c>
      <c r="B1175">
        <v>64295</v>
      </c>
      <c r="C1175">
        <v>0</v>
      </c>
      <c r="D1175">
        <v>0</v>
      </c>
      <c r="E1175" t="s">
        <v>1856</v>
      </c>
      <c r="F1175" t="s">
        <v>1857</v>
      </c>
      <c r="G1175">
        <v>1</v>
      </c>
      <c r="H1175" s="6">
        <v>13000000</v>
      </c>
      <c r="I1175" s="7">
        <v>45737</v>
      </c>
      <c r="J1175" s="7">
        <v>45737</v>
      </c>
      <c r="K1175">
        <v>15</v>
      </c>
      <c r="L1175" t="s">
        <v>40</v>
      </c>
      <c r="M1175" t="s">
        <v>5</v>
      </c>
      <c r="N1175" t="s">
        <v>41</v>
      </c>
      <c r="O1175" t="s">
        <v>47</v>
      </c>
      <c r="P1175" t="s">
        <v>2082</v>
      </c>
      <c r="Q1175">
        <v>7</v>
      </c>
      <c r="R1175">
        <v>8</v>
      </c>
      <c r="S1175">
        <v>0</v>
      </c>
      <c r="U1175">
        <v>1950000</v>
      </c>
      <c r="V1175">
        <v>910000</v>
      </c>
      <c r="W1175">
        <v>1040000</v>
      </c>
      <c r="X1175">
        <v>0</v>
      </c>
      <c r="Y1175" t="s">
        <v>48</v>
      </c>
    </row>
    <row r="1176" spans="1:25" x14ac:dyDescent="0.25">
      <c r="A1176">
        <v>1175</v>
      </c>
      <c r="B1176">
        <v>64299</v>
      </c>
      <c r="C1176">
        <v>0</v>
      </c>
      <c r="D1176">
        <v>0</v>
      </c>
      <c r="E1176" t="s">
        <v>1854</v>
      </c>
      <c r="F1176" t="s">
        <v>1855</v>
      </c>
      <c r="G1176">
        <v>1</v>
      </c>
      <c r="H1176" s="6">
        <v>400000</v>
      </c>
      <c r="I1176" s="7">
        <v>45737</v>
      </c>
      <c r="J1176" s="7">
        <v>45737</v>
      </c>
      <c r="K1176">
        <v>15</v>
      </c>
      <c r="L1176" t="s">
        <v>40</v>
      </c>
      <c r="M1176" t="s">
        <v>5</v>
      </c>
      <c r="N1176" t="s">
        <v>41</v>
      </c>
      <c r="O1176" t="s">
        <v>47</v>
      </c>
      <c r="P1176" t="s">
        <v>2082</v>
      </c>
      <c r="Q1176">
        <v>7</v>
      </c>
      <c r="R1176">
        <v>8</v>
      </c>
      <c r="S1176">
        <v>0</v>
      </c>
      <c r="U1176">
        <v>60000</v>
      </c>
      <c r="V1176">
        <v>28000</v>
      </c>
      <c r="W1176">
        <v>32000</v>
      </c>
      <c r="X1176">
        <v>0</v>
      </c>
      <c r="Y1176" t="s">
        <v>48</v>
      </c>
    </row>
    <row r="1177" spans="1:25" x14ac:dyDescent="0.25">
      <c r="A1177">
        <v>1176</v>
      </c>
      <c r="B1177">
        <v>64325</v>
      </c>
      <c r="C1177">
        <v>0</v>
      </c>
      <c r="D1177">
        <v>0</v>
      </c>
      <c r="E1177" t="s">
        <v>2039</v>
      </c>
      <c r="F1177" t="s">
        <v>2040</v>
      </c>
      <c r="G1177">
        <v>1</v>
      </c>
      <c r="H1177" s="6">
        <v>26902556</v>
      </c>
      <c r="I1177" s="7">
        <v>45737</v>
      </c>
      <c r="J1177" s="7">
        <v>45737</v>
      </c>
      <c r="K1177">
        <v>15</v>
      </c>
      <c r="L1177" t="s">
        <v>40</v>
      </c>
      <c r="M1177" t="s">
        <v>5</v>
      </c>
      <c r="N1177" t="s">
        <v>41</v>
      </c>
      <c r="O1177" t="s">
        <v>54</v>
      </c>
      <c r="P1177" t="s">
        <v>2082</v>
      </c>
      <c r="Q1177">
        <v>3.8</v>
      </c>
      <c r="R1177">
        <v>11.2</v>
      </c>
      <c r="S1177">
        <v>0</v>
      </c>
      <c r="U1177">
        <v>4035383</v>
      </c>
      <c r="V1177">
        <v>1022297</v>
      </c>
      <c r="W1177">
        <v>3013086</v>
      </c>
      <c r="X1177">
        <v>0</v>
      </c>
      <c r="Y1177" t="s">
        <v>48</v>
      </c>
    </row>
    <row r="1178" spans="1:25" x14ac:dyDescent="0.25">
      <c r="A1178">
        <v>1177</v>
      </c>
      <c r="B1178">
        <v>64324</v>
      </c>
      <c r="C1178">
        <v>0</v>
      </c>
      <c r="D1178">
        <v>0</v>
      </c>
      <c r="E1178" t="s">
        <v>2037</v>
      </c>
      <c r="F1178" t="s">
        <v>2038</v>
      </c>
      <c r="G1178">
        <v>1</v>
      </c>
      <c r="H1178" s="6">
        <v>23182118</v>
      </c>
      <c r="I1178" s="7">
        <v>45737</v>
      </c>
      <c r="J1178" s="7">
        <v>45737</v>
      </c>
      <c r="K1178">
        <v>15</v>
      </c>
      <c r="L1178" t="s">
        <v>40</v>
      </c>
      <c r="M1178" t="s">
        <v>5</v>
      </c>
      <c r="N1178" t="s">
        <v>41</v>
      </c>
      <c r="O1178" t="s">
        <v>54</v>
      </c>
      <c r="P1178" t="s">
        <v>2082</v>
      </c>
      <c r="Q1178">
        <v>3.8</v>
      </c>
      <c r="R1178">
        <v>11.2</v>
      </c>
      <c r="S1178">
        <v>0</v>
      </c>
      <c r="U1178">
        <v>3477318</v>
      </c>
      <c r="V1178">
        <v>880920</v>
      </c>
      <c r="W1178">
        <v>2596397</v>
      </c>
      <c r="X1178">
        <v>0</v>
      </c>
      <c r="Y1178" t="s">
        <v>48</v>
      </c>
    </row>
    <row r="1179" spans="1:25" x14ac:dyDescent="0.25">
      <c r="A1179">
        <v>1178</v>
      </c>
      <c r="B1179">
        <v>64326</v>
      </c>
      <c r="C1179">
        <v>0</v>
      </c>
      <c r="D1179">
        <v>0</v>
      </c>
      <c r="E1179" t="s">
        <v>2218</v>
      </c>
      <c r="F1179" t="s">
        <v>2219</v>
      </c>
      <c r="G1179">
        <v>1</v>
      </c>
      <c r="H1179" s="6">
        <v>2854000</v>
      </c>
      <c r="I1179" s="7">
        <v>45737</v>
      </c>
      <c r="J1179" s="7">
        <v>45737</v>
      </c>
      <c r="K1179" t="s">
        <v>2195</v>
      </c>
      <c r="L1179" t="s">
        <v>40</v>
      </c>
      <c r="M1179" t="s">
        <v>5</v>
      </c>
      <c r="N1179" t="s">
        <v>41</v>
      </c>
      <c r="O1179" t="s">
        <v>57</v>
      </c>
      <c r="P1179" t="s">
        <v>2082</v>
      </c>
      <c r="Q1179">
        <v>3.7</v>
      </c>
      <c r="R1179">
        <v>9.9</v>
      </c>
      <c r="S1179">
        <v>0</v>
      </c>
      <c r="U1179">
        <v>388144</v>
      </c>
      <c r="V1179">
        <v>105598</v>
      </c>
      <c r="W1179">
        <v>282546</v>
      </c>
      <c r="X1179">
        <v>0</v>
      </c>
      <c r="Y1179" t="s">
        <v>48</v>
      </c>
    </row>
    <row r="1180" spans="1:25" x14ac:dyDescent="0.25">
      <c r="A1180">
        <v>1179</v>
      </c>
      <c r="B1180">
        <v>64322</v>
      </c>
      <c r="C1180">
        <v>0</v>
      </c>
      <c r="D1180">
        <v>0</v>
      </c>
      <c r="E1180" t="s">
        <v>1250</v>
      </c>
      <c r="F1180" t="s">
        <v>1251</v>
      </c>
      <c r="G1180">
        <v>1</v>
      </c>
      <c r="H1180" s="6">
        <v>1870874</v>
      </c>
      <c r="I1180" s="7">
        <v>45737</v>
      </c>
      <c r="J1180" s="7">
        <v>45737</v>
      </c>
      <c r="K1180">
        <v>5</v>
      </c>
      <c r="L1180" t="s">
        <v>40</v>
      </c>
      <c r="M1180" t="s">
        <v>9</v>
      </c>
      <c r="N1180" t="s">
        <v>41</v>
      </c>
      <c r="O1180" t="s">
        <v>42</v>
      </c>
      <c r="P1180" t="s">
        <v>2082</v>
      </c>
      <c r="Q1180">
        <v>5</v>
      </c>
      <c r="R1180">
        <v>0</v>
      </c>
      <c r="S1180">
        <v>0</v>
      </c>
      <c r="U1180">
        <v>93544</v>
      </c>
      <c r="V1180">
        <v>93544</v>
      </c>
      <c r="W1180">
        <v>0</v>
      </c>
      <c r="X1180">
        <v>0</v>
      </c>
      <c r="Y1180" t="s">
        <v>44</v>
      </c>
    </row>
    <row r="1181" spans="1:25" x14ac:dyDescent="0.25">
      <c r="A1181">
        <v>1180</v>
      </c>
      <c r="B1181">
        <v>63707</v>
      </c>
      <c r="C1181">
        <v>0</v>
      </c>
      <c r="D1181">
        <v>0</v>
      </c>
      <c r="E1181" t="s">
        <v>2343</v>
      </c>
      <c r="F1181" t="s">
        <v>2344</v>
      </c>
      <c r="G1181">
        <v>1</v>
      </c>
      <c r="H1181" s="6">
        <v>1600000</v>
      </c>
      <c r="I1181" s="7">
        <v>45737</v>
      </c>
      <c r="J1181" s="7">
        <v>45737</v>
      </c>
      <c r="K1181">
        <v>15</v>
      </c>
      <c r="L1181" t="s">
        <v>40</v>
      </c>
      <c r="M1181" t="s">
        <v>5</v>
      </c>
      <c r="N1181" t="s">
        <v>41</v>
      </c>
      <c r="O1181" t="s">
        <v>77</v>
      </c>
      <c r="P1181" t="s">
        <v>2082</v>
      </c>
      <c r="Q1181">
        <v>5</v>
      </c>
      <c r="R1181">
        <v>10</v>
      </c>
      <c r="S1181">
        <v>0</v>
      </c>
      <c r="U1181">
        <v>240000</v>
      </c>
      <c r="V1181">
        <v>80000</v>
      </c>
      <c r="W1181">
        <v>160000</v>
      </c>
      <c r="X1181">
        <v>0</v>
      </c>
      <c r="Y1181" t="s">
        <v>48</v>
      </c>
    </row>
    <row r="1182" spans="1:25" x14ac:dyDescent="0.25">
      <c r="A1182">
        <v>1181</v>
      </c>
      <c r="B1182">
        <v>64292</v>
      </c>
      <c r="C1182">
        <v>0</v>
      </c>
      <c r="D1182">
        <v>0</v>
      </c>
      <c r="E1182" t="s">
        <v>1502</v>
      </c>
      <c r="F1182" t="s">
        <v>1503</v>
      </c>
      <c r="G1182">
        <v>1</v>
      </c>
      <c r="H1182" s="6">
        <v>182608</v>
      </c>
      <c r="I1182" s="7">
        <v>45736</v>
      </c>
      <c r="J1182" s="7">
        <v>45736</v>
      </c>
      <c r="K1182">
        <v>8</v>
      </c>
      <c r="L1182" t="s">
        <v>40</v>
      </c>
      <c r="M1182" t="s">
        <v>5</v>
      </c>
      <c r="N1182" t="s">
        <v>41</v>
      </c>
      <c r="O1182" t="s">
        <v>57</v>
      </c>
      <c r="P1182" t="s">
        <v>2082</v>
      </c>
      <c r="Q1182">
        <v>8</v>
      </c>
      <c r="R1182">
        <v>0</v>
      </c>
      <c r="S1182">
        <v>0</v>
      </c>
      <c r="U1182">
        <v>14609</v>
      </c>
      <c r="V1182">
        <v>14609</v>
      </c>
      <c r="W1182">
        <v>0</v>
      </c>
      <c r="X1182">
        <v>0</v>
      </c>
      <c r="Y1182" t="s">
        <v>250</v>
      </c>
    </row>
    <row r="1183" spans="1:25" x14ac:dyDescent="0.25">
      <c r="A1183">
        <v>1182</v>
      </c>
      <c r="B1183">
        <v>64290</v>
      </c>
      <c r="C1183">
        <v>0</v>
      </c>
      <c r="D1183">
        <v>0</v>
      </c>
      <c r="E1183" t="s">
        <v>1056</v>
      </c>
      <c r="F1183" t="s">
        <v>1057</v>
      </c>
      <c r="G1183">
        <v>1</v>
      </c>
      <c r="H1183" s="6">
        <v>36722941</v>
      </c>
      <c r="I1183" s="7">
        <v>45736</v>
      </c>
      <c r="J1183" s="7">
        <v>45736</v>
      </c>
      <c r="K1183">
        <v>15</v>
      </c>
      <c r="L1183" t="s">
        <v>40</v>
      </c>
      <c r="M1183" t="s">
        <v>5</v>
      </c>
      <c r="N1183" t="s">
        <v>41</v>
      </c>
      <c r="O1183" t="s">
        <v>57</v>
      </c>
      <c r="P1183" t="s">
        <v>2082</v>
      </c>
      <c r="Q1183">
        <v>0.4</v>
      </c>
      <c r="R1183">
        <v>14.6</v>
      </c>
      <c r="S1183">
        <v>0</v>
      </c>
      <c r="U1183">
        <v>5508441</v>
      </c>
      <c r="V1183">
        <v>146892</v>
      </c>
      <c r="W1183">
        <v>5361549</v>
      </c>
      <c r="X1183">
        <v>0</v>
      </c>
      <c r="Y1183" t="s">
        <v>250</v>
      </c>
    </row>
    <row r="1184" spans="1:25" x14ac:dyDescent="0.25">
      <c r="A1184">
        <v>1183</v>
      </c>
      <c r="B1184">
        <v>64293</v>
      </c>
      <c r="C1184">
        <v>0</v>
      </c>
      <c r="D1184">
        <v>0</v>
      </c>
      <c r="E1184" t="s">
        <v>1137</v>
      </c>
      <c r="F1184" t="s">
        <v>1138</v>
      </c>
      <c r="G1184">
        <v>1</v>
      </c>
      <c r="H1184" s="6">
        <v>22325177</v>
      </c>
      <c r="I1184" s="7">
        <v>45736</v>
      </c>
      <c r="J1184" s="7">
        <v>45736</v>
      </c>
      <c r="K1184">
        <v>15</v>
      </c>
      <c r="L1184" t="s">
        <v>40</v>
      </c>
      <c r="M1184" t="s">
        <v>5</v>
      </c>
      <c r="N1184" t="s">
        <v>41</v>
      </c>
      <c r="O1184" t="s">
        <v>54</v>
      </c>
      <c r="P1184" t="s">
        <v>2082</v>
      </c>
      <c r="Q1184">
        <v>10</v>
      </c>
      <c r="R1184">
        <v>5</v>
      </c>
      <c r="S1184">
        <v>0</v>
      </c>
      <c r="U1184">
        <v>3348777</v>
      </c>
      <c r="V1184">
        <v>2232518</v>
      </c>
      <c r="W1184">
        <v>1116259</v>
      </c>
      <c r="X1184">
        <v>0</v>
      </c>
      <c r="Y1184" t="s">
        <v>48</v>
      </c>
    </row>
    <row r="1185" spans="1:25" x14ac:dyDescent="0.25">
      <c r="A1185">
        <v>1184</v>
      </c>
      <c r="B1185">
        <v>64304</v>
      </c>
      <c r="C1185">
        <v>0</v>
      </c>
      <c r="D1185">
        <v>0</v>
      </c>
      <c r="E1185" t="s">
        <v>978</v>
      </c>
      <c r="F1185" t="s">
        <v>979</v>
      </c>
      <c r="G1185">
        <v>1</v>
      </c>
      <c r="H1185" s="6">
        <v>2642868</v>
      </c>
      <c r="I1185" s="7">
        <v>45736</v>
      </c>
      <c r="J1185" s="7">
        <v>45736</v>
      </c>
      <c r="K1185">
        <v>8</v>
      </c>
      <c r="L1185" t="s">
        <v>40</v>
      </c>
      <c r="M1185" t="s">
        <v>7</v>
      </c>
      <c r="N1185" t="s">
        <v>41</v>
      </c>
      <c r="O1185" t="s">
        <v>64</v>
      </c>
      <c r="P1185" t="s">
        <v>2082</v>
      </c>
      <c r="Q1185">
        <v>8</v>
      </c>
      <c r="R1185">
        <v>0</v>
      </c>
      <c r="S1185">
        <v>0</v>
      </c>
      <c r="U1185">
        <v>211429</v>
      </c>
      <c r="V1185">
        <v>211429</v>
      </c>
      <c r="W1185">
        <v>0</v>
      </c>
      <c r="X1185">
        <v>0</v>
      </c>
      <c r="Y1185" t="s">
        <v>44</v>
      </c>
    </row>
    <row r="1186" spans="1:25" x14ac:dyDescent="0.25">
      <c r="A1186">
        <v>1185</v>
      </c>
      <c r="B1186">
        <v>64303</v>
      </c>
      <c r="C1186">
        <v>0</v>
      </c>
      <c r="D1186">
        <v>0</v>
      </c>
      <c r="E1186" t="s">
        <v>1976</v>
      </c>
      <c r="F1186" t="s">
        <v>1977</v>
      </c>
      <c r="G1186">
        <v>1</v>
      </c>
      <c r="H1186" s="6">
        <v>10000000</v>
      </c>
      <c r="I1186" s="7">
        <v>45736</v>
      </c>
      <c r="J1186" s="7">
        <v>45736</v>
      </c>
      <c r="K1186">
        <v>5</v>
      </c>
      <c r="L1186" t="s">
        <v>40</v>
      </c>
      <c r="M1186" t="s">
        <v>5</v>
      </c>
      <c r="N1186" t="s">
        <v>41</v>
      </c>
      <c r="O1186" t="s">
        <v>57</v>
      </c>
      <c r="P1186" t="s">
        <v>2082</v>
      </c>
      <c r="Q1186">
        <v>5</v>
      </c>
      <c r="R1186">
        <v>0</v>
      </c>
      <c r="S1186">
        <v>0</v>
      </c>
      <c r="U1186">
        <v>500000</v>
      </c>
      <c r="V1186">
        <v>500000</v>
      </c>
      <c r="W1186">
        <v>0</v>
      </c>
      <c r="X1186">
        <v>0</v>
      </c>
      <c r="Y1186" t="s">
        <v>48</v>
      </c>
    </row>
    <row r="1187" spans="1:25" x14ac:dyDescent="0.25">
      <c r="A1187">
        <v>1186</v>
      </c>
      <c r="B1187">
        <v>64291</v>
      </c>
      <c r="C1187">
        <v>0</v>
      </c>
      <c r="D1187">
        <v>0</v>
      </c>
      <c r="E1187" t="s">
        <v>1757</v>
      </c>
      <c r="F1187" t="s">
        <v>1758</v>
      </c>
      <c r="G1187">
        <v>1</v>
      </c>
      <c r="H1187" s="6">
        <v>8928385</v>
      </c>
      <c r="I1187" s="7">
        <v>45736</v>
      </c>
      <c r="J1187" s="7">
        <v>45736</v>
      </c>
      <c r="K1187">
        <v>8</v>
      </c>
      <c r="L1187" t="s">
        <v>40</v>
      </c>
      <c r="M1187" t="s">
        <v>7</v>
      </c>
      <c r="N1187" t="s">
        <v>41</v>
      </c>
      <c r="O1187" t="s">
        <v>64</v>
      </c>
      <c r="P1187" t="s">
        <v>2082</v>
      </c>
      <c r="Q1187">
        <v>8</v>
      </c>
      <c r="R1187">
        <v>0</v>
      </c>
      <c r="S1187">
        <v>0</v>
      </c>
      <c r="U1187">
        <v>714271</v>
      </c>
      <c r="V1187">
        <v>714271</v>
      </c>
      <c r="W1187">
        <v>0</v>
      </c>
      <c r="X1187">
        <v>0</v>
      </c>
      <c r="Y1187" t="s">
        <v>48</v>
      </c>
    </row>
    <row r="1188" spans="1:25" x14ac:dyDescent="0.25">
      <c r="A1188">
        <v>1187</v>
      </c>
      <c r="B1188">
        <v>64305</v>
      </c>
      <c r="C1188">
        <v>0</v>
      </c>
      <c r="D1188">
        <v>0</v>
      </c>
      <c r="E1188" t="s">
        <v>972</v>
      </c>
      <c r="F1188" t="s">
        <v>2623</v>
      </c>
      <c r="G1188">
        <v>1</v>
      </c>
      <c r="H1188" s="6">
        <v>907804</v>
      </c>
      <c r="I1188" s="7">
        <v>45736</v>
      </c>
      <c r="J1188" s="7">
        <v>45736</v>
      </c>
      <c r="K1188">
        <v>8</v>
      </c>
      <c r="L1188" t="s">
        <v>40</v>
      </c>
      <c r="M1188" t="s">
        <v>7</v>
      </c>
      <c r="N1188" t="s">
        <v>41</v>
      </c>
      <c r="O1188" t="s">
        <v>64</v>
      </c>
      <c r="P1188" t="s">
        <v>2082</v>
      </c>
      <c r="Q1188">
        <v>8</v>
      </c>
      <c r="R1188">
        <v>0</v>
      </c>
      <c r="S1188">
        <v>0</v>
      </c>
      <c r="U1188">
        <v>72624</v>
      </c>
      <c r="V1188">
        <v>72624</v>
      </c>
      <c r="W1188">
        <v>0</v>
      </c>
      <c r="X1188">
        <v>0</v>
      </c>
      <c r="Y1188" t="s">
        <v>44</v>
      </c>
    </row>
    <row r="1189" spans="1:25" x14ac:dyDescent="0.25">
      <c r="A1189">
        <v>1188</v>
      </c>
      <c r="B1189">
        <v>64287</v>
      </c>
      <c r="C1189">
        <v>0</v>
      </c>
      <c r="D1189">
        <v>0</v>
      </c>
      <c r="E1189" t="s">
        <v>1037</v>
      </c>
      <c r="F1189" t="s">
        <v>1038</v>
      </c>
      <c r="G1189">
        <v>1</v>
      </c>
      <c r="H1189" s="6">
        <v>3389893</v>
      </c>
      <c r="I1189" s="7">
        <v>45736</v>
      </c>
      <c r="J1189" s="7">
        <v>45736</v>
      </c>
      <c r="K1189">
        <v>15</v>
      </c>
      <c r="L1189" t="s">
        <v>40</v>
      </c>
      <c r="M1189" t="s">
        <v>5</v>
      </c>
      <c r="N1189" t="s">
        <v>41</v>
      </c>
      <c r="O1189" t="s">
        <v>57</v>
      </c>
      <c r="P1189" t="s">
        <v>2082</v>
      </c>
      <c r="Q1189">
        <v>0.4</v>
      </c>
      <c r="R1189">
        <v>14.6</v>
      </c>
      <c r="S1189">
        <v>0</v>
      </c>
      <c r="U1189">
        <v>508484</v>
      </c>
      <c r="V1189">
        <v>13560</v>
      </c>
      <c r="W1189">
        <v>494924</v>
      </c>
      <c r="X1189">
        <v>0</v>
      </c>
      <c r="Y1189" t="s">
        <v>250</v>
      </c>
    </row>
    <row r="1190" spans="1:25" x14ac:dyDescent="0.25">
      <c r="A1190">
        <v>1189</v>
      </c>
      <c r="B1190">
        <v>64307</v>
      </c>
      <c r="C1190">
        <v>0</v>
      </c>
      <c r="D1190">
        <v>0</v>
      </c>
      <c r="E1190" t="s">
        <v>1101</v>
      </c>
      <c r="F1190" t="s">
        <v>1102</v>
      </c>
      <c r="G1190">
        <v>1</v>
      </c>
      <c r="H1190" s="6">
        <v>189236</v>
      </c>
      <c r="I1190" s="7">
        <v>45736</v>
      </c>
      <c r="J1190" s="7">
        <v>45736</v>
      </c>
      <c r="K1190">
        <v>15</v>
      </c>
      <c r="L1190" t="s">
        <v>40</v>
      </c>
      <c r="M1190" t="s">
        <v>5</v>
      </c>
      <c r="N1190" t="s">
        <v>41</v>
      </c>
      <c r="O1190" t="s">
        <v>54</v>
      </c>
      <c r="P1190" t="s">
        <v>2082</v>
      </c>
      <c r="Q1190">
        <v>10</v>
      </c>
      <c r="R1190">
        <v>5</v>
      </c>
      <c r="S1190">
        <v>0</v>
      </c>
      <c r="U1190">
        <v>28385</v>
      </c>
      <c r="V1190">
        <v>18924</v>
      </c>
      <c r="W1190">
        <v>9462</v>
      </c>
      <c r="X1190">
        <v>0</v>
      </c>
      <c r="Y1190" t="s">
        <v>48</v>
      </c>
    </row>
    <row r="1191" spans="1:25" x14ac:dyDescent="0.25">
      <c r="A1191">
        <v>1190</v>
      </c>
      <c r="B1191">
        <v>64289</v>
      </c>
      <c r="C1191">
        <v>0</v>
      </c>
      <c r="D1191">
        <v>0</v>
      </c>
      <c r="E1191" t="s">
        <v>1042</v>
      </c>
      <c r="F1191" t="s">
        <v>1043</v>
      </c>
      <c r="G1191">
        <v>1</v>
      </c>
      <c r="H1191" s="6">
        <v>21950280</v>
      </c>
      <c r="I1191" s="7">
        <v>45736</v>
      </c>
      <c r="J1191" s="7">
        <v>45736</v>
      </c>
      <c r="K1191">
        <v>15</v>
      </c>
      <c r="L1191" t="s">
        <v>40</v>
      </c>
      <c r="M1191" t="s">
        <v>5</v>
      </c>
      <c r="N1191" t="s">
        <v>41</v>
      </c>
      <c r="O1191" t="s">
        <v>57</v>
      </c>
      <c r="P1191" t="s">
        <v>2082</v>
      </c>
      <c r="Q1191">
        <v>0.4</v>
      </c>
      <c r="R1191">
        <v>14.6</v>
      </c>
      <c r="S1191">
        <v>0</v>
      </c>
      <c r="U1191">
        <v>3292542</v>
      </c>
      <c r="V1191">
        <v>87801</v>
      </c>
      <c r="W1191">
        <v>3204741</v>
      </c>
      <c r="X1191">
        <v>0</v>
      </c>
      <c r="Y1191" t="s">
        <v>250</v>
      </c>
    </row>
    <row r="1192" spans="1:25" x14ac:dyDescent="0.25">
      <c r="A1192">
        <v>1191</v>
      </c>
      <c r="B1192">
        <v>64205</v>
      </c>
      <c r="C1192">
        <v>0</v>
      </c>
      <c r="D1192">
        <v>0</v>
      </c>
      <c r="E1192" t="s">
        <v>1733</v>
      </c>
      <c r="F1192" t="s">
        <v>1734</v>
      </c>
      <c r="G1192">
        <v>1</v>
      </c>
      <c r="H1192" s="6">
        <v>45000000</v>
      </c>
      <c r="I1192" s="7">
        <v>45736</v>
      </c>
      <c r="J1192" s="7">
        <v>45736</v>
      </c>
      <c r="K1192">
        <v>15</v>
      </c>
      <c r="L1192" t="s">
        <v>40</v>
      </c>
      <c r="M1192" t="s">
        <v>5</v>
      </c>
      <c r="N1192" t="s">
        <v>41</v>
      </c>
      <c r="O1192" t="s">
        <v>77</v>
      </c>
      <c r="P1192" t="s">
        <v>2082</v>
      </c>
      <c r="Q1192">
        <v>7</v>
      </c>
      <c r="R1192">
        <v>8</v>
      </c>
      <c r="S1192">
        <v>0</v>
      </c>
      <c r="U1192">
        <v>6750000</v>
      </c>
      <c r="V1192">
        <v>3150000</v>
      </c>
      <c r="W1192">
        <v>3600000</v>
      </c>
      <c r="X1192">
        <v>0</v>
      </c>
      <c r="Y1192" t="s">
        <v>48</v>
      </c>
    </row>
    <row r="1193" spans="1:25" x14ac:dyDescent="0.25">
      <c r="A1193">
        <v>1192</v>
      </c>
      <c r="B1193">
        <v>64306</v>
      </c>
      <c r="C1193">
        <v>0</v>
      </c>
      <c r="D1193">
        <v>0</v>
      </c>
      <c r="E1193" t="s">
        <v>1506</v>
      </c>
      <c r="F1193" t="s">
        <v>1507</v>
      </c>
      <c r="G1193">
        <v>1</v>
      </c>
      <c r="H1193" s="6">
        <v>170765</v>
      </c>
      <c r="I1193" s="7">
        <v>45736</v>
      </c>
      <c r="J1193" s="7">
        <v>45736</v>
      </c>
      <c r="K1193">
        <v>8</v>
      </c>
      <c r="L1193" t="s">
        <v>40</v>
      </c>
      <c r="M1193" t="s">
        <v>7</v>
      </c>
      <c r="N1193" t="s">
        <v>41</v>
      </c>
      <c r="O1193" t="s">
        <v>64</v>
      </c>
      <c r="P1193" t="s">
        <v>2082</v>
      </c>
      <c r="Q1193">
        <v>8</v>
      </c>
      <c r="R1193">
        <v>0</v>
      </c>
      <c r="S1193">
        <v>0</v>
      </c>
      <c r="U1193">
        <v>13661</v>
      </c>
      <c r="V1193">
        <v>13661</v>
      </c>
      <c r="W1193">
        <v>0</v>
      </c>
      <c r="X1193">
        <v>0</v>
      </c>
      <c r="Y1193" t="s">
        <v>44</v>
      </c>
    </row>
    <row r="1194" spans="1:25" x14ac:dyDescent="0.25">
      <c r="A1194">
        <v>1193</v>
      </c>
      <c r="B1194">
        <v>64285</v>
      </c>
      <c r="C1194">
        <v>0</v>
      </c>
      <c r="D1194">
        <v>0</v>
      </c>
      <c r="E1194" t="s">
        <v>1554</v>
      </c>
      <c r="F1194" t="s">
        <v>1555</v>
      </c>
      <c r="G1194">
        <v>1</v>
      </c>
      <c r="H1194" s="6">
        <v>30000</v>
      </c>
      <c r="I1194" s="7">
        <v>45736</v>
      </c>
      <c r="J1194" s="7">
        <v>45736</v>
      </c>
      <c r="K1194">
        <v>8</v>
      </c>
      <c r="L1194" t="s">
        <v>40</v>
      </c>
      <c r="M1194" t="s">
        <v>5</v>
      </c>
      <c r="N1194" t="s">
        <v>41</v>
      </c>
      <c r="O1194" t="s">
        <v>57</v>
      </c>
      <c r="P1194" t="s">
        <v>2082</v>
      </c>
      <c r="Q1194">
        <v>8</v>
      </c>
      <c r="R1194">
        <v>0</v>
      </c>
      <c r="S1194">
        <v>0</v>
      </c>
      <c r="U1194">
        <v>2400</v>
      </c>
      <c r="V1194">
        <v>2400</v>
      </c>
      <c r="W1194">
        <v>0</v>
      </c>
      <c r="X1194">
        <v>0</v>
      </c>
      <c r="Y1194" t="s">
        <v>48</v>
      </c>
    </row>
    <row r="1195" spans="1:25" x14ac:dyDescent="0.25">
      <c r="A1195">
        <v>1194</v>
      </c>
      <c r="B1195">
        <v>64286</v>
      </c>
      <c r="C1195">
        <v>0</v>
      </c>
      <c r="D1195">
        <v>0</v>
      </c>
      <c r="E1195" t="s">
        <v>1596</v>
      </c>
      <c r="F1195" t="s">
        <v>1597</v>
      </c>
      <c r="G1195">
        <v>1</v>
      </c>
      <c r="H1195" s="6">
        <v>20000</v>
      </c>
      <c r="I1195" s="7">
        <v>45736</v>
      </c>
      <c r="J1195" s="7">
        <v>45736</v>
      </c>
      <c r="K1195">
        <v>9</v>
      </c>
      <c r="L1195" t="s">
        <v>40</v>
      </c>
      <c r="M1195" t="s">
        <v>5</v>
      </c>
      <c r="N1195" t="s">
        <v>41</v>
      </c>
      <c r="O1195" t="s">
        <v>57</v>
      </c>
      <c r="P1195" t="s">
        <v>2082</v>
      </c>
      <c r="Q1195">
        <v>9</v>
      </c>
      <c r="R1195">
        <v>0</v>
      </c>
      <c r="S1195">
        <v>0</v>
      </c>
      <c r="U1195">
        <v>1800</v>
      </c>
      <c r="V1195">
        <v>1800</v>
      </c>
      <c r="W1195">
        <v>0</v>
      </c>
      <c r="X1195">
        <v>0</v>
      </c>
      <c r="Y1195" t="s">
        <v>112</v>
      </c>
    </row>
    <row r="1196" spans="1:25" x14ac:dyDescent="0.25">
      <c r="A1196">
        <v>1195</v>
      </c>
      <c r="B1196">
        <v>64308</v>
      </c>
      <c r="C1196">
        <v>0</v>
      </c>
      <c r="D1196">
        <v>0</v>
      </c>
      <c r="E1196" t="s">
        <v>1378</v>
      </c>
      <c r="F1196" t="s">
        <v>1379</v>
      </c>
      <c r="G1196">
        <v>1</v>
      </c>
      <c r="H1196" s="6">
        <v>6584619</v>
      </c>
      <c r="I1196" s="7">
        <v>45736</v>
      </c>
      <c r="J1196" s="7">
        <v>45736</v>
      </c>
      <c r="K1196">
        <v>15</v>
      </c>
      <c r="L1196" t="s">
        <v>40</v>
      </c>
      <c r="M1196" t="s">
        <v>4</v>
      </c>
      <c r="N1196" t="s">
        <v>41</v>
      </c>
      <c r="O1196" t="s">
        <v>51</v>
      </c>
      <c r="P1196" t="s">
        <v>2082</v>
      </c>
      <c r="Q1196">
        <v>5.5</v>
      </c>
      <c r="R1196">
        <v>7</v>
      </c>
      <c r="S1196">
        <v>2.5</v>
      </c>
      <c r="U1196">
        <v>987693</v>
      </c>
      <c r="V1196">
        <v>362154</v>
      </c>
      <c r="W1196">
        <v>460923</v>
      </c>
      <c r="X1196">
        <v>164615</v>
      </c>
      <c r="Y1196" t="s">
        <v>109</v>
      </c>
    </row>
    <row r="1197" spans="1:25" x14ac:dyDescent="0.25">
      <c r="A1197">
        <v>1196</v>
      </c>
      <c r="B1197">
        <v>64288</v>
      </c>
      <c r="C1197">
        <v>0</v>
      </c>
      <c r="D1197">
        <v>0</v>
      </c>
      <c r="E1197" t="s">
        <v>1029</v>
      </c>
      <c r="F1197" t="s">
        <v>1030</v>
      </c>
      <c r="G1197">
        <v>1</v>
      </c>
      <c r="H1197" s="6">
        <v>2032114</v>
      </c>
      <c r="I1197" s="7">
        <v>45736</v>
      </c>
      <c r="J1197" s="7">
        <v>45736</v>
      </c>
      <c r="K1197">
        <v>15</v>
      </c>
      <c r="L1197" t="s">
        <v>40</v>
      </c>
      <c r="M1197" t="s">
        <v>5</v>
      </c>
      <c r="N1197" t="s">
        <v>41</v>
      </c>
      <c r="O1197" t="s">
        <v>57</v>
      </c>
      <c r="P1197" t="s">
        <v>2082</v>
      </c>
      <c r="Q1197">
        <v>0.4</v>
      </c>
      <c r="R1197">
        <v>14.6</v>
      </c>
      <c r="S1197">
        <v>0</v>
      </c>
      <c r="U1197">
        <v>304817</v>
      </c>
      <c r="V1197">
        <v>8128</v>
      </c>
      <c r="W1197">
        <v>296689</v>
      </c>
      <c r="X1197">
        <v>0</v>
      </c>
      <c r="Y1197" t="s">
        <v>250</v>
      </c>
    </row>
    <row r="1198" spans="1:25" x14ac:dyDescent="0.25">
      <c r="A1198">
        <v>1197</v>
      </c>
      <c r="B1198">
        <v>64309</v>
      </c>
      <c r="C1198">
        <v>0</v>
      </c>
      <c r="D1198">
        <v>0</v>
      </c>
      <c r="E1198" t="s">
        <v>1372</v>
      </c>
      <c r="F1198" t="s">
        <v>1373</v>
      </c>
      <c r="G1198">
        <v>1</v>
      </c>
      <c r="H1198" s="6">
        <v>7000000</v>
      </c>
      <c r="I1198" s="7">
        <v>45736</v>
      </c>
      <c r="J1198" s="7">
        <v>45736</v>
      </c>
      <c r="K1198">
        <v>15</v>
      </c>
      <c r="L1198" t="s">
        <v>40</v>
      </c>
      <c r="M1198" t="s">
        <v>4</v>
      </c>
      <c r="N1198" t="s">
        <v>41</v>
      </c>
      <c r="O1198" t="s">
        <v>51</v>
      </c>
      <c r="P1198" t="s">
        <v>2082</v>
      </c>
      <c r="Q1198">
        <v>5.5</v>
      </c>
      <c r="R1198">
        <v>7</v>
      </c>
      <c r="S1198">
        <v>2.5</v>
      </c>
      <c r="U1198">
        <v>1050000</v>
      </c>
      <c r="V1198">
        <v>385000</v>
      </c>
      <c r="W1198">
        <v>490000</v>
      </c>
      <c r="X1198">
        <v>175000</v>
      </c>
      <c r="Y1198" t="s">
        <v>109</v>
      </c>
    </row>
    <row r="1199" spans="1:25" x14ac:dyDescent="0.25">
      <c r="A1199">
        <v>1198</v>
      </c>
      <c r="B1199">
        <v>64310</v>
      </c>
      <c r="C1199">
        <v>0</v>
      </c>
      <c r="D1199">
        <v>0</v>
      </c>
      <c r="E1199" t="s">
        <v>1372</v>
      </c>
      <c r="F1199" t="s">
        <v>1373</v>
      </c>
      <c r="G1199">
        <v>1</v>
      </c>
      <c r="H1199" s="6">
        <v>7000000</v>
      </c>
      <c r="I1199" s="7">
        <v>45736</v>
      </c>
      <c r="J1199" s="7">
        <v>45736</v>
      </c>
      <c r="K1199">
        <v>15</v>
      </c>
      <c r="L1199" t="s">
        <v>40</v>
      </c>
      <c r="M1199" t="s">
        <v>4</v>
      </c>
      <c r="N1199" t="s">
        <v>41</v>
      </c>
      <c r="O1199" t="s">
        <v>51</v>
      </c>
      <c r="P1199" t="s">
        <v>2082</v>
      </c>
      <c r="Q1199">
        <v>5.5</v>
      </c>
      <c r="R1199">
        <v>7</v>
      </c>
      <c r="S1199">
        <v>2.5</v>
      </c>
      <c r="U1199">
        <v>1050000</v>
      </c>
      <c r="V1199">
        <v>385000</v>
      </c>
      <c r="W1199">
        <v>490000</v>
      </c>
      <c r="X1199">
        <v>175000</v>
      </c>
      <c r="Y1199" t="s">
        <v>109</v>
      </c>
    </row>
    <row r="1200" spans="1:25" x14ac:dyDescent="0.25">
      <c r="A1200">
        <v>1199</v>
      </c>
      <c r="B1200">
        <v>64311</v>
      </c>
      <c r="C1200">
        <v>0</v>
      </c>
      <c r="D1200">
        <v>0</v>
      </c>
      <c r="E1200" t="s">
        <v>1372</v>
      </c>
      <c r="F1200" t="s">
        <v>1373</v>
      </c>
      <c r="G1200">
        <v>1</v>
      </c>
      <c r="H1200" s="6">
        <v>4998035</v>
      </c>
      <c r="I1200" s="7">
        <v>45736</v>
      </c>
      <c r="J1200" s="7">
        <v>45736</v>
      </c>
      <c r="K1200">
        <v>15</v>
      </c>
      <c r="L1200" t="s">
        <v>40</v>
      </c>
      <c r="M1200" t="s">
        <v>4</v>
      </c>
      <c r="N1200" t="s">
        <v>41</v>
      </c>
      <c r="O1200" t="s">
        <v>51</v>
      </c>
      <c r="P1200" t="s">
        <v>2082</v>
      </c>
      <c r="Q1200">
        <v>5.5</v>
      </c>
      <c r="R1200">
        <v>7</v>
      </c>
      <c r="S1200">
        <v>2.5</v>
      </c>
      <c r="U1200">
        <v>749705</v>
      </c>
      <c r="V1200">
        <v>274892</v>
      </c>
      <c r="W1200">
        <v>349862</v>
      </c>
      <c r="X1200">
        <v>124951</v>
      </c>
      <c r="Y1200" t="s">
        <v>109</v>
      </c>
    </row>
    <row r="1201" spans="1:25" x14ac:dyDescent="0.25">
      <c r="A1201">
        <v>1200</v>
      </c>
      <c r="B1201">
        <v>66831</v>
      </c>
      <c r="C1201">
        <v>0</v>
      </c>
      <c r="D1201">
        <v>0</v>
      </c>
      <c r="E1201" t="s">
        <v>2479</v>
      </c>
      <c r="F1201" t="s">
        <v>2480</v>
      </c>
      <c r="G1201">
        <v>1</v>
      </c>
      <c r="H1201" s="6">
        <v>313991</v>
      </c>
      <c r="I1201" s="7">
        <v>45735</v>
      </c>
      <c r="J1201" s="7"/>
      <c r="K1201">
        <v>15</v>
      </c>
      <c r="L1201" t="s">
        <v>40</v>
      </c>
      <c r="M1201" t="s">
        <v>5</v>
      </c>
      <c r="N1201" t="s">
        <v>41</v>
      </c>
      <c r="O1201" t="s">
        <v>47</v>
      </c>
      <c r="P1201" t="s">
        <v>2082</v>
      </c>
      <c r="Q1201">
        <v>5</v>
      </c>
      <c r="R1201">
        <v>10</v>
      </c>
      <c r="S1201">
        <v>0</v>
      </c>
      <c r="U1201">
        <v>47099</v>
      </c>
      <c r="V1201">
        <v>15700</v>
      </c>
      <c r="W1201">
        <v>31399</v>
      </c>
      <c r="X1201">
        <v>0</v>
      </c>
      <c r="Y1201" t="s">
        <v>48</v>
      </c>
    </row>
    <row r="1202" spans="1:25" x14ac:dyDescent="0.25">
      <c r="A1202">
        <v>1201</v>
      </c>
      <c r="B1202">
        <v>64284</v>
      </c>
      <c r="C1202">
        <v>0</v>
      </c>
      <c r="D1202">
        <v>0</v>
      </c>
      <c r="E1202" t="s">
        <v>1204</v>
      </c>
      <c r="F1202" t="s">
        <v>1205</v>
      </c>
      <c r="G1202">
        <v>1</v>
      </c>
      <c r="H1202" s="6">
        <v>256174</v>
      </c>
      <c r="I1202" s="7">
        <v>45735</v>
      </c>
      <c r="J1202" s="7">
        <v>45735</v>
      </c>
      <c r="K1202">
        <v>15</v>
      </c>
      <c r="L1202" t="s">
        <v>40</v>
      </c>
      <c r="M1202" t="s">
        <v>5</v>
      </c>
      <c r="N1202" t="s">
        <v>41</v>
      </c>
      <c r="O1202" t="s">
        <v>54</v>
      </c>
      <c r="P1202" t="s">
        <v>2082</v>
      </c>
      <c r="Q1202">
        <v>10</v>
      </c>
      <c r="R1202">
        <v>5</v>
      </c>
      <c r="S1202">
        <v>0</v>
      </c>
      <c r="U1202">
        <v>38426</v>
      </c>
      <c r="V1202">
        <v>25617</v>
      </c>
      <c r="W1202">
        <v>12809</v>
      </c>
      <c r="X1202">
        <v>0</v>
      </c>
      <c r="Y1202" t="s">
        <v>48</v>
      </c>
    </row>
    <row r="1203" spans="1:25" x14ac:dyDescent="0.25">
      <c r="A1203">
        <v>1202</v>
      </c>
      <c r="B1203">
        <v>64281</v>
      </c>
      <c r="C1203">
        <v>0</v>
      </c>
      <c r="D1203">
        <v>0</v>
      </c>
      <c r="E1203" t="s">
        <v>1536</v>
      </c>
      <c r="F1203" t="s">
        <v>1537</v>
      </c>
      <c r="G1203">
        <v>1</v>
      </c>
      <c r="H1203" s="6">
        <v>5000000</v>
      </c>
      <c r="I1203" s="7">
        <v>45735</v>
      </c>
      <c r="J1203" s="7">
        <v>45735</v>
      </c>
      <c r="K1203">
        <v>8</v>
      </c>
      <c r="L1203" t="s">
        <v>40</v>
      </c>
      <c r="M1203" t="s">
        <v>5</v>
      </c>
      <c r="N1203" t="s">
        <v>41</v>
      </c>
      <c r="O1203" t="s">
        <v>57</v>
      </c>
      <c r="P1203" t="s">
        <v>2082</v>
      </c>
      <c r="Q1203">
        <v>3</v>
      </c>
      <c r="R1203">
        <v>5</v>
      </c>
      <c r="S1203">
        <v>0</v>
      </c>
      <c r="U1203">
        <v>400000</v>
      </c>
      <c r="V1203">
        <v>150000</v>
      </c>
      <c r="W1203">
        <v>250000</v>
      </c>
      <c r="X1203">
        <v>0</v>
      </c>
      <c r="Y1203" t="s">
        <v>72</v>
      </c>
    </row>
    <row r="1204" spans="1:25" x14ac:dyDescent="0.25">
      <c r="A1204">
        <v>1203</v>
      </c>
      <c r="B1204">
        <v>64283</v>
      </c>
      <c r="C1204">
        <v>0</v>
      </c>
      <c r="D1204">
        <v>0</v>
      </c>
      <c r="E1204" t="s">
        <v>1133</v>
      </c>
      <c r="F1204" t="s">
        <v>1134</v>
      </c>
      <c r="G1204">
        <v>1</v>
      </c>
      <c r="H1204" s="6">
        <v>1179481</v>
      </c>
      <c r="I1204" s="7">
        <v>45735</v>
      </c>
      <c r="J1204" s="7">
        <v>45735</v>
      </c>
      <c r="K1204">
        <v>15</v>
      </c>
      <c r="L1204" t="s">
        <v>40</v>
      </c>
      <c r="M1204" t="s">
        <v>5</v>
      </c>
      <c r="N1204" t="s">
        <v>41</v>
      </c>
      <c r="O1204" t="s">
        <v>54</v>
      </c>
      <c r="P1204" t="s">
        <v>2082</v>
      </c>
      <c r="Q1204">
        <v>10</v>
      </c>
      <c r="R1204">
        <v>5</v>
      </c>
      <c r="S1204">
        <v>0</v>
      </c>
      <c r="U1204">
        <v>176922</v>
      </c>
      <c r="V1204">
        <v>117948</v>
      </c>
      <c r="W1204">
        <v>58974</v>
      </c>
      <c r="X1204">
        <v>0</v>
      </c>
      <c r="Y1204" t="s">
        <v>48</v>
      </c>
    </row>
    <row r="1205" spans="1:25" x14ac:dyDescent="0.25">
      <c r="A1205">
        <v>1204</v>
      </c>
      <c r="B1205">
        <v>63761</v>
      </c>
      <c r="C1205">
        <v>0</v>
      </c>
      <c r="D1205">
        <v>0</v>
      </c>
      <c r="E1205" t="s">
        <v>2459</v>
      </c>
      <c r="F1205" t="s">
        <v>2460</v>
      </c>
      <c r="G1205">
        <v>1</v>
      </c>
      <c r="H1205" s="6">
        <v>5213156</v>
      </c>
      <c r="I1205" s="7">
        <v>45734</v>
      </c>
      <c r="J1205" s="7">
        <v>45734</v>
      </c>
      <c r="K1205">
        <v>15</v>
      </c>
      <c r="L1205" t="s">
        <v>40</v>
      </c>
      <c r="M1205" t="s">
        <v>5</v>
      </c>
      <c r="N1205" t="s">
        <v>41</v>
      </c>
      <c r="O1205" t="s">
        <v>77</v>
      </c>
      <c r="P1205" t="s">
        <v>2082</v>
      </c>
      <c r="Q1205">
        <v>5</v>
      </c>
      <c r="R1205">
        <v>10</v>
      </c>
      <c r="S1205">
        <v>0</v>
      </c>
      <c r="U1205">
        <v>781973</v>
      </c>
      <c r="V1205">
        <v>260658</v>
      </c>
      <c r="W1205">
        <v>521316</v>
      </c>
      <c r="X1205">
        <v>0</v>
      </c>
      <c r="Y1205" t="s">
        <v>48</v>
      </c>
    </row>
    <row r="1206" spans="1:25" x14ac:dyDescent="0.25">
      <c r="A1206">
        <v>1205</v>
      </c>
      <c r="B1206">
        <v>64276</v>
      </c>
      <c r="C1206">
        <v>0</v>
      </c>
      <c r="D1206">
        <v>0</v>
      </c>
      <c r="E1206" t="s">
        <v>2445</v>
      </c>
      <c r="F1206" t="s">
        <v>2446</v>
      </c>
      <c r="G1206">
        <v>1</v>
      </c>
      <c r="H1206" s="6">
        <v>15000000</v>
      </c>
      <c r="I1206" s="7">
        <v>45734</v>
      </c>
      <c r="J1206" s="7">
        <v>45734</v>
      </c>
      <c r="K1206">
        <v>15</v>
      </c>
      <c r="L1206" t="s">
        <v>40</v>
      </c>
      <c r="M1206" t="s">
        <v>5</v>
      </c>
      <c r="N1206" t="s">
        <v>41</v>
      </c>
      <c r="O1206" t="s">
        <v>47</v>
      </c>
      <c r="P1206" t="s">
        <v>2082</v>
      </c>
      <c r="Q1206">
        <v>5</v>
      </c>
      <c r="R1206">
        <v>10</v>
      </c>
      <c r="S1206">
        <v>0</v>
      </c>
      <c r="U1206">
        <v>2250000</v>
      </c>
      <c r="V1206">
        <v>750000</v>
      </c>
      <c r="W1206">
        <v>1500000</v>
      </c>
      <c r="X1206">
        <v>0</v>
      </c>
      <c r="Y1206" t="s">
        <v>48</v>
      </c>
    </row>
    <row r="1207" spans="1:25" x14ac:dyDescent="0.25">
      <c r="A1207">
        <v>1206</v>
      </c>
      <c r="B1207">
        <v>64270</v>
      </c>
      <c r="C1207">
        <v>0</v>
      </c>
      <c r="D1207">
        <v>0</v>
      </c>
      <c r="E1207" t="s">
        <v>1700</v>
      </c>
      <c r="F1207" t="s">
        <v>1701</v>
      </c>
      <c r="G1207">
        <v>1</v>
      </c>
      <c r="H1207" s="6">
        <v>4000000</v>
      </c>
      <c r="I1207" s="7">
        <v>45734</v>
      </c>
      <c r="J1207" s="7">
        <v>45734</v>
      </c>
      <c r="K1207">
        <v>15</v>
      </c>
      <c r="L1207" t="s">
        <v>40</v>
      </c>
      <c r="M1207" t="s">
        <v>5</v>
      </c>
      <c r="N1207" t="s">
        <v>41</v>
      </c>
      <c r="O1207" t="s">
        <v>47</v>
      </c>
      <c r="P1207" t="s">
        <v>2082</v>
      </c>
      <c r="Q1207">
        <v>5</v>
      </c>
      <c r="R1207">
        <v>10</v>
      </c>
      <c r="S1207">
        <v>0</v>
      </c>
      <c r="U1207">
        <v>600000</v>
      </c>
      <c r="V1207">
        <v>200000</v>
      </c>
      <c r="W1207">
        <v>400000</v>
      </c>
      <c r="X1207">
        <v>0</v>
      </c>
      <c r="Y1207" t="s">
        <v>48</v>
      </c>
    </row>
    <row r="1208" spans="1:25" x14ac:dyDescent="0.25">
      <c r="A1208">
        <v>1207</v>
      </c>
      <c r="B1208">
        <v>64274</v>
      </c>
      <c r="C1208">
        <v>0</v>
      </c>
      <c r="D1208">
        <v>0</v>
      </c>
      <c r="E1208" t="s">
        <v>2475</v>
      </c>
      <c r="F1208" t="s">
        <v>2476</v>
      </c>
      <c r="G1208">
        <v>1</v>
      </c>
      <c r="H1208" s="6">
        <v>1000000</v>
      </c>
      <c r="I1208" s="7">
        <v>45734</v>
      </c>
      <c r="J1208" s="7">
        <v>45734</v>
      </c>
      <c r="K1208">
        <v>15</v>
      </c>
      <c r="L1208" t="s">
        <v>40</v>
      </c>
      <c r="M1208" t="s">
        <v>5</v>
      </c>
      <c r="N1208" t="s">
        <v>41</v>
      </c>
      <c r="O1208" t="s">
        <v>47</v>
      </c>
      <c r="P1208" t="s">
        <v>2082</v>
      </c>
      <c r="Q1208">
        <v>5</v>
      </c>
      <c r="R1208">
        <v>10</v>
      </c>
      <c r="S1208">
        <v>0</v>
      </c>
      <c r="U1208">
        <v>150000</v>
      </c>
      <c r="V1208">
        <v>50000</v>
      </c>
      <c r="W1208">
        <v>100000</v>
      </c>
      <c r="X1208">
        <v>0</v>
      </c>
      <c r="Y1208" t="s">
        <v>48</v>
      </c>
    </row>
    <row r="1209" spans="1:25" x14ac:dyDescent="0.25">
      <c r="A1209">
        <v>1208</v>
      </c>
      <c r="B1209">
        <v>64275</v>
      </c>
      <c r="C1209">
        <v>0</v>
      </c>
      <c r="D1209">
        <v>0</v>
      </c>
      <c r="E1209" t="s">
        <v>2493</v>
      </c>
      <c r="F1209" t="s">
        <v>2494</v>
      </c>
      <c r="G1209">
        <v>1</v>
      </c>
      <c r="H1209" s="6">
        <v>1000000</v>
      </c>
      <c r="I1209" s="7">
        <v>45734</v>
      </c>
      <c r="J1209" s="7">
        <v>45734</v>
      </c>
      <c r="K1209">
        <v>15</v>
      </c>
      <c r="L1209" t="s">
        <v>40</v>
      </c>
      <c r="M1209" t="s">
        <v>5</v>
      </c>
      <c r="N1209" t="s">
        <v>41</v>
      </c>
      <c r="O1209" t="s">
        <v>47</v>
      </c>
      <c r="P1209" t="s">
        <v>2082</v>
      </c>
      <c r="Q1209">
        <v>5</v>
      </c>
      <c r="R1209">
        <v>10</v>
      </c>
      <c r="S1209">
        <v>0</v>
      </c>
      <c r="U1209">
        <v>150000</v>
      </c>
      <c r="V1209">
        <v>50000</v>
      </c>
      <c r="W1209">
        <v>100000</v>
      </c>
      <c r="X1209">
        <v>0</v>
      </c>
      <c r="Y1209" t="s">
        <v>48</v>
      </c>
    </row>
    <row r="1210" spans="1:25" x14ac:dyDescent="0.25">
      <c r="A1210">
        <v>1209</v>
      </c>
      <c r="B1210">
        <v>64272</v>
      </c>
      <c r="C1210">
        <v>0</v>
      </c>
      <c r="D1210">
        <v>0</v>
      </c>
      <c r="E1210" t="s">
        <v>1196</v>
      </c>
      <c r="F1210" t="s">
        <v>1197</v>
      </c>
      <c r="G1210">
        <v>1</v>
      </c>
      <c r="H1210" s="6">
        <v>6904484</v>
      </c>
      <c r="I1210" s="7">
        <v>45734</v>
      </c>
      <c r="J1210" s="7">
        <v>45734</v>
      </c>
      <c r="K1210">
        <v>5</v>
      </c>
      <c r="L1210" t="s">
        <v>40</v>
      </c>
      <c r="M1210" t="s">
        <v>9</v>
      </c>
      <c r="N1210" t="s">
        <v>41</v>
      </c>
      <c r="O1210" t="s">
        <v>42</v>
      </c>
      <c r="P1210" t="s">
        <v>2082</v>
      </c>
      <c r="Q1210">
        <v>5</v>
      </c>
      <c r="R1210">
        <v>0</v>
      </c>
      <c r="S1210">
        <v>0</v>
      </c>
      <c r="U1210">
        <v>345224</v>
      </c>
      <c r="V1210">
        <v>345224</v>
      </c>
      <c r="W1210">
        <v>0</v>
      </c>
      <c r="X1210">
        <v>0</v>
      </c>
      <c r="Y1210" t="s">
        <v>112</v>
      </c>
    </row>
    <row r="1211" spans="1:25" x14ac:dyDescent="0.25">
      <c r="A1211">
        <v>1210</v>
      </c>
      <c r="B1211">
        <v>63764</v>
      </c>
      <c r="C1211">
        <v>0</v>
      </c>
      <c r="D1211">
        <v>0</v>
      </c>
      <c r="E1211" t="s">
        <v>2465</v>
      </c>
      <c r="F1211" t="s">
        <v>2466</v>
      </c>
      <c r="G1211">
        <v>1</v>
      </c>
      <c r="H1211" s="6">
        <v>2994007</v>
      </c>
      <c r="I1211" s="7">
        <v>45734</v>
      </c>
      <c r="J1211" s="7">
        <v>45734</v>
      </c>
      <c r="K1211">
        <v>15</v>
      </c>
      <c r="L1211" t="s">
        <v>40</v>
      </c>
      <c r="M1211" t="s">
        <v>5</v>
      </c>
      <c r="N1211" t="s">
        <v>41</v>
      </c>
      <c r="O1211" t="s">
        <v>77</v>
      </c>
      <c r="P1211" t="s">
        <v>2082</v>
      </c>
      <c r="Q1211">
        <v>5</v>
      </c>
      <c r="R1211">
        <v>10</v>
      </c>
      <c r="S1211">
        <v>0</v>
      </c>
      <c r="U1211">
        <v>449101</v>
      </c>
      <c r="V1211">
        <v>149700</v>
      </c>
      <c r="W1211">
        <v>299401</v>
      </c>
      <c r="X1211">
        <v>0</v>
      </c>
      <c r="Y1211" t="s">
        <v>48</v>
      </c>
    </row>
    <row r="1212" spans="1:25" x14ac:dyDescent="0.25">
      <c r="A1212">
        <v>1211</v>
      </c>
      <c r="B1212">
        <v>64269</v>
      </c>
      <c r="C1212">
        <v>0</v>
      </c>
      <c r="D1212">
        <v>0</v>
      </c>
      <c r="E1212" t="s">
        <v>1376</v>
      </c>
      <c r="F1212" t="s">
        <v>1377</v>
      </c>
      <c r="G1212">
        <v>1</v>
      </c>
      <c r="H1212" s="6">
        <v>6918532</v>
      </c>
      <c r="I1212" s="7">
        <v>45734</v>
      </c>
      <c r="J1212" s="7">
        <v>45734</v>
      </c>
      <c r="K1212" t="s">
        <v>1371</v>
      </c>
      <c r="L1212" t="s">
        <v>40</v>
      </c>
      <c r="M1212" t="s">
        <v>5</v>
      </c>
      <c r="N1212" t="s">
        <v>41</v>
      </c>
      <c r="O1212" t="s">
        <v>77</v>
      </c>
      <c r="P1212" t="s">
        <v>2082</v>
      </c>
      <c r="Q1212">
        <v>6</v>
      </c>
      <c r="R1212">
        <v>3.4</v>
      </c>
      <c r="S1212">
        <v>0</v>
      </c>
      <c r="U1212">
        <v>650342</v>
      </c>
      <c r="V1212">
        <v>415112</v>
      </c>
      <c r="W1212">
        <v>235230</v>
      </c>
      <c r="X1212">
        <v>0</v>
      </c>
      <c r="Y1212" t="s">
        <v>48</v>
      </c>
    </row>
    <row r="1213" spans="1:25" x14ac:dyDescent="0.25">
      <c r="A1213">
        <v>1212</v>
      </c>
      <c r="B1213">
        <v>64271</v>
      </c>
      <c r="C1213">
        <v>0</v>
      </c>
      <c r="D1213">
        <v>0</v>
      </c>
      <c r="E1213" t="s">
        <v>1702</v>
      </c>
      <c r="F1213" t="s">
        <v>1703</v>
      </c>
      <c r="G1213">
        <v>1</v>
      </c>
      <c r="H1213" s="6">
        <v>15000000</v>
      </c>
      <c r="I1213" s="7">
        <v>45734</v>
      </c>
      <c r="J1213" s="7">
        <v>45734</v>
      </c>
      <c r="K1213">
        <v>15</v>
      </c>
      <c r="L1213" t="s">
        <v>40</v>
      </c>
      <c r="M1213" t="s">
        <v>5</v>
      </c>
      <c r="N1213" t="s">
        <v>41</v>
      </c>
      <c r="O1213" t="s">
        <v>47</v>
      </c>
      <c r="P1213" t="s">
        <v>2082</v>
      </c>
      <c r="Q1213">
        <v>5</v>
      </c>
      <c r="R1213">
        <v>10</v>
      </c>
      <c r="S1213">
        <v>0</v>
      </c>
      <c r="U1213">
        <v>2250000</v>
      </c>
      <c r="V1213">
        <v>750000</v>
      </c>
      <c r="W1213">
        <v>1500000</v>
      </c>
      <c r="X1213">
        <v>0</v>
      </c>
      <c r="Y1213" t="s">
        <v>48</v>
      </c>
    </row>
    <row r="1214" spans="1:25" x14ac:dyDescent="0.25">
      <c r="A1214">
        <v>1213</v>
      </c>
      <c r="B1214">
        <v>64273</v>
      </c>
      <c r="C1214">
        <v>0</v>
      </c>
      <c r="D1214">
        <v>0</v>
      </c>
      <c r="E1214" t="s">
        <v>830</v>
      </c>
      <c r="F1214" t="s">
        <v>831</v>
      </c>
      <c r="G1214">
        <v>1</v>
      </c>
      <c r="H1214" s="6">
        <v>2000000</v>
      </c>
      <c r="I1214" s="7">
        <v>45734</v>
      </c>
      <c r="J1214" s="7">
        <v>45734</v>
      </c>
      <c r="K1214">
        <v>8</v>
      </c>
      <c r="L1214" t="s">
        <v>40</v>
      </c>
      <c r="M1214" t="s">
        <v>5</v>
      </c>
      <c r="N1214" t="s">
        <v>41</v>
      </c>
      <c r="O1214" t="s">
        <v>77</v>
      </c>
      <c r="P1214" t="s">
        <v>2082</v>
      </c>
      <c r="Q1214">
        <v>8</v>
      </c>
      <c r="R1214">
        <v>0</v>
      </c>
      <c r="S1214">
        <v>0</v>
      </c>
      <c r="U1214">
        <v>160000</v>
      </c>
      <c r="V1214">
        <v>160000</v>
      </c>
      <c r="W1214">
        <v>0</v>
      </c>
      <c r="X1214">
        <v>0</v>
      </c>
      <c r="Y1214" t="s">
        <v>44</v>
      </c>
    </row>
    <row r="1215" spans="1:25" x14ac:dyDescent="0.25">
      <c r="A1215">
        <v>1214</v>
      </c>
      <c r="B1215">
        <v>64268</v>
      </c>
      <c r="C1215">
        <v>0</v>
      </c>
      <c r="D1215">
        <v>0</v>
      </c>
      <c r="E1215" t="s">
        <v>1369</v>
      </c>
      <c r="F1215" t="s">
        <v>1370</v>
      </c>
      <c r="G1215">
        <v>1</v>
      </c>
      <c r="H1215" s="6">
        <v>3328921</v>
      </c>
      <c r="I1215" s="7">
        <v>45734</v>
      </c>
      <c r="J1215" s="7">
        <v>45734</v>
      </c>
      <c r="K1215" t="s">
        <v>1371</v>
      </c>
      <c r="L1215" t="s">
        <v>40</v>
      </c>
      <c r="M1215" t="s">
        <v>5</v>
      </c>
      <c r="N1215" t="s">
        <v>41</v>
      </c>
      <c r="O1215" t="s">
        <v>77</v>
      </c>
      <c r="P1215" t="s">
        <v>2082</v>
      </c>
      <c r="Q1215">
        <v>6</v>
      </c>
      <c r="R1215">
        <v>3.4</v>
      </c>
      <c r="S1215">
        <v>0</v>
      </c>
      <c r="U1215">
        <v>312919</v>
      </c>
      <c r="V1215">
        <v>199735</v>
      </c>
      <c r="W1215">
        <v>113183</v>
      </c>
      <c r="X1215">
        <v>0</v>
      </c>
      <c r="Y1215" t="s">
        <v>48</v>
      </c>
    </row>
    <row r="1216" spans="1:25" x14ac:dyDescent="0.25">
      <c r="A1216">
        <v>1215</v>
      </c>
      <c r="B1216">
        <v>64267</v>
      </c>
      <c r="C1216">
        <v>0</v>
      </c>
      <c r="D1216">
        <v>0</v>
      </c>
      <c r="E1216" t="s">
        <v>834</v>
      </c>
      <c r="F1216" t="s">
        <v>835</v>
      </c>
      <c r="G1216">
        <v>1</v>
      </c>
      <c r="H1216" s="6">
        <v>4020263</v>
      </c>
      <c r="I1216" s="7">
        <v>45733</v>
      </c>
      <c r="J1216" s="7">
        <v>45733</v>
      </c>
      <c r="K1216">
        <v>15</v>
      </c>
      <c r="L1216" t="s">
        <v>40</v>
      </c>
      <c r="M1216" t="s">
        <v>5</v>
      </c>
      <c r="N1216" t="s">
        <v>41</v>
      </c>
      <c r="O1216" t="s">
        <v>57</v>
      </c>
      <c r="P1216" t="s">
        <v>2082</v>
      </c>
      <c r="Q1216">
        <v>5</v>
      </c>
      <c r="R1216">
        <v>10</v>
      </c>
      <c r="S1216">
        <v>0</v>
      </c>
      <c r="U1216">
        <v>603039</v>
      </c>
      <c r="V1216">
        <v>201013</v>
      </c>
      <c r="W1216">
        <v>402026</v>
      </c>
      <c r="X1216">
        <v>0</v>
      </c>
      <c r="Y1216" t="s">
        <v>94</v>
      </c>
    </row>
    <row r="1217" spans="1:25" x14ac:dyDescent="0.25">
      <c r="A1217">
        <v>1216</v>
      </c>
      <c r="B1217">
        <v>64262</v>
      </c>
      <c r="C1217">
        <v>0</v>
      </c>
      <c r="D1217">
        <v>0</v>
      </c>
      <c r="E1217" t="s">
        <v>335</v>
      </c>
      <c r="F1217" t="s">
        <v>336</v>
      </c>
      <c r="G1217">
        <v>1</v>
      </c>
      <c r="H1217" s="6">
        <v>2863511</v>
      </c>
      <c r="I1217" s="7">
        <v>45733</v>
      </c>
      <c r="J1217" s="7">
        <v>45733</v>
      </c>
      <c r="K1217">
        <v>15</v>
      </c>
      <c r="L1217" t="s">
        <v>40</v>
      </c>
      <c r="M1217" t="s">
        <v>5</v>
      </c>
      <c r="N1217" t="s">
        <v>41</v>
      </c>
      <c r="O1217" t="s">
        <v>47</v>
      </c>
      <c r="P1217" t="s">
        <v>2082</v>
      </c>
      <c r="Q1217">
        <v>15</v>
      </c>
      <c r="R1217">
        <v>0</v>
      </c>
      <c r="S1217">
        <v>0</v>
      </c>
      <c r="U1217">
        <v>429527</v>
      </c>
      <c r="V1217">
        <v>429527</v>
      </c>
      <c r="W1217">
        <v>0</v>
      </c>
      <c r="X1217">
        <v>0</v>
      </c>
      <c r="Y1217" t="s">
        <v>48</v>
      </c>
    </row>
    <row r="1218" spans="1:25" x14ac:dyDescent="0.25">
      <c r="A1218">
        <v>1217</v>
      </c>
      <c r="B1218">
        <v>64263</v>
      </c>
      <c r="C1218">
        <v>0</v>
      </c>
      <c r="D1218">
        <v>0</v>
      </c>
      <c r="E1218" t="s">
        <v>1938</v>
      </c>
      <c r="F1218" t="s">
        <v>1939</v>
      </c>
      <c r="G1218">
        <v>1</v>
      </c>
      <c r="H1218" s="6">
        <v>3300000</v>
      </c>
      <c r="I1218" s="7">
        <v>45733</v>
      </c>
      <c r="J1218" s="7">
        <v>45733</v>
      </c>
      <c r="K1218">
        <v>15</v>
      </c>
      <c r="L1218" t="s">
        <v>40</v>
      </c>
      <c r="M1218" t="s">
        <v>5</v>
      </c>
      <c r="N1218" t="s">
        <v>41</v>
      </c>
      <c r="O1218" t="s">
        <v>57</v>
      </c>
      <c r="P1218" t="s">
        <v>2082</v>
      </c>
      <c r="Q1218">
        <v>6</v>
      </c>
      <c r="R1218">
        <v>9</v>
      </c>
      <c r="S1218">
        <v>0</v>
      </c>
      <c r="U1218">
        <v>495000</v>
      </c>
      <c r="V1218">
        <v>198000</v>
      </c>
      <c r="W1218">
        <v>297000</v>
      </c>
      <c r="X1218">
        <v>0</v>
      </c>
      <c r="Y1218" t="s">
        <v>48</v>
      </c>
    </row>
    <row r="1219" spans="1:25" x14ac:dyDescent="0.25">
      <c r="A1219">
        <v>1218</v>
      </c>
      <c r="B1219">
        <v>64146</v>
      </c>
      <c r="C1219">
        <v>0</v>
      </c>
      <c r="D1219">
        <v>0</v>
      </c>
      <c r="E1219" t="s">
        <v>1422</v>
      </c>
      <c r="F1219" t="s">
        <v>1423</v>
      </c>
      <c r="G1219">
        <v>1</v>
      </c>
      <c r="H1219" s="6">
        <v>2861481</v>
      </c>
      <c r="I1219" s="7">
        <v>45730</v>
      </c>
      <c r="J1219" s="7">
        <v>45730</v>
      </c>
      <c r="K1219">
        <v>6</v>
      </c>
      <c r="L1219" t="s">
        <v>40</v>
      </c>
      <c r="M1219" t="s">
        <v>5</v>
      </c>
      <c r="N1219" t="s">
        <v>41</v>
      </c>
      <c r="O1219" t="s">
        <v>47</v>
      </c>
      <c r="P1219" t="s">
        <v>2082</v>
      </c>
      <c r="Q1219">
        <v>6</v>
      </c>
      <c r="R1219">
        <v>0</v>
      </c>
      <c r="S1219">
        <v>0</v>
      </c>
      <c r="U1219">
        <v>171689</v>
      </c>
      <c r="V1219">
        <v>171689</v>
      </c>
      <c r="W1219">
        <v>0</v>
      </c>
      <c r="X1219">
        <v>0</v>
      </c>
      <c r="Y1219" t="s">
        <v>81</v>
      </c>
    </row>
    <row r="1220" spans="1:25" x14ac:dyDescent="0.25">
      <c r="A1220">
        <v>1219</v>
      </c>
      <c r="B1220">
        <v>64230</v>
      </c>
      <c r="C1220">
        <v>0</v>
      </c>
      <c r="D1220">
        <v>0</v>
      </c>
      <c r="E1220" t="s">
        <v>1345</v>
      </c>
      <c r="F1220" t="s">
        <v>1346</v>
      </c>
      <c r="G1220">
        <v>1</v>
      </c>
      <c r="H1220" s="6">
        <v>824256</v>
      </c>
      <c r="I1220" s="7">
        <v>45730</v>
      </c>
      <c r="J1220" s="7">
        <v>45730</v>
      </c>
      <c r="K1220">
        <v>8</v>
      </c>
      <c r="L1220" t="s">
        <v>40</v>
      </c>
      <c r="M1220" t="s">
        <v>9</v>
      </c>
      <c r="N1220" t="s">
        <v>41</v>
      </c>
      <c r="O1220" t="s">
        <v>42</v>
      </c>
      <c r="P1220" t="s">
        <v>2082</v>
      </c>
      <c r="Q1220">
        <v>8</v>
      </c>
      <c r="R1220">
        <v>0</v>
      </c>
      <c r="S1220">
        <v>0</v>
      </c>
      <c r="U1220">
        <v>65940</v>
      </c>
      <c r="V1220">
        <v>65940</v>
      </c>
      <c r="W1220">
        <v>0</v>
      </c>
      <c r="X1220">
        <v>0</v>
      </c>
      <c r="Y1220" t="s">
        <v>109</v>
      </c>
    </row>
    <row r="1221" spans="1:25" x14ac:dyDescent="0.25">
      <c r="A1221">
        <v>1220</v>
      </c>
      <c r="B1221">
        <v>64231</v>
      </c>
      <c r="C1221">
        <v>0</v>
      </c>
      <c r="D1221">
        <v>0</v>
      </c>
      <c r="E1221" t="s">
        <v>1343</v>
      </c>
      <c r="F1221" t="s">
        <v>1344</v>
      </c>
      <c r="G1221">
        <v>1</v>
      </c>
      <c r="H1221" s="6">
        <v>1071265</v>
      </c>
      <c r="I1221" s="7">
        <v>45730</v>
      </c>
      <c r="J1221" s="7">
        <v>45730</v>
      </c>
      <c r="K1221">
        <v>8</v>
      </c>
      <c r="L1221" t="s">
        <v>40</v>
      </c>
      <c r="M1221" t="s">
        <v>9</v>
      </c>
      <c r="N1221" t="s">
        <v>41</v>
      </c>
      <c r="O1221" t="s">
        <v>42</v>
      </c>
      <c r="P1221" t="s">
        <v>2082</v>
      </c>
      <c r="Q1221">
        <v>8</v>
      </c>
      <c r="R1221">
        <v>0</v>
      </c>
      <c r="S1221">
        <v>0</v>
      </c>
      <c r="U1221">
        <v>85701</v>
      </c>
      <c r="V1221">
        <v>85701</v>
      </c>
      <c r="W1221">
        <v>0</v>
      </c>
      <c r="X1221">
        <v>0</v>
      </c>
      <c r="Y1221" t="s">
        <v>109</v>
      </c>
    </row>
    <row r="1222" spans="1:25" x14ac:dyDescent="0.25">
      <c r="A1222">
        <v>1221</v>
      </c>
      <c r="B1222">
        <v>64212</v>
      </c>
      <c r="C1222">
        <v>0</v>
      </c>
      <c r="D1222">
        <v>0</v>
      </c>
      <c r="E1222" t="s">
        <v>2269</v>
      </c>
      <c r="F1222" t="s">
        <v>2270</v>
      </c>
      <c r="G1222">
        <v>1</v>
      </c>
      <c r="H1222" s="6">
        <v>312508</v>
      </c>
      <c r="I1222" s="7">
        <v>45730</v>
      </c>
      <c r="J1222" s="7">
        <v>45730</v>
      </c>
      <c r="K1222">
        <v>15</v>
      </c>
      <c r="L1222" t="s">
        <v>40</v>
      </c>
      <c r="M1222" t="s">
        <v>5</v>
      </c>
      <c r="N1222" t="s">
        <v>41</v>
      </c>
      <c r="O1222" t="s">
        <v>54</v>
      </c>
      <c r="P1222" t="s">
        <v>2082</v>
      </c>
      <c r="Q1222">
        <v>4</v>
      </c>
      <c r="R1222">
        <v>11</v>
      </c>
      <c r="S1222">
        <v>0</v>
      </c>
      <c r="U1222">
        <v>46876</v>
      </c>
      <c r="V1222">
        <v>12500</v>
      </c>
      <c r="W1222">
        <v>34376</v>
      </c>
      <c r="X1222">
        <v>0</v>
      </c>
      <c r="Y1222" t="s">
        <v>109</v>
      </c>
    </row>
    <row r="1223" spans="1:25" x14ac:dyDescent="0.25">
      <c r="A1223">
        <v>1222</v>
      </c>
      <c r="B1223">
        <v>64233</v>
      </c>
      <c r="C1223">
        <v>0</v>
      </c>
      <c r="D1223">
        <v>0</v>
      </c>
      <c r="E1223" t="s">
        <v>588</v>
      </c>
      <c r="F1223" t="s">
        <v>589</v>
      </c>
      <c r="G1223">
        <v>1</v>
      </c>
      <c r="H1223" s="6">
        <v>170786</v>
      </c>
      <c r="I1223" s="7">
        <v>45730</v>
      </c>
      <c r="J1223" s="7">
        <v>45730</v>
      </c>
      <c r="K1223">
        <v>15</v>
      </c>
      <c r="L1223" t="s">
        <v>40</v>
      </c>
      <c r="M1223" t="s">
        <v>5</v>
      </c>
      <c r="N1223" t="s">
        <v>41</v>
      </c>
      <c r="O1223" t="s">
        <v>47</v>
      </c>
      <c r="P1223" t="s">
        <v>2082</v>
      </c>
      <c r="Q1223">
        <v>4</v>
      </c>
      <c r="R1223">
        <v>11</v>
      </c>
      <c r="S1223">
        <v>0</v>
      </c>
      <c r="U1223">
        <v>25618</v>
      </c>
      <c r="V1223">
        <v>6831</v>
      </c>
      <c r="W1223">
        <v>18786</v>
      </c>
      <c r="X1223">
        <v>0</v>
      </c>
      <c r="Y1223" t="s">
        <v>109</v>
      </c>
    </row>
    <row r="1224" spans="1:25" x14ac:dyDescent="0.25">
      <c r="A1224">
        <v>1223</v>
      </c>
      <c r="B1224">
        <v>64213</v>
      </c>
      <c r="C1224">
        <v>0</v>
      </c>
      <c r="D1224">
        <v>0</v>
      </c>
      <c r="E1224" t="s">
        <v>2267</v>
      </c>
      <c r="F1224" t="s">
        <v>2268</v>
      </c>
      <c r="G1224">
        <v>1</v>
      </c>
      <c r="H1224" s="6">
        <v>252607</v>
      </c>
      <c r="I1224" s="7">
        <v>45730</v>
      </c>
      <c r="J1224" s="7">
        <v>45730</v>
      </c>
      <c r="K1224">
        <v>15</v>
      </c>
      <c r="L1224" t="s">
        <v>40</v>
      </c>
      <c r="M1224" t="s">
        <v>5</v>
      </c>
      <c r="N1224" t="s">
        <v>41</v>
      </c>
      <c r="O1224" t="s">
        <v>54</v>
      </c>
      <c r="P1224" t="s">
        <v>2082</v>
      </c>
      <c r="Q1224">
        <v>4</v>
      </c>
      <c r="R1224">
        <v>11</v>
      </c>
      <c r="S1224">
        <v>0</v>
      </c>
      <c r="U1224">
        <v>37891</v>
      </c>
      <c r="V1224">
        <v>10104</v>
      </c>
      <c r="W1224">
        <v>27787</v>
      </c>
      <c r="X1224">
        <v>0</v>
      </c>
      <c r="Y1224" t="s">
        <v>48</v>
      </c>
    </row>
    <row r="1225" spans="1:25" x14ac:dyDescent="0.25">
      <c r="A1225">
        <v>1224</v>
      </c>
      <c r="B1225">
        <v>64215</v>
      </c>
      <c r="C1225">
        <v>0</v>
      </c>
      <c r="D1225">
        <v>0</v>
      </c>
      <c r="E1225" t="s">
        <v>1044</v>
      </c>
      <c r="F1225" t="s">
        <v>1045</v>
      </c>
      <c r="G1225">
        <v>1</v>
      </c>
      <c r="H1225" s="6">
        <v>963590</v>
      </c>
      <c r="I1225" s="7">
        <v>45730</v>
      </c>
      <c r="J1225" s="7">
        <v>45730</v>
      </c>
      <c r="K1225">
        <v>10</v>
      </c>
      <c r="L1225" t="s">
        <v>40</v>
      </c>
      <c r="M1225" t="s">
        <v>9</v>
      </c>
      <c r="N1225" t="s">
        <v>41</v>
      </c>
      <c r="O1225" t="s">
        <v>42</v>
      </c>
      <c r="P1225" t="s">
        <v>2082</v>
      </c>
      <c r="Q1225">
        <v>10</v>
      </c>
      <c r="R1225">
        <v>0</v>
      </c>
      <c r="S1225">
        <v>0</v>
      </c>
      <c r="U1225">
        <v>96359</v>
      </c>
      <c r="V1225">
        <v>96359</v>
      </c>
      <c r="W1225">
        <v>0</v>
      </c>
      <c r="X1225">
        <v>0</v>
      </c>
      <c r="Y1225" t="s">
        <v>109</v>
      </c>
    </row>
    <row r="1226" spans="1:25" x14ac:dyDescent="0.25">
      <c r="A1226">
        <v>1225</v>
      </c>
      <c r="B1226">
        <v>64229</v>
      </c>
      <c r="C1226">
        <v>0</v>
      </c>
      <c r="D1226">
        <v>0</v>
      </c>
      <c r="E1226" t="s">
        <v>1210</v>
      </c>
      <c r="F1226" t="s">
        <v>1211</v>
      </c>
      <c r="G1226">
        <v>1</v>
      </c>
      <c r="H1226" s="6">
        <v>3165881</v>
      </c>
      <c r="I1226" s="7">
        <v>45730</v>
      </c>
      <c r="J1226" s="7">
        <v>45730</v>
      </c>
      <c r="K1226">
        <v>15</v>
      </c>
      <c r="L1226" t="s">
        <v>40</v>
      </c>
      <c r="M1226" t="s">
        <v>5</v>
      </c>
      <c r="N1226" t="s">
        <v>41</v>
      </c>
      <c r="O1226" t="s">
        <v>57</v>
      </c>
      <c r="P1226" t="s">
        <v>2082</v>
      </c>
      <c r="Q1226">
        <v>5</v>
      </c>
      <c r="R1226">
        <v>10</v>
      </c>
      <c r="S1226">
        <v>0</v>
      </c>
      <c r="U1226">
        <v>474882</v>
      </c>
      <c r="V1226">
        <v>158294</v>
      </c>
      <c r="W1226">
        <v>316588</v>
      </c>
      <c r="X1226">
        <v>0</v>
      </c>
      <c r="Y1226" t="s">
        <v>72</v>
      </c>
    </row>
    <row r="1227" spans="1:25" x14ac:dyDescent="0.25">
      <c r="A1227">
        <v>1226</v>
      </c>
      <c r="B1227">
        <v>64222</v>
      </c>
      <c r="C1227">
        <v>0</v>
      </c>
      <c r="D1227">
        <v>0</v>
      </c>
      <c r="E1227" t="s">
        <v>1190</v>
      </c>
      <c r="F1227" t="s">
        <v>1191</v>
      </c>
      <c r="G1227">
        <v>1</v>
      </c>
      <c r="H1227" s="6">
        <v>75552</v>
      </c>
      <c r="I1227" s="7">
        <v>45730</v>
      </c>
      <c r="J1227" s="7">
        <v>45730</v>
      </c>
      <c r="K1227">
        <v>5</v>
      </c>
      <c r="L1227" t="s">
        <v>40</v>
      </c>
      <c r="M1227" t="s">
        <v>9</v>
      </c>
      <c r="N1227" t="s">
        <v>41</v>
      </c>
      <c r="O1227" t="s">
        <v>42</v>
      </c>
      <c r="P1227" t="s">
        <v>2082</v>
      </c>
      <c r="Q1227">
        <v>5</v>
      </c>
      <c r="R1227">
        <v>0</v>
      </c>
      <c r="S1227">
        <v>0</v>
      </c>
      <c r="U1227">
        <v>3778</v>
      </c>
      <c r="V1227">
        <v>3778</v>
      </c>
      <c r="W1227">
        <v>0</v>
      </c>
      <c r="X1227">
        <v>0</v>
      </c>
      <c r="Y1227" t="s">
        <v>44</v>
      </c>
    </row>
    <row r="1228" spans="1:25" x14ac:dyDescent="0.25">
      <c r="A1228">
        <v>1227</v>
      </c>
      <c r="B1228">
        <v>64223</v>
      </c>
      <c r="C1228">
        <v>0</v>
      </c>
      <c r="D1228">
        <v>0</v>
      </c>
      <c r="E1228" t="s">
        <v>1190</v>
      </c>
      <c r="F1228" t="s">
        <v>1191</v>
      </c>
      <c r="G1228">
        <v>1</v>
      </c>
      <c r="H1228" s="6">
        <v>52450</v>
      </c>
      <c r="I1228" s="7">
        <v>45730</v>
      </c>
      <c r="J1228" s="7">
        <v>45730</v>
      </c>
      <c r="K1228">
        <v>5</v>
      </c>
      <c r="L1228" t="s">
        <v>40</v>
      </c>
      <c r="M1228" t="s">
        <v>9</v>
      </c>
      <c r="N1228" t="s">
        <v>41</v>
      </c>
      <c r="O1228" t="s">
        <v>42</v>
      </c>
      <c r="P1228" t="s">
        <v>2082</v>
      </c>
      <c r="Q1228">
        <v>5</v>
      </c>
      <c r="R1228">
        <v>0</v>
      </c>
      <c r="S1228">
        <v>0</v>
      </c>
      <c r="U1228">
        <v>2623</v>
      </c>
      <c r="V1228">
        <v>2622</v>
      </c>
      <c r="W1228">
        <v>0</v>
      </c>
      <c r="X1228">
        <v>0</v>
      </c>
      <c r="Y1228" t="s">
        <v>44</v>
      </c>
    </row>
    <row r="1229" spans="1:25" x14ac:dyDescent="0.25">
      <c r="A1229">
        <v>1228</v>
      </c>
      <c r="B1229">
        <v>64224</v>
      </c>
      <c r="C1229">
        <v>0</v>
      </c>
      <c r="D1229">
        <v>0</v>
      </c>
      <c r="E1229" t="s">
        <v>1190</v>
      </c>
      <c r="F1229" t="s">
        <v>1191</v>
      </c>
      <c r="G1229">
        <v>1</v>
      </c>
      <c r="H1229" s="6">
        <v>103223</v>
      </c>
      <c r="I1229" s="7">
        <v>45730</v>
      </c>
      <c r="J1229" s="7">
        <v>45730</v>
      </c>
      <c r="K1229">
        <v>5</v>
      </c>
      <c r="L1229" t="s">
        <v>40</v>
      </c>
      <c r="M1229" t="s">
        <v>9</v>
      </c>
      <c r="N1229" t="s">
        <v>41</v>
      </c>
      <c r="O1229" t="s">
        <v>42</v>
      </c>
      <c r="P1229" t="s">
        <v>2082</v>
      </c>
      <c r="Q1229">
        <v>5</v>
      </c>
      <c r="R1229">
        <v>0</v>
      </c>
      <c r="S1229">
        <v>0</v>
      </c>
      <c r="U1229">
        <v>5161</v>
      </c>
      <c r="V1229">
        <v>5161</v>
      </c>
      <c r="W1229">
        <v>0</v>
      </c>
      <c r="X1229">
        <v>0</v>
      </c>
      <c r="Y1229" t="s">
        <v>44</v>
      </c>
    </row>
    <row r="1230" spans="1:25" x14ac:dyDescent="0.25">
      <c r="A1230">
        <v>1229</v>
      </c>
      <c r="B1230">
        <v>64225</v>
      </c>
      <c r="C1230">
        <v>0</v>
      </c>
      <c r="D1230">
        <v>0</v>
      </c>
      <c r="E1230" t="s">
        <v>1188</v>
      </c>
      <c r="F1230" t="s">
        <v>1189</v>
      </c>
      <c r="G1230">
        <v>1</v>
      </c>
      <c r="H1230" s="6">
        <v>465633</v>
      </c>
      <c r="I1230" s="7">
        <v>45730</v>
      </c>
      <c r="J1230" s="7">
        <v>45730</v>
      </c>
      <c r="K1230">
        <v>5</v>
      </c>
      <c r="L1230" t="s">
        <v>40</v>
      </c>
      <c r="M1230" t="s">
        <v>9</v>
      </c>
      <c r="N1230" t="s">
        <v>41</v>
      </c>
      <c r="O1230" t="s">
        <v>42</v>
      </c>
      <c r="P1230" t="s">
        <v>2082</v>
      </c>
      <c r="Q1230">
        <v>5</v>
      </c>
      <c r="R1230">
        <v>0</v>
      </c>
      <c r="S1230">
        <v>0</v>
      </c>
      <c r="U1230">
        <v>23282</v>
      </c>
      <c r="V1230">
        <v>23282</v>
      </c>
      <c r="W1230">
        <v>0</v>
      </c>
      <c r="X1230">
        <v>0</v>
      </c>
      <c r="Y1230" t="s">
        <v>44</v>
      </c>
    </row>
    <row r="1231" spans="1:25" x14ac:dyDescent="0.25">
      <c r="A1231">
        <v>1230</v>
      </c>
      <c r="B1231">
        <v>64226</v>
      </c>
      <c r="C1231">
        <v>0</v>
      </c>
      <c r="D1231">
        <v>0</v>
      </c>
      <c r="E1231" t="s">
        <v>1188</v>
      </c>
      <c r="F1231" t="s">
        <v>1189</v>
      </c>
      <c r="G1231">
        <v>1</v>
      </c>
      <c r="H1231" s="6">
        <v>251998</v>
      </c>
      <c r="I1231" s="7">
        <v>45730</v>
      </c>
      <c r="J1231" s="7">
        <v>45730</v>
      </c>
      <c r="K1231">
        <v>5</v>
      </c>
      <c r="L1231" t="s">
        <v>40</v>
      </c>
      <c r="M1231" t="s">
        <v>9</v>
      </c>
      <c r="N1231" t="s">
        <v>41</v>
      </c>
      <c r="O1231" t="s">
        <v>42</v>
      </c>
      <c r="P1231" t="s">
        <v>2082</v>
      </c>
      <c r="Q1231">
        <v>5</v>
      </c>
      <c r="R1231">
        <v>0</v>
      </c>
      <c r="S1231">
        <v>0</v>
      </c>
      <c r="U1231">
        <v>12600</v>
      </c>
      <c r="V1231">
        <v>12600</v>
      </c>
      <c r="W1231">
        <v>0</v>
      </c>
      <c r="X1231">
        <v>0</v>
      </c>
      <c r="Y1231" t="s">
        <v>44</v>
      </c>
    </row>
    <row r="1232" spans="1:25" x14ac:dyDescent="0.25">
      <c r="A1232">
        <v>1231</v>
      </c>
      <c r="B1232">
        <v>64227</v>
      </c>
      <c r="C1232">
        <v>0</v>
      </c>
      <c r="D1232">
        <v>0</v>
      </c>
      <c r="E1232" t="s">
        <v>1188</v>
      </c>
      <c r="F1232" t="s">
        <v>1189</v>
      </c>
      <c r="G1232">
        <v>1</v>
      </c>
      <c r="H1232" s="6">
        <v>542297</v>
      </c>
      <c r="I1232" s="7">
        <v>45730</v>
      </c>
      <c r="J1232" s="7">
        <v>45730</v>
      </c>
      <c r="K1232">
        <v>5</v>
      </c>
      <c r="L1232" t="s">
        <v>40</v>
      </c>
      <c r="M1232" t="s">
        <v>9</v>
      </c>
      <c r="N1232" t="s">
        <v>41</v>
      </c>
      <c r="O1232" t="s">
        <v>42</v>
      </c>
      <c r="P1232" t="s">
        <v>2082</v>
      </c>
      <c r="Q1232">
        <v>5</v>
      </c>
      <c r="R1232">
        <v>0</v>
      </c>
      <c r="S1232">
        <v>0</v>
      </c>
      <c r="U1232">
        <v>27115</v>
      </c>
      <c r="V1232">
        <v>27115</v>
      </c>
      <c r="W1232">
        <v>0</v>
      </c>
      <c r="X1232">
        <v>0</v>
      </c>
      <c r="Y1232" t="s">
        <v>44</v>
      </c>
    </row>
    <row r="1233" spans="1:25" x14ac:dyDescent="0.25">
      <c r="A1233">
        <v>1232</v>
      </c>
      <c r="B1233">
        <v>64048</v>
      </c>
      <c r="C1233">
        <v>0</v>
      </c>
      <c r="D1233">
        <v>0</v>
      </c>
      <c r="E1233" t="s">
        <v>1532</v>
      </c>
      <c r="F1233" t="s">
        <v>1533</v>
      </c>
      <c r="G1233">
        <v>1</v>
      </c>
      <c r="H1233" s="6">
        <v>30000000</v>
      </c>
      <c r="I1233" s="7">
        <v>45730</v>
      </c>
      <c r="J1233" s="7">
        <v>45730</v>
      </c>
      <c r="K1233">
        <v>15</v>
      </c>
      <c r="L1233" t="s">
        <v>40</v>
      </c>
      <c r="M1233" t="s">
        <v>5</v>
      </c>
      <c r="N1233" t="s">
        <v>41</v>
      </c>
      <c r="O1233" t="s">
        <v>54</v>
      </c>
      <c r="P1233" t="s">
        <v>2082</v>
      </c>
      <c r="Q1233">
        <v>3.3</v>
      </c>
      <c r="R1233">
        <v>11.7</v>
      </c>
      <c r="S1233">
        <v>0</v>
      </c>
      <c r="U1233">
        <v>4500000</v>
      </c>
      <c r="V1233">
        <v>990000</v>
      </c>
      <c r="W1233">
        <v>3510000</v>
      </c>
      <c r="X1233">
        <v>0</v>
      </c>
      <c r="Y1233" t="s">
        <v>48</v>
      </c>
    </row>
    <row r="1234" spans="1:25" x14ac:dyDescent="0.25">
      <c r="A1234">
        <v>1233</v>
      </c>
      <c r="B1234">
        <v>64234</v>
      </c>
      <c r="C1234">
        <v>0</v>
      </c>
      <c r="D1234">
        <v>0</v>
      </c>
      <c r="E1234" t="s">
        <v>1708</v>
      </c>
      <c r="F1234" t="s">
        <v>1709</v>
      </c>
      <c r="G1234">
        <v>1</v>
      </c>
      <c r="H1234" s="6">
        <v>3623940</v>
      </c>
      <c r="I1234" s="7">
        <v>45730</v>
      </c>
      <c r="J1234" s="7">
        <v>45730</v>
      </c>
      <c r="K1234">
        <v>7</v>
      </c>
      <c r="L1234" t="s">
        <v>40</v>
      </c>
      <c r="M1234" t="s">
        <v>9</v>
      </c>
      <c r="N1234" t="s">
        <v>41</v>
      </c>
      <c r="O1234" t="s">
        <v>42</v>
      </c>
      <c r="P1234" t="s">
        <v>2082</v>
      </c>
      <c r="Q1234">
        <v>7</v>
      </c>
      <c r="R1234">
        <v>0</v>
      </c>
      <c r="S1234">
        <v>0</v>
      </c>
      <c r="U1234">
        <v>253676</v>
      </c>
      <c r="V1234">
        <v>253676</v>
      </c>
      <c r="W1234">
        <v>0</v>
      </c>
      <c r="X1234">
        <v>0</v>
      </c>
      <c r="Y1234" t="s">
        <v>109</v>
      </c>
    </row>
    <row r="1235" spans="1:25" x14ac:dyDescent="0.25">
      <c r="A1235">
        <v>1234</v>
      </c>
      <c r="B1235">
        <v>64232</v>
      </c>
      <c r="C1235">
        <v>0</v>
      </c>
      <c r="D1235">
        <v>0</v>
      </c>
      <c r="E1235" t="s">
        <v>1331</v>
      </c>
      <c r="F1235" t="s">
        <v>1332</v>
      </c>
      <c r="G1235">
        <v>1</v>
      </c>
      <c r="H1235" s="6">
        <v>1336851</v>
      </c>
      <c r="I1235" s="7">
        <v>45730</v>
      </c>
      <c r="J1235" s="7">
        <v>45730</v>
      </c>
      <c r="K1235">
        <v>8</v>
      </c>
      <c r="L1235" t="s">
        <v>40</v>
      </c>
      <c r="M1235" t="s">
        <v>9</v>
      </c>
      <c r="N1235" t="s">
        <v>41</v>
      </c>
      <c r="O1235" t="s">
        <v>42</v>
      </c>
      <c r="P1235" t="s">
        <v>2082</v>
      </c>
      <c r="Q1235">
        <v>8</v>
      </c>
      <c r="R1235">
        <v>0</v>
      </c>
      <c r="S1235">
        <v>0</v>
      </c>
      <c r="U1235">
        <v>106948</v>
      </c>
      <c r="V1235">
        <v>106948</v>
      </c>
      <c r="W1235">
        <v>0</v>
      </c>
      <c r="X1235">
        <v>0</v>
      </c>
      <c r="Y1235" t="s">
        <v>109</v>
      </c>
    </row>
    <row r="1236" spans="1:25" x14ac:dyDescent="0.25">
      <c r="A1236">
        <v>1235</v>
      </c>
      <c r="B1236">
        <v>64261</v>
      </c>
      <c r="C1236">
        <v>0</v>
      </c>
      <c r="D1236">
        <v>0</v>
      </c>
      <c r="E1236" t="s">
        <v>197</v>
      </c>
      <c r="F1236" t="s">
        <v>198</v>
      </c>
      <c r="G1236">
        <v>1</v>
      </c>
      <c r="H1236" s="6">
        <v>568300</v>
      </c>
      <c r="I1236" s="7">
        <v>45730</v>
      </c>
      <c r="J1236" s="7">
        <v>45730</v>
      </c>
      <c r="K1236">
        <v>15</v>
      </c>
      <c r="L1236" t="s">
        <v>40</v>
      </c>
      <c r="M1236" t="s">
        <v>5</v>
      </c>
      <c r="N1236" t="s">
        <v>41</v>
      </c>
      <c r="O1236" t="s">
        <v>47</v>
      </c>
      <c r="P1236" t="s">
        <v>2082</v>
      </c>
      <c r="Q1236">
        <v>15</v>
      </c>
      <c r="R1236">
        <v>0</v>
      </c>
      <c r="S1236">
        <v>0</v>
      </c>
      <c r="U1236">
        <v>85245</v>
      </c>
      <c r="V1236">
        <v>85245</v>
      </c>
      <c r="W1236">
        <v>0</v>
      </c>
      <c r="X1236">
        <v>0</v>
      </c>
      <c r="Y1236" t="s">
        <v>48</v>
      </c>
    </row>
    <row r="1237" spans="1:25" x14ac:dyDescent="0.25">
      <c r="A1237">
        <v>1236</v>
      </c>
      <c r="B1237">
        <v>64221</v>
      </c>
      <c r="C1237">
        <v>0</v>
      </c>
      <c r="D1237">
        <v>0</v>
      </c>
      <c r="E1237" t="s">
        <v>1216</v>
      </c>
      <c r="F1237" t="s">
        <v>1217</v>
      </c>
      <c r="G1237">
        <v>1</v>
      </c>
      <c r="H1237" s="6">
        <v>1597559</v>
      </c>
      <c r="I1237" s="7">
        <v>45730</v>
      </c>
      <c r="J1237" s="7">
        <v>45730</v>
      </c>
      <c r="K1237">
        <v>5</v>
      </c>
      <c r="L1237" t="s">
        <v>40</v>
      </c>
      <c r="M1237" t="s">
        <v>9</v>
      </c>
      <c r="N1237" t="s">
        <v>41</v>
      </c>
      <c r="O1237" t="s">
        <v>42</v>
      </c>
      <c r="P1237" t="s">
        <v>2082</v>
      </c>
      <c r="Q1237">
        <v>5</v>
      </c>
      <c r="R1237">
        <v>0</v>
      </c>
      <c r="S1237">
        <v>0</v>
      </c>
      <c r="U1237">
        <v>79878</v>
      </c>
      <c r="V1237">
        <v>79878</v>
      </c>
      <c r="W1237">
        <v>0</v>
      </c>
      <c r="X1237">
        <v>0</v>
      </c>
      <c r="Y1237" t="s">
        <v>112</v>
      </c>
    </row>
    <row r="1238" spans="1:25" x14ac:dyDescent="0.25">
      <c r="A1238">
        <v>1237</v>
      </c>
      <c r="B1238">
        <v>64218</v>
      </c>
      <c r="C1238">
        <v>0</v>
      </c>
      <c r="D1238">
        <v>0</v>
      </c>
      <c r="E1238" t="s">
        <v>1256</v>
      </c>
      <c r="F1238" t="s">
        <v>1257</v>
      </c>
      <c r="G1238">
        <v>1</v>
      </c>
      <c r="H1238" s="6">
        <v>1764240</v>
      </c>
      <c r="I1238" s="7">
        <v>45730</v>
      </c>
      <c r="J1238" s="7">
        <v>45730</v>
      </c>
      <c r="K1238">
        <v>5</v>
      </c>
      <c r="L1238" t="s">
        <v>40</v>
      </c>
      <c r="M1238" t="s">
        <v>9</v>
      </c>
      <c r="N1238" t="s">
        <v>41</v>
      </c>
      <c r="O1238" t="s">
        <v>42</v>
      </c>
      <c r="P1238" t="s">
        <v>2082</v>
      </c>
      <c r="Q1238">
        <v>5</v>
      </c>
      <c r="R1238">
        <v>0</v>
      </c>
      <c r="S1238">
        <v>0</v>
      </c>
      <c r="U1238">
        <v>88212</v>
      </c>
      <c r="V1238">
        <v>88212</v>
      </c>
      <c r="W1238">
        <v>0</v>
      </c>
      <c r="X1238">
        <v>0</v>
      </c>
      <c r="Y1238" t="s">
        <v>44</v>
      </c>
    </row>
    <row r="1239" spans="1:25" x14ac:dyDescent="0.25">
      <c r="A1239">
        <v>1238</v>
      </c>
      <c r="B1239">
        <v>64217</v>
      </c>
      <c r="C1239">
        <v>0</v>
      </c>
      <c r="D1239">
        <v>0</v>
      </c>
      <c r="E1239" t="s">
        <v>1258</v>
      </c>
      <c r="F1239" t="s">
        <v>1259</v>
      </c>
      <c r="G1239">
        <v>1</v>
      </c>
      <c r="H1239" s="6">
        <v>889379</v>
      </c>
      <c r="I1239" s="7">
        <v>45730</v>
      </c>
      <c r="J1239" s="7">
        <v>45730</v>
      </c>
      <c r="K1239">
        <v>5</v>
      </c>
      <c r="L1239" t="s">
        <v>40</v>
      </c>
      <c r="M1239" t="s">
        <v>9</v>
      </c>
      <c r="N1239" t="s">
        <v>41</v>
      </c>
      <c r="O1239" t="s">
        <v>42</v>
      </c>
      <c r="P1239" t="s">
        <v>2082</v>
      </c>
      <c r="Q1239">
        <v>5</v>
      </c>
      <c r="R1239">
        <v>0</v>
      </c>
      <c r="S1239">
        <v>0</v>
      </c>
      <c r="U1239">
        <v>44469</v>
      </c>
      <c r="V1239">
        <v>44469</v>
      </c>
      <c r="W1239">
        <v>0</v>
      </c>
      <c r="X1239">
        <v>0</v>
      </c>
      <c r="Y1239" t="s">
        <v>44</v>
      </c>
    </row>
    <row r="1240" spans="1:25" x14ac:dyDescent="0.25">
      <c r="A1240">
        <v>1239</v>
      </c>
      <c r="B1240">
        <v>64216</v>
      </c>
      <c r="C1240">
        <v>0</v>
      </c>
      <c r="D1240">
        <v>0</v>
      </c>
      <c r="E1240" t="s">
        <v>1260</v>
      </c>
      <c r="F1240" t="s">
        <v>1261</v>
      </c>
      <c r="G1240">
        <v>1</v>
      </c>
      <c r="H1240" s="6">
        <v>1559446</v>
      </c>
      <c r="I1240" s="7">
        <v>45730</v>
      </c>
      <c r="J1240" s="7">
        <v>45730</v>
      </c>
      <c r="K1240">
        <v>5</v>
      </c>
      <c r="L1240" t="s">
        <v>40</v>
      </c>
      <c r="M1240" t="s">
        <v>9</v>
      </c>
      <c r="N1240" t="s">
        <v>41</v>
      </c>
      <c r="O1240" t="s">
        <v>42</v>
      </c>
      <c r="P1240" t="s">
        <v>2082</v>
      </c>
      <c r="Q1240">
        <v>5</v>
      </c>
      <c r="R1240">
        <v>0</v>
      </c>
      <c r="S1240">
        <v>0</v>
      </c>
      <c r="U1240">
        <v>77972</v>
      </c>
      <c r="V1240">
        <v>77972</v>
      </c>
      <c r="W1240">
        <v>0</v>
      </c>
      <c r="X1240">
        <v>0</v>
      </c>
      <c r="Y1240" t="s">
        <v>44</v>
      </c>
    </row>
    <row r="1241" spans="1:25" x14ac:dyDescent="0.25">
      <c r="A1241">
        <v>1240</v>
      </c>
      <c r="B1241">
        <v>64219</v>
      </c>
      <c r="C1241">
        <v>0</v>
      </c>
      <c r="D1241">
        <v>0</v>
      </c>
      <c r="E1241" t="s">
        <v>1254</v>
      </c>
      <c r="F1241" t="s">
        <v>1255</v>
      </c>
      <c r="G1241">
        <v>1</v>
      </c>
      <c r="H1241" s="6">
        <v>1376249</v>
      </c>
      <c r="I1241" s="7">
        <v>45730</v>
      </c>
      <c r="J1241" s="7">
        <v>45730</v>
      </c>
      <c r="K1241">
        <v>5</v>
      </c>
      <c r="L1241" t="s">
        <v>40</v>
      </c>
      <c r="M1241" t="s">
        <v>9</v>
      </c>
      <c r="N1241" t="s">
        <v>41</v>
      </c>
      <c r="O1241" t="s">
        <v>42</v>
      </c>
      <c r="P1241" t="s">
        <v>2082</v>
      </c>
      <c r="Q1241">
        <v>5</v>
      </c>
      <c r="R1241">
        <v>0</v>
      </c>
      <c r="S1241">
        <v>0</v>
      </c>
      <c r="U1241">
        <v>68812</v>
      </c>
      <c r="V1241">
        <v>68812</v>
      </c>
      <c r="W1241">
        <v>0</v>
      </c>
      <c r="X1241">
        <v>0</v>
      </c>
      <c r="Y1241" t="s">
        <v>44</v>
      </c>
    </row>
    <row r="1242" spans="1:25" x14ac:dyDescent="0.25">
      <c r="A1242">
        <v>1241</v>
      </c>
      <c r="B1242">
        <v>64228</v>
      </c>
      <c r="C1242">
        <v>0</v>
      </c>
      <c r="D1242">
        <v>0</v>
      </c>
      <c r="E1242" t="s">
        <v>1068</v>
      </c>
      <c r="F1242" t="s">
        <v>1069</v>
      </c>
      <c r="G1242">
        <v>1</v>
      </c>
      <c r="H1242" s="6">
        <v>45000000</v>
      </c>
      <c r="I1242" s="7">
        <v>45730</v>
      </c>
      <c r="J1242" s="7">
        <v>45730</v>
      </c>
      <c r="K1242">
        <v>4</v>
      </c>
      <c r="L1242" t="s">
        <v>40</v>
      </c>
      <c r="M1242" t="s">
        <v>5</v>
      </c>
      <c r="N1242" t="s">
        <v>41</v>
      </c>
      <c r="O1242" t="s">
        <v>77</v>
      </c>
      <c r="P1242" t="s">
        <v>2082</v>
      </c>
      <c r="Q1242">
        <v>4</v>
      </c>
      <c r="R1242">
        <v>0</v>
      </c>
      <c r="S1242">
        <v>0</v>
      </c>
      <c r="U1242">
        <v>1800000</v>
      </c>
      <c r="V1242">
        <v>1800000</v>
      </c>
      <c r="W1242">
        <v>0</v>
      </c>
      <c r="X1242">
        <v>0</v>
      </c>
      <c r="Y1242" t="s">
        <v>48</v>
      </c>
    </row>
    <row r="1243" spans="1:25" x14ac:dyDescent="0.25">
      <c r="A1243">
        <v>1242</v>
      </c>
      <c r="B1243">
        <v>64237</v>
      </c>
      <c r="C1243">
        <v>0</v>
      </c>
      <c r="D1243">
        <v>0</v>
      </c>
      <c r="E1243" t="s">
        <v>1127</v>
      </c>
      <c r="F1243" t="s">
        <v>1128</v>
      </c>
      <c r="G1243">
        <v>1</v>
      </c>
      <c r="H1243" s="6">
        <v>2930025</v>
      </c>
      <c r="I1243" s="7">
        <v>45730</v>
      </c>
      <c r="J1243" s="7">
        <v>45730</v>
      </c>
      <c r="K1243">
        <v>8</v>
      </c>
      <c r="L1243" t="s">
        <v>40</v>
      </c>
      <c r="M1243" t="s">
        <v>9</v>
      </c>
      <c r="N1243" t="s">
        <v>41</v>
      </c>
      <c r="O1243" t="s">
        <v>42</v>
      </c>
      <c r="P1243" t="s">
        <v>2082</v>
      </c>
      <c r="Q1243">
        <v>8</v>
      </c>
      <c r="R1243">
        <v>0</v>
      </c>
      <c r="S1243">
        <v>0</v>
      </c>
      <c r="U1243">
        <v>234402</v>
      </c>
      <c r="V1243">
        <v>234402</v>
      </c>
      <c r="W1243">
        <v>0</v>
      </c>
      <c r="X1243">
        <v>0</v>
      </c>
      <c r="Y1243" t="s">
        <v>109</v>
      </c>
    </row>
    <row r="1244" spans="1:25" x14ac:dyDescent="0.25">
      <c r="A1244">
        <v>1243</v>
      </c>
      <c r="B1244">
        <v>64238</v>
      </c>
      <c r="C1244">
        <v>0</v>
      </c>
      <c r="D1244">
        <v>0</v>
      </c>
      <c r="E1244" t="s">
        <v>1414</v>
      </c>
      <c r="F1244" t="s">
        <v>1415</v>
      </c>
      <c r="G1244">
        <v>1</v>
      </c>
      <c r="H1244" s="6">
        <v>5018422</v>
      </c>
      <c r="I1244" s="7">
        <v>45730</v>
      </c>
      <c r="J1244" s="7">
        <v>45730</v>
      </c>
      <c r="K1244">
        <v>9</v>
      </c>
      <c r="L1244" t="s">
        <v>40</v>
      </c>
      <c r="M1244" t="s">
        <v>9</v>
      </c>
      <c r="N1244" t="s">
        <v>41</v>
      </c>
      <c r="O1244" t="s">
        <v>42</v>
      </c>
      <c r="P1244" t="s">
        <v>2082</v>
      </c>
      <c r="Q1244">
        <v>9</v>
      </c>
      <c r="R1244">
        <v>0</v>
      </c>
      <c r="S1244">
        <v>0</v>
      </c>
      <c r="U1244">
        <v>451658</v>
      </c>
      <c r="V1244">
        <v>451658</v>
      </c>
      <c r="W1244">
        <v>0</v>
      </c>
      <c r="X1244">
        <v>0</v>
      </c>
      <c r="Y1244" t="s">
        <v>67</v>
      </c>
    </row>
    <row r="1245" spans="1:25" x14ac:dyDescent="0.25">
      <c r="A1245">
        <v>1244</v>
      </c>
      <c r="B1245">
        <v>64220</v>
      </c>
      <c r="C1245">
        <v>0</v>
      </c>
      <c r="D1245">
        <v>0</v>
      </c>
      <c r="E1245" t="s">
        <v>1272</v>
      </c>
      <c r="F1245" t="s">
        <v>1273</v>
      </c>
      <c r="G1245">
        <v>1</v>
      </c>
      <c r="H1245" s="6">
        <v>1241371</v>
      </c>
      <c r="I1245" s="7">
        <v>45730</v>
      </c>
      <c r="J1245" s="7">
        <v>45730</v>
      </c>
      <c r="K1245">
        <v>5</v>
      </c>
      <c r="L1245" t="s">
        <v>40</v>
      </c>
      <c r="M1245" t="s">
        <v>9</v>
      </c>
      <c r="N1245" t="s">
        <v>41</v>
      </c>
      <c r="O1245" t="s">
        <v>42</v>
      </c>
      <c r="P1245" t="s">
        <v>2082</v>
      </c>
      <c r="Q1245">
        <v>5</v>
      </c>
      <c r="R1245">
        <v>0</v>
      </c>
      <c r="S1245">
        <v>0</v>
      </c>
      <c r="U1245">
        <v>62069</v>
      </c>
      <c r="V1245">
        <v>62069</v>
      </c>
      <c r="W1245">
        <v>0</v>
      </c>
      <c r="X1245">
        <v>0</v>
      </c>
      <c r="Y1245" t="s">
        <v>44</v>
      </c>
    </row>
    <row r="1246" spans="1:25" x14ac:dyDescent="0.25">
      <c r="A1246">
        <v>1245</v>
      </c>
      <c r="B1246">
        <v>64236</v>
      </c>
      <c r="C1246">
        <v>0</v>
      </c>
      <c r="D1246">
        <v>0</v>
      </c>
      <c r="E1246" t="s">
        <v>1502</v>
      </c>
      <c r="F1246" t="s">
        <v>1503</v>
      </c>
      <c r="G1246">
        <v>1</v>
      </c>
      <c r="H1246" s="6">
        <v>130435</v>
      </c>
      <c r="I1246" s="7">
        <v>45730</v>
      </c>
      <c r="J1246" s="7">
        <v>45730</v>
      </c>
      <c r="K1246">
        <v>8</v>
      </c>
      <c r="L1246" t="s">
        <v>40</v>
      </c>
      <c r="M1246" t="s">
        <v>5</v>
      </c>
      <c r="N1246" t="s">
        <v>41</v>
      </c>
      <c r="O1246" t="s">
        <v>57</v>
      </c>
      <c r="P1246" t="s">
        <v>2082</v>
      </c>
      <c r="Q1246">
        <v>8</v>
      </c>
      <c r="R1246">
        <v>0</v>
      </c>
      <c r="S1246">
        <v>0</v>
      </c>
      <c r="U1246">
        <v>10435</v>
      </c>
      <c r="V1246">
        <v>10435</v>
      </c>
      <c r="W1246">
        <v>0</v>
      </c>
      <c r="X1246">
        <v>0</v>
      </c>
      <c r="Y1246" t="s">
        <v>250</v>
      </c>
    </row>
    <row r="1247" spans="1:25" x14ac:dyDescent="0.25">
      <c r="A1247">
        <v>1246</v>
      </c>
      <c r="B1247">
        <v>64214</v>
      </c>
      <c r="C1247">
        <v>0</v>
      </c>
      <c r="D1247">
        <v>0</v>
      </c>
      <c r="E1247" t="s">
        <v>1410</v>
      </c>
      <c r="F1247" t="s">
        <v>1411</v>
      </c>
      <c r="G1247">
        <v>1</v>
      </c>
      <c r="H1247" s="6">
        <v>2240992</v>
      </c>
      <c r="I1247" s="7">
        <v>45730</v>
      </c>
      <c r="J1247" s="7">
        <v>45730</v>
      </c>
      <c r="K1247">
        <v>7</v>
      </c>
      <c r="L1247" t="s">
        <v>40</v>
      </c>
      <c r="M1247" t="s">
        <v>5</v>
      </c>
      <c r="N1247" t="s">
        <v>41</v>
      </c>
      <c r="O1247" t="s">
        <v>77</v>
      </c>
      <c r="P1247" t="s">
        <v>2082</v>
      </c>
      <c r="Q1247">
        <v>7</v>
      </c>
      <c r="R1247">
        <v>0</v>
      </c>
      <c r="S1247">
        <v>0</v>
      </c>
      <c r="U1247">
        <v>156869</v>
      </c>
      <c r="V1247">
        <v>156869</v>
      </c>
      <c r="W1247">
        <v>0</v>
      </c>
      <c r="X1247">
        <v>0</v>
      </c>
      <c r="Y1247" t="s">
        <v>437</v>
      </c>
    </row>
    <row r="1248" spans="1:25" x14ac:dyDescent="0.25">
      <c r="A1248">
        <v>1247</v>
      </c>
      <c r="B1248">
        <v>64235</v>
      </c>
      <c r="C1248">
        <v>0</v>
      </c>
      <c r="D1248">
        <v>0</v>
      </c>
      <c r="E1248" t="s">
        <v>795</v>
      </c>
      <c r="F1248" t="s">
        <v>796</v>
      </c>
      <c r="G1248">
        <v>1</v>
      </c>
      <c r="H1248" s="6">
        <v>15556071</v>
      </c>
      <c r="I1248" s="7">
        <v>45730</v>
      </c>
      <c r="J1248" s="7">
        <v>45730</v>
      </c>
      <c r="K1248" t="s">
        <v>167</v>
      </c>
      <c r="L1248" t="s">
        <v>40</v>
      </c>
      <c r="M1248" t="s">
        <v>7</v>
      </c>
      <c r="N1248" t="s">
        <v>41</v>
      </c>
      <c r="O1248" t="s">
        <v>64</v>
      </c>
      <c r="P1248" t="s">
        <v>2082</v>
      </c>
      <c r="Q1248">
        <v>5.5</v>
      </c>
      <c r="R1248">
        <v>0</v>
      </c>
      <c r="S1248">
        <v>0</v>
      </c>
      <c r="U1248">
        <v>855584</v>
      </c>
      <c r="V1248">
        <v>855584</v>
      </c>
      <c r="W1248">
        <v>0</v>
      </c>
      <c r="X1248">
        <v>0</v>
      </c>
      <c r="Y1248" t="s">
        <v>44</v>
      </c>
    </row>
    <row r="1249" spans="1:25" x14ac:dyDescent="0.25">
      <c r="A1249">
        <v>1248</v>
      </c>
      <c r="B1249">
        <v>64202</v>
      </c>
      <c r="C1249">
        <v>0</v>
      </c>
      <c r="D1249">
        <v>0</v>
      </c>
      <c r="E1249" t="s">
        <v>498</v>
      </c>
      <c r="F1249" t="s">
        <v>499</v>
      </c>
      <c r="G1249">
        <v>1</v>
      </c>
      <c r="H1249" s="6">
        <v>25795957</v>
      </c>
      <c r="I1249" s="7">
        <v>45729</v>
      </c>
      <c r="J1249" s="7">
        <v>45729</v>
      </c>
      <c r="K1249">
        <v>15</v>
      </c>
      <c r="L1249" t="s">
        <v>40</v>
      </c>
      <c r="M1249" t="s">
        <v>5</v>
      </c>
      <c r="N1249" t="s">
        <v>41</v>
      </c>
      <c r="O1249" t="s">
        <v>77</v>
      </c>
      <c r="P1249" t="s">
        <v>2082</v>
      </c>
      <c r="Q1249">
        <v>6</v>
      </c>
      <c r="R1249">
        <v>9</v>
      </c>
      <c r="S1249">
        <v>0</v>
      </c>
      <c r="U1249">
        <v>3869394</v>
      </c>
      <c r="V1249">
        <v>1547757</v>
      </c>
      <c r="W1249">
        <v>2321636</v>
      </c>
      <c r="X1249">
        <v>0</v>
      </c>
      <c r="Y1249" t="s">
        <v>48</v>
      </c>
    </row>
    <row r="1250" spans="1:25" x14ac:dyDescent="0.25">
      <c r="A1250">
        <v>1249</v>
      </c>
      <c r="B1250">
        <v>64208</v>
      </c>
      <c r="C1250">
        <v>0</v>
      </c>
      <c r="D1250">
        <v>0</v>
      </c>
      <c r="E1250" t="s">
        <v>2499</v>
      </c>
      <c r="F1250" t="s">
        <v>2500</v>
      </c>
      <c r="G1250">
        <v>1</v>
      </c>
      <c r="H1250" s="6">
        <v>4451613</v>
      </c>
      <c r="I1250" s="7">
        <v>45729</v>
      </c>
      <c r="J1250" s="7">
        <v>45729</v>
      </c>
      <c r="K1250">
        <v>7</v>
      </c>
      <c r="L1250" t="s">
        <v>40</v>
      </c>
      <c r="M1250" t="s">
        <v>5</v>
      </c>
      <c r="N1250" t="s">
        <v>41</v>
      </c>
      <c r="O1250" t="s">
        <v>57</v>
      </c>
      <c r="P1250" t="s">
        <v>2082</v>
      </c>
      <c r="Q1250">
        <v>7</v>
      </c>
      <c r="R1250">
        <v>0</v>
      </c>
      <c r="S1250">
        <v>0</v>
      </c>
      <c r="U1250">
        <v>311613</v>
      </c>
      <c r="V1250">
        <v>311613</v>
      </c>
      <c r="W1250">
        <v>0</v>
      </c>
      <c r="X1250">
        <v>0</v>
      </c>
      <c r="Y1250" t="s">
        <v>48</v>
      </c>
    </row>
    <row r="1251" spans="1:25" x14ac:dyDescent="0.25">
      <c r="A1251">
        <v>1250</v>
      </c>
      <c r="B1251">
        <v>64203</v>
      </c>
      <c r="C1251">
        <v>0</v>
      </c>
      <c r="D1251">
        <v>0</v>
      </c>
      <c r="E1251" t="s">
        <v>995</v>
      </c>
      <c r="F1251" t="s">
        <v>996</v>
      </c>
      <c r="G1251">
        <v>1</v>
      </c>
      <c r="H1251" s="6">
        <v>2000000</v>
      </c>
      <c r="I1251" s="7">
        <v>45729</v>
      </c>
      <c r="J1251" s="7">
        <v>45729</v>
      </c>
      <c r="K1251">
        <v>6</v>
      </c>
      <c r="L1251" t="s">
        <v>40</v>
      </c>
      <c r="M1251" t="s">
        <v>5</v>
      </c>
      <c r="N1251" t="s">
        <v>41</v>
      </c>
      <c r="O1251" t="s">
        <v>47</v>
      </c>
      <c r="P1251" t="s">
        <v>2082</v>
      </c>
      <c r="Q1251">
        <v>6</v>
      </c>
      <c r="R1251">
        <v>0</v>
      </c>
      <c r="S1251">
        <v>0</v>
      </c>
      <c r="U1251">
        <v>120000</v>
      </c>
      <c r="V1251">
        <v>120000</v>
      </c>
      <c r="W1251">
        <v>0</v>
      </c>
      <c r="X1251">
        <v>0</v>
      </c>
      <c r="Y1251" t="s">
        <v>109</v>
      </c>
    </row>
    <row r="1252" spans="1:25" x14ac:dyDescent="0.25">
      <c r="A1252">
        <v>1251</v>
      </c>
      <c r="B1252">
        <v>64207</v>
      </c>
      <c r="C1252">
        <v>0</v>
      </c>
      <c r="D1252">
        <v>0</v>
      </c>
      <c r="E1252" t="s">
        <v>832</v>
      </c>
      <c r="F1252" t="s">
        <v>833</v>
      </c>
      <c r="G1252">
        <v>1</v>
      </c>
      <c r="H1252" s="6">
        <v>761170</v>
      </c>
      <c r="I1252" s="7">
        <v>45729</v>
      </c>
      <c r="J1252" s="7">
        <v>45729</v>
      </c>
      <c r="K1252">
        <v>6</v>
      </c>
      <c r="L1252" t="s">
        <v>40</v>
      </c>
      <c r="M1252" t="s">
        <v>5</v>
      </c>
      <c r="N1252" t="s">
        <v>41</v>
      </c>
      <c r="O1252" t="s">
        <v>77</v>
      </c>
      <c r="P1252" t="s">
        <v>2082</v>
      </c>
      <c r="Q1252">
        <v>6</v>
      </c>
      <c r="R1252">
        <v>0</v>
      </c>
      <c r="S1252">
        <v>0</v>
      </c>
      <c r="U1252">
        <v>45670</v>
      </c>
      <c r="V1252">
        <v>45670</v>
      </c>
      <c r="W1252">
        <v>0</v>
      </c>
      <c r="X1252">
        <v>0</v>
      </c>
      <c r="Y1252" t="s">
        <v>250</v>
      </c>
    </row>
    <row r="1253" spans="1:25" x14ac:dyDescent="0.25">
      <c r="A1253">
        <v>1252</v>
      </c>
      <c r="B1253">
        <v>64204</v>
      </c>
      <c r="C1253">
        <v>0</v>
      </c>
      <c r="D1253">
        <v>0</v>
      </c>
      <c r="E1253" t="s">
        <v>1898</v>
      </c>
      <c r="F1253" t="s">
        <v>1899</v>
      </c>
      <c r="G1253">
        <v>1</v>
      </c>
      <c r="H1253" s="6">
        <v>3517582</v>
      </c>
      <c r="I1253" s="7">
        <v>45729</v>
      </c>
      <c r="J1253" s="7">
        <v>45729</v>
      </c>
      <c r="K1253">
        <v>9</v>
      </c>
      <c r="L1253" t="s">
        <v>40</v>
      </c>
      <c r="M1253" t="s">
        <v>5</v>
      </c>
      <c r="N1253" t="s">
        <v>41</v>
      </c>
      <c r="O1253" t="s">
        <v>47</v>
      </c>
      <c r="P1253" t="s">
        <v>2082</v>
      </c>
      <c r="Q1253">
        <v>9</v>
      </c>
      <c r="R1253">
        <v>0</v>
      </c>
      <c r="S1253">
        <v>0</v>
      </c>
      <c r="U1253">
        <v>316582</v>
      </c>
      <c r="V1253">
        <v>316582</v>
      </c>
      <c r="W1253">
        <v>0</v>
      </c>
      <c r="X1253">
        <v>0</v>
      </c>
      <c r="Y1253" t="s">
        <v>67</v>
      </c>
    </row>
    <row r="1254" spans="1:25" x14ac:dyDescent="0.25">
      <c r="A1254">
        <v>1253</v>
      </c>
      <c r="B1254">
        <v>64200</v>
      </c>
      <c r="C1254">
        <v>0</v>
      </c>
      <c r="D1254">
        <v>0</v>
      </c>
      <c r="E1254" t="s">
        <v>329</v>
      </c>
      <c r="F1254" t="s">
        <v>330</v>
      </c>
      <c r="G1254">
        <v>1</v>
      </c>
      <c r="H1254" s="6">
        <v>76372</v>
      </c>
      <c r="I1254" s="7">
        <v>45728</v>
      </c>
      <c r="J1254" s="7">
        <v>45728</v>
      </c>
      <c r="K1254">
        <v>7</v>
      </c>
      <c r="L1254" t="s">
        <v>40</v>
      </c>
      <c r="M1254" t="s">
        <v>5</v>
      </c>
      <c r="N1254" t="s">
        <v>41</v>
      </c>
      <c r="O1254" t="s">
        <v>47</v>
      </c>
      <c r="P1254" t="s">
        <v>2082</v>
      </c>
      <c r="Q1254">
        <v>7</v>
      </c>
      <c r="R1254">
        <v>0</v>
      </c>
      <c r="S1254">
        <v>0</v>
      </c>
      <c r="U1254">
        <v>5346</v>
      </c>
      <c r="V1254">
        <v>5346</v>
      </c>
      <c r="W1254">
        <v>0</v>
      </c>
      <c r="X1254">
        <v>0</v>
      </c>
      <c r="Y1254" t="s">
        <v>48</v>
      </c>
    </row>
    <row r="1255" spans="1:25" x14ac:dyDescent="0.25">
      <c r="A1255">
        <v>1254</v>
      </c>
      <c r="B1255">
        <v>64199</v>
      </c>
      <c r="C1255">
        <v>0</v>
      </c>
      <c r="D1255">
        <v>0</v>
      </c>
      <c r="E1255" t="s">
        <v>331</v>
      </c>
      <c r="F1255" t="s">
        <v>332</v>
      </c>
      <c r="G1255">
        <v>1</v>
      </c>
      <c r="H1255" s="6">
        <v>172020</v>
      </c>
      <c r="I1255" s="7">
        <v>45728</v>
      </c>
      <c r="J1255" s="7">
        <v>45728</v>
      </c>
      <c r="K1255">
        <v>7</v>
      </c>
      <c r="L1255" t="s">
        <v>40</v>
      </c>
      <c r="M1255" t="s">
        <v>5</v>
      </c>
      <c r="N1255" t="s">
        <v>41</v>
      </c>
      <c r="O1255" t="s">
        <v>47</v>
      </c>
      <c r="P1255" t="s">
        <v>2082</v>
      </c>
      <c r="Q1255">
        <v>7</v>
      </c>
      <c r="R1255">
        <v>0</v>
      </c>
      <c r="S1255">
        <v>0</v>
      </c>
      <c r="U1255">
        <v>12041</v>
      </c>
      <c r="V1255">
        <v>12041</v>
      </c>
      <c r="W1255">
        <v>0</v>
      </c>
      <c r="X1255">
        <v>0</v>
      </c>
      <c r="Y1255" t="s">
        <v>48</v>
      </c>
    </row>
    <row r="1256" spans="1:25" x14ac:dyDescent="0.25">
      <c r="A1256">
        <v>1255</v>
      </c>
      <c r="B1256">
        <v>64198</v>
      </c>
      <c r="C1256">
        <v>0</v>
      </c>
      <c r="D1256">
        <v>0</v>
      </c>
      <c r="E1256" t="s">
        <v>327</v>
      </c>
      <c r="F1256" t="s">
        <v>3035</v>
      </c>
      <c r="G1256">
        <v>1</v>
      </c>
      <c r="H1256" s="6">
        <v>164089</v>
      </c>
      <c r="I1256" s="7">
        <v>45728</v>
      </c>
      <c r="J1256" s="7">
        <v>45728</v>
      </c>
      <c r="K1256">
        <v>7</v>
      </c>
      <c r="L1256" t="s">
        <v>40</v>
      </c>
      <c r="M1256" t="s">
        <v>5</v>
      </c>
      <c r="N1256" t="s">
        <v>41</v>
      </c>
      <c r="O1256" t="s">
        <v>47</v>
      </c>
      <c r="P1256" t="s">
        <v>2082</v>
      </c>
      <c r="Q1256">
        <v>7</v>
      </c>
      <c r="R1256">
        <v>0</v>
      </c>
      <c r="S1256">
        <v>0</v>
      </c>
      <c r="U1256">
        <v>11486</v>
      </c>
      <c r="V1256">
        <v>11486</v>
      </c>
      <c r="W1256">
        <v>0</v>
      </c>
      <c r="X1256">
        <v>0</v>
      </c>
      <c r="Y1256" t="s">
        <v>72</v>
      </c>
    </row>
    <row r="1257" spans="1:25" x14ac:dyDescent="0.25">
      <c r="A1257">
        <v>1256</v>
      </c>
      <c r="B1257">
        <v>64186</v>
      </c>
      <c r="C1257">
        <v>0</v>
      </c>
      <c r="D1257">
        <v>0</v>
      </c>
      <c r="E1257" t="s">
        <v>995</v>
      </c>
      <c r="F1257" t="s">
        <v>996</v>
      </c>
      <c r="G1257">
        <v>1</v>
      </c>
      <c r="H1257" s="6">
        <v>4000000</v>
      </c>
      <c r="I1257" s="7">
        <v>45728</v>
      </c>
      <c r="J1257" s="7">
        <v>45728</v>
      </c>
      <c r="K1257">
        <v>6</v>
      </c>
      <c r="L1257" t="s">
        <v>40</v>
      </c>
      <c r="M1257" t="s">
        <v>5</v>
      </c>
      <c r="N1257" t="s">
        <v>41</v>
      </c>
      <c r="O1257" t="s">
        <v>47</v>
      </c>
      <c r="P1257" t="s">
        <v>2082</v>
      </c>
      <c r="Q1257">
        <v>6</v>
      </c>
      <c r="R1257">
        <v>0</v>
      </c>
      <c r="S1257">
        <v>0</v>
      </c>
      <c r="U1257">
        <v>240000</v>
      </c>
      <c r="V1257">
        <v>240000</v>
      </c>
      <c r="W1257">
        <v>0</v>
      </c>
      <c r="X1257">
        <v>0</v>
      </c>
      <c r="Y1257" t="s">
        <v>109</v>
      </c>
    </row>
    <row r="1258" spans="1:25" x14ac:dyDescent="0.25">
      <c r="A1258">
        <v>1257</v>
      </c>
      <c r="B1258">
        <v>64192</v>
      </c>
      <c r="C1258">
        <v>0</v>
      </c>
      <c r="D1258">
        <v>0</v>
      </c>
      <c r="E1258" t="s">
        <v>997</v>
      </c>
      <c r="F1258" t="s">
        <v>998</v>
      </c>
      <c r="G1258">
        <v>1</v>
      </c>
      <c r="H1258" s="6">
        <v>108691</v>
      </c>
      <c r="I1258" s="7">
        <v>45728</v>
      </c>
      <c r="J1258" s="7">
        <v>45728</v>
      </c>
      <c r="K1258">
        <v>15</v>
      </c>
      <c r="L1258" t="s">
        <v>40</v>
      </c>
      <c r="M1258" t="s">
        <v>5</v>
      </c>
      <c r="N1258" t="s">
        <v>41</v>
      </c>
      <c r="O1258" t="s">
        <v>77</v>
      </c>
      <c r="P1258" t="s">
        <v>2082</v>
      </c>
      <c r="Q1258">
        <v>15</v>
      </c>
      <c r="R1258">
        <v>0</v>
      </c>
      <c r="S1258">
        <v>0</v>
      </c>
      <c r="U1258">
        <v>16304</v>
      </c>
      <c r="V1258">
        <v>16304</v>
      </c>
      <c r="W1258">
        <v>0</v>
      </c>
      <c r="X1258">
        <v>0</v>
      </c>
      <c r="Y1258" t="s">
        <v>48</v>
      </c>
    </row>
    <row r="1259" spans="1:25" x14ac:dyDescent="0.25">
      <c r="A1259">
        <v>1258</v>
      </c>
      <c r="B1259">
        <v>64196</v>
      </c>
      <c r="C1259">
        <v>0</v>
      </c>
      <c r="D1259">
        <v>0</v>
      </c>
      <c r="E1259" t="s">
        <v>401</v>
      </c>
      <c r="F1259" t="s">
        <v>402</v>
      </c>
      <c r="G1259">
        <v>1</v>
      </c>
      <c r="H1259" s="6">
        <v>1294424</v>
      </c>
      <c r="I1259" s="7">
        <v>45728</v>
      </c>
      <c r="J1259" s="7">
        <v>45728</v>
      </c>
      <c r="K1259">
        <v>7</v>
      </c>
      <c r="L1259" t="s">
        <v>40</v>
      </c>
      <c r="M1259" t="s">
        <v>5</v>
      </c>
      <c r="N1259" t="s">
        <v>41</v>
      </c>
      <c r="O1259" t="s">
        <v>47</v>
      </c>
      <c r="P1259" t="s">
        <v>2082</v>
      </c>
      <c r="Q1259">
        <v>7</v>
      </c>
      <c r="R1259">
        <v>0</v>
      </c>
      <c r="S1259">
        <v>0</v>
      </c>
      <c r="U1259">
        <v>90610</v>
      </c>
      <c r="V1259">
        <v>90610</v>
      </c>
      <c r="W1259">
        <v>0</v>
      </c>
      <c r="X1259">
        <v>0</v>
      </c>
      <c r="Y1259" t="s">
        <v>48</v>
      </c>
    </row>
    <row r="1260" spans="1:25" x14ac:dyDescent="0.25">
      <c r="A1260">
        <v>1259</v>
      </c>
      <c r="B1260">
        <v>64206</v>
      </c>
      <c r="C1260">
        <v>0</v>
      </c>
      <c r="D1260">
        <v>0</v>
      </c>
      <c r="E1260" t="s">
        <v>403</v>
      </c>
      <c r="F1260" t="s">
        <v>404</v>
      </c>
      <c r="G1260">
        <v>1</v>
      </c>
      <c r="H1260" s="6">
        <v>2142557</v>
      </c>
      <c r="I1260" s="7">
        <v>45728</v>
      </c>
      <c r="J1260" s="7">
        <v>45728</v>
      </c>
      <c r="K1260">
        <v>7</v>
      </c>
      <c r="L1260" t="s">
        <v>40</v>
      </c>
      <c r="M1260" t="s">
        <v>5</v>
      </c>
      <c r="N1260" t="s">
        <v>41</v>
      </c>
      <c r="O1260" t="s">
        <v>47</v>
      </c>
      <c r="P1260" t="s">
        <v>2082</v>
      </c>
      <c r="Q1260">
        <v>7</v>
      </c>
      <c r="R1260">
        <v>0</v>
      </c>
      <c r="S1260">
        <v>0</v>
      </c>
      <c r="U1260">
        <v>149979</v>
      </c>
      <c r="V1260">
        <v>149979</v>
      </c>
      <c r="W1260">
        <v>0</v>
      </c>
      <c r="X1260">
        <v>0</v>
      </c>
      <c r="Y1260" t="s">
        <v>72</v>
      </c>
    </row>
    <row r="1261" spans="1:25" x14ac:dyDescent="0.25">
      <c r="A1261">
        <v>1260</v>
      </c>
      <c r="B1261">
        <v>64188</v>
      </c>
      <c r="C1261">
        <v>0</v>
      </c>
      <c r="D1261">
        <v>0</v>
      </c>
      <c r="E1261" t="s">
        <v>814</v>
      </c>
      <c r="F1261" t="s">
        <v>815</v>
      </c>
      <c r="G1261">
        <v>1</v>
      </c>
      <c r="H1261" s="6">
        <v>13620424</v>
      </c>
      <c r="I1261" s="7">
        <v>45728</v>
      </c>
      <c r="J1261" s="7">
        <v>45729</v>
      </c>
      <c r="K1261">
        <v>15</v>
      </c>
      <c r="L1261" t="s">
        <v>40</v>
      </c>
      <c r="M1261" t="s">
        <v>5</v>
      </c>
      <c r="N1261" t="s">
        <v>41</v>
      </c>
      <c r="O1261" t="s">
        <v>54</v>
      </c>
      <c r="P1261" t="s">
        <v>2082</v>
      </c>
      <c r="Q1261">
        <v>3.3</v>
      </c>
      <c r="R1261">
        <v>11.7</v>
      </c>
      <c r="S1261">
        <v>0</v>
      </c>
      <c r="U1261">
        <v>2043064</v>
      </c>
      <c r="V1261">
        <v>449474</v>
      </c>
      <c r="W1261">
        <v>1593590</v>
      </c>
      <c r="X1261">
        <v>0</v>
      </c>
      <c r="Y1261" t="s">
        <v>48</v>
      </c>
    </row>
    <row r="1262" spans="1:25" x14ac:dyDescent="0.25">
      <c r="A1262">
        <v>1261</v>
      </c>
      <c r="B1262">
        <v>64209</v>
      </c>
      <c r="C1262">
        <v>0</v>
      </c>
      <c r="D1262">
        <v>0</v>
      </c>
      <c r="E1262" t="s">
        <v>1054</v>
      </c>
      <c r="F1262" t="s">
        <v>1055</v>
      </c>
      <c r="G1262">
        <v>1</v>
      </c>
      <c r="H1262" s="6">
        <v>1252726</v>
      </c>
      <c r="I1262" s="7">
        <v>45728</v>
      </c>
      <c r="J1262" s="7">
        <v>45728</v>
      </c>
      <c r="K1262">
        <v>8</v>
      </c>
      <c r="L1262" t="s">
        <v>40</v>
      </c>
      <c r="M1262" t="s">
        <v>9</v>
      </c>
      <c r="N1262" t="s">
        <v>41</v>
      </c>
      <c r="O1262" t="s">
        <v>42</v>
      </c>
      <c r="P1262" t="s">
        <v>2082</v>
      </c>
      <c r="Q1262">
        <v>8</v>
      </c>
      <c r="R1262">
        <v>0</v>
      </c>
      <c r="S1262">
        <v>0</v>
      </c>
      <c r="U1262">
        <v>100218</v>
      </c>
      <c r="V1262">
        <v>100218</v>
      </c>
      <c r="W1262">
        <v>0</v>
      </c>
      <c r="X1262">
        <v>0</v>
      </c>
      <c r="Y1262" t="s">
        <v>67</v>
      </c>
    </row>
    <row r="1263" spans="1:25" x14ac:dyDescent="0.25">
      <c r="A1263">
        <v>1262</v>
      </c>
      <c r="B1263">
        <v>64197</v>
      </c>
      <c r="C1263">
        <v>0</v>
      </c>
      <c r="D1263">
        <v>0</v>
      </c>
      <c r="E1263" t="s">
        <v>362</v>
      </c>
      <c r="F1263" t="s">
        <v>363</v>
      </c>
      <c r="G1263">
        <v>1</v>
      </c>
      <c r="H1263" s="6">
        <v>746549</v>
      </c>
      <c r="I1263" s="7">
        <v>45728</v>
      </c>
      <c r="J1263" s="7">
        <v>45728</v>
      </c>
      <c r="K1263">
        <v>7</v>
      </c>
      <c r="L1263" t="s">
        <v>40</v>
      </c>
      <c r="M1263" t="s">
        <v>5</v>
      </c>
      <c r="N1263" t="s">
        <v>41</v>
      </c>
      <c r="O1263" t="s">
        <v>47</v>
      </c>
      <c r="P1263" t="s">
        <v>2082</v>
      </c>
      <c r="Q1263">
        <v>7</v>
      </c>
      <c r="R1263">
        <v>0</v>
      </c>
      <c r="S1263">
        <v>0</v>
      </c>
      <c r="U1263">
        <v>52258</v>
      </c>
      <c r="V1263">
        <v>52258</v>
      </c>
      <c r="W1263">
        <v>0</v>
      </c>
      <c r="X1263">
        <v>0</v>
      </c>
      <c r="Y1263" t="s">
        <v>72</v>
      </c>
    </row>
    <row r="1264" spans="1:25" x14ac:dyDescent="0.25">
      <c r="A1264">
        <v>1263</v>
      </c>
      <c r="B1264">
        <v>64201</v>
      </c>
      <c r="C1264">
        <v>0</v>
      </c>
      <c r="D1264">
        <v>0</v>
      </c>
      <c r="E1264" t="s">
        <v>2401</v>
      </c>
      <c r="F1264" t="s">
        <v>2402</v>
      </c>
      <c r="G1264">
        <v>1</v>
      </c>
      <c r="H1264" s="6">
        <v>57312526</v>
      </c>
      <c r="I1264" s="7">
        <v>45728</v>
      </c>
      <c r="J1264" s="7">
        <v>45728</v>
      </c>
      <c r="K1264">
        <v>14</v>
      </c>
      <c r="L1264" t="s">
        <v>40</v>
      </c>
      <c r="M1264" t="s">
        <v>9</v>
      </c>
      <c r="N1264" t="s">
        <v>41</v>
      </c>
      <c r="O1264" t="s">
        <v>42</v>
      </c>
      <c r="P1264" t="s">
        <v>2082</v>
      </c>
      <c r="Q1264">
        <v>7</v>
      </c>
      <c r="R1264">
        <v>7</v>
      </c>
      <c r="S1264">
        <v>0</v>
      </c>
      <c r="U1264">
        <v>8023754</v>
      </c>
      <c r="V1264">
        <v>4011877</v>
      </c>
      <c r="W1264">
        <v>4011877</v>
      </c>
      <c r="X1264">
        <v>0</v>
      </c>
      <c r="Y1264" t="s">
        <v>2086</v>
      </c>
    </row>
    <row r="1265" spans="1:25" x14ac:dyDescent="0.25">
      <c r="A1265">
        <v>1264</v>
      </c>
      <c r="B1265">
        <v>64189</v>
      </c>
      <c r="C1265">
        <v>0</v>
      </c>
      <c r="D1265">
        <v>0</v>
      </c>
      <c r="E1265" t="s">
        <v>1463</v>
      </c>
      <c r="F1265" t="s">
        <v>1464</v>
      </c>
      <c r="G1265">
        <v>1</v>
      </c>
      <c r="H1265" s="6">
        <v>13710873</v>
      </c>
      <c r="I1265" s="7">
        <v>45728</v>
      </c>
      <c r="J1265" s="7">
        <v>45728</v>
      </c>
      <c r="K1265">
        <v>15</v>
      </c>
      <c r="L1265" t="s">
        <v>40</v>
      </c>
      <c r="M1265" t="s">
        <v>5</v>
      </c>
      <c r="N1265" t="s">
        <v>41</v>
      </c>
      <c r="O1265" t="s">
        <v>54</v>
      </c>
      <c r="P1265" t="s">
        <v>2082</v>
      </c>
      <c r="Q1265">
        <v>3.3</v>
      </c>
      <c r="R1265">
        <v>11.7</v>
      </c>
      <c r="S1265">
        <v>0</v>
      </c>
      <c r="U1265">
        <v>2056631</v>
      </c>
      <c r="V1265">
        <v>452459</v>
      </c>
      <c r="W1265">
        <v>1604172</v>
      </c>
      <c r="X1265">
        <v>0</v>
      </c>
      <c r="Y1265" t="s">
        <v>48</v>
      </c>
    </row>
    <row r="1266" spans="1:25" x14ac:dyDescent="0.25">
      <c r="A1266">
        <v>1265</v>
      </c>
      <c r="B1266">
        <v>64190</v>
      </c>
      <c r="C1266">
        <v>0</v>
      </c>
      <c r="D1266">
        <v>0</v>
      </c>
      <c r="E1266" t="s">
        <v>1230</v>
      </c>
      <c r="F1266" t="s">
        <v>1231</v>
      </c>
      <c r="G1266">
        <v>1</v>
      </c>
      <c r="H1266" s="6">
        <v>57776285</v>
      </c>
      <c r="I1266" s="7">
        <v>45728</v>
      </c>
      <c r="J1266" s="7">
        <v>45728</v>
      </c>
      <c r="K1266">
        <v>15</v>
      </c>
      <c r="L1266" t="s">
        <v>40</v>
      </c>
      <c r="M1266" t="s">
        <v>5</v>
      </c>
      <c r="N1266" t="s">
        <v>41</v>
      </c>
      <c r="O1266" t="s">
        <v>54</v>
      </c>
      <c r="P1266" t="s">
        <v>2082</v>
      </c>
      <c r="Q1266">
        <v>6.5</v>
      </c>
      <c r="R1266">
        <v>8.5</v>
      </c>
      <c r="S1266">
        <v>0</v>
      </c>
      <c r="U1266">
        <v>8666443</v>
      </c>
      <c r="V1266">
        <v>3755459</v>
      </c>
      <c r="W1266">
        <v>4910984</v>
      </c>
      <c r="X1266">
        <v>0</v>
      </c>
      <c r="Y1266" t="s">
        <v>229</v>
      </c>
    </row>
    <row r="1267" spans="1:25" x14ac:dyDescent="0.25">
      <c r="A1267">
        <v>1266</v>
      </c>
      <c r="B1267">
        <v>64191</v>
      </c>
      <c r="C1267">
        <v>0</v>
      </c>
      <c r="D1267">
        <v>0</v>
      </c>
      <c r="E1267" t="s">
        <v>70</v>
      </c>
      <c r="F1267" t="s">
        <v>71</v>
      </c>
      <c r="G1267">
        <v>1</v>
      </c>
      <c r="H1267" s="6">
        <v>3394270</v>
      </c>
      <c r="I1267" s="7">
        <v>45728</v>
      </c>
      <c r="J1267" s="7">
        <v>45728</v>
      </c>
      <c r="K1267">
        <v>15</v>
      </c>
      <c r="L1267" t="s">
        <v>40</v>
      </c>
      <c r="M1267" t="s">
        <v>3</v>
      </c>
      <c r="N1267" t="s">
        <v>41</v>
      </c>
      <c r="O1267" t="s">
        <v>51</v>
      </c>
      <c r="P1267" t="s">
        <v>2082</v>
      </c>
      <c r="Q1267">
        <v>15</v>
      </c>
      <c r="R1267">
        <v>0</v>
      </c>
      <c r="S1267">
        <v>0</v>
      </c>
      <c r="U1267">
        <v>509141</v>
      </c>
      <c r="V1267">
        <v>509140</v>
      </c>
      <c r="W1267">
        <v>0</v>
      </c>
      <c r="X1267">
        <v>0</v>
      </c>
      <c r="Y1267" t="s">
        <v>72</v>
      </c>
    </row>
    <row r="1268" spans="1:25" x14ac:dyDescent="0.25">
      <c r="A1268">
        <v>1267</v>
      </c>
      <c r="B1268">
        <v>64187</v>
      </c>
      <c r="C1268">
        <v>0</v>
      </c>
      <c r="D1268">
        <v>0</v>
      </c>
      <c r="E1268" t="s">
        <v>514</v>
      </c>
      <c r="F1268" t="s">
        <v>515</v>
      </c>
      <c r="G1268">
        <v>1</v>
      </c>
      <c r="H1268" s="6">
        <v>30000000</v>
      </c>
      <c r="I1268" s="7">
        <v>45728</v>
      </c>
      <c r="J1268" s="7">
        <v>45728</v>
      </c>
      <c r="K1268">
        <v>6</v>
      </c>
      <c r="L1268" t="s">
        <v>40</v>
      </c>
      <c r="M1268" t="s">
        <v>5</v>
      </c>
      <c r="N1268" t="s">
        <v>41</v>
      </c>
      <c r="O1268" t="s">
        <v>77</v>
      </c>
      <c r="P1268" t="s">
        <v>2082</v>
      </c>
      <c r="Q1268">
        <v>6</v>
      </c>
      <c r="R1268">
        <v>0</v>
      </c>
      <c r="S1268">
        <v>0</v>
      </c>
      <c r="U1268">
        <v>1800000</v>
      </c>
      <c r="V1268">
        <v>1800000</v>
      </c>
      <c r="W1268">
        <v>0</v>
      </c>
      <c r="X1268">
        <v>0</v>
      </c>
      <c r="Y1268" t="s">
        <v>48</v>
      </c>
    </row>
    <row r="1269" spans="1:25" x14ac:dyDescent="0.25">
      <c r="A1269">
        <v>1268</v>
      </c>
      <c r="B1269">
        <v>64184</v>
      </c>
      <c r="C1269">
        <v>0</v>
      </c>
      <c r="D1269">
        <v>0</v>
      </c>
      <c r="E1269" t="s">
        <v>541</v>
      </c>
      <c r="F1269" t="s">
        <v>542</v>
      </c>
      <c r="G1269">
        <v>1</v>
      </c>
      <c r="H1269" s="6">
        <v>329706</v>
      </c>
      <c r="I1269" s="7">
        <v>45727</v>
      </c>
      <c r="J1269" s="7">
        <v>45727</v>
      </c>
      <c r="K1269">
        <v>14</v>
      </c>
      <c r="L1269" t="s">
        <v>40</v>
      </c>
      <c r="M1269" t="s">
        <v>5</v>
      </c>
      <c r="N1269" t="s">
        <v>41</v>
      </c>
      <c r="O1269" t="s">
        <v>57</v>
      </c>
      <c r="P1269" t="s">
        <v>2082</v>
      </c>
      <c r="Q1269">
        <v>9</v>
      </c>
      <c r="R1269">
        <v>5</v>
      </c>
      <c r="S1269">
        <v>0</v>
      </c>
      <c r="U1269">
        <v>46159</v>
      </c>
      <c r="V1269">
        <v>29674</v>
      </c>
      <c r="W1269">
        <v>16485</v>
      </c>
      <c r="X1269">
        <v>0</v>
      </c>
      <c r="Y1269" t="s">
        <v>48</v>
      </c>
    </row>
    <row r="1270" spans="1:25" x14ac:dyDescent="0.25">
      <c r="A1270">
        <v>1269</v>
      </c>
      <c r="B1270">
        <v>64194</v>
      </c>
      <c r="C1270">
        <v>0</v>
      </c>
      <c r="D1270">
        <v>0</v>
      </c>
      <c r="E1270" t="s">
        <v>1054</v>
      </c>
      <c r="F1270" t="s">
        <v>1055</v>
      </c>
      <c r="G1270">
        <v>1</v>
      </c>
      <c r="H1270" s="6">
        <v>10276527</v>
      </c>
      <c r="I1270" s="7">
        <v>45727</v>
      </c>
      <c r="J1270" s="7">
        <v>45727</v>
      </c>
      <c r="K1270">
        <v>8</v>
      </c>
      <c r="L1270" t="s">
        <v>40</v>
      </c>
      <c r="M1270" t="s">
        <v>9</v>
      </c>
      <c r="N1270" t="s">
        <v>41</v>
      </c>
      <c r="O1270" t="s">
        <v>42</v>
      </c>
      <c r="P1270" t="s">
        <v>2082</v>
      </c>
      <c r="Q1270">
        <v>8</v>
      </c>
      <c r="R1270">
        <v>0</v>
      </c>
      <c r="S1270">
        <v>0</v>
      </c>
      <c r="U1270">
        <v>822122</v>
      </c>
      <c r="V1270">
        <v>822122</v>
      </c>
      <c r="W1270">
        <v>0</v>
      </c>
      <c r="X1270">
        <v>0</v>
      </c>
      <c r="Y1270" t="s">
        <v>67</v>
      </c>
    </row>
    <row r="1271" spans="1:25" x14ac:dyDescent="0.25">
      <c r="A1271">
        <v>1270</v>
      </c>
      <c r="B1271">
        <v>64178</v>
      </c>
      <c r="C1271">
        <v>0</v>
      </c>
      <c r="D1271">
        <v>0</v>
      </c>
      <c r="E1271" t="s">
        <v>1858</v>
      </c>
      <c r="F1271" t="s">
        <v>1859</v>
      </c>
      <c r="G1271">
        <v>1</v>
      </c>
      <c r="H1271" s="6">
        <v>33620937</v>
      </c>
      <c r="I1271" s="7">
        <v>45727</v>
      </c>
      <c r="J1271" s="7">
        <v>45727</v>
      </c>
      <c r="K1271">
        <v>15</v>
      </c>
      <c r="L1271" t="s">
        <v>40</v>
      </c>
      <c r="M1271" t="s">
        <v>5</v>
      </c>
      <c r="N1271" t="s">
        <v>41</v>
      </c>
      <c r="O1271" t="s">
        <v>57</v>
      </c>
      <c r="P1271" t="s">
        <v>2082</v>
      </c>
      <c r="Q1271">
        <v>10</v>
      </c>
      <c r="R1271">
        <v>5</v>
      </c>
      <c r="S1271">
        <v>0</v>
      </c>
      <c r="U1271">
        <v>5043141</v>
      </c>
      <c r="V1271">
        <v>3362094</v>
      </c>
      <c r="W1271">
        <v>1681047</v>
      </c>
      <c r="X1271">
        <v>0</v>
      </c>
      <c r="Y1271" t="s">
        <v>67</v>
      </c>
    </row>
    <row r="1272" spans="1:25" x14ac:dyDescent="0.25">
      <c r="A1272">
        <v>1271</v>
      </c>
      <c r="B1272">
        <v>64183</v>
      </c>
      <c r="C1272">
        <v>0</v>
      </c>
      <c r="D1272">
        <v>0</v>
      </c>
      <c r="E1272" t="s">
        <v>555</v>
      </c>
      <c r="F1272" t="s">
        <v>556</v>
      </c>
      <c r="G1272">
        <v>1</v>
      </c>
      <c r="H1272" s="6">
        <v>1062438</v>
      </c>
      <c r="I1272" s="7">
        <v>45727</v>
      </c>
      <c r="J1272" s="7">
        <v>45727</v>
      </c>
      <c r="K1272">
        <v>14</v>
      </c>
      <c r="L1272" t="s">
        <v>40</v>
      </c>
      <c r="M1272" t="s">
        <v>5</v>
      </c>
      <c r="N1272" t="s">
        <v>41</v>
      </c>
      <c r="O1272" t="s">
        <v>57</v>
      </c>
      <c r="P1272" t="s">
        <v>2082</v>
      </c>
      <c r="Q1272">
        <v>9</v>
      </c>
      <c r="R1272">
        <v>5</v>
      </c>
      <c r="S1272">
        <v>0</v>
      </c>
      <c r="U1272">
        <v>148741</v>
      </c>
      <c r="V1272">
        <v>95619</v>
      </c>
      <c r="W1272">
        <v>53122</v>
      </c>
      <c r="X1272">
        <v>0</v>
      </c>
      <c r="Y1272" t="s">
        <v>48</v>
      </c>
    </row>
    <row r="1273" spans="1:25" x14ac:dyDescent="0.25">
      <c r="A1273">
        <v>1272</v>
      </c>
      <c r="B1273">
        <v>64185</v>
      </c>
      <c r="C1273">
        <v>0</v>
      </c>
      <c r="D1273">
        <v>0</v>
      </c>
      <c r="E1273" t="s">
        <v>606</v>
      </c>
      <c r="F1273" t="s">
        <v>607</v>
      </c>
      <c r="G1273">
        <v>1</v>
      </c>
      <c r="H1273" s="6">
        <v>5977494</v>
      </c>
      <c r="I1273" s="7">
        <v>45727</v>
      </c>
      <c r="J1273" s="7">
        <v>45727</v>
      </c>
      <c r="K1273">
        <v>14</v>
      </c>
      <c r="L1273" t="s">
        <v>40</v>
      </c>
      <c r="M1273" t="s">
        <v>5</v>
      </c>
      <c r="N1273" t="s">
        <v>41</v>
      </c>
      <c r="O1273" t="s">
        <v>57</v>
      </c>
      <c r="P1273" t="s">
        <v>2082</v>
      </c>
      <c r="Q1273">
        <v>9</v>
      </c>
      <c r="R1273">
        <v>5</v>
      </c>
      <c r="S1273">
        <v>0</v>
      </c>
      <c r="U1273">
        <v>836849</v>
      </c>
      <c r="V1273">
        <v>537974</v>
      </c>
      <c r="W1273">
        <v>298875</v>
      </c>
      <c r="X1273">
        <v>0</v>
      </c>
      <c r="Y1273" t="s">
        <v>48</v>
      </c>
    </row>
    <row r="1274" spans="1:25" x14ac:dyDescent="0.25">
      <c r="A1274">
        <v>1273</v>
      </c>
      <c r="B1274">
        <v>64179</v>
      </c>
      <c r="C1274">
        <v>0</v>
      </c>
      <c r="D1274">
        <v>0</v>
      </c>
      <c r="E1274" t="s">
        <v>1834</v>
      </c>
      <c r="F1274" t="s">
        <v>1835</v>
      </c>
      <c r="G1274">
        <v>1</v>
      </c>
      <c r="H1274" s="6">
        <v>29333</v>
      </c>
      <c r="I1274" s="7">
        <v>45727</v>
      </c>
      <c r="J1274" s="7">
        <v>45727</v>
      </c>
      <c r="K1274">
        <v>10</v>
      </c>
      <c r="L1274" t="s">
        <v>40</v>
      </c>
      <c r="M1274" t="s">
        <v>5</v>
      </c>
      <c r="N1274" t="s">
        <v>41</v>
      </c>
      <c r="O1274" t="s">
        <v>57</v>
      </c>
      <c r="P1274" t="s">
        <v>2082</v>
      </c>
      <c r="Q1274">
        <v>10</v>
      </c>
      <c r="R1274">
        <v>0</v>
      </c>
      <c r="S1274">
        <v>0</v>
      </c>
      <c r="U1274">
        <v>2933</v>
      </c>
      <c r="V1274">
        <v>2933</v>
      </c>
      <c r="W1274">
        <v>0</v>
      </c>
      <c r="X1274">
        <v>0</v>
      </c>
      <c r="Y1274" t="s">
        <v>48</v>
      </c>
    </row>
    <row r="1275" spans="1:25" x14ac:dyDescent="0.25">
      <c r="A1275">
        <v>1274</v>
      </c>
      <c r="B1275">
        <v>64180</v>
      </c>
      <c r="C1275">
        <v>0</v>
      </c>
      <c r="D1275">
        <v>0</v>
      </c>
      <c r="E1275" t="s">
        <v>2505</v>
      </c>
      <c r="F1275" t="s">
        <v>2506</v>
      </c>
      <c r="G1275">
        <v>1</v>
      </c>
      <c r="H1275" s="6">
        <v>52000</v>
      </c>
      <c r="I1275" s="7">
        <v>45727</v>
      </c>
      <c r="J1275" s="7">
        <v>45727</v>
      </c>
      <c r="K1275">
        <v>10</v>
      </c>
      <c r="L1275" t="s">
        <v>40</v>
      </c>
      <c r="M1275" t="s">
        <v>5</v>
      </c>
      <c r="N1275" t="s">
        <v>41</v>
      </c>
      <c r="O1275" t="s">
        <v>57</v>
      </c>
      <c r="P1275" t="s">
        <v>2082</v>
      </c>
      <c r="Q1275">
        <v>10</v>
      </c>
      <c r="R1275">
        <v>0</v>
      </c>
      <c r="S1275">
        <v>0</v>
      </c>
      <c r="U1275">
        <v>5200</v>
      </c>
      <c r="V1275">
        <v>5200</v>
      </c>
      <c r="W1275">
        <v>0</v>
      </c>
      <c r="X1275">
        <v>0</v>
      </c>
      <c r="Y1275" t="s">
        <v>48</v>
      </c>
    </row>
    <row r="1276" spans="1:25" x14ac:dyDescent="0.25">
      <c r="A1276">
        <v>1275</v>
      </c>
      <c r="B1276">
        <v>64181</v>
      </c>
      <c r="C1276">
        <v>0</v>
      </c>
      <c r="D1276">
        <v>0</v>
      </c>
      <c r="E1276" t="s">
        <v>1240</v>
      </c>
      <c r="F1276" t="s">
        <v>1241</v>
      </c>
      <c r="G1276">
        <v>1</v>
      </c>
      <c r="H1276" s="6">
        <v>769076</v>
      </c>
      <c r="I1276" s="7">
        <v>45727</v>
      </c>
      <c r="J1276" s="7">
        <v>45727</v>
      </c>
      <c r="K1276">
        <v>7</v>
      </c>
      <c r="L1276" t="s">
        <v>40</v>
      </c>
      <c r="M1276" t="s">
        <v>1</v>
      </c>
      <c r="N1276" t="s">
        <v>41</v>
      </c>
      <c r="O1276" t="s">
        <v>87</v>
      </c>
      <c r="P1276" t="s">
        <v>2082</v>
      </c>
      <c r="Q1276">
        <v>7</v>
      </c>
      <c r="R1276">
        <v>0</v>
      </c>
      <c r="S1276">
        <v>0</v>
      </c>
      <c r="U1276">
        <v>53835</v>
      </c>
      <c r="V1276">
        <v>53835</v>
      </c>
      <c r="W1276">
        <v>0</v>
      </c>
      <c r="X1276">
        <v>0</v>
      </c>
      <c r="Y1276" t="s">
        <v>390</v>
      </c>
    </row>
    <row r="1277" spans="1:25" x14ac:dyDescent="0.25">
      <c r="A1277">
        <v>1276</v>
      </c>
      <c r="B1277">
        <v>64182</v>
      </c>
      <c r="C1277">
        <v>0</v>
      </c>
      <c r="D1277">
        <v>0</v>
      </c>
      <c r="E1277" t="s">
        <v>1240</v>
      </c>
      <c r="F1277" t="s">
        <v>1241</v>
      </c>
      <c r="G1277">
        <v>1</v>
      </c>
      <c r="H1277" s="6">
        <v>5000000</v>
      </c>
      <c r="I1277" s="7">
        <v>45727</v>
      </c>
      <c r="J1277" s="7">
        <v>45727</v>
      </c>
      <c r="K1277">
        <v>7</v>
      </c>
      <c r="L1277" t="s">
        <v>40</v>
      </c>
      <c r="M1277" t="s">
        <v>1</v>
      </c>
      <c r="N1277" t="s">
        <v>41</v>
      </c>
      <c r="O1277" t="s">
        <v>87</v>
      </c>
      <c r="P1277" t="s">
        <v>2082</v>
      </c>
      <c r="Q1277">
        <v>7</v>
      </c>
      <c r="R1277">
        <v>0</v>
      </c>
      <c r="S1277">
        <v>0</v>
      </c>
      <c r="U1277">
        <v>350000</v>
      </c>
      <c r="V1277">
        <v>350000</v>
      </c>
      <c r="W1277">
        <v>0</v>
      </c>
      <c r="X1277">
        <v>0</v>
      </c>
      <c r="Y1277" t="s">
        <v>390</v>
      </c>
    </row>
    <row r="1278" spans="1:25" x14ac:dyDescent="0.25">
      <c r="A1278">
        <v>1277</v>
      </c>
      <c r="B1278">
        <v>64177</v>
      </c>
      <c r="C1278">
        <v>0</v>
      </c>
      <c r="D1278">
        <v>0</v>
      </c>
      <c r="E1278" t="s">
        <v>2335</v>
      </c>
      <c r="F1278" t="s">
        <v>2336</v>
      </c>
      <c r="G1278">
        <v>1</v>
      </c>
      <c r="H1278" s="6">
        <v>3074449</v>
      </c>
      <c r="I1278" s="7">
        <v>45726</v>
      </c>
      <c r="J1278" s="7">
        <v>45726</v>
      </c>
      <c r="K1278">
        <v>7</v>
      </c>
      <c r="L1278" t="s">
        <v>40</v>
      </c>
      <c r="M1278" t="s">
        <v>7</v>
      </c>
      <c r="N1278" t="s">
        <v>41</v>
      </c>
      <c r="O1278" t="s">
        <v>64</v>
      </c>
      <c r="P1278" t="s">
        <v>2082</v>
      </c>
      <c r="Q1278">
        <v>7</v>
      </c>
      <c r="R1278">
        <v>0</v>
      </c>
      <c r="S1278">
        <v>0</v>
      </c>
      <c r="U1278">
        <v>215211</v>
      </c>
      <c r="V1278">
        <v>215211</v>
      </c>
      <c r="W1278">
        <v>0</v>
      </c>
      <c r="X1278">
        <v>0</v>
      </c>
      <c r="Y1278" t="s">
        <v>2086</v>
      </c>
    </row>
    <row r="1279" spans="1:25" x14ac:dyDescent="0.25">
      <c r="A1279">
        <v>1278</v>
      </c>
      <c r="B1279">
        <v>64176</v>
      </c>
      <c r="C1279">
        <v>0</v>
      </c>
      <c r="D1279">
        <v>0</v>
      </c>
      <c r="E1279" t="s">
        <v>2337</v>
      </c>
      <c r="F1279" t="s">
        <v>2338</v>
      </c>
      <c r="G1279">
        <v>1</v>
      </c>
      <c r="H1279" s="6">
        <v>2007599</v>
      </c>
      <c r="I1279" s="7">
        <v>45726</v>
      </c>
      <c r="J1279" s="7">
        <v>45726</v>
      </c>
      <c r="K1279">
        <v>7</v>
      </c>
      <c r="L1279" t="s">
        <v>40</v>
      </c>
      <c r="M1279" t="s">
        <v>7</v>
      </c>
      <c r="N1279" t="s">
        <v>41</v>
      </c>
      <c r="O1279" t="s">
        <v>64</v>
      </c>
      <c r="P1279" t="s">
        <v>2082</v>
      </c>
      <c r="Q1279">
        <v>7</v>
      </c>
      <c r="R1279">
        <v>0</v>
      </c>
      <c r="S1279">
        <v>0</v>
      </c>
      <c r="U1279">
        <v>140532</v>
      </c>
      <c r="V1279">
        <v>140532</v>
      </c>
      <c r="W1279">
        <v>0</v>
      </c>
      <c r="X1279">
        <v>0</v>
      </c>
      <c r="Y1279" t="s">
        <v>2086</v>
      </c>
    </row>
    <row r="1280" spans="1:25" x14ac:dyDescent="0.25">
      <c r="A1280">
        <v>1279</v>
      </c>
      <c r="B1280">
        <v>64175</v>
      </c>
      <c r="C1280">
        <v>0</v>
      </c>
      <c r="D1280">
        <v>0</v>
      </c>
      <c r="E1280" t="s">
        <v>2333</v>
      </c>
      <c r="F1280" t="s">
        <v>2334</v>
      </c>
      <c r="G1280">
        <v>1</v>
      </c>
      <c r="H1280" s="6">
        <v>1611613</v>
      </c>
      <c r="I1280" s="7">
        <v>45726</v>
      </c>
      <c r="J1280" s="7">
        <v>45726</v>
      </c>
      <c r="K1280">
        <v>7</v>
      </c>
      <c r="L1280" t="s">
        <v>40</v>
      </c>
      <c r="M1280" t="s">
        <v>7</v>
      </c>
      <c r="N1280" t="s">
        <v>41</v>
      </c>
      <c r="O1280" t="s">
        <v>64</v>
      </c>
      <c r="P1280" t="s">
        <v>2082</v>
      </c>
      <c r="Q1280">
        <v>7</v>
      </c>
      <c r="R1280">
        <v>0</v>
      </c>
      <c r="S1280">
        <v>0</v>
      </c>
      <c r="U1280">
        <v>112813</v>
      </c>
      <c r="V1280">
        <v>112813</v>
      </c>
      <c r="W1280">
        <v>0</v>
      </c>
      <c r="X1280">
        <v>0</v>
      </c>
      <c r="Y1280" t="s">
        <v>2086</v>
      </c>
    </row>
    <row r="1281" spans="1:25" x14ac:dyDescent="0.25">
      <c r="A1281">
        <v>1280</v>
      </c>
      <c r="B1281">
        <v>64174</v>
      </c>
      <c r="C1281">
        <v>0</v>
      </c>
      <c r="D1281">
        <v>0</v>
      </c>
      <c r="E1281" t="s">
        <v>1562</v>
      </c>
      <c r="F1281" t="s">
        <v>1563</v>
      </c>
      <c r="G1281">
        <v>1</v>
      </c>
      <c r="H1281" s="6">
        <v>500000</v>
      </c>
      <c r="I1281" s="7">
        <v>45726</v>
      </c>
      <c r="J1281" s="7">
        <v>45726</v>
      </c>
      <c r="K1281">
        <v>10</v>
      </c>
      <c r="L1281" t="s">
        <v>40</v>
      </c>
      <c r="M1281" t="s">
        <v>9</v>
      </c>
      <c r="N1281" t="s">
        <v>41</v>
      </c>
      <c r="O1281" t="s">
        <v>42</v>
      </c>
      <c r="P1281" t="s">
        <v>2082</v>
      </c>
      <c r="Q1281">
        <v>10</v>
      </c>
      <c r="R1281">
        <v>0</v>
      </c>
      <c r="S1281">
        <v>0</v>
      </c>
      <c r="U1281">
        <v>50000</v>
      </c>
      <c r="V1281">
        <v>50000</v>
      </c>
      <c r="W1281">
        <v>0</v>
      </c>
      <c r="X1281">
        <v>0</v>
      </c>
      <c r="Y1281" t="s">
        <v>44</v>
      </c>
    </row>
    <row r="1282" spans="1:25" x14ac:dyDescent="0.25">
      <c r="A1282">
        <v>1281</v>
      </c>
      <c r="B1282">
        <v>64172</v>
      </c>
      <c r="C1282">
        <v>0</v>
      </c>
      <c r="D1282">
        <v>0</v>
      </c>
      <c r="E1282" t="s">
        <v>199</v>
      </c>
      <c r="F1282" t="s">
        <v>200</v>
      </c>
      <c r="G1282">
        <v>1</v>
      </c>
      <c r="H1282" s="6">
        <v>19542678</v>
      </c>
      <c r="I1282" s="7">
        <v>45723</v>
      </c>
      <c r="J1282" s="7">
        <v>45723</v>
      </c>
      <c r="K1282">
        <v>15</v>
      </c>
      <c r="L1282" t="s">
        <v>40</v>
      </c>
      <c r="M1282" t="s">
        <v>5</v>
      </c>
      <c r="N1282" t="s">
        <v>41</v>
      </c>
      <c r="O1282" t="s">
        <v>77</v>
      </c>
      <c r="P1282" t="s">
        <v>2082</v>
      </c>
      <c r="Q1282">
        <v>6</v>
      </c>
      <c r="R1282">
        <v>9</v>
      </c>
      <c r="S1282">
        <v>0</v>
      </c>
      <c r="U1282">
        <v>2931402</v>
      </c>
      <c r="V1282">
        <v>1172561</v>
      </c>
      <c r="W1282">
        <v>1758841</v>
      </c>
      <c r="X1282">
        <v>0</v>
      </c>
      <c r="Y1282" t="s">
        <v>94</v>
      </c>
    </row>
    <row r="1283" spans="1:25" x14ac:dyDescent="0.25">
      <c r="A1283">
        <v>1282</v>
      </c>
      <c r="B1283">
        <v>64169</v>
      </c>
      <c r="C1283">
        <v>0</v>
      </c>
      <c r="D1283">
        <v>0</v>
      </c>
      <c r="E1283" t="s">
        <v>2012</v>
      </c>
      <c r="F1283" t="s">
        <v>2013</v>
      </c>
      <c r="G1283">
        <v>1</v>
      </c>
      <c r="H1283" s="6">
        <v>3714769</v>
      </c>
      <c r="I1283" s="7">
        <v>45723</v>
      </c>
      <c r="J1283" s="7">
        <v>45723</v>
      </c>
      <c r="K1283">
        <v>9</v>
      </c>
      <c r="L1283" t="s">
        <v>40</v>
      </c>
      <c r="M1283" t="s">
        <v>3</v>
      </c>
      <c r="N1283" t="s">
        <v>41</v>
      </c>
      <c r="O1283" t="s">
        <v>51</v>
      </c>
      <c r="P1283" t="s">
        <v>2082</v>
      </c>
      <c r="Q1283">
        <v>9</v>
      </c>
      <c r="R1283">
        <v>0</v>
      </c>
      <c r="S1283">
        <v>0</v>
      </c>
      <c r="U1283">
        <v>334329</v>
      </c>
      <c r="V1283">
        <v>334329</v>
      </c>
      <c r="W1283">
        <v>0</v>
      </c>
      <c r="X1283">
        <v>0</v>
      </c>
      <c r="Y1283" t="s">
        <v>72</v>
      </c>
    </row>
    <row r="1284" spans="1:25" x14ac:dyDescent="0.25">
      <c r="A1284">
        <v>1283</v>
      </c>
      <c r="B1284">
        <v>64167</v>
      </c>
      <c r="C1284">
        <v>0</v>
      </c>
      <c r="D1284">
        <v>0</v>
      </c>
      <c r="E1284" t="s">
        <v>1530</v>
      </c>
      <c r="F1284" t="s">
        <v>1531</v>
      </c>
      <c r="G1284">
        <v>1</v>
      </c>
      <c r="H1284" s="6">
        <v>24838565</v>
      </c>
      <c r="I1284" s="7">
        <v>45723</v>
      </c>
      <c r="J1284" s="7">
        <v>45723</v>
      </c>
      <c r="K1284">
        <v>15</v>
      </c>
      <c r="L1284" t="s">
        <v>40</v>
      </c>
      <c r="M1284" t="s">
        <v>5</v>
      </c>
      <c r="N1284" t="s">
        <v>41</v>
      </c>
      <c r="O1284" t="s">
        <v>54</v>
      </c>
      <c r="P1284" t="s">
        <v>2082</v>
      </c>
      <c r="Q1284">
        <v>3.3</v>
      </c>
      <c r="R1284">
        <v>11.7</v>
      </c>
      <c r="S1284">
        <v>0</v>
      </c>
      <c r="U1284">
        <v>3725785</v>
      </c>
      <c r="V1284">
        <v>819673</v>
      </c>
      <c r="W1284">
        <v>2906112</v>
      </c>
      <c r="X1284">
        <v>0</v>
      </c>
      <c r="Y1284" t="s">
        <v>48</v>
      </c>
    </row>
    <row r="1285" spans="1:25" x14ac:dyDescent="0.25">
      <c r="A1285">
        <v>1284</v>
      </c>
      <c r="B1285">
        <v>64170</v>
      </c>
      <c r="C1285">
        <v>0</v>
      </c>
      <c r="D1285">
        <v>0</v>
      </c>
      <c r="E1285" t="s">
        <v>1832</v>
      </c>
      <c r="F1285" t="s">
        <v>1833</v>
      </c>
      <c r="G1285">
        <v>1</v>
      </c>
      <c r="H1285" s="6">
        <v>71000000</v>
      </c>
      <c r="I1285" s="7">
        <v>45723</v>
      </c>
      <c r="J1285" s="7">
        <v>45723</v>
      </c>
      <c r="K1285">
        <v>15</v>
      </c>
      <c r="L1285" t="s">
        <v>40</v>
      </c>
      <c r="M1285" t="s">
        <v>2</v>
      </c>
      <c r="N1285" t="s">
        <v>41</v>
      </c>
      <c r="O1285" t="s">
        <v>87</v>
      </c>
      <c r="P1285" t="s">
        <v>2082</v>
      </c>
      <c r="Q1285">
        <v>5</v>
      </c>
      <c r="R1285">
        <v>10</v>
      </c>
      <c r="S1285">
        <v>0</v>
      </c>
      <c r="U1285">
        <v>10650000</v>
      </c>
      <c r="V1285">
        <v>3550000</v>
      </c>
      <c r="W1285">
        <v>7100000</v>
      </c>
      <c r="X1285">
        <v>0</v>
      </c>
      <c r="Y1285" t="s">
        <v>250</v>
      </c>
    </row>
    <row r="1286" spans="1:25" x14ac:dyDescent="0.25">
      <c r="A1286">
        <v>1285</v>
      </c>
      <c r="B1286">
        <v>64171</v>
      </c>
      <c r="C1286">
        <v>0</v>
      </c>
      <c r="D1286">
        <v>0</v>
      </c>
      <c r="E1286" t="s">
        <v>1564</v>
      </c>
      <c r="F1286" t="s">
        <v>1565</v>
      </c>
      <c r="G1286">
        <v>1</v>
      </c>
      <c r="H1286" s="6">
        <v>4808333</v>
      </c>
      <c r="I1286" s="7">
        <v>45723</v>
      </c>
      <c r="J1286" s="7">
        <v>45723</v>
      </c>
      <c r="K1286">
        <v>10</v>
      </c>
      <c r="L1286" t="s">
        <v>40</v>
      </c>
      <c r="M1286" t="s">
        <v>8</v>
      </c>
      <c r="N1286" t="s">
        <v>41</v>
      </c>
      <c r="O1286" t="s">
        <v>347</v>
      </c>
      <c r="P1286" t="s">
        <v>2082</v>
      </c>
      <c r="Q1286">
        <v>10</v>
      </c>
      <c r="R1286">
        <v>0</v>
      </c>
      <c r="S1286">
        <v>0</v>
      </c>
      <c r="U1286">
        <v>480833</v>
      </c>
      <c r="V1286">
        <v>480833</v>
      </c>
      <c r="W1286">
        <v>0</v>
      </c>
      <c r="X1286">
        <v>0</v>
      </c>
      <c r="Y1286" t="s">
        <v>109</v>
      </c>
    </row>
    <row r="1287" spans="1:25" x14ac:dyDescent="0.25">
      <c r="A1287">
        <v>1286</v>
      </c>
      <c r="B1287">
        <v>64166</v>
      </c>
      <c r="C1287">
        <v>0</v>
      </c>
      <c r="D1287">
        <v>0</v>
      </c>
      <c r="E1287" t="s">
        <v>535</v>
      </c>
      <c r="F1287" t="s">
        <v>536</v>
      </c>
      <c r="G1287">
        <v>1</v>
      </c>
      <c r="H1287" s="6">
        <v>16606620</v>
      </c>
      <c r="I1287" s="7">
        <v>45723</v>
      </c>
      <c r="J1287" s="7">
        <v>45723</v>
      </c>
      <c r="K1287">
        <v>15</v>
      </c>
      <c r="L1287" t="s">
        <v>40</v>
      </c>
      <c r="M1287" t="s">
        <v>9</v>
      </c>
      <c r="N1287" t="s">
        <v>41</v>
      </c>
      <c r="O1287" t="s">
        <v>42</v>
      </c>
      <c r="P1287" t="s">
        <v>2082</v>
      </c>
      <c r="Q1287">
        <v>5</v>
      </c>
      <c r="R1287">
        <v>10</v>
      </c>
      <c r="S1287">
        <v>0</v>
      </c>
      <c r="U1287">
        <v>2490993</v>
      </c>
      <c r="V1287">
        <v>830331</v>
      </c>
      <c r="W1287">
        <v>1660662</v>
      </c>
      <c r="X1287">
        <v>0</v>
      </c>
      <c r="Y1287" t="s">
        <v>109</v>
      </c>
    </row>
    <row r="1288" spans="1:25" x14ac:dyDescent="0.25">
      <c r="A1288">
        <v>1287</v>
      </c>
      <c r="B1288">
        <v>64168</v>
      </c>
      <c r="C1288">
        <v>0</v>
      </c>
      <c r="D1288">
        <v>0</v>
      </c>
      <c r="E1288" t="s">
        <v>1355</v>
      </c>
      <c r="F1288" t="s">
        <v>1356</v>
      </c>
      <c r="G1288">
        <v>1</v>
      </c>
      <c r="H1288" s="6">
        <v>3718786</v>
      </c>
      <c r="I1288" s="7">
        <v>45723</v>
      </c>
      <c r="J1288" s="7">
        <v>45723</v>
      </c>
      <c r="K1288">
        <v>15</v>
      </c>
      <c r="L1288" t="s">
        <v>40</v>
      </c>
      <c r="M1288" t="s">
        <v>5</v>
      </c>
      <c r="N1288" t="s">
        <v>41</v>
      </c>
      <c r="O1288" t="s">
        <v>57</v>
      </c>
      <c r="P1288" t="s">
        <v>2082</v>
      </c>
      <c r="Q1288">
        <v>8</v>
      </c>
      <c r="R1288">
        <v>7</v>
      </c>
      <c r="S1288">
        <v>0</v>
      </c>
      <c r="U1288">
        <v>557818</v>
      </c>
      <c r="V1288">
        <v>297503</v>
      </c>
      <c r="W1288">
        <v>260315</v>
      </c>
      <c r="X1288">
        <v>0</v>
      </c>
      <c r="Y1288" t="s">
        <v>48</v>
      </c>
    </row>
    <row r="1289" spans="1:25" x14ac:dyDescent="0.25">
      <c r="A1289">
        <v>1288</v>
      </c>
      <c r="B1289">
        <v>64165</v>
      </c>
      <c r="C1289">
        <v>0</v>
      </c>
      <c r="D1289">
        <v>0</v>
      </c>
      <c r="E1289" t="s">
        <v>475</v>
      </c>
      <c r="F1289" t="s">
        <v>476</v>
      </c>
      <c r="G1289">
        <v>1</v>
      </c>
      <c r="H1289" s="6">
        <v>10921425</v>
      </c>
      <c r="I1289" s="7">
        <v>45723</v>
      </c>
      <c r="J1289" s="7">
        <v>45723</v>
      </c>
      <c r="K1289">
        <v>15</v>
      </c>
      <c r="L1289" t="s">
        <v>40</v>
      </c>
      <c r="M1289" t="s">
        <v>1</v>
      </c>
      <c r="N1289" t="s">
        <v>41</v>
      </c>
      <c r="O1289" t="s">
        <v>87</v>
      </c>
      <c r="P1289" t="s">
        <v>2082</v>
      </c>
      <c r="Q1289">
        <v>7</v>
      </c>
      <c r="R1289">
        <v>8</v>
      </c>
      <c r="S1289">
        <v>0</v>
      </c>
      <c r="U1289">
        <v>1638214</v>
      </c>
      <c r="V1289">
        <v>764500</v>
      </c>
      <c r="W1289">
        <v>873714</v>
      </c>
      <c r="X1289">
        <v>0</v>
      </c>
      <c r="Y1289" t="s">
        <v>44</v>
      </c>
    </row>
    <row r="1290" spans="1:25" x14ac:dyDescent="0.25">
      <c r="A1290">
        <v>1289</v>
      </c>
      <c r="B1290">
        <v>64173</v>
      </c>
      <c r="C1290">
        <v>0</v>
      </c>
      <c r="D1290">
        <v>0</v>
      </c>
      <c r="E1290" t="s">
        <v>1759</v>
      </c>
      <c r="F1290" t="s">
        <v>1760</v>
      </c>
      <c r="G1290">
        <v>1</v>
      </c>
      <c r="H1290" s="6">
        <v>4000000</v>
      </c>
      <c r="I1290" s="7">
        <v>45723</v>
      </c>
      <c r="J1290" s="7">
        <v>45723</v>
      </c>
      <c r="K1290">
        <v>10</v>
      </c>
      <c r="L1290" t="s">
        <v>40</v>
      </c>
      <c r="M1290" t="s">
        <v>7</v>
      </c>
      <c r="N1290" t="s">
        <v>41</v>
      </c>
      <c r="O1290" t="s">
        <v>64</v>
      </c>
      <c r="P1290" t="s">
        <v>2082</v>
      </c>
      <c r="Q1290">
        <v>10</v>
      </c>
      <c r="R1290">
        <v>0</v>
      </c>
      <c r="S1290">
        <v>0</v>
      </c>
      <c r="U1290">
        <v>400000</v>
      </c>
      <c r="V1290">
        <v>400000</v>
      </c>
      <c r="W1290">
        <v>0</v>
      </c>
      <c r="X1290">
        <v>0</v>
      </c>
      <c r="Y1290" t="s">
        <v>48</v>
      </c>
    </row>
    <row r="1291" spans="1:25" x14ac:dyDescent="0.25">
      <c r="A1291">
        <v>1290</v>
      </c>
      <c r="B1291">
        <v>64159</v>
      </c>
      <c r="C1291">
        <v>0</v>
      </c>
      <c r="D1291">
        <v>0</v>
      </c>
      <c r="E1291" t="s">
        <v>1723</v>
      </c>
      <c r="F1291" t="s">
        <v>1724</v>
      </c>
      <c r="G1291">
        <v>1</v>
      </c>
      <c r="H1291" s="6">
        <v>4976653</v>
      </c>
      <c r="I1291" s="7">
        <v>45722</v>
      </c>
      <c r="J1291" s="7">
        <v>45722</v>
      </c>
      <c r="K1291">
        <v>8</v>
      </c>
      <c r="L1291" t="s">
        <v>40</v>
      </c>
      <c r="M1291" t="s">
        <v>5</v>
      </c>
      <c r="N1291" t="s">
        <v>41</v>
      </c>
      <c r="O1291" t="s">
        <v>77</v>
      </c>
      <c r="P1291" t="s">
        <v>2082</v>
      </c>
      <c r="Q1291">
        <v>8</v>
      </c>
      <c r="R1291">
        <v>0</v>
      </c>
      <c r="S1291">
        <v>0</v>
      </c>
      <c r="U1291">
        <v>398132</v>
      </c>
      <c r="V1291">
        <v>398132</v>
      </c>
      <c r="W1291">
        <v>0</v>
      </c>
      <c r="X1291">
        <v>0</v>
      </c>
      <c r="Y1291" t="s">
        <v>67</v>
      </c>
    </row>
    <row r="1292" spans="1:25" x14ac:dyDescent="0.25">
      <c r="A1292">
        <v>1291</v>
      </c>
      <c r="B1292">
        <v>64161</v>
      </c>
      <c r="C1292">
        <v>0</v>
      </c>
      <c r="D1292">
        <v>0</v>
      </c>
      <c r="E1292" t="s">
        <v>1727</v>
      </c>
      <c r="F1292" t="s">
        <v>1728</v>
      </c>
      <c r="G1292">
        <v>1</v>
      </c>
      <c r="H1292" s="6">
        <v>4989666</v>
      </c>
      <c r="I1292" s="7">
        <v>45722</v>
      </c>
      <c r="J1292" s="7">
        <v>45722</v>
      </c>
      <c r="K1292">
        <v>8</v>
      </c>
      <c r="L1292" t="s">
        <v>40</v>
      </c>
      <c r="M1292" t="s">
        <v>5</v>
      </c>
      <c r="N1292" t="s">
        <v>41</v>
      </c>
      <c r="O1292" t="s">
        <v>77</v>
      </c>
      <c r="P1292" t="s">
        <v>2082</v>
      </c>
      <c r="Q1292">
        <v>8</v>
      </c>
      <c r="R1292">
        <v>0</v>
      </c>
      <c r="S1292">
        <v>0</v>
      </c>
      <c r="U1292">
        <v>399173</v>
      </c>
      <c r="V1292">
        <v>399173</v>
      </c>
      <c r="W1292">
        <v>0</v>
      </c>
      <c r="X1292">
        <v>0</v>
      </c>
      <c r="Y1292" t="s">
        <v>67</v>
      </c>
    </row>
    <row r="1293" spans="1:25" x14ac:dyDescent="0.25">
      <c r="A1293">
        <v>1292</v>
      </c>
      <c r="B1293">
        <v>64160</v>
      </c>
      <c r="C1293">
        <v>0</v>
      </c>
      <c r="D1293">
        <v>0</v>
      </c>
      <c r="E1293" t="s">
        <v>1731</v>
      </c>
      <c r="F1293" t="s">
        <v>1732</v>
      </c>
      <c r="G1293">
        <v>1</v>
      </c>
      <c r="H1293" s="6">
        <v>4520674</v>
      </c>
      <c r="I1293" s="7">
        <v>45722</v>
      </c>
      <c r="J1293" s="7">
        <v>45722</v>
      </c>
      <c r="K1293">
        <v>8</v>
      </c>
      <c r="L1293" t="s">
        <v>40</v>
      </c>
      <c r="M1293" t="s">
        <v>5</v>
      </c>
      <c r="N1293" t="s">
        <v>41</v>
      </c>
      <c r="O1293" t="s">
        <v>77</v>
      </c>
      <c r="P1293" t="s">
        <v>2082</v>
      </c>
      <c r="Q1293">
        <v>8</v>
      </c>
      <c r="R1293">
        <v>0</v>
      </c>
      <c r="S1293">
        <v>0</v>
      </c>
      <c r="U1293">
        <v>361654</v>
      </c>
      <c r="V1293">
        <v>361654</v>
      </c>
      <c r="W1293">
        <v>0</v>
      </c>
      <c r="X1293">
        <v>0</v>
      </c>
      <c r="Y1293" t="s">
        <v>67</v>
      </c>
    </row>
    <row r="1294" spans="1:25" x14ac:dyDescent="0.25">
      <c r="A1294">
        <v>1293</v>
      </c>
      <c r="B1294">
        <v>64164</v>
      </c>
      <c r="C1294">
        <v>0</v>
      </c>
      <c r="D1294">
        <v>0</v>
      </c>
      <c r="E1294" t="s">
        <v>1486</v>
      </c>
      <c r="F1294" t="s">
        <v>1487</v>
      </c>
      <c r="G1294">
        <v>1</v>
      </c>
      <c r="H1294" s="6">
        <v>1877867</v>
      </c>
      <c r="I1294" s="7">
        <v>45722</v>
      </c>
      <c r="J1294" s="7">
        <v>45722</v>
      </c>
      <c r="K1294">
        <v>7</v>
      </c>
      <c r="L1294" t="s">
        <v>40</v>
      </c>
      <c r="M1294" t="s">
        <v>5</v>
      </c>
      <c r="N1294" t="s">
        <v>41</v>
      </c>
      <c r="O1294" t="s">
        <v>47</v>
      </c>
      <c r="P1294" t="s">
        <v>2082</v>
      </c>
      <c r="Q1294">
        <v>7</v>
      </c>
      <c r="R1294">
        <v>0</v>
      </c>
      <c r="S1294">
        <v>0</v>
      </c>
      <c r="U1294">
        <v>131451</v>
      </c>
      <c r="V1294">
        <v>131451</v>
      </c>
      <c r="W1294">
        <v>0</v>
      </c>
      <c r="X1294">
        <v>0</v>
      </c>
      <c r="Y1294" t="s">
        <v>72</v>
      </c>
    </row>
    <row r="1295" spans="1:25" x14ac:dyDescent="0.25">
      <c r="A1295">
        <v>1294</v>
      </c>
      <c r="B1295">
        <v>64163</v>
      </c>
      <c r="C1295">
        <v>0</v>
      </c>
      <c r="D1295">
        <v>0</v>
      </c>
      <c r="E1295" t="s">
        <v>1475</v>
      </c>
      <c r="F1295" t="s">
        <v>1476</v>
      </c>
      <c r="G1295">
        <v>1</v>
      </c>
      <c r="H1295" s="6">
        <v>196764</v>
      </c>
      <c r="I1295" s="7">
        <v>45722</v>
      </c>
      <c r="J1295" s="7">
        <v>45722</v>
      </c>
      <c r="K1295">
        <v>7</v>
      </c>
      <c r="L1295" t="s">
        <v>40</v>
      </c>
      <c r="M1295" t="s">
        <v>5</v>
      </c>
      <c r="N1295" t="s">
        <v>41</v>
      </c>
      <c r="O1295" t="s">
        <v>47</v>
      </c>
      <c r="P1295" t="s">
        <v>2082</v>
      </c>
      <c r="Q1295">
        <v>7</v>
      </c>
      <c r="R1295">
        <v>0</v>
      </c>
      <c r="S1295">
        <v>0</v>
      </c>
      <c r="U1295">
        <v>13773</v>
      </c>
      <c r="V1295">
        <v>13773</v>
      </c>
      <c r="W1295">
        <v>0</v>
      </c>
      <c r="X1295">
        <v>0</v>
      </c>
      <c r="Y1295" t="s">
        <v>48</v>
      </c>
    </row>
    <row r="1296" spans="1:25" x14ac:dyDescent="0.25">
      <c r="A1296">
        <v>1295</v>
      </c>
      <c r="B1296">
        <v>64162</v>
      </c>
      <c r="C1296">
        <v>0</v>
      </c>
      <c r="D1296">
        <v>0</v>
      </c>
      <c r="E1296" t="s">
        <v>1725</v>
      </c>
      <c r="F1296" t="s">
        <v>1726</v>
      </c>
      <c r="G1296">
        <v>1</v>
      </c>
      <c r="H1296" s="6">
        <v>10983936</v>
      </c>
      <c r="I1296" s="7">
        <v>45722</v>
      </c>
      <c r="J1296" s="7">
        <v>45722</v>
      </c>
      <c r="K1296">
        <v>8</v>
      </c>
      <c r="L1296" t="s">
        <v>40</v>
      </c>
      <c r="M1296" t="s">
        <v>5</v>
      </c>
      <c r="N1296" t="s">
        <v>41</v>
      </c>
      <c r="O1296" t="s">
        <v>77</v>
      </c>
      <c r="P1296" t="s">
        <v>2082</v>
      </c>
      <c r="Q1296">
        <v>8</v>
      </c>
      <c r="R1296">
        <v>0</v>
      </c>
      <c r="S1296">
        <v>0</v>
      </c>
      <c r="U1296">
        <v>878715</v>
      </c>
      <c r="V1296">
        <v>878715</v>
      </c>
      <c r="W1296">
        <v>0</v>
      </c>
      <c r="X1296">
        <v>0</v>
      </c>
      <c r="Y1296" t="s">
        <v>48</v>
      </c>
    </row>
    <row r="1297" spans="1:25" x14ac:dyDescent="0.25">
      <c r="A1297">
        <v>1296</v>
      </c>
      <c r="B1297">
        <v>64155</v>
      </c>
      <c r="C1297">
        <v>0</v>
      </c>
      <c r="D1297">
        <v>0</v>
      </c>
      <c r="E1297" t="s">
        <v>209</v>
      </c>
      <c r="F1297" t="s">
        <v>210</v>
      </c>
      <c r="G1297">
        <v>1</v>
      </c>
      <c r="H1297" s="6">
        <v>17300000</v>
      </c>
      <c r="I1297" s="7">
        <v>45721</v>
      </c>
      <c r="J1297" s="7">
        <v>45721</v>
      </c>
      <c r="K1297">
        <v>5</v>
      </c>
      <c r="L1297" t="s">
        <v>40</v>
      </c>
      <c r="M1297" t="s">
        <v>5</v>
      </c>
      <c r="N1297" t="s">
        <v>41</v>
      </c>
      <c r="O1297" t="s">
        <v>77</v>
      </c>
      <c r="P1297" t="s">
        <v>2082</v>
      </c>
      <c r="Q1297">
        <v>5</v>
      </c>
      <c r="R1297">
        <v>0</v>
      </c>
      <c r="S1297">
        <v>0</v>
      </c>
      <c r="U1297">
        <v>865000</v>
      </c>
      <c r="V1297">
        <v>865000</v>
      </c>
      <c r="W1297">
        <v>0</v>
      </c>
      <c r="X1297">
        <v>0</v>
      </c>
      <c r="Y1297" t="s">
        <v>72</v>
      </c>
    </row>
    <row r="1298" spans="1:25" x14ac:dyDescent="0.25">
      <c r="A1298">
        <v>1297</v>
      </c>
      <c r="B1298">
        <v>64150</v>
      </c>
      <c r="C1298">
        <v>0</v>
      </c>
      <c r="D1298">
        <v>0</v>
      </c>
      <c r="E1298" t="s">
        <v>181</v>
      </c>
      <c r="F1298" t="s">
        <v>182</v>
      </c>
      <c r="G1298">
        <v>1</v>
      </c>
      <c r="H1298" s="6">
        <v>1140547</v>
      </c>
      <c r="I1298" s="7">
        <v>45721</v>
      </c>
      <c r="J1298" s="7">
        <v>45721</v>
      </c>
      <c r="K1298">
        <v>15</v>
      </c>
      <c r="L1298" t="s">
        <v>40</v>
      </c>
      <c r="M1298" t="s">
        <v>3</v>
      </c>
      <c r="N1298" t="s">
        <v>41</v>
      </c>
      <c r="O1298" t="s">
        <v>51</v>
      </c>
      <c r="P1298" t="s">
        <v>2082</v>
      </c>
      <c r="Q1298">
        <v>10</v>
      </c>
      <c r="R1298">
        <v>5</v>
      </c>
      <c r="S1298">
        <v>0</v>
      </c>
      <c r="U1298">
        <v>171082</v>
      </c>
      <c r="V1298">
        <v>114055</v>
      </c>
      <c r="W1298">
        <v>57027</v>
      </c>
      <c r="X1298">
        <v>0</v>
      </c>
      <c r="Y1298" t="s">
        <v>72</v>
      </c>
    </row>
    <row r="1299" spans="1:25" x14ac:dyDescent="0.25">
      <c r="A1299">
        <v>1298</v>
      </c>
      <c r="B1299">
        <v>64147</v>
      </c>
      <c r="C1299">
        <v>0</v>
      </c>
      <c r="D1299">
        <v>0</v>
      </c>
      <c r="E1299" t="s">
        <v>1323</v>
      </c>
      <c r="F1299" t="s">
        <v>1324</v>
      </c>
      <c r="G1299">
        <v>1</v>
      </c>
      <c r="H1299" s="6">
        <v>1191161</v>
      </c>
      <c r="I1299" s="7">
        <v>45721</v>
      </c>
      <c r="J1299" s="7">
        <v>45721</v>
      </c>
      <c r="K1299">
        <v>10</v>
      </c>
      <c r="L1299" t="s">
        <v>40</v>
      </c>
      <c r="M1299" t="s">
        <v>5</v>
      </c>
      <c r="N1299" t="s">
        <v>41</v>
      </c>
      <c r="O1299" t="s">
        <v>47</v>
      </c>
      <c r="P1299" t="s">
        <v>2082</v>
      </c>
      <c r="Q1299">
        <v>10</v>
      </c>
      <c r="R1299">
        <v>0</v>
      </c>
      <c r="S1299">
        <v>0</v>
      </c>
      <c r="U1299">
        <v>119116</v>
      </c>
      <c r="V1299">
        <v>119116</v>
      </c>
      <c r="W1299">
        <v>0</v>
      </c>
      <c r="X1299">
        <v>0</v>
      </c>
      <c r="Y1299" t="s">
        <v>48</v>
      </c>
    </row>
    <row r="1300" spans="1:25" x14ac:dyDescent="0.25">
      <c r="A1300">
        <v>1299</v>
      </c>
      <c r="B1300">
        <v>64158</v>
      </c>
      <c r="C1300">
        <v>0</v>
      </c>
      <c r="D1300">
        <v>0</v>
      </c>
      <c r="E1300" t="s">
        <v>1447</v>
      </c>
      <c r="F1300" t="s">
        <v>1448</v>
      </c>
      <c r="G1300">
        <v>1</v>
      </c>
      <c r="H1300" s="6">
        <v>1500000</v>
      </c>
      <c r="I1300" s="7">
        <v>45721</v>
      </c>
      <c r="J1300" s="7">
        <v>45721</v>
      </c>
      <c r="K1300">
        <v>6</v>
      </c>
      <c r="L1300" t="s">
        <v>40</v>
      </c>
      <c r="M1300" t="s">
        <v>5</v>
      </c>
      <c r="N1300" t="s">
        <v>41</v>
      </c>
      <c r="O1300" t="s">
        <v>77</v>
      </c>
      <c r="P1300" t="s">
        <v>2082</v>
      </c>
      <c r="Q1300">
        <v>6</v>
      </c>
      <c r="R1300">
        <v>0</v>
      </c>
      <c r="S1300">
        <v>0</v>
      </c>
      <c r="U1300">
        <v>90000</v>
      </c>
      <c r="V1300">
        <v>90000</v>
      </c>
      <c r="W1300">
        <v>0</v>
      </c>
      <c r="X1300">
        <v>0</v>
      </c>
      <c r="Y1300" t="s">
        <v>48</v>
      </c>
    </row>
    <row r="1301" spans="1:25" x14ac:dyDescent="0.25">
      <c r="A1301">
        <v>1300</v>
      </c>
      <c r="B1301">
        <v>64152</v>
      </c>
      <c r="C1301">
        <v>0</v>
      </c>
      <c r="D1301">
        <v>0</v>
      </c>
      <c r="E1301" t="s">
        <v>386</v>
      </c>
      <c r="F1301" t="s">
        <v>387</v>
      </c>
      <c r="G1301">
        <v>1</v>
      </c>
      <c r="H1301" s="6">
        <v>343557</v>
      </c>
      <c r="I1301" s="7">
        <v>45721</v>
      </c>
      <c r="J1301" s="7">
        <v>45721</v>
      </c>
      <c r="K1301">
        <v>15</v>
      </c>
      <c r="L1301" t="s">
        <v>40</v>
      </c>
      <c r="M1301" t="s">
        <v>3</v>
      </c>
      <c r="N1301" t="s">
        <v>41</v>
      </c>
      <c r="O1301" t="s">
        <v>51</v>
      </c>
      <c r="P1301" t="s">
        <v>2082</v>
      </c>
      <c r="Q1301">
        <v>10</v>
      </c>
      <c r="R1301">
        <v>5</v>
      </c>
      <c r="S1301">
        <v>0</v>
      </c>
      <c r="U1301">
        <v>51534</v>
      </c>
      <c r="V1301">
        <v>34356</v>
      </c>
      <c r="W1301">
        <v>17178</v>
      </c>
      <c r="X1301">
        <v>0</v>
      </c>
      <c r="Y1301" t="s">
        <v>72</v>
      </c>
    </row>
    <row r="1302" spans="1:25" x14ac:dyDescent="0.25">
      <c r="A1302">
        <v>1301</v>
      </c>
      <c r="B1302">
        <v>64154</v>
      </c>
      <c r="C1302">
        <v>0</v>
      </c>
      <c r="D1302">
        <v>0</v>
      </c>
      <c r="E1302" t="s">
        <v>391</v>
      </c>
      <c r="F1302" t="s">
        <v>392</v>
      </c>
      <c r="G1302">
        <v>1</v>
      </c>
      <c r="H1302" s="6">
        <v>416392</v>
      </c>
      <c r="I1302" s="7">
        <v>45721</v>
      </c>
      <c r="J1302" s="7">
        <v>45721</v>
      </c>
      <c r="K1302">
        <v>15</v>
      </c>
      <c r="L1302" t="s">
        <v>40</v>
      </c>
      <c r="M1302" t="s">
        <v>3</v>
      </c>
      <c r="N1302" t="s">
        <v>41</v>
      </c>
      <c r="O1302" t="s">
        <v>51</v>
      </c>
      <c r="P1302" t="s">
        <v>2082</v>
      </c>
      <c r="Q1302">
        <v>10</v>
      </c>
      <c r="R1302">
        <v>5</v>
      </c>
      <c r="S1302">
        <v>0</v>
      </c>
      <c r="U1302">
        <v>62459</v>
      </c>
      <c r="V1302">
        <v>41639</v>
      </c>
      <c r="W1302">
        <v>20820</v>
      </c>
      <c r="X1302">
        <v>0</v>
      </c>
      <c r="Y1302" t="s">
        <v>72</v>
      </c>
    </row>
    <row r="1303" spans="1:25" x14ac:dyDescent="0.25">
      <c r="A1303">
        <v>1302</v>
      </c>
      <c r="B1303">
        <v>64153</v>
      </c>
      <c r="C1303">
        <v>0</v>
      </c>
      <c r="D1303">
        <v>0</v>
      </c>
      <c r="E1303" t="s">
        <v>384</v>
      </c>
      <c r="F1303" t="s">
        <v>385</v>
      </c>
      <c r="G1303">
        <v>1</v>
      </c>
      <c r="H1303" s="6">
        <v>1808961</v>
      </c>
      <c r="I1303" s="7">
        <v>45721</v>
      </c>
      <c r="J1303" s="7">
        <v>45721</v>
      </c>
      <c r="K1303">
        <v>15</v>
      </c>
      <c r="L1303" t="s">
        <v>40</v>
      </c>
      <c r="M1303" t="s">
        <v>3</v>
      </c>
      <c r="N1303" t="s">
        <v>41</v>
      </c>
      <c r="O1303" t="s">
        <v>51</v>
      </c>
      <c r="P1303" t="s">
        <v>2082</v>
      </c>
      <c r="Q1303">
        <v>10</v>
      </c>
      <c r="R1303">
        <v>5</v>
      </c>
      <c r="S1303">
        <v>0</v>
      </c>
      <c r="U1303">
        <v>271344</v>
      </c>
      <c r="V1303">
        <v>180896</v>
      </c>
      <c r="W1303">
        <v>90448</v>
      </c>
      <c r="X1303">
        <v>0</v>
      </c>
      <c r="Y1303" t="s">
        <v>72</v>
      </c>
    </row>
    <row r="1304" spans="1:25" x14ac:dyDescent="0.25">
      <c r="A1304">
        <v>1303</v>
      </c>
      <c r="B1304">
        <v>64156</v>
      </c>
      <c r="C1304">
        <v>0</v>
      </c>
      <c r="D1304">
        <v>0</v>
      </c>
      <c r="E1304" t="s">
        <v>1962</v>
      </c>
      <c r="F1304" t="s">
        <v>1963</v>
      </c>
      <c r="G1304">
        <v>1</v>
      </c>
      <c r="H1304" s="6">
        <v>20000000</v>
      </c>
      <c r="I1304" s="7">
        <v>45721</v>
      </c>
      <c r="J1304" s="7">
        <v>45721</v>
      </c>
      <c r="K1304">
        <v>8</v>
      </c>
      <c r="L1304" t="s">
        <v>40</v>
      </c>
      <c r="M1304" t="s">
        <v>5</v>
      </c>
      <c r="N1304" t="s">
        <v>41</v>
      </c>
      <c r="O1304" t="s">
        <v>77</v>
      </c>
      <c r="P1304" t="s">
        <v>2082</v>
      </c>
      <c r="Q1304">
        <v>8</v>
      </c>
      <c r="R1304">
        <v>0</v>
      </c>
      <c r="S1304">
        <v>0</v>
      </c>
      <c r="U1304">
        <v>1600000</v>
      </c>
      <c r="V1304">
        <v>1600000</v>
      </c>
      <c r="W1304">
        <v>0</v>
      </c>
      <c r="X1304">
        <v>0</v>
      </c>
      <c r="Y1304" t="s">
        <v>67</v>
      </c>
    </row>
    <row r="1305" spans="1:25" x14ac:dyDescent="0.25">
      <c r="A1305">
        <v>1304</v>
      </c>
      <c r="B1305">
        <v>64151</v>
      </c>
      <c r="C1305">
        <v>0</v>
      </c>
      <c r="D1305">
        <v>0</v>
      </c>
      <c r="E1305" t="s">
        <v>313</v>
      </c>
      <c r="F1305" t="s">
        <v>314</v>
      </c>
      <c r="G1305">
        <v>1</v>
      </c>
      <c r="H1305" s="6">
        <v>1545811</v>
      </c>
      <c r="I1305" s="7">
        <v>45721</v>
      </c>
      <c r="J1305" s="7">
        <v>45721</v>
      </c>
      <c r="K1305">
        <v>15</v>
      </c>
      <c r="L1305" t="s">
        <v>40</v>
      </c>
      <c r="M1305" t="s">
        <v>3</v>
      </c>
      <c r="N1305" t="s">
        <v>41</v>
      </c>
      <c r="O1305" t="s">
        <v>51</v>
      </c>
      <c r="P1305" t="s">
        <v>2082</v>
      </c>
      <c r="Q1305">
        <v>10</v>
      </c>
      <c r="R1305">
        <v>5</v>
      </c>
      <c r="S1305">
        <v>0</v>
      </c>
      <c r="U1305">
        <v>231872</v>
      </c>
      <c r="V1305">
        <v>154581</v>
      </c>
      <c r="W1305">
        <v>77291</v>
      </c>
      <c r="X1305">
        <v>0</v>
      </c>
      <c r="Y1305" t="s">
        <v>109</v>
      </c>
    </row>
    <row r="1306" spans="1:25" x14ac:dyDescent="0.25">
      <c r="A1306">
        <v>1305</v>
      </c>
      <c r="B1306">
        <v>64277</v>
      </c>
      <c r="C1306">
        <v>0</v>
      </c>
      <c r="D1306">
        <v>0</v>
      </c>
      <c r="E1306" t="s">
        <v>457</v>
      </c>
      <c r="F1306" t="s">
        <v>458</v>
      </c>
      <c r="G1306">
        <v>1</v>
      </c>
      <c r="H1306" s="6">
        <v>1720400</v>
      </c>
      <c r="I1306" s="7">
        <v>45721</v>
      </c>
      <c r="J1306" s="7">
        <v>45721</v>
      </c>
      <c r="K1306" t="s">
        <v>137</v>
      </c>
      <c r="L1306" t="s">
        <v>459</v>
      </c>
      <c r="M1306" t="s">
        <v>5</v>
      </c>
      <c r="N1306" t="s">
        <v>41</v>
      </c>
      <c r="O1306" t="s">
        <v>47</v>
      </c>
      <c r="P1306" t="s">
        <v>2082</v>
      </c>
      <c r="Q1306">
        <v>12.5</v>
      </c>
      <c r="R1306">
        <v>0</v>
      </c>
      <c r="S1306">
        <v>0</v>
      </c>
      <c r="U1306">
        <v>215050</v>
      </c>
      <c r="V1306">
        <v>215050</v>
      </c>
      <c r="W1306">
        <v>0</v>
      </c>
      <c r="X1306">
        <v>0</v>
      </c>
      <c r="Y1306" t="s">
        <v>44</v>
      </c>
    </row>
    <row r="1307" spans="1:25" x14ac:dyDescent="0.25">
      <c r="A1307">
        <v>1306</v>
      </c>
      <c r="B1307">
        <v>64278</v>
      </c>
      <c r="C1307">
        <v>0</v>
      </c>
      <c r="D1307">
        <v>0</v>
      </c>
      <c r="E1307" t="s">
        <v>457</v>
      </c>
      <c r="F1307" t="s">
        <v>458</v>
      </c>
      <c r="G1307">
        <v>1</v>
      </c>
      <c r="H1307" s="6">
        <v>2760832</v>
      </c>
      <c r="I1307" s="7">
        <v>45721</v>
      </c>
      <c r="J1307" s="7">
        <v>45721</v>
      </c>
      <c r="K1307" t="s">
        <v>137</v>
      </c>
      <c r="L1307" t="s">
        <v>40</v>
      </c>
      <c r="M1307" t="s">
        <v>5</v>
      </c>
      <c r="N1307" t="s">
        <v>41</v>
      </c>
      <c r="O1307" t="s">
        <v>47</v>
      </c>
      <c r="P1307" t="s">
        <v>2082</v>
      </c>
      <c r="Q1307">
        <v>12.5</v>
      </c>
      <c r="R1307">
        <v>0</v>
      </c>
      <c r="S1307">
        <v>0</v>
      </c>
      <c r="U1307">
        <v>345104</v>
      </c>
      <c r="V1307">
        <v>345104</v>
      </c>
      <c r="W1307">
        <v>0</v>
      </c>
      <c r="X1307">
        <v>0</v>
      </c>
      <c r="Y1307" t="s">
        <v>44</v>
      </c>
    </row>
    <row r="1308" spans="1:25" x14ac:dyDescent="0.25">
      <c r="A1308">
        <v>1307</v>
      </c>
      <c r="B1308">
        <v>63608</v>
      </c>
      <c r="C1308">
        <v>0</v>
      </c>
      <c r="D1308">
        <v>0</v>
      </c>
      <c r="E1308" t="s">
        <v>916</v>
      </c>
      <c r="F1308" t="s">
        <v>917</v>
      </c>
      <c r="G1308">
        <v>1</v>
      </c>
      <c r="H1308" s="6">
        <v>150000000</v>
      </c>
      <c r="I1308" s="7">
        <v>45720</v>
      </c>
      <c r="J1308" s="7">
        <v>45720</v>
      </c>
      <c r="K1308">
        <v>12</v>
      </c>
      <c r="L1308" t="s">
        <v>40</v>
      </c>
      <c r="M1308" t="s">
        <v>5</v>
      </c>
      <c r="N1308" t="s">
        <v>41</v>
      </c>
      <c r="O1308" t="s">
        <v>54</v>
      </c>
      <c r="P1308" t="s">
        <v>2082</v>
      </c>
      <c r="Q1308">
        <v>5</v>
      </c>
      <c r="R1308">
        <v>7</v>
      </c>
      <c r="S1308">
        <v>0</v>
      </c>
      <c r="U1308">
        <v>18000000</v>
      </c>
      <c r="V1308">
        <v>7500000</v>
      </c>
      <c r="W1308">
        <v>10500000</v>
      </c>
      <c r="X1308">
        <v>0</v>
      </c>
      <c r="Y1308" t="s">
        <v>48</v>
      </c>
    </row>
    <row r="1309" spans="1:25" x14ac:dyDescent="0.25">
      <c r="A1309">
        <v>1308</v>
      </c>
      <c r="B1309">
        <v>64139</v>
      </c>
      <c r="C1309">
        <v>0</v>
      </c>
      <c r="D1309">
        <v>0</v>
      </c>
      <c r="E1309" t="s">
        <v>1044</v>
      </c>
      <c r="F1309" t="s">
        <v>1045</v>
      </c>
      <c r="G1309">
        <v>1</v>
      </c>
      <c r="H1309" s="6">
        <v>1927180</v>
      </c>
      <c r="I1309" s="7">
        <v>45719</v>
      </c>
      <c r="J1309" s="7">
        <v>45719</v>
      </c>
      <c r="K1309">
        <v>10</v>
      </c>
      <c r="L1309" t="s">
        <v>40</v>
      </c>
      <c r="M1309" t="s">
        <v>9</v>
      </c>
      <c r="N1309" t="s">
        <v>41</v>
      </c>
      <c r="O1309" t="s">
        <v>42</v>
      </c>
      <c r="P1309" t="s">
        <v>2082</v>
      </c>
      <c r="Q1309">
        <v>10</v>
      </c>
      <c r="R1309">
        <v>0</v>
      </c>
      <c r="S1309">
        <v>0</v>
      </c>
      <c r="U1309">
        <v>192718</v>
      </c>
      <c r="V1309">
        <v>192718</v>
      </c>
      <c r="W1309">
        <v>0</v>
      </c>
      <c r="X1309">
        <v>0</v>
      </c>
      <c r="Y1309" t="s">
        <v>109</v>
      </c>
    </row>
    <row r="1310" spans="1:25" x14ac:dyDescent="0.25">
      <c r="A1310">
        <v>1309</v>
      </c>
      <c r="B1310">
        <v>64143</v>
      </c>
      <c r="C1310">
        <v>0</v>
      </c>
      <c r="D1310">
        <v>0</v>
      </c>
      <c r="E1310" t="s">
        <v>1369</v>
      </c>
      <c r="F1310" t="s">
        <v>1370</v>
      </c>
      <c r="G1310">
        <v>1</v>
      </c>
      <c r="H1310" s="6">
        <v>3391069</v>
      </c>
      <c r="I1310" s="7">
        <v>45719</v>
      </c>
      <c r="J1310" s="7">
        <v>45719</v>
      </c>
      <c r="K1310" t="s">
        <v>1371</v>
      </c>
      <c r="L1310" t="s">
        <v>40</v>
      </c>
      <c r="M1310" t="s">
        <v>5</v>
      </c>
      <c r="N1310" t="s">
        <v>41</v>
      </c>
      <c r="O1310" t="s">
        <v>77</v>
      </c>
      <c r="P1310" t="s">
        <v>2082</v>
      </c>
      <c r="Q1310">
        <v>6</v>
      </c>
      <c r="R1310">
        <v>3.4</v>
      </c>
      <c r="S1310">
        <v>0</v>
      </c>
      <c r="U1310">
        <v>318760</v>
      </c>
      <c r="V1310">
        <v>203464</v>
      </c>
      <c r="W1310">
        <v>115296</v>
      </c>
      <c r="X1310">
        <v>0</v>
      </c>
      <c r="Y1310" t="s">
        <v>48</v>
      </c>
    </row>
    <row r="1311" spans="1:25" x14ac:dyDescent="0.25">
      <c r="A1311">
        <v>1310</v>
      </c>
      <c r="B1311">
        <v>64144</v>
      </c>
      <c r="C1311">
        <v>0</v>
      </c>
      <c r="D1311">
        <v>0</v>
      </c>
      <c r="E1311" t="s">
        <v>1376</v>
      </c>
      <c r="F1311" t="s">
        <v>1377</v>
      </c>
      <c r="G1311">
        <v>1</v>
      </c>
      <c r="H1311" s="6">
        <v>6553114</v>
      </c>
      <c r="I1311" s="7">
        <v>45719</v>
      </c>
      <c r="J1311" s="7">
        <v>45719</v>
      </c>
      <c r="K1311" t="s">
        <v>1371</v>
      </c>
      <c r="L1311" t="s">
        <v>40</v>
      </c>
      <c r="M1311" t="s">
        <v>5</v>
      </c>
      <c r="N1311" t="s">
        <v>41</v>
      </c>
      <c r="O1311" t="s">
        <v>77</v>
      </c>
      <c r="P1311" t="s">
        <v>2082</v>
      </c>
      <c r="Q1311">
        <v>6</v>
      </c>
      <c r="R1311">
        <v>3.4</v>
      </c>
      <c r="S1311">
        <v>0</v>
      </c>
      <c r="U1311">
        <v>615993</v>
      </c>
      <c r="V1311">
        <v>393187</v>
      </c>
      <c r="W1311">
        <v>222806</v>
      </c>
      <c r="X1311">
        <v>0</v>
      </c>
      <c r="Y1311" t="s">
        <v>48</v>
      </c>
    </row>
    <row r="1312" spans="1:25" x14ac:dyDescent="0.25">
      <c r="A1312">
        <v>1311</v>
      </c>
      <c r="B1312">
        <v>64145</v>
      </c>
      <c r="C1312">
        <v>0</v>
      </c>
      <c r="D1312">
        <v>0</v>
      </c>
      <c r="E1312" t="s">
        <v>1978</v>
      </c>
      <c r="F1312" t="s">
        <v>1979</v>
      </c>
      <c r="G1312">
        <v>1</v>
      </c>
      <c r="H1312" s="6">
        <v>1361111</v>
      </c>
      <c r="I1312" s="7">
        <v>45719</v>
      </c>
      <c r="J1312" s="7">
        <v>45719</v>
      </c>
      <c r="K1312">
        <v>10</v>
      </c>
      <c r="L1312" t="s">
        <v>40</v>
      </c>
      <c r="M1312" t="s">
        <v>8</v>
      </c>
      <c r="N1312" t="s">
        <v>41</v>
      </c>
      <c r="O1312" t="s">
        <v>347</v>
      </c>
      <c r="P1312" t="s">
        <v>2082</v>
      </c>
      <c r="Q1312">
        <v>10</v>
      </c>
      <c r="R1312">
        <v>0</v>
      </c>
      <c r="S1312">
        <v>0</v>
      </c>
      <c r="U1312">
        <v>136111</v>
      </c>
      <c r="V1312">
        <v>136111</v>
      </c>
      <c r="W1312">
        <v>0</v>
      </c>
      <c r="X1312">
        <v>0</v>
      </c>
      <c r="Y1312" t="s">
        <v>109</v>
      </c>
    </row>
    <row r="1313" spans="1:25" x14ac:dyDescent="0.25">
      <c r="A1313">
        <v>1312</v>
      </c>
      <c r="B1313">
        <v>64142</v>
      </c>
      <c r="C1313">
        <v>0</v>
      </c>
      <c r="D1313">
        <v>0</v>
      </c>
      <c r="E1313" t="s">
        <v>848</v>
      </c>
      <c r="F1313" t="s">
        <v>849</v>
      </c>
      <c r="G1313">
        <v>1</v>
      </c>
      <c r="H1313" s="6">
        <v>455012</v>
      </c>
      <c r="I1313" s="7">
        <v>45719</v>
      </c>
      <c r="J1313" s="7">
        <v>45719</v>
      </c>
      <c r="K1313">
        <v>15</v>
      </c>
      <c r="L1313" t="s">
        <v>40</v>
      </c>
      <c r="M1313" t="s">
        <v>5</v>
      </c>
      <c r="N1313" t="s">
        <v>41</v>
      </c>
      <c r="O1313" t="s">
        <v>47</v>
      </c>
      <c r="P1313" t="s">
        <v>2082</v>
      </c>
      <c r="Q1313">
        <v>4</v>
      </c>
      <c r="R1313">
        <v>11</v>
      </c>
      <c r="S1313">
        <v>0</v>
      </c>
      <c r="U1313">
        <v>68252</v>
      </c>
      <c r="V1313">
        <v>18200</v>
      </c>
      <c r="W1313">
        <v>50051</v>
      </c>
      <c r="X1313">
        <v>0</v>
      </c>
      <c r="Y1313" t="s">
        <v>109</v>
      </c>
    </row>
    <row r="1314" spans="1:25" x14ac:dyDescent="0.25">
      <c r="A1314">
        <v>1313</v>
      </c>
      <c r="B1314">
        <v>64141</v>
      </c>
      <c r="C1314">
        <v>0</v>
      </c>
      <c r="D1314">
        <v>0</v>
      </c>
      <c r="E1314" t="s">
        <v>267</v>
      </c>
      <c r="F1314" t="s">
        <v>268</v>
      </c>
      <c r="G1314">
        <v>1</v>
      </c>
      <c r="H1314" s="6">
        <v>1095652</v>
      </c>
      <c r="I1314" s="7">
        <v>45719</v>
      </c>
      <c r="J1314" s="7">
        <v>45719</v>
      </c>
      <c r="K1314">
        <v>8</v>
      </c>
      <c r="L1314" t="s">
        <v>40</v>
      </c>
      <c r="M1314" t="s">
        <v>5</v>
      </c>
      <c r="N1314" t="s">
        <v>41</v>
      </c>
      <c r="O1314" t="s">
        <v>57</v>
      </c>
      <c r="P1314" t="s">
        <v>2082</v>
      </c>
      <c r="Q1314">
        <v>8</v>
      </c>
      <c r="R1314">
        <v>0</v>
      </c>
      <c r="S1314">
        <v>0</v>
      </c>
      <c r="U1314">
        <v>87652</v>
      </c>
      <c r="V1314">
        <v>87652</v>
      </c>
      <c r="W1314">
        <v>0</v>
      </c>
      <c r="X1314">
        <v>0</v>
      </c>
      <c r="Y1314" t="s">
        <v>81</v>
      </c>
    </row>
    <row r="1315" spans="1:25" x14ac:dyDescent="0.25">
      <c r="A1315">
        <v>1314</v>
      </c>
      <c r="B1315">
        <v>64131</v>
      </c>
      <c r="C1315">
        <v>0</v>
      </c>
      <c r="D1315">
        <v>0</v>
      </c>
      <c r="E1315" t="s">
        <v>1007</v>
      </c>
      <c r="F1315" t="s">
        <v>1008</v>
      </c>
      <c r="G1315">
        <v>1</v>
      </c>
      <c r="H1315" s="6">
        <v>2474747</v>
      </c>
      <c r="I1315" s="7">
        <v>45716</v>
      </c>
      <c r="J1315" s="7">
        <v>45716</v>
      </c>
      <c r="K1315">
        <v>7</v>
      </c>
      <c r="L1315" t="s">
        <v>40</v>
      </c>
      <c r="M1315" t="s">
        <v>5</v>
      </c>
      <c r="N1315" t="s">
        <v>41</v>
      </c>
      <c r="O1315" t="s">
        <v>57</v>
      </c>
      <c r="P1315" t="s">
        <v>2082</v>
      </c>
      <c r="Q1315">
        <v>7</v>
      </c>
      <c r="R1315">
        <v>0</v>
      </c>
      <c r="S1315">
        <v>0</v>
      </c>
      <c r="U1315">
        <v>173232</v>
      </c>
      <c r="V1315">
        <v>173232</v>
      </c>
      <c r="W1315">
        <v>0</v>
      </c>
      <c r="X1315">
        <v>0</v>
      </c>
      <c r="Y1315" t="s">
        <v>48</v>
      </c>
    </row>
    <row r="1316" spans="1:25" x14ac:dyDescent="0.25">
      <c r="A1316">
        <v>1315</v>
      </c>
      <c r="B1316">
        <v>64129</v>
      </c>
      <c r="C1316">
        <v>0</v>
      </c>
      <c r="D1316">
        <v>0</v>
      </c>
      <c r="E1316" t="s">
        <v>634</v>
      </c>
      <c r="F1316" t="s">
        <v>635</v>
      </c>
      <c r="G1316">
        <v>1</v>
      </c>
      <c r="H1316" s="6">
        <v>710900</v>
      </c>
      <c r="I1316" s="7">
        <v>45716</v>
      </c>
      <c r="J1316" s="7">
        <v>45716</v>
      </c>
      <c r="K1316">
        <v>15</v>
      </c>
      <c r="L1316" t="s">
        <v>40</v>
      </c>
      <c r="M1316" t="s">
        <v>5</v>
      </c>
      <c r="N1316" t="s">
        <v>41</v>
      </c>
      <c r="O1316" t="s">
        <v>47</v>
      </c>
      <c r="P1316" t="s">
        <v>2082</v>
      </c>
      <c r="Q1316">
        <v>4</v>
      </c>
      <c r="R1316">
        <v>11</v>
      </c>
      <c r="S1316">
        <v>0</v>
      </c>
      <c r="U1316">
        <v>106635</v>
      </c>
      <c r="V1316">
        <v>28436</v>
      </c>
      <c r="W1316">
        <v>78199</v>
      </c>
      <c r="X1316">
        <v>0</v>
      </c>
      <c r="Y1316" t="s">
        <v>109</v>
      </c>
    </row>
    <row r="1317" spans="1:25" x14ac:dyDescent="0.25">
      <c r="A1317">
        <v>1316</v>
      </c>
      <c r="B1317">
        <v>64126</v>
      </c>
      <c r="C1317">
        <v>0</v>
      </c>
      <c r="D1317">
        <v>0</v>
      </c>
      <c r="E1317" t="s">
        <v>642</v>
      </c>
      <c r="F1317" t="s">
        <v>643</v>
      </c>
      <c r="G1317">
        <v>1</v>
      </c>
      <c r="H1317" s="6">
        <v>12636227</v>
      </c>
      <c r="I1317" s="7">
        <v>45716</v>
      </c>
      <c r="J1317" s="7">
        <v>45716</v>
      </c>
      <c r="K1317">
        <v>8</v>
      </c>
      <c r="L1317" t="s">
        <v>40</v>
      </c>
      <c r="M1317" t="s">
        <v>5</v>
      </c>
      <c r="N1317" t="s">
        <v>41</v>
      </c>
      <c r="O1317" t="s">
        <v>77</v>
      </c>
      <c r="P1317" t="s">
        <v>2082</v>
      </c>
      <c r="Q1317">
        <v>8</v>
      </c>
      <c r="R1317">
        <v>0</v>
      </c>
      <c r="S1317">
        <v>0</v>
      </c>
      <c r="U1317">
        <v>1010898</v>
      </c>
      <c r="V1317">
        <v>1010898</v>
      </c>
      <c r="W1317">
        <v>0</v>
      </c>
      <c r="X1317">
        <v>0</v>
      </c>
      <c r="Y1317" t="s">
        <v>250</v>
      </c>
    </row>
    <row r="1318" spans="1:25" x14ac:dyDescent="0.25">
      <c r="A1318">
        <v>1317</v>
      </c>
      <c r="B1318">
        <v>64130</v>
      </c>
      <c r="C1318">
        <v>0</v>
      </c>
      <c r="D1318">
        <v>0</v>
      </c>
      <c r="E1318" t="s">
        <v>110</v>
      </c>
      <c r="F1318" t="s">
        <v>111</v>
      </c>
      <c r="G1318">
        <v>1</v>
      </c>
      <c r="H1318" s="6">
        <v>3859845</v>
      </c>
      <c r="I1318" s="7">
        <v>45716</v>
      </c>
      <c r="J1318" s="7">
        <v>45716</v>
      </c>
      <c r="K1318">
        <v>15</v>
      </c>
      <c r="L1318" t="s">
        <v>40</v>
      </c>
      <c r="M1318" t="s">
        <v>5</v>
      </c>
      <c r="N1318" t="s">
        <v>41</v>
      </c>
      <c r="O1318" t="s">
        <v>47</v>
      </c>
      <c r="P1318" t="s">
        <v>2082</v>
      </c>
      <c r="Q1318">
        <v>8</v>
      </c>
      <c r="R1318">
        <v>7</v>
      </c>
      <c r="S1318">
        <v>0</v>
      </c>
      <c r="U1318">
        <v>578977</v>
      </c>
      <c r="V1318">
        <v>308788</v>
      </c>
      <c r="W1318">
        <v>270189</v>
      </c>
      <c r="X1318">
        <v>0</v>
      </c>
      <c r="Y1318" t="s">
        <v>112</v>
      </c>
    </row>
    <row r="1319" spans="1:25" x14ac:dyDescent="0.25">
      <c r="A1319">
        <v>1318</v>
      </c>
      <c r="B1319">
        <v>64132</v>
      </c>
      <c r="C1319">
        <v>0</v>
      </c>
      <c r="D1319">
        <v>0</v>
      </c>
      <c r="E1319" t="s">
        <v>553</v>
      </c>
      <c r="F1319" t="s">
        <v>554</v>
      </c>
      <c r="G1319">
        <v>1</v>
      </c>
      <c r="H1319" s="6">
        <v>32696821</v>
      </c>
      <c r="I1319" s="7">
        <v>45716</v>
      </c>
      <c r="J1319" s="7">
        <v>45716</v>
      </c>
      <c r="K1319">
        <v>15</v>
      </c>
      <c r="L1319" t="s">
        <v>40</v>
      </c>
      <c r="M1319" t="s">
        <v>5</v>
      </c>
      <c r="N1319" t="s">
        <v>41</v>
      </c>
      <c r="O1319" t="s">
        <v>47</v>
      </c>
      <c r="P1319" t="s">
        <v>2082</v>
      </c>
      <c r="Q1319">
        <v>4</v>
      </c>
      <c r="R1319">
        <v>11</v>
      </c>
      <c r="S1319">
        <v>0</v>
      </c>
      <c r="U1319">
        <v>4904523</v>
      </c>
      <c r="V1319">
        <v>1307873</v>
      </c>
      <c r="W1319">
        <v>3596650</v>
      </c>
      <c r="X1319">
        <v>0</v>
      </c>
      <c r="Y1319" t="s">
        <v>109</v>
      </c>
    </row>
    <row r="1320" spans="1:25" x14ac:dyDescent="0.25">
      <c r="A1320">
        <v>1319</v>
      </c>
      <c r="B1320">
        <v>64134</v>
      </c>
      <c r="C1320">
        <v>0</v>
      </c>
      <c r="D1320">
        <v>0</v>
      </c>
      <c r="E1320" t="s">
        <v>393</v>
      </c>
      <c r="F1320" t="s">
        <v>2586</v>
      </c>
      <c r="G1320">
        <v>1</v>
      </c>
      <c r="H1320" s="6">
        <v>6266411</v>
      </c>
      <c r="I1320" s="7">
        <v>45716</v>
      </c>
      <c r="J1320" s="7">
        <v>45716</v>
      </c>
      <c r="K1320">
        <v>8</v>
      </c>
      <c r="L1320" t="s">
        <v>40</v>
      </c>
      <c r="M1320" t="s">
        <v>5</v>
      </c>
      <c r="N1320" t="s">
        <v>41</v>
      </c>
      <c r="O1320" t="s">
        <v>57</v>
      </c>
      <c r="P1320" t="s">
        <v>2082</v>
      </c>
      <c r="Q1320">
        <v>8</v>
      </c>
      <c r="R1320">
        <v>0</v>
      </c>
      <c r="S1320">
        <v>0</v>
      </c>
      <c r="U1320">
        <v>501313</v>
      </c>
      <c r="V1320">
        <v>501313</v>
      </c>
      <c r="W1320">
        <v>0</v>
      </c>
      <c r="X1320">
        <v>0</v>
      </c>
      <c r="Y1320" t="s">
        <v>44</v>
      </c>
    </row>
    <row r="1321" spans="1:25" x14ac:dyDescent="0.25">
      <c r="A1321">
        <v>1320</v>
      </c>
      <c r="B1321">
        <v>64127</v>
      </c>
      <c r="C1321">
        <v>0</v>
      </c>
      <c r="D1321">
        <v>0</v>
      </c>
      <c r="E1321" t="s">
        <v>1792</v>
      </c>
      <c r="F1321" t="s">
        <v>1793</v>
      </c>
      <c r="G1321">
        <v>1</v>
      </c>
      <c r="H1321" s="6">
        <v>1279614</v>
      </c>
      <c r="I1321" s="7">
        <v>45716</v>
      </c>
      <c r="J1321" s="7">
        <v>45716</v>
      </c>
      <c r="K1321">
        <v>15</v>
      </c>
      <c r="L1321" t="s">
        <v>40</v>
      </c>
      <c r="M1321" t="s">
        <v>5</v>
      </c>
      <c r="N1321" t="s">
        <v>41</v>
      </c>
      <c r="O1321" t="s">
        <v>54</v>
      </c>
      <c r="P1321" t="s">
        <v>2082</v>
      </c>
      <c r="Q1321">
        <v>9</v>
      </c>
      <c r="R1321">
        <v>6</v>
      </c>
      <c r="S1321">
        <v>0</v>
      </c>
      <c r="U1321">
        <v>191942</v>
      </c>
      <c r="V1321">
        <v>115165</v>
      </c>
      <c r="W1321">
        <v>76777</v>
      </c>
      <c r="X1321">
        <v>0</v>
      </c>
      <c r="Y1321" t="s">
        <v>48</v>
      </c>
    </row>
    <row r="1322" spans="1:25" x14ac:dyDescent="0.25">
      <c r="A1322">
        <v>1321</v>
      </c>
      <c r="B1322">
        <v>64135</v>
      </c>
      <c r="C1322">
        <v>0</v>
      </c>
      <c r="D1322">
        <v>0</v>
      </c>
      <c r="E1322" t="s">
        <v>2377</v>
      </c>
      <c r="F1322" t="s">
        <v>2378</v>
      </c>
      <c r="G1322">
        <v>1</v>
      </c>
      <c r="H1322" s="6">
        <v>5000000</v>
      </c>
      <c r="I1322" s="7">
        <v>45716</v>
      </c>
      <c r="J1322" s="7">
        <v>45716</v>
      </c>
      <c r="K1322">
        <v>10</v>
      </c>
      <c r="L1322" t="s">
        <v>40</v>
      </c>
      <c r="M1322" t="s">
        <v>4</v>
      </c>
      <c r="N1322" t="s">
        <v>41</v>
      </c>
      <c r="O1322" t="s">
        <v>51</v>
      </c>
      <c r="P1322" t="s">
        <v>2082</v>
      </c>
      <c r="Q1322">
        <v>10</v>
      </c>
      <c r="R1322">
        <v>0</v>
      </c>
      <c r="S1322">
        <v>0</v>
      </c>
      <c r="U1322">
        <v>500000</v>
      </c>
      <c r="V1322">
        <v>500000</v>
      </c>
      <c r="W1322">
        <v>0</v>
      </c>
      <c r="X1322">
        <v>0</v>
      </c>
      <c r="Y1322" t="s">
        <v>48</v>
      </c>
    </row>
    <row r="1323" spans="1:25" x14ac:dyDescent="0.25">
      <c r="A1323">
        <v>1322</v>
      </c>
      <c r="B1323">
        <v>64136</v>
      </c>
      <c r="C1323">
        <v>0</v>
      </c>
      <c r="D1323">
        <v>0</v>
      </c>
      <c r="E1323" t="s">
        <v>2377</v>
      </c>
      <c r="F1323" t="s">
        <v>2378</v>
      </c>
      <c r="G1323">
        <v>1</v>
      </c>
      <c r="H1323" s="6">
        <v>5000000</v>
      </c>
      <c r="I1323" s="7">
        <v>45716</v>
      </c>
      <c r="J1323" s="7">
        <v>45716</v>
      </c>
      <c r="K1323">
        <v>10</v>
      </c>
      <c r="L1323" t="s">
        <v>40</v>
      </c>
      <c r="M1323" t="s">
        <v>4</v>
      </c>
      <c r="N1323" t="s">
        <v>41</v>
      </c>
      <c r="O1323" t="s">
        <v>51</v>
      </c>
      <c r="P1323" t="s">
        <v>2082</v>
      </c>
      <c r="Q1323">
        <v>10</v>
      </c>
      <c r="R1323">
        <v>0</v>
      </c>
      <c r="S1323">
        <v>0</v>
      </c>
      <c r="U1323">
        <v>500000</v>
      </c>
      <c r="V1323">
        <v>500000</v>
      </c>
      <c r="W1323">
        <v>0</v>
      </c>
      <c r="X1323">
        <v>0</v>
      </c>
      <c r="Y1323" t="s">
        <v>48</v>
      </c>
    </row>
    <row r="1324" spans="1:25" x14ac:dyDescent="0.25">
      <c r="A1324">
        <v>1323</v>
      </c>
      <c r="B1324">
        <v>64137</v>
      </c>
      <c r="C1324">
        <v>0</v>
      </c>
      <c r="D1324">
        <v>0</v>
      </c>
      <c r="E1324" t="s">
        <v>2377</v>
      </c>
      <c r="F1324" t="s">
        <v>2378</v>
      </c>
      <c r="G1324">
        <v>1</v>
      </c>
      <c r="H1324" s="6">
        <v>5000000</v>
      </c>
      <c r="I1324" s="7">
        <v>45716</v>
      </c>
      <c r="J1324" s="7">
        <v>45716</v>
      </c>
      <c r="K1324">
        <v>10</v>
      </c>
      <c r="L1324" t="s">
        <v>40</v>
      </c>
      <c r="M1324" t="s">
        <v>4</v>
      </c>
      <c r="N1324" t="s">
        <v>41</v>
      </c>
      <c r="O1324" t="s">
        <v>51</v>
      </c>
      <c r="P1324" t="s">
        <v>2082</v>
      </c>
      <c r="Q1324">
        <v>10</v>
      </c>
      <c r="R1324">
        <v>0</v>
      </c>
      <c r="S1324">
        <v>0</v>
      </c>
      <c r="U1324">
        <v>500000</v>
      </c>
      <c r="V1324">
        <v>500000</v>
      </c>
      <c r="W1324">
        <v>0</v>
      </c>
      <c r="X1324">
        <v>0</v>
      </c>
      <c r="Y1324" t="s">
        <v>48</v>
      </c>
    </row>
    <row r="1325" spans="1:25" x14ac:dyDescent="0.25">
      <c r="A1325">
        <v>1324</v>
      </c>
      <c r="B1325">
        <v>64138</v>
      </c>
      <c r="C1325">
        <v>0</v>
      </c>
      <c r="D1325">
        <v>0</v>
      </c>
      <c r="E1325" t="s">
        <v>2377</v>
      </c>
      <c r="F1325" t="s">
        <v>2378</v>
      </c>
      <c r="G1325">
        <v>1</v>
      </c>
      <c r="H1325" s="6">
        <v>627932</v>
      </c>
      <c r="I1325" s="7">
        <v>45716</v>
      </c>
      <c r="J1325" s="7">
        <v>45716</v>
      </c>
      <c r="K1325">
        <v>10</v>
      </c>
      <c r="L1325" t="s">
        <v>40</v>
      </c>
      <c r="M1325" t="s">
        <v>4</v>
      </c>
      <c r="N1325" t="s">
        <v>41</v>
      </c>
      <c r="O1325" t="s">
        <v>51</v>
      </c>
      <c r="P1325" t="s">
        <v>2082</v>
      </c>
      <c r="Q1325">
        <v>10</v>
      </c>
      <c r="R1325">
        <v>0</v>
      </c>
      <c r="S1325">
        <v>0</v>
      </c>
      <c r="U1325">
        <v>62793</v>
      </c>
      <c r="V1325">
        <v>62793</v>
      </c>
      <c r="W1325">
        <v>0</v>
      </c>
      <c r="X1325">
        <v>0</v>
      </c>
      <c r="Y1325" t="s">
        <v>48</v>
      </c>
    </row>
    <row r="1326" spans="1:25" x14ac:dyDescent="0.25">
      <c r="A1326">
        <v>1325</v>
      </c>
      <c r="B1326">
        <v>64133</v>
      </c>
      <c r="C1326">
        <v>0</v>
      </c>
      <c r="D1326">
        <v>0</v>
      </c>
      <c r="E1326" t="s">
        <v>539</v>
      </c>
      <c r="F1326" t="s">
        <v>540</v>
      </c>
      <c r="G1326">
        <v>1</v>
      </c>
      <c r="H1326" s="6">
        <v>18150231</v>
      </c>
      <c r="I1326" s="7">
        <v>45716</v>
      </c>
      <c r="J1326" s="7">
        <v>45716</v>
      </c>
      <c r="K1326">
        <v>15</v>
      </c>
      <c r="L1326" t="s">
        <v>40</v>
      </c>
      <c r="M1326" t="s">
        <v>5</v>
      </c>
      <c r="N1326" t="s">
        <v>41</v>
      </c>
      <c r="O1326" t="s">
        <v>47</v>
      </c>
      <c r="P1326" t="s">
        <v>2082</v>
      </c>
      <c r="Q1326">
        <v>4</v>
      </c>
      <c r="R1326">
        <v>11</v>
      </c>
      <c r="S1326">
        <v>0</v>
      </c>
      <c r="U1326">
        <v>2722535</v>
      </c>
      <c r="V1326">
        <v>726009</v>
      </c>
      <c r="W1326">
        <v>1996525</v>
      </c>
      <c r="X1326">
        <v>0</v>
      </c>
      <c r="Y1326" t="s">
        <v>109</v>
      </c>
    </row>
    <row r="1327" spans="1:25" x14ac:dyDescent="0.25">
      <c r="A1327">
        <v>1326</v>
      </c>
      <c r="B1327">
        <v>64128</v>
      </c>
      <c r="C1327">
        <v>0</v>
      </c>
      <c r="D1327">
        <v>0</v>
      </c>
      <c r="E1327" t="s">
        <v>429</v>
      </c>
      <c r="F1327" t="s">
        <v>430</v>
      </c>
      <c r="G1327">
        <v>1</v>
      </c>
      <c r="H1327" s="6">
        <v>4400647</v>
      </c>
      <c r="I1327" s="7">
        <v>45716</v>
      </c>
      <c r="J1327" s="7">
        <v>45716</v>
      </c>
      <c r="K1327">
        <v>15</v>
      </c>
      <c r="L1327" t="s">
        <v>40</v>
      </c>
      <c r="M1327" t="s">
        <v>5</v>
      </c>
      <c r="N1327" t="s">
        <v>41</v>
      </c>
      <c r="O1327" t="s">
        <v>54</v>
      </c>
      <c r="P1327" t="s">
        <v>2082</v>
      </c>
      <c r="Q1327">
        <v>9</v>
      </c>
      <c r="R1327">
        <v>6</v>
      </c>
      <c r="S1327">
        <v>0</v>
      </c>
      <c r="U1327">
        <v>660097</v>
      </c>
      <c r="V1327">
        <v>396058</v>
      </c>
      <c r="W1327">
        <v>264039</v>
      </c>
      <c r="X1327">
        <v>0</v>
      </c>
      <c r="Y1327" t="s">
        <v>48</v>
      </c>
    </row>
    <row r="1328" spans="1:25" x14ac:dyDescent="0.25">
      <c r="A1328">
        <v>1327</v>
      </c>
      <c r="B1328">
        <v>64118</v>
      </c>
      <c r="C1328">
        <v>0</v>
      </c>
      <c r="D1328">
        <v>0</v>
      </c>
      <c r="E1328" t="s">
        <v>834</v>
      </c>
      <c r="F1328" t="s">
        <v>835</v>
      </c>
      <c r="G1328">
        <v>1</v>
      </c>
      <c r="H1328" s="6">
        <v>4058146</v>
      </c>
      <c r="I1328" s="7">
        <v>45715</v>
      </c>
      <c r="J1328" s="7">
        <v>45715</v>
      </c>
      <c r="K1328">
        <v>15</v>
      </c>
      <c r="L1328" t="s">
        <v>40</v>
      </c>
      <c r="M1328" t="s">
        <v>5</v>
      </c>
      <c r="N1328" t="s">
        <v>41</v>
      </c>
      <c r="O1328" t="s">
        <v>57</v>
      </c>
      <c r="P1328" t="s">
        <v>2082</v>
      </c>
      <c r="Q1328">
        <v>5</v>
      </c>
      <c r="R1328">
        <v>10</v>
      </c>
      <c r="S1328">
        <v>0</v>
      </c>
      <c r="U1328">
        <v>608722</v>
      </c>
      <c r="V1328">
        <v>202907</v>
      </c>
      <c r="W1328">
        <v>405815</v>
      </c>
      <c r="X1328">
        <v>0</v>
      </c>
      <c r="Y1328" t="s">
        <v>94</v>
      </c>
    </row>
    <row r="1329" spans="1:25" x14ac:dyDescent="0.25">
      <c r="A1329">
        <v>1328</v>
      </c>
      <c r="B1329">
        <v>64121</v>
      </c>
      <c r="C1329">
        <v>0</v>
      </c>
      <c r="D1329">
        <v>0</v>
      </c>
      <c r="E1329" t="s">
        <v>2196</v>
      </c>
      <c r="F1329" t="s">
        <v>2197</v>
      </c>
      <c r="G1329">
        <v>1</v>
      </c>
      <c r="H1329" s="6">
        <v>842154</v>
      </c>
      <c r="I1329" s="7">
        <v>45715</v>
      </c>
      <c r="J1329" s="7">
        <v>45715</v>
      </c>
      <c r="K1329">
        <v>8</v>
      </c>
      <c r="L1329" t="s">
        <v>40</v>
      </c>
      <c r="M1329" t="s">
        <v>5</v>
      </c>
      <c r="N1329" t="s">
        <v>41</v>
      </c>
      <c r="O1329" t="s">
        <v>57</v>
      </c>
      <c r="P1329" t="s">
        <v>2082</v>
      </c>
      <c r="Q1329">
        <v>8</v>
      </c>
      <c r="R1329">
        <v>0</v>
      </c>
      <c r="S1329">
        <v>0</v>
      </c>
      <c r="U1329">
        <v>67372</v>
      </c>
      <c r="V1329">
        <v>67372</v>
      </c>
      <c r="W1329">
        <v>0</v>
      </c>
      <c r="X1329">
        <v>0</v>
      </c>
      <c r="Y1329" t="s">
        <v>48</v>
      </c>
    </row>
    <row r="1330" spans="1:25" x14ac:dyDescent="0.25">
      <c r="A1330">
        <v>1329</v>
      </c>
      <c r="B1330">
        <v>64113</v>
      </c>
      <c r="C1330">
        <v>0</v>
      </c>
      <c r="D1330">
        <v>0</v>
      </c>
      <c r="E1330" t="s">
        <v>836</v>
      </c>
      <c r="F1330" t="s">
        <v>837</v>
      </c>
      <c r="G1330">
        <v>1</v>
      </c>
      <c r="H1330" s="6">
        <v>3303596</v>
      </c>
      <c r="I1330" s="7">
        <v>45714</v>
      </c>
      <c r="J1330" s="7">
        <v>45714</v>
      </c>
      <c r="K1330">
        <v>15</v>
      </c>
      <c r="L1330" t="s">
        <v>40</v>
      </c>
      <c r="M1330" t="s">
        <v>5</v>
      </c>
      <c r="N1330" t="s">
        <v>41</v>
      </c>
      <c r="O1330" t="s">
        <v>47</v>
      </c>
      <c r="P1330" t="s">
        <v>2082</v>
      </c>
      <c r="Q1330">
        <v>4</v>
      </c>
      <c r="R1330">
        <v>11</v>
      </c>
      <c r="S1330">
        <v>0</v>
      </c>
      <c r="U1330">
        <v>495539</v>
      </c>
      <c r="V1330">
        <v>132144</v>
      </c>
      <c r="W1330">
        <v>363396</v>
      </c>
      <c r="X1330">
        <v>0</v>
      </c>
      <c r="Y1330" t="s">
        <v>109</v>
      </c>
    </row>
    <row r="1331" spans="1:25" x14ac:dyDescent="0.25">
      <c r="A1331">
        <v>1330</v>
      </c>
      <c r="B1331">
        <v>64110</v>
      </c>
      <c r="C1331">
        <v>0</v>
      </c>
      <c r="D1331">
        <v>0</v>
      </c>
      <c r="E1331" t="s">
        <v>1664</v>
      </c>
      <c r="F1331" t="s">
        <v>1665</v>
      </c>
      <c r="G1331">
        <v>1</v>
      </c>
      <c r="H1331" s="6">
        <v>22000000</v>
      </c>
      <c r="I1331" s="7">
        <v>45713</v>
      </c>
      <c r="J1331" s="7">
        <v>45713</v>
      </c>
      <c r="K1331">
        <v>4</v>
      </c>
      <c r="L1331" t="s">
        <v>40</v>
      </c>
      <c r="M1331" t="s">
        <v>5</v>
      </c>
      <c r="N1331" t="s">
        <v>41</v>
      </c>
      <c r="O1331" t="s">
        <v>57</v>
      </c>
      <c r="P1331" t="s">
        <v>2082</v>
      </c>
      <c r="Q1331">
        <v>4</v>
      </c>
      <c r="R1331">
        <v>0</v>
      </c>
      <c r="S1331">
        <v>0</v>
      </c>
      <c r="U1331">
        <v>880000</v>
      </c>
      <c r="V1331">
        <v>880000</v>
      </c>
      <c r="W1331">
        <v>0</v>
      </c>
      <c r="X1331">
        <v>0</v>
      </c>
      <c r="Y1331" t="s">
        <v>48</v>
      </c>
    </row>
    <row r="1332" spans="1:25" x14ac:dyDescent="0.25">
      <c r="A1332">
        <v>1331</v>
      </c>
      <c r="B1332">
        <v>64111</v>
      </c>
      <c r="C1332">
        <v>0</v>
      </c>
      <c r="D1332">
        <v>0</v>
      </c>
      <c r="E1332" t="s">
        <v>873</v>
      </c>
      <c r="F1332" t="s">
        <v>874</v>
      </c>
      <c r="G1332">
        <v>1</v>
      </c>
      <c r="H1332" s="6">
        <v>3373231</v>
      </c>
      <c r="I1332" s="7">
        <v>45713</v>
      </c>
      <c r="J1332" s="7">
        <v>45713</v>
      </c>
      <c r="K1332">
        <v>15</v>
      </c>
      <c r="L1332" t="s">
        <v>40</v>
      </c>
      <c r="M1332" t="s">
        <v>5</v>
      </c>
      <c r="N1332" t="s">
        <v>41</v>
      </c>
      <c r="O1332" t="s">
        <v>47</v>
      </c>
      <c r="P1332" t="s">
        <v>2082</v>
      </c>
      <c r="Q1332">
        <v>4</v>
      </c>
      <c r="R1332">
        <v>11</v>
      </c>
      <c r="S1332">
        <v>0</v>
      </c>
      <c r="U1332">
        <v>505985</v>
      </c>
      <c r="V1332">
        <v>134929</v>
      </c>
      <c r="W1332">
        <v>371055</v>
      </c>
      <c r="X1332">
        <v>0</v>
      </c>
      <c r="Y1332" t="s">
        <v>109</v>
      </c>
    </row>
    <row r="1333" spans="1:25" x14ac:dyDescent="0.25">
      <c r="A1333">
        <v>1332</v>
      </c>
      <c r="B1333">
        <v>64104</v>
      </c>
      <c r="C1333">
        <v>0</v>
      </c>
      <c r="D1333">
        <v>0</v>
      </c>
      <c r="E1333" t="s">
        <v>1836</v>
      </c>
      <c r="F1333" t="s">
        <v>1837</v>
      </c>
      <c r="G1333">
        <v>1</v>
      </c>
      <c r="H1333" s="6">
        <v>4226653</v>
      </c>
      <c r="I1333" s="7">
        <v>45712</v>
      </c>
      <c r="J1333" s="7">
        <v>45712</v>
      </c>
      <c r="K1333">
        <v>9</v>
      </c>
      <c r="L1333" t="s">
        <v>40</v>
      </c>
      <c r="M1333" t="s">
        <v>9</v>
      </c>
      <c r="N1333" t="s">
        <v>41</v>
      </c>
      <c r="O1333" t="s">
        <v>42</v>
      </c>
      <c r="P1333" t="s">
        <v>2082</v>
      </c>
      <c r="Q1333">
        <v>9</v>
      </c>
      <c r="R1333">
        <v>0</v>
      </c>
      <c r="S1333">
        <v>0</v>
      </c>
      <c r="U1333">
        <v>380399</v>
      </c>
      <c r="V1333">
        <v>380399</v>
      </c>
      <c r="W1333">
        <v>0</v>
      </c>
      <c r="X1333">
        <v>0</v>
      </c>
      <c r="Y1333" t="s">
        <v>67</v>
      </c>
    </row>
    <row r="1334" spans="1:25" x14ac:dyDescent="0.25">
      <c r="A1334">
        <v>1333</v>
      </c>
      <c r="B1334">
        <v>64109</v>
      </c>
      <c r="C1334">
        <v>0</v>
      </c>
      <c r="D1334">
        <v>0</v>
      </c>
      <c r="E1334" t="s">
        <v>498</v>
      </c>
      <c r="F1334" t="s">
        <v>499</v>
      </c>
      <c r="G1334">
        <v>1</v>
      </c>
      <c r="H1334" s="6">
        <v>25960681</v>
      </c>
      <c r="I1334" s="7">
        <v>45712</v>
      </c>
      <c r="J1334" s="7">
        <v>45712</v>
      </c>
      <c r="K1334">
        <v>15</v>
      </c>
      <c r="L1334" t="s">
        <v>40</v>
      </c>
      <c r="M1334" t="s">
        <v>5</v>
      </c>
      <c r="N1334" t="s">
        <v>41</v>
      </c>
      <c r="O1334" t="s">
        <v>77</v>
      </c>
      <c r="P1334" t="s">
        <v>2082</v>
      </c>
      <c r="Q1334">
        <v>6</v>
      </c>
      <c r="R1334">
        <v>9</v>
      </c>
      <c r="S1334">
        <v>0</v>
      </c>
      <c r="U1334">
        <v>3894102</v>
      </c>
      <c r="V1334">
        <v>1557641</v>
      </c>
      <c r="W1334">
        <v>2336461</v>
      </c>
      <c r="X1334">
        <v>0</v>
      </c>
      <c r="Y1334" t="s">
        <v>48</v>
      </c>
    </row>
    <row r="1335" spans="1:25" x14ac:dyDescent="0.25">
      <c r="A1335">
        <v>1334</v>
      </c>
      <c r="B1335">
        <v>64087</v>
      </c>
      <c r="C1335">
        <v>0</v>
      </c>
      <c r="D1335">
        <v>0</v>
      </c>
      <c r="E1335" t="s">
        <v>2218</v>
      </c>
      <c r="F1335" t="s">
        <v>2219</v>
      </c>
      <c r="G1335">
        <v>1</v>
      </c>
      <c r="H1335" s="6">
        <v>2854000</v>
      </c>
      <c r="I1335" s="7">
        <v>45709</v>
      </c>
      <c r="J1335" s="7">
        <v>45709</v>
      </c>
      <c r="K1335" t="s">
        <v>2195</v>
      </c>
      <c r="L1335" t="s">
        <v>40</v>
      </c>
      <c r="M1335" t="s">
        <v>5</v>
      </c>
      <c r="N1335" t="s">
        <v>41</v>
      </c>
      <c r="O1335" t="s">
        <v>57</v>
      </c>
      <c r="P1335" t="s">
        <v>2082</v>
      </c>
      <c r="Q1335">
        <v>3.7</v>
      </c>
      <c r="R1335">
        <v>9.9</v>
      </c>
      <c r="S1335">
        <v>0</v>
      </c>
      <c r="U1335">
        <v>388144</v>
      </c>
      <c r="V1335">
        <v>105598</v>
      </c>
      <c r="W1335">
        <v>282546</v>
      </c>
      <c r="X1335">
        <v>0</v>
      </c>
      <c r="Y1335" t="s">
        <v>48</v>
      </c>
    </row>
    <row r="1336" spans="1:25" x14ac:dyDescent="0.25">
      <c r="A1336">
        <v>1335</v>
      </c>
      <c r="B1336">
        <v>64093</v>
      </c>
      <c r="C1336">
        <v>0</v>
      </c>
      <c r="D1336">
        <v>0</v>
      </c>
      <c r="E1336" t="s">
        <v>795</v>
      </c>
      <c r="F1336" t="s">
        <v>796</v>
      </c>
      <c r="G1336">
        <v>1</v>
      </c>
      <c r="H1336" s="6">
        <v>23409899</v>
      </c>
      <c r="I1336" s="7">
        <v>45709</v>
      </c>
      <c r="J1336" s="7">
        <v>45709</v>
      </c>
      <c r="K1336" t="s">
        <v>167</v>
      </c>
      <c r="L1336" t="s">
        <v>40</v>
      </c>
      <c r="M1336" t="s">
        <v>7</v>
      </c>
      <c r="N1336" t="s">
        <v>41</v>
      </c>
      <c r="O1336" t="s">
        <v>64</v>
      </c>
      <c r="P1336" t="s">
        <v>2082</v>
      </c>
      <c r="Q1336">
        <v>5.5</v>
      </c>
      <c r="R1336">
        <v>0</v>
      </c>
      <c r="S1336">
        <v>0</v>
      </c>
      <c r="U1336">
        <v>1287544</v>
      </c>
      <c r="V1336">
        <v>1287544</v>
      </c>
      <c r="W1336">
        <v>0</v>
      </c>
      <c r="X1336">
        <v>0</v>
      </c>
      <c r="Y1336" t="s">
        <v>44</v>
      </c>
    </row>
    <row r="1337" spans="1:25" x14ac:dyDescent="0.25">
      <c r="A1337">
        <v>1336</v>
      </c>
      <c r="B1337">
        <v>64091</v>
      </c>
      <c r="C1337">
        <v>0</v>
      </c>
      <c r="D1337">
        <v>0</v>
      </c>
      <c r="E1337" t="s">
        <v>2212</v>
      </c>
      <c r="F1337" t="s">
        <v>2213</v>
      </c>
      <c r="G1337">
        <v>1</v>
      </c>
      <c r="H1337" s="6">
        <v>4645000</v>
      </c>
      <c r="I1337" s="7">
        <v>45709</v>
      </c>
      <c r="J1337" s="7">
        <v>45709</v>
      </c>
      <c r="K1337" t="s">
        <v>2195</v>
      </c>
      <c r="L1337" t="s">
        <v>40</v>
      </c>
      <c r="M1337" t="s">
        <v>5</v>
      </c>
      <c r="N1337" t="s">
        <v>41</v>
      </c>
      <c r="O1337" t="s">
        <v>57</v>
      </c>
      <c r="P1337" t="s">
        <v>2082</v>
      </c>
      <c r="Q1337">
        <v>3.7</v>
      </c>
      <c r="R1337">
        <v>9.9</v>
      </c>
      <c r="S1337">
        <v>0</v>
      </c>
      <c r="U1337">
        <v>631720</v>
      </c>
      <c r="V1337">
        <v>171865</v>
      </c>
      <c r="W1337">
        <v>459855</v>
      </c>
      <c r="X1337">
        <v>0</v>
      </c>
      <c r="Y1337" t="s">
        <v>48</v>
      </c>
    </row>
    <row r="1338" spans="1:25" x14ac:dyDescent="0.25">
      <c r="A1338">
        <v>1337</v>
      </c>
      <c r="B1338">
        <v>64089</v>
      </c>
      <c r="C1338">
        <v>0</v>
      </c>
      <c r="D1338">
        <v>0</v>
      </c>
      <c r="E1338" t="s">
        <v>2214</v>
      </c>
      <c r="F1338" t="s">
        <v>2215</v>
      </c>
      <c r="G1338">
        <v>1</v>
      </c>
      <c r="H1338" s="6">
        <v>660000</v>
      </c>
      <c r="I1338" s="7">
        <v>45709</v>
      </c>
      <c r="J1338" s="7">
        <v>45709</v>
      </c>
      <c r="K1338" t="s">
        <v>2195</v>
      </c>
      <c r="L1338" t="s">
        <v>40</v>
      </c>
      <c r="M1338" t="s">
        <v>5</v>
      </c>
      <c r="N1338" t="s">
        <v>41</v>
      </c>
      <c r="O1338" t="s">
        <v>57</v>
      </c>
      <c r="P1338" t="s">
        <v>2082</v>
      </c>
      <c r="Q1338">
        <v>3.7</v>
      </c>
      <c r="R1338">
        <v>9.9</v>
      </c>
      <c r="S1338">
        <v>0</v>
      </c>
      <c r="U1338">
        <v>89760</v>
      </c>
      <c r="V1338">
        <v>24420</v>
      </c>
      <c r="W1338">
        <v>65340</v>
      </c>
      <c r="X1338">
        <v>0</v>
      </c>
      <c r="Y1338" t="s">
        <v>48</v>
      </c>
    </row>
    <row r="1339" spans="1:25" x14ac:dyDescent="0.25">
      <c r="A1339">
        <v>1338</v>
      </c>
      <c r="B1339">
        <v>64088</v>
      </c>
      <c r="C1339">
        <v>0</v>
      </c>
      <c r="D1339">
        <v>0</v>
      </c>
      <c r="E1339" t="s">
        <v>2216</v>
      </c>
      <c r="F1339" t="s">
        <v>2217</v>
      </c>
      <c r="G1339">
        <v>1</v>
      </c>
      <c r="H1339" s="6">
        <v>1425000</v>
      </c>
      <c r="I1339" s="7">
        <v>45709</v>
      </c>
      <c r="J1339" s="7">
        <v>45709</v>
      </c>
      <c r="K1339" t="s">
        <v>2195</v>
      </c>
      <c r="L1339" t="s">
        <v>40</v>
      </c>
      <c r="M1339" t="s">
        <v>5</v>
      </c>
      <c r="N1339" t="s">
        <v>41</v>
      </c>
      <c r="O1339" t="s">
        <v>57</v>
      </c>
      <c r="P1339" t="s">
        <v>2082</v>
      </c>
      <c r="Q1339">
        <v>3.7</v>
      </c>
      <c r="R1339">
        <v>9.9</v>
      </c>
      <c r="S1339">
        <v>0</v>
      </c>
      <c r="U1339">
        <v>193800</v>
      </c>
      <c r="V1339">
        <v>52725</v>
      </c>
      <c r="W1339">
        <v>141075</v>
      </c>
      <c r="X1339">
        <v>0</v>
      </c>
      <c r="Y1339" t="s">
        <v>48</v>
      </c>
    </row>
    <row r="1340" spans="1:25" x14ac:dyDescent="0.25">
      <c r="A1340">
        <v>1339</v>
      </c>
      <c r="B1340">
        <v>64080</v>
      </c>
      <c r="C1340">
        <v>0</v>
      </c>
      <c r="D1340">
        <v>0</v>
      </c>
      <c r="E1340" t="s">
        <v>1644</v>
      </c>
      <c r="F1340" t="s">
        <v>1645</v>
      </c>
      <c r="G1340">
        <v>1</v>
      </c>
      <c r="H1340" s="6">
        <v>27594800</v>
      </c>
      <c r="I1340" s="7">
        <v>45709</v>
      </c>
      <c r="J1340" s="7">
        <v>45709</v>
      </c>
      <c r="K1340">
        <v>15</v>
      </c>
      <c r="L1340" t="s">
        <v>40</v>
      </c>
      <c r="M1340" t="s">
        <v>5</v>
      </c>
      <c r="N1340" t="s">
        <v>41</v>
      </c>
      <c r="O1340" t="s">
        <v>54</v>
      </c>
      <c r="P1340" t="s">
        <v>2082</v>
      </c>
      <c r="Q1340">
        <v>4</v>
      </c>
      <c r="R1340">
        <v>11</v>
      </c>
      <c r="S1340">
        <v>0</v>
      </c>
      <c r="U1340">
        <v>4139220</v>
      </c>
      <c r="V1340">
        <v>1103792</v>
      </c>
      <c r="W1340">
        <v>3035428</v>
      </c>
      <c r="X1340">
        <v>0</v>
      </c>
      <c r="Y1340" t="s">
        <v>48</v>
      </c>
    </row>
    <row r="1341" spans="1:25" x14ac:dyDescent="0.25">
      <c r="A1341">
        <v>1340</v>
      </c>
      <c r="B1341">
        <v>64085</v>
      </c>
      <c r="C1341">
        <v>0</v>
      </c>
      <c r="D1341">
        <v>0</v>
      </c>
      <c r="E1341" t="s">
        <v>1506</v>
      </c>
      <c r="F1341" t="s">
        <v>1507</v>
      </c>
      <c r="G1341">
        <v>1</v>
      </c>
      <c r="H1341" s="6">
        <v>171998</v>
      </c>
      <c r="I1341" s="7">
        <v>45709</v>
      </c>
      <c r="J1341" s="7">
        <v>45709</v>
      </c>
      <c r="K1341">
        <v>8</v>
      </c>
      <c r="L1341" t="s">
        <v>40</v>
      </c>
      <c r="M1341" t="s">
        <v>7</v>
      </c>
      <c r="N1341" t="s">
        <v>41</v>
      </c>
      <c r="O1341" t="s">
        <v>64</v>
      </c>
      <c r="P1341" t="s">
        <v>2082</v>
      </c>
      <c r="Q1341">
        <v>8</v>
      </c>
      <c r="R1341">
        <v>0</v>
      </c>
      <c r="S1341">
        <v>0</v>
      </c>
      <c r="U1341">
        <v>13760</v>
      </c>
      <c r="V1341">
        <v>13760</v>
      </c>
      <c r="W1341">
        <v>0</v>
      </c>
      <c r="X1341">
        <v>0</v>
      </c>
      <c r="Y1341" t="s">
        <v>44</v>
      </c>
    </row>
    <row r="1342" spans="1:25" x14ac:dyDescent="0.25">
      <c r="A1342">
        <v>1341</v>
      </c>
      <c r="B1342">
        <v>64092</v>
      </c>
      <c r="C1342">
        <v>0</v>
      </c>
      <c r="D1342">
        <v>0</v>
      </c>
      <c r="E1342" t="s">
        <v>1035</v>
      </c>
      <c r="F1342" t="s">
        <v>1036</v>
      </c>
      <c r="G1342">
        <v>1</v>
      </c>
      <c r="H1342" s="6">
        <v>9098500</v>
      </c>
      <c r="I1342" s="7">
        <v>45709</v>
      </c>
      <c r="J1342" s="7">
        <v>45709</v>
      </c>
      <c r="K1342">
        <v>5</v>
      </c>
      <c r="L1342" t="s">
        <v>40</v>
      </c>
      <c r="M1342" t="s">
        <v>5</v>
      </c>
      <c r="N1342" t="s">
        <v>41</v>
      </c>
      <c r="O1342" t="s">
        <v>47</v>
      </c>
      <c r="P1342" t="s">
        <v>2082</v>
      </c>
      <c r="Q1342">
        <v>5</v>
      </c>
      <c r="R1342">
        <v>0</v>
      </c>
      <c r="S1342">
        <v>0</v>
      </c>
      <c r="U1342">
        <v>454925</v>
      </c>
      <c r="V1342">
        <v>454925</v>
      </c>
      <c r="W1342">
        <v>0</v>
      </c>
      <c r="X1342">
        <v>0</v>
      </c>
      <c r="Y1342" t="s">
        <v>390</v>
      </c>
    </row>
    <row r="1343" spans="1:25" x14ac:dyDescent="0.25">
      <c r="A1343">
        <v>1342</v>
      </c>
      <c r="B1343">
        <v>64086</v>
      </c>
      <c r="C1343">
        <v>0</v>
      </c>
      <c r="D1343">
        <v>0</v>
      </c>
      <c r="E1343" t="s">
        <v>2193</v>
      </c>
      <c r="F1343" t="s">
        <v>2194</v>
      </c>
      <c r="G1343">
        <v>1</v>
      </c>
      <c r="H1343" s="6">
        <v>1193000</v>
      </c>
      <c r="I1343" s="7">
        <v>45709</v>
      </c>
      <c r="J1343" s="7">
        <v>45709</v>
      </c>
      <c r="K1343" t="s">
        <v>2195</v>
      </c>
      <c r="L1343" t="s">
        <v>40</v>
      </c>
      <c r="M1343" t="s">
        <v>5</v>
      </c>
      <c r="N1343" t="s">
        <v>41</v>
      </c>
      <c r="O1343" t="s">
        <v>57</v>
      </c>
      <c r="P1343" t="s">
        <v>2082</v>
      </c>
      <c r="Q1343">
        <v>3.7</v>
      </c>
      <c r="R1343">
        <v>9.9</v>
      </c>
      <c r="S1343">
        <v>0</v>
      </c>
      <c r="U1343">
        <v>162248</v>
      </c>
      <c r="V1343">
        <v>44141</v>
      </c>
      <c r="W1343">
        <v>118107</v>
      </c>
      <c r="X1343">
        <v>0</v>
      </c>
      <c r="Y1343" t="s">
        <v>48</v>
      </c>
    </row>
    <row r="1344" spans="1:25" x14ac:dyDescent="0.25">
      <c r="A1344">
        <v>1343</v>
      </c>
      <c r="B1344">
        <v>64084</v>
      </c>
      <c r="C1344">
        <v>0</v>
      </c>
      <c r="D1344">
        <v>0</v>
      </c>
      <c r="E1344" t="s">
        <v>972</v>
      </c>
      <c r="F1344" t="s">
        <v>2623</v>
      </c>
      <c r="G1344">
        <v>1</v>
      </c>
      <c r="H1344" s="6">
        <v>926389</v>
      </c>
      <c r="I1344" s="7">
        <v>45709</v>
      </c>
      <c r="J1344" s="7">
        <v>45709</v>
      </c>
      <c r="K1344">
        <v>8</v>
      </c>
      <c r="L1344" t="s">
        <v>40</v>
      </c>
      <c r="M1344" t="s">
        <v>7</v>
      </c>
      <c r="N1344" t="s">
        <v>41</v>
      </c>
      <c r="O1344" t="s">
        <v>64</v>
      </c>
      <c r="P1344" t="s">
        <v>2082</v>
      </c>
      <c r="Q1344">
        <v>8</v>
      </c>
      <c r="R1344">
        <v>0</v>
      </c>
      <c r="S1344">
        <v>0</v>
      </c>
      <c r="U1344">
        <v>74111</v>
      </c>
      <c r="V1344">
        <v>74111</v>
      </c>
      <c r="W1344">
        <v>0</v>
      </c>
      <c r="X1344">
        <v>0</v>
      </c>
      <c r="Y1344" t="s">
        <v>44</v>
      </c>
    </row>
    <row r="1345" spans="1:25" x14ac:dyDescent="0.25">
      <c r="A1345">
        <v>1344</v>
      </c>
      <c r="B1345">
        <v>64082</v>
      </c>
      <c r="C1345">
        <v>0</v>
      </c>
      <c r="D1345">
        <v>0</v>
      </c>
      <c r="E1345" t="s">
        <v>1232</v>
      </c>
      <c r="F1345" t="s">
        <v>1233</v>
      </c>
      <c r="G1345">
        <v>1</v>
      </c>
      <c r="H1345" s="6">
        <v>100398581</v>
      </c>
      <c r="I1345" s="7">
        <v>45709</v>
      </c>
      <c r="J1345" s="7">
        <v>45709</v>
      </c>
      <c r="K1345">
        <v>15</v>
      </c>
      <c r="L1345" t="s">
        <v>40</v>
      </c>
      <c r="M1345" t="s">
        <v>5</v>
      </c>
      <c r="N1345" t="s">
        <v>41</v>
      </c>
      <c r="O1345" t="s">
        <v>54</v>
      </c>
      <c r="P1345" t="s">
        <v>2082</v>
      </c>
      <c r="Q1345">
        <v>3.7</v>
      </c>
      <c r="R1345">
        <v>11.3</v>
      </c>
      <c r="S1345">
        <v>0</v>
      </c>
      <c r="U1345">
        <v>15059787</v>
      </c>
      <c r="V1345">
        <v>3714747</v>
      </c>
      <c r="W1345">
        <v>11345040</v>
      </c>
      <c r="X1345">
        <v>0</v>
      </c>
      <c r="Y1345" t="s">
        <v>67</v>
      </c>
    </row>
    <row r="1346" spans="1:25" x14ac:dyDescent="0.25">
      <c r="A1346">
        <v>1345</v>
      </c>
      <c r="B1346">
        <v>64090</v>
      </c>
      <c r="C1346">
        <v>0</v>
      </c>
      <c r="D1346">
        <v>0</v>
      </c>
      <c r="E1346" t="s">
        <v>2204</v>
      </c>
      <c r="F1346" t="s">
        <v>2205</v>
      </c>
      <c r="G1346">
        <v>1</v>
      </c>
      <c r="H1346" s="6">
        <v>250000</v>
      </c>
      <c r="I1346" s="7">
        <v>45709</v>
      </c>
      <c r="J1346" s="7">
        <v>45709</v>
      </c>
      <c r="K1346" t="s">
        <v>2195</v>
      </c>
      <c r="L1346" t="s">
        <v>40</v>
      </c>
      <c r="M1346" t="s">
        <v>5</v>
      </c>
      <c r="N1346" t="s">
        <v>41</v>
      </c>
      <c r="O1346" t="s">
        <v>57</v>
      </c>
      <c r="P1346" t="s">
        <v>2082</v>
      </c>
      <c r="Q1346">
        <v>3.7</v>
      </c>
      <c r="R1346">
        <v>9.9</v>
      </c>
      <c r="S1346">
        <v>0</v>
      </c>
      <c r="U1346">
        <v>34000</v>
      </c>
      <c r="V1346">
        <v>9250</v>
      </c>
      <c r="W1346">
        <v>24750</v>
      </c>
      <c r="X1346">
        <v>0</v>
      </c>
      <c r="Y1346" t="s">
        <v>48</v>
      </c>
    </row>
    <row r="1347" spans="1:25" x14ac:dyDescent="0.25">
      <c r="A1347">
        <v>1346</v>
      </c>
      <c r="B1347">
        <v>64103</v>
      </c>
      <c r="C1347">
        <v>0</v>
      </c>
      <c r="D1347">
        <v>0</v>
      </c>
      <c r="E1347" t="s">
        <v>2507</v>
      </c>
      <c r="F1347" t="s">
        <v>2508</v>
      </c>
      <c r="G1347">
        <v>1</v>
      </c>
      <c r="H1347" s="6">
        <v>8000000</v>
      </c>
      <c r="I1347" s="7">
        <v>45709</v>
      </c>
      <c r="J1347" s="7">
        <v>45709</v>
      </c>
      <c r="K1347">
        <v>15</v>
      </c>
      <c r="L1347" t="s">
        <v>40</v>
      </c>
      <c r="M1347" t="s">
        <v>5</v>
      </c>
      <c r="N1347" t="s">
        <v>41</v>
      </c>
      <c r="O1347" t="s">
        <v>77</v>
      </c>
      <c r="P1347" t="s">
        <v>2082</v>
      </c>
      <c r="Q1347">
        <v>4.5</v>
      </c>
      <c r="R1347">
        <v>10.5</v>
      </c>
      <c r="S1347">
        <v>0</v>
      </c>
      <c r="U1347">
        <v>1200000</v>
      </c>
      <c r="V1347">
        <v>360000</v>
      </c>
      <c r="W1347">
        <v>840000</v>
      </c>
      <c r="X1347">
        <v>0</v>
      </c>
      <c r="Y1347" t="s">
        <v>48</v>
      </c>
    </row>
    <row r="1348" spans="1:25" x14ac:dyDescent="0.25">
      <c r="A1348">
        <v>1347</v>
      </c>
      <c r="B1348">
        <v>64081</v>
      </c>
      <c r="C1348">
        <v>0</v>
      </c>
      <c r="D1348">
        <v>0</v>
      </c>
      <c r="E1348" t="s">
        <v>1586</v>
      </c>
      <c r="F1348" t="s">
        <v>1587</v>
      </c>
      <c r="G1348">
        <v>1</v>
      </c>
      <c r="H1348" s="6">
        <v>100000000</v>
      </c>
      <c r="I1348" s="7">
        <v>45709</v>
      </c>
      <c r="J1348" s="7">
        <v>45709</v>
      </c>
      <c r="K1348">
        <v>15</v>
      </c>
      <c r="L1348" t="s">
        <v>40</v>
      </c>
      <c r="M1348" t="s">
        <v>5</v>
      </c>
      <c r="N1348" t="s">
        <v>41</v>
      </c>
      <c r="O1348" t="s">
        <v>77</v>
      </c>
      <c r="P1348" t="s">
        <v>2082</v>
      </c>
      <c r="Q1348">
        <v>4.5</v>
      </c>
      <c r="R1348">
        <v>10.5</v>
      </c>
      <c r="S1348">
        <v>0</v>
      </c>
      <c r="U1348">
        <v>15000000</v>
      </c>
      <c r="V1348">
        <v>4500000</v>
      </c>
      <c r="W1348">
        <v>10500000</v>
      </c>
      <c r="X1348">
        <v>0</v>
      </c>
      <c r="Y1348" t="s">
        <v>72</v>
      </c>
    </row>
    <row r="1349" spans="1:25" x14ac:dyDescent="0.25">
      <c r="A1349">
        <v>1348</v>
      </c>
      <c r="B1349">
        <v>64083</v>
      </c>
      <c r="C1349">
        <v>0</v>
      </c>
      <c r="D1349">
        <v>0</v>
      </c>
      <c r="E1349" t="s">
        <v>978</v>
      </c>
      <c r="F1349" t="s">
        <v>979</v>
      </c>
      <c r="G1349">
        <v>1</v>
      </c>
      <c r="H1349" s="6">
        <v>2641967</v>
      </c>
      <c r="I1349" s="7">
        <v>45709</v>
      </c>
      <c r="J1349" s="7">
        <v>45709</v>
      </c>
      <c r="K1349">
        <v>8</v>
      </c>
      <c r="L1349" t="s">
        <v>40</v>
      </c>
      <c r="M1349" t="s">
        <v>7</v>
      </c>
      <c r="N1349" t="s">
        <v>41</v>
      </c>
      <c r="O1349" t="s">
        <v>64</v>
      </c>
      <c r="P1349" t="s">
        <v>2082</v>
      </c>
      <c r="Q1349">
        <v>8</v>
      </c>
      <c r="R1349">
        <v>0</v>
      </c>
      <c r="S1349">
        <v>0</v>
      </c>
      <c r="U1349">
        <v>211357</v>
      </c>
      <c r="V1349">
        <v>211357</v>
      </c>
      <c r="W1349">
        <v>0</v>
      </c>
      <c r="X1349">
        <v>0</v>
      </c>
      <c r="Y1349" t="s">
        <v>44</v>
      </c>
    </row>
    <row r="1350" spans="1:25" x14ac:dyDescent="0.25">
      <c r="A1350">
        <v>1349</v>
      </c>
      <c r="B1350">
        <v>64076</v>
      </c>
      <c r="C1350">
        <v>0</v>
      </c>
      <c r="D1350">
        <v>0</v>
      </c>
      <c r="E1350" t="s">
        <v>844</v>
      </c>
      <c r="F1350" t="s">
        <v>845</v>
      </c>
      <c r="G1350">
        <v>1</v>
      </c>
      <c r="H1350" s="6">
        <v>179911</v>
      </c>
      <c r="I1350" s="7">
        <v>45708</v>
      </c>
      <c r="J1350" s="7">
        <v>45708</v>
      </c>
      <c r="K1350">
        <v>15</v>
      </c>
      <c r="L1350" t="s">
        <v>40</v>
      </c>
      <c r="M1350" t="s">
        <v>5</v>
      </c>
      <c r="N1350" t="s">
        <v>41</v>
      </c>
      <c r="O1350" t="s">
        <v>77</v>
      </c>
      <c r="P1350" t="s">
        <v>2082</v>
      </c>
      <c r="Q1350">
        <v>8</v>
      </c>
      <c r="R1350">
        <v>7</v>
      </c>
      <c r="S1350">
        <v>0</v>
      </c>
      <c r="U1350">
        <v>26987</v>
      </c>
      <c r="V1350">
        <v>14393</v>
      </c>
      <c r="W1350">
        <v>12594</v>
      </c>
      <c r="X1350">
        <v>0</v>
      </c>
      <c r="Y1350" t="s">
        <v>48</v>
      </c>
    </row>
    <row r="1351" spans="1:25" x14ac:dyDescent="0.25">
      <c r="A1351">
        <v>1350</v>
      </c>
      <c r="B1351">
        <v>64077</v>
      </c>
      <c r="C1351">
        <v>0</v>
      </c>
      <c r="D1351">
        <v>0</v>
      </c>
      <c r="E1351" t="s">
        <v>844</v>
      </c>
      <c r="F1351" t="s">
        <v>845</v>
      </c>
      <c r="G1351">
        <v>1</v>
      </c>
      <c r="H1351" s="6">
        <v>252644</v>
      </c>
      <c r="I1351" s="7">
        <v>45708</v>
      </c>
      <c r="J1351" s="7">
        <v>45708</v>
      </c>
      <c r="K1351">
        <v>15</v>
      </c>
      <c r="L1351" t="s">
        <v>40</v>
      </c>
      <c r="M1351" t="s">
        <v>5</v>
      </c>
      <c r="N1351" t="s">
        <v>41</v>
      </c>
      <c r="O1351" t="s">
        <v>77</v>
      </c>
      <c r="P1351" t="s">
        <v>2082</v>
      </c>
      <c r="Q1351">
        <v>8</v>
      </c>
      <c r="R1351">
        <v>7</v>
      </c>
      <c r="S1351">
        <v>0</v>
      </c>
      <c r="U1351">
        <v>37897</v>
      </c>
      <c r="V1351">
        <v>20212</v>
      </c>
      <c r="W1351">
        <v>17685</v>
      </c>
      <c r="X1351">
        <v>0</v>
      </c>
      <c r="Y1351" t="s">
        <v>48</v>
      </c>
    </row>
    <row r="1352" spans="1:25" x14ac:dyDescent="0.25">
      <c r="A1352">
        <v>1351</v>
      </c>
      <c r="B1352">
        <v>64075</v>
      </c>
      <c r="C1352">
        <v>0</v>
      </c>
      <c r="D1352">
        <v>0</v>
      </c>
      <c r="E1352" t="s">
        <v>1469</v>
      </c>
      <c r="F1352" t="s">
        <v>1470</v>
      </c>
      <c r="G1352">
        <v>1</v>
      </c>
      <c r="H1352" s="6">
        <v>4468539</v>
      </c>
      <c r="I1352" s="7">
        <v>45708</v>
      </c>
      <c r="J1352" s="7">
        <v>45708</v>
      </c>
      <c r="K1352">
        <v>15</v>
      </c>
      <c r="L1352" t="s">
        <v>40</v>
      </c>
      <c r="M1352" t="s">
        <v>7</v>
      </c>
      <c r="N1352" t="s">
        <v>41</v>
      </c>
      <c r="O1352" t="s">
        <v>64</v>
      </c>
      <c r="P1352" t="s">
        <v>2082</v>
      </c>
      <c r="Q1352">
        <v>15</v>
      </c>
      <c r="R1352">
        <v>0</v>
      </c>
      <c r="S1352">
        <v>0</v>
      </c>
      <c r="U1352">
        <v>670281</v>
      </c>
      <c r="V1352">
        <v>670281</v>
      </c>
      <c r="W1352">
        <v>0</v>
      </c>
      <c r="X1352">
        <v>0</v>
      </c>
      <c r="Y1352" t="s">
        <v>48</v>
      </c>
    </row>
    <row r="1353" spans="1:25" x14ac:dyDescent="0.25">
      <c r="A1353">
        <v>1352</v>
      </c>
      <c r="B1353">
        <v>64072</v>
      </c>
      <c r="C1353">
        <v>0</v>
      </c>
      <c r="D1353">
        <v>0</v>
      </c>
      <c r="E1353" t="s">
        <v>267</v>
      </c>
      <c r="F1353" t="s">
        <v>268</v>
      </c>
      <c r="G1353">
        <v>1</v>
      </c>
      <c r="H1353" s="6">
        <v>2169457</v>
      </c>
      <c r="I1353" s="7">
        <v>45707</v>
      </c>
      <c r="J1353" s="7">
        <v>45707</v>
      </c>
      <c r="K1353">
        <v>8</v>
      </c>
      <c r="L1353" t="s">
        <v>40</v>
      </c>
      <c r="M1353" t="s">
        <v>5</v>
      </c>
      <c r="N1353" t="s">
        <v>41</v>
      </c>
      <c r="O1353" t="s">
        <v>57</v>
      </c>
      <c r="P1353" t="s">
        <v>2082</v>
      </c>
      <c r="Q1353">
        <v>8</v>
      </c>
      <c r="R1353">
        <v>0</v>
      </c>
      <c r="S1353">
        <v>0</v>
      </c>
      <c r="U1353">
        <v>173557</v>
      </c>
      <c r="V1353">
        <v>173557</v>
      </c>
      <c r="W1353">
        <v>0</v>
      </c>
      <c r="X1353">
        <v>0</v>
      </c>
      <c r="Y1353" t="s">
        <v>81</v>
      </c>
    </row>
    <row r="1354" spans="1:25" x14ac:dyDescent="0.25">
      <c r="A1354">
        <v>1353</v>
      </c>
      <c r="B1354">
        <v>64073</v>
      </c>
      <c r="C1354">
        <v>0</v>
      </c>
      <c r="D1354">
        <v>0</v>
      </c>
      <c r="E1354" t="s">
        <v>1331</v>
      </c>
      <c r="F1354" t="s">
        <v>1332</v>
      </c>
      <c r="G1354">
        <v>1</v>
      </c>
      <c r="H1354" s="6">
        <v>1369134</v>
      </c>
      <c r="I1354" s="7">
        <v>45707</v>
      </c>
      <c r="J1354" s="7">
        <v>45707</v>
      </c>
      <c r="K1354">
        <v>8</v>
      </c>
      <c r="L1354" t="s">
        <v>40</v>
      </c>
      <c r="M1354" t="s">
        <v>9</v>
      </c>
      <c r="N1354" t="s">
        <v>41</v>
      </c>
      <c r="O1354" t="s">
        <v>42</v>
      </c>
      <c r="P1354" t="s">
        <v>2082</v>
      </c>
      <c r="Q1354">
        <v>8</v>
      </c>
      <c r="R1354">
        <v>0</v>
      </c>
      <c r="S1354">
        <v>0</v>
      </c>
      <c r="U1354">
        <v>109531</v>
      </c>
      <c r="V1354">
        <v>109531</v>
      </c>
      <c r="W1354">
        <v>0</v>
      </c>
      <c r="X1354">
        <v>0</v>
      </c>
      <c r="Y1354" t="s">
        <v>109</v>
      </c>
    </row>
    <row r="1355" spans="1:25" x14ac:dyDescent="0.25">
      <c r="A1355">
        <v>1354</v>
      </c>
      <c r="B1355">
        <v>64056</v>
      </c>
      <c r="C1355">
        <v>0</v>
      </c>
      <c r="D1355">
        <v>0</v>
      </c>
      <c r="E1355" t="s">
        <v>2020</v>
      </c>
      <c r="F1355" t="s">
        <v>2021</v>
      </c>
      <c r="G1355">
        <v>1</v>
      </c>
      <c r="H1355" s="6">
        <v>413299</v>
      </c>
      <c r="I1355" s="7">
        <v>45706</v>
      </c>
      <c r="J1355" s="7">
        <v>45706</v>
      </c>
      <c r="K1355">
        <v>15</v>
      </c>
      <c r="L1355" t="s">
        <v>40</v>
      </c>
      <c r="M1355" t="s">
        <v>5</v>
      </c>
      <c r="N1355" t="s">
        <v>41</v>
      </c>
      <c r="O1355" t="s">
        <v>47</v>
      </c>
      <c r="P1355" t="s">
        <v>2082</v>
      </c>
      <c r="Q1355">
        <v>2</v>
      </c>
      <c r="R1355">
        <v>13</v>
      </c>
      <c r="S1355">
        <v>0</v>
      </c>
      <c r="U1355">
        <v>61995</v>
      </c>
      <c r="V1355">
        <v>8266</v>
      </c>
      <c r="W1355">
        <v>53729</v>
      </c>
      <c r="X1355">
        <v>0</v>
      </c>
      <c r="Y1355" t="s">
        <v>250</v>
      </c>
    </row>
    <row r="1356" spans="1:25" x14ac:dyDescent="0.25">
      <c r="A1356">
        <v>1355</v>
      </c>
      <c r="B1356">
        <v>64057</v>
      </c>
      <c r="C1356">
        <v>0</v>
      </c>
      <c r="D1356">
        <v>0</v>
      </c>
      <c r="E1356" t="s">
        <v>1361</v>
      </c>
      <c r="F1356" t="s">
        <v>1362</v>
      </c>
      <c r="G1356">
        <v>1</v>
      </c>
      <c r="H1356" s="6">
        <v>9722355</v>
      </c>
      <c r="I1356" s="7">
        <v>45706</v>
      </c>
      <c r="J1356" s="7">
        <v>45706</v>
      </c>
      <c r="K1356">
        <v>15</v>
      </c>
      <c r="L1356" t="s">
        <v>40</v>
      </c>
      <c r="M1356" t="s">
        <v>5</v>
      </c>
      <c r="N1356" t="s">
        <v>41</v>
      </c>
      <c r="O1356" t="s">
        <v>47</v>
      </c>
      <c r="P1356" t="s">
        <v>2082</v>
      </c>
      <c r="Q1356">
        <v>2</v>
      </c>
      <c r="R1356">
        <v>13</v>
      </c>
      <c r="S1356">
        <v>0</v>
      </c>
      <c r="U1356">
        <v>1458353</v>
      </c>
      <c r="V1356">
        <v>194447</v>
      </c>
      <c r="W1356">
        <v>1263906</v>
      </c>
      <c r="X1356">
        <v>0</v>
      </c>
      <c r="Y1356" t="s">
        <v>250</v>
      </c>
    </row>
    <row r="1357" spans="1:25" x14ac:dyDescent="0.25">
      <c r="A1357">
        <v>1356</v>
      </c>
      <c r="B1357">
        <v>64058</v>
      </c>
      <c r="C1357">
        <v>0</v>
      </c>
      <c r="D1357">
        <v>0</v>
      </c>
      <c r="E1357" t="s">
        <v>1848</v>
      </c>
      <c r="F1357" t="s">
        <v>1849</v>
      </c>
      <c r="G1357">
        <v>1</v>
      </c>
      <c r="H1357" s="6">
        <v>16131724</v>
      </c>
      <c r="I1357" s="7">
        <v>45706</v>
      </c>
      <c r="J1357" s="7">
        <v>45706</v>
      </c>
      <c r="K1357">
        <v>15</v>
      </c>
      <c r="L1357" t="s">
        <v>40</v>
      </c>
      <c r="M1357" t="s">
        <v>5</v>
      </c>
      <c r="N1357" t="s">
        <v>41</v>
      </c>
      <c r="O1357" t="s">
        <v>47</v>
      </c>
      <c r="P1357" t="s">
        <v>2082</v>
      </c>
      <c r="Q1357">
        <v>2</v>
      </c>
      <c r="R1357">
        <v>13</v>
      </c>
      <c r="S1357">
        <v>0</v>
      </c>
      <c r="U1357">
        <v>2419759</v>
      </c>
      <c r="V1357">
        <v>322634</v>
      </c>
      <c r="W1357">
        <v>2097124</v>
      </c>
      <c r="X1357">
        <v>0</v>
      </c>
      <c r="Y1357" t="s">
        <v>250</v>
      </c>
    </row>
    <row r="1358" spans="1:25" x14ac:dyDescent="0.25">
      <c r="A1358">
        <v>1357</v>
      </c>
      <c r="B1358">
        <v>64055</v>
      </c>
      <c r="C1358">
        <v>0</v>
      </c>
      <c r="D1358">
        <v>0</v>
      </c>
      <c r="E1358" t="s">
        <v>1646</v>
      </c>
      <c r="F1358" t="s">
        <v>1647</v>
      </c>
      <c r="G1358">
        <v>1</v>
      </c>
      <c r="H1358" s="6">
        <v>1083480</v>
      </c>
      <c r="I1358" s="7">
        <v>45706</v>
      </c>
      <c r="J1358" s="7">
        <v>45706</v>
      </c>
      <c r="K1358">
        <v>15</v>
      </c>
      <c r="L1358" t="s">
        <v>40</v>
      </c>
      <c r="M1358" t="s">
        <v>5</v>
      </c>
      <c r="N1358" t="s">
        <v>41</v>
      </c>
      <c r="O1358" t="s">
        <v>54</v>
      </c>
      <c r="P1358" t="s">
        <v>2082</v>
      </c>
      <c r="Q1358">
        <v>4</v>
      </c>
      <c r="R1358">
        <v>11</v>
      </c>
      <c r="S1358">
        <v>0</v>
      </c>
      <c r="U1358">
        <v>162522</v>
      </c>
      <c r="V1358">
        <v>43339</v>
      </c>
      <c r="W1358">
        <v>119183</v>
      </c>
      <c r="X1358">
        <v>0</v>
      </c>
      <c r="Y1358" t="s">
        <v>109</v>
      </c>
    </row>
    <row r="1359" spans="1:25" x14ac:dyDescent="0.25">
      <c r="A1359">
        <v>1358</v>
      </c>
      <c r="B1359">
        <v>64066</v>
      </c>
      <c r="C1359">
        <v>0</v>
      </c>
      <c r="D1359">
        <v>0</v>
      </c>
      <c r="E1359" t="s">
        <v>2291</v>
      </c>
      <c r="F1359" t="s">
        <v>2292</v>
      </c>
      <c r="G1359">
        <v>1</v>
      </c>
      <c r="H1359" s="6">
        <v>7000000</v>
      </c>
      <c r="I1359" s="7">
        <v>45706</v>
      </c>
      <c r="J1359" s="7">
        <v>45706</v>
      </c>
      <c r="K1359">
        <v>5</v>
      </c>
      <c r="L1359" t="s">
        <v>40</v>
      </c>
      <c r="M1359" t="s">
        <v>5</v>
      </c>
      <c r="N1359" t="s">
        <v>41</v>
      </c>
      <c r="O1359" t="s">
        <v>47</v>
      </c>
      <c r="P1359" t="s">
        <v>2082</v>
      </c>
      <c r="Q1359">
        <v>5</v>
      </c>
      <c r="R1359">
        <v>0</v>
      </c>
      <c r="S1359">
        <v>0</v>
      </c>
      <c r="U1359">
        <v>350000</v>
      </c>
      <c r="V1359">
        <v>350000</v>
      </c>
      <c r="W1359">
        <v>0</v>
      </c>
      <c r="X1359">
        <v>0</v>
      </c>
      <c r="Y1359" t="s">
        <v>2086</v>
      </c>
    </row>
    <row r="1360" spans="1:25" x14ac:dyDescent="0.25">
      <c r="A1360">
        <v>1359</v>
      </c>
      <c r="B1360">
        <v>64060</v>
      </c>
      <c r="C1360">
        <v>0</v>
      </c>
      <c r="D1360">
        <v>0</v>
      </c>
      <c r="E1360" t="s">
        <v>1343</v>
      </c>
      <c r="F1360" t="s">
        <v>1344</v>
      </c>
      <c r="G1360">
        <v>1</v>
      </c>
      <c r="H1360" s="6">
        <v>1018768</v>
      </c>
      <c r="I1360" s="7">
        <v>45706</v>
      </c>
      <c r="J1360" s="7">
        <v>45706</v>
      </c>
      <c r="K1360">
        <v>8</v>
      </c>
      <c r="L1360" t="s">
        <v>40</v>
      </c>
      <c r="M1360" t="s">
        <v>9</v>
      </c>
      <c r="N1360" t="s">
        <v>41</v>
      </c>
      <c r="O1360" t="s">
        <v>42</v>
      </c>
      <c r="P1360" t="s">
        <v>2082</v>
      </c>
      <c r="Q1360">
        <v>8</v>
      </c>
      <c r="R1360">
        <v>0</v>
      </c>
      <c r="S1360">
        <v>0</v>
      </c>
      <c r="U1360">
        <v>81501</v>
      </c>
      <c r="V1360">
        <v>81501</v>
      </c>
      <c r="W1360">
        <v>0</v>
      </c>
      <c r="X1360">
        <v>0</v>
      </c>
      <c r="Y1360" t="s">
        <v>109</v>
      </c>
    </row>
    <row r="1361" spans="1:25" x14ac:dyDescent="0.25">
      <c r="A1361">
        <v>1360</v>
      </c>
      <c r="B1361">
        <v>64061</v>
      </c>
      <c r="C1361">
        <v>0</v>
      </c>
      <c r="D1361">
        <v>0</v>
      </c>
      <c r="E1361" t="s">
        <v>1345</v>
      </c>
      <c r="F1361" t="s">
        <v>1346</v>
      </c>
      <c r="G1361">
        <v>1</v>
      </c>
      <c r="H1361" s="6">
        <v>646589</v>
      </c>
      <c r="I1361" s="7">
        <v>45706</v>
      </c>
      <c r="J1361" s="7">
        <v>45706</v>
      </c>
      <c r="K1361">
        <v>8</v>
      </c>
      <c r="L1361" t="s">
        <v>40</v>
      </c>
      <c r="M1361" t="s">
        <v>9</v>
      </c>
      <c r="N1361" t="s">
        <v>41</v>
      </c>
      <c r="O1361" t="s">
        <v>42</v>
      </c>
      <c r="P1361" t="s">
        <v>2082</v>
      </c>
      <c r="Q1361">
        <v>8</v>
      </c>
      <c r="R1361">
        <v>0</v>
      </c>
      <c r="S1361">
        <v>0</v>
      </c>
      <c r="U1361">
        <v>51727</v>
      </c>
      <c r="V1361">
        <v>51727</v>
      </c>
      <c r="W1361">
        <v>0</v>
      </c>
      <c r="X1361">
        <v>0</v>
      </c>
      <c r="Y1361" t="s">
        <v>109</v>
      </c>
    </row>
    <row r="1362" spans="1:25" x14ac:dyDescent="0.25">
      <c r="A1362">
        <v>1361</v>
      </c>
      <c r="B1362">
        <v>64062</v>
      </c>
      <c r="C1362">
        <v>0</v>
      </c>
      <c r="D1362">
        <v>0</v>
      </c>
      <c r="E1362" t="s">
        <v>1054</v>
      </c>
      <c r="F1362" t="s">
        <v>1055</v>
      </c>
      <c r="G1362">
        <v>1</v>
      </c>
      <c r="H1362" s="6">
        <v>10117542</v>
      </c>
      <c r="I1362" s="7">
        <v>45706</v>
      </c>
      <c r="J1362" s="7">
        <v>45706</v>
      </c>
      <c r="K1362">
        <v>8</v>
      </c>
      <c r="L1362" t="s">
        <v>40</v>
      </c>
      <c r="M1362" t="s">
        <v>9</v>
      </c>
      <c r="N1362" t="s">
        <v>41</v>
      </c>
      <c r="O1362" t="s">
        <v>42</v>
      </c>
      <c r="P1362" t="s">
        <v>2082</v>
      </c>
      <c r="Q1362">
        <v>8</v>
      </c>
      <c r="R1362">
        <v>0</v>
      </c>
      <c r="S1362">
        <v>0</v>
      </c>
      <c r="U1362">
        <v>809403</v>
      </c>
      <c r="V1362">
        <v>809403</v>
      </c>
      <c r="W1362">
        <v>0</v>
      </c>
      <c r="X1362">
        <v>0</v>
      </c>
      <c r="Y1362" t="s">
        <v>67</v>
      </c>
    </row>
    <row r="1363" spans="1:25" x14ac:dyDescent="0.25">
      <c r="A1363">
        <v>1362</v>
      </c>
      <c r="B1363">
        <v>64067</v>
      </c>
      <c r="C1363">
        <v>0</v>
      </c>
      <c r="D1363">
        <v>0</v>
      </c>
      <c r="E1363" t="s">
        <v>1392</v>
      </c>
      <c r="F1363" t="s">
        <v>1393</v>
      </c>
      <c r="G1363">
        <v>1</v>
      </c>
      <c r="H1363" s="6">
        <v>1970600</v>
      </c>
      <c r="I1363" s="7">
        <v>45706</v>
      </c>
      <c r="J1363" s="7">
        <v>45706</v>
      </c>
      <c r="K1363">
        <v>10</v>
      </c>
      <c r="L1363" t="s">
        <v>40</v>
      </c>
      <c r="M1363" t="s">
        <v>5</v>
      </c>
      <c r="N1363" t="s">
        <v>41</v>
      </c>
      <c r="O1363" t="s">
        <v>57</v>
      </c>
      <c r="P1363" t="s">
        <v>2082</v>
      </c>
      <c r="Q1363">
        <v>10</v>
      </c>
      <c r="R1363">
        <v>0</v>
      </c>
      <c r="S1363">
        <v>0</v>
      </c>
      <c r="U1363">
        <v>197060</v>
      </c>
      <c r="V1363">
        <v>197060</v>
      </c>
      <c r="W1363">
        <v>0</v>
      </c>
      <c r="X1363">
        <v>0</v>
      </c>
      <c r="Y1363" t="s">
        <v>109</v>
      </c>
    </row>
    <row r="1364" spans="1:25" x14ac:dyDescent="0.25">
      <c r="A1364">
        <v>1363</v>
      </c>
      <c r="B1364">
        <v>64059</v>
      </c>
      <c r="C1364">
        <v>0</v>
      </c>
      <c r="D1364">
        <v>0</v>
      </c>
      <c r="E1364" t="s">
        <v>1357</v>
      </c>
      <c r="F1364" t="s">
        <v>1358</v>
      </c>
      <c r="G1364">
        <v>1</v>
      </c>
      <c r="H1364" s="6">
        <v>29961977</v>
      </c>
      <c r="I1364" s="7">
        <v>45706</v>
      </c>
      <c r="J1364" s="7">
        <v>45706</v>
      </c>
      <c r="K1364">
        <v>15</v>
      </c>
      <c r="L1364" t="s">
        <v>40</v>
      </c>
      <c r="M1364" t="s">
        <v>5</v>
      </c>
      <c r="N1364" t="s">
        <v>41</v>
      </c>
      <c r="O1364" t="s">
        <v>47</v>
      </c>
      <c r="P1364" t="s">
        <v>2082</v>
      </c>
      <c r="Q1364">
        <v>2</v>
      </c>
      <c r="R1364">
        <v>13</v>
      </c>
      <c r="S1364">
        <v>0</v>
      </c>
      <c r="U1364">
        <v>4494297</v>
      </c>
      <c r="V1364">
        <v>599240</v>
      </c>
      <c r="W1364">
        <v>3895057</v>
      </c>
      <c r="X1364">
        <v>0</v>
      </c>
      <c r="Y1364" t="s">
        <v>250</v>
      </c>
    </row>
    <row r="1365" spans="1:25" x14ac:dyDescent="0.25">
      <c r="A1365">
        <v>1364</v>
      </c>
      <c r="B1365">
        <v>64054</v>
      </c>
      <c r="C1365">
        <v>0</v>
      </c>
      <c r="D1365">
        <v>0</v>
      </c>
      <c r="E1365" t="s">
        <v>1127</v>
      </c>
      <c r="F1365" t="s">
        <v>1128</v>
      </c>
      <c r="G1365">
        <v>1</v>
      </c>
      <c r="H1365" s="6">
        <v>3180449</v>
      </c>
      <c r="I1365" s="7">
        <v>45705</v>
      </c>
      <c r="J1365" s="7">
        <v>45705</v>
      </c>
      <c r="K1365">
        <v>8</v>
      </c>
      <c r="L1365" t="s">
        <v>40</v>
      </c>
      <c r="M1365" t="s">
        <v>9</v>
      </c>
      <c r="N1365" t="s">
        <v>41</v>
      </c>
      <c r="O1365" t="s">
        <v>42</v>
      </c>
      <c r="P1365" t="s">
        <v>2082</v>
      </c>
      <c r="Q1365">
        <v>8</v>
      </c>
      <c r="R1365">
        <v>0</v>
      </c>
      <c r="S1365">
        <v>0</v>
      </c>
      <c r="U1365">
        <v>254436</v>
      </c>
      <c r="V1365">
        <v>254436</v>
      </c>
      <c r="W1365">
        <v>0</v>
      </c>
      <c r="X1365">
        <v>0</v>
      </c>
      <c r="Y1365" t="s">
        <v>109</v>
      </c>
    </row>
    <row r="1366" spans="1:25" x14ac:dyDescent="0.25">
      <c r="A1366">
        <v>1365</v>
      </c>
      <c r="B1366">
        <v>64053</v>
      </c>
      <c r="C1366">
        <v>0</v>
      </c>
      <c r="D1366">
        <v>0</v>
      </c>
      <c r="E1366" t="s">
        <v>1536</v>
      </c>
      <c r="F1366" t="s">
        <v>1537</v>
      </c>
      <c r="G1366">
        <v>1</v>
      </c>
      <c r="H1366" s="6">
        <v>5000000</v>
      </c>
      <c r="I1366" s="7">
        <v>45705</v>
      </c>
      <c r="J1366" s="7">
        <v>45705</v>
      </c>
      <c r="K1366">
        <v>8</v>
      </c>
      <c r="L1366" t="s">
        <v>40</v>
      </c>
      <c r="M1366" t="s">
        <v>5</v>
      </c>
      <c r="N1366" t="s">
        <v>41</v>
      </c>
      <c r="O1366" t="s">
        <v>57</v>
      </c>
      <c r="P1366" t="s">
        <v>2082</v>
      </c>
      <c r="Q1366">
        <v>3</v>
      </c>
      <c r="R1366">
        <v>5</v>
      </c>
      <c r="S1366">
        <v>0</v>
      </c>
      <c r="U1366">
        <v>400000</v>
      </c>
      <c r="V1366">
        <v>150000</v>
      </c>
      <c r="W1366">
        <v>250000</v>
      </c>
      <c r="X1366">
        <v>0</v>
      </c>
      <c r="Y1366" t="s">
        <v>72</v>
      </c>
    </row>
    <row r="1367" spans="1:25" x14ac:dyDescent="0.25">
      <c r="A1367">
        <v>1366</v>
      </c>
      <c r="B1367">
        <v>64052</v>
      </c>
      <c r="C1367">
        <v>0</v>
      </c>
      <c r="D1367">
        <v>0</v>
      </c>
      <c r="E1367" t="s">
        <v>1560</v>
      </c>
      <c r="F1367" t="s">
        <v>1561</v>
      </c>
      <c r="G1367">
        <v>1</v>
      </c>
      <c r="H1367" s="6">
        <v>100000</v>
      </c>
      <c r="I1367" s="7">
        <v>45705</v>
      </c>
      <c r="J1367" s="7">
        <v>45705</v>
      </c>
      <c r="K1367">
        <v>7</v>
      </c>
      <c r="L1367" t="s">
        <v>40</v>
      </c>
      <c r="M1367" t="s">
        <v>5</v>
      </c>
      <c r="N1367" t="s">
        <v>41</v>
      </c>
      <c r="O1367" t="s">
        <v>57</v>
      </c>
      <c r="P1367" t="s">
        <v>2082</v>
      </c>
      <c r="Q1367">
        <v>7</v>
      </c>
      <c r="R1367">
        <v>0</v>
      </c>
      <c r="S1367">
        <v>0</v>
      </c>
      <c r="U1367">
        <v>7000</v>
      </c>
      <c r="V1367">
        <v>7000</v>
      </c>
      <c r="W1367">
        <v>0</v>
      </c>
      <c r="X1367">
        <v>0</v>
      </c>
      <c r="Y1367" t="s">
        <v>72</v>
      </c>
    </row>
    <row r="1368" spans="1:25" x14ac:dyDescent="0.25">
      <c r="A1368">
        <v>1367</v>
      </c>
      <c r="B1368">
        <v>64064</v>
      </c>
      <c r="C1368">
        <v>0</v>
      </c>
      <c r="D1368">
        <v>0</v>
      </c>
      <c r="E1368" t="s">
        <v>1776</v>
      </c>
      <c r="F1368" t="s">
        <v>1777</v>
      </c>
      <c r="G1368">
        <v>1</v>
      </c>
      <c r="H1368" s="6">
        <v>505553</v>
      </c>
      <c r="I1368" s="7">
        <v>45705</v>
      </c>
      <c r="J1368" s="7">
        <v>45705</v>
      </c>
      <c r="K1368">
        <v>6</v>
      </c>
      <c r="L1368" t="s">
        <v>40</v>
      </c>
      <c r="M1368" t="s">
        <v>5</v>
      </c>
      <c r="N1368" t="s">
        <v>41</v>
      </c>
      <c r="O1368" t="s">
        <v>57</v>
      </c>
      <c r="P1368" t="s">
        <v>2082</v>
      </c>
      <c r="Q1368">
        <v>6</v>
      </c>
      <c r="R1368">
        <v>0</v>
      </c>
      <c r="S1368">
        <v>0</v>
      </c>
      <c r="U1368">
        <v>30333</v>
      </c>
      <c r="V1368">
        <v>30333</v>
      </c>
      <c r="W1368">
        <v>0</v>
      </c>
      <c r="X1368">
        <v>0</v>
      </c>
      <c r="Y1368" t="s">
        <v>67</v>
      </c>
    </row>
    <row r="1369" spans="1:25" x14ac:dyDescent="0.25">
      <c r="A1369">
        <v>1368</v>
      </c>
      <c r="B1369">
        <v>64065</v>
      </c>
      <c r="C1369">
        <v>0</v>
      </c>
      <c r="D1369">
        <v>0</v>
      </c>
      <c r="E1369" t="s">
        <v>1773</v>
      </c>
      <c r="F1369" t="s">
        <v>1774</v>
      </c>
      <c r="G1369">
        <v>1</v>
      </c>
      <c r="H1369" s="6">
        <v>1019255</v>
      </c>
      <c r="I1369" s="7">
        <v>45705</v>
      </c>
      <c r="J1369" s="7">
        <v>45705</v>
      </c>
      <c r="K1369">
        <v>6</v>
      </c>
      <c r="L1369" t="s">
        <v>40</v>
      </c>
      <c r="M1369" t="s">
        <v>5</v>
      </c>
      <c r="N1369" t="s">
        <v>41</v>
      </c>
      <c r="O1369" t="s">
        <v>57</v>
      </c>
      <c r="P1369" t="s">
        <v>2082</v>
      </c>
      <c r="Q1369">
        <v>6</v>
      </c>
      <c r="R1369">
        <v>0</v>
      </c>
      <c r="S1369">
        <v>0</v>
      </c>
      <c r="U1369">
        <v>61155</v>
      </c>
      <c r="V1369">
        <v>61155</v>
      </c>
      <c r="W1369">
        <v>0</v>
      </c>
      <c r="X1369">
        <v>0</v>
      </c>
      <c r="Y1369" t="s">
        <v>67</v>
      </c>
    </row>
    <row r="1370" spans="1:25" x14ac:dyDescent="0.25">
      <c r="A1370">
        <v>1369</v>
      </c>
      <c r="B1370">
        <v>63769</v>
      </c>
      <c r="C1370">
        <v>0</v>
      </c>
      <c r="D1370">
        <v>0</v>
      </c>
      <c r="E1370" t="s">
        <v>1482</v>
      </c>
      <c r="F1370" t="s">
        <v>1483</v>
      </c>
      <c r="G1370">
        <v>1</v>
      </c>
      <c r="H1370" s="6">
        <v>204255</v>
      </c>
      <c r="I1370" s="7">
        <v>45702</v>
      </c>
      <c r="J1370" s="7">
        <v>45702</v>
      </c>
      <c r="K1370">
        <v>6</v>
      </c>
      <c r="L1370" t="s">
        <v>40</v>
      </c>
      <c r="M1370" t="s">
        <v>5</v>
      </c>
      <c r="N1370" t="s">
        <v>41</v>
      </c>
      <c r="O1370" t="s">
        <v>77</v>
      </c>
      <c r="P1370" t="s">
        <v>2082</v>
      </c>
      <c r="Q1370">
        <v>6</v>
      </c>
      <c r="R1370">
        <v>0</v>
      </c>
      <c r="S1370">
        <v>0</v>
      </c>
      <c r="U1370">
        <v>12255</v>
      </c>
      <c r="V1370">
        <v>12255</v>
      </c>
      <c r="W1370">
        <v>0</v>
      </c>
      <c r="X1370">
        <v>0</v>
      </c>
      <c r="Y1370" t="s">
        <v>48</v>
      </c>
    </row>
    <row r="1371" spans="1:25" x14ac:dyDescent="0.25">
      <c r="A1371">
        <v>1370</v>
      </c>
      <c r="B1371">
        <v>63779</v>
      </c>
      <c r="C1371">
        <v>0</v>
      </c>
      <c r="D1371">
        <v>0</v>
      </c>
      <c r="E1371" t="s">
        <v>1175</v>
      </c>
      <c r="F1371" t="s">
        <v>1176</v>
      </c>
      <c r="G1371">
        <v>1</v>
      </c>
      <c r="H1371" s="6">
        <v>157180</v>
      </c>
      <c r="I1371" s="7">
        <v>45702</v>
      </c>
      <c r="J1371" s="7">
        <v>45702</v>
      </c>
      <c r="K1371">
        <v>5</v>
      </c>
      <c r="L1371" t="s">
        <v>40</v>
      </c>
      <c r="M1371" t="s">
        <v>9</v>
      </c>
      <c r="N1371" t="s">
        <v>41</v>
      </c>
      <c r="O1371" t="s">
        <v>42</v>
      </c>
      <c r="P1371" t="s">
        <v>2082</v>
      </c>
      <c r="Q1371">
        <v>5</v>
      </c>
      <c r="R1371">
        <v>0</v>
      </c>
      <c r="S1371">
        <v>0</v>
      </c>
      <c r="U1371">
        <v>7859</v>
      </c>
      <c r="V1371">
        <v>7859</v>
      </c>
      <c r="W1371">
        <v>0</v>
      </c>
      <c r="X1371">
        <v>0</v>
      </c>
      <c r="Y1371" t="s">
        <v>44</v>
      </c>
    </row>
    <row r="1372" spans="1:25" x14ac:dyDescent="0.25">
      <c r="A1372">
        <v>1371</v>
      </c>
      <c r="B1372">
        <v>63768</v>
      </c>
      <c r="C1372">
        <v>0</v>
      </c>
      <c r="D1372">
        <v>0</v>
      </c>
      <c r="E1372" t="s">
        <v>1708</v>
      </c>
      <c r="F1372" t="s">
        <v>1709</v>
      </c>
      <c r="G1372">
        <v>1</v>
      </c>
      <c r="H1372" s="6">
        <v>3532844</v>
      </c>
      <c r="I1372" s="7">
        <v>45702</v>
      </c>
      <c r="J1372" s="7">
        <v>45702</v>
      </c>
      <c r="K1372">
        <v>7</v>
      </c>
      <c r="L1372" t="s">
        <v>40</v>
      </c>
      <c r="M1372" t="s">
        <v>9</v>
      </c>
      <c r="N1372" t="s">
        <v>41</v>
      </c>
      <c r="O1372" t="s">
        <v>42</v>
      </c>
      <c r="P1372" t="s">
        <v>2082</v>
      </c>
      <c r="Q1372">
        <v>7</v>
      </c>
      <c r="R1372">
        <v>0</v>
      </c>
      <c r="S1372">
        <v>0</v>
      </c>
      <c r="U1372">
        <v>247299</v>
      </c>
      <c r="V1372">
        <v>247299</v>
      </c>
      <c r="W1372">
        <v>0</v>
      </c>
      <c r="X1372">
        <v>0</v>
      </c>
      <c r="Y1372" t="s">
        <v>109</v>
      </c>
    </row>
    <row r="1373" spans="1:25" x14ac:dyDescent="0.25">
      <c r="A1373">
        <v>1372</v>
      </c>
      <c r="B1373">
        <v>64068</v>
      </c>
      <c r="C1373">
        <v>0</v>
      </c>
      <c r="D1373">
        <v>0</v>
      </c>
      <c r="E1373" t="s">
        <v>1378</v>
      </c>
      <c r="F1373" t="s">
        <v>1379</v>
      </c>
      <c r="G1373">
        <v>1</v>
      </c>
      <c r="H1373" s="6">
        <v>6312631</v>
      </c>
      <c r="I1373" s="7">
        <v>45702</v>
      </c>
      <c r="J1373" s="7">
        <v>45702</v>
      </c>
      <c r="K1373">
        <v>15</v>
      </c>
      <c r="L1373" t="s">
        <v>40</v>
      </c>
      <c r="M1373" t="s">
        <v>4</v>
      </c>
      <c r="N1373" t="s">
        <v>41</v>
      </c>
      <c r="O1373" t="s">
        <v>51</v>
      </c>
      <c r="P1373" t="s">
        <v>2082</v>
      </c>
      <c r="Q1373">
        <v>5.5</v>
      </c>
      <c r="R1373">
        <v>7</v>
      </c>
      <c r="S1373">
        <v>2.5</v>
      </c>
      <c r="U1373">
        <v>946895</v>
      </c>
      <c r="V1373">
        <v>347195</v>
      </c>
      <c r="W1373">
        <v>441884</v>
      </c>
      <c r="X1373">
        <v>157816</v>
      </c>
      <c r="Y1373" t="s">
        <v>109</v>
      </c>
    </row>
    <row r="1374" spans="1:25" x14ac:dyDescent="0.25">
      <c r="A1374">
        <v>1373</v>
      </c>
      <c r="B1374">
        <v>64069</v>
      </c>
      <c r="C1374">
        <v>0</v>
      </c>
      <c r="D1374">
        <v>0</v>
      </c>
      <c r="E1374" t="s">
        <v>1372</v>
      </c>
      <c r="F1374" t="s">
        <v>1373</v>
      </c>
      <c r="G1374">
        <v>1</v>
      </c>
      <c r="H1374" s="6">
        <v>16583436</v>
      </c>
      <c r="I1374" s="7">
        <v>45702</v>
      </c>
      <c r="J1374" s="7">
        <v>45702</v>
      </c>
      <c r="K1374">
        <v>15</v>
      </c>
      <c r="L1374" t="s">
        <v>40</v>
      </c>
      <c r="M1374" t="s">
        <v>4</v>
      </c>
      <c r="N1374" t="s">
        <v>41</v>
      </c>
      <c r="O1374" t="s">
        <v>51</v>
      </c>
      <c r="P1374" t="s">
        <v>2082</v>
      </c>
      <c r="Q1374">
        <v>5.5</v>
      </c>
      <c r="R1374">
        <v>7</v>
      </c>
      <c r="S1374">
        <v>2.5</v>
      </c>
      <c r="U1374">
        <v>2487515</v>
      </c>
      <c r="V1374">
        <v>912089</v>
      </c>
      <c r="W1374">
        <v>1160841</v>
      </c>
      <c r="X1374">
        <v>414586</v>
      </c>
      <c r="Y1374" t="s">
        <v>109</v>
      </c>
    </row>
    <row r="1375" spans="1:25" x14ac:dyDescent="0.25">
      <c r="A1375">
        <v>1374</v>
      </c>
      <c r="B1375">
        <v>63775</v>
      </c>
      <c r="C1375">
        <v>0</v>
      </c>
      <c r="D1375">
        <v>0</v>
      </c>
      <c r="E1375" t="s">
        <v>1190</v>
      </c>
      <c r="F1375" t="s">
        <v>1191</v>
      </c>
      <c r="G1375">
        <v>1</v>
      </c>
      <c r="H1375" s="6">
        <v>113145</v>
      </c>
      <c r="I1375" s="7">
        <v>45702</v>
      </c>
      <c r="J1375" s="7">
        <v>45702</v>
      </c>
      <c r="K1375">
        <v>5</v>
      </c>
      <c r="L1375" t="s">
        <v>40</v>
      </c>
      <c r="M1375" t="s">
        <v>9</v>
      </c>
      <c r="N1375" t="s">
        <v>41</v>
      </c>
      <c r="O1375" t="s">
        <v>42</v>
      </c>
      <c r="P1375" t="s">
        <v>2082</v>
      </c>
      <c r="Q1375">
        <v>5</v>
      </c>
      <c r="R1375">
        <v>0</v>
      </c>
      <c r="S1375">
        <v>0</v>
      </c>
      <c r="U1375">
        <v>5657</v>
      </c>
      <c r="V1375">
        <v>5657</v>
      </c>
      <c r="W1375">
        <v>0</v>
      </c>
      <c r="X1375">
        <v>0</v>
      </c>
      <c r="Y1375" t="s">
        <v>44</v>
      </c>
    </row>
    <row r="1376" spans="1:25" x14ac:dyDescent="0.25">
      <c r="A1376">
        <v>1375</v>
      </c>
      <c r="B1376">
        <v>63776</v>
      </c>
      <c r="C1376">
        <v>0</v>
      </c>
      <c r="D1376">
        <v>0</v>
      </c>
      <c r="E1376" t="s">
        <v>1190</v>
      </c>
      <c r="F1376" t="s">
        <v>1191</v>
      </c>
      <c r="G1376">
        <v>1</v>
      </c>
      <c r="H1376" s="6">
        <v>55313</v>
      </c>
      <c r="I1376" s="7">
        <v>45702</v>
      </c>
      <c r="J1376" s="7">
        <v>45702</v>
      </c>
      <c r="K1376">
        <v>5</v>
      </c>
      <c r="L1376" t="s">
        <v>40</v>
      </c>
      <c r="M1376" t="s">
        <v>9</v>
      </c>
      <c r="N1376" t="s">
        <v>41</v>
      </c>
      <c r="O1376" t="s">
        <v>42</v>
      </c>
      <c r="P1376" t="s">
        <v>2082</v>
      </c>
      <c r="Q1376">
        <v>5</v>
      </c>
      <c r="R1376">
        <v>0</v>
      </c>
      <c r="S1376">
        <v>0</v>
      </c>
      <c r="U1376">
        <v>2766</v>
      </c>
      <c r="V1376">
        <v>2766</v>
      </c>
      <c r="W1376">
        <v>0</v>
      </c>
      <c r="X1376">
        <v>0</v>
      </c>
      <c r="Y1376" t="s">
        <v>44</v>
      </c>
    </row>
    <row r="1377" spans="1:25" x14ac:dyDescent="0.25">
      <c r="A1377">
        <v>1376</v>
      </c>
      <c r="B1377">
        <v>63777</v>
      </c>
      <c r="C1377">
        <v>0</v>
      </c>
      <c r="D1377">
        <v>0</v>
      </c>
      <c r="E1377" t="s">
        <v>1190</v>
      </c>
      <c r="F1377" t="s">
        <v>1191</v>
      </c>
      <c r="G1377">
        <v>1</v>
      </c>
      <c r="H1377" s="6">
        <v>89584</v>
      </c>
      <c r="I1377" s="7">
        <v>45702</v>
      </c>
      <c r="J1377" s="7">
        <v>45702</v>
      </c>
      <c r="K1377">
        <v>5</v>
      </c>
      <c r="L1377" t="s">
        <v>40</v>
      </c>
      <c r="M1377" t="s">
        <v>9</v>
      </c>
      <c r="N1377" t="s">
        <v>41</v>
      </c>
      <c r="O1377" t="s">
        <v>42</v>
      </c>
      <c r="P1377" t="s">
        <v>2082</v>
      </c>
      <c r="Q1377">
        <v>5</v>
      </c>
      <c r="R1377">
        <v>0</v>
      </c>
      <c r="S1377">
        <v>0</v>
      </c>
      <c r="U1377">
        <v>4479</v>
      </c>
      <c r="V1377">
        <v>4479</v>
      </c>
      <c r="W1377">
        <v>0</v>
      </c>
      <c r="X1377">
        <v>0</v>
      </c>
      <c r="Y1377" t="s">
        <v>44</v>
      </c>
    </row>
    <row r="1378" spans="1:25" x14ac:dyDescent="0.25">
      <c r="A1378">
        <v>1377</v>
      </c>
      <c r="B1378">
        <v>63772</v>
      </c>
      <c r="C1378">
        <v>0</v>
      </c>
      <c r="D1378">
        <v>0</v>
      </c>
      <c r="E1378" t="s">
        <v>1188</v>
      </c>
      <c r="F1378" t="s">
        <v>1189</v>
      </c>
      <c r="G1378">
        <v>1</v>
      </c>
      <c r="H1378" s="6">
        <v>572890</v>
      </c>
      <c r="I1378" s="7">
        <v>45702</v>
      </c>
      <c r="J1378" s="7">
        <v>45702</v>
      </c>
      <c r="K1378">
        <v>5</v>
      </c>
      <c r="L1378" t="s">
        <v>40</v>
      </c>
      <c r="M1378" t="s">
        <v>9</v>
      </c>
      <c r="N1378" t="s">
        <v>41</v>
      </c>
      <c r="O1378" t="s">
        <v>42</v>
      </c>
      <c r="P1378" t="s">
        <v>2082</v>
      </c>
      <c r="Q1378">
        <v>5</v>
      </c>
      <c r="R1378">
        <v>0</v>
      </c>
      <c r="S1378">
        <v>0</v>
      </c>
      <c r="U1378">
        <v>28645</v>
      </c>
      <c r="V1378">
        <v>28644</v>
      </c>
      <c r="W1378">
        <v>0</v>
      </c>
      <c r="X1378">
        <v>0</v>
      </c>
      <c r="Y1378" t="s">
        <v>44</v>
      </c>
    </row>
    <row r="1379" spans="1:25" x14ac:dyDescent="0.25">
      <c r="A1379">
        <v>1378</v>
      </c>
      <c r="B1379">
        <v>63773</v>
      </c>
      <c r="C1379">
        <v>0</v>
      </c>
      <c r="D1379">
        <v>0</v>
      </c>
      <c r="E1379" t="s">
        <v>1188</v>
      </c>
      <c r="F1379" t="s">
        <v>1189</v>
      </c>
      <c r="G1379">
        <v>1</v>
      </c>
      <c r="H1379" s="6">
        <v>285214</v>
      </c>
      <c r="I1379" s="7">
        <v>45702</v>
      </c>
      <c r="J1379" s="7">
        <v>45702</v>
      </c>
      <c r="K1379">
        <v>5</v>
      </c>
      <c r="L1379" t="s">
        <v>40</v>
      </c>
      <c r="M1379" t="s">
        <v>9</v>
      </c>
      <c r="N1379" t="s">
        <v>41</v>
      </c>
      <c r="O1379" t="s">
        <v>42</v>
      </c>
      <c r="P1379" t="s">
        <v>2082</v>
      </c>
      <c r="Q1379">
        <v>5</v>
      </c>
      <c r="R1379">
        <v>0</v>
      </c>
      <c r="S1379">
        <v>0</v>
      </c>
      <c r="U1379">
        <v>14261</v>
      </c>
      <c r="V1379">
        <v>14261</v>
      </c>
      <c r="W1379">
        <v>0</v>
      </c>
      <c r="X1379">
        <v>0</v>
      </c>
      <c r="Y1379" t="s">
        <v>44</v>
      </c>
    </row>
    <row r="1380" spans="1:25" x14ac:dyDescent="0.25">
      <c r="A1380">
        <v>1379</v>
      </c>
      <c r="B1380">
        <v>63774</v>
      </c>
      <c r="C1380">
        <v>0</v>
      </c>
      <c r="D1380">
        <v>0</v>
      </c>
      <c r="E1380" t="s">
        <v>1188</v>
      </c>
      <c r="F1380" t="s">
        <v>1189</v>
      </c>
      <c r="G1380">
        <v>1</v>
      </c>
      <c r="H1380" s="6">
        <v>456241</v>
      </c>
      <c r="I1380" s="7">
        <v>45702</v>
      </c>
      <c r="J1380" s="7">
        <v>45702</v>
      </c>
      <c r="K1380">
        <v>5</v>
      </c>
      <c r="L1380" t="s">
        <v>40</v>
      </c>
      <c r="M1380" t="s">
        <v>9</v>
      </c>
      <c r="N1380" t="s">
        <v>41</v>
      </c>
      <c r="O1380" t="s">
        <v>42</v>
      </c>
      <c r="P1380" t="s">
        <v>2082</v>
      </c>
      <c r="Q1380">
        <v>5</v>
      </c>
      <c r="R1380">
        <v>0</v>
      </c>
      <c r="S1380">
        <v>0</v>
      </c>
      <c r="U1380">
        <v>22812</v>
      </c>
      <c r="V1380">
        <v>22812</v>
      </c>
      <c r="W1380">
        <v>0</v>
      </c>
      <c r="X1380">
        <v>0</v>
      </c>
      <c r="Y1380" t="s">
        <v>44</v>
      </c>
    </row>
    <row r="1381" spans="1:25" x14ac:dyDescent="0.25">
      <c r="A1381">
        <v>1380</v>
      </c>
      <c r="B1381">
        <v>63778</v>
      </c>
      <c r="C1381">
        <v>0</v>
      </c>
      <c r="D1381">
        <v>0</v>
      </c>
      <c r="E1381" t="s">
        <v>1196</v>
      </c>
      <c r="F1381" t="s">
        <v>1197</v>
      </c>
      <c r="G1381">
        <v>1</v>
      </c>
      <c r="H1381" s="6">
        <v>5913014</v>
      </c>
      <c r="I1381" s="7">
        <v>45702</v>
      </c>
      <c r="J1381" s="7">
        <v>45702</v>
      </c>
      <c r="K1381">
        <v>5</v>
      </c>
      <c r="L1381" t="s">
        <v>40</v>
      </c>
      <c r="M1381" t="s">
        <v>9</v>
      </c>
      <c r="N1381" t="s">
        <v>41</v>
      </c>
      <c r="O1381" t="s">
        <v>42</v>
      </c>
      <c r="P1381" t="s">
        <v>2082</v>
      </c>
      <c r="Q1381">
        <v>5</v>
      </c>
      <c r="R1381">
        <v>0</v>
      </c>
      <c r="S1381">
        <v>0</v>
      </c>
      <c r="U1381">
        <v>295651</v>
      </c>
      <c r="V1381">
        <v>295651</v>
      </c>
      <c r="W1381">
        <v>0</v>
      </c>
      <c r="X1381">
        <v>0</v>
      </c>
      <c r="Y1381" t="s">
        <v>112</v>
      </c>
    </row>
    <row r="1382" spans="1:25" x14ac:dyDescent="0.25">
      <c r="A1382">
        <v>1381</v>
      </c>
      <c r="B1382">
        <v>64063</v>
      </c>
      <c r="C1382">
        <v>0</v>
      </c>
      <c r="D1382">
        <v>0</v>
      </c>
      <c r="E1382" t="s">
        <v>199</v>
      </c>
      <c r="F1382" t="s">
        <v>200</v>
      </c>
      <c r="G1382">
        <v>1</v>
      </c>
      <c r="H1382" s="6">
        <v>25913434</v>
      </c>
      <c r="I1382" s="7">
        <v>45702</v>
      </c>
      <c r="J1382" s="7">
        <v>45702</v>
      </c>
      <c r="K1382">
        <v>15</v>
      </c>
      <c r="L1382" t="s">
        <v>40</v>
      </c>
      <c r="M1382" t="s">
        <v>5</v>
      </c>
      <c r="N1382" t="s">
        <v>41</v>
      </c>
      <c r="O1382" t="s">
        <v>77</v>
      </c>
      <c r="P1382" t="s">
        <v>2082</v>
      </c>
      <c r="Q1382">
        <v>6</v>
      </c>
      <c r="R1382">
        <v>9</v>
      </c>
      <c r="S1382">
        <v>0</v>
      </c>
      <c r="U1382">
        <v>3887015</v>
      </c>
      <c r="V1382">
        <v>1554806</v>
      </c>
      <c r="W1382">
        <v>2332209</v>
      </c>
      <c r="X1382">
        <v>0</v>
      </c>
      <c r="Y1382" t="s">
        <v>94</v>
      </c>
    </row>
    <row r="1383" spans="1:25" x14ac:dyDescent="0.25">
      <c r="A1383">
        <v>1382</v>
      </c>
      <c r="B1383">
        <v>63780</v>
      </c>
      <c r="C1383">
        <v>0</v>
      </c>
      <c r="D1383">
        <v>0</v>
      </c>
      <c r="E1383" t="s">
        <v>1216</v>
      </c>
      <c r="F1383" t="s">
        <v>1217</v>
      </c>
      <c r="G1383">
        <v>1</v>
      </c>
      <c r="H1383" s="6">
        <v>1333519</v>
      </c>
      <c r="I1383" s="7">
        <v>45702</v>
      </c>
      <c r="J1383" s="7">
        <v>45702</v>
      </c>
      <c r="K1383">
        <v>5</v>
      </c>
      <c r="L1383" t="s">
        <v>40</v>
      </c>
      <c r="M1383" t="s">
        <v>9</v>
      </c>
      <c r="N1383" t="s">
        <v>41</v>
      </c>
      <c r="O1383" t="s">
        <v>42</v>
      </c>
      <c r="P1383" t="s">
        <v>2082</v>
      </c>
      <c r="Q1383">
        <v>5</v>
      </c>
      <c r="R1383">
        <v>0</v>
      </c>
      <c r="S1383">
        <v>0</v>
      </c>
      <c r="U1383">
        <v>66676</v>
      </c>
      <c r="V1383">
        <v>66676</v>
      </c>
      <c r="W1383">
        <v>0</v>
      </c>
      <c r="X1383">
        <v>0</v>
      </c>
      <c r="Y1383" t="s">
        <v>112</v>
      </c>
    </row>
    <row r="1384" spans="1:25" x14ac:dyDescent="0.25">
      <c r="A1384">
        <v>1383</v>
      </c>
      <c r="B1384">
        <v>63781</v>
      </c>
      <c r="C1384">
        <v>0</v>
      </c>
      <c r="D1384">
        <v>0</v>
      </c>
      <c r="E1384" t="s">
        <v>1210</v>
      </c>
      <c r="F1384" t="s">
        <v>1211</v>
      </c>
      <c r="G1384">
        <v>1</v>
      </c>
      <c r="H1384" s="6">
        <v>3091134</v>
      </c>
      <c r="I1384" s="7">
        <v>45702</v>
      </c>
      <c r="J1384" s="7">
        <v>45702</v>
      </c>
      <c r="K1384">
        <v>15</v>
      </c>
      <c r="L1384" t="s">
        <v>40</v>
      </c>
      <c r="M1384" t="s">
        <v>5</v>
      </c>
      <c r="N1384" t="s">
        <v>41</v>
      </c>
      <c r="O1384" t="s">
        <v>57</v>
      </c>
      <c r="P1384" t="s">
        <v>2082</v>
      </c>
      <c r="Q1384">
        <v>5</v>
      </c>
      <c r="R1384">
        <v>10</v>
      </c>
      <c r="S1384">
        <v>0</v>
      </c>
      <c r="U1384">
        <v>463670</v>
      </c>
      <c r="V1384">
        <v>154557</v>
      </c>
      <c r="W1384">
        <v>309113</v>
      </c>
      <c r="X1384">
        <v>0</v>
      </c>
      <c r="Y1384" t="s">
        <v>72</v>
      </c>
    </row>
    <row r="1385" spans="1:25" x14ac:dyDescent="0.25">
      <c r="A1385">
        <v>1384</v>
      </c>
      <c r="B1385">
        <v>63771</v>
      </c>
      <c r="C1385">
        <v>0</v>
      </c>
      <c r="D1385">
        <v>0</v>
      </c>
      <c r="E1385" t="s">
        <v>984</v>
      </c>
      <c r="F1385" t="s">
        <v>985</v>
      </c>
      <c r="G1385">
        <v>1</v>
      </c>
      <c r="H1385" s="6">
        <v>1725788</v>
      </c>
      <c r="I1385" s="7">
        <v>45702</v>
      </c>
      <c r="J1385" s="7">
        <v>45702</v>
      </c>
      <c r="K1385">
        <v>15</v>
      </c>
      <c r="L1385" t="s">
        <v>40</v>
      </c>
      <c r="M1385" t="s">
        <v>5</v>
      </c>
      <c r="N1385" t="s">
        <v>41</v>
      </c>
      <c r="O1385" t="s">
        <v>47</v>
      </c>
      <c r="P1385" t="s">
        <v>2082</v>
      </c>
      <c r="Q1385">
        <v>4</v>
      </c>
      <c r="R1385">
        <v>11</v>
      </c>
      <c r="S1385">
        <v>0</v>
      </c>
      <c r="U1385">
        <v>258868</v>
      </c>
      <c r="V1385">
        <v>69032</v>
      </c>
      <c r="W1385">
        <v>189837</v>
      </c>
      <c r="X1385">
        <v>0</v>
      </c>
      <c r="Y1385" t="s">
        <v>109</v>
      </c>
    </row>
    <row r="1386" spans="1:25" x14ac:dyDescent="0.25">
      <c r="A1386">
        <v>1385</v>
      </c>
      <c r="B1386">
        <v>63770</v>
      </c>
      <c r="C1386">
        <v>0</v>
      </c>
      <c r="D1386">
        <v>0</v>
      </c>
      <c r="E1386" t="s">
        <v>970</v>
      </c>
      <c r="F1386" t="s">
        <v>971</v>
      </c>
      <c r="G1386">
        <v>1</v>
      </c>
      <c r="H1386" s="6">
        <v>2981223</v>
      </c>
      <c r="I1386" s="7">
        <v>45702</v>
      </c>
      <c r="J1386" s="7">
        <v>45702</v>
      </c>
      <c r="K1386">
        <v>15</v>
      </c>
      <c r="L1386" t="s">
        <v>40</v>
      </c>
      <c r="M1386" t="s">
        <v>5</v>
      </c>
      <c r="N1386" t="s">
        <v>41</v>
      </c>
      <c r="O1386" t="s">
        <v>47</v>
      </c>
      <c r="P1386" t="s">
        <v>2082</v>
      </c>
      <c r="Q1386">
        <v>4</v>
      </c>
      <c r="R1386">
        <v>11</v>
      </c>
      <c r="S1386">
        <v>0</v>
      </c>
      <c r="U1386">
        <v>447183</v>
      </c>
      <c r="V1386">
        <v>119249</v>
      </c>
      <c r="W1386">
        <v>327935</v>
      </c>
      <c r="X1386">
        <v>0</v>
      </c>
      <c r="Y1386" t="s">
        <v>109</v>
      </c>
    </row>
    <row r="1387" spans="1:25" x14ac:dyDescent="0.25">
      <c r="A1387">
        <v>1386</v>
      </c>
      <c r="B1387">
        <v>63785</v>
      </c>
      <c r="C1387">
        <v>0</v>
      </c>
      <c r="D1387">
        <v>0</v>
      </c>
      <c r="E1387" t="s">
        <v>1272</v>
      </c>
      <c r="F1387" t="s">
        <v>1273</v>
      </c>
      <c r="G1387">
        <v>1</v>
      </c>
      <c r="H1387" s="6">
        <v>1168187</v>
      </c>
      <c r="I1387" s="7">
        <v>45702</v>
      </c>
      <c r="J1387" s="7">
        <v>45702</v>
      </c>
      <c r="K1387">
        <v>5</v>
      </c>
      <c r="L1387" t="s">
        <v>40</v>
      </c>
      <c r="M1387" t="s">
        <v>9</v>
      </c>
      <c r="N1387" t="s">
        <v>41</v>
      </c>
      <c r="O1387" t="s">
        <v>42</v>
      </c>
      <c r="P1387" t="s">
        <v>2082</v>
      </c>
      <c r="Q1387">
        <v>5</v>
      </c>
      <c r="R1387">
        <v>0</v>
      </c>
      <c r="S1387">
        <v>0</v>
      </c>
      <c r="U1387">
        <v>58409</v>
      </c>
      <c r="V1387">
        <v>58409</v>
      </c>
      <c r="W1387">
        <v>0</v>
      </c>
      <c r="X1387">
        <v>0</v>
      </c>
      <c r="Y1387" t="s">
        <v>44</v>
      </c>
    </row>
    <row r="1388" spans="1:25" x14ac:dyDescent="0.25">
      <c r="A1388">
        <v>1387</v>
      </c>
      <c r="B1388">
        <v>63790</v>
      </c>
      <c r="C1388">
        <v>0</v>
      </c>
      <c r="D1388">
        <v>0</v>
      </c>
      <c r="E1388" t="s">
        <v>1250</v>
      </c>
      <c r="F1388" t="s">
        <v>1251</v>
      </c>
      <c r="G1388">
        <v>1</v>
      </c>
      <c r="H1388" s="6">
        <v>2164470</v>
      </c>
      <c r="I1388" s="7">
        <v>45702</v>
      </c>
      <c r="J1388" s="7">
        <v>45702</v>
      </c>
      <c r="K1388">
        <v>5</v>
      </c>
      <c r="L1388" t="s">
        <v>40</v>
      </c>
      <c r="M1388" t="s">
        <v>9</v>
      </c>
      <c r="N1388" t="s">
        <v>41</v>
      </c>
      <c r="O1388" t="s">
        <v>42</v>
      </c>
      <c r="P1388" t="s">
        <v>2082</v>
      </c>
      <c r="Q1388">
        <v>5</v>
      </c>
      <c r="R1388">
        <v>0</v>
      </c>
      <c r="S1388">
        <v>0</v>
      </c>
      <c r="U1388">
        <v>108224</v>
      </c>
      <c r="V1388">
        <v>108224</v>
      </c>
      <c r="W1388">
        <v>0</v>
      </c>
      <c r="X1388">
        <v>0</v>
      </c>
      <c r="Y1388" t="s">
        <v>44</v>
      </c>
    </row>
    <row r="1389" spans="1:25" x14ac:dyDescent="0.25">
      <c r="A1389">
        <v>1388</v>
      </c>
      <c r="B1389">
        <v>63786</v>
      </c>
      <c r="C1389">
        <v>0</v>
      </c>
      <c r="D1389">
        <v>0</v>
      </c>
      <c r="E1389" t="s">
        <v>1276</v>
      </c>
      <c r="F1389" t="s">
        <v>1277</v>
      </c>
      <c r="G1389">
        <v>1</v>
      </c>
      <c r="H1389" s="6">
        <v>3636564</v>
      </c>
      <c r="I1389" s="7">
        <v>45702</v>
      </c>
      <c r="J1389" s="7">
        <v>45702</v>
      </c>
      <c r="K1389">
        <v>5</v>
      </c>
      <c r="L1389" t="s">
        <v>40</v>
      </c>
      <c r="M1389" t="s">
        <v>9</v>
      </c>
      <c r="N1389" t="s">
        <v>41</v>
      </c>
      <c r="O1389" t="s">
        <v>42</v>
      </c>
      <c r="P1389" t="s">
        <v>2082</v>
      </c>
      <c r="Q1389">
        <v>5</v>
      </c>
      <c r="R1389">
        <v>0</v>
      </c>
      <c r="S1389">
        <v>0</v>
      </c>
      <c r="U1389">
        <v>181828</v>
      </c>
      <c r="V1389">
        <v>181828</v>
      </c>
      <c r="W1389">
        <v>0</v>
      </c>
      <c r="X1389">
        <v>0</v>
      </c>
      <c r="Y1389" t="s">
        <v>44</v>
      </c>
    </row>
    <row r="1390" spans="1:25" x14ac:dyDescent="0.25">
      <c r="A1390">
        <v>1389</v>
      </c>
      <c r="B1390">
        <v>63787</v>
      </c>
      <c r="C1390">
        <v>0</v>
      </c>
      <c r="D1390">
        <v>0</v>
      </c>
      <c r="E1390" t="s">
        <v>1278</v>
      </c>
      <c r="F1390" t="s">
        <v>1279</v>
      </c>
      <c r="G1390">
        <v>1</v>
      </c>
      <c r="H1390" s="6">
        <v>391576</v>
      </c>
      <c r="I1390" s="7">
        <v>45702</v>
      </c>
      <c r="J1390" s="7">
        <v>45702</v>
      </c>
      <c r="K1390">
        <v>5</v>
      </c>
      <c r="L1390" t="s">
        <v>40</v>
      </c>
      <c r="M1390" t="s">
        <v>9</v>
      </c>
      <c r="N1390" t="s">
        <v>41</v>
      </c>
      <c r="O1390" t="s">
        <v>42</v>
      </c>
      <c r="P1390" t="s">
        <v>2082</v>
      </c>
      <c r="Q1390">
        <v>5</v>
      </c>
      <c r="R1390">
        <v>0</v>
      </c>
      <c r="S1390">
        <v>0</v>
      </c>
      <c r="U1390">
        <v>19579</v>
      </c>
      <c r="V1390">
        <v>19579</v>
      </c>
      <c r="W1390">
        <v>0</v>
      </c>
      <c r="X1390">
        <v>0</v>
      </c>
      <c r="Y1390" t="s">
        <v>44</v>
      </c>
    </row>
    <row r="1391" spans="1:25" x14ac:dyDescent="0.25">
      <c r="A1391">
        <v>1390</v>
      </c>
      <c r="B1391">
        <v>63788</v>
      </c>
      <c r="C1391">
        <v>0</v>
      </c>
      <c r="D1391">
        <v>0</v>
      </c>
      <c r="E1391" t="s">
        <v>1278</v>
      </c>
      <c r="F1391" t="s">
        <v>1279</v>
      </c>
      <c r="G1391">
        <v>1</v>
      </c>
      <c r="H1391" s="6">
        <v>307893</v>
      </c>
      <c r="I1391" s="7">
        <v>45702</v>
      </c>
      <c r="J1391" s="7">
        <v>45702</v>
      </c>
      <c r="K1391">
        <v>5</v>
      </c>
      <c r="L1391" t="s">
        <v>40</v>
      </c>
      <c r="M1391" t="s">
        <v>9</v>
      </c>
      <c r="N1391" t="s">
        <v>41</v>
      </c>
      <c r="O1391" t="s">
        <v>42</v>
      </c>
      <c r="P1391" t="s">
        <v>2082</v>
      </c>
      <c r="Q1391">
        <v>5</v>
      </c>
      <c r="R1391">
        <v>0</v>
      </c>
      <c r="S1391">
        <v>0</v>
      </c>
      <c r="U1391">
        <v>15395</v>
      </c>
      <c r="V1391">
        <v>15395</v>
      </c>
      <c r="W1391">
        <v>0</v>
      </c>
      <c r="X1391">
        <v>0</v>
      </c>
      <c r="Y1391" t="s">
        <v>44</v>
      </c>
    </row>
    <row r="1392" spans="1:25" x14ac:dyDescent="0.25">
      <c r="A1392">
        <v>1391</v>
      </c>
      <c r="B1392">
        <v>63789</v>
      </c>
      <c r="C1392">
        <v>0</v>
      </c>
      <c r="D1392">
        <v>0</v>
      </c>
      <c r="E1392" t="s">
        <v>1278</v>
      </c>
      <c r="F1392" t="s">
        <v>1279</v>
      </c>
      <c r="G1392">
        <v>1</v>
      </c>
      <c r="H1392" s="6">
        <v>450928</v>
      </c>
      <c r="I1392" s="7">
        <v>45702</v>
      </c>
      <c r="J1392" s="7">
        <v>45702</v>
      </c>
      <c r="K1392">
        <v>5</v>
      </c>
      <c r="L1392" t="s">
        <v>40</v>
      </c>
      <c r="M1392" t="s">
        <v>9</v>
      </c>
      <c r="N1392" t="s">
        <v>41</v>
      </c>
      <c r="O1392" t="s">
        <v>42</v>
      </c>
      <c r="P1392" t="s">
        <v>2082</v>
      </c>
      <c r="Q1392">
        <v>5</v>
      </c>
      <c r="R1392">
        <v>0</v>
      </c>
      <c r="S1392">
        <v>0</v>
      </c>
      <c r="U1392">
        <v>22546</v>
      </c>
      <c r="V1392">
        <v>22546</v>
      </c>
      <c r="W1392">
        <v>0</v>
      </c>
      <c r="X1392">
        <v>0</v>
      </c>
      <c r="Y1392" t="s">
        <v>44</v>
      </c>
    </row>
    <row r="1393" spans="1:25" x14ac:dyDescent="0.25">
      <c r="A1393">
        <v>1392</v>
      </c>
      <c r="B1393">
        <v>63795</v>
      </c>
      <c r="C1393">
        <v>0</v>
      </c>
      <c r="D1393">
        <v>0</v>
      </c>
      <c r="E1393" t="s">
        <v>1068</v>
      </c>
      <c r="F1393" t="s">
        <v>1069</v>
      </c>
      <c r="G1393">
        <v>1</v>
      </c>
      <c r="H1393" s="6">
        <v>90000000</v>
      </c>
      <c r="I1393" s="7">
        <v>45702</v>
      </c>
      <c r="J1393" s="7">
        <v>45702</v>
      </c>
      <c r="K1393">
        <v>4</v>
      </c>
      <c r="L1393" t="s">
        <v>40</v>
      </c>
      <c r="M1393" t="s">
        <v>5</v>
      </c>
      <c r="N1393" t="s">
        <v>41</v>
      </c>
      <c r="O1393" t="s">
        <v>77</v>
      </c>
      <c r="P1393" t="s">
        <v>2082</v>
      </c>
      <c r="Q1393">
        <v>4</v>
      </c>
      <c r="R1393">
        <v>0</v>
      </c>
      <c r="S1393">
        <v>0</v>
      </c>
      <c r="U1393">
        <v>3600000</v>
      </c>
      <c r="V1393">
        <v>3600000</v>
      </c>
      <c r="W1393">
        <v>0</v>
      </c>
      <c r="X1393">
        <v>0</v>
      </c>
      <c r="Y1393" t="s">
        <v>48</v>
      </c>
    </row>
    <row r="1394" spans="1:25" x14ac:dyDescent="0.25">
      <c r="A1394">
        <v>1393</v>
      </c>
      <c r="B1394">
        <v>63791</v>
      </c>
      <c r="C1394">
        <v>0</v>
      </c>
      <c r="D1394">
        <v>0</v>
      </c>
      <c r="E1394" t="s">
        <v>1254</v>
      </c>
      <c r="F1394" t="s">
        <v>1255</v>
      </c>
      <c r="G1394">
        <v>1</v>
      </c>
      <c r="H1394" s="6">
        <v>1324335</v>
      </c>
      <c r="I1394" s="7">
        <v>45702</v>
      </c>
      <c r="J1394" s="7">
        <v>45702</v>
      </c>
      <c r="K1394">
        <v>5</v>
      </c>
      <c r="L1394" t="s">
        <v>40</v>
      </c>
      <c r="M1394" t="s">
        <v>9</v>
      </c>
      <c r="N1394" t="s">
        <v>41</v>
      </c>
      <c r="O1394" t="s">
        <v>42</v>
      </c>
      <c r="P1394" t="s">
        <v>2082</v>
      </c>
      <c r="Q1394">
        <v>5</v>
      </c>
      <c r="R1394">
        <v>0</v>
      </c>
      <c r="S1394">
        <v>0</v>
      </c>
      <c r="U1394">
        <v>66217</v>
      </c>
      <c r="V1394">
        <v>66217</v>
      </c>
      <c r="W1394">
        <v>0</v>
      </c>
      <c r="X1394">
        <v>0</v>
      </c>
      <c r="Y1394" t="s">
        <v>44</v>
      </c>
    </row>
    <row r="1395" spans="1:25" x14ac:dyDescent="0.25">
      <c r="A1395">
        <v>1394</v>
      </c>
      <c r="B1395">
        <v>63793</v>
      </c>
      <c r="C1395">
        <v>0</v>
      </c>
      <c r="D1395">
        <v>0</v>
      </c>
      <c r="E1395" t="s">
        <v>1258</v>
      </c>
      <c r="F1395" t="s">
        <v>1259</v>
      </c>
      <c r="G1395">
        <v>1</v>
      </c>
      <c r="H1395" s="6">
        <v>882610</v>
      </c>
      <c r="I1395" s="7">
        <v>45702</v>
      </c>
      <c r="J1395" s="7">
        <v>45702</v>
      </c>
      <c r="K1395">
        <v>5</v>
      </c>
      <c r="L1395" t="s">
        <v>40</v>
      </c>
      <c r="M1395" t="s">
        <v>9</v>
      </c>
      <c r="N1395" t="s">
        <v>41</v>
      </c>
      <c r="O1395" t="s">
        <v>42</v>
      </c>
      <c r="P1395" t="s">
        <v>2082</v>
      </c>
      <c r="Q1395">
        <v>5</v>
      </c>
      <c r="R1395">
        <v>0</v>
      </c>
      <c r="S1395">
        <v>0</v>
      </c>
      <c r="U1395">
        <v>44131</v>
      </c>
      <c r="V1395">
        <v>44130</v>
      </c>
      <c r="W1395">
        <v>0</v>
      </c>
      <c r="X1395">
        <v>0</v>
      </c>
      <c r="Y1395" t="s">
        <v>44</v>
      </c>
    </row>
    <row r="1396" spans="1:25" x14ac:dyDescent="0.25">
      <c r="A1396">
        <v>1395</v>
      </c>
      <c r="B1396">
        <v>63792</v>
      </c>
      <c r="C1396">
        <v>0</v>
      </c>
      <c r="D1396">
        <v>0</v>
      </c>
      <c r="E1396" t="s">
        <v>1256</v>
      </c>
      <c r="F1396" t="s">
        <v>1257</v>
      </c>
      <c r="G1396">
        <v>1</v>
      </c>
      <c r="H1396" s="6">
        <v>1668506</v>
      </c>
      <c r="I1396" s="7">
        <v>45702</v>
      </c>
      <c r="J1396" s="7">
        <v>45702</v>
      </c>
      <c r="K1396">
        <v>5</v>
      </c>
      <c r="L1396" t="s">
        <v>40</v>
      </c>
      <c r="M1396" t="s">
        <v>9</v>
      </c>
      <c r="N1396" t="s">
        <v>41</v>
      </c>
      <c r="O1396" t="s">
        <v>42</v>
      </c>
      <c r="P1396" t="s">
        <v>2082</v>
      </c>
      <c r="Q1396">
        <v>5</v>
      </c>
      <c r="R1396">
        <v>0</v>
      </c>
      <c r="S1396">
        <v>0</v>
      </c>
      <c r="U1396">
        <v>83425</v>
      </c>
      <c r="V1396">
        <v>83425</v>
      </c>
      <c r="W1396">
        <v>0</v>
      </c>
      <c r="X1396">
        <v>0</v>
      </c>
      <c r="Y1396" t="s">
        <v>44</v>
      </c>
    </row>
    <row r="1397" spans="1:25" x14ac:dyDescent="0.25">
      <c r="A1397">
        <v>1396</v>
      </c>
      <c r="B1397">
        <v>63794</v>
      </c>
      <c r="C1397">
        <v>0</v>
      </c>
      <c r="D1397">
        <v>0</v>
      </c>
      <c r="E1397" t="s">
        <v>1260</v>
      </c>
      <c r="F1397" t="s">
        <v>1261</v>
      </c>
      <c r="G1397">
        <v>1</v>
      </c>
      <c r="H1397" s="6">
        <v>1465755</v>
      </c>
      <c r="I1397" s="7">
        <v>45702</v>
      </c>
      <c r="J1397" s="7">
        <v>45702</v>
      </c>
      <c r="K1397">
        <v>5</v>
      </c>
      <c r="L1397" t="s">
        <v>40</v>
      </c>
      <c r="M1397" t="s">
        <v>9</v>
      </c>
      <c r="N1397" t="s">
        <v>41</v>
      </c>
      <c r="O1397" t="s">
        <v>42</v>
      </c>
      <c r="P1397" t="s">
        <v>2082</v>
      </c>
      <c r="Q1397">
        <v>5</v>
      </c>
      <c r="R1397">
        <v>0</v>
      </c>
      <c r="S1397">
        <v>0</v>
      </c>
      <c r="U1397">
        <v>73288</v>
      </c>
      <c r="V1397">
        <v>73288</v>
      </c>
      <c r="W1397">
        <v>0</v>
      </c>
      <c r="X1397">
        <v>0</v>
      </c>
      <c r="Y1397" t="s">
        <v>44</v>
      </c>
    </row>
    <row r="1398" spans="1:25" x14ac:dyDescent="0.25">
      <c r="A1398">
        <v>1397</v>
      </c>
      <c r="B1398">
        <v>63757</v>
      </c>
      <c r="C1398">
        <v>0</v>
      </c>
      <c r="D1398">
        <v>0</v>
      </c>
      <c r="E1398" t="s">
        <v>1240</v>
      </c>
      <c r="F1398" t="s">
        <v>1241</v>
      </c>
      <c r="G1398">
        <v>1</v>
      </c>
      <c r="H1398" s="6">
        <v>1689891</v>
      </c>
      <c r="I1398" s="7">
        <v>45701</v>
      </c>
      <c r="J1398" s="7">
        <v>45701</v>
      </c>
      <c r="K1398">
        <v>7</v>
      </c>
      <c r="L1398" t="s">
        <v>40</v>
      </c>
      <c r="M1398" t="s">
        <v>1</v>
      </c>
      <c r="N1398" t="s">
        <v>41</v>
      </c>
      <c r="O1398" t="s">
        <v>87</v>
      </c>
      <c r="P1398" t="s">
        <v>2082</v>
      </c>
      <c r="Q1398">
        <v>7</v>
      </c>
      <c r="R1398">
        <v>0</v>
      </c>
      <c r="S1398">
        <v>0</v>
      </c>
      <c r="U1398">
        <v>118292</v>
      </c>
      <c r="V1398">
        <v>118292</v>
      </c>
      <c r="W1398">
        <v>0</v>
      </c>
      <c r="X1398">
        <v>0</v>
      </c>
      <c r="Y1398" t="s">
        <v>390</v>
      </c>
    </row>
    <row r="1399" spans="1:25" x14ac:dyDescent="0.25">
      <c r="A1399">
        <v>1398</v>
      </c>
      <c r="B1399">
        <v>63758</v>
      </c>
      <c r="C1399">
        <v>0</v>
      </c>
      <c r="D1399">
        <v>0</v>
      </c>
      <c r="E1399" t="s">
        <v>1240</v>
      </c>
      <c r="F1399" t="s">
        <v>1241</v>
      </c>
      <c r="G1399">
        <v>1</v>
      </c>
      <c r="H1399" s="6">
        <v>5000000</v>
      </c>
      <c r="I1399" s="7">
        <v>45701</v>
      </c>
      <c r="J1399" s="7">
        <v>45701</v>
      </c>
      <c r="K1399">
        <v>7</v>
      </c>
      <c r="L1399" t="s">
        <v>40</v>
      </c>
      <c r="M1399" t="s">
        <v>1</v>
      </c>
      <c r="N1399" t="s">
        <v>41</v>
      </c>
      <c r="O1399" t="s">
        <v>87</v>
      </c>
      <c r="P1399" t="s">
        <v>2082</v>
      </c>
      <c r="Q1399">
        <v>7</v>
      </c>
      <c r="R1399">
        <v>0</v>
      </c>
      <c r="S1399">
        <v>0</v>
      </c>
      <c r="U1399">
        <v>350000</v>
      </c>
      <c r="V1399">
        <v>350000</v>
      </c>
      <c r="W1399">
        <v>0</v>
      </c>
      <c r="X1399">
        <v>0</v>
      </c>
      <c r="Y1399" t="s">
        <v>390</v>
      </c>
    </row>
    <row r="1400" spans="1:25" x14ac:dyDescent="0.25">
      <c r="A1400">
        <v>1399</v>
      </c>
      <c r="B1400">
        <v>63754</v>
      </c>
      <c r="C1400">
        <v>0</v>
      </c>
      <c r="D1400">
        <v>0</v>
      </c>
      <c r="E1400" t="s">
        <v>2045</v>
      </c>
      <c r="F1400" t="s">
        <v>2046</v>
      </c>
      <c r="G1400">
        <v>1</v>
      </c>
      <c r="H1400" s="6">
        <v>7861732</v>
      </c>
      <c r="I1400" s="7">
        <v>45700</v>
      </c>
      <c r="J1400" s="7">
        <v>45700</v>
      </c>
      <c r="K1400">
        <v>7</v>
      </c>
      <c r="L1400" t="s">
        <v>40</v>
      </c>
      <c r="M1400" t="s">
        <v>5</v>
      </c>
      <c r="N1400" t="s">
        <v>41</v>
      </c>
      <c r="O1400" t="s">
        <v>57</v>
      </c>
      <c r="P1400" t="s">
        <v>2082</v>
      </c>
      <c r="Q1400">
        <v>7</v>
      </c>
      <c r="R1400">
        <v>0</v>
      </c>
      <c r="S1400">
        <v>0</v>
      </c>
      <c r="U1400">
        <v>550321</v>
      </c>
      <c r="V1400">
        <v>550321</v>
      </c>
      <c r="W1400">
        <v>0</v>
      </c>
      <c r="X1400">
        <v>0</v>
      </c>
      <c r="Y1400" t="s">
        <v>48</v>
      </c>
    </row>
    <row r="1401" spans="1:25" x14ac:dyDescent="0.25">
      <c r="A1401">
        <v>1400</v>
      </c>
      <c r="B1401">
        <v>63756</v>
      </c>
      <c r="C1401">
        <v>0</v>
      </c>
      <c r="D1401">
        <v>0</v>
      </c>
      <c r="E1401" t="s">
        <v>335</v>
      </c>
      <c r="F1401" t="s">
        <v>336</v>
      </c>
      <c r="G1401">
        <v>1</v>
      </c>
      <c r="H1401" s="6">
        <v>3142366</v>
      </c>
      <c r="I1401" s="7">
        <v>45700</v>
      </c>
      <c r="J1401" s="7">
        <v>45700</v>
      </c>
      <c r="K1401">
        <v>15</v>
      </c>
      <c r="L1401" t="s">
        <v>40</v>
      </c>
      <c r="M1401" t="s">
        <v>5</v>
      </c>
      <c r="N1401" t="s">
        <v>41</v>
      </c>
      <c r="O1401" t="s">
        <v>47</v>
      </c>
      <c r="P1401" t="s">
        <v>2082</v>
      </c>
      <c r="Q1401">
        <v>15</v>
      </c>
      <c r="R1401">
        <v>0</v>
      </c>
      <c r="S1401">
        <v>0</v>
      </c>
      <c r="U1401">
        <v>471355</v>
      </c>
      <c r="V1401">
        <v>471355</v>
      </c>
      <c r="W1401">
        <v>0</v>
      </c>
      <c r="X1401">
        <v>0</v>
      </c>
      <c r="Y1401" t="s">
        <v>48</v>
      </c>
    </row>
    <row r="1402" spans="1:25" x14ac:dyDescent="0.25">
      <c r="A1402">
        <v>1401</v>
      </c>
      <c r="B1402">
        <v>64102</v>
      </c>
      <c r="C1402">
        <v>0</v>
      </c>
      <c r="D1402">
        <v>0</v>
      </c>
      <c r="E1402" t="s">
        <v>279</v>
      </c>
      <c r="F1402" t="s">
        <v>280</v>
      </c>
      <c r="G1402">
        <v>1</v>
      </c>
      <c r="H1402" s="6">
        <v>10063314</v>
      </c>
      <c r="I1402" s="7">
        <v>45700</v>
      </c>
      <c r="J1402" s="7">
        <v>45700</v>
      </c>
      <c r="K1402" t="s">
        <v>80</v>
      </c>
      <c r="L1402" t="s">
        <v>40</v>
      </c>
      <c r="M1402" t="s">
        <v>5</v>
      </c>
      <c r="N1402" t="s">
        <v>41</v>
      </c>
      <c r="O1402" t="s">
        <v>57</v>
      </c>
      <c r="P1402" t="s">
        <v>2082</v>
      </c>
      <c r="Q1402">
        <v>6.8</v>
      </c>
      <c r="R1402">
        <v>0</v>
      </c>
      <c r="S1402">
        <v>0</v>
      </c>
      <c r="U1402">
        <v>684305</v>
      </c>
      <c r="V1402">
        <v>684305</v>
      </c>
      <c r="W1402">
        <v>0</v>
      </c>
      <c r="X1402">
        <v>0</v>
      </c>
      <c r="Y1402" t="s">
        <v>81</v>
      </c>
    </row>
    <row r="1403" spans="1:25" x14ac:dyDescent="0.25">
      <c r="A1403">
        <v>1402</v>
      </c>
      <c r="B1403">
        <v>64101</v>
      </c>
      <c r="C1403">
        <v>0</v>
      </c>
      <c r="D1403">
        <v>0</v>
      </c>
      <c r="E1403" t="s">
        <v>191</v>
      </c>
      <c r="F1403" t="s">
        <v>192</v>
      </c>
      <c r="G1403">
        <v>1</v>
      </c>
      <c r="H1403" s="6">
        <v>209018</v>
      </c>
      <c r="I1403" s="7">
        <v>45700</v>
      </c>
      <c r="J1403" s="7">
        <v>45700</v>
      </c>
      <c r="K1403" t="s">
        <v>80</v>
      </c>
      <c r="L1403" t="s">
        <v>40</v>
      </c>
      <c r="M1403" t="s">
        <v>5</v>
      </c>
      <c r="N1403" t="s">
        <v>41</v>
      </c>
      <c r="O1403" t="s">
        <v>57</v>
      </c>
      <c r="P1403" t="s">
        <v>2082</v>
      </c>
      <c r="Q1403">
        <v>6.8</v>
      </c>
      <c r="R1403">
        <v>0</v>
      </c>
      <c r="S1403">
        <v>0</v>
      </c>
      <c r="U1403">
        <v>14213</v>
      </c>
      <c r="V1403">
        <v>14213</v>
      </c>
      <c r="W1403">
        <v>0</v>
      </c>
      <c r="X1403">
        <v>0</v>
      </c>
      <c r="Y1403" t="s">
        <v>81</v>
      </c>
    </row>
    <row r="1404" spans="1:25" x14ac:dyDescent="0.25">
      <c r="A1404">
        <v>1403</v>
      </c>
      <c r="B1404">
        <v>63755</v>
      </c>
      <c r="C1404">
        <v>0</v>
      </c>
      <c r="D1404">
        <v>0</v>
      </c>
      <c r="E1404" t="s">
        <v>197</v>
      </c>
      <c r="F1404" t="s">
        <v>198</v>
      </c>
      <c r="G1404">
        <v>1</v>
      </c>
      <c r="H1404" s="6">
        <v>740200</v>
      </c>
      <c r="I1404" s="7">
        <v>45700</v>
      </c>
      <c r="J1404" s="7">
        <v>45700</v>
      </c>
      <c r="K1404">
        <v>15</v>
      </c>
      <c r="L1404" t="s">
        <v>40</v>
      </c>
      <c r="M1404" t="s">
        <v>5</v>
      </c>
      <c r="N1404" t="s">
        <v>41</v>
      </c>
      <c r="O1404" t="s">
        <v>47</v>
      </c>
      <c r="P1404" t="s">
        <v>2082</v>
      </c>
      <c r="Q1404">
        <v>15</v>
      </c>
      <c r="R1404">
        <v>0</v>
      </c>
      <c r="S1404">
        <v>0</v>
      </c>
      <c r="U1404">
        <v>111030</v>
      </c>
      <c r="V1404">
        <v>111030</v>
      </c>
      <c r="W1404">
        <v>0</v>
      </c>
      <c r="X1404">
        <v>0</v>
      </c>
      <c r="Y1404" t="s">
        <v>48</v>
      </c>
    </row>
    <row r="1405" spans="1:25" x14ac:dyDescent="0.25">
      <c r="A1405">
        <v>1404</v>
      </c>
      <c r="B1405">
        <v>63753</v>
      </c>
      <c r="C1405">
        <v>0</v>
      </c>
      <c r="D1405">
        <v>0</v>
      </c>
      <c r="E1405" t="s">
        <v>2033</v>
      </c>
      <c r="F1405" t="s">
        <v>2034</v>
      </c>
      <c r="G1405">
        <v>1</v>
      </c>
      <c r="H1405" s="6">
        <v>21044051</v>
      </c>
      <c r="I1405" s="7">
        <v>45700</v>
      </c>
      <c r="J1405" s="7">
        <v>45700</v>
      </c>
      <c r="K1405">
        <v>7</v>
      </c>
      <c r="L1405" t="s">
        <v>40</v>
      </c>
      <c r="M1405" t="s">
        <v>5</v>
      </c>
      <c r="N1405" t="s">
        <v>41</v>
      </c>
      <c r="O1405" t="s">
        <v>57</v>
      </c>
      <c r="P1405" t="s">
        <v>2082</v>
      </c>
      <c r="Q1405">
        <v>7</v>
      </c>
      <c r="R1405">
        <v>0</v>
      </c>
      <c r="S1405">
        <v>0</v>
      </c>
      <c r="U1405">
        <v>1473084</v>
      </c>
      <c r="V1405">
        <v>1473084</v>
      </c>
      <c r="W1405">
        <v>0</v>
      </c>
      <c r="X1405">
        <v>0</v>
      </c>
      <c r="Y1405" t="s">
        <v>444</v>
      </c>
    </row>
    <row r="1406" spans="1:25" x14ac:dyDescent="0.25">
      <c r="A1406">
        <v>1405</v>
      </c>
      <c r="B1406">
        <v>64100</v>
      </c>
      <c r="C1406">
        <v>0</v>
      </c>
      <c r="D1406">
        <v>0</v>
      </c>
      <c r="E1406" t="s">
        <v>176</v>
      </c>
      <c r="F1406" t="s">
        <v>177</v>
      </c>
      <c r="G1406">
        <v>1</v>
      </c>
      <c r="H1406" s="6">
        <v>283984</v>
      </c>
      <c r="I1406" s="7">
        <v>45700</v>
      </c>
      <c r="J1406" s="7">
        <v>45700</v>
      </c>
      <c r="K1406" t="s">
        <v>80</v>
      </c>
      <c r="L1406" t="s">
        <v>40</v>
      </c>
      <c r="M1406" t="s">
        <v>5</v>
      </c>
      <c r="N1406" t="s">
        <v>41</v>
      </c>
      <c r="O1406" t="s">
        <v>57</v>
      </c>
      <c r="P1406" t="s">
        <v>2082</v>
      </c>
      <c r="Q1406">
        <v>6.8</v>
      </c>
      <c r="R1406">
        <v>0</v>
      </c>
      <c r="S1406">
        <v>0</v>
      </c>
      <c r="U1406">
        <v>19311</v>
      </c>
      <c r="V1406">
        <v>19311</v>
      </c>
      <c r="W1406">
        <v>0</v>
      </c>
      <c r="X1406">
        <v>0</v>
      </c>
      <c r="Y1406" t="s">
        <v>81</v>
      </c>
    </row>
    <row r="1407" spans="1:25" x14ac:dyDescent="0.25">
      <c r="A1407">
        <v>1406</v>
      </c>
      <c r="B1407">
        <v>64098</v>
      </c>
      <c r="C1407">
        <v>0</v>
      </c>
      <c r="D1407">
        <v>0</v>
      </c>
      <c r="E1407" t="s">
        <v>172</v>
      </c>
      <c r="F1407" t="s">
        <v>173</v>
      </c>
      <c r="G1407">
        <v>1</v>
      </c>
      <c r="H1407" s="6">
        <v>274017</v>
      </c>
      <c r="I1407" s="7">
        <v>45700</v>
      </c>
      <c r="J1407" s="7">
        <v>45700</v>
      </c>
      <c r="K1407" t="s">
        <v>80</v>
      </c>
      <c r="L1407" t="s">
        <v>40</v>
      </c>
      <c r="M1407" t="s">
        <v>5</v>
      </c>
      <c r="N1407" t="s">
        <v>41</v>
      </c>
      <c r="O1407" t="s">
        <v>57</v>
      </c>
      <c r="P1407" t="s">
        <v>2082</v>
      </c>
      <c r="Q1407">
        <v>6.8</v>
      </c>
      <c r="R1407">
        <v>0</v>
      </c>
      <c r="S1407">
        <v>0</v>
      </c>
      <c r="U1407">
        <v>18633</v>
      </c>
      <c r="V1407">
        <v>18633</v>
      </c>
      <c r="W1407">
        <v>0</v>
      </c>
      <c r="X1407">
        <v>0</v>
      </c>
      <c r="Y1407" t="s">
        <v>81</v>
      </c>
    </row>
    <row r="1408" spans="1:25" x14ac:dyDescent="0.25">
      <c r="A1408">
        <v>1407</v>
      </c>
      <c r="B1408">
        <v>64099</v>
      </c>
      <c r="C1408">
        <v>0</v>
      </c>
      <c r="D1408">
        <v>0</v>
      </c>
      <c r="E1408" t="s">
        <v>170</v>
      </c>
      <c r="F1408" t="s">
        <v>171</v>
      </c>
      <c r="G1408">
        <v>1</v>
      </c>
      <c r="H1408" s="6">
        <v>157492</v>
      </c>
      <c r="I1408" s="7">
        <v>45700</v>
      </c>
      <c r="J1408" s="7">
        <v>45700</v>
      </c>
      <c r="K1408" t="s">
        <v>80</v>
      </c>
      <c r="L1408" t="s">
        <v>40</v>
      </c>
      <c r="M1408" t="s">
        <v>5</v>
      </c>
      <c r="N1408" t="s">
        <v>41</v>
      </c>
      <c r="O1408" t="s">
        <v>57</v>
      </c>
      <c r="P1408" t="s">
        <v>2082</v>
      </c>
      <c r="Q1408">
        <v>6.8</v>
      </c>
      <c r="R1408">
        <v>0</v>
      </c>
      <c r="S1408">
        <v>0</v>
      </c>
      <c r="U1408">
        <v>10709</v>
      </c>
      <c r="V1408">
        <v>10709</v>
      </c>
      <c r="W1408">
        <v>0</v>
      </c>
      <c r="X1408">
        <v>0</v>
      </c>
      <c r="Y1408" t="s">
        <v>81</v>
      </c>
    </row>
    <row r="1409" spans="1:25" x14ac:dyDescent="0.25">
      <c r="A1409">
        <v>1408</v>
      </c>
      <c r="B1409">
        <v>64097</v>
      </c>
      <c r="C1409">
        <v>0</v>
      </c>
      <c r="D1409">
        <v>0</v>
      </c>
      <c r="E1409" t="s">
        <v>168</v>
      </c>
      <c r="F1409" t="s">
        <v>169</v>
      </c>
      <c r="G1409">
        <v>1</v>
      </c>
      <c r="H1409" s="6">
        <v>197858</v>
      </c>
      <c r="I1409" s="7">
        <v>45700</v>
      </c>
      <c r="J1409" s="7">
        <v>45700</v>
      </c>
      <c r="K1409" t="s">
        <v>80</v>
      </c>
      <c r="L1409" t="s">
        <v>40</v>
      </c>
      <c r="M1409" t="s">
        <v>5</v>
      </c>
      <c r="N1409" t="s">
        <v>41</v>
      </c>
      <c r="O1409" t="s">
        <v>57</v>
      </c>
      <c r="P1409" t="s">
        <v>2082</v>
      </c>
      <c r="Q1409">
        <v>6.8</v>
      </c>
      <c r="R1409">
        <v>0</v>
      </c>
      <c r="S1409">
        <v>0</v>
      </c>
      <c r="U1409">
        <v>13454</v>
      </c>
      <c r="V1409">
        <v>13454</v>
      </c>
      <c r="W1409">
        <v>0</v>
      </c>
      <c r="X1409">
        <v>0</v>
      </c>
      <c r="Y1409" t="s">
        <v>81</v>
      </c>
    </row>
    <row r="1410" spans="1:25" x14ac:dyDescent="0.25">
      <c r="A1410">
        <v>1409</v>
      </c>
      <c r="B1410">
        <v>64096</v>
      </c>
      <c r="C1410">
        <v>0</v>
      </c>
      <c r="D1410">
        <v>0</v>
      </c>
      <c r="E1410" t="s">
        <v>78</v>
      </c>
      <c r="F1410" t="s">
        <v>79</v>
      </c>
      <c r="G1410">
        <v>1</v>
      </c>
      <c r="H1410" s="6">
        <v>232434</v>
      </c>
      <c r="I1410" s="7">
        <v>45700</v>
      </c>
      <c r="J1410" s="7">
        <v>45700</v>
      </c>
      <c r="K1410" t="s">
        <v>80</v>
      </c>
      <c r="L1410" t="s">
        <v>40</v>
      </c>
      <c r="M1410" t="s">
        <v>5</v>
      </c>
      <c r="N1410" t="s">
        <v>41</v>
      </c>
      <c r="O1410" t="s">
        <v>57</v>
      </c>
      <c r="P1410" t="s">
        <v>2082</v>
      </c>
      <c r="Q1410">
        <v>6.8</v>
      </c>
      <c r="R1410">
        <v>0</v>
      </c>
      <c r="S1410">
        <v>0</v>
      </c>
      <c r="U1410">
        <v>15806</v>
      </c>
      <c r="V1410">
        <v>15806</v>
      </c>
      <c r="W1410">
        <v>0</v>
      </c>
      <c r="X1410">
        <v>0</v>
      </c>
      <c r="Y1410" t="s">
        <v>81</v>
      </c>
    </row>
    <row r="1411" spans="1:25" x14ac:dyDescent="0.25">
      <c r="A1411">
        <v>1410</v>
      </c>
      <c r="B1411">
        <v>64095</v>
      </c>
      <c r="C1411">
        <v>0</v>
      </c>
      <c r="D1411">
        <v>0</v>
      </c>
      <c r="E1411" t="s">
        <v>88</v>
      </c>
      <c r="F1411" t="s">
        <v>89</v>
      </c>
      <c r="G1411">
        <v>1</v>
      </c>
      <c r="H1411" s="6">
        <v>82473</v>
      </c>
      <c r="I1411" s="7">
        <v>45700</v>
      </c>
      <c r="J1411" s="7">
        <v>45700</v>
      </c>
      <c r="K1411" t="s">
        <v>80</v>
      </c>
      <c r="L1411" t="s">
        <v>40</v>
      </c>
      <c r="M1411" t="s">
        <v>5</v>
      </c>
      <c r="N1411" t="s">
        <v>41</v>
      </c>
      <c r="O1411" t="s">
        <v>57</v>
      </c>
      <c r="P1411" t="s">
        <v>2082</v>
      </c>
      <c r="Q1411">
        <v>6.8</v>
      </c>
      <c r="R1411">
        <v>0</v>
      </c>
      <c r="S1411">
        <v>0</v>
      </c>
      <c r="U1411">
        <v>5608</v>
      </c>
      <c r="V1411">
        <v>5608</v>
      </c>
      <c r="W1411">
        <v>0</v>
      </c>
      <c r="X1411">
        <v>0</v>
      </c>
      <c r="Y1411" t="s">
        <v>81</v>
      </c>
    </row>
    <row r="1412" spans="1:25" x14ac:dyDescent="0.25">
      <c r="A1412">
        <v>1411</v>
      </c>
      <c r="B1412">
        <v>64094</v>
      </c>
      <c r="C1412">
        <v>0</v>
      </c>
      <c r="D1412">
        <v>0</v>
      </c>
      <c r="E1412" t="s">
        <v>105</v>
      </c>
      <c r="F1412" t="s">
        <v>106</v>
      </c>
      <c r="G1412">
        <v>1</v>
      </c>
      <c r="H1412" s="6">
        <v>94814</v>
      </c>
      <c r="I1412" s="7">
        <v>45700</v>
      </c>
      <c r="J1412" s="7">
        <v>45700</v>
      </c>
      <c r="K1412" t="s">
        <v>80</v>
      </c>
      <c r="L1412" t="s">
        <v>40</v>
      </c>
      <c r="M1412" t="s">
        <v>5</v>
      </c>
      <c r="N1412" t="s">
        <v>41</v>
      </c>
      <c r="O1412" t="s">
        <v>57</v>
      </c>
      <c r="P1412" t="s">
        <v>2082</v>
      </c>
      <c r="Q1412">
        <v>6.8</v>
      </c>
      <c r="R1412">
        <v>0</v>
      </c>
      <c r="S1412">
        <v>0</v>
      </c>
      <c r="U1412">
        <v>6447</v>
      </c>
      <c r="V1412">
        <v>6447</v>
      </c>
      <c r="W1412">
        <v>0</v>
      </c>
      <c r="X1412">
        <v>0</v>
      </c>
      <c r="Y1412" t="s">
        <v>81</v>
      </c>
    </row>
    <row r="1413" spans="1:25" x14ac:dyDescent="0.25">
      <c r="A1413">
        <v>1412</v>
      </c>
      <c r="B1413">
        <v>63738</v>
      </c>
      <c r="C1413">
        <v>0</v>
      </c>
      <c r="D1413">
        <v>0</v>
      </c>
      <c r="E1413" t="s">
        <v>1091</v>
      </c>
      <c r="F1413" t="s">
        <v>1092</v>
      </c>
      <c r="G1413">
        <v>1</v>
      </c>
      <c r="H1413" s="6">
        <v>6174703</v>
      </c>
      <c r="I1413" s="7">
        <v>45699</v>
      </c>
      <c r="J1413" s="7">
        <v>45699</v>
      </c>
      <c r="K1413">
        <v>15</v>
      </c>
      <c r="L1413" t="s">
        <v>40</v>
      </c>
      <c r="M1413" t="s">
        <v>5</v>
      </c>
      <c r="N1413" t="s">
        <v>41</v>
      </c>
      <c r="O1413" t="s">
        <v>77</v>
      </c>
      <c r="P1413" t="s">
        <v>2082</v>
      </c>
      <c r="Q1413">
        <v>3.5</v>
      </c>
      <c r="R1413">
        <v>11.5</v>
      </c>
      <c r="S1413">
        <v>0</v>
      </c>
      <c r="U1413">
        <v>926205</v>
      </c>
      <c r="V1413">
        <v>216115</v>
      </c>
      <c r="W1413">
        <v>710091</v>
      </c>
      <c r="X1413">
        <v>0</v>
      </c>
      <c r="Y1413" t="s">
        <v>44</v>
      </c>
    </row>
    <row r="1414" spans="1:25" x14ac:dyDescent="0.25">
      <c r="A1414">
        <v>1413</v>
      </c>
      <c r="B1414">
        <v>63739</v>
      </c>
      <c r="C1414">
        <v>0</v>
      </c>
      <c r="D1414">
        <v>0</v>
      </c>
      <c r="E1414" t="s">
        <v>1868</v>
      </c>
      <c r="F1414" t="s">
        <v>1869</v>
      </c>
      <c r="G1414">
        <v>1</v>
      </c>
      <c r="H1414" s="6">
        <v>680945</v>
      </c>
      <c r="I1414" s="7">
        <v>45699</v>
      </c>
      <c r="J1414" s="7">
        <v>45699</v>
      </c>
      <c r="K1414">
        <v>15</v>
      </c>
      <c r="L1414" t="s">
        <v>40</v>
      </c>
      <c r="M1414" t="s">
        <v>5</v>
      </c>
      <c r="N1414" t="s">
        <v>41</v>
      </c>
      <c r="O1414" t="s">
        <v>77</v>
      </c>
      <c r="P1414" t="s">
        <v>2082</v>
      </c>
      <c r="Q1414">
        <v>3.5</v>
      </c>
      <c r="R1414">
        <v>11.5</v>
      </c>
      <c r="S1414">
        <v>0</v>
      </c>
      <c r="U1414">
        <v>102142</v>
      </c>
      <c r="V1414">
        <v>23833</v>
      </c>
      <c r="W1414">
        <v>78309</v>
      </c>
      <c r="X1414">
        <v>0</v>
      </c>
      <c r="Y1414" t="s">
        <v>44</v>
      </c>
    </row>
    <row r="1415" spans="1:25" x14ac:dyDescent="0.25">
      <c r="A1415">
        <v>1414</v>
      </c>
      <c r="B1415">
        <v>63736</v>
      </c>
      <c r="C1415">
        <v>0</v>
      </c>
      <c r="D1415">
        <v>0</v>
      </c>
      <c r="E1415" t="s">
        <v>1099</v>
      </c>
      <c r="F1415" t="s">
        <v>1100</v>
      </c>
      <c r="G1415">
        <v>1</v>
      </c>
      <c r="H1415" s="6">
        <v>13955729</v>
      </c>
      <c r="I1415" s="7">
        <v>45699</v>
      </c>
      <c r="J1415" s="7">
        <v>45699</v>
      </c>
      <c r="K1415">
        <v>15</v>
      </c>
      <c r="L1415" t="s">
        <v>40</v>
      </c>
      <c r="M1415" t="s">
        <v>5</v>
      </c>
      <c r="N1415" t="s">
        <v>41</v>
      </c>
      <c r="O1415" t="s">
        <v>77</v>
      </c>
      <c r="P1415" t="s">
        <v>2082</v>
      </c>
      <c r="Q1415">
        <v>3.5</v>
      </c>
      <c r="R1415">
        <v>11.5</v>
      </c>
      <c r="S1415">
        <v>0</v>
      </c>
      <c r="U1415">
        <v>2093359</v>
      </c>
      <c r="V1415">
        <v>488451</v>
      </c>
      <c r="W1415">
        <v>1604909</v>
      </c>
      <c r="X1415">
        <v>0</v>
      </c>
      <c r="Y1415" t="s">
        <v>44</v>
      </c>
    </row>
    <row r="1416" spans="1:25" x14ac:dyDescent="0.25">
      <c r="A1416">
        <v>1415</v>
      </c>
      <c r="B1416">
        <v>63737</v>
      </c>
      <c r="C1416">
        <v>0</v>
      </c>
      <c r="D1416">
        <v>0</v>
      </c>
      <c r="E1416" t="s">
        <v>1097</v>
      </c>
      <c r="F1416" t="s">
        <v>1098</v>
      </c>
      <c r="G1416">
        <v>1</v>
      </c>
      <c r="H1416" s="6">
        <v>3081219</v>
      </c>
      <c r="I1416" s="7">
        <v>45699</v>
      </c>
      <c r="J1416" s="7">
        <v>45699</v>
      </c>
      <c r="K1416">
        <v>15</v>
      </c>
      <c r="L1416" t="s">
        <v>40</v>
      </c>
      <c r="M1416" t="s">
        <v>5</v>
      </c>
      <c r="N1416" t="s">
        <v>41</v>
      </c>
      <c r="O1416" t="s">
        <v>77</v>
      </c>
      <c r="P1416" t="s">
        <v>2082</v>
      </c>
      <c r="Q1416">
        <v>3.5</v>
      </c>
      <c r="R1416">
        <v>11.5</v>
      </c>
      <c r="S1416">
        <v>0</v>
      </c>
      <c r="U1416">
        <v>462183</v>
      </c>
      <c r="V1416">
        <v>107843</v>
      </c>
      <c r="W1416">
        <v>354340</v>
      </c>
      <c r="X1416">
        <v>0</v>
      </c>
      <c r="Y1416" t="s">
        <v>44</v>
      </c>
    </row>
    <row r="1417" spans="1:25" x14ac:dyDescent="0.25">
      <c r="A1417">
        <v>1416</v>
      </c>
      <c r="B1417">
        <v>63726</v>
      </c>
      <c r="C1417">
        <v>0</v>
      </c>
      <c r="D1417">
        <v>0</v>
      </c>
      <c r="E1417" t="s">
        <v>1113</v>
      </c>
      <c r="F1417" t="s">
        <v>1114</v>
      </c>
      <c r="G1417">
        <v>1</v>
      </c>
      <c r="H1417" s="6">
        <v>7158910</v>
      </c>
      <c r="I1417" s="7">
        <v>45699</v>
      </c>
      <c r="J1417" s="7">
        <v>45699</v>
      </c>
      <c r="K1417">
        <v>15</v>
      </c>
      <c r="L1417" t="s">
        <v>40</v>
      </c>
      <c r="M1417" t="s">
        <v>5</v>
      </c>
      <c r="N1417" t="s">
        <v>41</v>
      </c>
      <c r="O1417" t="s">
        <v>77</v>
      </c>
      <c r="P1417" t="s">
        <v>2082</v>
      </c>
      <c r="Q1417">
        <v>8</v>
      </c>
      <c r="R1417">
        <v>7</v>
      </c>
      <c r="S1417">
        <v>0</v>
      </c>
      <c r="U1417">
        <v>1073837</v>
      </c>
      <c r="V1417">
        <v>572713</v>
      </c>
      <c r="W1417">
        <v>501124</v>
      </c>
      <c r="X1417">
        <v>0</v>
      </c>
      <c r="Y1417" t="s">
        <v>250</v>
      </c>
    </row>
    <row r="1418" spans="1:25" x14ac:dyDescent="0.25">
      <c r="A1418">
        <v>1417</v>
      </c>
      <c r="B1418">
        <v>63727</v>
      </c>
      <c r="C1418">
        <v>0</v>
      </c>
      <c r="D1418">
        <v>0</v>
      </c>
      <c r="E1418" t="s">
        <v>1113</v>
      </c>
      <c r="F1418" t="s">
        <v>1114</v>
      </c>
      <c r="G1418">
        <v>1</v>
      </c>
      <c r="H1418" s="6">
        <v>7106507</v>
      </c>
      <c r="I1418" s="7">
        <v>45699</v>
      </c>
      <c r="J1418" s="7">
        <v>45699</v>
      </c>
      <c r="K1418">
        <v>15</v>
      </c>
      <c r="L1418" t="s">
        <v>40</v>
      </c>
      <c r="M1418" t="s">
        <v>5</v>
      </c>
      <c r="N1418" t="s">
        <v>41</v>
      </c>
      <c r="O1418" t="s">
        <v>77</v>
      </c>
      <c r="P1418" t="s">
        <v>2082</v>
      </c>
      <c r="Q1418">
        <v>8</v>
      </c>
      <c r="R1418">
        <v>7</v>
      </c>
      <c r="S1418">
        <v>0</v>
      </c>
      <c r="U1418">
        <v>1065976</v>
      </c>
      <c r="V1418">
        <v>568521</v>
      </c>
      <c r="W1418">
        <v>497455</v>
      </c>
      <c r="X1418">
        <v>0</v>
      </c>
      <c r="Y1418" t="s">
        <v>250</v>
      </c>
    </row>
    <row r="1419" spans="1:25" x14ac:dyDescent="0.25">
      <c r="A1419">
        <v>1418</v>
      </c>
      <c r="B1419">
        <v>64107</v>
      </c>
      <c r="C1419">
        <v>0</v>
      </c>
      <c r="D1419">
        <v>0</v>
      </c>
      <c r="E1419" t="s">
        <v>1101</v>
      </c>
      <c r="F1419" t="s">
        <v>1102</v>
      </c>
      <c r="G1419">
        <v>1</v>
      </c>
      <c r="H1419" s="6">
        <v>180198</v>
      </c>
      <c r="I1419" s="7">
        <v>45699</v>
      </c>
      <c r="J1419" s="7">
        <v>45699</v>
      </c>
      <c r="K1419">
        <v>15</v>
      </c>
      <c r="L1419" t="s">
        <v>40</v>
      </c>
      <c r="M1419" t="s">
        <v>5</v>
      </c>
      <c r="N1419" t="s">
        <v>41</v>
      </c>
      <c r="O1419" t="s">
        <v>54</v>
      </c>
      <c r="P1419" t="s">
        <v>2082</v>
      </c>
      <c r="Q1419">
        <v>10</v>
      </c>
      <c r="R1419">
        <v>5</v>
      </c>
      <c r="S1419">
        <v>0</v>
      </c>
      <c r="U1419">
        <v>27030</v>
      </c>
      <c r="V1419">
        <v>18020</v>
      </c>
      <c r="W1419">
        <v>9010</v>
      </c>
      <c r="X1419">
        <v>0</v>
      </c>
      <c r="Y1419" t="s">
        <v>48</v>
      </c>
    </row>
    <row r="1420" spans="1:25" x14ac:dyDescent="0.25">
      <c r="A1420">
        <v>1419</v>
      </c>
      <c r="B1420">
        <v>63735</v>
      </c>
      <c r="C1420">
        <v>0</v>
      </c>
      <c r="D1420">
        <v>0</v>
      </c>
      <c r="E1420" t="s">
        <v>1109</v>
      </c>
      <c r="F1420" t="s">
        <v>1110</v>
      </c>
      <c r="G1420">
        <v>1</v>
      </c>
      <c r="H1420" s="6">
        <v>31041506</v>
      </c>
      <c r="I1420" s="7">
        <v>45699</v>
      </c>
      <c r="J1420" s="7">
        <v>45699</v>
      </c>
      <c r="K1420">
        <v>15</v>
      </c>
      <c r="L1420" t="s">
        <v>40</v>
      </c>
      <c r="M1420" t="s">
        <v>5</v>
      </c>
      <c r="N1420" t="s">
        <v>41</v>
      </c>
      <c r="O1420" t="s">
        <v>77</v>
      </c>
      <c r="P1420" t="s">
        <v>2082</v>
      </c>
      <c r="Q1420">
        <v>3.5</v>
      </c>
      <c r="R1420">
        <v>11.5</v>
      </c>
      <c r="S1420">
        <v>0</v>
      </c>
      <c r="U1420">
        <v>4656226</v>
      </c>
      <c r="V1420">
        <v>1086453</v>
      </c>
      <c r="W1420">
        <v>3569773</v>
      </c>
      <c r="X1420">
        <v>0</v>
      </c>
      <c r="Y1420" t="s">
        <v>44</v>
      </c>
    </row>
    <row r="1421" spans="1:25" x14ac:dyDescent="0.25">
      <c r="A1421">
        <v>1420</v>
      </c>
      <c r="B1421">
        <v>63734</v>
      </c>
      <c r="C1421">
        <v>0</v>
      </c>
      <c r="D1421">
        <v>0</v>
      </c>
      <c r="E1421" t="s">
        <v>1105</v>
      </c>
      <c r="F1421" t="s">
        <v>1106</v>
      </c>
      <c r="G1421">
        <v>1</v>
      </c>
      <c r="H1421" s="6">
        <v>42780235</v>
      </c>
      <c r="I1421" s="7">
        <v>45699</v>
      </c>
      <c r="J1421" s="7">
        <v>45699</v>
      </c>
      <c r="K1421">
        <v>15</v>
      </c>
      <c r="L1421" t="s">
        <v>40</v>
      </c>
      <c r="M1421" t="s">
        <v>5</v>
      </c>
      <c r="N1421" t="s">
        <v>41</v>
      </c>
      <c r="O1421" t="s">
        <v>77</v>
      </c>
      <c r="P1421" t="s">
        <v>2082</v>
      </c>
      <c r="Q1421">
        <v>3.5</v>
      </c>
      <c r="R1421">
        <v>11.5</v>
      </c>
      <c r="S1421">
        <v>0</v>
      </c>
      <c r="U1421">
        <v>6417035</v>
      </c>
      <c r="V1421">
        <v>1497308</v>
      </c>
      <c r="W1421">
        <v>4919727</v>
      </c>
      <c r="X1421">
        <v>0</v>
      </c>
      <c r="Y1421" t="s">
        <v>44</v>
      </c>
    </row>
    <row r="1422" spans="1:25" x14ac:dyDescent="0.25">
      <c r="A1422">
        <v>1421</v>
      </c>
      <c r="B1422">
        <v>63744</v>
      </c>
      <c r="C1422">
        <v>0</v>
      </c>
      <c r="D1422">
        <v>0</v>
      </c>
      <c r="E1422" t="s">
        <v>606</v>
      </c>
      <c r="F1422" t="s">
        <v>607</v>
      </c>
      <c r="G1422">
        <v>1</v>
      </c>
      <c r="H1422" s="6">
        <v>5916650</v>
      </c>
      <c r="I1422" s="7">
        <v>45699</v>
      </c>
      <c r="J1422" s="7">
        <v>45699</v>
      </c>
      <c r="K1422">
        <v>14</v>
      </c>
      <c r="L1422" t="s">
        <v>40</v>
      </c>
      <c r="M1422" t="s">
        <v>5</v>
      </c>
      <c r="N1422" t="s">
        <v>41</v>
      </c>
      <c r="O1422" t="s">
        <v>57</v>
      </c>
      <c r="P1422" t="s">
        <v>2082</v>
      </c>
      <c r="Q1422">
        <v>9</v>
      </c>
      <c r="R1422">
        <v>5</v>
      </c>
      <c r="S1422">
        <v>0</v>
      </c>
      <c r="U1422">
        <v>828331</v>
      </c>
      <c r="V1422">
        <v>532498</v>
      </c>
      <c r="W1422">
        <v>295832</v>
      </c>
      <c r="X1422">
        <v>0</v>
      </c>
      <c r="Y1422" t="s">
        <v>48</v>
      </c>
    </row>
    <row r="1423" spans="1:25" x14ac:dyDescent="0.25">
      <c r="A1423">
        <v>1422</v>
      </c>
      <c r="B1423">
        <v>63750</v>
      </c>
      <c r="C1423">
        <v>0</v>
      </c>
      <c r="D1423">
        <v>0</v>
      </c>
      <c r="E1423" t="s">
        <v>331</v>
      </c>
      <c r="F1423" t="s">
        <v>332</v>
      </c>
      <c r="G1423">
        <v>1</v>
      </c>
      <c r="H1423" s="6">
        <v>154031</v>
      </c>
      <c r="I1423" s="7">
        <v>45699</v>
      </c>
      <c r="J1423" s="7">
        <v>45699</v>
      </c>
      <c r="K1423">
        <v>7</v>
      </c>
      <c r="L1423" t="s">
        <v>40</v>
      </c>
      <c r="M1423" t="s">
        <v>5</v>
      </c>
      <c r="N1423" t="s">
        <v>41</v>
      </c>
      <c r="O1423" t="s">
        <v>47</v>
      </c>
      <c r="P1423" t="s">
        <v>2082</v>
      </c>
      <c r="Q1423">
        <v>7</v>
      </c>
      <c r="R1423">
        <v>0</v>
      </c>
      <c r="S1423">
        <v>0</v>
      </c>
      <c r="U1423">
        <v>10782</v>
      </c>
      <c r="V1423">
        <v>10782</v>
      </c>
      <c r="W1423">
        <v>0</v>
      </c>
      <c r="X1423">
        <v>0</v>
      </c>
      <c r="Y1423" t="s">
        <v>48</v>
      </c>
    </row>
    <row r="1424" spans="1:25" x14ac:dyDescent="0.25">
      <c r="A1424">
        <v>1423</v>
      </c>
      <c r="B1424">
        <v>63749</v>
      </c>
      <c r="C1424">
        <v>0</v>
      </c>
      <c r="D1424">
        <v>0</v>
      </c>
      <c r="E1424" t="s">
        <v>329</v>
      </c>
      <c r="F1424" t="s">
        <v>330</v>
      </c>
      <c r="G1424">
        <v>1</v>
      </c>
      <c r="H1424" s="6">
        <v>77776</v>
      </c>
      <c r="I1424" s="7">
        <v>45699</v>
      </c>
      <c r="J1424" s="7">
        <v>45699</v>
      </c>
      <c r="K1424">
        <v>7</v>
      </c>
      <c r="L1424" t="s">
        <v>40</v>
      </c>
      <c r="M1424" t="s">
        <v>5</v>
      </c>
      <c r="N1424" t="s">
        <v>41</v>
      </c>
      <c r="O1424" t="s">
        <v>47</v>
      </c>
      <c r="P1424" t="s">
        <v>2082</v>
      </c>
      <c r="Q1424">
        <v>7</v>
      </c>
      <c r="R1424">
        <v>0</v>
      </c>
      <c r="S1424">
        <v>0</v>
      </c>
      <c r="U1424">
        <v>5444</v>
      </c>
      <c r="V1424">
        <v>5444</v>
      </c>
      <c r="W1424">
        <v>0</v>
      </c>
      <c r="X1424">
        <v>0</v>
      </c>
      <c r="Y1424" t="s">
        <v>48</v>
      </c>
    </row>
    <row r="1425" spans="1:25" x14ac:dyDescent="0.25">
      <c r="A1425">
        <v>1424</v>
      </c>
      <c r="B1425">
        <v>63752</v>
      </c>
      <c r="C1425">
        <v>0</v>
      </c>
      <c r="D1425">
        <v>0</v>
      </c>
      <c r="E1425" t="s">
        <v>327</v>
      </c>
      <c r="F1425" t="s">
        <v>3035</v>
      </c>
      <c r="G1425">
        <v>1</v>
      </c>
      <c r="H1425" s="6">
        <v>154813</v>
      </c>
      <c r="I1425" s="7">
        <v>45699</v>
      </c>
      <c r="J1425" s="7">
        <v>45699</v>
      </c>
      <c r="K1425">
        <v>7</v>
      </c>
      <c r="L1425" t="s">
        <v>40</v>
      </c>
      <c r="M1425" t="s">
        <v>5</v>
      </c>
      <c r="N1425" t="s">
        <v>41</v>
      </c>
      <c r="O1425" t="s">
        <v>47</v>
      </c>
      <c r="P1425" t="s">
        <v>2082</v>
      </c>
      <c r="Q1425">
        <v>7</v>
      </c>
      <c r="R1425">
        <v>0</v>
      </c>
      <c r="S1425">
        <v>0</v>
      </c>
      <c r="U1425">
        <v>10837</v>
      </c>
      <c r="V1425">
        <v>10837</v>
      </c>
      <c r="W1425">
        <v>0</v>
      </c>
      <c r="X1425">
        <v>0</v>
      </c>
      <c r="Y1425" t="s">
        <v>72</v>
      </c>
    </row>
    <row r="1426" spans="1:25" x14ac:dyDescent="0.25">
      <c r="A1426">
        <v>1425</v>
      </c>
      <c r="B1426">
        <v>63733</v>
      </c>
      <c r="C1426">
        <v>0</v>
      </c>
      <c r="D1426">
        <v>0</v>
      </c>
      <c r="E1426" t="s">
        <v>1115</v>
      </c>
      <c r="F1426" t="s">
        <v>1116</v>
      </c>
      <c r="G1426">
        <v>1</v>
      </c>
      <c r="H1426" s="6">
        <v>30762580</v>
      </c>
      <c r="I1426" s="7">
        <v>45699</v>
      </c>
      <c r="J1426" s="7">
        <v>45699</v>
      </c>
      <c r="K1426">
        <v>15</v>
      </c>
      <c r="L1426" t="s">
        <v>40</v>
      </c>
      <c r="M1426" t="s">
        <v>5</v>
      </c>
      <c r="N1426" t="s">
        <v>41</v>
      </c>
      <c r="O1426" t="s">
        <v>77</v>
      </c>
      <c r="P1426" t="s">
        <v>2082</v>
      </c>
      <c r="Q1426">
        <v>3.5</v>
      </c>
      <c r="R1426">
        <v>11.5</v>
      </c>
      <c r="S1426">
        <v>0</v>
      </c>
      <c r="U1426">
        <v>4614387</v>
      </c>
      <c r="V1426">
        <v>1076690</v>
      </c>
      <c r="W1426">
        <v>3537697</v>
      </c>
      <c r="X1426">
        <v>0</v>
      </c>
      <c r="Y1426" t="s">
        <v>44</v>
      </c>
    </row>
    <row r="1427" spans="1:25" x14ac:dyDescent="0.25">
      <c r="A1427">
        <v>1426</v>
      </c>
      <c r="B1427">
        <v>63725</v>
      </c>
      <c r="C1427">
        <v>0</v>
      </c>
      <c r="D1427">
        <v>0</v>
      </c>
      <c r="E1427" t="s">
        <v>1436</v>
      </c>
      <c r="F1427" t="s">
        <v>1437</v>
      </c>
      <c r="G1427">
        <v>1</v>
      </c>
      <c r="H1427" s="6">
        <v>319130</v>
      </c>
      <c r="I1427" s="7">
        <v>45699</v>
      </c>
      <c r="J1427" s="7">
        <v>45699</v>
      </c>
      <c r="K1427">
        <v>8</v>
      </c>
      <c r="L1427" t="s">
        <v>40</v>
      </c>
      <c r="M1427" t="s">
        <v>5</v>
      </c>
      <c r="N1427" t="s">
        <v>41</v>
      </c>
      <c r="O1427" t="s">
        <v>77</v>
      </c>
      <c r="P1427" t="s">
        <v>2082</v>
      </c>
      <c r="Q1427">
        <v>8</v>
      </c>
      <c r="R1427">
        <v>0</v>
      </c>
      <c r="S1427">
        <v>0</v>
      </c>
      <c r="U1427">
        <v>25530</v>
      </c>
      <c r="V1427">
        <v>25530</v>
      </c>
      <c r="W1427">
        <v>0</v>
      </c>
      <c r="X1427">
        <v>0</v>
      </c>
      <c r="Y1427" t="s">
        <v>799</v>
      </c>
    </row>
    <row r="1428" spans="1:25" x14ac:dyDescent="0.25">
      <c r="A1428">
        <v>1427</v>
      </c>
      <c r="B1428">
        <v>63742</v>
      </c>
      <c r="C1428">
        <v>0</v>
      </c>
      <c r="D1428">
        <v>0</v>
      </c>
      <c r="E1428" t="s">
        <v>555</v>
      </c>
      <c r="F1428" t="s">
        <v>556</v>
      </c>
      <c r="G1428">
        <v>1</v>
      </c>
      <c r="H1428" s="6">
        <v>1131098</v>
      </c>
      <c r="I1428" s="7">
        <v>45699</v>
      </c>
      <c r="J1428" s="7">
        <v>45699</v>
      </c>
      <c r="K1428">
        <v>14</v>
      </c>
      <c r="L1428" t="s">
        <v>40</v>
      </c>
      <c r="M1428" t="s">
        <v>5</v>
      </c>
      <c r="N1428" t="s">
        <v>41</v>
      </c>
      <c r="O1428" t="s">
        <v>57</v>
      </c>
      <c r="P1428" t="s">
        <v>2082</v>
      </c>
      <c r="Q1428">
        <v>9</v>
      </c>
      <c r="R1428">
        <v>5</v>
      </c>
      <c r="S1428">
        <v>0</v>
      </c>
      <c r="U1428">
        <v>158354</v>
      </c>
      <c r="V1428">
        <v>101799</v>
      </c>
      <c r="W1428">
        <v>56555</v>
      </c>
      <c r="X1428">
        <v>0</v>
      </c>
      <c r="Y1428" t="s">
        <v>48</v>
      </c>
    </row>
    <row r="1429" spans="1:25" x14ac:dyDescent="0.25">
      <c r="A1429">
        <v>1428</v>
      </c>
      <c r="B1429">
        <v>63746</v>
      </c>
      <c r="C1429">
        <v>0</v>
      </c>
      <c r="D1429">
        <v>0</v>
      </c>
      <c r="E1429" t="s">
        <v>403</v>
      </c>
      <c r="F1429" t="s">
        <v>404</v>
      </c>
      <c r="G1429">
        <v>1</v>
      </c>
      <c r="H1429" s="6">
        <v>985282</v>
      </c>
      <c r="I1429" s="7">
        <v>45699</v>
      </c>
      <c r="J1429" s="7">
        <v>45699</v>
      </c>
      <c r="K1429">
        <v>7</v>
      </c>
      <c r="L1429" t="s">
        <v>40</v>
      </c>
      <c r="M1429" t="s">
        <v>5</v>
      </c>
      <c r="N1429" t="s">
        <v>41</v>
      </c>
      <c r="O1429" t="s">
        <v>47</v>
      </c>
      <c r="P1429" t="s">
        <v>2082</v>
      </c>
      <c r="Q1429">
        <v>7</v>
      </c>
      <c r="R1429">
        <v>0</v>
      </c>
      <c r="S1429">
        <v>0</v>
      </c>
      <c r="U1429">
        <v>68970</v>
      </c>
      <c r="V1429">
        <v>68970</v>
      </c>
      <c r="W1429">
        <v>0</v>
      </c>
      <c r="X1429">
        <v>0</v>
      </c>
      <c r="Y1429" t="s">
        <v>72</v>
      </c>
    </row>
    <row r="1430" spans="1:25" x14ac:dyDescent="0.25">
      <c r="A1430">
        <v>1429</v>
      </c>
      <c r="B1430">
        <v>63747</v>
      </c>
      <c r="C1430">
        <v>0</v>
      </c>
      <c r="D1430">
        <v>0</v>
      </c>
      <c r="E1430" t="s">
        <v>403</v>
      </c>
      <c r="F1430" t="s">
        <v>404</v>
      </c>
      <c r="G1430">
        <v>1</v>
      </c>
      <c r="H1430" s="6">
        <v>660577</v>
      </c>
      <c r="I1430" s="7">
        <v>45699</v>
      </c>
      <c r="J1430" s="7">
        <v>45699</v>
      </c>
      <c r="K1430">
        <v>7</v>
      </c>
      <c r="L1430" t="s">
        <v>40</v>
      </c>
      <c r="M1430" t="s">
        <v>5</v>
      </c>
      <c r="N1430" t="s">
        <v>41</v>
      </c>
      <c r="O1430" t="s">
        <v>47</v>
      </c>
      <c r="P1430" t="s">
        <v>2082</v>
      </c>
      <c r="Q1430">
        <v>7</v>
      </c>
      <c r="R1430">
        <v>0</v>
      </c>
      <c r="S1430">
        <v>0</v>
      </c>
      <c r="U1430">
        <v>46240</v>
      </c>
      <c r="V1430">
        <v>46240</v>
      </c>
      <c r="W1430">
        <v>0</v>
      </c>
      <c r="X1430">
        <v>0</v>
      </c>
      <c r="Y1430" t="s">
        <v>72</v>
      </c>
    </row>
    <row r="1431" spans="1:25" x14ac:dyDescent="0.25">
      <c r="A1431">
        <v>1430</v>
      </c>
      <c r="B1431">
        <v>63748</v>
      </c>
      <c r="C1431">
        <v>0</v>
      </c>
      <c r="D1431">
        <v>0</v>
      </c>
      <c r="E1431" t="s">
        <v>401</v>
      </c>
      <c r="F1431" t="s">
        <v>402</v>
      </c>
      <c r="G1431">
        <v>1</v>
      </c>
      <c r="H1431" s="6">
        <v>1286360</v>
      </c>
      <c r="I1431" s="7">
        <v>45699</v>
      </c>
      <c r="J1431" s="7">
        <v>45699</v>
      </c>
      <c r="K1431">
        <v>7</v>
      </c>
      <c r="L1431" t="s">
        <v>40</v>
      </c>
      <c r="M1431" t="s">
        <v>5</v>
      </c>
      <c r="N1431" t="s">
        <v>41</v>
      </c>
      <c r="O1431" t="s">
        <v>47</v>
      </c>
      <c r="P1431" t="s">
        <v>2082</v>
      </c>
      <c r="Q1431">
        <v>7</v>
      </c>
      <c r="R1431">
        <v>0</v>
      </c>
      <c r="S1431">
        <v>0</v>
      </c>
      <c r="U1431">
        <v>90045</v>
      </c>
      <c r="V1431">
        <v>90045</v>
      </c>
      <c r="W1431">
        <v>0</v>
      </c>
      <c r="X1431">
        <v>0</v>
      </c>
      <c r="Y1431" t="s">
        <v>48</v>
      </c>
    </row>
    <row r="1432" spans="1:25" x14ac:dyDescent="0.25">
      <c r="A1432">
        <v>1431</v>
      </c>
      <c r="B1432">
        <v>63745</v>
      </c>
      <c r="C1432">
        <v>0</v>
      </c>
      <c r="D1432">
        <v>0</v>
      </c>
      <c r="E1432" t="s">
        <v>1054</v>
      </c>
      <c r="F1432" t="s">
        <v>1055</v>
      </c>
      <c r="G1432">
        <v>1</v>
      </c>
      <c r="H1432" s="6">
        <v>1205092</v>
      </c>
      <c r="I1432" s="7">
        <v>45699</v>
      </c>
      <c r="J1432" s="7">
        <v>45699</v>
      </c>
      <c r="K1432">
        <v>8</v>
      </c>
      <c r="L1432" t="s">
        <v>40</v>
      </c>
      <c r="M1432" t="s">
        <v>9</v>
      </c>
      <c r="N1432" t="s">
        <v>41</v>
      </c>
      <c r="O1432" t="s">
        <v>42</v>
      </c>
      <c r="P1432" t="s">
        <v>2082</v>
      </c>
      <c r="Q1432">
        <v>8</v>
      </c>
      <c r="R1432">
        <v>0</v>
      </c>
      <c r="S1432">
        <v>0</v>
      </c>
      <c r="U1432">
        <v>96407</v>
      </c>
      <c r="V1432">
        <v>96407</v>
      </c>
      <c r="W1432">
        <v>0</v>
      </c>
      <c r="X1432">
        <v>0</v>
      </c>
      <c r="Y1432" t="s">
        <v>67</v>
      </c>
    </row>
    <row r="1433" spans="1:25" x14ac:dyDescent="0.25">
      <c r="A1433">
        <v>1432</v>
      </c>
      <c r="B1433">
        <v>63751</v>
      </c>
      <c r="C1433">
        <v>0</v>
      </c>
      <c r="D1433">
        <v>0</v>
      </c>
      <c r="E1433" t="s">
        <v>362</v>
      </c>
      <c r="F1433" t="s">
        <v>363</v>
      </c>
      <c r="G1433">
        <v>1</v>
      </c>
      <c r="H1433" s="6">
        <v>571358</v>
      </c>
      <c r="I1433" s="7">
        <v>45699</v>
      </c>
      <c r="J1433" s="7">
        <v>45699</v>
      </c>
      <c r="K1433">
        <v>7</v>
      </c>
      <c r="L1433" t="s">
        <v>40</v>
      </c>
      <c r="M1433" t="s">
        <v>5</v>
      </c>
      <c r="N1433" t="s">
        <v>41</v>
      </c>
      <c r="O1433" t="s">
        <v>47</v>
      </c>
      <c r="P1433" t="s">
        <v>2082</v>
      </c>
      <c r="Q1433">
        <v>7</v>
      </c>
      <c r="R1433">
        <v>0</v>
      </c>
      <c r="S1433">
        <v>0</v>
      </c>
      <c r="U1433">
        <v>39995</v>
      </c>
      <c r="V1433">
        <v>39995</v>
      </c>
      <c r="W1433">
        <v>0</v>
      </c>
      <c r="X1433">
        <v>0</v>
      </c>
      <c r="Y1433" t="s">
        <v>72</v>
      </c>
    </row>
    <row r="1434" spans="1:25" x14ac:dyDescent="0.25">
      <c r="A1434">
        <v>1433</v>
      </c>
      <c r="B1434">
        <v>63732</v>
      </c>
      <c r="C1434">
        <v>0</v>
      </c>
      <c r="D1434">
        <v>0</v>
      </c>
      <c r="E1434" t="s">
        <v>1121</v>
      </c>
      <c r="F1434" t="s">
        <v>1122</v>
      </c>
      <c r="G1434">
        <v>1</v>
      </c>
      <c r="H1434" s="6">
        <v>13483232</v>
      </c>
      <c r="I1434" s="7">
        <v>45699</v>
      </c>
      <c r="J1434" s="7">
        <v>45699</v>
      </c>
      <c r="K1434">
        <v>15</v>
      </c>
      <c r="L1434" t="s">
        <v>40</v>
      </c>
      <c r="M1434" t="s">
        <v>5</v>
      </c>
      <c r="N1434" t="s">
        <v>41</v>
      </c>
      <c r="O1434" t="s">
        <v>77</v>
      </c>
      <c r="P1434" t="s">
        <v>2082</v>
      </c>
      <c r="Q1434">
        <v>3.5</v>
      </c>
      <c r="R1434">
        <v>11.5</v>
      </c>
      <c r="S1434">
        <v>0</v>
      </c>
      <c r="U1434">
        <v>2022485</v>
      </c>
      <c r="V1434">
        <v>471913</v>
      </c>
      <c r="W1434">
        <v>1550572</v>
      </c>
      <c r="X1434">
        <v>0</v>
      </c>
      <c r="Y1434" t="s">
        <v>44</v>
      </c>
    </row>
    <row r="1435" spans="1:25" x14ac:dyDescent="0.25">
      <c r="A1435">
        <v>1434</v>
      </c>
      <c r="B1435">
        <v>63740</v>
      </c>
      <c r="C1435">
        <v>0</v>
      </c>
      <c r="D1435">
        <v>0</v>
      </c>
      <c r="E1435" t="s">
        <v>1125</v>
      </c>
      <c r="F1435" t="s">
        <v>1126</v>
      </c>
      <c r="G1435">
        <v>1</v>
      </c>
      <c r="H1435" s="6">
        <v>3112628</v>
      </c>
      <c r="I1435" s="7">
        <v>45699</v>
      </c>
      <c r="J1435" s="7">
        <v>45699</v>
      </c>
      <c r="K1435">
        <v>15</v>
      </c>
      <c r="L1435" t="s">
        <v>40</v>
      </c>
      <c r="M1435" t="s">
        <v>5</v>
      </c>
      <c r="N1435" t="s">
        <v>41</v>
      </c>
      <c r="O1435" t="s">
        <v>77</v>
      </c>
      <c r="P1435" t="s">
        <v>2082</v>
      </c>
      <c r="Q1435">
        <v>8</v>
      </c>
      <c r="R1435">
        <v>7</v>
      </c>
      <c r="S1435">
        <v>0</v>
      </c>
      <c r="U1435">
        <v>466894</v>
      </c>
      <c r="V1435">
        <v>249010</v>
      </c>
      <c r="W1435">
        <v>217884</v>
      </c>
      <c r="X1435">
        <v>0</v>
      </c>
      <c r="Y1435" t="s">
        <v>48</v>
      </c>
    </row>
    <row r="1436" spans="1:25" x14ac:dyDescent="0.25">
      <c r="A1436">
        <v>1435</v>
      </c>
      <c r="B1436">
        <v>63741</v>
      </c>
      <c r="C1436">
        <v>0</v>
      </c>
      <c r="D1436">
        <v>0</v>
      </c>
      <c r="E1436" t="s">
        <v>1125</v>
      </c>
      <c r="F1436" t="s">
        <v>1126</v>
      </c>
      <c r="G1436">
        <v>1</v>
      </c>
      <c r="H1436" s="6">
        <v>3099398</v>
      </c>
      <c r="I1436" s="7">
        <v>45699</v>
      </c>
      <c r="J1436" s="7">
        <v>45699</v>
      </c>
      <c r="K1436">
        <v>15</v>
      </c>
      <c r="L1436" t="s">
        <v>40</v>
      </c>
      <c r="M1436" t="s">
        <v>5</v>
      </c>
      <c r="N1436" t="s">
        <v>41</v>
      </c>
      <c r="O1436" t="s">
        <v>77</v>
      </c>
      <c r="P1436" t="s">
        <v>2082</v>
      </c>
      <c r="Q1436">
        <v>8</v>
      </c>
      <c r="R1436">
        <v>7</v>
      </c>
      <c r="S1436">
        <v>0</v>
      </c>
      <c r="U1436">
        <v>464910</v>
      </c>
      <c r="V1436">
        <v>247952</v>
      </c>
      <c r="W1436">
        <v>216958</v>
      </c>
      <c r="X1436">
        <v>0</v>
      </c>
      <c r="Y1436" t="s">
        <v>48</v>
      </c>
    </row>
    <row r="1437" spans="1:25" x14ac:dyDescent="0.25">
      <c r="A1437">
        <v>1436</v>
      </c>
      <c r="B1437">
        <v>63731</v>
      </c>
      <c r="C1437">
        <v>0</v>
      </c>
      <c r="D1437">
        <v>0</v>
      </c>
      <c r="E1437" t="s">
        <v>1123</v>
      </c>
      <c r="F1437" t="s">
        <v>1124</v>
      </c>
      <c r="G1437">
        <v>1</v>
      </c>
      <c r="H1437" s="6">
        <v>399625530</v>
      </c>
      <c r="I1437" s="7">
        <v>45699</v>
      </c>
      <c r="J1437" s="7">
        <v>45699</v>
      </c>
      <c r="K1437">
        <v>15</v>
      </c>
      <c r="L1437" t="s">
        <v>40</v>
      </c>
      <c r="M1437" t="s">
        <v>5</v>
      </c>
      <c r="N1437" t="s">
        <v>41</v>
      </c>
      <c r="O1437" t="s">
        <v>77</v>
      </c>
      <c r="P1437" t="s">
        <v>2082</v>
      </c>
      <c r="Q1437">
        <v>3.5</v>
      </c>
      <c r="R1437">
        <v>11.5</v>
      </c>
      <c r="S1437">
        <v>0</v>
      </c>
      <c r="U1437">
        <v>59943830</v>
      </c>
      <c r="V1437">
        <v>13986894</v>
      </c>
      <c r="W1437">
        <v>45956936</v>
      </c>
      <c r="X1437">
        <v>0</v>
      </c>
      <c r="Y1437" t="s">
        <v>44</v>
      </c>
    </row>
    <row r="1438" spans="1:25" x14ac:dyDescent="0.25">
      <c r="A1438">
        <v>1437</v>
      </c>
      <c r="B1438">
        <v>63743</v>
      </c>
      <c r="C1438">
        <v>0</v>
      </c>
      <c r="D1438">
        <v>0</v>
      </c>
      <c r="E1438" t="s">
        <v>541</v>
      </c>
      <c r="F1438" t="s">
        <v>542</v>
      </c>
      <c r="G1438">
        <v>1</v>
      </c>
      <c r="H1438" s="6">
        <v>334473</v>
      </c>
      <c r="I1438" s="7">
        <v>45699</v>
      </c>
      <c r="J1438" s="7">
        <v>45699</v>
      </c>
      <c r="K1438">
        <v>14</v>
      </c>
      <c r="L1438" t="s">
        <v>40</v>
      </c>
      <c r="M1438" t="s">
        <v>5</v>
      </c>
      <c r="N1438" t="s">
        <v>41</v>
      </c>
      <c r="O1438" t="s">
        <v>57</v>
      </c>
      <c r="P1438" t="s">
        <v>2082</v>
      </c>
      <c r="Q1438">
        <v>9</v>
      </c>
      <c r="R1438">
        <v>5</v>
      </c>
      <c r="S1438">
        <v>0</v>
      </c>
      <c r="U1438">
        <v>46826</v>
      </c>
      <c r="V1438">
        <v>30103</v>
      </c>
      <c r="W1438">
        <v>16724</v>
      </c>
      <c r="X1438">
        <v>0</v>
      </c>
      <c r="Y1438" t="s">
        <v>48</v>
      </c>
    </row>
    <row r="1439" spans="1:25" x14ac:dyDescent="0.25">
      <c r="A1439">
        <v>1438</v>
      </c>
      <c r="B1439">
        <v>63724</v>
      </c>
      <c r="C1439">
        <v>0</v>
      </c>
      <c r="D1439">
        <v>0</v>
      </c>
      <c r="E1439" t="s">
        <v>1137</v>
      </c>
      <c r="F1439" t="s">
        <v>1138</v>
      </c>
      <c r="G1439">
        <v>1</v>
      </c>
      <c r="H1439" s="6">
        <v>22306804</v>
      </c>
      <c r="I1439" s="7">
        <v>45698</v>
      </c>
      <c r="J1439" s="7">
        <v>45698</v>
      </c>
      <c r="K1439">
        <v>15</v>
      </c>
      <c r="L1439" t="s">
        <v>40</v>
      </c>
      <c r="M1439" t="s">
        <v>5</v>
      </c>
      <c r="N1439" t="s">
        <v>41</v>
      </c>
      <c r="O1439" t="s">
        <v>54</v>
      </c>
      <c r="P1439" t="s">
        <v>2082</v>
      </c>
      <c r="Q1439">
        <v>10</v>
      </c>
      <c r="R1439">
        <v>5</v>
      </c>
      <c r="S1439">
        <v>0</v>
      </c>
      <c r="U1439">
        <v>3346021</v>
      </c>
      <c r="V1439">
        <v>2230680</v>
      </c>
      <c r="W1439">
        <v>1115340</v>
      </c>
      <c r="X1439">
        <v>0</v>
      </c>
      <c r="Y1439" t="s">
        <v>48</v>
      </c>
    </row>
    <row r="1440" spans="1:25" x14ac:dyDescent="0.25">
      <c r="A1440">
        <v>1439</v>
      </c>
      <c r="B1440">
        <v>63730</v>
      </c>
      <c r="C1440">
        <v>0</v>
      </c>
      <c r="D1440">
        <v>0</v>
      </c>
      <c r="E1440" t="s">
        <v>2335</v>
      </c>
      <c r="F1440" t="s">
        <v>2336</v>
      </c>
      <c r="G1440">
        <v>1</v>
      </c>
      <c r="H1440" s="6">
        <v>3112140</v>
      </c>
      <c r="I1440" s="7">
        <v>45698</v>
      </c>
      <c r="J1440" s="7">
        <v>45698</v>
      </c>
      <c r="K1440">
        <v>7</v>
      </c>
      <c r="L1440" t="s">
        <v>40</v>
      </c>
      <c r="M1440" t="s">
        <v>7</v>
      </c>
      <c r="N1440" t="s">
        <v>41</v>
      </c>
      <c r="O1440" t="s">
        <v>64</v>
      </c>
      <c r="P1440" t="s">
        <v>2082</v>
      </c>
      <c r="Q1440">
        <v>7</v>
      </c>
      <c r="R1440">
        <v>0</v>
      </c>
      <c r="S1440">
        <v>0</v>
      </c>
      <c r="U1440">
        <v>217850</v>
      </c>
      <c r="V1440">
        <v>217850</v>
      </c>
      <c r="W1440">
        <v>0</v>
      </c>
      <c r="X1440">
        <v>0</v>
      </c>
      <c r="Y1440" t="s">
        <v>2086</v>
      </c>
    </row>
    <row r="1441" spans="1:25" x14ac:dyDescent="0.25">
      <c r="A1441">
        <v>1440</v>
      </c>
      <c r="B1441">
        <v>63722</v>
      </c>
      <c r="C1441">
        <v>0</v>
      </c>
      <c r="D1441">
        <v>0</v>
      </c>
      <c r="E1441" t="s">
        <v>275</v>
      </c>
      <c r="F1441" t="s">
        <v>276</v>
      </c>
      <c r="G1441">
        <v>1</v>
      </c>
      <c r="H1441" s="6">
        <v>1083077</v>
      </c>
      <c r="I1441" s="7">
        <v>45698</v>
      </c>
      <c r="J1441" s="7">
        <v>45698</v>
      </c>
      <c r="K1441">
        <v>9</v>
      </c>
      <c r="L1441" t="s">
        <v>40</v>
      </c>
      <c r="M1441" t="s">
        <v>4</v>
      </c>
      <c r="N1441" t="s">
        <v>41</v>
      </c>
      <c r="O1441" t="s">
        <v>51</v>
      </c>
      <c r="P1441" t="s">
        <v>2082</v>
      </c>
      <c r="Q1441">
        <v>9</v>
      </c>
      <c r="R1441">
        <v>0</v>
      </c>
      <c r="S1441">
        <v>0</v>
      </c>
      <c r="U1441">
        <v>97477</v>
      </c>
      <c r="V1441">
        <v>97477</v>
      </c>
      <c r="W1441">
        <v>0</v>
      </c>
      <c r="X1441">
        <v>0</v>
      </c>
      <c r="Y1441" t="s">
        <v>44</v>
      </c>
    </row>
    <row r="1442" spans="1:25" x14ac:dyDescent="0.25">
      <c r="A1442">
        <v>1441</v>
      </c>
      <c r="B1442">
        <v>63723</v>
      </c>
      <c r="C1442">
        <v>0</v>
      </c>
      <c r="D1442">
        <v>0</v>
      </c>
      <c r="E1442" t="s">
        <v>1562</v>
      </c>
      <c r="F1442" t="s">
        <v>1563</v>
      </c>
      <c r="G1442">
        <v>1</v>
      </c>
      <c r="H1442" s="6">
        <v>500000</v>
      </c>
      <c r="I1442" s="7">
        <v>45698</v>
      </c>
      <c r="J1442" s="7">
        <v>45698</v>
      </c>
      <c r="K1442">
        <v>10</v>
      </c>
      <c r="L1442" t="s">
        <v>40</v>
      </c>
      <c r="M1442" t="s">
        <v>9</v>
      </c>
      <c r="N1442" t="s">
        <v>41</v>
      </c>
      <c r="O1442" t="s">
        <v>42</v>
      </c>
      <c r="P1442" t="s">
        <v>2082</v>
      </c>
      <c r="Q1442">
        <v>10</v>
      </c>
      <c r="R1442">
        <v>0</v>
      </c>
      <c r="S1442">
        <v>0</v>
      </c>
      <c r="U1442">
        <v>50000</v>
      </c>
      <c r="V1442">
        <v>50000</v>
      </c>
      <c r="W1442">
        <v>0</v>
      </c>
      <c r="X1442">
        <v>0</v>
      </c>
      <c r="Y1442" t="s">
        <v>44</v>
      </c>
    </row>
    <row r="1443" spans="1:25" x14ac:dyDescent="0.25">
      <c r="A1443">
        <v>1442</v>
      </c>
      <c r="B1443">
        <v>63720</v>
      </c>
      <c r="C1443">
        <v>0</v>
      </c>
      <c r="D1443">
        <v>0</v>
      </c>
      <c r="E1443" t="s">
        <v>1204</v>
      </c>
      <c r="F1443" t="s">
        <v>1205</v>
      </c>
      <c r="G1443">
        <v>1</v>
      </c>
      <c r="H1443" s="6">
        <v>248244</v>
      </c>
      <c r="I1443" s="7">
        <v>45695</v>
      </c>
      <c r="J1443" s="7">
        <v>45695</v>
      </c>
      <c r="K1443">
        <v>15</v>
      </c>
      <c r="L1443" t="s">
        <v>40</v>
      </c>
      <c r="M1443" t="s">
        <v>5</v>
      </c>
      <c r="N1443" t="s">
        <v>41</v>
      </c>
      <c r="O1443" t="s">
        <v>54</v>
      </c>
      <c r="P1443" t="s">
        <v>2082</v>
      </c>
      <c r="Q1443">
        <v>10</v>
      </c>
      <c r="R1443">
        <v>5</v>
      </c>
      <c r="S1443">
        <v>0</v>
      </c>
      <c r="U1443">
        <v>37237</v>
      </c>
      <c r="V1443">
        <v>24824</v>
      </c>
      <c r="W1443">
        <v>12412</v>
      </c>
      <c r="X1443">
        <v>0</v>
      </c>
      <c r="Y1443" t="s">
        <v>48</v>
      </c>
    </row>
    <row r="1444" spans="1:25" x14ac:dyDescent="0.25">
      <c r="A1444">
        <v>1443</v>
      </c>
      <c r="B1444">
        <v>63717</v>
      </c>
      <c r="C1444">
        <v>0</v>
      </c>
      <c r="D1444">
        <v>0</v>
      </c>
      <c r="E1444" t="s">
        <v>70</v>
      </c>
      <c r="F1444" t="s">
        <v>71</v>
      </c>
      <c r="G1444">
        <v>1</v>
      </c>
      <c r="H1444" s="6">
        <v>4360271</v>
      </c>
      <c r="I1444" s="7">
        <v>45695</v>
      </c>
      <c r="J1444" s="7">
        <v>45695</v>
      </c>
      <c r="K1444">
        <v>15</v>
      </c>
      <c r="L1444" t="s">
        <v>40</v>
      </c>
      <c r="M1444" t="s">
        <v>3</v>
      </c>
      <c r="N1444" t="s">
        <v>41</v>
      </c>
      <c r="O1444" t="s">
        <v>51</v>
      </c>
      <c r="P1444" t="s">
        <v>2082</v>
      </c>
      <c r="Q1444">
        <v>15</v>
      </c>
      <c r="R1444">
        <v>0</v>
      </c>
      <c r="S1444">
        <v>0</v>
      </c>
      <c r="U1444">
        <v>654041</v>
      </c>
      <c r="V1444">
        <v>654041</v>
      </c>
      <c r="W1444">
        <v>0</v>
      </c>
      <c r="X1444">
        <v>0</v>
      </c>
      <c r="Y1444" t="s">
        <v>72</v>
      </c>
    </row>
    <row r="1445" spans="1:25" x14ac:dyDescent="0.25">
      <c r="A1445">
        <v>1444</v>
      </c>
      <c r="B1445">
        <v>63718</v>
      </c>
      <c r="C1445">
        <v>0</v>
      </c>
      <c r="D1445">
        <v>0</v>
      </c>
      <c r="E1445" t="s">
        <v>1550</v>
      </c>
      <c r="F1445" t="s">
        <v>1551</v>
      </c>
      <c r="G1445">
        <v>1</v>
      </c>
      <c r="H1445" s="6">
        <v>2885757</v>
      </c>
      <c r="I1445" s="7">
        <v>45695</v>
      </c>
      <c r="J1445" s="7">
        <v>45695</v>
      </c>
      <c r="K1445">
        <v>12</v>
      </c>
      <c r="L1445" t="s">
        <v>40</v>
      </c>
      <c r="M1445" t="s">
        <v>8</v>
      </c>
      <c r="N1445" t="s">
        <v>41</v>
      </c>
      <c r="O1445" t="s">
        <v>347</v>
      </c>
      <c r="P1445" t="s">
        <v>2082</v>
      </c>
      <c r="Q1445">
        <v>12</v>
      </c>
      <c r="R1445">
        <v>0</v>
      </c>
      <c r="S1445">
        <v>0</v>
      </c>
      <c r="U1445">
        <v>346291</v>
      </c>
      <c r="V1445">
        <v>346291</v>
      </c>
      <c r="W1445">
        <v>0</v>
      </c>
      <c r="X1445">
        <v>0</v>
      </c>
      <c r="Y1445" t="s">
        <v>48</v>
      </c>
    </row>
    <row r="1446" spans="1:25" x14ac:dyDescent="0.25">
      <c r="A1446">
        <v>1445</v>
      </c>
      <c r="B1446">
        <v>63728</v>
      </c>
      <c r="C1446">
        <v>0</v>
      </c>
      <c r="D1446">
        <v>0</v>
      </c>
      <c r="E1446" t="s">
        <v>2337</v>
      </c>
      <c r="F1446" t="s">
        <v>2338</v>
      </c>
      <c r="G1446">
        <v>1</v>
      </c>
      <c r="H1446" s="6">
        <v>2105949</v>
      </c>
      <c r="I1446" s="7">
        <v>45695</v>
      </c>
      <c r="J1446" s="7">
        <v>45695</v>
      </c>
      <c r="K1446">
        <v>7</v>
      </c>
      <c r="L1446" t="s">
        <v>40</v>
      </c>
      <c r="M1446" t="s">
        <v>7</v>
      </c>
      <c r="N1446" t="s">
        <v>41</v>
      </c>
      <c r="O1446" t="s">
        <v>64</v>
      </c>
      <c r="P1446" t="s">
        <v>2082</v>
      </c>
      <c r="Q1446">
        <v>7</v>
      </c>
      <c r="R1446">
        <v>0</v>
      </c>
      <c r="S1446">
        <v>0</v>
      </c>
      <c r="U1446">
        <v>147416</v>
      </c>
      <c r="V1446">
        <v>147416</v>
      </c>
      <c r="W1446">
        <v>0</v>
      </c>
      <c r="X1446">
        <v>0</v>
      </c>
      <c r="Y1446" t="s">
        <v>2086</v>
      </c>
    </row>
    <row r="1447" spans="1:25" x14ac:dyDescent="0.25">
      <c r="A1447">
        <v>1446</v>
      </c>
      <c r="B1447">
        <v>63684</v>
      </c>
      <c r="C1447">
        <v>0</v>
      </c>
      <c r="D1447">
        <v>0</v>
      </c>
      <c r="E1447" t="s">
        <v>1422</v>
      </c>
      <c r="F1447" t="s">
        <v>1423</v>
      </c>
      <c r="G1447">
        <v>1</v>
      </c>
      <c r="H1447" s="6">
        <v>2849829</v>
      </c>
      <c r="I1447" s="7">
        <v>45695</v>
      </c>
      <c r="J1447" s="7">
        <v>45695</v>
      </c>
      <c r="K1447">
        <v>6</v>
      </c>
      <c r="L1447" t="s">
        <v>40</v>
      </c>
      <c r="M1447" t="s">
        <v>5</v>
      </c>
      <c r="N1447" t="s">
        <v>41</v>
      </c>
      <c r="O1447" t="s">
        <v>47</v>
      </c>
      <c r="P1447" t="s">
        <v>2082</v>
      </c>
      <c r="Q1447">
        <v>6</v>
      </c>
      <c r="R1447">
        <v>0</v>
      </c>
      <c r="S1447">
        <v>0</v>
      </c>
      <c r="U1447">
        <v>170990</v>
      </c>
      <c r="V1447">
        <v>170990</v>
      </c>
      <c r="W1447">
        <v>0</v>
      </c>
      <c r="X1447">
        <v>0</v>
      </c>
      <c r="Y1447" t="s">
        <v>81</v>
      </c>
    </row>
    <row r="1448" spans="1:25" x14ac:dyDescent="0.25">
      <c r="A1448">
        <v>1447</v>
      </c>
      <c r="B1448">
        <v>63721</v>
      </c>
      <c r="C1448">
        <v>0</v>
      </c>
      <c r="D1448">
        <v>0</v>
      </c>
      <c r="E1448" t="s">
        <v>1715</v>
      </c>
      <c r="F1448" t="s">
        <v>1716</v>
      </c>
      <c r="G1448">
        <v>1</v>
      </c>
      <c r="H1448" s="6">
        <v>5000000</v>
      </c>
      <c r="I1448" s="7">
        <v>45695</v>
      </c>
      <c r="J1448" s="7">
        <v>45695</v>
      </c>
      <c r="K1448">
        <v>9</v>
      </c>
      <c r="L1448" t="s">
        <v>40</v>
      </c>
      <c r="M1448" t="s">
        <v>5</v>
      </c>
      <c r="N1448" t="s">
        <v>41</v>
      </c>
      <c r="O1448" t="s">
        <v>77</v>
      </c>
      <c r="P1448" t="s">
        <v>2082</v>
      </c>
      <c r="Q1448">
        <v>9</v>
      </c>
      <c r="R1448">
        <v>0</v>
      </c>
      <c r="S1448">
        <v>0</v>
      </c>
      <c r="U1448">
        <v>450000</v>
      </c>
      <c r="V1448">
        <v>450000</v>
      </c>
      <c r="W1448">
        <v>0</v>
      </c>
      <c r="X1448">
        <v>0</v>
      </c>
      <c r="Y1448" t="s">
        <v>799</v>
      </c>
    </row>
    <row r="1449" spans="1:25" x14ac:dyDescent="0.25">
      <c r="A1449">
        <v>1448</v>
      </c>
      <c r="B1449">
        <v>63729</v>
      </c>
      <c r="C1449">
        <v>0</v>
      </c>
      <c r="D1449">
        <v>0</v>
      </c>
      <c r="E1449" t="s">
        <v>2333</v>
      </c>
      <c r="F1449" t="s">
        <v>2334</v>
      </c>
      <c r="G1449">
        <v>1</v>
      </c>
      <c r="H1449" s="6">
        <v>1614021</v>
      </c>
      <c r="I1449" s="7">
        <v>45695</v>
      </c>
      <c r="J1449" s="7">
        <v>45695</v>
      </c>
      <c r="K1449">
        <v>7</v>
      </c>
      <c r="L1449" t="s">
        <v>40</v>
      </c>
      <c r="M1449" t="s">
        <v>7</v>
      </c>
      <c r="N1449" t="s">
        <v>41</v>
      </c>
      <c r="O1449" t="s">
        <v>64</v>
      </c>
      <c r="P1449" t="s">
        <v>2082</v>
      </c>
      <c r="Q1449">
        <v>7</v>
      </c>
      <c r="R1449">
        <v>0</v>
      </c>
      <c r="S1449">
        <v>0</v>
      </c>
      <c r="U1449">
        <v>112981</v>
      </c>
      <c r="V1449">
        <v>112981</v>
      </c>
      <c r="W1449">
        <v>0</v>
      </c>
      <c r="X1449">
        <v>0</v>
      </c>
      <c r="Y1449" t="s">
        <v>2086</v>
      </c>
    </row>
    <row r="1450" spans="1:25" x14ac:dyDescent="0.25">
      <c r="A1450">
        <v>1449</v>
      </c>
      <c r="B1450">
        <v>63719</v>
      </c>
      <c r="C1450">
        <v>0</v>
      </c>
      <c r="D1450">
        <v>0</v>
      </c>
      <c r="E1450" t="s">
        <v>1133</v>
      </c>
      <c r="F1450" t="s">
        <v>1134</v>
      </c>
      <c r="G1450">
        <v>1</v>
      </c>
      <c r="H1450" s="6">
        <v>1388290</v>
      </c>
      <c r="I1450" s="7">
        <v>45695</v>
      </c>
      <c r="J1450" s="7">
        <v>45695</v>
      </c>
      <c r="K1450">
        <v>15</v>
      </c>
      <c r="L1450" t="s">
        <v>40</v>
      </c>
      <c r="M1450" t="s">
        <v>5</v>
      </c>
      <c r="N1450" t="s">
        <v>41</v>
      </c>
      <c r="O1450" t="s">
        <v>54</v>
      </c>
      <c r="P1450" t="s">
        <v>2082</v>
      </c>
      <c r="Q1450">
        <v>10</v>
      </c>
      <c r="R1450">
        <v>5</v>
      </c>
      <c r="S1450">
        <v>0</v>
      </c>
      <c r="U1450">
        <v>208244</v>
      </c>
      <c r="V1450">
        <v>138829</v>
      </c>
      <c r="W1450">
        <v>69414</v>
      </c>
      <c r="X1450">
        <v>0</v>
      </c>
      <c r="Y1450" t="s">
        <v>48</v>
      </c>
    </row>
    <row r="1451" spans="1:25" x14ac:dyDescent="0.25">
      <c r="A1451">
        <v>1450</v>
      </c>
      <c r="B1451">
        <v>63712</v>
      </c>
      <c r="C1451">
        <v>0</v>
      </c>
      <c r="D1451">
        <v>0</v>
      </c>
      <c r="E1451" t="s">
        <v>1761</v>
      </c>
      <c r="F1451" t="s">
        <v>1762</v>
      </c>
      <c r="G1451">
        <v>1</v>
      </c>
      <c r="H1451" s="6">
        <v>954243</v>
      </c>
      <c r="I1451" s="7">
        <v>45695</v>
      </c>
      <c r="J1451" s="7">
        <v>45695</v>
      </c>
      <c r="K1451">
        <v>15</v>
      </c>
      <c r="L1451" t="s">
        <v>40</v>
      </c>
      <c r="M1451" t="s">
        <v>5</v>
      </c>
      <c r="N1451" t="s">
        <v>41</v>
      </c>
      <c r="O1451" t="s">
        <v>77</v>
      </c>
      <c r="P1451" t="s">
        <v>2082</v>
      </c>
      <c r="Q1451">
        <v>5</v>
      </c>
      <c r="R1451">
        <v>10</v>
      </c>
      <c r="S1451">
        <v>0</v>
      </c>
      <c r="U1451">
        <v>143136</v>
      </c>
      <c r="V1451">
        <v>47712</v>
      </c>
      <c r="W1451">
        <v>95424</v>
      </c>
      <c r="X1451">
        <v>0</v>
      </c>
      <c r="Y1451" t="s">
        <v>48</v>
      </c>
    </row>
    <row r="1452" spans="1:25" x14ac:dyDescent="0.25">
      <c r="A1452">
        <v>1451</v>
      </c>
      <c r="B1452">
        <v>63711</v>
      </c>
      <c r="C1452">
        <v>0</v>
      </c>
      <c r="D1452">
        <v>0</v>
      </c>
      <c r="E1452" t="s">
        <v>1355</v>
      </c>
      <c r="F1452" t="s">
        <v>1356</v>
      </c>
      <c r="G1452">
        <v>1</v>
      </c>
      <c r="H1452" s="6">
        <v>3704379</v>
      </c>
      <c r="I1452" s="7">
        <v>45695</v>
      </c>
      <c r="J1452" s="7">
        <v>45695</v>
      </c>
      <c r="K1452">
        <v>15</v>
      </c>
      <c r="L1452" t="s">
        <v>40</v>
      </c>
      <c r="M1452" t="s">
        <v>5</v>
      </c>
      <c r="N1452" t="s">
        <v>41</v>
      </c>
      <c r="O1452" t="s">
        <v>57</v>
      </c>
      <c r="P1452" t="s">
        <v>2082</v>
      </c>
      <c r="Q1452">
        <v>8</v>
      </c>
      <c r="R1452">
        <v>7</v>
      </c>
      <c r="S1452">
        <v>0</v>
      </c>
      <c r="U1452">
        <v>555657</v>
      </c>
      <c r="V1452">
        <v>296350</v>
      </c>
      <c r="W1452">
        <v>259307</v>
      </c>
      <c r="X1452">
        <v>0</v>
      </c>
      <c r="Y1452" t="s">
        <v>48</v>
      </c>
    </row>
    <row r="1453" spans="1:25" x14ac:dyDescent="0.25">
      <c r="A1453">
        <v>1452</v>
      </c>
      <c r="B1453">
        <v>63710</v>
      </c>
      <c r="C1453">
        <v>0</v>
      </c>
      <c r="D1453">
        <v>0</v>
      </c>
      <c r="E1453" t="s">
        <v>1410</v>
      </c>
      <c r="F1453" t="s">
        <v>1411</v>
      </c>
      <c r="G1453">
        <v>1</v>
      </c>
      <c r="H1453" s="6">
        <v>2258143</v>
      </c>
      <c r="I1453" s="7">
        <v>45695</v>
      </c>
      <c r="J1453" s="7">
        <v>45695</v>
      </c>
      <c r="K1453">
        <v>7</v>
      </c>
      <c r="L1453" t="s">
        <v>40</v>
      </c>
      <c r="M1453" t="s">
        <v>5</v>
      </c>
      <c r="N1453" t="s">
        <v>41</v>
      </c>
      <c r="O1453" t="s">
        <v>77</v>
      </c>
      <c r="P1453" t="s">
        <v>2082</v>
      </c>
      <c r="Q1453">
        <v>7</v>
      </c>
      <c r="R1453">
        <v>0</v>
      </c>
      <c r="S1453">
        <v>0</v>
      </c>
      <c r="U1453">
        <v>158070</v>
      </c>
      <c r="V1453">
        <v>158070</v>
      </c>
      <c r="W1453">
        <v>0</v>
      </c>
      <c r="X1453">
        <v>0</v>
      </c>
      <c r="Y1453" t="s">
        <v>437</v>
      </c>
    </row>
    <row r="1454" spans="1:25" x14ac:dyDescent="0.25">
      <c r="A1454">
        <v>1453</v>
      </c>
      <c r="B1454">
        <v>63709</v>
      </c>
      <c r="C1454">
        <v>0</v>
      </c>
      <c r="D1454">
        <v>0</v>
      </c>
      <c r="E1454" t="s">
        <v>1317</v>
      </c>
      <c r="F1454" t="s">
        <v>1318</v>
      </c>
      <c r="G1454">
        <v>1</v>
      </c>
      <c r="H1454" s="6">
        <v>4000000</v>
      </c>
      <c r="I1454" s="7">
        <v>45693</v>
      </c>
      <c r="J1454" s="7">
        <v>45693</v>
      </c>
      <c r="K1454">
        <v>10</v>
      </c>
      <c r="L1454" t="s">
        <v>40</v>
      </c>
      <c r="M1454" t="s">
        <v>5</v>
      </c>
      <c r="N1454" t="s">
        <v>41</v>
      </c>
      <c r="O1454" t="s">
        <v>54</v>
      </c>
      <c r="P1454" t="s">
        <v>2082</v>
      </c>
      <c r="Q1454">
        <v>10</v>
      </c>
      <c r="R1454">
        <v>0</v>
      </c>
      <c r="S1454">
        <v>0</v>
      </c>
      <c r="U1454">
        <v>400000</v>
      </c>
      <c r="V1454">
        <v>400000</v>
      </c>
      <c r="W1454">
        <v>0</v>
      </c>
      <c r="X1454">
        <v>0</v>
      </c>
      <c r="Y1454" t="s">
        <v>44</v>
      </c>
    </row>
    <row r="1455" spans="1:25" x14ac:dyDescent="0.25">
      <c r="A1455">
        <v>1454</v>
      </c>
      <c r="B1455">
        <v>63708</v>
      </c>
      <c r="C1455">
        <v>0</v>
      </c>
      <c r="D1455">
        <v>0</v>
      </c>
      <c r="E1455" t="s">
        <v>1640</v>
      </c>
      <c r="F1455" t="s">
        <v>1641</v>
      </c>
      <c r="G1455">
        <v>1</v>
      </c>
      <c r="H1455" s="6">
        <v>80000000</v>
      </c>
      <c r="I1455" s="7">
        <v>45693</v>
      </c>
      <c r="J1455" s="7">
        <v>45693</v>
      </c>
      <c r="K1455">
        <v>15</v>
      </c>
      <c r="L1455" t="s">
        <v>40</v>
      </c>
      <c r="M1455" t="s">
        <v>5</v>
      </c>
      <c r="N1455" t="s">
        <v>41</v>
      </c>
      <c r="O1455" t="s">
        <v>77</v>
      </c>
      <c r="P1455" t="s">
        <v>2082</v>
      </c>
      <c r="Q1455">
        <v>3.3</v>
      </c>
      <c r="R1455">
        <v>11.7</v>
      </c>
      <c r="S1455">
        <v>0</v>
      </c>
      <c r="U1455">
        <v>12000000</v>
      </c>
      <c r="V1455">
        <v>2640000</v>
      </c>
      <c r="W1455">
        <v>9360000</v>
      </c>
      <c r="X1455">
        <v>0</v>
      </c>
      <c r="Y1455" t="s">
        <v>48</v>
      </c>
    </row>
    <row r="1456" spans="1:25" x14ac:dyDescent="0.25">
      <c r="A1456">
        <v>1455</v>
      </c>
      <c r="B1456">
        <v>63689</v>
      </c>
      <c r="C1456">
        <v>0</v>
      </c>
      <c r="D1456">
        <v>0</v>
      </c>
      <c r="E1456" t="s">
        <v>1486</v>
      </c>
      <c r="F1456" t="s">
        <v>1487</v>
      </c>
      <c r="G1456">
        <v>1</v>
      </c>
      <c r="H1456" s="6">
        <v>1825508</v>
      </c>
      <c r="I1456" s="7">
        <v>45692</v>
      </c>
      <c r="J1456" s="7">
        <v>45692</v>
      </c>
      <c r="K1456">
        <v>7</v>
      </c>
      <c r="L1456" t="s">
        <v>40</v>
      </c>
      <c r="M1456" t="s">
        <v>5</v>
      </c>
      <c r="N1456" t="s">
        <v>41</v>
      </c>
      <c r="O1456" t="s">
        <v>47</v>
      </c>
      <c r="P1456" t="s">
        <v>2082</v>
      </c>
      <c r="Q1456">
        <v>7</v>
      </c>
      <c r="R1456">
        <v>0</v>
      </c>
      <c r="S1456">
        <v>0</v>
      </c>
      <c r="U1456">
        <v>127786</v>
      </c>
      <c r="V1456">
        <v>127786</v>
      </c>
      <c r="W1456">
        <v>0</v>
      </c>
      <c r="X1456">
        <v>0</v>
      </c>
      <c r="Y1456" t="s">
        <v>72</v>
      </c>
    </row>
    <row r="1457" spans="1:25" x14ac:dyDescent="0.25">
      <c r="A1457">
        <v>1456</v>
      </c>
      <c r="B1457">
        <v>63688</v>
      </c>
      <c r="C1457">
        <v>0</v>
      </c>
      <c r="D1457">
        <v>0</v>
      </c>
      <c r="E1457" t="s">
        <v>1475</v>
      </c>
      <c r="F1457" t="s">
        <v>1476</v>
      </c>
      <c r="G1457">
        <v>1</v>
      </c>
      <c r="H1457" s="6">
        <v>164013</v>
      </c>
      <c r="I1457" s="7">
        <v>45692</v>
      </c>
      <c r="J1457" s="7">
        <v>45692</v>
      </c>
      <c r="K1457">
        <v>7</v>
      </c>
      <c r="L1457" t="s">
        <v>40</v>
      </c>
      <c r="M1457" t="s">
        <v>5</v>
      </c>
      <c r="N1457" t="s">
        <v>41</v>
      </c>
      <c r="O1457" t="s">
        <v>47</v>
      </c>
      <c r="P1457" t="s">
        <v>2082</v>
      </c>
      <c r="Q1457">
        <v>7</v>
      </c>
      <c r="R1457">
        <v>0</v>
      </c>
      <c r="S1457">
        <v>0</v>
      </c>
      <c r="U1457">
        <v>11481</v>
      </c>
      <c r="V1457">
        <v>11481</v>
      </c>
      <c r="W1457">
        <v>0</v>
      </c>
      <c r="X1457">
        <v>0</v>
      </c>
      <c r="Y1457" t="s">
        <v>48</v>
      </c>
    </row>
    <row r="1458" spans="1:25" x14ac:dyDescent="0.25">
      <c r="A1458">
        <v>1457</v>
      </c>
      <c r="B1458">
        <v>63687</v>
      </c>
      <c r="C1458">
        <v>0</v>
      </c>
      <c r="D1458">
        <v>0</v>
      </c>
      <c r="E1458" t="s">
        <v>2457</v>
      </c>
      <c r="F1458" t="s">
        <v>2458</v>
      </c>
      <c r="G1458">
        <v>1</v>
      </c>
      <c r="H1458" s="6">
        <v>555125</v>
      </c>
      <c r="I1458" s="7">
        <v>45691</v>
      </c>
      <c r="J1458" s="7">
        <v>45691</v>
      </c>
      <c r="K1458">
        <v>9</v>
      </c>
      <c r="L1458" t="s">
        <v>40</v>
      </c>
      <c r="M1458" t="s">
        <v>5</v>
      </c>
      <c r="N1458" t="s">
        <v>41</v>
      </c>
      <c r="O1458" t="s">
        <v>54</v>
      </c>
      <c r="P1458" t="s">
        <v>2082</v>
      </c>
      <c r="Q1458">
        <v>9</v>
      </c>
      <c r="R1458">
        <v>0</v>
      </c>
      <c r="S1458">
        <v>0</v>
      </c>
      <c r="U1458">
        <v>49961</v>
      </c>
      <c r="V1458">
        <v>49961</v>
      </c>
      <c r="W1458">
        <v>0</v>
      </c>
      <c r="X1458">
        <v>0</v>
      </c>
      <c r="Y1458" t="s">
        <v>48</v>
      </c>
    </row>
    <row r="1459" spans="1:25" x14ac:dyDescent="0.25">
      <c r="A1459">
        <v>1458</v>
      </c>
      <c r="B1459">
        <v>63682</v>
      </c>
      <c r="C1459">
        <v>0</v>
      </c>
      <c r="D1459">
        <v>0</v>
      </c>
      <c r="E1459" t="s">
        <v>2196</v>
      </c>
      <c r="F1459" t="s">
        <v>2197</v>
      </c>
      <c r="G1459">
        <v>1</v>
      </c>
      <c r="H1459" s="6">
        <v>735926</v>
      </c>
      <c r="I1459" s="7">
        <v>45688</v>
      </c>
      <c r="J1459" s="7">
        <v>45688</v>
      </c>
      <c r="K1459">
        <v>8</v>
      </c>
      <c r="L1459" t="s">
        <v>40</v>
      </c>
      <c r="M1459" t="s">
        <v>5</v>
      </c>
      <c r="N1459" t="s">
        <v>41</v>
      </c>
      <c r="O1459" t="s">
        <v>57</v>
      </c>
      <c r="P1459" t="s">
        <v>2082</v>
      </c>
      <c r="Q1459">
        <v>8</v>
      </c>
      <c r="R1459">
        <v>0</v>
      </c>
      <c r="S1459">
        <v>0</v>
      </c>
      <c r="U1459">
        <v>58874</v>
      </c>
      <c r="V1459">
        <v>58874</v>
      </c>
      <c r="W1459">
        <v>0</v>
      </c>
      <c r="X1459">
        <v>0</v>
      </c>
      <c r="Y1459" t="s">
        <v>48</v>
      </c>
    </row>
    <row r="1460" spans="1:25" x14ac:dyDescent="0.25">
      <c r="A1460">
        <v>1459</v>
      </c>
      <c r="B1460">
        <v>63680</v>
      </c>
      <c r="C1460">
        <v>0</v>
      </c>
      <c r="D1460">
        <v>0</v>
      </c>
      <c r="E1460" t="s">
        <v>1007</v>
      </c>
      <c r="F1460" t="s">
        <v>1008</v>
      </c>
      <c r="G1460">
        <v>1</v>
      </c>
      <c r="H1460" s="6">
        <v>2582972</v>
      </c>
      <c r="I1460" s="7">
        <v>45688</v>
      </c>
      <c r="J1460" s="7">
        <v>45688</v>
      </c>
      <c r="K1460">
        <v>7</v>
      </c>
      <c r="L1460" t="s">
        <v>40</v>
      </c>
      <c r="M1460" t="s">
        <v>5</v>
      </c>
      <c r="N1460" t="s">
        <v>41</v>
      </c>
      <c r="O1460" t="s">
        <v>57</v>
      </c>
      <c r="P1460" t="s">
        <v>2082</v>
      </c>
      <c r="Q1460">
        <v>7</v>
      </c>
      <c r="R1460">
        <v>0</v>
      </c>
      <c r="S1460">
        <v>0</v>
      </c>
      <c r="U1460">
        <v>180808</v>
      </c>
      <c r="V1460">
        <v>180808</v>
      </c>
      <c r="W1460">
        <v>0</v>
      </c>
      <c r="X1460">
        <v>0</v>
      </c>
      <c r="Y1460" t="s">
        <v>48</v>
      </c>
    </row>
    <row r="1461" spans="1:25" x14ac:dyDescent="0.25">
      <c r="A1461">
        <v>1460</v>
      </c>
      <c r="B1461">
        <v>63679</v>
      </c>
      <c r="C1461">
        <v>0</v>
      </c>
      <c r="D1461">
        <v>0</v>
      </c>
      <c r="E1461" t="s">
        <v>209</v>
      </c>
      <c r="F1461" t="s">
        <v>210</v>
      </c>
      <c r="G1461">
        <v>1</v>
      </c>
      <c r="H1461" s="6">
        <v>20800000</v>
      </c>
      <c r="I1461" s="7">
        <v>45688</v>
      </c>
      <c r="J1461" s="7">
        <v>45688</v>
      </c>
      <c r="K1461">
        <v>5</v>
      </c>
      <c r="L1461" t="s">
        <v>40</v>
      </c>
      <c r="M1461" t="s">
        <v>5</v>
      </c>
      <c r="N1461" t="s">
        <v>41</v>
      </c>
      <c r="O1461" t="s">
        <v>77</v>
      </c>
      <c r="P1461" t="s">
        <v>2082</v>
      </c>
      <c r="Q1461">
        <v>5</v>
      </c>
      <c r="R1461">
        <v>0</v>
      </c>
      <c r="S1461">
        <v>0</v>
      </c>
      <c r="U1461">
        <v>1040000</v>
      </c>
      <c r="V1461">
        <v>1040000</v>
      </c>
      <c r="W1461">
        <v>0</v>
      </c>
      <c r="X1461">
        <v>0</v>
      </c>
      <c r="Y1461" t="s">
        <v>72</v>
      </c>
    </row>
    <row r="1462" spans="1:25" x14ac:dyDescent="0.25">
      <c r="A1462">
        <v>1461</v>
      </c>
      <c r="B1462">
        <v>63681</v>
      </c>
      <c r="C1462">
        <v>0</v>
      </c>
      <c r="D1462">
        <v>0</v>
      </c>
      <c r="E1462" t="s">
        <v>110</v>
      </c>
      <c r="F1462" t="s">
        <v>111</v>
      </c>
      <c r="G1462">
        <v>1</v>
      </c>
      <c r="H1462" s="6">
        <v>3859845</v>
      </c>
      <c r="I1462" s="7">
        <v>45688</v>
      </c>
      <c r="J1462" s="7">
        <v>45688</v>
      </c>
      <c r="K1462">
        <v>15</v>
      </c>
      <c r="L1462" t="s">
        <v>40</v>
      </c>
      <c r="M1462" t="s">
        <v>5</v>
      </c>
      <c r="N1462" t="s">
        <v>41</v>
      </c>
      <c r="O1462" t="s">
        <v>47</v>
      </c>
      <c r="P1462" t="s">
        <v>2082</v>
      </c>
      <c r="Q1462">
        <v>8</v>
      </c>
      <c r="R1462">
        <v>7</v>
      </c>
      <c r="S1462">
        <v>0</v>
      </c>
      <c r="U1462">
        <v>578977</v>
      </c>
      <c r="V1462">
        <v>308788</v>
      </c>
      <c r="W1462">
        <v>270189</v>
      </c>
      <c r="X1462">
        <v>0</v>
      </c>
      <c r="Y1462" t="s">
        <v>112</v>
      </c>
    </row>
    <row r="1463" spans="1:25" x14ac:dyDescent="0.25">
      <c r="A1463">
        <v>1462</v>
      </c>
      <c r="B1463">
        <v>63678</v>
      </c>
      <c r="C1463">
        <v>0</v>
      </c>
      <c r="D1463">
        <v>0</v>
      </c>
      <c r="E1463" t="s">
        <v>1317</v>
      </c>
      <c r="F1463" t="s">
        <v>1318</v>
      </c>
      <c r="G1463">
        <v>1</v>
      </c>
      <c r="H1463" s="6">
        <v>4000000</v>
      </c>
      <c r="I1463" s="7">
        <v>45687</v>
      </c>
      <c r="J1463" s="7">
        <v>45687</v>
      </c>
      <c r="K1463">
        <v>10</v>
      </c>
      <c r="L1463" t="s">
        <v>40</v>
      </c>
      <c r="M1463" t="s">
        <v>5</v>
      </c>
      <c r="N1463" t="s">
        <v>41</v>
      </c>
      <c r="O1463" t="s">
        <v>54</v>
      </c>
      <c r="P1463" t="s">
        <v>2082</v>
      </c>
      <c r="Q1463">
        <v>10</v>
      </c>
      <c r="R1463">
        <v>0</v>
      </c>
      <c r="S1463">
        <v>0</v>
      </c>
      <c r="U1463">
        <v>400000</v>
      </c>
      <c r="V1463">
        <v>400000</v>
      </c>
      <c r="W1463">
        <v>0</v>
      </c>
      <c r="X1463">
        <v>0</v>
      </c>
      <c r="Y1463" t="s">
        <v>44</v>
      </c>
    </row>
    <row r="1464" spans="1:25" x14ac:dyDescent="0.25">
      <c r="A1464">
        <v>1463</v>
      </c>
      <c r="B1464">
        <v>63645</v>
      </c>
      <c r="C1464">
        <v>0</v>
      </c>
      <c r="D1464">
        <v>0</v>
      </c>
      <c r="E1464" t="s">
        <v>1978</v>
      </c>
      <c r="F1464" t="s">
        <v>1979</v>
      </c>
      <c r="G1464">
        <v>1</v>
      </c>
      <c r="H1464" s="6">
        <v>1400000</v>
      </c>
      <c r="I1464" s="7">
        <v>45686</v>
      </c>
      <c r="J1464" s="7">
        <v>45686</v>
      </c>
      <c r="K1464">
        <v>10</v>
      </c>
      <c r="L1464" t="s">
        <v>40</v>
      </c>
      <c r="M1464" t="s">
        <v>8</v>
      </c>
      <c r="N1464" t="s">
        <v>41</v>
      </c>
      <c r="O1464" t="s">
        <v>347</v>
      </c>
      <c r="P1464" t="s">
        <v>2082</v>
      </c>
      <c r="Q1464">
        <v>10</v>
      </c>
      <c r="R1464">
        <v>0</v>
      </c>
      <c r="S1464">
        <v>0</v>
      </c>
      <c r="U1464">
        <v>140000</v>
      </c>
      <c r="V1464">
        <v>140000</v>
      </c>
      <c r="W1464">
        <v>0</v>
      </c>
      <c r="X1464">
        <v>0</v>
      </c>
      <c r="Y1464" t="s">
        <v>109</v>
      </c>
    </row>
    <row r="1465" spans="1:25" x14ac:dyDescent="0.25">
      <c r="A1465">
        <v>1464</v>
      </c>
      <c r="B1465">
        <v>63647</v>
      </c>
      <c r="C1465">
        <v>0</v>
      </c>
      <c r="D1465">
        <v>0</v>
      </c>
      <c r="E1465" t="s">
        <v>393</v>
      </c>
      <c r="F1465" t="s">
        <v>2586</v>
      </c>
      <c r="G1465">
        <v>1</v>
      </c>
      <c r="H1465" s="6">
        <v>6309521</v>
      </c>
      <c r="I1465" s="7">
        <v>45686</v>
      </c>
      <c r="J1465" s="7">
        <v>45686</v>
      </c>
      <c r="K1465">
        <v>8</v>
      </c>
      <c r="L1465" t="s">
        <v>40</v>
      </c>
      <c r="M1465" t="s">
        <v>5</v>
      </c>
      <c r="N1465" t="s">
        <v>41</v>
      </c>
      <c r="O1465" t="s">
        <v>57</v>
      </c>
      <c r="P1465" t="s">
        <v>2082</v>
      </c>
      <c r="Q1465">
        <v>8</v>
      </c>
      <c r="R1465">
        <v>0</v>
      </c>
      <c r="S1465">
        <v>0</v>
      </c>
      <c r="U1465">
        <v>504762</v>
      </c>
      <c r="V1465">
        <v>504762</v>
      </c>
      <c r="W1465">
        <v>0</v>
      </c>
      <c r="X1465">
        <v>0</v>
      </c>
      <c r="Y1465" t="s">
        <v>44</v>
      </c>
    </row>
    <row r="1466" spans="1:25" x14ac:dyDescent="0.25">
      <c r="A1466">
        <v>1465</v>
      </c>
      <c r="B1466">
        <v>63641</v>
      </c>
      <c r="C1466">
        <v>0</v>
      </c>
      <c r="D1466">
        <v>0</v>
      </c>
      <c r="E1466" t="s">
        <v>1848</v>
      </c>
      <c r="F1466" t="s">
        <v>1849</v>
      </c>
      <c r="G1466">
        <v>1</v>
      </c>
      <c r="H1466" s="6">
        <v>16131724</v>
      </c>
      <c r="I1466" s="7">
        <v>45685</v>
      </c>
      <c r="J1466" s="7">
        <v>45685</v>
      </c>
      <c r="K1466">
        <v>15</v>
      </c>
      <c r="L1466" t="s">
        <v>40</v>
      </c>
      <c r="M1466" t="s">
        <v>5</v>
      </c>
      <c r="N1466" t="s">
        <v>41</v>
      </c>
      <c r="O1466" t="s">
        <v>47</v>
      </c>
      <c r="P1466" t="s">
        <v>2082</v>
      </c>
      <c r="Q1466">
        <v>2</v>
      </c>
      <c r="R1466">
        <v>13</v>
      </c>
      <c r="S1466">
        <v>0</v>
      </c>
      <c r="U1466">
        <v>2419759</v>
      </c>
      <c r="V1466">
        <v>322634</v>
      </c>
      <c r="W1466">
        <v>2097124</v>
      </c>
      <c r="X1466">
        <v>0</v>
      </c>
      <c r="Y1466" t="s">
        <v>250</v>
      </c>
    </row>
    <row r="1467" spans="1:25" x14ac:dyDescent="0.25">
      <c r="A1467">
        <v>1466</v>
      </c>
      <c r="B1467">
        <v>63642</v>
      </c>
      <c r="C1467">
        <v>0</v>
      </c>
      <c r="D1467">
        <v>0</v>
      </c>
      <c r="E1467" t="s">
        <v>1361</v>
      </c>
      <c r="F1467" t="s">
        <v>1362</v>
      </c>
      <c r="G1467">
        <v>1</v>
      </c>
      <c r="H1467" s="6">
        <v>9722355</v>
      </c>
      <c r="I1467" s="7">
        <v>45685</v>
      </c>
      <c r="J1467" s="7">
        <v>45685</v>
      </c>
      <c r="K1467">
        <v>15</v>
      </c>
      <c r="L1467" t="s">
        <v>40</v>
      </c>
      <c r="M1467" t="s">
        <v>5</v>
      </c>
      <c r="N1467" t="s">
        <v>41</v>
      </c>
      <c r="O1467" t="s">
        <v>47</v>
      </c>
      <c r="P1467" t="s">
        <v>2082</v>
      </c>
      <c r="Q1467">
        <v>2</v>
      </c>
      <c r="R1467">
        <v>13</v>
      </c>
      <c r="S1467">
        <v>0</v>
      </c>
      <c r="U1467">
        <v>1458353</v>
      </c>
      <c r="V1467">
        <v>194447</v>
      </c>
      <c r="W1467">
        <v>1263906</v>
      </c>
      <c r="X1467">
        <v>0</v>
      </c>
      <c r="Y1467" t="s">
        <v>250</v>
      </c>
    </row>
    <row r="1468" spans="1:25" x14ac:dyDescent="0.25">
      <c r="A1468">
        <v>1467</v>
      </c>
      <c r="B1468">
        <v>63644</v>
      </c>
      <c r="C1468">
        <v>0</v>
      </c>
      <c r="D1468">
        <v>0</v>
      </c>
      <c r="E1468" t="s">
        <v>1590</v>
      </c>
      <c r="F1468" t="s">
        <v>1591</v>
      </c>
      <c r="G1468">
        <v>1</v>
      </c>
      <c r="H1468" s="6">
        <v>7500000</v>
      </c>
      <c r="I1468" s="7">
        <v>45685</v>
      </c>
      <c r="J1468" s="7">
        <v>45685</v>
      </c>
      <c r="K1468">
        <v>8</v>
      </c>
      <c r="L1468" t="s">
        <v>40</v>
      </c>
      <c r="M1468" t="s">
        <v>5</v>
      </c>
      <c r="N1468" t="s">
        <v>41</v>
      </c>
      <c r="O1468" t="s">
        <v>57</v>
      </c>
      <c r="P1468" t="s">
        <v>2082</v>
      </c>
      <c r="Q1468">
        <v>8</v>
      </c>
      <c r="R1468">
        <v>0</v>
      </c>
      <c r="S1468">
        <v>0</v>
      </c>
      <c r="U1468">
        <v>600000</v>
      </c>
      <c r="V1468">
        <v>600000</v>
      </c>
      <c r="W1468">
        <v>0</v>
      </c>
      <c r="X1468">
        <v>0</v>
      </c>
      <c r="Y1468" t="s">
        <v>48</v>
      </c>
    </row>
    <row r="1469" spans="1:25" x14ac:dyDescent="0.25">
      <c r="A1469">
        <v>1468</v>
      </c>
      <c r="B1469">
        <v>63643</v>
      </c>
      <c r="C1469">
        <v>0</v>
      </c>
      <c r="D1469">
        <v>0</v>
      </c>
      <c r="E1469" t="s">
        <v>2020</v>
      </c>
      <c r="F1469" t="s">
        <v>2021</v>
      </c>
      <c r="G1469">
        <v>1</v>
      </c>
      <c r="H1469" s="6">
        <v>413299</v>
      </c>
      <c r="I1469" s="7">
        <v>45685</v>
      </c>
      <c r="J1469" s="7">
        <v>45319</v>
      </c>
      <c r="K1469">
        <v>15</v>
      </c>
      <c r="L1469" t="s">
        <v>40</v>
      </c>
      <c r="M1469" t="s">
        <v>5</v>
      </c>
      <c r="N1469" t="s">
        <v>41</v>
      </c>
      <c r="O1469" t="s">
        <v>47</v>
      </c>
      <c r="P1469" t="s">
        <v>2082</v>
      </c>
      <c r="Q1469">
        <v>2</v>
      </c>
      <c r="R1469">
        <v>13</v>
      </c>
      <c r="S1469">
        <v>0</v>
      </c>
      <c r="U1469">
        <v>61995</v>
      </c>
      <c r="V1469">
        <v>8266</v>
      </c>
      <c r="W1469">
        <v>53729</v>
      </c>
      <c r="X1469">
        <v>0</v>
      </c>
      <c r="Y1469" t="s">
        <v>250</v>
      </c>
    </row>
    <row r="1470" spans="1:25" x14ac:dyDescent="0.25">
      <c r="A1470">
        <v>1469</v>
      </c>
      <c r="B1470">
        <v>63639</v>
      </c>
      <c r="C1470">
        <v>0</v>
      </c>
      <c r="D1470">
        <v>0</v>
      </c>
      <c r="E1470" t="s">
        <v>1612</v>
      </c>
      <c r="F1470" t="s">
        <v>1613</v>
      </c>
      <c r="G1470">
        <v>1</v>
      </c>
      <c r="H1470" s="6">
        <v>90910</v>
      </c>
      <c r="I1470" s="7">
        <v>45685</v>
      </c>
      <c r="J1470" s="7">
        <v>45685</v>
      </c>
      <c r="K1470">
        <v>12</v>
      </c>
      <c r="L1470" t="s">
        <v>40</v>
      </c>
      <c r="M1470" t="s">
        <v>5</v>
      </c>
      <c r="N1470" t="s">
        <v>41</v>
      </c>
      <c r="O1470" t="s">
        <v>54</v>
      </c>
      <c r="P1470" t="s">
        <v>2082</v>
      </c>
      <c r="Q1470">
        <v>12</v>
      </c>
      <c r="R1470">
        <v>0</v>
      </c>
      <c r="S1470">
        <v>0</v>
      </c>
      <c r="U1470">
        <v>10909</v>
      </c>
      <c r="V1470">
        <v>10909</v>
      </c>
      <c r="W1470">
        <v>0</v>
      </c>
      <c r="X1470">
        <v>0</v>
      </c>
      <c r="Y1470" t="s">
        <v>44</v>
      </c>
    </row>
    <row r="1471" spans="1:25" x14ac:dyDescent="0.25">
      <c r="A1471">
        <v>1470</v>
      </c>
      <c r="B1471">
        <v>63640</v>
      </c>
      <c r="C1471">
        <v>0</v>
      </c>
      <c r="D1471">
        <v>0</v>
      </c>
      <c r="E1471" t="s">
        <v>1357</v>
      </c>
      <c r="F1471" t="s">
        <v>1358</v>
      </c>
      <c r="G1471">
        <v>1</v>
      </c>
      <c r="H1471" s="6">
        <v>29961977</v>
      </c>
      <c r="I1471" s="7">
        <v>45685</v>
      </c>
      <c r="J1471" s="7">
        <v>45685</v>
      </c>
      <c r="K1471">
        <v>15</v>
      </c>
      <c r="L1471" t="s">
        <v>40</v>
      </c>
      <c r="M1471" t="s">
        <v>5</v>
      </c>
      <c r="N1471" t="s">
        <v>41</v>
      </c>
      <c r="O1471" t="s">
        <v>47</v>
      </c>
      <c r="P1471" t="s">
        <v>2082</v>
      </c>
      <c r="Q1471">
        <v>2</v>
      </c>
      <c r="R1471">
        <v>13</v>
      </c>
      <c r="S1471">
        <v>0</v>
      </c>
      <c r="U1471">
        <v>4494297</v>
      </c>
      <c r="V1471">
        <v>599240</v>
      </c>
      <c r="W1471">
        <v>3895057</v>
      </c>
      <c r="X1471">
        <v>0</v>
      </c>
      <c r="Y1471" t="s">
        <v>250</v>
      </c>
    </row>
    <row r="1472" spans="1:25" x14ac:dyDescent="0.25">
      <c r="A1472">
        <v>1471</v>
      </c>
      <c r="B1472">
        <v>63637</v>
      </c>
      <c r="C1472">
        <v>0</v>
      </c>
      <c r="D1472">
        <v>0</v>
      </c>
      <c r="E1472" t="s">
        <v>1317</v>
      </c>
      <c r="F1472" t="s">
        <v>1318</v>
      </c>
      <c r="G1472">
        <v>1</v>
      </c>
      <c r="H1472" s="6">
        <v>500000</v>
      </c>
      <c r="I1472" s="7">
        <v>45684</v>
      </c>
      <c r="J1472" s="7">
        <v>45684</v>
      </c>
      <c r="K1472">
        <v>10</v>
      </c>
      <c r="L1472" t="s">
        <v>40</v>
      </c>
      <c r="M1472" t="s">
        <v>5</v>
      </c>
      <c r="N1472" t="s">
        <v>41</v>
      </c>
      <c r="O1472" t="s">
        <v>54</v>
      </c>
      <c r="P1472" t="s">
        <v>2082</v>
      </c>
      <c r="Q1472">
        <v>10</v>
      </c>
      <c r="R1472">
        <v>0</v>
      </c>
      <c r="S1472">
        <v>0</v>
      </c>
      <c r="U1472">
        <v>50000</v>
      </c>
      <c r="V1472">
        <v>50000</v>
      </c>
      <c r="W1472">
        <v>0</v>
      </c>
      <c r="X1472">
        <v>0</v>
      </c>
      <c r="Y1472" t="s">
        <v>44</v>
      </c>
    </row>
    <row r="1473" spans="1:25" x14ac:dyDescent="0.25">
      <c r="A1473">
        <v>1472</v>
      </c>
      <c r="B1473">
        <v>63638</v>
      </c>
      <c r="C1473">
        <v>0</v>
      </c>
      <c r="D1473">
        <v>0</v>
      </c>
      <c r="E1473" t="s">
        <v>2509</v>
      </c>
      <c r="F1473" t="s">
        <v>2510</v>
      </c>
      <c r="G1473">
        <v>1</v>
      </c>
      <c r="H1473" s="6">
        <v>10000000</v>
      </c>
      <c r="I1473" s="7">
        <v>45684</v>
      </c>
      <c r="J1473" s="7">
        <v>45684</v>
      </c>
      <c r="K1473">
        <v>10</v>
      </c>
      <c r="L1473" t="s">
        <v>40</v>
      </c>
      <c r="M1473" t="s">
        <v>9</v>
      </c>
      <c r="N1473" t="s">
        <v>41</v>
      </c>
      <c r="O1473" t="s">
        <v>42</v>
      </c>
      <c r="P1473" t="s">
        <v>2082</v>
      </c>
      <c r="Q1473">
        <v>10</v>
      </c>
      <c r="R1473">
        <v>0</v>
      </c>
      <c r="S1473">
        <v>0</v>
      </c>
      <c r="U1473">
        <v>1000000</v>
      </c>
      <c r="V1473">
        <v>1000000</v>
      </c>
      <c r="W1473">
        <v>0</v>
      </c>
      <c r="X1473">
        <v>0</v>
      </c>
      <c r="Y1473" t="s">
        <v>44</v>
      </c>
    </row>
    <row r="1474" spans="1:25" x14ac:dyDescent="0.25">
      <c r="A1474">
        <v>1473</v>
      </c>
      <c r="B1474">
        <v>63631</v>
      </c>
      <c r="C1474">
        <v>0</v>
      </c>
      <c r="D1474">
        <v>0</v>
      </c>
      <c r="E1474" t="s">
        <v>2204</v>
      </c>
      <c r="F1474" t="s">
        <v>2205</v>
      </c>
      <c r="G1474">
        <v>1</v>
      </c>
      <c r="H1474" s="6">
        <v>250000</v>
      </c>
      <c r="I1474" s="7">
        <v>45681</v>
      </c>
      <c r="J1474" s="7">
        <v>45681</v>
      </c>
      <c r="K1474" t="s">
        <v>2195</v>
      </c>
      <c r="L1474" t="s">
        <v>40</v>
      </c>
      <c r="M1474" t="s">
        <v>5</v>
      </c>
      <c r="N1474" t="s">
        <v>41</v>
      </c>
      <c r="O1474" t="s">
        <v>57</v>
      </c>
      <c r="P1474" t="s">
        <v>2082</v>
      </c>
      <c r="Q1474">
        <v>3.7</v>
      </c>
      <c r="R1474">
        <v>9.9</v>
      </c>
      <c r="S1474">
        <v>0</v>
      </c>
      <c r="U1474">
        <v>34000</v>
      </c>
      <c r="V1474">
        <v>9250</v>
      </c>
      <c r="W1474">
        <v>24750</v>
      </c>
      <c r="X1474">
        <v>0</v>
      </c>
      <c r="Y1474" t="s">
        <v>48</v>
      </c>
    </row>
    <row r="1475" spans="1:25" x14ac:dyDescent="0.25">
      <c r="A1475">
        <v>1474</v>
      </c>
      <c r="B1475">
        <v>63629</v>
      </c>
      <c r="C1475">
        <v>0</v>
      </c>
      <c r="D1475">
        <v>0</v>
      </c>
      <c r="E1475" t="s">
        <v>1596</v>
      </c>
      <c r="F1475" t="s">
        <v>1597</v>
      </c>
      <c r="G1475">
        <v>1</v>
      </c>
      <c r="H1475" s="6">
        <v>2100000</v>
      </c>
      <c r="I1475" s="7">
        <v>45681</v>
      </c>
      <c r="J1475" s="7">
        <v>45681</v>
      </c>
      <c r="K1475">
        <v>9</v>
      </c>
      <c r="L1475" t="s">
        <v>40</v>
      </c>
      <c r="M1475" t="s">
        <v>5</v>
      </c>
      <c r="N1475" t="s">
        <v>41</v>
      </c>
      <c r="O1475" t="s">
        <v>57</v>
      </c>
      <c r="P1475" t="s">
        <v>2082</v>
      </c>
      <c r="Q1475">
        <v>9</v>
      </c>
      <c r="R1475">
        <v>0</v>
      </c>
      <c r="S1475">
        <v>0</v>
      </c>
      <c r="U1475">
        <v>189000</v>
      </c>
      <c r="V1475">
        <v>189000</v>
      </c>
      <c r="W1475">
        <v>0</v>
      </c>
      <c r="X1475">
        <v>0</v>
      </c>
      <c r="Y1475" t="s">
        <v>112</v>
      </c>
    </row>
    <row r="1476" spans="1:25" x14ac:dyDescent="0.25">
      <c r="A1476">
        <v>1475</v>
      </c>
      <c r="B1476">
        <v>63632</v>
      </c>
      <c r="C1476">
        <v>0</v>
      </c>
      <c r="D1476">
        <v>0</v>
      </c>
      <c r="E1476" t="s">
        <v>2193</v>
      </c>
      <c r="F1476" t="s">
        <v>2194</v>
      </c>
      <c r="G1476">
        <v>1</v>
      </c>
      <c r="H1476" s="6">
        <v>1193000</v>
      </c>
      <c r="I1476" s="7">
        <v>45681</v>
      </c>
      <c r="J1476" s="7">
        <v>45681</v>
      </c>
      <c r="K1476" t="s">
        <v>2195</v>
      </c>
      <c r="L1476" t="s">
        <v>40</v>
      </c>
      <c r="M1476" t="s">
        <v>5</v>
      </c>
      <c r="N1476" t="s">
        <v>41</v>
      </c>
      <c r="O1476" t="s">
        <v>57</v>
      </c>
      <c r="P1476" t="s">
        <v>2082</v>
      </c>
      <c r="Q1476">
        <v>3.7</v>
      </c>
      <c r="R1476">
        <v>9.9</v>
      </c>
      <c r="S1476">
        <v>0</v>
      </c>
      <c r="U1476">
        <v>162248</v>
      </c>
      <c r="V1476">
        <v>44141</v>
      </c>
      <c r="W1476">
        <v>118107</v>
      </c>
      <c r="X1476">
        <v>0</v>
      </c>
      <c r="Y1476" t="s">
        <v>48</v>
      </c>
    </row>
    <row r="1477" spans="1:25" x14ac:dyDescent="0.25">
      <c r="A1477">
        <v>1476</v>
      </c>
      <c r="B1477">
        <v>63634</v>
      </c>
      <c r="C1477">
        <v>0</v>
      </c>
      <c r="D1477">
        <v>0</v>
      </c>
      <c r="E1477" t="s">
        <v>2216</v>
      </c>
      <c r="F1477" t="s">
        <v>2217</v>
      </c>
      <c r="G1477">
        <v>1</v>
      </c>
      <c r="H1477" s="6">
        <v>1425000</v>
      </c>
      <c r="I1477" s="7">
        <v>45681</v>
      </c>
      <c r="J1477" s="7">
        <v>45681</v>
      </c>
      <c r="K1477" t="s">
        <v>2195</v>
      </c>
      <c r="L1477" t="s">
        <v>40</v>
      </c>
      <c r="M1477" t="s">
        <v>5</v>
      </c>
      <c r="N1477" t="s">
        <v>41</v>
      </c>
      <c r="O1477" t="s">
        <v>57</v>
      </c>
      <c r="P1477" t="s">
        <v>2082</v>
      </c>
      <c r="Q1477">
        <v>3.7</v>
      </c>
      <c r="R1477">
        <v>9.9</v>
      </c>
      <c r="S1477">
        <v>0</v>
      </c>
      <c r="U1477">
        <v>193800</v>
      </c>
      <c r="V1477">
        <v>52725</v>
      </c>
      <c r="W1477">
        <v>141075</v>
      </c>
      <c r="X1477">
        <v>0</v>
      </c>
      <c r="Y1477" t="s">
        <v>48</v>
      </c>
    </row>
    <row r="1478" spans="1:25" x14ac:dyDescent="0.25">
      <c r="A1478">
        <v>1477</v>
      </c>
      <c r="B1478">
        <v>63630</v>
      </c>
      <c r="C1478">
        <v>0</v>
      </c>
      <c r="D1478">
        <v>0</v>
      </c>
      <c r="E1478" t="s">
        <v>2212</v>
      </c>
      <c r="F1478" t="s">
        <v>2213</v>
      </c>
      <c r="G1478">
        <v>1</v>
      </c>
      <c r="H1478" s="6">
        <v>4645000</v>
      </c>
      <c r="I1478" s="7">
        <v>45681</v>
      </c>
      <c r="J1478" s="7">
        <v>45681</v>
      </c>
      <c r="K1478" t="s">
        <v>2195</v>
      </c>
      <c r="L1478" t="s">
        <v>40</v>
      </c>
      <c r="M1478" t="s">
        <v>5</v>
      </c>
      <c r="N1478" t="s">
        <v>41</v>
      </c>
      <c r="O1478" t="s">
        <v>57</v>
      </c>
      <c r="P1478" t="s">
        <v>2082</v>
      </c>
      <c r="Q1478">
        <v>3.7</v>
      </c>
      <c r="R1478">
        <v>9.9</v>
      </c>
      <c r="S1478">
        <v>0</v>
      </c>
      <c r="U1478">
        <v>631720</v>
      </c>
      <c r="V1478">
        <v>171865</v>
      </c>
      <c r="W1478">
        <v>459855</v>
      </c>
      <c r="X1478">
        <v>0</v>
      </c>
      <c r="Y1478" t="s">
        <v>48</v>
      </c>
    </row>
    <row r="1479" spans="1:25" x14ac:dyDescent="0.25">
      <c r="A1479">
        <v>1478</v>
      </c>
      <c r="B1479">
        <v>63633</v>
      </c>
      <c r="C1479">
        <v>0</v>
      </c>
      <c r="D1479">
        <v>0</v>
      </c>
      <c r="E1479" t="s">
        <v>1137</v>
      </c>
      <c r="F1479" t="s">
        <v>1138</v>
      </c>
      <c r="G1479">
        <v>1</v>
      </c>
      <c r="H1479" s="6">
        <v>24662722</v>
      </c>
      <c r="I1479" s="7">
        <v>45681</v>
      </c>
      <c r="J1479" s="7">
        <v>45681</v>
      </c>
      <c r="K1479">
        <v>15</v>
      </c>
      <c r="L1479" t="s">
        <v>40</v>
      </c>
      <c r="M1479" t="s">
        <v>5</v>
      </c>
      <c r="N1479" t="s">
        <v>41</v>
      </c>
      <c r="O1479" t="s">
        <v>54</v>
      </c>
      <c r="P1479" t="s">
        <v>2082</v>
      </c>
      <c r="Q1479">
        <v>10</v>
      </c>
      <c r="R1479">
        <v>5</v>
      </c>
      <c r="S1479">
        <v>0</v>
      </c>
      <c r="U1479">
        <v>3699408</v>
      </c>
      <c r="V1479">
        <v>2466272</v>
      </c>
      <c r="W1479">
        <v>1233136</v>
      </c>
      <c r="X1479">
        <v>0</v>
      </c>
      <c r="Y1479" t="s">
        <v>48</v>
      </c>
    </row>
    <row r="1480" spans="1:25" x14ac:dyDescent="0.25">
      <c r="A1480">
        <v>1479</v>
      </c>
      <c r="B1480">
        <v>63635</v>
      </c>
      <c r="C1480">
        <v>0</v>
      </c>
      <c r="D1480">
        <v>0</v>
      </c>
      <c r="E1480" t="s">
        <v>2214</v>
      </c>
      <c r="F1480" t="s">
        <v>2215</v>
      </c>
      <c r="G1480">
        <v>1</v>
      </c>
      <c r="H1480" s="6">
        <v>660000</v>
      </c>
      <c r="I1480" s="7">
        <v>45681</v>
      </c>
      <c r="J1480" s="7">
        <v>45681</v>
      </c>
      <c r="K1480" t="s">
        <v>2195</v>
      </c>
      <c r="L1480" t="s">
        <v>40</v>
      </c>
      <c r="M1480" t="s">
        <v>5</v>
      </c>
      <c r="N1480" t="s">
        <v>41</v>
      </c>
      <c r="O1480" t="s">
        <v>57</v>
      </c>
      <c r="P1480" t="s">
        <v>2082</v>
      </c>
      <c r="Q1480">
        <v>3.7</v>
      </c>
      <c r="R1480">
        <v>9.9</v>
      </c>
      <c r="S1480">
        <v>0</v>
      </c>
      <c r="U1480">
        <v>89760</v>
      </c>
      <c r="V1480">
        <v>24420</v>
      </c>
      <c r="W1480">
        <v>65340</v>
      </c>
      <c r="X1480">
        <v>0</v>
      </c>
      <c r="Y1480" t="s">
        <v>48</v>
      </c>
    </row>
    <row r="1481" spans="1:25" x14ac:dyDescent="0.25">
      <c r="A1481">
        <v>1480</v>
      </c>
      <c r="B1481">
        <v>63628</v>
      </c>
      <c r="C1481">
        <v>0</v>
      </c>
      <c r="D1481">
        <v>0</v>
      </c>
      <c r="E1481" t="s">
        <v>1526</v>
      </c>
      <c r="F1481" t="s">
        <v>1527</v>
      </c>
      <c r="G1481">
        <v>1</v>
      </c>
      <c r="H1481" s="6">
        <v>100400</v>
      </c>
      <c r="I1481" s="7">
        <v>45681</v>
      </c>
      <c r="J1481" s="7">
        <v>45681</v>
      </c>
      <c r="K1481" t="s">
        <v>879</v>
      </c>
      <c r="L1481" t="s">
        <v>40</v>
      </c>
      <c r="M1481" t="s">
        <v>5</v>
      </c>
      <c r="N1481" t="s">
        <v>41</v>
      </c>
      <c r="O1481" t="s">
        <v>77</v>
      </c>
      <c r="P1481" t="s">
        <v>2082</v>
      </c>
      <c r="Q1481">
        <v>8.5</v>
      </c>
      <c r="R1481">
        <v>0</v>
      </c>
      <c r="S1481">
        <v>0</v>
      </c>
      <c r="U1481">
        <v>8534</v>
      </c>
      <c r="V1481">
        <v>8534</v>
      </c>
      <c r="W1481">
        <v>0</v>
      </c>
      <c r="X1481">
        <v>0</v>
      </c>
      <c r="Y1481" t="s">
        <v>250</v>
      </c>
    </row>
    <row r="1482" spans="1:25" x14ac:dyDescent="0.25">
      <c r="A1482">
        <v>1481</v>
      </c>
      <c r="B1482">
        <v>63636</v>
      </c>
      <c r="C1482">
        <v>0</v>
      </c>
      <c r="D1482">
        <v>0</v>
      </c>
      <c r="E1482" t="s">
        <v>2218</v>
      </c>
      <c r="F1482" t="s">
        <v>2219</v>
      </c>
      <c r="G1482">
        <v>1</v>
      </c>
      <c r="H1482" s="6">
        <v>2854000</v>
      </c>
      <c r="I1482" s="7">
        <v>45681</v>
      </c>
      <c r="J1482" s="7">
        <v>45681</v>
      </c>
      <c r="K1482" t="s">
        <v>2195</v>
      </c>
      <c r="L1482" t="s">
        <v>40</v>
      </c>
      <c r="M1482" t="s">
        <v>5</v>
      </c>
      <c r="N1482" t="s">
        <v>41</v>
      </c>
      <c r="O1482" t="s">
        <v>57</v>
      </c>
      <c r="P1482" t="s">
        <v>2082</v>
      </c>
      <c r="Q1482">
        <v>3.7</v>
      </c>
      <c r="R1482">
        <v>9.9</v>
      </c>
      <c r="S1482">
        <v>0</v>
      </c>
      <c r="U1482">
        <v>388144</v>
      </c>
      <c r="V1482">
        <v>105598</v>
      </c>
      <c r="W1482">
        <v>282546</v>
      </c>
      <c r="X1482">
        <v>0</v>
      </c>
      <c r="Y1482" t="s">
        <v>48</v>
      </c>
    </row>
    <row r="1483" spans="1:25" x14ac:dyDescent="0.25">
      <c r="A1483">
        <v>1482</v>
      </c>
      <c r="B1483">
        <v>63602</v>
      </c>
      <c r="C1483">
        <v>0</v>
      </c>
      <c r="D1483">
        <v>0</v>
      </c>
      <c r="E1483" t="s">
        <v>1089</v>
      </c>
      <c r="F1483" t="s">
        <v>1090</v>
      </c>
      <c r="G1483">
        <v>1</v>
      </c>
      <c r="H1483" s="6">
        <v>1123778</v>
      </c>
      <c r="I1483" s="7">
        <v>45680</v>
      </c>
      <c r="J1483" s="7">
        <v>45680</v>
      </c>
      <c r="K1483">
        <v>10</v>
      </c>
      <c r="L1483" t="s">
        <v>40</v>
      </c>
      <c r="M1483" t="s">
        <v>5</v>
      </c>
      <c r="N1483" t="s">
        <v>41</v>
      </c>
      <c r="O1483" t="s">
        <v>47</v>
      </c>
      <c r="P1483" t="s">
        <v>2082</v>
      </c>
      <c r="Q1483">
        <v>10</v>
      </c>
      <c r="R1483">
        <v>0</v>
      </c>
      <c r="S1483">
        <v>0</v>
      </c>
      <c r="U1483">
        <v>112378</v>
      </c>
      <c r="V1483">
        <v>112378</v>
      </c>
      <c r="W1483">
        <v>0</v>
      </c>
      <c r="X1483">
        <v>0</v>
      </c>
      <c r="Y1483" t="s">
        <v>72</v>
      </c>
    </row>
    <row r="1484" spans="1:25" x14ac:dyDescent="0.25">
      <c r="A1484">
        <v>1483</v>
      </c>
      <c r="B1484">
        <v>63597</v>
      </c>
      <c r="C1484">
        <v>0</v>
      </c>
      <c r="D1484">
        <v>0</v>
      </c>
      <c r="E1484" t="s">
        <v>1522</v>
      </c>
      <c r="F1484" t="s">
        <v>1523</v>
      </c>
      <c r="G1484">
        <v>1</v>
      </c>
      <c r="H1484" s="6">
        <v>4000000</v>
      </c>
      <c r="I1484" s="7">
        <v>45679</v>
      </c>
      <c r="J1484" s="7">
        <v>45679</v>
      </c>
      <c r="K1484">
        <v>10</v>
      </c>
      <c r="L1484" t="s">
        <v>40</v>
      </c>
      <c r="M1484" t="s">
        <v>7</v>
      </c>
      <c r="N1484" t="s">
        <v>41</v>
      </c>
      <c r="O1484" t="s">
        <v>64</v>
      </c>
      <c r="P1484" t="s">
        <v>2082</v>
      </c>
      <c r="Q1484">
        <v>10</v>
      </c>
      <c r="R1484">
        <v>0</v>
      </c>
      <c r="S1484">
        <v>0</v>
      </c>
      <c r="U1484">
        <v>400000</v>
      </c>
      <c r="V1484">
        <v>400000</v>
      </c>
      <c r="W1484">
        <v>0</v>
      </c>
      <c r="X1484">
        <v>0</v>
      </c>
      <c r="Y1484" t="s">
        <v>44</v>
      </c>
    </row>
    <row r="1485" spans="1:25" x14ac:dyDescent="0.25">
      <c r="A1485">
        <v>1484</v>
      </c>
      <c r="B1485">
        <v>63596</v>
      </c>
      <c r="C1485">
        <v>0</v>
      </c>
      <c r="D1485">
        <v>0</v>
      </c>
      <c r="E1485" t="s">
        <v>1512</v>
      </c>
      <c r="F1485" t="s">
        <v>1513</v>
      </c>
      <c r="G1485">
        <v>1</v>
      </c>
      <c r="H1485" s="6">
        <v>4000000</v>
      </c>
      <c r="I1485" s="7">
        <v>45679</v>
      </c>
      <c r="J1485" s="7">
        <v>45679</v>
      </c>
      <c r="K1485">
        <v>10</v>
      </c>
      <c r="L1485" t="s">
        <v>40</v>
      </c>
      <c r="M1485" t="s">
        <v>7</v>
      </c>
      <c r="N1485" t="s">
        <v>41</v>
      </c>
      <c r="O1485" t="s">
        <v>64</v>
      </c>
      <c r="P1485" t="s">
        <v>2082</v>
      </c>
      <c r="Q1485">
        <v>10</v>
      </c>
      <c r="R1485">
        <v>0</v>
      </c>
      <c r="S1485">
        <v>0</v>
      </c>
      <c r="U1485">
        <v>400000</v>
      </c>
      <c r="V1485">
        <v>400000</v>
      </c>
      <c r="W1485">
        <v>0</v>
      </c>
      <c r="X1485">
        <v>0</v>
      </c>
      <c r="Y1485" t="s">
        <v>44</v>
      </c>
    </row>
    <row r="1486" spans="1:25" x14ac:dyDescent="0.25">
      <c r="A1486">
        <v>1485</v>
      </c>
      <c r="B1486">
        <v>63595</v>
      </c>
      <c r="C1486">
        <v>0</v>
      </c>
      <c r="D1486">
        <v>0</v>
      </c>
      <c r="E1486" t="s">
        <v>1518</v>
      </c>
      <c r="F1486" t="s">
        <v>1519</v>
      </c>
      <c r="G1486">
        <v>1</v>
      </c>
      <c r="H1486" s="6">
        <v>3000000</v>
      </c>
      <c r="I1486" s="7">
        <v>45679</v>
      </c>
      <c r="J1486" s="7">
        <v>45679</v>
      </c>
      <c r="K1486">
        <v>10</v>
      </c>
      <c r="L1486" t="s">
        <v>40</v>
      </c>
      <c r="M1486" t="s">
        <v>7</v>
      </c>
      <c r="N1486" t="s">
        <v>41</v>
      </c>
      <c r="O1486" t="s">
        <v>64</v>
      </c>
      <c r="P1486" t="s">
        <v>2082</v>
      </c>
      <c r="Q1486">
        <v>10</v>
      </c>
      <c r="R1486">
        <v>0</v>
      </c>
      <c r="S1486">
        <v>0</v>
      </c>
      <c r="U1486">
        <v>300000</v>
      </c>
      <c r="V1486">
        <v>300000</v>
      </c>
      <c r="W1486">
        <v>0</v>
      </c>
      <c r="X1486">
        <v>0</v>
      </c>
      <c r="Y1486" t="s">
        <v>44</v>
      </c>
    </row>
    <row r="1487" spans="1:25" x14ac:dyDescent="0.25">
      <c r="A1487">
        <v>1486</v>
      </c>
      <c r="B1487">
        <v>63600</v>
      </c>
      <c r="C1487">
        <v>0</v>
      </c>
      <c r="D1487">
        <v>0</v>
      </c>
      <c r="E1487" t="s">
        <v>1461</v>
      </c>
      <c r="F1487" t="s">
        <v>1462</v>
      </c>
      <c r="G1487">
        <v>1</v>
      </c>
      <c r="H1487" s="6">
        <v>200000</v>
      </c>
      <c r="I1487" s="7">
        <v>45679</v>
      </c>
      <c r="J1487" s="7">
        <v>45679</v>
      </c>
      <c r="K1487">
        <v>10</v>
      </c>
      <c r="L1487" t="s">
        <v>40</v>
      </c>
      <c r="M1487" t="s">
        <v>8</v>
      </c>
      <c r="N1487" t="s">
        <v>41</v>
      </c>
      <c r="O1487" t="s">
        <v>347</v>
      </c>
      <c r="P1487" t="s">
        <v>2082</v>
      </c>
      <c r="Q1487">
        <v>10</v>
      </c>
      <c r="R1487">
        <v>0</v>
      </c>
      <c r="S1487">
        <v>0</v>
      </c>
      <c r="U1487">
        <v>20000</v>
      </c>
      <c r="V1487">
        <v>20000</v>
      </c>
      <c r="W1487">
        <v>0</v>
      </c>
      <c r="X1487">
        <v>0</v>
      </c>
      <c r="Y1487" t="s">
        <v>44</v>
      </c>
    </row>
    <row r="1488" spans="1:25" x14ac:dyDescent="0.25">
      <c r="A1488">
        <v>1487</v>
      </c>
      <c r="B1488">
        <v>63598</v>
      </c>
      <c r="C1488">
        <v>0</v>
      </c>
      <c r="D1488">
        <v>0</v>
      </c>
      <c r="E1488" t="s">
        <v>1612</v>
      </c>
      <c r="F1488" t="s">
        <v>1613</v>
      </c>
      <c r="G1488">
        <v>1</v>
      </c>
      <c r="H1488" s="6">
        <v>272727</v>
      </c>
      <c r="I1488" s="7">
        <v>45679</v>
      </c>
      <c r="J1488" s="7">
        <v>45679</v>
      </c>
      <c r="K1488">
        <v>12</v>
      </c>
      <c r="L1488" t="s">
        <v>40</v>
      </c>
      <c r="M1488" t="s">
        <v>5</v>
      </c>
      <c r="N1488" t="s">
        <v>41</v>
      </c>
      <c r="O1488" t="s">
        <v>54</v>
      </c>
      <c r="P1488" t="s">
        <v>2082</v>
      </c>
      <c r="Q1488">
        <v>12</v>
      </c>
      <c r="R1488">
        <v>0</v>
      </c>
      <c r="S1488">
        <v>0</v>
      </c>
      <c r="U1488">
        <v>32727</v>
      </c>
      <c r="V1488">
        <v>32727</v>
      </c>
      <c r="W1488">
        <v>0</v>
      </c>
      <c r="X1488">
        <v>0</v>
      </c>
      <c r="Y1488" t="s">
        <v>44</v>
      </c>
    </row>
    <row r="1489" spans="1:25" x14ac:dyDescent="0.25">
      <c r="A1489">
        <v>1488</v>
      </c>
      <c r="B1489">
        <v>63587</v>
      </c>
      <c r="C1489">
        <v>0</v>
      </c>
      <c r="D1489">
        <v>0</v>
      </c>
      <c r="E1489" t="s">
        <v>1506</v>
      </c>
      <c r="F1489" t="s">
        <v>1507</v>
      </c>
      <c r="G1489">
        <v>1</v>
      </c>
      <c r="H1489" s="6">
        <v>195172</v>
      </c>
      <c r="I1489" s="7">
        <v>45677</v>
      </c>
      <c r="J1489" s="7">
        <v>45677</v>
      </c>
      <c r="K1489">
        <v>8</v>
      </c>
      <c r="L1489" t="s">
        <v>40</v>
      </c>
      <c r="M1489" t="s">
        <v>7</v>
      </c>
      <c r="N1489" t="s">
        <v>41</v>
      </c>
      <c r="O1489" t="s">
        <v>64</v>
      </c>
      <c r="P1489" t="s">
        <v>2082</v>
      </c>
      <c r="Q1489">
        <v>8</v>
      </c>
      <c r="R1489">
        <v>0</v>
      </c>
      <c r="S1489">
        <v>0</v>
      </c>
      <c r="U1489">
        <v>15614</v>
      </c>
      <c r="V1489">
        <v>15614</v>
      </c>
      <c r="W1489">
        <v>0</v>
      </c>
      <c r="X1489">
        <v>0</v>
      </c>
      <c r="Y1489" t="s">
        <v>44</v>
      </c>
    </row>
    <row r="1490" spans="1:25" x14ac:dyDescent="0.25">
      <c r="A1490">
        <v>1489</v>
      </c>
      <c r="B1490">
        <v>63593</v>
      </c>
      <c r="C1490">
        <v>0</v>
      </c>
      <c r="D1490">
        <v>0</v>
      </c>
      <c r="E1490" t="s">
        <v>2073</v>
      </c>
      <c r="F1490" t="s">
        <v>2074</v>
      </c>
      <c r="G1490">
        <v>1</v>
      </c>
      <c r="H1490" s="6">
        <v>500000</v>
      </c>
      <c r="I1490" s="7">
        <v>45677</v>
      </c>
      <c r="J1490" s="7">
        <v>45677</v>
      </c>
      <c r="K1490">
        <v>8</v>
      </c>
      <c r="L1490" t="s">
        <v>40</v>
      </c>
      <c r="M1490" t="s">
        <v>5</v>
      </c>
      <c r="N1490" t="s">
        <v>41</v>
      </c>
      <c r="O1490" t="s">
        <v>47</v>
      </c>
      <c r="P1490" t="s">
        <v>2082</v>
      </c>
      <c r="Q1490">
        <v>8</v>
      </c>
      <c r="R1490">
        <v>0</v>
      </c>
      <c r="S1490">
        <v>0</v>
      </c>
      <c r="U1490">
        <v>40000</v>
      </c>
      <c r="V1490">
        <v>40000</v>
      </c>
      <c r="W1490">
        <v>0</v>
      </c>
      <c r="X1490">
        <v>0</v>
      </c>
      <c r="Y1490" t="s">
        <v>1041</v>
      </c>
    </row>
    <row r="1491" spans="1:25" x14ac:dyDescent="0.25">
      <c r="A1491">
        <v>1490</v>
      </c>
      <c r="B1491">
        <v>63586</v>
      </c>
      <c r="C1491">
        <v>0</v>
      </c>
      <c r="D1491">
        <v>0</v>
      </c>
      <c r="E1491" t="s">
        <v>2303</v>
      </c>
      <c r="F1491" t="s">
        <v>2304</v>
      </c>
      <c r="G1491">
        <v>1</v>
      </c>
      <c r="H1491" s="6">
        <v>2976471</v>
      </c>
      <c r="I1491" s="7">
        <v>45677</v>
      </c>
      <c r="J1491" s="7">
        <v>45677</v>
      </c>
      <c r="K1491">
        <v>15</v>
      </c>
      <c r="L1491" t="s">
        <v>40</v>
      </c>
      <c r="M1491" t="s">
        <v>5</v>
      </c>
      <c r="N1491" t="s">
        <v>41</v>
      </c>
      <c r="O1491" t="s">
        <v>57</v>
      </c>
      <c r="P1491" t="s">
        <v>2082</v>
      </c>
      <c r="Q1491">
        <v>15</v>
      </c>
      <c r="R1491">
        <v>0</v>
      </c>
      <c r="S1491">
        <v>0</v>
      </c>
      <c r="U1491">
        <v>446471</v>
      </c>
      <c r="V1491">
        <v>446471</v>
      </c>
      <c r="W1491">
        <v>0</v>
      </c>
      <c r="X1491">
        <v>0</v>
      </c>
      <c r="Y1491" t="s">
        <v>2086</v>
      </c>
    </row>
    <row r="1492" spans="1:25" x14ac:dyDescent="0.25">
      <c r="A1492">
        <v>1491</v>
      </c>
      <c r="B1492">
        <v>63589</v>
      </c>
      <c r="C1492">
        <v>0</v>
      </c>
      <c r="D1492">
        <v>0</v>
      </c>
      <c r="E1492" t="s">
        <v>978</v>
      </c>
      <c r="F1492" t="s">
        <v>979</v>
      </c>
      <c r="G1492">
        <v>1</v>
      </c>
      <c r="H1492" s="6">
        <v>92105</v>
      </c>
      <c r="I1492" s="7">
        <v>45677</v>
      </c>
      <c r="J1492" s="7">
        <v>45677</v>
      </c>
      <c r="K1492">
        <v>8</v>
      </c>
      <c r="L1492" t="s">
        <v>40</v>
      </c>
      <c r="M1492" t="s">
        <v>7</v>
      </c>
      <c r="N1492" t="s">
        <v>41</v>
      </c>
      <c r="O1492" t="s">
        <v>64</v>
      </c>
      <c r="P1492" t="s">
        <v>2082</v>
      </c>
      <c r="Q1492">
        <v>8</v>
      </c>
      <c r="R1492">
        <v>0</v>
      </c>
      <c r="S1492">
        <v>0</v>
      </c>
      <c r="U1492">
        <v>7368</v>
      </c>
      <c r="V1492">
        <v>7368</v>
      </c>
      <c r="W1492">
        <v>0</v>
      </c>
      <c r="X1492">
        <v>0</v>
      </c>
      <c r="Y1492" t="s">
        <v>44</v>
      </c>
    </row>
    <row r="1493" spans="1:25" x14ac:dyDescent="0.25">
      <c r="A1493">
        <v>1492</v>
      </c>
      <c r="B1493">
        <v>63590</v>
      </c>
      <c r="C1493">
        <v>0</v>
      </c>
      <c r="D1493">
        <v>0</v>
      </c>
      <c r="E1493" t="s">
        <v>978</v>
      </c>
      <c r="F1493" t="s">
        <v>979</v>
      </c>
      <c r="G1493">
        <v>1</v>
      </c>
      <c r="H1493" s="6">
        <v>85583</v>
      </c>
      <c r="I1493" s="7">
        <v>45677</v>
      </c>
      <c r="J1493" s="7">
        <v>45677</v>
      </c>
      <c r="K1493">
        <v>8</v>
      </c>
      <c r="L1493" t="s">
        <v>40</v>
      </c>
      <c r="M1493" t="s">
        <v>7</v>
      </c>
      <c r="N1493" t="s">
        <v>41</v>
      </c>
      <c r="O1493" t="s">
        <v>64</v>
      </c>
      <c r="P1493" t="s">
        <v>2082</v>
      </c>
      <c r="Q1493">
        <v>8</v>
      </c>
      <c r="R1493">
        <v>0</v>
      </c>
      <c r="S1493">
        <v>0</v>
      </c>
      <c r="U1493">
        <v>6847</v>
      </c>
      <c r="V1493">
        <v>6847</v>
      </c>
      <c r="W1493">
        <v>0</v>
      </c>
      <c r="X1493">
        <v>0</v>
      </c>
      <c r="Y1493" t="s">
        <v>44</v>
      </c>
    </row>
    <row r="1494" spans="1:25" x14ac:dyDescent="0.25">
      <c r="A1494">
        <v>1493</v>
      </c>
      <c r="B1494">
        <v>63591</v>
      </c>
      <c r="C1494">
        <v>0</v>
      </c>
      <c r="D1494">
        <v>0</v>
      </c>
      <c r="E1494" t="s">
        <v>978</v>
      </c>
      <c r="F1494" t="s">
        <v>979</v>
      </c>
      <c r="G1494">
        <v>1</v>
      </c>
      <c r="H1494" s="6">
        <v>569062</v>
      </c>
      <c r="I1494" s="7">
        <v>45677</v>
      </c>
      <c r="J1494" s="7">
        <v>45677</v>
      </c>
      <c r="K1494">
        <v>8</v>
      </c>
      <c r="L1494" t="s">
        <v>40</v>
      </c>
      <c r="M1494" t="s">
        <v>7</v>
      </c>
      <c r="N1494" t="s">
        <v>41</v>
      </c>
      <c r="O1494" t="s">
        <v>64</v>
      </c>
      <c r="P1494" t="s">
        <v>2082</v>
      </c>
      <c r="Q1494">
        <v>8</v>
      </c>
      <c r="R1494">
        <v>0</v>
      </c>
      <c r="S1494">
        <v>0</v>
      </c>
      <c r="U1494">
        <v>45525</v>
      </c>
      <c r="V1494">
        <v>45525</v>
      </c>
      <c r="W1494">
        <v>0</v>
      </c>
      <c r="X1494">
        <v>0</v>
      </c>
      <c r="Y1494" t="s">
        <v>44</v>
      </c>
    </row>
    <row r="1495" spans="1:25" x14ac:dyDescent="0.25">
      <c r="A1495">
        <v>1494</v>
      </c>
      <c r="B1495">
        <v>63592</v>
      </c>
      <c r="C1495">
        <v>0</v>
      </c>
      <c r="D1495">
        <v>0</v>
      </c>
      <c r="E1495" t="s">
        <v>978</v>
      </c>
      <c r="F1495" t="s">
        <v>979</v>
      </c>
      <c r="G1495">
        <v>1</v>
      </c>
      <c r="H1495" s="6">
        <v>2091861</v>
      </c>
      <c r="I1495" s="7">
        <v>45677</v>
      </c>
      <c r="J1495" s="7">
        <v>45677</v>
      </c>
      <c r="K1495">
        <v>8</v>
      </c>
      <c r="L1495" t="s">
        <v>40</v>
      </c>
      <c r="M1495" t="s">
        <v>7</v>
      </c>
      <c r="N1495" t="s">
        <v>41</v>
      </c>
      <c r="O1495" t="s">
        <v>64</v>
      </c>
      <c r="P1495" t="s">
        <v>2082</v>
      </c>
      <c r="Q1495">
        <v>8</v>
      </c>
      <c r="R1495">
        <v>0</v>
      </c>
      <c r="S1495">
        <v>0</v>
      </c>
      <c r="U1495">
        <v>167349</v>
      </c>
      <c r="V1495">
        <v>167349</v>
      </c>
      <c r="W1495">
        <v>0</v>
      </c>
      <c r="X1495">
        <v>0</v>
      </c>
      <c r="Y1495" t="s">
        <v>44</v>
      </c>
    </row>
    <row r="1496" spans="1:25" x14ac:dyDescent="0.25">
      <c r="A1496">
        <v>1495</v>
      </c>
      <c r="B1496">
        <v>63588</v>
      </c>
      <c r="C1496">
        <v>0</v>
      </c>
      <c r="D1496">
        <v>0</v>
      </c>
      <c r="E1496" t="s">
        <v>972</v>
      </c>
      <c r="F1496" t="s">
        <v>2623</v>
      </c>
      <c r="G1496">
        <v>1</v>
      </c>
      <c r="H1496" s="6">
        <v>994654</v>
      </c>
      <c r="I1496" s="7">
        <v>45677</v>
      </c>
      <c r="J1496" s="7">
        <v>45677</v>
      </c>
      <c r="K1496">
        <v>8</v>
      </c>
      <c r="L1496" t="s">
        <v>40</v>
      </c>
      <c r="M1496" t="s">
        <v>7</v>
      </c>
      <c r="N1496" t="s">
        <v>41</v>
      </c>
      <c r="O1496" t="s">
        <v>64</v>
      </c>
      <c r="P1496" t="s">
        <v>2082</v>
      </c>
      <c r="Q1496">
        <v>8</v>
      </c>
      <c r="R1496">
        <v>0</v>
      </c>
      <c r="S1496">
        <v>0</v>
      </c>
      <c r="U1496">
        <v>79572</v>
      </c>
      <c r="V1496">
        <v>79572</v>
      </c>
      <c r="W1496">
        <v>0</v>
      </c>
      <c r="X1496">
        <v>0</v>
      </c>
      <c r="Y1496" t="s">
        <v>44</v>
      </c>
    </row>
    <row r="1497" spans="1:25" x14ac:dyDescent="0.25">
      <c r="A1497">
        <v>1496</v>
      </c>
      <c r="B1497">
        <v>63561</v>
      </c>
      <c r="C1497">
        <v>0</v>
      </c>
      <c r="D1497">
        <v>0</v>
      </c>
      <c r="E1497" t="s">
        <v>1210</v>
      </c>
      <c r="F1497" t="s">
        <v>1211</v>
      </c>
      <c r="G1497">
        <v>1</v>
      </c>
      <c r="H1497" s="6">
        <v>3175805</v>
      </c>
      <c r="I1497" s="7">
        <v>45674</v>
      </c>
      <c r="J1497" s="7">
        <v>45674</v>
      </c>
      <c r="K1497">
        <v>15</v>
      </c>
      <c r="L1497" t="s">
        <v>40</v>
      </c>
      <c r="M1497" t="s">
        <v>5</v>
      </c>
      <c r="N1497" t="s">
        <v>41</v>
      </c>
      <c r="O1497" t="s">
        <v>57</v>
      </c>
      <c r="P1497" t="s">
        <v>2082</v>
      </c>
      <c r="Q1497">
        <v>5</v>
      </c>
      <c r="R1497">
        <v>10</v>
      </c>
      <c r="S1497">
        <v>0</v>
      </c>
      <c r="U1497">
        <v>476371</v>
      </c>
      <c r="V1497">
        <v>158790</v>
      </c>
      <c r="W1497">
        <v>317580</v>
      </c>
      <c r="X1497">
        <v>0</v>
      </c>
      <c r="Y1497" t="s">
        <v>72</v>
      </c>
    </row>
    <row r="1498" spans="1:25" x14ac:dyDescent="0.25">
      <c r="A1498">
        <v>1497</v>
      </c>
      <c r="B1498">
        <v>63565</v>
      </c>
      <c r="C1498">
        <v>0</v>
      </c>
      <c r="D1498">
        <v>0</v>
      </c>
      <c r="E1498" t="s">
        <v>2505</v>
      </c>
      <c r="F1498" t="s">
        <v>2506</v>
      </c>
      <c r="G1498">
        <v>1</v>
      </c>
      <c r="H1498" s="6">
        <v>2946667</v>
      </c>
      <c r="I1498" s="7">
        <v>45674</v>
      </c>
      <c r="J1498" s="7">
        <v>45674</v>
      </c>
      <c r="K1498">
        <v>10</v>
      </c>
      <c r="L1498" t="s">
        <v>40</v>
      </c>
      <c r="M1498" t="s">
        <v>5</v>
      </c>
      <c r="N1498" t="s">
        <v>41</v>
      </c>
      <c r="O1498" t="s">
        <v>57</v>
      </c>
      <c r="P1498" t="s">
        <v>2082</v>
      </c>
      <c r="Q1498">
        <v>10</v>
      </c>
      <c r="R1498">
        <v>0</v>
      </c>
      <c r="S1498">
        <v>0</v>
      </c>
      <c r="U1498">
        <v>294667</v>
      </c>
      <c r="V1498">
        <v>294667</v>
      </c>
      <c r="W1498">
        <v>0</v>
      </c>
      <c r="X1498">
        <v>0</v>
      </c>
      <c r="Y1498" t="s">
        <v>48</v>
      </c>
    </row>
    <row r="1499" spans="1:25" x14ac:dyDescent="0.25">
      <c r="A1499">
        <v>1498</v>
      </c>
      <c r="B1499">
        <v>63564</v>
      </c>
      <c r="C1499">
        <v>0</v>
      </c>
      <c r="D1499">
        <v>0</v>
      </c>
      <c r="E1499" t="s">
        <v>1834</v>
      </c>
      <c r="F1499" t="s">
        <v>1835</v>
      </c>
      <c r="G1499">
        <v>1</v>
      </c>
      <c r="H1499" s="6">
        <v>4280000</v>
      </c>
      <c r="I1499" s="7">
        <v>45674</v>
      </c>
      <c r="J1499" s="7">
        <v>45674</v>
      </c>
      <c r="K1499">
        <v>10</v>
      </c>
      <c r="L1499" t="s">
        <v>40</v>
      </c>
      <c r="M1499" t="s">
        <v>5</v>
      </c>
      <c r="N1499" t="s">
        <v>41</v>
      </c>
      <c r="O1499" t="s">
        <v>57</v>
      </c>
      <c r="P1499" t="s">
        <v>2082</v>
      </c>
      <c r="Q1499">
        <v>10</v>
      </c>
      <c r="R1499">
        <v>0</v>
      </c>
      <c r="S1499">
        <v>0</v>
      </c>
      <c r="U1499">
        <v>428000</v>
      </c>
      <c r="V1499">
        <v>428000</v>
      </c>
      <c r="W1499">
        <v>0</v>
      </c>
      <c r="X1499">
        <v>0</v>
      </c>
      <c r="Y1499" t="s">
        <v>48</v>
      </c>
    </row>
    <row r="1500" spans="1:25" x14ac:dyDescent="0.25">
      <c r="A1500">
        <v>1499</v>
      </c>
      <c r="B1500">
        <v>63563</v>
      </c>
      <c r="C1500">
        <v>0</v>
      </c>
      <c r="D1500">
        <v>0</v>
      </c>
      <c r="E1500" t="s">
        <v>1035</v>
      </c>
      <c r="F1500" t="s">
        <v>1036</v>
      </c>
      <c r="G1500">
        <v>1</v>
      </c>
      <c r="H1500" s="6">
        <v>7916000</v>
      </c>
      <c r="I1500" s="7">
        <v>45673</v>
      </c>
      <c r="J1500" s="7">
        <v>45673</v>
      </c>
      <c r="K1500">
        <v>5</v>
      </c>
      <c r="L1500" t="s">
        <v>40</v>
      </c>
      <c r="M1500" t="s">
        <v>5</v>
      </c>
      <c r="N1500" t="s">
        <v>41</v>
      </c>
      <c r="O1500" t="s">
        <v>47</v>
      </c>
      <c r="P1500" t="s">
        <v>2082</v>
      </c>
      <c r="Q1500">
        <v>5</v>
      </c>
      <c r="R1500">
        <v>0</v>
      </c>
      <c r="S1500">
        <v>0</v>
      </c>
      <c r="U1500">
        <v>395800</v>
      </c>
      <c r="V1500">
        <v>395800</v>
      </c>
      <c r="W1500">
        <v>0</v>
      </c>
      <c r="X1500">
        <v>0</v>
      </c>
      <c r="Y1500" t="s">
        <v>390</v>
      </c>
    </row>
    <row r="1501" spans="1:25" x14ac:dyDescent="0.25">
      <c r="A1501">
        <v>1500</v>
      </c>
      <c r="B1501">
        <v>63562</v>
      </c>
      <c r="C1501">
        <v>0</v>
      </c>
      <c r="D1501">
        <v>0</v>
      </c>
      <c r="E1501" t="s">
        <v>1133</v>
      </c>
      <c r="F1501" t="s">
        <v>1134</v>
      </c>
      <c r="G1501">
        <v>1</v>
      </c>
      <c r="H1501" s="6">
        <v>1531110</v>
      </c>
      <c r="I1501" s="7">
        <v>45673</v>
      </c>
      <c r="J1501" s="7">
        <v>45673</v>
      </c>
      <c r="K1501">
        <v>15</v>
      </c>
      <c r="L1501" t="s">
        <v>40</v>
      </c>
      <c r="M1501" t="s">
        <v>5</v>
      </c>
      <c r="N1501" t="s">
        <v>41</v>
      </c>
      <c r="O1501" t="s">
        <v>54</v>
      </c>
      <c r="P1501" t="s">
        <v>2082</v>
      </c>
      <c r="Q1501">
        <v>10</v>
      </c>
      <c r="R1501">
        <v>5</v>
      </c>
      <c r="S1501">
        <v>0</v>
      </c>
      <c r="U1501">
        <v>229667</v>
      </c>
      <c r="V1501">
        <v>153111</v>
      </c>
      <c r="W1501">
        <v>76556</v>
      </c>
      <c r="X1501">
        <v>0</v>
      </c>
      <c r="Y1501" t="s">
        <v>48</v>
      </c>
    </row>
    <row r="1502" spans="1:25" x14ac:dyDescent="0.25">
      <c r="A1502">
        <v>1501</v>
      </c>
      <c r="B1502">
        <v>63560</v>
      </c>
      <c r="C1502">
        <v>0</v>
      </c>
      <c r="D1502">
        <v>0</v>
      </c>
      <c r="E1502" t="s">
        <v>1127</v>
      </c>
      <c r="F1502" t="s">
        <v>1128</v>
      </c>
      <c r="G1502">
        <v>1</v>
      </c>
      <c r="H1502" s="6">
        <v>3006764</v>
      </c>
      <c r="I1502" s="7">
        <v>45672</v>
      </c>
      <c r="J1502" s="7">
        <v>45672</v>
      </c>
      <c r="K1502">
        <v>8</v>
      </c>
      <c r="L1502" t="s">
        <v>40</v>
      </c>
      <c r="M1502" t="s">
        <v>9</v>
      </c>
      <c r="N1502" t="s">
        <v>41</v>
      </c>
      <c r="O1502" t="s">
        <v>42</v>
      </c>
      <c r="P1502" t="s">
        <v>2082</v>
      </c>
      <c r="Q1502">
        <v>8</v>
      </c>
      <c r="R1502">
        <v>0</v>
      </c>
      <c r="S1502">
        <v>0</v>
      </c>
      <c r="U1502">
        <v>240541</v>
      </c>
      <c r="V1502">
        <v>240541</v>
      </c>
      <c r="W1502">
        <v>0</v>
      </c>
      <c r="X1502">
        <v>0</v>
      </c>
      <c r="Y1502" t="s">
        <v>109</v>
      </c>
    </row>
    <row r="1503" spans="1:25" x14ac:dyDescent="0.25">
      <c r="A1503">
        <v>1502</v>
      </c>
      <c r="B1503">
        <v>63558</v>
      </c>
      <c r="C1503">
        <v>0</v>
      </c>
      <c r="D1503">
        <v>0</v>
      </c>
      <c r="E1503" t="s">
        <v>1636</v>
      </c>
      <c r="F1503" t="s">
        <v>1637</v>
      </c>
      <c r="G1503">
        <v>1</v>
      </c>
      <c r="H1503" s="6">
        <v>15000000</v>
      </c>
      <c r="I1503" s="7">
        <v>45672</v>
      </c>
      <c r="J1503" s="7">
        <v>45672</v>
      </c>
      <c r="K1503">
        <v>7</v>
      </c>
      <c r="L1503" t="s">
        <v>40</v>
      </c>
      <c r="M1503" t="s">
        <v>5</v>
      </c>
      <c r="N1503" t="s">
        <v>41</v>
      </c>
      <c r="O1503" t="s">
        <v>47</v>
      </c>
      <c r="P1503" t="s">
        <v>2082</v>
      </c>
      <c r="Q1503">
        <v>7</v>
      </c>
      <c r="R1503">
        <v>0</v>
      </c>
      <c r="S1503">
        <v>0</v>
      </c>
      <c r="U1503">
        <v>1050000</v>
      </c>
      <c r="V1503">
        <v>1050000</v>
      </c>
      <c r="W1503">
        <v>0</v>
      </c>
      <c r="X1503">
        <v>0</v>
      </c>
      <c r="Y1503" t="s">
        <v>48</v>
      </c>
    </row>
    <row r="1504" spans="1:25" x14ac:dyDescent="0.25">
      <c r="A1504">
        <v>1503</v>
      </c>
      <c r="B1504">
        <v>63556</v>
      </c>
      <c r="C1504">
        <v>0</v>
      </c>
      <c r="D1504">
        <v>0</v>
      </c>
      <c r="E1504" t="s">
        <v>70</v>
      </c>
      <c r="F1504" t="s">
        <v>71</v>
      </c>
      <c r="G1504">
        <v>1</v>
      </c>
      <c r="H1504" s="6">
        <v>31304</v>
      </c>
      <c r="I1504" s="7">
        <v>45671</v>
      </c>
      <c r="J1504" s="7">
        <v>45671</v>
      </c>
      <c r="K1504">
        <v>15</v>
      </c>
      <c r="L1504" t="s">
        <v>40</v>
      </c>
      <c r="M1504" t="s">
        <v>3</v>
      </c>
      <c r="N1504" t="s">
        <v>41</v>
      </c>
      <c r="O1504" t="s">
        <v>51</v>
      </c>
      <c r="P1504" t="s">
        <v>2082</v>
      </c>
      <c r="Q1504">
        <v>15</v>
      </c>
      <c r="R1504">
        <v>0</v>
      </c>
      <c r="S1504">
        <v>0</v>
      </c>
      <c r="U1504">
        <v>4696</v>
      </c>
      <c r="V1504">
        <v>4696</v>
      </c>
      <c r="W1504">
        <v>0</v>
      </c>
      <c r="X1504">
        <v>0</v>
      </c>
      <c r="Y1504" t="s">
        <v>72</v>
      </c>
    </row>
    <row r="1505" spans="1:25" x14ac:dyDescent="0.25">
      <c r="A1505">
        <v>1504</v>
      </c>
      <c r="B1505">
        <v>63555</v>
      </c>
      <c r="C1505">
        <v>0</v>
      </c>
      <c r="D1505">
        <v>0</v>
      </c>
      <c r="E1505" t="s">
        <v>1331</v>
      </c>
      <c r="F1505" t="s">
        <v>1332</v>
      </c>
      <c r="G1505">
        <v>1</v>
      </c>
      <c r="H1505" s="6">
        <v>1380069</v>
      </c>
      <c r="I1505" s="7">
        <v>45671</v>
      </c>
      <c r="J1505" s="7">
        <v>45671</v>
      </c>
      <c r="K1505">
        <v>8</v>
      </c>
      <c r="L1505" t="s">
        <v>40</v>
      </c>
      <c r="M1505" t="s">
        <v>9</v>
      </c>
      <c r="N1505" t="s">
        <v>41</v>
      </c>
      <c r="O1505" t="s">
        <v>42</v>
      </c>
      <c r="P1505" t="s">
        <v>2082</v>
      </c>
      <c r="Q1505">
        <v>8</v>
      </c>
      <c r="R1505">
        <v>0</v>
      </c>
      <c r="S1505">
        <v>0</v>
      </c>
      <c r="U1505">
        <v>110406</v>
      </c>
      <c r="V1505">
        <v>110406</v>
      </c>
      <c r="W1505">
        <v>0</v>
      </c>
      <c r="X1505">
        <v>0</v>
      </c>
      <c r="Y1505" t="s">
        <v>109</v>
      </c>
    </row>
    <row r="1506" spans="1:25" x14ac:dyDescent="0.25">
      <c r="A1506">
        <v>1505</v>
      </c>
      <c r="B1506">
        <v>63557</v>
      </c>
      <c r="C1506">
        <v>0</v>
      </c>
      <c r="D1506">
        <v>0</v>
      </c>
      <c r="E1506" t="s">
        <v>995</v>
      </c>
      <c r="F1506" t="s">
        <v>996</v>
      </c>
      <c r="G1506">
        <v>1</v>
      </c>
      <c r="H1506" s="6">
        <v>5000000</v>
      </c>
      <c r="I1506" s="7">
        <v>45671</v>
      </c>
      <c r="J1506" s="7">
        <v>45671</v>
      </c>
      <c r="K1506">
        <v>6</v>
      </c>
      <c r="L1506" t="s">
        <v>40</v>
      </c>
      <c r="M1506" t="s">
        <v>5</v>
      </c>
      <c r="N1506" t="s">
        <v>41</v>
      </c>
      <c r="O1506" t="s">
        <v>47</v>
      </c>
      <c r="P1506" t="s">
        <v>2082</v>
      </c>
      <c r="Q1506">
        <v>6</v>
      </c>
      <c r="R1506">
        <v>0</v>
      </c>
      <c r="S1506">
        <v>0</v>
      </c>
      <c r="U1506">
        <v>300000</v>
      </c>
      <c r="V1506">
        <v>300000</v>
      </c>
      <c r="W1506">
        <v>0</v>
      </c>
      <c r="X1506">
        <v>0</v>
      </c>
      <c r="Y1506" t="s">
        <v>109</v>
      </c>
    </row>
    <row r="1507" spans="1:25" x14ac:dyDescent="0.25">
      <c r="A1507">
        <v>1506</v>
      </c>
      <c r="B1507">
        <v>63554</v>
      </c>
      <c r="C1507">
        <v>0</v>
      </c>
      <c r="D1507">
        <v>0</v>
      </c>
      <c r="E1507" t="s">
        <v>1343</v>
      </c>
      <c r="F1507" t="s">
        <v>1344</v>
      </c>
      <c r="G1507">
        <v>1</v>
      </c>
      <c r="H1507" s="6">
        <v>1501471</v>
      </c>
      <c r="I1507" s="7">
        <v>45671</v>
      </c>
      <c r="J1507" s="7">
        <v>45671</v>
      </c>
      <c r="K1507">
        <v>8</v>
      </c>
      <c r="L1507" t="s">
        <v>40</v>
      </c>
      <c r="M1507" t="s">
        <v>9</v>
      </c>
      <c r="N1507" t="s">
        <v>41</v>
      </c>
      <c r="O1507" t="s">
        <v>42</v>
      </c>
      <c r="P1507" t="s">
        <v>2082</v>
      </c>
      <c r="Q1507">
        <v>8</v>
      </c>
      <c r="R1507">
        <v>0</v>
      </c>
      <c r="S1507">
        <v>0</v>
      </c>
      <c r="U1507">
        <v>120118</v>
      </c>
      <c r="V1507">
        <v>120118</v>
      </c>
      <c r="W1507">
        <v>0</v>
      </c>
      <c r="X1507">
        <v>0</v>
      </c>
      <c r="Y1507" t="s">
        <v>109</v>
      </c>
    </row>
    <row r="1508" spans="1:25" x14ac:dyDescent="0.25">
      <c r="A1508">
        <v>1507</v>
      </c>
      <c r="B1508">
        <v>63553</v>
      </c>
      <c r="C1508">
        <v>0</v>
      </c>
      <c r="D1508">
        <v>0</v>
      </c>
      <c r="E1508" t="s">
        <v>1345</v>
      </c>
      <c r="F1508" t="s">
        <v>1346</v>
      </c>
      <c r="G1508">
        <v>1</v>
      </c>
      <c r="H1508" s="6">
        <v>638739</v>
      </c>
      <c r="I1508" s="7">
        <v>45671</v>
      </c>
      <c r="J1508" s="7">
        <v>45671</v>
      </c>
      <c r="K1508">
        <v>8</v>
      </c>
      <c r="L1508" t="s">
        <v>40</v>
      </c>
      <c r="M1508" t="s">
        <v>9</v>
      </c>
      <c r="N1508" t="s">
        <v>41</v>
      </c>
      <c r="O1508" t="s">
        <v>42</v>
      </c>
      <c r="P1508" t="s">
        <v>2082</v>
      </c>
      <c r="Q1508">
        <v>8</v>
      </c>
      <c r="R1508">
        <v>0</v>
      </c>
      <c r="S1508">
        <v>0</v>
      </c>
      <c r="U1508">
        <v>51099</v>
      </c>
      <c r="V1508">
        <v>51099</v>
      </c>
      <c r="W1508">
        <v>0</v>
      </c>
      <c r="X1508">
        <v>0</v>
      </c>
      <c r="Y1508" t="s">
        <v>109</v>
      </c>
    </row>
    <row r="1509" spans="1:25" x14ac:dyDescent="0.25">
      <c r="A1509">
        <v>1508</v>
      </c>
      <c r="B1509">
        <v>63551</v>
      </c>
      <c r="C1509">
        <v>0</v>
      </c>
      <c r="D1509">
        <v>0</v>
      </c>
      <c r="E1509" t="s">
        <v>822</v>
      </c>
      <c r="F1509" t="s">
        <v>823</v>
      </c>
      <c r="G1509">
        <v>1</v>
      </c>
      <c r="H1509" s="6">
        <v>3500000</v>
      </c>
      <c r="I1509" s="7">
        <v>45670</v>
      </c>
      <c r="J1509" s="7">
        <v>45670</v>
      </c>
      <c r="K1509">
        <v>10</v>
      </c>
      <c r="L1509" t="s">
        <v>40</v>
      </c>
      <c r="M1509" t="s">
        <v>5</v>
      </c>
      <c r="N1509" t="s">
        <v>41</v>
      </c>
      <c r="O1509" t="s">
        <v>57</v>
      </c>
      <c r="P1509" t="s">
        <v>2082</v>
      </c>
      <c r="Q1509">
        <v>10</v>
      </c>
      <c r="R1509">
        <v>0</v>
      </c>
      <c r="S1509">
        <v>0</v>
      </c>
      <c r="U1509">
        <v>350000</v>
      </c>
      <c r="V1509">
        <v>350000</v>
      </c>
      <c r="W1509">
        <v>0</v>
      </c>
      <c r="X1509">
        <v>0</v>
      </c>
      <c r="Y1509" t="s">
        <v>109</v>
      </c>
    </row>
    <row r="1510" spans="1:25" x14ac:dyDescent="0.25">
      <c r="A1510">
        <v>1509</v>
      </c>
      <c r="B1510">
        <v>63549</v>
      </c>
      <c r="C1510">
        <v>0</v>
      </c>
      <c r="D1510">
        <v>0</v>
      </c>
      <c r="E1510" t="s">
        <v>1550</v>
      </c>
      <c r="F1510" t="s">
        <v>1551</v>
      </c>
      <c r="G1510">
        <v>1</v>
      </c>
      <c r="H1510" s="6">
        <v>2724229</v>
      </c>
      <c r="I1510" s="7">
        <v>45670</v>
      </c>
      <c r="J1510" s="7">
        <v>45670</v>
      </c>
      <c r="K1510">
        <v>12</v>
      </c>
      <c r="L1510" t="s">
        <v>40</v>
      </c>
      <c r="M1510" t="s">
        <v>8</v>
      </c>
      <c r="N1510" t="s">
        <v>41</v>
      </c>
      <c r="O1510" t="s">
        <v>347</v>
      </c>
      <c r="P1510" t="s">
        <v>2082</v>
      </c>
      <c r="Q1510">
        <v>12</v>
      </c>
      <c r="R1510">
        <v>0</v>
      </c>
      <c r="S1510">
        <v>0</v>
      </c>
      <c r="U1510">
        <v>326907</v>
      </c>
      <c r="V1510">
        <v>326907</v>
      </c>
      <c r="W1510">
        <v>0</v>
      </c>
      <c r="X1510">
        <v>0</v>
      </c>
      <c r="Y1510" t="s">
        <v>48</v>
      </c>
    </row>
    <row r="1511" spans="1:25" x14ac:dyDescent="0.25">
      <c r="A1511">
        <v>1510</v>
      </c>
      <c r="B1511">
        <v>63550</v>
      </c>
      <c r="C1511">
        <v>0</v>
      </c>
      <c r="D1511">
        <v>0</v>
      </c>
      <c r="E1511" t="s">
        <v>1550</v>
      </c>
      <c r="F1511" t="s">
        <v>1551</v>
      </c>
      <c r="G1511">
        <v>1</v>
      </c>
      <c r="H1511" s="6">
        <v>2944994</v>
      </c>
      <c r="I1511" s="7">
        <v>45670</v>
      </c>
      <c r="J1511" s="7">
        <v>45670</v>
      </c>
      <c r="K1511">
        <v>12</v>
      </c>
      <c r="L1511" t="s">
        <v>40</v>
      </c>
      <c r="M1511" t="s">
        <v>8</v>
      </c>
      <c r="N1511" t="s">
        <v>41</v>
      </c>
      <c r="O1511" t="s">
        <v>347</v>
      </c>
      <c r="P1511" t="s">
        <v>2082</v>
      </c>
      <c r="Q1511">
        <v>12</v>
      </c>
      <c r="R1511">
        <v>0</v>
      </c>
      <c r="S1511">
        <v>0</v>
      </c>
      <c r="U1511">
        <v>353399</v>
      </c>
      <c r="V1511">
        <v>353399</v>
      </c>
      <c r="W1511">
        <v>0</v>
      </c>
      <c r="X1511">
        <v>0</v>
      </c>
      <c r="Y1511" t="s">
        <v>48</v>
      </c>
    </row>
    <row r="1512" spans="1:25" x14ac:dyDescent="0.25">
      <c r="A1512">
        <v>1511</v>
      </c>
      <c r="B1512">
        <v>63547</v>
      </c>
      <c r="C1512">
        <v>0</v>
      </c>
      <c r="D1512">
        <v>0</v>
      </c>
      <c r="E1512" t="s">
        <v>1240</v>
      </c>
      <c r="F1512" t="s">
        <v>1241</v>
      </c>
      <c r="G1512">
        <v>1</v>
      </c>
      <c r="H1512" s="6">
        <v>987618</v>
      </c>
      <c r="I1512" s="7">
        <v>45670</v>
      </c>
      <c r="J1512" s="7">
        <v>45670</v>
      </c>
      <c r="K1512">
        <v>7</v>
      </c>
      <c r="L1512" t="s">
        <v>40</v>
      </c>
      <c r="M1512" t="s">
        <v>1</v>
      </c>
      <c r="N1512" t="s">
        <v>41</v>
      </c>
      <c r="O1512" t="s">
        <v>87</v>
      </c>
      <c r="P1512" t="s">
        <v>2082</v>
      </c>
      <c r="Q1512">
        <v>7</v>
      </c>
      <c r="R1512">
        <v>0</v>
      </c>
      <c r="S1512">
        <v>0</v>
      </c>
      <c r="U1512">
        <v>69133</v>
      </c>
      <c r="V1512">
        <v>69133</v>
      </c>
      <c r="W1512">
        <v>0</v>
      </c>
      <c r="X1512">
        <v>0</v>
      </c>
      <c r="Y1512" t="s">
        <v>390</v>
      </c>
    </row>
    <row r="1513" spans="1:25" x14ac:dyDescent="0.25">
      <c r="A1513">
        <v>1512</v>
      </c>
      <c r="B1513">
        <v>63548</v>
      </c>
      <c r="C1513">
        <v>0</v>
      </c>
      <c r="D1513">
        <v>0</v>
      </c>
      <c r="E1513" t="s">
        <v>1240</v>
      </c>
      <c r="F1513" t="s">
        <v>1241</v>
      </c>
      <c r="G1513">
        <v>1</v>
      </c>
      <c r="H1513" s="6">
        <v>5000000</v>
      </c>
      <c r="I1513" s="7">
        <v>45670</v>
      </c>
      <c r="J1513" s="7">
        <v>45670</v>
      </c>
      <c r="K1513">
        <v>7</v>
      </c>
      <c r="L1513" t="s">
        <v>40</v>
      </c>
      <c r="M1513" t="s">
        <v>1</v>
      </c>
      <c r="N1513" t="s">
        <v>41</v>
      </c>
      <c r="O1513" t="s">
        <v>87</v>
      </c>
      <c r="P1513" t="s">
        <v>2082</v>
      </c>
      <c r="Q1513">
        <v>7</v>
      </c>
      <c r="R1513">
        <v>0</v>
      </c>
      <c r="S1513">
        <v>0</v>
      </c>
      <c r="U1513">
        <v>350000</v>
      </c>
      <c r="V1513">
        <v>350000</v>
      </c>
      <c r="W1513">
        <v>0</v>
      </c>
      <c r="X1513">
        <v>0</v>
      </c>
      <c r="Y1513" t="s">
        <v>390</v>
      </c>
    </row>
    <row r="1514" spans="1:25" x14ac:dyDescent="0.25">
      <c r="A1514">
        <v>1513</v>
      </c>
      <c r="B1514">
        <v>63552</v>
      </c>
      <c r="C1514">
        <v>0</v>
      </c>
      <c r="D1514">
        <v>0</v>
      </c>
      <c r="E1514" t="s">
        <v>1204</v>
      </c>
      <c r="F1514" t="s">
        <v>1205</v>
      </c>
      <c r="G1514">
        <v>1</v>
      </c>
      <c r="H1514" s="6">
        <v>265063</v>
      </c>
      <c r="I1514" s="7">
        <v>45670</v>
      </c>
      <c r="J1514" s="7">
        <v>45670</v>
      </c>
      <c r="K1514">
        <v>15</v>
      </c>
      <c r="L1514" t="s">
        <v>40</v>
      </c>
      <c r="M1514" t="s">
        <v>5</v>
      </c>
      <c r="N1514" t="s">
        <v>41</v>
      </c>
      <c r="O1514" t="s">
        <v>54</v>
      </c>
      <c r="P1514" t="s">
        <v>2082</v>
      </c>
      <c r="Q1514">
        <v>10</v>
      </c>
      <c r="R1514">
        <v>5</v>
      </c>
      <c r="S1514">
        <v>0</v>
      </c>
      <c r="U1514">
        <v>39759</v>
      </c>
      <c r="V1514">
        <v>26506</v>
      </c>
      <c r="W1514">
        <v>13253</v>
      </c>
      <c r="X1514">
        <v>0</v>
      </c>
      <c r="Y1514" t="s">
        <v>48</v>
      </c>
    </row>
    <row r="1515" spans="1:25" x14ac:dyDescent="0.25">
      <c r="A1515">
        <v>1514</v>
      </c>
      <c r="B1515">
        <v>63515</v>
      </c>
      <c r="C1515">
        <v>0</v>
      </c>
      <c r="D1515">
        <v>0</v>
      </c>
      <c r="E1515" t="s">
        <v>1562</v>
      </c>
      <c r="F1515" t="s">
        <v>1563</v>
      </c>
      <c r="G1515">
        <v>1</v>
      </c>
      <c r="H1515" s="6">
        <v>480000</v>
      </c>
      <c r="I1515" s="7">
        <v>45667</v>
      </c>
      <c r="J1515" s="7">
        <v>45667</v>
      </c>
      <c r="K1515">
        <v>10</v>
      </c>
      <c r="L1515" t="s">
        <v>40</v>
      </c>
      <c r="M1515" t="s">
        <v>9</v>
      </c>
      <c r="N1515" t="s">
        <v>41</v>
      </c>
      <c r="O1515" t="s">
        <v>42</v>
      </c>
      <c r="P1515" t="s">
        <v>2082</v>
      </c>
      <c r="Q1515">
        <v>10</v>
      </c>
      <c r="R1515">
        <v>0</v>
      </c>
      <c r="S1515">
        <v>0</v>
      </c>
      <c r="U1515">
        <v>48000</v>
      </c>
      <c r="V1515">
        <v>48000</v>
      </c>
      <c r="W1515">
        <v>0</v>
      </c>
      <c r="X1515">
        <v>0</v>
      </c>
      <c r="Y1515" t="s">
        <v>44</v>
      </c>
    </row>
    <row r="1516" spans="1:25" x14ac:dyDescent="0.25">
      <c r="A1516">
        <v>1515</v>
      </c>
      <c r="B1516">
        <v>63516</v>
      </c>
      <c r="C1516">
        <v>0</v>
      </c>
      <c r="D1516">
        <v>0</v>
      </c>
      <c r="E1516" t="s">
        <v>2073</v>
      </c>
      <c r="F1516" t="s">
        <v>2074</v>
      </c>
      <c r="G1516">
        <v>1</v>
      </c>
      <c r="H1516" s="6">
        <v>3000000</v>
      </c>
      <c r="I1516" s="7">
        <v>45667</v>
      </c>
      <c r="J1516" s="7">
        <v>45667</v>
      </c>
      <c r="K1516">
        <v>8</v>
      </c>
      <c r="L1516" t="s">
        <v>40</v>
      </c>
      <c r="M1516" t="s">
        <v>5</v>
      </c>
      <c r="N1516" t="s">
        <v>41</v>
      </c>
      <c r="O1516" t="s">
        <v>47</v>
      </c>
      <c r="P1516" t="s">
        <v>2082</v>
      </c>
      <c r="Q1516">
        <v>8</v>
      </c>
      <c r="R1516">
        <v>0</v>
      </c>
      <c r="S1516">
        <v>0</v>
      </c>
      <c r="U1516">
        <v>240000</v>
      </c>
      <c r="V1516">
        <v>240000</v>
      </c>
      <c r="W1516">
        <v>0</v>
      </c>
      <c r="X1516">
        <v>0</v>
      </c>
      <c r="Y1516" t="s">
        <v>1041</v>
      </c>
    </row>
    <row r="1517" spans="1:25" x14ac:dyDescent="0.25">
      <c r="A1517">
        <v>1516</v>
      </c>
      <c r="B1517">
        <v>63517</v>
      </c>
      <c r="C1517">
        <v>0</v>
      </c>
      <c r="D1517">
        <v>0</v>
      </c>
      <c r="E1517" t="s">
        <v>2073</v>
      </c>
      <c r="F1517" t="s">
        <v>2074</v>
      </c>
      <c r="G1517">
        <v>1</v>
      </c>
      <c r="H1517" s="6">
        <v>5000000</v>
      </c>
      <c r="I1517" s="7">
        <v>45667</v>
      </c>
      <c r="J1517" s="7">
        <v>45667</v>
      </c>
      <c r="K1517">
        <v>8</v>
      </c>
      <c r="L1517" t="s">
        <v>40</v>
      </c>
      <c r="M1517" t="s">
        <v>5</v>
      </c>
      <c r="N1517" t="s">
        <v>41</v>
      </c>
      <c r="O1517" t="s">
        <v>47</v>
      </c>
      <c r="P1517" t="s">
        <v>2082</v>
      </c>
      <c r="Q1517">
        <v>8</v>
      </c>
      <c r="R1517">
        <v>0</v>
      </c>
      <c r="S1517">
        <v>0</v>
      </c>
      <c r="U1517">
        <v>400000</v>
      </c>
      <c r="V1517">
        <v>400000</v>
      </c>
      <c r="W1517">
        <v>0</v>
      </c>
      <c r="X1517">
        <v>0</v>
      </c>
      <c r="Y1517" t="s">
        <v>1041</v>
      </c>
    </row>
    <row r="1518" spans="1:25" x14ac:dyDescent="0.25">
      <c r="A1518">
        <v>1517</v>
      </c>
      <c r="B1518">
        <v>63518</v>
      </c>
      <c r="C1518">
        <v>0</v>
      </c>
      <c r="D1518">
        <v>0</v>
      </c>
      <c r="E1518" t="s">
        <v>2073</v>
      </c>
      <c r="F1518" t="s">
        <v>2074</v>
      </c>
      <c r="G1518">
        <v>1</v>
      </c>
      <c r="H1518" s="6">
        <v>5000000</v>
      </c>
      <c r="I1518" s="7">
        <v>45667</v>
      </c>
      <c r="J1518" s="7">
        <v>45667</v>
      </c>
      <c r="K1518">
        <v>8</v>
      </c>
      <c r="L1518" t="s">
        <v>40</v>
      </c>
      <c r="M1518" t="s">
        <v>5</v>
      </c>
      <c r="N1518" t="s">
        <v>41</v>
      </c>
      <c r="O1518" t="s">
        <v>47</v>
      </c>
      <c r="P1518" t="s">
        <v>2082</v>
      </c>
      <c r="Q1518">
        <v>8</v>
      </c>
      <c r="R1518">
        <v>0</v>
      </c>
      <c r="S1518">
        <v>0</v>
      </c>
      <c r="U1518">
        <v>400000</v>
      </c>
      <c r="V1518">
        <v>400000</v>
      </c>
      <c r="W1518">
        <v>0</v>
      </c>
      <c r="X1518">
        <v>0</v>
      </c>
      <c r="Y1518" t="s">
        <v>1041</v>
      </c>
    </row>
    <row r="1519" spans="1:25" x14ac:dyDescent="0.25">
      <c r="A1519">
        <v>1518</v>
      </c>
      <c r="B1519">
        <v>63519</v>
      </c>
      <c r="C1519">
        <v>0</v>
      </c>
      <c r="D1519">
        <v>0</v>
      </c>
      <c r="E1519" t="s">
        <v>2073</v>
      </c>
      <c r="F1519" t="s">
        <v>2074</v>
      </c>
      <c r="G1519">
        <v>1</v>
      </c>
      <c r="H1519" s="6">
        <v>5000000</v>
      </c>
      <c r="I1519" s="7">
        <v>45667</v>
      </c>
      <c r="J1519" s="7">
        <v>45667</v>
      </c>
      <c r="K1519">
        <v>8</v>
      </c>
      <c r="L1519" t="s">
        <v>40</v>
      </c>
      <c r="M1519" t="s">
        <v>5</v>
      </c>
      <c r="N1519" t="s">
        <v>41</v>
      </c>
      <c r="O1519" t="s">
        <v>47</v>
      </c>
      <c r="P1519" t="s">
        <v>2082</v>
      </c>
      <c r="Q1519">
        <v>8</v>
      </c>
      <c r="R1519">
        <v>0</v>
      </c>
      <c r="S1519">
        <v>0</v>
      </c>
      <c r="U1519">
        <v>400000</v>
      </c>
      <c r="V1519">
        <v>400000</v>
      </c>
      <c r="W1519">
        <v>0</v>
      </c>
      <c r="X1519">
        <v>0</v>
      </c>
      <c r="Y1519" t="s">
        <v>1041</v>
      </c>
    </row>
    <row r="1520" spans="1:25" x14ac:dyDescent="0.25">
      <c r="A1520">
        <v>1519</v>
      </c>
      <c r="B1520">
        <v>63520</v>
      </c>
      <c r="C1520">
        <v>0</v>
      </c>
      <c r="D1520">
        <v>0</v>
      </c>
      <c r="E1520" t="s">
        <v>2073</v>
      </c>
      <c r="F1520" t="s">
        <v>2074</v>
      </c>
      <c r="G1520">
        <v>1</v>
      </c>
      <c r="H1520" s="6">
        <v>5000000</v>
      </c>
      <c r="I1520" s="7">
        <v>45667</v>
      </c>
      <c r="J1520" s="7">
        <v>45667</v>
      </c>
      <c r="K1520">
        <v>8</v>
      </c>
      <c r="L1520" t="s">
        <v>40</v>
      </c>
      <c r="M1520" t="s">
        <v>5</v>
      </c>
      <c r="N1520" t="s">
        <v>41</v>
      </c>
      <c r="O1520" t="s">
        <v>47</v>
      </c>
      <c r="P1520" t="s">
        <v>2082</v>
      </c>
      <c r="Q1520">
        <v>8</v>
      </c>
      <c r="R1520">
        <v>0</v>
      </c>
      <c r="S1520">
        <v>0</v>
      </c>
      <c r="U1520">
        <v>400000</v>
      </c>
      <c r="V1520">
        <v>400000</v>
      </c>
      <c r="W1520">
        <v>0</v>
      </c>
      <c r="X1520">
        <v>0</v>
      </c>
      <c r="Y1520" t="s">
        <v>1041</v>
      </c>
    </row>
    <row r="1521" spans="1:25" x14ac:dyDescent="0.25">
      <c r="A1521">
        <v>1520</v>
      </c>
      <c r="B1521">
        <v>63521</v>
      </c>
      <c r="C1521">
        <v>0</v>
      </c>
      <c r="D1521">
        <v>0</v>
      </c>
      <c r="E1521" t="s">
        <v>1473</v>
      </c>
      <c r="F1521" t="s">
        <v>1474</v>
      </c>
      <c r="G1521">
        <v>1</v>
      </c>
      <c r="H1521" s="6">
        <v>435979</v>
      </c>
      <c r="I1521" s="7">
        <v>45667</v>
      </c>
      <c r="J1521" s="7">
        <v>45667</v>
      </c>
      <c r="K1521">
        <v>5</v>
      </c>
      <c r="L1521" t="s">
        <v>40</v>
      </c>
      <c r="M1521" t="s">
        <v>6</v>
      </c>
      <c r="N1521" t="s">
        <v>41</v>
      </c>
      <c r="O1521" t="s">
        <v>64</v>
      </c>
      <c r="P1521" t="s">
        <v>2082</v>
      </c>
      <c r="Q1521">
        <v>5</v>
      </c>
      <c r="R1521">
        <v>0</v>
      </c>
      <c r="S1521">
        <v>0</v>
      </c>
      <c r="U1521">
        <v>21799</v>
      </c>
      <c r="V1521">
        <v>21799</v>
      </c>
      <c r="W1521">
        <v>0</v>
      </c>
      <c r="X1521">
        <v>0</v>
      </c>
      <c r="Y1521" t="s">
        <v>44</v>
      </c>
    </row>
    <row r="1522" spans="1:25" x14ac:dyDescent="0.25">
      <c r="A1522">
        <v>1521</v>
      </c>
      <c r="B1522">
        <v>62584</v>
      </c>
      <c r="C1522">
        <v>0</v>
      </c>
      <c r="D1522">
        <v>0</v>
      </c>
      <c r="E1522" t="s">
        <v>1422</v>
      </c>
      <c r="F1522" t="s">
        <v>1423</v>
      </c>
      <c r="G1522">
        <v>1</v>
      </c>
      <c r="H1522" s="6">
        <v>3006865</v>
      </c>
      <c r="I1522" s="7">
        <v>45667</v>
      </c>
      <c r="J1522" s="7">
        <v>45667</v>
      </c>
      <c r="K1522">
        <v>6</v>
      </c>
      <c r="L1522" t="s">
        <v>40</v>
      </c>
      <c r="M1522" t="s">
        <v>5</v>
      </c>
      <c r="N1522" t="s">
        <v>41</v>
      </c>
      <c r="O1522" t="s">
        <v>47</v>
      </c>
      <c r="P1522" t="s">
        <v>2082</v>
      </c>
      <c r="Q1522">
        <v>6</v>
      </c>
      <c r="R1522">
        <v>0</v>
      </c>
      <c r="S1522">
        <v>0</v>
      </c>
      <c r="U1522">
        <v>180412</v>
      </c>
      <c r="V1522">
        <v>180412</v>
      </c>
      <c r="W1522">
        <v>0</v>
      </c>
      <c r="X1522">
        <v>0</v>
      </c>
      <c r="Y1522" t="s">
        <v>81</v>
      </c>
    </row>
    <row r="1523" spans="1:25" x14ac:dyDescent="0.25">
      <c r="A1523">
        <v>1522</v>
      </c>
      <c r="B1523">
        <v>63522</v>
      </c>
      <c r="C1523">
        <v>0</v>
      </c>
      <c r="D1523">
        <v>0</v>
      </c>
      <c r="E1523" t="s">
        <v>1355</v>
      </c>
      <c r="F1523" t="s">
        <v>1356</v>
      </c>
      <c r="G1523">
        <v>1</v>
      </c>
      <c r="H1523" s="6">
        <v>3873145</v>
      </c>
      <c r="I1523" s="7">
        <v>45667</v>
      </c>
      <c r="J1523" s="7">
        <v>45667</v>
      </c>
      <c r="K1523">
        <v>15</v>
      </c>
      <c r="L1523" t="s">
        <v>40</v>
      </c>
      <c r="M1523" t="s">
        <v>5</v>
      </c>
      <c r="N1523" t="s">
        <v>41</v>
      </c>
      <c r="O1523" t="s">
        <v>57</v>
      </c>
      <c r="P1523" t="s">
        <v>2082</v>
      </c>
      <c r="Q1523">
        <v>8</v>
      </c>
      <c r="R1523">
        <v>7</v>
      </c>
      <c r="S1523">
        <v>0</v>
      </c>
      <c r="U1523">
        <v>580972</v>
      </c>
      <c r="V1523">
        <v>309852</v>
      </c>
      <c r="W1523">
        <v>271120</v>
      </c>
      <c r="X1523">
        <v>0</v>
      </c>
      <c r="Y1523" t="s">
        <v>48</v>
      </c>
    </row>
    <row r="1524" spans="1:25" x14ac:dyDescent="0.25">
      <c r="A1524">
        <v>1523</v>
      </c>
      <c r="B1524">
        <v>63523</v>
      </c>
      <c r="C1524">
        <v>0</v>
      </c>
      <c r="D1524">
        <v>0</v>
      </c>
      <c r="E1524" t="s">
        <v>1410</v>
      </c>
      <c r="F1524" t="s">
        <v>1411</v>
      </c>
      <c r="G1524">
        <v>1</v>
      </c>
      <c r="H1524" s="6">
        <v>2270235</v>
      </c>
      <c r="I1524" s="7">
        <v>45667</v>
      </c>
      <c r="J1524" s="7">
        <v>45667</v>
      </c>
      <c r="K1524">
        <v>7</v>
      </c>
      <c r="L1524" t="s">
        <v>40</v>
      </c>
      <c r="M1524" t="s">
        <v>5</v>
      </c>
      <c r="N1524" t="s">
        <v>41</v>
      </c>
      <c r="O1524" t="s">
        <v>77</v>
      </c>
      <c r="P1524" t="s">
        <v>2082</v>
      </c>
      <c r="Q1524">
        <v>7</v>
      </c>
      <c r="R1524">
        <v>0</v>
      </c>
      <c r="S1524">
        <v>0</v>
      </c>
      <c r="U1524">
        <v>158916</v>
      </c>
      <c r="V1524">
        <v>158916</v>
      </c>
      <c r="W1524">
        <v>0</v>
      </c>
      <c r="X1524">
        <v>0</v>
      </c>
      <c r="Y1524" t="s">
        <v>437</v>
      </c>
    </row>
    <row r="1525" spans="1:25" x14ac:dyDescent="0.25">
      <c r="A1525">
        <v>1524</v>
      </c>
      <c r="B1525">
        <v>63508</v>
      </c>
      <c r="C1525">
        <v>0</v>
      </c>
      <c r="D1525">
        <v>0</v>
      </c>
      <c r="E1525" t="s">
        <v>1836</v>
      </c>
      <c r="F1525" t="s">
        <v>1837</v>
      </c>
      <c r="G1525">
        <v>1</v>
      </c>
      <c r="H1525" s="6">
        <v>4226653</v>
      </c>
      <c r="I1525" s="7">
        <v>45665</v>
      </c>
      <c r="J1525" s="7">
        <v>45665</v>
      </c>
      <c r="K1525">
        <v>9</v>
      </c>
      <c r="L1525" t="s">
        <v>40</v>
      </c>
      <c r="M1525" t="s">
        <v>9</v>
      </c>
      <c r="N1525" t="s">
        <v>41</v>
      </c>
      <c r="O1525" t="s">
        <v>42</v>
      </c>
      <c r="P1525" t="s">
        <v>2082</v>
      </c>
      <c r="Q1525">
        <v>9</v>
      </c>
      <c r="R1525">
        <v>0</v>
      </c>
      <c r="S1525">
        <v>0</v>
      </c>
      <c r="U1525">
        <v>380399</v>
      </c>
      <c r="V1525">
        <v>380399</v>
      </c>
      <c r="W1525">
        <v>0</v>
      </c>
      <c r="X1525">
        <v>0</v>
      </c>
      <c r="Y1525" t="s">
        <v>67</v>
      </c>
    </row>
    <row r="1526" spans="1:25" x14ac:dyDescent="0.25">
      <c r="A1526">
        <v>1525</v>
      </c>
      <c r="B1526">
        <v>63514</v>
      </c>
      <c r="C1526">
        <v>0</v>
      </c>
      <c r="D1526">
        <v>0</v>
      </c>
      <c r="E1526" t="s">
        <v>1054</v>
      </c>
      <c r="F1526" t="s">
        <v>1055</v>
      </c>
      <c r="G1526">
        <v>1</v>
      </c>
      <c r="H1526" s="6">
        <v>1183260</v>
      </c>
      <c r="I1526" s="7">
        <v>45665</v>
      </c>
      <c r="J1526" s="7">
        <v>45665</v>
      </c>
      <c r="K1526">
        <v>8</v>
      </c>
      <c r="L1526" t="s">
        <v>40</v>
      </c>
      <c r="M1526" t="s">
        <v>9</v>
      </c>
      <c r="N1526" t="s">
        <v>41</v>
      </c>
      <c r="O1526" t="s">
        <v>42</v>
      </c>
      <c r="P1526" t="s">
        <v>2082</v>
      </c>
      <c r="Q1526">
        <v>8</v>
      </c>
      <c r="R1526">
        <v>0</v>
      </c>
      <c r="S1526">
        <v>0</v>
      </c>
      <c r="U1526">
        <v>94661</v>
      </c>
      <c r="V1526">
        <v>94661</v>
      </c>
      <c r="W1526">
        <v>0</v>
      </c>
      <c r="X1526">
        <v>0</v>
      </c>
      <c r="Y1526" t="s">
        <v>67</v>
      </c>
    </row>
    <row r="1527" spans="1:25" x14ac:dyDescent="0.25">
      <c r="A1527">
        <v>1526</v>
      </c>
      <c r="B1527">
        <v>63506</v>
      </c>
      <c r="C1527">
        <v>0</v>
      </c>
      <c r="D1527">
        <v>0</v>
      </c>
      <c r="E1527" t="s">
        <v>2200</v>
      </c>
      <c r="F1527" t="s">
        <v>2201</v>
      </c>
      <c r="G1527">
        <v>1</v>
      </c>
      <c r="H1527" s="6">
        <v>12784073</v>
      </c>
      <c r="I1527" s="7">
        <v>45664</v>
      </c>
      <c r="J1527" s="7">
        <v>45664</v>
      </c>
      <c r="K1527">
        <v>15</v>
      </c>
      <c r="L1527" t="s">
        <v>40</v>
      </c>
      <c r="M1527" t="s">
        <v>1</v>
      </c>
      <c r="N1527" t="s">
        <v>41</v>
      </c>
      <c r="O1527" t="s">
        <v>87</v>
      </c>
      <c r="P1527" t="s">
        <v>2082</v>
      </c>
      <c r="Q1527">
        <v>3.1</v>
      </c>
      <c r="R1527">
        <v>11.9</v>
      </c>
      <c r="S1527">
        <v>0</v>
      </c>
      <c r="U1527">
        <v>1917611</v>
      </c>
      <c r="V1527">
        <v>396306</v>
      </c>
      <c r="W1527">
        <v>1521305</v>
      </c>
      <c r="X1527">
        <v>0</v>
      </c>
      <c r="Y1527" t="s">
        <v>109</v>
      </c>
    </row>
    <row r="1528" spans="1:25" x14ac:dyDescent="0.25">
      <c r="A1528">
        <v>1527</v>
      </c>
      <c r="B1528">
        <v>63507</v>
      </c>
      <c r="C1528">
        <v>0</v>
      </c>
      <c r="D1528">
        <v>0</v>
      </c>
      <c r="E1528" t="s">
        <v>1317</v>
      </c>
      <c r="F1528" t="s">
        <v>1318</v>
      </c>
      <c r="G1528">
        <v>1</v>
      </c>
      <c r="H1528" s="6">
        <v>1200000</v>
      </c>
      <c r="I1528" s="7">
        <v>45664</v>
      </c>
      <c r="J1528" s="7">
        <v>45664</v>
      </c>
      <c r="K1528">
        <v>10</v>
      </c>
      <c r="L1528" t="s">
        <v>40</v>
      </c>
      <c r="M1528" t="s">
        <v>5</v>
      </c>
      <c r="N1528" t="s">
        <v>41</v>
      </c>
      <c r="O1528" t="s">
        <v>54</v>
      </c>
      <c r="P1528" t="s">
        <v>2082</v>
      </c>
      <c r="Q1528">
        <v>10</v>
      </c>
      <c r="R1528">
        <v>0</v>
      </c>
      <c r="S1528">
        <v>0</v>
      </c>
      <c r="U1528">
        <v>120000</v>
      </c>
      <c r="V1528">
        <v>120000</v>
      </c>
      <c r="W1528">
        <v>0</v>
      </c>
      <c r="X1528">
        <v>0</v>
      </c>
      <c r="Y1528" t="s">
        <v>44</v>
      </c>
    </row>
    <row r="1529" spans="1:25" x14ac:dyDescent="0.25">
      <c r="A1529">
        <v>1528</v>
      </c>
      <c r="B1529">
        <v>63468</v>
      </c>
      <c r="C1529">
        <v>0</v>
      </c>
      <c r="D1529">
        <v>0</v>
      </c>
      <c r="E1529" t="s">
        <v>1632</v>
      </c>
      <c r="F1529" t="s">
        <v>1633</v>
      </c>
      <c r="G1529">
        <v>1</v>
      </c>
      <c r="H1529" s="6">
        <v>648522</v>
      </c>
      <c r="I1529" s="7">
        <v>45663</v>
      </c>
      <c r="J1529" s="7">
        <v>45663</v>
      </c>
      <c r="K1529">
        <v>8</v>
      </c>
      <c r="L1529" t="s">
        <v>40</v>
      </c>
      <c r="M1529" t="s">
        <v>5</v>
      </c>
      <c r="N1529" t="s">
        <v>41</v>
      </c>
      <c r="O1529" t="s">
        <v>47</v>
      </c>
      <c r="P1529" t="s">
        <v>2082</v>
      </c>
      <c r="Q1529">
        <v>8</v>
      </c>
      <c r="R1529">
        <v>0</v>
      </c>
      <c r="S1529">
        <v>0</v>
      </c>
      <c r="U1529">
        <v>51882</v>
      </c>
      <c r="V1529">
        <v>51882</v>
      </c>
      <c r="W1529">
        <v>0</v>
      </c>
      <c r="X1529">
        <v>0</v>
      </c>
      <c r="Y1529" t="s">
        <v>48</v>
      </c>
    </row>
    <row r="1530" spans="1:25" x14ac:dyDescent="0.25">
      <c r="A1530">
        <v>1529</v>
      </c>
      <c r="B1530">
        <v>63467</v>
      </c>
      <c r="C1530">
        <v>0</v>
      </c>
      <c r="D1530">
        <v>0</v>
      </c>
      <c r="E1530" t="s">
        <v>1502</v>
      </c>
      <c r="F1530" t="s">
        <v>1503</v>
      </c>
      <c r="G1530">
        <v>1</v>
      </c>
      <c r="H1530" s="6">
        <v>97391</v>
      </c>
      <c r="I1530" s="7">
        <v>45663</v>
      </c>
      <c r="J1530" s="7">
        <v>45663</v>
      </c>
      <c r="K1530">
        <v>8</v>
      </c>
      <c r="L1530" t="s">
        <v>40</v>
      </c>
      <c r="M1530" t="s">
        <v>5</v>
      </c>
      <c r="N1530" t="s">
        <v>41</v>
      </c>
      <c r="O1530" t="s">
        <v>57</v>
      </c>
      <c r="P1530" t="s">
        <v>2082</v>
      </c>
      <c r="Q1530">
        <v>8</v>
      </c>
      <c r="R1530">
        <v>0</v>
      </c>
      <c r="S1530">
        <v>0</v>
      </c>
      <c r="U1530">
        <v>7791</v>
      </c>
      <c r="V1530">
        <v>7791</v>
      </c>
      <c r="W1530">
        <v>0</v>
      </c>
      <c r="X1530">
        <v>0</v>
      </c>
      <c r="Y1530" t="s">
        <v>250</v>
      </c>
    </row>
    <row r="1531" spans="1:25" x14ac:dyDescent="0.25">
      <c r="A1531">
        <v>1530</v>
      </c>
      <c r="B1531">
        <v>63466</v>
      </c>
      <c r="C1531">
        <v>0</v>
      </c>
      <c r="D1531">
        <v>0</v>
      </c>
      <c r="E1531" t="s">
        <v>1504</v>
      </c>
      <c r="F1531" t="s">
        <v>1505</v>
      </c>
      <c r="G1531">
        <v>1</v>
      </c>
      <c r="H1531" s="6">
        <v>9176333</v>
      </c>
      <c r="I1531" s="7">
        <v>45663</v>
      </c>
      <c r="J1531" s="7">
        <v>45663</v>
      </c>
      <c r="K1531">
        <v>15</v>
      </c>
      <c r="L1531" t="s">
        <v>40</v>
      </c>
      <c r="M1531" t="s">
        <v>5</v>
      </c>
      <c r="N1531" t="s">
        <v>41</v>
      </c>
      <c r="O1531" t="s">
        <v>77</v>
      </c>
      <c r="P1531" t="s">
        <v>2082</v>
      </c>
      <c r="Q1531">
        <v>5</v>
      </c>
      <c r="R1531">
        <v>10</v>
      </c>
      <c r="S1531">
        <v>0</v>
      </c>
      <c r="U1531">
        <v>1376450</v>
      </c>
      <c r="V1531">
        <v>458817</v>
      </c>
      <c r="W1531">
        <v>917633</v>
      </c>
      <c r="X1531">
        <v>0</v>
      </c>
      <c r="Y1531" t="s">
        <v>48</v>
      </c>
    </row>
    <row r="1532" spans="1:25" x14ac:dyDescent="0.25">
      <c r="A1532">
        <v>1531</v>
      </c>
      <c r="B1532">
        <v>62588</v>
      </c>
      <c r="C1532">
        <v>0</v>
      </c>
      <c r="D1532">
        <v>0</v>
      </c>
      <c r="E1532" t="s">
        <v>1566</v>
      </c>
      <c r="F1532" t="s">
        <v>1567</v>
      </c>
      <c r="G1532">
        <v>1</v>
      </c>
      <c r="H1532" s="6">
        <v>4343193</v>
      </c>
      <c r="I1532" s="7">
        <v>45660</v>
      </c>
      <c r="J1532" s="7">
        <v>45660</v>
      </c>
      <c r="K1532">
        <v>10</v>
      </c>
      <c r="L1532" t="s">
        <v>40</v>
      </c>
      <c r="M1532" t="s">
        <v>9</v>
      </c>
      <c r="N1532" t="s">
        <v>41</v>
      </c>
      <c r="O1532" t="s">
        <v>42</v>
      </c>
      <c r="P1532" t="s">
        <v>2082</v>
      </c>
      <c r="Q1532">
        <v>10</v>
      </c>
      <c r="R1532">
        <v>0</v>
      </c>
      <c r="S1532">
        <v>0</v>
      </c>
      <c r="U1532">
        <v>434319</v>
      </c>
      <c r="V1532">
        <v>434319</v>
      </c>
      <c r="W1532">
        <v>0</v>
      </c>
      <c r="X1532">
        <v>0</v>
      </c>
      <c r="Y1532" t="s">
        <v>44</v>
      </c>
    </row>
    <row r="1533" spans="1:25" x14ac:dyDescent="0.25">
      <c r="A1533">
        <v>1532</v>
      </c>
      <c r="B1533">
        <v>62587</v>
      </c>
      <c r="C1533">
        <v>0</v>
      </c>
      <c r="D1533">
        <v>0</v>
      </c>
      <c r="E1533" t="s">
        <v>1486</v>
      </c>
      <c r="F1533" t="s">
        <v>1487</v>
      </c>
      <c r="G1533">
        <v>1</v>
      </c>
      <c r="H1533" s="6">
        <v>1716254</v>
      </c>
      <c r="I1533" s="7">
        <v>45660</v>
      </c>
      <c r="J1533" s="7">
        <v>45660</v>
      </c>
      <c r="K1533">
        <v>7</v>
      </c>
      <c r="L1533" t="s">
        <v>40</v>
      </c>
      <c r="M1533" t="s">
        <v>5</v>
      </c>
      <c r="N1533" t="s">
        <v>41</v>
      </c>
      <c r="O1533" t="s">
        <v>47</v>
      </c>
      <c r="P1533" t="s">
        <v>2082</v>
      </c>
      <c r="Q1533">
        <v>7</v>
      </c>
      <c r="R1533">
        <v>0</v>
      </c>
      <c r="S1533">
        <v>0</v>
      </c>
      <c r="U1533">
        <v>120138</v>
      </c>
      <c r="V1533">
        <v>120138</v>
      </c>
      <c r="W1533">
        <v>0</v>
      </c>
      <c r="X1533">
        <v>0</v>
      </c>
      <c r="Y1533" t="s">
        <v>72</v>
      </c>
    </row>
    <row r="1534" spans="1:25" x14ac:dyDescent="0.25">
      <c r="A1534">
        <v>1533</v>
      </c>
      <c r="B1534">
        <v>62586</v>
      </c>
      <c r="C1534">
        <v>0</v>
      </c>
      <c r="D1534">
        <v>0</v>
      </c>
      <c r="E1534" t="s">
        <v>1475</v>
      </c>
      <c r="F1534" t="s">
        <v>1476</v>
      </c>
      <c r="G1534">
        <v>1</v>
      </c>
      <c r="H1534" s="6">
        <v>144405</v>
      </c>
      <c r="I1534" s="7">
        <v>45660</v>
      </c>
      <c r="J1534" s="7">
        <v>45660</v>
      </c>
      <c r="K1534">
        <v>7</v>
      </c>
      <c r="L1534" t="s">
        <v>40</v>
      </c>
      <c r="M1534" t="s">
        <v>5</v>
      </c>
      <c r="N1534" t="s">
        <v>41</v>
      </c>
      <c r="O1534" t="s">
        <v>47</v>
      </c>
      <c r="P1534" t="s">
        <v>2082</v>
      </c>
      <c r="Q1534">
        <v>7</v>
      </c>
      <c r="R1534">
        <v>0</v>
      </c>
      <c r="S1534">
        <v>0</v>
      </c>
      <c r="U1534">
        <v>10108</v>
      </c>
      <c r="V1534">
        <v>10108</v>
      </c>
      <c r="W1534">
        <v>0</v>
      </c>
      <c r="X1534">
        <v>0</v>
      </c>
      <c r="Y1534" t="s">
        <v>48</v>
      </c>
    </row>
    <row r="1535" spans="1:25" x14ac:dyDescent="0.25">
      <c r="A1535">
        <v>1534</v>
      </c>
      <c r="B1535">
        <v>62570</v>
      </c>
      <c r="C1535">
        <v>0</v>
      </c>
      <c r="D1535">
        <v>0</v>
      </c>
      <c r="E1535" t="s">
        <v>2511</v>
      </c>
      <c r="F1535" t="s">
        <v>2512</v>
      </c>
      <c r="G1535">
        <v>1</v>
      </c>
      <c r="I1535" s="7">
        <v>45659</v>
      </c>
      <c r="J1535" s="7">
        <v>45659</v>
      </c>
      <c r="K1535">
        <v>15</v>
      </c>
      <c r="L1535" t="s">
        <v>40</v>
      </c>
      <c r="M1535" t="s">
        <v>6</v>
      </c>
      <c r="N1535" t="s">
        <v>41</v>
      </c>
      <c r="O1535" t="s">
        <v>64</v>
      </c>
      <c r="P1535" t="s">
        <v>2082</v>
      </c>
      <c r="Q1535">
        <v>15</v>
      </c>
      <c r="R1535">
        <v>0</v>
      </c>
      <c r="S1535">
        <v>0</v>
      </c>
      <c r="U1535">
        <v>0</v>
      </c>
      <c r="V1535">
        <v>0</v>
      </c>
      <c r="W1535">
        <v>0</v>
      </c>
      <c r="X1535">
        <v>0</v>
      </c>
      <c r="Y1535" t="s">
        <v>109</v>
      </c>
    </row>
    <row r="1536" spans="1:25" x14ac:dyDescent="0.25">
      <c r="A1536">
        <v>1535</v>
      </c>
      <c r="B1536">
        <v>63486</v>
      </c>
      <c r="C1536">
        <v>0</v>
      </c>
      <c r="D1536">
        <v>0</v>
      </c>
      <c r="E1536" t="s">
        <v>1477</v>
      </c>
      <c r="F1536" t="s">
        <v>1478</v>
      </c>
      <c r="G1536">
        <v>1</v>
      </c>
      <c r="H1536" s="6">
        <v>497143</v>
      </c>
      <c r="I1536" s="7">
        <v>45659</v>
      </c>
      <c r="J1536" s="7">
        <v>45659</v>
      </c>
      <c r="K1536">
        <v>6</v>
      </c>
      <c r="L1536" t="s">
        <v>40</v>
      </c>
      <c r="M1536" t="s">
        <v>5</v>
      </c>
      <c r="N1536" t="s">
        <v>41</v>
      </c>
      <c r="O1536" t="s">
        <v>47</v>
      </c>
      <c r="P1536" t="s">
        <v>2082</v>
      </c>
      <c r="Q1536">
        <v>6</v>
      </c>
      <c r="R1536">
        <v>0</v>
      </c>
      <c r="S1536">
        <v>0</v>
      </c>
      <c r="U1536">
        <v>29829</v>
      </c>
      <c r="V1536">
        <v>29829</v>
      </c>
      <c r="W1536">
        <v>0</v>
      </c>
      <c r="X1536">
        <v>0</v>
      </c>
      <c r="Y1536" t="s">
        <v>72</v>
      </c>
    </row>
    <row r="1537" spans="1:25" x14ac:dyDescent="0.25">
      <c r="A1537">
        <v>1536</v>
      </c>
      <c r="B1537">
        <v>62569</v>
      </c>
      <c r="C1537">
        <v>0</v>
      </c>
      <c r="D1537">
        <v>0</v>
      </c>
      <c r="E1537" t="s">
        <v>2447</v>
      </c>
      <c r="F1537" t="s">
        <v>2448</v>
      </c>
      <c r="G1537">
        <v>1</v>
      </c>
      <c r="I1537" s="7">
        <v>45659</v>
      </c>
      <c r="J1537" s="7">
        <v>45659</v>
      </c>
      <c r="K1537">
        <v>15</v>
      </c>
      <c r="L1537" t="s">
        <v>40</v>
      </c>
      <c r="M1537" t="s">
        <v>6</v>
      </c>
      <c r="N1537" t="s">
        <v>41</v>
      </c>
      <c r="O1537" t="s">
        <v>64</v>
      </c>
      <c r="P1537" t="s">
        <v>2082</v>
      </c>
      <c r="Q1537">
        <v>15</v>
      </c>
      <c r="R1537">
        <v>0</v>
      </c>
      <c r="S1537">
        <v>0</v>
      </c>
      <c r="U1537">
        <v>0</v>
      </c>
      <c r="V1537">
        <v>0</v>
      </c>
      <c r="W1537">
        <v>0</v>
      </c>
      <c r="X1537">
        <v>0</v>
      </c>
      <c r="Y1537" t="s">
        <v>109</v>
      </c>
    </row>
    <row r="1538" spans="1:25" x14ac:dyDescent="0.25">
      <c r="A1538">
        <v>1537</v>
      </c>
      <c r="B1538">
        <v>62549</v>
      </c>
      <c r="C1538">
        <v>0</v>
      </c>
      <c r="D1538">
        <v>0</v>
      </c>
      <c r="E1538" t="s">
        <v>1376</v>
      </c>
      <c r="F1538" t="s">
        <v>1377</v>
      </c>
      <c r="G1538">
        <v>1</v>
      </c>
      <c r="H1538" s="6">
        <v>6923016</v>
      </c>
      <c r="I1538" s="7">
        <v>45659</v>
      </c>
      <c r="J1538" s="7">
        <v>45659</v>
      </c>
      <c r="K1538" t="s">
        <v>1371</v>
      </c>
      <c r="L1538" t="s">
        <v>40</v>
      </c>
      <c r="M1538" t="s">
        <v>5</v>
      </c>
      <c r="N1538" t="s">
        <v>41</v>
      </c>
      <c r="O1538" t="s">
        <v>77</v>
      </c>
      <c r="P1538" t="s">
        <v>2082</v>
      </c>
      <c r="Q1538">
        <v>6</v>
      </c>
      <c r="R1538">
        <v>3.4</v>
      </c>
      <c r="S1538">
        <v>0</v>
      </c>
      <c r="U1538">
        <v>650764</v>
      </c>
      <c r="V1538">
        <v>415381</v>
      </c>
      <c r="W1538">
        <v>235383</v>
      </c>
      <c r="X1538">
        <v>0</v>
      </c>
      <c r="Y1538" t="s">
        <v>48</v>
      </c>
    </row>
    <row r="1539" spans="1:25" x14ac:dyDescent="0.25">
      <c r="A1539">
        <v>1538</v>
      </c>
      <c r="B1539">
        <v>62566</v>
      </c>
      <c r="C1539">
        <v>0</v>
      </c>
      <c r="D1539">
        <v>0</v>
      </c>
      <c r="E1539" t="s">
        <v>1447</v>
      </c>
      <c r="F1539" t="s">
        <v>1448</v>
      </c>
      <c r="G1539">
        <v>1</v>
      </c>
      <c r="H1539" s="6">
        <v>3500000</v>
      </c>
      <c r="I1539" s="7">
        <v>45659</v>
      </c>
      <c r="J1539" s="7">
        <v>45659</v>
      </c>
      <c r="K1539">
        <v>6</v>
      </c>
      <c r="L1539" t="s">
        <v>40</v>
      </c>
      <c r="M1539" t="s">
        <v>5</v>
      </c>
      <c r="N1539" t="s">
        <v>41</v>
      </c>
      <c r="O1539" t="s">
        <v>77</v>
      </c>
      <c r="P1539" t="s">
        <v>2082</v>
      </c>
      <c r="Q1539">
        <v>6</v>
      </c>
      <c r="R1539">
        <v>0</v>
      </c>
      <c r="S1539">
        <v>0</v>
      </c>
      <c r="U1539">
        <v>210000</v>
      </c>
      <c r="V1539">
        <v>210000</v>
      </c>
      <c r="W1539">
        <v>0</v>
      </c>
      <c r="X1539">
        <v>0</v>
      </c>
      <c r="Y1539" t="s">
        <v>48</v>
      </c>
    </row>
    <row r="1540" spans="1:25" x14ac:dyDescent="0.25">
      <c r="A1540">
        <v>1539</v>
      </c>
      <c r="B1540">
        <v>62572</v>
      </c>
      <c r="C1540">
        <v>0</v>
      </c>
      <c r="D1540">
        <v>0</v>
      </c>
      <c r="E1540" t="s">
        <v>2513</v>
      </c>
      <c r="F1540" t="s">
        <v>2514</v>
      </c>
      <c r="G1540">
        <v>1</v>
      </c>
      <c r="I1540" s="7">
        <v>45659</v>
      </c>
      <c r="J1540" s="7">
        <v>45659</v>
      </c>
      <c r="K1540">
        <v>15</v>
      </c>
      <c r="L1540" t="s">
        <v>40</v>
      </c>
      <c r="M1540" t="s">
        <v>6</v>
      </c>
      <c r="N1540" t="s">
        <v>41</v>
      </c>
      <c r="O1540" t="s">
        <v>64</v>
      </c>
      <c r="P1540" t="s">
        <v>2082</v>
      </c>
      <c r="Q1540">
        <v>15</v>
      </c>
      <c r="R1540">
        <v>0</v>
      </c>
      <c r="S1540">
        <v>0</v>
      </c>
      <c r="U1540">
        <v>0</v>
      </c>
      <c r="V1540">
        <v>0</v>
      </c>
      <c r="W1540">
        <v>0</v>
      </c>
      <c r="X1540">
        <v>0</v>
      </c>
      <c r="Y1540" t="s">
        <v>2086</v>
      </c>
    </row>
    <row r="1541" spans="1:25" x14ac:dyDescent="0.25">
      <c r="A1541">
        <v>1540</v>
      </c>
      <c r="B1541">
        <v>63485</v>
      </c>
      <c r="C1541">
        <v>0</v>
      </c>
      <c r="D1541">
        <v>0</v>
      </c>
      <c r="E1541" t="s">
        <v>335</v>
      </c>
      <c r="F1541" t="s">
        <v>336</v>
      </c>
      <c r="G1541">
        <v>1</v>
      </c>
      <c r="H1541" s="6">
        <v>8877</v>
      </c>
      <c r="I1541" s="7">
        <v>45659</v>
      </c>
      <c r="J1541" s="7">
        <v>45659</v>
      </c>
      <c r="K1541">
        <v>15</v>
      </c>
      <c r="L1541" t="s">
        <v>40</v>
      </c>
      <c r="M1541" t="s">
        <v>5</v>
      </c>
      <c r="N1541" t="s">
        <v>41</v>
      </c>
      <c r="O1541" t="s">
        <v>47</v>
      </c>
      <c r="P1541" t="s">
        <v>2082</v>
      </c>
      <c r="Q1541">
        <v>15</v>
      </c>
      <c r="R1541">
        <v>0</v>
      </c>
      <c r="S1541">
        <v>0</v>
      </c>
      <c r="U1541">
        <v>1332</v>
      </c>
      <c r="V1541">
        <v>1332</v>
      </c>
      <c r="W1541">
        <v>0</v>
      </c>
      <c r="X1541">
        <v>0</v>
      </c>
      <c r="Y1541" t="s">
        <v>48</v>
      </c>
    </row>
    <row r="1542" spans="1:25" x14ac:dyDescent="0.25">
      <c r="A1542">
        <v>1541</v>
      </c>
      <c r="B1542">
        <v>62550</v>
      </c>
      <c r="C1542">
        <v>0</v>
      </c>
      <c r="D1542">
        <v>0</v>
      </c>
      <c r="E1542" t="s">
        <v>1369</v>
      </c>
      <c r="F1542" t="s">
        <v>1370</v>
      </c>
      <c r="G1542">
        <v>1</v>
      </c>
      <c r="H1542" s="6">
        <v>3880507</v>
      </c>
      <c r="I1542" s="7">
        <v>45659</v>
      </c>
      <c r="J1542" s="7">
        <v>45659</v>
      </c>
      <c r="K1542" t="s">
        <v>1371</v>
      </c>
      <c r="L1542" t="s">
        <v>40</v>
      </c>
      <c r="M1542" t="s">
        <v>5</v>
      </c>
      <c r="N1542" t="s">
        <v>41</v>
      </c>
      <c r="O1542" t="s">
        <v>77</v>
      </c>
      <c r="P1542" t="s">
        <v>2082</v>
      </c>
      <c r="Q1542">
        <v>6</v>
      </c>
      <c r="R1542">
        <v>3.4</v>
      </c>
      <c r="S1542">
        <v>0</v>
      </c>
      <c r="U1542">
        <v>364768</v>
      </c>
      <c r="V1542">
        <v>232830</v>
      </c>
      <c r="W1542">
        <v>131937</v>
      </c>
      <c r="X1542">
        <v>0</v>
      </c>
      <c r="Y1542" t="s">
        <v>48</v>
      </c>
    </row>
    <row r="1543" spans="1:25" x14ac:dyDescent="0.25">
      <c r="A1543">
        <v>1542</v>
      </c>
      <c r="B1543">
        <v>63487</v>
      </c>
      <c r="C1543">
        <v>0</v>
      </c>
      <c r="D1543">
        <v>0</v>
      </c>
      <c r="E1543" t="s">
        <v>2515</v>
      </c>
      <c r="F1543" t="s">
        <v>2516</v>
      </c>
      <c r="G1543">
        <v>1</v>
      </c>
      <c r="I1543" s="7">
        <v>45659</v>
      </c>
      <c r="J1543" s="7">
        <v>45659</v>
      </c>
      <c r="K1543">
        <v>9</v>
      </c>
      <c r="L1543" t="s">
        <v>40</v>
      </c>
      <c r="M1543" t="s">
        <v>5</v>
      </c>
      <c r="N1543" t="s">
        <v>41</v>
      </c>
      <c r="O1543" t="s">
        <v>77</v>
      </c>
      <c r="P1543" t="s">
        <v>2082</v>
      </c>
      <c r="Q1543">
        <v>9</v>
      </c>
      <c r="R1543">
        <v>0</v>
      </c>
      <c r="S1543">
        <v>0</v>
      </c>
      <c r="U1543">
        <v>0</v>
      </c>
      <c r="V1543">
        <v>0</v>
      </c>
      <c r="W1543">
        <v>0</v>
      </c>
      <c r="X1543">
        <v>0</v>
      </c>
      <c r="Y1543" t="s">
        <v>48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28668-F368-40EA-A7DA-200E8C686E69}">
  <sheetPr codeName="Hoja12"/>
  <dimension ref="A1:Y1517"/>
  <sheetViews>
    <sheetView workbookViewId="0">
      <selection activeCell="M6" sqref="M6"/>
    </sheetView>
  </sheetViews>
  <sheetFormatPr baseColWidth="10" defaultRowHeight="15" x14ac:dyDescent="0.25"/>
  <sheetData>
    <row r="1" spans="1:25" x14ac:dyDescent="0.25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  <c r="M1" t="s">
        <v>10</v>
      </c>
      <c r="N1" t="s">
        <v>26</v>
      </c>
      <c r="O1" t="s">
        <v>27</v>
      </c>
      <c r="P1" t="s">
        <v>28</v>
      </c>
      <c r="Q1" t="s">
        <v>29</v>
      </c>
      <c r="R1" t="s">
        <v>30</v>
      </c>
      <c r="S1" t="s">
        <v>31</v>
      </c>
      <c r="T1" t="s">
        <v>32</v>
      </c>
      <c r="U1" t="s">
        <v>33</v>
      </c>
      <c r="V1" t="s">
        <v>34</v>
      </c>
      <c r="W1" t="s">
        <v>35</v>
      </c>
      <c r="X1" t="s">
        <v>36</v>
      </c>
      <c r="Y1" t="s">
        <v>37</v>
      </c>
    </row>
    <row r="2" spans="1:25" x14ac:dyDescent="0.25">
      <c r="A2">
        <v>1</v>
      </c>
      <c r="B2">
        <v>71098</v>
      </c>
      <c r="C2">
        <v>0</v>
      </c>
      <c r="D2">
        <v>0</v>
      </c>
      <c r="E2" t="s">
        <v>862</v>
      </c>
      <c r="F2" t="s">
        <v>863</v>
      </c>
      <c r="G2">
        <v>1</v>
      </c>
      <c r="H2" s="6">
        <v>350000</v>
      </c>
      <c r="I2" s="7">
        <v>46234</v>
      </c>
      <c r="K2" t="s">
        <v>757</v>
      </c>
      <c r="L2" t="s">
        <v>40</v>
      </c>
      <c r="M2" t="s">
        <v>5</v>
      </c>
      <c r="N2" t="s">
        <v>41</v>
      </c>
      <c r="O2" t="s">
        <v>54</v>
      </c>
      <c r="P2" s="6" t="s">
        <v>2519</v>
      </c>
      <c r="Q2" s="7">
        <v>3.45</v>
      </c>
      <c r="R2">
        <v>0.42</v>
      </c>
      <c r="S2">
        <v>0</v>
      </c>
      <c r="U2">
        <v>13545</v>
      </c>
      <c r="V2">
        <v>12075</v>
      </c>
      <c r="W2">
        <v>1470</v>
      </c>
      <c r="X2">
        <v>0</v>
      </c>
      <c r="Y2" t="s">
        <v>44</v>
      </c>
    </row>
    <row r="3" spans="1:25" x14ac:dyDescent="0.25">
      <c r="A3">
        <v>2</v>
      </c>
      <c r="B3">
        <v>71074</v>
      </c>
      <c r="C3">
        <v>0</v>
      </c>
      <c r="D3">
        <v>0</v>
      </c>
      <c r="E3" t="s">
        <v>2408</v>
      </c>
      <c r="F3" t="s">
        <v>2409</v>
      </c>
      <c r="G3">
        <v>1</v>
      </c>
      <c r="H3" s="6">
        <v>20000000</v>
      </c>
      <c r="I3" s="7">
        <v>46234</v>
      </c>
      <c r="K3">
        <v>1</v>
      </c>
      <c r="L3" t="s">
        <v>40</v>
      </c>
      <c r="M3" t="s">
        <v>0</v>
      </c>
      <c r="N3" t="s">
        <v>41</v>
      </c>
      <c r="O3" t="s">
        <v>87</v>
      </c>
      <c r="P3" s="6" t="s">
        <v>2519</v>
      </c>
      <c r="Q3" s="7">
        <v>1</v>
      </c>
      <c r="R3">
        <v>0</v>
      </c>
      <c r="S3">
        <v>0</v>
      </c>
      <c r="U3">
        <v>200000</v>
      </c>
      <c r="V3">
        <v>200000</v>
      </c>
      <c r="W3">
        <v>0</v>
      </c>
      <c r="X3">
        <v>0</v>
      </c>
      <c r="Y3" t="s">
        <v>2086</v>
      </c>
    </row>
    <row r="4" spans="1:25" x14ac:dyDescent="0.25">
      <c r="A4">
        <v>3</v>
      </c>
      <c r="B4">
        <v>69357</v>
      </c>
      <c r="C4">
        <v>0</v>
      </c>
      <c r="D4">
        <v>0</v>
      </c>
      <c r="E4" t="s">
        <v>1459</v>
      </c>
      <c r="F4" t="s">
        <v>1460</v>
      </c>
      <c r="G4">
        <v>1</v>
      </c>
      <c r="H4" s="6">
        <v>5000000</v>
      </c>
      <c r="I4" s="7">
        <v>46234</v>
      </c>
      <c r="K4">
        <v>15</v>
      </c>
      <c r="L4" t="s">
        <v>40</v>
      </c>
      <c r="M4" t="s">
        <v>5</v>
      </c>
      <c r="N4" t="s">
        <v>41</v>
      </c>
      <c r="O4" t="s">
        <v>54</v>
      </c>
      <c r="P4" s="6" t="s">
        <v>2519</v>
      </c>
      <c r="Q4" s="7">
        <v>3.3</v>
      </c>
      <c r="R4">
        <v>11.7</v>
      </c>
      <c r="S4">
        <v>0</v>
      </c>
      <c r="U4">
        <v>750000</v>
      </c>
      <c r="V4">
        <v>165000</v>
      </c>
      <c r="W4">
        <v>585000</v>
      </c>
      <c r="X4">
        <v>0</v>
      </c>
      <c r="Y4" t="s">
        <v>48</v>
      </c>
    </row>
    <row r="5" spans="1:25" x14ac:dyDescent="0.25">
      <c r="A5">
        <v>4</v>
      </c>
      <c r="B5">
        <v>71108</v>
      </c>
      <c r="C5">
        <v>0</v>
      </c>
      <c r="D5">
        <v>0</v>
      </c>
      <c r="E5" t="s">
        <v>1167</v>
      </c>
      <c r="F5" t="s">
        <v>1168</v>
      </c>
      <c r="G5">
        <v>1</v>
      </c>
      <c r="H5" s="6">
        <v>7000000</v>
      </c>
      <c r="I5" s="7">
        <v>46234</v>
      </c>
      <c r="K5">
        <v>5</v>
      </c>
      <c r="L5" t="s">
        <v>40</v>
      </c>
      <c r="M5" t="s">
        <v>5</v>
      </c>
      <c r="N5" t="s">
        <v>41</v>
      </c>
      <c r="O5" t="s">
        <v>77</v>
      </c>
      <c r="P5" s="6" t="s">
        <v>2519</v>
      </c>
      <c r="Q5" s="7">
        <v>5</v>
      </c>
      <c r="R5">
        <v>0</v>
      </c>
      <c r="S5">
        <v>0</v>
      </c>
      <c r="U5">
        <v>350000</v>
      </c>
      <c r="V5">
        <v>350000</v>
      </c>
      <c r="W5">
        <v>0</v>
      </c>
      <c r="X5">
        <v>0</v>
      </c>
      <c r="Y5" t="s">
        <v>48</v>
      </c>
    </row>
    <row r="6" spans="1:25" x14ac:dyDescent="0.25">
      <c r="A6">
        <v>5</v>
      </c>
      <c r="B6">
        <v>71109</v>
      </c>
      <c r="C6">
        <v>0</v>
      </c>
      <c r="D6">
        <v>0</v>
      </c>
      <c r="E6" t="s">
        <v>1167</v>
      </c>
      <c r="F6" t="s">
        <v>1168</v>
      </c>
      <c r="G6">
        <v>1</v>
      </c>
      <c r="H6" s="6">
        <v>3000000</v>
      </c>
      <c r="I6" s="7">
        <v>46234</v>
      </c>
      <c r="K6">
        <v>5</v>
      </c>
      <c r="L6" t="s">
        <v>40</v>
      </c>
      <c r="M6" t="s">
        <v>5</v>
      </c>
      <c r="N6" t="s">
        <v>41</v>
      </c>
      <c r="O6" t="s">
        <v>77</v>
      </c>
      <c r="P6" s="6" t="s">
        <v>2519</v>
      </c>
      <c r="Q6" s="7">
        <v>5</v>
      </c>
      <c r="R6">
        <v>0</v>
      </c>
      <c r="S6">
        <v>0</v>
      </c>
      <c r="U6">
        <v>150000</v>
      </c>
      <c r="V6">
        <v>150000</v>
      </c>
      <c r="W6">
        <v>0</v>
      </c>
      <c r="X6">
        <v>0</v>
      </c>
      <c r="Y6" t="s">
        <v>48</v>
      </c>
    </row>
    <row r="7" spans="1:25" x14ac:dyDescent="0.25">
      <c r="A7">
        <v>6</v>
      </c>
      <c r="B7">
        <v>71076</v>
      </c>
      <c r="C7">
        <v>0</v>
      </c>
      <c r="D7">
        <v>0</v>
      </c>
      <c r="E7" t="s">
        <v>110</v>
      </c>
      <c r="F7" t="s">
        <v>111</v>
      </c>
      <c r="G7">
        <v>1</v>
      </c>
      <c r="H7" s="6">
        <v>4286669</v>
      </c>
      <c r="I7" s="7">
        <v>46234</v>
      </c>
      <c r="K7">
        <v>15</v>
      </c>
      <c r="L7" t="s">
        <v>40</v>
      </c>
      <c r="M7" t="s">
        <v>5</v>
      </c>
      <c r="N7" t="s">
        <v>41</v>
      </c>
      <c r="O7" t="s">
        <v>47</v>
      </c>
      <c r="P7" s="6" t="s">
        <v>2519</v>
      </c>
      <c r="Q7" s="7">
        <v>8</v>
      </c>
      <c r="R7">
        <v>7</v>
      </c>
      <c r="S7">
        <v>0</v>
      </c>
      <c r="U7">
        <v>643000</v>
      </c>
      <c r="V7">
        <v>342934</v>
      </c>
      <c r="W7">
        <v>300067</v>
      </c>
      <c r="X7">
        <v>0</v>
      </c>
      <c r="Y7" t="s">
        <v>112</v>
      </c>
    </row>
    <row r="8" spans="1:25" x14ac:dyDescent="0.25">
      <c r="A8">
        <v>7</v>
      </c>
      <c r="B8">
        <v>71072</v>
      </c>
      <c r="C8">
        <v>0</v>
      </c>
      <c r="D8">
        <v>0</v>
      </c>
      <c r="E8" t="s">
        <v>1554</v>
      </c>
      <c r="F8" t="s">
        <v>1555</v>
      </c>
      <c r="G8">
        <v>1</v>
      </c>
      <c r="H8" s="6">
        <v>120000</v>
      </c>
      <c r="I8" s="7">
        <v>46234</v>
      </c>
      <c r="K8">
        <v>8</v>
      </c>
      <c r="L8" t="s">
        <v>40</v>
      </c>
      <c r="M8" t="s">
        <v>5</v>
      </c>
      <c r="N8" t="s">
        <v>41</v>
      </c>
      <c r="O8" t="s">
        <v>57</v>
      </c>
      <c r="P8" s="6" t="s">
        <v>2519</v>
      </c>
      <c r="Q8" s="7">
        <v>8</v>
      </c>
      <c r="R8">
        <v>0</v>
      </c>
      <c r="S8">
        <v>0</v>
      </c>
      <c r="U8">
        <v>9600</v>
      </c>
      <c r="V8">
        <v>9600</v>
      </c>
      <c r="W8">
        <v>0</v>
      </c>
      <c r="X8">
        <v>0</v>
      </c>
      <c r="Y8" t="s">
        <v>48</v>
      </c>
    </row>
    <row r="9" spans="1:25" x14ac:dyDescent="0.25">
      <c r="A9">
        <v>8</v>
      </c>
      <c r="B9">
        <v>71085</v>
      </c>
      <c r="C9">
        <v>0</v>
      </c>
      <c r="D9">
        <v>0</v>
      </c>
      <c r="E9" t="s">
        <v>2523</v>
      </c>
      <c r="F9" t="s">
        <v>2524</v>
      </c>
      <c r="G9">
        <v>1</v>
      </c>
      <c r="H9" s="6">
        <v>11712544</v>
      </c>
      <c r="I9" s="7">
        <v>46234</v>
      </c>
      <c r="K9">
        <v>15</v>
      </c>
      <c r="L9" t="s">
        <v>40</v>
      </c>
      <c r="M9" t="s">
        <v>5</v>
      </c>
      <c r="N9" t="s">
        <v>41</v>
      </c>
      <c r="O9" t="s">
        <v>54</v>
      </c>
      <c r="P9" s="6" t="s">
        <v>2519</v>
      </c>
      <c r="Q9" s="7">
        <v>6</v>
      </c>
      <c r="R9">
        <v>9</v>
      </c>
      <c r="S9">
        <v>0</v>
      </c>
      <c r="U9">
        <v>1756882</v>
      </c>
      <c r="V9">
        <v>702753</v>
      </c>
      <c r="W9">
        <v>1054129</v>
      </c>
      <c r="X9">
        <v>0</v>
      </c>
      <c r="Y9" t="s">
        <v>2525</v>
      </c>
    </row>
    <row r="10" spans="1:25" x14ac:dyDescent="0.25">
      <c r="A10">
        <v>9</v>
      </c>
      <c r="B10">
        <v>71096</v>
      </c>
      <c r="C10">
        <v>0</v>
      </c>
      <c r="D10">
        <v>0</v>
      </c>
      <c r="E10" t="s">
        <v>850</v>
      </c>
      <c r="F10" t="s">
        <v>851</v>
      </c>
      <c r="G10">
        <v>1</v>
      </c>
      <c r="H10" s="6">
        <v>40000000</v>
      </c>
      <c r="I10" s="7">
        <v>46234</v>
      </c>
      <c r="K10" t="s">
        <v>757</v>
      </c>
      <c r="L10" t="s">
        <v>40</v>
      </c>
      <c r="M10" t="s">
        <v>5</v>
      </c>
      <c r="N10" t="s">
        <v>41</v>
      </c>
      <c r="O10" t="s">
        <v>54</v>
      </c>
      <c r="P10" s="6" t="s">
        <v>2519</v>
      </c>
      <c r="Q10" s="7">
        <v>3.45</v>
      </c>
      <c r="R10">
        <v>0.42</v>
      </c>
      <c r="S10">
        <v>0</v>
      </c>
      <c r="U10">
        <v>1548000</v>
      </c>
      <c r="V10">
        <v>1380000</v>
      </c>
      <c r="W10">
        <v>168000</v>
      </c>
      <c r="X10">
        <v>0</v>
      </c>
      <c r="Y10" t="s">
        <v>44</v>
      </c>
    </row>
    <row r="11" spans="1:25" x14ac:dyDescent="0.25">
      <c r="A11">
        <v>10</v>
      </c>
      <c r="B11">
        <v>71086</v>
      </c>
      <c r="C11">
        <v>0</v>
      </c>
      <c r="D11">
        <v>0</v>
      </c>
      <c r="E11" t="s">
        <v>1644</v>
      </c>
      <c r="F11" t="s">
        <v>1645</v>
      </c>
      <c r="G11">
        <v>1</v>
      </c>
      <c r="H11" s="6">
        <v>22887025</v>
      </c>
      <c r="I11" s="7">
        <v>46234</v>
      </c>
      <c r="K11">
        <v>15</v>
      </c>
      <c r="L11" t="s">
        <v>40</v>
      </c>
      <c r="M11" t="s">
        <v>5</v>
      </c>
      <c r="N11" t="s">
        <v>41</v>
      </c>
      <c r="O11" t="s">
        <v>54</v>
      </c>
      <c r="P11" s="6" t="s">
        <v>2519</v>
      </c>
      <c r="Q11" s="7">
        <v>4</v>
      </c>
      <c r="R11">
        <v>11</v>
      </c>
      <c r="S11">
        <v>0</v>
      </c>
      <c r="U11">
        <v>3433054</v>
      </c>
      <c r="V11">
        <v>915481</v>
      </c>
      <c r="W11">
        <v>2517573</v>
      </c>
      <c r="X11">
        <v>0</v>
      </c>
      <c r="Y11" t="s">
        <v>48</v>
      </c>
    </row>
    <row r="12" spans="1:25" x14ac:dyDescent="0.25">
      <c r="A12">
        <v>11</v>
      </c>
      <c r="B12">
        <v>71084</v>
      </c>
      <c r="C12">
        <v>0</v>
      </c>
      <c r="D12">
        <v>0</v>
      </c>
      <c r="E12" t="s">
        <v>209</v>
      </c>
      <c r="F12" t="s">
        <v>210</v>
      </c>
      <c r="G12">
        <v>1</v>
      </c>
      <c r="H12" s="6">
        <v>20000000</v>
      </c>
      <c r="I12" s="7">
        <v>46234</v>
      </c>
      <c r="K12">
        <v>5</v>
      </c>
      <c r="L12" t="s">
        <v>40</v>
      </c>
      <c r="M12" t="s">
        <v>5</v>
      </c>
      <c r="N12" t="s">
        <v>41</v>
      </c>
      <c r="O12" t="s">
        <v>77</v>
      </c>
      <c r="P12" s="6" t="s">
        <v>2519</v>
      </c>
      <c r="Q12" s="7">
        <v>5</v>
      </c>
      <c r="R12">
        <v>0</v>
      </c>
      <c r="S12">
        <v>0</v>
      </c>
      <c r="U12">
        <v>1000000</v>
      </c>
      <c r="V12">
        <v>1000000</v>
      </c>
      <c r="W12">
        <v>0</v>
      </c>
      <c r="X12">
        <v>0</v>
      </c>
      <c r="Y12" t="s">
        <v>72</v>
      </c>
    </row>
    <row r="13" spans="1:25" x14ac:dyDescent="0.25">
      <c r="A13">
        <v>12</v>
      </c>
      <c r="B13">
        <v>71113</v>
      </c>
      <c r="C13">
        <v>0</v>
      </c>
      <c r="D13">
        <v>0</v>
      </c>
      <c r="E13" t="s">
        <v>1818</v>
      </c>
      <c r="F13" t="s">
        <v>1819</v>
      </c>
      <c r="G13">
        <v>1</v>
      </c>
      <c r="H13" s="6">
        <v>585000000</v>
      </c>
      <c r="I13" s="7">
        <v>46234</v>
      </c>
      <c r="K13" t="s">
        <v>757</v>
      </c>
      <c r="L13" t="s">
        <v>40</v>
      </c>
      <c r="M13" t="s">
        <v>5</v>
      </c>
      <c r="N13" t="s">
        <v>41</v>
      </c>
      <c r="O13" t="s">
        <v>54</v>
      </c>
      <c r="P13" s="6" t="s">
        <v>2519</v>
      </c>
      <c r="Q13" s="7">
        <v>3.45</v>
      </c>
      <c r="R13">
        <v>0.42</v>
      </c>
      <c r="S13">
        <v>0</v>
      </c>
      <c r="U13">
        <v>22639500</v>
      </c>
      <c r="V13">
        <v>20182500</v>
      </c>
      <c r="W13">
        <v>2457000</v>
      </c>
      <c r="X13">
        <v>0</v>
      </c>
      <c r="Y13" t="s">
        <v>44</v>
      </c>
    </row>
    <row r="14" spans="1:25" x14ac:dyDescent="0.25">
      <c r="A14">
        <v>13</v>
      </c>
      <c r="B14">
        <v>71075</v>
      </c>
      <c r="C14">
        <v>0</v>
      </c>
      <c r="D14">
        <v>0</v>
      </c>
      <c r="E14" t="s">
        <v>634</v>
      </c>
      <c r="F14" t="s">
        <v>635</v>
      </c>
      <c r="G14">
        <v>1</v>
      </c>
      <c r="H14" s="6">
        <v>839763</v>
      </c>
      <c r="I14" s="7">
        <v>46234</v>
      </c>
      <c r="K14">
        <v>15</v>
      </c>
      <c r="L14" t="s">
        <v>40</v>
      </c>
      <c r="M14" t="s">
        <v>5</v>
      </c>
      <c r="N14" t="s">
        <v>41</v>
      </c>
      <c r="O14" t="s">
        <v>47</v>
      </c>
      <c r="P14" s="6" t="s">
        <v>2519</v>
      </c>
      <c r="Q14" s="7">
        <v>4</v>
      </c>
      <c r="R14">
        <v>11</v>
      </c>
      <c r="S14">
        <v>0</v>
      </c>
      <c r="U14">
        <v>125964</v>
      </c>
      <c r="V14">
        <v>33591</v>
      </c>
      <c r="W14">
        <v>92374</v>
      </c>
      <c r="X14">
        <v>0</v>
      </c>
      <c r="Y14" t="s">
        <v>109</v>
      </c>
    </row>
    <row r="15" spans="1:25" x14ac:dyDescent="0.25">
      <c r="A15">
        <v>14</v>
      </c>
      <c r="B15">
        <v>71077</v>
      </c>
      <c r="C15">
        <v>0</v>
      </c>
      <c r="D15">
        <v>0</v>
      </c>
      <c r="E15" t="s">
        <v>1430</v>
      </c>
      <c r="F15" t="s">
        <v>1431</v>
      </c>
      <c r="G15">
        <v>1</v>
      </c>
      <c r="H15" s="6">
        <v>8027357</v>
      </c>
      <c r="I15" s="7">
        <v>46234</v>
      </c>
      <c r="K15">
        <v>9</v>
      </c>
      <c r="L15" t="s">
        <v>40</v>
      </c>
      <c r="M15" t="s">
        <v>9</v>
      </c>
      <c r="N15" t="s">
        <v>41</v>
      </c>
      <c r="O15" t="s">
        <v>42</v>
      </c>
      <c r="P15" s="6" t="s">
        <v>2519</v>
      </c>
      <c r="Q15" s="7">
        <v>9</v>
      </c>
      <c r="R15">
        <v>0</v>
      </c>
      <c r="S15">
        <v>0</v>
      </c>
      <c r="U15">
        <v>722462</v>
      </c>
      <c r="V15">
        <v>722462</v>
      </c>
      <c r="W15">
        <v>0</v>
      </c>
      <c r="X15">
        <v>0</v>
      </c>
      <c r="Y15" t="s">
        <v>67</v>
      </c>
    </row>
    <row r="16" spans="1:25" x14ac:dyDescent="0.25">
      <c r="A16">
        <v>15</v>
      </c>
      <c r="B16">
        <v>71078</v>
      </c>
      <c r="C16">
        <v>0</v>
      </c>
      <c r="D16">
        <v>0</v>
      </c>
      <c r="E16" t="s">
        <v>1007</v>
      </c>
      <c r="F16" t="s">
        <v>1008</v>
      </c>
      <c r="G16">
        <v>1</v>
      </c>
      <c r="H16" s="6">
        <v>2352479</v>
      </c>
      <c r="I16" s="7">
        <v>46234</v>
      </c>
      <c r="K16">
        <v>7</v>
      </c>
      <c r="L16" t="s">
        <v>40</v>
      </c>
      <c r="M16" t="s">
        <v>5</v>
      </c>
      <c r="N16" t="s">
        <v>41</v>
      </c>
      <c r="O16" t="s">
        <v>57</v>
      </c>
      <c r="P16" s="6" t="s">
        <v>2519</v>
      </c>
      <c r="Q16" s="7">
        <v>7</v>
      </c>
      <c r="R16">
        <v>0</v>
      </c>
      <c r="S16">
        <v>0</v>
      </c>
      <c r="U16">
        <v>164674</v>
      </c>
      <c r="V16">
        <v>164674</v>
      </c>
      <c r="W16">
        <v>0</v>
      </c>
      <c r="X16">
        <v>0</v>
      </c>
      <c r="Y16" t="s">
        <v>48</v>
      </c>
    </row>
    <row r="17" spans="1:25" x14ac:dyDescent="0.25">
      <c r="A17">
        <v>16</v>
      </c>
      <c r="B17">
        <v>71102</v>
      </c>
      <c r="C17">
        <v>0</v>
      </c>
      <c r="D17">
        <v>0</v>
      </c>
      <c r="E17" t="s">
        <v>1816</v>
      </c>
      <c r="F17" t="s">
        <v>1817</v>
      </c>
      <c r="G17">
        <v>1</v>
      </c>
      <c r="H17" s="6">
        <v>400000</v>
      </c>
      <c r="I17" s="7">
        <v>46234</v>
      </c>
      <c r="K17" t="s">
        <v>757</v>
      </c>
      <c r="L17" t="s">
        <v>40</v>
      </c>
      <c r="M17" t="s">
        <v>5</v>
      </c>
      <c r="N17" t="s">
        <v>41</v>
      </c>
      <c r="O17" t="s">
        <v>54</v>
      </c>
      <c r="P17" s="6" t="s">
        <v>2519</v>
      </c>
      <c r="Q17" s="7">
        <v>3.45</v>
      </c>
      <c r="R17">
        <v>0.42</v>
      </c>
      <c r="S17">
        <v>0</v>
      </c>
      <c r="U17">
        <v>15480</v>
      </c>
      <c r="V17">
        <v>13800</v>
      </c>
      <c r="W17">
        <v>1680</v>
      </c>
      <c r="X17">
        <v>0</v>
      </c>
      <c r="Y17" t="s">
        <v>44</v>
      </c>
    </row>
    <row r="18" spans="1:25" x14ac:dyDescent="0.25">
      <c r="A18">
        <v>17</v>
      </c>
      <c r="B18">
        <v>71097</v>
      </c>
      <c r="C18">
        <v>0</v>
      </c>
      <c r="D18">
        <v>0</v>
      </c>
      <c r="E18" t="s">
        <v>755</v>
      </c>
      <c r="F18" t="s">
        <v>756</v>
      </c>
      <c r="G18">
        <v>1</v>
      </c>
      <c r="H18" s="6">
        <v>6000000</v>
      </c>
      <c r="I18" s="7">
        <v>46234</v>
      </c>
      <c r="K18" t="s">
        <v>757</v>
      </c>
      <c r="L18" t="s">
        <v>40</v>
      </c>
      <c r="M18" t="s">
        <v>5</v>
      </c>
      <c r="N18" t="s">
        <v>41</v>
      </c>
      <c r="O18" t="s">
        <v>54</v>
      </c>
      <c r="P18" s="6" t="s">
        <v>2519</v>
      </c>
      <c r="Q18" s="7">
        <v>3.45</v>
      </c>
      <c r="R18">
        <v>0.42</v>
      </c>
      <c r="S18">
        <v>0</v>
      </c>
      <c r="U18">
        <v>232200</v>
      </c>
      <c r="V18">
        <v>207000</v>
      </c>
      <c r="W18">
        <v>25200</v>
      </c>
      <c r="X18">
        <v>0</v>
      </c>
      <c r="Y18" t="s">
        <v>44</v>
      </c>
    </row>
    <row r="19" spans="1:25" x14ac:dyDescent="0.25">
      <c r="A19">
        <v>18</v>
      </c>
      <c r="B19">
        <v>71095</v>
      </c>
      <c r="C19">
        <v>0</v>
      </c>
      <c r="D19">
        <v>0</v>
      </c>
      <c r="E19" t="s">
        <v>995</v>
      </c>
      <c r="F19" t="s">
        <v>996</v>
      </c>
      <c r="G19">
        <v>1</v>
      </c>
      <c r="H19" s="6">
        <v>3000000</v>
      </c>
      <c r="I19" s="7">
        <v>46234</v>
      </c>
      <c r="K19">
        <v>6</v>
      </c>
      <c r="L19" t="s">
        <v>40</v>
      </c>
      <c r="M19" t="s">
        <v>5</v>
      </c>
      <c r="N19" t="s">
        <v>41</v>
      </c>
      <c r="O19" t="s">
        <v>47</v>
      </c>
      <c r="P19" s="6" t="s">
        <v>2519</v>
      </c>
      <c r="Q19" s="7">
        <v>6</v>
      </c>
      <c r="R19">
        <v>0</v>
      </c>
      <c r="S19">
        <v>0</v>
      </c>
      <c r="U19">
        <v>180000</v>
      </c>
      <c r="V19">
        <v>180000</v>
      </c>
      <c r="W19">
        <v>0</v>
      </c>
      <c r="X19">
        <v>0</v>
      </c>
      <c r="Y19" t="s">
        <v>109</v>
      </c>
    </row>
    <row r="20" spans="1:25" x14ac:dyDescent="0.25">
      <c r="A20">
        <v>19</v>
      </c>
      <c r="B20">
        <v>71073</v>
      </c>
      <c r="C20">
        <v>0</v>
      </c>
      <c r="D20">
        <v>0</v>
      </c>
      <c r="E20" t="s">
        <v>836</v>
      </c>
      <c r="F20" t="s">
        <v>837</v>
      </c>
      <c r="G20">
        <v>1</v>
      </c>
      <c r="H20" s="6">
        <v>1999601</v>
      </c>
      <c r="I20" s="7">
        <v>46234</v>
      </c>
      <c r="K20">
        <v>15</v>
      </c>
      <c r="L20" t="s">
        <v>40</v>
      </c>
      <c r="M20" t="s">
        <v>5</v>
      </c>
      <c r="N20" t="s">
        <v>41</v>
      </c>
      <c r="O20" t="s">
        <v>47</v>
      </c>
      <c r="P20" s="6" t="s">
        <v>2519</v>
      </c>
      <c r="Q20" s="7">
        <v>4</v>
      </c>
      <c r="R20">
        <v>11</v>
      </c>
      <c r="S20">
        <v>0</v>
      </c>
      <c r="U20">
        <v>299940</v>
      </c>
      <c r="V20">
        <v>79984</v>
      </c>
      <c r="W20">
        <v>219956</v>
      </c>
      <c r="X20">
        <v>0</v>
      </c>
      <c r="Y20" t="s">
        <v>109</v>
      </c>
    </row>
    <row r="21" spans="1:25" x14ac:dyDescent="0.25">
      <c r="A21">
        <v>20</v>
      </c>
      <c r="B21">
        <v>71103</v>
      </c>
      <c r="C21">
        <v>0</v>
      </c>
      <c r="D21">
        <v>0</v>
      </c>
      <c r="E21" t="s">
        <v>1822</v>
      </c>
      <c r="F21" t="s">
        <v>1823</v>
      </c>
      <c r="G21">
        <v>1</v>
      </c>
      <c r="H21" s="6">
        <v>2000000</v>
      </c>
      <c r="I21" s="7">
        <v>46234</v>
      </c>
      <c r="K21" t="s">
        <v>757</v>
      </c>
      <c r="L21" t="s">
        <v>40</v>
      </c>
      <c r="M21" t="s">
        <v>5</v>
      </c>
      <c r="N21" t="s">
        <v>41</v>
      </c>
      <c r="O21" t="s">
        <v>54</v>
      </c>
      <c r="P21" s="6" t="s">
        <v>2519</v>
      </c>
      <c r="Q21" s="7">
        <v>3.45</v>
      </c>
      <c r="R21">
        <v>0.42</v>
      </c>
      <c r="S21">
        <v>0</v>
      </c>
      <c r="U21">
        <v>77400</v>
      </c>
      <c r="V21">
        <v>69000</v>
      </c>
      <c r="W21">
        <v>8400</v>
      </c>
      <c r="X21">
        <v>0</v>
      </c>
      <c r="Y21" t="s">
        <v>44</v>
      </c>
    </row>
    <row r="22" spans="1:25" x14ac:dyDescent="0.25">
      <c r="A22">
        <v>21</v>
      </c>
      <c r="B22">
        <v>71104</v>
      </c>
      <c r="C22">
        <v>0</v>
      </c>
      <c r="D22">
        <v>0</v>
      </c>
      <c r="E22" t="s">
        <v>838</v>
      </c>
      <c r="F22" t="s">
        <v>839</v>
      </c>
      <c r="G22">
        <v>1</v>
      </c>
      <c r="H22" s="6">
        <v>7000000</v>
      </c>
      <c r="I22" s="7">
        <v>46234</v>
      </c>
      <c r="K22" t="s">
        <v>757</v>
      </c>
      <c r="L22" t="s">
        <v>40</v>
      </c>
      <c r="M22" t="s">
        <v>5</v>
      </c>
      <c r="N22" t="s">
        <v>41</v>
      </c>
      <c r="O22" t="s">
        <v>54</v>
      </c>
      <c r="P22" s="6" t="s">
        <v>2519</v>
      </c>
      <c r="Q22" s="7">
        <v>3.45</v>
      </c>
      <c r="R22">
        <v>0.42</v>
      </c>
      <c r="S22">
        <v>0</v>
      </c>
      <c r="U22">
        <v>270900</v>
      </c>
      <c r="V22">
        <v>241500</v>
      </c>
      <c r="W22">
        <v>29400</v>
      </c>
      <c r="X22">
        <v>0</v>
      </c>
      <c r="Y22" t="s">
        <v>44</v>
      </c>
    </row>
    <row r="23" spans="1:25" x14ac:dyDescent="0.25">
      <c r="A23">
        <v>22</v>
      </c>
      <c r="B23">
        <v>71105</v>
      </c>
      <c r="C23">
        <v>0</v>
      </c>
      <c r="D23">
        <v>0</v>
      </c>
      <c r="E23" t="s">
        <v>838</v>
      </c>
      <c r="F23" t="s">
        <v>839</v>
      </c>
      <c r="G23">
        <v>1</v>
      </c>
      <c r="H23" s="6">
        <v>7000000</v>
      </c>
      <c r="I23" s="7">
        <v>46234</v>
      </c>
      <c r="K23" t="s">
        <v>757</v>
      </c>
      <c r="L23" t="s">
        <v>40</v>
      </c>
      <c r="M23" t="s">
        <v>5</v>
      </c>
      <c r="N23" t="s">
        <v>41</v>
      </c>
      <c r="O23" t="s">
        <v>54</v>
      </c>
      <c r="P23" s="6" t="s">
        <v>2519</v>
      </c>
      <c r="Q23" s="7">
        <v>3.45</v>
      </c>
      <c r="R23">
        <v>0.42</v>
      </c>
      <c r="S23">
        <v>0</v>
      </c>
      <c r="U23">
        <v>270900</v>
      </c>
      <c r="V23">
        <v>241500</v>
      </c>
      <c r="W23">
        <v>29400</v>
      </c>
      <c r="X23">
        <v>0</v>
      </c>
      <c r="Y23" t="s">
        <v>44</v>
      </c>
    </row>
    <row r="24" spans="1:25" x14ac:dyDescent="0.25">
      <c r="A24">
        <v>23</v>
      </c>
      <c r="B24">
        <v>71106</v>
      </c>
      <c r="C24">
        <v>0</v>
      </c>
      <c r="D24">
        <v>0</v>
      </c>
      <c r="E24" t="s">
        <v>838</v>
      </c>
      <c r="F24" t="s">
        <v>839</v>
      </c>
      <c r="G24">
        <v>1</v>
      </c>
      <c r="H24" s="6">
        <v>7000000</v>
      </c>
      <c r="I24" s="7">
        <v>46234</v>
      </c>
      <c r="K24" t="s">
        <v>757</v>
      </c>
      <c r="L24" t="s">
        <v>40</v>
      </c>
      <c r="M24" t="s">
        <v>5</v>
      </c>
      <c r="N24" t="s">
        <v>41</v>
      </c>
      <c r="O24" t="s">
        <v>54</v>
      </c>
      <c r="P24" s="6" t="s">
        <v>2519</v>
      </c>
      <c r="Q24" s="7">
        <v>3.45</v>
      </c>
      <c r="R24">
        <v>0.42</v>
      </c>
      <c r="S24">
        <v>0</v>
      </c>
      <c r="U24">
        <v>270900</v>
      </c>
      <c r="V24">
        <v>241500</v>
      </c>
      <c r="W24">
        <v>29400</v>
      </c>
      <c r="X24">
        <v>0</v>
      </c>
      <c r="Y24" t="s">
        <v>44</v>
      </c>
    </row>
    <row r="25" spans="1:25" x14ac:dyDescent="0.25">
      <c r="A25">
        <v>24</v>
      </c>
      <c r="B25">
        <v>71107</v>
      </c>
      <c r="C25">
        <v>0</v>
      </c>
      <c r="D25">
        <v>0</v>
      </c>
      <c r="E25" t="s">
        <v>838</v>
      </c>
      <c r="F25" t="s">
        <v>839</v>
      </c>
      <c r="G25">
        <v>1</v>
      </c>
      <c r="H25" s="6">
        <v>1000000</v>
      </c>
      <c r="I25" s="7">
        <v>46234</v>
      </c>
      <c r="K25" t="s">
        <v>757</v>
      </c>
      <c r="L25" t="s">
        <v>40</v>
      </c>
      <c r="M25" t="s">
        <v>5</v>
      </c>
      <c r="N25" t="s">
        <v>41</v>
      </c>
      <c r="O25" t="s">
        <v>54</v>
      </c>
      <c r="P25" s="6" t="s">
        <v>2519</v>
      </c>
      <c r="Q25" s="7">
        <v>3.45</v>
      </c>
      <c r="R25">
        <v>0.42</v>
      </c>
      <c r="S25">
        <v>0</v>
      </c>
      <c r="U25">
        <v>38700</v>
      </c>
      <c r="V25">
        <v>34500</v>
      </c>
      <c r="W25">
        <v>4200</v>
      </c>
      <c r="X25">
        <v>0</v>
      </c>
      <c r="Y25" t="s">
        <v>44</v>
      </c>
    </row>
    <row r="26" spans="1:25" x14ac:dyDescent="0.25">
      <c r="A26">
        <v>25</v>
      </c>
      <c r="B26">
        <v>71087</v>
      </c>
      <c r="C26">
        <v>0</v>
      </c>
      <c r="D26">
        <v>0</v>
      </c>
      <c r="E26" t="s">
        <v>1648</v>
      </c>
      <c r="F26" t="s">
        <v>1649</v>
      </c>
      <c r="G26">
        <v>1</v>
      </c>
      <c r="H26" s="6">
        <v>2466297</v>
      </c>
      <c r="I26" s="7">
        <v>46234</v>
      </c>
      <c r="K26">
        <v>15</v>
      </c>
      <c r="L26" t="s">
        <v>40</v>
      </c>
      <c r="M26" t="s">
        <v>5</v>
      </c>
      <c r="N26" t="s">
        <v>41</v>
      </c>
      <c r="O26" t="s">
        <v>54</v>
      </c>
      <c r="P26" s="6" t="s">
        <v>2519</v>
      </c>
      <c r="Q26" s="7">
        <v>4</v>
      </c>
      <c r="R26">
        <v>11</v>
      </c>
      <c r="S26">
        <v>0</v>
      </c>
      <c r="U26">
        <v>369945</v>
      </c>
      <c r="V26">
        <v>98652</v>
      </c>
      <c r="W26">
        <v>271293</v>
      </c>
      <c r="X26">
        <v>0</v>
      </c>
      <c r="Y26" t="s">
        <v>109</v>
      </c>
    </row>
    <row r="27" spans="1:25" x14ac:dyDescent="0.25">
      <c r="A27">
        <v>26</v>
      </c>
      <c r="B27">
        <v>71088</v>
      </c>
      <c r="C27">
        <v>0</v>
      </c>
      <c r="D27">
        <v>0</v>
      </c>
      <c r="E27" t="s">
        <v>2267</v>
      </c>
      <c r="F27" t="s">
        <v>2268</v>
      </c>
      <c r="G27">
        <v>1</v>
      </c>
      <c r="H27" s="6">
        <v>309209</v>
      </c>
      <c r="I27" s="7">
        <v>46234</v>
      </c>
      <c r="K27">
        <v>15</v>
      </c>
      <c r="L27" t="s">
        <v>40</v>
      </c>
      <c r="M27" t="s">
        <v>5</v>
      </c>
      <c r="N27" t="s">
        <v>41</v>
      </c>
      <c r="O27" t="s">
        <v>54</v>
      </c>
      <c r="P27" s="6" t="s">
        <v>2519</v>
      </c>
      <c r="Q27" s="7">
        <v>4</v>
      </c>
      <c r="R27">
        <v>11</v>
      </c>
      <c r="S27">
        <v>0</v>
      </c>
      <c r="U27">
        <v>46381</v>
      </c>
      <c r="V27">
        <v>12368</v>
      </c>
      <c r="W27">
        <v>34013</v>
      </c>
      <c r="X27">
        <v>0</v>
      </c>
      <c r="Y27" t="s">
        <v>48</v>
      </c>
    </row>
    <row r="28" spans="1:25" x14ac:dyDescent="0.25">
      <c r="A28">
        <v>27</v>
      </c>
      <c r="B28">
        <v>71089</v>
      </c>
      <c r="C28">
        <v>0</v>
      </c>
      <c r="D28">
        <v>0</v>
      </c>
      <c r="E28" t="s">
        <v>2269</v>
      </c>
      <c r="F28" t="s">
        <v>2270</v>
      </c>
      <c r="G28">
        <v>1</v>
      </c>
      <c r="H28" s="6">
        <v>132805</v>
      </c>
      <c r="I28" s="7">
        <v>46234</v>
      </c>
      <c r="K28">
        <v>15</v>
      </c>
      <c r="L28" t="s">
        <v>40</v>
      </c>
      <c r="M28" t="s">
        <v>5</v>
      </c>
      <c r="N28" t="s">
        <v>41</v>
      </c>
      <c r="O28" t="s">
        <v>54</v>
      </c>
      <c r="P28" s="6" t="s">
        <v>2519</v>
      </c>
      <c r="Q28" s="7">
        <v>4</v>
      </c>
      <c r="R28">
        <v>11</v>
      </c>
      <c r="S28">
        <v>0</v>
      </c>
      <c r="U28">
        <v>19921</v>
      </c>
      <c r="V28">
        <v>5312</v>
      </c>
      <c r="W28">
        <v>14609</v>
      </c>
      <c r="X28">
        <v>0</v>
      </c>
      <c r="Y28" t="s">
        <v>109</v>
      </c>
    </row>
    <row r="29" spans="1:25" x14ac:dyDescent="0.25">
      <c r="A29">
        <v>28</v>
      </c>
      <c r="B29">
        <v>71099</v>
      </c>
      <c r="C29">
        <v>0</v>
      </c>
      <c r="D29">
        <v>0</v>
      </c>
      <c r="E29" t="s">
        <v>3021</v>
      </c>
      <c r="F29" t="s">
        <v>3022</v>
      </c>
      <c r="G29">
        <v>1</v>
      </c>
      <c r="H29" s="6">
        <v>7000000</v>
      </c>
      <c r="I29" s="7">
        <v>46234</v>
      </c>
      <c r="K29" t="s">
        <v>757</v>
      </c>
      <c r="L29" t="s">
        <v>40</v>
      </c>
      <c r="M29" t="s">
        <v>5</v>
      </c>
      <c r="N29" t="s">
        <v>41</v>
      </c>
      <c r="O29" t="s">
        <v>54</v>
      </c>
      <c r="P29" s="6" t="s">
        <v>2519</v>
      </c>
      <c r="Q29" s="7">
        <v>3.45</v>
      </c>
      <c r="R29">
        <v>0.42</v>
      </c>
      <c r="S29">
        <v>0</v>
      </c>
      <c r="U29">
        <v>270900</v>
      </c>
      <c r="V29">
        <v>241500</v>
      </c>
      <c r="W29">
        <v>29400</v>
      </c>
      <c r="X29">
        <v>0</v>
      </c>
      <c r="Y29" t="s">
        <v>48</v>
      </c>
    </row>
    <row r="30" spans="1:25" x14ac:dyDescent="0.25">
      <c r="A30">
        <v>29</v>
      </c>
      <c r="B30">
        <v>71100</v>
      </c>
      <c r="C30">
        <v>0</v>
      </c>
      <c r="D30">
        <v>0</v>
      </c>
      <c r="E30" t="s">
        <v>3021</v>
      </c>
      <c r="F30" t="s">
        <v>3022</v>
      </c>
      <c r="G30">
        <v>1</v>
      </c>
      <c r="H30" s="6">
        <v>7000000</v>
      </c>
      <c r="I30" s="7">
        <v>46234</v>
      </c>
      <c r="K30" t="s">
        <v>757</v>
      </c>
      <c r="L30" t="s">
        <v>40</v>
      </c>
      <c r="M30" t="s">
        <v>5</v>
      </c>
      <c r="N30" t="s">
        <v>41</v>
      </c>
      <c r="O30" t="s">
        <v>54</v>
      </c>
      <c r="P30" s="6" t="s">
        <v>2519</v>
      </c>
      <c r="Q30" s="7">
        <v>3.45</v>
      </c>
      <c r="R30">
        <v>0.42</v>
      </c>
      <c r="S30">
        <v>0</v>
      </c>
      <c r="U30">
        <v>270900</v>
      </c>
      <c r="V30">
        <v>241500</v>
      </c>
      <c r="W30">
        <v>29400</v>
      </c>
      <c r="X30">
        <v>0</v>
      </c>
      <c r="Y30" t="s">
        <v>48</v>
      </c>
    </row>
    <row r="31" spans="1:25" x14ac:dyDescent="0.25">
      <c r="A31">
        <v>30</v>
      </c>
      <c r="B31">
        <v>71101</v>
      </c>
      <c r="C31">
        <v>0</v>
      </c>
      <c r="D31">
        <v>0</v>
      </c>
      <c r="E31" t="s">
        <v>3021</v>
      </c>
      <c r="F31" t="s">
        <v>3022</v>
      </c>
      <c r="G31">
        <v>1</v>
      </c>
      <c r="H31" s="6">
        <v>2000000</v>
      </c>
      <c r="I31" s="7">
        <v>46234</v>
      </c>
      <c r="K31" t="s">
        <v>757</v>
      </c>
      <c r="L31" t="s">
        <v>40</v>
      </c>
      <c r="M31" t="s">
        <v>5</v>
      </c>
      <c r="N31" t="s">
        <v>41</v>
      </c>
      <c r="O31" t="s">
        <v>54</v>
      </c>
      <c r="P31" s="6" t="s">
        <v>2519</v>
      </c>
      <c r="Q31" s="7">
        <v>3.45</v>
      </c>
      <c r="R31">
        <v>0.42</v>
      </c>
      <c r="S31">
        <v>0</v>
      </c>
      <c r="U31">
        <v>77400</v>
      </c>
      <c r="V31">
        <v>69000</v>
      </c>
      <c r="W31">
        <v>8400</v>
      </c>
      <c r="X31">
        <v>0</v>
      </c>
      <c r="Y31" t="s">
        <v>48</v>
      </c>
    </row>
    <row r="32" spans="1:25" x14ac:dyDescent="0.25">
      <c r="A32">
        <v>31</v>
      </c>
      <c r="B32">
        <v>71090</v>
      </c>
      <c r="C32">
        <v>0</v>
      </c>
      <c r="D32">
        <v>0</v>
      </c>
      <c r="E32" t="s">
        <v>2271</v>
      </c>
      <c r="F32" t="s">
        <v>2272</v>
      </c>
      <c r="G32">
        <v>1</v>
      </c>
      <c r="H32" s="6">
        <v>782353</v>
      </c>
      <c r="I32" s="7">
        <v>46234</v>
      </c>
      <c r="K32">
        <v>15</v>
      </c>
      <c r="L32" t="s">
        <v>40</v>
      </c>
      <c r="M32" t="s">
        <v>5</v>
      </c>
      <c r="N32" t="s">
        <v>41</v>
      </c>
      <c r="O32" t="s">
        <v>54</v>
      </c>
      <c r="P32" s="6" t="s">
        <v>2519</v>
      </c>
      <c r="Q32" s="7">
        <v>4</v>
      </c>
      <c r="R32">
        <v>11</v>
      </c>
      <c r="S32">
        <v>0</v>
      </c>
      <c r="U32">
        <v>117353</v>
      </c>
      <c r="V32">
        <v>31294</v>
      </c>
      <c r="W32">
        <v>86059</v>
      </c>
      <c r="X32">
        <v>0</v>
      </c>
      <c r="Y32" t="s">
        <v>109</v>
      </c>
    </row>
    <row r="33" spans="1:25" x14ac:dyDescent="0.25">
      <c r="A33">
        <v>32</v>
      </c>
      <c r="B33">
        <v>71091</v>
      </c>
      <c r="C33">
        <v>0</v>
      </c>
      <c r="D33">
        <v>0</v>
      </c>
      <c r="E33" t="s">
        <v>2526</v>
      </c>
      <c r="F33" t="s">
        <v>2527</v>
      </c>
      <c r="G33">
        <v>1</v>
      </c>
      <c r="H33" s="6">
        <v>17879025</v>
      </c>
      <c r="I33" s="7">
        <v>46234</v>
      </c>
      <c r="K33">
        <v>15</v>
      </c>
      <c r="L33" t="s">
        <v>40</v>
      </c>
      <c r="M33" t="s">
        <v>5</v>
      </c>
      <c r="N33" t="s">
        <v>41</v>
      </c>
      <c r="O33" t="s">
        <v>54</v>
      </c>
      <c r="P33" s="6" t="s">
        <v>2519</v>
      </c>
      <c r="Q33" s="7">
        <v>3.7</v>
      </c>
      <c r="R33">
        <v>11.3</v>
      </c>
      <c r="S33">
        <v>0</v>
      </c>
      <c r="U33">
        <v>2681854</v>
      </c>
      <c r="V33">
        <v>661524</v>
      </c>
      <c r="W33">
        <v>2020330</v>
      </c>
      <c r="X33">
        <v>0</v>
      </c>
      <c r="Y33" t="s">
        <v>48</v>
      </c>
    </row>
    <row r="34" spans="1:25" x14ac:dyDescent="0.25">
      <c r="A34">
        <v>33</v>
      </c>
      <c r="B34">
        <v>70094</v>
      </c>
      <c r="C34">
        <v>0</v>
      </c>
      <c r="D34">
        <v>0</v>
      </c>
      <c r="E34" t="s">
        <v>1463</v>
      </c>
      <c r="F34" t="s">
        <v>1464</v>
      </c>
      <c r="G34">
        <v>1</v>
      </c>
      <c r="H34" s="6">
        <v>13831668</v>
      </c>
      <c r="I34" s="7">
        <v>46234</v>
      </c>
      <c r="K34">
        <v>15</v>
      </c>
      <c r="L34" t="s">
        <v>40</v>
      </c>
      <c r="M34" t="s">
        <v>5</v>
      </c>
      <c r="N34" t="s">
        <v>41</v>
      </c>
      <c r="O34" t="s">
        <v>54</v>
      </c>
      <c r="P34" s="6" t="s">
        <v>2519</v>
      </c>
      <c r="Q34" s="7">
        <v>3.3</v>
      </c>
      <c r="R34">
        <v>11.7</v>
      </c>
      <c r="S34">
        <v>0</v>
      </c>
      <c r="U34">
        <v>2074750</v>
      </c>
      <c r="V34">
        <v>456445</v>
      </c>
      <c r="W34">
        <v>1618305</v>
      </c>
      <c r="X34">
        <v>0</v>
      </c>
      <c r="Y34" t="s">
        <v>48</v>
      </c>
    </row>
    <row r="35" spans="1:25" x14ac:dyDescent="0.25">
      <c r="A35">
        <v>34</v>
      </c>
      <c r="B35">
        <v>71068</v>
      </c>
      <c r="C35">
        <v>0</v>
      </c>
      <c r="D35">
        <v>0</v>
      </c>
      <c r="E35" t="s">
        <v>830</v>
      </c>
      <c r="F35" t="s">
        <v>831</v>
      </c>
      <c r="G35">
        <v>1</v>
      </c>
      <c r="H35" s="6">
        <v>350000</v>
      </c>
      <c r="I35" s="7">
        <v>46234</v>
      </c>
      <c r="K35">
        <v>8</v>
      </c>
      <c r="L35" t="s">
        <v>40</v>
      </c>
      <c r="M35" t="s">
        <v>5</v>
      </c>
      <c r="N35" t="s">
        <v>41</v>
      </c>
      <c r="O35" t="s">
        <v>77</v>
      </c>
      <c r="P35" s="6" t="s">
        <v>2519</v>
      </c>
      <c r="Q35" s="7">
        <v>8</v>
      </c>
      <c r="R35">
        <v>0</v>
      </c>
      <c r="S35">
        <v>0</v>
      </c>
      <c r="U35">
        <v>28000</v>
      </c>
      <c r="V35">
        <v>28000</v>
      </c>
      <c r="W35">
        <v>0</v>
      </c>
      <c r="X35">
        <v>0</v>
      </c>
      <c r="Y35" t="s">
        <v>44</v>
      </c>
    </row>
    <row r="36" spans="1:25" x14ac:dyDescent="0.25">
      <c r="A36">
        <v>35</v>
      </c>
      <c r="B36">
        <v>71092</v>
      </c>
      <c r="C36">
        <v>0</v>
      </c>
      <c r="D36">
        <v>0</v>
      </c>
      <c r="E36" t="s">
        <v>1646</v>
      </c>
      <c r="F36" t="s">
        <v>1647</v>
      </c>
      <c r="G36">
        <v>1</v>
      </c>
      <c r="H36" s="6">
        <v>854890</v>
      </c>
      <c r="I36" s="7">
        <v>46234</v>
      </c>
      <c r="K36">
        <v>15</v>
      </c>
      <c r="L36" t="s">
        <v>40</v>
      </c>
      <c r="M36" t="s">
        <v>5</v>
      </c>
      <c r="N36" t="s">
        <v>41</v>
      </c>
      <c r="O36" t="s">
        <v>54</v>
      </c>
      <c r="P36" s="6" t="s">
        <v>2519</v>
      </c>
      <c r="Q36" s="7">
        <v>4</v>
      </c>
      <c r="R36">
        <v>11</v>
      </c>
      <c r="S36">
        <v>0</v>
      </c>
      <c r="U36">
        <v>128234</v>
      </c>
      <c r="V36">
        <v>34196</v>
      </c>
      <c r="W36">
        <v>94038</v>
      </c>
      <c r="X36">
        <v>0</v>
      </c>
      <c r="Y36" t="s">
        <v>109</v>
      </c>
    </row>
    <row r="37" spans="1:25" x14ac:dyDescent="0.25">
      <c r="A37">
        <v>36</v>
      </c>
      <c r="B37">
        <v>71079</v>
      </c>
      <c r="C37">
        <v>0</v>
      </c>
      <c r="D37">
        <v>0</v>
      </c>
      <c r="E37" t="s">
        <v>1436</v>
      </c>
      <c r="F37" t="s">
        <v>1437</v>
      </c>
      <c r="G37">
        <v>1</v>
      </c>
      <c r="H37" s="6">
        <v>815217</v>
      </c>
      <c r="I37" s="7">
        <v>46234</v>
      </c>
      <c r="K37">
        <v>8</v>
      </c>
      <c r="L37" t="s">
        <v>40</v>
      </c>
      <c r="M37" t="s">
        <v>5</v>
      </c>
      <c r="N37" t="s">
        <v>41</v>
      </c>
      <c r="O37" t="s">
        <v>77</v>
      </c>
      <c r="P37" s="6" t="s">
        <v>2519</v>
      </c>
      <c r="Q37" s="7">
        <v>8</v>
      </c>
      <c r="R37">
        <v>0</v>
      </c>
      <c r="S37">
        <v>0</v>
      </c>
      <c r="U37">
        <v>65217</v>
      </c>
      <c r="V37">
        <v>65217</v>
      </c>
      <c r="W37">
        <v>0</v>
      </c>
      <c r="X37">
        <v>0</v>
      </c>
      <c r="Y37" t="s">
        <v>799</v>
      </c>
    </row>
    <row r="38" spans="1:25" x14ac:dyDescent="0.25">
      <c r="A38">
        <v>37</v>
      </c>
      <c r="B38">
        <v>71093</v>
      </c>
      <c r="C38">
        <v>0</v>
      </c>
      <c r="D38">
        <v>0</v>
      </c>
      <c r="E38" t="s">
        <v>1232</v>
      </c>
      <c r="F38" t="s">
        <v>1233</v>
      </c>
      <c r="G38">
        <v>1</v>
      </c>
      <c r="H38" s="6">
        <v>102806512</v>
      </c>
      <c r="I38" s="7">
        <v>46234</v>
      </c>
      <c r="K38">
        <v>15</v>
      </c>
      <c r="L38" t="s">
        <v>40</v>
      </c>
      <c r="M38" t="s">
        <v>5</v>
      </c>
      <c r="N38" t="s">
        <v>41</v>
      </c>
      <c r="O38" t="s">
        <v>54</v>
      </c>
      <c r="P38" s="6" t="s">
        <v>2519</v>
      </c>
      <c r="Q38" s="7">
        <v>3.7</v>
      </c>
      <c r="R38">
        <v>11.3</v>
      </c>
      <c r="S38">
        <v>0</v>
      </c>
      <c r="U38">
        <v>15420977</v>
      </c>
      <c r="V38">
        <v>3803841</v>
      </c>
      <c r="W38">
        <v>11617136</v>
      </c>
      <c r="X38">
        <v>0</v>
      </c>
      <c r="Y38" t="s">
        <v>67</v>
      </c>
    </row>
    <row r="39" spans="1:25" x14ac:dyDescent="0.25">
      <c r="A39">
        <v>38</v>
      </c>
      <c r="B39">
        <v>71080</v>
      </c>
      <c r="C39">
        <v>0</v>
      </c>
      <c r="D39">
        <v>0</v>
      </c>
      <c r="E39" t="s">
        <v>553</v>
      </c>
      <c r="F39" t="s">
        <v>554</v>
      </c>
      <c r="G39">
        <v>1</v>
      </c>
      <c r="H39" s="6">
        <v>42199996</v>
      </c>
      <c r="I39" s="7">
        <v>46234</v>
      </c>
      <c r="K39">
        <v>15</v>
      </c>
      <c r="L39" t="s">
        <v>40</v>
      </c>
      <c r="M39" t="s">
        <v>5</v>
      </c>
      <c r="N39" t="s">
        <v>41</v>
      </c>
      <c r="O39" t="s">
        <v>47</v>
      </c>
      <c r="P39" s="6" t="s">
        <v>2519</v>
      </c>
      <c r="Q39" s="7">
        <v>4</v>
      </c>
      <c r="R39">
        <v>11</v>
      </c>
      <c r="S39">
        <v>0</v>
      </c>
      <c r="U39">
        <v>6329999</v>
      </c>
      <c r="V39">
        <v>1688000</v>
      </c>
      <c r="W39">
        <v>4642000</v>
      </c>
      <c r="X39">
        <v>0</v>
      </c>
      <c r="Y39" t="s">
        <v>109</v>
      </c>
    </row>
    <row r="40" spans="1:25" x14ac:dyDescent="0.25">
      <c r="A40">
        <v>39</v>
      </c>
      <c r="B40">
        <v>71112</v>
      </c>
      <c r="C40">
        <v>0</v>
      </c>
      <c r="D40">
        <v>0</v>
      </c>
      <c r="E40" t="s">
        <v>409</v>
      </c>
      <c r="F40" t="s">
        <v>410</v>
      </c>
      <c r="G40">
        <v>1</v>
      </c>
      <c r="H40" s="6">
        <v>170000000</v>
      </c>
      <c r="I40" s="7">
        <v>46234</v>
      </c>
      <c r="K40">
        <v>15</v>
      </c>
      <c r="L40" t="s">
        <v>40</v>
      </c>
      <c r="M40" t="s">
        <v>5</v>
      </c>
      <c r="N40" t="s">
        <v>41</v>
      </c>
      <c r="O40" t="s">
        <v>77</v>
      </c>
      <c r="P40" s="6" t="s">
        <v>2519</v>
      </c>
      <c r="Q40" s="7">
        <v>5.0999999999999996</v>
      </c>
      <c r="R40">
        <v>5.4</v>
      </c>
      <c r="S40">
        <v>4.5</v>
      </c>
      <c r="U40">
        <v>25500000</v>
      </c>
      <c r="V40">
        <v>8670000</v>
      </c>
      <c r="W40">
        <v>9180000</v>
      </c>
      <c r="X40">
        <v>7650000</v>
      </c>
      <c r="Y40" t="s">
        <v>112</v>
      </c>
    </row>
    <row r="41" spans="1:25" x14ac:dyDescent="0.25">
      <c r="A41">
        <v>40</v>
      </c>
      <c r="B41">
        <v>71110</v>
      </c>
      <c r="C41">
        <v>0</v>
      </c>
      <c r="D41">
        <v>0</v>
      </c>
      <c r="E41" t="s">
        <v>2406</v>
      </c>
      <c r="F41" t="s">
        <v>2407</v>
      </c>
      <c r="G41">
        <v>1</v>
      </c>
      <c r="H41" s="6">
        <v>10169438</v>
      </c>
      <c r="I41" s="7">
        <v>46234</v>
      </c>
      <c r="K41">
        <v>14</v>
      </c>
      <c r="L41" t="s">
        <v>40</v>
      </c>
      <c r="M41" t="s">
        <v>9</v>
      </c>
      <c r="N41" t="s">
        <v>41</v>
      </c>
      <c r="O41" t="s">
        <v>42</v>
      </c>
      <c r="P41" s="6" t="s">
        <v>2519</v>
      </c>
      <c r="Q41" s="7">
        <v>7</v>
      </c>
      <c r="R41">
        <v>7</v>
      </c>
      <c r="S41">
        <v>0</v>
      </c>
      <c r="U41">
        <v>1423721</v>
      </c>
      <c r="V41">
        <v>711861</v>
      </c>
      <c r="W41">
        <v>711861</v>
      </c>
      <c r="X41">
        <v>0</v>
      </c>
      <c r="Y41" t="s">
        <v>2086</v>
      </c>
    </row>
    <row r="42" spans="1:25" x14ac:dyDescent="0.25">
      <c r="A42">
        <v>41</v>
      </c>
      <c r="B42">
        <v>71081</v>
      </c>
      <c r="C42">
        <v>0</v>
      </c>
      <c r="D42">
        <v>0</v>
      </c>
      <c r="E42" t="s">
        <v>1416</v>
      </c>
      <c r="F42" t="s">
        <v>1417</v>
      </c>
      <c r="G42">
        <v>1</v>
      </c>
      <c r="H42" s="6">
        <v>22152228</v>
      </c>
      <c r="I42" s="7">
        <v>46234</v>
      </c>
      <c r="K42">
        <v>9</v>
      </c>
      <c r="L42" t="s">
        <v>40</v>
      </c>
      <c r="M42" t="s">
        <v>9</v>
      </c>
      <c r="N42" t="s">
        <v>41</v>
      </c>
      <c r="O42" t="s">
        <v>42</v>
      </c>
      <c r="P42" s="6" t="s">
        <v>2519</v>
      </c>
      <c r="Q42" s="7">
        <v>9</v>
      </c>
      <c r="R42">
        <v>0</v>
      </c>
      <c r="S42">
        <v>0</v>
      </c>
      <c r="U42">
        <v>1993701</v>
      </c>
      <c r="V42">
        <v>1993701</v>
      </c>
      <c r="W42">
        <v>0</v>
      </c>
      <c r="X42">
        <v>0</v>
      </c>
      <c r="Y42" t="s">
        <v>67</v>
      </c>
    </row>
    <row r="43" spans="1:25" x14ac:dyDescent="0.25">
      <c r="A43">
        <v>42</v>
      </c>
      <c r="B43">
        <v>71082</v>
      </c>
      <c r="C43">
        <v>0</v>
      </c>
      <c r="D43">
        <v>0</v>
      </c>
      <c r="E43" t="s">
        <v>539</v>
      </c>
      <c r="F43" t="s">
        <v>540</v>
      </c>
      <c r="G43">
        <v>1</v>
      </c>
      <c r="H43" s="6">
        <v>23106921</v>
      </c>
      <c r="I43" s="7">
        <v>46234</v>
      </c>
      <c r="K43">
        <v>15</v>
      </c>
      <c r="L43" t="s">
        <v>40</v>
      </c>
      <c r="M43" t="s">
        <v>5</v>
      </c>
      <c r="N43" t="s">
        <v>41</v>
      </c>
      <c r="O43" t="s">
        <v>47</v>
      </c>
      <c r="P43" s="6" t="s">
        <v>2519</v>
      </c>
      <c r="Q43" s="7">
        <v>4</v>
      </c>
      <c r="R43">
        <v>11</v>
      </c>
      <c r="S43">
        <v>0</v>
      </c>
      <c r="U43">
        <v>3466038</v>
      </c>
      <c r="V43">
        <v>924277</v>
      </c>
      <c r="W43">
        <v>2541761</v>
      </c>
      <c r="X43">
        <v>0</v>
      </c>
      <c r="Y43" t="s">
        <v>109</v>
      </c>
    </row>
    <row r="44" spans="1:25" x14ac:dyDescent="0.25">
      <c r="A44">
        <v>43</v>
      </c>
      <c r="B44">
        <v>71094</v>
      </c>
      <c r="C44">
        <v>0</v>
      </c>
      <c r="D44">
        <v>0</v>
      </c>
      <c r="E44" t="s">
        <v>2528</v>
      </c>
      <c r="F44" t="s">
        <v>2529</v>
      </c>
      <c r="G44">
        <v>1</v>
      </c>
      <c r="H44" s="6">
        <v>7831504</v>
      </c>
      <c r="I44" s="7">
        <v>46234</v>
      </c>
      <c r="K44">
        <v>15</v>
      </c>
      <c r="L44" t="s">
        <v>40</v>
      </c>
      <c r="M44" t="s">
        <v>5</v>
      </c>
      <c r="N44" t="s">
        <v>41</v>
      </c>
      <c r="O44" t="s">
        <v>54</v>
      </c>
      <c r="P44" s="6" t="s">
        <v>2519</v>
      </c>
      <c r="Q44" s="7">
        <v>1.6</v>
      </c>
      <c r="R44">
        <v>13.4</v>
      </c>
      <c r="S44">
        <v>0</v>
      </c>
      <c r="U44">
        <v>1174726</v>
      </c>
      <c r="V44">
        <v>125304</v>
      </c>
      <c r="W44">
        <v>1049422</v>
      </c>
      <c r="X44">
        <v>0</v>
      </c>
      <c r="Y44" t="s">
        <v>94</v>
      </c>
    </row>
    <row r="45" spans="1:25" x14ac:dyDescent="0.25">
      <c r="A45">
        <v>44</v>
      </c>
      <c r="B45">
        <v>71083</v>
      </c>
      <c r="C45">
        <v>0</v>
      </c>
      <c r="D45">
        <v>0</v>
      </c>
      <c r="E45" t="s">
        <v>1414</v>
      </c>
      <c r="F45" t="s">
        <v>1415</v>
      </c>
      <c r="G45">
        <v>1</v>
      </c>
      <c r="H45" s="6">
        <v>35390931</v>
      </c>
      <c r="I45" s="7">
        <v>46234</v>
      </c>
      <c r="K45">
        <v>9</v>
      </c>
      <c r="L45" t="s">
        <v>40</v>
      </c>
      <c r="M45" t="s">
        <v>9</v>
      </c>
      <c r="N45" t="s">
        <v>41</v>
      </c>
      <c r="O45" t="s">
        <v>42</v>
      </c>
      <c r="P45" s="6" t="s">
        <v>2519</v>
      </c>
      <c r="Q45" s="7">
        <v>9</v>
      </c>
      <c r="R45">
        <v>0</v>
      </c>
      <c r="S45">
        <v>0</v>
      </c>
      <c r="U45">
        <v>3185184</v>
      </c>
      <c r="V45">
        <v>3185184</v>
      </c>
      <c r="W45">
        <v>0</v>
      </c>
      <c r="X45">
        <v>0</v>
      </c>
      <c r="Y45" t="s">
        <v>67</v>
      </c>
    </row>
    <row r="46" spans="1:25" x14ac:dyDescent="0.25">
      <c r="A46">
        <v>45</v>
      </c>
      <c r="B46">
        <v>71069</v>
      </c>
      <c r="C46">
        <v>0</v>
      </c>
      <c r="D46">
        <v>0</v>
      </c>
      <c r="E46" t="s">
        <v>514</v>
      </c>
      <c r="F46" t="s">
        <v>515</v>
      </c>
      <c r="G46">
        <v>1</v>
      </c>
      <c r="H46" s="6">
        <v>6000000</v>
      </c>
      <c r="I46" s="7">
        <v>46234</v>
      </c>
      <c r="K46">
        <v>6</v>
      </c>
      <c r="L46" t="s">
        <v>40</v>
      </c>
      <c r="M46" t="s">
        <v>5</v>
      </c>
      <c r="N46" t="s">
        <v>41</v>
      </c>
      <c r="O46" t="s">
        <v>77</v>
      </c>
      <c r="P46" s="6" t="s">
        <v>2519</v>
      </c>
      <c r="Q46" s="7">
        <v>6</v>
      </c>
      <c r="R46">
        <v>0</v>
      </c>
      <c r="S46">
        <v>0</v>
      </c>
      <c r="U46">
        <v>360000</v>
      </c>
      <c r="V46">
        <v>360000</v>
      </c>
      <c r="W46">
        <v>0</v>
      </c>
      <c r="X46">
        <v>0</v>
      </c>
      <c r="Y46" t="s">
        <v>48</v>
      </c>
    </row>
    <row r="47" spans="1:25" x14ac:dyDescent="0.25">
      <c r="A47">
        <v>46</v>
      </c>
      <c r="B47">
        <v>71070</v>
      </c>
      <c r="C47">
        <v>0</v>
      </c>
      <c r="D47">
        <v>0</v>
      </c>
      <c r="E47" t="s">
        <v>514</v>
      </c>
      <c r="F47" t="s">
        <v>515</v>
      </c>
      <c r="G47">
        <v>1</v>
      </c>
      <c r="H47" s="6">
        <v>6000000</v>
      </c>
      <c r="I47" s="7">
        <v>46234</v>
      </c>
      <c r="K47">
        <v>6</v>
      </c>
      <c r="L47" t="s">
        <v>40</v>
      </c>
      <c r="M47" t="s">
        <v>5</v>
      </c>
      <c r="N47" t="s">
        <v>41</v>
      </c>
      <c r="O47" t="s">
        <v>77</v>
      </c>
      <c r="P47" s="6" t="s">
        <v>2519</v>
      </c>
      <c r="Q47" s="7">
        <v>6</v>
      </c>
      <c r="R47">
        <v>0</v>
      </c>
      <c r="S47">
        <v>0</v>
      </c>
      <c r="U47">
        <v>360000</v>
      </c>
      <c r="V47">
        <v>360000</v>
      </c>
      <c r="W47">
        <v>0</v>
      </c>
      <c r="X47">
        <v>0</v>
      </c>
      <c r="Y47" t="s">
        <v>48</v>
      </c>
    </row>
    <row r="48" spans="1:25" x14ac:dyDescent="0.25">
      <c r="A48">
        <v>47</v>
      </c>
      <c r="B48">
        <v>71071</v>
      </c>
      <c r="C48">
        <v>0</v>
      </c>
      <c r="D48">
        <v>0</v>
      </c>
      <c r="E48" t="s">
        <v>514</v>
      </c>
      <c r="F48" t="s">
        <v>515</v>
      </c>
      <c r="G48">
        <v>1</v>
      </c>
      <c r="H48" s="6">
        <v>3000000</v>
      </c>
      <c r="I48" s="7">
        <v>46234</v>
      </c>
      <c r="K48">
        <v>6</v>
      </c>
      <c r="L48" t="s">
        <v>40</v>
      </c>
      <c r="M48" t="s">
        <v>5</v>
      </c>
      <c r="N48" t="s">
        <v>41</v>
      </c>
      <c r="O48" t="s">
        <v>77</v>
      </c>
      <c r="P48" s="6" t="s">
        <v>2519</v>
      </c>
      <c r="Q48" s="7">
        <v>6</v>
      </c>
      <c r="R48">
        <v>0</v>
      </c>
      <c r="S48">
        <v>0</v>
      </c>
      <c r="U48">
        <v>180000</v>
      </c>
      <c r="V48">
        <v>180000</v>
      </c>
      <c r="W48">
        <v>0</v>
      </c>
      <c r="X48">
        <v>0</v>
      </c>
      <c r="Y48" t="s">
        <v>48</v>
      </c>
    </row>
    <row r="49" spans="1:25" x14ac:dyDescent="0.25">
      <c r="A49">
        <v>48</v>
      </c>
      <c r="B49">
        <v>71111</v>
      </c>
      <c r="C49">
        <v>0</v>
      </c>
      <c r="D49">
        <v>0</v>
      </c>
      <c r="E49" t="s">
        <v>2220</v>
      </c>
      <c r="F49" t="s">
        <v>2221</v>
      </c>
      <c r="G49">
        <v>1</v>
      </c>
      <c r="H49" s="6">
        <v>1703678</v>
      </c>
      <c r="I49" s="7">
        <v>46234</v>
      </c>
      <c r="K49">
        <v>14</v>
      </c>
      <c r="L49" t="s">
        <v>40</v>
      </c>
      <c r="M49" t="s">
        <v>9</v>
      </c>
      <c r="N49" t="s">
        <v>41</v>
      </c>
      <c r="O49" t="s">
        <v>42</v>
      </c>
      <c r="P49" s="6" t="s">
        <v>2519</v>
      </c>
      <c r="Q49" s="7">
        <v>7</v>
      </c>
      <c r="R49">
        <v>7</v>
      </c>
      <c r="S49">
        <v>0</v>
      </c>
      <c r="U49">
        <v>238515</v>
      </c>
      <c r="V49">
        <v>119257</v>
      </c>
      <c r="W49">
        <v>119257</v>
      </c>
      <c r="X49">
        <v>0</v>
      </c>
      <c r="Y49" t="s">
        <v>2086</v>
      </c>
    </row>
    <row r="50" spans="1:25" x14ac:dyDescent="0.25">
      <c r="A50">
        <v>49</v>
      </c>
      <c r="B50">
        <v>71063</v>
      </c>
      <c r="C50">
        <v>0</v>
      </c>
      <c r="D50">
        <v>0</v>
      </c>
      <c r="E50" t="s">
        <v>1369</v>
      </c>
      <c r="F50" t="s">
        <v>1370</v>
      </c>
      <c r="G50">
        <v>1</v>
      </c>
      <c r="H50" s="6">
        <v>2828671</v>
      </c>
      <c r="I50" s="7">
        <v>46233</v>
      </c>
      <c r="K50" t="s">
        <v>1371</v>
      </c>
      <c r="L50" t="s">
        <v>40</v>
      </c>
      <c r="M50" t="s">
        <v>5</v>
      </c>
      <c r="N50" t="s">
        <v>41</v>
      </c>
      <c r="O50" t="s">
        <v>77</v>
      </c>
      <c r="P50" s="6" t="s">
        <v>2519</v>
      </c>
      <c r="Q50" s="7">
        <v>6</v>
      </c>
      <c r="R50">
        <v>3.4</v>
      </c>
      <c r="S50">
        <v>0</v>
      </c>
      <c r="U50">
        <v>265895</v>
      </c>
      <c r="V50">
        <v>169720</v>
      </c>
      <c r="W50">
        <v>96175</v>
      </c>
      <c r="X50">
        <v>0</v>
      </c>
      <c r="Y50" t="s">
        <v>48</v>
      </c>
    </row>
    <row r="51" spans="1:25" x14ac:dyDescent="0.25">
      <c r="A51">
        <v>50</v>
      </c>
      <c r="B51">
        <v>71066</v>
      </c>
      <c r="C51">
        <v>0</v>
      </c>
      <c r="D51">
        <v>0</v>
      </c>
      <c r="E51" t="s">
        <v>1167</v>
      </c>
      <c r="F51" t="s">
        <v>1168</v>
      </c>
      <c r="G51">
        <v>1</v>
      </c>
      <c r="H51" s="6">
        <v>7000000</v>
      </c>
      <c r="I51" s="7">
        <v>46233</v>
      </c>
      <c r="K51">
        <v>5</v>
      </c>
      <c r="L51" t="s">
        <v>40</v>
      </c>
      <c r="M51" t="s">
        <v>5</v>
      </c>
      <c r="N51" t="s">
        <v>41</v>
      </c>
      <c r="O51" t="s">
        <v>77</v>
      </c>
      <c r="P51" s="6" t="s">
        <v>2519</v>
      </c>
      <c r="Q51" s="7">
        <v>5</v>
      </c>
      <c r="R51">
        <v>0</v>
      </c>
      <c r="S51">
        <v>0</v>
      </c>
      <c r="U51">
        <v>350000</v>
      </c>
      <c r="V51">
        <v>350000</v>
      </c>
      <c r="W51">
        <v>0</v>
      </c>
      <c r="X51">
        <v>0</v>
      </c>
      <c r="Y51" t="s">
        <v>48</v>
      </c>
    </row>
    <row r="52" spans="1:25" x14ac:dyDescent="0.25">
      <c r="A52">
        <v>51</v>
      </c>
      <c r="B52">
        <v>71067</v>
      </c>
      <c r="C52">
        <v>0</v>
      </c>
      <c r="D52">
        <v>0</v>
      </c>
      <c r="E52" t="s">
        <v>1167</v>
      </c>
      <c r="F52" t="s">
        <v>1168</v>
      </c>
      <c r="G52">
        <v>1</v>
      </c>
      <c r="H52" s="6">
        <v>7000000</v>
      </c>
      <c r="I52" s="7">
        <v>46233</v>
      </c>
      <c r="K52">
        <v>5</v>
      </c>
      <c r="L52" t="s">
        <v>40</v>
      </c>
      <c r="M52" t="s">
        <v>5</v>
      </c>
      <c r="N52" t="s">
        <v>41</v>
      </c>
      <c r="O52" t="s">
        <v>77</v>
      </c>
      <c r="P52" s="6" t="s">
        <v>2519</v>
      </c>
      <c r="Q52" s="7">
        <v>5</v>
      </c>
      <c r="R52">
        <v>0</v>
      </c>
      <c r="S52">
        <v>0</v>
      </c>
      <c r="U52">
        <v>350000</v>
      </c>
      <c r="V52">
        <v>350000</v>
      </c>
      <c r="W52">
        <v>0</v>
      </c>
      <c r="X52">
        <v>0</v>
      </c>
      <c r="Y52" t="s">
        <v>48</v>
      </c>
    </row>
    <row r="53" spans="1:25" x14ac:dyDescent="0.25">
      <c r="A53">
        <v>52</v>
      </c>
      <c r="B53">
        <v>71065</v>
      </c>
      <c r="C53">
        <v>0</v>
      </c>
      <c r="D53">
        <v>0</v>
      </c>
      <c r="E53" t="s">
        <v>873</v>
      </c>
      <c r="F53" t="s">
        <v>874</v>
      </c>
      <c r="G53">
        <v>1</v>
      </c>
      <c r="H53" s="6">
        <v>1646973</v>
      </c>
      <c r="I53" s="7">
        <v>46233</v>
      </c>
      <c r="K53">
        <v>15</v>
      </c>
      <c r="L53" t="s">
        <v>40</v>
      </c>
      <c r="M53" t="s">
        <v>5</v>
      </c>
      <c r="N53" t="s">
        <v>41</v>
      </c>
      <c r="O53" t="s">
        <v>47</v>
      </c>
      <c r="P53" s="6" t="s">
        <v>2519</v>
      </c>
      <c r="Q53" s="7">
        <v>4</v>
      </c>
      <c r="R53">
        <v>11</v>
      </c>
      <c r="S53">
        <v>0</v>
      </c>
      <c r="U53">
        <v>247046</v>
      </c>
      <c r="V53">
        <v>65879</v>
      </c>
      <c r="W53">
        <v>181167</v>
      </c>
      <c r="X53">
        <v>0</v>
      </c>
      <c r="Y53" t="s">
        <v>109</v>
      </c>
    </row>
    <row r="54" spans="1:25" x14ac:dyDescent="0.25">
      <c r="A54">
        <v>53</v>
      </c>
      <c r="B54">
        <v>71064</v>
      </c>
      <c r="C54">
        <v>0</v>
      </c>
      <c r="D54">
        <v>0</v>
      </c>
      <c r="E54" t="s">
        <v>1376</v>
      </c>
      <c r="F54" t="s">
        <v>1377</v>
      </c>
      <c r="G54">
        <v>1</v>
      </c>
      <c r="H54" s="6">
        <v>6332724</v>
      </c>
      <c r="I54" s="7">
        <v>46233</v>
      </c>
      <c r="K54" t="s">
        <v>1371</v>
      </c>
      <c r="L54" t="s">
        <v>40</v>
      </c>
      <c r="M54" t="s">
        <v>5</v>
      </c>
      <c r="N54" t="s">
        <v>41</v>
      </c>
      <c r="O54" t="s">
        <v>77</v>
      </c>
      <c r="P54" s="6" t="s">
        <v>2519</v>
      </c>
      <c r="Q54" s="7">
        <v>6</v>
      </c>
      <c r="R54">
        <v>3.4</v>
      </c>
      <c r="S54">
        <v>0</v>
      </c>
      <c r="U54">
        <v>595276</v>
      </c>
      <c r="V54">
        <v>379963</v>
      </c>
      <c r="W54">
        <v>215313</v>
      </c>
      <c r="X54">
        <v>0</v>
      </c>
      <c r="Y54" t="s">
        <v>48</v>
      </c>
    </row>
    <row r="55" spans="1:25" x14ac:dyDescent="0.25">
      <c r="A55">
        <v>54</v>
      </c>
      <c r="B55">
        <v>71060</v>
      </c>
      <c r="C55">
        <v>0</v>
      </c>
      <c r="D55">
        <v>0</v>
      </c>
      <c r="E55" t="s">
        <v>1161</v>
      </c>
      <c r="F55" t="s">
        <v>1162</v>
      </c>
      <c r="G55">
        <v>1</v>
      </c>
      <c r="H55" s="6">
        <v>1858854</v>
      </c>
      <c r="I55" s="7">
        <v>46232</v>
      </c>
      <c r="K55">
        <v>15</v>
      </c>
      <c r="L55" t="s">
        <v>40</v>
      </c>
      <c r="M55" t="s">
        <v>5</v>
      </c>
      <c r="N55" t="s">
        <v>41</v>
      </c>
      <c r="O55" t="s">
        <v>54</v>
      </c>
      <c r="P55" s="6" t="s">
        <v>2519</v>
      </c>
      <c r="Q55" s="7">
        <v>5</v>
      </c>
      <c r="R55">
        <v>10</v>
      </c>
      <c r="S55">
        <v>0</v>
      </c>
      <c r="U55">
        <v>278828</v>
      </c>
      <c r="V55">
        <v>92943</v>
      </c>
      <c r="W55">
        <v>185885</v>
      </c>
      <c r="X55">
        <v>0</v>
      </c>
      <c r="Y55" t="s">
        <v>44</v>
      </c>
    </row>
    <row r="56" spans="1:25" x14ac:dyDescent="0.25">
      <c r="A56">
        <v>55</v>
      </c>
      <c r="B56">
        <v>71049</v>
      </c>
      <c r="C56">
        <v>0</v>
      </c>
      <c r="D56">
        <v>0</v>
      </c>
      <c r="E56" t="s">
        <v>1806</v>
      </c>
      <c r="F56" t="s">
        <v>1807</v>
      </c>
      <c r="G56">
        <v>1</v>
      </c>
      <c r="H56" s="6">
        <v>10000000</v>
      </c>
      <c r="I56" s="7">
        <v>46232</v>
      </c>
      <c r="K56">
        <v>15</v>
      </c>
      <c r="L56" t="s">
        <v>40</v>
      </c>
      <c r="M56" t="s">
        <v>5</v>
      </c>
      <c r="N56" t="s">
        <v>41</v>
      </c>
      <c r="O56" t="s">
        <v>47</v>
      </c>
      <c r="P56" s="6" t="s">
        <v>2519</v>
      </c>
      <c r="Q56" s="7">
        <v>6</v>
      </c>
      <c r="R56">
        <v>9</v>
      </c>
      <c r="S56">
        <v>0</v>
      </c>
      <c r="U56">
        <v>1500000</v>
      </c>
      <c r="V56">
        <v>600000</v>
      </c>
      <c r="W56">
        <v>900000</v>
      </c>
      <c r="X56">
        <v>0</v>
      </c>
      <c r="Y56" t="s">
        <v>48</v>
      </c>
    </row>
    <row r="57" spans="1:25" x14ac:dyDescent="0.25">
      <c r="A57">
        <v>56</v>
      </c>
      <c r="B57">
        <v>71054</v>
      </c>
      <c r="C57">
        <v>0</v>
      </c>
      <c r="D57">
        <v>0</v>
      </c>
      <c r="E57" t="s">
        <v>1163</v>
      </c>
      <c r="F57" t="s">
        <v>1164</v>
      </c>
      <c r="G57">
        <v>1</v>
      </c>
      <c r="H57" s="6">
        <v>1652498</v>
      </c>
      <c r="I57" s="7">
        <v>46232</v>
      </c>
      <c r="K57">
        <v>15</v>
      </c>
      <c r="L57" t="s">
        <v>40</v>
      </c>
      <c r="M57" t="s">
        <v>5</v>
      </c>
      <c r="N57" t="s">
        <v>41</v>
      </c>
      <c r="O57" t="s">
        <v>54</v>
      </c>
      <c r="P57" s="6" t="s">
        <v>2519</v>
      </c>
      <c r="Q57" s="7">
        <v>5</v>
      </c>
      <c r="R57">
        <v>10</v>
      </c>
      <c r="S57">
        <v>0</v>
      </c>
      <c r="U57">
        <v>247875</v>
      </c>
      <c r="V57">
        <v>82625</v>
      </c>
      <c r="W57">
        <v>165250</v>
      </c>
      <c r="X57">
        <v>0</v>
      </c>
      <c r="Y57" t="s">
        <v>44</v>
      </c>
    </row>
    <row r="58" spans="1:25" x14ac:dyDescent="0.25">
      <c r="A58">
        <v>57</v>
      </c>
      <c r="B58">
        <v>71062</v>
      </c>
      <c r="C58">
        <v>0</v>
      </c>
      <c r="D58">
        <v>0</v>
      </c>
      <c r="E58" t="s">
        <v>1165</v>
      </c>
      <c r="F58" t="s">
        <v>1166</v>
      </c>
      <c r="G58">
        <v>1</v>
      </c>
      <c r="H58" s="6">
        <v>1294850</v>
      </c>
      <c r="I58" s="7">
        <v>46232</v>
      </c>
      <c r="K58">
        <v>15</v>
      </c>
      <c r="L58" t="s">
        <v>40</v>
      </c>
      <c r="M58" t="s">
        <v>5</v>
      </c>
      <c r="N58" t="s">
        <v>41</v>
      </c>
      <c r="O58" t="s">
        <v>54</v>
      </c>
      <c r="P58" s="6" t="s">
        <v>2519</v>
      </c>
      <c r="Q58" s="7">
        <v>5</v>
      </c>
      <c r="R58">
        <v>10</v>
      </c>
      <c r="S58">
        <v>0</v>
      </c>
      <c r="U58">
        <v>194228</v>
      </c>
      <c r="V58">
        <v>64742</v>
      </c>
      <c r="W58">
        <v>129485</v>
      </c>
      <c r="X58">
        <v>0</v>
      </c>
      <c r="Y58" t="s">
        <v>44</v>
      </c>
    </row>
    <row r="59" spans="1:25" x14ac:dyDescent="0.25">
      <c r="A59">
        <v>58</v>
      </c>
      <c r="B59">
        <v>71055</v>
      </c>
      <c r="C59">
        <v>0</v>
      </c>
      <c r="D59">
        <v>0</v>
      </c>
      <c r="E59" t="s">
        <v>1169</v>
      </c>
      <c r="F59" t="s">
        <v>1170</v>
      </c>
      <c r="G59">
        <v>1</v>
      </c>
      <c r="H59" s="6">
        <v>4067911</v>
      </c>
      <c r="I59" s="7">
        <v>46232</v>
      </c>
      <c r="K59">
        <v>15</v>
      </c>
      <c r="L59" t="s">
        <v>40</v>
      </c>
      <c r="M59" t="s">
        <v>5</v>
      </c>
      <c r="N59" t="s">
        <v>41</v>
      </c>
      <c r="O59" t="s">
        <v>54</v>
      </c>
      <c r="P59" s="6" t="s">
        <v>2519</v>
      </c>
      <c r="Q59" s="7">
        <v>5</v>
      </c>
      <c r="R59">
        <v>10</v>
      </c>
      <c r="S59">
        <v>0</v>
      </c>
      <c r="U59">
        <v>610187</v>
      </c>
      <c r="V59">
        <v>203396</v>
      </c>
      <c r="W59">
        <v>406791</v>
      </c>
      <c r="X59">
        <v>0</v>
      </c>
      <c r="Y59" t="s">
        <v>44</v>
      </c>
    </row>
    <row r="60" spans="1:25" x14ac:dyDescent="0.25">
      <c r="A60">
        <v>59</v>
      </c>
      <c r="B60">
        <v>71043</v>
      </c>
      <c r="C60">
        <v>0</v>
      </c>
      <c r="D60">
        <v>0</v>
      </c>
      <c r="E60" t="s">
        <v>1477</v>
      </c>
      <c r="F60" t="s">
        <v>1478</v>
      </c>
      <c r="G60">
        <v>1</v>
      </c>
      <c r="H60" s="6">
        <v>500000</v>
      </c>
      <c r="I60" s="7">
        <v>46232</v>
      </c>
      <c r="K60">
        <v>6</v>
      </c>
      <c r="L60" t="s">
        <v>40</v>
      </c>
      <c r="M60" t="s">
        <v>5</v>
      </c>
      <c r="N60" t="s">
        <v>41</v>
      </c>
      <c r="O60" t="s">
        <v>47</v>
      </c>
      <c r="P60" s="6" t="s">
        <v>2519</v>
      </c>
      <c r="Q60" s="7">
        <v>6</v>
      </c>
      <c r="R60">
        <v>0</v>
      </c>
      <c r="S60">
        <v>0</v>
      </c>
      <c r="U60">
        <v>30000</v>
      </c>
      <c r="V60">
        <v>30000</v>
      </c>
      <c r="W60">
        <v>0</v>
      </c>
      <c r="X60">
        <v>0</v>
      </c>
      <c r="Y60" t="s">
        <v>72</v>
      </c>
    </row>
    <row r="61" spans="1:25" x14ac:dyDescent="0.25">
      <c r="A61">
        <v>60</v>
      </c>
      <c r="B61">
        <v>71052</v>
      </c>
      <c r="C61">
        <v>0</v>
      </c>
      <c r="D61">
        <v>0</v>
      </c>
      <c r="E61" t="s">
        <v>1147</v>
      </c>
      <c r="F61" t="s">
        <v>1148</v>
      </c>
      <c r="G61">
        <v>1</v>
      </c>
      <c r="H61" s="6">
        <v>5361366</v>
      </c>
      <c r="I61" s="7">
        <v>46232</v>
      </c>
      <c r="K61">
        <v>15</v>
      </c>
      <c r="L61" t="s">
        <v>40</v>
      </c>
      <c r="M61" t="s">
        <v>5</v>
      </c>
      <c r="N61" t="s">
        <v>41</v>
      </c>
      <c r="O61" t="s">
        <v>54</v>
      </c>
      <c r="P61" s="6" t="s">
        <v>2519</v>
      </c>
      <c r="Q61" s="7">
        <v>5</v>
      </c>
      <c r="R61">
        <v>10</v>
      </c>
      <c r="S61">
        <v>0</v>
      </c>
      <c r="U61">
        <v>804205</v>
      </c>
      <c r="V61">
        <v>268068</v>
      </c>
      <c r="W61">
        <v>536137</v>
      </c>
      <c r="X61">
        <v>0</v>
      </c>
      <c r="Y61" t="s">
        <v>44</v>
      </c>
    </row>
    <row r="62" spans="1:25" x14ac:dyDescent="0.25">
      <c r="A62">
        <v>61</v>
      </c>
      <c r="B62">
        <v>71059</v>
      </c>
      <c r="C62">
        <v>0</v>
      </c>
      <c r="D62">
        <v>0</v>
      </c>
      <c r="E62" t="s">
        <v>1159</v>
      </c>
      <c r="F62" t="s">
        <v>1160</v>
      </c>
      <c r="G62">
        <v>1</v>
      </c>
      <c r="H62" s="6">
        <v>3933775</v>
      </c>
      <c r="I62" s="7">
        <v>46232</v>
      </c>
      <c r="K62">
        <v>15</v>
      </c>
      <c r="L62" t="s">
        <v>40</v>
      </c>
      <c r="M62" t="s">
        <v>5</v>
      </c>
      <c r="N62" t="s">
        <v>41</v>
      </c>
      <c r="O62" t="s">
        <v>54</v>
      </c>
      <c r="P62" s="6" t="s">
        <v>2519</v>
      </c>
      <c r="Q62" s="7">
        <v>5</v>
      </c>
      <c r="R62">
        <v>10</v>
      </c>
      <c r="S62">
        <v>0</v>
      </c>
      <c r="U62">
        <v>590066</v>
      </c>
      <c r="V62">
        <v>196689</v>
      </c>
      <c r="W62">
        <v>393378</v>
      </c>
      <c r="X62">
        <v>0</v>
      </c>
      <c r="Y62" t="s">
        <v>44</v>
      </c>
    </row>
    <row r="63" spans="1:25" x14ac:dyDescent="0.25">
      <c r="A63">
        <v>62</v>
      </c>
      <c r="B63">
        <v>71056</v>
      </c>
      <c r="C63">
        <v>0</v>
      </c>
      <c r="D63">
        <v>0</v>
      </c>
      <c r="E63" t="s">
        <v>1157</v>
      </c>
      <c r="F63" t="s">
        <v>1158</v>
      </c>
      <c r="G63">
        <v>1</v>
      </c>
      <c r="H63" s="6">
        <v>8513542</v>
      </c>
      <c r="I63" s="7">
        <v>46232</v>
      </c>
      <c r="K63">
        <v>15</v>
      </c>
      <c r="L63" t="s">
        <v>40</v>
      </c>
      <c r="M63" t="s">
        <v>5</v>
      </c>
      <c r="N63" t="s">
        <v>41</v>
      </c>
      <c r="O63" t="s">
        <v>54</v>
      </c>
      <c r="P63" s="6" t="s">
        <v>2519</v>
      </c>
      <c r="Q63" s="7">
        <v>5</v>
      </c>
      <c r="R63">
        <v>10</v>
      </c>
      <c r="S63">
        <v>0</v>
      </c>
      <c r="U63">
        <v>1277031</v>
      </c>
      <c r="V63">
        <v>425677</v>
      </c>
      <c r="W63">
        <v>851354</v>
      </c>
      <c r="X63">
        <v>0</v>
      </c>
      <c r="Y63" t="s">
        <v>44</v>
      </c>
    </row>
    <row r="64" spans="1:25" x14ac:dyDescent="0.25">
      <c r="A64">
        <v>63</v>
      </c>
      <c r="B64">
        <v>71061</v>
      </c>
      <c r="C64">
        <v>0</v>
      </c>
      <c r="D64">
        <v>0</v>
      </c>
      <c r="E64" t="s">
        <v>1151</v>
      </c>
      <c r="F64" t="s">
        <v>1152</v>
      </c>
      <c r="G64">
        <v>1</v>
      </c>
      <c r="H64" s="6">
        <v>17024508</v>
      </c>
      <c r="I64" s="7">
        <v>46232</v>
      </c>
      <c r="K64">
        <v>15</v>
      </c>
      <c r="L64" t="s">
        <v>40</v>
      </c>
      <c r="M64" t="s">
        <v>5</v>
      </c>
      <c r="N64" t="s">
        <v>41</v>
      </c>
      <c r="O64" t="s">
        <v>54</v>
      </c>
      <c r="P64" s="6" t="s">
        <v>2519</v>
      </c>
      <c r="Q64" s="7">
        <v>5</v>
      </c>
      <c r="R64">
        <v>10</v>
      </c>
      <c r="S64">
        <v>0</v>
      </c>
      <c r="U64">
        <v>2553676</v>
      </c>
      <c r="V64">
        <v>851225</v>
      </c>
      <c r="W64">
        <v>1702451</v>
      </c>
      <c r="X64">
        <v>0</v>
      </c>
      <c r="Y64" t="s">
        <v>44</v>
      </c>
    </row>
    <row r="65" spans="1:25" x14ac:dyDescent="0.25">
      <c r="A65">
        <v>64</v>
      </c>
      <c r="B65">
        <v>71053</v>
      </c>
      <c r="C65">
        <v>0</v>
      </c>
      <c r="D65">
        <v>0</v>
      </c>
      <c r="E65" t="s">
        <v>2353</v>
      </c>
      <c r="F65" t="s">
        <v>2354</v>
      </c>
      <c r="G65">
        <v>1</v>
      </c>
      <c r="H65" s="6">
        <v>1199181</v>
      </c>
      <c r="I65" s="7">
        <v>46232</v>
      </c>
      <c r="K65">
        <v>15</v>
      </c>
      <c r="L65" t="s">
        <v>40</v>
      </c>
      <c r="M65" t="s">
        <v>5</v>
      </c>
      <c r="N65" t="s">
        <v>41</v>
      </c>
      <c r="O65" t="s">
        <v>54</v>
      </c>
      <c r="P65" s="6" t="s">
        <v>2519</v>
      </c>
      <c r="Q65" s="7">
        <v>5</v>
      </c>
      <c r="R65">
        <v>10</v>
      </c>
      <c r="S65">
        <v>0</v>
      </c>
      <c r="U65">
        <v>179877</v>
      </c>
      <c r="V65">
        <v>59959</v>
      </c>
      <c r="W65">
        <v>119918</v>
      </c>
      <c r="X65">
        <v>0</v>
      </c>
      <c r="Y65" t="s">
        <v>44</v>
      </c>
    </row>
    <row r="66" spans="1:25" x14ac:dyDescent="0.25">
      <c r="A66">
        <v>65</v>
      </c>
      <c r="B66">
        <v>71058</v>
      </c>
      <c r="C66">
        <v>0</v>
      </c>
      <c r="D66">
        <v>0</v>
      </c>
      <c r="E66" t="s">
        <v>1149</v>
      </c>
      <c r="F66" t="s">
        <v>1150</v>
      </c>
      <c r="G66">
        <v>1</v>
      </c>
      <c r="H66" s="6">
        <v>715811</v>
      </c>
      <c r="I66" s="7">
        <v>46232</v>
      </c>
      <c r="K66">
        <v>15</v>
      </c>
      <c r="L66" t="s">
        <v>40</v>
      </c>
      <c r="M66" t="s">
        <v>5</v>
      </c>
      <c r="N66" t="s">
        <v>41</v>
      </c>
      <c r="O66" t="s">
        <v>54</v>
      </c>
      <c r="P66" s="6" t="s">
        <v>2519</v>
      </c>
      <c r="Q66" s="7">
        <v>5</v>
      </c>
      <c r="R66">
        <v>10</v>
      </c>
      <c r="S66">
        <v>0</v>
      </c>
      <c r="U66">
        <v>107372</v>
      </c>
      <c r="V66">
        <v>35791</v>
      </c>
      <c r="W66">
        <v>71581</v>
      </c>
      <c r="X66">
        <v>0</v>
      </c>
      <c r="Y66" t="s">
        <v>44</v>
      </c>
    </row>
    <row r="67" spans="1:25" x14ac:dyDescent="0.25">
      <c r="A67">
        <v>66</v>
      </c>
      <c r="B67">
        <v>71048</v>
      </c>
      <c r="C67">
        <v>0</v>
      </c>
      <c r="D67">
        <v>0</v>
      </c>
      <c r="E67" t="s">
        <v>1834</v>
      </c>
      <c r="F67" t="s">
        <v>1835</v>
      </c>
      <c r="G67">
        <v>1</v>
      </c>
      <c r="H67" s="6">
        <v>234667</v>
      </c>
      <c r="I67" s="7">
        <v>46232</v>
      </c>
      <c r="K67">
        <v>10</v>
      </c>
      <c r="L67" t="s">
        <v>40</v>
      </c>
      <c r="M67" t="s">
        <v>5</v>
      </c>
      <c r="N67" t="s">
        <v>41</v>
      </c>
      <c r="O67" t="s">
        <v>57</v>
      </c>
      <c r="P67" s="6" t="s">
        <v>2519</v>
      </c>
      <c r="Q67" s="7">
        <v>10</v>
      </c>
      <c r="R67">
        <v>0</v>
      </c>
      <c r="S67">
        <v>0</v>
      </c>
      <c r="U67">
        <v>23467</v>
      </c>
      <c r="V67">
        <v>23467</v>
      </c>
      <c r="W67">
        <v>0</v>
      </c>
      <c r="X67">
        <v>0</v>
      </c>
      <c r="Y67" t="s">
        <v>48</v>
      </c>
    </row>
    <row r="68" spans="1:25" x14ac:dyDescent="0.25">
      <c r="A68">
        <v>67</v>
      </c>
      <c r="B68">
        <v>71046</v>
      </c>
      <c r="C68">
        <v>0</v>
      </c>
      <c r="D68">
        <v>0</v>
      </c>
      <c r="E68" t="s">
        <v>1858</v>
      </c>
      <c r="F68" t="s">
        <v>1859</v>
      </c>
      <c r="G68">
        <v>1</v>
      </c>
      <c r="H68" s="6">
        <v>34693938</v>
      </c>
      <c r="I68" s="7">
        <v>46232</v>
      </c>
      <c r="K68">
        <v>15</v>
      </c>
      <c r="L68" t="s">
        <v>40</v>
      </c>
      <c r="M68" t="s">
        <v>5</v>
      </c>
      <c r="N68" t="s">
        <v>41</v>
      </c>
      <c r="O68" t="s">
        <v>57</v>
      </c>
      <c r="P68" s="6" t="s">
        <v>2519</v>
      </c>
      <c r="Q68" s="7">
        <v>10</v>
      </c>
      <c r="R68">
        <v>5</v>
      </c>
      <c r="S68">
        <v>0</v>
      </c>
      <c r="U68">
        <v>5204091</v>
      </c>
      <c r="V68">
        <v>3469394</v>
      </c>
      <c r="W68">
        <v>1734697</v>
      </c>
      <c r="X68">
        <v>0</v>
      </c>
      <c r="Y68" t="s">
        <v>67</v>
      </c>
    </row>
    <row r="69" spans="1:25" x14ac:dyDescent="0.25">
      <c r="A69">
        <v>68</v>
      </c>
      <c r="B69">
        <v>71045</v>
      </c>
      <c r="C69">
        <v>0</v>
      </c>
      <c r="D69">
        <v>0</v>
      </c>
      <c r="E69" t="s">
        <v>814</v>
      </c>
      <c r="F69" t="s">
        <v>815</v>
      </c>
      <c r="G69">
        <v>1</v>
      </c>
      <c r="H69" s="6">
        <v>15152749</v>
      </c>
      <c r="I69" s="7">
        <v>46232</v>
      </c>
      <c r="K69">
        <v>15</v>
      </c>
      <c r="L69" t="s">
        <v>40</v>
      </c>
      <c r="M69" t="s">
        <v>5</v>
      </c>
      <c r="N69" t="s">
        <v>41</v>
      </c>
      <c r="O69" t="s">
        <v>54</v>
      </c>
      <c r="P69" s="6" t="s">
        <v>2519</v>
      </c>
      <c r="Q69" s="7">
        <v>3.3</v>
      </c>
      <c r="R69">
        <v>11.7</v>
      </c>
      <c r="S69">
        <v>0</v>
      </c>
      <c r="U69">
        <v>2272912</v>
      </c>
      <c r="V69">
        <v>500041</v>
      </c>
      <c r="W69">
        <v>1772872</v>
      </c>
      <c r="X69">
        <v>0</v>
      </c>
      <c r="Y69" t="s">
        <v>48</v>
      </c>
    </row>
    <row r="70" spans="1:25" x14ac:dyDescent="0.25">
      <c r="A70">
        <v>69</v>
      </c>
      <c r="B70">
        <v>71050</v>
      </c>
      <c r="C70">
        <v>0</v>
      </c>
      <c r="D70">
        <v>0</v>
      </c>
      <c r="E70" t="s">
        <v>1490</v>
      </c>
      <c r="F70" t="s">
        <v>1491</v>
      </c>
      <c r="G70">
        <v>1</v>
      </c>
      <c r="H70" s="6">
        <v>20000000</v>
      </c>
      <c r="I70" s="7">
        <v>46232</v>
      </c>
      <c r="K70">
        <v>15</v>
      </c>
      <c r="L70" t="s">
        <v>40</v>
      </c>
      <c r="M70" t="s">
        <v>5</v>
      </c>
      <c r="N70" t="s">
        <v>41</v>
      </c>
      <c r="O70" t="s">
        <v>47</v>
      </c>
      <c r="P70" s="6" t="s">
        <v>2519</v>
      </c>
      <c r="Q70" s="7">
        <v>6</v>
      </c>
      <c r="R70">
        <v>9</v>
      </c>
      <c r="S70">
        <v>0</v>
      </c>
      <c r="U70">
        <v>3000000</v>
      </c>
      <c r="V70">
        <v>1200000</v>
      </c>
      <c r="W70">
        <v>1800000</v>
      </c>
      <c r="X70">
        <v>0</v>
      </c>
      <c r="Y70" t="s">
        <v>48</v>
      </c>
    </row>
    <row r="71" spans="1:25" x14ac:dyDescent="0.25">
      <c r="A71">
        <v>70</v>
      </c>
      <c r="B71">
        <v>71057</v>
      </c>
      <c r="C71">
        <v>0</v>
      </c>
      <c r="D71">
        <v>0</v>
      </c>
      <c r="E71" t="s">
        <v>1145</v>
      </c>
      <c r="F71" t="s">
        <v>1146</v>
      </c>
      <c r="G71">
        <v>1</v>
      </c>
      <c r="H71" s="6">
        <v>671318</v>
      </c>
      <c r="I71" s="7">
        <v>46232</v>
      </c>
      <c r="K71">
        <v>15</v>
      </c>
      <c r="L71" t="s">
        <v>40</v>
      </c>
      <c r="M71" t="s">
        <v>5</v>
      </c>
      <c r="N71" t="s">
        <v>41</v>
      </c>
      <c r="O71" t="s">
        <v>54</v>
      </c>
      <c r="P71" s="6" t="s">
        <v>2519</v>
      </c>
      <c r="Q71" s="7">
        <v>5</v>
      </c>
      <c r="R71">
        <v>10</v>
      </c>
      <c r="S71">
        <v>0</v>
      </c>
      <c r="U71">
        <v>100698</v>
      </c>
      <c r="V71">
        <v>33566</v>
      </c>
      <c r="W71">
        <v>67132</v>
      </c>
      <c r="X71">
        <v>0</v>
      </c>
      <c r="Y71" t="s">
        <v>44</v>
      </c>
    </row>
    <row r="72" spans="1:25" x14ac:dyDescent="0.25">
      <c r="A72">
        <v>71</v>
      </c>
      <c r="B72">
        <v>71051</v>
      </c>
      <c r="C72">
        <v>0</v>
      </c>
      <c r="D72">
        <v>0</v>
      </c>
      <c r="E72" t="s">
        <v>2357</v>
      </c>
      <c r="F72" t="s">
        <v>2358</v>
      </c>
      <c r="G72">
        <v>1</v>
      </c>
      <c r="H72" s="6">
        <v>2301730</v>
      </c>
      <c r="I72" s="7">
        <v>46232</v>
      </c>
      <c r="K72">
        <v>15</v>
      </c>
      <c r="L72" t="s">
        <v>40</v>
      </c>
      <c r="M72" t="s">
        <v>5</v>
      </c>
      <c r="N72" t="s">
        <v>41</v>
      </c>
      <c r="O72" t="s">
        <v>54</v>
      </c>
      <c r="P72" s="6" t="s">
        <v>2519</v>
      </c>
      <c r="Q72" s="7">
        <v>5</v>
      </c>
      <c r="R72">
        <v>10</v>
      </c>
      <c r="S72">
        <v>0</v>
      </c>
      <c r="U72">
        <v>345260</v>
      </c>
      <c r="V72">
        <v>115086</v>
      </c>
      <c r="W72">
        <v>230173</v>
      </c>
      <c r="X72">
        <v>0</v>
      </c>
      <c r="Y72" t="s">
        <v>44</v>
      </c>
    </row>
    <row r="73" spans="1:25" x14ac:dyDescent="0.25">
      <c r="A73">
        <v>72</v>
      </c>
      <c r="B73">
        <v>71044</v>
      </c>
      <c r="C73">
        <v>0</v>
      </c>
      <c r="D73">
        <v>0</v>
      </c>
      <c r="E73" t="s">
        <v>1942</v>
      </c>
      <c r="F73" t="s">
        <v>1943</v>
      </c>
      <c r="G73">
        <v>1</v>
      </c>
      <c r="H73" s="6">
        <v>28411765</v>
      </c>
      <c r="I73" s="7">
        <v>46232</v>
      </c>
      <c r="K73">
        <v>15</v>
      </c>
      <c r="L73" t="s">
        <v>40</v>
      </c>
      <c r="M73" t="s">
        <v>5</v>
      </c>
      <c r="N73" t="s">
        <v>41</v>
      </c>
      <c r="O73" t="s">
        <v>77</v>
      </c>
      <c r="P73" s="6" t="s">
        <v>2519</v>
      </c>
      <c r="Q73" s="7">
        <v>5.6</v>
      </c>
      <c r="R73">
        <v>9.4</v>
      </c>
      <c r="S73">
        <v>0</v>
      </c>
      <c r="U73">
        <v>4261765</v>
      </c>
      <c r="V73">
        <v>1591059</v>
      </c>
      <c r="W73">
        <v>2670706</v>
      </c>
      <c r="X73">
        <v>0</v>
      </c>
      <c r="Y73" t="s">
        <v>67</v>
      </c>
    </row>
    <row r="74" spans="1:25" x14ac:dyDescent="0.25">
      <c r="A74">
        <v>73</v>
      </c>
      <c r="B74">
        <v>71036</v>
      </c>
      <c r="C74">
        <v>0</v>
      </c>
      <c r="D74">
        <v>0</v>
      </c>
      <c r="E74" t="s">
        <v>2410</v>
      </c>
      <c r="F74" t="s">
        <v>2411</v>
      </c>
      <c r="G74">
        <v>1</v>
      </c>
      <c r="H74" s="6">
        <v>240030</v>
      </c>
      <c r="I74" s="7">
        <v>46231</v>
      </c>
      <c r="K74">
        <v>10</v>
      </c>
      <c r="L74" t="s">
        <v>40</v>
      </c>
      <c r="M74" t="s">
        <v>9</v>
      </c>
      <c r="N74" t="s">
        <v>41</v>
      </c>
      <c r="O74" t="s">
        <v>42</v>
      </c>
      <c r="P74" s="6" t="s">
        <v>2519</v>
      </c>
      <c r="Q74" s="7">
        <v>10</v>
      </c>
      <c r="R74">
        <v>0</v>
      </c>
      <c r="S74">
        <v>0</v>
      </c>
      <c r="U74">
        <v>24003</v>
      </c>
      <c r="V74">
        <v>24003</v>
      </c>
      <c r="W74">
        <v>0</v>
      </c>
      <c r="X74">
        <v>0</v>
      </c>
      <c r="Y74" t="s">
        <v>109</v>
      </c>
    </row>
    <row r="75" spans="1:25" x14ac:dyDescent="0.25">
      <c r="A75">
        <v>74</v>
      </c>
      <c r="B75">
        <v>71042</v>
      </c>
      <c r="C75">
        <v>0</v>
      </c>
      <c r="D75">
        <v>0</v>
      </c>
      <c r="E75" t="s">
        <v>427</v>
      </c>
      <c r="F75" t="s">
        <v>428</v>
      </c>
      <c r="G75">
        <v>1</v>
      </c>
      <c r="H75" s="6">
        <v>800000</v>
      </c>
      <c r="I75" s="7">
        <v>46231</v>
      </c>
      <c r="K75">
        <v>13</v>
      </c>
      <c r="L75" t="s">
        <v>40</v>
      </c>
      <c r="M75" t="s">
        <v>3</v>
      </c>
      <c r="N75" t="s">
        <v>41</v>
      </c>
      <c r="O75" t="s">
        <v>51</v>
      </c>
      <c r="P75" s="6" t="s">
        <v>2519</v>
      </c>
      <c r="Q75" s="7">
        <v>13</v>
      </c>
      <c r="R75">
        <v>0</v>
      </c>
      <c r="S75">
        <v>0</v>
      </c>
      <c r="U75">
        <v>104000</v>
      </c>
      <c r="V75">
        <v>104000</v>
      </c>
      <c r="W75">
        <v>0</v>
      </c>
      <c r="X75">
        <v>0</v>
      </c>
      <c r="Y75" t="s">
        <v>81</v>
      </c>
    </row>
    <row r="76" spans="1:25" x14ac:dyDescent="0.25">
      <c r="A76">
        <v>75</v>
      </c>
      <c r="B76">
        <v>71037</v>
      </c>
      <c r="C76">
        <v>0</v>
      </c>
      <c r="D76">
        <v>0</v>
      </c>
      <c r="E76" t="s">
        <v>806</v>
      </c>
      <c r="F76" t="s">
        <v>807</v>
      </c>
      <c r="G76">
        <v>1</v>
      </c>
      <c r="H76" s="6">
        <v>180000000</v>
      </c>
      <c r="I76" s="7">
        <v>46231</v>
      </c>
      <c r="K76">
        <v>15</v>
      </c>
      <c r="L76" t="s">
        <v>40</v>
      </c>
      <c r="M76" t="s">
        <v>5</v>
      </c>
      <c r="N76" t="s">
        <v>41</v>
      </c>
      <c r="O76" t="s">
        <v>54</v>
      </c>
      <c r="P76" s="6" t="s">
        <v>2519</v>
      </c>
      <c r="Q76" s="7">
        <v>8</v>
      </c>
      <c r="R76">
        <v>6</v>
      </c>
      <c r="S76">
        <v>1</v>
      </c>
      <c r="U76">
        <v>27000000</v>
      </c>
      <c r="V76">
        <v>14400000</v>
      </c>
      <c r="W76">
        <v>10800000</v>
      </c>
      <c r="X76">
        <v>1800000</v>
      </c>
      <c r="Y76" t="s">
        <v>48</v>
      </c>
    </row>
    <row r="77" spans="1:25" x14ac:dyDescent="0.25">
      <c r="A77">
        <v>76</v>
      </c>
      <c r="B77">
        <v>71034</v>
      </c>
      <c r="C77">
        <v>0</v>
      </c>
      <c r="D77">
        <v>0</v>
      </c>
      <c r="E77" t="s">
        <v>1836</v>
      </c>
      <c r="F77" t="s">
        <v>1837</v>
      </c>
      <c r="G77">
        <v>1</v>
      </c>
      <c r="H77" s="6">
        <v>2272720</v>
      </c>
      <c r="I77" s="7">
        <v>46231</v>
      </c>
      <c r="K77">
        <v>9</v>
      </c>
      <c r="L77" t="s">
        <v>40</v>
      </c>
      <c r="M77" t="s">
        <v>9</v>
      </c>
      <c r="N77" t="s">
        <v>41</v>
      </c>
      <c r="O77" t="s">
        <v>42</v>
      </c>
      <c r="P77" s="6" t="s">
        <v>2519</v>
      </c>
      <c r="Q77" s="7">
        <v>9</v>
      </c>
      <c r="R77">
        <v>0</v>
      </c>
      <c r="S77">
        <v>0</v>
      </c>
      <c r="U77">
        <v>204545</v>
      </c>
      <c r="V77">
        <v>204545</v>
      </c>
      <c r="W77">
        <v>0</v>
      </c>
      <c r="X77">
        <v>0</v>
      </c>
      <c r="Y77" t="s">
        <v>67</v>
      </c>
    </row>
    <row r="78" spans="1:25" x14ac:dyDescent="0.25">
      <c r="A78">
        <v>77</v>
      </c>
      <c r="B78">
        <v>71041</v>
      </c>
      <c r="C78">
        <v>0</v>
      </c>
      <c r="D78">
        <v>0</v>
      </c>
      <c r="E78" t="s">
        <v>368</v>
      </c>
      <c r="F78" t="s">
        <v>369</v>
      </c>
      <c r="G78">
        <v>1</v>
      </c>
      <c r="H78" s="6">
        <v>1000000</v>
      </c>
      <c r="I78" s="7">
        <v>46231</v>
      </c>
      <c r="K78">
        <v>13</v>
      </c>
      <c r="L78" t="s">
        <v>40</v>
      </c>
      <c r="M78" t="s">
        <v>3</v>
      </c>
      <c r="N78" t="s">
        <v>41</v>
      </c>
      <c r="O78" t="s">
        <v>51</v>
      </c>
      <c r="P78" s="6" t="s">
        <v>2519</v>
      </c>
      <c r="Q78" s="7">
        <v>13</v>
      </c>
      <c r="R78">
        <v>0</v>
      </c>
      <c r="S78">
        <v>0</v>
      </c>
      <c r="U78">
        <v>130000</v>
      </c>
      <c r="V78">
        <v>130000</v>
      </c>
      <c r="W78">
        <v>0</v>
      </c>
      <c r="X78">
        <v>0</v>
      </c>
      <c r="Y78" t="s">
        <v>48</v>
      </c>
    </row>
    <row r="79" spans="1:25" x14ac:dyDescent="0.25">
      <c r="A79">
        <v>78</v>
      </c>
      <c r="B79">
        <v>71035</v>
      </c>
      <c r="C79">
        <v>0</v>
      </c>
      <c r="D79">
        <v>0</v>
      </c>
      <c r="E79" t="s">
        <v>2613</v>
      </c>
      <c r="F79" t="s">
        <v>2614</v>
      </c>
      <c r="G79">
        <v>1</v>
      </c>
      <c r="H79" s="6">
        <v>2000000</v>
      </c>
      <c r="I79" s="7">
        <v>46231</v>
      </c>
      <c r="K79">
        <v>8</v>
      </c>
      <c r="L79" t="s">
        <v>40</v>
      </c>
      <c r="M79" t="s">
        <v>3</v>
      </c>
      <c r="N79" t="s">
        <v>41</v>
      </c>
      <c r="O79" t="s">
        <v>51</v>
      </c>
      <c r="P79" s="6" t="s">
        <v>2519</v>
      </c>
      <c r="Q79" s="7">
        <v>8</v>
      </c>
      <c r="R79">
        <v>0</v>
      </c>
      <c r="S79">
        <v>0</v>
      </c>
      <c r="U79">
        <v>160000</v>
      </c>
      <c r="V79">
        <v>160000</v>
      </c>
      <c r="W79">
        <v>0</v>
      </c>
      <c r="X79">
        <v>0</v>
      </c>
      <c r="Y79" t="s">
        <v>48</v>
      </c>
    </row>
    <row r="80" spans="1:25" x14ac:dyDescent="0.25">
      <c r="A80">
        <v>79</v>
      </c>
      <c r="B80">
        <v>71047</v>
      </c>
      <c r="C80">
        <v>0</v>
      </c>
      <c r="D80">
        <v>0</v>
      </c>
      <c r="E80" t="s">
        <v>2473</v>
      </c>
      <c r="F80" t="s">
        <v>2474</v>
      </c>
      <c r="G80">
        <v>1</v>
      </c>
      <c r="H80" s="6">
        <v>1000000</v>
      </c>
      <c r="I80" s="7">
        <v>46231</v>
      </c>
      <c r="K80">
        <v>8</v>
      </c>
      <c r="L80" t="s">
        <v>40</v>
      </c>
      <c r="M80" t="s">
        <v>5</v>
      </c>
      <c r="N80" t="s">
        <v>41</v>
      </c>
      <c r="O80" t="s">
        <v>54</v>
      </c>
      <c r="P80" s="6" t="s">
        <v>2519</v>
      </c>
      <c r="Q80" s="7">
        <v>8</v>
      </c>
      <c r="R80">
        <v>0</v>
      </c>
      <c r="S80">
        <v>0</v>
      </c>
      <c r="U80">
        <v>80000</v>
      </c>
      <c r="V80">
        <v>80000</v>
      </c>
      <c r="W80">
        <v>0</v>
      </c>
      <c r="X80">
        <v>0</v>
      </c>
      <c r="Y80" t="s">
        <v>48</v>
      </c>
    </row>
    <row r="81" spans="1:25" x14ac:dyDescent="0.25">
      <c r="A81">
        <v>80</v>
      </c>
      <c r="B81">
        <v>71029</v>
      </c>
      <c r="C81">
        <v>0</v>
      </c>
      <c r="D81">
        <v>0</v>
      </c>
      <c r="E81" t="s">
        <v>622</v>
      </c>
      <c r="F81" t="s">
        <v>623</v>
      </c>
      <c r="G81">
        <v>1</v>
      </c>
      <c r="H81" s="6">
        <v>27600000</v>
      </c>
      <c r="I81" s="7">
        <v>46230</v>
      </c>
      <c r="K81">
        <v>15</v>
      </c>
      <c r="L81" t="s">
        <v>40</v>
      </c>
      <c r="M81" t="s">
        <v>5</v>
      </c>
      <c r="N81" t="s">
        <v>41</v>
      </c>
      <c r="O81" t="s">
        <v>47</v>
      </c>
      <c r="P81" s="6" t="s">
        <v>2519</v>
      </c>
      <c r="Q81" s="7">
        <v>3</v>
      </c>
      <c r="R81">
        <v>12</v>
      </c>
      <c r="S81">
        <v>0</v>
      </c>
      <c r="U81">
        <v>4140000</v>
      </c>
      <c r="V81">
        <v>828000</v>
      </c>
      <c r="W81">
        <v>3312000</v>
      </c>
      <c r="X81">
        <v>0</v>
      </c>
      <c r="Y81" t="s">
        <v>250</v>
      </c>
    </row>
    <row r="82" spans="1:25" x14ac:dyDescent="0.25">
      <c r="A82">
        <v>81</v>
      </c>
      <c r="B82">
        <v>71028</v>
      </c>
      <c r="C82">
        <v>0</v>
      </c>
      <c r="D82">
        <v>0</v>
      </c>
      <c r="E82" t="s">
        <v>3023</v>
      </c>
      <c r="F82" t="s">
        <v>3024</v>
      </c>
      <c r="G82">
        <v>1</v>
      </c>
      <c r="H82" s="6">
        <v>807529</v>
      </c>
      <c r="I82" s="7">
        <v>46230</v>
      </c>
      <c r="K82">
        <v>15</v>
      </c>
      <c r="L82" t="s">
        <v>40</v>
      </c>
      <c r="M82" t="s">
        <v>5</v>
      </c>
      <c r="N82" t="s">
        <v>41</v>
      </c>
      <c r="O82" t="s">
        <v>57</v>
      </c>
      <c r="P82" s="6" t="s">
        <v>2519</v>
      </c>
      <c r="Q82" s="7">
        <v>15</v>
      </c>
      <c r="R82">
        <v>0</v>
      </c>
      <c r="S82">
        <v>0</v>
      </c>
      <c r="U82">
        <v>121129</v>
      </c>
      <c r="V82">
        <v>121129</v>
      </c>
      <c r="W82">
        <v>0</v>
      </c>
      <c r="X82">
        <v>0</v>
      </c>
      <c r="Y82" t="s">
        <v>48</v>
      </c>
    </row>
    <row r="83" spans="1:25" x14ac:dyDescent="0.25">
      <c r="A83">
        <v>82</v>
      </c>
      <c r="B83">
        <v>71031</v>
      </c>
      <c r="C83">
        <v>0</v>
      </c>
      <c r="D83">
        <v>0</v>
      </c>
      <c r="E83" t="s">
        <v>393</v>
      </c>
      <c r="F83" t="s">
        <v>2586</v>
      </c>
      <c r="G83">
        <v>1</v>
      </c>
      <c r="H83" s="6">
        <v>6751901</v>
      </c>
      <c r="I83" s="7">
        <v>46230</v>
      </c>
      <c r="K83">
        <v>8</v>
      </c>
      <c r="L83" t="s">
        <v>40</v>
      </c>
      <c r="M83" t="s">
        <v>5</v>
      </c>
      <c r="N83" t="s">
        <v>41</v>
      </c>
      <c r="O83" t="s">
        <v>57</v>
      </c>
      <c r="P83" s="6" t="s">
        <v>2519</v>
      </c>
      <c r="Q83" s="7">
        <v>8</v>
      </c>
      <c r="R83">
        <v>0</v>
      </c>
      <c r="S83">
        <v>0</v>
      </c>
      <c r="U83">
        <v>540152</v>
      </c>
      <c r="V83">
        <v>540152</v>
      </c>
      <c r="W83">
        <v>0</v>
      </c>
      <c r="X83">
        <v>0</v>
      </c>
      <c r="Y83" t="s">
        <v>44</v>
      </c>
    </row>
    <row r="84" spans="1:25" x14ac:dyDescent="0.25">
      <c r="A84">
        <v>83</v>
      </c>
      <c r="B84">
        <v>71032</v>
      </c>
      <c r="C84">
        <v>0</v>
      </c>
      <c r="D84">
        <v>0</v>
      </c>
      <c r="E84" t="s">
        <v>743</v>
      </c>
      <c r="F84" t="s">
        <v>744</v>
      </c>
      <c r="G84">
        <v>1</v>
      </c>
      <c r="H84" s="6">
        <v>3500000</v>
      </c>
      <c r="I84" s="7">
        <v>46230</v>
      </c>
      <c r="K84">
        <v>5</v>
      </c>
      <c r="L84" t="s">
        <v>40</v>
      </c>
      <c r="M84" t="s">
        <v>7</v>
      </c>
      <c r="N84" t="s">
        <v>41</v>
      </c>
      <c r="O84" t="s">
        <v>64</v>
      </c>
      <c r="P84" s="6" t="s">
        <v>2519</v>
      </c>
      <c r="Q84" s="7">
        <v>5</v>
      </c>
      <c r="R84">
        <v>0</v>
      </c>
      <c r="S84">
        <v>0</v>
      </c>
      <c r="U84">
        <v>175000</v>
      </c>
      <c r="V84">
        <v>175000</v>
      </c>
      <c r="W84">
        <v>0</v>
      </c>
      <c r="X84">
        <v>0</v>
      </c>
      <c r="Y84" t="s">
        <v>94</v>
      </c>
    </row>
    <row r="85" spans="1:25" x14ac:dyDescent="0.25">
      <c r="A85">
        <v>84</v>
      </c>
      <c r="B85">
        <v>71022</v>
      </c>
      <c r="C85">
        <v>0</v>
      </c>
      <c r="D85">
        <v>0</v>
      </c>
      <c r="E85" t="s">
        <v>1506</v>
      </c>
      <c r="F85" t="s">
        <v>1507</v>
      </c>
      <c r="G85">
        <v>1</v>
      </c>
      <c r="H85" s="6">
        <v>197033</v>
      </c>
      <c r="I85" s="7">
        <v>46230</v>
      </c>
      <c r="K85">
        <v>8</v>
      </c>
      <c r="L85" t="s">
        <v>40</v>
      </c>
      <c r="M85" t="s">
        <v>7</v>
      </c>
      <c r="N85" t="s">
        <v>41</v>
      </c>
      <c r="O85" t="s">
        <v>64</v>
      </c>
      <c r="P85" s="6" t="s">
        <v>2519</v>
      </c>
      <c r="Q85" s="7">
        <v>8</v>
      </c>
      <c r="R85">
        <v>0</v>
      </c>
      <c r="S85">
        <v>0</v>
      </c>
      <c r="U85">
        <v>15763</v>
      </c>
      <c r="V85">
        <v>15763</v>
      </c>
      <c r="W85">
        <v>0</v>
      </c>
      <c r="X85">
        <v>0</v>
      </c>
      <c r="Y85" t="s">
        <v>44</v>
      </c>
    </row>
    <row r="86" spans="1:25" x14ac:dyDescent="0.25">
      <c r="A86">
        <v>85</v>
      </c>
      <c r="B86">
        <v>71027</v>
      </c>
      <c r="C86">
        <v>0</v>
      </c>
      <c r="D86">
        <v>0</v>
      </c>
      <c r="E86" t="s">
        <v>2250</v>
      </c>
      <c r="F86" t="s">
        <v>2251</v>
      </c>
      <c r="G86">
        <v>1</v>
      </c>
      <c r="H86" s="6">
        <v>144670</v>
      </c>
      <c r="I86" s="7">
        <v>46230</v>
      </c>
      <c r="K86">
        <v>15</v>
      </c>
      <c r="L86" t="s">
        <v>40</v>
      </c>
      <c r="M86" t="s">
        <v>3</v>
      </c>
      <c r="N86" t="s">
        <v>41</v>
      </c>
      <c r="O86" t="s">
        <v>51</v>
      </c>
      <c r="P86" s="6" t="s">
        <v>2519</v>
      </c>
      <c r="Q86" s="7">
        <v>15</v>
      </c>
      <c r="R86">
        <v>0</v>
      </c>
      <c r="S86">
        <v>0</v>
      </c>
      <c r="U86">
        <v>21701</v>
      </c>
      <c r="V86">
        <v>21700</v>
      </c>
      <c r="W86">
        <v>0</v>
      </c>
      <c r="X86">
        <v>0</v>
      </c>
      <c r="Y86" t="s">
        <v>48</v>
      </c>
    </row>
    <row r="87" spans="1:25" x14ac:dyDescent="0.25">
      <c r="A87">
        <v>86</v>
      </c>
      <c r="B87">
        <v>71025</v>
      </c>
      <c r="C87">
        <v>0</v>
      </c>
      <c r="D87">
        <v>0</v>
      </c>
      <c r="E87" t="s">
        <v>2254</v>
      </c>
      <c r="F87" t="s">
        <v>2255</v>
      </c>
      <c r="G87">
        <v>1</v>
      </c>
      <c r="H87" s="6">
        <v>510309</v>
      </c>
      <c r="I87" s="7">
        <v>46230</v>
      </c>
      <c r="K87">
        <v>15</v>
      </c>
      <c r="L87" t="s">
        <v>40</v>
      </c>
      <c r="M87" t="s">
        <v>3</v>
      </c>
      <c r="N87" t="s">
        <v>41</v>
      </c>
      <c r="O87" t="s">
        <v>51</v>
      </c>
      <c r="P87" s="6" t="s">
        <v>2519</v>
      </c>
      <c r="Q87" s="7">
        <v>15</v>
      </c>
      <c r="R87">
        <v>0</v>
      </c>
      <c r="S87">
        <v>0</v>
      </c>
      <c r="U87">
        <v>76546</v>
      </c>
      <c r="V87">
        <v>76546</v>
      </c>
      <c r="W87">
        <v>0</v>
      </c>
      <c r="X87">
        <v>0</v>
      </c>
      <c r="Y87" t="s">
        <v>48</v>
      </c>
    </row>
    <row r="88" spans="1:25" x14ac:dyDescent="0.25">
      <c r="A88">
        <v>87</v>
      </c>
      <c r="B88">
        <v>71026</v>
      </c>
      <c r="C88">
        <v>0</v>
      </c>
      <c r="D88">
        <v>0</v>
      </c>
      <c r="E88" t="s">
        <v>860</v>
      </c>
      <c r="F88" t="s">
        <v>861</v>
      </c>
      <c r="G88">
        <v>1</v>
      </c>
      <c r="H88" s="6">
        <v>2192577</v>
      </c>
      <c r="I88" s="7">
        <v>46230</v>
      </c>
      <c r="K88">
        <v>15</v>
      </c>
      <c r="L88" t="s">
        <v>40</v>
      </c>
      <c r="M88" t="s">
        <v>3</v>
      </c>
      <c r="N88" t="s">
        <v>41</v>
      </c>
      <c r="O88" t="s">
        <v>51</v>
      </c>
      <c r="P88" s="6" t="s">
        <v>2519</v>
      </c>
      <c r="Q88" s="7">
        <v>15</v>
      </c>
      <c r="R88">
        <v>0</v>
      </c>
      <c r="S88">
        <v>0</v>
      </c>
      <c r="U88">
        <v>328887</v>
      </c>
      <c r="V88">
        <v>328887</v>
      </c>
      <c r="W88">
        <v>0</v>
      </c>
      <c r="X88">
        <v>0</v>
      </c>
      <c r="Y88" t="s">
        <v>48</v>
      </c>
    </row>
    <row r="89" spans="1:25" x14ac:dyDescent="0.25">
      <c r="A89">
        <v>88</v>
      </c>
      <c r="B89">
        <v>71023</v>
      </c>
      <c r="C89">
        <v>0</v>
      </c>
      <c r="D89">
        <v>0</v>
      </c>
      <c r="E89" t="s">
        <v>2252</v>
      </c>
      <c r="F89" t="s">
        <v>2253</v>
      </c>
      <c r="G89">
        <v>1</v>
      </c>
      <c r="H89" s="6">
        <v>834850</v>
      </c>
      <c r="I89" s="7">
        <v>46230</v>
      </c>
      <c r="K89">
        <v>15</v>
      </c>
      <c r="L89" t="s">
        <v>40</v>
      </c>
      <c r="M89" t="s">
        <v>3</v>
      </c>
      <c r="N89" t="s">
        <v>41</v>
      </c>
      <c r="O89" t="s">
        <v>51</v>
      </c>
      <c r="P89" s="6" t="s">
        <v>2519</v>
      </c>
      <c r="Q89" s="7">
        <v>15</v>
      </c>
      <c r="R89">
        <v>0</v>
      </c>
      <c r="S89">
        <v>0</v>
      </c>
      <c r="U89">
        <v>125228</v>
      </c>
      <c r="V89">
        <v>125228</v>
      </c>
      <c r="W89">
        <v>0</v>
      </c>
      <c r="X89">
        <v>0</v>
      </c>
      <c r="Y89" t="s">
        <v>48</v>
      </c>
    </row>
    <row r="90" spans="1:25" x14ac:dyDescent="0.25">
      <c r="A90">
        <v>89</v>
      </c>
      <c r="B90">
        <v>71024</v>
      </c>
      <c r="C90">
        <v>0</v>
      </c>
      <c r="D90">
        <v>0</v>
      </c>
      <c r="E90" t="s">
        <v>1083</v>
      </c>
      <c r="F90" t="s">
        <v>1084</v>
      </c>
      <c r="G90">
        <v>1</v>
      </c>
      <c r="H90" s="6">
        <v>827464</v>
      </c>
      <c r="I90" s="7">
        <v>46230</v>
      </c>
      <c r="K90">
        <v>15</v>
      </c>
      <c r="L90" t="s">
        <v>40</v>
      </c>
      <c r="M90" t="s">
        <v>3</v>
      </c>
      <c r="N90" t="s">
        <v>41</v>
      </c>
      <c r="O90" t="s">
        <v>51</v>
      </c>
      <c r="P90" s="6" t="s">
        <v>2519</v>
      </c>
      <c r="Q90" s="7">
        <v>15</v>
      </c>
      <c r="R90">
        <v>0</v>
      </c>
      <c r="S90">
        <v>0</v>
      </c>
      <c r="U90">
        <v>124120</v>
      </c>
      <c r="V90">
        <v>124120</v>
      </c>
      <c r="W90">
        <v>0</v>
      </c>
      <c r="X90">
        <v>0</v>
      </c>
      <c r="Y90" t="s">
        <v>48</v>
      </c>
    </row>
    <row r="91" spans="1:25" x14ac:dyDescent="0.25">
      <c r="A91">
        <v>90</v>
      </c>
      <c r="B91">
        <v>71030</v>
      </c>
      <c r="C91">
        <v>0</v>
      </c>
      <c r="D91">
        <v>0</v>
      </c>
      <c r="E91" t="s">
        <v>1582</v>
      </c>
      <c r="F91" t="s">
        <v>1583</v>
      </c>
      <c r="G91">
        <v>1</v>
      </c>
      <c r="H91" s="6">
        <v>120000</v>
      </c>
      <c r="I91" s="7">
        <v>46230</v>
      </c>
      <c r="K91">
        <v>15</v>
      </c>
      <c r="L91" t="s">
        <v>40</v>
      </c>
      <c r="M91" t="s">
        <v>5</v>
      </c>
      <c r="N91" t="s">
        <v>41</v>
      </c>
      <c r="O91" t="s">
        <v>77</v>
      </c>
      <c r="P91" s="6" t="s">
        <v>2519</v>
      </c>
      <c r="Q91" s="7">
        <v>4.5</v>
      </c>
      <c r="R91">
        <v>10.5</v>
      </c>
      <c r="S91">
        <v>0</v>
      </c>
      <c r="U91">
        <v>18000</v>
      </c>
      <c r="V91">
        <v>5400</v>
      </c>
      <c r="W91">
        <v>12600</v>
      </c>
      <c r="X91">
        <v>0</v>
      </c>
      <c r="Y91" t="s">
        <v>48</v>
      </c>
    </row>
    <row r="92" spans="1:25" x14ac:dyDescent="0.25">
      <c r="A92">
        <v>91</v>
      </c>
      <c r="B92">
        <v>71001</v>
      </c>
      <c r="C92">
        <v>0</v>
      </c>
      <c r="D92">
        <v>0</v>
      </c>
      <c r="E92" t="s">
        <v>2432</v>
      </c>
      <c r="F92" t="s">
        <v>2433</v>
      </c>
      <c r="G92">
        <v>1</v>
      </c>
      <c r="H92" s="6">
        <v>200000</v>
      </c>
      <c r="I92" s="7">
        <v>46230</v>
      </c>
      <c r="K92">
        <v>15</v>
      </c>
      <c r="L92" t="s">
        <v>40</v>
      </c>
      <c r="M92" t="s">
        <v>5</v>
      </c>
      <c r="N92" t="s">
        <v>41</v>
      </c>
      <c r="O92" t="s">
        <v>77</v>
      </c>
      <c r="P92" s="6" t="s">
        <v>2519</v>
      </c>
      <c r="Q92" s="7">
        <v>5</v>
      </c>
      <c r="R92">
        <v>10</v>
      </c>
      <c r="S92">
        <v>0</v>
      </c>
      <c r="U92">
        <v>30000</v>
      </c>
      <c r="V92">
        <v>10000</v>
      </c>
      <c r="W92">
        <v>20000</v>
      </c>
      <c r="X92">
        <v>0</v>
      </c>
      <c r="Y92" t="s">
        <v>48</v>
      </c>
    </row>
    <row r="93" spans="1:25" x14ac:dyDescent="0.25">
      <c r="A93">
        <v>92</v>
      </c>
      <c r="B93">
        <v>71016</v>
      </c>
      <c r="C93">
        <v>0</v>
      </c>
      <c r="D93">
        <v>0</v>
      </c>
      <c r="E93" t="s">
        <v>531</v>
      </c>
      <c r="F93" t="s">
        <v>532</v>
      </c>
      <c r="G93">
        <v>1</v>
      </c>
      <c r="H93" s="6">
        <v>14609375</v>
      </c>
      <c r="I93" s="7">
        <v>46227</v>
      </c>
      <c r="K93">
        <v>4</v>
      </c>
      <c r="L93" t="s">
        <v>40</v>
      </c>
      <c r="M93" t="s">
        <v>4</v>
      </c>
      <c r="N93" t="s">
        <v>41</v>
      </c>
      <c r="O93" t="s">
        <v>51</v>
      </c>
      <c r="P93" s="6" t="s">
        <v>2519</v>
      </c>
      <c r="Q93" s="7">
        <v>4</v>
      </c>
      <c r="R93">
        <v>0</v>
      </c>
      <c r="S93">
        <v>0</v>
      </c>
      <c r="U93">
        <v>584375</v>
      </c>
      <c r="V93">
        <v>584375</v>
      </c>
      <c r="W93">
        <v>0</v>
      </c>
      <c r="X93">
        <v>0</v>
      </c>
      <c r="Y93" t="s">
        <v>48</v>
      </c>
    </row>
    <row r="94" spans="1:25" x14ac:dyDescent="0.25">
      <c r="A94">
        <v>93</v>
      </c>
      <c r="B94">
        <v>69877</v>
      </c>
      <c r="C94">
        <v>0</v>
      </c>
      <c r="D94">
        <v>0</v>
      </c>
      <c r="E94" t="s">
        <v>1532</v>
      </c>
      <c r="F94" t="s">
        <v>1533</v>
      </c>
      <c r="G94">
        <v>1</v>
      </c>
      <c r="H94" s="6">
        <v>42174015</v>
      </c>
      <c r="I94" s="7">
        <v>46227</v>
      </c>
      <c r="K94">
        <v>15</v>
      </c>
      <c r="L94" t="s">
        <v>40</v>
      </c>
      <c r="M94" t="s">
        <v>5</v>
      </c>
      <c r="N94" t="s">
        <v>41</v>
      </c>
      <c r="O94" t="s">
        <v>54</v>
      </c>
      <c r="P94" s="6" t="s">
        <v>2519</v>
      </c>
      <c r="Q94" s="7">
        <v>3.3</v>
      </c>
      <c r="R94">
        <v>11.7</v>
      </c>
      <c r="S94">
        <v>0</v>
      </c>
      <c r="U94">
        <v>6326102</v>
      </c>
      <c r="V94">
        <v>1391742</v>
      </c>
      <c r="W94">
        <v>4934360</v>
      </c>
      <c r="X94">
        <v>0</v>
      </c>
      <c r="Y94" t="s">
        <v>48</v>
      </c>
    </row>
    <row r="95" spans="1:25" x14ac:dyDescent="0.25">
      <c r="A95">
        <v>94</v>
      </c>
      <c r="B95">
        <v>71017</v>
      </c>
      <c r="C95">
        <v>0</v>
      </c>
      <c r="D95">
        <v>0</v>
      </c>
      <c r="E95" t="s">
        <v>1327</v>
      </c>
      <c r="F95" t="s">
        <v>1328</v>
      </c>
      <c r="G95">
        <v>1</v>
      </c>
      <c r="H95" s="6">
        <v>115176</v>
      </c>
      <c r="I95" s="7">
        <v>46227</v>
      </c>
      <c r="K95">
        <v>12</v>
      </c>
      <c r="L95" t="s">
        <v>40</v>
      </c>
      <c r="M95" t="s">
        <v>8</v>
      </c>
      <c r="N95" t="s">
        <v>41</v>
      </c>
      <c r="O95" t="s">
        <v>347</v>
      </c>
      <c r="P95" s="6" t="s">
        <v>2519</v>
      </c>
      <c r="Q95" s="7">
        <v>12</v>
      </c>
      <c r="R95">
        <v>0</v>
      </c>
      <c r="S95">
        <v>0</v>
      </c>
      <c r="U95">
        <v>13821</v>
      </c>
      <c r="V95">
        <v>13821</v>
      </c>
      <c r="W95">
        <v>0</v>
      </c>
      <c r="X95">
        <v>0</v>
      </c>
      <c r="Y95" t="s">
        <v>109</v>
      </c>
    </row>
    <row r="96" spans="1:25" x14ac:dyDescent="0.25">
      <c r="A96">
        <v>95</v>
      </c>
      <c r="B96">
        <v>71018</v>
      </c>
      <c r="C96">
        <v>0</v>
      </c>
      <c r="D96">
        <v>0</v>
      </c>
      <c r="E96" t="s">
        <v>1327</v>
      </c>
      <c r="F96" t="s">
        <v>1328</v>
      </c>
      <c r="G96">
        <v>1</v>
      </c>
      <c r="H96" s="6">
        <v>101609</v>
      </c>
      <c r="I96" s="7">
        <v>46227</v>
      </c>
      <c r="K96">
        <v>12</v>
      </c>
      <c r="L96" t="s">
        <v>40</v>
      </c>
      <c r="M96" t="s">
        <v>8</v>
      </c>
      <c r="N96" t="s">
        <v>41</v>
      </c>
      <c r="O96" t="s">
        <v>347</v>
      </c>
      <c r="P96" s="6" t="s">
        <v>2519</v>
      </c>
      <c r="Q96" s="7">
        <v>12</v>
      </c>
      <c r="R96">
        <v>0</v>
      </c>
      <c r="S96">
        <v>0</v>
      </c>
      <c r="U96">
        <v>12193</v>
      </c>
      <c r="V96">
        <v>12193</v>
      </c>
      <c r="W96">
        <v>0</v>
      </c>
      <c r="X96">
        <v>0</v>
      </c>
      <c r="Y96" t="s">
        <v>109</v>
      </c>
    </row>
    <row r="97" spans="1:25" x14ac:dyDescent="0.25">
      <c r="A97">
        <v>96</v>
      </c>
      <c r="B97">
        <v>71020</v>
      </c>
      <c r="C97">
        <v>0</v>
      </c>
      <c r="D97">
        <v>0</v>
      </c>
      <c r="E97" t="s">
        <v>743</v>
      </c>
      <c r="F97" t="s">
        <v>744</v>
      </c>
      <c r="G97">
        <v>1</v>
      </c>
      <c r="H97" s="6">
        <v>5000000</v>
      </c>
      <c r="I97" s="7">
        <v>46227</v>
      </c>
      <c r="K97">
        <v>5</v>
      </c>
      <c r="L97" t="s">
        <v>40</v>
      </c>
      <c r="M97" t="s">
        <v>7</v>
      </c>
      <c r="N97" t="s">
        <v>41</v>
      </c>
      <c r="O97" t="s">
        <v>64</v>
      </c>
      <c r="P97" s="6" t="s">
        <v>2519</v>
      </c>
      <c r="Q97" s="7">
        <v>5</v>
      </c>
      <c r="R97">
        <v>0</v>
      </c>
      <c r="S97">
        <v>0</v>
      </c>
      <c r="U97">
        <v>250000</v>
      </c>
      <c r="V97">
        <v>250000</v>
      </c>
      <c r="W97">
        <v>0</v>
      </c>
      <c r="X97">
        <v>0</v>
      </c>
      <c r="Y97" t="s">
        <v>94</v>
      </c>
    </row>
    <row r="98" spans="1:25" x14ac:dyDescent="0.25">
      <c r="A98">
        <v>97</v>
      </c>
      <c r="B98">
        <v>71019</v>
      </c>
      <c r="C98">
        <v>0</v>
      </c>
      <c r="D98">
        <v>0</v>
      </c>
      <c r="E98" t="s">
        <v>199</v>
      </c>
      <c r="F98" t="s">
        <v>200</v>
      </c>
      <c r="G98">
        <v>1</v>
      </c>
      <c r="H98" s="6">
        <v>7000000</v>
      </c>
      <c r="I98" s="7">
        <v>46227</v>
      </c>
      <c r="K98">
        <v>15</v>
      </c>
      <c r="L98" t="s">
        <v>40</v>
      </c>
      <c r="M98" t="s">
        <v>5</v>
      </c>
      <c r="N98" t="s">
        <v>41</v>
      </c>
      <c r="O98" t="s">
        <v>77</v>
      </c>
      <c r="P98" s="6" t="s">
        <v>2519</v>
      </c>
      <c r="Q98" s="7">
        <v>6</v>
      </c>
      <c r="R98">
        <v>9</v>
      </c>
      <c r="S98">
        <v>0</v>
      </c>
      <c r="U98">
        <v>1050000</v>
      </c>
      <c r="V98">
        <v>420000</v>
      </c>
      <c r="W98">
        <v>630000</v>
      </c>
      <c r="X98">
        <v>0</v>
      </c>
      <c r="Y98" t="s">
        <v>94</v>
      </c>
    </row>
    <row r="99" spans="1:25" x14ac:dyDescent="0.25">
      <c r="A99">
        <v>98</v>
      </c>
      <c r="B99">
        <v>71021</v>
      </c>
      <c r="C99">
        <v>0</v>
      </c>
      <c r="D99">
        <v>0</v>
      </c>
      <c r="E99" t="s">
        <v>775</v>
      </c>
      <c r="F99" t="s">
        <v>776</v>
      </c>
      <c r="G99">
        <v>1</v>
      </c>
      <c r="H99" s="6">
        <v>30000000</v>
      </c>
      <c r="I99" s="7">
        <v>46227</v>
      </c>
      <c r="K99">
        <v>7</v>
      </c>
      <c r="L99" t="s">
        <v>40</v>
      </c>
      <c r="M99" t="s">
        <v>9</v>
      </c>
      <c r="N99" t="s">
        <v>41</v>
      </c>
      <c r="O99" t="s">
        <v>42</v>
      </c>
      <c r="P99" s="6" t="s">
        <v>2519</v>
      </c>
      <c r="Q99" s="7">
        <v>7</v>
      </c>
      <c r="R99">
        <v>0</v>
      </c>
      <c r="S99">
        <v>0</v>
      </c>
      <c r="U99">
        <v>2100000</v>
      </c>
      <c r="V99">
        <v>2100000</v>
      </c>
      <c r="W99">
        <v>0</v>
      </c>
      <c r="X99">
        <v>0</v>
      </c>
      <c r="Y99" t="s">
        <v>67</v>
      </c>
    </row>
    <row r="100" spans="1:25" x14ac:dyDescent="0.25">
      <c r="A100">
        <v>99</v>
      </c>
      <c r="B100">
        <v>71006</v>
      </c>
      <c r="C100">
        <v>0</v>
      </c>
      <c r="D100">
        <v>0</v>
      </c>
      <c r="E100" t="s">
        <v>972</v>
      </c>
      <c r="F100" t="s">
        <v>2623</v>
      </c>
      <c r="G100">
        <v>1</v>
      </c>
      <c r="H100" s="6">
        <v>970462</v>
      </c>
      <c r="I100" s="7">
        <v>46226</v>
      </c>
      <c r="K100">
        <v>8</v>
      </c>
      <c r="L100" t="s">
        <v>40</v>
      </c>
      <c r="M100" t="s">
        <v>7</v>
      </c>
      <c r="N100" t="s">
        <v>41</v>
      </c>
      <c r="O100" t="s">
        <v>64</v>
      </c>
      <c r="P100" s="6" t="s">
        <v>2519</v>
      </c>
      <c r="Q100" s="7">
        <v>8</v>
      </c>
      <c r="R100">
        <v>0</v>
      </c>
      <c r="S100">
        <v>0</v>
      </c>
      <c r="U100">
        <v>77637</v>
      </c>
      <c r="V100">
        <v>77637</v>
      </c>
      <c r="W100">
        <v>0</v>
      </c>
      <c r="X100">
        <v>0</v>
      </c>
      <c r="Y100" t="s">
        <v>44</v>
      </c>
    </row>
    <row r="101" spans="1:25" x14ac:dyDescent="0.25">
      <c r="A101">
        <v>100</v>
      </c>
      <c r="B101">
        <v>71005</v>
      </c>
      <c r="C101">
        <v>0</v>
      </c>
      <c r="D101">
        <v>0</v>
      </c>
      <c r="E101" t="s">
        <v>834</v>
      </c>
      <c r="F101" t="s">
        <v>835</v>
      </c>
      <c r="G101">
        <v>1</v>
      </c>
      <c r="H101" s="6">
        <v>4404300</v>
      </c>
      <c r="I101" s="7">
        <v>46226</v>
      </c>
      <c r="K101">
        <v>15</v>
      </c>
      <c r="L101" t="s">
        <v>40</v>
      </c>
      <c r="M101" t="s">
        <v>5</v>
      </c>
      <c r="N101" t="s">
        <v>41</v>
      </c>
      <c r="O101" t="s">
        <v>57</v>
      </c>
      <c r="P101" s="6" t="s">
        <v>2519</v>
      </c>
      <c r="Q101" s="7">
        <v>5</v>
      </c>
      <c r="R101">
        <v>10</v>
      </c>
      <c r="S101">
        <v>0</v>
      </c>
      <c r="U101">
        <v>660645</v>
      </c>
      <c r="V101">
        <v>220215</v>
      </c>
      <c r="W101">
        <v>440430</v>
      </c>
      <c r="X101">
        <v>0</v>
      </c>
      <c r="Y101" t="s">
        <v>94</v>
      </c>
    </row>
    <row r="102" spans="1:25" x14ac:dyDescent="0.25">
      <c r="A102">
        <v>101</v>
      </c>
      <c r="B102">
        <v>71010</v>
      </c>
      <c r="C102">
        <v>0</v>
      </c>
      <c r="D102">
        <v>0</v>
      </c>
      <c r="E102" t="s">
        <v>978</v>
      </c>
      <c r="F102" t="s">
        <v>979</v>
      </c>
      <c r="G102">
        <v>1</v>
      </c>
      <c r="H102" s="6">
        <v>377555</v>
      </c>
      <c r="I102" s="7">
        <v>46226</v>
      </c>
      <c r="K102">
        <v>8</v>
      </c>
      <c r="L102" t="s">
        <v>40</v>
      </c>
      <c r="M102" t="s">
        <v>7</v>
      </c>
      <c r="N102" t="s">
        <v>41</v>
      </c>
      <c r="O102" t="s">
        <v>64</v>
      </c>
      <c r="P102" s="6" t="s">
        <v>2519</v>
      </c>
      <c r="Q102" s="7">
        <v>8</v>
      </c>
      <c r="R102">
        <v>0</v>
      </c>
      <c r="S102">
        <v>0</v>
      </c>
      <c r="U102">
        <v>30204</v>
      </c>
      <c r="V102">
        <v>30204</v>
      </c>
      <c r="W102">
        <v>0</v>
      </c>
      <c r="X102">
        <v>0</v>
      </c>
      <c r="Y102" t="s">
        <v>44</v>
      </c>
    </row>
    <row r="103" spans="1:25" x14ac:dyDescent="0.25">
      <c r="A103">
        <v>102</v>
      </c>
      <c r="B103">
        <v>71011</v>
      </c>
      <c r="C103">
        <v>0</v>
      </c>
      <c r="D103">
        <v>0</v>
      </c>
      <c r="E103" t="s">
        <v>978</v>
      </c>
      <c r="F103" t="s">
        <v>979</v>
      </c>
      <c r="G103">
        <v>1</v>
      </c>
      <c r="H103" s="6">
        <v>2379090</v>
      </c>
      <c r="I103" s="7">
        <v>46226</v>
      </c>
      <c r="K103">
        <v>8</v>
      </c>
      <c r="L103" t="s">
        <v>40</v>
      </c>
      <c r="M103" t="s">
        <v>7</v>
      </c>
      <c r="N103" t="s">
        <v>41</v>
      </c>
      <c r="O103" t="s">
        <v>64</v>
      </c>
      <c r="P103" s="6" t="s">
        <v>2519</v>
      </c>
      <c r="Q103" s="7">
        <v>8</v>
      </c>
      <c r="R103">
        <v>0</v>
      </c>
      <c r="S103">
        <v>0</v>
      </c>
      <c r="U103">
        <v>190327</v>
      </c>
      <c r="V103">
        <v>190327</v>
      </c>
      <c r="W103">
        <v>0</v>
      </c>
      <c r="X103">
        <v>0</v>
      </c>
      <c r="Y103" t="s">
        <v>44</v>
      </c>
    </row>
    <row r="104" spans="1:25" x14ac:dyDescent="0.25">
      <c r="A104">
        <v>103</v>
      </c>
      <c r="B104">
        <v>71009</v>
      </c>
      <c r="C104">
        <v>0</v>
      </c>
      <c r="D104">
        <v>0</v>
      </c>
      <c r="E104" t="s">
        <v>1475</v>
      </c>
      <c r="F104" t="s">
        <v>1476</v>
      </c>
      <c r="G104">
        <v>1</v>
      </c>
      <c r="H104" s="6">
        <v>309061</v>
      </c>
      <c r="I104" s="7">
        <v>46226</v>
      </c>
      <c r="K104">
        <v>7</v>
      </c>
      <c r="L104" t="s">
        <v>40</v>
      </c>
      <c r="M104" t="s">
        <v>5</v>
      </c>
      <c r="N104" t="s">
        <v>41</v>
      </c>
      <c r="O104" t="s">
        <v>47</v>
      </c>
      <c r="P104" s="6" t="s">
        <v>2519</v>
      </c>
      <c r="Q104" s="7">
        <v>7</v>
      </c>
      <c r="R104">
        <v>0</v>
      </c>
      <c r="S104">
        <v>0</v>
      </c>
      <c r="U104">
        <v>21634</v>
      </c>
      <c r="V104">
        <v>21634</v>
      </c>
      <c r="W104">
        <v>0</v>
      </c>
      <c r="X104">
        <v>0</v>
      </c>
      <c r="Y104" t="s">
        <v>48</v>
      </c>
    </row>
    <row r="105" spans="1:25" x14ac:dyDescent="0.25">
      <c r="A105">
        <v>104</v>
      </c>
      <c r="B105">
        <v>71008</v>
      </c>
      <c r="C105">
        <v>0</v>
      </c>
      <c r="D105">
        <v>0</v>
      </c>
      <c r="E105" t="s">
        <v>1486</v>
      </c>
      <c r="F105" t="s">
        <v>1487</v>
      </c>
      <c r="G105">
        <v>1</v>
      </c>
      <c r="H105" s="6">
        <v>2024402</v>
      </c>
      <c r="I105" s="7">
        <v>46226</v>
      </c>
      <c r="K105">
        <v>7</v>
      </c>
      <c r="L105" t="s">
        <v>40</v>
      </c>
      <c r="M105" t="s">
        <v>5</v>
      </c>
      <c r="N105" t="s">
        <v>41</v>
      </c>
      <c r="O105" t="s">
        <v>47</v>
      </c>
      <c r="P105" s="6" t="s">
        <v>2519</v>
      </c>
      <c r="Q105" s="7">
        <v>7</v>
      </c>
      <c r="R105">
        <v>0</v>
      </c>
      <c r="S105">
        <v>0</v>
      </c>
      <c r="U105">
        <v>141708</v>
      </c>
      <c r="V105">
        <v>141708</v>
      </c>
      <c r="W105">
        <v>0</v>
      </c>
      <c r="X105">
        <v>0</v>
      </c>
      <c r="Y105" t="s">
        <v>72</v>
      </c>
    </row>
    <row r="106" spans="1:25" x14ac:dyDescent="0.25">
      <c r="A106">
        <v>105</v>
      </c>
      <c r="B106">
        <v>71002</v>
      </c>
      <c r="C106">
        <v>0</v>
      </c>
      <c r="D106">
        <v>0</v>
      </c>
      <c r="E106" t="s">
        <v>2387</v>
      </c>
      <c r="F106" t="s">
        <v>2388</v>
      </c>
      <c r="G106">
        <v>1</v>
      </c>
      <c r="H106" s="6">
        <v>3498239</v>
      </c>
      <c r="I106" s="7">
        <v>46226</v>
      </c>
      <c r="K106">
        <v>8</v>
      </c>
      <c r="L106" t="s">
        <v>40</v>
      </c>
      <c r="M106" t="s">
        <v>5</v>
      </c>
      <c r="N106" t="s">
        <v>41</v>
      </c>
      <c r="O106" t="s">
        <v>57</v>
      </c>
      <c r="P106" s="6" t="s">
        <v>2519</v>
      </c>
      <c r="Q106" s="7">
        <v>8</v>
      </c>
      <c r="R106">
        <v>0</v>
      </c>
      <c r="S106">
        <v>0</v>
      </c>
      <c r="U106">
        <v>279859</v>
      </c>
      <c r="V106">
        <v>279859</v>
      </c>
      <c r="W106">
        <v>0</v>
      </c>
      <c r="X106">
        <v>0</v>
      </c>
      <c r="Y106" t="s">
        <v>2086</v>
      </c>
    </row>
    <row r="107" spans="1:25" x14ac:dyDescent="0.25">
      <c r="A107">
        <v>106</v>
      </c>
      <c r="B107">
        <v>71004</v>
      </c>
      <c r="C107">
        <v>0</v>
      </c>
      <c r="D107">
        <v>0</v>
      </c>
      <c r="E107" t="s">
        <v>2093</v>
      </c>
      <c r="F107" t="s">
        <v>2094</v>
      </c>
      <c r="G107">
        <v>1</v>
      </c>
      <c r="H107" s="6">
        <v>27250000</v>
      </c>
      <c r="I107" s="7">
        <v>46226</v>
      </c>
      <c r="K107">
        <v>7</v>
      </c>
      <c r="L107" t="s">
        <v>40</v>
      </c>
      <c r="M107" t="s">
        <v>6</v>
      </c>
      <c r="N107" t="s">
        <v>41</v>
      </c>
      <c r="O107" t="s">
        <v>64</v>
      </c>
      <c r="P107" s="6" t="s">
        <v>2519</v>
      </c>
      <c r="Q107" s="7">
        <v>7</v>
      </c>
      <c r="R107">
        <v>0</v>
      </c>
      <c r="S107">
        <v>0</v>
      </c>
      <c r="U107">
        <v>1907500</v>
      </c>
      <c r="V107">
        <v>1907500</v>
      </c>
      <c r="W107">
        <v>0</v>
      </c>
      <c r="X107">
        <v>0</v>
      </c>
      <c r="Y107" t="s">
        <v>2086</v>
      </c>
    </row>
    <row r="108" spans="1:25" x14ac:dyDescent="0.25">
      <c r="A108">
        <v>107</v>
      </c>
      <c r="B108">
        <v>71003</v>
      </c>
      <c r="C108">
        <v>0</v>
      </c>
      <c r="D108">
        <v>0</v>
      </c>
      <c r="E108" t="s">
        <v>535</v>
      </c>
      <c r="F108" t="s">
        <v>536</v>
      </c>
      <c r="G108">
        <v>1</v>
      </c>
      <c r="H108" s="6">
        <v>18437315</v>
      </c>
      <c r="I108" s="7">
        <v>46226</v>
      </c>
      <c r="K108">
        <v>15</v>
      </c>
      <c r="L108" t="s">
        <v>40</v>
      </c>
      <c r="M108" t="s">
        <v>9</v>
      </c>
      <c r="N108" t="s">
        <v>41</v>
      </c>
      <c r="O108" t="s">
        <v>42</v>
      </c>
      <c r="P108" s="6" t="s">
        <v>2519</v>
      </c>
      <c r="Q108" s="7">
        <v>5</v>
      </c>
      <c r="R108">
        <v>10</v>
      </c>
      <c r="S108">
        <v>0</v>
      </c>
      <c r="U108">
        <v>2765597</v>
      </c>
      <c r="V108">
        <v>921866</v>
      </c>
      <c r="W108">
        <v>1843732</v>
      </c>
      <c r="X108">
        <v>0</v>
      </c>
      <c r="Y108" t="s">
        <v>109</v>
      </c>
    </row>
    <row r="109" spans="1:25" x14ac:dyDescent="0.25">
      <c r="A109">
        <v>108</v>
      </c>
      <c r="B109">
        <v>71007</v>
      </c>
      <c r="C109">
        <v>0</v>
      </c>
      <c r="D109">
        <v>0</v>
      </c>
      <c r="E109" t="s">
        <v>1788</v>
      </c>
      <c r="F109" t="s">
        <v>1789</v>
      </c>
      <c r="G109">
        <v>1</v>
      </c>
      <c r="H109" s="6">
        <v>10000000</v>
      </c>
      <c r="I109" s="7">
        <v>46226</v>
      </c>
      <c r="K109">
        <v>15</v>
      </c>
      <c r="L109" t="s">
        <v>40</v>
      </c>
      <c r="M109" t="s">
        <v>5</v>
      </c>
      <c r="N109" t="s">
        <v>41</v>
      </c>
      <c r="O109" t="s">
        <v>77</v>
      </c>
      <c r="P109" s="6" t="s">
        <v>2519</v>
      </c>
      <c r="Q109" s="7">
        <v>7</v>
      </c>
      <c r="R109">
        <v>8</v>
      </c>
      <c r="S109">
        <v>0</v>
      </c>
      <c r="U109">
        <v>1500000</v>
      </c>
      <c r="V109">
        <v>700000</v>
      </c>
      <c r="W109">
        <v>800000</v>
      </c>
      <c r="X109">
        <v>0</v>
      </c>
      <c r="Y109" t="s">
        <v>48</v>
      </c>
    </row>
    <row r="110" spans="1:25" x14ac:dyDescent="0.25">
      <c r="A110">
        <v>109</v>
      </c>
      <c r="B110">
        <v>70989</v>
      </c>
      <c r="C110">
        <v>0</v>
      </c>
      <c r="D110">
        <v>0</v>
      </c>
      <c r="E110" t="s">
        <v>1942</v>
      </c>
      <c r="F110" t="s">
        <v>1943</v>
      </c>
      <c r="G110">
        <v>1</v>
      </c>
      <c r="H110" s="6">
        <v>41919118</v>
      </c>
      <c r="I110" s="7">
        <v>46225</v>
      </c>
      <c r="K110">
        <v>15</v>
      </c>
      <c r="L110" t="s">
        <v>40</v>
      </c>
      <c r="M110" t="s">
        <v>5</v>
      </c>
      <c r="N110" t="s">
        <v>41</v>
      </c>
      <c r="O110" t="s">
        <v>77</v>
      </c>
      <c r="P110" s="6" t="s">
        <v>2519</v>
      </c>
      <c r="Q110" s="7">
        <v>5.6</v>
      </c>
      <c r="R110">
        <v>9.4</v>
      </c>
      <c r="S110">
        <v>0</v>
      </c>
      <c r="U110">
        <v>6287868</v>
      </c>
      <c r="V110">
        <v>2347471</v>
      </c>
      <c r="W110">
        <v>3940397</v>
      </c>
      <c r="X110">
        <v>0</v>
      </c>
      <c r="Y110" t="s">
        <v>67</v>
      </c>
    </row>
    <row r="111" spans="1:25" x14ac:dyDescent="0.25">
      <c r="A111">
        <v>110</v>
      </c>
      <c r="B111">
        <v>70991</v>
      </c>
      <c r="C111">
        <v>0</v>
      </c>
      <c r="D111">
        <v>0</v>
      </c>
      <c r="E111" t="s">
        <v>2465</v>
      </c>
      <c r="F111" t="s">
        <v>2466</v>
      </c>
      <c r="G111">
        <v>1</v>
      </c>
      <c r="H111" s="6">
        <v>7000000</v>
      </c>
      <c r="I111" s="7">
        <v>46225</v>
      </c>
      <c r="K111">
        <v>15</v>
      </c>
      <c r="L111" t="s">
        <v>40</v>
      </c>
      <c r="M111" t="s">
        <v>5</v>
      </c>
      <c r="N111" t="s">
        <v>41</v>
      </c>
      <c r="O111" t="s">
        <v>77</v>
      </c>
      <c r="P111" s="6" t="s">
        <v>2519</v>
      </c>
      <c r="Q111" s="7">
        <v>5</v>
      </c>
      <c r="R111">
        <v>10</v>
      </c>
      <c r="S111">
        <v>0</v>
      </c>
      <c r="U111">
        <v>1050000</v>
      </c>
      <c r="V111">
        <v>350000</v>
      </c>
      <c r="W111">
        <v>700000</v>
      </c>
      <c r="X111">
        <v>0</v>
      </c>
      <c r="Y111" t="s">
        <v>48</v>
      </c>
    </row>
    <row r="112" spans="1:25" x14ac:dyDescent="0.25">
      <c r="A112">
        <v>111</v>
      </c>
      <c r="B112">
        <v>70998</v>
      </c>
      <c r="C112">
        <v>0</v>
      </c>
      <c r="D112">
        <v>0</v>
      </c>
      <c r="E112" t="s">
        <v>743</v>
      </c>
      <c r="F112" t="s">
        <v>744</v>
      </c>
      <c r="G112">
        <v>1</v>
      </c>
      <c r="H112" s="6">
        <v>3000000</v>
      </c>
      <c r="I112" s="7">
        <v>46225</v>
      </c>
      <c r="K112">
        <v>5</v>
      </c>
      <c r="L112" t="s">
        <v>40</v>
      </c>
      <c r="M112" t="s">
        <v>7</v>
      </c>
      <c r="N112" t="s">
        <v>41</v>
      </c>
      <c r="O112" t="s">
        <v>64</v>
      </c>
      <c r="P112" s="6" t="s">
        <v>2519</v>
      </c>
      <c r="Q112" s="7">
        <v>5</v>
      </c>
      <c r="R112">
        <v>0</v>
      </c>
      <c r="S112">
        <v>0</v>
      </c>
      <c r="U112">
        <v>150000</v>
      </c>
      <c r="V112">
        <v>150000</v>
      </c>
      <c r="W112">
        <v>0</v>
      </c>
      <c r="X112">
        <v>0</v>
      </c>
      <c r="Y112" t="s">
        <v>94</v>
      </c>
    </row>
    <row r="113" spans="1:25" x14ac:dyDescent="0.25">
      <c r="A113">
        <v>112</v>
      </c>
      <c r="B113">
        <v>70996</v>
      </c>
      <c r="C113">
        <v>0</v>
      </c>
      <c r="D113">
        <v>0</v>
      </c>
      <c r="E113" t="s">
        <v>3025</v>
      </c>
      <c r="F113" t="s">
        <v>3026</v>
      </c>
      <c r="G113">
        <v>1</v>
      </c>
      <c r="H113" s="6">
        <v>1043478</v>
      </c>
      <c r="I113" s="7">
        <v>46225</v>
      </c>
      <c r="K113">
        <v>8</v>
      </c>
      <c r="L113" t="s">
        <v>40</v>
      </c>
      <c r="M113" t="s">
        <v>5</v>
      </c>
      <c r="N113" t="s">
        <v>41</v>
      </c>
      <c r="O113" t="s">
        <v>57</v>
      </c>
      <c r="P113" s="6" t="s">
        <v>2519</v>
      </c>
      <c r="Q113" s="7">
        <v>8</v>
      </c>
      <c r="R113">
        <v>0</v>
      </c>
      <c r="S113">
        <v>0</v>
      </c>
      <c r="U113">
        <v>83478</v>
      </c>
      <c r="V113">
        <v>83478</v>
      </c>
      <c r="W113">
        <v>0</v>
      </c>
      <c r="X113">
        <v>0</v>
      </c>
      <c r="Y113" t="s">
        <v>48</v>
      </c>
    </row>
    <row r="114" spans="1:25" x14ac:dyDescent="0.25">
      <c r="A114">
        <v>113</v>
      </c>
      <c r="B114">
        <v>70994</v>
      </c>
      <c r="C114">
        <v>0</v>
      </c>
      <c r="D114">
        <v>0</v>
      </c>
      <c r="E114" t="s">
        <v>3027</v>
      </c>
      <c r="F114" t="s">
        <v>3028</v>
      </c>
      <c r="G114">
        <v>1</v>
      </c>
      <c r="H114" s="6">
        <v>1304348</v>
      </c>
      <c r="I114" s="7">
        <v>46225</v>
      </c>
      <c r="K114">
        <v>8</v>
      </c>
      <c r="L114" t="s">
        <v>40</v>
      </c>
      <c r="M114" t="s">
        <v>5</v>
      </c>
      <c r="N114" t="s">
        <v>41</v>
      </c>
      <c r="O114" t="s">
        <v>57</v>
      </c>
      <c r="P114" s="6" t="s">
        <v>2519</v>
      </c>
      <c r="Q114" s="7">
        <v>8</v>
      </c>
      <c r="R114">
        <v>0</v>
      </c>
      <c r="S114">
        <v>0</v>
      </c>
      <c r="U114">
        <v>104348</v>
      </c>
      <c r="V114">
        <v>104348</v>
      </c>
      <c r="W114">
        <v>0</v>
      </c>
      <c r="X114">
        <v>0</v>
      </c>
      <c r="Y114" t="s">
        <v>48</v>
      </c>
    </row>
    <row r="115" spans="1:25" x14ac:dyDescent="0.25">
      <c r="A115">
        <v>114</v>
      </c>
      <c r="B115">
        <v>70995</v>
      </c>
      <c r="C115">
        <v>0</v>
      </c>
      <c r="D115">
        <v>0</v>
      </c>
      <c r="E115" t="s">
        <v>2461</v>
      </c>
      <c r="F115" t="s">
        <v>2462</v>
      </c>
      <c r="G115">
        <v>1</v>
      </c>
      <c r="H115" s="6">
        <v>241583</v>
      </c>
      <c r="I115" s="7">
        <v>46225</v>
      </c>
      <c r="K115">
        <v>8</v>
      </c>
      <c r="L115" t="s">
        <v>40</v>
      </c>
      <c r="M115" t="s">
        <v>5</v>
      </c>
      <c r="N115" t="s">
        <v>41</v>
      </c>
      <c r="O115" t="s">
        <v>57</v>
      </c>
      <c r="P115" s="6" t="s">
        <v>2519</v>
      </c>
      <c r="Q115" s="7">
        <v>8</v>
      </c>
      <c r="R115">
        <v>0</v>
      </c>
      <c r="S115">
        <v>0</v>
      </c>
      <c r="U115">
        <v>19327</v>
      </c>
      <c r="V115">
        <v>19327</v>
      </c>
      <c r="W115">
        <v>0</v>
      </c>
      <c r="X115">
        <v>0</v>
      </c>
      <c r="Y115" t="s">
        <v>44</v>
      </c>
    </row>
    <row r="116" spans="1:25" x14ac:dyDescent="0.25">
      <c r="A116">
        <v>115</v>
      </c>
      <c r="B116">
        <v>71000</v>
      </c>
      <c r="C116">
        <v>0</v>
      </c>
      <c r="D116">
        <v>0</v>
      </c>
      <c r="E116" t="s">
        <v>984</v>
      </c>
      <c r="F116" t="s">
        <v>985</v>
      </c>
      <c r="G116">
        <v>1</v>
      </c>
      <c r="H116" s="6">
        <v>4000000</v>
      </c>
      <c r="I116" s="7">
        <v>46225</v>
      </c>
      <c r="K116">
        <v>15</v>
      </c>
      <c r="L116" t="s">
        <v>40</v>
      </c>
      <c r="M116" t="s">
        <v>5</v>
      </c>
      <c r="N116" t="s">
        <v>41</v>
      </c>
      <c r="O116" t="s">
        <v>47</v>
      </c>
      <c r="P116" s="6" t="s">
        <v>2519</v>
      </c>
      <c r="Q116" s="7">
        <v>4</v>
      </c>
      <c r="R116">
        <v>11</v>
      </c>
      <c r="S116">
        <v>0</v>
      </c>
      <c r="U116">
        <v>600000</v>
      </c>
      <c r="V116">
        <v>160000</v>
      </c>
      <c r="W116">
        <v>440000</v>
      </c>
      <c r="X116">
        <v>0</v>
      </c>
      <c r="Y116" t="s">
        <v>109</v>
      </c>
    </row>
    <row r="117" spans="1:25" x14ac:dyDescent="0.25">
      <c r="A117">
        <v>116</v>
      </c>
      <c r="B117">
        <v>70997</v>
      </c>
      <c r="C117">
        <v>0</v>
      </c>
      <c r="D117">
        <v>0</v>
      </c>
      <c r="E117" t="s">
        <v>2369</v>
      </c>
      <c r="F117" t="s">
        <v>2370</v>
      </c>
      <c r="G117">
        <v>1</v>
      </c>
      <c r="H117" s="6">
        <v>1110870</v>
      </c>
      <c r="I117" s="7">
        <v>46225</v>
      </c>
      <c r="K117">
        <v>8</v>
      </c>
      <c r="L117" t="s">
        <v>40</v>
      </c>
      <c r="M117" t="s">
        <v>5</v>
      </c>
      <c r="N117" t="s">
        <v>41</v>
      </c>
      <c r="O117" t="s">
        <v>57</v>
      </c>
      <c r="P117" s="6" t="s">
        <v>2519</v>
      </c>
      <c r="Q117" s="7">
        <v>8</v>
      </c>
      <c r="R117">
        <v>0</v>
      </c>
      <c r="S117">
        <v>0</v>
      </c>
      <c r="U117">
        <v>88870</v>
      </c>
      <c r="V117">
        <v>88870</v>
      </c>
      <c r="W117">
        <v>0</v>
      </c>
      <c r="X117">
        <v>0</v>
      </c>
      <c r="Y117" t="s">
        <v>48</v>
      </c>
    </row>
    <row r="118" spans="1:25" x14ac:dyDescent="0.25">
      <c r="A118">
        <v>117</v>
      </c>
      <c r="B118">
        <v>70992</v>
      </c>
      <c r="C118">
        <v>0</v>
      </c>
      <c r="D118">
        <v>0</v>
      </c>
      <c r="E118" t="s">
        <v>2202</v>
      </c>
      <c r="F118" t="s">
        <v>2203</v>
      </c>
      <c r="G118">
        <v>1</v>
      </c>
      <c r="H118" s="6">
        <v>4494178</v>
      </c>
      <c r="I118" s="7">
        <v>46225</v>
      </c>
      <c r="K118">
        <v>15</v>
      </c>
      <c r="L118" t="s">
        <v>40</v>
      </c>
      <c r="M118" t="s">
        <v>5</v>
      </c>
      <c r="N118" t="s">
        <v>41</v>
      </c>
      <c r="O118" t="s">
        <v>54</v>
      </c>
      <c r="P118" s="6" t="s">
        <v>2519</v>
      </c>
      <c r="Q118" s="7">
        <v>15</v>
      </c>
      <c r="R118">
        <v>0</v>
      </c>
      <c r="S118">
        <v>0</v>
      </c>
      <c r="U118">
        <v>674127</v>
      </c>
      <c r="V118">
        <v>674127</v>
      </c>
      <c r="W118">
        <v>0</v>
      </c>
      <c r="X118">
        <v>0</v>
      </c>
      <c r="Y118" t="s">
        <v>2086</v>
      </c>
    </row>
    <row r="119" spans="1:25" x14ac:dyDescent="0.25">
      <c r="A119">
        <v>118</v>
      </c>
      <c r="B119">
        <v>70990</v>
      </c>
      <c r="C119">
        <v>0</v>
      </c>
      <c r="D119">
        <v>0</v>
      </c>
      <c r="E119" t="s">
        <v>2347</v>
      </c>
      <c r="F119" t="s">
        <v>2348</v>
      </c>
      <c r="G119">
        <v>1</v>
      </c>
      <c r="H119" s="6">
        <v>60000000</v>
      </c>
      <c r="I119" s="7">
        <v>46225</v>
      </c>
      <c r="K119">
        <v>15</v>
      </c>
      <c r="L119" t="s">
        <v>40</v>
      </c>
      <c r="M119" t="s">
        <v>5</v>
      </c>
      <c r="N119" t="s">
        <v>41</v>
      </c>
      <c r="O119" t="s">
        <v>47</v>
      </c>
      <c r="P119" s="6" t="s">
        <v>2519</v>
      </c>
      <c r="Q119" s="7">
        <v>2.8</v>
      </c>
      <c r="R119">
        <v>12.2</v>
      </c>
      <c r="S119">
        <v>0</v>
      </c>
      <c r="U119">
        <v>9000000</v>
      </c>
      <c r="V119">
        <v>1680000</v>
      </c>
      <c r="W119">
        <v>7320000</v>
      </c>
      <c r="X119">
        <v>0</v>
      </c>
      <c r="Y119" t="s">
        <v>48</v>
      </c>
    </row>
    <row r="120" spans="1:25" x14ac:dyDescent="0.25">
      <c r="A120">
        <v>119</v>
      </c>
      <c r="B120">
        <v>70999</v>
      </c>
      <c r="C120">
        <v>0</v>
      </c>
      <c r="D120">
        <v>0</v>
      </c>
      <c r="E120" t="s">
        <v>970</v>
      </c>
      <c r="F120" t="s">
        <v>971</v>
      </c>
      <c r="G120">
        <v>1</v>
      </c>
      <c r="H120" s="6">
        <v>6000000</v>
      </c>
      <c r="I120" s="7">
        <v>46225</v>
      </c>
      <c r="K120">
        <v>15</v>
      </c>
      <c r="L120" t="s">
        <v>40</v>
      </c>
      <c r="M120" t="s">
        <v>5</v>
      </c>
      <c r="N120" t="s">
        <v>41</v>
      </c>
      <c r="O120" t="s">
        <v>47</v>
      </c>
      <c r="P120" s="6" t="s">
        <v>2519</v>
      </c>
      <c r="Q120" s="7">
        <v>4</v>
      </c>
      <c r="R120">
        <v>11</v>
      </c>
      <c r="S120">
        <v>0</v>
      </c>
      <c r="U120">
        <v>900000</v>
      </c>
      <c r="V120">
        <v>240000</v>
      </c>
      <c r="W120">
        <v>660000</v>
      </c>
      <c r="X120">
        <v>0</v>
      </c>
      <c r="Y120" t="s">
        <v>109</v>
      </c>
    </row>
    <row r="121" spans="1:25" x14ac:dyDescent="0.25">
      <c r="A121">
        <v>120</v>
      </c>
      <c r="B121">
        <v>70982</v>
      </c>
      <c r="C121">
        <v>0</v>
      </c>
      <c r="D121">
        <v>0</v>
      </c>
      <c r="E121" t="s">
        <v>1471</v>
      </c>
      <c r="F121" t="s">
        <v>1472</v>
      </c>
      <c r="G121">
        <v>1</v>
      </c>
      <c r="H121" s="6">
        <v>31824924</v>
      </c>
      <c r="I121" s="7">
        <v>46224</v>
      </c>
      <c r="K121">
        <v>15</v>
      </c>
      <c r="L121" t="s">
        <v>40</v>
      </c>
      <c r="M121" t="s">
        <v>5</v>
      </c>
      <c r="N121" t="s">
        <v>41</v>
      </c>
      <c r="O121" t="s">
        <v>47</v>
      </c>
      <c r="P121" s="6" t="s">
        <v>2519</v>
      </c>
      <c r="Q121" s="7">
        <v>6</v>
      </c>
      <c r="R121">
        <v>9</v>
      </c>
      <c r="S121">
        <v>0</v>
      </c>
      <c r="U121">
        <v>4773739</v>
      </c>
      <c r="V121">
        <v>1909495</v>
      </c>
      <c r="W121">
        <v>2864243</v>
      </c>
      <c r="X121">
        <v>0</v>
      </c>
      <c r="Y121" t="s">
        <v>444</v>
      </c>
    </row>
    <row r="122" spans="1:25" x14ac:dyDescent="0.25">
      <c r="A122">
        <v>121</v>
      </c>
      <c r="B122">
        <v>70976</v>
      </c>
      <c r="C122">
        <v>0</v>
      </c>
      <c r="D122">
        <v>0</v>
      </c>
      <c r="E122" t="s">
        <v>1196</v>
      </c>
      <c r="F122" t="s">
        <v>1197</v>
      </c>
      <c r="G122">
        <v>1</v>
      </c>
      <c r="H122" s="6">
        <v>6640719</v>
      </c>
      <c r="I122" s="7">
        <v>46224</v>
      </c>
      <c r="K122">
        <v>5</v>
      </c>
      <c r="L122" t="s">
        <v>40</v>
      </c>
      <c r="M122" t="s">
        <v>9</v>
      </c>
      <c r="N122" t="s">
        <v>41</v>
      </c>
      <c r="O122" t="s">
        <v>42</v>
      </c>
      <c r="P122" s="6" t="s">
        <v>2519</v>
      </c>
      <c r="Q122" s="7">
        <v>5</v>
      </c>
      <c r="R122">
        <v>0</v>
      </c>
      <c r="S122">
        <v>0</v>
      </c>
      <c r="U122">
        <v>332036</v>
      </c>
      <c r="V122">
        <v>332036</v>
      </c>
      <c r="W122">
        <v>0</v>
      </c>
      <c r="X122">
        <v>0</v>
      </c>
      <c r="Y122" t="s">
        <v>112</v>
      </c>
    </row>
    <row r="123" spans="1:25" x14ac:dyDescent="0.25">
      <c r="A123">
        <v>122</v>
      </c>
      <c r="B123">
        <v>70975</v>
      </c>
      <c r="C123">
        <v>0</v>
      </c>
      <c r="D123">
        <v>0</v>
      </c>
      <c r="E123" t="s">
        <v>1216</v>
      </c>
      <c r="F123" t="s">
        <v>1217</v>
      </c>
      <c r="G123">
        <v>1</v>
      </c>
      <c r="H123" s="6">
        <v>1717854</v>
      </c>
      <c r="I123" s="7">
        <v>46224</v>
      </c>
      <c r="K123">
        <v>5</v>
      </c>
      <c r="L123" t="s">
        <v>40</v>
      </c>
      <c r="M123" t="s">
        <v>9</v>
      </c>
      <c r="N123" t="s">
        <v>41</v>
      </c>
      <c r="O123" t="s">
        <v>42</v>
      </c>
      <c r="P123" s="6" t="s">
        <v>2519</v>
      </c>
      <c r="Q123" s="7">
        <v>5</v>
      </c>
      <c r="R123">
        <v>0</v>
      </c>
      <c r="S123">
        <v>0</v>
      </c>
      <c r="U123">
        <v>85893</v>
      </c>
      <c r="V123">
        <v>85893</v>
      </c>
      <c r="W123">
        <v>0</v>
      </c>
      <c r="X123">
        <v>0</v>
      </c>
      <c r="Y123" t="s">
        <v>112</v>
      </c>
    </row>
    <row r="124" spans="1:25" x14ac:dyDescent="0.25">
      <c r="A124">
        <v>123</v>
      </c>
      <c r="B124">
        <v>70978</v>
      </c>
      <c r="C124">
        <v>0</v>
      </c>
      <c r="D124">
        <v>0</v>
      </c>
      <c r="E124" t="s">
        <v>1175</v>
      </c>
      <c r="F124" t="s">
        <v>1176</v>
      </c>
      <c r="G124">
        <v>1</v>
      </c>
      <c r="H124" s="6">
        <v>203512</v>
      </c>
      <c r="I124" s="7">
        <v>46224</v>
      </c>
      <c r="K124">
        <v>5</v>
      </c>
      <c r="L124" t="s">
        <v>40</v>
      </c>
      <c r="M124" t="s">
        <v>9</v>
      </c>
      <c r="N124" t="s">
        <v>41</v>
      </c>
      <c r="O124" t="s">
        <v>42</v>
      </c>
      <c r="P124" s="6" t="s">
        <v>2519</v>
      </c>
      <c r="Q124" s="7">
        <v>5</v>
      </c>
      <c r="R124">
        <v>0</v>
      </c>
      <c r="S124">
        <v>0</v>
      </c>
      <c r="U124">
        <v>10176</v>
      </c>
      <c r="V124">
        <v>10176</v>
      </c>
      <c r="W124">
        <v>0</v>
      </c>
      <c r="X124">
        <v>0</v>
      </c>
      <c r="Y124" t="s">
        <v>44</v>
      </c>
    </row>
    <row r="125" spans="1:25" x14ac:dyDescent="0.25">
      <c r="A125">
        <v>124</v>
      </c>
      <c r="B125">
        <v>70977</v>
      </c>
      <c r="C125">
        <v>0</v>
      </c>
      <c r="D125">
        <v>0</v>
      </c>
      <c r="E125" t="s">
        <v>2626</v>
      </c>
      <c r="F125" t="s">
        <v>2627</v>
      </c>
      <c r="G125">
        <v>1</v>
      </c>
      <c r="H125" s="6">
        <v>25336</v>
      </c>
      <c r="I125" s="7">
        <v>46224</v>
      </c>
      <c r="K125">
        <v>5</v>
      </c>
      <c r="L125" t="s">
        <v>40</v>
      </c>
      <c r="M125" t="s">
        <v>9</v>
      </c>
      <c r="N125" t="s">
        <v>41</v>
      </c>
      <c r="O125" t="s">
        <v>42</v>
      </c>
      <c r="P125" s="6" t="s">
        <v>2519</v>
      </c>
      <c r="Q125" s="7">
        <v>5</v>
      </c>
      <c r="R125">
        <v>0</v>
      </c>
      <c r="S125">
        <v>0</v>
      </c>
      <c r="U125">
        <v>1267</v>
      </c>
      <c r="V125">
        <v>1267</v>
      </c>
      <c r="W125">
        <v>0</v>
      </c>
      <c r="X125">
        <v>0</v>
      </c>
      <c r="Y125" t="s">
        <v>2086</v>
      </c>
    </row>
    <row r="126" spans="1:25" x14ac:dyDescent="0.25">
      <c r="A126">
        <v>125</v>
      </c>
      <c r="B126">
        <v>70980</v>
      </c>
      <c r="C126">
        <v>0</v>
      </c>
      <c r="D126">
        <v>0</v>
      </c>
      <c r="E126" t="s">
        <v>1188</v>
      </c>
      <c r="F126" t="s">
        <v>1189</v>
      </c>
      <c r="G126">
        <v>1</v>
      </c>
      <c r="H126" s="6">
        <v>1434300</v>
      </c>
      <c r="I126" s="7">
        <v>46224</v>
      </c>
      <c r="K126">
        <v>5</v>
      </c>
      <c r="L126" t="s">
        <v>40</v>
      </c>
      <c r="M126" t="s">
        <v>9</v>
      </c>
      <c r="N126" t="s">
        <v>41</v>
      </c>
      <c r="O126" t="s">
        <v>42</v>
      </c>
      <c r="P126" s="6" t="s">
        <v>2519</v>
      </c>
      <c r="Q126" s="7">
        <v>5</v>
      </c>
      <c r="R126">
        <v>0</v>
      </c>
      <c r="S126">
        <v>0</v>
      </c>
      <c r="U126">
        <v>71715</v>
      </c>
      <c r="V126">
        <v>71715</v>
      </c>
      <c r="W126">
        <v>0</v>
      </c>
      <c r="X126">
        <v>0</v>
      </c>
      <c r="Y126" t="s">
        <v>44</v>
      </c>
    </row>
    <row r="127" spans="1:25" x14ac:dyDescent="0.25">
      <c r="A127">
        <v>126</v>
      </c>
      <c r="B127">
        <v>70979</v>
      </c>
      <c r="C127">
        <v>0</v>
      </c>
      <c r="D127">
        <v>0</v>
      </c>
      <c r="E127" t="s">
        <v>1190</v>
      </c>
      <c r="F127" t="s">
        <v>1191</v>
      </c>
      <c r="G127">
        <v>1</v>
      </c>
      <c r="H127" s="6">
        <v>278268</v>
      </c>
      <c r="I127" s="7">
        <v>46224</v>
      </c>
      <c r="K127">
        <v>5</v>
      </c>
      <c r="L127" t="s">
        <v>40</v>
      </c>
      <c r="M127" t="s">
        <v>9</v>
      </c>
      <c r="N127" t="s">
        <v>41</v>
      </c>
      <c r="O127" t="s">
        <v>42</v>
      </c>
      <c r="P127" s="6" t="s">
        <v>2519</v>
      </c>
      <c r="Q127" s="7">
        <v>5</v>
      </c>
      <c r="R127">
        <v>0</v>
      </c>
      <c r="S127">
        <v>0</v>
      </c>
      <c r="U127">
        <v>13913</v>
      </c>
      <c r="V127">
        <v>13913</v>
      </c>
      <c r="W127">
        <v>0</v>
      </c>
      <c r="X127">
        <v>0</v>
      </c>
      <c r="Y127" t="s">
        <v>44</v>
      </c>
    </row>
    <row r="128" spans="1:25" x14ac:dyDescent="0.25">
      <c r="A128">
        <v>127</v>
      </c>
      <c r="B128">
        <v>70974</v>
      </c>
      <c r="C128">
        <v>0</v>
      </c>
      <c r="D128">
        <v>0</v>
      </c>
      <c r="E128" t="s">
        <v>1272</v>
      </c>
      <c r="F128" t="s">
        <v>1273</v>
      </c>
      <c r="G128">
        <v>1</v>
      </c>
      <c r="H128" s="6">
        <v>1731819</v>
      </c>
      <c r="I128" s="7">
        <v>46224</v>
      </c>
      <c r="K128">
        <v>5</v>
      </c>
      <c r="L128" t="s">
        <v>40</v>
      </c>
      <c r="M128" t="s">
        <v>9</v>
      </c>
      <c r="N128" t="s">
        <v>41</v>
      </c>
      <c r="O128" t="s">
        <v>42</v>
      </c>
      <c r="P128" s="6" t="s">
        <v>2519</v>
      </c>
      <c r="Q128" s="7">
        <v>5</v>
      </c>
      <c r="R128">
        <v>0</v>
      </c>
      <c r="S128">
        <v>0</v>
      </c>
      <c r="U128">
        <v>86591</v>
      </c>
      <c r="V128">
        <v>86591</v>
      </c>
      <c r="W128">
        <v>0</v>
      </c>
      <c r="X128">
        <v>0</v>
      </c>
      <c r="Y128" t="s">
        <v>44</v>
      </c>
    </row>
    <row r="129" spans="1:25" x14ac:dyDescent="0.25">
      <c r="A129">
        <v>128</v>
      </c>
      <c r="B129">
        <v>70971</v>
      </c>
      <c r="C129">
        <v>0</v>
      </c>
      <c r="D129">
        <v>0</v>
      </c>
      <c r="E129" t="s">
        <v>1250</v>
      </c>
      <c r="F129" t="s">
        <v>1251</v>
      </c>
      <c r="G129">
        <v>1</v>
      </c>
      <c r="H129" s="6">
        <v>1913460</v>
      </c>
      <c r="I129" s="7">
        <v>46224</v>
      </c>
      <c r="K129">
        <v>5</v>
      </c>
      <c r="L129" t="s">
        <v>40</v>
      </c>
      <c r="M129" t="s">
        <v>9</v>
      </c>
      <c r="N129" t="s">
        <v>41</v>
      </c>
      <c r="O129" t="s">
        <v>42</v>
      </c>
      <c r="P129" s="6" t="s">
        <v>2519</v>
      </c>
      <c r="Q129" s="7">
        <v>5</v>
      </c>
      <c r="R129">
        <v>0</v>
      </c>
      <c r="S129">
        <v>0</v>
      </c>
      <c r="U129">
        <v>95673</v>
      </c>
      <c r="V129">
        <v>95673</v>
      </c>
      <c r="W129">
        <v>0</v>
      </c>
      <c r="X129">
        <v>0</v>
      </c>
      <c r="Y129" t="s">
        <v>44</v>
      </c>
    </row>
    <row r="130" spans="1:25" x14ac:dyDescent="0.25">
      <c r="A130">
        <v>129</v>
      </c>
      <c r="B130">
        <v>70973</v>
      </c>
      <c r="C130">
        <v>0</v>
      </c>
      <c r="D130">
        <v>0</v>
      </c>
      <c r="E130" t="s">
        <v>1276</v>
      </c>
      <c r="F130" t="s">
        <v>1277</v>
      </c>
      <c r="G130">
        <v>1</v>
      </c>
      <c r="H130" s="6">
        <v>4330589</v>
      </c>
      <c r="I130" s="7">
        <v>46224</v>
      </c>
      <c r="K130">
        <v>5</v>
      </c>
      <c r="L130" t="s">
        <v>40</v>
      </c>
      <c r="M130" t="s">
        <v>9</v>
      </c>
      <c r="N130" t="s">
        <v>41</v>
      </c>
      <c r="O130" t="s">
        <v>42</v>
      </c>
      <c r="P130" s="6" t="s">
        <v>2519</v>
      </c>
      <c r="Q130" s="7">
        <v>5</v>
      </c>
      <c r="R130">
        <v>0</v>
      </c>
      <c r="S130">
        <v>0</v>
      </c>
      <c r="U130">
        <v>216529</v>
      </c>
      <c r="V130">
        <v>216529</v>
      </c>
      <c r="W130">
        <v>0</v>
      </c>
      <c r="X130">
        <v>0</v>
      </c>
      <c r="Y130" t="s">
        <v>44</v>
      </c>
    </row>
    <row r="131" spans="1:25" x14ac:dyDescent="0.25">
      <c r="A131">
        <v>130</v>
      </c>
      <c r="B131">
        <v>70972</v>
      </c>
      <c r="C131">
        <v>0</v>
      </c>
      <c r="D131">
        <v>0</v>
      </c>
      <c r="E131" t="s">
        <v>1278</v>
      </c>
      <c r="F131" t="s">
        <v>1279</v>
      </c>
      <c r="G131">
        <v>1</v>
      </c>
      <c r="H131" s="6">
        <v>1379128</v>
      </c>
      <c r="I131" s="7">
        <v>46224</v>
      </c>
      <c r="K131">
        <v>5</v>
      </c>
      <c r="L131" t="s">
        <v>40</v>
      </c>
      <c r="M131" t="s">
        <v>9</v>
      </c>
      <c r="N131" t="s">
        <v>41</v>
      </c>
      <c r="O131" t="s">
        <v>42</v>
      </c>
      <c r="P131" s="6" t="s">
        <v>2519</v>
      </c>
      <c r="Q131" s="7">
        <v>5</v>
      </c>
      <c r="R131">
        <v>0</v>
      </c>
      <c r="S131">
        <v>0</v>
      </c>
      <c r="U131">
        <v>68956</v>
      </c>
      <c r="V131">
        <v>68956</v>
      </c>
      <c r="W131">
        <v>0</v>
      </c>
      <c r="X131">
        <v>0</v>
      </c>
      <c r="Y131" t="s">
        <v>44</v>
      </c>
    </row>
    <row r="132" spans="1:25" x14ac:dyDescent="0.25">
      <c r="A132">
        <v>131</v>
      </c>
      <c r="B132">
        <v>70970</v>
      </c>
      <c r="C132">
        <v>0</v>
      </c>
      <c r="D132">
        <v>0</v>
      </c>
      <c r="E132" t="s">
        <v>1254</v>
      </c>
      <c r="F132" t="s">
        <v>1255</v>
      </c>
      <c r="G132">
        <v>1</v>
      </c>
      <c r="H132" s="6">
        <v>1534883</v>
      </c>
      <c r="I132" s="7">
        <v>46224</v>
      </c>
      <c r="K132">
        <v>5</v>
      </c>
      <c r="L132" t="s">
        <v>40</v>
      </c>
      <c r="M132" t="s">
        <v>9</v>
      </c>
      <c r="N132" t="s">
        <v>41</v>
      </c>
      <c r="O132" t="s">
        <v>42</v>
      </c>
      <c r="P132" s="6" t="s">
        <v>2519</v>
      </c>
      <c r="Q132" s="7">
        <v>5</v>
      </c>
      <c r="R132">
        <v>0</v>
      </c>
      <c r="S132">
        <v>0</v>
      </c>
      <c r="U132">
        <v>76744</v>
      </c>
      <c r="V132">
        <v>76744</v>
      </c>
      <c r="W132">
        <v>0</v>
      </c>
      <c r="X132">
        <v>0</v>
      </c>
      <c r="Y132" t="s">
        <v>44</v>
      </c>
    </row>
    <row r="133" spans="1:25" x14ac:dyDescent="0.25">
      <c r="A133">
        <v>132</v>
      </c>
      <c r="B133">
        <v>70969</v>
      </c>
      <c r="C133">
        <v>0</v>
      </c>
      <c r="D133">
        <v>0</v>
      </c>
      <c r="E133" t="s">
        <v>1256</v>
      </c>
      <c r="F133" t="s">
        <v>1257</v>
      </c>
      <c r="G133">
        <v>1</v>
      </c>
      <c r="H133" s="6">
        <v>1953840</v>
      </c>
      <c r="I133" s="7">
        <v>46224</v>
      </c>
      <c r="K133">
        <v>5</v>
      </c>
      <c r="L133" t="s">
        <v>40</v>
      </c>
      <c r="M133" t="s">
        <v>9</v>
      </c>
      <c r="N133" t="s">
        <v>41</v>
      </c>
      <c r="O133" t="s">
        <v>42</v>
      </c>
      <c r="P133" s="6" t="s">
        <v>2519</v>
      </c>
      <c r="Q133" s="7">
        <v>5</v>
      </c>
      <c r="R133">
        <v>0</v>
      </c>
      <c r="S133">
        <v>0</v>
      </c>
      <c r="U133">
        <v>97692</v>
      </c>
      <c r="V133">
        <v>97692</v>
      </c>
      <c r="W133">
        <v>0</v>
      </c>
      <c r="X133">
        <v>0</v>
      </c>
      <c r="Y133" t="s">
        <v>44</v>
      </c>
    </row>
    <row r="134" spans="1:25" x14ac:dyDescent="0.25">
      <c r="A134">
        <v>133</v>
      </c>
      <c r="B134">
        <v>70967</v>
      </c>
      <c r="C134">
        <v>0</v>
      </c>
      <c r="D134">
        <v>0</v>
      </c>
      <c r="E134" t="s">
        <v>1260</v>
      </c>
      <c r="F134" t="s">
        <v>1261</v>
      </c>
      <c r="G134">
        <v>1</v>
      </c>
      <c r="H134" s="6">
        <v>1972064</v>
      </c>
      <c r="I134" s="7">
        <v>46224</v>
      </c>
      <c r="K134">
        <v>5</v>
      </c>
      <c r="L134" t="s">
        <v>40</v>
      </c>
      <c r="M134" t="s">
        <v>9</v>
      </c>
      <c r="N134" t="s">
        <v>41</v>
      </c>
      <c r="O134" t="s">
        <v>42</v>
      </c>
      <c r="P134" s="6" t="s">
        <v>2519</v>
      </c>
      <c r="Q134" s="7">
        <v>5</v>
      </c>
      <c r="R134">
        <v>0</v>
      </c>
      <c r="S134">
        <v>0</v>
      </c>
      <c r="U134">
        <v>98603</v>
      </c>
      <c r="V134">
        <v>98603</v>
      </c>
      <c r="W134">
        <v>0</v>
      </c>
      <c r="X134">
        <v>0</v>
      </c>
      <c r="Y134" t="s">
        <v>44</v>
      </c>
    </row>
    <row r="135" spans="1:25" x14ac:dyDescent="0.25">
      <c r="A135">
        <v>134</v>
      </c>
      <c r="B135">
        <v>70981</v>
      </c>
      <c r="C135">
        <v>0</v>
      </c>
      <c r="D135">
        <v>0</v>
      </c>
      <c r="E135" t="s">
        <v>2459</v>
      </c>
      <c r="F135" t="s">
        <v>2460</v>
      </c>
      <c r="G135">
        <v>1</v>
      </c>
      <c r="H135" s="6">
        <v>14500000</v>
      </c>
      <c r="I135" s="7">
        <v>46224</v>
      </c>
      <c r="K135">
        <v>15</v>
      </c>
      <c r="L135" t="s">
        <v>40</v>
      </c>
      <c r="M135" t="s">
        <v>5</v>
      </c>
      <c r="N135" t="s">
        <v>41</v>
      </c>
      <c r="O135" t="s">
        <v>77</v>
      </c>
      <c r="P135" s="6" t="s">
        <v>2519</v>
      </c>
      <c r="Q135" s="7">
        <v>5</v>
      </c>
      <c r="R135">
        <v>10</v>
      </c>
      <c r="S135">
        <v>0</v>
      </c>
      <c r="U135">
        <v>2175000</v>
      </c>
      <c r="V135">
        <v>725000</v>
      </c>
      <c r="W135">
        <v>1450000</v>
      </c>
      <c r="X135">
        <v>0</v>
      </c>
      <c r="Y135" t="s">
        <v>48</v>
      </c>
    </row>
    <row r="136" spans="1:25" x14ac:dyDescent="0.25">
      <c r="A136">
        <v>135</v>
      </c>
      <c r="B136">
        <v>70968</v>
      </c>
      <c r="C136">
        <v>0</v>
      </c>
      <c r="D136">
        <v>0</v>
      </c>
      <c r="E136" t="s">
        <v>1258</v>
      </c>
      <c r="F136" t="s">
        <v>1259</v>
      </c>
      <c r="G136">
        <v>1</v>
      </c>
      <c r="H136" s="6">
        <v>1010583</v>
      </c>
      <c r="I136" s="7">
        <v>46224</v>
      </c>
      <c r="K136">
        <v>5</v>
      </c>
      <c r="L136" t="s">
        <v>40</v>
      </c>
      <c r="M136" t="s">
        <v>9</v>
      </c>
      <c r="N136" t="s">
        <v>41</v>
      </c>
      <c r="O136" t="s">
        <v>42</v>
      </c>
      <c r="P136" s="6" t="s">
        <v>2519</v>
      </c>
      <c r="Q136" s="7">
        <v>5</v>
      </c>
      <c r="R136">
        <v>0</v>
      </c>
      <c r="S136">
        <v>0</v>
      </c>
      <c r="U136">
        <v>50529</v>
      </c>
      <c r="V136">
        <v>50529</v>
      </c>
      <c r="W136">
        <v>0</v>
      </c>
      <c r="X136">
        <v>0</v>
      </c>
      <c r="Y136" t="s">
        <v>44</v>
      </c>
    </row>
    <row r="137" spans="1:25" x14ac:dyDescent="0.25">
      <c r="A137">
        <v>136</v>
      </c>
      <c r="B137">
        <v>70960</v>
      </c>
      <c r="C137">
        <v>0</v>
      </c>
      <c r="D137">
        <v>0</v>
      </c>
      <c r="E137" t="s">
        <v>1406</v>
      </c>
      <c r="F137" t="s">
        <v>1407</v>
      </c>
      <c r="G137">
        <v>1</v>
      </c>
      <c r="H137" s="6">
        <v>86551177</v>
      </c>
      <c r="I137" s="7">
        <v>46223</v>
      </c>
      <c r="K137">
        <v>10</v>
      </c>
      <c r="L137" t="s">
        <v>40</v>
      </c>
      <c r="M137" t="s">
        <v>5</v>
      </c>
      <c r="N137" t="s">
        <v>41</v>
      </c>
      <c r="O137" t="s">
        <v>77</v>
      </c>
      <c r="P137" s="6" t="s">
        <v>2519</v>
      </c>
      <c r="Q137" s="7">
        <v>10</v>
      </c>
      <c r="R137">
        <v>0</v>
      </c>
      <c r="S137">
        <v>0</v>
      </c>
      <c r="U137">
        <v>8655118</v>
      </c>
      <c r="V137">
        <v>8655118</v>
      </c>
      <c r="W137">
        <v>0</v>
      </c>
      <c r="X137">
        <v>0</v>
      </c>
      <c r="Y137" t="s">
        <v>48</v>
      </c>
    </row>
    <row r="138" spans="1:25" x14ac:dyDescent="0.25">
      <c r="A138">
        <v>137</v>
      </c>
      <c r="B138">
        <v>70961</v>
      </c>
      <c r="C138">
        <v>0</v>
      </c>
      <c r="D138">
        <v>0</v>
      </c>
      <c r="E138" t="s">
        <v>3029</v>
      </c>
      <c r="F138" t="s">
        <v>3030</v>
      </c>
      <c r="G138">
        <v>1</v>
      </c>
      <c r="H138" s="6">
        <v>200000</v>
      </c>
      <c r="I138" s="7">
        <v>46223</v>
      </c>
      <c r="K138">
        <v>5</v>
      </c>
      <c r="L138" t="s">
        <v>40</v>
      </c>
      <c r="M138" t="s">
        <v>7</v>
      </c>
      <c r="N138" t="s">
        <v>41</v>
      </c>
      <c r="O138" t="s">
        <v>64</v>
      </c>
      <c r="P138" s="6" t="s">
        <v>2519</v>
      </c>
      <c r="Q138" s="7">
        <v>5</v>
      </c>
      <c r="R138">
        <v>0</v>
      </c>
      <c r="S138">
        <v>0</v>
      </c>
      <c r="U138">
        <v>10000</v>
      </c>
      <c r="V138">
        <v>10000</v>
      </c>
      <c r="W138">
        <v>0</v>
      </c>
      <c r="X138">
        <v>0</v>
      </c>
      <c r="Y138" t="s">
        <v>2520</v>
      </c>
    </row>
    <row r="139" spans="1:25" x14ac:dyDescent="0.25">
      <c r="A139">
        <v>138</v>
      </c>
      <c r="B139">
        <v>70952</v>
      </c>
      <c r="C139">
        <v>0</v>
      </c>
      <c r="D139">
        <v>0</v>
      </c>
      <c r="E139" t="s">
        <v>936</v>
      </c>
      <c r="F139" t="s">
        <v>937</v>
      </c>
      <c r="G139">
        <v>1</v>
      </c>
      <c r="H139" s="6">
        <v>60000000</v>
      </c>
      <c r="I139" s="7">
        <v>46220</v>
      </c>
      <c r="K139">
        <v>15</v>
      </c>
      <c r="L139" t="s">
        <v>40</v>
      </c>
      <c r="M139" t="s">
        <v>5</v>
      </c>
      <c r="N139" t="s">
        <v>41</v>
      </c>
      <c r="O139" t="s">
        <v>57</v>
      </c>
      <c r="P139" s="6" t="s">
        <v>2519</v>
      </c>
      <c r="Q139" s="7">
        <v>3.2</v>
      </c>
      <c r="R139">
        <v>11.8</v>
      </c>
      <c r="S139">
        <v>0</v>
      </c>
      <c r="U139">
        <v>9000000</v>
      </c>
      <c r="V139">
        <v>1920000</v>
      </c>
      <c r="W139">
        <v>7080000</v>
      </c>
      <c r="X139">
        <v>0</v>
      </c>
      <c r="Y139" t="s">
        <v>48</v>
      </c>
    </row>
    <row r="140" spans="1:25" x14ac:dyDescent="0.25">
      <c r="A140">
        <v>139</v>
      </c>
      <c r="B140">
        <v>70993</v>
      </c>
      <c r="C140">
        <v>0</v>
      </c>
      <c r="D140">
        <v>0</v>
      </c>
      <c r="E140" t="s">
        <v>2210</v>
      </c>
      <c r="F140" t="s">
        <v>2211</v>
      </c>
      <c r="G140">
        <v>1</v>
      </c>
      <c r="H140" s="6">
        <v>649462</v>
      </c>
      <c r="I140" s="7">
        <v>46220</v>
      </c>
      <c r="K140">
        <v>7</v>
      </c>
      <c r="L140" t="s">
        <v>40</v>
      </c>
      <c r="M140" t="s">
        <v>8</v>
      </c>
      <c r="N140" t="s">
        <v>41</v>
      </c>
      <c r="O140" t="s">
        <v>347</v>
      </c>
      <c r="P140" s="6" t="s">
        <v>2519</v>
      </c>
      <c r="Q140" s="7">
        <v>7</v>
      </c>
      <c r="R140">
        <v>0</v>
      </c>
      <c r="S140">
        <v>0</v>
      </c>
      <c r="U140">
        <v>45462</v>
      </c>
      <c r="V140">
        <v>45462</v>
      </c>
      <c r="W140">
        <v>0</v>
      </c>
      <c r="X140">
        <v>0</v>
      </c>
      <c r="Y140" t="s">
        <v>2086</v>
      </c>
    </row>
    <row r="141" spans="1:25" x14ac:dyDescent="0.25">
      <c r="A141">
        <v>140</v>
      </c>
      <c r="B141">
        <v>70949</v>
      </c>
      <c r="C141">
        <v>0</v>
      </c>
      <c r="D141">
        <v>0</v>
      </c>
      <c r="E141" t="s">
        <v>944</v>
      </c>
      <c r="F141" t="s">
        <v>945</v>
      </c>
      <c r="G141">
        <v>1</v>
      </c>
      <c r="H141" s="6">
        <v>9353156</v>
      </c>
      <c r="I141" s="7">
        <v>46220</v>
      </c>
      <c r="K141">
        <v>15</v>
      </c>
      <c r="L141" t="s">
        <v>40</v>
      </c>
      <c r="M141" t="s">
        <v>5</v>
      </c>
      <c r="N141" t="s">
        <v>41</v>
      </c>
      <c r="O141" t="s">
        <v>77</v>
      </c>
      <c r="P141" s="6" t="s">
        <v>2519</v>
      </c>
      <c r="Q141" s="7">
        <v>7</v>
      </c>
      <c r="R141">
        <v>8</v>
      </c>
      <c r="S141">
        <v>0</v>
      </c>
      <c r="U141">
        <v>1402973</v>
      </c>
      <c r="V141">
        <v>654721</v>
      </c>
      <c r="W141">
        <v>748252</v>
      </c>
      <c r="X141">
        <v>0</v>
      </c>
      <c r="Y141" t="s">
        <v>112</v>
      </c>
    </row>
    <row r="142" spans="1:25" x14ac:dyDescent="0.25">
      <c r="A142">
        <v>141</v>
      </c>
      <c r="B142">
        <v>70957</v>
      </c>
      <c r="C142">
        <v>0</v>
      </c>
      <c r="D142">
        <v>0</v>
      </c>
      <c r="E142" t="s">
        <v>1836</v>
      </c>
      <c r="F142" t="s">
        <v>1837</v>
      </c>
      <c r="G142">
        <v>1</v>
      </c>
      <c r="H142" s="6">
        <v>6363640</v>
      </c>
      <c r="I142" s="7">
        <v>46220</v>
      </c>
      <c r="K142">
        <v>9</v>
      </c>
      <c r="L142" t="s">
        <v>40</v>
      </c>
      <c r="M142" t="s">
        <v>9</v>
      </c>
      <c r="N142" t="s">
        <v>41</v>
      </c>
      <c r="O142" t="s">
        <v>42</v>
      </c>
      <c r="P142" s="6" t="s">
        <v>2519</v>
      </c>
      <c r="Q142" s="7">
        <v>9</v>
      </c>
      <c r="R142">
        <v>0</v>
      </c>
      <c r="S142">
        <v>0</v>
      </c>
      <c r="U142">
        <v>572728</v>
      </c>
      <c r="V142">
        <v>572728</v>
      </c>
      <c r="W142">
        <v>0</v>
      </c>
      <c r="X142">
        <v>0</v>
      </c>
      <c r="Y142" t="s">
        <v>67</v>
      </c>
    </row>
    <row r="143" spans="1:25" x14ac:dyDescent="0.25">
      <c r="A143">
        <v>142</v>
      </c>
      <c r="B143">
        <v>70959</v>
      </c>
      <c r="C143">
        <v>0</v>
      </c>
      <c r="D143">
        <v>0</v>
      </c>
      <c r="E143" t="s">
        <v>514</v>
      </c>
      <c r="F143" t="s">
        <v>515</v>
      </c>
      <c r="G143">
        <v>1</v>
      </c>
      <c r="H143" s="6">
        <v>15000000</v>
      </c>
      <c r="I143" s="7">
        <v>46220</v>
      </c>
      <c r="K143">
        <v>6</v>
      </c>
      <c r="L143" t="s">
        <v>40</v>
      </c>
      <c r="M143" t="s">
        <v>5</v>
      </c>
      <c r="N143" t="s">
        <v>41</v>
      </c>
      <c r="O143" t="s">
        <v>77</v>
      </c>
      <c r="P143" s="6" t="s">
        <v>2519</v>
      </c>
      <c r="Q143" s="7">
        <v>6</v>
      </c>
      <c r="R143">
        <v>0</v>
      </c>
      <c r="S143">
        <v>0</v>
      </c>
      <c r="U143">
        <v>900000</v>
      </c>
      <c r="V143">
        <v>900000</v>
      </c>
      <c r="W143">
        <v>0</v>
      </c>
      <c r="X143">
        <v>0</v>
      </c>
      <c r="Y143" t="s">
        <v>48</v>
      </c>
    </row>
    <row r="144" spans="1:25" x14ac:dyDescent="0.25">
      <c r="A144">
        <v>143</v>
      </c>
      <c r="B144">
        <v>70958</v>
      </c>
      <c r="C144">
        <v>0</v>
      </c>
      <c r="D144">
        <v>0</v>
      </c>
      <c r="E144" t="s">
        <v>1782</v>
      </c>
      <c r="F144" t="s">
        <v>1783</v>
      </c>
      <c r="G144">
        <v>1</v>
      </c>
      <c r="H144" s="6">
        <v>3000000</v>
      </c>
      <c r="I144" s="7">
        <v>46220</v>
      </c>
      <c r="K144">
        <v>6</v>
      </c>
      <c r="L144" t="s">
        <v>40</v>
      </c>
      <c r="M144" t="s">
        <v>1</v>
      </c>
      <c r="N144" t="s">
        <v>41</v>
      </c>
      <c r="O144" t="s">
        <v>87</v>
      </c>
      <c r="P144" s="6" t="s">
        <v>2519</v>
      </c>
      <c r="Q144" s="7">
        <v>6</v>
      </c>
      <c r="R144">
        <v>0</v>
      </c>
      <c r="S144">
        <v>0</v>
      </c>
      <c r="U144">
        <v>180000</v>
      </c>
      <c r="V144">
        <v>180000</v>
      </c>
      <c r="W144">
        <v>0</v>
      </c>
      <c r="X144">
        <v>0</v>
      </c>
      <c r="Y144" t="s">
        <v>2520</v>
      </c>
    </row>
    <row r="145" spans="1:25" x14ac:dyDescent="0.25">
      <c r="A145">
        <v>144</v>
      </c>
      <c r="B145">
        <v>70956</v>
      </c>
      <c r="C145">
        <v>0</v>
      </c>
      <c r="D145">
        <v>0</v>
      </c>
      <c r="E145" t="s">
        <v>871</v>
      </c>
      <c r="F145" t="s">
        <v>872</v>
      </c>
      <c r="G145">
        <v>1</v>
      </c>
      <c r="H145" s="6">
        <v>200000000</v>
      </c>
      <c r="I145" s="7">
        <v>46220</v>
      </c>
      <c r="K145">
        <v>15</v>
      </c>
      <c r="L145" t="s">
        <v>40</v>
      </c>
      <c r="M145" t="s">
        <v>5</v>
      </c>
      <c r="N145" t="s">
        <v>41</v>
      </c>
      <c r="O145" t="s">
        <v>54</v>
      </c>
      <c r="P145" s="6" t="s">
        <v>2519</v>
      </c>
      <c r="Q145" s="7">
        <v>2</v>
      </c>
      <c r="R145">
        <v>13</v>
      </c>
      <c r="S145">
        <v>0</v>
      </c>
      <c r="U145">
        <v>30000000</v>
      </c>
      <c r="V145">
        <v>4000000</v>
      </c>
      <c r="W145">
        <v>26000000</v>
      </c>
      <c r="X145">
        <v>0</v>
      </c>
      <c r="Y145" t="s">
        <v>48</v>
      </c>
    </row>
    <row r="146" spans="1:25" x14ac:dyDescent="0.25">
      <c r="A146">
        <v>145</v>
      </c>
      <c r="B146">
        <v>70987</v>
      </c>
      <c r="C146">
        <v>0</v>
      </c>
      <c r="D146">
        <v>0</v>
      </c>
      <c r="E146" t="s">
        <v>1184</v>
      </c>
      <c r="F146" t="s">
        <v>1185</v>
      </c>
      <c r="G146">
        <v>1</v>
      </c>
      <c r="H146" s="6">
        <v>260000000</v>
      </c>
      <c r="I146" s="7">
        <v>46220</v>
      </c>
      <c r="K146">
        <v>15</v>
      </c>
      <c r="L146" t="s">
        <v>40</v>
      </c>
      <c r="M146" t="s">
        <v>5</v>
      </c>
      <c r="N146" t="s">
        <v>41</v>
      </c>
      <c r="O146" t="s">
        <v>57</v>
      </c>
      <c r="P146" s="6" t="s">
        <v>2519</v>
      </c>
      <c r="Q146" s="7">
        <v>3.2</v>
      </c>
      <c r="R146">
        <v>11.8</v>
      </c>
      <c r="S146">
        <v>0</v>
      </c>
      <c r="U146">
        <v>39000000</v>
      </c>
      <c r="V146">
        <v>8320000</v>
      </c>
      <c r="W146">
        <v>30680000</v>
      </c>
      <c r="X146">
        <v>0</v>
      </c>
      <c r="Y146" t="s">
        <v>48</v>
      </c>
    </row>
    <row r="147" spans="1:25" x14ac:dyDescent="0.25">
      <c r="A147">
        <v>146</v>
      </c>
      <c r="B147">
        <v>70950</v>
      </c>
      <c r="C147">
        <v>0</v>
      </c>
      <c r="D147">
        <v>0</v>
      </c>
      <c r="E147" t="s">
        <v>1438</v>
      </c>
      <c r="F147" t="s">
        <v>1439</v>
      </c>
      <c r="G147">
        <v>1</v>
      </c>
      <c r="H147" s="6">
        <v>44444444</v>
      </c>
      <c r="I147" s="7">
        <v>46220</v>
      </c>
      <c r="K147" t="s">
        <v>866</v>
      </c>
      <c r="L147" t="s">
        <v>40</v>
      </c>
      <c r="M147" t="s">
        <v>5</v>
      </c>
      <c r="N147" t="s">
        <v>41</v>
      </c>
      <c r="O147" t="s">
        <v>47</v>
      </c>
      <c r="P147" s="6" t="s">
        <v>2519</v>
      </c>
      <c r="Q147" s="7">
        <v>0.1</v>
      </c>
      <c r="R147">
        <v>3.7</v>
      </c>
      <c r="S147">
        <v>0</v>
      </c>
      <c r="U147">
        <v>1688889</v>
      </c>
      <c r="V147">
        <v>44444</v>
      </c>
      <c r="W147">
        <v>1644444</v>
      </c>
      <c r="X147">
        <v>0</v>
      </c>
      <c r="Y147" t="s">
        <v>250</v>
      </c>
    </row>
    <row r="148" spans="1:25" x14ac:dyDescent="0.25">
      <c r="A148">
        <v>147</v>
      </c>
      <c r="B148">
        <v>70953</v>
      </c>
      <c r="C148">
        <v>0</v>
      </c>
      <c r="D148">
        <v>0</v>
      </c>
      <c r="E148" t="s">
        <v>1180</v>
      </c>
      <c r="F148" t="s">
        <v>1181</v>
      </c>
      <c r="G148">
        <v>1</v>
      </c>
      <c r="H148" s="6">
        <v>900000000</v>
      </c>
      <c r="I148" s="7">
        <v>46220</v>
      </c>
      <c r="K148">
        <v>15</v>
      </c>
      <c r="L148" t="s">
        <v>40</v>
      </c>
      <c r="M148" t="s">
        <v>5</v>
      </c>
      <c r="N148" t="s">
        <v>41</v>
      </c>
      <c r="O148" t="s">
        <v>57</v>
      </c>
      <c r="P148" s="6" t="s">
        <v>2519</v>
      </c>
      <c r="Q148" s="7">
        <v>3.2</v>
      </c>
      <c r="R148">
        <v>11.8</v>
      </c>
      <c r="S148">
        <v>0</v>
      </c>
      <c r="U148">
        <v>135000000</v>
      </c>
      <c r="V148">
        <v>28800000</v>
      </c>
      <c r="W148">
        <v>106200000</v>
      </c>
      <c r="X148">
        <v>0</v>
      </c>
      <c r="Y148" t="s">
        <v>48</v>
      </c>
    </row>
    <row r="149" spans="1:25" x14ac:dyDescent="0.25">
      <c r="A149">
        <v>148</v>
      </c>
      <c r="B149">
        <v>69876</v>
      </c>
      <c r="C149">
        <v>0</v>
      </c>
      <c r="D149">
        <v>0</v>
      </c>
      <c r="E149" t="s">
        <v>1532</v>
      </c>
      <c r="F149" t="s">
        <v>1533</v>
      </c>
      <c r="G149">
        <v>1</v>
      </c>
      <c r="H149" s="6">
        <v>42174015</v>
      </c>
      <c r="I149" s="7">
        <v>46220</v>
      </c>
      <c r="K149">
        <v>15</v>
      </c>
      <c r="L149" t="s">
        <v>40</v>
      </c>
      <c r="M149" t="s">
        <v>5</v>
      </c>
      <c r="N149" t="s">
        <v>41</v>
      </c>
      <c r="O149" t="s">
        <v>54</v>
      </c>
      <c r="P149" s="6" t="s">
        <v>2519</v>
      </c>
      <c r="Q149" s="7">
        <v>3.3</v>
      </c>
      <c r="R149">
        <v>11.7</v>
      </c>
      <c r="S149">
        <v>0</v>
      </c>
      <c r="U149">
        <v>6326102</v>
      </c>
      <c r="V149">
        <v>1391742</v>
      </c>
      <c r="W149">
        <v>4934360</v>
      </c>
      <c r="X149">
        <v>0</v>
      </c>
      <c r="Y149" t="s">
        <v>48</v>
      </c>
    </row>
    <row r="150" spans="1:25" x14ac:dyDescent="0.25">
      <c r="A150">
        <v>149</v>
      </c>
      <c r="B150">
        <v>70954</v>
      </c>
      <c r="C150">
        <v>0</v>
      </c>
      <c r="D150">
        <v>0</v>
      </c>
      <c r="E150" t="s">
        <v>1182</v>
      </c>
      <c r="F150" t="s">
        <v>1183</v>
      </c>
      <c r="G150">
        <v>1</v>
      </c>
      <c r="H150" s="6">
        <v>300000000</v>
      </c>
      <c r="I150" s="7">
        <v>46220</v>
      </c>
      <c r="K150">
        <v>15</v>
      </c>
      <c r="L150" t="s">
        <v>40</v>
      </c>
      <c r="M150" t="s">
        <v>5</v>
      </c>
      <c r="N150" t="s">
        <v>41</v>
      </c>
      <c r="O150" t="s">
        <v>57</v>
      </c>
      <c r="P150" s="6" t="s">
        <v>2519</v>
      </c>
      <c r="Q150" s="7">
        <v>3.2</v>
      </c>
      <c r="R150">
        <v>11.8</v>
      </c>
      <c r="S150">
        <v>0</v>
      </c>
      <c r="U150">
        <v>45000000</v>
      </c>
      <c r="V150">
        <v>9600000</v>
      </c>
      <c r="W150">
        <v>35400000</v>
      </c>
      <c r="X150">
        <v>0</v>
      </c>
      <c r="Y150" t="s">
        <v>48</v>
      </c>
    </row>
    <row r="151" spans="1:25" x14ac:dyDescent="0.25">
      <c r="A151">
        <v>150</v>
      </c>
      <c r="B151">
        <v>70986</v>
      </c>
      <c r="C151">
        <v>0</v>
      </c>
      <c r="D151">
        <v>0</v>
      </c>
      <c r="E151" t="s">
        <v>1220</v>
      </c>
      <c r="F151" t="s">
        <v>1221</v>
      </c>
      <c r="G151">
        <v>1</v>
      </c>
      <c r="H151" s="6">
        <v>300000000</v>
      </c>
      <c r="I151" s="7">
        <v>46220</v>
      </c>
      <c r="K151">
        <v>15</v>
      </c>
      <c r="L151" t="s">
        <v>40</v>
      </c>
      <c r="M151" t="s">
        <v>5</v>
      </c>
      <c r="N151" t="s">
        <v>41</v>
      </c>
      <c r="O151" t="s">
        <v>57</v>
      </c>
      <c r="P151" s="6" t="s">
        <v>2519</v>
      </c>
      <c r="Q151" s="7">
        <v>3.2</v>
      </c>
      <c r="R151">
        <v>11.8</v>
      </c>
      <c r="S151">
        <v>0</v>
      </c>
      <c r="U151">
        <v>45000000</v>
      </c>
      <c r="V151">
        <v>9600000</v>
      </c>
      <c r="W151">
        <v>35400000</v>
      </c>
      <c r="X151">
        <v>0</v>
      </c>
      <c r="Y151" t="s">
        <v>48</v>
      </c>
    </row>
    <row r="152" spans="1:25" x14ac:dyDescent="0.25">
      <c r="A152">
        <v>151</v>
      </c>
      <c r="B152">
        <v>70946</v>
      </c>
      <c r="C152">
        <v>0</v>
      </c>
      <c r="D152">
        <v>0</v>
      </c>
      <c r="E152" t="s">
        <v>199</v>
      </c>
      <c r="F152" t="s">
        <v>200</v>
      </c>
      <c r="G152">
        <v>1</v>
      </c>
      <c r="H152" s="6">
        <v>12288880</v>
      </c>
      <c r="I152" s="7">
        <v>46220</v>
      </c>
      <c r="K152">
        <v>15</v>
      </c>
      <c r="L152" t="s">
        <v>40</v>
      </c>
      <c r="M152" t="s">
        <v>5</v>
      </c>
      <c r="N152" t="s">
        <v>41</v>
      </c>
      <c r="O152" t="s">
        <v>77</v>
      </c>
      <c r="P152" s="6" t="s">
        <v>2519</v>
      </c>
      <c r="Q152" s="7">
        <v>6</v>
      </c>
      <c r="R152">
        <v>9</v>
      </c>
      <c r="S152">
        <v>0</v>
      </c>
      <c r="U152">
        <v>1843332</v>
      </c>
      <c r="V152">
        <v>737333</v>
      </c>
      <c r="W152">
        <v>1105999</v>
      </c>
      <c r="X152">
        <v>0</v>
      </c>
      <c r="Y152" t="s">
        <v>94</v>
      </c>
    </row>
    <row r="153" spans="1:25" x14ac:dyDescent="0.25">
      <c r="A153">
        <v>152</v>
      </c>
      <c r="B153">
        <v>70985</v>
      </c>
      <c r="C153">
        <v>0</v>
      </c>
      <c r="D153">
        <v>0</v>
      </c>
      <c r="E153" t="s">
        <v>1242</v>
      </c>
      <c r="F153" t="s">
        <v>1243</v>
      </c>
      <c r="G153">
        <v>1</v>
      </c>
      <c r="H153" s="6">
        <v>170000000</v>
      </c>
      <c r="I153" s="7">
        <v>46220</v>
      </c>
      <c r="K153">
        <v>15</v>
      </c>
      <c r="L153" t="s">
        <v>40</v>
      </c>
      <c r="M153" t="s">
        <v>5</v>
      </c>
      <c r="N153" t="s">
        <v>41</v>
      </c>
      <c r="O153" t="s">
        <v>57</v>
      </c>
      <c r="P153" s="6" t="s">
        <v>2519</v>
      </c>
      <c r="Q153" s="7">
        <v>3.2</v>
      </c>
      <c r="R153">
        <v>11.8</v>
      </c>
      <c r="S153">
        <v>0</v>
      </c>
      <c r="U153">
        <v>25500000</v>
      </c>
      <c r="V153">
        <v>5440000</v>
      </c>
      <c r="W153">
        <v>20060000</v>
      </c>
      <c r="X153">
        <v>0</v>
      </c>
      <c r="Y153" t="s">
        <v>48</v>
      </c>
    </row>
    <row r="154" spans="1:25" x14ac:dyDescent="0.25">
      <c r="A154">
        <v>153</v>
      </c>
      <c r="B154">
        <v>70955</v>
      </c>
      <c r="C154">
        <v>0</v>
      </c>
      <c r="D154">
        <v>0</v>
      </c>
      <c r="E154" t="s">
        <v>1210</v>
      </c>
      <c r="F154" t="s">
        <v>1211</v>
      </c>
      <c r="G154">
        <v>1</v>
      </c>
      <c r="H154" s="6">
        <v>3486931</v>
      </c>
      <c r="I154" s="7">
        <v>46220</v>
      </c>
      <c r="K154">
        <v>15</v>
      </c>
      <c r="L154" t="s">
        <v>40</v>
      </c>
      <c r="M154" t="s">
        <v>5</v>
      </c>
      <c r="N154" t="s">
        <v>41</v>
      </c>
      <c r="O154" t="s">
        <v>57</v>
      </c>
      <c r="P154" s="6" t="s">
        <v>2519</v>
      </c>
      <c r="Q154" s="7">
        <v>5</v>
      </c>
      <c r="R154">
        <v>10</v>
      </c>
      <c r="S154">
        <v>0</v>
      </c>
      <c r="U154">
        <v>523040</v>
      </c>
      <c r="V154">
        <v>174347</v>
      </c>
      <c r="W154">
        <v>348693</v>
      </c>
      <c r="X154">
        <v>0</v>
      </c>
      <c r="Y154" t="s">
        <v>72</v>
      </c>
    </row>
    <row r="155" spans="1:25" x14ac:dyDescent="0.25">
      <c r="A155">
        <v>154</v>
      </c>
      <c r="B155">
        <v>70951</v>
      </c>
      <c r="C155">
        <v>0</v>
      </c>
      <c r="D155">
        <v>0</v>
      </c>
      <c r="E155" t="s">
        <v>1436</v>
      </c>
      <c r="F155" t="s">
        <v>1437</v>
      </c>
      <c r="G155">
        <v>1</v>
      </c>
      <c r="H155" s="6">
        <v>565217</v>
      </c>
      <c r="I155" s="7">
        <v>46220</v>
      </c>
      <c r="K155">
        <v>8</v>
      </c>
      <c r="L155" t="s">
        <v>40</v>
      </c>
      <c r="M155" t="s">
        <v>5</v>
      </c>
      <c r="N155" t="s">
        <v>41</v>
      </c>
      <c r="O155" t="s">
        <v>77</v>
      </c>
      <c r="P155" s="6" t="s">
        <v>2519</v>
      </c>
      <c r="Q155" s="7">
        <v>8</v>
      </c>
      <c r="R155">
        <v>0</v>
      </c>
      <c r="S155">
        <v>0</v>
      </c>
      <c r="U155">
        <v>45217</v>
      </c>
      <c r="V155">
        <v>45217</v>
      </c>
      <c r="W155">
        <v>0</v>
      </c>
      <c r="X155">
        <v>0</v>
      </c>
      <c r="Y155" t="s">
        <v>799</v>
      </c>
    </row>
    <row r="156" spans="1:25" x14ac:dyDescent="0.25">
      <c r="A156">
        <v>155</v>
      </c>
      <c r="B156">
        <v>70948</v>
      </c>
      <c r="C156">
        <v>0</v>
      </c>
      <c r="D156">
        <v>0</v>
      </c>
      <c r="E156" t="s">
        <v>948</v>
      </c>
      <c r="F156" t="s">
        <v>949</v>
      </c>
      <c r="G156">
        <v>1</v>
      </c>
      <c r="H156" s="6">
        <v>86143665</v>
      </c>
      <c r="I156" s="7">
        <v>46220</v>
      </c>
      <c r="K156">
        <v>15</v>
      </c>
      <c r="L156" t="s">
        <v>40</v>
      </c>
      <c r="M156" t="s">
        <v>5</v>
      </c>
      <c r="N156" t="s">
        <v>41</v>
      </c>
      <c r="O156" t="s">
        <v>77</v>
      </c>
      <c r="P156" s="6" t="s">
        <v>2519</v>
      </c>
      <c r="Q156" s="7">
        <v>7</v>
      </c>
      <c r="R156">
        <v>8</v>
      </c>
      <c r="S156">
        <v>0</v>
      </c>
      <c r="U156">
        <v>12921550</v>
      </c>
      <c r="V156">
        <v>6030057</v>
      </c>
      <c r="W156">
        <v>6891493</v>
      </c>
      <c r="X156">
        <v>0</v>
      </c>
      <c r="Y156" t="s">
        <v>112</v>
      </c>
    </row>
    <row r="157" spans="1:25" x14ac:dyDescent="0.25">
      <c r="A157">
        <v>156</v>
      </c>
      <c r="B157">
        <v>70984</v>
      </c>
      <c r="C157">
        <v>0</v>
      </c>
      <c r="D157">
        <v>0</v>
      </c>
      <c r="E157" t="s">
        <v>1990</v>
      </c>
      <c r="F157" t="s">
        <v>1991</v>
      </c>
      <c r="G157">
        <v>1</v>
      </c>
      <c r="H157" s="6">
        <v>4500000</v>
      </c>
      <c r="I157" s="7">
        <v>46220</v>
      </c>
      <c r="K157">
        <v>15</v>
      </c>
      <c r="L157" t="s">
        <v>40</v>
      </c>
      <c r="M157" t="s">
        <v>5</v>
      </c>
      <c r="N157" t="s">
        <v>41</v>
      </c>
      <c r="O157" t="s">
        <v>57</v>
      </c>
      <c r="P157" s="6" t="s">
        <v>2519</v>
      </c>
      <c r="Q157" s="7">
        <v>3.2</v>
      </c>
      <c r="R157">
        <v>11.8</v>
      </c>
      <c r="S157">
        <v>0</v>
      </c>
      <c r="U157">
        <v>675000</v>
      </c>
      <c r="V157">
        <v>144000</v>
      </c>
      <c r="W157">
        <v>531000</v>
      </c>
      <c r="X157">
        <v>0</v>
      </c>
      <c r="Y157" t="s">
        <v>48</v>
      </c>
    </row>
    <row r="158" spans="1:25" x14ac:dyDescent="0.25">
      <c r="A158">
        <v>157</v>
      </c>
      <c r="B158">
        <v>70947</v>
      </c>
      <c r="C158">
        <v>0</v>
      </c>
      <c r="D158">
        <v>0</v>
      </c>
      <c r="E158" t="s">
        <v>2331</v>
      </c>
      <c r="F158" t="s">
        <v>2332</v>
      </c>
      <c r="G158">
        <v>1</v>
      </c>
      <c r="H158" s="6">
        <v>1860230</v>
      </c>
      <c r="I158" s="7">
        <v>46220</v>
      </c>
      <c r="K158">
        <v>12</v>
      </c>
      <c r="L158" t="s">
        <v>40</v>
      </c>
      <c r="M158" t="s">
        <v>8</v>
      </c>
      <c r="N158" t="s">
        <v>41</v>
      </c>
      <c r="O158" t="s">
        <v>347</v>
      </c>
      <c r="P158" s="6" t="s">
        <v>2519</v>
      </c>
      <c r="Q158" s="7">
        <v>12</v>
      </c>
      <c r="R158">
        <v>0</v>
      </c>
      <c r="S158">
        <v>0</v>
      </c>
      <c r="U158">
        <v>223228</v>
      </c>
      <c r="V158">
        <v>223228</v>
      </c>
      <c r="W158">
        <v>0</v>
      </c>
      <c r="X158">
        <v>0</v>
      </c>
      <c r="Y158" t="s">
        <v>2086</v>
      </c>
    </row>
    <row r="159" spans="1:25" x14ac:dyDescent="0.25">
      <c r="A159">
        <v>158</v>
      </c>
      <c r="B159">
        <v>70944</v>
      </c>
      <c r="C159">
        <v>0</v>
      </c>
      <c r="D159">
        <v>0</v>
      </c>
      <c r="E159" t="s">
        <v>2291</v>
      </c>
      <c r="F159" t="s">
        <v>2292</v>
      </c>
      <c r="G159">
        <v>1</v>
      </c>
      <c r="H159" s="6">
        <v>13000000</v>
      </c>
      <c r="I159" s="7">
        <v>46218</v>
      </c>
      <c r="K159">
        <v>5</v>
      </c>
      <c r="L159" t="s">
        <v>40</v>
      </c>
      <c r="M159" t="s">
        <v>5</v>
      </c>
      <c r="N159" t="s">
        <v>41</v>
      </c>
      <c r="O159" t="s">
        <v>47</v>
      </c>
      <c r="P159" s="6" t="s">
        <v>2519</v>
      </c>
      <c r="Q159" s="7">
        <v>5</v>
      </c>
      <c r="R159">
        <v>0</v>
      </c>
      <c r="S159">
        <v>0</v>
      </c>
      <c r="U159">
        <v>650000</v>
      </c>
      <c r="V159">
        <v>650000</v>
      </c>
      <c r="W159">
        <v>0</v>
      </c>
      <c r="X159">
        <v>0</v>
      </c>
      <c r="Y159" t="s">
        <v>2086</v>
      </c>
    </row>
    <row r="160" spans="1:25" x14ac:dyDescent="0.25">
      <c r="A160">
        <v>159</v>
      </c>
      <c r="B160">
        <v>70939</v>
      </c>
      <c r="C160">
        <v>0</v>
      </c>
      <c r="D160">
        <v>0</v>
      </c>
      <c r="E160" t="s">
        <v>391</v>
      </c>
      <c r="F160" t="s">
        <v>392</v>
      </c>
      <c r="G160">
        <v>1</v>
      </c>
      <c r="H160" s="6">
        <v>719094</v>
      </c>
      <c r="I160" s="7">
        <v>46218</v>
      </c>
      <c r="K160">
        <v>15</v>
      </c>
      <c r="L160" t="s">
        <v>40</v>
      </c>
      <c r="M160" t="s">
        <v>3</v>
      </c>
      <c r="N160" t="s">
        <v>41</v>
      </c>
      <c r="O160" t="s">
        <v>51</v>
      </c>
      <c r="P160" s="6" t="s">
        <v>2519</v>
      </c>
      <c r="Q160" s="7">
        <v>10</v>
      </c>
      <c r="R160">
        <v>5</v>
      </c>
      <c r="S160">
        <v>0</v>
      </c>
      <c r="U160">
        <v>107864</v>
      </c>
      <c r="V160">
        <v>71909</v>
      </c>
      <c r="W160">
        <v>35955</v>
      </c>
      <c r="X160">
        <v>0</v>
      </c>
      <c r="Y160" t="s">
        <v>72</v>
      </c>
    </row>
    <row r="161" spans="1:25" x14ac:dyDescent="0.25">
      <c r="A161">
        <v>160</v>
      </c>
      <c r="B161">
        <v>70941</v>
      </c>
      <c r="C161">
        <v>0</v>
      </c>
      <c r="D161">
        <v>0</v>
      </c>
      <c r="E161" t="s">
        <v>384</v>
      </c>
      <c r="F161" t="s">
        <v>385</v>
      </c>
      <c r="G161">
        <v>1</v>
      </c>
      <c r="H161" s="6">
        <v>1892158</v>
      </c>
      <c r="I161" s="7">
        <v>46218</v>
      </c>
      <c r="K161">
        <v>15</v>
      </c>
      <c r="L161" t="s">
        <v>40</v>
      </c>
      <c r="M161" t="s">
        <v>3</v>
      </c>
      <c r="N161" t="s">
        <v>41</v>
      </c>
      <c r="O161" t="s">
        <v>51</v>
      </c>
      <c r="P161" s="6" t="s">
        <v>2519</v>
      </c>
      <c r="Q161" s="7">
        <v>10</v>
      </c>
      <c r="R161">
        <v>5</v>
      </c>
      <c r="S161">
        <v>0</v>
      </c>
      <c r="U161">
        <v>283824</v>
      </c>
      <c r="V161">
        <v>189216</v>
      </c>
      <c r="W161">
        <v>94608</v>
      </c>
      <c r="X161">
        <v>0</v>
      </c>
      <c r="Y161" t="s">
        <v>72</v>
      </c>
    </row>
    <row r="162" spans="1:25" x14ac:dyDescent="0.25">
      <c r="A162">
        <v>161</v>
      </c>
      <c r="B162">
        <v>70938</v>
      </c>
      <c r="C162">
        <v>0</v>
      </c>
      <c r="D162">
        <v>0</v>
      </c>
      <c r="E162" t="s">
        <v>386</v>
      </c>
      <c r="F162" t="s">
        <v>387</v>
      </c>
      <c r="G162">
        <v>1</v>
      </c>
      <c r="H162" s="6">
        <v>273697</v>
      </c>
      <c r="I162" s="7">
        <v>46218</v>
      </c>
      <c r="K162">
        <v>15</v>
      </c>
      <c r="L162" t="s">
        <v>40</v>
      </c>
      <c r="M162" t="s">
        <v>3</v>
      </c>
      <c r="N162" t="s">
        <v>41</v>
      </c>
      <c r="O162" t="s">
        <v>51</v>
      </c>
      <c r="P162" s="6" t="s">
        <v>2519</v>
      </c>
      <c r="Q162" s="7">
        <v>10</v>
      </c>
      <c r="R162">
        <v>5</v>
      </c>
      <c r="S162">
        <v>0</v>
      </c>
      <c r="U162">
        <v>41055</v>
      </c>
      <c r="V162">
        <v>27370</v>
      </c>
      <c r="W162">
        <v>13685</v>
      </c>
      <c r="X162">
        <v>0</v>
      </c>
      <c r="Y162" t="s">
        <v>72</v>
      </c>
    </row>
    <row r="163" spans="1:25" x14ac:dyDescent="0.25">
      <c r="A163">
        <v>162</v>
      </c>
      <c r="B163">
        <v>70928</v>
      </c>
      <c r="C163">
        <v>0</v>
      </c>
      <c r="D163">
        <v>0</v>
      </c>
      <c r="E163" t="s">
        <v>580</v>
      </c>
      <c r="F163" t="s">
        <v>581</v>
      </c>
      <c r="G163">
        <v>1</v>
      </c>
      <c r="H163" s="6">
        <v>30651042</v>
      </c>
      <c r="I163" s="7">
        <v>46218</v>
      </c>
      <c r="K163">
        <v>4</v>
      </c>
      <c r="L163" t="s">
        <v>40</v>
      </c>
      <c r="M163" t="s">
        <v>4</v>
      </c>
      <c r="N163" t="s">
        <v>41</v>
      </c>
      <c r="O163" t="s">
        <v>51</v>
      </c>
      <c r="P163" s="6" t="s">
        <v>2519</v>
      </c>
      <c r="Q163" s="7">
        <v>4</v>
      </c>
      <c r="R163">
        <v>0</v>
      </c>
      <c r="S163">
        <v>0</v>
      </c>
      <c r="U163">
        <v>1226042</v>
      </c>
      <c r="V163">
        <v>1226042</v>
      </c>
      <c r="W163">
        <v>0</v>
      </c>
      <c r="X163">
        <v>0</v>
      </c>
      <c r="Y163" t="s">
        <v>48</v>
      </c>
    </row>
    <row r="164" spans="1:25" x14ac:dyDescent="0.25">
      <c r="A164">
        <v>163</v>
      </c>
      <c r="B164">
        <v>70919</v>
      </c>
      <c r="C164">
        <v>0</v>
      </c>
      <c r="D164">
        <v>0</v>
      </c>
      <c r="E164" t="s">
        <v>1390</v>
      </c>
      <c r="F164" t="s">
        <v>1391</v>
      </c>
      <c r="G164">
        <v>1</v>
      </c>
      <c r="H164" s="6">
        <v>415699</v>
      </c>
      <c r="I164" s="7">
        <v>46218</v>
      </c>
      <c r="K164">
        <v>8</v>
      </c>
      <c r="L164" t="s">
        <v>40</v>
      </c>
      <c r="M164" t="s">
        <v>1</v>
      </c>
      <c r="N164" t="s">
        <v>41</v>
      </c>
      <c r="O164" t="s">
        <v>87</v>
      </c>
      <c r="P164" s="6" t="s">
        <v>2519</v>
      </c>
      <c r="Q164" s="7">
        <v>8</v>
      </c>
      <c r="R164">
        <v>0</v>
      </c>
      <c r="S164">
        <v>0</v>
      </c>
      <c r="U164">
        <v>33256</v>
      </c>
      <c r="V164">
        <v>33256</v>
      </c>
      <c r="W164">
        <v>0</v>
      </c>
      <c r="X164">
        <v>0</v>
      </c>
      <c r="Y164" t="s">
        <v>48</v>
      </c>
    </row>
    <row r="165" spans="1:25" x14ac:dyDescent="0.25">
      <c r="A165">
        <v>164</v>
      </c>
      <c r="B165">
        <v>70940</v>
      </c>
      <c r="C165">
        <v>0</v>
      </c>
      <c r="D165">
        <v>0</v>
      </c>
      <c r="E165" t="s">
        <v>313</v>
      </c>
      <c r="F165" t="s">
        <v>314</v>
      </c>
      <c r="G165">
        <v>1</v>
      </c>
      <c r="H165" s="6">
        <v>1684732</v>
      </c>
      <c r="I165" s="7">
        <v>46218</v>
      </c>
      <c r="K165">
        <v>15</v>
      </c>
      <c r="L165" t="s">
        <v>40</v>
      </c>
      <c r="M165" t="s">
        <v>3</v>
      </c>
      <c r="N165" t="s">
        <v>41</v>
      </c>
      <c r="O165" t="s">
        <v>51</v>
      </c>
      <c r="P165" s="6" t="s">
        <v>2519</v>
      </c>
      <c r="Q165" s="7">
        <v>10</v>
      </c>
      <c r="R165">
        <v>5</v>
      </c>
      <c r="S165">
        <v>0</v>
      </c>
      <c r="U165">
        <v>252710</v>
      </c>
      <c r="V165">
        <v>168473</v>
      </c>
      <c r="W165">
        <v>84237</v>
      </c>
      <c r="X165">
        <v>0</v>
      </c>
      <c r="Y165" t="s">
        <v>109</v>
      </c>
    </row>
    <row r="166" spans="1:25" x14ac:dyDescent="0.25">
      <c r="A166">
        <v>165</v>
      </c>
      <c r="B166">
        <v>70930</v>
      </c>
      <c r="C166">
        <v>0</v>
      </c>
      <c r="D166">
        <v>0</v>
      </c>
      <c r="E166" t="s">
        <v>1880</v>
      </c>
      <c r="F166" t="s">
        <v>1881</v>
      </c>
      <c r="G166">
        <v>1</v>
      </c>
      <c r="H166" s="6">
        <v>127931809</v>
      </c>
      <c r="I166" s="7">
        <v>46218</v>
      </c>
      <c r="K166">
        <v>15</v>
      </c>
      <c r="L166" t="s">
        <v>40</v>
      </c>
      <c r="M166" t="s">
        <v>5</v>
      </c>
      <c r="N166" t="s">
        <v>41</v>
      </c>
      <c r="O166" t="s">
        <v>77</v>
      </c>
      <c r="P166" s="6" t="s">
        <v>2519</v>
      </c>
      <c r="Q166" s="7">
        <v>9</v>
      </c>
      <c r="R166">
        <v>6</v>
      </c>
      <c r="S166">
        <v>0</v>
      </c>
      <c r="U166">
        <v>19189771</v>
      </c>
      <c r="V166">
        <v>11513863</v>
      </c>
      <c r="W166">
        <v>7675909</v>
      </c>
      <c r="X166">
        <v>0</v>
      </c>
      <c r="Y166" t="s">
        <v>48</v>
      </c>
    </row>
    <row r="167" spans="1:25" x14ac:dyDescent="0.25">
      <c r="A167">
        <v>166</v>
      </c>
      <c r="B167">
        <v>70927</v>
      </c>
      <c r="C167">
        <v>0</v>
      </c>
      <c r="D167">
        <v>0</v>
      </c>
      <c r="E167" t="s">
        <v>1702</v>
      </c>
      <c r="F167" t="s">
        <v>1703</v>
      </c>
      <c r="G167">
        <v>1</v>
      </c>
      <c r="H167" s="6">
        <v>8000000</v>
      </c>
      <c r="I167" s="7">
        <v>46218</v>
      </c>
      <c r="K167">
        <v>15</v>
      </c>
      <c r="L167" t="s">
        <v>40</v>
      </c>
      <c r="M167" t="s">
        <v>5</v>
      </c>
      <c r="N167" t="s">
        <v>41</v>
      </c>
      <c r="O167" t="s">
        <v>47</v>
      </c>
      <c r="P167" s="6" t="s">
        <v>2519</v>
      </c>
      <c r="Q167" s="7">
        <v>5</v>
      </c>
      <c r="R167">
        <v>10</v>
      </c>
      <c r="S167">
        <v>0</v>
      </c>
      <c r="U167">
        <v>1200000</v>
      </c>
      <c r="V167">
        <v>400000</v>
      </c>
      <c r="W167">
        <v>800000</v>
      </c>
      <c r="X167">
        <v>0</v>
      </c>
      <c r="Y167" t="s">
        <v>48</v>
      </c>
    </row>
    <row r="168" spans="1:25" x14ac:dyDescent="0.25">
      <c r="A168">
        <v>167</v>
      </c>
      <c r="B168">
        <v>70943</v>
      </c>
      <c r="C168">
        <v>0</v>
      </c>
      <c r="D168">
        <v>0</v>
      </c>
      <c r="E168" t="s">
        <v>976</v>
      </c>
      <c r="F168" t="s">
        <v>977</v>
      </c>
      <c r="G168">
        <v>1</v>
      </c>
      <c r="H168" s="6">
        <v>5184058</v>
      </c>
      <c r="I168" s="7">
        <v>46218</v>
      </c>
      <c r="K168">
        <v>8</v>
      </c>
      <c r="L168" t="s">
        <v>40</v>
      </c>
      <c r="M168" t="s">
        <v>5</v>
      </c>
      <c r="N168" t="s">
        <v>41</v>
      </c>
      <c r="O168" t="s">
        <v>54</v>
      </c>
      <c r="P168" s="6" t="s">
        <v>2519</v>
      </c>
      <c r="Q168" s="7">
        <v>8</v>
      </c>
      <c r="R168">
        <v>0</v>
      </c>
      <c r="S168">
        <v>0</v>
      </c>
      <c r="U168">
        <v>414725</v>
      </c>
      <c r="V168">
        <v>414725</v>
      </c>
      <c r="W168">
        <v>0</v>
      </c>
      <c r="X168">
        <v>0</v>
      </c>
      <c r="Y168" t="s">
        <v>44</v>
      </c>
    </row>
    <row r="169" spans="1:25" x14ac:dyDescent="0.25">
      <c r="A169">
        <v>168</v>
      </c>
      <c r="B169">
        <v>70924</v>
      </c>
      <c r="C169">
        <v>0</v>
      </c>
      <c r="D169">
        <v>0</v>
      </c>
      <c r="E169" t="s">
        <v>2487</v>
      </c>
      <c r="F169" t="s">
        <v>2488</v>
      </c>
      <c r="G169">
        <v>1</v>
      </c>
      <c r="H169" s="6">
        <v>1145833</v>
      </c>
      <c r="I169" s="7">
        <v>46218</v>
      </c>
      <c r="K169">
        <v>4</v>
      </c>
      <c r="L169" t="s">
        <v>40</v>
      </c>
      <c r="M169" t="s">
        <v>4</v>
      </c>
      <c r="N169" t="s">
        <v>41</v>
      </c>
      <c r="O169" t="s">
        <v>51</v>
      </c>
      <c r="P169" s="6" t="s">
        <v>2519</v>
      </c>
      <c r="Q169" s="7">
        <v>4</v>
      </c>
      <c r="R169">
        <v>0</v>
      </c>
      <c r="S169">
        <v>0</v>
      </c>
      <c r="U169">
        <v>45833</v>
      </c>
      <c r="V169">
        <v>45833</v>
      </c>
      <c r="W169">
        <v>0</v>
      </c>
      <c r="X169">
        <v>0</v>
      </c>
      <c r="Y169" t="s">
        <v>48</v>
      </c>
    </row>
    <row r="170" spans="1:25" x14ac:dyDescent="0.25">
      <c r="A170">
        <v>169</v>
      </c>
      <c r="B170">
        <v>70937</v>
      </c>
      <c r="C170">
        <v>0</v>
      </c>
      <c r="D170">
        <v>0</v>
      </c>
      <c r="E170" t="s">
        <v>181</v>
      </c>
      <c r="F170" t="s">
        <v>182</v>
      </c>
      <c r="G170">
        <v>1</v>
      </c>
      <c r="H170" s="6">
        <v>941656</v>
      </c>
      <c r="I170" s="7">
        <v>46218</v>
      </c>
      <c r="K170">
        <v>15</v>
      </c>
      <c r="L170" t="s">
        <v>40</v>
      </c>
      <c r="M170" t="s">
        <v>3</v>
      </c>
      <c r="N170" t="s">
        <v>41</v>
      </c>
      <c r="O170" t="s">
        <v>51</v>
      </c>
      <c r="P170" s="6" t="s">
        <v>2519</v>
      </c>
      <c r="Q170" s="7">
        <v>10</v>
      </c>
      <c r="R170">
        <v>5</v>
      </c>
      <c r="S170">
        <v>0</v>
      </c>
      <c r="U170">
        <v>141248</v>
      </c>
      <c r="V170">
        <v>94166</v>
      </c>
      <c r="W170">
        <v>47083</v>
      </c>
      <c r="X170">
        <v>0</v>
      </c>
      <c r="Y170" t="s">
        <v>72</v>
      </c>
    </row>
    <row r="171" spans="1:25" x14ac:dyDescent="0.25">
      <c r="A171">
        <v>170</v>
      </c>
      <c r="B171">
        <v>70618</v>
      </c>
      <c r="C171">
        <v>0</v>
      </c>
      <c r="D171">
        <v>0</v>
      </c>
      <c r="E171" t="s">
        <v>1798</v>
      </c>
      <c r="F171" t="s">
        <v>1799</v>
      </c>
      <c r="G171">
        <v>1</v>
      </c>
      <c r="H171" s="6">
        <v>40000000</v>
      </c>
      <c r="I171" s="7">
        <v>46218</v>
      </c>
      <c r="K171" t="s">
        <v>1179</v>
      </c>
      <c r="L171" t="s">
        <v>40</v>
      </c>
      <c r="M171" t="s">
        <v>5</v>
      </c>
      <c r="N171" t="s">
        <v>41</v>
      </c>
      <c r="O171" t="s">
        <v>57</v>
      </c>
      <c r="P171" s="6" t="s">
        <v>2519</v>
      </c>
      <c r="Q171" s="7">
        <v>5.8</v>
      </c>
      <c r="R171">
        <v>0</v>
      </c>
      <c r="S171">
        <v>0</v>
      </c>
      <c r="U171">
        <v>2320000</v>
      </c>
      <c r="V171">
        <v>2320000</v>
      </c>
      <c r="W171">
        <v>0</v>
      </c>
      <c r="X171">
        <v>0</v>
      </c>
      <c r="Y171" t="s">
        <v>48</v>
      </c>
    </row>
    <row r="172" spans="1:25" x14ac:dyDescent="0.25">
      <c r="A172">
        <v>171</v>
      </c>
      <c r="B172">
        <v>70923</v>
      </c>
      <c r="C172">
        <v>0</v>
      </c>
      <c r="D172">
        <v>0</v>
      </c>
      <c r="E172" t="s">
        <v>1927</v>
      </c>
      <c r="F172" t="s">
        <v>1928</v>
      </c>
      <c r="G172">
        <v>1</v>
      </c>
      <c r="H172" s="6">
        <v>1240250</v>
      </c>
      <c r="I172" s="7">
        <v>46218</v>
      </c>
      <c r="K172">
        <v>4</v>
      </c>
      <c r="L172" t="s">
        <v>40</v>
      </c>
      <c r="M172" t="s">
        <v>4</v>
      </c>
      <c r="N172" t="s">
        <v>41</v>
      </c>
      <c r="O172" t="s">
        <v>51</v>
      </c>
      <c r="P172" s="6" t="s">
        <v>2519</v>
      </c>
      <c r="Q172" s="7">
        <v>4</v>
      </c>
      <c r="R172">
        <v>0</v>
      </c>
      <c r="S172">
        <v>0</v>
      </c>
      <c r="U172">
        <v>49610</v>
      </c>
      <c r="V172">
        <v>49610</v>
      </c>
      <c r="W172">
        <v>0</v>
      </c>
      <c r="X172">
        <v>0</v>
      </c>
      <c r="Y172" t="s">
        <v>48</v>
      </c>
    </row>
    <row r="173" spans="1:25" x14ac:dyDescent="0.25">
      <c r="A173">
        <v>172</v>
      </c>
      <c r="B173">
        <v>70935</v>
      </c>
      <c r="C173">
        <v>0</v>
      </c>
      <c r="D173">
        <v>0</v>
      </c>
      <c r="E173" t="s">
        <v>163</v>
      </c>
      <c r="F173" t="s">
        <v>164</v>
      </c>
      <c r="G173">
        <v>1</v>
      </c>
      <c r="H173" s="6">
        <v>3267400</v>
      </c>
      <c r="I173" s="7">
        <v>46218</v>
      </c>
      <c r="K173">
        <v>8</v>
      </c>
      <c r="L173" t="s">
        <v>40</v>
      </c>
      <c r="M173" t="s">
        <v>5</v>
      </c>
      <c r="N173" t="s">
        <v>41</v>
      </c>
      <c r="O173" t="s">
        <v>77</v>
      </c>
      <c r="P173" s="6" t="s">
        <v>2519</v>
      </c>
      <c r="Q173" s="7">
        <v>8</v>
      </c>
      <c r="R173">
        <v>0</v>
      </c>
      <c r="S173">
        <v>0</v>
      </c>
      <c r="U173">
        <v>261392</v>
      </c>
      <c r="V173">
        <v>261392</v>
      </c>
      <c r="W173">
        <v>0</v>
      </c>
      <c r="X173">
        <v>0</v>
      </c>
      <c r="Y173" t="s">
        <v>48</v>
      </c>
    </row>
    <row r="174" spans="1:25" x14ac:dyDescent="0.25">
      <c r="A174">
        <v>173</v>
      </c>
      <c r="B174">
        <v>70929</v>
      </c>
      <c r="C174">
        <v>0</v>
      </c>
      <c r="D174">
        <v>0</v>
      </c>
      <c r="E174" t="s">
        <v>1882</v>
      </c>
      <c r="F174" t="s">
        <v>1883</v>
      </c>
      <c r="G174">
        <v>1</v>
      </c>
      <c r="H174" s="6">
        <v>3732799</v>
      </c>
      <c r="I174" s="7">
        <v>46218</v>
      </c>
      <c r="K174" t="s">
        <v>766</v>
      </c>
      <c r="L174" t="s">
        <v>40</v>
      </c>
      <c r="M174" t="s">
        <v>5</v>
      </c>
      <c r="N174" t="s">
        <v>41</v>
      </c>
      <c r="O174" t="s">
        <v>77</v>
      </c>
      <c r="P174" s="6" t="s">
        <v>2519</v>
      </c>
      <c r="Q174" s="7">
        <v>4.5</v>
      </c>
      <c r="R174">
        <v>0</v>
      </c>
      <c r="S174">
        <v>0</v>
      </c>
      <c r="U174">
        <v>167976</v>
      </c>
      <c r="V174">
        <v>167976</v>
      </c>
      <c r="W174">
        <v>0</v>
      </c>
      <c r="X174">
        <v>0</v>
      </c>
      <c r="Y174" t="s">
        <v>67</v>
      </c>
    </row>
    <row r="175" spans="1:25" x14ac:dyDescent="0.25">
      <c r="A175">
        <v>174</v>
      </c>
      <c r="B175">
        <v>70920</v>
      </c>
      <c r="C175">
        <v>0</v>
      </c>
      <c r="D175">
        <v>0</v>
      </c>
      <c r="E175" t="s">
        <v>1394</v>
      </c>
      <c r="F175" t="s">
        <v>1395</v>
      </c>
      <c r="G175">
        <v>1</v>
      </c>
      <c r="H175" s="6">
        <v>228261</v>
      </c>
      <c r="I175" s="7">
        <v>46218</v>
      </c>
      <c r="K175">
        <v>8</v>
      </c>
      <c r="L175" t="s">
        <v>40</v>
      </c>
      <c r="M175" t="s">
        <v>1</v>
      </c>
      <c r="N175" t="s">
        <v>41</v>
      </c>
      <c r="O175" t="s">
        <v>87</v>
      </c>
      <c r="P175" s="6" t="s">
        <v>2519</v>
      </c>
      <c r="Q175" s="7">
        <v>8</v>
      </c>
      <c r="R175">
        <v>0</v>
      </c>
      <c r="S175">
        <v>0</v>
      </c>
      <c r="U175">
        <v>18261</v>
      </c>
      <c r="V175">
        <v>18261</v>
      </c>
      <c r="W175">
        <v>0</v>
      </c>
      <c r="X175">
        <v>0</v>
      </c>
      <c r="Y175" t="s">
        <v>48</v>
      </c>
    </row>
    <row r="176" spans="1:25" x14ac:dyDescent="0.25">
      <c r="A176">
        <v>175</v>
      </c>
      <c r="B176">
        <v>70925</v>
      </c>
      <c r="C176">
        <v>0</v>
      </c>
      <c r="D176">
        <v>0</v>
      </c>
      <c r="E176" t="s">
        <v>2445</v>
      </c>
      <c r="F176" t="s">
        <v>2446</v>
      </c>
      <c r="G176">
        <v>1</v>
      </c>
      <c r="H176" s="6">
        <v>10000000</v>
      </c>
      <c r="I176" s="7">
        <v>46218</v>
      </c>
      <c r="K176">
        <v>15</v>
      </c>
      <c r="L176" t="s">
        <v>40</v>
      </c>
      <c r="M176" t="s">
        <v>5</v>
      </c>
      <c r="N176" t="s">
        <v>41</v>
      </c>
      <c r="O176" t="s">
        <v>47</v>
      </c>
      <c r="P176" s="6" t="s">
        <v>2519</v>
      </c>
      <c r="Q176" s="7">
        <v>5</v>
      </c>
      <c r="R176">
        <v>10</v>
      </c>
      <c r="S176">
        <v>0</v>
      </c>
      <c r="U176">
        <v>1500000</v>
      </c>
      <c r="V176">
        <v>500000</v>
      </c>
      <c r="W176">
        <v>1000000</v>
      </c>
      <c r="X176">
        <v>0</v>
      </c>
      <c r="Y176" t="s">
        <v>48</v>
      </c>
    </row>
    <row r="177" spans="1:25" x14ac:dyDescent="0.25">
      <c r="A177">
        <v>176</v>
      </c>
      <c r="B177">
        <v>70926</v>
      </c>
      <c r="C177">
        <v>0</v>
      </c>
      <c r="D177">
        <v>0</v>
      </c>
      <c r="E177" t="s">
        <v>2475</v>
      </c>
      <c r="F177" t="s">
        <v>2476</v>
      </c>
      <c r="G177">
        <v>1</v>
      </c>
      <c r="H177" s="6">
        <v>1000000</v>
      </c>
      <c r="I177" s="7">
        <v>46218</v>
      </c>
      <c r="K177">
        <v>15</v>
      </c>
      <c r="L177" t="s">
        <v>40</v>
      </c>
      <c r="M177" t="s">
        <v>5</v>
      </c>
      <c r="N177" t="s">
        <v>41</v>
      </c>
      <c r="O177" t="s">
        <v>47</v>
      </c>
      <c r="P177" s="6" t="s">
        <v>2519</v>
      </c>
      <c r="Q177" s="7">
        <v>5</v>
      </c>
      <c r="R177">
        <v>10</v>
      </c>
      <c r="S177">
        <v>0</v>
      </c>
      <c r="U177">
        <v>150000</v>
      </c>
      <c r="V177">
        <v>50000</v>
      </c>
      <c r="W177">
        <v>100000</v>
      </c>
      <c r="X177">
        <v>0</v>
      </c>
      <c r="Y177" t="s">
        <v>48</v>
      </c>
    </row>
    <row r="178" spans="1:25" x14ac:dyDescent="0.25">
      <c r="A178">
        <v>177</v>
      </c>
      <c r="B178">
        <v>70922</v>
      </c>
      <c r="C178">
        <v>0</v>
      </c>
      <c r="D178">
        <v>0</v>
      </c>
      <c r="E178" t="s">
        <v>127</v>
      </c>
      <c r="F178" t="s">
        <v>128</v>
      </c>
      <c r="G178">
        <v>1</v>
      </c>
      <c r="H178" s="6">
        <v>1460925</v>
      </c>
      <c r="I178" s="7">
        <v>46218</v>
      </c>
      <c r="K178">
        <v>4</v>
      </c>
      <c r="L178" t="s">
        <v>40</v>
      </c>
      <c r="M178" t="s">
        <v>4</v>
      </c>
      <c r="N178" t="s">
        <v>41</v>
      </c>
      <c r="O178" t="s">
        <v>51</v>
      </c>
      <c r="P178" s="6" t="s">
        <v>2519</v>
      </c>
      <c r="Q178" s="7">
        <v>4</v>
      </c>
      <c r="R178">
        <v>0</v>
      </c>
      <c r="S178">
        <v>0</v>
      </c>
      <c r="U178">
        <v>58437</v>
      </c>
      <c r="V178">
        <v>58437</v>
      </c>
      <c r="W178">
        <v>0</v>
      </c>
      <c r="X178">
        <v>0</v>
      </c>
      <c r="Y178" t="s">
        <v>48</v>
      </c>
    </row>
    <row r="179" spans="1:25" x14ac:dyDescent="0.25">
      <c r="A179">
        <v>178</v>
      </c>
      <c r="B179">
        <v>70921</v>
      </c>
      <c r="C179">
        <v>0</v>
      </c>
      <c r="D179">
        <v>0</v>
      </c>
      <c r="E179" t="s">
        <v>2648</v>
      </c>
      <c r="F179" t="s">
        <v>2649</v>
      </c>
      <c r="G179">
        <v>1</v>
      </c>
      <c r="H179" s="6">
        <v>3407609</v>
      </c>
      <c r="I179" s="7">
        <v>46218</v>
      </c>
      <c r="K179">
        <v>8</v>
      </c>
      <c r="L179" t="s">
        <v>40</v>
      </c>
      <c r="M179" t="s">
        <v>5</v>
      </c>
      <c r="N179" t="s">
        <v>41</v>
      </c>
      <c r="O179" t="s">
        <v>77</v>
      </c>
      <c r="P179" s="6" t="s">
        <v>2519</v>
      </c>
      <c r="Q179" s="7">
        <v>8</v>
      </c>
      <c r="R179">
        <v>0</v>
      </c>
      <c r="S179">
        <v>0</v>
      </c>
      <c r="U179">
        <v>272609</v>
      </c>
      <c r="V179">
        <v>272609</v>
      </c>
      <c r="W179">
        <v>0</v>
      </c>
      <c r="X179">
        <v>0</v>
      </c>
      <c r="Y179" t="s">
        <v>2520</v>
      </c>
    </row>
    <row r="180" spans="1:25" x14ac:dyDescent="0.25">
      <c r="A180">
        <v>179</v>
      </c>
      <c r="B180">
        <v>70932</v>
      </c>
      <c r="C180">
        <v>0</v>
      </c>
      <c r="D180">
        <v>0</v>
      </c>
      <c r="E180" t="s">
        <v>514</v>
      </c>
      <c r="F180" t="s">
        <v>515</v>
      </c>
      <c r="G180">
        <v>1</v>
      </c>
      <c r="H180" s="6">
        <v>25000000</v>
      </c>
      <c r="I180" s="7">
        <v>46218</v>
      </c>
      <c r="K180">
        <v>6</v>
      </c>
      <c r="L180" t="s">
        <v>40</v>
      </c>
      <c r="M180" t="s">
        <v>5</v>
      </c>
      <c r="N180" t="s">
        <v>41</v>
      </c>
      <c r="O180" t="s">
        <v>77</v>
      </c>
      <c r="P180" s="6" t="s">
        <v>2519</v>
      </c>
      <c r="Q180" s="7">
        <v>6</v>
      </c>
      <c r="R180">
        <v>0</v>
      </c>
      <c r="S180">
        <v>0</v>
      </c>
      <c r="U180">
        <v>1500000</v>
      </c>
      <c r="V180">
        <v>1500000</v>
      </c>
      <c r="W180">
        <v>0</v>
      </c>
      <c r="X180">
        <v>0</v>
      </c>
      <c r="Y180" t="s">
        <v>48</v>
      </c>
    </row>
    <row r="181" spans="1:25" x14ac:dyDescent="0.25">
      <c r="A181">
        <v>180</v>
      </c>
      <c r="B181">
        <v>70933</v>
      </c>
      <c r="C181">
        <v>0</v>
      </c>
      <c r="D181">
        <v>0</v>
      </c>
      <c r="E181" t="s">
        <v>473</v>
      </c>
      <c r="F181" t="s">
        <v>474</v>
      </c>
      <c r="G181">
        <v>1</v>
      </c>
      <c r="H181" s="6">
        <v>1353935</v>
      </c>
      <c r="I181" s="7">
        <v>46218</v>
      </c>
      <c r="K181">
        <v>8</v>
      </c>
      <c r="L181" t="s">
        <v>40</v>
      </c>
      <c r="M181" t="s">
        <v>5</v>
      </c>
      <c r="N181" t="s">
        <v>41</v>
      </c>
      <c r="O181" t="s">
        <v>77</v>
      </c>
      <c r="P181" s="6" t="s">
        <v>2519</v>
      </c>
      <c r="Q181" s="7">
        <v>8</v>
      </c>
      <c r="R181">
        <v>0</v>
      </c>
      <c r="S181">
        <v>0</v>
      </c>
      <c r="U181">
        <v>108315</v>
      </c>
      <c r="V181">
        <v>108315</v>
      </c>
      <c r="W181">
        <v>0</v>
      </c>
      <c r="X181">
        <v>0</v>
      </c>
      <c r="Y181" t="s">
        <v>250</v>
      </c>
    </row>
    <row r="182" spans="1:25" x14ac:dyDescent="0.25">
      <c r="A182">
        <v>181</v>
      </c>
      <c r="B182">
        <v>70934</v>
      </c>
      <c r="C182">
        <v>0</v>
      </c>
      <c r="D182">
        <v>0</v>
      </c>
      <c r="E182" t="s">
        <v>473</v>
      </c>
      <c r="F182" t="s">
        <v>474</v>
      </c>
      <c r="G182">
        <v>1</v>
      </c>
      <c r="H182" s="6">
        <v>7000000</v>
      </c>
      <c r="I182" s="7">
        <v>46218</v>
      </c>
      <c r="K182">
        <v>8</v>
      </c>
      <c r="L182" t="s">
        <v>40</v>
      </c>
      <c r="M182" t="s">
        <v>5</v>
      </c>
      <c r="N182" t="s">
        <v>41</v>
      </c>
      <c r="O182" t="s">
        <v>77</v>
      </c>
      <c r="P182" s="6" t="s">
        <v>2519</v>
      </c>
      <c r="Q182" s="7">
        <v>8</v>
      </c>
      <c r="R182">
        <v>0</v>
      </c>
      <c r="S182">
        <v>0</v>
      </c>
      <c r="U182">
        <v>560000</v>
      </c>
      <c r="V182">
        <v>560000</v>
      </c>
      <c r="W182">
        <v>0</v>
      </c>
      <c r="X182">
        <v>0</v>
      </c>
      <c r="Y182" t="s">
        <v>250</v>
      </c>
    </row>
    <row r="183" spans="1:25" x14ac:dyDescent="0.25">
      <c r="A183">
        <v>182</v>
      </c>
      <c r="B183">
        <v>70918</v>
      </c>
      <c r="C183">
        <v>0</v>
      </c>
      <c r="D183">
        <v>0</v>
      </c>
      <c r="E183" t="s">
        <v>1127</v>
      </c>
      <c r="F183" t="s">
        <v>1128</v>
      </c>
      <c r="G183">
        <v>1</v>
      </c>
      <c r="H183" s="6">
        <v>2844248</v>
      </c>
      <c r="I183" s="7">
        <v>46218</v>
      </c>
      <c r="K183">
        <v>8</v>
      </c>
      <c r="L183" t="s">
        <v>40</v>
      </c>
      <c r="M183" t="s">
        <v>9</v>
      </c>
      <c r="N183" t="s">
        <v>41</v>
      </c>
      <c r="O183" t="s">
        <v>42</v>
      </c>
      <c r="P183" s="6" t="s">
        <v>2519</v>
      </c>
      <c r="Q183" s="7">
        <v>8</v>
      </c>
      <c r="R183">
        <v>0</v>
      </c>
      <c r="S183">
        <v>0</v>
      </c>
      <c r="U183">
        <v>227540</v>
      </c>
      <c r="V183">
        <v>227540</v>
      </c>
      <c r="W183">
        <v>0</v>
      </c>
      <c r="X183">
        <v>0</v>
      </c>
      <c r="Y183" t="s">
        <v>109</v>
      </c>
    </row>
    <row r="184" spans="1:25" x14ac:dyDescent="0.25">
      <c r="A184">
        <v>183</v>
      </c>
      <c r="B184">
        <v>70931</v>
      </c>
      <c r="C184">
        <v>0</v>
      </c>
      <c r="D184">
        <v>0</v>
      </c>
      <c r="E184" t="s">
        <v>1886</v>
      </c>
      <c r="F184" t="s">
        <v>1887</v>
      </c>
      <c r="G184">
        <v>1</v>
      </c>
      <c r="H184" s="6">
        <v>4933925</v>
      </c>
      <c r="I184" s="7">
        <v>46218</v>
      </c>
      <c r="K184" t="s">
        <v>766</v>
      </c>
      <c r="L184" t="s">
        <v>40</v>
      </c>
      <c r="M184" t="s">
        <v>5</v>
      </c>
      <c r="N184" t="s">
        <v>41</v>
      </c>
      <c r="O184" t="s">
        <v>77</v>
      </c>
      <c r="P184" s="6" t="s">
        <v>2519</v>
      </c>
      <c r="Q184" s="7">
        <v>4.5</v>
      </c>
      <c r="R184">
        <v>0</v>
      </c>
      <c r="S184">
        <v>0</v>
      </c>
      <c r="U184">
        <v>222027</v>
      </c>
      <c r="V184">
        <v>222027</v>
      </c>
      <c r="W184">
        <v>0</v>
      </c>
      <c r="X184">
        <v>0</v>
      </c>
      <c r="Y184" t="s">
        <v>48</v>
      </c>
    </row>
    <row r="185" spans="1:25" x14ac:dyDescent="0.25">
      <c r="A185">
        <v>184</v>
      </c>
      <c r="B185">
        <v>70913</v>
      </c>
      <c r="C185">
        <v>0</v>
      </c>
      <c r="D185">
        <v>0</v>
      </c>
      <c r="E185" t="s">
        <v>2430</v>
      </c>
      <c r="F185" t="s">
        <v>2431</v>
      </c>
      <c r="G185">
        <v>1</v>
      </c>
      <c r="H185" s="6">
        <v>1000000</v>
      </c>
      <c r="I185" s="7">
        <v>46217</v>
      </c>
      <c r="K185">
        <v>7</v>
      </c>
      <c r="L185" t="s">
        <v>40</v>
      </c>
      <c r="M185" t="s">
        <v>5</v>
      </c>
      <c r="N185" t="s">
        <v>41</v>
      </c>
      <c r="O185" t="s">
        <v>77</v>
      </c>
      <c r="P185" s="6" t="s">
        <v>2519</v>
      </c>
      <c r="Q185" s="7">
        <v>7</v>
      </c>
      <c r="R185">
        <v>0</v>
      </c>
      <c r="S185">
        <v>0</v>
      </c>
      <c r="U185">
        <v>70000</v>
      </c>
      <c r="V185">
        <v>70000</v>
      </c>
      <c r="W185">
        <v>0</v>
      </c>
      <c r="X185">
        <v>0</v>
      </c>
      <c r="Y185" t="s">
        <v>2086</v>
      </c>
    </row>
    <row r="186" spans="1:25" x14ac:dyDescent="0.25">
      <c r="A186">
        <v>185</v>
      </c>
      <c r="B186">
        <v>70911</v>
      </c>
      <c r="C186">
        <v>0</v>
      </c>
      <c r="D186">
        <v>0</v>
      </c>
      <c r="E186" t="s">
        <v>1357</v>
      </c>
      <c r="F186" t="s">
        <v>1358</v>
      </c>
      <c r="G186">
        <v>1</v>
      </c>
      <c r="H186" s="6">
        <v>30387665</v>
      </c>
      <c r="I186" s="7">
        <v>46217</v>
      </c>
      <c r="K186">
        <v>15</v>
      </c>
      <c r="L186" t="s">
        <v>40</v>
      </c>
      <c r="M186" t="s">
        <v>5</v>
      </c>
      <c r="N186" t="s">
        <v>41</v>
      </c>
      <c r="O186" t="s">
        <v>47</v>
      </c>
      <c r="P186" s="6" t="s">
        <v>2519</v>
      </c>
      <c r="Q186" s="7">
        <v>2</v>
      </c>
      <c r="R186">
        <v>13</v>
      </c>
      <c r="S186">
        <v>0</v>
      </c>
      <c r="U186">
        <v>4558150</v>
      </c>
      <c r="V186">
        <v>607753</v>
      </c>
      <c r="W186">
        <v>3950396</v>
      </c>
      <c r="X186">
        <v>0</v>
      </c>
      <c r="Y186" t="s">
        <v>250</v>
      </c>
    </row>
    <row r="187" spans="1:25" x14ac:dyDescent="0.25">
      <c r="A187">
        <v>186</v>
      </c>
      <c r="B187">
        <v>70916</v>
      </c>
      <c r="C187">
        <v>0</v>
      </c>
      <c r="D187">
        <v>0</v>
      </c>
      <c r="E187" t="s">
        <v>541</v>
      </c>
      <c r="F187" t="s">
        <v>542</v>
      </c>
      <c r="G187">
        <v>1</v>
      </c>
      <c r="H187" s="6">
        <v>443769</v>
      </c>
      <c r="I187" s="7">
        <v>46217</v>
      </c>
      <c r="K187">
        <v>14</v>
      </c>
      <c r="L187" t="s">
        <v>40</v>
      </c>
      <c r="M187" t="s">
        <v>5</v>
      </c>
      <c r="N187" t="s">
        <v>41</v>
      </c>
      <c r="O187" t="s">
        <v>57</v>
      </c>
      <c r="P187" s="6" t="s">
        <v>2519</v>
      </c>
      <c r="Q187" s="7">
        <v>9</v>
      </c>
      <c r="R187">
        <v>5</v>
      </c>
      <c r="S187">
        <v>0</v>
      </c>
      <c r="U187">
        <v>62128</v>
      </c>
      <c r="V187">
        <v>39939</v>
      </c>
      <c r="W187">
        <v>22188</v>
      </c>
      <c r="X187">
        <v>0</v>
      </c>
      <c r="Y187" t="s">
        <v>48</v>
      </c>
    </row>
    <row r="188" spans="1:25" x14ac:dyDescent="0.25">
      <c r="A188">
        <v>187</v>
      </c>
      <c r="B188">
        <v>70912</v>
      </c>
      <c r="C188">
        <v>0</v>
      </c>
      <c r="D188">
        <v>0</v>
      </c>
      <c r="E188" t="s">
        <v>1404</v>
      </c>
      <c r="F188" t="s">
        <v>1405</v>
      </c>
      <c r="G188">
        <v>1</v>
      </c>
      <c r="H188" s="6">
        <v>1803261</v>
      </c>
      <c r="I188" s="7">
        <v>46217</v>
      </c>
      <c r="K188">
        <v>8</v>
      </c>
      <c r="L188" t="s">
        <v>40</v>
      </c>
      <c r="M188" t="s">
        <v>1</v>
      </c>
      <c r="N188" t="s">
        <v>41</v>
      </c>
      <c r="O188" t="s">
        <v>87</v>
      </c>
      <c r="P188" s="6" t="s">
        <v>2519</v>
      </c>
      <c r="Q188" s="7">
        <v>8</v>
      </c>
      <c r="R188">
        <v>0</v>
      </c>
      <c r="S188">
        <v>0</v>
      </c>
      <c r="U188">
        <v>144261</v>
      </c>
      <c r="V188">
        <v>144261</v>
      </c>
      <c r="W188">
        <v>0</v>
      </c>
      <c r="X188">
        <v>0</v>
      </c>
      <c r="Y188" t="s">
        <v>799</v>
      </c>
    </row>
    <row r="189" spans="1:25" x14ac:dyDescent="0.25">
      <c r="A189">
        <v>188</v>
      </c>
      <c r="B189">
        <v>70905</v>
      </c>
      <c r="C189">
        <v>0</v>
      </c>
      <c r="D189">
        <v>0</v>
      </c>
      <c r="E189" t="s">
        <v>1486</v>
      </c>
      <c r="F189" t="s">
        <v>1487</v>
      </c>
      <c r="G189">
        <v>1</v>
      </c>
      <c r="H189" s="6">
        <v>2038913</v>
      </c>
      <c r="I189" s="7">
        <v>46217</v>
      </c>
      <c r="K189">
        <v>7</v>
      </c>
      <c r="L189" t="s">
        <v>40</v>
      </c>
      <c r="M189" t="s">
        <v>5</v>
      </c>
      <c r="N189" t="s">
        <v>41</v>
      </c>
      <c r="O189" t="s">
        <v>47</v>
      </c>
      <c r="P189" s="6" t="s">
        <v>2519</v>
      </c>
      <c r="Q189" s="7">
        <v>7</v>
      </c>
      <c r="R189">
        <v>0</v>
      </c>
      <c r="S189">
        <v>0</v>
      </c>
      <c r="U189">
        <v>142724</v>
      </c>
      <c r="V189">
        <v>142724</v>
      </c>
      <c r="W189">
        <v>0</v>
      </c>
      <c r="X189">
        <v>0</v>
      </c>
      <c r="Y189" t="s">
        <v>72</v>
      </c>
    </row>
    <row r="190" spans="1:25" x14ac:dyDescent="0.25">
      <c r="A190">
        <v>189</v>
      </c>
      <c r="B190">
        <v>70907</v>
      </c>
      <c r="C190">
        <v>0</v>
      </c>
      <c r="D190">
        <v>0</v>
      </c>
      <c r="E190" t="s">
        <v>2424</v>
      </c>
      <c r="F190" t="s">
        <v>2425</v>
      </c>
      <c r="G190">
        <v>1</v>
      </c>
      <c r="H190" s="6">
        <v>936195</v>
      </c>
      <c r="I190" s="7">
        <v>46217</v>
      </c>
      <c r="K190">
        <v>15</v>
      </c>
      <c r="L190" t="s">
        <v>40</v>
      </c>
      <c r="M190" t="s">
        <v>5</v>
      </c>
      <c r="N190" t="s">
        <v>41</v>
      </c>
      <c r="O190" t="s">
        <v>47</v>
      </c>
      <c r="P190" s="6" t="s">
        <v>2519</v>
      </c>
      <c r="Q190" s="7">
        <v>2</v>
      </c>
      <c r="R190">
        <v>13</v>
      </c>
      <c r="S190">
        <v>0</v>
      </c>
      <c r="U190">
        <v>140429</v>
      </c>
      <c r="V190">
        <v>18724</v>
      </c>
      <c r="W190">
        <v>121705</v>
      </c>
      <c r="X190">
        <v>0</v>
      </c>
      <c r="Y190" t="s">
        <v>48</v>
      </c>
    </row>
    <row r="191" spans="1:25" x14ac:dyDescent="0.25">
      <c r="A191">
        <v>190</v>
      </c>
      <c r="B191">
        <v>70908</v>
      </c>
      <c r="C191">
        <v>0</v>
      </c>
      <c r="D191">
        <v>0</v>
      </c>
      <c r="E191" t="s">
        <v>2020</v>
      </c>
      <c r="F191" t="s">
        <v>2021</v>
      </c>
      <c r="G191">
        <v>1</v>
      </c>
      <c r="H191" s="6">
        <v>398474</v>
      </c>
      <c r="I191" s="7">
        <v>46217</v>
      </c>
      <c r="K191">
        <v>15</v>
      </c>
      <c r="L191" t="s">
        <v>40</v>
      </c>
      <c r="M191" t="s">
        <v>5</v>
      </c>
      <c r="N191" t="s">
        <v>41</v>
      </c>
      <c r="O191" t="s">
        <v>47</v>
      </c>
      <c r="P191" s="6" t="s">
        <v>2519</v>
      </c>
      <c r="Q191" s="7">
        <v>2</v>
      </c>
      <c r="R191">
        <v>13</v>
      </c>
      <c r="S191">
        <v>0</v>
      </c>
      <c r="U191">
        <v>59771</v>
      </c>
      <c r="V191">
        <v>7969</v>
      </c>
      <c r="W191">
        <v>51802</v>
      </c>
      <c r="X191">
        <v>0</v>
      </c>
      <c r="Y191" t="s">
        <v>250</v>
      </c>
    </row>
    <row r="192" spans="1:25" x14ac:dyDescent="0.25">
      <c r="A192">
        <v>191</v>
      </c>
      <c r="B192">
        <v>70904</v>
      </c>
      <c r="C192">
        <v>0</v>
      </c>
      <c r="D192">
        <v>0</v>
      </c>
      <c r="E192" t="s">
        <v>1475</v>
      </c>
      <c r="F192" t="s">
        <v>1476</v>
      </c>
      <c r="G192">
        <v>1</v>
      </c>
      <c r="H192" s="6">
        <v>264369</v>
      </c>
      <c r="I192" s="7">
        <v>46217</v>
      </c>
      <c r="K192">
        <v>7</v>
      </c>
      <c r="L192" t="s">
        <v>40</v>
      </c>
      <c r="M192" t="s">
        <v>5</v>
      </c>
      <c r="N192" t="s">
        <v>41</v>
      </c>
      <c r="O192" t="s">
        <v>47</v>
      </c>
      <c r="P192" s="6" t="s">
        <v>2519</v>
      </c>
      <c r="Q192" s="7">
        <v>7</v>
      </c>
      <c r="R192">
        <v>0</v>
      </c>
      <c r="S192">
        <v>0</v>
      </c>
      <c r="U192">
        <v>18506</v>
      </c>
      <c r="V192">
        <v>18506</v>
      </c>
      <c r="W192">
        <v>0</v>
      </c>
      <c r="X192">
        <v>0</v>
      </c>
      <c r="Y192" t="s">
        <v>48</v>
      </c>
    </row>
    <row r="193" spans="1:25" x14ac:dyDescent="0.25">
      <c r="A193">
        <v>192</v>
      </c>
      <c r="B193">
        <v>70903</v>
      </c>
      <c r="C193">
        <v>0</v>
      </c>
      <c r="D193">
        <v>0</v>
      </c>
      <c r="E193" t="s">
        <v>640</v>
      </c>
      <c r="F193" t="s">
        <v>641</v>
      </c>
      <c r="G193">
        <v>1</v>
      </c>
      <c r="H193" s="6">
        <v>3423621</v>
      </c>
      <c r="I193" s="7">
        <v>46217</v>
      </c>
      <c r="K193">
        <v>4</v>
      </c>
      <c r="L193" t="s">
        <v>40</v>
      </c>
      <c r="M193" t="s">
        <v>4</v>
      </c>
      <c r="N193" t="s">
        <v>41</v>
      </c>
      <c r="O193" t="s">
        <v>51</v>
      </c>
      <c r="P193" s="6" t="s">
        <v>2519</v>
      </c>
      <c r="Q193" s="7">
        <v>4</v>
      </c>
      <c r="R193">
        <v>0</v>
      </c>
      <c r="S193">
        <v>0</v>
      </c>
      <c r="U193">
        <v>136945</v>
      </c>
      <c r="V193">
        <v>136945</v>
      </c>
      <c r="W193">
        <v>0</v>
      </c>
      <c r="X193">
        <v>0</v>
      </c>
      <c r="Y193" t="s">
        <v>48</v>
      </c>
    </row>
    <row r="194" spans="1:25" x14ac:dyDescent="0.25">
      <c r="A194">
        <v>193</v>
      </c>
      <c r="B194">
        <v>70914</v>
      </c>
      <c r="C194">
        <v>0</v>
      </c>
      <c r="D194">
        <v>0</v>
      </c>
      <c r="E194" t="s">
        <v>606</v>
      </c>
      <c r="F194" t="s">
        <v>607</v>
      </c>
      <c r="G194">
        <v>1</v>
      </c>
      <c r="H194" s="6">
        <v>7240488</v>
      </c>
      <c r="I194" s="7">
        <v>46217</v>
      </c>
      <c r="K194">
        <v>14</v>
      </c>
      <c r="L194" t="s">
        <v>40</v>
      </c>
      <c r="M194" t="s">
        <v>5</v>
      </c>
      <c r="N194" t="s">
        <v>41</v>
      </c>
      <c r="O194" t="s">
        <v>57</v>
      </c>
      <c r="P194" s="6" t="s">
        <v>2519</v>
      </c>
      <c r="Q194" s="7">
        <v>9</v>
      </c>
      <c r="R194">
        <v>5</v>
      </c>
      <c r="S194">
        <v>0</v>
      </c>
      <c r="U194">
        <v>1013668</v>
      </c>
      <c r="V194">
        <v>651644</v>
      </c>
      <c r="W194">
        <v>362024</v>
      </c>
      <c r="X194">
        <v>0</v>
      </c>
      <c r="Y194" t="s">
        <v>48</v>
      </c>
    </row>
    <row r="195" spans="1:25" x14ac:dyDescent="0.25">
      <c r="A195">
        <v>194</v>
      </c>
      <c r="B195">
        <v>70909</v>
      </c>
      <c r="C195">
        <v>0</v>
      </c>
      <c r="D195">
        <v>0</v>
      </c>
      <c r="E195" t="s">
        <v>1361</v>
      </c>
      <c r="F195" t="s">
        <v>1362</v>
      </c>
      <c r="G195">
        <v>1</v>
      </c>
      <c r="H195" s="6">
        <v>6265937</v>
      </c>
      <c r="I195" s="7">
        <v>46217</v>
      </c>
      <c r="K195">
        <v>15</v>
      </c>
      <c r="L195" t="s">
        <v>40</v>
      </c>
      <c r="M195" t="s">
        <v>5</v>
      </c>
      <c r="N195" t="s">
        <v>41</v>
      </c>
      <c r="O195" t="s">
        <v>47</v>
      </c>
      <c r="P195" s="6" t="s">
        <v>2519</v>
      </c>
      <c r="Q195" s="7">
        <v>2</v>
      </c>
      <c r="R195">
        <v>13</v>
      </c>
      <c r="S195">
        <v>0</v>
      </c>
      <c r="U195">
        <v>939891</v>
      </c>
      <c r="V195">
        <v>125319</v>
      </c>
      <c r="W195">
        <v>814572</v>
      </c>
      <c r="X195">
        <v>0</v>
      </c>
      <c r="Y195" t="s">
        <v>250</v>
      </c>
    </row>
    <row r="196" spans="1:25" x14ac:dyDescent="0.25">
      <c r="A196">
        <v>195</v>
      </c>
      <c r="B196">
        <v>70910</v>
      </c>
      <c r="C196">
        <v>0</v>
      </c>
      <c r="D196">
        <v>0</v>
      </c>
      <c r="E196" t="s">
        <v>1848</v>
      </c>
      <c r="F196" t="s">
        <v>1849</v>
      </c>
      <c r="G196">
        <v>1</v>
      </c>
      <c r="H196" s="6">
        <v>18806462</v>
      </c>
      <c r="I196" s="7">
        <v>46217</v>
      </c>
      <c r="K196">
        <v>15</v>
      </c>
      <c r="L196" t="s">
        <v>40</v>
      </c>
      <c r="M196" t="s">
        <v>5</v>
      </c>
      <c r="N196" t="s">
        <v>41</v>
      </c>
      <c r="O196" t="s">
        <v>47</v>
      </c>
      <c r="P196" s="6" t="s">
        <v>2519</v>
      </c>
      <c r="Q196" s="7">
        <v>2</v>
      </c>
      <c r="R196">
        <v>13</v>
      </c>
      <c r="S196">
        <v>0</v>
      </c>
      <c r="U196">
        <v>2820969</v>
      </c>
      <c r="V196">
        <v>376129</v>
      </c>
      <c r="W196">
        <v>2444840</v>
      </c>
      <c r="X196">
        <v>0</v>
      </c>
      <c r="Y196" t="s">
        <v>250</v>
      </c>
    </row>
    <row r="197" spans="1:25" x14ac:dyDescent="0.25">
      <c r="A197">
        <v>196</v>
      </c>
      <c r="B197">
        <v>70906</v>
      </c>
      <c r="C197">
        <v>0</v>
      </c>
      <c r="D197">
        <v>0</v>
      </c>
      <c r="E197" t="s">
        <v>777</v>
      </c>
      <c r="F197" t="s">
        <v>778</v>
      </c>
      <c r="G197">
        <v>1</v>
      </c>
      <c r="H197" s="6">
        <v>217222</v>
      </c>
      <c r="I197" s="7">
        <v>46217</v>
      </c>
      <c r="K197">
        <v>10</v>
      </c>
      <c r="L197" t="s">
        <v>40</v>
      </c>
      <c r="M197" t="s">
        <v>9</v>
      </c>
      <c r="N197" t="s">
        <v>41</v>
      </c>
      <c r="O197" t="s">
        <v>42</v>
      </c>
      <c r="P197" s="6" t="s">
        <v>2519</v>
      </c>
      <c r="Q197" s="7">
        <v>10</v>
      </c>
      <c r="R197">
        <v>0</v>
      </c>
      <c r="S197">
        <v>0</v>
      </c>
      <c r="U197">
        <v>21722</v>
      </c>
      <c r="V197">
        <v>21722</v>
      </c>
      <c r="W197">
        <v>0</v>
      </c>
      <c r="X197">
        <v>0</v>
      </c>
      <c r="Y197" t="s">
        <v>44</v>
      </c>
    </row>
    <row r="198" spans="1:25" x14ac:dyDescent="0.25">
      <c r="A198">
        <v>197</v>
      </c>
      <c r="B198">
        <v>70917</v>
      </c>
      <c r="C198">
        <v>0</v>
      </c>
      <c r="D198">
        <v>0</v>
      </c>
      <c r="E198" t="s">
        <v>2401</v>
      </c>
      <c r="F198" t="s">
        <v>2402</v>
      </c>
      <c r="G198">
        <v>1</v>
      </c>
      <c r="H198" s="6">
        <v>54261249</v>
      </c>
      <c r="I198" s="7">
        <v>46217</v>
      </c>
      <c r="K198">
        <v>14</v>
      </c>
      <c r="L198" t="s">
        <v>40</v>
      </c>
      <c r="M198" t="s">
        <v>9</v>
      </c>
      <c r="N198" t="s">
        <v>41</v>
      </c>
      <c r="O198" t="s">
        <v>42</v>
      </c>
      <c r="P198" s="6" t="s">
        <v>2519</v>
      </c>
      <c r="Q198" s="7">
        <v>7</v>
      </c>
      <c r="R198">
        <v>7</v>
      </c>
      <c r="S198">
        <v>0</v>
      </c>
      <c r="U198">
        <v>7596575</v>
      </c>
      <c r="V198">
        <v>3798287</v>
      </c>
      <c r="W198">
        <v>3798287</v>
      </c>
      <c r="X198">
        <v>0</v>
      </c>
      <c r="Y198" t="s">
        <v>2086</v>
      </c>
    </row>
    <row r="199" spans="1:25" x14ac:dyDescent="0.25">
      <c r="A199">
        <v>198</v>
      </c>
      <c r="B199">
        <v>70915</v>
      </c>
      <c r="C199">
        <v>0</v>
      </c>
      <c r="D199">
        <v>0</v>
      </c>
      <c r="E199" t="s">
        <v>555</v>
      </c>
      <c r="F199" t="s">
        <v>556</v>
      </c>
      <c r="G199">
        <v>1</v>
      </c>
      <c r="H199" s="6">
        <v>1273085</v>
      </c>
      <c r="I199" s="7">
        <v>46217</v>
      </c>
      <c r="K199">
        <v>14</v>
      </c>
      <c r="L199" t="s">
        <v>40</v>
      </c>
      <c r="M199" t="s">
        <v>5</v>
      </c>
      <c r="N199" t="s">
        <v>41</v>
      </c>
      <c r="O199" t="s">
        <v>57</v>
      </c>
      <c r="P199" s="6" t="s">
        <v>2519</v>
      </c>
      <c r="Q199" s="7">
        <v>9</v>
      </c>
      <c r="R199">
        <v>5</v>
      </c>
      <c r="S199">
        <v>0</v>
      </c>
      <c r="U199">
        <v>178232</v>
      </c>
      <c r="V199">
        <v>114578</v>
      </c>
      <c r="W199">
        <v>63654</v>
      </c>
      <c r="X199">
        <v>0</v>
      </c>
      <c r="Y199" t="s">
        <v>48</v>
      </c>
    </row>
    <row r="200" spans="1:25" x14ac:dyDescent="0.25">
      <c r="A200">
        <v>199</v>
      </c>
      <c r="B200">
        <v>70897</v>
      </c>
      <c r="C200">
        <v>0</v>
      </c>
      <c r="D200">
        <v>0</v>
      </c>
      <c r="E200" t="s">
        <v>1550</v>
      </c>
      <c r="F200" t="s">
        <v>1551</v>
      </c>
      <c r="G200">
        <v>1</v>
      </c>
      <c r="H200" s="6">
        <v>3055689</v>
      </c>
      <c r="I200" s="7">
        <v>46216</v>
      </c>
      <c r="K200">
        <v>12</v>
      </c>
      <c r="L200" t="s">
        <v>40</v>
      </c>
      <c r="M200" t="s">
        <v>8</v>
      </c>
      <c r="N200" t="s">
        <v>41</v>
      </c>
      <c r="O200" t="s">
        <v>347</v>
      </c>
      <c r="P200" s="6" t="s">
        <v>2519</v>
      </c>
      <c r="Q200" s="7">
        <v>12</v>
      </c>
      <c r="R200">
        <v>0</v>
      </c>
      <c r="S200">
        <v>0</v>
      </c>
      <c r="U200">
        <v>366683</v>
      </c>
      <c r="V200">
        <v>366683</v>
      </c>
      <c r="W200">
        <v>0</v>
      </c>
      <c r="X200">
        <v>0</v>
      </c>
      <c r="Y200" t="s">
        <v>48</v>
      </c>
    </row>
    <row r="201" spans="1:25" x14ac:dyDescent="0.25">
      <c r="A201">
        <v>200</v>
      </c>
      <c r="B201">
        <v>70898</v>
      </c>
      <c r="C201">
        <v>0</v>
      </c>
      <c r="D201">
        <v>0</v>
      </c>
      <c r="E201" t="s">
        <v>1550</v>
      </c>
      <c r="F201" t="s">
        <v>1551</v>
      </c>
      <c r="G201">
        <v>1</v>
      </c>
      <c r="H201" s="6">
        <v>3034597</v>
      </c>
      <c r="I201" s="7">
        <v>46216</v>
      </c>
      <c r="K201">
        <v>12</v>
      </c>
      <c r="L201" t="s">
        <v>40</v>
      </c>
      <c r="M201" t="s">
        <v>8</v>
      </c>
      <c r="N201" t="s">
        <v>41</v>
      </c>
      <c r="O201" t="s">
        <v>347</v>
      </c>
      <c r="P201" s="6" t="s">
        <v>2519</v>
      </c>
      <c r="Q201" s="7">
        <v>12</v>
      </c>
      <c r="R201">
        <v>0</v>
      </c>
      <c r="S201">
        <v>0</v>
      </c>
      <c r="U201">
        <v>364152</v>
      </c>
      <c r="V201">
        <v>364152</v>
      </c>
      <c r="W201">
        <v>0</v>
      </c>
      <c r="X201">
        <v>0</v>
      </c>
      <c r="Y201" t="s">
        <v>48</v>
      </c>
    </row>
    <row r="202" spans="1:25" x14ac:dyDescent="0.25">
      <c r="A202">
        <v>201</v>
      </c>
      <c r="B202">
        <v>70902</v>
      </c>
      <c r="C202">
        <v>0</v>
      </c>
      <c r="D202">
        <v>0</v>
      </c>
      <c r="E202" t="s">
        <v>848</v>
      </c>
      <c r="F202" t="s">
        <v>849</v>
      </c>
      <c r="G202">
        <v>1</v>
      </c>
      <c r="H202" s="6">
        <v>489477</v>
      </c>
      <c r="I202" s="7">
        <v>46216</v>
      </c>
      <c r="K202">
        <v>15</v>
      </c>
      <c r="L202" t="s">
        <v>40</v>
      </c>
      <c r="M202" t="s">
        <v>5</v>
      </c>
      <c r="N202" t="s">
        <v>41</v>
      </c>
      <c r="O202" t="s">
        <v>47</v>
      </c>
      <c r="P202" s="6" t="s">
        <v>2519</v>
      </c>
      <c r="Q202" s="7">
        <v>4</v>
      </c>
      <c r="R202">
        <v>11</v>
      </c>
      <c r="S202">
        <v>0</v>
      </c>
      <c r="U202">
        <v>73422</v>
      </c>
      <c r="V202">
        <v>19579</v>
      </c>
      <c r="W202">
        <v>53842</v>
      </c>
      <c r="X202">
        <v>0</v>
      </c>
      <c r="Y202" t="s">
        <v>109</v>
      </c>
    </row>
    <row r="203" spans="1:25" x14ac:dyDescent="0.25">
      <c r="A203">
        <v>202</v>
      </c>
      <c r="B203">
        <v>70901</v>
      </c>
      <c r="C203">
        <v>0</v>
      </c>
      <c r="D203">
        <v>0</v>
      </c>
      <c r="E203" t="s">
        <v>1011</v>
      </c>
      <c r="F203" t="s">
        <v>1012</v>
      </c>
      <c r="G203">
        <v>1</v>
      </c>
      <c r="H203" s="6">
        <v>1094555</v>
      </c>
      <c r="I203" s="7">
        <v>46216</v>
      </c>
      <c r="K203">
        <v>12</v>
      </c>
      <c r="L203" t="s">
        <v>40</v>
      </c>
      <c r="M203" t="s">
        <v>5</v>
      </c>
      <c r="N203" t="s">
        <v>41</v>
      </c>
      <c r="O203" t="s">
        <v>77</v>
      </c>
      <c r="P203" s="6" t="s">
        <v>2519</v>
      </c>
      <c r="Q203" s="7">
        <v>12</v>
      </c>
      <c r="R203">
        <v>0</v>
      </c>
      <c r="S203">
        <v>0</v>
      </c>
      <c r="U203">
        <v>131347</v>
      </c>
      <c r="V203">
        <v>131347</v>
      </c>
      <c r="W203">
        <v>0</v>
      </c>
      <c r="X203">
        <v>0</v>
      </c>
      <c r="Y203" t="s">
        <v>437</v>
      </c>
    </row>
    <row r="204" spans="1:25" x14ac:dyDescent="0.25">
      <c r="A204">
        <v>203</v>
      </c>
      <c r="B204">
        <v>70895</v>
      </c>
      <c r="C204">
        <v>0</v>
      </c>
      <c r="D204">
        <v>0</v>
      </c>
      <c r="E204" t="s">
        <v>2341</v>
      </c>
      <c r="F204" t="s">
        <v>2342</v>
      </c>
      <c r="G204">
        <v>1</v>
      </c>
      <c r="H204" s="6">
        <v>7000000</v>
      </c>
      <c r="I204" s="7">
        <v>46216</v>
      </c>
      <c r="K204">
        <v>7</v>
      </c>
      <c r="L204" t="s">
        <v>40</v>
      </c>
      <c r="M204" t="s">
        <v>5</v>
      </c>
      <c r="N204" t="s">
        <v>41</v>
      </c>
      <c r="O204" t="s">
        <v>47</v>
      </c>
      <c r="P204" s="6" t="s">
        <v>2519</v>
      </c>
      <c r="Q204" s="7">
        <v>7</v>
      </c>
      <c r="R204">
        <v>0</v>
      </c>
      <c r="S204">
        <v>0</v>
      </c>
      <c r="U204">
        <v>490000</v>
      </c>
      <c r="V204">
        <v>490000</v>
      </c>
      <c r="W204">
        <v>0</v>
      </c>
      <c r="X204">
        <v>0</v>
      </c>
      <c r="Y204" t="s">
        <v>2086</v>
      </c>
    </row>
    <row r="205" spans="1:25" x14ac:dyDescent="0.25">
      <c r="A205">
        <v>204</v>
      </c>
      <c r="B205">
        <v>70896</v>
      </c>
      <c r="C205">
        <v>0</v>
      </c>
      <c r="D205">
        <v>0</v>
      </c>
      <c r="E205" t="s">
        <v>2341</v>
      </c>
      <c r="F205" t="s">
        <v>2342</v>
      </c>
      <c r="G205">
        <v>1</v>
      </c>
      <c r="H205" s="6">
        <v>3958262</v>
      </c>
      <c r="I205" s="7">
        <v>46216</v>
      </c>
      <c r="K205">
        <v>7</v>
      </c>
      <c r="L205" t="s">
        <v>40</v>
      </c>
      <c r="M205" t="s">
        <v>5</v>
      </c>
      <c r="N205" t="s">
        <v>41</v>
      </c>
      <c r="O205" t="s">
        <v>47</v>
      </c>
      <c r="P205" s="6" t="s">
        <v>2519</v>
      </c>
      <c r="Q205" s="7">
        <v>7</v>
      </c>
      <c r="R205">
        <v>0</v>
      </c>
      <c r="S205">
        <v>0</v>
      </c>
      <c r="U205">
        <v>277078</v>
      </c>
      <c r="V205">
        <v>277078</v>
      </c>
      <c r="W205">
        <v>0</v>
      </c>
      <c r="X205">
        <v>0</v>
      </c>
      <c r="Y205" t="s">
        <v>2086</v>
      </c>
    </row>
    <row r="206" spans="1:25" x14ac:dyDescent="0.25">
      <c r="A206">
        <v>205</v>
      </c>
      <c r="B206">
        <v>70899</v>
      </c>
      <c r="C206">
        <v>0</v>
      </c>
      <c r="D206">
        <v>0</v>
      </c>
      <c r="E206" t="s">
        <v>1792</v>
      </c>
      <c r="F206" t="s">
        <v>1793</v>
      </c>
      <c r="G206">
        <v>1</v>
      </c>
      <c r="H206" s="6">
        <v>1308998</v>
      </c>
      <c r="I206" s="7">
        <v>46216</v>
      </c>
      <c r="K206">
        <v>15</v>
      </c>
      <c r="L206" t="s">
        <v>40</v>
      </c>
      <c r="M206" t="s">
        <v>5</v>
      </c>
      <c r="N206" t="s">
        <v>41</v>
      </c>
      <c r="O206" t="s">
        <v>54</v>
      </c>
      <c r="P206" s="6" t="s">
        <v>2519</v>
      </c>
      <c r="Q206" s="7">
        <v>9</v>
      </c>
      <c r="R206">
        <v>6</v>
      </c>
      <c r="S206">
        <v>0</v>
      </c>
      <c r="U206">
        <v>196350</v>
      </c>
      <c r="V206">
        <v>117810</v>
      </c>
      <c r="W206">
        <v>78540</v>
      </c>
      <c r="X206">
        <v>0</v>
      </c>
      <c r="Y206" t="s">
        <v>48</v>
      </c>
    </row>
    <row r="207" spans="1:25" x14ac:dyDescent="0.25">
      <c r="A207">
        <v>206</v>
      </c>
      <c r="B207">
        <v>70900</v>
      </c>
      <c r="C207">
        <v>0</v>
      </c>
      <c r="D207">
        <v>0</v>
      </c>
      <c r="E207" t="s">
        <v>429</v>
      </c>
      <c r="F207" t="s">
        <v>430</v>
      </c>
      <c r="G207">
        <v>1</v>
      </c>
      <c r="H207" s="6">
        <v>5024085</v>
      </c>
      <c r="I207" s="7">
        <v>46216</v>
      </c>
      <c r="K207">
        <v>15</v>
      </c>
      <c r="L207" t="s">
        <v>40</v>
      </c>
      <c r="M207" t="s">
        <v>5</v>
      </c>
      <c r="N207" t="s">
        <v>41</v>
      </c>
      <c r="O207" t="s">
        <v>54</v>
      </c>
      <c r="P207" s="6" t="s">
        <v>2519</v>
      </c>
      <c r="Q207" s="7">
        <v>9</v>
      </c>
      <c r="R207">
        <v>6</v>
      </c>
      <c r="S207">
        <v>0</v>
      </c>
      <c r="U207">
        <v>753613</v>
      </c>
      <c r="V207">
        <v>452168</v>
      </c>
      <c r="W207">
        <v>301445</v>
      </c>
      <c r="X207">
        <v>0</v>
      </c>
      <c r="Y207" t="s">
        <v>48</v>
      </c>
    </row>
    <row r="208" spans="1:25" x14ac:dyDescent="0.25">
      <c r="A208">
        <v>207</v>
      </c>
      <c r="B208">
        <v>70964</v>
      </c>
      <c r="C208">
        <v>0</v>
      </c>
      <c r="D208">
        <v>0</v>
      </c>
      <c r="E208" t="s">
        <v>1412</v>
      </c>
      <c r="F208" t="s">
        <v>1413</v>
      </c>
      <c r="G208">
        <v>1</v>
      </c>
      <c r="H208" s="6">
        <v>8000000</v>
      </c>
      <c r="I208" s="7">
        <v>46213</v>
      </c>
      <c r="K208">
        <v>15</v>
      </c>
      <c r="L208" t="s">
        <v>40</v>
      </c>
      <c r="M208" t="s">
        <v>5</v>
      </c>
      <c r="N208" t="s">
        <v>41</v>
      </c>
      <c r="O208" t="s">
        <v>54</v>
      </c>
      <c r="P208" s="6" t="s">
        <v>2519</v>
      </c>
      <c r="Q208" s="7">
        <v>3</v>
      </c>
      <c r="R208">
        <v>12</v>
      </c>
      <c r="S208">
        <v>0</v>
      </c>
      <c r="U208">
        <v>1200000</v>
      </c>
      <c r="V208">
        <v>240000</v>
      </c>
      <c r="W208">
        <v>960000</v>
      </c>
      <c r="X208">
        <v>0</v>
      </c>
      <c r="Y208" t="s">
        <v>72</v>
      </c>
    </row>
    <row r="209" spans="1:25" x14ac:dyDescent="0.25">
      <c r="A209">
        <v>208</v>
      </c>
      <c r="B209">
        <v>70883</v>
      </c>
      <c r="C209">
        <v>0</v>
      </c>
      <c r="D209">
        <v>0</v>
      </c>
      <c r="E209" t="s">
        <v>539</v>
      </c>
      <c r="F209" t="s">
        <v>540</v>
      </c>
      <c r="G209">
        <v>1</v>
      </c>
      <c r="H209" s="6">
        <v>19437839</v>
      </c>
      <c r="I209" s="7">
        <v>46213</v>
      </c>
      <c r="K209">
        <v>15</v>
      </c>
      <c r="L209" t="s">
        <v>40</v>
      </c>
      <c r="M209" t="s">
        <v>5</v>
      </c>
      <c r="N209" t="s">
        <v>41</v>
      </c>
      <c r="O209" t="s">
        <v>47</v>
      </c>
      <c r="P209" s="6" t="s">
        <v>2519</v>
      </c>
      <c r="Q209" s="7">
        <v>4</v>
      </c>
      <c r="R209">
        <v>11</v>
      </c>
      <c r="S209">
        <v>0</v>
      </c>
      <c r="U209">
        <v>2915676</v>
      </c>
      <c r="V209">
        <v>777514</v>
      </c>
      <c r="W209">
        <v>2138162</v>
      </c>
      <c r="X209">
        <v>0</v>
      </c>
      <c r="Y209" t="s">
        <v>109</v>
      </c>
    </row>
    <row r="210" spans="1:25" x14ac:dyDescent="0.25">
      <c r="A210">
        <v>209</v>
      </c>
      <c r="B210">
        <v>70873</v>
      </c>
      <c r="C210">
        <v>0</v>
      </c>
      <c r="D210">
        <v>0</v>
      </c>
      <c r="E210" t="s">
        <v>1355</v>
      </c>
      <c r="F210" t="s">
        <v>1356</v>
      </c>
      <c r="G210">
        <v>1</v>
      </c>
      <c r="H210" s="6">
        <v>4222875</v>
      </c>
      <c r="I210" s="7">
        <v>46213</v>
      </c>
      <c r="K210">
        <v>15</v>
      </c>
      <c r="L210" t="s">
        <v>40</v>
      </c>
      <c r="M210" t="s">
        <v>5</v>
      </c>
      <c r="N210" t="s">
        <v>41</v>
      </c>
      <c r="O210" t="s">
        <v>57</v>
      </c>
      <c r="P210" s="6" t="s">
        <v>2519</v>
      </c>
      <c r="Q210" s="7">
        <v>8</v>
      </c>
      <c r="R210">
        <v>7</v>
      </c>
      <c r="S210">
        <v>0</v>
      </c>
      <c r="U210">
        <v>633431</v>
      </c>
      <c r="V210">
        <v>337830</v>
      </c>
      <c r="W210">
        <v>295601</v>
      </c>
      <c r="X210">
        <v>0</v>
      </c>
      <c r="Y210" t="s">
        <v>48</v>
      </c>
    </row>
    <row r="211" spans="1:25" x14ac:dyDescent="0.25">
      <c r="A211">
        <v>210</v>
      </c>
      <c r="B211">
        <v>70888</v>
      </c>
      <c r="C211">
        <v>0</v>
      </c>
      <c r="D211">
        <v>0</v>
      </c>
      <c r="E211" t="s">
        <v>795</v>
      </c>
      <c r="F211" t="s">
        <v>796</v>
      </c>
      <c r="G211">
        <v>1</v>
      </c>
      <c r="H211" s="6">
        <v>17148859</v>
      </c>
      <c r="I211" s="7">
        <v>46213</v>
      </c>
      <c r="K211" t="s">
        <v>167</v>
      </c>
      <c r="L211" t="s">
        <v>40</v>
      </c>
      <c r="M211" t="s">
        <v>7</v>
      </c>
      <c r="N211" t="s">
        <v>41</v>
      </c>
      <c r="O211" t="s">
        <v>64</v>
      </c>
      <c r="P211" s="6" t="s">
        <v>2519</v>
      </c>
      <c r="Q211" s="7">
        <v>5.5</v>
      </c>
      <c r="R211">
        <v>0</v>
      </c>
      <c r="S211">
        <v>0</v>
      </c>
      <c r="U211">
        <v>943187</v>
      </c>
      <c r="V211">
        <v>943187</v>
      </c>
      <c r="W211">
        <v>0</v>
      </c>
      <c r="X211">
        <v>0</v>
      </c>
      <c r="Y211" t="s">
        <v>44</v>
      </c>
    </row>
    <row r="212" spans="1:25" x14ac:dyDescent="0.25">
      <c r="A212">
        <v>211</v>
      </c>
      <c r="B212">
        <v>70963</v>
      </c>
      <c r="C212">
        <v>0</v>
      </c>
      <c r="D212">
        <v>0</v>
      </c>
      <c r="E212" t="s">
        <v>1622</v>
      </c>
      <c r="F212" t="s">
        <v>1623</v>
      </c>
      <c r="G212">
        <v>1</v>
      </c>
      <c r="H212" s="6">
        <v>5000000</v>
      </c>
      <c r="I212" s="7">
        <v>46213</v>
      </c>
      <c r="K212">
        <v>15</v>
      </c>
      <c r="L212" t="s">
        <v>40</v>
      </c>
      <c r="M212" t="s">
        <v>5</v>
      </c>
      <c r="N212" t="s">
        <v>41</v>
      </c>
      <c r="O212" t="s">
        <v>54</v>
      </c>
      <c r="P212" s="6" t="s">
        <v>2519</v>
      </c>
      <c r="Q212" s="7">
        <v>3</v>
      </c>
      <c r="R212">
        <v>12</v>
      </c>
      <c r="S212">
        <v>0</v>
      </c>
      <c r="U212">
        <v>750000</v>
      </c>
      <c r="V212">
        <v>150000</v>
      </c>
      <c r="W212">
        <v>600000</v>
      </c>
      <c r="X212">
        <v>0</v>
      </c>
      <c r="Y212" t="s">
        <v>72</v>
      </c>
    </row>
    <row r="213" spans="1:25" x14ac:dyDescent="0.25">
      <c r="A213">
        <v>212</v>
      </c>
      <c r="B213">
        <v>70868</v>
      </c>
      <c r="C213">
        <v>0</v>
      </c>
      <c r="D213">
        <v>0</v>
      </c>
      <c r="E213" t="s">
        <v>1652</v>
      </c>
      <c r="F213" t="s">
        <v>1653</v>
      </c>
      <c r="G213">
        <v>1</v>
      </c>
      <c r="H213" s="6">
        <v>3219633</v>
      </c>
      <c r="I213" s="7">
        <v>46213</v>
      </c>
      <c r="K213">
        <v>7</v>
      </c>
      <c r="L213" t="s">
        <v>40</v>
      </c>
      <c r="M213" t="s">
        <v>5</v>
      </c>
      <c r="N213" t="s">
        <v>41</v>
      </c>
      <c r="O213" t="s">
        <v>47</v>
      </c>
      <c r="P213" s="6" t="s">
        <v>2519</v>
      </c>
      <c r="Q213" s="7">
        <v>7</v>
      </c>
      <c r="R213">
        <v>0</v>
      </c>
      <c r="S213">
        <v>0</v>
      </c>
      <c r="U213">
        <v>225374</v>
      </c>
      <c r="V213">
        <v>225374</v>
      </c>
      <c r="W213">
        <v>0</v>
      </c>
      <c r="X213">
        <v>0</v>
      </c>
      <c r="Y213" t="s">
        <v>48</v>
      </c>
    </row>
    <row r="214" spans="1:25" x14ac:dyDescent="0.25">
      <c r="A214">
        <v>213</v>
      </c>
      <c r="B214">
        <v>70875</v>
      </c>
      <c r="C214">
        <v>0</v>
      </c>
      <c r="D214">
        <v>0</v>
      </c>
      <c r="E214" t="s">
        <v>498</v>
      </c>
      <c r="F214" t="s">
        <v>499</v>
      </c>
      <c r="G214">
        <v>1</v>
      </c>
      <c r="H214" s="6">
        <v>24638778</v>
      </c>
      <c r="I214" s="7">
        <v>46213</v>
      </c>
      <c r="K214">
        <v>15</v>
      </c>
      <c r="L214" t="s">
        <v>40</v>
      </c>
      <c r="M214" t="s">
        <v>5</v>
      </c>
      <c r="N214" t="s">
        <v>41</v>
      </c>
      <c r="O214" t="s">
        <v>77</v>
      </c>
      <c r="P214" s="6" t="s">
        <v>2519</v>
      </c>
      <c r="Q214" s="7">
        <v>6</v>
      </c>
      <c r="R214">
        <v>9</v>
      </c>
      <c r="S214">
        <v>0</v>
      </c>
      <c r="U214">
        <v>3695817</v>
      </c>
      <c r="V214">
        <v>1478327</v>
      </c>
      <c r="W214">
        <v>2217490</v>
      </c>
      <c r="X214">
        <v>0</v>
      </c>
      <c r="Y214" t="s">
        <v>48</v>
      </c>
    </row>
    <row r="215" spans="1:25" x14ac:dyDescent="0.25">
      <c r="A215">
        <v>214</v>
      </c>
      <c r="B215">
        <v>70880</v>
      </c>
      <c r="C215">
        <v>0</v>
      </c>
      <c r="D215">
        <v>0</v>
      </c>
      <c r="E215" t="s">
        <v>1410</v>
      </c>
      <c r="F215" t="s">
        <v>1411</v>
      </c>
      <c r="G215">
        <v>1</v>
      </c>
      <c r="H215" s="6">
        <v>2633535</v>
      </c>
      <c r="I215" s="7">
        <v>46213</v>
      </c>
      <c r="K215">
        <v>7</v>
      </c>
      <c r="L215" t="s">
        <v>40</v>
      </c>
      <c r="M215" t="s">
        <v>5</v>
      </c>
      <c r="N215" t="s">
        <v>41</v>
      </c>
      <c r="O215" t="s">
        <v>77</v>
      </c>
      <c r="P215" s="6" t="s">
        <v>2519</v>
      </c>
      <c r="Q215" s="7">
        <v>7</v>
      </c>
      <c r="R215">
        <v>0</v>
      </c>
      <c r="S215">
        <v>0</v>
      </c>
      <c r="U215">
        <v>184347</v>
      </c>
      <c r="V215">
        <v>184347</v>
      </c>
      <c r="W215">
        <v>0</v>
      </c>
      <c r="X215">
        <v>0</v>
      </c>
      <c r="Y215" t="s">
        <v>437</v>
      </c>
    </row>
    <row r="216" spans="1:25" x14ac:dyDescent="0.25">
      <c r="A216">
        <v>215</v>
      </c>
      <c r="B216">
        <v>70870</v>
      </c>
      <c r="C216">
        <v>0</v>
      </c>
      <c r="D216">
        <v>0</v>
      </c>
      <c r="E216" t="s">
        <v>1650</v>
      </c>
      <c r="F216" t="s">
        <v>1651</v>
      </c>
      <c r="G216">
        <v>1</v>
      </c>
      <c r="H216" s="6">
        <v>1527318</v>
      </c>
      <c r="I216" s="7">
        <v>46213</v>
      </c>
      <c r="K216">
        <v>7</v>
      </c>
      <c r="L216" t="s">
        <v>40</v>
      </c>
      <c r="M216" t="s">
        <v>5</v>
      </c>
      <c r="N216" t="s">
        <v>41</v>
      </c>
      <c r="O216" t="s">
        <v>47</v>
      </c>
      <c r="P216" s="6" t="s">
        <v>2519</v>
      </c>
      <c r="Q216" s="7">
        <v>7</v>
      </c>
      <c r="R216">
        <v>0</v>
      </c>
      <c r="S216">
        <v>0</v>
      </c>
      <c r="U216">
        <v>106912</v>
      </c>
      <c r="V216">
        <v>106912</v>
      </c>
      <c r="W216">
        <v>0</v>
      </c>
      <c r="X216">
        <v>0</v>
      </c>
      <c r="Y216" t="s">
        <v>48</v>
      </c>
    </row>
    <row r="217" spans="1:25" x14ac:dyDescent="0.25">
      <c r="A217">
        <v>216</v>
      </c>
      <c r="B217">
        <v>70871</v>
      </c>
      <c r="C217">
        <v>0</v>
      </c>
      <c r="D217">
        <v>0</v>
      </c>
      <c r="E217" t="s">
        <v>1638</v>
      </c>
      <c r="F217" t="s">
        <v>1639</v>
      </c>
      <c r="G217">
        <v>1</v>
      </c>
      <c r="H217" s="6">
        <v>660160</v>
      </c>
      <c r="I217" s="7">
        <v>46213</v>
      </c>
      <c r="K217">
        <v>7</v>
      </c>
      <c r="L217" t="s">
        <v>40</v>
      </c>
      <c r="M217" t="s">
        <v>5</v>
      </c>
      <c r="N217" t="s">
        <v>41</v>
      </c>
      <c r="O217" t="s">
        <v>47</v>
      </c>
      <c r="P217" s="6" t="s">
        <v>2519</v>
      </c>
      <c r="Q217" s="7">
        <v>7</v>
      </c>
      <c r="R217">
        <v>0</v>
      </c>
      <c r="S217">
        <v>0</v>
      </c>
      <c r="U217">
        <v>46211</v>
      </c>
      <c r="V217">
        <v>46211</v>
      </c>
      <c r="W217">
        <v>0</v>
      </c>
      <c r="X217">
        <v>0</v>
      </c>
      <c r="Y217" t="s">
        <v>48</v>
      </c>
    </row>
    <row r="218" spans="1:25" x14ac:dyDescent="0.25">
      <c r="A218">
        <v>217</v>
      </c>
      <c r="B218">
        <v>70886</v>
      </c>
      <c r="C218">
        <v>0</v>
      </c>
      <c r="D218">
        <v>0</v>
      </c>
      <c r="E218" t="s">
        <v>1666</v>
      </c>
      <c r="F218" t="s">
        <v>1667</v>
      </c>
      <c r="G218">
        <v>1</v>
      </c>
      <c r="H218" s="6">
        <v>60000000</v>
      </c>
      <c r="I218" s="7">
        <v>46213</v>
      </c>
      <c r="K218">
        <v>15</v>
      </c>
      <c r="L218" t="s">
        <v>40</v>
      </c>
      <c r="M218" t="s">
        <v>5</v>
      </c>
      <c r="N218" t="s">
        <v>41</v>
      </c>
      <c r="O218" t="s">
        <v>77</v>
      </c>
      <c r="P218" s="6" t="s">
        <v>2519</v>
      </c>
      <c r="Q218" s="7">
        <v>5.6</v>
      </c>
      <c r="R218">
        <v>9.4</v>
      </c>
      <c r="S218">
        <v>0</v>
      </c>
      <c r="U218">
        <v>9000000</v>
      </c>
      <c r="V218">
        <v>3360000</v>
      </c>
      <c r="W218">
        <v>5640000</v>
      </c>
      <c r="X218">
        <v>0</v>
      </c>
      <c r="Y218" t="s">
        <v>109</v>
      </c>
    </row>
    <row r="219" spans="1:25" x14ac:dyDescent="0.25">
      <c r="A219">
        <v>218</v>
      </c>
      <c r="B219">
        <v>70965</v>
      </c>
      <c r="C219">
        <v>0</v>
      </c>
      <c r="D219">
        <v>0</v>
      </c>
      <c r="E219" t="s">
        <v>1614</v>
      </c>
      <c r="F219" t="s">
        <v>1615</v>
      </c>
      <c r="G219">
        <v>1</v>
      </c>
      <c r="H219" s="6">
        <v>5000000</v>
      </c>
      <c r="I219" s="7">
        <v>46213</v>
      </c>
      <c r="K219">
        <v>15</v>
      </c>
      <c r="L219" t="s">
        <v>40</v>
      </c>
      <c r="M219" t="s">
        <v>5</v>
      </c>
      <c r="N219" t="s">
        <v>41</v>
      </c>
      <c r="O219" t="s">
        <v>54</v>
      </c>
      <c r="P219" s="6" t="s">
        <v>2519</v>
      </c>
      <c r="Q219" s="7">
        <v>3</v>
      </c>
      <c r="R219">
        <v>12</v>
      </c>
      <c r="S219">
        <v>0</v>
      </c>
      <c r="U219">
        <v>750000</v>
      </c>
      <c r="V219">
        <v>150000</v>
      </c>
      <c r="W219">
        <v>600000</v>
      </c>
      <c r="X219">
        <v>0</v>
      </c>
      <c r="Y219" t="s">
        <v>72</v>
      </c>
    </row>
    <row r="220" spans="1:25" x14ac:dyDescent="0.25">
      <c r="A220">
        <v>219</v>
      </c>
      <c r="B220">
        <v>70887</v>
      </c>
      <c r="C220">
        <v>0</v>
      </c>
      <c r="D220">
        <v>0</v>
      </c>
      <c r="E220" t="s">
        <v>2535</v>
      </c>
      <c r="F220" t="s">
        <v>2536</v>
      </c>
      <c r="G220">
        <v>1</v>
      </c>
      <c r="H220" s="6">
        <v>11483156</v>
      </c>
      <c r="I220" s="7">
        <v>46213</v>
      </c>
      <c r="K220">
        <v>15</v>
      </c>
      <c r="L220" t="s">
        <v>40</v>
      </c>
      <c r="M220" t="s">
        <v>5</v>
      </c>
      <c r="N220" t="s">
        <v>41</v>
      </c>
      <c r="O220" t="s">
        <v>47</v>
      </c>
      <c r="P220" s="6" t="s">
        <v>2519</v>
      </c>
      <c r="Q220" s="7">
        <v>2</v>
      </c>
      <c r="R220">
        <v>13</v>
      </c>
      <c r="S220">
        <v>0</v>
      </c>
      <c r="U220">
        <v>1722473</v>
      </c>
      <c r="V220">
        <v>229663</v>
      </c>
      <c r="W220">
        <v>1492810</v>
      </c>
      <c r="X220">
        <v>0</v>
      </c>
      <c r="Y220" t="s">
        <v>2520</v>
      </c>
    </row>
    <row r="221" spans="1:25" x14ac:dyDescent="0.25">
      <c r="A221">
        <v>220</v>
      </c>
      <c r="B221">
        <v>70867</v>
      </c>
      <c r="C221">
        <v>0</v>
      </c>
      <c r="D221">
        <v>0</v>
      </c>
      <c r="E221" t="s">
        <v>877</v>
      </c>
      <c r="F221" t="s">
        <v>878</v>
      </c>
      <c r="G221">
        <v>1</v>
      </c>
      <c r="H221" s="6">
        <v>7000000</v>
      </c>
      <c r="I221" s="7">
        <v>46213</v>
      </c>
      <c r="K221" t="s">
        <v>879</v>
      </c>
      <c r="L221" t="s">
        <v>40</v>
      </c>
      <c r="M221" t="s">
        <v>5</v>
      </c>
      <c r="N221" t="s">
        <v>41</v>
      </c>
      <c r="O221" t="s">
        <v>57</v>
      </c>
      <c r="P221" s="6" t="s">
        <v>2519</v>
      </c>
      <c r="Q221" s="7">
        <v>8.5</v>
      </c>
      <c r="R221">
        <v>0</v>
      </c>
      <c r="S221">
        <v>0</v>
      </c>
      <c r="U221">
        <v>595000</v>
      </c>
      <c r="V221">
        <v>595000</v>
      </c>
      <c r="W221">
        <v>0</v>
      </c>
      <c r="X221">
        <v>0</v>
      </c>
      <c r="Y221" t="s">
        <v>48</v>
      </c>
    </row>
    <row r="222" spans="1:25" x14ac:dyDescent="0.25">
      <c r="A222">
        <v>221</v>
      </c>
      <c r="B222">
        <v>70876</v>
      </c>
      <c r="C222">
        <v>0</v>
      </c>
      <c r="D222">
        <v>0</v>
      </c>
      <c r="E222" t="s">
        <v>634</v>
      </c>
      <c r="F222" t="s">
        <v>635</v>
      </c>
      <c r="G222">
        <v>1</v>
      </c>
      <c r="H222" s="6">
        <v>731048</v>
      </c>
      <c r="I222" s="7">
        <v>46213</v>
      </c>
      <c r="K222">
        <v>15</v>
      </c>
      <c r="L222" t="s">
        <v>40</v>
      </c>
      <c r="M222" t="s">
        <v>5</v>
      </c>
      <c r="N222" t="s">
        <v>41</v>
      </c>
      <c r="O222" t="s">
        <v>47</v>
      </c>
      <c r="P222" s="6" t="s">
        <v>2519</v>
      </c>
      <c r="Q222" s="7">
        <v>4</v>
      </c>
      <c r="R222">
        <v>11</v>
      </c>
      <c r="S222">
        <v>0</v>
      </c>
      <c r="U222">
        <v>109657</v>
      </c>
      <c r="V222">
        <v>29242</v>
      </c>
      <c r="W222">
        <v>80415</v>
      </c>
      <c r="X222">
        <v>0</v>
      </c>
      <c r="Y222" t="s">
        <v>109</v>
      </c>
    </row>
    <row r="223" spans="1:25" x14ac:dyDescent="0.25">
      <c r="A223">
        <v>222</v>
      </c>
      <c r="B223">
        <v>70889</v>
      </c>
      <c r="C223">
        <v>0</v>
      </c>
      <c r="D223">
        <v>0</v>
      </c>
      <c r="E223" t="s">
        <v>1035</v>
      </c>
      <c r="F223" t="s">
        <v>1036</v>
      </c>
      <c r="G223">
        <v>1</v>
      </c>
      <c r="H223" s="6">
        <v>9090000</v>
      </c>
      <c r="I223" s="7">
        <v>46213</v>
      </c>
      <c r="K223">
        <v>5</v>
      </c>
      <c r="L223" t="s">
        <v>40</v>
      </c>
      <c r="M223" t="s">
        <v>5</v>
      </c>
      <c r="N223" t="s">
        <v>41</v>
      </c>
      <c r="O223" t="s">
        <v>47</v>
      </c>
      <c r="P223" s="6" t="s">
        <v>2519</v>
      </c>
      <c r="Q223" s="7">
        <v>5</v>
      </c>
      <c r="R223">
        <v>0</v>
      </c>
      <c r="S223">
        <v>0</v>
      </c>
      <c r="U223">
        <v>454500</v>
      </c>
      <c r="V223">
        <v>454500</v>
      </c>
      <c r="W223">
        <v>0</v>
      </c>
      <c r="X223">
        <v>0</v>
      </c>
      <c r="Y223" t="s">
        <v>390</v>
      </c>
    </row>
    <row r="224" spans="1:25" x14ac:dyDescent="0.25">
      <c r="A224">
        <v>223</v>
      </c>
      <c r="B224">
        <v>70962</v>
      </c>
      <c r="C224">
        <v>0</v>
      </c>
      <c r="D224">
        <v>0</v>
      </c>
      <c r="E224" t="s">
        <v>1840</v>
      </c>
      <c r="F224" t="s">
        <v>1841</v>
      </c>
      <c r="G224">
        <v>1</v>
      </c>
      <c r="H224" s="6">
        <v>60000000</v>
      </c>
      <c r="I224" s="7">
        <v>46213</v>
      </c>
      <c r="K224">
        <v>15</v>
      </c>
      <c r="L224" t="s">
        <v>40</v>
      </c>
      <c r="M224" t="s">
        <v>5</v>
      </c>
      <c r="N224" t="s">
        <v>41</v>
      </c>
      <c r="O224" t="s">
        <v>54</v>
      </c>
      <c r="P224" s="6" t="s">
        <v>2519</v>
      </c>
      <c r="Q224" s="7">
        <v>3</v>
      </c>
      <c r="R224">
        <v>12</v>
      </c>
      <c r="S224">
        <v>0</v>
      </c>
      <c r="U224">
        <v>9000000</v>
      </c>
      <c r="V224">
        <v>1800000</v>
      </c>
      <c r="W224">
        <v>7200000</v>
      </c>
      <c r="X224">
        <v>0</v>
      </c>
      <c r="Y224" t="s">
        <v>72</v>
      </c>
    </row>
    <row r="225" spans="1:25" x14ac:dyDescent="0.25">
      <c r="A225">
        <v>224</v>
      </c>
      <c r="B225">
        <v>70866</v>
      </c>
      <c r="C225">
        <v>0</v>
      </c>
      <c r="D225">
        <v>0</v>
      </c>
      <c r="E225" t="s">
        <v>2337</v>
      </c>
      <c r="F225" t="s">
        <v>2338</v>
      </c>
      <c r="G225">
        <v>1</v>
      </c>
      <c r="H225" s="6">
        <v>2261760</v>
      </c>
      <c r="I225" s="7">
        <v>46213</v>
      </c>
      <c r="K225">
        <v>7</v>
      </c>
      <c r="L225" t="s">
        <v>40</v>
      </c>
      <c r="M225" t="s">
        <v>7</v>
      </c>
      <c r="N225" t="s">
        <v>41</v>
      </c>
      <c r="O225" t="s">
        <v>64</v>
      </c>
      <c r="P225" s="6" t="s">
        <v>2519</v>
      </c>
      <c r="Q225" s="7">
        <v>7</v>
      </c>
      <c r="R225">
        <v>0</v>
      </c>
      <c r="S225">
        <v>0</v>
      </c>
      <c r="U225">
        <v>158323</v>
      </c>
      <c r="V225">
        <v>158323</v>
      </c>
      <c r="W225">
        <v>0</v>
      </c>
      <c r="X225">
        <v>0</v>
      </c>
      <c r="Y225" t="s">
        <v>2086</v>
      </c>
    </row>
    <row r="226" spans="1:25" x14ac:dyDescent="0.25">
      <c r="A226">
        <v>225</v>
      </c>
      <c r="B226">
        <v>70874</v>
      </c>
      <c r="C226">
        <v>0</v>
      </c>
      <c r="D226">
        <v>0</v>
      </c>
      <c r="E226" t="s">
        <v>2521</v>
      </c>
      <c r="F226" t="s">
        <v>2522</v>
      </c>
      <c r="G226">
        <v>1</v>
      </c>
      <c r="H226" s="6">
        <v>4550000</v>
      </c>
      <c r="I226" s="7">
        <v>46213</v>
      </c>
      <c r="K226">
        <v>8</v>
      </c>
      <c r="L226" t="s">
        <v>40</v>
      </c>
      <c r="M226" t="s">
        <v>5</v>
      </c>
      <c r="N226" t="s">
        <v>41</v>
      </c>
      <c r="O226" t="s">
        <v>54</v>
      </c>
      <c r="P226" s="6" t="s">
        <v>2519</v>
      </c>
      <c r="Q226" s="7">
        <v>8</v>
      </c>
      <c r="R226">
        <v>0</v>
      </c>
      <c r="S226">
        <v>0</v>
      </c>
      <c r="U226">
        <v>364000</v>
      </c>
      <c r="V226">
        <v>364000</v>
      </c>
      <c r="W226">
        <v>0</v>
      </c>
      <c r="X226">
        <v>0</v>
      </c>
      <c r="Y226" t="s">
        <v>2520</v>
      </c>
    </row>
    <row r="227" spans="1:25" x14ac:dyDescent="0.25">
      <c r="A227">
        <v>226</v>
      </c>
      <c r="B227">
        <v>70884</v>
      </c>
      <c r="C227">
        <v>0</v>
      </c>
      <c r="D227">
        <v>0</v>
      </c>
      <c r="E227" t="s">
        <v>1206</v>
      </c>
      <c r="F227" t="s">
        <v>1207</v>
      </c>
      <c r="G227">
        <v>1</v>
      </c>
      <c r="H227" s="6">
        <v>50000000</v>
      </c>
      <c r="I227" s="7">
        <v>46213</v>
      </c>
      <c r="K227">
        <v>15</v>
      </c>
      <c r="L227" t="s">
        <v>40</v>
      </c>
      <c r="M227" t="s">
        <v>5</v>
      </c>
      <c r="N227" t="s">
        <v>41</v>
      </c>
      <c r="O227" t="s">
        <v>57</v>
      </c>
      <c r="P227" s="6" t="s">
        <v>2519</v>
      </c>
      <c r="Q227" s="7">
        <v>3.2</v>
      </c>
      <c r="R227">
        <v>11.8</v>
      </c>
      <c r="S227">
        <v>0</v>
      </c>
      <c r="U227">
        <v>7500000</v>
      </c>
      <c r="V227">
        <v>1600000</v>
      </c>
      <c r="W227">
        <v>5900000</v>
      </c>
      <c r="X227">
        <v>0</v>
      </c>
      <c r="Y227" t="s">
        <v>48</v>
      </c>
    </row>
    <row r="228" spans="1:25" x14ac:dyDescent="0.25">
      <c r="A228">
        <v>227</v>
      </c>
      <c r="B228">
        <v>70869</v>
      </c>
      <c r="C228">
        <v>0</v>
      </c>
      <c r="D228">
        <v>0</v>
      </c>
      <c r="E228" t="s">
        <v>1642</v>
      </c>
      <c r="F228" t="s">
        <v>1643</v>
      </c>
      <c r="G228">
        <v>1</v>
      </c>
      <c r="H228" s="6">
        <v>20189499</v>
      </c>
      <c r="I228" s="7">
        <v>46213</v>
      </c>
      <c r="K228">
        <v>7</v>
      </c>
      <c r="L228" t="s">
        <v>40</v>
      </c>
      <c r="M228" t="s">
        <v>5</v>
      </c>
      <c r="N228" t="s">
        <v>41</v>
      </c>
      <c r="O228" t="s">
        <v>47</v>
      </c>
      <c r="P228" s="6" t="s">
        <v>2519</v>
      </c>
      <c r="Q228" s="7">
        <v>7</v>
      </c>
      <c r="R228">
        <v>0</v>
      </c>
      <c r="S228">
        <v>0</v>
      </c>
      <c r="U228">
        <v>1413265</v>
      </c>
      <c r="V228">
        <v>1413265</v>
      </c>
      <c r="W228">
        <v>0</v>
      </c>
      <c r="X228">
        <v>0</v>
      </c>
      <c r="Y228" t="s">
        <v>48</v>
      </c>
    </row>
    <row r="229" spans="1:25" x14ac:dyDescent="0.25">
      <c r="A229">
        <v>228</v>
      </c>
      <c r="B229">
        <v>70893</v>
      </c>
      <c r="C229">
        <v>0</v>
      </c>
      <c r="D229">
        <v>0</v>
      </c>
      <c r="E229" t="s">
        <v>197</v>
      </c>
      <c r="F229" t="s">
        <v>198</v>
      </c>
      <c r="G229">
        <v>1</v>
      </c>
      <c r="H229" s="6">
        <v>479231</v>
      </c>
      <c r="I229" s="7">
        <v>46213</v>
      </c>
      <c r="K229">
        <v>15</v>
      </c>
      <c r="L229" t="s">
        <v>40</v>
      </c>
      <c r="M229" t="s">
        <v>5</v>
      </c>
      <c r="N229" t="s">
        <v>41</v>
      </c>
      <c r="O229" t="s">
        <v>47</v>
      </c>
      <c r="P229" s="6" t="s">
        <v>2519</v>
      </c>
      <c r="Q229" s="7">
        <v>15</v>
      </c>
      <c r="R229">
        <v>0</v>
      </c>
      <c r="S229">
        <v>0</v>
      </c>
      <c r="U229">
        <v>71885</v>
      </c>
      <c r="V229">
        <v>71885</v>
      </c>
      <c r="W229">
        <v>0</v>
      </c>
      <c r="X229">
        <v>0</v>
      </c>
      <c r="Y229" t="s">
        <v>48</v>
      </c>
    </row>
    <row r="230" spans="1:25" x14ac:dyDescent="0.25">
      <c r="A230">
        <v>229</v>
      </c>
      <c r="B230">
        <v>70877</v>
      </c>
      <c r="C230">
        <v>0</v>
      </c>
      <c r="D230">
        <v>0</v>
      </c>
      <c r="E230" t="s">
        <v>1331</v>
      </c>
      <c r="F230" t="s">
        <v>1332</v>
      </c>
      <c r="G230">
        <v>1</v>
      </c>
      <c r="H230" s="6">
        <v>1621595</v>
      </c>
      <c r="I230" s="7">
        <v>46213</v>
      </c>
      <c r="K230">
        <v>8</v>
      </c>
      <c r="L230" t="s">
        <v>40</v>
      </c>
      <c r="M230" t="s">
        <v>9</v>
      </c>
      <c r="N230" t="s">
        <v>41</v>
      </c>
      <c r="O230" t="s">
        <v>42</v>
      </c>
      <c r="P230" s="6" t="s">
        <v>2519</v>
      </c>
      <c r="Q230" s="7">
        <v>8</v>
      </c>
      <c r="R230">
        <v>0</v>
      </c>
      <c r="S230">
        <v>0</v>
      </c>
      <c r="U230">
        <v>129728</v>
      </c>
      <c r="V230">
        <v>129728</v>
      </c>
      <c r="W230">
        <v>0</v>
      </c>
      <c r="X230">
        <v>0</v>
      </c>
      <c r="Y230" t="s">
        <v>109</v>
      </c>
    </row>
    <row r="231" spans="1:25" x14ac:dyDescent="0.25">
      <c r="A231">
        <v>230</v>
      </c>
      <c r="B231">
        <v>69825</v>
      </c>
      <c r="C231">
        <v>0</v>
      </c>
      <c r="D231">
        <v>0</v>
      </c>
      <c r="E231" t="s">
        <v>1530</v>
      </c>
      <c r="F231" t="s">
        <v>1531</v>
      </c>
      <c r="G231">
        <v>1</v>
      </c>
      <c r="H231" s="6">
        <v>26693781</v>
      </c>
      <c r="I231" s="7">
        <v>46213</v>
      </c>
      <c r="K231">
        <v>15</v>
      </c>
      <c r="L231" t="s">
        <v>40</v>
      </c>
      <c r="M231" t="s">
        <v>5</v>
      </c>
      <c r="N231" t="s">
        <v>41</v>
      </c>
      <c r="O231" t="s">
        <v>54</v>
      </c>
      <c r="P231" s="6" t="s">
        <v>2519</v>
      </c>
      <c r="Q231" s="7">
        <v>3.3</v>
      </c>
      <c r="R231">
        <v>11.7</v>
      </c>
      <c r="S231">
        <v>0</v>
      </c>
      <c r="U231">
        <v>4004067</v>
      </c>
      <c r="V231">
        <v>880895</v>
      </c>
      <c r="W231">
        <v>3123172</v>
      </c>
      <c r="X231">
        <v>0</v>
      </c>
      <c r="Y231" t="s">
        <v>48</v>
      </c>
    </row>
    <row r="232" spans="1:25" x14ac:dyDescent="0.25">
      <c r="A232">
        <v>231</v>
      </c>
      <c r="B232">
        <v>70983</v>
      </c>
      <c r="C232">
        <v>0</v>
      </c>
      <c r="D232">
        <v>0</v>
      </c>
      <c r="E232" t="s">
        <v>1992</v>
      </c>
      <c r="F232" t="s">
        <v>1993</v>
      </c>
      <c r="G232">
        <v>1</v>
      </c>
      <c r="H232" s="6">
        <v>20000000</v>
      </c>
      <c r="I232" s="7">
        <v>46213</v>
      </c>
      <c r="K232">
        <v>15</v>
      </c>
      <c r="L232" t="s">
        <v>40</v>
      </c>
      <c r="M232" t="s">
        <v>5</v>
      </c>
      <c r="N232" t="s">
        <v>41</v>
      </c>
      <c r="O232" t="s">
        <v>57</v>
      </c>
      <c r="P232" s="6" t="s">
        <v>2519</v>
      </c>
      <c r="Q232" s="7">
        <v>3.2</v>
      </c>
      <c r="R232">
        <v>11.8</v>
      </c>
      <c r="S232">
        <v>0</v>
      </c>
      <c r="U232">
        <v>3000000</v>
      </c>
      <c r="V232">
        <v>640000</v>
      </c>
      <c r="W232">
        <v>2360000</v>
      </c>
      <c r="X232">
        <v>0</v>
      </c>
      <c r="Y232" t="s">
        <v>48</v>
      </c>
    </row>
    <row r="233" spans="1:25" x14ac:dyDescent="0.25">
      <c r="A233">
        <v>232</v>
      </c>
      <c r="B233">
        <v>70890</v>
      </c>
      <c r="C233">
        <v>0</v>
      </c>
      <c r="D233">
        <v>0</v>
      </c>
      <c r="E233" t="s">
        <v>743</v>
      </c>
      <c r="F233" t="s">
        <v>744</v>
      </c>
      <c r="G233">
        <v>1</v>
      </c>
      <c r="H233" s="6">
        <v>7000000</v>
      </c>
      <c r="I233" s="7">
        <v>46213</v>
      </c>
      <c r="K233">
        <v>5</v>
      </c>
      <c r="L233" t="s">
        <v>40</v>
      </c>
      <c r="M233" t="s">
        <v>7</v>
      </c>
      <c r="N233" t="s">
        <v>41</v>
      </c>
      <c r="O233" t="s">
        <v>64</v>
      </c>
      <c r="P233" s="6" t="s">
        <v>2519</v>
      </c>
      <c r="Q233" s="7">
        <v>5</v>
      </c>
      <c r="R233">
        <v>0</v>
      </c>
      <c r="S233">
        <v>0</v>
      </c>
      <c r="U233">
        <v>350000</v>
      </c>
      <c r="V233">
        <v>350000</v>
      </c>
      <c r="W233">
        <v>0</v>
      </c>
      <c r="X233">
        <v>0</v>
      </c>
      <c r="Y233" t="s">
        <v>94</v>
      </c>
    </row>
    <row r="234" spans="1:25" x14ac:dyDescent="0.25">
      <c r="A234">
        <v>233</v>
      </c>
      <c r="B234">
        <v>70872</v>
      </c>
      <c r="C234">
        <v>0</v>
      </c>
      <c r="D234">
        <v>0</v>
      </c>
      <c r="E234" t="s">
        <v>836</v>
      </c>
      <c r="F234" t="s">
        <v>837</v>
      </c>
      <c r="G234">
        <v>1</v>
      </c>
      <c r="H234" s="6">
        <v>2261311</v>
      </c>
      <c r="I234" s="7">
        <v>46213</v>
      </c>
      <c r="K234">
        <v>15</v>
      </c>
      <c r="L234" t="s">
        <v>40</v>
      </c>
      <c r="M234" t="s">
        <v>5</v>
      </c>
      <c r="N234" t="s">
        <v>41</v>
      </c>
      <c r="O234" t="s">
        <v>47</v>
      </c>
      <c r="P234" s="6" t="s">
        <v>2519</v>
      </c>
      <c r="Q234" s="7">
        <v>4</v>
      </c>
      <c r="R234">
        <v>11</v>
      </c>
      <c r="S234">
        <v>0</v>
      </c>
      <c r="U234">
        <v>339197</v>
      </c>
      <c r="V234">
        <v>90452</v>
      </c>
      <c r="W234">
        <v>248744</v>
      </c>
      <c r="X234">
        <v>0</v>
      </c>
      <c r="Y234" t="s">
        <v>109</v>
      </c>
    </row>
    <row r="235" spans="1:25" x14ac:dyDescent="0.25">
      <c r="A235">
        <v>234</v>
      </c>
      <c r="B235">
        <v>70881</v>
      </c>
      <c r="C235">
        <v>0</v>
      </c>
      <c r="D235">
        <v>0</v>
      </c>
      <c r="E235" t="s">
        <v>1240</v>
      </c>
      <c r="F235" t="s">
        <v>1241</v>
      </c>
      <c r="G235">
        <v>1</v>
      </c>
      <c r="H235" s="6">
        <v>5751006</v>
      </c>
      <c r="I235" s="7">
        <v>46213</v>
      </c>
      <c r="K235">
        <v>7</v>
      </c>
      <c r="L235" t="s">
        <v>40</v>
      </c>
      <c r="M235" t="s">
        <v>1</v>
      </c>
      <c r="N235" t="s">
        <v>41</v>
      </c>
      <c r="O235" t="s">
        <v>87</v>
      </c>
      <c r="P235" t="s">
        <v>2519</v>
      </c>
      <c r="Q235">
        <v>7</v>
      </c>
      <c r="R235">
        <v>0</v>
      </c>
      <c r="S235">
        <v>0</v>
      </c>
      <c r="U235">
        <v>402570</v>
      </c>
      <c r="V235">
        <v>402570</v>
      </c>
      <c r="W235">
        <v>0</v>
      </c>
      <c r="X235">
        <v>0</v>
      </c>
      <c r="Y235" t="s">
        <v>390</v>
      </c>
    </row>
    <row r="236" spans="1:25" x14ac:dyDescent="0.25">
      <c r="A236">
        <v>235</v>
      </c>
      <c r="B236">
        <v>70864</v>
      </c>
      <c r="C236">
        <v>0</v>
      </c>
      <c r="D236">
        <v>0</v>
      </c>
      <c r="E236" t="s">
        <v>2335</v>
      </c>
      <c r="F236" t="s">
        <v>2336</v>
      </c>
      <c r="G236">
        <v>1</v>
      </c>
      <c r="H236" s="6">
        <v>3460126</v>
      </c>
      <c r="I236" s="7">
        <v>46213</v>
      </c>
      <c r="K236">
        <v>7</v>
      </c>
      <c r="L236" t="s">
        <v>40</v>
      </c>
      <c r="M236" t="s">
        <v>7</v>
      </c>
      <c r="N236" t="s">
        <v>41</v>
      </c>
      <c r="O236" t="s">
        <v>64</v>
      </c>
      <c r="P236" t="s">
        <v>2519</v>
      </c>
      <c r="Q236">
        <v>7</v>
      </c>
      <c r="R236">
        <v>0</v>
      </c>
      <c r="S236">
        <v>0</v>
      </c>
      <c r="U236">
        <v>242209</v>
      </c>
      <c r="V236">
        <v>242209</v>
      </c>
      <c r="W236">
        <v>0</v>
      </c>
      <c r="X236">
        <v>0</v>
      </c>
      <c r="Y236" t="s">
        <v>2086</v>
      </c>
    </row>
    <row r="237" spans="1:25" x14ac:dyDescent="0.25">
      <c r="A237">
        <v>236</v>
      </c>
      <c r="B237">
        <v>70891</v>
      </c>
      <c r="C237">
        <v>0</v>
      </c>
      <c r="D237">
        <v>0</v>
      </c>
      <c r="E237" t="s">
        <v>335</v>
      </c>
      <c r="F237" t="s">
        <v>336</v>
      </c>
      <c r="G237">
        <v>1</v>
      </c>
      <c r="H237" s="6">
        <v>3379740</v>
      </c>
      <c r="I237" s="7">
        <v>46213</v>
      </c>
      <c r="K237">
        <v>15</v>
      </c>
      <c r="L237" t="s">
        <v>40</v>
      </c>
      <c r="M237" t="s">
        <v>5</v>
      </c>
      <c r="N237" t="s">
        <v>41</v>
      </c>
      <c r="O237" t="s">
        <v>47</v>
      </c>
      <c r="P237" t="s">
        <v>2519</v>
      </c>
      <c r="Q237">
        <v>15</v>
      </c>
      <c r="R237">
        <v>0</v>
      </c>
      <c r="S237">
        <v>0</v>
      </c>
      <c r="U237">
        <v>506961</v>
      </c>
      <c r="V237">
        <v>506961</v>
      </c>
      <c r="W237">
        <v>0</v>
      </c>
      <c r="X237">
        <v>0</v>
      </c>
      <c r="Y237" t="s">
        <v>48</v>
      </c>
    </row>
    <row r="238" spans="1:25" x14ac:dyDescent="0.25">
      <c r="A238">
        <v>237</v>
      </c>
      <c r="B238">
        <v>70879</v>
      </c>
      <c r="C238">
        <v>0</v>
      </c>
      <c r="D238">
        <v>0</v>
      </c>
      <c r="E238" t="s">
        <v>1345</v>
      </c>
      <c r="F238" t="s">
        <v>1346</v>
      </c>
      <c r="G238">
        <v>1</v>
      </c>
      <c r="H238" s="6">
        <v>436735</v>
      </c>
      <c r="I238" s="7">
        <v>46213</v>
      </c>
      <c r="K238">
        <v>8</v>
      </c>
      <c r="L238" t="s">
        <v>40</v>
      </c>
      <c r="M238" t="s">
        <v>9</v>
      </c>
      <c r="N238" t="s">
        <v>41</v>
      </c>
      <c r="O238" t="s">
        <v>42</v>
      </c>
      <c r="P238" t="s">
        <v>2519</v>
      </c>
      <c r="Q238">
        <v>8</v>
      </c>
      <c r="R238">
        <v>0</v>
      </c>
      <c r="S238">
        <v>0</v>
      </c>
      <c r="U238">
        <v>34939</v>
      </c>
      <c r="V238">
        <v>34939</v>
      </c>
      <c r="W238">
        <v>0</v>
      </c>
      <c r="X238">
        <v>0</v>
      </c>
      <c r="Y238" t="s">
        <v>109</v>
      </c>
    </row>
    <row r="239" spans="1:25" x14ac:dyDescent="0.25">
      <c r="A239">
        <v>238</v>
      </c>
      <c r="B239">
        <v>70878</v>
      </c>
      <c r="C239">
        <v>0</v>
      </c>
      <c r="D239">
        <v>0</v>
      </c>
      <c r="E239" t="s">
        <v>1343</v>
      </c>
      <c r="F239" t="s">
        <v>1344</v>
      </c>
      <c r="G239">
        <v>1</v>
      </c>
      <c r="H239" s="6">
        <v>1021542</v>
      </c>
      <c r="I239" s="7">
        <v>46213</v>
      </c>
      <c r="K239">
        <v>8</v>
      </c>
      <c r="L239" t="s">
        <v>40</v>
      </c>
      <c r="M239" t="s">
        <v>9</v>
      </c>
      <c r="N239" t="s">
        <v>41</v>
      </c>
      <c r="O239" t="s">
        <v>42</v>
      </c>
      <c r="P239" t="s">
        <v>2519</v>
      </c>
      <c r="Q239">
        <v>8</v>
      </c>
      <c r="R239">
        <v>0</v>
      </c>
      <c r="S239">
        <v>0</v>
      </c>
      <c r="U239">
        <v>81723</v>
      </c>
      <c r="V239">
        <v>81723</v>
      </c>
      <c r="W239">
        <v>0</v>
      </c>
      <c r="X239">
        <v>0</v>
      </c>
      <c r="Y239" t="s">
        <v>109</v>
      </c>
    </row>
    <row r="240" spans="1:25" x14ac:dyDescent="0.25">
      <c r="A240">
        <v>239</v>
      </c>
      <c r="B240">
        <v>70894</v>
      </c>
      <c r="C240">
        <v>0</v>
      </c>
      <c r="D240">
        <v>0</v>
      </c>
      <c r="E240" t="s">
        <v>1054</v>
      </c>
      <c r="F240" t="s">
        <v>1055</v>
      </c>
      <c r="G240">
        <v>1</v>
      </c>
      <c r="H240" s="6">
        <v>10103359</v>
      </c>
      <c r="I240" s="7">
        <v>46213</v>
      </c>
      <c r="K240">
        <v>8</v>
      </c>
      <c r="L240" t="s">
        <v>40</v>
      </c>
      <c r="M240" t="s">
        <v>9</v>
      </c>
      <c r="N240" t="s">
        <v>41</v>
      </c>
      <c r="O240" t="s">
        <v>42</v>
      </c>
      <c r="P240" t="s">
        <v>2519</v>
      </c>
      <c r="Q240">
        <v>8</v>
      </c>
      <c r="R240">
        <v>0</v>
      </c>
      <c r="S240">
        <v>0</v>
      </c>
      <c r="U240">
        <v>808269</v>
      </c>
      <c r="V240">
        <v>808269</v>
      </c>
      <c r="W240">
        <v>0</v>
      </c>
      <c r="X240">
        <v>0</v>
      </c>
      <c r="Y240" t="s">
        <v>67</v>
      </c>
    </row>
    <row r="241" spans="1:25" x14ac:dyDescent="0.25">
      <c r="A241">
        <v>240</v>
      </c>
      <c r="B241">
        <v>70882</v>
      </c>
      <c r="C241">
        <v>0</v>
      </c>
      <c r="D241">
        <v>0</v>
      </c>
      <c r="E241" t="s">
        <v>553</v>
      </c>
      <c r="F241" t="s">
        <v>554</v>
      </c>
      <c r="G241">
        <v>1</v>
      </c>
      <c r="H241" s="6">
        <v>33900164</v>
      </c>
      <c r="I241" s="7">
        <v>46213</v>
      </c>
      <c r="K241">
        <v>15</v>
      </c>
      <c r="L241" t="s">
        <v>40</v>
      </c>
      <c r="M241" t="s">
        <v>5</v>
      </c>
      <c r="N241" t="s">
        <v>41</v>
      </c>
      <c r="O241" t="s">
        <v>47</v>
      </c>
      <c r="P241" t="s">
        <v>2519</v>
      </c>
      <c r="Q241">
        <v>4</v>
      </c>
      <c r="R241">
        <v>11</v>
      </c>
      <c r="S241">
        <v>0</v>
      </c>
      <c r="U241">
        <v>5085025</v>
      </c>
      <c r="V241">
        <v>1356007</v>
      </c>
      <c r="W241">
        <v>3729018</v>
      </c>
      <c r="X241">
        <v>0</v>
      </c>
      <c r="Y241" t="s">
        <v>109</v>
      </c>
    </row>
    <row r="242" spans="1:25" x14ac:dyDescent="0.25">
      <c r="A242">
        <v>241</v>
      </c>
      <c r="B242">
        <v>70892</v>
      </c>
      <c r="C242">
        <v>0</v>
      </c>
      <c r="D242">
        <v>0</v>
      </c>
      <c r="E242" t="s">
        <v>551</v>
      </c>
      <c r="F242" t="s">
        <v>552</v>
      </c>
      <c r="G242">
        <v>1</v>
      </c>
      <c r="H242" s="6">
        <v>20000000</v>
      </c>
      <c r="I242" s="7">
        <v>46213</v>
      </c>
      <c r="K242">
        <v>6</v>
      </c>
      <c r="L242" t="s">
        <v>40</v>
      </c>
      <c r="M242" t="s">
        <v>8</v>
      </c>
      <c r="N242" t="s">
        <v>41</v>
      </c>
      <c r="O242" t="s">
        <v>347</v>
      </c>
      <c r="P242" t="s">
        <v>2519</v>
      </c>
      <c r="Q242">
        <v>6</v>
      </c>
      <c r="R242">
        <v>0</v>
      </c>
      <c r="S242">
        <v>0</v>
      </c>
      <c r="U242">
        <v>1200000</v>
      </c>
      <c r="V242">
        <v>1200000</v>
      </c>
      <c r="W242">
        <v>0</v>
      </c>
      <c r="X242">
        <v>0</v>
      </c>
      <c r="Y242" t="s">
        <v>109</v>
      </c>
    </row>
    <row r="243" spans="1:25" x14ac:dyDescent="0.25">
      <c r="A243">
        <v>242</v>
      </c>
      <c r="B243">
        <v>70801</v>
      </c>
      <c r="C243">
        <v>0</v>
      </c>
      <c r="D243">
        <v>0</v>
      </c>
      <c r="E243" t="s">
        <v>1422</v>
      </c>
      <c r="F243" t="s">
        <v>1423</v>
      </c>
      <c r="G243">
        <v>1</v>
      </c>
      <c r="H243" s="6">
        <v>3335489</v>
      </c>
      <c r="I243" s="7">
        <v>46213</v>
      </c>
      <c r="K243">
        <v>6</v>
      </c>
      <c r="L243" t="s">
        <v>40</v>
      </c>
      <c r="M243" t="s">
        <v>5</v>
      </c>
      <c r="N243" t="s">
        <v>41</v>
      </c>
      <c r="O243" t="s">
        <v>47</v>
      </c>
      <c r="P243" t="s">
        <v>2519</v>
      </c>
      <c r="Q243">
        <v>6</v>
      </c>
      <c r="R243">
        <v>0</v>
      </c>
      <c r="S243">
        <v>0</v>
      </c>
      <c r="U243">
        <v>200129</v>
      </c>
      <c r="V243">
        <v>200129</v>
      </c>
      <c r="W243">
        <v>0</v>
      </c>
      <c r="X243">
        <v>0</v>
      </c>
      <c r="Y243" t="s">
        <v>81</v>
      </c>
    </row>
    <row r="244" spans="1:25" x14ac:dyDescent="0.25">
      <c r="A244">
        <v>243</v>
      </c>
      <c r="B244">
        <v>70885</v>
      </c>
      <c r="C244">
        <v>0</v>
      </c>
      <c r="D244">
        <v>0</v>
      </c>
      <c r="E244" t="s">
        <v>574</v>
      </c>
      <c r="F244" t="s">
        <v>575</v>
      </c>
      <c r="G244">
        <v>1</v>
      </c>
      <c r="H244" s="6">
        <v>30000000</v>
      </c>
      <c r="I244" s="7">
        <v>46213</v>
      </c>
      <c r="K244">
        <v>6</v>
      </c>
      <c r="L244" t="s">
        <v>40</v>
      </c>
      <c r="M244" t="s">
        <v>5</v>
      </c>
      <c r="N244" t="s">
        <v>41</v>
      </c>
      <c r="O244" t="s">
        <v>77</v>
      </c>
      <c r="P244" t="s">
        <v>2519</v>
      </c>
      <c r="Q244">
        <v>6</v>
      </c>
      <c r="R244">
        <v>0</v>
      </c>
      <c r="S244">
        <v>0</v>
      </c>
      <c r="U244">
        <v>1800000</v>
      </c>
      <c r="V244">
        <v>1800000</v>
      </c>
      <c r="W244">
        <v>0</v>
      </c>
      <c r="X244">
        <v>0</v>
      </c>
      <c r="Y244" t="s">
        <v>48</v>
      </c>
    </row>
    <row r="245" spans="1:25" x14ac:dyDescent="0.25">
      <c r="A245">
        <v>244</v>
      </c>
      <c r="B245">
        <v>70865</v>
      </c>
      <c r="C245">
        <v>0</v>
      </c>
      <c r="D245">
        <v>0</v>
      </c>
      <c r="E245" t="s">
        <v>2333</v>
      </c>
      <c r="F245" t="s">
        <v>2334</v>
      </c>
      <c r="G245">
        <v>1</v>
      </c>
      <c r="H245" s="6">
        <v>1718238</v>
      </c>
      <c r="I245" s="7">
        <v>46213</v>
      </c>
      <c r="K245">
        <v>7</v>
      </c>
      <c r="L245" t="s">
        <v>40</v>
      </c>
      <c r="M245" t="s">
        <v>7</v>
      </c>
      <c r="N245" t="s">
        <v>41</v>
      </c>
      <c r="O245" t="s">
        <v>64</v>
      </c>
      <c r="P245" t="s">
        <v>2519</v>
      </c>
      <c r="Q245">
        <v>7</v>
      </c>
      <c r="R245">
        <v>0</v>
      </c>
      <c r="S245">
        <v>0</v>
      </c>
      <c r="U245">
        <v>120277</v>
      </c>
      <c r="V245">
        <v>120277</v>
      </c>
      <c r="W245">
        <v>0</v>
      </c>
      <c r="X245">
        <v>0</v>
      </c>
      <c r="Y245" t="s">
        <v>2086</v>
      </c>
    </row>
    <row r="246" spans="1:25" x14ac:dyDescent="0.25">
      <c r="A246">
        <v>245</v>
      </c>
      <c r="B246">
        <v>70861</v>
      </c>
      <c r="C246">
        <v>0</v>
      </c>
      <c r="D246">
        <v>0</v>
      </c>
      <c r="E246" t="s">
        <v>2538</v>
      </c>
      <c r="F246" t="s">
        <v>2539</v>
      </c>
      <c r="G246">
        <v>1</v>
      </c>
      <c r="H246" s="6">
        <v>53000000</v>
      </c>
      <c r="I246" s="7">
        <v>46212</v>
      </c>
      <c r="K246">
        <v>15</v>
      </c>
      <c r="L246" t="s">
        <v>40</v>
      </c>
      <c r="M246" t="s">
        <v>1</v>
      </c>
      <c r="N246" t="s">
        <v>41</v>
      </c>
      <c r="O246" t="s">
        <v>87</v>
      </c>
      <c r="P246" t="s">
        <v>2519</v>
      </c>
      <c r="Q246">
        <v>5</v>
      </c>
      <c r="R246">
        <v>10</v>
      </c>
      <c r="S246">
        <v>0</v>
      </c>
      <c r="U246">
        <v>7950000</v>
      </c>
      <c r="V246">
        <v>2650000</v>
      </c>
      <c r="W246">
        <v>5300000</v>
      </c>
      <c r="X246">
        <v>0</v>
      </c>
      <c r="Y246" t="s">
        <v>2520</v>
      </c>
    </row>
    <row r="247" spans="1:25" x14ac:dyDescent="0.25">
      <c r="A247">
        <v>246</v>
      </c>
      <c r="B247">
        <v>70862</v>
      </c>
      <c r="C247">
        <v>0</v>
      </c>
      <c r="D247">
        <v>0</v>
      </c>
      <c r="E247" t="s">
        <v>1054</v>
      </c>
      <c r="F247" t="s">
        <v>1055</v>
      </c>
      <c r="G247">
        <v>1</v>
      </c>
      <c r="H247" s="6">
        <v>1253255</v>
      </c>
      <c r="I247" s="7">
        <v>46212</v>
      </c>
      <c r="K247">
        <v>8</v>
      </c>
      <c r="L247" t="s">
        <v>40</v>
      </c>
      <c r="M247" t="s">
        <v>9</v>
      </c>
      <c r="N247" t="s">
        <v>41</v>
      </c>
      <c r="O247" t="s">
        <v>42</v>
      </c>
      <c r="P247" t="s">
        <v>2519</v>
      </c>
      <c r="Q247">
        <v>8</v>
      </c>
      <c r="R247">
        <v>0</v>
      </c>
      <c r="S247">
        <v>0</v>
      </c>
      <c r="U247">
        <v>100260</v>
      </c>
      <c r="V247">
        <v>100260</v>
      </c>
      <c r="W247">
        <v>0</v>
      </c>
      <c r="X247">
        <v>0</v>
      </c>
      <c r="Y247" t="s">
        <v>67</v>
      </c>
    </row>
    <row r="248" spans="1:25" x14ac:dyDescent="0.25">
      <c r="A248">
        <v>247</v>
      </c>
      <c r="B248">
        <v>70859</v>
      </c>
      <c r="C248">
        <v>0</v>
      </c>
      <c r="D248">
        <v>0</v>
      </c>
      <c r="E248" t="s">
        <v>2428</v>
      </c>
      <c r="F248" t="s">
        <v>2429</v>
      </c>
      <c r="G248">
        <v>1</v>
      </c>
      <c r="H248" s="6">
        <v>2000000</v>
      </c>
      <c r="I248" s="7">
        <v>46212</v>
      </c>
      <c r="K248">
        <v>7</v>
      </c>
      <c r="L248" t="s">
        <v>40</v>
      </c>
      <c r="M248" t="s">
        <v>5</v>
      </c>
      <c r="N248" t="s">
        <v>41</v>
      </c>
      <c r="O248" t="s">
        <v>77</v>
      </c>
      <c r="P248" t="s">
        <v>2519</v>
      </c>
      <c r="Q248">
        <v>7</v>
      </c>
      <c r="R248">
        <v>0</v>
      </c>
      <c r="S248">
        <v>0</v>
      </c>
      <c r="U248">
        <v>140000</v>
      </c>
      <c r="V248">
        <v>140000</v>
      </c>
      <c r="W248">
        <v>0</v>
      </c>
      <c r="X248">
        <v>0</v>
      </c>
      <c r="Y248" t="s">
        <v>2086</v>
      </c>
    </row>
    <row r="249" spans="1:25" x14ac:dyDescent="0.25">
      <c r="A249">
        <v>248</v>
      </c>
      <c r="B249">
        <v>70853</v>
      </c>
      <c r="C249">
        <v>0</v>
      </c>
      <c r="D249">
        <v>0</v>
      </c>
      <c r="E249" t="s">
        <v>1564</v>
      </c>
      <c r="F249" t="s">
        <v>1565</v>
      </c>
      <c r="G249">
        <v>1</v>
      </c>
      <c r="H249" s="6">
        <v>6231556</v>
      </c>
      <c r="I249" s="7">
        <v>46212</v>
      </c>
      <c r="K249">
        <v>10</v>
      </c>
      <c r="L249" t="s">
        <v>40</v>
      </c>
      <c r="M249" t="s">
        <v>8</v>
      </c>
      <c r="N249" t="s">
        <v>41</v>
      </c>
      <c r="O249" t="s">
        <v>347</v>
      </c>
      <c r="P249" t="s">
        <v>2519</v>
      </c>
      <c r="Q249">
        <v>10</v>
      </c>
      <c r="R249">
        <v>0</v>
      </c>
      <c r="S249">
        <v>0</v>
      </c>
      <c r="U249">
        <v>623156</v>
      </c>
      <c r="V249">
        <v>623156</v>
      </c>
      <c r="W249">
        <v>0</v>
      </c>
      <c r="X249">
        <v>0</v>
      </c>
      <c r="Y249" t="s">
        <v>109</v>
      </c>
    </row>
    <row r="250" spans="1:25" x14ac:dyDescent="0.25">
      <c r="A250">
        <v>249</v>
      </c>
      <c r="B250">
        <v>70858</v>
      </c>
      <c r="C250">
        <v>0</v>
      </c>
      <c r="D250">
        <v>0</v>
      </c>
      <c r="E250" t="s">
        <v>743</v>
      </c>
      <c r="F250" t="s">
        <v>744</v>
      </c>
      <c r="G250">
        <v>1</v>
      </c>
      <c r="H250" s="6">
        <v>3000000</v>
      </c>
      <c r="I250" s="7">
        <v>46212</v>
      </c>
      <c r="K250">
        <v>5</v>
      </c>
      <c r="L250" t="s">
        <v>40</v>
      </c>
      <c r="M250" t="s">
        <v>7</v>
      </c>
      <c r="N250" t="s">
        <v>41</v>
      </c>
      <c r="O250" t="s">
        <v>64</v>
      </c>
      <c r="P250" t="s">
        <v>2519</v>
      </c>
      <c r="Q250">
        <v>5</v>
      </c>
      <c r="R250">
        <v>0</v>
      </c>
      <c r="S250">
        <v>0</v>
      </c>
      <c r="U250">
        <v>150000</v>
      </c>
      <c r="V250">
        <v>150000</v>
      </c>
      <c r="W250">
        <v>0</v>
      </c>
      <c r="X250">
        <v>0</v>
      </c>
      <c r="Y250" t="s">
        <v>94</v>
      </c>
    </row>
    <row r="251" spans="1:25" x14ac:dyDescent="0.25">
      <c r="A251">
        <v>250</v>
      </c>
      <c r="B251">
        <v>70863</v>
      </c>
      <c r="C251">
        <v>0</v>
      </c>
      <c r="D251">
        <v>0</v>
      </c>
      <c r="E251" t="s">
        <v>1708</v>
      </c>
      <c r="F251" t="s">
        <v>1709</v>
      </c>
      <c r="G251">
        <v>1</v>
      </c>
      <c r="H251" s="6">
        <v>3767921</v>
      </c>
      <c r="I251" s="7">
        <v>46212</v>
      </c>
      <c r="K251">
        <v>7</v>
      </c>
      <c r="L251" t="s">
        <v>40</v>
      </c>
      <c r="M251" t="s">
        <v>9</v>
      </c>
      <c r="N251" t="s">
        <v>41</v>
      </c>
      <c r="O251" t="s">
        <v>42</v>
      </c>
      <c r="P251" t="s">
        <v>2519</v>
      </c>
      <c r="Q251">
        <v>7</v>
      </c>
      <c r="R251">
        <v>0</v>
      </c>
      <c r="S251">
        <v>0</v>
      </c>
      <c r="U251">
        <v>263754</v>
      </c>
      <c r="V251">
        <v>263754</v>
      </c>
      <c r="W251">
        <v>0</v>
      </c>
      <c r="X251">
        <v>0</v>
      </c>
      <c r="Y251" t="s">
        <v>109</v>
      </c>
    </row>
    <row r="252" spans="1:25" x14ac:dyDescent="0.25">
      <c r="A252">
        <v>251</v>
      </c>
      <c r="B252">
        <v>70857</v>
      </c>
      <c r="C252">
        <v>0</v>
      </c>
      <c r="D252">
        <v>0</v>
      </c>
      <c r="E252" t="s">
        <v>2329</v>
      </c>
      <c r="F252" t="s">
        <v>2330</v>
      </c>
      <c r="G252">
        <v>1</v>
      </c>
      <c r="H252" s="6">
        <v>1000000</v>
      </c>
      <c r="I252" s="7">
        <v>46212</v>
      </c>
      <c r="K252">
        <v>8</v>
      </c>
      <c r="L252" t="s">
        <v>40</v>
      </c>
      <c r="M252" t="s">
        <v>5</v>
      </c>
      <c r="N252" t="s">
        <v>41</v>
      </c>
      <c r="O252" t="s">
        <v>57</v>
      </c>
      <c r="P252" t="s">
        <v>2519</v>
      </c>
      <c r="Q252">
        <v>8</v>
      </c>
      <c r="R252">
        <v>0</v>
      </c>
      <c r="S252">
        <v>0</v>
      </c>
      <c r="U252">
        <v>80000</v>
      </c>
      <c r="V252">
        <v>80000</v>
      </c>
      <c r="W252">
        <v>0</v>
      </c>
      <c r="X252">
        <v>0</v>
      </c>
      <c r="Y252" t="s">
        <v>67</v>
      </c>
    </row>
    <row r="253" spans="1:25" x14ac:dyDescent="0.25">
      <c r="A253">
        <v>252</v>
      </c>
      <c r="B253">
        <v>70856</v>
      </c>
      <c r="C253">
        <v>0</v>
      </c>
      <c r="D253">
        <v>0</v>
      </c>
      <c r="E253" t="s">
        <v>873</v>
      </c>
      <c r="F253" t="s">
        <v>874</v>
      </c>
      <c r="G253">
        <v>1</v>
      </c>
      <c r="H253" s="6">
        <v>2007579</v>
      </c>
      <c r="I253" s="7">
        <v>46212</v>
      </c>
      <c r="K253">
        <v>15</v>
      </c>
      <c r="L253" t="s">
        <v>40</v>
      </c>
      <c r="M253" t="s">
        <v>5</v>
      </c>
      <c r="N253" t="s">
        <v>41</v>
      </c>
      <c r="O253" t="s">
        <v>47</v>
      </c>
      <c r="P253" t="s">
        <v>2519</v>
      </c>
      <c r="Q253">
        <v>4</v>
      </c>
      <c r="R253">
        <v>11</v>
      </c>
      <c r="S253">
        <v>0</v>
      </c>
      <c r="U253">
        <v>301137</v>
      </c>
      <c r="V253">
        <v>80303</v>
      </c>
      <c r="W253">
        <v>220834</v>
      </c>
      <c r="X253">
        <v>0</v>
      </c>
      <c r="Y253" t="s">
        <v>109</v>
      </c>
    </row>
    <row r="254" spans="1:25" x14ac:dyDescent="0.25">
      <c r="A254">
        <v>253</v>
      </c>
      <c r="B254">
        <v>70860</v>
      </c>
      <c r="C254">
        <v>0</v>
      </c>
      <c r="D254">
        <v>0</v>
      </c>
      <c r="E254" t="s">
        <v>2430</v>
      </c>
      <c r="F254" t="s">
        <v>2431</v>
      </c>
      <c r="G254">
        <v>1</v>
      </c>
      <c r="H254" s="6">
        <v>1000000</v>
      </c>
      <c r="I254" s="7">
        <v>46212</v>
      </c>
      <c r="K254">
        <v>7</v>
      </c>
      <c r="L254" t="s">
        <v>40</v>
      </c>
      <c r="M254" t="s">
        <v>5</v>
      </c>
      <c r="N254" t="s">
        <v>41</v>
      </c>
      <c r="O254" t="s">
        <v>77</v>
      </c>
      <c r="P254" t="s">
        <v>2519</v>
      </c>
      <c r="Q254">
        <v>7</v>
      </c>
      <c r="R254">
        <v>0</v>
      </c>
      <c r="S254">
        <v>0</v>
      </c>
      <c r="U254">
        <v>70000</v>
      </c>
      <c r="V254">
        <v>70000</v>
      </c>
      <c r="W254">
        <v>0</v>
      </c>
      <c r="X254">
        <v>0</v>
      </c>
      <c r="Y254" t="s">
        <v>2086</v>
      </c>
    </row>
    <row r="255" spans="1:25" x14ac:dyDescent="0.25">
      <c r="A255">
        <v>254</v>
      </c>
      <c r="B255">
        <v>70852</v>
      </c>
      <c r="C255">
        <v>0</v>
      </c>
      <c r="D255">
        <v>0</v>
      </c>
      <c r="E255" t="s">
        <v>1828</v>
      </c>
      <c r="F255" t="s">
        <v>1829</v>
      </c>
      <c r="G255">
        <v>1</v>
      </c>
      <c r="H255" s="6">
        <v>3843890</v>
      </c>
      <c r="I255" s="7">
        <v>46212</v>
      </c>
      <c r="K255">
        <v>10</v>
      </c>
      <c r="L255" t="s">
        <v>40</v>
      </c>
      <c r="M255" t="s">
        <v>5</v>
      </c>
      <c r="N255" t="s">
        <v>41</v>
      </c>
      <c r="O255" t="s">
        <v>57</v>
      </c>
      <c r="P255" t="s">
        <v>2519</v>
      </c>
      <c r="Q255">
        <v>10</v>
      </c>
      <c r="R255">
        <v>0</v>
      </c>
      <c r="S255">
        <v>0</v>
      </c>
      <c r="U255">
        <v>384389</v>
      </c>
      <c r="V255">
        <v>384389</v>
      </c>
      <c r="W255">
        <v>0</v>
      </c>
      <c r="X255">
        <v>0</v>
      </c>
      <c r="Y255" t="s">
        <v>109</v>
      </c>
    </row>
    <row r="256" spans="1:25" x14ac:dyDescent="0.25">
      <c r="A256">
        <v>255</v>
      </c>
      <c r="B256">
        <v>70842</v>
      </c>
      <c r="C256">
        <v>0</v>
      </c>
      <c r="D256">
        <v>0</v>
      </c>
      <c r="E256" t="s">
        <v>1942</v>
      </c>
      <c r="F256" t="s">
        <v>1943</v>
      </c>
      <c r="G256">
        <v>1</v>
      </c>
      <c r="H256" s="6">
        <v>81908235</v>
      </c>
      <c r="I256" s="7">
        <v>46211</v>
      </c>
      <c r="K256">
        <v>15</v>
      </c>
      <c r="L256" t="s">
        <v>40</v>
      </c>
      <c r="M256" t="s">
        <v>5</v>
      </c>
      <c r="N256" t="s">
        <v>41</v>
      </c>
      <c r="O256" t="s">
        <v>77</v>
      </c>
      <c r="P256" t="s">
        <v>2519</v>
      </c>
      <c r="Q256">
        <v>5.6</v>
      </c>
      <c r="R256">
        <v>9.4</v>
      </c>
      <c r="S256">
        <v>0</v>
      </c>
      <c r="U256">
        <v>12286235</v>
      </c>
      <c r="V256">
        <v>4586861</v>
      </c>
      <c r="W256">
        <v>7699374</v>
      </c>
      <c r="X256">
        <v>0</v>
      </c>
      <c r="Y256" t="s">
        <v>67</v>
      </c>
    </row>
    <row r="257" spans="1:25" x14ac:dyDescent="0.25">
      <c r="A257">
        <v>256</v>
      </c>
      <c r="B257">
        <v>70844</v>
      </c>
      <c r="C257">
        <v>0</v>
      </c>
      <c r="D257">
        <v>0</v>
      </c>
      <c r="E257" t="s">
        <v>1944</v>
      </c>
      <c r="F257" t="s">
        <v>1945</v>
      </c>
      <c r="G257">
        <v>1</v>
      </c>
      <c r="H257" s="6">
        <v>1623529</v>
      </c>
      <c r="I257" s="7">
        <v>46211</v>
      </c>
      <c r="K257">
        <v>15</v>
      </c>
      <c r="L257" t="s">
        <v>40</v>
      </c>
      <c r="M257" t="s">
        <v>5</v>
      </c>
      <c r="N257" t="s">
        <v>41</v>
      </c>
      <c r="O257" t="s">
        <v>77</v>
      </c>
      <c r="P257" t="s">
        <v>2519</v>
      </c>
      <c r="Q257">
        <v>5.6</v>
      </c>
      <c r="R257">
        <v>9.4</v>
      </c>
      <c r="S257">
        <v>0</v>
      </c>
      <c r="U257">
        <v>243529</v>
      </c>
      <c r="V257">
        <v>90918</v>
      </c>
      <c r="W257">
        <v>152612</v>
      </c>
      <c r="X257">
        <v>0</v>
      </c>
      <c r="Y257" t="s">
        <v>67</v>
      </c>
    </row>
    <row r="258" spans="1:25" x14ac:dyDescent="0.25">
      <c r="A258">
        <v>257</v>
      </c>
      <c r="B258">
        <v>70851</v>
      </c>
      <c r="C258">
        <v>0</v>
      </c>
      <c r="D258">
        <v>0</v>
      </c>
      <c r="E258" t="s">
        <v>1570</v>
      </c>
      <c r="F258" t="s">
        <v>1571</v>
      </c>
      <c r="G258">
        <v>1</v>
      </c>
      <c r="H258" s="6">
        <v>1000000</v>
      </c>
      <c r="I258" s="7">
        <v>46211</v>
      </c>
      <c r="K258">
        <v>7</v>
      </c>
      <c r="L258" t="s">
        <v>40</v>
      </c>
      <c r="M258" t="s">
        <v>5</v>
      </c>
      <c r="N258" t="s">
        <v>41</v>
      </c>
      <c r="O258" t="s">
        <v>47</v>
      </c>
      <c r="P258" t="s">
        <v>2519</v>
      </c>
      <c r="Q258">
        <v>7</v>
      </c>
      <c r="R258">
        <v>0</v>
      </c>
      <c r="S258">
        <v>0</v>
      </c>
      <c r="U258">
        <v>70000</v>
      </c>
      <c r="V258">
        <v>70000</v>
      </c>
      <c r="W258">
        <v>0</v>
      </c>
      <c r="X258">
        <v>0</v>
      </c>
      <c r="Y258" t="s">
        <v>44</v>
      </c>
    </row>
    <row r="259" spans="1:25" x14ac:dyDescent="0.25">
      <c r="A259">
        <v>258</v>
      </c>
      <c r="B259">
        <v>70845</v>
      </c>
      <c r="C259">
        <v>0</v>
      </c>
      <c r="D259">
        <v>0</v>
      </c>
      <c r="E259" t="s">
        <v>75</v>
      </c>
      <c r="F259" t="s">
        <v>76</v>
      </c>
      <c r="G259">
        <v>1</v>
      </c>
      <c r="H259" s="6">
        <v>30000000</v>
      </c>
      <c r="I259" s="7">
        <v>46211</v>
      </c>
      <c r="K259">
        <v>4</v>
      </c>
      <c r="L259" t="s">
        <v>40</v>
      </c>
      <c r="M259" t="s">
        <v>5</v>
      </c>
      <c r="N259" t="s">
        <v>41</v>
      </c>
      <c r="O259" t="s">
        <v>77</v>
      </c>
      <c r="P259" t="s">
        <v>2519</v>
      </c>
      <c r="Q259">
        <v>4</v>
      </c>
      <c r="R259">
        <v>0</v>
      </c>
      <c r="S259">
        <v>0</v>
      </c>
      <c r="U259">
        <v>1200000</v>
      </c>
      <c r="V259">
        <v>1200000</v>
      </c>
      <c r="W259">
        <v>0</v>
      </c>
      <c r="X259">
        <v>0</v>
      </c>
      <c r="Y259" t="s">
        <v>44</v>
      </c>
    </row>
    <row r="260" spans="1:25" x14ac:dyDescent="0.25">
      <c r="A260">
        <v>259</v>
      </c>
      <c r="B260">
        <v>70843</v>
      </c>
      <c r="C260">
        <v>0</v>
      </c>
      <c r="D260">
        <v>0</v>
      </c>
      <c r="E260" t="s">
        <v>1948</v>
      </c>
      <c r="F260" t="s">
        <v>1949</v>
      </c>
      <c r="G260">
        <v>1</v>
      </c>
      <c r="H260" s="6">
        <v>1341176</v>
      </c>
      <c r="I260" s="7">
        <v>46211</v>
      </c>
      <c r="K260">
        <v>15</v>
      </c>
      <c r="L260" t="s">
        <v>40</v>
      </c>
      <c r="M260" t="s">
        <v>5</v>
      </c>
      <c r="N260" t="s">
        <v>41</v>
      </c>
      <c r="O260" t="s">
        <v>77</v>
      </c>
      <c r="P260" t="s">
        <v>2519</v>
      </c>
      <c r="Q260">
        <v>5.6</v>
      </c>
      <c r="R260">
        <v>9.4</v>
      </c>
      <c r="S260">
        <v>0</v>
      </c>
      <c r="U260">
        <v>201176</v>
      </c>
      <c r="V260">
        <v>75106</v>
      </c>
      <c r="W260">
        <v>126071</v>
      </c>
      <c r="X260">
        <v>0</v>
      </c>
      <c r="Y260" t="s">
        <v>67</v>
      </c>
    </row>
    <row r="261" spans="1:25" x14ac:dyDescent="0.25">
      <c r="A261">
        <v>260</v>
      </c>
      <c r="B261">
        <v>70839</v>
      </c>
      <c r="C261">
        <v>0</v>
      </c>
      <c r="D261">
        <v>0</v>
      </c>
      <c r="E261" t="s">
        <v>3031</v>
      </c>
      <c r="F261" t="s">
        <v>3032</v>
      </c>
      <c r="G261">
        <v>1</v>
      </c>
      <c r="H261" s="6">
        <v>10000000</v>
      </c>
      <c r="I261" s="7">
        <v>46210</v>
      </c>
      <c r="K261">
        <v>1</v>
      </c>
      <c r="L261" t="s">
        <v>40</v>
      </c>
      <c r="M261" t="s">
        <v>5</v>
      </c>
      <c r="N261" t="s">
        <v>41</v>
      </c>
      <c r="O261" t="s">
        <v>57</v>
      </c>
      <c r="P261" t="s">
        <v>2519</v>
      </c>
      <c r="Q261">
        <v>1</v>
      </c>
      <c r="R261">
        <v>0</v>
      </c>
      <c r="S261">
        <v>0</v>
      </c>
      <c r="U261">
        <v>100000</v>
      </c>
      <c r="V261">
        <v>100000</v>
      </c>
      <c r="W261">
        <v>0</v>
      </c>
      <c r="X261">
        <v>0</v>
      </c>
      <c r="Y261" t="s">
        <v>2520</v>
      </c>
    </row>
    <row r="262" spans="1:25" x14ac:dyDescent="0.25">
      <c r="A262">
        <v>261</v>
      </c>
      <c r="B262">
        <v>70841</v>
      </c>
      <c r="C262">
        <v>0</v>
      </c>
      <c r="D262">
        <v>0</v>
      </c>
      <c r="E262" t="s">
        <v>3033</v>
      </c>
      <c r="F262" t="s">
        <v>3034</v>
      </c>
      <c r="G262">
        <v>1</v>
      </c>
      <c r="H262" s="6">
        <v>66818</v>
      </c>
      <c r="I262" s="7">
        <v>46210</v>
      </c>
      <c r="K262">
        <v>12</v>
      </c>
      <c r="L262" t="s">
        <v>40</v>
      </c>
      <c r="M262" t="s">
        <v>5</v>
      </c>
      <c r="N262" t="s">
        <v>41</v>
      </c>
      <c r="O262" t="s">
        <v>57</v>
      </c>
      <c r="P262" t="s">
        <v>2519</v>
      </c>
      <c r="Q262">
        <v>12</v>
      </c>
      <c r="R262">
        <v>0</v>
      </c>
      <c r="S262">
        <v>0</v>
      </c>
      <c r="U262">
        <v>8018</v>
      </c>
      <c r="V262">
        <v>8018</v>
      </c>
      <c r="W262">
        <v>0</v>
      </c>
      <c r="X262">
        <v>0</v>
      </c>
      <c r="Y262" t="s">
        <v>2520</v>
      </c>
    </row>
    <row r="263" spans="1:25" x14ac:dyDescent="0.25">
      <c r="A263">
        <v>262</v>
      </c>
      <c r="B263">
        <v>70838</v>
      </c>
      <c r="C263">
        <v>0</v>
      </c>
      <c r="D263">
        <v>0</v>
      </c>
      <c r="E263" t="s">
        <v>487</v>
      </c>
      <c r="F263" t="s">
        <v>488</v>
      </c>
      <c r="G263">
        <v>1</v>
      </c>
      <c r="H263" s="6">
        <v>2979637</v>
      </c>
      <c r="I263" s="7">
        <v>46210</v>
      </c>
      <c r="K263">
        <v>8</v>
      </c>
      <c r="L263" t="s">
        <v>40</v>
      </c>
      <c r="M263" t="s">
        <v>4</v>
      </c>
      <c r="N263" t="s">
        <v>41</v>
      </c>
      <c r="O263" t="s">
        <v>51</v>
      </c>
      <c r="P263" t="s">
        <v>2519</v>
      </c>
      <c r="Q263">
        <v>8</v>
      </c>
      <c r="R263">
        <v>0</v>
      </c>
      <c r="S263">
        <v>0</v>
      </c>
      <c r="U263">
        <v>238371</v>
      </c>
      <c r="V263">
        <v>238371</v>
      </c>
      <c r="W263">
        <v>0</v>
      </c>
      <c r="X263">
        <v>0</v>
      </c>
      <c r="Y263" t="s">
        <v>48</v>
      </c>
    </row>
    <row r="264" spans="1:25" x14ac:dyDescent="0.25">
      <c r="A264">
        <v>263</v>
      </c>
      <c r="B264">
        <v>70835</v>
      </c>
      <c r="C264">
        <v>0</v>
      </c>
      <c r="D264">
        <v>0</v>
      </c>
      <c r="E264" t="s">
        <v>1490</v>
      </c>
      <c r="F264" t="s">
        <v>1491</v>
      </c>
      <c r="G264">
        <v>1</v>
      </c>
      <c r="H264" s="6">
        <v>30000000</v>
      </c>
      <c r="I264" s="7">
        <v>46209</v>
      </c>
      <c r="K264">
        <v>15</v>
      </c>
      <c r="L264" t="s">
        <v>40</v>
      </c>
      <c r="M264" t="s">
        <v>5</v>
      </c>
      <c r="N264" t="s">
        <v>41</v>
      </c>
      <c r="O264" t="s">
        <v>47</v>
      </c>
      <c r="P264" t="s">
        <v>2519</v>
      </c>
      <c r="Q264">
        <v>6</v>
      </c>
      <c r="R264">
        <v>9</v>
      </c>
      <c r="S264">
        <v>0</v>
      </c>
      <c r="U264">
        <v>4500000</v>
      </c>
      <c r="V264">
        <v>1800000</v>
      </c>
      <c r="W264">
        <v>2700000</v>
      </c>
      <c r="X264">
        <v>0</v>
      </c>
      <c r="Y264" t="s">
        <v>48</v>
      </c>
    </row>
    <row r="265" spans="1:25" x14ac:dyDescent="0.25">
      <c r="A265">
        <v>264</v>
      </c>
      <c r="B265">
        <v>70834</v>
      </c>
      <c r="C265">
        <v>0</v>
      </c>
      <c r="D265">
        <v>0</v>
      </c>
      <c r="E265" t="s">
        <v>409</v>
      </c>
      <c r="F265" t="s">
        <v>410</v>
      </c>
      <c r="G265">
        <v>1</v>
      </c>
      <c r="H265" s="6">
        <v>176500000</v>
      </c>
      <c r="I265" s="7">
        <v>46209</v>
      </c>
      <c r="K265">
        <v>15</v>
      </c>
      <c r="L265" t="s">
        <v>40</v>
      </c>
      <c r="M265" t="s">
        <v>5</v>
      </c>
      <c r="N265" t="s">
        <v>41</v>
      </c>
      <c r="O265" t="s">
        <v>77</v>
      </c>
      <c r="P265" t="s">
        <v>2519</v>
      </c>
      <c r="Q265">
        <v>5.0999999999999996</v>
      </c>
      <c r="R265">
        <v>5.4</v>
      </c>
      <c r="S265">
        <v>4.5</v>
      </c>
      <c r="U265">
        <v>26475000</v>
      </c>
      <c r="V265">
        <v>9001500</v>
      </c>
      <c r="W265">
        <v>9531000</v>
      </c>
      <c r="X265">
        <v>7942500</v>
      </c>
      <c r="Y265" t="s">
        <v>112</v>
      </c>
    </row>
    <row r="266" spans="1:25" x14ac:dyDescent="0.25">
      <c r="A266">
        <v>265</v>
      </c>
      <c r="B266">
        <v>70836</v>
      </c>
      <c r="C266">
        <v>0</v>
      </c>
      <c r="D266">
        <v>0</v>
      </c>
      <c r="E266" t="s">
        <v>1488</v>
      </c>
      <c r="F266" t="s">
        <v>1489</v>
      </c>
      <c r="G266">
        <v>1</v>
      </c>
      <c r="H266" s="6">
        <v>16000000</v>
      </c>
      <c r="I266" s="7">
        <v>46209</v>
      </c>
      <c r="K266">
        <v>15</v>
      </c>
      <c r="L266" t="s">
        <v>40</v>
      </c>
      <c r="M266" t="s">
        <v>5</v>
      </c>
      <c r="N266" t="s">
        <v>41</v>
      </c>
      <c r="O266" t="s">
        <v>47</v>
      </c>
      <c r="P266" t="s">
        <v>2519</v>
      </c>
      <c r="Q266">
        <v>6</v>
      </c>
      <c r="R266">
        <v>9</v>
      </c>
      <c r="S266">
        <v>0</v>
      </c>
      <c r="U266">
        <v>2400000</v>
      </c>
      <c r="V266">
        <v>960000</v>
      </c>
      <c r="W266">
        <v>1440000</v>
      </c>
      <c r="X266">
        <v>0</v>
      </c>
      <c r="Y266" t="s">
        <v>48</v>
      </c>
    </row>
    <row r="267" spans="1:25" x14ac:dyDescent="0.25">
      <c r="A267">
        <v>266</v>
      </c>
      <c r="B267">
        <v>70816</v>
      </c>
      <c r="C267">
        <v>0</v>
      </c>
      <c r="D267">
        <v>0</v>
      </c>
      <c r="E267" t="s">
        <v>1232</v>
      </c>
      <c r="F267" t="s">
        <v>1233</v>
      </c>
      <c r="G267">
        <v>1</v>
      </c>
      <c r="H267" s="6">
        <v>102806512</v>
      </c>
      <c r="I267" s="7">
        <v>46206</v>
      </c>
      <c r="K267">
        <v>15</v>
      </c>
      <c r="L267" t="s">
        <v>40</v>
      </c>
      <c r="M267" t="s">
        <v>5</v>
      </c>
      <c r="N267" t="s">
        <v>41</v>
      </c>
      <c r="O267" t="s">
        <v>54</v>
      </c>
      <c r="P267" t="s">
        <v>2519</v>
      </c>
      <c r="Q267">
        <v>3.7</v>
      </c>
      <c r="R267">
        <v>11.3</v>
      </c>
      <c r="S267">
        <v>0</v>
      </c>
      <c r="U267">
        <v>15420977</v>
      </c>
      <c r="V267">
        <v>3803841</v>
      </c>
      <c r="W267">
        <v>11617136</v>
      </c>
      <c r="X267">
        <v>0</v>
      </c>
      <c r="Y267" t="s">
        <v>67</v>
      </c>
    </row>
    <row r="268" spans="1:25" x14ac:dyDescent="0.25">
      <c r="A268">
        <v>267</v>
      </c>
      <c r="B268">
        <v>70806</v>
      </c>
      <c r="C268">
        <v>0</v>
      </c>
      <c r="D268">
        <v>0</v>
      </c>
      <c r="E268" t="s">
        <v>378</v>
      </c>
      <c r="F268" t="s">
        <v>379</v>
      </c>
      <c r="G268">
        <v>1</v>
      </c>
      <c r="H268" s="6">
        <v>7000000</v>
      </c>
      <c r="I268" s="7">
        <v>46206</v>
      </c>
      <c r="K268">
        <v>15</v>
      </c>
      <c r="L268" t="s">
        <v>40</v>
      </c>
      <c r="M268" t="s">
        <v>5</v>
      </c>
      <c r="N268" t="s">
        <v>41</v>
      </c>
      <c r="O268" t="s">
        <v>77</v>
      </c>
      <c r="P268" t="s">
        <v>2519</v>
      </c>
      <c r="Q268">
        <v>7</v>
      </c>
      <c r="R268">
        <v>8</v>
      </c>
      <c r="S268">
        <v>0</v>
      </c>
      <c r="U268">
        <v>1050000</v>
      </c>
      <c r="V268">
        <v>490000</v>
      </c>
      <c r="W268">
        <v>560000</v>
      </c>
      <c r="X268">
        <v>0</v>
      </c>
      <c r="Y268" t="s">
        <v>48</v>
      </c>
    </row>
    <row r="269" spans="1:25" x14ac:dyDescent="0.25">
      <c r="A269">
        <v>268</v>
      </c>
      <c r="B269">
        <v>70807</v>
      </c>
      <c r="C269">
        <v>0</v>
      </c>
      <c r="D269">
        <v>0</v>
      </c>
      <c r="E269" t="s">
        <v>378</v>
      </c>
      <c r="F269" t="s">
        <v>379</v>
      </c>
      <c r="G269">
        <v>1</v>
      </c>
      <c r="H269" s="6">
        <v>7000000</v>
      </c>
      <c r="I269" s="7">
        <v>46206</v>
      </c>
      <c r="K269">
        <v>15</v>
      </c>
      <c r="L269" t="s">
        <v>40</v>
      </c>
      <c r="M269" t="s">
        <v>5</v>
      </c>
      <c r="N269" t="s">
        <v>41</v>
      </c>
      <c r="O269" t="s">
        <v>77</v>
      </c>
      <c r="P269" t="s">
        <v>2519</v>
      </c>
      <c r="Q269">
        <v>7</v>
      </c>
      <c r="R269">
        <v>8</v>
      </c>
      <c r="S269">
        <v>0</v>
      </c>
      <c r="U269">
        <v>1050000</v>
      </c>
      <c r="V269">
        <v>490000</v>
      </c>
      <c r="W269">
        <v>560000</v>
      </c>
      <c r="X269">
        <v>0</v>
      </c>
      <c r="Y269" t="s">
        <v>48</v>
      </c>
    </row>
    <row r="270" spans="1:25" x14ac:dyDescent="0.25">
      <c r="A270">
        <v>269</v>
      </c>
      <c r="B270">
        <v>70808</v>
      </c>
      <c r="C270">
        <v>0</v>
      </c>
      <c r="D270">
        <v>0</v>
      </c>
      <c r="E270" t="s">
        <v>378</v>
      </c>
      <c r="F270" t="s">
        <v>379</v>
      </c>
      <c r="G270">
        <v>1</v>
      </c>
      <c r="H270" s="6">
        <v>7000000</v>
      </c>
      <c r="I270" s="7">
        <v>46206</v>
      </c>
      <c r="K270">
        <v>15</v>
      </c>
      <c r="L270" t="s">
        <v>40</v>
      </c>
      <c r="M270" t="s">
        <v>5</v>
      </c>
      <c r="N270" t="s">
        <v>41</v>
      </c>
      <c r="O270" t="s">
        <v>77</v>
      </c>
      <c r="P270" t="s">
        <v>2519</v>
      </c>
      <c r="Q270">
        <v>7</v>
      </c>
      <c r="R270">
        <v>8</v>
      </c>
      <c r="S270">
        <v>0</v>
      </c>
      <c r="U270">
        <v>1050000</v>
      </c>
      <c r="V270">
        <v>490000</v>
      </c>
      <c r="W270">
        <v>560000</v>
      </c>
      <c r="X270">
        <v>0</v>
      </c>
      <c r="Y270" t="s">
        <v>48</v>
      </c>
    </row>
    <row r="271" spans="1:25" x14ac:dyDescent="0.25">
      <c r="A271">
        <v>270</v>
      </c>
      <c r="B271">
        <v>70809</v>
      </c>
      <c r="C271">
        <v>0</v>
      </c>
      <c r="D271">
        <v>0</v>
      </c>
      <c r="E271" t="s">
        <v>378</v>
      </c>
      <c r="F271" t="s">
        <v>379</v>
      </c>
      <c r="G271">
        <v>1</v>
      </c>
      <c r="H271" s="6">
        <v>7000000</v>
      </c>
      <c r="I271" s="7">
        <v>46206</v>
      </c>
      <c r="K271">
        <v>15</v>
      </c>
      <c r="L271" t="s">
        <v>40</v>
      </c>
      <c r="M271" t="s">
        <v>5</v>
      </c>
      <c r="N271" t="s">
        <v>41</v>
      </c>
      <c r="O271" t="s">
        <v>77</v>
      </c>
      <c r="P271" t="s">
        <v>2519</v>
      </c>
      <c r="Q271">
        <v>7</v>
      </c>
      <c r="R271">
        <v>8</v>
      </c>
      <c r="S271">
        <v>0</v>
      </c>
      <c r="U271">
        <v>1050000</v>
      </c>
      <c r="V271">
        <v>490000</v>
      </c>
      <c r="W271">
        <v>560000</v>
      </c>
      <c r="X271">
        <v>0</v>
      </c>
      <c r="Y271" t="s">
        <v>48</v>
      </c>
    </row>
    <row r="272" spans="1:25" x14ac:dyDescent="0.25">
      <c r="A272">
        <v>271</v>
      </c>
      <c r="B272">
        <v>70810</v>
      </c>
      <c r="C272">
        <v>0</v>
      </c>
      <c r="D272">
        <v>0</v>
      </c>
      <c r="E272" t="s">
        <v>378</v>
      </c>
      <c r="F272" t="s">
        <v>379</v>
      </c>
      <c r="G272">
        <v>1</v>
      </c>
      <c r="H272" s="6">
        <v>2000000</v>
      </c>
      <c r="I272" s="7">
        <v>46206</v>
      </c>
      <c r="K272">
        <v>15</v>
      </c>
      <c r="L272" t="s">
        <v>40</v>
      </c>
      <c r="M272" t="s">
        <v>5</v>
      </c>
      <c r="N272" t="s">
        <v>41</v>
      </c>
      <c r="O272" t="s">
        <v>77</v>
      </c>
      <c r="P272" t="s">
        <v>2519</v>
      </c>
      <c r="Q272">
        <v>7</v>
      </c>
      <c r="R272">
        <v>8</v>
      </c>
      <c r="S272">
        <v>0</v>
      </c>
      <c r="U272">
        <v>300000</v>
      </c>
      <c r="V272">
        <v>140000</v>
      </c>
      <c r="W272">
        <v>160000</v>
      </c>
      <c r="X272">
        <v>0</v>
      </c>
      <c r="Y272" t="s">
        <v>48</v>
      </c>
    </row>
    <row r="273" spans="1:25" x14ac:dyDescent="0.25">
      <c r="A273">
        <v>272</v>
      </c>
      <c r="B273">
        <v>70830</v>
      </c>
      <c r="C273">
        <v>0</v>
      </c>
      <c r="D273">
        <v>0</v>
      </c>
      <c r="E273" t="s">
        <v>1449</v>
      </c>
      <c r="F273" t="s">
        <v>1450</v>
      </c>
      <c r="G273">
        <v>1</v>
      </c>
      <c r="H273" s="6">
        <v>3654354</v>
      </c>
      <c r="I273" s="7">
        <v>46206</v>
      </c>
      <c r="K273">
        <v>6</v>
      </c>
      <c r="L273" t="s">
        <v>40</v>
      </c>
      <c r="M273" t="s">
        <v>5</v>
      </c>
      <c r="N273" t="s">
        <v>41</v>
      </c>
      <c r="O273" t="s">
        <v>47</v>
      </c>
      <c r="P273" t="s">
        <v>2519</v>
      </c>
      <c r="Q273">
        <v>6</v>
      </c>
      <c r="R273">
        <v>0</v>
      </c>
      <c r="S273">
        <v>0</v>
      </c>
      <c r="U273">
        <v>219261</v>
      </c>
      <c r="V273">
        <v>219261</v>
      </c>
      <c r="W273">
        <v>0</v>
      </c>
      <c r="X273">
        <v>0</v>
      </c>
      <c r="Y273" t="s">
        <v>48</v>
      </c>
    </row>
    <row r="274" spans="1:25" x14ac:dyDescent="0.25">
      <c r="A274">
        <v>273</v>
      </c>
      <c r="B274">
        <v>70831</v>
      </c>
      <c r="C274">
        <v>0</v>
      </c>
      <c r="D274">
        <v>0</v>
      </c>
      <c r="E274" t="s">
        <v>1449</v>
      </c>
      <c r="F274" t="s">
        <v>1450</v>
      </c>
      <c r="G274">
        <v>1</v>
      </c>
      <c r="H274" s="6">
        <v>4345646</v>
      </c>
      <c r="I274" s="7">
        <v>46206</v>
      </c>
      <c r="K274">
        <v>6</v>
      </c>
      <c r="L274" t="s">
        <v>459</v>
      </c>
      <c r="M274" t="s">
        <v>5</v>
      </c>
      <c r="N274" t="s">
        <v>41</v>
      </c>
      <c r="O274" t="s">
        <v>47</v>
      </c>
      <c r="P274" t="s">
        <v>2519</v>
      </c>
      <c r="Q274">
        <v>6</v>
      </c>
      <c r="R274">
        <v>0</v>
      </c>
      <c r="S274">
        <v>0</v>
      </c>
      <c r="U274">
        <v>260739</v>
      </c>
      <c r="V274">
        <v>260739</v>
      </c>
      <c r="W274">
        <v>0</v>
      </c>
      <c r="X274">
        <v>0</v>
      </c>
      <c r="Y274" t="s">
        <v>48</v>
      </c>
    </row>
    <row r="275" spans="1:25" x14ac:dyDescent="0.25">
      <c r="A275">
        <v>274</v>
      </c>
      <c r="B275">
        <v>70825</v>
      </c>
      <c r="C275">
        <v>0</v>
      </c>
      <c r="D275">
        <v>0</v>
      </c>
      <c r="E275" t="s">
        <v>1646</v>
      </c>
      <c r="F275" t="s">
        <v>1647</v>
      </c>
      <c r="G275">
        <v>1</v>
      </c>
      <c r="H275" s="6">
        <v>854890</v>
      </c>
      <c r="I275" s="7">
        <v>46206</v>
      </c>
      <c r="K275">
        <v>15</v>
      </c>
      <c r="L275" t="s">
        <v>40</v>
      </c>
      <c r="M275" t="s">
        <v>5</v>
      </c>
      <c r="N275" t="s">
        <v>41</v>
      </c>
      <c r="O275" t="s">
        <v>54</v>
      </c>
      <c r="P275" t="s">
        <v>2519</v>
      </c>
      <c r="Q275">
        <v>4</v>
      </c>
      <c r="R275">
        <v>11</v>
      </c>
      <c r="S275">
        <v>0</v>
      </c>
      <c r="U275">
        <v>128234</v>
      </c>
      <c r="V275">
        <v>34196</v>
      </c>
      <c r="W275">
        <v>94038</v>
      </c>
      <c r="X275">
        <v>0</v>
      </c>
      <c r="Y275" t="s">
        <v>109</v>
      </c>
    </row>
    <row r="276" spans="1:25" x14ac:dyDescent="0.25">
      <c r="A276">
        <v>275</v>
      </c>
      <c r="B276">
        <v>70815</v>
      </c>
      <c r="C276">
        <v>0</v>
      </c>
      <c r="D276">
        <v>0</v>
      </c>
      <c r="E276" t="s">
        <v>2526</v>
      </c>
      <c r="F276" t="s">
        <v>2527</v>
      </c>
      <c r="G276">
        <v>1</v>
      </c>
      <c r="H276" s="6">
        <v>17879025</v>
      </c>
      <c r="I276" s="7">
        <v>46206</v>
      </c>
      <c r="K276">
        <v>15</v>
      </c>
      <c r="L276" t="s">
        <v>40</v>
      </c>
      <c r="M276" t="s">
        <v>5</v>
      </c>
      <c r="N276" t="s">
        <v>41</v>
      </c>
      <c r="O276" t="s">
        <v>54</v>
      </c>
      <c r="P276" t="s">
        <v>2519</v>
      </c>
      <c r="Q276">
        <v>3.7</v>
      </c>
      <c r="R276">
        <v>11.3</v>
      </c>
      <c r="S276">
        <v>0</v>
      </c>
      <c r="U276">
        <v>2681854</v>
      </c>
      <c r="V276">
        <v>661524</v>
      </c>
      <c r="W276">
        <v>2020330</v>
      </c>
      <c r="X276">
        <v>0</v>
      </c>
      <c r="Y276" t="s">
        <v>48</v>
      </c>
    </row>
    <row r="277" spans="1:25" x14ac:dyDescent="0.25">
      <c r="A277">
        <v>276</v>
      </c>
      <c r="B277">
        <v>70093</v>
      </c>
      <c r="C277">
        <v>0</v>
      </c>
      <c r="D277">
        <v>0</v>
      </c>
      <c r="E277" t="s">
        <v>1463</v>
      </c>
      <c r="F277" t="s">
        <v>1464</v>
      </c>
      <c r="G277">
        <v>1</v>
      </c>
      <c r="H277" s="6">
        <v>13831668</v>
      </c>
      <c r="I277" s="7">
        <v>46206</v>
      </c>
      <c r="K277">
        <v>15</v>
      </c>
      <c r="L277" t="s">
        <v>40</v>
      </c>
      <c r="M277" t="s">
        <v>5</v>
      </c>
      <c r="N277" t="s">
        <v>41</v>
      </c>
      <c r="O277" t="s">
        <v>54</v>
      </c>
      <c r="P277" t="s">
        <v>2519</v>
      </c>
      <c r="Q277">
        <v>3.3</v>
      </c>
      <c r="R277">
        <v>11.7</v>
      </c>
      <c r="S277">
        <v>0</v>
      </c>
      <c r="U277">
        <v>2074750</v>
      </c>
      <c r="V277">
        <v>456445</v>
      </c>
      <c r="W277">
        <v>1618305</v>
      </c>
      <c r="X277">
        <v>0</v>
      </c>
      <c r="Y277" t="s">
        <v>48</v>
      </c>
    </row>
    <row r="278" spans="1:25" x14ac:dyDescent="0.25">
      <c r="A278">
        <v>277</v>
      </c>
      <c r="B278">
        <v>70814</v>
      </c>
      <c r="C278">
        <v>0</v>
      </c>
      <c r="D278">
        <v>0</v>
      </c>
      <c r="E278" t="s">
        <v>2269</v>
      </c>
      <c r="F278" t="s">
        <v>2270</v>
      </c>
      <c r="G278">
        <v>1</v>
      </c>
      <c r="H278" s="6">
        <v>132805</v>
      </c>
      <c r="I278" s="7">
        <v>46206</v>
      </c>
      <c r="K278">
        <v>15</v>
      </c>
      <c r="L278" t="s">
        <v>40</v>
      </c>
      <c r="M278" t="s">
        <v>5</v>
      </c>
      <c r="N278" t="s">
        <v>41</v>
      </c>
      <c r="O278" t="s">
        <v>54</v>
      </c>
      <c r="P278" t="s">
        <v>2519</v>
      </c>
      <c r="Q278">
        <v>4</v>
      </c>
      <c r="R278">
        <v>11</v>
      </c>
      <c r="S278">
        <v>0</v>
      </c>
      <c r="U278">
        <v>19921</v>
      </c>
      <c r="V278">
        <v>5312</v>
      </c>
      <c r="W278">
        <v>14609</v>
      </c>
      <c r="X278">
        <v>0</v>
      </c>
      <c r="Y278" t="s">
        <v>109</v>
      </c>
    </row>
    <row r="279" spans="1:25" x14ac:dyDescent="0.25">
      <c r="A279">
        <v>278</v>
      </c>
      <c r="B279">
        <v>70824</v>
      </c>
      <c r="C279">
        <v>0</v>
      </c>
      <c r="D279">
        <v>0</v>
      </c>
      <c r="E279" t="s">
        <v>2271</v>
      </c>
      <c r="F279" t="s">
        <v>2272</v>
      </c>
      <c r="G279">
        <v>1</v>
      </c>
      <c r="H279" s="6">
        <v>782353</v>
      </c>
      <c r="I279" s="7">
        <v>46206</v>
      </c>
      <c r="K279">
        <v>15</v>
      </c>
      <c r="L279" t="s">
        <v>40</v>
      </c>
      <c r="M279" t="s">
        <v>5</v>
      </c>
      <c r="N279" t="s">
        <v>41</v>
      </c>
      <c r="O279" t="s">
        <v>54</v>
      </c>
      <c r="P279" t="s">
        <v>2519</v>
      </c>
      <c r="Q279">
        <v>4</v>
      </c>
      <c r="R279">
        <v>11</v>
      </c>
      <c r="S279">
        <v>0</v>
      </c>
      <c r="U279">
        <v>117353</v>
      </c>
      <c r="V279">
        <v>31294</v>
      </c>
      <c r="W279">
        <v>86059</v>
      </c>
      <c r="X279">
        <v>0</v>
      </c>
      <c r="Y279" t="s">
        <v>109</v>
      </c>
    </row>
    <row r="280" spans="1:25" x14ac:dyDescent="0.25">
      <c r="A280">
        <v>279</v>
      </c>
      <c r="B280">
        <v>70811</v>
      </c>
      <c r="C280">
        <v>0</v>
      </c>
      <c r="D280">
        <v>0</v>
      </c>
      <c r="E280" t="s">
        <v>995</v>
      </c>
      <c r="F280" t="s">
        <v>996</v>
      </c>
      <c r="G280">
        <v>1</v>
      </c>
      <c r="H280" s="6">
        <v>3000000</v>
      </c>
      <c r="I280" s="7">
        <v>46206</v>
      </c>
      <c r="K280">
        <v>6</v>
      </c>
      <c r="L280" t="s">
        <v>40</v>
      </c>
      <c r="M280" t="s">
        <v>5</v>
      </c>
      <c r="N280" t="s">
        <v>41</v>
      </c>
      <c r="O280" t="s">
        <v>47</v>
      </c>
      <c r="P280" t="s">
        <v>2519</v>
      </c>
      <c r="Q280">
        <v>6</v>
      </c>
      <c r="R280">
        <v>0</v>
      </c>
      <c r="S280">
        <v>0</v>
      </c>
      <c r="U280">
        <v>180000</v>
      </c>
      <c r="V280">
        <v>180000</v>
      </c>
      <c r="W280">
        <v>0</v>
      </c>
      <c r="X280">
        <v>0</v>
      </c>
      <c r="Y280" t="s">
        <v>109</v>
      </c>
    </row>
    <row r="281" spans="1:25" x14ac:dyDescent="0.25">
      <c r="A281">
        <v>280</v>
      </c>
      <c r="B281">
        <v>70823</v>
      </c>
      <c r="C281">
        <v>0</v>
      </c>
      <c r="D281">
        <v>0</v>
      </c>
      <c r="E281" t="s">
        <v>2267</v>
      </c>
      <c r="F281" t="s">
        <v>2268</v>
      </c>
      <c r="G281">
        <v>1</v>
      </c>
      <c r="H281" s="6">
        <v>309209</v>
      </c>
      <c r="I281" s="7">
        <v>46206</v>
      </c>
      <c r="K281">
        <v>15</v>
      </c>
      <c r="L281" t="s">
        <v>40</v>
      </c>
      <c r="M281" t="s">
        <v>5</v>
      </c>
      <c r="N281" t="s">
        <v>41</v>
      </c>
      <c r="O281" t="s">
        <v>54</v>
      </c>
      <c r="P281" t="s">
        <v>2519</v>
      </c>
      <c r="Q281">
        <v>4</v>
      </c>
      <c r="R281">
        <v>11</v>
      </c>
      <c r="S281">
        <v>0</v>
      </c>
      <c r="U281">
        <v>46381</v>
      </c>
      <c r="V281">
        <v>12368</v>
      </c>
      <c r="W281">
        <v>34013</v>
      </c>
      <c r="X281">
        <v>0</v>
      </c>
      <c r="Y281" t="s">
        <v>48</v>
      </c>
    </row>
    <row r="282" spans="1:25" x14ac:dyDescent="0.25">
      <c r="A282">
        <v>281</v>
      </c>
      <c r="B282">
        <v>70822</v>
      </c>
      <c r="C282">
        <v>0</v>
      </c>
      <c r="D282">
        <v>0</v>
      </c>
      <c r="E282" t="s">
        <v>1648</v>
      </c>
      <c r="F282" t="s">
        <v>1649</v>
      </c>
      <c r="G282">
        <v>1</v>
      </c>
      <c r="H282" s="6">
        <v>2466297</v>
      </c>
      <c r="I282" s="7">
        <v>46206</v>
      </c>
      <c r="K282">
        <v>15</v>
      </c>
      <c r="L282" t="s">
        <v>40</v>
      </c>
      <c r="M282" t="s">
        <v>5</v>
      </c>
      <c r="N282" t="s">
        <v>41</v>
      </c>
      <c r="O282" t="s">
        <v>54</v>
      </c>
      <c r="P282" t="s">
        <v>2519</v>
      </c>
      <c r="Q282">
        <v>4</v>
      </c>
      <c r="R282">
        <v>11</v>
      </c>
      <c r="S282">
        <v>0</v>
      </c>
      <c r="U282">
        <v>369945</v>
      </c>
      <c r="V282">
        <v>98652</v>
      </c>
      <c r="W282">
        <v>271293</v>
      </c>
      <c r="X282">
        <v>0</v>
      </c>
      <c r="Y282" t="s">
        <v>109</v>
      </c>
    </row>
    <row r="283" spans="1:25" x14ac:dyDescent="0.25">
      <c r="A283">
        <v>282</v>
      </c>
      <c r="B283">
        <v>70820</v>
      </c>
      <c r="C283">
        <v>0</v>
      </c>
      <c r="D283">
        <v>0</v>
      </c>
      <c r="E283" t="s">
        <v>1576</v>
      </c>
      <c r="F283" t="s">
        <v>1577</v>
      </c>
      <c r="G283">
        <v>1</v>
      </c>
      <c r="H283" s="6">
        <v>1000000</v>
      </c>
      <c r="I283" s="7">
        <v>46206</v>
      </c>
      <c r="K283">
        <v>10</v>
      </c>
      <c r="L283" t="s">
        <v>40</v>
      </c>
      <c r="M283" t="s">
        <v>0</v>
      </c>
      <c r="N283" t="s">
        <v>41</v>
      </c>
      <c r="O283" t="s">
        <v>87</v>
      </c>
      <c r="P283" t="s">
        <v>2519</v>
      </c>
      <c r="Q283">
        <v>10</v>
      </c>
      <c r="R283">
        <v>0</v>
      </c>
      <c r="S283">
        <v>0</v>
      </c>
      <c r="U283">
        <v>100000</v>
      </c>
      <c r="V283">
        <v>100000</v>
      </c>
      <c r="W283">
        <v>0</v>
      </c>
      <c r="X283">
        <v>0</v>
      </c>
      <c r="Y283" t="s">
        <v>44</v>
      </c>
    </row>
    <row r="284" spans="1:25" x14ac:dyDescent="0.25">
      <c r="A284">
        <v>283</v>
      </c>
      <c r="B284">
        <v>70805</v>
      </c>
      <c r="C284">
        <v>0</v>
      </c>
      <c r="D284">
        <v>0</v>
      </c>
      <c r="E284" t="s">
        <v>1477</v>
      </c>
      <c r="F284" t="s">
        <v>1478</v>
      </c>
      <c r="G284">
        <v>1</v>
      </c>
      <c r="H284" s="6">
        <v>500000</v>
      </c>
      <c r="I284" s="7">
        <v>46206</v>
      </c>
      <c r="K284">
        <v>6</v>
      </c>
      <c r="L284" t="s">
        <v>40</v>
      </c>
      <c r="M284" t="s">
        <v>5</v>
      </c>
      <c r="N284" t="s">
        <v>41</v>
      </c>
      <c r="O284" t="s">
        <v>47</v>
      </c>
      <c r="P284" t="s">
        <v>2519</v>
      </c>
      <c r="Q284">
        <v>6</v>
      </c>
      <c r="R284">
        <v>0</v>
      </c>
      <c r="S284">
        <v>0</v>
      </c>
      <c r="U284">
        <v>30000</v>
      </c>
      <c r="V284">
        <v>30000</v>
      </c>
      <c r="W284">
        <v>0</v>
      </c>
      <c r="X284">
        <v>0</v>
      </c>
      <c r="Y284" t="s">
        <v>72</v>
      </c>
    </row>
    <row r="285" spans="1:25" x14ac:dyDescent="0.25">
      <c r="A285">
        <v>284</v>
      </c>
      <c r="B285">
        <v>70813</v>
      </c>
      <c r="C285">
        <v>0</v>
      </c>
      <c r="D285">
        <v>0</v>
      </c>
      <c r="E285" t="s">
        <v>2523</v>
      </c>
      <c r="F285" t="s">
        <v>2524</v>
      </c>
      <c r="G285">
        <v>1</v>
      </c>
      <c r="H285" s="6">
        <v>11712544</v>
      </c>
      <c r="I285" s="7">
        <v>46206</v>
      </c>
      <c r="K285">
        <v>15</v>
      </c>
      <c r="L285" t="s">
        <v>40</v>
      </c>
      <c r="M285" t="s">
        <v>5</v>
      </c>
      <c r="N285" t="s">
        <v>41</v>
      </c>
      <c r="O285" t="s">
        <v>54</v>
      </c>
      <c r="P285" t="s">
        <v>2519</v>
      </c>
      <c r="Q285">
        <v>6</v>
      </c>
      <c r="R285">
        <v>9</v>
      </c>
      <c r="S285">
        <v>0</v>
      </c>
      <c r="U285">
        <v>1756882</v>
      </c>
      <c r="V285">
        <v>702753</v>
      </c>
      <c r="W285">
        <v>1054129</v>
      </c>
      <c r="X285">
        <v>0</v>
      </c>
      <c r="Y285" t="s">
        <v>2525</v>
      </c>
    </row>
    <row r="286" spans="1:25" x14ac:dyDescent="0.25">
      <c r="A286">
        <v>285</v>
      </c>
      <c r="B286">
        <v>70821</v>
      </c>
      <c r="C286">
        <v>0</v>
      </c>
      <c r="D286">
        <v>0</v>
      </c>
      <c r="E286" t="s">
        <v>1644</v>
      </c>
      <c r="F286" t="s">
        <v>1645</v>
      </c>
      <c r="G286">
        <v>1</v>
      </c>
      <c r="H286" s="6">
        <v>22887025</v>
      </c>
      <c r="I286" s="7">
        <v>46206</v>
      </c>
      <c r="K286">
        <v>15</v>
      </c>
      <c r="L286" t="s">
        <v>40</v>
      </c>
      <c r="M286" t="s">
        <v>5</v>
      </c>
      <c r="N286" t="s">
        <v>41</v>
      </c>
      <c r="O286" t="s">
        <v>54</v>
      </c>
      <c r="P286" t="s">
        <v>2519</v>
      </c>
      <c r="Q286">
        <v>4</v>
      </c>
      <c r="R286">
        <v>11</v>
      </c>
      <c r="S286">
        <v>0</v>
      </c>
      <c r="U286">
        <v>3433054</v>
      </c>
      <c r="V286">
        <v>915481</v>
      </c>
      <c r="W286">
        <v>2517573</v>
      </c>
      <c r="X286">
        <v>0</v>
      </c>
      <c r="Y286" t="s">
        <v>48</v>
      </c>
    </row>
    <row r="287" spans="1:25" x14ac:dyDescent="0.25">
      <c r="A287">
        <v>286</v>
      </c>
      <c r="B287">
        <v>70812</v>
      </c>
      <c r="C287">
        <v>0</v>
      </c>
      <c r="D287">
        <v>0</v>
      </c>
      <c r="E287" t="s">
        <v>1007</v>
      </c>
      <c r="F287" t="s">
        <v>1008</v>
      </c>
      <c r="G287">
        <v>1</v>
      </c>
      <c r="H287" s="6">
        <v>2048856</v>
      </c>
      <c r="I287" s="7">
        <v>46206</v>
      </c>
      <c r="K287">
        <v>7</v>
      </c>
      <c r="L287" t="s">
        <v>40</v>
      </c>
      <c r="M287" t="s">
        <v>5</v>
      </c>
      <c r="N287" t="s">
        <v>41</v>
      </c>
      <c r="O287" t="s">
        <v>57</v>
      </c>
      <c r="P287" t="s">
        <v>2519</v>
      </c>
      <c r="Q287">
        <v>7</v>
      </c>
      <c r="R287">
        <v>0</v>
      </c>
      <c r="S287">
        <v>0</v>
      </c>
      <c r="U287">
        <v>143420</v>
      </c>
      <c r="V287">
        <v>143420</v>
      </c>
      <c r="W287">
        <v>0</v>
      </c>
      <c r="X287">
        <v>0</v>
      </c>
      <c r="Y287" t="s">
        <v>48</v>
      </c>
    </row>
    <row r="288" spans="1:25" x14ac:dyDescent="0.25">
      <c r="A288">
        <v>287</v>
      </c>
      <c r="B288">
        <v>70818</v>
      </c>
      <c r="C288">
        <v>0</v>
      </c>
      <c r="D288">
        <v>0</v>
      </c>
      <c r="E288" t="s">
        <v>475</v>
      </c>
      <c r="F288" t="s">
        <v>476</v>
      </c>
      <c r="G288">
        <v>1</v>
      </c>
      <c r="H288" s="6">
        <v>10565622</v>
      </c>
      <c r="I288" s="7">
        <v>46206</v>
      </c>
      <c r="K288">
        <v>15</v>
      </c>
      <c r="L288" t="s">
        <v>40</v>
      </c>
      <c r="M288" t="s">
        <v>1</v>
      </c>
      <c r="N288" t="s">
        <v>41</v>
      </c>
      <c r="O288" t="s">
        <v>87</v>
      </c>
      <c r="P288" t="s">
        <v>2519</v>
      </c>
      <c r="Q288">
        <v>7</v>
      </c>
      <c r="R288">
        <v>8</v>
      </c>
      <c r="S288">
        <v>0</v>
      </c>
      <c r="U288">
        <v>1584843</v>
      </c>
      <c r="V288">
        <v>739594</v>
      </c>
      <c r="W288">
        <v>845250</v>
      </c>
      <c r="X288">
        <v>0</v>
      </c>
      <c r="Y288" t="s">
        <v>44</v>
      </c>
    </row>
    <row r="289" spans="1:25" x14ac:dyDescent="0.25">
      <c r="A289">
        <v>288</v>
      </c>
      <c r="B289">
        <v>70817</v>
      </c>
      <c r="C289">
        <v>0</v>
      </c>
      <c r="D289">
        <v>0</v>
      </c>
      <c r="E289" t="s">
        <v>2528</v>
      </c>
      <c r="F289" t="s">
        <v>2529</v>
      </c>
      <c r="G289">
        <v>1</v>
      </c>
      <c r="H289" s="6">
        <v>7831504</v>
      </c>
      <c r="I289" s="7">
        <v>46206</v>
      </c>
      <c r="K289">
        <v>15</v>
      </c>
      <c r="L289" t="s">
        <v>40</v>
      </c>
      <c r="M289" t="s">
        <v>5</v>
      </c>
      <c r="N289" t="s">
        <v>41</v>
      </c>
      <c r="O289" t="s">
        <v>54</v>
      </c>
      <c r="P289" t="s">
        <v>2519</v>
      </c>
      <c r="Q289">
        <v>1.6</v>
      </c>
      <c r="R289">
        <v>13.4</v>
      </c>
      <c r="S289">
        <v>0</v>
      </c>
      <c r="U289">
        <v>1174726</v>
      </c>
      <c r="V289">
        <v>125304</v>
      </c>
      <c r="W289">
        <v>1049422</v>
      </c>
      <c r="X289">
        <v>0</v>
      </c>
      <c r="Y289" t="s">
        <v>94</v>
      </c>
    </row>
    <row r="290" spans="1:25" x14ac:dyDescent="0.25">
      <c r="A290">
        <v>289</v>
      </c>
      <c r="B290">
        <v>70804</v>
      </c>
      <c r="C290">
        <v>0</v>
      </c>
      <c r="D290">
        <v>0</v>
      </c>
      <c r="E290" t="s">
        <v>3033</v>
      </c>
      <c r="F290" t="s">
        <v>3034</v>
      </c>
      <c r="G290">
        <v>1</v>
      </c>
      <c r="H290" s="6">
        <v>490000</v>
      </c>
      <c r="I290" s="7">
        <v>46205</v>
      </c>
      <c r="K290">
        <v>12</v>
      </c>
      <c r="L290" t="s">
        <v>40</v>
      </c>
      <c r="M290" t="s">
        <v>5</v>
      </c>
      <c r="N290" t="s">
        <v>41</v>
      </c>
      <c r="O290" t="s">
        <v>57</v>
      </c>
      <c r="P290" t="s">
        <v>2519</v>
      </c>
      <c r="Q290">
        <v>12</v>
      </c>
      <c r="R290">
        <v>0</v>
      </c>
      <c r="S290">
        <v>0</v>
      </c>
      <c r="U290">
        <v>58800</v>
      </c>
      <c r="V290">
        <v>58800</v>
      </c>
      <c r="W290">
        <v>0</v>
      </c>
      <c r="X290">
        <v>0</v>
      </c>
      <c r="Y290" t="s">
        <v>2520</v>
      </c>
    </row>
    <row r="291" spans="1:25" x14ac:dyDescent="0.25">
      <c r="A291">
        <v>290</v>
      </c>
      <c r="B291">
        <v>70802</v>
      </c>
      <c r="C291">
        <v>0</v>
      </c>
      <c r="D291">
        <v>0</v>
      </c>
      <c r="E291" t="s">
        <v>155</v>
      </c>
      <c r="F291" t="s">
        <v>156</v>
      </c>
      <c r="G291">
        <v>1</v>
      </c>
      <c r="H291" s="6">
        <v>15000000</v>
      </c>
      <c r="I291" s="7">
        <v>46204</v>
      </c>
      <c r="K291">
        <v>15</v>
      </c>
      <c r="L291" t="s">
        <v>40</v>
      </c>
      <c r="M291" t="s">
        <v>5</v>
      </c>
      <c r="N291" t="s">
        <v>41</v>
      </c>
      <c r="O291" t="s">
        <v>77</v>
      </c>
      <c r="P291" t="s">
        <v>2519</v>
      </c>
      <c r="Q291">
        <v>5</v>
      </c>
      <c r="R291">
        <v>10</v>
      </c>
      <c r="S291">
        <v>0</v>
      </c>
      <c r="U291">
        <v>2250000</v>
      </c>
      <c r="V291">
        <v>750000</v>
      </c>
      <c r="W291">
        <v>1500000</v>
      </c>
      <c r="X291">
        <v>0</v>
      </c>
      <c r="Y291" t="s">
        <v>72</v>
      </c>
    </row>
    <row r="292" spans="1:25" x14ac:dyDescent="0.25">
      <c r="A292">
        <v>291</v>
      </c>
      <c r="B292">
        <v>70803</v>
      </c>
      <c r="C292">
        <v>0</v>
      </c>
      <c r="D292">
        <v>0</v>
      </c>
      <c r="E292" t="s">
        <v>743</v>
      </c>
      <c r="F292" t="s">
        <v>744</v>
      </c>
      <c r="G292">
        <v>1</v>
      </c>
      <c r="H292" s="6">
        <v>3500000</v>
      </c>
      <c r="I292" s="7">
        <v>46204</v>
      </c>
      <c r="K292">
        <v>5</v>
      </c>
      <c r="L292" t="s">
        <v>40</v>
      </c>
      <c r="M292" t="s">
        <v>7</v>
      </c>
      <c r="N292" t="s">
        <v>41</v>
      </c>
      <c r="O292" t="s">
        <v>64</v>
      </c>
      <c r="P292" t="s">
        <v>2519</v>
      </c>
      <c r="Q292">
        <v>5</v>
      </c>
      <c r="R292">
        <v>0</v>
      </c>
      <c r="S292">
        <v>0</v>
      </c>
      <c r="U292">
        <v>175000</v>
      </c>
      <c r="V292">
        <v>175000</v>
      </c>
      <c r="W292">
        <v>0</v>
      </c>
      <c r="X292">
        <v>0</v>
      </c>
      <c r="Y292" t="s">
        <v>94</v>
      </c>
    </row>
    <row r="293" spans="1:25" x14ac:dyDescent="0.25">
      <c r="A293">
        <v>292</v>
      </c>
      <c r="B293">
        <v>70797</v>
      </c>
      <c r="C293">
        <v>0</v>
      </c>
      <c r="D293">
        <v>0</v>
      </c>
      <c r="E293" t="s">
        <v>1664</v>
      </c>
      <c r="F293" t="s">
        <v>1665</v>
      </c>
      <c r="G293">
        <v>1</v>
      </c>
      <c r="H293" s="6">
        <v>15000000</v>
      </c>
      <c r="I293" s="7">
        <v>46204</v>
      </c>
      <c r="K293">
        <v>4</v>
      </c>
      <c r="L293" t="s">
        <v>40</v>
      </c>
      <c r="M293" t="s">
        <v>5</v>
      </c>
      <c r="N293" t="s">
        <v>41</v>
      </c>
      <c r="O293" t="s">
        <v>57</v>
      </c>
      <c r="P293" t="s">
        <v>2519</v>
      </c>
      <c r="Q293">
        <v>4</v>
      </c>
      <c r="R293">
        <v>0</v>
      </c>
      <c r="S293">
        <v>0</v>
      </c>
      <c r="U293">
        <v>600000</v>
      </c>
      <c r="V293">
        <v>600000</v>
      </c>
      <c r="W293">
        <v>0</v>
      </c>
      <c r="X293">
        <v>0</v>
      </c>
      <c r="Y293" t="s">
        <v>48</v>
      </c>
    </row>
    <row r="294" spans="1:25" x14ac:dyDescent="0.25">
      <c r="A294">
        <v>293</v>
      </c>
      <c r="B294">
        <v>70796</v>
      </c>
      <c r="C294">
        <v>0</v>
      </c>
      <c r="D294">
        <v>0</v>
      </c>
      <c r="E294" t="s">
        <v>1828</v>
      </c>
      <c r="F294" t="s">
        <v>1829</v>
      </c>
      <c r="G294">
        <v>1</v>
      </c>
      <c r="H294" s="6">
        <v>5714250</v>
      </c>
      <c r="I294" s="7">
        <v>46204</v>
      </c>
      <c r="K294">
        <v>10</v>
      </c>
      <c r="L294" t="s">
        <v>40</v>
      </c>
      <c r="M294" t="s">
        <v>5</v>
      </c>
      <c r="N294" t="s">
        <v>41</v>
      </c>
      <c r="O294" t="s">
        <v>57</v>
      </c>
      <c r="P294" t="s">
        <v>2519</v>
      </c>
      <c r="Q294">
        <v>10</v>
      </c>
      <c r="R294">
        <v>0</v>
      </c>
      <c r="S294">
        <v>0</v>
      </c>
      <c r="U294">
        <v>571425</v>
      </c>
      <c r="V294">
        <v>571425</v>
      </c>
      <c r="W294">
        <v>0</v>
      </c>
      <c r="X294">
        <v>0</v>
      </c>
      <c r="Y294" t="s">
        <v>109</v>
      </c>
    </row>
    <row r="295" spans="1:25" x14ac:dyDescent="0.25">
      <c r="A295">
        <v>294</v>
      </c>
      <c r="B295">
        <v>70785</v>
      </c>
      <c r="C295">
        <v>0</v>
      </c>
      <c r="D295">
        <v>0</v>
      </c>
      <c r="E295" t="s">
        <v>2216</v>
      </c>
      <c r="F295" t="s">
        <v>2217</v>
      </c>
      <c r="G295">
        <v>1</v>
      </c>
      <c r="H295" s="6">
        <v>1345587</v>
      </c>
      <c r="I295" s="7">
        <v>46203</v>
      </c>
      <c r="K295" t="s">
        <v>2195</v>
      </c>
      <c r="L295" t="s">
        <v>40</v>
      </c>
      <c r="M295" t="s">
        <v>5</v>
      </c>
      <c r="N295" t="s">
        <v>41</v>
      </c>
      <c r="O295" t="s">
        <v>57</v>
      </c>
      <c r="P295" t="s">
        <v>2519</v>
      </c>
      <c r="Q295">
        <v>3.7</v>
      </c>
      <c r="R295">
        <v>9.9</v>
      </c>
      <c r="S295">
        <v>0</v>
      </c>
      <c r="U295">
        <v>183000</v>
      </c>
      <c r="V295">
        <v>49787</v>
      </c>
      <c r="W295">
        <v>133213</v>
      </c>
      <c r="X295">
        <v>0</v>
      </c>
      <c r="Y295" t="s">
        <v>48</v>
      </c>
    </row>
    <row r="296" spans="1:25" x14ac:dyDescent="0.25">
      <c r="A296">
        <v>295</v>
      </c>
      <c r="B296">
        <v>70784</v>
      </c>
      <c r="C296">
        <v>0</v>
      </c>
      <c r="D296">
        <v>0</v>
      </c>
      <c r="E296" t="s">
        <v>2214</v>
      </c>
      <c r="F296" t="s">
        <v>2215</v>
      </c>
      <c r="G296">
        <v>1</v>
      </c>
      <c r="H296" s="6">
        <v>1016625</v>
      </c>
      <c r="I296" s="7">
        <v>46203</v>
      </c>
      <c r="K296" t="s">
        <v>2195</v>
      </c>
      <c r="L296" t="s">
        <v>40</v>
      </c>
      <c r="M296" t="s">
        <v>5</v>
      </c>
      <c r="N296" t="s">
        <v>41</v>
      </c>
      <c r="O296" t="s">
        <v>57</v>
      </c>
      <c r="P296" t="s">
        <v>2519</v>
      </c>
      <c r="Q296">
        <v>3.7</v>
      </c>
      <c r="R296">
        <v>9.9</v>
      </c>
      <c r="S296">
        <v>0</v>
      </c>
      <c r="U296">
        <v>138261</v>
      </c>
      <c r="V296">
        <v>37615</v>
      </c>
      <c r="W296">
        <v>100646</v>
      </c>
      <c r="X296">
        <v>0</v>
      </c>
      <c r="Y296" t="s">
        <v>48</v>
      </c>
    </row>
    <row r="297" spans="1:25" x14ac:dyDescent="0.25">
      <c r="A297">
        <v>296</v>
      </c>
      <c r="B297">
        <v>70795</v>
      </c>
      <c r="C297">
        <v>0</v>
      </c>
      <c r="D297">
        <v>0</v>
      </c>
      <c r="E297" t="s">
        <v>1892</v>
      </c>
      <c r="F297" t="s">
        <v>1893</v>
      </c>
      <c r="G297">
        <v>1</v>
      </c>
      <c r="H297" s="6">
        <v>312752632</v>
      </c>
      <c r="I297" s="7">
        <v>46203</v>
      </c>
      <c r="K297">
        <v>15</v>
      </c>
      <c r="L297" t="s">
        <v>40</v>
      </c>
      <c r="M297" t="s">
        <v>5</v>
      </c>
      <c r="N297" t="s">
        <v>41</v>
      </c>
      <c r="O297" t="s">
        <v>77</v>
      </c>
      <c r="P297" t="s">
        <v>2519</v>
      </c>
      <c r="Q297">
        <v>3</v>
      </c>
      <c r="R297">
        <v>11</v>
      </c>
      <c r="S297">
        <v>1</v>
      </c>
      <c r="U297">
        <v>46912895</v>
      </c>
      <c r="V297">
        <v>9382579</v>
      </c>
      <c r="W297">
        <v>34402790</v>
      </c>
      <c r="X297">
        <v>3127526</v>
      </c>
      <c r="Y297" t="s">
        <v>109</v>
      </c>
    </row>
    <row r="298" spans="1:25" x14ac:dyDescent="0.25">
      <c r="A298">
        <v>297</v>
      </c>
      <c r="B298">
        <v>70783</v>
      </c>
      <c r="C298">
        <v>0</v>
      </c>
      <c r="D298">
        <v>0</v>
      </c>
      <c r="E298" t="s">
        <v>2212</v>
      </c>
      <c r="F298" t="s">
        <v>2213</v>
      </c>
      <c r="G298">
        <v>1</v>
      </c>
      <c r="H298" s="6">
        <v>5345572</v>
      </c>
      <c r="I298" s="7">
        <v>46203</v>
      </c>
      <c r="K298" t="s">
        <v>2195</v>
      </c>
      <c r="L298" t="s">
        <v>40</v>
      </c>
      <c r="M298" t="s">
        <v>5</v>
      </c>
      <c r="N298" t="s">
        <v>41</v>
      </c>
      <c r="O298" t="s">
        <v>57</v>
      </c>
      <c r="P298" t="s">
        <v>2519</v>
      </c>
      <c r="Q298">
        <v>3.7</v>
      </c>
      <c r="R298">
        <v>9.9</v>
      </c>
      <c r="S298">
        <v>0</v>
      </c>
      <c r="U298">
        <v>726998</v>
      </c>
      <c r="V298">
        <v>197786</v>
      </c>
      <c r="W298">
        <v>529212</v>
      </c>
      <c r="X298">
        <v>0</v>
      </c>
      <c r="Y298" t="s">
        <v>48</v>
      </c>
    </row>
    <row r="299" spans="1:25" x14ac:dyDescent="0.25">
      <c r="A299">
        <v>298</v>
      </c>
      <c r="B299">
        <v>70786</v>
      </c>
      <c r="C299">
        <v>0</v>
      </c>
      <c r="D299">
        <v>0</v>
      </c>
      <c r="E299" t="s">
        <v>2218</v>
      </c>
      <c r="F299" t="s">
        <v>2219</v>
      </c>
      <c r="G299">
        <v>1</v>
      </c>
      <c r="H299" s="6">
        <v>3454284</v>
      </c>
      <c r="I299" s="7">
        <v>46203</v>
      </c>
      <c r="K299" t="s">
        <v>2195</v>
      </c>
      <c r="L299" t="s">
        <v>40</v>
      </c>
      <c r="M299" t="s">
        <v>5</v>
      </c>
      <c r="N299" t="s">
        <v>41</v>
      </c>
      <c r="O299" t="s">
        <v>57</v>
      </c>
      <c r="P299" t="s">
        <v>2519</v>
      </c>
      <c r="Q299">
        <v>3.7</v>
      </c>
      <c r="R299">
        <v>9.9</v>
      </c>
      <c r="S299">
        <v>0</v>
      </c>
      <c r="U299">
        <v>469783</v>
      </c>
      <c r="V299">
        <v>127809</v>
      </c>
      <c r="W299">
        <v>341974</v>
      </c>
      <c r="X299">
        <v>0</v>
      </c>
      <c r="Y299" t="s">
        <v>48</v>
      </c>
    </row>
    <row r="300" spans="1:25" x14ac:dyDescent="0.25">
      <c r="A300">
        <v>299</v>
      </c>
      <c r="B300">
        <v>70777</v>
      </c>
      <c r="C300">
        <v>0</v>
      </c>
      <c r="D300">
        <v>0</v>
      </c>
      <c r="E300" t="s">
        <v>498</v>
      </c>
      <c r="F300" t="s">
        <v>499</v>
      </c>
      <c r="G300">
        <v>1</v>
      </c>
      <c r="H300" s="6">
        <v>24049920</v>
      </c>
      <c r="I300" s="7">
        <v>46203</v>
      </c>
      <c r="K300">
        <v>15</v>
      </c>
      <c r="L300" t="s">
        <v>40</v>
      </c>
      <c r="M300" t="s">
        <v>5</v>
      </c>
      <c r="N300" t="s">
        <v>41</v>
      </c>
      <c r="O300" t="s">
        <v>77</v>
      </c>
      <c r="P300" t="s">
        <v>2519</v>
      </c>
      <c r="Q300">
        <v>6</v>
      </c>
      <c r="R300">
        <v>9</v>
      </c>
      <c r="S300">
        <v>0</v>
      </c>
      <c r="U300">
        <v>3607488</v>
      </c>
      <c r="V300">
        <v>1442995</v>
      </c>
      <c r="W300">
        <v>2164493</v>
      </c>
      <c r="X300">
        <v>0</v>
      </c>
      <c r="Y300" t="s">
        <v>48</v>
      </c>
    </row>
    <row r="301" spans="1:25" x14ac:dyDescent="0.25">
      <c r="A301">
        <v>300</v>
      </c>
      <c r="B301">
        <v>70788</v>
      </c>
      <c r="C301">
        <v>0</v>
      </c>
      <c r="D301">
        <v>0</v>
      </c>
      <c r="E301" t="s">
        <v>514</v>
      </c>
      <c r="F301" t="s">
        <v>515</v>
      </c>
      <c r="G301">
        <v>1</v>
      </c>
      <c r="H301" s="6">
        <v>20000000</v>
      </c>
      <c r="I301" s="7">
        <v>46203</v>
      </c>
      <c r="K301">
        <v>6</v>
      </c>
      <c r="L301" t="s">
        <v>40</v>
      </c>
      <c r="M301" t="s">
        <v>5</v>
      </c>
      <c r="N301" t="s">
        <v>41</v>
      </c>
      <c r="O301" t="s">
        <v>77</v>
      </c>
      <c r="P301" t="s">
        <v>2519</v>
      </c>
      <c r="Q301">
        <v>6</v>
      </c>
      <c r="R301">
        <v>0</v>
      </c>
      <c r="S301">
        <v>0</v>
      </c>
      <c r="U301">
        <v>1200000</v>
      </c>
      <c r="V301">
        <v>1200000</v>
      </c>
      <c r="W301">
        <v>0</v>
      </c>
      <c r="X301">
        <v>0</v>
      </c>
      <c r="Y301" t="s">
        <v>48</v>
      </c>
    </row>
    <row r="302" spans="1:25" x14ac:dyDescent="0.25">
      <c r="A302">
        <v>301</v>
      </c>
      <c r="B302">
        <v>70776</v>
      </c>
      <c r="C302">
        <v>0</v>
      </c>
      <c r="D302">
        <v>0</v>
      </c>
      <c r="E302" t="s">
        <v>1125</v>
      </c>
      <c r="F302" t="s">
        <v>1126</v>
      </c>
      <c r="G302">
        <v>1</v>
      </c>
      <c r="H302" s="6">
        <v>2219</v>
      </c>
      <c r="I302" s="7">
        <v>46203</v>
      </c>
      <c r="K302">
        <v>15</v>
      </c>
      <c r="L302" t="s">
        <v>40</v>
      </c>
      <c r="M302" t="s">
        <v>5</v>
      </c>
      <c r="N302" t="s">
        <v>41</v>
      </c>
      <c r="O302" t="s">
        <v>77</v>
      </c>
      <c r="P302" t="s">
        <v>2519</v>
      </c>
      <c r="Q302">
        <v>8</v>
      </c>
      <c r="R302">
        <v>7</v>
      </c>
      <c r="S302">
        <v>0</v>
      </c>
      <c r="U302">
        <v>333</v>
      </c>
      <c r="V302">
        <v>178</v>
      </c>
      <c r="W302">
        <v>155</v>
      </c>
      <c r="X302">
        <v>0</v>
      </c>
      <c r="Y302" t="s">
        <v>48</v>
      </c>
    </row>
    <row r="303" spans="1:25" x14ac:dyDescent="0.25">
      <c r="A303">
        <v>302</v>
      </c>
      <c r="B303">
        <v>70787</v>
      </c>
      <c r="C303">
        <v>0</v>
      </c>
      <c r="D303">
        <v>0</v>
      </c>
      <c r="E303" t="s">
        <v>1365</v>
      </c>
      <c r="F303" t="s">
        <v>1366</v>
      </c>
      <c r="G303">
        <v>1</v>
      </c>
      <c r="H303" s="6">
        <v>45045379</v>
      </c>
      <c r="I303" s="7">
        <v>46203</v>
      </c>
      <c r="K303">
        <v>15</v>
      </c>
      <c r="L303" t="s">
        <v>40</v>
      </c>
      <c r="M303" t="s">
        <v>9</v>
      </c>
      <c r="N303" t="s">
        <v>41</v>
      </c>
      <c r="O303" t="s">
        <v>42</v>
      </c>
      <c r="P303" t="s">
        <v>2519</v>
      </c>
      <c r="Q303">
        <v>8</v>
      </c>
      <c r="R303">
        <v>7</v>
      </c>
      <c r="S303">
        <v>0</v>
      </c>
      <c r="U303">
        <v>6756807</v>
      </c>
      <c r="V303">
        <v>3603630</v>
      </c>
      <c r="W303">
        <v>3153177</v>
      </c>
      <c r="X303">
        <v>0</v>
      </c>
      <c r="Y303" t="s">
        <v>67</v>
      </c>
    </row>
    <row r="304" spans="1:25" x14ac:dyDescent="0.25">
      <c r="A304">
        <v>303</v>
      </c>
      <c r="B304">
        <v>70755</v>
      </c>
      <c r="C304">
        <v>0</v>
      </c>
      <c r="D304">
        <v>0</v>
      </c>
      <c r="E304" t="s">
        <v>1739</v>
      </c>
      <c r="F304" t="s">
        <v>1740</v>
      </c>
      <c r="G304">
        <v>1</v>
      </c>
      <c r="H304" s="6">
        <v>60000000</v>
      </c>
      <c r="I304" s="7">
        <v>46203</v>
      </c>
      <c r="K304">
        <v>15</v>
      </c>
      <c r="L304" t="s">
        <v>40</v>
      </c>
      <c r="M304" t="s">
        <v>5</v>
      </c>
      <c r="N304" t="s">
        <v>41</v>
      </c>
      <c r="O304" t="s">
        <v>54</v>
      </c>
      <c r="P304" t="s">
        <v>2519</v>
      </c>
      <c r="Q304">
        <v>4.5</v>
      </c>
      <c r="R304">
        <v>10.5</v>
      </c>
      <c r="S304">
        <v>0</v>
      </c>
      <c r="U304">
        <v>9000000</v>
      </c>
      <c r="V304">
        <v>2700000</v>
      </c>
      <c r="W304">
        <v>6300000</v>
      </c>
      <c r="X304">
        <v>0</v>
      </c>
      <c r="Y304" t="s">
        <v>48</v>
      </c>
    </row>
    <row r="305" spans="1:25" x14ac:dyDescent="0.25">
      <c r="A305">
        <v>304</v>
      </c>
      <c r="B305">
        <v>70793</v>
      </c>
      <c r="C305">
        <v>0</v>
      </c>
      <c r="D305">
        <v>0</v>
      </c>
      <c r="E305" t="s">
        <v>1890</v>
      </c>
      <c r="F305" t="s">
        <v>1891</v>
      </c>
      <c r="G305">
        <v>1</v>
      </c>
      <c r="H305" s="6">
        <v>3768102</v>
      </c>
      <c r="I305" s="7">
        <v>46203</v>
      </c>
      <c r="K305">
        <v>15</v>
      </c>
      <c r="L305" t="s">
        <v>40</v>
      </c>
      <c r="M305" t="s">
        <v>5</v>
      </c>
      <c r="N305" t="s">
        <v>41</v>
      </c>
      <c r="O305" t="s">
        <v>77</v>
      </c>
      <c r="P305" t="s">
        <v>2519</v>
      </c>
      <c r="Q305">
        <v>3</v>
      </c>
      <c r="R305">
        <v>11</v>
      </c>
      <c r="S305">
        <v>1</v>
      </c>
      <c r="U305">
        <v>565215</v>
      </c>
      <c r="V305">
        <v>113043</v>
      </c>
      <c r="W305">
        <v>414491</v>
      </c>
      <c r="X305">
        <v>37681</v>
      </c>
      <c r="Y305" t="s">
        <v>109</v>
      </c>
    </row>
    <row r="306" spans="1:25" x14ac:dyDescent="0.25">
      <c r="A306">
        <v>305</v>
      </c>
      <c r="B306">
        <v>70782</v>
      </c>
      <c r="C306">
        <v>0</v>
      </c>
      <c r="D306">
        <v>0</v>
      </c>
      <c r="E306" t="s">
        <v>2323</v>
      </c>
      <c r="F306" t="s">
        <v>2324</v>
      </c>
      <c r="G306">
        <v>1</v>
      </c>
      <c r="H306" s="6">
        <v>253297</v>
      </c>
      <c r="I306" s="7">
        <v>46203</v>
      </c>
      <c r="K306" t="s">
        <v>2195</v>
      </c>
      <c r="L306" t="s">
        <v>40</v>
      </c>
      <c r="M306" t="s">
        <v>5</v>
      </c>
      <c r="N306" t="s">
        <v>41</v>
      </c>
      <c r="O306" t="s">
        <v>57</v>
      </c>
      <c r="P306" t="s">
        <v>2519</v>
      </c>
      <c r="Q306">
        <v>3.7</v>
      </c>
      <c r="R306">
        <v>9.9</v>
      </c>
      <c r="S306">
        <v>0</v>
      </c>
      <c r="U306">
        <v>34448</v>
      </c>
      <c r="V306">
        <v>9372</v>
      </c>
      <c r="W306">
        <v>25076</v>
      </c>
      <c r="X306">
        <v>0</v>
      </c>
      <c r="Y306" t="s">
        <v>48</v>
      </c>
    </row>
    <row r="307" spans="1:25" x14ac:dyDescent="0.25">
      <c r="A307">
        <v>306</v>
      </c>
      <c r="B307">
        <v>70781</v>
      </c>
      <c r="C307">
        <v>0</v>
      </c>
      <c r="D307">
        <v>0</v>
      </c>
      <c r="E307" t="s">
        <v>2204</v>
      </c>
      <c r="F307" t="s">
        <v>2205</v>
      </c>
      <c r="G307">
        <v>1</v>
      </c>
      <c r="H307" s="6">
        <v>334179</v>
      </c>
      <c r="I307" s="7">
        <v>46203</v>
      </c>
      <c r="K307" t="s">
        <v>2195</v>
      </c>
      <c r="L307" t="s">
        <v>40</v>
      </c>
      <c r="M307" t="s">
        <v>5</v>
      </c>
      <c r="N307" t="s">
        <v>41</v>
      </c>
      <c r="O307" t="s">
        <v>57</v>
      </c>
      <c r="P307" t="s">
        <v>2519</v>
      </c>
      <c r="Q307">
        <v>3.7</v>
      </c>
      <c r="R307">
        <v>9.9</v>
      </c>
      <c r="S307">
        <v>0</v>
      </c>
      <c r="U307">
        <v>45448</v>
      </c>
      <c r="V307">
        <v>12365</v>
      </c>
      <c r="W307">
        <v>33084</v>
      </c>
      <c r="X307">
        <v>0</v>
      </c>
      <c r="Y307" t="s">
        <v>48</v>
      </c>
    </row>
    <row r="308" spans="1:25" x14ac:dyDescent="0.25">
      <c r="A308">
        <v>307</v>
      </c>
      <c r="B308">
        <v>70790</v>
      </c>
      <c r="C308">
        <v>0</v>
      </c>
      <c r="D308">
        <v>0</v>
      </c>
      <c r="E308" t="s">
        <v>1117</v>
      </c>
      <c r="F308" t="s">
        <v>1118</v>
      </c>
      <c r="G308">
        <v>1</v>
      </c>
      <c r="H308" s="6">
        <v>2736719</v>
      </c>
      <c r="I308" s="7">
        <v>46203</v>
      </c>
      <c r="K308">
        <v>15</v>
      </c>
      <c r="L308" t="s">
        <v>40</v>
      </c>
      <c r="M308" t="s">
        <v>5</v>
      </c>
      <c r="N308" t="s">
        <v>41</v>
      </c>
      <c r="O308" t="s">
        <v>77</v>
      </c>
      <c r="P308" t="s">
        <v>2519</v>
      </c>
      <c r="Q308">
        <v>3</v>
      </c>
      <c r="R308">
        <v>11</v>
      </c>
      <c r="S308">
        <v>1</v>
      </c>
      <c r="U308">
        <v>410508</v>
      </c>
      <c r="V308">
        <v>82102</v>
      </c>
      <c r="W308">
        <v>301039</v>
      </c>
      <c r="X308">
        <v>27367</v>
      </c>
      <c r="Y308" t="s">
        <v>109</v>
      </c>
    </row>
    <row r="309" spans="1:25" x14ac:dyDescent="0.25">
      <c r="A309">
        <v>308</v>
      </c>
      <c r="B309">
        <v>70794</v>
      </c>
      <c r="C309">
        <v>0</v>
      </c>
      <c r="D309">
        <v>0</v>
      </c>
      <c r="E309" t="s">
        <v>1896</v>
      </c>
      <c r="F309" t="s">
        <v>1897</v>
      </c>
      <c r="G309">
        <v>1</v>
      </c>
      <c r="H309" s="6">
        <v>37132440</v>
      </c>
      <c r="I309" s="7">
        <v>46203</v>
      </c>
      <c r="K309">
        <v>15</v>
      </c>
      <c r="L309" t="s">
        <v>40</v>
      </c>
      <c r="M309" t="s">
        <v>5</v>
      </c>
      <c r="N309" t="s">
        <v>41</v>
      </c>
      <c r="O309" t="s">
        <v>77</v>
      </c>
      <c r="P309" t="s">
        <v>2519</v>
      </c>
      <c r="Q309">
        <v>3</v>
      </c>
      <c r="R309">
        <v>11</v>
      </c>
      <c r="S309">
        <v>1</v>
      </c>
      <c r="U309">
        <v>5569866</v>
      </c>
      <c r="V309">
        <v>1113973</v>
      </c>
      <c r="W309">
        <v>4084568</v>
      </c>
      <c r="X309">
        <v>371324</v>
      </c>
      <c r="Y309" t="s">
        <v>109</v>
      </c>
    </row>
    <row r="310" spans="1:25" x14ac:dyDescent="0.25">
      <c r="A310">
        <v>309</v>
      </c>
      <c r="B310">
        <v>70792</v>
      </c>
      <c r="C310">
        <v>0</v>
      </c>
      <c r="D310">
        <v>0</v>
      </c>
      <c r="E310" t="s">
        <v>1095</v>
      </c>
      <c r="F310" t="s">
        <v>1096</v>
      </c>
      <c r="G310">
        <v>1</v>
      </c>
      <c r="H310" s="6">
        <v>12531144</v>
      </c>
      <c r="I310" s="7">
        <v>46203</v>
      </c>
      <c r="K310">
        <v>15</v>
      </c>
      <c r="L310" t="s">
        <v>40</v>
      </c>
      <c r="M310" t="s">
        <v>5</v>
      </c>
      <c r="N310" t="s">
        <v>41</v>
      </c>
      <c r="O310" t="s">
        <v>77</v>
      </c>
      <c r="P310" t="s">
        <v>2519</v>
      </c>
      <c r="Q310">
        <v>3</v>
      </c>
      <c r="R310">
        <v>11</v>
      </c>
      <c r="S310">
        <v>1</v>
      </c>
      <c r="U310">
        <v>1879672</v>
      </c>
      <c r="V310">
        <v>375934</v>
      </c>
      <c r="W310">
        <v>1378426</v>
      </c>
      <c r="X310">
        <v>125311</v>
      </c>
      <c r="Y310" t="s">
        <v>109</v>
      </c>
    </row>
    <row r="311" spans="1:25" x14ac:dyDescent="0.25">
      <c r="A311">
        <v>310</v>
      </c>
      <c r="B311">
        <v>70778</v>
      </c>
      <c r="C311">
        <v>0</v>
      </c>
      <c r="D311">
        <v>0</v>
      </c>
      <c r="E311" t="s">
        <v>209</v>
      </c>
      <c r="F311" t="s">
        <v>210</v>
      </c>
      <c r="G311">
        <v>1</v>
      </c>
      <c r="H311" s="6">
        <v>45000000</v>
      </c>
      <c r="I311" s="7">
        <v>46203</v>
      </c>
      <c r="K311">
        <v>5</v>
      </c>
      <c r="L311" t="s">
        <v>40</v>
      </c>
      <c r="M311" t="s">
        <v>5</v>
      </c>
      <c r="N311" t="s">
        <v>41</v>
      </c>
      <c r="O311" t="s">
        <v>77</v>
      </c>
      <c r="P311" t="s">
        <v>2519</v>
      </c>
      <c r="Q311">
        <v>5</v>
      </c>
      <c r="R311">
        <v>0</v>
      </c>
      <c r="S311">
        <v>0</v>
      </c>
      <c r="U311">
        <v>2250000</v>
      </c>
      <c r="V311">
        <v>2250000</v>
      </c>
      <c r="W311">
        <v>0</v>
      </c>
      <c r="X311">
        <v>0</v>
      </c>
      <c r="Y311" t="s">
        <v>72</v>
      </c>
    </row>
    <row r="312" spans="1:25" x14ac:dyDescent="0.25">
      <c r="A312">
        <v>311</v>
      </c>
      <c r="B312">
        <v>70791</v>
      </c>
      <c r="C312">
        <v>0</v>
      </c>
      <c r="D312">
        <v>0</v>
      </c>
      <c r="E312" t="s">
        <v>1111</v>
      </c>
      <c r="F312" t="s">
        <v>1112</v>
      </c>
      <c r="G312">
        <v>1</v>
      </c>
      <c r="H312" s="6">
        <v>14149367</v>
      </c>
      <c r="I312" s="7">
        <v>46203</v>
      </c>
      <c r="K312">
        <v>15</v>
      </c>
      <c r="L312" t="s">
        <v>40</v>
      </c>
      <c r="M312" t="s">
        <v>5</v>
      </c>
      <c r="N312" t="s">
        <v>41</v>
      </c>
      <c r="O312" t="s">
        <v>77</v>
      </c>
      <c r="P312" t="s">
        <v>2519</v>
      </c>
      <c r="Q312">
        <v>3</v>
      </c>
      <c r="R312">
        <v>11</v>
      </c>
      <c r="S312">
        <v>1</v>
      </c>
      <c r="U312">
        <v>2122405</v>
      </c>
      <c r="V312">
        <v>424481</v>
      </c>
      <c r="W312">
        <v>1556430</v>
      </c>
      <c r="X312">
        <v>141494</v>
      </c>
      <c r="Y312" t="s">
        <v>109</v>
      </c>
    </row>
    <row r="313" spans="1:25" x14ac:dyDescent="0.25">
      <c r="A313">
        <v>312</v>
      </c>
      <c r="B313">
        <v>70780</v>
      </c>
      <c r="C313">
        <v>0</v>
      </c>
      <c r="D313">
        <v>0</v>
      </c>
      <c r="E313" t="s">
        <v>2193</v>
      </c>
      <c r="F313" t="s">
        <v>2194</v>
      </c>
      <c r="G313">
        <v>1</v>
      </c>
      <c r="H313" s="6">
        <v>1175947</v>
      </c>
      <c r="I313" s="7">
        <v>46203</v>
      </c>
      <c r="K313" t="s">
        <v>2195</v>
      </c>
      <c r="L313" t="s">
        <v>40</v>
      </c>
      <c r="M313" t="s">
        <v>5</v>
      </c>
      <c r="N313" t="s">
        <v>41</v>
      </c>
      <c r="O313" t="s">
        <v>57</v>
      </c>
      <c r="P313" t="s">
        <v>2519</v>
      </c>
      <c r="Q313">
        <v>3.7</v>
      </c>
      <c r="R313">
        <v>9.9</v>
      </c>
      <c r="S313">
        <v>0</v>
      </c>
      <c r="U313">
        <v>159929</v>
      </c>
      <c r="V313">
        <v>43510</v>
      </c>
      <c r="W313">
        <v>116419</v>
      </c>
      <c r="X313">
        <v>0</v>
      </c>
      <c r="Y313" t="s">
        <v>48</v>
      </c>
    </row>
    <row r="314" spans="1:25" x14ac:dyDescent="0.25">
      <c r="A314">
        <v>313</v>
      </c>
      <c r="B314">
        <v>70779</v>
      </c>
      <c r="C314">
        <v>0</v>
      </c>
      <c r="D314">
        <v>0</v>
      </c>
      <c r="E314" t="s">
        <v>110</v>
      </c>
      <c r="F314" t="s">
        <v>111</v>
      </c>
      <c r="G314">
        <v>1</v>
      </c>
      <c r="H314" s="6">
        <v>4286669</v>
      </c>
      <c r="I314" s="7">
        <v>46203</v>
      </c>
      <c r="K314">
        <v>15</v>
      </c>
      <c r="L314" t="s">
        <v>40</v>
      </c>
      <c r="M314" t="s">
        <v>5</v>
      </c>
      <c r="N314" t="s">
        <v>41</v>
      </c>
      <c r="O314" t="s">
        <v>47</v>
      </c>
      <c r="P314" t="s">
        <v>2519</v>
      </c>
      <c r="Q314">
        <v>8</v>
      </c>
      <c r="R314">
        <v>7</v>
      </c>
      <c r="S314">
        <v>0</v>
      </c>
      <c r="U314">
        <v>643000</v>
      </c>
      <c r="V314">
        <v>342934</v>
      </c>
      <c r="W314">
        <v>300067</v>
      </c>
      <c r="X314">
        <v>0</v>
      </c>
      <c r="Y314" t="s">
        <v>112</v>
      </c>
    </row>
    <row r="315" spans="1:25" x14ac:dyDescent="0.25">
      <c r="A315">
        <v>314</v>
      </c>
      <c r="B315">
        <v>70789</v>
      </c>
      <c r="C315">
        <v>0</v>
      </c>
      <c r="D315">
        <v>0</v>
      </c>
      <c r="E315" t="s">
        <v>2648</v>
      </c>
      <c r="F315" t="s">
        <v>2649</v>
      </c>
      <c r="G315">
        <v>1</v>
      </c>
      <c r="H315" s="6">
        <v>542348</v>
      </c>
      <c r="I315" s="7">
        <v>46203</v>
      </c>
      <c r="K315">
        <v>8</v>
      </c>
      <c r="L315" t="s">
        <v>40</v>
      </c>
      <c r="M315" t="s">
        <v>5</v>
      </c>
      <c r="N315" t="s">
        <v>41</v>
      </c>
      <c r="O315" t="s">
        <v>77</v>
      </c>
      <c r="P315" t="s">
        <v>2519</v>
      </c>
      <c r="Q315">
        <v>8</v>
      </c>
      <c r="R315">
        <v>0</v>
      </c>
      <c r="S315">
        <v>0</v>
      </c>
      <c r="U315">
        <v>43388</v>
      </c>
      <c r="V315">
        <v>43388</v>
      </c>
      <c r="W315">
        <v>0</v>
      </c>
      <c r="X315">
        <v>0</v>
      </c>
      <c r="Y315" t="s">
        <v>2520</v>
      </c>
    </row>
    <row r="316" spans="1:25" x14ac:dyDescent="0.25">
      <c r="A316">
        <v>315</v>
      </c>
      <c r="B316">
        <v>70767</v>
      </c>
      <c r="C316">
        <v>0</v>
      </c>
      <c r="D316">
        <v>0</v>
      </c>
      <c r="E316" t="s">
        <v>1085</v>
      </c>
      <c r="F316" t="s">
        <v>1086</v>
      </c>
      <c r="G316">
        <v>1</v>
      </c>
      <c r="H316" s="6">
        <v>1019149</v>
      </c>
      <c r="I316" s="7">
        <v>46199</v>
      </c>
      <c r="K316">
        <v>6</v>
      </c>
      <c r="L316" t="s">
        <v>40</v>
      </c>
      <c r="M316" t="s">
        <v>5</v>
      </c>
      <c r="N316" t="s">
        <v>41</v>
      </c>
      <c r="O316" t="s">
        <v>47</v>
      </c>
      <c r="P316" t="s">
        <v>2519</v>
      </c>
      <c r="Q316">
        <v>6</v>
      </c>
      <c r="R316">
        <v>0</v>
      </c>
      <c r="S316">
        <v>0</v>
      </c>
      <c r="U316">
        <v>61149</v>
      </c>
      <c r="V316">
        <v>61149</v>
      </c>
      <c r="W316">
        <v>0</v>
      </c>
      <c r="X316">
        <v>0</v>
      </c>
      <c r="Y316" t="s">
        <v>109</v>
      </c>
    </row>
    <row r="317" spans="1:25" x14ac:dyDescent="0.25">
      <c r="A317">
        <v>316</v>
      </c>
      <c r="B317">
        <v>70768</v>
      </c>
      <c r="C317">
        <v>0</v>
      </c>
      <c r="D317">
        <v>0</v>
      </c>
      <c r="E317" t="s">
        <v>1085</v>
      </c>
      <c r="F317" t="s">
        <v>1086</v>
      </c>
      <c r="G317">
        <v>1</v>
      </c>
      <c r="H317" s="6">
        <v>500000</v>
      </c>
      <c r="I317" s="7">
        <v>46199</v>
      </c>
      <c r="K317">
        <v>6</v>
      </c>
      <c r="L317" t="s">
        <v>40</v>
      </c>
      <c r="M317" t="s">
        <v>5</v>
      </c>
      <c r="N317" t="s">
        <v>41</v>
      </c>
      <c r="O317" t="s">
        <v>47</v>
      </c>
      <c r="P317" t="s">
        <v>2519</v>
      </c>
      <c r="Q317">
        <v>6</v>
      </c>
      <c r="R317">
        <v>0</v>
      </c>
      <c r="S317">
        <v>0</v>
      </c>
      <c r="U317">
        <v>30000</v>
      </c>
      <c r="V317">
        <v>30000</v>
      </c>
      <c r="W317">
        <v>0</v>
      </c>
      <c r="X317">
        <v>0</v>
      </c>
      <c r="Y317" t="s">
        <v>109</v>
      </c>
    </row>
    <row r="318" spans="1:25" x14ac:dyDescent="0.25">
      <c r="A318">
        <v>317</v>
      </c>
      <c r="B318">
        <v>70722</v>
      </c>
      <c r="C318">
        <v>0</v>
      </c>
      <c r="D318">
        <v>0</v>
      </c>
      <c r="E318" t="s">
        <v>2181</v>
      </c>
      <c r="F318" t="s">
        <v>2182</v>
      </c>
      <c r="G318">
        <v>1</v>
      </c>
      <c r="H318" s="6">
        <v>10000000</v>
      </c>
      <c r="I318" s="7">
        <v>46199</v>
      </c>
      <c r="K318">
        <v>7</v>
      </c>
      <c r="L318" t="s">
        <v>40</v>
      </c>
      <c r="M318" t="s">
        <v>5</v>
      </c>
      <c r="N318" t="s">
        <v>41</v>
      </c>
      <c r="O318" t="s">
        <v>57</v>
      </c>
      <c r="P318" t="s">
        <v>2519</v>
      </c>
      <c r="Q318">
        <v>7</v>
      </c>
      <c r="R318">
        <v>0</v>
      </c>
      <c r="S318">
        <v>0</v>
      </c>
      <c r="U318">
        <v>700000</v>
      </c>
      <c r="V318">
        <v>700000</v>
      </c>
      <c r="W318">
        <v>0</v>
      </c>
      <c r="X318">
        <v>0</v>
      </c>
      <c r="Y318" t="s">
        <v>2086</v>
      </c>
    </row>
    <row r="319" spans="1:25" x14ac:dyDescent="0.25">
      <c r="A319">
        <v>318</v>
      </c>
      <c r="B319">
        <v>70774</v>
      </c>
      <c r="C319">
        <v>0</v>
      </c>
      <c r="D319">
        <v>0</v>
      </c>
      <c r="E319" t="s">
        <v>2263</v>
      </c>
      <c r="F319" t="s">
        <v>2264</v>
      </c>
      <c r="G319">
        <v>1</v>
      </c>
      <c r="H319" s="6">
        <v>1060000</v>
      </c>
      <c r="I319" s="7">
        <v>46199</v>
      </c>
      <c r="K319">
        <v>10</v>
      </c>
      <c r="L319" t="s">
        <v>40</v>
      </c>
      <c r="M319" t="s">
        <v>9</v>
      </c>
      <c r="N319" t="s">
        <v>41</v>
      </c>
      <c r="O319" t="s">
        <v>42</v>
      </c>
      <c r="P319" t="s">
        <v>2519</v>
      </c>
      <c r="Q319">
        <v>10</v>
      </c>
      <c r="R319">
        <v>0</v>
      </c>
      <c r="S319">
        <v>0</v>
      </c>
      <c r="U319">
        <v>106000</v>
      </c>
      <c r="V319">
        <v>106000</v>
      </c>
      <c r="W319">
        <v>0</v>
      </c>
      <c r="X319">
        <v>0</v>
      </c>
      <c r="Y319" t="s">
        <v>2086</v>
      </c>
    </row>
    <row r="320" spans="1:25" x14ac:dyDescent="0.25">
      <c r="A320">
        <v>319</v>
      </c>
      <c r="B320">
        <v>70691</v>
      </c>
      <c r="C320">
        <v>0</v>
      </c>
      <c r="D320">
        <v>0</v>
      </c>
      <c r="E320" t="s">
        <v>2617</v>
      </c>
      <c r="F320" t="s">
        <v>2618</v>
      </c>
      <c r="G320">
        <v>1</v>
      </c>
      <c r="H320" s="6">
        <v>15000000</v>
      </c>
      <c r="I320" s="7">
        <v>46199</v>
      </c>
      <c r="K320">
        <v>9</v>
      </c>
      <c r="L320" t="s">
        <v>40</v>
      </c>
      <c r="M320" t="s">
        <v>5</v>
      </c>
      <c r="N320" t="s">
        <v>41</v>
      </c>
      <c r="O320" t="s">
        <v>57</v>
      </c>
      <c r="P320" t="s">
        <v>2519</v>
      </c>
      <c r="Q320">
        <v>9</v>
      </c>
      <c r="R320">
        <v>0</v>
      </c>
      <c r="S320">
        <v>0</v>
      </c>
      <c r="U320">
        <v>1350000</v>
      </c>
      <c r="V320">
        <v>1350000</v>
      </c>
      <c r="W320">
        <v>0</v>
      </c>
      <c r="X320">
        <v>0</v>
      </c>
      <c r="Y320" t="s">
        <v>48</v>
      </c>
    </row>
    <row r="321" spans="1:25" x14ac:dyDescent="0.25">
      <c r="A321">
        <v>320</v>
      </c>
      <c r="B321">
        <v>70772</v>
      </c>
      <c r="C321">
        <v>0</v>
      </c>
      <c r="D321">
        <v>0</v>
      </c>
      <c r="E321" t="s">
        <v>307</v>
      </c>
      <c r="F321" t="s">
        <v>308</v>
      </c>
      <c r="G321">
        <v>1</v>
      </c>
      <c r="H321" s="6">
        <v>4449444</v>
      </c>
      <c r="I321" s="7">
        <v>46199</v>
      </c>
      <c r="K321">
        <v>10</v>
      </c>
      <c r="L321" t="s">
        <v>40</v>
      </c>
      <c r="M321" t="s">
        <v>7</v>
      </c>
      <c r="N321" t="s">
        <v>41</v>
      </c>
      <c r="O321" t="s">
        <v>64</v>
      </c>
      <c r="P321" t="s">
        <v>2519</v>
      </c>
      <c r="Q321">
        <v>10</v>
      </c>
      <c r="R321">
        <v>0</v>
      </c>
      <c r="S321">
        <v>0</v>
      </c>
      <c r="U321">
        <v>444944</v>
      </c>
      <c r="V321">
        <v>444944</v>
      </c>
      <c r="W321">
        <v>0</v>
      </c>
      <c r="X321">
        <v>0</v>
      </c>
      <c r="Y321" t="s">
        <v>44</v>
      </c>
    </row>
    <row r="322" spans="1:25" x14ac:dyDescent="0.25">
      <c r="A322">
        <v>321</v>
      </c>
      <c r="B322">
        <v>70769</v>
      </c>
      <c r="C322">
        <v>0</v>
      </c>
      <c r="D322">
        <v>0</v>
      </c>
      <c r="E322" t="s">
        <v>1210</v>
      </c>
      <c r="F322" t="s">
        <v>1211</v>
      </c>
      <c r="G322">
        <v>1</v>
      </c>
      <c r="H322" s="6">
        <v>3448879</v>
      </c>
      <c r="I322" s="7">
        <v>46199</v>
      </c>
      <c r="K322">
        <v>15</v>
      </c>
      <c r="L322" t="s">
        <v>40</v>
      </c>
      <c r="M322" t="s">
        <v>5</v>
      </c>
      <c r="N322" t="s">
        <v>41</v>
      </c>
      <c r="O322" t="s">
        <v>57</v>
      </c>
      <c r="P322" t="s">
        <v>2519</v>
      </c>
      <c r="Q322">
        <v>5</v>
      </c>
      <c r="R322">
        <v>10</v>
      </c>
      <c r="S322">
        <v>0</v>
      </c>
      <c r="U322">
        <v>517332</v>
      </c>
      <c r="V322">
        <v>172444</v>
      </c>
      <c r="W322">
        <v>344888</v>
      </c>
      <c r="X322">
        <v>0</v>
      </c>
      <c r="Y322" t="s">
        <v>72</v>
      </c>
    </row>
    <row r="323" spans="1:25" x14ac:dyDescent="0.25">
      <c r="A323">
        <v>322</v>
      </c>
      <c r="B323">
        <v>70770</v>
      </c>
      <c r="C323">
        <v>0</v>
      </c>
      <c r="D323">
        <v>0</v>
      </c>
      <c r="E323" t="s">
        <v>393</v>
      </c>
      <c r="F323" t="s">
        <v>2586</v>
      </c>
      <c r="G323">
        <v>1</v>
      </c>
      <c r="H323" s="6">
        <v>6725664</v>
      </c>
      <c r="I323" s="7">
        <v>46199</v>
      </c>
      <c r="K323">
        <v>8</v>
      </c>
      <c r="L323" t="s">
        <v>40</v>
      </c>
      <c r="M323" t="s">
        <v>5</v>
      </c>
      <c r="N323" t="s">
        <v>41</v>
      </c>
      <c r="O323" t="s">
        <v>57</v>
      </c>
      <c r="P323" t="s">
        <v>2519</v>
      </c>
      <c r="Q323">
        <v>8</v>
      </c>
      <c r="R323">
        <v>0</v>
      </c>
      <c r="S323">
        <v>0</v>
      </c>
      <c r="U323">
        <v>538053</v>
      </c>
      <c r="V323">
        <v>538053</v>
      </c>
      <c r="W323">
        <v>0</v>
      </c>
      <c r="X323">
        <v>0</v>
      </c>
      <c r="Y323" t="s">
        <v>44</v>
      </c>
    </row>
    <row r="324" spans="1:25" x14ac:dyDescent="0.25">
      <c r="A324">
        <v>323</v>
      </c>
      <c r="B324">
        <v>70771</v>
      </c>
      <c r="C324">
        <v>0</v>
      </c>
      <c r="D324">
        <v>0</v>
      </c>
      <c r="E324" t="s">
        <v>795</v>
      </c>
      <c r="F324" t="s">
        <v>796</v>
      </c>
      <c r="G324">
        <v>1</v>
      </c>
      <c r="H324" s="6">
        <v>16334246</v>
      </c>
      <c r="I324" s="7">
        <v>46199</v>
      </c>
      <c r="K324" t="s">
        <v>167</v>
      </c>
      <c r="L324" t="s">
        <v>40</v>
      </c>
      <c r="M324" t="s">
        <v>7</v>
      </c>
      <c r="N324" t="s">
        <v>41</v>
      </c>
      <c r="O324" t="s">
        <v>64</v>
      </c>
      <c r="P324" t="s">
        <v>2519</v>
      </c>
      <c r="Q324">
        <v>5.5</v>
      </c>
      <c r="R324">
        <v>0</v>
      </c>
      <c r="S324">
        <v>0</v>
      </c>
      <c r="U324">
        <v>898384</v>
      </c>
      <c r="V324">
        <v>898384</v>
      </c>
      <c r="W324">
        <v>0</v>
      </c>
      <c r="X324">
        <v>0</v>
      </c>
      <c r="Y324" t="s">
        <v>44</v>
      </c>
    </row>
    <row r="325" spans="1:25" x14ac:dyDescent="0.25">
      <c r="A325">
        <v>324</v>
      </c>
      <c r="B325">
        <v>70773</v>
      </c>
      <c r="C325">
        <v>0</v>
      </c>
      <c r="D325">
        <v>0</v>
      </c>
      <c r="E325" t="s">
        <v>1536</v>
      </c>
      <c r="F325" t="s">
        <v>1537</v>
      </c>
      <c r="G325">
        <v>1</v>
      </c>
      <c r="H325" s="6">
        <v>5000000</v>
      </c>
      <c r="I325" s="7">
        <v>46199</v>
      </c>
      <c r="K325">
        <v>8</v>
      </c>
      <c r="L325" t="s">
        <v>40</v>
      </c>
      <c r="M325" t="s">
        <v>5</v>
      </c>
      <c r="N325" t="s">
        <v>41</v>
      </c>
      <c r="O325" t="s">
        <v>57</v>
      </c>
      <c r="P325" t="s">
        <v>2519</v>
      </c>
      <c r="Q325">
        <v>3</v>
      </c>
      <c r="R325">
        <v>5</v>
      </c>
      <c r="S325">
        <v>0</v>
      </c>
      <c r="U325">
        <v>400000</v>
      </c>
      <c r="V325">
        <v>150000</v>
      </c>
      <c r="W325">
        <v>250000</v>
      </c>
      <c r="X325">
        <v>0</v>
      </c>
      <c r="Y325" t="s">
        <v>72</v>
      </c>
    </row>
    <row r="326" spans="1:25" x14ac:dyDescent="0.25">
      <c r="A326">
        <v>325</v>
      </c>
      <c r="B326">
        <v>70762</v>
      </c>
      <c r="C326">
        <v>0</v>
      </c>
      <c r="D326">
        <v>0</v>
      </c>
      <c r="E326" t="s">
        <v>970</v>
      </c>
      <c r="F326" t="s">
        <v>971</v>
      </c>
      <c r="G326">
        <v>1</v>
      </c>
      <c r="H326" s="6">
        <v>2791745</v>
      </c>
      <c r="I326" s="7">
        <v>46198</v>
      </c>
      <c r="K326">
        <v>15</v>
      </c>
      <c r="L326" t="s">
        <v>40</v>
      </c>
      <c r="M326" t="s">
        <v>5</v>
      </c>
      <c r="N326" t="s">
        <v>41</v>
      </c>
      <c r="O326" t="s">
        <v>47</v>
      </c>
      <c r="P326" t="s">
        <v>2519</v>
      </c>
      <c r="Q326">
        <v>4</v>
      </c>
      <c r="R326">
        <v>11</v>
      </c>
      <c r="S326">
        <v>0</v>
      </c>
      <c r="U326">
        <v>418762</v>
      </c>
      <c r="V326">
        <v>111670</v>
      </c>
      <c r="W326">
        <v>307092</v>
      </c>
      <c r="X326">
        <v>0</v>
      </c>
      <c r="Y326" t="s">
        <v>109</v>
      </c>
    </row>
    <row r="327" spans="1:25" x14ac:dyDescent="0.25">
      <c r="A327">
        <v>326</v>
      </c>
      <c r="B327">
        <v>70761</v>
      </c>
      <c r="C327">
        <v>0</v>
      </c>
      <c r="D327">
        <v>0</v>
      </c>
      <c r="E327" t="s">
        <v>984</v>
      </c>
      <c r="F327" t="s">
        <v>985</v>
      </c>
      <c r="G327">
        <v>1</v>
      </c>
      <c r="H327" s="6">
        <v>1332613</v>
      </c>
      <c r="I327" s="7">
        <v>46198</v>
      </c>
      <c r="K327">
        <v>15</v>
      </c>
      <c r="L327" t="s">
        <v>40</v>
      </c>
      <c r="M327" t="s">
        <v>5</v>
      </c>
      <c r="N327" t="s">
        <v>41</v>
      </c>
      <c r="O327" t="s">
        <v>47</v>
      </c>
      <c r="P327" t="s">
        <v>2519</v>
      </c>
      <c r="Q327">
        <v>4</v>
      </c>
      <c r="R327">
        <v>11</v>
      </c>
      <c r="S327">
        <v>0</v>
      </c>
      <c r="U327">
        <v>199892</v>
      </c>
      <c r="V327">
        <v>53305</v>
      </c>
      <c r="W327">
        <v>146587</v>
      </c>
      <c r="X327">
        <v>0</v>
      </c>
      <c r="Y327" t="s">
        <v>109</v>
      </c>
    </row>
    <row r="328" spans="1:25" x14ac:dyDescent="0.25">
      <c r="A328">
        <v>327</v>
      </c>
      <c r="B328">
        <v>70766</v>
      </c>
      <c r="C328">
        <v>0</v>
      </c>
      <c r="D328">
        <v>0</v>
      </c>
      <c r="E328" t="s">
        <v>1369</v>
      </c>
      <c r="F328" t="s">
        <v>1370</v>
      </c>
      <c r="G328">
        <v>1</v>
      </c>
      <c r="H328" s="6">
        <v>2899260</v>
      </c>
      <c r="I328" s="7">
        <v>46198</v>
      </c>
      <c r="K328" t="s">
        <v>1371</v>
      </c>
      <c r="L328" t="s">
        <v>40</v>
      </c>
      <c r="M328" t="s">
        <v>5</v>
      </c>
      <c r="N328" t="s">
        <v>41</v>
      </c>
      <c r="O328" t="s">
        <v>77</v>
      </c>
      <c r="P328" t="s">
        <v>2519</v>
      </c>
      <c r="Q328">
        <v>6</v>
      </c>
      <c r="R328">
        <v>3.4</v>
      </c>
      <c r="S328">
        <v>0</v>
      </c>
      <c r="U328">
        <v>272530</v>
      </c>
      <c r="V328">
        <v>173956</v>
      </c>
      <c r="W328">
        <v>98575</v>
      </c>
      <c r="X328">
        <v>0</v>
      </c>
      <c r="Y328" t="s">
        <v>48</v>
      </c>
    </row>
    <row r="329" spans="1:25" x14ac:dyDescent="0.25">
      <c r="A329">
        <v>328</v>
      </c>
      <c r="B329">
        <v>70758</v>
      </c>
      <c r="C329">
        <v>0</v>
      </c>
      <c r="D329">
        <v>0</v>
      </c>
      <c r="E329" t="s">
        <v>1467</v>
      </c>
      <c r="F329" t="s">
        <v>1468</v>
      </c>
      <c r="G329">
        <v>1</v>
      </c>
      <c r="H329" s="6">
        <v>5000000</v>
      </c>
      <c r="I329" s="7">
        <v>46198</v>
      </c>
      <c r="K329">
        <v>6</v>
      </c>
      <c r="L329" t="s">
        <v>40</v>
      </c>
      <c r="M329" t="s">
        <v>5</v>
      </c>
      <c r="N329" t="s">
        <v>41</v>
      </c>
      <c r="O329" t="s">
        <v>54</v>
      </c>
      <c r="P329" t="s">
        <v>2519</v>
      </c>
      <c r="Q329">
        <v>6</v>
      </c>
      <c r="R329">
        <v>0</v>
      </c>
      <c r="S329">
        <v>0</v>
      </c>
      <c r="U329">
        <v>300000</v>
      </c>
      <c r="V329">
        <v>300000</v>
      </c>
      <c r="W329">
        <v>0</v>
      </c>
      <c r="X329">
        <v>0</v>
      </c>
      <c r="Y329" t="s">
        <v>44</v>
      </c>
    </row>
    <row r="330" spans="1:25" x14ac:dyDescent="0.25">
      <c r="A330">
        <v>329</v>
      </c>
      <c r="B330">
        <v>70759</v>
      </c>
      <c r="C330">
        <v>0</v>
      </c>
      <c r="D330">
        <v>0</v>
      </c>
      <c r="E330" t="s">
        <v>1467</v>
      </c>
      <c r="F330" t="s">
        <v>1468</v>
      </c>
      <c r="G330">
        <v>1</v>
      </c>
      <c r="H330" s="6">
        <v>4177234</v>
      </c>
      <c r="I330" s="7">
        <v>46198</v>
      </c>
      <c r="K330">
        <v>6</v>
      </c>
      <c r="L330" t="s">
        <v>40</v>
      </c>
      <c r="M330" t="s">
        <v>5</v>
      </c>
      <c r="N330" t="s">
        <v>41</v>
      </c>
      <c r="O330" t="s">
        <v>54</v>
      </c>
      <c r="P330" t="s">
        <v>2519</v>
      </c>
      <c r="Q330">
        <v>6</v>
      </c>
      <c r="R330">
        <v>0</v>
      </c>
      <c r="S330">
        <v>0</v>
      </c>
      <c r="U330">
        <v>250634</v>
      </c>
      <c r="V330">
        <v>250634</v>
      </c>
      <c r="W330">
        <v>0</v>
      </c>
      <c r="X330">
        <v>0</v>
      </c>
      <c r="Y330" t="s">
        <v>44</v>
      </c>
    </row>
    <row r="331" spans="1:25" x14ac:dyDescent="0.25">
      <c r="A331">
        <v>330</v>
      </c>
      <c r="B331">
        <v>70763</v>
      </c>
      <c r="C331">
        <v>0</v>
      </c>
      <c r="D331">
        <v>0</v>
      </c>
      <c r="E331" t="s">
        <v>1574</v>
      </c>
      <c r="F331" t="s">
        <v>1575</v>
      </c>
      <c r="G331">
        <v>1</v>
      </c>
      <c r="H331" s="6">
        <v>61333</v>
      </c>
      <c r="I331" s="7">
        <v>46198</v>
      </c>
      <c r="K331">
        <v>10</v>
      </c>
      <c r="L331" t="s">
        <v>40</v>
      </c>
      <c r="M331" t="s">
        <v>5</v>
      </c>
      <c r="N331" t="s">
        <v>41</v>
      </c>
      <c r="O331" t="s">
        <v>77</v>
      </c>
      <c r="P331" t="s">
        <v>2519</v>
      </c>
      <c r="Q331">
        <v>10</v>
      </c>
      <c r="R331">
        <v>0</v>
      </c>
      <c r="S331">
        <v>0</v>
      </c>
      <c r="U331">
        <v>6133</v>
      </c>
      <c r="V331">
        <v>6133</v>
      </c>
      <c r="W331">
        <v>0</v>
      </c>
      <c r="X331">
        <v>0</v>
      </c>
      <c r="Y331" t="s">
        <v>48</v>
      </c>
    </row>
    <row r="332" spans="1:25" x14ac:dyDescent="0.25">
      <c r="A332">
        <v>331</v>
      </c>
      <c r="B332">
        <v>70760</v>
      </c>
      <c r="C332">
        <v>0</v>
      </c>
      <c r="D332">
        <v>0</v>
      </c>
      <c r="E332" t="s">
        <v>894</v>
      </c>
      <c r="F332" t="s">
        <v>895</v>
      </c>
      <c r="G332">
        <v>1</v>
      </c>
      <c r="H332" s="6">
        <v>1000000</v>
      </c>
      <c r="I332" s="7">
        <v>46198</v>
      </c>
      <c r="K332">
        <v>15</v>
      </c>
      <c r="L332" t="s">
        <v>40</v>
      </c>
      <c r="M332" t="s">
        <v>5</v>
      </c>
      <c r="N332" t="s">
        <v>41</v>
      </c>
      <c r="O332" t="s">
        <v>47</v>
      </c>
      <c r="P332" t="s">
        <v>2519</v>
      </c>
      <c r="Q332">
        <v>6</v>
      </c>
      <c r="R332">
        <v>9</v>
      </c>
      <c r="S332">
        <v>0</v>
      </c>
      <c r="U332">
        <v>150000</v>
      </c>
      <c r="V332">
        <v>60000</v>
      </c>
      <c r="W332">
        <v>90000</v>
      </c>
      <c r="X332">
        <v>0</v>
      </c>
      <c r="Y332" t="s">
        <v>48</v>
      </c>
    </row>
    <row r="333" spans="1:25" x14ac:dyDescent="0.25">
      <c r="A333">
        <v>332</v>
      </c>
      <c r="B333">
        <v>70765</v>
      </c>
      <c r="C333">
        <v>0</v>
      </c>
      <c r="D333">
        <v>0</v>
      </c>
      <c r="E333" t="s">
        <v>1376</v>
      </c>
      <c r="F333" t="s">
        <v>1377</v>
      </c>
      <c r="G333">
        <v>1</v>
      </c>
      <c r="H333" s="6">
        <v>6414514</v>
      </c>
      <c r="I333" s="7">
        <v>46198</v>
      </c>
      <c r="K333" t="s">
        <v>1371</v>
      </c>
      <c r="L333" t="s">
        <v>40</v>
      </c>
      <c r="M333" t="s">
        <v>5</v>
      </c>
      <c r="N333" t="s">
        <v>41</v>
      </c>
      <c r="O333" t="s">
        <v>77</v>
      </c>
      <c r="P333" t="s">
        <v>2519</v>
      </c>
      <c r="Q333">
        <v>6</v>
      </c>
      <c r="R333">
        <v>3.4</v>
      </c>
      <c r="S333">
        <v>0</v>
      </c>
      <c r="U333">
        <v>602964</v>
      </c>
      <c r="V333">
        <v>384871</v>
      </c>
      <c r="W333">
        <v>218093</v>
      </c>
      <c r="X333">
        <v>0</v>
      </c>
      <c r="Y333" t="s">
        <v>48</v>
      </c>
    </row>
    <row r="334" spans="1:25" x14ac:dyDescent="0.25">
      <c r="A334">
        <v>333</v>
      </c>
      <c r="B334">
        <v>70764</v>
      </c>
      <c r="C334">
        <v>0</v>
      </c>
      <c r="D334">
        <v>0</v>
      </c>
      <c r="E334" t="s">
        <v>2257</v>
      </c>
      <c r="F334" t="s">
        <v>2258</v>
      </c>
      <c r="G334">
        <v>1</v>
      </c>
      <c r="H334" s="6">
        <v>12200632</v>
      </c>
      <c r="I334" s="7">
        <v>46198</v>
      </c>
      <c r="K334">
        <v>5</v>
      </c>
      <c r="L334" t="s">
        <v>40</v>
      </c>
      <c r="M334" t="s">
        <v>3</v>
      </c>
      <c r="N334" t="s">
        <v>41</v>
      </c>
      <c r="O334" t="s">
        <v>51</v>
      </c>
      <c r="P334" t="s">
        <v>2519</v>
      </c>
      <c r="Q334">
        <v>5</v>
      </c>
      <c r="R334">
        <v>0</v>
      </c>
      <c r="S334">
        <v>0</v>
      </c>
      <c r="U334">
        <v>610032</v>
      </c>
      <c r="V334">
        <v>610032</v>
      </c>
      <c r="W334">
        <v>0</v>
      </c>
      <c r="X334">
        <v>0</v>
      </c>
      <c r="Y334" t="s">
        <v>2086</v>
      </c>
    </row>
    <row r="335" spans="1:25" x14ac:dyDescent="0.25">
      <c r="A335">
        <v>334</v>
      </c>
      <c r="B335">
        <v>70756</v>
      </c>
      <c r="C335">
        <v>0</v>
      </c>
      <c r="D335">
        <v>0</v>
      </c>
      <c r="E335" t="s">
        <v>2114</v>
      </c>
      <c r="F335" t="s">
        <v>2115</v>
      </c>
      <c r="G335">
        <v>1</v>
      </c>
      <c r="H335" s="6">
        <v>232512</v>
      </c>
      <c r="I335" s="7">
        <v>46197</v>
      </c>
      <c r="K335" t="s">
        <v>80</v>
      </c>
      <c r="L335" t="s">
        <v>40</v>
      </c>
      <c r="M335" t="s">
        <v>5</v>
      </c>
      <c r="N335" t="s">
        <v>41</v>
      </c>
      <c r="O335" t="s">
        <v>57</v>
      </c>
      <c r="P335" t="s">
        <v>2519</v>
      </c>
      <c r="Q335">
        <v>6.8</v>
      </c>
      <c r="R335">
        <v>0</v>
      </c>
      <c r="S335">
        <v>0</v>
      </c>
      <c r="U335">
        <v>15811</v>
      </c>
      <c r="V335">
        <v>15811</v>
      </c>
      <c r="W335">
        <v>0</v>
      </c>
      <c r="X335">
        <v>0</v>
      </c>
      <c r="Y335" t="s">
        <v>81</v>
      </c>
    </row>
    <row r="336" spans="1:25" x14ac:dyDescent="0.25">
      <c r="A336">
        <v>335</v>
      </c>
      <c r="B336">
        <v>70757</v>
      </c>
      <c r="C336">
        <v>0</v>
      </c>
      <c r="D336">
        <v>0</v>
      </c>
      <c r="E336" t="s">
        <v>279</v>
      </c>
      <c r="F336" t="s">
        <v>280</v>
      </c>
      <c r="G336">
        <v>1</v>
      </c>
      <c r="H336" s="6">
        <v>13399325</v>
      </c>
      <c r="I336" s="7">
        <v>46197</v>
      </c>
      <c r="K336" t="s">
        <v>80</v>
      </c>
      <c r="L336" t="s">
        <v>40</v>
      </c>
      <c r="M336" t="s">
        <v>5</v>
      </c>
      <c r="N336" t="s">
        <v>41</v>
      </c>
      <c r="O336" t="s">
        <v>57</v>
      </c>
      <c r="P336" t="s">
        <v>2519</v>
      </c>
      <c r="Q336">
        <v>6.8</v>
      </c>
      <c r="R336">
        <v>0</v>
      </c>
      <c r="S336">
        <v>0</v>
      </c>
      <c r="U336">
        <v>911154</v>
      </c>
      <c r="V336">
        <v>911154</v>
      </c>
      <c r="W336">
        <v>0</v>
      </c>
      <c r="X336">
        <v>0</v>
      </c>
      <c r="Y336" t="s">
        <v>81</v>
      </c>
    </row>
    <row r="337" spans="1:25" x14ac:dyDescent="0.25">
      <c r="A337">
        <v>336</v>
      </c>
      <c r="B337">
        <v>70754</v>
      </c>
      <c r="C337">
        <v>0</v>
      </c>
      <c r="D337">
        <v>0</v>
      </c>
      <c r="E337" t="s">
        <v>834</v>
      </c>
      <c r="F337" t="s">
        <v>835</v>
      </c>
      <c r="G337">
        <v>1</v>
      </c>
      <c r="H337" s="6">
        <v>4364105</v>
      </c>
      <c r="I337" s="7">
        <v>46197</v>
      </c>
      <c r="K337">
        <v>15</v>
      </c>
      <c r="L337" t="s">
        <v>40</v>
      </c>
      <c r="M337" t="s">
        <v>5</v>
      </c>
      <c r="N337" t="s">
        <v>41</v>
      </c>
      <c r="O337" t="s">
        <v>57</v>
      </c>
      <c r="P337" t="s">
        <v>2519</v>
      </c>
      <c r="Q337">
        <v>5</v>
      </c>
      <c r="R337">
        <v>10</v>
      </c>
      <c r="S337">
        <v>0</v>
      </c>
      <c r="U337">
        <v>654616</v>
      </c>
      <c r="V337">
        <v>218205</v>
      </c>
      <c r="W337">
        <v>436410</v>
      </c>
      <c r="X337">
        <v>0</v>
      </c>
      <c r="Y337" t="s">
        <v>94</v>
      </c>
    </row>
    <row r="338" spans="1:25" x14ac:dyDescent="0.25">
      <c r="A338">
        <v>337</v>
      </c>
      <c r="B338">
        <v>70740</v>
      </c>
      <c r="C338">
        <v>0</v>
      </c>
      <c r="D338">
        <v>0</v>
      </c>
      <c r="E338" t="s">
        <v>978</v>
      </c>
      <c r="F338" t="s">
        <v>979</v>
      </c>
      <c r="G338">
        <v>1</v>
      </c>
      <c r="H338" s="6">
        <v>2492600</v>
      </c>
      <c r="I338" s="7">
        <v>46196</v>
      </c>
      <c r="K338">
        <v>8</v>
      </c>
      <c r="L338" t="s">
        <v>40</v>
      </c>
      <c r="M338" t="s">
        <v>7</v>
      </c>
      <c r="N338" t="s">
        <v>41</v>
      </c>
      <c r="O338" t="s">
        <v>64</v>
      </c>
      <c r="P338" t="s">
        <v>2519</v>
      </c>
      <c r="Q338">
        <v>8</v>
      </c>
      <c r="R338">
        <v>0</v>
      </c>
      <c r="S338">
        <v>0</v>
      </c>
      <c r="U338">
        <v>199408</v>
      </c>
      <c r="V338">
        <v>199408</v>
      </c>
      <c r="W338">
        <v>0</v>
      </c>
      <c r="X338">
        <v>0</v>
      </c>
      <c r="Y338" t="s">
        <v>44</v>
      </c>
    </row>
    <row r="339" spans="1:25" x14ac:dyDescent="0.25">
      <c r="A339">
        <v>338</v>
      </c>
      <c r="B339">
        <v>70741</v>
      </c>
      <c r="C339">
        <v>0</v>
      </c>
      <c r="D339">
        <v>0</v>
      </c>
      <c r="E339" t="s">
        <v>978</v>
      </c>
      <c r="F339" t="s">
        <v>979</v>
      </c>
      <c r="G339">
        <v>1</v>
      </c>
      <c r="H339" s="6">
        <v>478415</v>
      </c>
      <c r="I339" s="7">
        <v>46196</v>
      </c>
      <c r="K339">
        <v>8</v>
      </c>
      <c r="L339" t="s">
        <v>40</v>
      </c>
      <c r="M339" t="s">
        <v>7</v>
      </c>
      <c r="N339" t="s">
        <v>41</v>
      </c>
      <c r="O339" t="s">
        <v>64</v>
      </c>
      <c r="P339" t="s">
        <v>2519</v>
      </c>
      <c r="Q339">
        <v>8</v>
      </c>
      <c r="R339">
        <v>0</v>
      </c>
      <c r="S339">
        <v>0</v>
      </c>
      <c r="U339">
        <v>38273</v>
      </c>
      <c r="V339">
        <v>38273</v>
      </c>
      <c r="W339">
        <v>0</v>
      </c>
      <c r="X339">
        <v>0</v>
      </c>
      <c r="Y339" t="s">
        <v>44</v>
      </c>
    </row>
    <row r="340" spans="1:25" x14ac:dyDescent="0.25">
      <c r="A340">
        <v>339</v>
      </c>
      <c r="B340">
        <v>70745</v>
      </c>
      <c r="C340">
        <v>0</v>
      </c>
      <c r="D340">
        <v>0</v>
      </c>
      <c r="E340" t="s">
        <v>848</v>
      </c>
      <c r="F340" t="s">
        <v>849</v>
      </c>
      <c r="G340">
        <v>1</v>
      </c>
      <c r="H340" s="6">
        <v>414726</v>
      </c>
      <c r="I340" s="7">
        <v>46196</v>
      </c>
      <c r="K340">
        <v>15</v>
      </c>
      <c r="L340" t="s">
        <v>40</v>
      </c>
      <c r="M340" t="s">
        <v>5</v>
      </c>
      <c r="N340" t="s">
        <v>41</v>
      </c>
      <c r="O340" t="s">
        <v>47</v>
      </c>
      <c r="P340" t="s">
        <v>2519</v>
      </c>
      <c r="Q340">
        <v>4</v>
      </c>
      <c r="R340">
        <v>11</v>
      </c>
      <c r="S340">
        <v>0</v>
      </c>
      <c r="U340">
        <v>62209</v>
      </c>
      <c r="V340">
        <v>16589</v>
      </c>
      <c r="W340">
        <v>45620</v>
      </c>
      <c r="X340">
        <v>0</v>
      </c>
      <c r="Y340" t="s">
        <v>109</v>
      </c>
    </row>
    <row r="341" spans="1:25" x14ac:dyDescent="0.25">
      <c r="A341">
        <v>340</v>
      </c>
      <c r="B341">
        <v>70751</v>
      </c>
      <c r="C341">
        <v>0</v>
      </c>
      <c r="D341">
        <v>0</v>
      </c>
      <c r="E341" t="s">
        <v>743</v>
      </c>
      <c r="F341" t="s">
        <v>744</v>
      </c>
      <c r="G341">
        <v>1</v>
      </c>
      <c r="H341" s="6">
        <v>3500000</v>
      </c>
      <c r="I341" s="7">
        <v>46196</v>
      </c>
      <c r="K341">
        <v>5</v>
      </c>
      <c r="L341" t="s">
        <v>40</v>
      </c>
      <c r="M341" t="s">
        <v>7</v>
      </c>
      <c r="N341" t="s">
        <v>41</v>
      </c>
      <c r="O341" t="s">
        <v>64</v>
      </c>
      <c r="P341" t="s">
        <v>2519</v>
      </c>
      <c r="Q341">
        <v>5</v>
      </c>
      <c r="R341">
        <v>0</v>
      </c>
      <c r="S341">
        <v>0</v>
      </c>
      <c r="U341">
        <v>175000</v>
      </c>
      <c r="V341">
        <v>175000</v>
      </c>
      <c r="W341">
        <v>0</v>
      </c>
      <c r="X341">
        <v>0</v>
      </c>
      <c r="Y341" t="s">
        <v>94</v>
      </c>
    </row>
    <row r="342" spans="1:25" x14ac:dyDescent="0.25">
      <c r="A342">
        <v>341</v>
      </c>
      <c r="B342">
        <v>70742</v>
      </c>
      <c r="C342">
        <v>0</v>
      </c>
      <c r="D342">
        <v>0</v>
      </c>
      <c r="E342" t="s">
        <v>1506</v>
      </c>
      <c r="F342" t="s">
        <v>1507</v>
      </c>
      <c r="G342">
        <v>1</v>
      </c>
      <c r="H342" s="6">
        <v>196171</v>
      </c>
      <c r="I342" s="7">
        <v>46196</v>
      </c>
      <c r="K342">
        <v>8</v>
      </c>
      <c r="L342" t="s">
        <v>40</v>
      </c>
      <c r="M342" t="s">
        <v>7</v>
      </c>
      <c r="N342" t="s">
        <v>41</v>
      </c>
      <c r="O342" t="s">
        <v>64</v>
      </c>
      <c r="P342" t="s">
        <v>2519</v>
      </c>
      <c r="Q342">
        <v>8</v>
      </c>
      <c r="R342">
        <v>0</v>
      </c>
      <c r="S342">
        <v>0</v>
      </c>
      <c r="U342">
        <v>15694</v>
      </c>
      <c r="V342">
        <v>15694</v>
      </c>
      <c r="W342">
        <v>0</v>
      </c>
      <c r="X342">
        <v>0</v>
      </c>
      <c r="Y342" t="s">
        <v>44</v>
      </c>
    </row>
    <row r="343" spans="1:25" x14ac:dyDescent="0.25">
      <c r="A343">
        <v>342</v>
      </c>
      <c r="B343">
        <v>70748</v>
      </c>
      <c r="C343">
        <v>0</v>
      </c>
      <c r="D343">
        <v>0</v>
      </c>
      <c r="E343" t="s">
        <v>2210</v>
      </c>
      <c r="F343" t="s">
        <v>2211</v>
      </c>
      <c r="G343">
        <v>1</v>
      </c>
      <c r="H343" s="6">
        <v>1195699</v>
      </c>
      <c r="I343" s="7">
        <v>46196</v>
      </c>
      <c r="K343">
        <v>7</v>
      </c>
      <c r="L343" t="s">
        <v>40</v>
      </c>
      <c r="M343" t="s">
        <v>8</v>
      </c>
      <c r="N343" t="s">
        <v>41</v>
      </c>
      <c r="O343" t="s">
        <v>347</v>
      </c>
      <c r="P343" t="s">
        <v>2519</v>
      </c>
      <c r="Q343">
        <v>7</v>
      </c>
      <c r="R343">
        <v>0</v>
      </c>
      <c r="S343">
        <v>0</v>
      </c>
      <c r="U343">
        <v>83699</v>
      </c>
      <c r="V343">
        <v>83699</v>
      </c>
      <c r="W343">
        <v>0</v>
      </c>
      <c r="X343">
        <v>0</v>
      </c>
      <c r="Y343" t="s">
        <v>2086</v>
      </c>
    </row>
    <row r="344" spans="1:25" x14ac:dyDescent="0.25">
      <c r="A344">
        <v>343</v>
      </c>
      <c r="B344">
        <v>70743</v>
      </c>
      <c r="C344">
        <v>0</v>
      </c>
      <c r="D344">
        <v>0</v>
      </c>
      <c r="E344" t="s">
        <v>2359</v>
      </c>
      <c r="F344" t="s">
        <v>2360</v>
      </c>
      <c r="G344">
        <v>1</v>
      </c>
      <c r="H344" s="6">
        <v>5000000</v>
      </c>
      <c r="I344" s="7">
        <v>46196</v>
      </c>
      <c r="K344">
        <v>12</v>
      </c>
      <c r="L344" t="s">
        <v>40</v>
      </c>
      <c r="M344" t="s">
        <v>4</v>
      </c>
      <c r="N344" t="s">
        <v>41</v>
      </c>
      <c r="O344" t="s">
        <v>51</v>
      </c>
      <c r="P344" t="s">
        <v>2519</v>
      </c>
      <c r="Q344">
        <v>12</v>
      </c>
      <c r="R344">
        <v>0</v>
      </c>
      <c r="S344">
        <v>0</v>
      </c>
      <c r="U344">
        <v>600000</v>
      </c>
      <c r="V344">
        <v>600000</v>
      </c>
      <c r="W344">
        <v>0</v>
      </c>
      <c r="X344">
        <v>0</v>
      </c>
      <c r="Y344" t="s">
        <v>2086</v>
      </c>
    </row>
    <row r="345" spans="1:25" x14ac:dyDescent="0.25">
      <c r="A345">
        <v>344</v>
      </c>
      <c r="B345">
        <v>70744</v>
      </c>
      <c r="C345">
        <v>0</v>
      </c>
      <c r="D345">
        <v>0</v>
      </c>
      <c r="E345" t="s">
        <v>2359</v>
      </c>
      <c r="F345" t="s">
        <v>2360</v>
      </c>
      <c r="G345">
        <v>1</v>
      </c>
      <c r="H345" s="6">
        <v>5000000</v>
      </c>
      <c r="I345" s="7">
        <v>46196</v>
      </c>
      <c r="K345">
        <v>12</v>
      </c>
      <c r="L345" t="s">
        <v>40</v>
      </c>
      <c r="M345" t="s">
        <v>4</v>
      </c>
      <c r="N345" t="s">
        <v>41</v>
      </c>
      <c r="O345" t="s">
        <v>51</v>
      </c>
      <c r="P345" t="s">
        <v>2519</v>
      </c>
      <c r="Q345">
        <v>12</v>
      </c>
      <c r="R345">
        <v>0</v>
      </c>
      <c r="S345">
        <v>0</v>
      </c>
      <c r="U345">
        <v>600000</v>
      </c>
      <c r="V345">
        <v>600000</v>
      </c>
      <c r="W345">
        <v>0</v>
      </c>
      <c r="X345">
        <v>0</v>
      </c>
      <c r="Y345" t="s">
        <v>2086</v>
      </c>
    </row>
    <row r="346" spans="1:25" x14ac:dyDescent="0.25">
      <c r="A346">
        <v>345</v>
      </c>
      <c r="B346">
        <v>70750</v>
      </c>
      <c r="C346">
        <v>0</v>
      </c>
      <c r="D346">
        <v>0</v>
      </c>
      <c r="E346" t="s">
        <v>2650</v>
      </c>
      <c r="F346" t="s">
        <v>2651</v>
      </c>
      <c r="G346">
        <v>1</v>
      </c>
      <c r="H346" s="6">
        <v>717447</v>
      </c>
      <c r="I346" s="7">
        <v>46196</v>
      </c>
      <c r="K346">
        <v>6</v>
      </c>
      <c r="L346" t="s">
        <v>40</v>
      </c>
      <c r="M346" t="s">
        <v>4</v>
      </c>
      <c r="N346" t="s">
        <v>41</v>
      </c>
      <c r="O346" t="s">
        <v>51</v>
      </c>
      <c r="P346" t="s">
        <v>2519</v>
      </c>
      <c r="Q346">
        <v>6</v>
      </c>
      <c r="R346">
        <v>0</v>
      </c>
      <c r="S346">
        <v>0</v>
      </c>
      <c r="U346">
        <v>43047</v>
      </c>
      <c r="V346">
        <v>43047</v>
      </c>
      <c r="W346">
        <v>0</v>
      </c>
      <c r="X346">
        <v>0</v>
      </c>
      <c r="Y346" t="s">
        <v>2520</v>
      </c>
    </row>
    <row r="347" spans="1:25" x14ac:dyDescent="0.25">
      <c r="A347">
        <v>346</v>
      </c>
      <c r="B347">
        <v>70739</v>
      </c>
      <c r="C347">
        <v>0</v>
      </c>
      <c r="D347">
        <v>0</v>
      </c>
      <c r="E347" t="s">
        <v>743</v>
      </c>
      <c r="F347" t="s">
        <v>744</v>
      </c>
      <c r="G347">
        <v>1</v>
      </c>
      <c r="H347" s="6">
        <v>5000000</v>
      </c>
      <c r="I347" s="7">
        <v>46195</v>
      </c>
      <c r="K347">
        <v>5</v>
      </c>
      <c r="L347" t="s">
        <v>40</v>
      </c>
      <c r="M347" t="s">
        <v>7</v>
      </c>
      <c r="N347" t="s">
        <v>41</v>
      </c>
      <c r="O347" t="s">
        <v>64</v>
      </c>
      <c r="P347" t="s">
        <v>2519</v>
      </c>
      <c r="Q347">
        <v>5</v>
      </c>
      <c r="R347">
        <v>0</v>
      </c>
      <c r="S347">
        <v>0</v>
      </c>
      <c r="U347">
        <v>250000</v>
      </c>
      <c r="V347">
        <v>250000</v>
      </c>
      <c r="W347">
        <v>0</v>
      </c>
      <c r="X347">
        <v>0</v>
      </c>
      <c r="Y347" t="s">
        <v>94</v>
      </c>
    </row>
    <row r="348" spans="1:25" x14ac:dyDescent="0.25">
      <c r="A348">
        <v>347</v>
      </c>
      <c r="B348">
        <v>70737</v>
      </c>
      <c r="C348">
        <v>0</v>
      </c>
      <c r="D348">
        <v>0</v>
      </c>
      <c r="E348" t="s">
        <v>972</v>
      </c>
      <c r="F348" t="s">
        <v>2623</v>
      </c>
      <c r="G348">
        <v>1</v>
      </c>
      <c r="H348" s="6">
        <v>954178</v>
      </c>
      <c r="I348" s="7">
        <v>46195</v>
      </c>
      <c r="K348">
        <v>8</v>
      </c>
      <c r="L348" t="s">
        <v>40</v>
      </c>
      <c r="M348" t="s">
        <v>7</v>
      </c>
      <c r="N348" t="s">
        <v>41</v>
      </c>
      <c r="O348" t="s">
        <v>64</v>
      </c>
      <c r="P348" t="s">
        <v>2519</v>
      </c>
      <c r="Q348">
        <v>8</v>
      </c>
      <c r="R348">
        <v>0</v>
      </c>
      <c r="S348">
        <v>0</v>
      </c>
      <c r="U348">
        <v>76334</v>
      </c>
      <c r="V348">
        <v>76334</v>
      </c>
      <c r="W348">
        <v>0</v>
      </c>
      <c r="X348">
        <v>0</v>
      </c>
      <c r="Y348" t="s">
        <v>44</v>
      </c>
    </row>
    <row r="349" spans="1:25" x14ac:dyDescent="0.25">
      <c r="A349">
        <v>348</v>
      </c>
      <c r="B349">
        <v>70749</v>
      </c>
      <c r="C349">
        <v>0</v>
      </c>
      <c r="D349">
        <v>0</v>
      </c>
      <c r="E349" t="s">
        <v>820</v>
      </c>
      <c r="F349" t="s">
        <v>821</v>
      </c>
      <c r="G349">
        <v>1</v>
      </c>
      <c r="H349" s="6">
        <v>20688889</v>
      </c>
      <c r="I349" s="7">
        <v>46195</v>
      </c>
      <c r="K349">
        <v>10</v>
      </c>
      <c r="L349" t="s">
        <v>40</v>
      </c>
      <c r="M349" t="s">
        <v>5</v>
      </c>
      <c r="N349" t="s">
        <v>41</v>
      </c>
      <c r="O349" t="s">
        <v>47</v>
      </c>
      <c r="P349" t="s">
        <v>2519</v>
      </c>
      <c r="Q349">
        <v>10</v>
      </c>
      <c r="R349">
        <v>0</v>
      </c>
      <c r="S349">
        <v>0</v>
      </c>
      <c r="U349">
        <v>2068889</v>
      </c>
      <c r="V349">
        <v>2068889</v>
      </c>
      <c r="W349">
        <v>0</v>
      </c>
      <c r="X349">
        <v>0</v>
      </c>
      <c r="Y349" t="s">
        <v>48</v>
      </c>
    </row>
    <row r="350" spans="1:25" x14ac:dyDescent="0.25">
      <c r="A350">
        <v>349</v>
      </c>
      <c r="B350">
        <v>70690</v>
      </c>
      <c r="C350">
        <v>0</v>
      </c>
      <c r="D350">
        <v>0</v>
      </c>
      <c r="E350" t="s">
        <v>1119</v>
      </c>
      <c r="F350" t="s">
        <v>1120</v>
      </c>
      <c r="G350">
        <v>1</v>
      </c>
      <c r="H350" s="6">
        <v>63699870</v>
      </c>
      <c r="I350" s="7">
        <v>46195</v>
      </c>
      <c r="K350">
        <v>15</v>
      </c>
      <c r="L350" t="s">
        <v>40</v>
      </c>
      <c r="M350" t="s">
        <v>5</v>
      </c>
      <c r="N350" t="s">
        <v>41</v>
      </c>
      <c r="O350" t="s">
        <v>77</v>
      </c>
      <c r="P350" t="s">
        <v>2519</v>
      </c>
      <c r="Q350">
        <v>5</v>
      </c>
      <c r="R350">
        <v>10</v>
      </c>
      <c r="S350">
        <v>0</v>
      </c>
      <c r="U350">
        <v>9554981</v>
      </c>
      <c r="V350">
        <v>3184994</v>
      </c>
      <c r="W350">
        <v>6369987</v>
      </c>
      <c r="X350">
        <v>0</v>
      </c>
      <c r="Y350" t="s">
        <v>48</v>
      </c>
    </row>
    <row r="351" spans="1:25" x14ac:dyDescent="0.25">
      <c r="A351">
        <v>350</v>
      </c>
      <c r="B351">
        <v>70733</v>
      </c>
      <c r="C351">
        <v>0</v>
      </c>
      <c r="D351">
        <v>0</v>
      </c>
      <c r="E351" t="s">
        <v>582</v>
      </c>
      <c r="F351" t="s">
        <v>583</v>
      </c>
      <c r="G351">
        <v>1</v>
      </c>
      <c r="H351" s="6">
        <v>10774898</v>
      </c>
      <c r="I351" s="7">
        <v>46192</v>
      </c>
      <c r="K351">
        <v>10</v>
      </c>
      <c r="L351" t="s">
        <v>40</v>
      </c>
      <c r="M351" t="s">
        <v>7</v>
      </c>
      <c r="N351" t="s">
        <v>41</v>
      </c>
      <c r="O351" t="s">
        <v>64</v>
      </c>
      <c r="P351" t="s">
        <v>2519</v>
      </c>
      <c r="Q351">
        <v>10</v>
      </c>
      <c r="R351">
        <v>0</v>
      </c>
      <c r="S351">
        <v>0</v>
      </c>
      <c r="U351">
        <v>1077490</v>
      </c>
      <c r="V351">
        <v>1077490</v>
      </c>
      <c r="W351">
        <v>0</v>
      </c>
      <c r="X351">
        <v>0</v>
      </c>
      <c r="Y351" t="s">
        <v>48</v>
      </c>
    </row>
    <row r="352" spans="1:25" x14ac:dyDescent="0.25">
      <c r="A352">
        <v>351</v>
      </c>
      <c r="B352">
        <v>70723</v>
      </c>
      <c r="C352">
        <v>0</v>
      </c>
      <c r="D352">
        <v>0</v>
      </c>
      <c r="E352" t="s">
        <v>830</v>
      </c>
      <c r="F352" t="s">
        <v>831</v>
      </c>
      <c r="G352">
        <v>1</v>
      </c>
      <c r="H352" s="6">
        <v>2500000</v>
      </c>
      <c r="I352" s="7">
        <v>46192</v>
      </c>
      <c r="K352">
        <v>8</v>
      </c>
      <c r="L352" t="s">
        <v>40</v>
      </c>
      <c r="M352" t="s">
        <v>5</v>
      </c>
      <c r="N352" t="s">
        <v>41</v>
      </c>
      <c r="O352" t="s">
        <v>77</v>
      </c>
      <c r="P352" t="s">
        <v>2519</v>
      </c>
      <c r="Q352">
        <v>8</v>
      </c>
      <c r="R352">
        <v>0</v>
      </c>
      <c r="S352">
        <v>0</v>
      </c>
      <c r="U352">
        <v>200000</v>
      </c>
      <c r="V352">
        <v>200000</v>
      </c>
      <c r="W352">
        <v>0</v>
      </c>
      <c r="X352">
        <v>0</v>
      </c>
      <c r="Y352" t="s">
        <v>44</v>
      </c>
    </row>
    <row r="353" spans="1:25" x14ac:dyDescent="0.25">
      <c r="A353">
        <v>352</v>
      </c>
      <c r="B353">
        <v>70721</v>
      </c>
      <c r="C353">
        <v>0</v>
      </c>
      <c r="D353">
        <v>0</v>
      </c>
      <c r="E353" t="s">
        <v>1226</v>
      </c>
      <c r="F353" t="s">
        <v>1227</v>
      </c>
      <c r="G353">
        <v>1</v>
      </c>
      <c r="H353" s="6">
        <v>50000000</v>
      </c>
      <c r="I353" s="7">
        <v>46192</v>
      </c>
      <c r="K353">
        <v>15</v>
      </c>
      <c r="L353" t="s">
        <v>40</v>
      </c>
      <c r="M353" t="s">
        <v>7</v>
      </c>
      <c r="N353" t="s">
        <v>41</v>
      </c>
      <c r="O353" t="s">
        <v>64</v>
      </c>
      <c r="P353" t="s">
        <v>2519</v>
      </c>
      <c r="Q353">
        <v>8</v>
      </c>
      <c r="R353">
        <v>7</v>
      </c>
      <c r="S353">
        <v>0</v>
      </c>
      <c r="U353">
        <v>7500000</v>
      </c>
      <c r="V353">
        <v>4000000</v>
      </c>
      <c r="W353">
        <v>3500000</v>
      </c>
      <c r="X353">
        <v>0</v>
      </c>
      <c r="Y353" t="s">
        <v>48</v>
      </c>
    </row>
    <row r="354" spans="1:25" x14ac:dyDescent="0.25">
      <c r="A354">
        <v>353</v>
      </c>
      <c r="B354">
        <v>70701</v>
      </c>
      <c r="C354">
        <v>0</v>
      </c>
      <c r="D354">
        <v>0</v>
      </c>
      <c r="E354" t="s">
        <v>553</v>
      </c>
      <c r="F354" t="s">
        <v>554</v>
      </c>
      <c r="G354">
        <v>1</v>
      </c>
      <c r="H354" s="6">
        <v>40058038</v>
      </c>
      <c r="I354" s="7">
        <v>46192</v>
      </c>
      <c r="K354">
        <v>15</v>
      </c>
      <c r="L354" t="s">
        <v>40</v>
      </c>
      <c r="M354" t="s">
        <v>5</v>
      </c>
      <c r="N354" t="s">
        <v>41</v>
      </c>
      <c r="O354" t="s">
        <v>47</v>
      </c>
      <c r="P354" t="s">
        <v>2519</v>
      </c>
      <c r="Q354">
        <v>4</v>
      </c>
      <c r="R354">
        <v>11</v>
      </c>
      <c r="S354">
        <v>0</v>
      </c>
      <c r="U354">
        <v>6008706</v>
      </c>
      <c r="V354">
        <v>1602322</v>
      </c>
      <c r="W354">
        <v>4406384</v>
      </c>
      <c r="X354">
        <v>0</v>
      </c>
      <c r="Y354" t="s">
        <v>109</v>
      </c>
    </row>
    <row r="355" spans="1:25" x14ac:dyDescent="0.25">
      <c r="A355">
        <v>354</v>
      </c>
      <c r="B355">
        <v>70735</v>
      </c>
      <c r="C355">
        <v>0</v>
      </c>
      <c r="D355">
        <v>0</v>
      </c>
      <c r="E355" t="s">
        <v>594</v>
      </c>
      <c r="F355" t="s">
        <v>595</v>
      </c>
      <c r="G355">
        <v>1</v>
      </c>
      <c r="H355" s="6">
        <v>8000000</v>
      </c>
      <c r="I355" s="7">
        <v>46192</v>
      </c>
      <c r="K355">
        <v>8</v>
      </c>
      <c r="L355" t="s">
        <v>40</v>
      </c>
      <c r="M355" t="s">
        <v>5</v>
      </c>
      <c r="N355" t="s">
        <v>41</v>
      </c>
      <c r="O355" t="s">
        <v>54</v>
      </c>
      <c r="P355" t="s">
        <v>2519</v>
      </c>
      <c r="Q355">
        <v>8</v>
      </c>
      <c r="R355">
        <v>0</v>
      </c>
      <c r="S355">
        <v>0</v>
      </c>
      <c r="U355">
        <v>640000</v>
      </c>
      <c r="V355">
        <v>640000</v>
      </c>
      <c r="W355">
        <v>0</v>
      </c>
      <c r="X355">
        <v>0</v>
      </c>
      <c r="Y355" t="s">
        <v>109</v>
      </c>
    </row>
    <row r="356" spans="1:25" x14ac:dyDescent="0.25">
      <c r="A356">
        <v>355</v>
      </c>
      <c r="B356">
        <v>70718</v>
      </c>
      <c r="C356">
        <v>0</v>
      </c>
      <c r="D356">
        <v>0</v>
      </c>
      <c r="E356" t="s">
        <v>1337</v>
      </c>
      <c r="F356" t="s">
        <v>1338</v>
      </c>
      <c r="G356">
        <v>1</v>
      </c>
      <c r="H356" s="6">
        <v>66202489</v>
      </c>
      <c r="I356" s="7">
        <v>46192</v>
      </c>
      <c r="K356">
        <v>15</v>
      </c>
      <c r="L356" t="s">
        <v>40</v>
      </c>
      <c r="M356" t="s">
        <v>5</v>
      </c>
      <c r="N356" t="s">
        <v>41</v>
      </c>
      <c r="O356" t="s">
        <v>47</v>
      </c>
      <c r="P356" t="s">
        <v>2519</v>
      </c>
      <c r="Q356">
        <v>8</v>
      </c>
      <c r="R356">
        <v>7</v>
      </c>
      <c r="S356">
        <v>0</v>
      </c>
      <c r="U356">
        <v>9930373</v>
      </c>
      <c r="V356">
        <v>5296199</v>
      </c>
      <c r="W356">
        <v>4634174</v>
      </c>
      <c r="X356">
        <v>0</v>
      </c>
      <c r="Y356" t="s">
        <v>112</v>
      </c>
    </row>
    <row r="357" spans="1:25" x14ac:dyDescent="0.25">
      <c r="A357">
        <v>356</v>
      </c>
      <c r="B357">
        <v>70697</v>
      </c>
      <c r="C357">
        <v>0</v>
      </c>
      <c r="D357">
        <v>0</v>
      </c>
      <c r="E357" t="s">
        <v>836</v>
      </c>
      <c r="F357" t="s">
        <v>837</v>
      </c>
      <c r="G357">
        <v>1</v>
      </c>
      <c r="H357" s="6">
        <v>1883421</v>
      </c>
      <c r="I357" s="7">
        <v>46192</v>
      </c>
      <c r="K357">
        <v>15</v>
      </c>
      <c r="L357" t="s">
        <v>40</v>
      </c>
      <c r="M357" t="s">
        <v>5</v>
      </c>
      <c r="N357" t="s">
        <v>41</v>
      </c>
      <c r="O357" t="s">
        <v>47</v>
      </c>
      <c r="P357" t="s">
        <v>2519</v>
      </c>
      <c r="Q357">
        <v>4</v>
      </c>
      <c r="R357">
        <v>11</v>
      </c>
      <c r="S357">
        <v>0</v>
      </c>
      <c r="U357">
        <v>282513</v>
      </c>
      <c r="V357">
        <v>75337</v>
      </c>
      <c r="W357">
        <v>207176</v>
      </c>
      <c r="X357">
        <v>0</v>
      </c>
      <c r="Y357" t="s">
        <v>109</v>
      </c>
    </row>
    <row r="358" spans="1:25" x14ac:dyDescent="0.25">
      <c r="A358">
        <v>357</v>
      </c>
      <c r="B358">
        <v>70724</v>
      </c>
      <c r="C358">
        <v>0</v>
      </c>
      <c r="D358">
        <v>0</v>
      </c>
      <c r="E358" t="s">
        <v>2607</v>
      </c>
      <c r="F358" t="s">
        <v>2608</v>
      </c>
      <c r="G358">
        <v>1</v>
      </c>
      <c r="H358" s="6">
        <v>500000</v>
      </c>
      <c r="I358" s="7">
        <v>46192</v>
      </c>
      <c r="K358">
        <v>15</v>
      </c>
      <c r="L358" t="s">
        <v>40</v>
      </c>
      <c r="M358" t="s">
        <v>1</v>
      </c>
      <c r="N358" t="s">
        <v>41</v>
      </c>
      <c r="O358" t="s">
        <v>87</v>
      </c>
      <c r="P358" t="s">
        <v>2519</v>
      </c>
      <c r="Q358">
        <v>7</v>
      </c>
      <c r="R358">
        <v>8</v>
      </c>
      <c r="S358">
        <v>0</v>
      </c>
      <c r="U358">
        <v>75000</v>
      </c>
      <c r="V358">
        <v>35000</v>
      </c>
      <c r="W358">
        <v>40000</v>
      </c>
      <c r="X358">
        <v>0</v>
      </c>
      <c r="Y358" t="s">
        <v>2520</v>
      </c>
    </row>
    <row r="359" spans="1:25" x14ac:dyDescent="0.25">
      <c r="A359">
        <v>358</v>
      </c>
      <c r="B359">
        <v>70725</v>
      </c>
      <c r="C359">
        <v>0</v>
      </c>
      <c r="D359">
        <v>0</v>
      </c>
      <c r="E359" t="s">
        <v>2607</v>
      </c>
      <c r="F359" t="s">
        <v>2608</v>
      </c>
      <c r="G359">
        <v>1</v>
      </c>
      <c r="H359" s="6">
        <v>5000000</v>
      </c>
      <c r="I359" s="7">
        <v>46192</v>
      </c>
      <c r="K359">
        <v>15</v>
      </c>
      <c r="L359" t="s">
        <v>40</v>
      </c>
      <c r="M359" t="s">
        <v>1</v>
      </c>
      <c r="N359" t="s">
        <v>41</v>
      </c>
      <c r="O359" t="s">
        <v>87</v>
      </c>
      <c r="P359" t="s">
        <v>2519</v>
      </c>
      <c r="Q359">
        <v>7</v>
      </c>
      <c r="R359">
        <v>8</v>
      </c>
      <c r="S359">
        <v>0</v>
      </c>
      <c r="U359">
        <v>750000</v>
      </c>
      <c r="V359">
        <v>350000</v>
      </c>
      <c r="W359">
        <v>400000</v>
      </c>
      <c r="X359">
        <v>0</v>
      </c>
      <c r="Y359" t="s">
        <v>2520</v>
      </c>
    </row>
    <row r="360" spans="1:25" x14ac:dyDescent="0.25">
      <c r="A360">
        <v>359</v>
      </c>
      <c r="B360">
        <v>70726</v>
      </c>
      <c r="C360">
        <v>0</v>
      </c>
      <c r="D360">
        <v>0</v>
      </c>
      <c r="E360" t="s">
        <v>2607</v>
      </c>
      <c r="F360" t="s">
        <v>2608</v>
      </c>
      <c r="G360">
        <v>1</v>
      </c>
      <c r="H360" s="6">
        <v>5000000</v>
      </c>
      <c r="I360" s="7">
        <v>46192</v>
      </c>
      <c r="K360">
        <v>15</v>
      </c>
      <c r="L360" t="s">
        <v>40</v>
      </c>
      <c r="M360" t="s">
        <v>1</v>
      </c>
      <c r="N360" t="s">
        <v>41</v>
      </c>
      <c r="O360" t="s">
        <v>87</v>
      </c>
      <c r="P360" t="s">
        <v>2519</v>
      </c>
      <c r="Q360">
        <v>7</v>
      </c>
      <c r="R360">
        <v>8</v>
      </c>
      <c r="S360">
        <v>0</v>
      </c>
      <c r="U360">
        <v>750000</v>
      </c>
      <c r="V360">
        <v>350000</v>
      </c>
      <c r="W360">
        <v>400000</v>
      </c>
      <c r="X360">
        <v>0</v>
      </c>
      <c r="Y360" t="s">
        <v>2520</v>
      </c>
    </row>
    <row r="361" spans="1:25" x14ac:dyDescent="0.25">
      <c r="A361">
        <v>360</v>
      </c>
      <c r="B361">
        <v>70727</v>
      </c>
      <c r="C361">
        <v>0</v>
      </c>
      <c r="D361">
        <v>0</v>
      </c>
      <c r="E361" t="s">
        <v>2607</v>
      </c>
      <c r="F361" t="s">
        <v>2608</v>
      </c>
      <c r="G361">
        <v>1</v>
      </c>
      <c r="H361" s="6">
        <v>5000000</v>
      </c>
      <c r="I361" s="7">
        <v>46192</v>
      </c>
      <c r="K361">
        <v>15</v>
      </c>
      <c r="L361" t="s">
        <v>40</v>
      </c>
      <c r="M361" t="s">
        <v>1</v>
      </c>
      <c r="N361" t="s">
        <v>41</v>
      </c>
      <c r="O361" t="s">
        <v>87</v>
      </c>
      <c r="P361" t="s">
        <v>2519</v>
      </c>
      <c r="Q361">
        <v>7</v>
      </c>
      <c r="R361">
        <v>8</v>
      </c>
      <c r="S361">
        <v>0</v>
      </c>
      <c r="U361">
        <v>750000</v>
      </c>
      <c r="V361">
        <v>350000</v>
      </c>
      <c r="W361">
        <v>400000</v>
      </c>
      <c r="X361">
        <v>0</v>
      </c>
      <c r="Y361" t="s">
        <v>2520</v>
      </c>
    </row>
    <row r="362" spans="1:25" x14ac:dyDescent="0.25">
      <c r="A362">
        <v>361</v>
      </c>
      <c r="B362">
        <v>70728</v>
      </c>
      <c r="C362">
        <v>0</v>
      </c>
      <c r="D362">
        <v>0</v>
      </c>
      <c r="E362" t="s">
        <v>2607</v>
      </c>
      <c r="F362" t="s">
        <v>2608</v>
      </c>
      <c r="G362">
        <v>1</v>
      </c>
      <c r="H362" s="6">
        <v>5000000</v>
      </c>
      <c r="I362" s="7">
        <v>46192</v>
      </c>
      <c r="K362">
        <v>15</v>
      </c>
      <c r="L362" t="s">
        <v>40</v>
      </c>
      <c r="M362" t="s">
        <v>1</v>
      </c>
      <c r="N362" t="s">
        <v>41</v>
      </c>
      <c r="O362" t="s">
        <v>87</v>
      </c>
      <c r="P362" t="s">
        <v>2519</v>
      </c>
      <c r="Q362">
        <v>7</v>
      </c>
      <c r="R362">
        <v>8</v>
      </c>
      <c r="S362">
        <v>0</v>
      </c>
      <c r="U362">
        <v>750000</v>
      </c>
      <c r="V362">
        <v>350000</v>
      </c>
      <c r="W362">
        <v>400000</v>
      </c>
      <c r="X362">
        <v>0</v>
      </c>
      <c r="Y362" t="s">
        <v>2520</v>
      </c>
    </row>
    <row r="363" spans="1:25" x14ac:dyDescent="0.25">
      <c r="A363">
        <v>362</v>
      </c>
      <c r="B363">
        <v>70719</v>
      </c>
      <c r="C363">
        <v>0</v>
      </c>
      <c r="D363">
        <v>0</v>
      </c>
      <c r="E363" t="s">
        <v>1335</v>
      </c>
      <c r="F363" t="s">
        <v>1336</v>
      </c>
      <c r="G363">
        <v>1</v>
      </c>
      <c r="H363" s="6">
        <v>327112</v>
      </c>
      <c r="I363" s="7">
        <v>46192</v>
      </c>
      <c r="K363">
        <v>15</v>
      </c>
      <c r="L363" t="s">
        <v>40</v>
      </c>
      <c r="M363" t="s">
        <v>5</v>
      </c>
      <c r="N363" t="s">
        <v>41</v>
      </c>
      <c r="O363" t="s">
        <v>47</v>
      </c>
      <c r="P363" t="s">
        <v>2519</v>
      </c>
      <c r="Q363">
        <v>8</v>
      </c>
      <c r="R363">
        <v>7</v>
      </c>
      <c r="S363">
        <v>0</v>
      </c>
      <c r="U363">
        <v>49067</v>
      </c>
      <c r="V363">
        <v>26169</v>
      </c>
      <c r="W363">
        <v>22898</v>
      </c>
      <c r="X363">
        <v>0</v>
      </c>
      <c r="Y363" t="s">
        <v>112</v>
      </c>
    </row>
    <row r="364" spans="1:25" x14ac:dyDescent="0.25">
      <c r="A364">
        <v>363</v>
      </c>
      <c r="B364">
        <v>70707</v>
      </c>
      <c r="C364">
        <v>0</v>
      </c>
      <c r="D364">
        <v>0</v>
      </c>
      <c r="E364" t="s">
        <v>1196</v>
      </c>
      <c r="F364" t="s">
        <v>1197</v>
      </c>
      <c r="G364">
        <v>1</v>
      </c>
      <c r="H364" s="6">
        <v>6549776</v>
      </c>
      <c r="I364" s="7">
        <v>46192</v>
      </c>
      <c r="K364">
        <v>5</v>
      </c>
      <c r="L364" t="s">
        <v>40</v>
      </c>
      <c r="M364" t="s">
        <v>9</v>
      </c>
      <c r="N364" t="s">
        <v>41</v>
      </c>
      <c r="O364" t="s">
        <v>42</v>
      </c>
      <c r="P364" t="s">
        <v>2519</v>
      </c>
      <c r="Q364">
        <v>5</v>
      </c>
      <c r="R364">
        <v>0</v>
      </c>
      <c r="S364">
        <v>0</v>
      </c>
      <c r="U364">
        <v>327489</v>
      </c>
      <c r="V364">
        <v>327489</v>
      </c>
      <c r="W364">
        <v>0</v>
      </c>
      <c r="X364">
        <v>0</v>
      </c>
      <c r="Y364" t="s">
        <v>112</v>
      </c>
    </row>
    <row r="365" spans="1:25" x14ac:dyDescent="0.25">
      <c r="A365">
        <v>364</v>
      </c>
      <c r="B365">
        <v>70696</v>
      </c>
      <c r="C365">
        <v>0</v>
      </c>
      <c r="D365">
        <v>0</v>
      </c>
      <c r="E365" t="s">
        <v>1035</v>
      </c>
      <c r="F365" t="s">
        <v>1036</v>
      </c>
      <c r="G365">
        <v>1</v>
      </c>
      <c r="H365" s="6">
        <v>9090000</v>
      </c>
      <c r="I365" s="7">
        <v>46192</v>
      </c>
      <c r="K365">
        <v>5</v>
      </c>
      <c r="L365" t="s">
        <v>40</v>
      </c>
      <c r="M365" t="s">
        <v>5</v>
      </c>
      <c r="N365" t="s">
        <v>41</v>
      </c>
      <c r="O365" t="s">
        <v>47</v>
      </c>
      <c r="P365" t="s">
        <v>2519</v>
      </c>
      <c r="Q365">
        <v>5</v>
      </c>
      <c r="R365">
        <v>0</v>
      </c>
      <c r="S365">
        <v>0</v>
      </c>
      <c r="U365">
        <v>454500</v>
      </c>
      <c r="V365">
        <v>454500</v>
      </c>
      <c r="W365">
        <v>0</v>
      </c>
      <c r="X365">
        <v>0</v>
      </c>
      <c r="Y365" t="s">
        <v>390</v>
      </c>
    </row>
    <row r="366" spans="1:25" x14ac:dyDescent="0.25">
      <c r="A366">
        <v>365</v>
      </c>
      <c r="B366">
        <v>70698</v>
      </c>
      <c r="C366">
        <v>0</v>
      </c>
      <c r="D366">
        <v>0</v>
      </c>
      <c r="E366" t="s">
        <v>634</v>
      </c>
      <c r="F366" t="s">
        <v>635</v>
      </c>
      <c r="G366">
        <v>1</v>
      </c>
      <c r="H366" s="6">
        <v>828543</v>
      </c>
      <c r="I366" s="7">
        <v>46192</v>
      </c>
      <c r="K366">
        <v>15</v>
      </c>
      <c r="L366" t="s">
        <v>40</v>
      </c>
      <c r="M366" t="s">
        <v>5</v>
      </c>
      <c r="N366" t="s">
        <v>41</v>
      </c>
      <c r="O366" t="s">
        <v>47</v>
      </c>
      <c r="P366" t="s">
        <v>2519</v>
      </c>
      <c r="Q366">
        <v>4</v>
      </c>
      <c r="R366">
        <v>11</v>
      </c>
      <c r="S366">
        <v>0</v>
      </c>
      <c r="U366">
        <v>124281</v>
      </c>
      <c r="V366">
        <v>33142</v>
      </c>
      <c r="W366">
        <v>91140</v>
      </c>
      <c r="X366">
        <v>0</v>
      </c>
      <c r="Y366" t="s">
        <v>109</v>
      </c>
    </row>
    <row r="367" spans="1:25" x14ac:dyDescent="0.25">
      <c r="A367">
        <v>366</v>
      </c>
      <c r="B367">
        <v>70708</v>
      </c>
      <c r="C367">
        <v>0</v>
      </c>
      <c r="D367">
        <v>0</v>
      </c>
      <c r="E367" t="s">
        <v>1216</v>
      </c>
      <c r="F367" t="s">
        <v>1217</v>
      </c>
      <c r="G367">
        <v>1</v>
      </c>
      <c r="H367" s="6">
        <v>1756954</v>
      </c>
      <c r="I367" s="7">
        <v>46192</v>
      </c>
      <c r="K367">
        <v>5</v>
      </c>
      <c r="L367" t="s">
        <v>40</v>
      </c>
      <c r="M367" t="s">
        <v>9</v>
      </c>
      <c r="N367" t="s">
        <v>41</v>
      </c>
      <c r="O367" t="s">
        <v>42</v>
      </c>
      <c r="P367" t="s">
        <v>2519</v>
      </c>
      <c r="Q367">
        <v>5</v>
      </c>
      <c r="R367">
        <v>0</v>
      </c>
      <c r="S367">
        <v>0</v>
      </c>
      <c r="U367">
        <v>87848</v>
      </c>
      <c r="V367">
        <v>87848</v>
      </c>
      <c r="W367">
        <v>0</v>
      </c>
      <c r="X367">
        <v>0</v>
      </c>
      <c r="Y367" t="s">
        <v>112</v>
      </c>
    </row>
    <row r="368" spans="1:25" x14ac:dyDescent="0.25">
      <c r="A368">
        <v>367</v>
      </c>
      <c r="B368">
        <v>69356</v>
      </c>
      <c r="C368">
        <v>0</v>
      </c>
      <c r="D368">
        <v>0</v>
      </c>
      <c r="E368" t="s">
        <v>1459</v>
      </c>
      <c r="F368" t="s">
        <v>1460</v>
      </c>
      <c r="G368">
        <v>1</v>
      </c>
      <c r="H368" s="6">
        <v>5000000</v>
      </c>
      <c r="I368" s="7">
        <v>46192</v>
      </c>
      <c r="K368">
        <v>15</v>
      </c>
      <c r="L368" t="s">
        <v>40</v>
      </c>
      <c r="M368" t="s">
        <v>5</v>
      </c>
      <c r="N368" t="s">
        <v>41</v>
      </c>
      <c r="O368" t="s">
        <v>54</v>
      </c>
      <c r="P368" t="s">
        <v>2519</v>
      </c>
      <c r="Q368">
        <v>3.3</v>
      </c>
      <c r="R368">
        <v>11.7</v>
      </c>
      <c r="S368">
        <v>0</v>
      </c>
      <c r="U368">
        <v>750000</v>
      </c>
      <c r="V368">
        <v>165000</v>
      </c>
      <c r="W368">
        <v>585000</v>
      </c>
      <c r="X368">
        <v>0</v>
      </c>
      <c r="Y368" t="s">
        <v>48</v>
      </c>
    </row>
    <row r="369" spans="1:25" x14ac:dyDescent="0.25">
      <c r="A369">
        <v>368</v>
      </c>
      <c r="B369">
        <v>70704</v>
      </c>
      <c r="C369">
        <v>0</v>
      </c>
      <c r="D369">
        <v>0</v>
      </c>
      <c r="E369" t="s">
        <v>1190</v>
      </c>
      <c r="F369" t="s">
        <v>1191</v>
      </c>
      <c r="G369">
        <v>1</v>
      </c>
      <c r="H369" s="6">
        <v>252147</v>
      </c>
      <c r="I369" s="7">
        <v>46192</v>
      </c>
      <c r="K369">
        <v>5</v>
      </c>
      <c r="L369" t="s">
        <v>40</v>
      </c>
      <c r="M369" t="s">
        <v>9</v>
      </c>
      <c r="N369" t="s">
        <v>41</v>
      </c>
      <c r="O369" t="s">
        <v>42</v>
      </c>
      <c r="P369" t="s">
        <v>2519</v>
      </c>
      <c r="Q369">
        <v>5</v>
      </c>
      <c r="R369">
        <v>0</v>
      </c>
      <c r="S369">
        <v>0</v>
      </c>
      <c r="U369">
        <v>12607</v>
      </c>
      <c r="V369">
        <v>12607</v>
      </c>
      <c r="W369">
        <v>0</v>
      </c>
      <c r="X369">
        <v>0</v>
      </c>
      <c r="Y369" t="s">
        <v>44</v>
      </c>
    </row>
    <row r="370" spans="1:25" x14ac:dyDescent="0.25">
      <c r="A370">
        <v>369</v>
      </c>
      <c r="B370">
        <v>70703</v>
      </c>
      <c r="C370">
        <v>0</v>
      </c>
      <c r="D370">
        <v>0</v>
      </c>
      <c r="E370" t="s">
        <v>1188</v>
      </c>
      <c r="F370" t="s">
        <v>1189</v>
      </c>
      <c r="G370">
        <v>1</v>
      </c>
      <c r="H370" s="6">
        <v>1310433</v>
      </c>
      <c r="I370" s="7">
        <v>46192</v>
      </c>
      <c r="K370">
        <v>5</v>
      </c>
      <c r="L370" t="s">
        <v>40</v>
      </c>
      <c r="M370" t="s">
        <v>9</v>
      </c>
      <c r="N370" t="s">
        <v>41</v>
      </c>
      <c r="O370" t="s">
        <v>42</v>
      </c>
      <c r="P370" t="s">
        <v>2519</v>
      </c>
      <c r="Q370">
        <v>5</v>
      </c>
      <c r="R370">
        <v>0</v>
      </c>
      <c r="S370">
        <v>0</v>
      </c>
      <c r="U370">
        <v>65522</v>
      </c>
      <c r="V370">
        <v>65522</v>
      </c>
      <c r="W370">
        <v>0</v>
      </c>
      <c r="X370">
        <v>0</v>
      </c>
      <c r="Y370" t="s">
        <v>44</v>
      </c>
    </row>
    <row r="371" spans="1:25" x14ac:dyDescent="0.25">
      <c r="A371">
        <v>370</v>
      </c>
      <c r="B371">
        <v>70705</v>
      </c>
      <c r="C371">
        <v>0</v>
      </c>
      <c r="D371">
        <v>0</v>
      </c>
      <c r="E371" t="s">
        <v>1175</v>
      </c>
      <c r="F371" t="s">
        <v>1176</v>
      </c>
      <c r="G371">
        <v>1</v>
      </c>
      <c r="H371" s="6">
        <v>187320</v>
      </c>
      <c r="I371" s="7">
        <v>46192</v>
      </c>
      <c r="K371">
        <v>5</v>
      </c>
      <c r="L371" t="s">
        <v>40</v>
      </c>
      <c r="M371" t="s">
        <v>9</v>
      </c>
      <c r="N371" t="s">
        <v>41</v>
      </c>
      <c r="O371" t="s">
        <v>42</v>
      </c>
      <c r="P371" t="s">
        <v>2519</v>
      </c>
      <c r="Q371">
        <v>5</v>
      </c>
      <c r="R371">
        <v>0</v>
      </c>
      <c r="S371">
        <v>0</v>
      </c>
      <c r="U371">
        <v>9366</v>
      </c>
      <c r="V371">
        <v>9366</v>
      </c>
      <c r="W371">
        <v>0</v>
      </c>
      <c r="X371">
        <v>0</v>
      </c>
      <c r="Y371" t="s">
        <v>44</v>
      </c>
    </row>
    <row r="372" spans="1:25" x14ac:dyDescent="0.25">
      <c r="A372">
        <v>371</v>
      </c>
      <c r="B372">
        <v>70732</v>
      </c>
      <c r="C372">
        <v>0</v>
      </c>
      <c r="D372">
        <v>0</v>
      </c>
      <c r="E372" t="s">
        <v>1554</v>
      </c>
      <c r="F372" t="s">
        <v>1555</v>
      </c>
      <c r="G372">
        <v>1</v>
      </c>
      <c r="H372" s="6">
        <v>4500000</v>
      </c>
      <c r="I372" s="7">
        <v>46192</v>
      </c>
      <c r="K372">
        <v>8</v>
      </c>
      <c r="L372" t="s">
        <v>40</v>
      </c>
      <c r="M372" t="s">
        <v>5</v>
      </c>
      <c r="N372" t="s">
        <v>41</v>
      </c>
      <c r="O372" t="s">
        <v>57</v>
      </c>
      <c r="P372" t="s">
        <v>2519</v>
      </c>
      <c r="Q372">
        <v>8</v>
      </c>
      <c r="R372">
        <v>0</v>
      </c>
      <c r="S372">
        <v>0</v>
      </c>
      <c r="U372">
        <v>360000</v>
      </c>
      <c r="V372">
        <v>360000</v>
      </c>
      <c r="W372">
        <v>0</v>
      </c>
      <c r="X372">
        <v>0</v>
      </c>
      <c r="Y372" t="s">
        <v>48</v>
      </c>
    </row>
    <row r="373" spans="1:25" x14ac:dyDescent="0.25">
      <c r="A373">
        <v>372</v>
      </c>
      <c r="B373">
        <v>70699</v>
      </c>
      <c r="C373">
        <v>0</v>
      </c>
      <c r="D373">
        <v>0</v>
      </c>
      <c r="E373" t="s">
        <v>1850</v>
      </c>
      <c r="F373" t="s">
        <v>1851</v>
      </c>
      <c r="G373">
        <v>1</v>
      </c>
      <c r="H373" s="6">
        <v>730435</v>
      </c>
      <c r="I373" s="7">
        <v>46192</v>
      </c>
      <c r="K373">
        <v>8</v>
      </c>
      <c r="L373" t="s">
        <v>40</v>
      </c>
      <c r="M373" t="s">
        <v>5</v>
      </c>
      <c r="N373" t="s">
        <v>41</v>
      </c>
      <c r="O373" t="s">
        <v>57</v>
      </c>
      <c r="P373" t="s">
        <v>2519</v>
      </c>
      <c r="Q373">
        <v>8</v>
      </c>
      <c r="R373">
        <v>0</v>
      </c>
      <c r="S373">
        <v>0</v>
      </c>
      <c r="U373">
        <v>58435</v>
      </c>
      <c r="V373">
        <v>58435</v>
      </c>
      <c r="W373">
        <v>0</v>
      </c>
      <c r="X373">
        <v>0</v>
      </c>
      <c r="Y373" t="s">
        <v>109</v>
      </c>
    </row>
    <row r="374" spans="1:25" x14ac:dyDescent="0.25">
      <c r="A374">
        <v>373</v>
      </c>
      <c r="B374">
        <v>70717</v>
      </c>
      <c r="C374">
        <v>0</v>
      </c>
      <c r="D374">
        <v>0</v>
      </c>
      <c r="E374" t="s">
        <v>1315</v>
      </c>
      <c r="F374" t="s">
        <v>1316</v>
      </c>
      <c r="G374">
        <v>1</v>
      </c>
      <c r="H374" s="6">
        <v>414173</v>
      </c>
      <c r="I374" s="7">
        <v>46192</v>
      </c>
      <c r="K374">
        <v>15</v>
      </c>
      <c r="L374" t="s">
        <v>40</v>
      </c>
      <c r="M374" t="s">
        <v>5</v>
      </c>
      <c r="N374" t="s">
        <v>41</v>
      </c>
      <c r="O374" t="s">
        <v>47</v>
      </c>
      <c r="P374" t="s">
        <v>2519</v>
      </c>
      <c r="Q374">
        <v>8</v>
      </c>
      <c r="R374">
        <v>7</v>
      </c>
      <c r="S374">
        <v>0</v>
      </c>
      <c r="U374">
        <v>62126</v>
      </c>
      <c r="V374">
        <v>33134</v>
      </c>
      <c r="W374">
        <v>28992</v>
      </c>
      <c r="X374">
        <v>0</v>
      </c>
      <c r="Y374" t="s">
        <v>112</v>
      </c>
    </row>
    <row r="375" spans="1:25" x14ac:dyDescent="0.25">
      <c r="A375">
        <v>374</v>
      </c>
      <c r="B375">
        <v>70706</v>
      </c>
      <c r="C375">
        <v>0</v>
      </c>
      <c r="D375">
        <v>0</v>
      </c>
      <c r="E375" t="s">
        <v>2626</v>
      </c>
      <c r="F375" t="s">
        <v>2627</v>
      </c>
      <c r="G375">
        <v>1</v>
      </c>
      <c r="H375" s="6">
        <v>25278</v>
      </c>
      <c r="I375" s="7">
        <v>46192</v>
      </c>
      <c r="K375">
        <v>5</v>
      </c>
      <c r="L375" t="s">
        <v>40</v>
      </c>
      <c r="M375" t="s">
        <v>9</v>
      </c>
      <c r="N375" t="s">
        <v>41</v>
      </c>
      <c r="O375" t="s">
        <v>42</v>
      </c>
      <c r="P375" t="s">
        <v>2519</v>
      </c>
      <c r="Q375">
        <v>5</v>
      </c>
      <c r="R375">
        <v>0</v>
      </c>
      <c r="S375">
        <v>0</v>
      </c>
      <c r="U375">
        <v>1264</v>
      </c>
      <c r="V375">
        <v>1264</v>
      </c>
      <c r="W375">
        <v>0</v>
      </c>
      <c r="X375">
        <v>0</v>
      </c>
      <c r="Y375" t="s">
        <v>2086</v>
      </c>
    </row>
    <row r="376" spans="1:25" x14ac:dyDescent="0.25">
      <c r="A376">
        <v>375</v>
      </c>
      <c r="B376">
        <v>70734</v>
      </c>
      <c r="C376">
        <v>0</v>
      </c>
      <c r="D376">
        <v>0</v>
      </c>
      <c r="E376" t="s">
        <v>491</v>
      </c>
      <c r="F376" t="s">
        <v>492</v>
      </c>
      <c r="G376">
        <v>1</v>
      </c>
      <c r="H376" s="6">
        <v>7000000</v>
      </c>
      <c r="I376" s="7">
        <v>46192</v>
      </c>
      <c r="K376">
        <v>13</v>
      </c>
      <c r="L376" t="s">
        <v>40</v>
      </c>
      <c r="M376" t="s">
        <v>5</v>
      </c>
      <c r="N376" t="s">
        <v>41</v>
      </c>
      <c r="O376" t="s">
        <v>47</v>
      </c>
      <c r="P376" t="s">
        <v>2519</v>
      </c>
      <c r="Q376">
        <v>13</v>
      </c>
      <c r="R376">
        <v>0</v>
      </c>
      <c r="S376">
        <v>0</v>
      </c>
      <c r="U376">
        <v>910000</v>
      </c>
      <c r="V376">
        <v>910000</v>
      </c>
      <c r="W376">
        <v>0</v>
      </c>
      <c r="X376">
        <v>0</v>
      </c>
      <c r="Y376" t="s">
        <v>109</v>
      </c>
    </row>
    <row r="377" spans="1:25" x14ac:dyDescent="0.25">
      <c r="A377">
        <v>376</v>
      </c>
      <c r="B377">
        <v>70713</v>
      </c>
      <c r="C377">
        <v>0</v>
      </c>
      <c r="D377">
        <v>0</v>
      </c>
      <c r="E377" t="s">
        <v>1254</v>
      </c>
      <c r="F377" t="s">
        <v>1255</v>
      </c>
      <c r="G377">
        <v>1</v>
      </c>
      <c r="H377" s="6">
        <v>1444960</v>
      </c>
      <c r="I377" s="7">
        <v>46192</v>
      </c>
      <c r="K377">
        <v>5</v>
      </c>
      <c r="L377" t="s">
        <v>40</v>
      </c>
      <c r="M377" t="s">
        <v>9</v>
      </c>
      <c r="N377" t="s">
        <v>41</v>
      </c>
      <c r="O377" t="s">
        <v>42</v>
      </c>
      <c r="P377" t="s">
        <v>2519</v>
      </c>
      <c r="Q377">
        <v>5</v>
      </c>
      <c r="R377">
        <v>0</v>
      </c>
      <c r="S377">
        <v>0</v>
      </c>
      <c r="U377">
        <v>72248</v>
      </c>
      <c r="V377">
        <v>72248</v>
      </c>
      <c r="W377">
        <v>0</v>
      </c>
      <c r="X377">
        <v>0</v>
      </c>
      <c r="Y377" t="s">
        <v>44</v>
      </c>
    </row>
    <row r="378" spans="1:25" x14ac:dyDescent="0.25">
      <c r="A378">
        <v>377</v>
      </c>
      <c r="B378">
        <v>70714</v>
      </c>
      <c r="C378">
        <v>0</v>
      </c>
      <c r="D378">
        <v>0</v>
      </c>
      <c r="E378" t="s">
        <v>1256</v>
      </c>
      <c r="F378" t="s">
        <v>1257</v>
      </c>
      <c r="G378">
        <v>1</v>
      </c>
      <c r="H378" s="6">
        <v>1736432</v>
      </c>
      <c r="I378" s="7">
        <v>46192</v>
      </c>
      <c r="K378">
        <v>5</v>
      </c>
      <c r="L378" t="s">
        <v>40</v>
      </c>
      <c r="M378" t="s">
        <v>9</v>
      </c>
      <c r="N378" t="s">
        <v>41</v>
      </c>
      <c r="O378" t="s">
        <v>42</v>
      </c>
      <c r="P378" t="s">
        <v>2519</v>
      </c>
      <c r="Q378">
        <v>5</v>
      </c>
      <c r="R378">
        <v>0</v>
      </c>
      <c r="S378">
        <v>0</v>
      </c>
      <c r="U378">
        <v>86822</v>
      </c>
      <c r="V378">
        <v>86822</v>
      </c>
      <c r="W378">
        <v>0</v>
      </c>
      <c r="X378">
        <v>0</v>
      </c>
      <c r="Y378" t="s">
        <v>44</v>
      </c>
    </row>
    <row r="379" spans="1:25" x14ac:dyDescent="0.25">
      <c r="A379">
        <v>378</v>
      </c>
      <c r="B379">
        <v>70715</v>
      </c>
      <c r="C379">
        <v>0</v>
      </c>
      <c r="D379">
        <v>0</v>
      </c>
      <c r="E379" t="s">
        <v>1258</v>
      </c>
      <c r="F379" t="s">
        <v>1259</v>
      </c>
      <c r="G379">
        <v>1</v>
      </c>
      <c r="H379" s="6">
        <v>925653</v>
      </c>
      <c r="I379" s="7">
        <v>46192</v>
      </c>
      <c r="K379">
        <v>5</v>
      </c>
      <c r="L379" t="s">
        <v>40</v>
      </c>
      <c r="M379" t="s">
        <v>9</v>
      </c>
      <c r="N379" t="s">
        <v>41</v>
      </c>
      <c r="O379" t="s">
        <v>42</v>
      </c>
      <c r="P379" t="s">
        <v>2519</v>
      </c>
      <c r="Q379">
        <v>5</v>
      </c>
      <c r="R379">
        <v>0</v>
      </c>
      <c r="S379">
        <v>0</v>
      </c>
      <c r="U379">
        <v>46283</v>
      </c>
      <c r="V379">
        <v>46283</v>
      </c>
      <c r="W379">
        <v>0</v>
      </c>
      <c r="X379">
        <v>0</v>
      </c>
      <c r="Y379" t="s">
        <v>44</v>
      </c>
    </row>
    <row r="380" spans="1:25" x14ac:dyDescent="0.25">
      <c r="A380">
        <v>379</v>
      </c>
      <c r="B380">
        <v>70716</v>
      </c>
      <c r="C380">
        <v>0</v>
      </c>
      <c r="D380">
        <v>0</v>
      </c>
      <c r="E380" t="s">
        <v>1260</v>
      </c>
      <c r="F380" t="s">
        <v>1261</v>
      </c>
      <c r="G380">
        <v>1</v>
      </c>
      <c r="H380" s="6">
        <v>1752284</v>
      </c>
      <c r="I380" s="7">
        <v>46192</v>
      </c>
      <c r="K380">
        <v>5</v>
      </c>
      <c r="L380" t="s">
        <v>40</v>
      </c>
      <c r="M380" t="s">
        <v>9</v>
      </c>
      <c r="N380" t="s">
        <v>41</v>
      </c>
      <c r="O380" t="s">
        <v>42</v>
      </c>
      <c r="P380" t="s">
        <v>2519</v>
      </c>
      <c r="Q380">
        <v>5</v>
      </c>
      <c r="R380">
        <v>0</v>
      </c>
      <c r="S380">
        <v>0</v>
      </c>
      <c r="U380">
        <v>87614</v>
      </c>
      <c r="V380">
        <v>87614</v>
      </c>
      <c r="W380">
        <v>0</v>
      </c>
      <c r="X380">
        <v>0</v>
      </c>
      <c r="Y380" t="s">
        <v>44</v>
      </c>
    </row>
    <row r="381" spans="1:25" x14ac:dyDescent="0.25">
      <c r="A381">
        <v>380</v>
      </c>
      <c r="B381">
        <v>70712</v>
      </c>
      <c r="C381">
        <v>0</v>
      </c>
      <c r="D381">
        <v>0</v>
      </c>
      <c r="E381" t="s">
        <v>1250</v>
      </c>
      <c r="F381" t="s">
        <v>1251</v>
      </c>
      <c r="G381">
        <v>1</v>
      </c>
      <c r="H381" s="6">
        <v>1916543</v>
      </c>
      <c r="I381" s="7">
        <v>46192</v>
      </c>
      <c r="K381">
        <v>5</v>
      </c>
      <c r="L381" t="s">
        <v>40</v>
      </c>
      <c r="M381" t="s">
        <v>9</v>
      </c>
      <c r="N381" t="s">
        <v>41</v>
      </c>
      <c r="O381" t="s">
        <v>42</v>
      </c>
      <c r="P381" t="s">
        <v>2519</v>
      </c>
      <c r="Q381">
        <v>5</v>
      </c>
      <c r="R381">
        <v>0</v>
      </c>
      <c r="S381">
        <v>0</v>
      </c>
      <c r="U381">
        <v>95827</v>
      </c>
      <c r="V381">
        <v>95827</v>
      </c>
      <c r="W381">
        <v>0</v>
      </c>
      <c r="X381">
        <v>0</v>
      </c>
      <c r="Y381" t="s">
        <v>44</v>
      </c>
    </row>
    <row r="382" spans="1:25" x14ac:dyDescent="0.25">
      <c r="A382">
        <v>381</v>
      </c>
      <c r="B382">
        <v>70700</v>
      </c>
      <c r="C382">
        <v>0</v>
      </c>
      <c r="D382">
        <v>0</v>
      </c>
      <c r="E382" t="s">
        <v>1410</v>
      </c>
      <c r="F382" t="s">
        <v>1411</v>
      </c>
      <c r="G382">
        <v>1</v>
      </c>
      <c r="H382" s="6">
        <v>2795548</v>
      </c>
      <c r="I382" s="7">
        <v>46192</v>
      </c>
      <c r="K382">
        <v>7</v>
      </c>
      <c r="L382" t="s">
        <v>40</v>
      </c>
      <c r="M382" t="s">
        <v>5</v>
      </c>
      <c r="N382" t="s">
        <v>41</v>
      </c>
      <c r="O382" t="s">
        <v>77</v>
      </c>
      <c r="P382" t="s">
        <v>2519</v>
      </c>
      <c r="Q382">
        <v>7</v>
      </c>
      <c r="R382">
        <v>0</v>
      </c>
      <c r="S382">
        <v>0</v>
      </c>
      <c r="U382">
        <v>195688</v>
      </c>
      <c r="V382">
        <v>195688</v>
      </c>
      <c r="W382">
        <v>0</v>
      </c>
      <c r="X382">
        <v>0</v>
      </c>
      <c r="Y382" t="s">
        <v>437</v>
      </c>
    </row>
    <row r="383" spans="1:25" x14ac:dyDescent="0.25">
      <c r="A383">
        <v>382</v>
      </c>
      <c r="B383">
        <v>70720</v>
      </c>
      <c r="C383">
        <v>0</v>
      </c>
      <c r="D383">
        <v>0</v>
      </c>
      <c r="E383" t="s">
        <v>1351</v>
      </c>
      <c r="F383" t="s">
        <v>1352</v>
      </c>
      <c r="G383">
        <v>1</v>
      </c>
      <c r="H383" s="6">
        <v>17239418</v>
      </c>
      <c r="I383" s="7">
        <v>46192</v>
      </c>
      <c r="K383">
        <v>15</v>
      </c>
      <c r="L383" t="s">
        <v>40</v>
      </c>
      <c r="M383" t="s">
        <v>5</v>
      </c>
      <c r="N383" t="s">
        <v>41</v>
      </c>
      <c r="O383" t="s">
        <v>47</v>
      </c>
      <c r="P383" t="s">
        <v>2519</v>
      </c>
      <c r="Q383">
        <v>8</v>
      </c>
      <c r="R383">
        <v>7</v>
      </c>
      <c r="S383">
        <v>0</v>
      </c>
      <c r="U383">
        <v>2585913</v>
      </c>
      <c r="V383">
        <v>1379153</v>
      </c>
      <c r="W383">
        <v>1206759</v>
      </c>
      <c r="X383">
        <v>0</v>
      </c>
      <c r="Y383" t="s">
        <v>112</v>
      </c>
    </row>
    <row r="384" spans="1:25" x14ac:dyDescent="0.25">
      <c r="A384">
        <v>383</v>
      </c>
      <c r="B384">
        <v>70710</v>
      </c>
      <c r="C384">
        <v>0</v>
      </c>
      <c r="D384">
        <v>0</v>
      </c>
      <c r="E384" t="s">
        <v>1276</v>
      </c>
      <c r="F384" t="s">
        <v>1277</v>
      </c>
      <c r="G384">
        <v>1</v>
      </c>
      <c r="H384" s="6">
        <v>4119542</v>
      </c>
      <c r="I384" s="7">
        <v>46192</v>
      </c>
      <c r="K384">
        <v>5</v>
      </c>
      <c r="L384" t="s">
        <v>40</v>
      </c>
      <c r="M384" t="s">
        <v>9</v>
      </c>
      <c r="N384" t="s">
        <v>41</v>
      </c>
      <c r="O384" t="s">
        <v>42</v>
      </c>
      <c r="P384" t="s">
        <v>2519</v>
      </c>
      <c r="Q384">
        <v>5</v>
      </c>
      <c r="R384">
        <v>0</v>
      </c>
      <c r="S384">
        <v>0</v>
      </c>
      <c r="U384">
        <v>205977</v>
      </c>
      <c r="V384">
        <v>205977</v>
      </c>
      <c r="W384">
        <v>0</v>
      </c>
      <c r="X384">
        <v>0</v>
      </c>
      <c r="Y384" t="s">
        <v>44</v>
      </c>
    </row>
    <row r="385" spans="1:25" x14ac:dyDescent="0.25">
      <c r="A385">
        <v>384</v>
      </c>
      <c r="B385">
        <v>70711</v>
      </c>
      <c r="C385">
        <v>0</v>
      </c>
      <c r="D385">
        <v>0</v>
      </c>
      <c r="E385" t="s">
        <v>1278</v>
      </c>
      <c r="F385" t="s">
        <v>1279</v>
      </c>
      <c r="G385">
        <v>1</v>
      </c>
      <c r="H385" s="6">
        <v>1248201</v>
      </c>
      <c r="I385" s="7">
        <v>46192</v>
      </c>
      <c r="K385">
        <v>5</v>
      </c>
      <c r="L385" t="s">
        <v>40</v>
      </c>
      <c r="M385" t="s">
        <v>9</v>
      </c>
      <c r="N385" t="s">
        <v>41</v>
      </c>
      <c r="O385" t="s">
        <v>42</v>
      </c>
      <c r="P385" t="s">
        <v>2519</v>
      </c>
      <c r="Q385">
        <v>5</v>
      </c>
      <c r="R385">
        <v>0</v>
      </c>
      <c r="S385">
        <v>0</v>
      </c>
      <c r="U385">
        <v>62410</v>
      </c>
      <c r="V385">
        <v>62410</v>
      </c>
      <c r="W385">
        <v>0</v>
      </c>
      <c r="X385">
        <v>0</v>
      </c>
      <c r="Y385" t="s">
        <v>44</v>
      </c>
    </row>
    <row r="386" spans="1:25" x14ac:dyDescent="0.25">
      <c r="A386">
        <v>385</v>
      </c>
      <c r="B386">
        <v>70702</v>
      </c>
      <c r="C386">
        <v>0</v>
      </c>
      <c r="D386">
        <v>0</v>
      </c>
      <c r="E386" t="s">
        <v>539</v>
      </c>
      <c r="F386" t="s">
        <v>540</v>
      </c>
      <c r="G386">
        <v>1</v>
      </c>
      <c r="H386" s="6">
        <v>21837046</v>
      </c>
      <c r="I386" s="7">
        <v>46192</v>
      </c>
      <c r="K386">
        <v>15</v>
      </c>
      <c r="L386" t="s">
        <v>40</v>
      </c>
      <c r="M386" t="s">
        <v>5</v>
      </c>
      <c r="N386" t="s">
        <v>41</v>
      </c>
      <c r="O386" t="s">
        <v>47</v>
      </c>
      <c r="P386" t="s">
        <v>2519</v>
      </c>
      <c r="Q386">
        <v>4</v>
      </c>
      <c r="R386">
        <v>11</v>
      </c>
      <c r="S386">
        <v>0</v>
      </c>
      <c r="U386">
        <v>3275557</v>
      </c>
      <c r="V386">
        <v>873482</v>
      </c>
      <c r="W386">
        <v>2402075</v>
      </c>
      <c r="X386">
        <v>0</v>
      </c>
      <c r="Y386" t="s">
        <v>109</v>
      </c>
    </row>
    <row r="387" spans="1:25" x14ac:dyDescent="0.25">
      <c r="A387">
        <v>386</v>
      </c>
      <c r="B387">
        <v>70709</v>
      </c>
      <c r="C387">
        <v>0</v>
      </c>
      <c r="D387">
        <v>0</v>
      </c>
      <c r="E387" t="s">
        <v>1272</v>
      </c>
      <c r="F387" t="s">
        <v>1273</v>
      </c>
      <c r="G387">
        <v>1</v>
      </c>
      <c r="H387" s="6">
        <v>1421649</v>
      </c>
      <c r="I387" s="7">
        <v>46192</v>
      </c>
      <c r="K387">
        <v>5</v>
      </c>
      <c r="L387" t="s">
        <v>40</v>
      </c>
      <c r="M387" t="s">
        <v>9</v>
      </c>
      <c r="N387" t="s">
        <v>41</v>
      </c>
      <c r="O387" t="s">
        <v>42</v>
      </c>
      <c r="P387" t="s">
        <v>2519</v>
      </c>
      <c r="Q387">
        <v>5</v>
      </c>
      <c r="R387">
        <v>0</v>
      </c>
      <c r="S387">
        <v>0</v>
      </c>
      <c r="U387">
        <v>71082</v>
      </c>
      <c r="V387">
        <v>71082</v>
      </c>
      <c r="W387">
        <v>0</v>
      </c>
      <c r="X387">
        <v>0</v>
      </c>
      <c r="Y387" t="s">
        <v>44</v>
      </c>
    </row>
    <row r="388" spans="1:25" x14ac:dyDescent="0.25">
      <c r="A388">
        <v>387</v>
      </c>
      <c r="B388">
        <v>70686</v>
      </c>
      <c r="C388">
        <v>0</v>
      </c>
      <c r="D388">
        <v>0</v>
      </c>
      <c r="E388" t="s">
        <v>535</v>
      </c>
      <c r="F388" t="s">
        <v>536</v>
      </c>
      <c r="G388">
        <v>1</v>
      </c>
      <c r="H388" s="6">
        <v>18215067</v>
      </c>
      <c r="I388" s="7">
        <v>46191</v>
      </c>
      <c r="K388">
        <v>15</v>
      </c>
      <c r="L388" t="s">
        <v>40</v>
      </c>
      <c r="M388" t="s">
        <v>9</v>
      </c>
      <c r="N388" t="s">
        <v>41</v>
      </c>
      <c r="O388" t="s">
        <v>42</v>
      </c>
      <c r="P388" t="s">
        <v>2519</v>
      </c>
      <c r="Q388">
        <v>5</v>
      </c>
      <c r="R388">
        <v>10</v>
      </c>
      <c r="S388">
        <v>0</v>
      </c>
      <c r="U388">
        <v>2732260</v>
      </c>
      <c r="V388">
        <v>910753</v>
      </c>
      <c r="W388">
        <v>1821507</v>
      </c>
      <c r="X388">
        <v>0</v>
      </c>
      <c r="Y388" t="s">
        <v>109</v>
      </c>
    </row>
    <row r="389" spans="1:25" x14ac:dyDescent="0.25">
      <c r="A389">
        <v>388</v>
      </c>
      <c r="B389">
        <v>69990</v>
      </c>
      <c r="C389">
        <v>0</v>
      </c>
      <c r="D389">
        <v>0</v>
      </c>
      <c r="E389" t="s">
        <v>916</v>
      </c>
      <c r="F389" t="s">
        <v>917</v>
      </c>
      <c r="G389">
        <v>1</v>
      </c>
      <c r="H389" s="6">
        <v>300000000</v>
      </c>
      <c r="I389" s="7">
        <v>46191</v>
      </c>
      <c r="K389">
        <v>15</v>
      </c>
      <c r="L389" t="s">
        <v>40</v>
      </c>
      <c r="M389" t="s">
        <v>5</v>
      </c>
      <c r="N389" t="s">
        <v>41</v>
      </c>
      <c r="O389" t="s">
        <v>54</v>
      </c>
      <c r="P389" t="s">
        <v>2519</v>
      </c>
      <c r="Q389">
        <v>5</v>
      </c>
      <c r="R389">
        <v>10</v>
      </c>
      <c r="S389">
        <v>0</v>
      </c>
      <c r="U389">
        <v>45000000</v>
      </c>
      <c r="V389">
        <v>15000000</v>
      </c>
      <c r="W389">
        <v>30000000</v>
      </c>
      <c r="X389">
        <v>0</v>
      </c>
      <c r="Y389" t="s">
        <v>48</v>
      </c>
    </row>
    <row r="390" spans="1:25" x14ac:dyDescent="0.25">
      <c r="A390">
        <v>389</v>
      </c>
      <c r="B390">
        <v>70687</v>
      </c>
      <c r="C390">
        <v>0</v>
      </c>
      <c r="D390">
        <v>0</v>
      </c>
      <c r="E390" t="s">
        <v>735</v>
      </c>
      <c r="F390" t="s">
        <v>736</v>
      </c>
      <c r="G390">
        <v>1</v>
      </c>
      <c r="H390" s="6">
        <v>5000000</v>
      </c>
      <c r="I390" s="7">
        <v>46191</v>
      </c>
      <c r="K390">
        <v>7</v>
      </c>
      <c r="L390" t="s">
        <v>40</v>
      </c>
      <c r="M390" t="s">
        <v>5</v>
      </c>
      <c r="N390" t="s">
        <v>41</v>
      </c>
      <c r="O390" t="s">
        <v>77</v>
      </c>
      <c r="P390" t="s">
        <v>2519</v>
      </c>
      <c r="Q390">
        <v>7</v>
      </c>
      <c r="R390">
        <v>0</v>
      </c>
      <c r="S390">
        <v>0</v>
      </c>
      <c r="U390">
        <v>350000</v>
      </c>
      <c r="V390">
        <v>350000</v>
      </c>
      <c r="W390">
        <v>0</v>
      </c>
      <c r="X390">
        <v>0</v>
      </c>
      <c r="Y390" t="s">
        <v>48</v>
      </c>
    </row>
    <row r="391" spans="1:25" x14ac:dyDescent="0.25">
      <c r="A391">
        <v>390</v>
      </c>
      <c r="B391">
        <v>70688</v>
      </c>
      <c r="C391">
        <v>0</v>
      </c>
      <c r="D391">
        <v>0</v>
      </c>
      <c r="E391" t="s">
        <v>735</v>
      </c>
      <c r="F391" t="s">
        <v>736</v>
      </c>
      <c r="G391">
        <v>1</v>
      </c>
      <c r="H391" s="6">
        <v>5000000</v>
      </c>
      <c r="I391" s="7">
        <v>46191</v>
      </c>
      <c r="K391">
        <v>7</v>
      </c>
      <c r="L391" t="s">
        <v>40</v>
      </c>
      <c r="M391" t="s">
        <v>5</v>
      </c>
      <c r="N391" t="s">
        <v>41</v>
      </c>
      <c r="O391" t="s">
        <v>77</v>
      </c>
      <c r="P391" t="s">
        <v>2519</v>
      </c>
      <c r="Q391">
        <v>7</v>
      </c>
      <c r="R391">
        <v>0</v>
      </c>
      <c r="S391">
        <v>0</v>
      </c>
      <c r="U391">
        <v>350000</v>
      </c>
      <c r="V391">
        <v>350000</v>
      </c>
      <c r="W391">
        <v>0</v>
      </c>
      <c r="X391">
        <v>0</v>
      </c>
      <c r="Y391" t="s">
        <v>48</v>
      </c>
    </row>
    <row r="392" spans="1:25" x14ac:dyDescent="0.25">
      <c r="A392">
        <v>391</v>
      </c>
      <c r="B392">
        <v>70692</v>
      </c>
      <c r="C392">
        <v>0</v>
      </c>
      <c r="D392">
        <v>0</v>
      </c>
      <c r="E392" t="s">
        <v>873</v>
      </c>
      <c r="F392" t="s">
        <v>874</v>
      </c>
      <c r="G392">
        <v>1</v>
      </c>
      <c r="H392" s="6">
        <v>1532176</v>
      </c>
      <c r="I392" s="7">
        <v>46191</v>
      </c>
      <c r="K392">
        <v>15</v>
      </c>
      <c r="L392" t="s">
        <v>40</v>
      </c>
      <c r="M392" t="s">
        <v>5</v>
      </c>
      <c r="N392" t="s">
        <v>41</v>
      </c>
      <c r="O392" t="s">
        <v>47</v>
      </c>
      <c r="P392" t="s">
        <v>2519</v>
      </c>
      <c r="Q392">
        <v>4</v>
      </c>
      <c r="R392">
        <v>11</v>
      </c>
      <c r="S392">
        <v>0</v>
      </c>
      <c r="U392">
        <v>229826</v>
      </c>
      <c r="V392">
        <v>61287</v>
      </c>
      <c r="W392">
        <v>168539</v>
      </c>
      <c r="X392">
        <v>0</v>
      </c>
      <c r="Y392" t="s">
        <v>109</v>
      </c>
    </row>
    <row r="393" spans="1:25" x14ac:dyDescent="0.25">
      <c r="A393">
        <v>392</v>
      </c>
      <c r="B393">
        <v>70685</v>
      </c>
      <c r="C393">
        <v>0</v>
      </c>
      <c r="D393">
        <v>0</v>
      </c>
      <c r="E393" t="s">
        <v>1438</v>
      </c>
      <c r="F393" t="s">
        <v>1439</v>
      </c>
      <c r="G393">
        <v>1</v>
      </c>
      <c r="H393" s="6">
        <v>44444444</v>
      </c>
      <c r="I393" s="7">
        <v>46191</v>
      </c>
      <c r="K393" t="s">
        <v>866</v>
      </c>
      <c r="L393" t="s">
        <v>40</v>
      </c>
      <c r="M393" t="s">
        <v>5</v>
      </c>
      <c r="N393" t="s">
        <v>41</v>
      </c>
      <c r="O393" t="s">
        <v>47</v>
      </c>
      <c r="P393" t="s">
        <v>2519</v>
      </c>
      <c r="Q393">
        <v>0.1</v>
      </c>
      <c r="R393">
        <v>3.7</v>
      </c>
      <c r="S393">
        <v>0</v>
      </c>
      <c r="U393">
        <v>1688889</v>
      </c>
      <c r="V393">
        <v>44444</v>
      </c>
      <c r="W393">
        <v>1644444</v>
      </c>
      <c r="X393">
        <v>0</v>
      </c>
      <c r="Y393" t="s">
        <v>250</v>
      </c>
    </row>
    <row r="394" spans="1:25" x14ac:dyDescent="0.25">
      <c r="A394">
        <v>393</v>
      </c>
      <c r="B394">
        <v>70689</v>
      </c>
      <c r="C394">
        <v>0</v>
      </c>
      <c r="D394">
        <v>0</v>
      </c>
      <c r="E394" t="s">
        <v>1447</v>
      </c>
      <c r="F394" t="s">
        <v>1448</v>
      </c>
      <c r="G394">
        <v>1</v>
      </c>
      <c r="H394" s="6">
        <v>4000000</v>
      </c>
      <c r="I394" s="7">
        <v>46191</v>
      </c>
      <c r="K394">
        <v>6</v>
      </c>
      <c r="L394" t="s">
        <v>40</v>
      </c>
      <c r="M394" t="s">
        <v>5</v>
      </c>
      <c r="N394" t="s">
        <v>41</v>
      </c>
      <c r="O394" t="s">
        <v>77</v>
      </c>
      <c r="P394" t="s">
        <v>2519</v>
      </c>
      <c r="Q394">
        <v>6</v>
      </c>
      <c r="R394">
        <v>0</v>
      </c>
      <c r="S394">
        <v>0</v>
      </c>
      <c r="U394">
        <v>240000</v>
      </c>
      <c r="V394">
        <v>240000</v>
      </c>
      <c r="W394">
        <v>0</v>
      </c>
      <c r="X394">
        <v>0</v>
      </c>
      <c r="Y394" t="s">
        <v>48</v>
      </c>
    </row>
    <row r="395" spans="1:25" x14ac:dyDescent="0.25">
      <c r="A395">
        <v>394</v>
      </c>
      <c r="B395">
        <v>70684</v>
      </c>
      <c r="C395">
        <v>0</v>
      </c>
      <c r="D395">
        <v>0</v>
      </c>
      <c r="E395" t="s">
        <v>906</v>
      </c>
      <c r="F395" t="s">
        <v>907</v>
      </c>
      <c r="G395">
        <v>1</v>
      </c>
      <c r="H395" s="6">
        <v>2551326</v>
      </c>
      <c r="I395" s="7">
        <v>46191</v>
      </c>
      <c r="K395">
        <v>15</v>
      </c>
      <c r="L395" t="s">
        <v>40</v>
      </c>
      <c r="M395" t="s">
        <v>5</v>
      </c>
      <c r="N395" t="s">
        <v>41</v>
      </c>
      <c r="O395" t="s">
        <v>47</v>
      </c>
      <c r="P395" t="s">
        <v>2519</v>
      </c>
      <c r="Q395">
        <v>6</v>
      </c>
      <c r="R395">
        <v>9</v>
      </c>
      <c r="S395">
        <v>0</v>
      </c>
      <c r="U395">
        <v>382699</v>
      </c>
      <c r="V395">
        <v>153080</v>
      </c>
      <c r="W395">
        <v>229619</v>
      </c>
      <c r="X395">
        <v>0</v>
      </c>
      <c r="Y395" t="s">
        <v>72</v>
      </c>
    </row>
    <row r="396" spans="1:25" x14ac:dyDescent="0.25">
      <c r="A396">
        <v>395</v>
      </c>
      <c r="B396">
        <v>70678</v>
      </c>
      <c r="C396">
        <v>0</v>
      </c>
      <c r="D396">
        <v>0</v>
      </c>
      <c r="E396" t="s">
        <v>904</v>
      </c>
      <c r="F396" t="s">
        <v>905</v>
      </c>
      <c r="G396">
        <v>1</v>
      </c>
      <c r="H396" s="6">
        <v>2043178</v>
      </c>
      <c r="I396" s="7">
        <v>46190</v>
      </c>
      <c r="K396">
        <v>15</v>
      </c>
      <c r="L396" t="s">
        <v>40</v>
      </c>
      <c r="M396" t="s">
        <v>5</v>
      </c>
      <c r="N396" t="s">
        <v>41</v>
      </c>
      <c r="O396" t="s">
        <v>47</v>
      </c>
      <c r="P396" t="s">
        <v>2519</v>
      </c>
      <c r="Q396">
        <v>6</v>
      </c>
      <c r="R396">
        <v>9</v>
      </c>
      <c r="S396">
        <v>0</v>
      </c>
      <c r="U396">
        <v>306477</v>
      </c>
      <c r="V396">
        <v>122591</v>
      </c>
      <c r="W396">
        <v>183886</v>
      </c>
      <c r="X396">
        <v>0</v>
      </c>
      <c r="Y396" t="s">
        <v>48</v>
      </c>
    </row>
    <row r="397" spans="1:25" x14ac:dyDescent="0.25">
      <c r="A397">
        <v>396</v>
      </c>
      <c r="B397">
        <v>70681</v>
      </c>
      <c r="C397">
        <v>0</v>
      </c>
      <c r="D397">
        <v>0</v>
      </c>
      <c r="E397" t="s">
        <v>898</v>
      </c>
      <c r="F397" t="s">
        <v>899</v>
      </c>
      <c r="G397">
        <v>1</v>
      </c>
      <c r="H397" s="6">
        <v>6977847</v>
      </c>
      <c r="I397" s="7">
        <v>46190</v>
      </c>
      <c r="K397">
        <v>15</v>
      </c>
      <c r="L397" t="s">
        <v>40</v>
      </c>
      <c r="M397" t="s">
        <v>5</v>
      </c>
      <c r="N397" t="s">
        <v>41</v>
      </c>
      <c r="O397" t="s">
        <v>47</v>
      </c>
      <c r="P397" t="s">
        <v>2519</v>
      </c>
      <c r="Q397">
        <v>6</v>
      </c>
      <c r="R397">
        <v>9</v>
      </c>
      <c r="S397">
        <v>0</v>
      </c>
      <c r="U397">
        <v>1046677</v>
      </c>
      <c r="V397">
        <v>418671</v>
      </c>
      <c r="W397">
        <v>628006</v>
      </c>
      <c r="X397">
        <v>0</v>
      </c>
      <c r="Y397" t="s">
        <v>229</v>
      </c>
    </row>
    <row r="398" spans="1:25" x14ac:dyDescent="0.25">
      <c r="A398">
        <v>397</v>
      </c>
      <c r="B398">
        <v>70679</v>
      </c>
      <c r="C398">
        <v>0</v>
      </c>
      <c r="D398">
        <v>0</v>
      </c>
      <c r="E398" t="s">
        <v>894</v>
      </c>
      <c r="F398" t="s">
        <v>895</v>
      </c>
      <c r="G398">
        <v>1</v>
      </c>
      <c r="H398" s="6">
        <v>2238945</v>
      </c>
      <c r="I398" s="7">
        <v>46190</v>
      </c>
      <c r="K398">
        <v>15</v>
      </c>
      <c r="L398" t="s">
        <v>40</v>
      </c>
      <c r="M398" t="s">
        <v>5</v>
      </c>
      <c r="N398" t="s">
        <v>41</v>
      </c>
      <c r="O398" t="s">
        <v>47</v>
      </c>
      <c r="P398" t="s">
        <v>2519</v>
      </c>
      <c r="Q398">
        <v>6</v>
      </c>
      <c r="R398">
        <v>9</v>
      </c>
      <c r="S398">
        <v>0</v>
      </c>
      <c r="U398">
        <v>335842</v>
      </c>
      <c r="V398">
        <v>134337</v>
      </c>
      <c r="W398">
        <v>201505</v>
      </c>
      <c r="X398">
        <v>0</v>
      </c>
      <c r="Y398" t="s">
        <v>48</v>
      </c>
    </row>
    <row r="399" spans="1:25" x14ac:dyDescent="0.25">
      <c r="A399">
        <v>398</v>
      </c>
      <c r="B399">
        <v>70683</v>
      </c>
      <c r="C399">
        <v>0</v>
      </c>
      <c r="D399">
        <v>0</v>
      </c>
      <c r="E399" t="s">
        <v>155</v>
      </c>
      <c r="F399" t="s">
        <v>156</v>
      </c>
      <c r="G399">
        <v>1</v>
      </c>
      <c r="H399" s="6">
        <v>15000000</v>
      </c>
      <c r="I399" s="7">
        <v>46190</v>
      </c>
      <c r="K399">
        <v>15</v>
      </c>
      <c r="L399" t="s">
        <v>40</v>
      </c>
      <c r="M399" t="s">
        <v>5</v>
      </c>
      <c r="N399" t="s">
        <v>41</v>
      </c>
      <c r="O399" t="s">
        <v>77</v>
      </c>
      <c r="P399" t="s">
        <v>2519</v>
      </c>
      <c r="Q399">
        <v>5</v>
      </c>
      <c r="R399">
        <v>10</v>
      </c>
      <c r="S399">
        <v>0</v>
      </c>
      <c r="U399">
        <v>2250000</v>
      </c>
      <c r="V399">
        <v>750000</v>
      </c>
      <c r="W399">
        <v>1500000</v>
      </c>
      <c r="X399">
        <v>0</v>
      </c>
      <c r="Y399" t="s">
        <v>72</v>
      </c>
    </row>
    <row r="400" spans="1:25" x14ac:dyDescent="0.25">
      <c r="A400">
        <v>399</v>
      </c>
      <c r="B400">
        <v>70589</v>
      </c>
      <c r="C400">
        <v>0</v>
      </c>
      <c r="D400">
        <v>0</v>
      </c>
      <c r="E400" t="s">
        <v>1906</v>
      </c>
      <c r="F400" t="s">
        <v>1907</v>
      </c>
      <c r="G400">
        <v>1</v>
      </c>
      <c r="H400" s="6">
        <v>200000000</v>
      </c>
      <c r="I400" s="7">
        <v>46190</v>
      </c>
      <c r="K400" t="s">
        <v>1908</v>
      </c>
      <c r="L400" t="s">
        <v>40</v>
      </c>
      <c r="M400" t="s">
        <v>1</v>
      </c>
      <c r="N400" t="s">
        <v>41</v>
      </c>
      <c r="O400" t="s">
        <v>87</v>
      </c>
      <c r="P400" t="s">
        <v>2519</v>
      </c>
      <c r="Q400">
        <v>7.5</v>
      </c>
      <c r="R400">
        <v>0</v>
      </c>
      <c r="S400">
        <v>0</v>
      </c>
      <c r="U400">
        <v>15000000</v>
      </c>
      <c r="V400">
        <v>15000000</v>
      </c>
      <c r="W400">
        <v>0</v>
      </c>
      <c r="X400">
        <v>0</v>
      </c>
      <c r="Y400" t="s">
        <v>112</v>
      </c>
    </row>
    <row r="401" spans="1:25" x14ac:dyDescent="0.25">
      <c r="A401">
        <v>400</v>
      </c>
      <c r="B401">
        <v>70670</v>
      </c>
      <c r="C401">
        <v>0</v>
      </c>
      <c r="D401">
        <v>0</v>
      </c>
      <c r="E401" t="s">
        <v>378</v>
      </c>
      <c r="F401" t="s">
        <v>379</v>
      </c>
      <c r="G401">
        <v>1</v>
      </c>
      <c r="H401" s="6">
        <v>7000000</v>
      </c>
      <c r="I401" s="7">
        <v>46190</v>
      </c>
      <c r="K401">
        <v>15</v>
      </c>
      <c r="L401" t="s">
        <v>40</v>
      </c>
      <c r="M401" t="s">
        <v>5</v>
      </c>
      <c r="N401" t="s">
        <v>41</v>
      </c>
      <c r="O401" t="s">
        <v>77</v>
      </c>
      <c r="P401" t="s">
        <v>2519</v>
      </c>
      <c r="Q401">
        <v>7</v>
      </c>
      <c r="R401">
        <v>8</v>
      </c>
      <c r="S401">
        <v>0</v>
      </c>
      <c r="U401">
        <v>1050000</v>
      </c>
      <c r="V401">
        <v>490000</v>
      </c>
      <c r="W401">
        <v>560000</v>
      </c>
      <c r="X401">
        <v>0</v>
      </c>
      <c r="Y401" t="s">
        <v>48</v>
      </c>
    </row>
    <row r="402" spans="1:25" x14ac:dyDescent="0.25">
      <c r="A402">
        <v>401</v>
      </c>
      <c r="B402">
        <v>70671</v>
      </c>
      <c r="C402">
        <v>0</v>
      </c>
      <c r="D402">
        <v>0</v>
      </c>
      <c r="E402" t="s">
        <v>378</v>
      </c>
      <c r="F402" t="s">
        <v>379</v>
      </c>
      <c r="G402">
        <v>1</v>
      </c>
      <c r="H402" s="6">
        <v>7000000</v>
      </c>
      <c r="I402" s="7">
        <v>46190</v>
      </c>
      <c r="K402">
        <v>15</v>
      </c>
      <c r="L402" t="s">
        <v>40</v>
      </c>
      <c r="M402" t="s">
        <v>5</v>
      </c>
      <c r="N402" t="s">
        <v>41</v>
      </c>
      <c r="O402" t="s">
        <v>77</v>
      </c>
      <c r="P402" t="s">
        <v>2519</v>
      </c>
      <c r="Q402">
        <v>7</v>
      </c>
      <c r="R402">
        <v>8</v>
      </c>
      <c r="S402">
        <v>0</v>
      </c>
      <c r="U402">
        <v>1050000</v>
      </c>
      <c r="V402">
        <v>490000</v>
      </c>
      <c r="W402">
        <v>560000</v>
      </c>
      <c r="X402">
        <v>0</v>
      </c>
      <c r="Y402" t="s">
        <v>48</v>
      </c>
    </row>
    <row r="403" spans="1:25" x14ac:dyDescent="0.25">
      <c r="A403">
        <v>402</v>
      </c>
      <c r="B403">
        <v>70672</v>
      </c>
      <c r="C403">
        <v>0</v>
      </c>
      <c r="D403">
        <v>0</v>
      </c>
      <c r="E403" t="s">
        <v>378</v>
      </c>
      <c r="F403" t="s">
        <v>379</v>
      </c>
      <c r="G403">
        <v>1</v>
      </c>
      <c r="H403" s="6">
        <v>7000000</v>
      </c>
      <c r="I403" s="7">
        <v>46190</v>
      </c>
      <c r="K403">
        <v>15</v>
      </c>
      <c r="L403" t="s">
        <v>40</v>
      </c>
      <c r="M403" t="s">
        <v>5</v>
      </c>
      <c r="N403" t="s">
        <v>41</v>
      </c>
      <c r="O403" t="s">
        <v>77</v>
      </c>
      <c r="P403" t="s">
        <v>2519</v>
      </c>
      <c r="Q403">
        <v>7</v>
      </c>
      <c r="R403">
        <v>8</v>
      </c>
      <c r="S403">
        <v>0</v>
      </c>
      <c r="U403">
        <v>1050000</v>
      </c>
      <c r="V403">
        <v>490000</v>
      </c>
      <c r="W403">
        <v>560000</v>
      </c>
      <c r="X403">
        <v>0</v>
      </c>
      <c r="Y403" t="s">
        <v>48</v>
      </c>
    </row>
    <row r="404" spans="1:25" x14ac:dyDescent="0.25">
      <c r="A404">
        <v>403</v>
      </c>
      <c r="B404">
        <v>70673</v>
      </c>
      <c r="C404">
        <v>0</v>
      </c>
      <c r="D404">
        <v>0</v>
      </c>
      <c r="E404" t="s">
        <v>378</v>
      </c>
      <c r="F404" t="s">
        <v>379</v>
      </c>
      <c r="G404">
        <v>1</v>
      </c>
      <c r="H404" s="6">
        <v>7000000</v>
      </c>
      <c r="I404" s="7">
        <v>46190</v>
      </c>
      <c r="K404">
        <v>15</v>
      </c>
      <c r="L404" t="s">
        <v>40</v>
      </c>
      <c r="M404" t="s">
        <v>5</v>
      </c>
      <c r="N404" t="s">
        <v>41</v>
      </c>
      <c r="O404" t="s">
        <v>77</v>
      </c>
      <c r="P404" t="s">
        <v>2519</v>
      </c>
      <c r="Q404">
        <v>7</v>
      </c>
      <c r="R404">
        <v>8</v>
      </c>
      <c r="S404">
        <v>0</v>
      </c>
      <c r="U404">
        <v>1050000</v>
      </c>
      <c r="V404">
        <v>490000</v>
      </c>
      <c r="W404">
        <v>560000</v>
      </c>
      <c r="X404">
        <v>0</v>
      </c>
      <c r="Y404" t="s">
        <v>48</v>
      </c>
    </row>
    <row r="405" spans="1:25" x14ac:dyDescent="0.25">
      <c r="A405">
        <v>404</v>
      </c>
      <c r="B405">
        <v>70674</v>
      </c>
      <c r="C405">
        <v>0</v>
      </c>
      <c r="D405">
        <v>0</v>
      </c>
      <c r="E405" t="s">
        <v>378</v>
      </c>
      <c r="F405" t="s">
        <v>379</v>
      </c>
      <c r="G405">
        <v>1</v>
      </c>
      <c r="H405" s="6">
        <v>2000000</v>
      </c>
      <c r="I405" s="7">
        <v>46190</v>
      </c>
      <c r="K405">
        <v>15</v>
      </c>
      <c r="L405" t="s">
        <v>40</v>
      </c>
      <c r="M405" t="s">
        <v>5</v>
      </c>
      <c r="N405" t="s">
        <v>41</v>
      </c>
      <c r="O405" t="s">
        <v>77</v>
      </c>
      <c r="P405" t="s">
        <v>2519</v>
      </c>
      <c r="Q405">
        <v>7</v>
      </c>
      <c r="R405">
        <v>8</v>
      </c>
      <c r="S405">
        <v>0</v>
      </c>
      <c r="U405">
        <v>300000</v>
      </c>
      <c r="V405">
        <v>140000</v>
      </c>
      <c r="W405">
        <v>160000</v>
      </c>
      <c r="X405">
        <v>0</v>
      </c>
      <c r="Y405" t="s">
        <v>48</v>
      </c>
    </row>
    <row r="406" spans="1:25" x14ac:dyDescent="0.25">
      <c r="A406">
        <v>405</v>
      </c>
      <c r="B406">
        <v>70680</v>
      </c>
      <c r="C406">
        <v>0</v>
      </c>
      <c r="D406">
        <v>0</v>
      </c>
      <c r="E406" t="s">
        <v>830</v>
      </c>
      <c r="F406" t="s">
        <v>831</v>
      </c>
      <c r="G406">
        <v>1</v>
      </c>
      <c r="H406" s="6">
        <v>5000000</v>
      </c>
      <c r="I406" s="7">
        <v>46190</v>
      </c>
      <c r="K406">
        <v>8</v>
      </c>
      <c r="L406" t="s">
        <v>40</v>
      </c>
      <c r="M406" t="s">
        <v>5</v>
      </c>
      <c r="N406" t="s">
        <v>41</v>
      </c>
      <c r="O406" t="s">
        <v>77</v>
      </c>
      <c r="P406" t="s">
        <v>2519</v>
      </c>
      <c r="Q406">
        <v>8</v>
      </c>
      <c r="R406">
        <v>0</v>
      </c>
      <c r="S406">
        <v>0</v>
      </c>
      <c r="U406">
        <v>400000</v>
      </c>
      <c r="V406">
        <v>400000</v>
      </c>
      <c r="W406">
        <v>0</v>
      </c>
      <c r="X406">
        <v>0</v>
      </c>
      <c r="Y406" t="s">
        <v>44</v>
      </c>
    </row>
    <row r="407" spans="1:25" x14ac:dyDescent="0.25">
      <c r="A407">
        <v>406</v>
      </c>
      <c r="B407">
        <v>70675</v>
      </c>
      <c r="C407">
        <v>0</v>
      </c>
      <c r="D407">
        <v>0</v>
      </c>
      <c r="E407" t="s">
        <v>1455</v>
      </c>
      <c r="F407" t="s">
        <v>1456</v>
      </c>
      <c r="G407">
        <v>1</v>
      </c>
      <c r="H407" s="6">
        <v>5000000</v>
      </c>
      <c r="I407" s="7">
        <v>46190</v>
      </c>
      <c r="K407">
        <v>8</v>
      </c>
      <c r="L407" t="s">
        <v>40</v>
      </c>
      <c r="M407" t="s">
        <v>5</v>
      </c>
      <c r="N407" t="s">
        <v>41</v>
      </c>
      <c r="O407" t="s">
        <v>47</v>
      </c>
      <c r="P407" t="s">
        <v>2519</v>
      </c>
      <c r="Q407">
        <v>8</v>
      </c>
      <c r="R407">
        <v>0</v>
      </c>
      <c r="S407">
        <v>0</v>
      </c>
      <c r="U407">
        <v>400000</v>
      </c>
      <c r="V407">
        <v>400000</v>
      </c>
      <c r="W407">
        <v>0</v>
      </c>
      <c r="X407">
        <v>0</v>
      </c>
      <c r="Y407" t="s">
        <v>109</v>
      </c>
    </row>
    <row r="408" spans="1:25" x14ac:dyDescent="0.25">
      <c r="A408">
        <v>407</v>
      </c>
      <c r="B408">
        <v>70597</v>
      </c>
      <c r="C408">
        <v>0</v>
      </c>
      <c r="D408">
        <v>0</v>
      </c>
      <c r="E408" t="s">
        <v>1940</v>
      </c>
      <c r="F408" t="s">
        <v>1941</v>
      </c>
      <c r="G408">
        <v>1</v>
      </c>
      <c r="H408" s="6">
        <v>2000000</v>
      </c>
      <c r="I408" s="7">
        <v>46190</v>
      </c>
      <c r="K408">
        <v>8</v>
      </c>
      <c r="L408" t="s">
        <v>40</v>
      </c>
      <c r="M408" t="s">
        <v>1</v>
      </c>
      <c r="N408" t="s">
        <v>41</v>
      </c>
      <c r="O408" t="s">
        <v>87</v>
      </c>
      <c r="P408" t="s">
        <v>2519</v>
      </c>
      <c r="Q408">
        <v>8</v>
      </c>
      <c r="R408">
        <v>0</v>
      </c>
      <c r="S408">
        <v>0</v>
      </c>
      <c r="U408">
        <v>160000</v>
      </c>
      <c r="V408">
        <v>160000</v>
      </c>
      <c r="W408">
        <v>0</v>
      </c>
      <c r="X408">
        <v>0</v>
      </c>
      <c r="Y408" t="s">
        <v>48</v>
      </c>
    </row>
    <row r="409" spans="1:25" x14ac:dyDescent="0.25">
      <c r="A409">
        <v>408</v>
      </c>
      <c r="B409">
        <v>70667</v>
      </c>
      <c r="C409">
        <v>0</v>
      </c>
      <c r="D409">
        <v>0</v>
      </c>
      <c r="E409" t="s">
        <v>541</v>
      </c>
      <c r="F409" t="s">
        <v>542</v>
      </c>
      <c r="G409">
        <v>1</v>
      </c>
      <c r="H409" s="6">
        <v>373560</v>
      </c>
      <c r="I409" s="7">
        <v>46189</v>
      </c>
      <c r="K409">
        <v>14</v>
      </c>
      <c r="L409" t="s">
        <v>40</v>
      </c>
      <c r="M409" t="s">
        <v>5</v>
      </c>
      <c r="N409" t="s">
        <v>41</v>
      </c>
      <c r="O409" t="s">
        <v>57</v>
      </c>
      <c r="P409" t="s">
        <v>2519</v>
      </c>
      <c r="Q409">
        <v>9</v>
      </c>
      <c r="R409">
        <v>5</v>
      </c>
      <c r="S409">
        <v>0</v>
      </c>
      <c r="U409">
        <v>52298</v>
      </c>
      <c r="V409">
        <v>33620</v>
      </c>
      <c r="W409">
        <v>18678</v>
      </c>
      <c r="X409">
        <v>0</v>
      </c>
      <c r="Y409" t="s">
        <v>48</v>
      </c>
    </row>
    <row r="410" spans="1:25" x14ac:dyDescent="0.25">
      <c r="A410">
        <v>409</v>
      </c>
      <c r="B410">
        <v>70454</v>
      </c>
      <c r="C410">
        <v>0</v>
      </c>
      <c r="D410">
        <v>0</v>
      </c>
      <c r="E410" t="s">
        <v>1739</v>
      </c>
      <c r="F410" t="s">
        <v>1740</v>
      </c>
      <c r="G410">
        <v>1</v>
      </c>
      <c r="H410" s="6">
        <v>25000000</v>
      </c>
      <c r="I410" s="7">
        <v>46189</v>
      </c>
      <c r="K410">
        <v>15</v>
      </c>
      <c r="L410" t="s">
        <v>40</v>
      </c>
      <c r="M410" t="s">
        <v>5</v>
      </c>
      <c r="N410" t="s">
        <v>41</v>
      </c>
      <c r="O410" t="s">
        <v>54</v>
      </c>
      <c r="P410" t="s">
        <v>2519</v>
      </c>
      <c r="Q410">
        <v>4.5</v>
      </c>
      <c r="R410">
        <v>10.5</v>
      </c>
      <c r="S410">
        <v>0</v>
      </c>
      <c r="U410">
        <v>3750000</v>
      </c>
      <c r="V410">
        <v>1125000</v>
      </c>
      <c r="W410">
        <v>2625000</v>
      </c>
      <c r="X410">
        <v>0</v>
      </c>
      <c r="Y410" t="s">
        <v>48</v>
      </c>
    </row>
    <row r="411" spans="1:25" x14ac:dyDescent="0.25">
      <c r="A411">
        <v>410</v>
      </c>
      <c r="B411">
        <v>70666</v>
      </c>
      <c r="C411">
        <v>0</v>
      </c>
      <c r="D411">
        <v>0</v>
      </c>
      <c r="E411" t="s">
        <v>555</v>
      </c>
      <c r="F411" t="s">
        <v>556</v>
      </c>
      <c r="G411">
        <v>1</v>
      </c>
      <c r="H411" s="6">
        <v>1247897</v>
      </c>
      <c r="I411" s="7">
        <v>46189</v>
      </c>
      <c r="K411">
        <v>14</v>
      </c>
      <c r="L411" t="s">
        <v>40</v>
      </c>
      <c r="M411" t="s">
        <v>5</v>
      </c>
      <c r="N411" t="s">
        <v>41</v>
      </c>
      <c r="O411" t="s">
        <v>57</v>
      </c>
      <c r="P411" t="s">
        <v>2519</v>
      </c>
      <c r="Q411">
        <v>9</v>
      </c>
      <c r="R411">
        <v>5</v>
      </c>
      <c r="S411">
        <v>0</v>
      </c>
      <c r="U411">
        <v>174706</v>
      </c>
      <c r="V411">
        <v>112311</v>
      </c>
      <c r="W411">
        <v>62395</v>
      </c>
      <c r="X411">
        <v>0</v>
      </c>
      <c r="Y411" t="s">
        <v>48</v>
      </c>
    </row>
    <row r="412" spans="1:25" x14ac:dyDescent="0.25">
      <c r="A412">
        <v>411</v>
      </c>
      <c r="B412">
        <v>70654</v>
      </c>
      <c r="C412">
        <v>0</v>
      </c>
      <c r="D412">
        <v>0</v>
      </c>
      <c r="E412" t="s">
        <v>2331</v>
      </c>
      <c r="F412" t="s">
        <v>2332</v>
      </c>
      <c r="G412">
        <v>1</v>
      </c>
      <c r="H412" s="6">
        <v>1877067</v>
      </c>
      <c r="I412" s="7">
        <v>46189</v>
      </c>
      <c r="K412">
        <v>12</v>
      </c>
      <c r="L412" t="s">
        <v>40</v>
      </c>
      <c r="M412" t="s">
        <v>8</v>
      </c>
      <c r="N412" t="s">
        <v>41</v>
      </c>
      <c r="O412" t="s">
        <v>347</v>
      </c>
      <c r="P412" t="s">
        <v>2519</v>
      </c>
      <c r="Q412">
        <v>12</v>
      </c>
      <c r="R412">
        <v>0</v>
      </c>
      <c r="S412">
        <v>0</v>
      </c>
      <c r="U412">
        <v>225248</v>
      </c>
      <c r="V412">
        <v>225248</v>
      </c>
      <c r="W412">
        <v>0</v>
      </c>
      <c r="X412">
        <v>0</v>
      </c>
      <c r="Y412" t="s">
        <v>2086</v>
      </c>
    </row>
    <row r="413" spans="1:25" x14ac:dyDescent="0.25">
      <c r="A413">
        <v>412</v>
      </c>
      <c r="B413">
        <v>70665</v>
      </c>
      <c r="C413">
        <v>0</v>
      </c>
      <c r="D413">
        <v>0</v>
      </c>
      <c r="E413" t="s">
        <v>2538</v>
      </c>
      <c r="F413" t="s">
        <v>2539</v>
      </c>
      <c r="G413">
        <v>1</v>
      </c>
      <c r="H413" s="6">
        <v>53000000</v>
      </c>
      <c r="I413" s="7">
        <v>46189</v>
      </c>
      <c r="K413">
        <v>15</v>
      </c>
      <c r="L413" t="s">
        <v>40</v>
      </c>
      <c r="M413" t="s">
        <v>1</v>
      </c>
      <c r="N413" t="s">
        <v>41</v>
      </c>
      <c r="O413" t="s">
        <v>87</v>
      </c>
      <c r="P413" t="s">
        <v>2519</v>
      </c>
      <c r="Q413">
        <v>5</v>
      </c>
      <c r="R413">
        <v>10</v>
      </c>
      <c r="S413">
        <v>0</v>
      </c>
      <c r="U413">
        <v>7950000</v>
      </c>
      <c r="V413">
        <v>2650000</v>
      </c>
      <c r="W413">
        <v>5300000</v>
      </c>
      <c r="X413">
        <v>0</v>
      </c>
      <c r="Y413" t="s">
        <v>2520</v>
      </c>
    </row>
    <row r="414" spans="1:25" x14ac:dyDescent="0.25">
      <c r="A414">
        <v>413</v>
      </c>
      <c r="B414">
        <v>70668</v>
      </c>
      <c r="C414">
        <v>0</v>
      </c>
      <c r="D414">
        <v>0</v>
      </c>
      <c r="E414" t="s">
        <v>606</v>
      </c>
      <c r="F414" t="s">
        <v>607</v>
      </c>
      <c r="G414">
        <v>1</v>
      </c>
      <c r="H414" s="6">
        <v>7287477</v>
      </c>
      <c r="I414" s="7">
        <v>46189</v>
      </c>
      <c r="K414">
        <v>14</v>
      </c>
      <c r="L414" t="s">
        <v>40</v>
      </c>
      <c r="M414" t="s">
        <v>5</v>
      </c>
      <c r="N414" t="s">
        <v>41</v>
      </c>
      <c r="O414" t="s">
        <v>57</v>
      </c>
      <c r="P414" t="s">
        <v>2519</v>
      </c>
      <c r="Q414">
        <v>9</v>
      </c>
      <c r="R414">
        <v>5</v>
      </c>
      <c r="S414">
        <v>0</v>
      </c>
      <c r="U414">
        <v>1020247</v>
      </c>
      <c r="V414">
        <v>655873</v>
      </c>
      <c r="W414">
        <v>364374</v>
      </c>
      <c r="X414">
        <v>0</v>
      </c>
      <c r="Y414" t="s">
        <v>48</v>
      </c>
    </row>
    <row r="415" spans="1:25" x14ac:dyDescent="0.25">
      <c r="A415">
        <v>414</v>
      </c>
      <c r="B415">
        <v>70658</v>
      </c>
      <c r="C415">
        <v>0</v>
      </c>
      <c r="D415">
        <v>0</v>
      </c>
      <c r="E415" t="s">
        <v>860</v>
      </c>
      <c r="F415" t="s">
        <v>861</v>
      </c>
      <c r="G415">
        <v>1</v>
      </c>
      <c r="H415" s="6">
        <v>2274240</v>
      </c>
      <c r="I415" s="7">
        <v>46189</v>
      </c>
      <c r="K415">
        <v>15</v>
      </c>
      <c r="L415" t="s">
        <v>40</v>
      </c>
      <c r="M415" t="s">
        <v>3</v>
      </c>
      <c r="N415" t="s">
        <v>41</v>
      </c>
      <c r="O415" t="s">
        <v>51</v>
      </c>
      <c r="P415" t="s">
        <v>2519</v>
      </c>
      <c r="Q415">
        <v>15</v>
      </c>
      <c r="R415">
        <v>0</v>
      </c>
      <c r="S415">
        <v>0</v>
      </c>
      <c r="U415">
        <v>341136</v>
      </c>
      <c r="V415">
        <v>341136</v>
      </c>
      <c r="W415">
        <v>0</v>
      </c>
      <c r="X415">
        <v>0</v>
      </c>
      <c r="Y415" t="s">
        <v>48</v>
      </c>
    </row>
    <row r="416" spans="1:25" x14ac:dyDescent="0.25">
      <c r="A416">
        <v>415</v>
      </c>
      <c r="B416">
        <v>70656</v>
      </c>
      <c r="C416">
        <v>0</v>
      </c>
      <c r="D416">
        <v>0</v>
      </c>
      <c r="E416" t="s">
        <v>2254</v>
      </c>
      <c r="F416" t="s">
        <v>2255</v>
      </c>
      <c r="G416">
        <v>1</v>
      </c>
      <c r="H416" s="6">
        <v>557714</v>
      </c>
      <c r="I416" s="7">
        <v>46189</v>
      </c>
      <c r="K416">
        <v>15</v>
      </c>
      <c r="L416" t="s">
        <v>40</v>
      </c>
      <c r="M416" t="s">
        <v>3</v>
      </c>
      <c r="N416" t="s">
        <v>41</v>
      </c>
      <c r="O416" t="s">
        <v>51</v>
      </c>
      <c r="P416" t="s">
        <v>2519</v>
      </c>
      <c r="Q416">
        <v>15</v>
      </c>
      <c r="R416">
        <v>0</v>
      </c>
      <c r="S416">
        <v>0</v>
      </c>
      <c r="U416">
        <v>83657</v>
      </c>
      <c r="V416">
        <v>83657</v>
      </c>
      <c r="W416">
        <v>0</v>
      </c>
      <c r="X416">
        <v>0</v>
      </c>
      <c r="Y416" t="s">
        <v>48</v>
      </c>
    </row>
    <row r="417" spans="1:25" x14ac:dyDescent="0.25">
      <c r="A417">
        <v>416</v>
      </c>
      <c r="B417">
        <v>70657</v>
      </c>
      <c r="C417">
        <v>0</v>
      </c>
      <c r="D417">
        <v>0</v>
      </c>
      <c r="E417" t="s">
        <v>2250</v>
      </c>
      <c r="F417" t="s">
        <v>2251</v>
      </c>
      <c r="G417">
        <v>1</v>
      </c>
      <c r="H417" s="6">
        <v>148875</v>
      </c>
      <c r="I417" s="7">
        <v>46189</v>
      </c>
      <c r="K417">
        <v>15</v>
      </c>
      <c r="L417" t="s">
        <v>40</v>
      </c>
      <c r="M417" t="s">
        <v>3</v>
      </c>
      <c r="N417" t="s">
        <v>41</v>
      </c>
      <c r="O417" t="s">
        <v>51</v>
      </c>
      <c r="P417" t="s">
        <v>2519</v>
      </c>
      <c r="Q417">
        <v>15</v>
      </c>
      <c r="R417">
        <v>0</v>
      </c>
      <c r="S417">
        <v>0</v>
      </c>
      <c r="U417">
        <v>22331</v>
      </c>
      <c r="V417">
        <v>22331</v>
      </c>
      <c r="W417">
        <v>0</v>
      </c>
      <c r="X417">
        <v>0</v>
      </c>
      <c r="Y417" t="s">
        <v>48</v>
      </c>
    </row>
    <row r="418" spans="1:25" x14ac:dyDescent="0.25">
      <c r="A418">
        <v>417</v>
      </c>
      <c r="B418">
        <v>70663</v>
      </c>
      <c r="C418">
        <v>0</v>
      </c>
      <c r="D418">
        <v>0</v>
      </c>
      <c r="E418" t="s">
        <v>1447</v>
      </c>
      <c r="F418" t="s">
        <v>1448</v>
      </c>
      <c r="G418">
        <v>1</v>
      </c>
      <c r="H418" s="6">
        <v>2000000</v>
      </c>
      <c r="I418" s="7">
        <v>46189</v>
      </c>
      <c r="K418">
        <v>6</v>
      </c>
      <c r="L418" t="s">
        <v>40</v>
      </c>
      <c r="M418" t="s">
        <v>5</v>
      </c>
      <c r="N418" t="s">
        <v>41</v>
      </c>
      <c r="O418" t="s">
        <v>77</v>
      </c>
      <c r="P418" t="s">
        <v>2519</v>
      </c>
      <c r="Q418">
        <v>6</v>
      </c>
      <c r="R418">
        <v>0</v>
      </c>
      <c r="S418">
        <v>0</v>
      </c>
      <c r="U418">
        <v>120000</v>
      </c>
      <c r="V418">
        <v>120000</v>
      </c>
      <c r="W418">
        <v>0</v>
      </c>
      <c r="X418">
        <v>0</v>
      </c>
      <c r="Y418" t="s">
        <v>48</v>
      </c>
    </row>
    <row r="419" spans="1:25" x14ac:dyDescent="0.25">
      <c r="A419">
        <v>418</v>
      </c>
      <c r="B419">
        <v>70652</v>
      </c>
      <c r="C419">
        <v>0</v>
      </c>
      <c r="D419">
        <v>0</v>
      </c>
      <c r="E419" t="s">
        <v>2309</v>
      </c>
      <c r="F419" t="s">
        <v>2310</v>
      </c>
      <c r="G419">
        <v>1</v>
      </c>
      <c r="H419" s="6">
        <v>4000</v>
      </c>
      <c r="I419" s="7">
        <v>46189</v>
      </c>
      <c r="K419">
        <v>5</v>
      </c>
      <c r="L419" t="s">
        <v>40</v>
      </c>
      <c r="M419" t="s">
        <v>5</v>
      </c>
      <c r="N419" t="s">
        <v>41</v>
      </c>
      <c r="O419" t="s">
        <v>47</v>
      </c>
      <c r="P419" t="s">
        <v>2519</v>
      </c>
      <c r="Q419">
        <v>5</v>
      </c>
      <c r="R419">
        <v>0</v>
      </c>
      <c r="S419">
        <v>0</v>
      </c>
      <c r="U419">
        <v>200</v>
      </c>
      <c r="V419">
        <v>200</v>
      </c>
      <c r="W419">
        <v>0</v>
      </c>
      <c r="X419">
        <v>0</v>
      </c>
      <c r="Y419" t="s">
        <v>2086</v>
      </c>
    </row>
    <row r="420" spans="1:25" x14ac:dyDescent="0.25">
      <c r="A420">
        <v>419</v>
      </c>
      <c r="B420">
        <v>70659</v>
      </c>
      <c r="C420">
        <v>0</v>
      </c>
      <c r="D420">
        <v>0</v>
      </c>
      <c r="E420" t="s">
        <v>1083</v>
      </c>
      <c r="F420" t="s">
        <v>1084</v>
      </c>
      <c r="G420">
        <v>1</v>
      </c>
      <c r="H420" s="6">
        <v>834648</v>
      </c>
      <c r="I420" s="7">
        <v>46189</v>
      </c>
      <c r="K420">
        <v>15</v>
      </c>
      <c r="L420" t="s">
        <v>40</v>
      </c>
      <c r="M420" t="s">
        <v>3</v>
      </c>
      <c r="N420" t="s">
        <v>41</v>
      </c>
      <c r="O420" t="s">
        <v>51</v>
      </c>
      <c r="P420" t="s">
        <v>2519</v>
      </c>
      <c r="Q420">
        <v>15</v>
      </c>
      <c r="R420">
        <v>0</v>
      </c>
      <c r="S420">
        <v>0</v>
      </c>
      <c r="U420">
        <v>125197</v>
      </c>
      <c r="V420">
        <v>125197</v>
      </c>
      <c r="W420">
        <v>0</v>
      </c>
      <c r="X420">
        <v>0</v>
      </c>
      <c r="Y420" t="s">
        <v>48</v>
      </c>
    </row>
    <row r="421" spans="1:25" x14ac:dyDescent="0.25">
      <c r="A421">
        <v>420</v>
      </c>
      <c r="B421">
        <v>70655</v>
      </c>
      <c r="C421">
        <v>0</v>
      </c>
      <c r="D421">
        <v>0</v>
      </c>
      <c r="E421" t="s">
        <v>2252</v>
      </c>
      <c r="F421" t="s">
        <v>2253</v>
      </c>
      <c r="G421">
        <v>1</v>
      </c>
      <c r="H421" s="6">
        <v>838442</v>
      </c>
      <c r="I421" s="7">
        <v>46189</v>
      </c>
      <c r="K421">
        <v>15</v>
      </c>
      <c r="L421" t="s">
        <v>40</v>
      </c>
      <c r="M421" t="s">
        <v>3</v>
      </c>
      <c r="N421" t="s">
        <v>41</v>
      </c>
      <c r="O421" t="s">
        <v>51</v>
      </c>
      <c r="P421" t="s">
        <v>2519</v>
      </c>
      <c r="Q421">
        <v>15</v>
      </c>
      <c r="R421">
        <v>0</v>
      </c>
      <c r="S421">
        <v>0</v>
      </c>
      <c r="U421">
        <v>125766</v>
      </c>
      <c r="V421">
        <v>125766</v>
      </c>
      <c r="W421">
        <v>0</v>
      </c>
      <c r="X421">
        <v>0</v>
      </c>
      <c r="Y421" t="s">
        <v>48</v>
      </c>
    </row>
    <row r="422" spans="1:25" x14ac:dyDescent="0.25">
      <c r="A422">
        <v>421</v>
      </c>
      <c r="B422">
        <v>70661</v>
      </c>
      <c r="C422">
        <v>0</v>
      </c>
      <c r="D422">
        <v>0</v>
      </c>
      <c r="E422" t="s">
        <v>2438</v>
      </c>
      <c r="F422" t="s">
        <v>2439</v>
      </c>
      <c r="G422">
        <v>1</v>
      </c>
      <c r="H422" s="6">
        <v>7000000</v>
      </c>
      <c r="I422" s="7">
        <v>46189</v>
      </c>
      <c r="K422">
        <v>15</v>
      </c>
      <c r="L422" t="s">
        <v>40</v>
      </c>
      <c r="M422" t="s">
        <v>5</v>
      </c>
      <c r="N422" t="s">
        <v>41</v>
      </c>
      <c r="O422" t="s">
        <v>47</v>
      </c>
      <c r="P422" t="s">
        <v>2519</v>
      </c>
      <c r="Q422">
        <v>2.8</v>
      </c>
      <c r="R422">
        <v>12.2</v>
      </c>
      <c r="S422">
        <v>0</v>
      </c>
      <c r="U422">
        <v>1050000</v>
      </c>
      <c r="V422">
        <v>196000</v>
      </c>
      <c r="W422">
        <v>854000</v>
      </c>
      <c r="X422">
        <v>0</v>
      </c>
      <c r="Y422" t="s">
        <v>48</v>
      </c>
    </row>
    <row r="423" spans="1:25" x14ac:dyDescent="0.25">
      <c r="A423">
        <v>422</v>
      </c>
      <c r="B423">
        <v>70662</v>
      </c>
      <c r="C423">
        <v>0</v>
      </c>
      <c r="D423">
        <v>0</v>
      </c>
      <c r="E423" t="s">
        <v>2438</v>
      </c>
      <c r="F423" t="s">
        <v>2439</v>
      </c>
      <c r="G423">
        <v>1</v>
      </c>
      <c r="H423" s="6">
        <v>5000000</v>
      </c>
      <c r="I423" s="7">
        <v>46189</v>
      </c>
      <c r="K423">
        <v>15</v>
      </c>
      <c r="L423" t="s">
        <v>40</v>
      </c>
      <c r="M423" t="s">
        <v>5</v>
      </c>
      <c r="N423" t="s">
        <v>41</v>
      </c>
      <c r="O423" t="s">
        <v>47</v>
      </c>
      <c r="P423" t="s">
        <v>2519</v>
      </c>
      <c r="Q423">
        <v>2.8</v>
      </c>
      <c r="R423">
        <v>12.2</v>
      </c>
      <c r="S423">
        <v>0</v>
      </c>
      <c r="U423">
        <v>750000</v>
      </c>
      <c r="V423">
        <v>140000</v>
      </c>
      <c r="W423">
        <v>610000</v>
      </c>
      <c r="X423">
        <v>0</v>
      </c>
      <c r="Y423" t="s">
        <v>48</v>
      </c>
    </row>
    <row r="424" spans="1:25" x14ac:dyDescent="0.25">
      <c r="A424">
        <v>423</v>
      </c>
      <c r="B424">
        <v>70660</v>
      </c>
      <c r="C424">
        <v>0</v>
      </c>
      <c r="D424">
        <v>0</v>
      </c>
      <c r="E424" t="s">
        <v>2248</v>
      </c>
      <c r="F424" t="s">
        <v>2249</v>
      </c>
      <c r="G424">
        <v>1</v>
      </c>
      <c r="H424" s="6">
        <v>160700</v>
      </c>
      <c r="I424" s="7">
        <v>46189</v>
      </c>
      <c r="K424">
        <v>15</v>
      </c>
      <c r="L424" t="s">
        <v>40</v>
      </c>
      <c r="M424" t="s">
        <v>3</v>
      </c>
      <c r="N424" t="s">
        <v>41</v>
      </c>
      <c r="O424" t="s">
        <v>51</v>
      </c>
      <c r="P424" t="s">
        <v>2519</v>
      </c>
      <c r="Q424">
        <v>15</v>
      </c>
      <c r="R424">
        <v>0</v>
      </c>
      <c r="S424">
        <v>0</v>
      </c>
      <c r="U424">
        <v>24105</v>
      </c>
      <c r="V424">
        <v>24105</v>
      </c>
      <c r="W424">
        <v>0</v>
      </c>
      <c r="X424">
        <v>0</v>
      </c>
      <c r="Y424" t="s">
        <v>48</v>
      </c>
    </row>
    <row r="425" spans="1:25" x14ac:dyDescent="0.25">
      <c r="A425">
        <v>424</v>
      </c>
      <c r="B425">
        <v>70664</v>
      </c>
      <c r="C425">
        <v>0</v>
      </c>
      <c r="D425">
        <v>0</v>
      </c>
      <c r="E425" t="s">
        <v>2412</v>
      </c>
      <c r="F425" t="s">
        <v>2413</v>
      </c>
      <c r="G425">
        <v>1</v>
      </c>
      <c r="H425" s="6">
        <v>100000</v>
      </c>
      <c r="I425" s="7">
        <v>46189</v>
      </c>
      <c r="K425">
        <v>6</v>
      </c>
      <c r="L425" t="s">
        <v>40</v>
      </c>
      <c r="M425" t="s">
        <v>5</v>
      </c>
      <c r="N425" t="s">
        <v>41</v>
      </c>
      <c r="O425" t="s">
        <v>47</v>
      </c>
      <c r="P425" t="s">
        <v>2519</v>
      </c>
      <c r="Q425">
        <v>6</v>
      </c>
      <c r="R425">
        <v>0</v>
      </c>
      <c r="S425">
        <v>0</v>
      </c>
      <c r="U425">
        <v>6000</v>
      </c>
      <c r="V425">
        <v>6000</v>
      </c>
      <c r="W425">
        <v>0</v>
      </c>
      <c r="X425">
        <v>0</v>
      </c>
      <c r="Y425" t="s">
        <v>2086</v>
      </c>
    </row>
    <row r="426" spans="1:25" x14ac:dyDescent="0.25">
      <c r="A426">
        <v>425</v>
      </c>
      <c r="B426">
        <v>70653</v>
      </c>
      <c r="C426">
        <v>0</v>
      </c>
      <c r="D426">
        <v>0</v>
      </c>
      <c r="E426" t="s">
        <v>848</v>
      </c>
      <c r="F426" t="s">
        <v>849</v>
      </c>
      <c r="G426">
        <v>1</v>
      </c>
      <c r="H426" s="6">
        <v>375870</v>
      </c>
      <c r="I426" s="7">
        <v>46189</v>
      </c>
      <c r="K426">
        <v>15</v>
      </c>
      <c r="L426" t="s">
        <v>40</v>
      </c>
      <c r="M426" t="s">
        <v>5</v>
      </c>
      <c r="N426" t="s">
        <v>41</v>
      </c>
      <c r="O426" t="s">
        <v>47</v>
      </c>
      <c r="P426" t="s">
        <v>2519</v>
      </c>
      <c r="Q426">
        <v>4</v>
      </c>
      <c r="R426">
        <v>11</v>
      </c>
      <c r="S426">
        <v>0</v>
      </c>
      <c r="U426">
        <v>56381</v>
      </c>
      <c r="V426">
        <v>15035</v>
      </c>
      <c r="W426">
        <v>41346</v>
      </c>
      <c r="X426">
        <v>0</v>
      </c>
      <c r="Y426" t="s">
        <v>109</v>
      </c>
    </row>
    <row r="427" spans="1:25" x14ac:dyDescent="0.25">
      <c r="A427">
        <v>426</v>
      </c>
      <c r="B427">
        <v>70650</v>
      </c>
      <c r="C427">
        <v>0</v>
      </c>
      <c r="D427">
        <v>0</v>
      </c>
      <c r="E427" t="s">
        <v>236</v>
      </c>
      <c r="F427" t="s">
        <v>237</v>
      </c>
      <c r="G427">
        <v>1</v>
      </c>
      <c r="H427" s="6">
        <v>1222222</v>
      </c>
      <c r="I427" s="7">
        <v>46188</v>
      </c>
      <c r="K427">
        <v>10</v>
      </c>
      <c r="L427" t="s">
        <v>40</v>
      </c>
      <c r="M427" t="s">
        <v>7</v>
      </c>
      <c r="N427" t="s">
        <v>41</v>
      </c>
      <c r="O427" t="s">
        <v>64</v>
      </c>
      <c r="P427" t="s">
        <v>2519</v>
      </c>
      <c r="Q427">
        <v>10</v>
      </c>
      <c r="R427">
        <v>0</v>
      </c>
      <c r="S427">
        <v>0</v>
      </c>
      <c r="U427">
        <v>122222</v>
      </c>
      <c r="V427">
        <v>122222</v>
      </c>
      <c r="W427">
        <v>0</v>
      </c>
      <c r="X427">
        <v>0</v>
      </c>
      <c r="Y427" t="s">
        <v>44</v>
      </c>
    </row>
    <row r="428" spans="1:25" x14ac:dyDescent="0.25">
      <c r="A428">
        <v>427</v>
      </c>
      <c r="B428">
        <v>70641</v>
      </c>
      <c r="C428">
        <v>0</v>
      </c>
      <c r="D428">
        <v>0</v>
      </c>
      <c r="E428" t="s">
        <v>181</v>
      </c>
      <c r="F428" t="s">
        <v>182</v>
      </c>
      <c r="G428">
        <v>1</v>
      </c>
      <c r="H428" s="6">
        <v>987940</v>
      </c>
      <c r="I428" s="7">
        <v>46188</v>
      </c>
      <c r="K428">
        <v>15</v>
      </c>
      <c r="L428" t="s">
        <v>40</v>
      </c>
      <c r="M428" t="s">
        <v>3</v>
      </c>
      <c r="N428" t="s">
        <v>41</v>
      </c>
      <c r="O428" t="s">
        <v>51</v>
      </c>
      <c r="P428" t="s">
        <v>2519</v>
      </c>
      <c r="Q428">
        <v>10</v>
      </c>
      <c r="R428">
        <v>5</v>
      </c>
      <c r="S428">
        <v>0</v>
      </c>
      <c r="U428">
        <v>148191</v>
      </c>
      <c r="V428">
        <v>98794</v>
      </c>
      <c r="W428">
        <v>49397</v>
      </c>
      <c r="X428">
        <v>0</v>
      </c>
      <c r="Y428" t="s">
        <v>72</v>
      </c>
    </row>
    <row r="429" spans="1:25" x14ac:dyDescent="0.25">
      <c r="A429">
        <v>428</v>
      </c>
      <c r="B429">
        <v>70637</v>
      </c>
      <c r="C429">
        <v>0</v>
      </c>
      <c r="D429">
        <v>0</v>
      </c>
      <c r="E429" t="s">
        <v>2634</v>
      </c>
      <c r="F429" t="s">
        <v>2635</v>
      </c>
      <c r="G429">
        <v>1</v>
      </c>
      <c r="H429" s="6">
        <v>1000000</v>
      </c>
      <c r="I429" s="7">
        <v>46188</v>
      </c>
      <c r="K429">
        <v>8</v>
      </c>
      <c r="L429" t="s">
        <v>40</v>
      </c>
      <c r="M429" t="s">
        <v>7</v>
      </c>
      <c r="N429" t="s">
        <v>41</v>
      </c>
      <c r="O429" t="s">
        <v>64</v>
      </c>
      <c r="P429" t="s">
        <v>2519</v>
      </c>
      <c r="Q429">
        <v>8</v>
      </c>
      <c r="R429">
        <v>0</v>
      </c>
      <c r="S429">
        <v>0</v>
      </c>
      <c r="U429">
        <v>80000</v>
      </c>
      <c r="V429">
        <v>80000</v>
      </c>
      <c r="W429">
        <v>0</v>
      </c>
      <c r="X429">
        <v>0</v>
      </c>
      <c r="Y429" t="s">
        <v>2520</v>
      </c>
    </row>
    <row r="430" spans="1:25" x14ac:dyDescent="0.25">
      <c r="A430">
        <v>429</v>
      </c>
      <c r="B430">
        <v>70642</v>
      </c>
      <c r="C430">
        <v>0</v>
      </c>
      <c r="D430">
        <v>0</v>
      </c>
      <c r="E430" t="s">
        <v>313</v>
      </c>
      <c r="F430" t="s">
        <v>314</v>
      </c>
      <c r="G430">
        <v>1</v>
      </c>
      <c r="H430" s="6">
        <v>1638802</v>
      </c>
      <c r="I430" s="7">
        <v>46188</v>
      </c>
      <c r="K430">
        <v>15</v>
      </c>
      <c r="L430" t="s">
        <v>40</v>
      </c>
      <c r="M430" t="s">
        <v>3</v>
      </c>
      <c r="N430" t="s">
        <v>41</v>
      </c>
      <c r="O430" t="s">
        <v>51</v>
      </c>
      <c r="P430" t="s">
        <v>2519</v>
      </c>
      <c r="Q430">
        <v>10</v>
      </c>
      <c r="R430">
        <v>5</v>
      </c>
      <c r="S430">
        <v>0</v>
      </c>
      <c r="U430">
        <v>245820</v>
      </c>
      <c r="V430">
        <v>163880</v>
      </c>
      <c r="W430">
        <v>81940</v>
      </c>
      <c r="X430">
        <v>0</v>
      </c>
      <c r="Y430" t="s">
        <v>109</v>
      </c>
    </row>
    <row r="431" spans="1:25" x14ac:dyDescent="0.25">
      <c r="A431">
        <v>430</v>
      </c>
      <c r="B431">
        <v>70646</v>
      </c>
      <c r="C431">
        <v>0</v>
      </c>
      <c r="D431">
        <v>0</v>
      </c>
      <c r="E431" t="s">
        <v>2613</v>
      </c>
      <c r="F431" t="s">
        <v>2614</v>
      </c>
      <c r="G431">
        <v>1</v>
      </c>
      <c r="H431" s="6">
        <v>5000000</v>
      </c>
      <c r="I431" s="7">
        <v>46188</v>
      </c>
      <c r="K431">
        <v>8</v>
      </c>
      <c r="L431" t="s">
        <v>40</v>
      </c>
      <c r="M431" t="s">
        <v>3</v>
      </c>
      <c r="N431" t="s">
        <v>41</v>
      </c>
      <c r="O431" t="s">
        <v>51</v>
      </c>
      <c r="P431" t="s">
        <v>2519</v>
      </c>
      <c r="Q431">
        <v>8</v>
      </c>
      <c r="R431">
        <v>0</v>
      </c>
      <c r="S431">
        <v>0</v>
      </c>
      <c r="U431">
        <v>400000</v>
      </c>
      <c r="V431">
        <v>400000</v>
      </c>
      <c r="W431">
        <v>0</v>
      </c>
      <c r="X431">
        <v>0</v>
      </c>
      <c r="Y431" t="s">
        <v>48</v>
      </c>
    </row>
    <row r="432" spans="1:25" x14ac:dyDescent="0.25">
      <c r="A432">
        <v>431</v>
      </c>
      <c r="B432">
        <v>70647</v>
      </c>
      <c r="C432">
        <v>0</v>
      </c>
      <c r="D432">
        <v>0</v>
      </c>
      <c r="E432" t="s">
        <v>2613</v>
      </c>
      <c r="F432" t="s">
        <v>2614</v>
      </c>
      <c r="G432">
        <v>1</v>
      </c>
      <c r="H432" s="6">
        <v>5000000</v>
      </c>
      <c r="I432" s="7">
        <v>46188</v>
      </c>
      <c r="K432">
        <v>8</v>
      </c>
      <c r="L432" t="s">
        <v>40</v>
      </c>
      <c r="M432" t="s">
        <v>3</v>
      </c>
      <c r="N432" t="s">
        <v>41</v>
      </c>
      <c r="O432" t="s">
        <v>51</v>
      </c>
      <c r="P432" t="s">
        <v>2519</v>
      </c>
      <c r="Q432">
        <v>8</v>
      </c>
      <c r="R432">
        <v>0</v>
      </c>
      <c r="S432">
        <v>0</v>
      </c>
      <c r="U432">
        <v>400000</v>
      </c>
      <c r="V432">
        <v>400000</v>
      </c>
      <c r="W432">
        <v>0</v>
      </c>
      <c r="X432">
        <v>0</v>
      </c>
      <c r="Y432" t="s">
        <v>48</v>
      </c>
    </row>
    <row r="433" spans="1:25" x14ac:dyDescent="0.25">
      <c r="A433">
        <v>432</v>
      </c>
      <c r="B433">
        <v>70648</v>
      </c>
      <c r="C433">
        <v>0</v>
      </c>
      <c r="D433">
        <v>0</v>
      </c>
      <c r="E433" t="s">
        <v>2613</v>
      </c>
      <c r="F433" t="s">
        <v>2614</v>
      </c>
      <c r="G433">
        <v>1</v>
      </c>
      <c r="H433" s="6">
        <v>500000</v>
      </c>
      <c r="I433" s="7">
        <v>46188</v>
      </c>
      <c r="K433">
        <v>8</v>
      </c>
      <c r="L433" t="s">
        <v>40</v>
      </c>
      <c r="M433" t="s">
        <v>3</v>
      </c>
      <c r="N433" t="s">
        <v>41</v>
      </c>
      <c r="O433" t="s">
        <v>51</v>
      </c>
      <c r="P433" t="s">
        <v>2519</v>
      </c>
      <c r="Q433">
        <v>8</v>
      </c>
      <c r="R433">
        <v>0</v>
      </c>
      <c r="S433">
        <v>0</v>
      </c>
      <c r="U433">
        <v>40000</v>
      </c>
      <c r="V433">
        <v>40000</v>
      </c>
      <c r="W433">
        <v>0</v>
      </c>
      <c r="X433">
        <v>0</v>
      </c>
      <c r="Y433" t="s">
        <v>48</v>
      </c>
    </row>
    <row r="434" spans="1:25" x14ac:dyDescent="0.25">
      <c r="A434">
        <v>433</v>
      </c>
      <c r="B434">
        <v>70644</v>
      </c>
      <c r="C434">
        <v>0</v>
      </c>
      <c r="D434">
        <v>0</v>
      </c>
      <c r="E434" t="s">
        <v>386</v>
      </c>
      <c r="F434" t="s">
        <v>387</v>
      </c>
      <c r="G434">
        <v>1</v>
      </c>
      <c r="H434" s="6">
        <v>303928</v>
      </c>
      <c r="I434" s="7">
        <v>46188</v>
      </c>
      <c r="K434">
        <v>15</v>
      </c>
      <c r="L434" t="s">
        <v>40</v>
      </c>
      <c r="M434" t="s">
        <v>3</v>
      </c>
      <c r="N434" t="s">
        <v>41</v>
      </c>
      <c r="O434" t="s">
        <v>51</v>
      </c>
      <c r="P434" t="s">
        <v>2519</v>
      </c>
      <c r="Q434">
        <v>10</v>
      </c>
      <c r="R434">
        <v>5</v>
      </c>
      <c r="S434">
        <v>0</v>
      </c>
      <c r="U434">
        <v>45589</v>
      </c>
      <c r="V434">
        <v>30393</v>
      </c>
      <c r="W434">
        <v>15196</v>
      </c>
      <c r="X434">
        <v>0</v>
      </c>
      <c r="Y434" t="s">
        <v>72</v>
      </c>
    </row>
    <row r="435" spans="1:25" x14ac:dyDescent="0.25">
      <c r="A435">
        <v>434</v>
      </c>
      <c r="B435">
        <v>70643</v>
      </c>
      <c r="C435">
        <v>0</v>
      </c>
      <c r="D435">
        <v>0</v>
      </c>
      <c r="E435" t="s">
        <v>384</v>
      </c>
      <c r="F435" t="s">
        <v>385</v>
      </c>
      <c r="G435">
        <v>1</v>
      </c>
      <c r="H435" s="6">
        <v>1907035</v>
      </c>
      <c r="I435" s="7">
        <v>46188</v>
      </c>
      <c r="K435">
        <v>15</v>
      </c>
      <c r="L435" t="s">
        <v>40</v>
      </c>
      <c r="M435" t="s">
        <v>3</v>
      </c>
      <c r="N435" t="s">
        <v>41</v>
      </c>
      <c r="O435" t="s">
        <v>51</v>
      </c>
      <c r="P435" t="s">
        <v>2519</v>
      </c>
      <c r="Q435">
        <v>10</v>
      </c>
      <c r="R435">
        <v>5</v>
      </c>
      <c r="S435">
        <v>0</v>
      </c>
      <c r="U435">
        <v>286055</v>
      </c>
      <c r="V435">
        <v>190704</v>
      </c>
      <c r="W435">
        <v>95352</v>
      </c>
      <c r="X435">
        <v>0</v>
      </c>
      <c r="Y435" t="s">
        <v>72</v>
      </c>
    </row>
    <row r="436" spans="1:25" x14ac:dyDescent="0.25">
      <c r="A436">
        <v>435</v>
      </c>
      <c r="B436">
        <v>70645</v>
      </c>
      <c r="C436">
        <v>0</v>
      </c>
      <c r="D436">
        <v>0</v>
      </c>
      <c r="E436" t="s">
        <v>391</v>
      </c>
      <c r="F436" t="s">
        <v>392</v>
      </c>
      <c r="G436">
        <v>1</v>
      </c>
      <c r="H436" s="6">
        <v>674559</v>
      </c>
      <c r="I436" s="7">
        <v>46188</v>
      </c>
      <c r="K436">
        <v>15</v>
      </c>
      <c r="L436" t="s">
        <v>40</v>
      </c>
      <c r="M436" t="s">
        <v>3</v>
      </c>
      <c r="N436" t="s">
        <v>41</v>
      </c>
      <c r="O436" t="s">
        <v>51</v>
      </c>
      <c r="P436" t="s">
        <v>2519</v>
      </c>
      <c r="Q436">
        <v>10</v>
      </c>
      <c r="R436">
        <v>5</v>
      </c>
      <c r="S436">
        <v>0</v>
      </c>
      <c r="U436">
        <v>101184</v>
      </c>
      <c r="V436">
        <v>67456</v>
      </c>
      <c r="W436">
        <v>33728</v>
      </c>
      <c r="X436">
        <v>0</v>
      </c>
      <c r="Y436" t="s">
        <v>72</v>
      </c>
    </row>
    <row r="437" spans="1:25" x14ac:dyDescent="0.25">
      <c r="A437">
        <v>436</v>
      </c>
      <c r="B437">
        <v>70649</v>
      </c>
      <c r="C437">
        <v>0</v>
      </c>
      <c r="D437">
        <v>0</v>
      </c>
      <c r="E437" t="s">
        <v>2347</v>
      </c>
      <c r="F437" t="s">
        <v>2348</v>
      </c>
      <c r="G437">
        <v>1</v>
      </c>
      <c r="H437" s="6">
        <v>60000000</v>
      </c>
      <c r="I437" s="7">
        <v>46188</v>
      </c>
      <c r="K437">
        <v>15</v>
      </c>
      <c r="L437" t="s">
        <v>40</v>
      </c>
      <c r="M437" t="s">
        <v>5</v>
      </c>
      <c r="N437" t="s">
        <v>41</v>
      </c>
      <c r="O437" t="s">
        <v>47</v>
      </c>
      <c r="P437" t="s">
        <v>2519</v>
      </c>
      <c r="Q437">
        <v>2.8</v>
      </c>
      <c r="R437">
        <v>12.2</v>
      </c>
      <c r="S437">
        <v>0</v>
      </c>
      <c r="U437">
        <v>9000000</v>
      </c>
      <c r="V437">
        <v>1680000</v>
      </c>
      <c r="W437">
        <v>7320000</v>
      </c>
      <c r="X437">
        <v>0</v>
      </c>
      <c r="Y437" t="s">
        <v>48</v>
      </c>
    </row>
    <row r="438" spans="1:25" x14ac:dyDescent="0.25">
      <c r="A438">
        <v>437</v>
      </c>
      <c r="B438">
        <v>70639</v>
      </c>
      <c r="C438">
        <v>0</v>
      </c>
      <c r="D438">
        <v>0</v>
      </c>
      <c r="E438" t="s">
        <v>429</v>
      </c>
      <c r="F438" t="s">
        <v>430</v>
      </c>
      <c r="G438">
        <v>1</v>
      </c>
      <c r="H438" s="6">
        <v>5061682</v>
      </c>
      <c r="I438" s="7">
        <v>46188</v>
      </c>
      <c r="K438">
        <v>15</v>
      </c>
      <c r="L438" t="s">
        <v>40</v>
      </c>
      <c r="M438" t="s">
        <v>5</v>
      </c>
      <c r="N438" t="s">
        <v>41</v>
      </c>
      <c r="O438" t="s">
        <v>54</v>
      </c>
      <c r="P438" t="s">
        <v>2519</v>
      </c>
      <c r="Q438">
        <v>9</v>
      </c>
      <c r="R438">
        <v>6</v>
      </c>
      <c r="S438">
        <v>0</v>
      </c>
      <c r="U438">
        <v>759252</v>
      </c>
      <c r="V438">
        <v>455551</v>
      </c>
      <c r="W438">
        <v>303701</v>
      </c>
      <c r="X438">
        <v>0</v>
      </c>
      <c r="Y438" t="s">
        <v>48</v>
      </c>
    </row>
    <row r="439" spans="1:25" x14ac:dyDescent="0.25">
      <c r="A439">
        <v>438</v>
      </c>
      <c r="B439">
        <v>70638</v>
      </c>
      <c r="C439">
        <v>0</v>
      </c>
      <c r="D439">
        <v>0</v>
      </c>
      <c r="E439" t="s">
        <v>1792</v>
      </c>
      <c r="F439" t="s">
        <v>1793</v>
      </c>
      <c r="G439">
        <v>1</v>
      </c>
      <c r="H439" s="6">
        <v>1287358</v>
      </c>
      <c r="I439" s="7">
        <v>46188</v>
      </c>
      <c r="K439">
        <v>15</v>
      </c>
      <c r="L439" t="s">
        <v>40</v>
      </c>
      <c r="M439" t="s">
        <v>5</v>
      </c>
      <c r="N439" t="s">
        <v>41</v>
      </c>
      <c r="O439" t="s">
        <v>54</v>
      </c>
      <c r="P439" t="s">
        <v>2519</v>
      </c>
      <c r="Q439">
        <v>9</v>
      </c>
      <c r="R439">
        <v>6</v>
      </c>
      <c r="S439">
        <v>0</v>
      </c>
      <c r="U439">
        <v>193104</v>
      </c>
      <c r="V439">
        <v>115862</v>
      </c>
      <c r="W439">
        <v>77241</v>
      </c>
      <c r="X439">
        <v>0</v>
      </c>
      <c r="Y439" t="s">
        <v>48</v>
      </c>
    </row>
    <row r="440" spans="1:25" x14ac:dyDescent="0.25">
      <c r="A440">
        <v>439</v>
      </c>
      <c r="B440">
        <v>70640</v>
      </c>
      <c r="C440">
        <v>0</v>
      </c>
      <c r="D440">
        <v>0</v>
      </c>
      <c r="E440" t="s">
        <v>487</v>
      </c>
      <c r="F440" t="s">
        <v>488</v>
      </c>
      <c r="G440">
        <v>1</v>
      </c>
      <c r="H440" s="6">
        <v>5089539</v>
      </c>
      <c r="I440" s="7">
        <v>46188</v>
      </c>
      <c r="K440">
        <v>8</v>
      </c>
      <c r="L440" t="s">
        <v>40</v>
      </c>
      <c r="M440" t="s">
        <v>4</v>
      </c>
      <c r="N440" t="s">
        <v>41</v>
      </c>
      <c r="O440" t="s">
        <v>51</v>
      </c>
      <c r="P440" t="s">
        <v>2519</v>
      </c>
      <c r="Q440">
        <v>8</v>
      </c>
      <c r="R440">
        <v>0</v>
      </c>
      <c r="S440">
        <v>0</v>
      </c>
      <c r="U440">
        <v>407163</v>
      </c>
      <c r="V440">
        <v>407163</v>
      </c>
      <c r="W440">
        <v>0</v>
      </c>
      <c r="X440">
        <v>0</v>
      </c>
      <c r="Y440" t="s">
        <v>48</v>
      </c>
    </row>
    <row r="441" spans="1:25" x14ac:dyDescent="0.25">
      <c r="A441">
        <v>440</v>
      </c>
      <c r="B441">
        <v>70619</v>
      </c>
      <c r="C441">
        <v>0</v>
      </c>
      <c r="D441">
        <v>0</v>
      </c>
      <c r="E441" t="s">
        <v>473</v>
      </c>
      <c r="F441" t="s">
        <v>474</v>
      </c>
      <c r="G441">
        <v>1</v>
      </c>
      <c r="H441" s="6">
        <v>7000000</v>
      </c>
      <c r="I441" s="7">
        <v>46185</v>
      </c>
      <c r="K441">
        <v>8</v>
      </c>
      <c r="L441" t="s">
        <v>40</v>
      </c>
      <c r="M441" t="s">
        <v>5</v>
      </c>
      <c r="N441" t="s">
        <v>41</v>
      </c>
      <c r="O441" t="s">
        <v>77</v>
      </c>
      <c r="P441" t="s">
        <v>2519</v>
      </c>
      <c r="Q441">
        <v>8</v>
      </c>
      <c r="R441">
        <v>0</v>
      </c>
      <c r="S441">
        <v>0</v>
      </c>
      <c r="U441">
        <v>560000</v>
      </c>
      <c r="V441">
        <v>560000</v>
      </c>
      <c r="W441">
        <v>0</v>
      </c>
      <c r="X441">
        <v>0</v>
      </c>
      <c r="Y441" t="s">
        <v>250</v>
      </c>
    </row>
    <row r="442" spans="1:25" x14ac:dyDescent="0.25">
      <c r="A442">
        <v>441</v>
      </c>
      <c r="B442">
        <v>70620</v>
      </c>
      <c r="C442">
        <v>0</v>
      </c>
      <c r="D442">
        <v>0</v>
      </c>
      <c r="E442" t="s">
        <v>473</v>
      </c>
      <c r="F442" t="s">
        <v>474</v>
      </c>
      <c r="G442">
        <v>1</v>
      </c>
      <c r="H442" s="6">
        <v>937316</v>
      </c>
      <c r="I442" s="7">
        <v>46185</v>
      </c>
      <c r="K442">
        <v>8</v>
      </c>
      <c r="L442" t="s">
        <v>40</v>
      </c>
      <c r="M442" t="s">
        <v>5</v>
      </c>
      <c r="N442" t="s">
        <v>41</v>
      </c>
      <c r="O442" t="s">
        <v>77</v>
      </c>
      <c r="P442" t="s">
        <v>2519</v>
      </c>
      <c r="Q442">
        <v>8</v>
      </c>
      <c r="R442">
        <v>0</v>
      </c>
      <c r="S442">
        <v>0</v>
      </c>
      <c r="U442">
        <v>74985</v>
      </c>
      <c r="V442">
        <v>74985</v>
      </c>
      <c r="W442">
        <v>0</v>
      </c>
      <c r="X442">
        <v>0</v>
      </c>
      <c r="Y442" t="s">
        <v>250</v>
      </c>
    </row>
    <row r="443" spans="1:25" x14ac:dyDescent="0.25">
      <c r="A443">
        <v>442</v>
      </c>
      <c r="B443">
        <v>70628</v>
      </c>
      <c r="C443">
        <v>0</v>
      </c>
      <c r="D443">
        <v>0</v>
      </c>
      <c r="E443" t="s">
        <v>1410</v>
      </c>
      <c r="F443" t="s">
        <v>1411</v>
      </c>
      <c r="G443">
        <v>1</v>
      </c>
      <c r="H443" s="6">
        <v>2614730</v>
      </c>
      <c r="I443" s="7">
        <v>46185</v>
      </c>
      <c r="K443">
        <v>7</v>
      </c>
      <c r="L443" t="s">
        <v>40</v>
      </c>
      <c r="M443" t="s">
        <v>5</v>
      </c>
      <c r="N443" t="s">
        <v>41</v>
      </c>
      <c r="O443" t="s">
        <v>77</v>
      </c>
      <c r="P443" t="s">
        <v>2519</v>
      </c>
      <c r="Q443">
        <v>7</v>
      </c>
      <c r="R443">
        <v>0</v>
      </c>
      <c r="S443">
        <v>0</v>
      </c>
      <c r="U443">
        <v>183031</v>
      </c>
      <c r="V443">
        <v>183031</v>
      </c>
      <c r="W443">
        <v>0</v>
      </c>
      <c r="X443">
        <v>0</v>
      </c>
      <c r="Y443" t="s">
        <v>437</v>
      </c>
    </row>
    <row r="444" spans="1:25" x14ac:dyDescent="0.25">
      <c r="A444">
        <v>443</v>
      </c>
      <c r="B444">
        <v>70627</v>
      </c>
      <c r="C444">
        <v>0</v>
      </c>
      <c r="D444">
        <v>0</v>
      </c>
      <c r="E444" t="s">
        <v>539</v>
      </c>
      <c r="F444" t="s">
        <v>540</v>
      </c>
      <c r="G444">
        <v>1</v>
      </c>
      <c r="H444" s="6">
        <v>20038219</v>
      </c>
      <c r="I444" s="7">
        <v>46185</v>
      </c>
      <c r="K444">
        <v>15</v>
      </c>
      <c r="L444" t="s">
        <v>40</v>
      </c>
      <c r="M444" t="s">
        <v>5</v>
      </c>
      <c r="N444" t="s">
        <v>41</v>
      </c>
      <c r="O444" t="s">
        <v>47</v>
      </c>
      <c r="P444" t="s">
        <v>2519</v>
      </c>
      <c r="Q444">
        <v>4</v>
      </c>
      <c r="R444">
        <v>11</v>
      </c>
      <c r="S444">
        <v>0</v>
      </c>
      <c r="U444">
        <v>3005733</v>
      </c>
      <c r="V444">
        <v>801529</v>
      </c>
      <c r="W444">
        <v>2204204</v>
      </c>
      <c r="X444">
        <v>0</v>
      </c>
      <c r="Y444" t="s">
        <v>109</v>
      </c>
    </row>
    <row r="445" spans="1:25" x14ac:dyDescent="0.25">
      <c r="A445">
        <v>444</v>
      </c>
      <c r="B445">
        <v>70629</v>
      </c>
      <c r="C445">
        <v>0</v>
      </c>
      <c r="D445">
        <v>0</v>
      </c>
      <c r="E445" t="s">
        <v>1230</v>
      </c>
      <c r="F445" t="s">
        <v>1231</v>
      </c>
      <c r="G445">
        <v>1</v>
      </c>
      <c r="H445" s="6">
        <v>60552644</v>
      </c>
      <c r="I445" s="7">
        <v>46185</v>
      </c>
      <c r="K445">
        <v>15</v>
      </c>
      <c r="L445" t="s">
        <v>40</v>
      </c>
      <c r="M445" t="s">
        <v>5</v>
      </c>
      <c r="N445" t="s">
        <v>41</v>
      </c>
      <c r="O445" t="s">
        <v>54</v>
      </c>
      <c r="P445" t="s">
        <v>2519</v>
      </c>
      <c r="Q445">
        <v>6.5</v>
      </c>
      <c r="R445">
        <v>8.5</v>
      </c>
      <c r="S445">
        <v>0</v>
      </c>
      <c r="U445">
        <v>9082897</v>
      </c>
      <c r="V445">
        <v>3935922</v>
      </c>
      <c r="W445">
        <v>5146975</v>
      </c>
      <c r="X445">
        <v>0</v>
      </c>
      <c r="Y445" t="s">
        <v>229</v>
      </c>
    </row>
    <row r="446" spans="1:25" x14ac:dyDescent="0.25">
      <c r="A446">
        <v>445</v>
      </c>
      <c r="B446">
        <v>70632</v>
      </c>
      <c r="C446">
        <v>0</v>
      </c>
      <c r="D446">
        <v>0</v>
      </c>
      <c r="E446" t="s">
        <v>572</v>
      </c>
      <c r="F446" t="s">
        <v>573</v>
      </c>
      <c r="G446">
        <v>1</v>
      </c>
      <c r="H446" s="6">
        <v>109211</v>
      </c>
      <c r="I446" s="7">
        <v>46185</v>
      </c>
      <c r="K446">
        <v>5</v>
      </c>
      <c r="L446" t="s">
        <v>40</v>
      </c>
      <c r="M446" t="s">
        <v>6</v>
      </c>
      <c r="N446" t="s">
        <v>41</v>
      </c>
      <c r="O446" t="s">
        <v>64</v>
      </c>
      <c r="P446" t="s">
        <v>2519</v>
      </c>
      <c r="Q446">
        <v>5</v>
      </c>
      <c r="R446">
        <v>0</v>
      </c>
      <c r="S446">
        <v>0</v>
      </c>
      <c r="U446">
        <v>5461</v>
      </c>
      <c r="V446">
        <v>5461</v>
      </c>
      <c r="W446">
        <v>0</v>
      </c>
      <c r="X446">
        <v>0</v>
      </c>
      <c r="Y446" t="s">
        <v>44</v>
      </c>
    </row>
    <row r="447" spans="1:25" x14ac:dyDescent="0.25">
      <c r="A447">
        <v>446</v>
      </c>
      <c r="B447">
        <v>70634</v>
      </c>
      <c r="C447">
        <v>0</v>
      </c>
      <c r="D447">
        <v>0</v>
      </c>
      <c r="E447" t="s">
        <v>582</v>
      </c>
      <c r="F447" t="s">
        <v>583</v>
      </c>
      <c r="G447">
        <v>1</v>
      </c>
      <c r="H447" s="6">
        <v>220453</v>
      </c>
      <c r="I447" s="7">
        <v>46185</v>
      </c>
      <c r="K447">
        <v>10</v>
      </c>
      <c r="L447" t="s">
        <v>40</v>
      </c>
      <c r="M447" t="s">
        <v>7</v>
      </c>
      <c r="N447" t="s">
        <v>41</v>
      </c>
      <c r="O447" t="s">
        <v>64</v>
      </c>
      <c r="P447" t="s">
        <v>2519</v>
      </c>
      <c r="Q447">
        <v>10</v>
      </c>
      <c r="R447">
        <v>0</v>
      </c>
      <c r="S447">
        <v>0</v>
      </c>
      <c r="U447">
        <v>22045</v>
      </c>
      <c r="V447">
        <v>22045</v>
      </c>
      <c r="W447">
        <v>0</v>
      </c>
      <c r="X447">
        <v>0</v>
      </c>
      <c r="Y447" t="s">
        <v>48</v>
      </c>
    </row>
    <row r="448" spans="1:25" x14ac:dyDescent="0.25">
      <c r="A448">
        <v>447</v>
      </c>
      <c r="B448">
        <v>70626</v>
      </c>
      <c r="C448">
        <v>0</v>
      </c>
      <c r="D448">
        <v>0</v>
      </c>
      <c r="E448" t="s">
        <v>553</v>
      </c>
      <c r="F448" t="s">
        <v>554</v>
      </c>
      <c r="G448">
        <v>1</v>
      </c>
      <c r="H448" s="6">
        <v>35499452</v>
      </c>
      <c r="I448" s="7">
        <v>46185</v>
      </c>
      <c r="K448">
        <v>15</v>
      </c>
      <c r="L448" t="s">
        <v>40</v>
      </c>
      <c r="M448" t="s">
        <v>5</v>
      </c>
      <c r="N448" t="s">
        <v>41</v>
      </c>
      <c r="O448" t="s">
        <v>47</v>
      </c>
      <c r="P448" t="s">
        <v>2519</v>
      </c>
      <c r="Q448">
        <v>4</v>
      </c>
      <c r="R448">
        <v>11</v>
      </c>
      <c r="S448">
        <v>0</v>
      </c>
      <c r="U448">
        <v>5324918</v>
      </c>
      <c r="V448">
        <v>1419978</v>
      </c>
      <c r="W448">
        <v>3904940</v>
      </c>
      <c r="X448">
        <v>0</v>
      </c>
      <c r="Y448" t="s">
        <v>109</v>
      </c>
    </row>
    <row r="449" spans="1:25" x14ac:dyDescent="0.25">
      <c r="A449">
        <v>448</v>
      </c>
      <c r="B449">
        <v>70636</v>
      </c>
      <c r="C449">
        <v>0</v>
      </c>
      <c r="D449">
        <v>0</v>
      </c>
      <c r="E449" t="s">
        <v>958</v>
      </c>
      <c r="F449" t="s">
        <v>959</v>
      </c>
      <c r="G449">
        <v>1</v>
      </c>
      <c r="H449" s="6">
        <v>140000000</v>
      </c>
      <c r="I449" s="7">
        <v>46185</v>
      </c>
      <c r="K449">
        <v>15</v>
      </c>
      <c r="L449" t="s">
        <v>40</v>
      </c>
      <c r="M449" t="s">
        <v>5</v>
      </c>
      <c r="N449" t="s">
        <v>41</v>
      </c>
      <c r="O449" t="s">
        <v>77</v>
      </c>
      <c r="P449" t="s">
        <v>2519</v>
      </c>
      <c r="Q449">
        <v>6</v>
      </c>
      <c r="R449">
        <v>9</v>
      </c>
      <c r="S449">
        <v>0</v>
      </c>
      <c r="U449">
        <v>21000000</v>
      </c>
      <c r="V449">
        <v>8400000</v>
      </c>
      <c r="W449">
        <v>12600000</v>
      </c>
      <c r="X449">
        <v>0</v>
      </c>
      <c r="Y449" t="s">
        <v>48</v>
      </c>
    </row>
    <row r="450" spans="1:25" x14ac:dyDescent="0.25">
      <c r="A450">
        <v>449</v>
      </c>
      <c r="B450">
        <v>70623</v>
      </c>
      <c r="C450">
        <v>0</v>
      </c>
      <c r="D450">
        <v>0</v>
      </c>
      <c r="E450" t="s">
        <v>1210</v>
      </c>
      <c r="F450" t="s">
        <v>1211</v>
      </c>
      <c r="G450">
        <v>1</v>
      </c>
      <c r="H450" s="6">
        <v>3746581</v>
      </c>
      <c r="I450" s="7">
        <v>46185</v>
      </c>
      <c r="K450">
        <v>15</v>
      </c>
      <c r="L450" t="s">
        <v>40</v>
      </c>
      <c r="M450" t="s">
        <v>5</v>
      </c>
      <c r="N450" t="s">
        <v>41</v>
      </c>
      <c r="O450" t="s">
        <v>57</v>
      </c>
      <c r="P450" t="s">
        <v>2519</v>
      </c>
      <c r="Q450">
        <v>5</v>
      </c>
      <c r="R450">
        <v>10</v>
      </c>
      <c r="S450">
        <v>0</v>
      </c>
      <c r="U450">
        <v>561987</v>
      </c>
      <c r="V450">
        <v>187329</v>
      </c>
      <c r="W450">
        <v>374658</v>
      </c>
      <c r="X450">
        <v>0</v>
      </c>
      <c r="Y450" t="s">
        <v>72</v>
      </c>
    </row>
    <row r="451" spans="1:25" x14ac:dyDescent="0.25">
      <c r="A451">
        <v>450</v>
      </c>
      <c r="B451">
        <v>70622</v>
      </c>
      <c r="C451">
        <v>0</v>
      </c>
      <c r="D451">
        <v>0</v>
      </c>
      <c r="E451" t="s">
        <v>836</v>
      </c>
      <c r="F451" t="s">
        <v>837</v>
      </c>
      <c r="G451">
        <v>1</v>
      </c>
      <c r="H451" s="6">
        <v>1935462</v>
      </c>
      <c r="I451" s="7">
        <v>46185</v>
      </c>
      <c r="K451">
        <v>15</v>
      </c>
      <c r="L451" t="s">
        <v>40</v>
      </c>
      <c r="M451" t="s">
        <v>5</v>
      </c>
      <c r="N451" t="s">
        <v>41</v>
      </c>
      <c r="O451" t="s">
        <v>47</v>
      </c>
      <c r="P451" t="s">
        <v>2519</v>
      </c>
      <c r="Q451">
        <v>4</v>
      </c>
      <c r="R451">
        <v>11</v>
      </c>
      <c r="S451">
        <v>0</v>
      </c>
      <c r="U451">
        <v>290319</v>
      </c>
      <c r="V451">
        <v>77418</v>
      </c>
      <c r="W451">
        <v>212901</v>
      </c>
      <c r="X451">
        <v>0</v>
      </c>
      <c r="Y451" t="s">
        <v>109</v>
      </c>
    </row>
    <row r="452" spans="1:25" x14ac:dyDescent="0.25">
      <c r="A452">
        <v>451</v>
      </c>
      <c r="B452">
        <v>70635</v>
      </c>
      <c r="C452">
        <v>0</v>
      </c>
      <c r="D452">
        <v>0</v>
      </c>
      <c r="E452" t="s">
        <v>976</v>
      </c>
      <c r="F452" t="s">
        <v>977</v>
      </c>
      <c r="G452">
        <v>1</v>
      </c>
      <c r="H452" s="6">
        <v>5184058</v>
      </c>
      <c r="I452" s="7">
        <v>46185</v>
      </c>
      <c r="K452">
        <v>8</v>
      </c>
      <c r="L452" t="s">
        <v>40</v>
      </c>
      <c r="M452" t="s">
        <v>5</v>
      </c>
      <c r="N452" t="s">
        <v>41</v>
      </c>
      <c r="O452" t="s">
        <v>54</v>
      </c>
      <c r="P452" t="s">
        <v>2519</v>
      </c>
      <c r="Q452">
        <v>8</v>
      </c>
      <c r="R452">
        <v>0</v>
      </c>
      <c r="S452">
        <v>0</v>
      </c>
      <c r="U452">
        <v>414725</v>
      </c>
      <c r="V452">
        <v>414725</v>
      </c>
      <c r="W452">
        <v>0</v>
      </c>
      <c r="X452">
        <v>0</v>
      </c>
      <c r="Y452" t="s">
        <v>44</v>
      </c>
    </row>
    <row r="453" spans="1:25" x14ac:dyDescent="0.25">
      <c r="A453">
        <v>452</v>
      </c>
      <c r="B453">
        <v>70630</v>
      </c>
      <c r="C453">
        <v>0</v>
      </c>
      <c r="D453">
        <v>0</v>
      </c>
      <c r="E453" t="s">
        <v>871</v>
      </c>
      <c r="F453" t="s">
        <v>872</v>
      </c>
      <c r="G453">
        <v>1</v>
      </c>
      <c r="H453" s="6">
        <v>200000000</v>
      </c>
      <c r="I453" s="7">
        <v>46185</v>
      </c>
      <c r="K453">
        <v>15</v>
      </c>
      <c r="L453" t="s">
        <v>40</v>
      </c>
      <c r="M453" t="s">
        <v>5</v>
      </c>
      <c r="N453" t="s">
        <v>41</v>
      </c>
      <c r="O453" t="s">
        <v>54</v>
      </c>
      <c r="P453" t="s">
        <v>2519</v>
      </c>
      <c r="Q453">
        <v>2</v>
      </c>
      <c r="R453">
        <v>13</v>
      </c>
      <c r="S453">
        <v>0</v>
      </c>
      <c r="U453">
        <v>30000000</v>
      </c>
      <c r="V453">
        <v>4000000</v>
      </c>
      <c r="W453">
        <v>26000000</v>
      </c>
      <c r="X453">
        <v>0</v>
      </c>
      <c r="Y453" t="s">
        <v>48</v>
      </c>
    </row>
    <row r="454" spans="1:25" x14ac:dyDescent="0.25">
      <c r="A454">
        <v>453</v>
      </c>
      <c r="B454">
        <v>70625</v>
      </c>
      <c r="C454">
        <v>0</v>
      </c>
      <c r="D454">
        <v>0</v>
      </c>
      <c r="E454" t="s">
        <v>1765</v>
      </c>
      <c r="F454" t="s">
        <v>1766</v>
      </c>
      <c r="G454">
        <v>1</v>
      </c>
      <c r="H454" s="6">
        <v>131691777</v>
      </c>
      <c r="I454" s="7">
        <v>46185</v>
      </c>
      <c r="K454">
        <v>8</v>
      </c>
      <c r="L454" t="s">
        <v>40</v>
      </c>
      <c r="M454" t="s">
        <v>5</v>
      </c>
      <c r="N454" t="s">
        <v>41</v>
      </c>
      <c r="O454" t="s">
        <v>47</v>
      </c>
      <c r="P454" t="s">
        <v>2519</v>
      </c>
      <c r="Q454">
        <v>8</v>
      </c>
      <c r="R454">
        <v>0</v>
      </c>
      <c r="S454">
        <v>0</v>
      </c>
      <c r="U454">
        <v>10535342</v>
      </c>
      <c r="V454">
        <v>10535342</v>
      </c>
      <c r="W454">
        <v>0</v>
      </c>
      <c r="X454">
        <v>0</v>
      </c>
      <c r="Y454" t="s">
        <v>48</v>
      </c>
    </row>
    <row r="455" spans="1:25" x14ac:dyDescent="0.25">
      <c r="A455">
        <v>454</v>
      </c>
      <c r="B455">
        <v>70554</v>
      </c>
      <c r="C455">
        <v>0</v>
      </c>
      <c r="D455">
        <v>0</v>
      </c>
      <c r="E455" t="s">
        <v>1925</v>
      </c>
      <c r="F455" t="s">
        <v>1926</v>
      </c>
      <c r="G455">
        <v>1</v>
      </c>
      <c r="H455" s="6">
        <v>80000000</v>
      </c>
      <c r="I455" s="7">
        <v>46185</v>
      </c>
      <c r="K455" t="s">
        <v>1481</v>
      </c>
      <c r="L455" t="s">
        <v>40</v>
      </c>
      <c r="M455" t="s">
        <v>2</v>
      </c>
      <c r="N455" t="s">
        <v>41</v>
      </c>
      <c r="O455" t="s">
        <v>87</v>
      </c>
      <c r="P455" t="s">
        <v>2519</v>
      </c>
      <c r="Q455">
        <v>1.5</v>
      </c>
      <c r="R455">
        <v>0</v>
      </c>
      <c r="S455">
        <v>0</v>
      </c>
      <c r="U455">
        <v>1200000</v>
      </c>
      <c r="V455">
        <v>1200000</v>
      </c>
      <c r="W455">
        <v>0</v>
      </c>
      <c r="X455">
        <v>0</v>
      </c>
      <c r="Y455" t="s">
        <v>67</v>
      </c>
    </row>
    <row r="456" spans="1:25" x14ac:dyDescent="0.25">
      <c r="A456">
        <v>455</v>
      </c>
      <c r="B456">
        <v>70631</v>
      </c>
      <c r="C456">
        <v>0</v>
      </c>
      <c r="D456">
        <v>0</v>
      </c>
      <c r="E456" t="s">
        <v>1011</v>
      </c>
      <c r="F456" t="s">
        <v>1012</v>
      </c>
      <c r="G456">
        <v>1</v>
      </c>
      <c r="H456" s="6">
        <v>1066601</v>
      </c>
      <c r="I456" s="7">
        <v>46185</v>
      </c>
      <c r="K456">
        <v>12</v>
      </c>
      <c r="L456" t="s">
        <v>40</v>
      </c>
      <c r="M456" t="s">
        <v>5</v>
      </c>
      <c r="N456" t="s">
        <v>41</v>
      </c>
      <c r="O456" t="s">
        <v>77</v>
      </c>
      <c r="P456" t="s">
        <v>2519</v>
      </c>
      <c r="Q456">
        <v>12</v>
      </c>
      <c r="R456">
        <v>0</v>
      </c>
      <c r="S456">
        <v>0</v>
      </c>
      <c r="U456">
        <v>127992</v>
      </c>
      <c r="V456">
        <v>127992</v>
      </c>
      <c r="W456">
        <v>0</v>
      </c>
      <c r="X456">
        <v>0</v>
      </c>
      <c r="Y456" t="s">
        <v>437</v>
      </c>
    </row>
    <row r="457" spans="1:25" x14ac:dyDescent="0.25">
      <c r="A457">
        <v>456</v>
      </c>
      <c r="B457">
        <v>70633</v>
      </c>
      <c r="C457">
        <v>0</v>
      </c>
      <c r="D457">
        <v>0</v>
      </c>
      <c r="E457" t="s">
        <v>163</v>
      </c>
      <c r="F457" t="s">
        <v>164</v>
      </c>
      <c r="G457">
        <v>1</v>
      </c>
      <c r="H457" s="6">
        <v>3203075</v>
      </c>
      <c r="I457" s="7">
        <v>46185</v>
      </c>
      <c r="K457">
        <v>8</v>
      </c>
      <c r="L457" t="s">
        <v>40</v>
      </c>
      <c r="M457" t="s">
        <v>5</v>
      </c>
      <c r="N457" t="s">
        <v>41</v>
      </c>
      <c r="O457" t="s">
        <v>77</v>
      </c>
      <c r="P457" t="s">
        <v>2519</v>
      </c>
      <c r="Q457">
        <v>8</v>
      </c>
      <c r="R457">
        <v>0</v>
      </c>
      <c r="S457">
        <v>0</v>
      </c>
      <c r="U457">
        <v>256246</v>
      </c>
      <c r="V457">
        <v>256246</v>
      </c>
      <c r="W457">
        <v>0</v>
      </c>
      <c r="X457">
        <v>0</v>
      </c>
      <c r="Y457" t="s">
        <v>48</v>
      </c>
    </row>
    <row r="458" spans="1:25" x14ac:dyDescent="0.25">
      <c r="A458">
        <v>457</v>
      </c>
      <c r="B458">
        <v>70621</v>
      </c>
      <c r="C458">
        <v>0</v>
      </c>
      <c r="D458">
        <v>0</v>
      </c>
      <c r="E458" t="s">
        <v>2521</v>
      </c>
      <c r="F458" t="s">
        <v>2522</v>
      </c>
      <c r="G458">
        <v>1</v>
      </c>
      <c r="H458" s="6">
        <v>4550000</v>
      </c>
      <c r="I458" s="7">
        <v>46185</v>
      </c>
      <c r="K458">
        <v>8</v>
      </c>
      <c r="L458" t="s">
        <v>40</v>
      </c>
      <c r="M458" t="s">
        <v>5</v>
      </c>
      <c r="N458" t="s">
        <v>41</v>
      </c>
      <c r="O458" t="s">
        <v>54</v>
      </c>
      <c r="P458" t="s">
        <v>2519</v>
      </c>
      <c r="Q458">
        <v>8</v>
      </c>
      <c r="R458">
        <v>0</v>
      </c>
      <c r="S458">
        <v>0</v>
      </c>
      <c r="U458">
        <v>364000</v>
      </c>
      <c r="V458">
        <v>364000</v>
      </c>
      <c r="W458">
        <v>0</v>
      </c>
      <c r="X458">
        <v>0</v>
      </c>
      <c r="Y458" t="s">
        <v>2520</v>
      </c>
    </row>
    <row r="459" spans="1:25" x14ac:dyDescent="0.25">
      <c r="A459">
        <v>458</v>
      </c>
      <c r="B459">
        <v>70624</v>
      </c>
      <c r="C459">
        <v>0</v>
      </c>
      <c r="D459">
        <v>0</v>
      </c>
      <c r="E459" t="s">
        <v>634</v>
      </c>
      <c r="F459" t="s">
        <v>635</v>
      </c>
      <c r="G459">
        <v>1</v>
      </c>
      <c r="H459" s="6">
        <v>717725</v>
      </c>
      <c r="I459" s="7">
        <v>46185</v>
      </c>
      <c r="K459">
        <v>15</v>
      </c>
      <c r="L459" t="s">
        <v>40</v>
      </c>
      <c r="M459" t="s">
        <v>5</v>
      </c>
      <c r="N459" t="s">
        <v>41</v>
      </c>
      <c r="O459" t="s">
        <v>47</v>
      </c>
      <c r="P459" t="s">
        <v>2519</v>
      </c>
      <c r="Q459">
        <v>4</v>
      </c>
      <c r="R459">
        <v>11</v>
      </c>
      <c r="S459">
        <v>0</v>
      </c>
      <c r="U459">
        <v>107659</v>
      </c>
      <c r="V459">
        <v>28709</v>
      </c>
      <c r="W459">
        <v>78950</v>
      </c>
      <c r="X459">
        <v>0</v>
      </c>
      <c r="Y459" t="s">
        <v>109</v>
      </c>
    </row>
    <row r="460" spans="1:25" x14ac:dyDescent="0.25">
      <c r="A460">
        <v>459</v>
      </c>
      <c r="B460">
        <v>70600</v>
      </c>
      <c r="C460">
        <v>0</v>
      </c>
      <c r="D460">
        <v>0</v>
      </c>
      <c r="E460" t="s">
        <v>1331</v>
      </c>
      <c r="F460" t="s">
        <v>1332</v>
      </c>
      <c r="G460">
        <v>1</v>
      </c>
      <c r="H460" s="6">
        <v>1628517</v>
      </c>
      <c r="I460" s="7">
        <v>46184</v>
      </c>
      <c r="K460">
        <v>8</v>
      </c>
      <c r="L460" t="s">
        <v>40</v>
      </c>
      <c r="M460" t="s">
        <v>9</v>
      </c>
      <c r="N460" t="s">
        <v>41</v>
      </c>
      <c r="O460" t="s">
        <v>42</v>
      </c>
      <c r="P460" t="s">
        <v>2519</v>
      </c>
      <c r="Q460">
        <v>8</v>
      </c>
      <c r="R460">
        <v>0</v>
      </c>
      <c r="S460">
        <v>0</v>
      </c>
      <c r="U460">
        <v>130281</v>
      </c>
      <c r="V460">
        <v>130281</v>
      </c>
      <c r="W460">
        <v>0</v>
      </c>
      <c r="X460">
        <v>0</v>
      </c>
      <c r="Y460" t="s">
        <v>109</v>
      </c>
    </row>
    <row r="461" spans="1:25" x14ac:dyDescent="0.25">
      <c r="A461">
        <v>460</v>
      </c>
      <c r="B461">
        <v>70616</v>
      </c>
      <c r="C461">
        <v>0</v>
      </c>
      <c r="D461">
        <v>0</v>
      </c>
      <c r="E461" t="s">
        <v>1708</v>
      </c>
      <c r="F461" t="s">
        <v>1709</v>
      </c>
      <c r="G461">
        <v>1</v>
      </c>
      <c r="H461" s="6">
        <v>3893584</v>
      </c>
      <c r="I461" s="7">
        <v>46184</v>
      </c>
      <c r="K461">
        <v>7</v>
      </c>
      <c r="L461" t="s">
        <v>40</v>
      </c>
      <c r="M461" t="s">
        <v>9</v>
      </c>
      <c r="N461" t="s">
        <v>41</v>
      </c>
      <c r="O461" t="s">
        <v>42</v>
      </c>
      <c r="P461" t="s">
        <v>2519</v>
      </c>
      <c r="Q461">
        <v>7</v>
      </c>
      <c r="R461">
        <v>0</v>
      </c>
      <c r="S461">
        <v>0</v>
      </c>
      <c r="U461">
        <v>272551</v>
      </c>
      <c r="V461">
        <v>272551</v>
      </c>
      <c r="W461">
        <v>0</v>
      </c>
      <c r="X461">
        <v>0</v>
      </c>
      <c r="Y461" t="s">
        <v>109</v>
      </c>
    </row>
    <row r="462" spans="1:25" x14ac:dyDescent="0.25">
      <c r="A462">
        <v>461</v>
      </c>
      <c r="B462">
        <v>70613</v>
      </c>
      <c r="C462">
        <v>0</v>
      </c>
      <c r="D462">
        <v>0</v>
      </c>
      <c r="E462" t="s">
        <v>1592</v>
      </c>
      <c r="F462" t="s">
        <v>1593</v>
      </c>
      <c r="G462">
        <v>1</v>
      </c>
      <c r="H462" s="6">
        <v>5000000</v>
      </c>
      <c r="I462" s="7">
        <v>46184</v>
      </c>
      <c r="K462">
        <v>6</v>
      </c>
      <c r="L462" t="s">
        <v>40</v>
      </c>
      <c r="M462" t="s">
        <v>5</v>
      </c>
      <c r="N462" t="s">
        <v>41</v>
      </c>
      <c r="O462" t="s">
        <v>54</v>
      </c>
      <c r="P462" t="s">
        <v>2519</v>
      </c>
      <c r="Q462">
        <v>6</v>
      </c>
      <c r="R462">
        <v>0</v>
      </c>
      <c r="S462">
        <v>0</v>
      </c>
      <c r="U462">
        <v>300000</v>
      </c>
      <c r="V462">
        <v>300000</v>
      </c>
      <c r="W462">
        <v>0</v>
      </c>
      <c r="X462">
        <v>0</v>
      </c>
      <c r="Y462" t="s">
        <v>44</v>
      </c>
    </row>
    <row r="463" spans="1:25" x14ac:dyDescent="0.25">
      <c r="A463">
        <v>462</v>
      </c>
      <c r="B463">
        <v>70614</v>
      </c>
      <c r="C463">
        <v>0</v>
      </c>
      <c r="D463">
        <v>0</v>
      </c>
      <c r="E463" t="s">
        <v>1592</v>
      </c>
      <c r="F463" t="s">
        <v>1593</v>
      </c>
      <c r="G463">
        <v>1</v>
      </c>
      <c r="H463" s="6">
        <v>5000000</v>
      </c>
      <c r="I463" s="7">
        <v>46184</v>
      </c>
      <c r="K463">
        <v>6</v>
      </c>
      <c r="L463" t="s">
        <v>40</v>
      </c>
      <c r="M463" t="s">
        <v>5</v>
      </c>
      <c r="N463" t="s">
        <v>41</v>
      </c>
      <c r="O463" t="s">
        <v>54</v>
      </c>
      <c r="P463" t="s">
        <v>2519</v>
      </c>
      <c r="Q463">
        <v>6</v>
      </c>
      <c r="R463">
        <v>0</v>
      </c>
      <c r="S463">
        <v>0</v>
      </c>
      <c r="U463">
        <v>300000</v>
      </c>
      <c r="V463">
        <v>300000</v>
      </c>
      <c r="W463">
        <v>0</v>
      </c>
      <c r="X463">
        <v>0</v>
      </c>
      <c r="Y463" t="s">
        <v>44</v>
      </c>
    </row>
    <row r="464" spans="1:25" x14ac:dyDescent="0.25">
      <c r="A464">
        <v>463</v>
      </c>
      <c r="B464">
        <v>70605</v>
      </c>
      <c r="C464">
        <v>0</v>
      </c>
      <c r="D464">
        <v>0</v>
      </c>
      <c r="E464" t="s">
        <v>873</v>
      </c>
      <c r="F464" t="s">
        <v>874</v>
      </c>
      <c r="G464">
        <v>1</v>
      </c>
      <c r="H464" s="6">
        <v>1533459</v>
      </c>
      <c r="I464" s="7">
        <v>46184</v>
      </c>
      <c r="K464">
        <v>15</v>
      </c>
      <c r="L464" t="s">
        <v>40</v>
      </c>
      <c r="M464" t="s">
        <v>5</v>
      </c>
      <c r="N464" t="s">
        <v>41</v>
      </c>
      <c r="O464" t="s">
        <v>47</v>
      </c>
      <c r="P464" t="s">
        <v>2519</v>
      </c>
      <c r="Q464">
        <v>4</v>
      </c>
      <c r="R464">
        <v>11</v>
      </c>
      <c r="S464">
        <v>0</v>
      </c>
      <c r="U464">
        <v>230019</v>
      </c>
      <c r="V464">
        <v>61338</v>
      </c>
      <c r="W464">
        <v>168680</v>
      </c>
      <c r="X464">
        <v>0</v>
      </c>
      <c r="Y464" t="s">
        <v>109</v>
      </c>
    </row>
    <row r="465" spans="1:25" x14ac:dyDescent="0.25">
      <c r="A465">
        <v>464</v>
      </c>
      <c r="B465">
        <v>70604</v>
      </c>
      <c r="C465">
        <v>0</v>
      </c>
      <c r="D465">
        <v>0</v>
      </c>
      <c r="E465" t="s">
        <v>1684</v>
      </c>
      <c r="F465" t="s">
        <v>1685</v>
      </c>
      <c r="G465">
        <v>1</v>
      </c>
      <c r="H465" s="6">
        <v>14000000</v>
      </c>
      <c r="I465" s="7">
        <v>46184</v>
      </c>
      <c r="K465" t="s">
        <v>648</v>
      </c>
      <c r="L465" t="s">
        <v>40</v>
      </c>
      <c r="M465" t="s">
        <v>5</v>
      </c>
      <c r="N465" t="s">
        <v>41</v>
      </c>
      <c r="O465" t="s">
        <v>77</v>
      </c>
      <c r="P465" t="s">
        <v>2519</v>
      </c>
      <c r="Q465">
        <v>6.5</v>
      </c>
      <c r="R465">
        <v>0</v>
      </c>
      <c r="S465">
        <v>0</v>
      </c>
      <c r="U465">
        <v>910000</v>
      </c>
      <c r="V465">
        <v>910000</v>
      </c>
      <c r="W465">
        <v>0</v>
      </c>
      <c r="X465">
        <v>0</v>
      </c>
      <c r="Y465" t="s">
        <v>81</v>
      </c>
    </row>
    <row r="466" spans="1:25" x14ac:dyDescent="0.25">
      <c r="A466">
        <v>465</v>
      </c>
      <c r="B466">
        <v>70601</v>
      </c>
      <c r="C466">
        <v>0</v>
      </c>
      <c r="D466">
        <v>0</v>
      </c>
      <c r="E466" t="s">
        <v>1392</v>
      </c>
      <c r="F466" t="s">
        <v>1393</v>
      </c>
      <c r="G466">
        <v>1</v>
      </c>
      <c r="H466" s="6">
        <v>7772456</v>
      </c>
      <c r="I466" s="7">
        <v>46184</v>
      </c>
      <c r="K466">
        <v>10</v>
      </c>
      <c r="L466" t="s">
        <v>40</v>
      </c>
      <c r="M466" t="s">
        <v>5</v>
      </c>
      <c r="N466" t="s">
        <v>41</v>
      </c>
      <c r="O466" t="s">
        <v>57</v>
      </c>
      <c r="P466" t="s">
        <v>2519</v>
      </c>
      <c r="Q466">
        <v>10</v>
      </c>
      <c r="R466">
        <v>0</v>
      </c>
      <c r="S466">
        <v>0</v>
      </c>
      <c r="U466">
        <v>777246</v>
      </c>
      <c r="V466">
        <v>777246</v>
      </c>
      <c r="W466">
        <v>0</v>
      </c>
      <c r="X466">
        <v>0</v>
      </c>
      <c r="Y466" t="s">
        <v>109</v>
      </c>
    </row>
    <row r="467" spans="1:25" x14ac:dyDescent="0.25">
      <c r="A467">
        <v>466</v>
      </c>
      <c r="B467">
        <v>70617</v>
      </c>
      <c r="C467">
        <v>0</v>
      </c>
      <c r="D467">
        <v>0</v>
      </c>
      <c r="E467" t="s">
        <v>1921</v>
      </c>
      <c r="F467" t="s">
        <v>1922</v>
      </c>
      <c r="G467">
        <v>1</v>
      </c>
      <c r="H467" s="6">
        <v>1000000</v>
      </c>
      <c r="I467" s="7">
        <v>46184</v>
      </c>
      <c r="K467" t="s">
        <v>86</v>
      </c>
      <c r="L467" t="s">
        <v>40</v>
      </c>
      <c r="M467" t="s">
        <v>1</v>
      </c>
      <c r="N467" t="s">
        <v>41</v>
      </c>
      <c r="O467" t="s">
        <v>87</v>
      </c>
      <c r="P467" t="s">
        <v>2519</v>
      </c>
      <c r="Q467">
        <v>9.5</v>
      </c>
      <c r="R467">
        <v>0</v>
      </c>
      <c r="S467">
        <v>0</v>
      </c>
      <c r="U467">
        <v>95000</v>
      </c>
      <c r="V467">
        <v>95000</v>
      </c>
      <c r="W467">
        <v>0</v>
      </c>
      <c r="X467">
        <v>0</v>
      </c>
      <c r="Y467" t="s">
        <v>44</v>
      </c>
    </row>
    <row r="468" spans="1:25" x14ac:dyDescent="0.25">
      <c r="A468">
        <v>467</v>
      </c>
      <c r="B468">
        <v>70607</v>
      </c>
      <c r="C468">
        <v>0</v>
      </c>
      <c r="D468">
        <v>0</v>
      </c>
      <c r="E468" t="s">
        <v>2379</v>
      </c>
      <c r="F468" t="s">
        <v>2380</v>
      </c>
      <c r="G468">
        <v>1</v>
      </c>
      <c r="H468" s="6">
        <v>144000</v>
      </c>
      <c r="I468" s="7">
        <v>46184</v>
      </c>
      <c r="K468">
        <v>12</v>
      </c>
      <c r="L468" t="s">
        <v>40</v>
      </c>
      <c r="M468" t="s">
        <v>5</v>
      </c>
      <c r="N468" t="s">
        <v>41</v>
      </c>
      <c r="O468" t="s">
        <v>47</v>
      </c>
      <c r="P468" t="s">
        <v>2519</v>
      </c>
      <c r="Q468">
        <v>12</v>
      </c>
      <c r="R468">
        <v>0</v>
      </c>
      <c r="S468">
        <v>0</v>
      </c>
      <c r="U468">
        <v>17280</v>
      </c>
      <c r="V468">
        <v>17280</v>
      </c>
      <c r="W468">
        <v>0</v>
      </c>
      <c r="X468">
        <v>0</v>
      </c>
      <c r="Y468" t="s">
        <v>2086</v>
      </c>
    </row>
    <row r="469" spans="1:25" x14ac:dyDescent="0.25">
      <c r="A469">
        <v>468</v>
      </c>
      <c r="B469">
        <v>70608</v>
      </c>
      <c r="C469">
        <v>0</v>
      </c>
      <c r="D469">
        <v>0</v>
      </c>
      <c r="E469" t="s">
        <v>2379</v>
      </c>
      <c r="F469" t="s">
        <v>2380</v>
      </c>
      <c r="G469">
        <v>1</v>
      </c>
      <c r="H469" s="6">
        <v>144000</v>
      </c>
      <c r="I469" s="7">
        <v>46184</v>
      </c>
      <c r="K469">
        <v>12</v>
      </c>
      <c r="L469" t="s">
        <v>40</v>
      </c>
      <c r="M469" t="s">
        <v>5</v>
      </c>
      <c r="N469" t="s">
        <v>41</v>
      </c>
      <c r="O469" t="s">
        <v>47</v>
      </c>
      <c r="P469" t="s">
        <v>2519</v>
      </c>
      <c r="Q469">
        <v>12</v>
      </c>
      <c r="R469">
        <v>0</v>
      </c>
      <c r="S469">
        <v>0</v>
      </c>
      <c r="U469">
        <v>17280</v>
      </c>
      <c r="V469">
        <v>17280</v>
      </c>
      <c r="W469">
        <v>0</v>
      </c>
      <c r="X469">
        <v>0</v>
      </c>
      <c r="Y469" t="s">
        <v>2086</v>
      </c>
    </row>
    <row r="470" spans="1:25" x14ac:dyDescent="0.25">
      <c r="A470">
        <v>469</v>
      </c>
      <c r="B470">
        <v>70603</v>
      </c>
      <c r="C470">
        <v>0</v>
      </c>
      <c r="D470">
        <v>0</v>
      </c>
      <c r="E470" t="s">
        <v>1345</v>
      </c>
      <c r="F470" t="s">
        <v>1346</v>
      </c>
      <c r="G470">
        <v>1</v>
      </c>
      <c r="H470" s="6">
        <v>452339</v>
      </c>
      <c r="I470" s="7">
        <v>46184</v>
      </c>
      <c r="K470">
        <v>8</v>
      </c>
      <c r="L470" t="s">
        <v>40</v>
      </c>
      <c r="M470" t="s">
        <v>9</v>
      </c>
      <c r="N470" t="s">
        <v>41</v>
      </c>
      <c r="O470" t="s">
        <v>42</v>
      </c>
      <c r="P470" t="s">
        <v>2519</v>
      </c>
      <c r="Q470">
        <v>8</v>
      </c>
      <c r="R470">
        <v>0</v>
      </c>
      <c r="S470">
        <v>0</v>
      </c>
      <c r="U470">
        <v>36187</v>
      </c>
      <c r="V470">
        <v>36187</v>
      </c>
      <c r="W470">
        <v>0</v>
      </c>
      <c r="X470">
        <v>0</v>
      </c>
      <c r="Y470" t="s">
        <v>109</v>
      </c>
    </row>
    <row r="471" spans="1:25" x14ac:dyDescent="0.25">
      <c r="A471">
        <v>470</v>
      </c>
      <c r="B471">
        <v>70602</v>
      </c>
      <c r="C471">
        <v>0</v>
      </c>
      <c r="D471">
        <v>0</v>
      </c>
      <c r="E471" t="s">
        <v>1343</v>
      </c>
      <c r="F471" t="s">
        <v>1344</v>
      </c>
      <c r="G471">
        <v>1</v>
      </c>
      <c r="H471" s="6">
        <v>1140547</v>
      </c>
      <c r="I471" s="7">
        <v>46184</v>
      </c>
      <c r="K471">
        <v>8</v>
      </c>
      <c r="L471" t="s">
        <v>40</v>
      </c>
      <c r="M471" t="s">
        <v>9</v>
      </c>
      <c r="N471" t="s">
        <v>41</v>
      </c>
      <c r="O471" t="s">
        <v>42</v>
      </c>
      <c r="P471" t="s">
        <v>2519</v>
      </c>
      <c r="Q471">
        <v>8</v>
      </c>
      <c r="R471">
        <v>0</v>
      </c>
      <c r="S471">
        <v>0</v>
      </c>
      <c r="U471">
        <v>91244</v>
      </c>
      <c r="V471">
        <v>91244</v>
      </c>
      <c r="W471">
        <v>0</v>
      </c>
      <c r="X471">
        <v>0</v>
      </c>
      <c r="Y471" t="s">
        <v>109</v>
      </c>
    </row>
    <row r="472" spans="1:25" x14ac:dyDescent="0.25">
      <c r="A472">
        <v>471</v>
      </c>
      <c r="B472">
        <v>70612</v>
      </c>
      <c r="C472">
        <v>0</v>
      </c>
      <c r="D472">
        <v>0</v>
      </c>
      <c r="E472" t="s">
        <v>2636</v>
      </c>
      <c r="F472" t="s">
        <v>2637</v>
      </c>
      <c r="G472">
        <v>1</v>
      </c>
      <c r="H472" s="6">
        <v>170323</v>
      </c>
      <c r="I472" s="7">
        <v>46184</v>
      </c>
      <c r="K472">
        <v>7</v>
      </c>
      <c r="L472" t="s">
        <v>40</v>
      </c>
      <c r="M472" t="s">
        <v>5</v>
      </c>
      <c r="N472" t="s">
        <v>41</v>
      </c>
      <c r="O472" t="s">
        <v>57</v>
      </c>
      <c r="P472" t="s">
        <v>2519</v>
      </c>
      <c r="Q472">
        <v>7</v>
      </c>
      <c r="R472">
        <v>0</v>
      </c>
      <c r="S472">
        <v>0</v>
      </c>
      <c r="U472">
        <v>11923</v>
      </c>
      <c r="V472">
        <v>11923</v>
      </c>
      <c r="W472">
        <v>0</v>
      </c>
      <c r="X472">
        <v>0</v>
      </c>
      <c r="Y472" t="s">
        <v>48</v>
      </c>
    </row>
    <row r="473" spans="1:25" x14ac:dyDescent="0.25">
      <c r="A473">
        <v>472</v>
      </c>
      <c r="B473">
        <v>70606</v>
      </c>
      <c r="C473">
        <v>0</v>
      </c>
      <c r="D473">
        <v>0</v>
      </c>
      <c r="E473" t="s">
        <v>1127</v>
      </c>
      <c r="F473" t="s">
        <v>1128</v>
      </c>
      <c r="G473">
        <v>1</v>
      </c>
      <c r="H473" s="6">
        <v>2865663</v>
      </c>
      <c r="I473" s="7">
        <v>46184</v>
      </c>
      <c r="K473">
        <v>8</v>
      </c>
      <c r="L473" t="s">
        <v>40</v>
      </c>
      <c r="M473" t="s">
        <v>9</v>
      </c>
      <c r="N473" t="s">
        <v>41</v>
      </c>
      <c r="O473" t="s">
        <v>42</v>
      </c>
      <c r="P473" t="s">
        <v>2519</v>
      </c>
      <c r="Q473">
        <v>8</v>
      </c>
      <c r="R473">
        <v>0</v>
      </c>
      <c r="S473">
        <v>0</v>
      </c>
      <c r="U473">
        <v>229253</v>
      </c>
      <c r="V473">
        <v>229253</v>
      </c>
      <c r="W473">
        <v>0</v>
      </c>
      <c r="X473">
        <v>0</v>
      </c>
      <c r="Y473" t="s">
        <v>109</v>
      </c>
    </row>
    <row r="474" spans="1:25" x14ac:dyDescent="0.25">
      <c r="A474">
        <v>473</v>
      </c>
      <c r="B474">
        <v>70611</v>
      </c>
      <c r="C474">
        <v>0</v>
      </c>
      <c r="D474">
        <v>0</v>
      </c>
      <c r="E474" t="s">
        <v>1828</v>
      </c>
      <c r="F474" t="s">
        <v>1829</v>
      </c>
      <c r="G474">
        <v>1</v>
      </c>
      <c r="H474" s="6">
        <v>3285340</v>
      </c>
      <c r="I474" s="7">
        <v>46184</v>
      </c>
      <c r="K474">
        <v>10</v>
      </c>
      <c r="L474" t="s">
        <v>40</v>
      </c>
      <c r="M474" t="s">
        <v>5</v>
      </c>
      <c r="N474" t="s">
        <v>41</v>
      </c>
      <c r="O474" t="s">
        <v>57</v>
      </c>
      <c r="P474" t="s">
        <v>2519</v>
      </c>
      <c r="Q474">
        <v>10</v>
      </c>
      <c r="R474">
        <v>0</v>
      </c>
      <c r="S474">
        <v>0</v>
      </c>
      <c r="U474">
        <v>328534</v>
      </c>
      <c r="V474">
        <v>328534</v>
      </c>
      <c r="W474">
        <v>0</v>
      </c>
      <c r="X474">
        <v>0</v>
      </c>
      <c r="Y474" t="s">
        <v>109</v>
      </c>
    </row>
    <row r="475" spans="1:25" x14ac:dyDescent="0.25">
      <c r="A475">
        <v>474</v>
      </c>
      <c r="B475">
        <v>70609</v>
      </c>
      <c r="C475">
        <v>0</v>
      </c>
      <c r="D475">
        <v>0</v>
      </c>
      <c r="E475" t="s">
        <v>457</v>
      </c>
      <c r="F475" t="s">
        <v>458</v>
      </c>
      <c r="G475">
        <v>1</v>
      </c>
      <c r="H475" s="6">
        <v>768000</v>
      </c>
      <c r="I475" s="7">
        <v>46184</v>
      </c>
      <c r="K475" t="s">
        <v>137</v>
      </c>
      <c r="L475" t="s">
        <v>40</v>
      </c>
      <c r="M475" t="s">
        <v>5</v>
      </c>
      <c r="N475" t="s">
        <v>41</v>
      </c>
      <c r="O475" t="s">
        <v>47</v>
      </c>
      <c r="P475" t="s">
        <v>2519</v>
      </c>
      <c r="Q475">
        <v>12.5</v>
      </c>
      <c r="R475">
        <v>0</v>
      </c>
      <c r="S475">
        <v>0</v>
      </c>
      <c r="U475">
        <v>96000</v>
      </c>
      <c r="V475">
        <v>96000</v>
      </c>
      <c r="W475">
        <v>0</v>
      </c>
      <c r="X475">
        <v>0</v>
      </c>
      <c r="Y475" t="s">
        <v>44</v>
      </c>
    </row>
    <row r="476" spans="1:25" x14ac:dyDescent="0.25">
      <c r="A476">
        <v>475</v>
      </c>
      <c r="B476">
        <v>70610</v>
      </c>
      <c r="C476">
        <v>0</v>
      </c>
      <c r="D476">
        <v>0</v>
      </c>
      <c r="E476" t="s">
        <v>920</v>
      </c>
      <c r="F476" t="s">
        <v>921</v>
      </c>
      <c r="G476">
        <v>1</v>
      </c>
      <c r="H476" s="6">
        <v>1976129</v>
      </c>
      <c r="I476" s="7">
        <v>46184</v>
      </c>
      <c r="K476">
        <v>7</v>
      </c>
      <c r="L476" t="s">
        <v>40</v>
      </c>
      <c r="M476" t="s">
        <v>5</v>
      </c>
      <c r="N476" t="s">
        <v>41</v>
      </c>
      <c r="O476" t="s">
        <v>47</v>
      </c>
      <c r="P476" t="s">
        <v>2519</v>
      </c>
      <c r="Q476">
        <v>7</v>
      </c>
      <c r="R476">
        <v>0</v>
      </c>
      <c r="S476">
        <v>0</v>
      </c>
      <c r="U476">
        <v>138329</v>
      </c>
      <c r="V476">
        <v>138329</v>
      </c>
      <c r="W476">
        <v>0</v>
      </c>
      <c r="X476">
        <v>0</v>
      </c>
      <c r="Y476" t="s">
        <v>48</v>
      </c>
    </row>
    <row r="477" spans="1:25" x14ac:dyDescent="0.25">
      <c r="A477">
        <v>476</v>
      </c>
      <c r="B477">
        <v>70598</v>
      </c>
      <c r="C477">
        <v>0</v>
      </c>
      <c r="D477">
        <v>0</v>
      </c>
      <c r="E477" t="s">
        <v>1570</v>
      </c>
      <c r="F477" t="s">
        <v>1571</v>
      </c>
      <c r="G477">
        <v>1</v>
      </c>
      <c r="H477" s="6">
        <v>1000000</v>
      </c>
      <c r="I477" s="7">
        <v>46183</v>
      </c>
      <c r="K477">
        <v>7</v>
      </c>
      <c r="L477" t="s">
        <v>40</v>
      </c>
      <c r="M477" t="s">
        <v>5</v>
      </c>
      <c r="N477" t="s">
        <v>41</v>
      </c>
      <c r="O477" t="s">
        <v>47</v>
      </c>
      <c r="P477" t="s">
        <v>2519</v>
      </c>
      <c r="Q477">
        <v>7</v>
      </c>
      <c r="R477">
        <v>0</v>
      </c>
      <c r="S477">
        <v>0</v>
      </c>
      <c r="U477">
        <v>70000</v>
      </c>
      <c r="V477">
        <v>70000</v>
      </c>
      <c r="W477">
        <v>0</v>
      </c>
      <c r="X477">
        <v>0</v>
      </c>
      <c r="Y477" t="s">
        <v>44</v>
      </c>
    </row>
    <row r="478" spans="1:25" x14ac:dyDescent="0.25">
      <c r="A478">
        <v>477</v>
      </c>
      <c r="B478">
        <v>70595</v>
      </c>
      <c r="C478">
        <v>0</v>
      </c>
      <c r="D478">
        <v>0</v>
      </c>
      <c r="E478" t="s">
        <v>1836</v>
      </c>
      <c r="F478" t="s">
        <v>1837</v>
      </c>
      <c r="G478">
        <v>1</v>
      </c>
      <c r="H478" s="6">
        <v>6363640</v>
      </c>
      <c r="I478" s="7">
        <v>46183</v>
      </c>
      <c r="K478">
        <v>9</v>
      </c>
      <c r="L478" t="s">
        <v>40</v>
      </c>
      <c r="M478" t="s">
        <v>9</v>
      </c>
      <c r="N478" t="s">
        <v>41</v>
      </c>
      <c r="O478" t="s">
        <v>42</v>
      </c>
      <c r="P478" t="s">
        <v>2519</v>
      </c>
      <c r="Q478">
        <v>9</v>
      </c>
      <c r="R478">
        <v>0</v>
      </c>
      <c r="S478">
        <v>0</v>
      </c>
      <c r="U478">
        <v>572728</v>
      </c>
      <c r="V478">
        <v>572728</v>
      </c>
      <c r="W478">
        <v>0</v>
      </c>
      <c r="X478">
        <v>0</v>
      </c>
      <c r="Y478" t="s">
        <v>67</v>
      </c>
    </row>
    <row r="479" spans="1:25" x14ac:dyDescent="0.25">
      <c r="A479">
        <v>478</v>
      </c>
      <c r="B479">
        <v>70594</v>
      </c>
      <c r="C479">
        <v>0</v>
      </c>
      <c r="D479">
        <v>0</v>
      </c>
      <c r="E479" t="s">
        <v>1240</v>
      </c>
      <c r="F479" t="s">
        <v>1241</v>
      </c>
      <c r="G479">
        <v>1</v>
      </c>
      <c r="H479" s="6">
        <v>5509619</v>
      </c>
      <c r="I479" s="7">
        <v>46183</v>
      </c>
      <c r="K479">
        <v>7</v>
      </c>
      <c r="L479" t="s">
        <v>40</v>
      </c>
      <c r="M479" t="s">
        <v>1</v>
      </c>
      <c r="N479" t="s">
        <v>41</v>
      </c>
      <c r="O479" t="s">
        <v>87</v>
      </c>
      <c r="P479" t="s">
        <v>2519</v>
      </c>
      <c r="Q479">
        <v>7</v>
      </c>
      <c r="R479">
        <v>0</v>
      </c>
      <c r="S479">
        <v>0</v>
      </c>
      <c r="U479">
        <v>385673</v>
      </c>
      <c r="V479">
        <v>385673</v>
      </c>
      <c r="W479">
        <v>0</v>
      </c>
      <c r="X479">
        <v>0</v>
      </c>
      <c r="Y479" t="s">
        <v>390</v>
      </c>
    </row>
    <row r="480" spans="1:25" x14ac:dyDescent="0.25">
      <c r="A480">
        <v>479</v>
      </c>
      <c r="B480">
        <v>70593</v>
      </c>
      <c r="C480">
        <v>0</v>
      </c>
      <c r="D480">
        <v>0</v>
      </c>
      <c r="E480" t="s">
        <v>2535</v>
      </c>
      <c r="F480" t="s">
        <v>2536</v>
      </c>
      <c r="G480">
        <v>1</v>
      </c>
      <c r="H480" s="6">
        <v>10702206</v>
      </c>
      <c r="I480" s="7">
        <v>46183</v>
      </c>
      <c r="K480">
        <v>15</v>
      </c>
      <c r="L480" t="s">
        <v>40</v>
      </c>
      <c r="M480" t="s">
        <v>5</v>
      </c>
      <c r="N480" t="s">
        <v>41</v>
      </c>
      <c r="O480" t="s">
        <v>47</v>
      </c>
      <c r="P480" t="s">
        <v>2519</v>
      </c>
      <c r="Q480">
        <v>2</v>
      </c>
      <c r="R480">
        <v>13</v>
      </c>
      <c r="S480">
        <v>0</v>
      </c>
      <c r="U480">
        <v>1605331</v>
      </c>
      <c r="V480">
        <v>214044</v>
      </c>
      <c r="W480">
        <v>1391287</v>
      </c>
      <c r="X480">
        <v>0</v>
      </c>
      <c r="Y480" t="s">
        <v>2520</v>
      </c>
    </row>
    <row r="481" spans="1:25" x14ac:dyDescent="0.25">
      <c r="A481">
        <v>480</v>
      </c>
      <c r="B481">
        <v>70596</v>
      </c>
      <c r="C481">
        <v>0</v>
      </c>
      <c r="D481">
        <v>0</v>
      </c>
      <c r="E481" t="s">
        <v>2638</v>
      </c>
      <c r="F481" t="s">
        <v>2639</v>
      </c>
      <c r="G481">
        <v>1</v>
      </c>
      <c r="H481" s="6">
        <v>456522</v>
      </c>
      <c r="I481" s="7">
        <v>46183</v>
      </c>
      <c r="K481">
        <v>8</v>
      </c>
      <c r="L481" t="s">
        <v>40</v>
      </c>
      <c r="M481" t="s">
        <v>9</v>
      </c>
      <c r="N481" t="s">
        <v>41</v>
      </c>
      <c r="O481" t="s">
        <v>42</v>
      </c>
      <c r="P481" t="s">
        <v>2519</v>
      </c>
      <c r="Q481">
        <v>8</v>
      </c>
      <c r="R481">
        <v>0</v>
      </c>
      <c r="S481">
        <v>0</v>
      </c>
      <c r="U481">
        <v>36522</v>
      </c>
      <c r="V481">
        <v>36522</v>
      </c>
      <c r="W481">
        <v>0</v>
      </c>
      <c r="X481">
        <v>0</v>
      </c>
      <c r="Y481" t="s">
        <v>2520</v>
      </c>
    </row>
    <row r="482" spans="1:25" x14ac:dyDescent="0.25">
      <c r="A482">
        <v>481</v>
      </c>
      <c r="B482">
        <v>70599</v>
      </c>
      <c r="C482">
        <v>0</v>
      </c>
      <c r="D482">
        <v>0</v>
      </c>
      <c r="E482" t="s">
        <v>240</v>
      </c>
      <c r="F482" t="s">
        <v>241</v>
      </c>
      <c r="G482">
        <v>1</v>
      </c>
      <c r="H482" s="6">
        <v>1800000</v>
      </c>
      <c r="I482" s="7">
        <v>46183</v>
      </c>
      <c r="K482">
        <v>15</v>
      </c>
      <c r="L482" t="s">
        <v>40</v>
      </c>
      <c r="M482" t="s">
        <v>5</v>
      </c>
      <c r="N482" t="s">
        <v>41</v>
      </c>
      <c r="O482" t="s">
        <v>57</v>
      </c>
      <c r="P482" t="s">
        <v>2519</v>
      </c>
      <c r="Q482">
        <v>6</v>
      </c>
      <c r="R482">
        <v>9</v>
      </c>
      <c r="S482">
        <v>0</v>
      </c>
      <c r="U482">
        <v>270000</v>
      </c>
      <c r="V482">
        <v>108000</v>
      </c>
      <c r="W482">
        <v>162000</v>
      </c>
      <c r="X482">
        <v>0</v>
      </c>
      <c r="Y482" t="s">
        <v>48</v>
      </c>
    </row>
    <row r="483" spans="1:25" x14ac:dyDescent="0.25">
      <c r="A483">
        <v>482</v>
      </c>
      <c r="B483">
        <v>70592</v>
      </c>
      <c r="C483">
        <v>0</v>
      </c>
      <c r="D483">
        <v>0</v>
      </c>
      <c r="E483" t="s">
        <v>2412</v>
      </c>
      <c r="F483" t="s">
        <v>2413</v>
      </c>
      <c r="G483">
        <v>1</v>
      </c>
      <c r="H483" s="6">
        <v>662500</v>
      </c>
      <c r="I483" s="7">
        <v>46183</v>
      </c>
      <c r="K483">
        <v>6</v>
      </c>
      <c r="L483" t="s">
        <v>40</v>
      </c>
      <c r="M483" t="s">
        <v>5</v>
      </c>
      <c r="N483" t="s">
        <v>41</v>
      </c>
      <c r="O483" t="s">
        <v>47</v>
      </c>
      <c r="P483" t="s">
        <v>2519</v>
      </c>
      <c r="Q483">
        <v>6</v>
      </c>
      <c r="R483">
        <v>0</v>
      </c>
      <c r="S483">
        <v>0</v>
      </c>
      <c r="U483">
        <v>39750</v>
      </c>
      <c r="V483">
        <v>39750</v>
      </c>
      <c r="W483">
        <v>0</v>
      </c>
      <c r="X483">
        <v>0</v>
      </c>
      <c r="Y483" t="s">
        <v>2086</v>
      </c>
    </row>
    <row r="484" spans="1:25" x14ac:dyDescent="0.25">
      <c r="A484">
        <v>483</v>
      </c>
      <c r="B484">
        <v>70583</v>
      </c>
      <c r="C484">
        <v>0</v>
      </c>
      <c r="D484">
        <v>0</v>
      </c>
      <c r="E484" t="s">
        <v>2337</v>
      </c>
      <c r="F484" t="s">
        <v>2338</v>
      </c>
      <c r="G484">
        <v>1</v>
      </c>
      <c r="H484" s="6">
        <v>2274445</v>
      </c>
      <c r="I484" s="7">
        <v>46182</v>
      </c>
      <c r="K484">
        <v>7</v>
      </c>
      <c r="L484" t="s">
        <v>40</v>
      </c>
      <c r="M484" t="s">
        <v>7</v>
      </c>
      <c r="N484" t="s">
        <v>41</v>
      </c>
      <c r="O484" t="s">
        <v>64</v>
      </c>
      <c r="P484" t="s">
        <v>2519</v>
      </c>
      <c r="Q484">
        <v>7</v>
      </c>
      <c r="R484">
        <v>0</v>
      </c>
      <c r="S484">
        <v>0</v>
      </c>
      <c r="U484">
        <v>159211</v>
      </c>
      <c r="V484">
        <v>159211</v>
      </c>
      <c r="W484">
        <v>0</v>
      </c>
      <c r="X484">
        <v>0</v>
      </c>
      <c r="Y484" t="s">
        <v>2086</v>
      </c>
    </row>
    <row r="485" spans="1:25" x14ac:dyDescent="0.25">
      <c r="A485">
        <v>484</v>
      </c>
      <c r="B485">
        <v>70590</v>
      </c>
      <c r="C485">
        <v>0</v>
      </c>
      <c r="D485">
        <v>0</v>
      </c>
      <c r="E485" t="s">
        <v>197</v>
      </c>
      <c r="F485" t="s">
        <v>198</v>
      </c>
      <c r="G485">
        <v>1</v>
      </c>
      <c r="H485" s="6">
        <v>512496</v>
      </c>
      <c r="I485" s="7">
        <v>46182</v>
      </c>
      <c r="K485">
        <v>15</v>
      </c>
      <c r="L485" t="s">
        <v>40</v>
      </c>
      <c r="M485" t="s">
        <v>5</v>
      </c>
      <c r="N485" t="s">
        <v>41</v>
      </c>
      <c r="O485" t="s">
        <v>47</v>
      </c>
      <c r="P485" t="s">
        <v>2519</v>
      </c>
      <c r="Q485">
        <v>15</v>
      </c>
      <c r="R485">
        <v>0</v>
      </c>
      <c r="S485">
        <v>0</v>
      </c>
      <c r="U485">
        <v>76874</v>
      </c>
      <c r="V485">
        <v>76874</v>
      </c>
      <c r="W485">
        <v>0</v>
      </c>
      <c r="X485">
        <v>0</v>
      </c>
      <c r="Y485" t="s">
        <v>48</v>
      </c>
    </row>
    <row r="486" spans="1:25" x14ac:dyDescent="0.25">
      <c r="A486">
        <v>485</v>
      </c>
      <c r="B486">
        <v>70588</v>
      </c>
      <c r="C486">
        <v>0</v>
      </c>
      <c r="D486">
        <v>0</v>
      </c>
      <c r="E486" t="s">
        <v>335</v>
      </c>
      <c r="F486" t="s">
        <v>336</v>
      </c>
      <c r="G486">
        <v>1</v>
      </c>
      <c r="H486" s="6">
        <v>3805701</v>
      </c>
      <c r="I486" s="7">
        <v>46182</v>
      </c>
      <c r="K486">
        <v>15</v>
      </c>
      <c r="L486" t="s">
        <v>40</v>
      </c>
      <c r="M486" t="s">
        <v>5</v>
      </c>
      <c r="N486" t="s">
        <v>41</v>
      </c>
      <c r="O486" t="s">
        <v>47</v>
      </c>
      <c r="P486" t="s">
        <v>2519</v>
      </c>
      <c r="Q486">
        <v>15</v>
      </c>
      <c r="R486">
        <v>0</v>
      </c>
      <c r="S486">
        <v>0</v>
      </c>
      <c r="U486">
        <v>570855</v>
      </c>
      <c r="V486">
        <v>570855</v>
      </c>
      <c r="W486">
        <v>0</v>
      </c>
      <c r="X486">
        <v>0</v>
      </c>
      <c r="Y486" t="s">
        <v>48</v>
      </c>
    </row>
    <row r="487" spans="1:25" x14ac:dyDescent="0.25">
      <c r="A487">
        <v>486</v>
      </c>
      <c r="B487">
        <v>70582</v>
      </c>
      <c r="C487">
        <v>0</v>
      </c>
      <c r="D487">
        <v>0</v>
      </c>
      <c r="E487" t="s">
        <v>2335</v>
      </c>
      <c r="F487" t="s">
        <v>2336</v>
      </c>
      <c r="G487">
        <v>1</v>
      </c>
      <c r="H487" s="6">
        <v>3490538</v>
      </c>
      <c r="I487" s="7">
        <v>46182</v>
      </c>
      <c r="K487">
        <v>7</v>
      </c>
      <c r="L487" t="s">
        <v>40</v>
      </c>
      <c r="M487" t="s">
        <v>7</v>
      </c>
      <c r="N487" t="s">
        <v>41</v>
      </c>
      <c r="O487" t="s">
        <v>64</v>
      </c>
      <c r="P487" t="s">
        <v>2519</v>
      </c>
      <c r="Q487">
        <v>7</v>
      </c>
      <c r="R487">
        <v>0</v>
      </c>
      <c r="S487">
        <v>0</v>
      </c>
      <c r="U487">
        <v>244338</v>
      </c>
      <c r="V487">
        <v>244338</v>
      </c>
      <c r="W487">
        <v>0</v>
      </c>
      <c r="X487">
        <v>0</v>
      </c>
      <c r="Y487" t="s">
        <v>2086</v>
      </c>
    </row>
    <row r="488" spans="1:25" x14ac:dyDescent="0.25">
      <c r="A488">
        <v>487</v>
      </c>
      <c r="B488">
        <v>70581</v>
      </c>
      <c r="C488">
        <v>0</v>
      </c>
      <c r="D488">
        <v>0</v>
      </c>
      <c r="E488" t="s">
        <v>2333</v>
      </c>
      <c r="F488" t="s">
        <v>2334</v>
      </c>
      <c r="G488">
        <v>1</v>
      </c>
      <c r="H488" s="6">
        <v>1760014</v>
      </c>
      <c r="I488" s="7">
        <v>46182</v>
      </c>
      <c r="K488">
        <v>7</v>
      </c>
      <c r="L488" t="s">
        <v>40</v>
      </c>
      <c r="M488" t="s">
        <v>7</v>
      </c>
      <c r="N488" t="s">
        <v>41</v>
      </c>
      <c r="O488" t="s">
        <v>64</v>
      </c>
      <c r="P488" t="s">
        <v>2519</v>
      </c>
      <c r="Q488">
        <v>7</v>
      </c>
      <c r="R488">
        <v>0</v>
      </c>
      <c r="S488">
        <v>0</v>
      </c>
      <c r="U488">
        <v>123201</v>
      </c>
      <c r="V488">
        <v>123201</v>
      </c>
      <c r="W488">
        <v>0</v>
      </c>
      <c r="X488">
        <v>0</v>
      </c>
      <c r="Y488" t="s">
        <v>2086</v>
      </c>
    </row>
    <row r="489" spans="1:25" x14ac:dyDescent="0.25">
      <c r="A489">
        <v>488</v>
      </c>
      <c r="B489">
        <v>70281</v>
      </c>
      <c r="C489">
        <v>0</v>
      </c>
      <c r="D489">
        <v>0</v>
      </c>
      <c r="E489" t="s">
        <v>2517</v>
      </c>
      <c r="F489" t="s">
        <v>2518</v>
      </c>
      <c r="G489">
        <v>1</v>
      </c>
      <c r="H489" s="6">
        <v>703995</v>
      </c>
      <c r="I489" s="7">
        <v>46182</v>
      </c>
      <c r="K489">
        <v>12</v>
      </c>
      <c r="L489" t="s">
        <v>40</v>
      </c>
      <c r="M489" t="s">
        <v>5</v>
      </c>
      <c r="N489" t="s">
        <v>41</v>
      </c>
      <c r="O489" t="s">
        <v>47</v>
      </c>
      <c r="P489" t="s">
        <v>2519</v>
      </c>
      <c r="Q489">
        <v>5</v>
      </c>
      <c r="R489">
        <v>7</v>
      </c>
      <c r="S489">
        <v>0</v>
      </c>
      <c r="U489">
        <v>84479</v>
      </c>
      <c r="V489">
        <v>35200</v>
      </c>
      <c r="W489">
        <v>49280</v>
      </c>
      <c r="X489">
        <v>0</v>
      </c>
      <c r="Y489" t="s">
        <v>2520</v>
      </c>
    </row>
    <row r="490" spans="1:25" x14ac:dyDescent="0.25">
      <c r="A490">
        <v>489</v>
      </c>
      <c r="B490">
        <v>70587</v>
      </c>
      <c r="C490">
        <v>0</v>
      </c>
      <c r="D490">
        <v>0</v>
      </c>
      <c r="E490" t="s">
        <v>1054</v>
      </c>
      <c r="F490" t="s">
        <v>1055</v>
      </c>
      <c r="G490">
        <v>1</v>
      </c>
      <c r="H490" s="6">
        <v>1268355</v>
      </c>
      <c r="I490" s="7">
        <v>46182</v>
      </c>
      <c r="K490">
        <v>8</v>
      </c>
      <c r="L490" t="s">
        <v>40</v>
      </c>
      <c r="M490" t="s">
        <v>9</v>
      </c>
      <c r="N490" t="s">
        <v>41</v>
      </c>
      <c r="O490" t="s">
        <v>42</v>
      </c>
      <c r="P490" t="s">
        <v>2519</v>
      </c>
      <c r="Q490">
        <v>8</v>
      </c>
      <c r="R490">
        <v>0</v>
      </c>
      <c r="S490">
        <v>0</v>
      </c>
      <c r="U490">
        <v>101468</v>
      </c>
      <c r="V490">
        <v>101468</v>
      </c>
      <c r="W490">
        <v>0</v>
      </c>
      <c r="X490">
        <v>0</v>
      </c>
      <c r="Y490" t="s">
        <v>67</v>
      </c>
    </row>
    <row r="491" spans="1:25" x14ac:dyDescent="0.25">
      <c r="A491">
        <v>490</v>
      </c>
      <c r="B491">
        <v>70591</v>
      </c>
      <c r="C491">
        <v>0</v>
      </c>
      <c r="D491">
        <v>0</v>
      </c>
      <c r="E491" t="s">
        <v>1054</v>
      </c>
      <c r="F491" t="s">
        <v>1055</v>
      </c>
      <c r="G491">
        <v>1</v>
      </c>
      <c r="H491" s="6">
        <v>14253587</v>
      </c>
      <c r="I491" s="7">
        <v>46182</v>
      </c>
      <c r="K491">
        <v>8</v>
      </c>
      <c r="L491" t="s">
        <v>40</v>
      </c>
      <c r="M491" t="s">
        <v>9</v>
      </c>
      <c r="N491" t="s">
        <v>41</v>
      </c>
      <c r="O491" t="s">
        <v>42</v>
      </c>
      <c r="P491" t="s">
        <v>2519</v>
      </c>
      <c r="Q491">
        <v>8</v>
      </c>
      <c r="R491">
        <v>0</v>
      </c>
      <c r="S491">
        <v>0</v>
      </c>
      <c r="U491">
        <v>1140287</v>
      </c>
      <c r="V491">
        <v>1140287</v>
      </c>
      <c r="W491">
        <v>0</v>
      </c>
      <c r="X491">
        <v>0</v>
      </c>
      <c r="Y491" t="s">
        <v>67</v>
      </c>
    </row>
    <row r="492" spans="1:25" x14ac:dyDescent="0.25">
      <c r="A492">
        <v>491</v>
      </c>
      <c r="B492">
        <v>70585</v>
      </c>
      <c r="C492">
        <v>0</v>
      </c>
      <c r="D492">
        <v>0</v>
      </c>
      <c r="E492" t="s">
        <v>1449</v>
      </c>
      <c r="F492" t="s">
        <v>1450</v>
      </c>
      <c r="G492">
        <v>1</v>
      </c>
      <c r="H492" s="6">
        <v>7003574</v>
      </c>
      <c r="I492" s="7">
        <v>46182</v>
      </c>
      <c r="K492">
        <v>6</v>
      </c>
      <c r="L492" t="s">
        <v>40</v>
      </c>
      <c r="M492" t="s">
        <v>5</v>
      </c>
      <c r="N492" t="s">
        <v>41</v>
      </c>
      <c r="O492" t="s">
        <v>47</v>
      </c>
      <c r="P492" t="s">
        <v>2519</v>
      </c>
      <c r="Q492">
        <v>6</v>
      </c>
      <c r="R492">
        <v>0</v>
      </c>
      <c r="S492">
        <v>0</v>
      </c>
      <c r="U492">
        <v>420214</v>
      </c>
      <c r="V492">
        <v>420214</v>
      </c>
      <c r="W492">
        <v>0</v>
      </c>
      <c r="X492">
        <v>0</v>
      </c>
      <c r="Y492" t="s">
        <v>48</v>
      </c>
    </row>
    <row r="493" spans="1:25" x14ac:dyDescent="0.25">
      <c r="A493">
        <v>492</v>
      </c>
      <c r="B493">
        <v>70586</v>
      </c>
      <c r="C493">
        <v>0</v>
      </c>
      <c r="D493">
        <v>0</v>
      </c>
      <c r="E493" t="s">
        <v>1449</v>
      </c>
      <c r="F493" t="s">
        <v>1450</v>
      </c>
      <c r="G493">
        <v>1</v>
      </c>
      <c r="H493" s="6">
        <v>7996426</v>
      </c>
      <c r="I493" s="7">
        <v>46182</v>
      </c>
      <c r="K493">
        <v>6</v>
      </c>
      <c r="L493" t="s">
        <v>459</v>
      </c>
      <c r="M493" t="s">
        <v>5</v>
      </c>
      <c r="N493" t="s">
        <v>41</v>
      </c>
      <c r="O493" t="s">
        <v>47</v>
      </c>
      <c r="P493" t="s">
        <v>2519</v>
      </c>
      <c r="Q493">
        <v>6</v>
      </c>
      <c r="R493">
        <v>0</v>
      </c>
      <c r="S493">
        <v>0</v>
      </c>
      <c r="U493">
        <v>479786</v>
      </c>
      <c r="V493">
        <v>479786</v>
      </c>
      <c r="W493">
        <v>0</v>
      </c>
      <c r="X493">
        <v>0</v>
      </c>
      <c r="Y493" t="s">
        <v>48</v>
      </c>
    </row>
    <row r="494" spans="1:25" x14ac:dyDescent="0.25">
      <c r="A494">
        <v>493</v>
      </c>
      <c r="B494">
        <v>70280</v>
      </c>
      <c r="C494">
        <v>0</v>
      </c>
      <c r="D494">
        <v>0</v>
      </c>
      <c r="E494" t="s">
        <v>2587</v>
      </c>
      <c r="F494" t="s">
        <v>2588</v>
      </c>
      <c r="G494">
        <v>1</v>
      </c>
      <c r="H494" s="6">
        <v>1827028</v>
      </c>
      <c r="I494" s="7">
        <v>46182</v>
      </c>
      <c r="K494">
        <v>12</v>
      </c>
      <c r="L494" t="s">
        <v>40</v>
      </c>
      <c r="M494" t="s">
        <v>5</v>
      </c>
      <c r="N494" t="s">
        <v>41</v>
      </c>
      <c r="O494" t="s">
        <v>47</v>
      </c>
      <c r="P494" t="s">
        <v>2519</v>
      </c>
      <c r="Q494">
        <v>5</v>
      </c>
      <c r="R494">
        <v>7</v>
      </c>
      <c r="S494">
        <v>0</v>
      </c>
      <c r="U494">
        <v>219243</v>
      </c>
      <c r="V494">
        <v>91351</v>
      </c>
      <c r="W494">
        <v>127892</v>
      </c>
      <c r="X494">
        <v>0</v>
      </c>
      <c r="Y494" t="s">
        <v>2520</v>
      </c>
    </row>
    <row r="495" spans="1:25" x14ac:dyDescent="0.25">
      <c r="A495">
        <v>494</v>
      </c>
      <c r="B495">
        <v>70575</v>
      </c>
      <c r="C495">
        <v>0</v>
      </c>
      <c r="D495">
        <v>0</v>
      </c>
      <c r="E495" t="s">
        <v>475</v>
      </c>
      <c r="F495" t="s">
        <v>476</v>
      </c>
      <c r="G495">
        <v>1</v>
      </c>
      <c r="H495" s="6">
        <v>10565622</v>
      </c>
      <c r="I495" s="7">
        <v>46178</v>
      </c>
      <c r="K495">
        <v>15</v>
      </c>
      <c r="L495" t="s">
        <v>40</v>
      </c>
      <c r="M495" t="s">
        <v>1</v>
      </c>
      <c r="N495" t="s">
        <v>41</v>
      </c>
      <c r="O495" t="s">
        <v>87</v>
      </c>
      <c r="P495" t="s">
        <v>2519</v>
      </c>
      <c r="Q495">
        <v>7</v>
      </c>
      <c r="R495">
        <v>8</v>
      </c>
      <c r="S495">
        <v>0</v>
      </c>
      <c r="U495">
        <v>1584843</v>
      </c>
      <c r="V495">
        <v>739594</v>
      </c>
      <c r="W495">
        <v>845250</v>
      </c>
      <c r="X495">
        <v>0</v>
      </c>
      <c r="Y495" t="s">
        <v>44</v>
      </c>
    </row>
    <row r="496" spans="1:25" x14ac:dyDescent="0.25">
      <c r="A496">
        <v>495</v>
      </c>
      <c r="B496">
        <v>70568</v>
      </c>
      <c r="C496">
        <v>0</v>
      </c>
      <c r="D496">
        <v>0</v>
      </c>
      <c r="E496" t="s">
        <v>1355</v>
      </c>
      <c r="F496" t="s">
        <v>1356</v>
      </c>
      <c r="G496">
        <v>1</v>
      </c>
      <c r="H496" s="6">
        <v>4254099</v>
      </c>
      <c r="I496" s="7">
        <v>46178</v>
      </c>
      <c r="K496">
        <v>15</v>
      </c>
      <c r="L496" t="s">
        <v>40</v>
      </c>
      <c r="M496" t="s">
        <v>5</v>
      </c>
      <c r="N496" t="s">
        <v>41</v>
      </c>
      <c r="O496" t="s">
        <v>57</v>
      </c>
      <c r="P496" t="s">
        <v>2519</v>
      </c>
      <c r="Q496">
        <v>8</v>
      </c>
      <c r="R496">
        <v>7</v>
      </c>
      <c r="S496">
        <v>0</v>
      </c>
      <c r="U496">
        <v>638115</v>
      </c>
      <c r="V496">
        <v>340328</v>
      </c>
      <c r="W496">
        <v>297787</v>
      </c>
      <c r="X496">
        <v>0</v>
      </c>
      <c r="Y496" t="s">
        <v>48</v>
      </c>
    </row>
    <row r="497" spans="1:25" x14ac:dyDescent="0.25">
      <c r="A497">
        <v>496</v>
      </c>
      <c r="B497">
        <v>70530</v>
      </c>
      <c r="C497">
        <v>0</v>
      </c>
      <c r="D497">
        <v>0</v>
      </c>
      <c r="E497" t="s">
        <v>1422</v>
      </c>
      <c r="F497" t="s">
        <v>1423</v>
      </c>
      <c r="G497">
        <v>1</v>
      </c>
      <c r="H497" s="6">
        <v>3308728</v>
      </c>
      <c r="I497" s="7">
        <v>46178</v>
      </c>
      <c r="K497">
        <v>6</v>
      </c>
      <c r="L497" t="s">
        <v>40</v>
      </c>
      <c r="M497" t="s">
        <v>5</v>
      </c>
      <c r="N497" t="s">
        <v>41</v>
      </c>
      <c r="O497" t="s">
        <v>47</v>
      </c>
      <c r="P497" t="s">
        <v>2519</v>
      </c>
      <c r="Q497">
        <v>6</v>
      </c>
      <c r="R497">
        <v>0</v>
      </c>
      <c r="S497">
        <v>0</v>
      </c>
      <c r="U497">
        <v>198524</v>
      </c>
      <c r="V497">
        <v>198524</v>
      </c>
      <c r="W497">
        <v>0</v>
      </c>
      <c r="X497">
        <v>0</v>
      </c>
      <c r="Y497" t="s">
        <v>81</v>
      </c>
    </row>
    <row r="498" spans="1:25" x14ac:dyDescent="0.25">
      <c r="A498">
        <v>497</v>
      </c>
      <c r="B498">
        <v>70570</v>
      </c>
      <c r="C498">
        <v>0</v>
      </c>
      <c r="D498">
        <v>0</v>
      </c>
      <c r="E498" t="s">
        <v>814</v>
      </c>
      <c r="F498" t="s">
        <v>815</v>
      </c>
      <c r="G498">
        <v>1</v>
      </c>
      <c r="H498" s="6">
        <v>15152749</v>
      </c>
      <c r="I498" s="7">
        <v>46178</v>
      </c>
      <c r="K498">
        <v>15</v>
      </c>
      <c r="L498" t="s">
        <v>40</v>
      </c>
      <c r="M498" t="s">
        <v>5</v>
      </c>
      <c r="N498" t="s">
        <v>41</v>
      </c>
      <c r="O498" t="s">
        <v>54</v>
      </c>
      <c r="P498" t="s">
        <v>2519</v>
      </c>
      <c r="Q498">
        <v>3.3</v>
      </c>
      <c r="R498">
        <v>11.7</v>
      </c>
      <c r="S498">
        <v>0</v>
      </c>
      <c r="U498">
        <v>2272912</v>
      </c>
      <c r="V498">
        <v>500041</v>
      </c>
      <c r="W498">
        <v>1772872</v>
      </c>
      <c r="X498">
        <v>0</v>
      </c>
      <c r="Y498" t="s">
        <v>48</v>
      </c>
    </row>
    <row r="499" spans="1:25" x14ac:dyDescent="0.25">
      <c r="A499">
        <v>498</v>
      </c>
      <c r="B499">
        <v>70573</v>
      </c>
      <c r="C499">
        <v>0</v>
      </c>
      <c r="D499">
        <v>0</v>
      </c>
      <c r="E499" t="s">
        <v>1232</v>
      </c>
      <c r="F499" t="s">
        <v>1233</v>
      </c>
      <c r="G499">
        <v>1</v>
      </c>
      <c r="H499" s="6">
        <v>102806512</v>
      </c>
      <c r="I499" s="7">
        <v>46178</v>
      </c>
      <c r="K499">
        <v>15</v>
      </c>
      <c r="L499" t="s">
        <v>40</v>
      </c>
      <c r="M499" t="s">
        <v>5</v>
      </c>
      <c r="N499" t="s">
        <v>41</v>
      </c>
      <c r="O499" t="s">
        <v>54</v>
      </c>
      <c r="P499" t="s">
        <v>2519</v>
      </c>
      <c r="Q499">
        <v>3.7</v>
      </c>
      <c r="R499">
        <v>11.3</v>
      </c>
      <c r="S499">
        <v>0</v>
      </c>
      <c r="U499">
        <v>15420977</v>
      </c>
      <c r="V499">
        <v>3803841</v>
      </c>
      <c r="W499">
        <v>11617136</v>
      </c>
      <c r="X499">
        <v>0</v>
      </c>
      <c r="Y499" t="s">
        <v>67</v>
      </c>
    </row>
    <row r="500" spans="1:25" x14ac:dyDescent="0.25">
      <c r="A500">
        <v>499</v>
      </c>
      <c r="B500">
        <v>70576</v>
      </c>
      <c r="C500">
        <v>0</v>
      </c>
      <c r="D500">
        <v>0</v>
      </c>
      <c r="E500" t="s">
        <v>2271</v>
      </c>
      <c r="F500" t="s">
        <v>2272</v>
      </c>
      <c r="G500">
        <v>1</v>
      </c>
      <c r="H500" s="6">
        <v>782353</v>
      </c>
      <c r="I500" s="7">
        <v>46178</v>
      </c>
      <c r="K500">
        <v>15</v>
      </c>
      <c r="L500" t="s">
        <v>40</v>
      </c>
      <c r="M500" t="s">
        <v>5</v>
      </c>
      <c r="N500" t="s">
        <v>41</v>
      </c>
      <c r="O500" t="s">
        <v>54</v>
      </c>
      <c r="P500" t="s">
        <v>2519</v>
      </c>
      <c r="Q500">
        <v>4</v>
      </c>
      <c r="R500">
        <v>11</v>
      </c>
      <c r="S500">
        <v>0</v>
      </c>
      <c r="U500">
        <v>117353</v>
      </c>
      <c r="V500">
        <v>31294</v>
      </c>
      <c r="W500">
        <v>86059</v>
      </c>
      <c r="X500">
        <v>0</v>
      </c>
      <c r="Y500" t="s">
        <v>109</v>
      </c>
    </row>
    <row r="501" spans="1:25" x14ac:dyDescent="0.25">
      <c r="A501">
        <v>500</v>
      </c>
      <c r="B501">
        <v>70253</v>
      </c>
      <c r="C501">
        <v>0</v>
      </c>
      <c r="D501">
        <v>0</v>
      </c>
      <c r="E501" t="s">
        <v>2640</v>
      </c>
      <c r="F501" t="s">
        <v>2641</v>
      </c>
      <c r="G501">
        <v>1</v>
      </c>
      <c r="H501" s="6">
        <v>149333</v>
      </c>
      <c r="I501" s="7">
        <v>46178</v>
      </c>
      <c r="K501">
        <v>10</v>
      </c>
      <c r="L501" t="s">
        <v>40</v>
      </c>
      <c r="M501" t="s">
        <v>5</v>
      </c>
      <c r="N501" t="s">
        <v>41</v>
      </c>
      <c r="O501" t="s">
        <v>47</v>
      </c>
      <c r="P501" t="s">
        <v>2519</v>
      </c>
      <c r="Q501">
        <v>10</v>
      </c>
      <c r="R501">
        <v>0</v>
      </c>
      <c r="S501">
        <v>0</v>
      </c>
      <c r="U501">
        <v>14933</v>
      </c>
      <c r="V501">
        <v>14933</v>
      </c>
      <c r="W501">
        <v>0</v>
      </c>
      <c r="X501">
        <v>0</v>
      </c>
      <c r="Y501" t="s">
        <v>48</v>
      </c>
    </row>
    <row r="502" spans="1:25" x14ac:dyDescent="0.25">
      <c r="A502">
        <v>501</v>
      </c>
      <c r="B502">
        <v>70574</v>
      </c>
      <c r="C502">
        <v>0</v>
      </c>
      <c r="D502">
        <v>0</v>
      </c>
      <c r="E502" t="s">
        <v>1564</v>
      </c>
      <c r="F502" t="s">
        <v>1565</v>
      </c>
      <c r="G502">
        <v>1</v>
      </c>
      <c r="H502" s="6">
        <v>5855556</v>
      </c>
      <c r="I502" s="7">
        <v>46178</v>
      </c>
      <c r="K502">
        <v>10</v>
      </c>
      <c r="L502" t="s">
        <v>40</v>
      </c>
      <c r="M502" t="s">
        <v>8</v>
      </c>
      <c r="N502" t="s">
        <v>41</v>
      </c>
      <c r="O502" t="s">
        <v>347</v>
      </c>
      <c r="P502" t="s">
        <v>2519</v>
      </c>
      <c r="Q502">
        <v>10</v>
      </c>
      <c r="R502">
        <v>0</v>
      </c>
      <c r="S502">
        <v>0</v>
      </c>
      <c r="U502">
        <v>585556</v>
      </c>
      <c r="V502">
        <v>585556</v>
      </c>
      <c r="W502">
        <v>0</v>
      </c>
      <c r="X502">
        <v>0</v>
      </c>
      <c r="Y502" t="s">
        <v>109</v>
      </c>
    </row>
    <row r="503" spans="1:25" x14ac:dyDescent="0.25">
      <c r="A503">
        <v>502</v>
      </c>
      <c r="B503">
        <v>70092</v>
      </c>
      <c r="C503">
        <v>0</v>
      </c>
      <c r="D503">
        <v>0</v>
      </c>
      <c r="E503" t="s">
        <v>1463</v>
      </c>
      <c r="F503" t="s">
        <v>1464</v>
      </c>
      <c r="G503">
        <v>1</v>
      </c>
      <c r="H503" s="6">
        <v>13831668</v>
      </c>
      <c r="I503" s="7">
        <v>46178</v>
      </c>
      <c r="K503">
        <v>15</v>
      </c>
      <c r="L503" t="s">
        <v>40</v>
      </c>
      <c r="M503" t="s">
        <v>5</v>
      </c>
      <c r="N503" t="s">
        <v>41</v>
      </c>
      <c r="O503" t="s">
        <v>54</v>
      </c>
      <c r="P503" t="s">
        <v>2519</v>
      </c>
      <c r="Q503">
        <v>3.3</v>
      </c>
      <c r="R503">
        <v>11.7</v>
      </c>
      <c r="S503">
        <v>0</v>
      </c>
      <c r="U503">
        <v>2074750</v>
      </c>
      <c r="V503">
        <v>456445</v>
      </c>
      <c r="W503">
        <v>1618305</v>
      </c>
      <c r="X503">
        <v>0</v>
      </c>
      <c r="Y503" t="s">
        <v>48</v>
      </c>
    </row>
    <row r="504" spans="1:25" x14ac:dyDescent="0.25">
      <c r="A504">
        <v>503</v>
      </c>
      <c r="B504">
        <v>70572</v>
      </c>
      <c r="C504">
        <v>0</v>
      </c>
      <c r="D504">
        <v>0</v>
      </c>
      <c r="E504" t="s">
        <v>2526</v>
      </c>
      <c r="F504" t="s">
        <v>2527</v>
      </c>
      <c r="G504">
        <v>1</v>
      </c>
      <c r="H504" s="6">
        <v>17879025</v>
      </c>
      <c r="I504" s="7">
        <v>46178</v>
      </c>
      <c r="K504">
        <v>15</v>
      </c>
      <c r="L504" t="s">
        <v>40</v>
      </c>
      <c r="M504" t="s">
        <v>5</v>
      </c>
      <c r="N504" t="s">
        <v>41</v>
      </c>
      <c r="O504" t="s">
        <v>54</v>
      </c>
      <c r="P504" t="s">
        <v>2519</v>
      </c>
      <c r="Q504">
        <v>3.7</v>
      </c>
      <c r="R504">
        <v>11.3</v>
      </c>
      <c r="S504">
        <v>0</v>
      </c>
      <c r="U504">
        <v>2681854</v>
      </c>
      <c r="V504">
        <v>661524</v>
      </c>
      <c r="W504">
        <v>2020330</v>
      </c>
      <c r="X504">
        <v>0</v>
      </c>
      <c r="Y504" t="s">
        <v>48</v>
      </c>
    </row>
    <row r="505" spans="1:25" x14ac:dyDescent="0.25">
      <c r="A505">
        <v>504</v>
      </c>
      <c r="B505">
        <v>70571</v>
      </c>
      <c r="C505">
        <v>0</v>
      </c>
      <c r="D505">
        <v>0</v>
      </c>
      <c r="E505" t="s">
        <v>1644</v>
      </c>
      <c r="F505" t="s">
        <v>1645</v>
      </c>
      <c r="G505">
        <v>1</v>
      </c>
      <c r="H505" s="6">
        <v>22887025</v>
      </c>
      <c r="I505" s="7">
        <v>46178</v>
      </c>
      <c r="K505">
        <v>15</v>
      </c>
      <c r="L505" t="s">
        <v>40</v>
      </c>
      <c r="M505" t="s">
        <v>5</v>
      </c>
      <c r="N505" t="s">
        <v>41</v>
      </c>
      <c r="O505" t="s">
        <v>54</v>
      </c>
      <c r="P505" t="s">
        <v>2519</v>
      </c>
      <c r="Q505">
        <v>4</v>
      </c>
      <c r="R505">
        <v>11</v>
      </c>
      <c r="S505">
        <v>0</v>
      </c>
      <c r="U505">
        <v>3433054</v>
      </c>
      <c r="V505">
        <v>915481</v>
      </c>
      <c r="W505">
        <v>2517573</v>
      </c>
      <c r="X505">
        <v>0</v>
      </c>
      <c r="Y505" t="s">
        <v>48</v>
      </c>
    </row>
    <row r="506" spans="1:25" x14ac:dyDescent="0.25">
      <c r="A506">
        <v>505</v>
      </c>
      <c r="B506">
        <v>69824</v>
      </c>
      <c r="C506">
        <v>0</v>
      </c>
      <c r="D506">
        <v>0</v>
      </c>
      <c r="E506" t="s">
        <v>1530</v>
      </c>
      <c r="F506" t="s">
        <v>1531</v>
      </c>
      <c r="G506">
        <v>1</v>
      </c>
      <c r="H506" s="6">
        <v>26693781</v>
      </c>
      <c r="I506" s="7">
        <v>46178</v>
      </c>
      <c r="K506">
        <v>15</v>
      </c>
      <c r="L506" t="s">
        <v>40</v>
      </c>
      <c r="M506" t="s">
        <v>5</v>
      </c>
      <c r="N506" t="s">
        <v>41</v>
      </c>
      <c r="O506" t="s">
        <v>54</v>
      </c>
      <c r="P506" t="s">
        <v>2519</v>
      </c>
      <c r="Q506">
        <v>3.3</v>
      </c>
      <c r="R506">
        <v>11.7</v>
      </c>
      <c r="S506">
        <v>0</v>
      </c>
      <c r="U506">
        <v>4004067</v>
      </c>
      <c r="V506">
        <v>880895</v>
      </c>
      <c r="W506">
        <v>3123172</v>
      </c>
      <c r="X506">
        <v>0</v>
      </c>
      <c r="Y506" t="s">
        <v>48</v>
      </c>
    </row>
    <row r="507" spans="1:25" x14ac:dyDescent="0.25">
      <c r="A507">
        <v>506</v>
      </c>
      <c r="B507">
        <v>70567</v>
      </c>
      <c r="C507">
        <v>0</v>
      </c>
      <c r="D507">
        <v>0</v>
      </c>
      <c r="E507" t="s">
        <v>1224</v>
      </c>
      <c r="F507" t="s">
        <v>1225</v>
      </c>
      <c r="G507">
        <v>1</v>
      </c>
      <c r="H507" s="6">
        <v>500000</v>
      </c>
      <c r="I507" s="7">
        <v>46178</v>
      </c>
      <c r="K507">
        <v>8</v>
      </c>
      <c r="L507" t="s">
        <v>40</v>
      </c>
      <c r="M507" t="s">
        <v>7</v>
      </c>
      <c r="N507" t="s">
        <v>41</v>
      </c>
      <c r="O507" t="s">
        <v>64</v>
      </c>
      <c r="P507" t="s">
        <v>2519</v>
      </c>
      <c r="Q507">
        <v>8</v>
      </c>
      <c r="R507">
        <v>0</v>
      </c>
      <c r="S507">
        <v>0</v>
      </c>
      <c r="U507">
        <v>40000</v>
      </c>
      <c r="V507">
        <v>40000</v>
      </c>
      <c r="W507">
        <v>0</v>
      </c>
      <c r="X507">
        <v>0</v>
      </c>
      <c r="Y507" t="s">
        <v>48</v>
      </c>
    </row>
    <row r="508" spans="1:25" x14ac:dyDescent="0.25">
      <c r="A508">
        <v>507</v>
      </c>
      <c r="B508">
        <v>70577</v>
      </c>
      <c r="C508">
        <v>0</v>
      </c>
      <c r="D508">
        <v>0</v>
      </c>
      <c r="E508" t="s">
        <v>2191</v>
      </c>
      <c r="F508" t="s">
        <v>2192</v>
      </c>
      <c r="G508">
        <v>1</v>
      </c>
      <c r="H508" s="6">
        <v>61263884</v>
      </c>
      <c r="I508" s="7">
        <v>46178</v>
      </c>
      <c r="K508" t="s">
        <v>648</v>
      </c>
      <c r="L508" t="s">
        <v>40</v>
      </c>
      <c r="M508" t="s">
        <v>5</v>
      </c>
      <c r="N508" t="s">
        <v>41</v>
      </c>
      <c r="O508" t="s">
        <v>77</v>
      </c>
      <c r="P508" t="s">
        <v>2519</v>
      </c>
      <c r="Q508">
        <v>4.5</v>
      </c>
      <c r="R508">
        <v>2</v>
      </c>
      <c r="S508">
        <v>0</v>
      </c>
      <c r="U508">
        <v>3982152</v>
      </c>
      <c r="V508">
        <v>2756875</v>
      </c>
      <c r="W508">
        <v>1225278</v>
      </c>
      <c r="X508">
        <v>0</v>
      </c>
      <c r="Y508" t="s">
        <v>48</v>
      </c>
    </row>
    <row r="509" spans="1:25" x14ac:dyDescent="0.25">
      <c r="A509">
        <v>508</v>
      </c>
      <c r="B509">
        <v>70569</v>
      </c>
      <c r="C509">
        <v>0</v>
      </c>
      <c r="D509">
        <v>0</v>
      </c>
      <c r="E509" t="s">
        <v>2642</v>
      </c>
      <c r="F509" t="s">
        <v>2643</v>
      </c>
      <c r="G509">
        <v>1</v>
      </c>
      <c r="H509" s="6">
        <v>2088791</v>
      </c>
      <c r="I509" s="7">
        <v>46178</v>
      </c>
      <c r="K509">
        <v>9</v>
      </c>
      <c r="L509" t="s">
        <v>40</v>
      </c>
      <c r="M509" t="s">
        <v>5</v>
      </c>
      <c r="N509" t="s">
        <v>41</v>
      </c>
      <c r="O509" t="s">
        <v>57</v>
      </c>
      <c r="P509" t="s">
        <v>2519</v>
      </c>
      <c r="Q509">
        <v>9</v>
      </c>
      <c r="R509">
        <v>0</v>
      </c>
      <c r="S509">
        <v>0</v>
      </c>
      <c r="U509">
        <v>187991</v>
      </c>
      <c r="V509">
        <v>187991</v>
      </c>
      <c r="W509">
        <v>0</v>
      </c>
      <c r="X509">
        <v>0</v>
      </c>
      <c r="Y509" t="s">
        <v>2520</v>
      </c>
    </row>
    <row r="510" spans="1:25" x14ac:dyDescent="0.25">
      <c r="A510">
        <v>509</v>
      </c>
      <c r="B510">
        <v>70578</v>
      </c>
      <c r="C510">
        <v>0</v>
      </c>
      <c r="D510">
        <v>0</v>
      </c>
      <c r="E510" t="s">
        <v>735</v>
      </c>
      <c r="F510" t="s">
        <v>736</v>
      </c>
      <c r="G510">
        <v>1</v>
      </c>
      <c r="H510" s="6">
        <v>5000000</v>
      </c>
      <c r="I510" s="7">
        <v>46178</v>
      </c>
      <c r="K510">
        <v>7</v>
      </c>
      <c r="L510" t="s">
        <v>40</v>
      </c>
      <c r="M510" t="s">
        <v>5</v>
      </c>
      <c r="N510" t="s">
        <v>41</v>
      </c>
      <c r="O510" t="s">
        <v>77</v>
      </c>
      <c r="P510" t="s">
        <v>2519</v>
      </c>
      <c r="Q510">
        <v>7</v>
      </c>
      <c r="R510">
        <v>0</v>
      </c>
      <c r="S510">
        <v>0</v>
      </c>
      <c r="U510">
        <v>350000</v>
      </c>
      <c r="V510">
        <v>350000</v>
      </c>
      <c r="W510">
        <v>0</v>
      </c>
      <c r="X510">
        <v>0</v>
      </c>
      <c r="Y510" t="s">
        <v>48</v>
      </c>
    </row>
    <row r="511" spans="1:25" x14ac:dyDescent="0.25">
      <c r="A511">
        <v>510</v>
      </c>
      <c r="B511">
        <v>70566</v>
      </c>
      <c r="C511">
        <v>0</v>
      </c>
      <c r="D511">
        <v>0</v>
      </c>
      <c r="E511" t="s">
        <v>2187</v>
      </c>
      <c r="F511" t="s">
        <v>2188</v>
      </c>
      <c r="G511">
        <v>1</v>
      </c>
      <c r="H511" s="6">
        <v>3000000</v>
      </c>
      <c r="I511" s="7">
        <v>46178</v>
      </c>
      <c r="K511">
        <v>8</v>
      </c>
      <c r="L511" t="s">
        <v>40</v>
      </c>
      <c r="M511" t="s">
        <v>5</v>
      </c>
      <c r="N511" t="s">
        <v>41</v>
      </c>
      <c r="O511" t="s">
        <v>57</v>
      </c>
      <c r="P511" t="s">
        <v>2519</v>
      </c>
      <c r="Q511">
        <v>8</v>
      </c>
      <c r="R511">
        <v>0</v>
      </c>
      <c r="S511">
        <v>0</v>
      </c>
      <c r="U511">
        <v>240000</v>
      </c>
      <c r="V511">
        <v>240000</v>
      </c>
      <c r="W511">
        <v>0</v>
      </c>
      <c r="X511">
        <v>0</v>
      </c>
      <c r="Y511" t="s">
        <v>2086</v>
      </c>
    </row>
    <row r="512" spans="1:25" x14ac:dyDescent="0.25">
      <c r="A512">
        <v>511</v>
      </c>
      <c r="B512">
        <v>70559</v>
      </c>
      <c r="C512">
        <v>0</v>
      </c>
      <c r="D512">
        <v>0</v>
      </c>
      <c r="E512" t="s">
        <v>2424</v>
      </c>
      <c r="F512" t="s">
        <v>2425</v>
      </c>
      <c r="G512">
        <v>1</v>
      </c>
      <c r="H512" s="6">
        <v>936195</v>
      </c>
      <c r="I512" s="7">
        <v>46177</v>
      </c>
      <c r="K512">
        <v>15</v>
      </c>
      <c r="L512" t="s">
        <v>40</v>
      </c>
      <c r="M512" t="s">
        <v>5</v>
      </c>
      <c r="N512" t="s">
        <v>41</v>
      </c>
      <c r="O512" t="s">
        <v>47</v>
      </c>
      <c r="P512" t="s">
        <v>2519</v>
      </c>
      <c r="Q512">
        <v>2</v>
      </c>
      <c r="R512">
        <v>13</v>
      </c>
      <c r="S512">
        <v>0</v>
      </c>
      <c r="U512">
        <v>140429</v>
      </c>
      <c r="V512">
        <v>18724</v>
      </c>
      <c r="W512">
        <v>121705</v>
      </c>
      <c r="X512">
        <v>0</v>
      </c>
      <c r="Y512" t="s">
        <v>48</v>
      </c>
    </row>
    <row r="513" spans="1:25" x14ac:dyDescent="0.25">
      <c r="A513">
        <v>512</v>
      </c>
      <c r="B513">
        <v>70560</v>
      </c>
      <c r="C513">
        <v>0</v>
      </c>
      <c r="D513">
        <v>0</v>
      </c>
      <c r="E513" t="s">
        <v>2020</v>
      </c>
      <c r="F513" t="s">
        <v>2021</v>
      </c>
      <c r="G513">
        <v>1</v>
      </c>
      <c r="H513" s="6">
        <v>398474</v>
      </c>
      <c r="I513" s="7">
        <v>46177</v>
      </c>
      <c r="K513">
        <v>15</v>
      </c>
      <c r="L513" t="s">
        <v>40</v>
      </c>
      <c r="M513" t="s">
        <v>5</v>
      </c>
      <c r="N513" t="s">
        <v>41</v>
      </c>
      <c r="O513" t="s">
        <v>47</v>
      </c>
      <c r="P513" t="s">
        <v>2519</v>
      </c>
      <c r="Q513">
        <v>2</v>
      </c>
      <c r="R513">
        <v>13</v>
      </c>
      <c r="S513">
        <v>0</v>
      </c>
      <c r="U513">
        <v>59771</v>
      </c>
      <c r="V513">
        <v>7969</v>
      </c>
      <c r="W513">
        <v>51802</v>
      </c>
      <c r="X513">
        <v>0</v>
      </c>
      <c r="Y513" t="s">
        <v>250</v>
      </c>
    </row>
    <row r="514" spans="1:25" x14ac:dyDescent="0.25">
      <c r="A514">
        <v>513</v>
      </c>
      <c r="B514">
        <v>70561</v>
      </c>
      <c r="C514">
        <v>0</v>
      </c>
      <c r="D514">
        <v>0</v>
      </c>
      <c r="E514" t="s">
        <v>1361</v>
      </c>
      <c r="F514" t="s">
        <v>1362</v>
      </c>
      <c r="G514">
        <v>1</v>
      </c>
      <c r="H514" s="6">
        <v>6265937</v>
      </c>
      <c r="I514" s="7">
        <v>46177</v>
      </c>
      <c r="K514">
        <v>15</v>
      </c>
      <c r="L514" t="s">
        <v>40</v>
      </c>
      <c r="M514" t="s">
        <v>5</v>
      </c>
      <c r="N514" t="s">
        <v>41</v>
      </c>
      <c r="O514" t="s">
        <v>47</v>
      </c>
      <c r="P514" t="s">
        <v>2519</v>
      </c>
      <c r="Q514">
        <v>2</v>
      </c>
      <c r="R514">
        <v>13</v>
      </c>
      <c r="S514">
        <v>0</v>
      </c>
      <c r="U514">
        <v>939891</v>
      </c>
      <c r="V514">
        <v>125319</v>
      </c>
      <c r="W514">
        <v>814572</v>
      </c>
      <c r="X514">
        <v>0</v>
      </c>
      <c r="Y514" t="s">
        <v>250</v>
      </c>
    </row>
    <row r="515" spans="1:25" x14ac:dyDescent="0.25">
      <c r="A515">
        <v>514</v>
      </c>
      <c r="B515">
        <v>70562</v>
      </c>
      <c r="C515">
        <v>0</v>
      </c>
      <c r="D515">
        <v>0</v>
      </c>
      <c r="E515" t="s">
        <v>1848</v>
      </c>
      <c r="F515" t="s">
        <v>1849</v>
      </c>
      <c r="G515">
        <v>1</v>
      </c>
      <c r="H515" s="6">
        <v>18806462</v>
      </c>
      <c r="I515" s="7">
        <v>46177</v>
      </c>
      <c r="K515">
        <v>15</v>
      </c>
      <c r="L515" t="s">
        <v>40</v>
      </c>
      <c r="M515" t="s">
        <v>5</v>
      </c>
      <c r="N515" t="s">
        <v>41</v>
      </c>
      <c r="O515" t="s">
        <v>47</v>
      </c>
      <c r="P515" t="s">
        <v>2519</v>
      </c>
      <c r="Q515">
        <v>2</v>
      </c>
      <c r="R515">
        <v>13</v>
      </c>
      <c r="S515">
        <v>0</v>
      </c>
      <c r="U515">
        <v>2820969</v>
      </c>
      <c r="V515">
        <v>376129</v>
      </c>
      <c r="W515">
        <v>2444840</v>
      </c>
      <c r="X515">
        <v>0</v>
      </c>
      <c r="Y515" t="s">
        <v>250</v>
      </c>
    </row>
    <row r="516" spans="1:25" x14ac:dyDescent="0.25">
      <c r="A516">
        <v>515</v>
      </c>
      <c r="B516">
        <v>70565</v>
      </c>
      <c r="C516">
        <v>0</v>
      </c>
      <c r="D516">
        <v>0</v>
      </c>
      <c r="E516" t="s">
        <v>1715</v>
      </c>
      <c r="F516" t="s">
        <v>1716</v>
      </c>
      <c r="G516">
        <v>1</v>
      </c>
      <c r="H516" s="6">
        <v>4000000</v>
      </c>
      <c r="I516" s="7">
        <v>46177</v>
      </c>
      <c r="K516">
        <v>9</v>
      </c>
      <c r="L516" t="s">
        <v>40</v>
      </c>
      <c r="M516" t="s">
        <v>5</v>
      </c>
      <c r="N516" t="s">
        <v>41</v>
      </c>
      <c r="O516" t="s">
        <v>77</v>
      </c>
      <c r="P516" t="s">
        <v>2519</v>
      </c>
      <c r="Q516">
        <v>9</v>
      </c>
      <c r="R516">
        <v>0</v>
      </c>
      <c r="S516">
        <v>0</v>
      </c>
      <c r="U516">
        <v>360000</v>
      </c>
      <c r="V516">
        <v>360000</v>
      </c>
      <c r="W516">
        <v>0</v>
      </c>
      <c r="X516">
        <v>0</v>
      </c>
      <c r="Y516" t="s">
        <v>799</v>
      </c>
    </row>
    <row r="517" spans="1:25" x14ac:dyDescent="0.25">
      <c r="A517">
        <v>516</v>
      </c>
      <c r="B517">
        <v>70556</v>
      </c>
      <c r="C517">
        <v>0</v>
      </c>
      <c r="D517">
        <v>0</v>
      </c>
      <c r="E517" t="s">
        <v>1948</v>
      </c>
      <c r="F517" t="s">
        <v>1949</v>
      </c>
      <c r="G517">
        <v>1</v>
      </c>
      <c r="H517" s="6">
        <v>16941176</v>
      </c>
      <c r="I517" s="7">
        <v>46177</v>
      </c>
      <c r="K517">
        <v>15</v>
      </c>
      <c r="L517" t="s">
        <v>40</v>
      </c>
      <c r="M517" t="s">
        <v>5</v>
      </c>
      <c r="N517" t="s">
        <v>41</v>
      </c>
      <c r="O517" t="s">
        <v>77</v>
      </c>
      <c r="P517" t="s">
        <v>2519</v>
      </c>
      <c r="Q517">
        <v>5.6</v>
      </c>
      <c r="R517">
        <v>9.4</v>
      </c>
      <c r="S517">
        <v>0</v>
      </c>
      <c r="U517">
        <v>2541176</v>
      </c>
      <c r="V517">
        <v>948706</v>
      </c>
      <c r="W517">
        <v>1592471</v>
      </c>
      <c r="X517">
        <v>0</v>
      </c>
      <c r="Y517" t="s">
        <v>67</v>
      </c>
    </row>
    <row r="518" spans="1:25" x14ac:dyDescent="0.25">
      <c r="A518">
        <v>517</v>
      </c>
      <c r="B518">
        <v>70558</v>
      </c>
      <c r="C518">
        <v>0</v>
      </c>
      <c r="D518">
        <v>0</v>
      </c>
      <c r="E518" t="s">
        <v>1942</v>
      </c>
      <c r="F518" t="s">
        <v>1943</v>
      </c>
      <c r="G518">
        <v>1</v>
      </c>
      <c r="H518" s="6">
        <v>652941</v>
      </c>
      <c r="I518" s="7">
        <v>46177</v>
      </c>
      <c r="K518">
        <v>15</v>
      </c>
      <c r="L518" t="s">
        <v>40</v>
      </c>
      <c r="M518" t="s">
        <v>5</v>
      </c>
      <c r="N518" t="s">
        <v>41</v>
      </c>
      <c r="O518" t="s">
        <v>77</v>
      </c>
      <c r="P518" t="s">
        <v>2519</v>
      </c>
      <c r="Q518">
        <v>5.6</v>
      </c>
      <c r="R518">
        <v>9.4</v>
      </c>
      <c r="S518">
        <v>0</v>
      </c>
      <c r="U518">
        <v>97941</v>
      </c>
      <c r="V518">
        <v>36565</v>
      </c>
      <c r="W518">
        <v>61376</v>
      </c>
      <c r="X518">
        <v>0</v>
      </c>
      <c r="Y518" t="s">
        <v>67</v>
      </c>
    </row>
    <row r="519" spans="1:25" x14ac:dyDescent="0.25">
      <c r="A519">
        <v>518</v>
      </c>
      <c r="B519">
        <v>70563</v>
      </c>
      <c r="C519">
        <v>0</v>
      </c>
      <c r="D519">
        <v>0</v>
      </c>
      <c r="E519" t="s">
        <v>1357</v>
      </c>
      <c r="F519" t="s">
        <v>1358</v>
      </c>
      <c r="G519">
        <v>1</v>
      </c>
      <c r="H519" s="6">
        <v>30387665</v>
      </c>
      <c r="I519" s="7">
        <v>46177</v>
      </c>
      <c r="K519">
        <v>15</v>
      </c>
      <c r="L519" t="s">
        <v>40</v>
      </c>
      <c r="M519" t="s">
        <v>5</v>
      </c>
      <c r="N519" t="s">
        <v>41</v>
      </c>
      <c r="O519" t="s">
        <v>47</v>
      </c>
      <c r="P519" t="s">
        <v>2519</v>
      </c>
      <c r="Q519">
        <v>2</v>
      </c>
      <c r="R519">
        <v>13</v>
      </c>
      <c r="S519">
        <v>0</v>
      </c>
      <c r="U519">
        <v>4558150</v>
      </c>
      <c r="V519">
        <v>607753</v>
      </c>
      <c r="W519">
        <v>3950396</v>
      </c>
      <c r="X519">
        <v>0</v>
      </c>
      <c r="Y519" t="s">
        <v>250</v>
      </c>
    </row>
    <row r="520" spans="1:25" x14ac:dyDescent="0.25">
      <c r="A520">
        <v>519</v>
      </c>
      <c r="B520">
        <v>70557</v>
      </c>
      <c r="C520">
        <v>0</v>
      </c>
      <c r="D520">
        <v>0</v>
      </c>
      <c r="E520" t="s">
        <v>1944</v>
      </c>
      <c r="F520" t="s">
        <v>1945</v>
      </c>
      <c r="G520">
        <v>1</v>
      </c>
      <c r="H520" s="6">
        <v>1420000</v>
      </c>
      <c r="I520" s="7">
        <v>46177</v>
      </c>
      <c r="K520">
        <v>15</v>
      </c>
      <c r="L520" t="s">
        <v>40</v>
      </c>
      <c r="M520" t="s">
        <v>5</v>
      </c>
      <c r="N520" t="s">
        <v>41</v>
      </c>
      <c r="O520" t="s">
        <v>77</v>
      </c>
      <c r="P520" t="s">
        <v>2519</v>
      </c>
      <c r="Q520">
        <v>5.6</v>
      </c>
      <c r="R520">
        <v>9.4</v>
      </c>
      <c r="S520">
        <v>0</v>
      </c>
      <c r="U520">
        <v>213000</v>
      </c>
      <c r="V520">
        <v>79520</v>
      </c>
      <c r="W520">
        <v>133480</v>
      </c>
      <c r="X520">
        <v>0</v>
      </c>
      <c r="Y520" t="s">
        <v>67</v>
      </c>
    </row>
    <row r="521" spans="1:25" x14ac:dyDescent="0.25">
      <c r="A521">
        <v>520</v>
      </c>
      <c r="B521">
        <v>70555</v>
      </c>
      <c r="C521">
        <v>0</v>
      </c>
      <c r="D521">
        <v>0</v>
      </c>
      <c r="E521" t="s">
        <v>1656</v>
      </c>
      <c r="F521" t="s">
        <v>1657</v>
      </c>
      <c r="G521">
        <v>1</v>
      </c>
      <c r="H521" s="6">
        <v>226210181</v>
      </c>
      <c r="I521" s="7">
        <v>46177</v>
      </c>
      <c r="K521">
        <v>15</v>
      </c>
      <c r="L521" t="s">
        <v>40</v>
      </c>
      <c r="M521" t="s">
        <v>5</v>
      </c>
      <c r="N521" t="s">
        <v>41</v>
      </c>
      <c r="O521" t="s">
        <v>54</v>
      </c>
      <c r="P521" t="s">
        <v>2519</v>
      </c>
      <c r="Q521">
        <v>8</v>
      </c>
      <c r="R521">
        <v>7</v>
      </c>
      <c r="S521">
        <v>0</v>
      </c>
      <c r="U521">
        <v>33931527</v>
      </c>
      <c r="V521">
        <v>18096814</v>
      </c>
      <c r="W521">
        <v>15834713</v>
      </c>
      <c r="X521">
        <v>0</v>
      </c>
      <c r="Y521" t="s">
        <v>48</v>
      </c>
    </row>
    <row r="522" spans="1:25" x14ac:dyDescent="0.25">
      <c r="A522">
        <v>521</v>
      </c>
      <c r="B522">
        <v>70550</v>
      </c>
      <c r="C522">
        <v>0</v>
      </c>
      <c r="D522">
        <v>0</v>
      </c>
      <c r="E522" t="s">
        <v>1745</v>
      </c>
      <c r="F522" t="s">
        <v>1746</v>
      </c>
      <c r="G522">
        <v>1</v>
      </c>
      <c r="H522" s="6">
        <v>11000000</v>
      </c>
      <c r="I522" s="7">
        <v>46176</v>
      </c>
      <c r="K522">
        <v>15</v>
      </c>
      <c r="L522" t="s">
        <v>40</v>
      </c>
      <c r="M522" t="s">
        <v>5</v>
      </c>
      <c r="N522" t="s">
        <v>41</v>
      </c>
      <c r="O522" t="s">
        <v>77</v>
      </c>
      <c r="P522" t="s">
        <v>2519</v>
      </c>
      <c r="Q522">
        <v>5.0999999999999996</v>
      </c>
      <c r="R522">
        <v>5.4</v>
      </c>
      <c r="S522">
        <v>4.5</v>
      </c>
      <c r="U522">
        <v>1650000</v>
      </c>
      <c r="V522">
        <v>561000</v>
      </c>
      <c r="W522">
        <v>594000</v>
      </c>
      <c r="X522">
        <v>495000</v>
      </c>
      <c r="Y522" t="s">
        <v>48</v>
      </c>
    </row>
    <row r="523" spans="1:25" x14ac:dyDescent="0.25">
      <c r="A523">
        <v>522</v>
      </c>
      <c r="B523">
        <v>70544</v>
      </c>
      <c r="C523">
        <v>0</v>
      </c>
      <c r="D523">
        <v>0</v>
      </c>
      <c r="E523" t="s">
        <v>1745</v>
      </c>
      <c r="F523" t="s">
        <v>1746</v>
      </c>
      <c r="G523">
        <v>1</v>
      </c>
      <c r="H523" s="6">
        <v>13000000</v>
      </c>
      <c r="I523" s="7">
        <v>46176</v>
      </c>
      <c r="K523">
        <v>15</v>
      </c>
      <c r="L523" t="s">
        <v>40</v>
      </c>
      <c r="M523" t="s">
        <v>5</v>
      </c>
      <c r="N523" t="s">
        <v>41</v>
      </c>
      <c r="O523" t="s">
        <v>77</v>
      </c>
      <c r="P523" t="s">
        <v>2519</v>
      </c>
      <c r="Q523">
        <v>5.0999999999999996</v>
      </c>
      <c r="R523">
        <v>5.4</v>
      </c>
      <c r="S523">
        <v>4.5</v>
      </c>
      <c r="U523">
        <v>1950000</v>
      </c>
      <c r="V523">
        <v>663000</v>
      </c>
      <c r="W523">
        <v>702000</v>
      </c>
      <c r="X523">
        <v>585000</v>
      </c>
      <c r="Y523" t="s">
        <v>48</v>
      </c>
    </row>
    <row r="524" spans="1:25" x14ac:dyDescent="0.25">
      <c r="A524">
        <v>523</v>
      </c>
      <c r="B524">
        <v>70537</v>
      </c>
      <c r="C524">
        <v>0</v>
      </c>
      <c r="D524">
        <v>0</v>
      </c>
      <c r="E524" t="s">
        <v>1676</v>
      </c>
      <c r="F524" t="s">
        <v>1677</v>
      </c>
      <c r="G524">
        <v>1</v>
      </c>
      <c r="H524" s="6">
        <v>10000000</v>
      </c>
      <c r="I524" s="7">
        <v>46176</v>
      </c>
      <c r="K524">
        <v>10</v>
      </c>
      <c r="L524" t="s">
        <v>40</v>
      </c>
      <c r="M524" t="s">
        <v>5</v>
      </c>
      <c r="N524" t="s">
        <v>41</v>
      </c>
      <c r="O524" t="s">
        <v>57</v>
      </c>
      <c r="P524" t="s">
        <v>2519</v>
      </c>
      <c r="Q524">
        <v>10</v>
      </c>
      <c r="R524">
        <v>0</v>
      </c>
      <c r="S524">
        <v>0</v>
      </c>
      <c r="U524">
        <v>1000000</v>
      </c>
      <c r="V524">
        <v>1000000</v>
      </c>
      <c r="W524">
        <v>0</v>
      </c>
      <c r="X524">
        <v>0</v>
      </c>
      <c r="Y524" t="s">
        <v>48</v>
      </c>
    </row>
    <row r="525" spans="1:25" x14ac:dyDescent="0.25">
      <c r="A525">
        <v>524</v>
      </c>
      <c r="B525">
        <v>70540</v>
      </c>
      <c r="C525">
        <v>0</v>
      </c>
      <c r="D525">
        <v>0</v>
      </c>
      <c r="E525" t="s">
        <v>514</v>
      </c>
      <c r="F525" t="s">
        <v>515</v>
      </c>
      <c r="G525">
        <v>1</v>
      </c>
      <c r="H525" s="6">
        <v>20000000</v>
      </c>
      <c r="I525" s="7">
        <v>46176</v>
      </c>
      <c r="K525">
        <v>6</v>
      </c>
      <c r="L525" t="s">
        <v>40</v>
      </c>
      <c r="M525" t="s">
        <v>5</v>
      </c>
      <c r="N525" t="s">
        <v>41</v>
      </c>
      <c r="O525" t="s">
        <v>77</v>
      </c>
      <c r="P525" t="s">
        <v>2519</v>
      </c>
      <c r="Q525">
        <v>6</v>
      </c>
      <c r="R525">
        <v>0</v>
      </c>
      <c r="S525">
        <v>0</v>
      </c>
      <c r="U525">
        <v>1200000</v>
      </c>
      <c r="V525">
        <v>1200000</v>
      </c>
      <c r="W525">
        <v>0</v>
      </c>
      <c r="X525">
        <v>0</v>
      </c>
      <c r="Y525" t="s">
        <v>48</v>
      </c>
    </row>
    <row r="526" spans="1:25" x14ac:dyDescent="0.25">
      <c r="A526">
        <v>525</v>
      </c>
      <c r="B526">
        <v>70580</v>
      </c>
      <c r="C526">
        <v>0</v>
      </c>
      <c r="D526">
        <v>0</v>
      </c>
      <c r="E526" t="s">
        <v>457</v>
      </c>
      <c r="F526" t="s">
        <v>458</v>
      </c>
      <c r="G526">
        <v>1</v>
      </c>
      <c r="H526" s="6">
        <v>2075480</v>
      </c>
      <c r="I526" s="7">
        <v>46176</v>
      </c>
      <c r="K526" t="s">
        <v>137</v>
      </c>
      <c r="L526" t="s">
        <v>459</v>
      </c>
      <c r="M526" t="s">
        <v>5</v>
      </c>
      <c r="N526" t="s">
        <v>41</v>
      </c>
      <c r="O526" t="s">
        <v>47</v>
      </c>
      <c r="P526" t="s">
        <v>2519</v>
      </c>
      <c r="Q526">
        <v>12.5</v>
      </c>
      <c r="R526">
        <v>0</v>
      </c>
      <c r="S526">
        <v>0</v>
      </c>
      <c r="U526">
        <v>259435</v>
      </c>
      <c r="V526">
        <v>259435</v>
      </c>
      <c r="W526">
        <v>0</v>
      </c>
      <c r="X526">
        <v>0</v>
      </c>
      <c r="Y526" t="s">
        <v>44</v>
      </c>
    </row>
    <row r="527" spans="1:25" x14ac:dyDescent="0.25">
      <c r="A527">
        <v>526</v>
      </c>
      <c r="B527">
        <v>70538</v>
      </c>
      <c r="C527">
        <v>0</v>
      </c>
      <c r="D527">
        <v>0</v>
      </c>
      <c r="E527" t="s">
        <v>457</v>
      </c>
      <c r="F527" t="s">
        <v>458</v>
      </c>
      <c r="G527">
        <v>1</v>
      </c>
      <c r="H527" s="6">
        <v>1000000</v>
      </c>
      <c r="I527" s="7">
        <v>46176</v>
      </c>
      <c r="K527" t="s">
        <v>137</v>
      </c>
      <c r="L527" t="s">
        <v>40</v>
      </c>
      <c r="M527" t="s">
        <v>5</v>
      </c>
      <c r="N527" t="s">
        <v>41</v>
      </c>
      <c r="O527" t="s">
        <v>47</v>
      </c>
      <c r="P527" t="s">
        <v>2519</v>
      </c>
      <c r="Q527">
        <v>12.5</v>
      </c>
      <c r="R527">
        <v>0</v>
      </c>
      <c r="S527">
        <v>0</v>
      </c>
      <c r="U527">
        <v>125000</v>
      </c>
      <c r="V527">
        <v>125000</v>
      </c>
      <c r="W527">
        <v>0</v>
      </c>
      <c r="X527">
        <v>0</v>
      </c>
      <c r="Y527" t="s">
        <v>44</v>
      </c>
    </row>
    <row r="528" spans="1:25" x14ac:dyDescent="0.25">
      <c r="A528">
        <v>527</v>
      </c>
      <c r="B528">
        <v>70551</v>
      </c>
      <c r="C528">
        <v>0</v>
      </c>
      <c r="D528">
        <v>0</v>
      </c>
      <c r="E528" t="s">
        <v>2621</v>
      </c>
      <c r="F528" t="s">
        <v>2622</v>
      </c>
      <c r="G528">
        <v>1</v>
      </c>
      <c r="H528" s="6">
        <v>5648479</v>
      </c>
      <c r="I528" s="7">
        <v>46176</v>
      </c>
      <c r="K528">
        <v>5</v>
      </c>
      <c r="L528" t="s">
        <v>40</v>
      </c>
      <c r="M528" t="s">
        <v>5</v>
      </c>
      <c r="N528" t="s">
        <v>41</v>
      </c>
      <c r="O528" t="s">
        <v>57</v>
      </c>
      <c r="P528" t="s">
        <v>2519</v>
      </c>
      <c r="Q528">
        <v>5</v>
      </c>
      <c r="R528">
        <v>0</v>
      </c>
      <c r="S528">
        <v>0</v>
      </c>
      <c r="U528">
        <v>282424</v>
      </c>
      <c r="V528">
        <v>282424</v>
      </c>
      <c r="W528">
        <v>0</v>
      </c>
      <c r="X528">
        <v>0</v>
      </c>
      <c r="Y528" t="s">
        <v>2520</v>
      </c>
    </row>
    <row r="529" spans="1:25" x14ac:dyDescent="0.25">
      <c r="A529">
        <v>528</v>
      </c>
      <c r="B529">
        <v>70548</v>
      </c>
      <c r="C529">
        <v>0</v>
      </c>
      <c r="D529">
        <v>0</v>
      </c>
      <c r="E529" t="s">
        <v>409</v>
      </c>
      <c r="F529" t="s">
        <v>410</v>
      </c>
      <c r="G529">
        <v>1</v>
      </c>
      <c r="H529" s="6">
        <v>90000000</v>
      </c>
      <c r="I529" s="7">
        <v>46176</v>
      </c>
      <c r="K529">
        <v>15</v>
      </c>
      <c r="L529" t="s">
        <v>40</v>
      </c>
      <c r="M529" t="s">
        <v>5</v>
      </c>
      <c r="N529" t="s">
        <v>41</v>
      </c>
      <c r="O529" t="s">
        <v>77</v>
      </c>
      <c r="P529" t="s">
        <v>2519</v>
      </c>
      <c r="Q529">
        <v>5.0999999999999996</v>
      </c>
      <c r="R529">
        <v>5.4</v>
      </c>
      <c r="S529">
        <v>4.5</v>
      </c>
      <c r="U529">
        <v>13500000</v>
      </c>
      <c r="V529">
        <v>4590000</v>
      </c>
      <c r="W529">
        <v>4860000</v>
      </c>
      <c r="X529">
        <v>4050000</v>
      </c>
      <c r="Y529" t="s">
        <v>112</v>
      </c>
    </row>
    <row r="530" spans="1:25" x14ac:dyDescent="0.25">
      <c r="A530">
        <v>529</v>
      </c>
      <c r="B530">
        <v>70546</v>
      </c>
      <c r="C530">
        <v>0</v>
      </c>
      <c r="D530">
        <v>0</v>
      </c>
      <c r="E530" t="s">
        <v>409</v>
      </c>
      <c r="F530" t="s">
        <v>410</v>
      </c>
      <c r="G530">
        <v>1</v>
      </c>
      <c r="H530" s="6">
        <v>200000000</v>
      </c>
      <c r="I530" s="7">
        <v>46176</v>
      </c>
      <c r="K530">
        <v>15</v>
      </c>
      <c r="L530" t="s">
        <v>40</v>
      </c>
      <c r="M530" t="s">
        <v>5</v>
      </c>
      <c r="N530" t="s">
        <v>41</v>
      </c>
      <c r="O530" t="s">
        <v>77</v>
      </c>
      <c r="P530" t="s">
        <v>2519</v>
      </c>
      <c r="Q530">
        <v>5.0999999999999996</v>
      </c>
      <c r="R530">
        <v>5.4</v>
      </c>
      <c r="S530">
        <v>4.5</v>
      </c>
      <c r="U530">
        <v>30000000</v>
      </c>
      <c r="V530">
        <v>10200000</v>
      </c>
      <c r="W530">
        <v>10800000</v>
      </c>
      <c r="X530">
        <v>9000000</v>
      </c>
      <c r="Y530" t="s">
        <v>112</v>
      </c>
    </row>
    <row r="531" spans="1:25" x14ac:dyDescent="0.25">
      <c r="A531">
        <v>530</v>
      </c>
      <c r="B531">
        <v>70547</v>
      </c>
      <c r="C531">
        <v>0</v>
      </c>
      <c r="D531">
        <v>0</v>
      </c>
      <c r="E531" t="s">
        <v>423</v>
      </c>
      <c r="F531" t="s">
        <v>424</v>
      </c>
      <c r="G531">
        <v>1</v>
      </c>
      <c r="H531" s="6">
        <v>5000000</v>
      </c>
      <c r="I531" s="7">
        <v>46176</v>
      </c>
      <c r="K531">
        <v>15</v>
      </c>
      <c r="L531" t="s">
        <v>40</v>
      </c>
      <c r="M531" t="s">
        <v>5</v>
      </c>
      <c r="N531" t="s">
        <v>41</v>
      </c>
      <c r="O531" t="s">
        <v>77</v>
      </c>
      <c r="P531" t="s">
        <v>2519</v>
      </c>
      <c r="Q531">
        <v>5.0999999999999996</v>
      </c>
      <c r="R531">
        <v>5.4</v>
      </c>
      <c r="S531">
        <v>4.5</v>
      </c>
      <c r="U531">
        <v>750000</v>
      </c>
      <c r="V531">
        <v>255000</v>
      </c>
      <c r="W531">
        <v>270000</v>
      </c>
      <c r="X531">
        <v>225000</v>
      </c>
      <c r="Y531" t="s">
        <v>112</v>
      </c>
    </row>
    <row r="532" spans="1:25" x14ac:dyDescent="0.25">
      <c r="A532">
        <v>531</v>
      </c>
      <c r="B532">
        <v>70542</v>
      </c>
      <c r="C532">
        <v>0</v>
      </c>
      <c r="D532">
        <v>0</v>
      </c>
      <c r="E532" t="s">
        <v>423</v>
      </c>
      <c r="F532" t="s">
        <v>424</v>
      </c>
      <c r="G532">
        <v>1</v>
      </c>
      <c r="H532" s="6">
        <v>5000000</v>
      </c>
      <c r="I532" s="7">
        <v>46176</v>
      </c>
      <c r="K532">
        <v>15</v>
      </c>
      <c r="L532" t="s">
        <v>40</v>
      </c>
      <c r="M532" t="s">
        <v>5</v>
      </c>
      <c r="N532" t="s">
        <v>41</v>
      </c>
      <c r="O532" t="s">
        <v>77</v>
      </c>
      <c r="P532" t="s">
        <v>2519</v>
      </c>
      <c r="Q532">
        <v>5.0999999999999996</v>
      </c>
      <c r="R532">
        <v>5.4</v>
      </c>
      <c r="S532">
        <v>4.5</v>
      </c>
      <c r="U532">
        <v>750000</v>
      </c>
      <c r="V532">
        <v>255000</v>
      </c>
      <c r="W532">
        <v>270000</v>
      </c>
      <c r="X532">
        <v>225000</v>
      </c>
      <c r="Y532" t="s">
        <v>112</v>
      </c>
    </row>
    <row r="533" spans="1:25" x14ac:dyDescent="0.25">
      <c r="A533">
        <v>532</v>
      </c>
      <c r="B533">
        <v>70541</v>
      </c>
      <c r="C533">
        <v>0</v>
      </c>
      <c r="D533">
        <v>0</v>
      </c>
      <c r="E533" t="s">
        <v>348</v>
      </c>
      <c r="F533" t="s">
        <v>349</v>
      </c>
      <c r="G533">
        <v>1</v>
      </c>
      <c r="H533" s="6">
        <v>7000000</v>
      </c>
      <c r="I533" s="7">
        <v>46176</v>
      </c>
      <c r="K533">
        <v>15</v>
      </c>
      <c r="L533" t="s">
        <v>40</v>
      </c>
      <c r="M533" t="s">
        <v>5</v>
      </c>
      <c r="N533" t="s">
        <v>41</v>
      </c>
      <c r="O533" t="s">
        <v>77</v>
      </c>
      <c r="P533" t="s">
        <v>2519</v>
      </c>
      <c r="Q533">
        <v>5.0999999999999996</v>
      </c>
      <c r="R533">
        <v>5.4</v>
      </c>
      <c r="S533">
        <v>4.5</v>
      </c>
      <c r="U533">
        <v>1050000</v>
      </c>
      <c r="V533">
        <v>357000</v>
      </c>
      <c r="W533">
        <v>378000</v>
      </c>
      <c r="X533">
        <v>315000</v>
      </c>
      <c r="Y533" t="s">
        <v>112</v>
      </c>
    </row>
    <row r="534" spans="1:25" x14ac:dyDescent="0.25">
      <c r="A534">
        <v>533</v>
      </c>
      <c r="B534">
        <v>70543</v>
      </c>
      <c r="C534">
        <v>0</v>
      </c>
      <c r="D534">
        <v>0</v>
      </c>
      <c r="E534" t="s">
        <v>348</v>
      </c>
      <c r="F534" t="s">
        <v>349</v>
      </c>
      <c r="G534">
        <v>1</v>
      </c>
      <c r="H534" s="6">
        <v>8000000</v>
      </c>
      <c r="I534" s="7">
        <v>46176</v>
      </c>
      <c r="K534">
        <v>15</v>
      </c>
      <c r="L534" t="s">
        <v>40</v>
      </c>
      <c r="M534" t="s">
        <v>5</v>
      </c>
      <c r="N534" t="s">
        <v>41</v>
      </c>
      <c r="O534" t="s">
        <v>77</v>
      </c>
      <c r="P534" t="s">
        <v>2519</v>
      </c>
      <c r="Q534">
        <v>5.0999999999999996</v>
      </c>
      <c r="R534">
        <v>5.4</v>
      </c>
      <c r="S534">
        <v>4.5</v>
      </c>
      <c r="U534">
        <v>1200000</v>
      </c>
      <c r="V534">
        <v>408000</v>
      </c>
      <c r="W534">
        <v>432000</v>
      </c>
      <c r="X534">
        <v>360000</v>
      </c>
      <c r="Y534" t="s">
        <v>112</v>
      </c>
    </row>
    <row r="535" spans="1:25" x14ac:dyDescent="0.25">
      <c r="A535">
        <v>534</v>
      </c>
      <c r="B535">
        <v>70553</v>
      </c>
      <c r="C535">
        <v>0</v>
      </c>
      <c r="D535">
        <v>0</v>
      </c>
      <c r="E535" t="s">
        <v>2198</v>
      </c>
      <c r="F535" t="s">
        <v>2199</v>
      </c>
      <c r="G535">
        <v>1</v>
      </c>
      <c r="H535" s="6">
        <v>4565217</v>
      </c>
      <c r="I535" s="7">
        <v>46176</v>
      </c>
      <c r="K535">
        <v>8</v>
      </c>
      <c r="L535" t="s">
        <v>40</v>
      </c>
      <c r="M535" t="s">
        <v>5</v>
      </c>
      <c r="N535" t="s">
        <v>41</v>
      </c>
      <c r="O535" t="s">
        <v>57</v>
      </c>
      <c r="P535" t="s">
        <v>2519</v>
      </c>
      <c r="Q535">
        <v>8</v>
      </c>
      <c r="R535">
        <v>0</v>
      </c>
      <c r="S535">
        <v>0</v>
      </c>
      <c r="U535">
        <v>365217</v>
      </c>
      <c r="V535">
        <v>365217</v>
      </c>
      <c r="W535">
        <v>0</v>
      </c>
      <c r="X535">
        <v>0</v>
      </c>
      <c r="Y535" t="s">
        <v>2086</v>
      </c>
    </row>
    <row r="536" spans="1:25" x14ac:dyDescent="0.25">
      <c r="A536">
        <v>535</v>
      </c>
      <c r="B536">
        <v>70535</v>
      </c>
      <c r="C536">
        <v>0</v>
      </c>
      <c r="D536">
        <v>0</v>
      </c>
      <c r="E536" t="s">
        <v>2644</v>
      </c>
      <c r="F536" t="s">
        <v>2645</v>
      </c>
      <c r="G536">
        <v>1</v>
      </c>
      <c r="H536" s="6">
        <v>2000000</v>
      </c>
      <c r="I536" s="7">
        <v>46176</v>
      </c>
      <c r="K536">
        <v>8</v>
      </c>
      <c r="L536" t="s">
        <v>40</v>
      </c>
      <c r="M536" t="s">
        <v>1</v>
      </c>
      <c r="N536" t="s">
        <v>41</v>
      </c>
      <c r="O536" t="s">
        <v>87</v>
      </c>
      <c r="P536" t="s">
        <v>2519</v>
      </c>
      <c r="Q536">
        <v>8</v>
      </c>
      <c r="R536">
        <v>0</v>
      </c>
      <c r="S536">
        <v>0</v>
      </c>
      <c r="U536">
        <v>160000</v>
      </c>
      <c r="V536">
        <v>160000</v>
      </c>
      <c r="W536">
        <v>0</v>
      </c>
      <c r="X536">
        <v>0</v>
      </c>
      <c r="Y536" t="s">
        <v>48</v>
      </c>
    </row>
    <row r="537" spans="1:25" x14ac:dyDescent="0.25">
      <c r="A537">
        <v>536</v>
      </c>
      <c r="B537">
        <v>70549</v>
      </c>
      <c r="C537">
        <v>0</v>
      </c>
      <c r="D537">
        <v>0</v>
      </c>
      <c r="E537" t="s">
        <v>1737</v>
      </c>
      <c r="F537" t="s">
        <v>1738</v>
      </c>
      <c r="G537">
        <v>1</v>
      </c>
      <c r="H537" s="6">
        <v>6000000</v>
      </c>
      <c r="I537" s="7">
        <v>46176</v>
      </c>
      <c r="K537">
        <v>15</v>
      </c>
      <c r="L537" t="s">
        <v>40</v>
      </c>
      <c r="M537" t="s">
        <v>5</v>
      </c>
      <c r="N537" t="s">
        <v>41</v>
      </c>
      <c r="O537" t="s">
        <v>77</v>
      </c>
      <c r="P537" t="s">
        <v>2519</v>
      </c>
      <c r="Q537">
        <v>5.0999999999999996</v>
      </c>
      <c r="R537">
        <v>5.4</v>
      </c>
      <c r="S537">
        <v>4.5</v>
      </c>
      <c r="U537">
        <v>900000</v>
      </c>
      <c r="V537">
        <v>306000</v>
      </c>
      <c r="W537">
        <v>324000</v>
      </c>
      <c r="X537">
        <v>270000</v>
      </c>
      <c r="Y537" t="s">
        <v>48</v>
      </c>
    </row>
    <row r="538" spans="1:25" x14ac:dyDescent="0.25">
      <c r="A538">
        <v>537</v>
      </c>
      <c r="B538">
        <v>70545</v>
      </c>
      <c r="C538">
        <v>0</v>
      </c>
      <c r="D538">
        <v>0</v>
      </c>
      <c r="E538" t="s">
        <v>1737</v>
      </c>
      <c r="F538" t="s">
        <v>1738</v>
      </c>
      <c r="G538">
        <v>1</v>
      </c>
      <c r="H538" s="6">
        <v>9000000</v>
      </c>
      <c r="I538" s="7">
        <v>46176</v>
      </c>
      <c r="K538">
        <v>15</v>
      </c>
      <c r="L538" t="s">
        <v>40</v>
      </c>
      <c r="M538" t="s">
        <v>5</v>
      </c>
      <c r="N538" t="s">
        <v>41</v>
      </c>
      <c r="O538" t="s">
        <v>77</v>
      </c>
      <c r="P538" t="s">
        <v>2519</v>
      </c>
      <c r="Q538">
        <v>5.0999999999999996</v>
      </c>
      <c r="R538">
        <v>5.4</v>
      </c>
      <c r="S538">
        <v>4.5</v>
      </c>
      <c r="U538">
        <v>1350000</v>
      </c>
      <c r="V538">
        <v>459000</v>
      </c>
      <c r="W538">
        <v>486000</v>
      </c>
      <c r="X538">
        <v>405000</v>
      </c>
      <c r="Y538" t="s">
        <v>48</v>
      </c>
    </row>
    <row r="539" spans="1:25" x14ac:dyDescent="0.25">
      <c r="A539">
        <v>538</v>
      </c>
      <c r="B539">
        <v>70526</v>
      </c>
      <c r="C539">
        <v>0</v>
      </c>
      <c r="D539">
        <v>0</v>
      </c>
      <c r="E539" t="s">
        <v>1434</v>
      </c>
      <c r="F539" t="s">
        <v>1435</v>
      </c>
      <c r="G539">
        <v>1</v>
      </c>
      <c r="H539" s="6">
        <v>5000</v>
      </c>
      <c r="I539" s="7">
        <v>46175</v>
      </c>
      <c r="K539">
        <v>15</v>
      </c>
      <c r="L539" t="s">
        <v>40</v>
      </c>
      <c r="M539" t="s">
        <v>5</v>
      </c>
      <c r="N539" t="s">
        <v>41</v>
      </c>
      <c r="O539" t="s">
        <v>54</v>
      </c>
      <c r="P539" t="s">
        <v>2519</v>
      </c>
      <c r="Q539">
        <v>15</v>
      </c>
      <c r="R539">
        <v>0</v>
      </c>
      <c r="S539">
        <v>0</v>
      </c>
      <c r="U539">
        <v>750</v>
      </c>
      <c r="V539">
        <v>750</v>
      </c>
      <c r="W539">
        <v>0</v>
      </c>
      <c r="X539">
        <v>0</v>
      </c>
      <c r="Y539" t="s">
        <v>48</v>
      </c>
    </row>
    <row r="540" spans="1:25" x14ac:dyDescent="0.25">
      <c r="A540">
        <v>539</v>
      </c>
      <c r="B540">
        <v>70527</v>
      </c>
      <c r="C540">
        <v>0</v>
      </c>
      <c r="D540">
        <v>0</v>
      </c>
      <c r="E540" t="s">
        <v>2010</v>
      </c>
      <c r="F540" t="s">
        <v>2011</v>
      </c>
      <c r="G540">
        <v>1</v>
      </c>
      <c r="H540" s="6">
        <v>6629561</v>
      </c>
      <c r="I540" s="7">
        <v>46175</v>
      </c>
      <c r="K540">
        <v>12</v>
      </c>
      <c r="L540" t="s">
        <v>40</v>
      </c>
      <c r="M540" t="s">
        <v>5</v>
      </c>
      <c r="N540" t="s">
        <v>41</v>
      </c>
      <c r="O540" t="s">
        <v>54</v>
      </c>
      <c r="P540" t="s">
        <v>2519</v>
      </c>
      <c r="Q540">
        <v>12</v>
      </c>
      <c r="R540">
        <v>0</v>
      </c>
      <c r="S540">
        <v>0</v>
      </c>
      <c r="U540">
        <v>795547</v>
      </c>
      <c r="V540">
        <v>795547</v>
      </c>
      <c r="W540">
        <v>0</v>
      </c>
      <c r="X540">
        <v>0</v>
      </c>
      <c r="Y540" t="s">
        <v>44</v>
      </c>
    </row>
    <row r="541" spans="1:25" x14ac:dyDescent="0.25">
      <c r="A541">
        <v>540</v>
      </c>
      <c r="B541">
        <v>70528</v>
      </c>
      <c r="C541">
        <v>0</v>
      </c>
      <c r="D541">
        <v>0</v>
      </c>
      <c r="E541" t="s">
        <v>995</v>
      </c>
      <c r="F541" t="s">
        <v>996</v>
      </c>
      <c r="G541">
        <v>1</v>
      </c>
      <c r="H541" s="6">
        <v>4000000</v>
      </c>
      <c r="I541" s="7">
        <v>46175</v>
      </c>
      <c r="K541">
        <v>6</v>
      </c>
      <c r="L541" t="s">
        <v>40</v>
      </c>
      <c r="M541" t="s">
        <v>5</v>
      </c>
      <c r="N541" t="s">
        <v>41</v>
      </c>
      <c r="O541" t="s">
        <v>47</v>
      </c>
      <c r="P541" t="s">
        <v>2519</v>
      </c>
      <c r="Q541">
        <v>6</v>
      </c>
      <c r="R541">
        <v>0</v>
      </c>
      <c r="S541">
        <v>0</v>
      </c>
      <c r="U541">
        <v>240000</v>
      </c>
      <c r="V541">
        <v>240000</v>
      </c>
      <c r="W541">
        <v>0</v>
      </c>
      <c r="X541">
        <v>0</v>
      </c>
      <c r="Y541" t="s">
        <v>109</v>
      </c>
    </row>
    <row r="542" spans="1:25" x14ac:dyDescent="0.25">
      <c r="A542">
        <v>541</v>
      </c>
      <c r="B542">
        <v>70529</v>
      </c>
      <c r="C542">
        <v>0</v>
      </c>
      <c r="D542">
        <v>0</v>
      </c>
      <c r="E542" t="s">
        <v>1536</v>
      </c>
      <c r="F542" t="s">
        <v>1537</v>
      </c>
      <c r="G542">
        <v>1</v>
      </c>
      <c r="H542" s="6">
        <v>5000000</v>
      </c>
      <c r="I542" s="7">
        <v>46175</v>
      </c>
      <c r="K542">
        <v>8</v>
      </c>
      <c r="L542" t="s">
        <v>40</v>
      </c>
      <c r="M542" t="s">
        <v>5</v>
      </c>
      <c r="N542" t="s">
        <v>41</v>
      </c>
      <c r="O542" t="s">
        <v>57</v>
      </c>
      <c r="P542" t="s">
        <v>2519</v>
      </c>
      <c r="Q542">
        <v>3</v>
      </c>
      <c r="R542">
        <v>5</v>
      </c>
      <c r="S542">
        <v>0</v>
      </c>
      <c r="U542">
        <v>400000</v>
      </c>
      <c r="V542">
        <v>150000</v>
      </c>
      <c r="W542">
        <v>250000</v>
      </c>
      <c r="X542">
        <v>0</v>
      </c>
      <c r="Y542" t="s">
        <v>72</v>
      </c>
    </row>
    <row r="543" spans="1:25" x14ac:dyDescent="0.25">
      <c r="A543">
        <v>542</v>
      </c>
      <c r="B543">
        <v>70521</v>
      </c>
      <c r="C543">
        <v>0</v>
      </c>
      <c r="D543">
        <v>0</v>
      </c>
      <c r="E543" t="s">
        <v>1856</v>
      </c>
      <c r="F543" t="s">
        <v>1857</v>
      </c>
      <c r="G543">
        <v>1</v>
      </c>
      <c r="H543" s="6">
        <v>10000000</v>
      </c>
      <c r="I543" s="7">
        <v>46174</v>
      </c>
      <c r="K543">
        <v>15</v>
      </c>
      <c r="L543" t="s">
        <v>40</v>
      </c>
      <c r="M543" t="s">
        <v>5</v>
      </c>
      <c r="N543" t="s">
        <v>41</v>
      </c>
      <c r="O543" t="s">
        <v>47</v>
      </c>
      <c r="P543" t="s">
        <v>2519</v>
      </c>
      <c r="Q543">
        <v>7</v>
      </c>
      <c r="R543">
        <v>8</v>
      </c>
      <c r="S543">
        <v>0</v>
      </c>
      <c r="U543">
        <v>1500000</v>
      </c>
      <c r="V543">
        <v>700000</v>
      </c>
      <c r="W543">
        <v>800000</v>
      </c>
      <c r="X543">
        <v>0</v>
      </c>
      <c r="Y543" t="s">
        <v>48</v>
      </c>
    </row>
    <row r="544" spans="1:25" x14ac:dyDescent="0.25">
      <c r="A544">
        <v>543</v>
      </c>
      <c r="B544">
        <v>70520</v>
      </c>
      <c r="C544">
        <v>0</v>
      </c>
      <c r="D544">
        <v>0</v>
      </c>
      <c r="E544" t="s">
        <v>1050</v>
      </c>
      <c r="F544" t="s">
        <v>1051</v>
      </c>
      <c r="G544">
        <v>1</v>
      </c>
      <c r="H544" s="6">
        <v>150844</v>
      </c>
      <c r="I544" s="7">
        <v>46174</v>
      </c>
      <c r="K544">
        <v>10</v>
      </c>
      <c r="L544" t="s">
        <v>40</v>
      </c>
      <c r="M544" t="s">
        <v>7</v>
      </c>
      <c r="N544" t="s">
        <v>41</v>
      </c>
      <c r="O544" t="s">
        <v>64</v>
      </c>
      <c r="P544" t="s">
        <v>2519</v>
      </c>
      <c r="Q544">
        <v>10</v>
      </c>
      <c r="R544">
        <v>0</v>
      </c>
      <c r="S544">
        <v>0</v>
      </c>
      <c r="U544">
        <v>15084</v>
      </c>
      <c r="V544">
        <v>15084</v>
      </c>
      <c r="W544">
        <v>0</v>
      </c>
      <c r="X544">
        <v>0</v>
      </c>
      <c r="Y544" t="s">
        <v>44</v>
      </c>
    </row>
    <row r="545" spans="1:25" x14ac:dyDescent="0.25">
      <c r="A545">
        <v>544</v>
      </c>
      <c r="B545">
        <v>70523</v>
      </c>
      <c r="C545">
        <v>0</v>
      </c>
      <c r="D545">
        <v>0</v>
      </c>
      <c r="E545" t="s">
        <v>2418</v>
      </c>
      <c r="F545" t="s">
        <v>2419</v>
      </c>
      <c r="G545">
        <v>1</v>
      </c>
      <c r="H545" s="6">
        <v>880673</v>
      </c>
      <c r="I545" s="7">
        <v>46174</v>
      </c>
      <c r="K545">
        <v>6</v>
      </c>
      <c r="L545" t="s">
        <v>40</v>
      </c>
      <c r="M545" t="s">
        <v>1</v>
      </c>
      <c r="N545" t="s">
        <v>41</v>
      </c>
      <c r="O545" t="s">
        <v>87</v>
      </c>
      <c r="P545" t="s">
        <v>2519</v>
      </c>
      <c r="Q545">
        <v>6</v>
      </c>
      <c r="R545">
        <v>0</v>
      </c>
      <c r="S545">
        <v>0</v>
      </c>
      <c r="U545">
        <v>52840</v>
      </c>
      <c r="V545">
        <v>52840</v>
      </c>
      <c r="W545">
        <v>0</v>
      </c>
      <c r="X545">
        <v>0</v>
      </c>
      <c r="Y545" t="s">
        <v>2086</v>
      </c>
    </row>
    <row r="546" spans="1:25" x14ac:dyDescent="0.25">
      <c r="A546">
        <v>545</v>
      </c>
      <c r="B546">
        <v>70502</v>
      </c>
      <c r="C546">
        <v>0</v>
      </c>
      <c r="D546">
        <v>0</v>
      </c>
      <c r="E546" t="s">
        <v>1111</v>
      </c>
      <c r="F546" t="s">
        <v>1112</v>
      </c>
      <c r="G546">
        <v>1</v>
      </c>
      <c r="H546" s="6">
        <v>13791727</v>
      </c>
      <c r="I546" s="7">
        <v>46171</v>
      </c>
      <c r="K546">
        <v>15</v>
      </c>
      <c r="L546" t="s">
        <v>40</v>
      </c>
      <c r="M546" t="s">
        <v>5</v>
      </c>
      <c r="N546" t="s">
        <v>41</v>
      </c>
      <c r="O546" t="s">
        <v>77</v>
      </c>
      <c r="P546" t="s">
        <v>2519</v>
      </c>
      <c r="Q546">
        <v>3</v>
      </c>
      <c r="R546">
        <v>11</v>
      </c>
      <c r="S546">
        <v>1</v>
      </c>
      <c r="U546">
        <v>2068759</v>
      </c>
      <c r="V546">
        <v>413752</v>
      </c>
      <c r="W546">
        <v>1517090</v>
      </c>
      <c r="X546">
        <v>137917</v>
      </c>
      <c r="Y546" t="s">
        <v>109</v>
      </c>
    </row>
    <row r="547" spans="1:25" x14ac:dyDescent="0.25">
      <c r="A547">
        <v>546</v>
      </c>
      <c r="B547">
        <v>70480</v>
      </c>
      <c r="C547">
        <v>0</v>
      </c>
      <c r="D547">
        <v>0</v>
      </c>
      <c r="E547" t="s">
        <v>2193</v>
      </c>
      <c r="F547" t="s">
        <v>2194</v>
      </c>
      <c r="G547">
        <v>1</v>
      </c>
      <c r="H547" s="6">
        <v>1216956</v>
      </c>
      <c r="I547" s="7">
        <v>46171</v>
      </c>
      <c r="K547" t="s">
        <v>2195</v>
      </c>
      <c r="L547" t="s">
        <v>40</v>
      </c>
      <c r="M547" t="s">
        <v>5</v>
      </c>
      <c r="N547" t="s">
        <v>41</v>
      </c>
      <c r="O547" t="s">
        <v>57</v>
      </c>
      <c r="P547" t="s">
        <v>2519</v>
      </c>
      <c r="Q547">
        <v>3.7</v>
      </c>
      <c r="R547">
        <v>9.9</v>
      </c>
      <c r="S547">
        <v>0</v>
      </c>
      <c r="U547">
        <v>165506</v>
      </c>
      <c r="V547">
        <v>45027</v>
      </c>
      <c r="W547">
        <v>120479</v>
      </c>
      <c r="X547">
        <v>0</v>
      </c>
      <c r="Y547" t="s">
        <v>48</v>
      </c>
    </row>
    <row r="548" spans="1:25" x14ac:dyDescent="0.25">
      <c r="A548">
        <v>547</v>
      </c>
      <c r="B548">
        <v>70497</v>
      </c>
      <c r="C548">
        <v>0</v>
      </c>
      <c r="D548">
        <v>0</v>
      </c>
      <c r="E548" t="s">
        <v>2609</v>
      </c>
      <c r="F548" t="s">
        <v>2610</v>
      </c>
      <c r="G548">
        <v>1</v>
      </c>
      <c r="H548" s="6">
        <v>4000000</v>
      </c>
      <c r="I548" s="7">
        <v>46171</v>
      </c>
      <c r="K548">
        <v>15</v>
      </c>
      <c r="L548" t="s">
        <v>40</v>
      </c>
      <c r="M548" t="s">
        <v>1</v>
      </c>
      <c r="N548" t="s">
        <v>41</v>
      </c>
      <c r="O548" t="s">
        <v>87</v>
      </c>
      <c r="P548" t="s">
        <v>2519</v>
      </c>
      <c r="Q548">
        <v>5</v>
      </c>
      <c r="R548">
        <v>10</v>
      </c>
      <c r="S548">
        <v>0</v>
      </c>
      <c r="U548">
        <v>600000</v>
      </c>
      <c r="V548">
        <v>200000</v>
      </c>
      <c r="W548">
        <v>400000</v>
      </c>
      <c r="X548">
        <v>0</v>
      </c>
      <c r="Y548" t="s">
        <v>2520</v>
      </c>
    </row>
    <row r="549" spans="1:25" x14ac:dyDescent="0.25">
      <c r="A549">
        <v>548</v>
      </c>
      <c r="B549">
        <v>70478</v>
      </c>
      <c r="C549">
        <v>0</v>
      </c>
      <c r="D549">
        <v>0</v>
      </c>
      <c r="E549" t="s">
        <v>1007</v>
      </c>
      <c r="F549" t="s">
        <v>1008</v>
      </c>
      <c r="G549">
        <v>1</v>
      </c>
      <c r="H549" s="6">
        <v>2075709</v>
      </c>
      <c r="I549" s="7">
        <v>46171</v>
      </c>
      <c r="K549">
        <v>7</v>
      </c>
      <c r="L549" t="s">
        <v>40</v>
      </c>
      <c r="M549" t="s">
        <v>5</v>
      </c>
      <c r="N549" t="s">
        <v>41</v>
      </c>
      <c r="O549" t="s">
        <v>57</v>
      </c>
      <c r="P549" t="s">
        <v>2519</v>
      </c>
      <c r="Q549">
        <v>7</v>
      </c>
      <c r="R549">
        <v>0</v>
      </c>
      <c r="S549">
        <v>0</v>
      </c>
      <c r="U549">
        <v>145300</v>
      </c>
      <c r="V549">
        <v>145300</v>
      </c>
      <c r="W549">
        <v>0</v>
      </c>
      <c r="X549">
        <v>0</v>
      </c>
      <c r="Y549" t="s">
        <v>48</v>
      </c>
    </row>
    <row r="550" spans="1:25" x14ac:dyDescent="0.25">
      <c r="A550">
        <v>549</v>
      </c>
      <c r="B550">
        <v>70476</v>
      </c>
      <c r="C550">
        <v>0</v>
      </c>
      <c r="D550">
        <v>0</v>
      </c>
      <c r="E550" t="s">
        <v>1574</v>
      </c>
      <c r="F550" t="s">
        <v>1575</v>
      </c>
      <c r="G550">
        <v>1</v>
      </c>
      <c r="H550" s="6">
        <v>552000</v>
      </c>
      <c r="I550" s="7">
        <v>46171</v>
      </c>
      <c r="K550">
        <v>10</v>
      </c>
      <c r="L550" t="s">
        <v>40</v>
      </c>
      <c r="M550" t="s">
        <v>5</v>
      </c>
      <c r="N550" t="s">
        <v>41</v>
      </c>
      <c r="O550" t="s">
        <v>77</v>
      </c>
      <c r="P550" t="s">
        <v>2519</v>
      </c>
      <c r="Q550">
        <v>10</v>
      </c>
      <c r="R550">
        <v>0</v>
      </c>
      <c r="S550">
        <v>0</v>
      </c>
      <c r="U550">
        <v>55200</v>
      </c>
      <c r="V550">
        <v>55200</v>
      </c>
      <c r="W550">
        <v>0</v>
      </c>
      <c r="X550">
        <v>0</v>
      </c>
      <c r="Y550" t="s">
        <v>48</v>
      </c>
    </row>
    <row r="551" spans="1:25" x14ac:dyDescent="0.25">
      <c r="A551">
        <v>550</v>
      </c>
      <c r="B551">
        <v>70479</v>
      </c>
      <c r="C551">
        <v>0</v>
      </c>
      <c r="D551">
        <v>0</v>
      </c>
      <c r="E551" t="s">
        <v>209</v>
      </c>
      <c r="F551" t="s">
        <v>210</v>
      </c>
      <c r="G551">
        <v>1</v>
      </c>
      <c r="H551" s="6">
        <v>20000000</v>
      </c>
      <c r="I551" s="7">
        <v>46171</v>
      </c>
      <c r="K551">
        <v>5</v>
      </c>
      <c r="L551" t="s">
        <v>40</v>
      </c>
      <c r="M551" t="s">
        <v>5</v>
      </c>
      <c r="N551" t="s">
        <v>41</v>
      </c>
      <c r="O551" t="s">
        <v>77</v>
      </c>
      <c r="P551" t="s">
        <v>2519</v>
      </c>
      <c r="Q551">
        <v>5</v>
      </c>
      <c r="R551">
        <v>0</v>
      </c>
      <c r="S551">
        <v>0</v>
      </c>
      <c r="U551">
        <v>1000000</v>
      </c>
      <c r="V551">
        <v>1000000</v>
      </c>
      <c r="W551">
        <v>0</v>
      </c>
      <c r="X551">
        <v>0</v>
      </c>
      <c r="Y551" t="s">
        <v>72</v>
      </c>
    </row>
    <row r="552" spans="1:25" x14ac:dyDescent="0.25">
      <c r="A552">
        <v>551</v>
      </c>
      <c r="B552">
        <v>70487</v>
      </c>
      <c r="C552">
        <v>0</v>
      </c>
      <c r="D552">
        <v>0</v>
      </c>
      <c r="E552" t="s">
        <v>1329</v>
      </c>
      <c r="F552" t="s">
        <v>1330</v>
      </c>
      <c r="G552">
        <v>1</v>
      </c>
      <c r="H552" s="6">
        <v>147000</v>
      </c>
      <c r="I552" s="7">
        <v>46171</v>
      </c>
      <c r="K552">
        <v>10</v>
      </c>
      <c r="L552" t="s">
        <v>40</v>
      </c>
      <c r="M552" t="s">
        <v>9</v>
      </c>
      <c r="N552" t="s">
        <v>41</v>
      </c>
      <c r="O552" t="s">
        <v>42</v>
      </c>
      <c r="P552" t="s">
        <v>2519</v>
      </c>
      <c r="Q552">
        <v>10</v>
      </c>
      <c r="R552">
        <v>0</v>
      </c>
      <c r="S552">
        <v>0</v>
      </c>
      <c r="U552">
        <v>14700</v>
      </c>
      <c r="V552">
        <v>14700</v>
      </c>
      <c r="W552">
        <v>0</v>
      </c>
      <c r="X552">
        <v>0</v>
      </c>
      <c r="Y552" t="s">
        <v>44</v>
      </c>
    </row>
    <row r="553" spans="1:25" x14ac:dyDescent="0.25">
      <c r="A553">
        <v>552</v>
      </c>
      <c r="B553">
        <v>70492</v>
      </c>
      <c r="C553">
        <v>0</v>
      </c>
      <c r="D553">
        <v>0</v>
      </c>
      <c r="E553" t="s">
        <v>1372</v>
      </c>
      <c r="F553" t="s">
        <v>1373</v>
      </c>
      <c r="G553">
        <v>1</v>
      </c>
      <c r="H553" s="6">
        <v>40234436</v>
      </c>
      <c r="I553" s="7">
        <v>46171</v>
      </c>
      <c r="K553">
        <v>15</v>
      </c>
      <c r="L553" t="s">
        <v>40</v>
      </c>
      <c r="M553" t="s">
        <v>4</v>
      </c>
      <c r="N553" t="s">
        <v>41</v>
      </c>
      <c r="O553" t="s">
        <v>51</v>
      </c>
      <c r="P553" t="s">
        <v>2519</v>
      </c>
      <c r="Q553">
        <v>5.5</v>
      </c>
      <c r="R553">
        <v>7</v>
      </c>
      <c r="S553">
        <v>2.5</v>
      </c>
      <c r="U553">
        <v>6035165</v>
      </c>
      <c r="V553">
        <v>2212894</v>
      </c>
      <c r="W553">
        <v>2816411</v>
      </c>
      <c r="X553">
        <v>1005861</v>
      </c>
      <c r="Y553" t="s">
        <v>109</v>
      </c>
    </row>
    <row r="554" spans="1:25" x14ac:dyDescent="0.25">
      <c r="A554">
        <v>553</v>
      </c>
      <c r="B554">
        <v>70496</v>
      </c>
      <c r="C554">
        <v>0</v>
      </c>
      <c r="D554">
        <v>0</v>
      </c>
      <c r="E554" t="s">
        <v>1808</v>
      </c>
      <c r="F554" t="s">
        <v>1809</v>
      </c>
      <c r="G554">
        <v>1</v>
      </c>
      <c r="H554" s="6">
        <v>36000000</v>
      </c>
      <c r="I554" s="7">
        <v>46171</v>
      </c>
      <c r="K554">
        <v>15</v>
      </c>
      <c r="L554" t="s">
        <v>40</v>
      </c>
      <c r="M554" t="s">
        <v>5</v>
      </c>
      <c r="N554" t="s">
        <v>41</v>
      </c>
      <c r="O554" t="s">
        <v>47</v>
      </c>
      <c r="P554" t="s">
        <v>2519</v>
      </c>
      <c r="Q554">
        <v>6</v>
      </c>
      <c r="R554">
        <v>9</v>
      </c>
      <c r="S554">
        <v>0</v>
      </c>
      <c r="U554">
        <v>5400000</v>
      </c>
      <c r="V554">
        <v>2160000</v>
      </c>
      <c r="W554">
        <v>3240000</v>
      </c>
      <c r="X554">
        <v>0</v>
      </c>
      <c r="Y554" t="s">
        <v>48</v>
      </c>
    </row>
    <row r="555" spans="1:25" x14ac:dyDescent="0.25">
      <c r="A555">
        <v>554</v>
      </c>
      <c r="B555">
        <v>70501</v>
      </c>
      <c r="C555">
        <v>0</v>
      </c>
      <c r="D555">
        <v>0</v>
      </c>
      <c r="E555" t="s">
        <v>1095</v>
      </c>
      <c r="F555" t="s">
        <v>1096</v>
      </c>
      <c r="G555">
        <v>1</v>
      </c>
      <c r="H555" s="6">
        <v>12271025</v>
      </c>
      <c r="I555" s="7">
        <v>46171</v>
      </c>
      <c r="K555">
        <v>15</v>
      </c>
      <c r="L555" t="s">
        <v>40</v>
      </c>
      <c r="M555" t="s">
        <v>5</v>
      </c>
      <c r="N555" t="s">
        <v>41</v>
      </c>
      <c r="O555" t="s">
        <v>77</v>
      </c>
      <c r="P555" t="s">
        <v>2519</v>
      </c>
      <c r="Q555">
        <v>3</v>
      </c>
      <c r="R555">
        <v>11</v>
      </c>
      <c r="S555">
        <v>1</v>
      </c>
      <c r="U555">
        <v>1840654</v>
      </c>
      <c r="V555">
        <v>368131</v>
      </c>
      <c r="W555">
        <v>1349813</v>
      </c>
      <c r="X555">
        <v>122710</v>
      </c>
      <c r="Y555" t="s">
        <v>109</v>
      </c>
    </row>
    <row r="556" spans="1:25" x14ac:dyDescent="0.25">
      <c r="A556">
        <v>555</v>
      </c>
      <c r="B556">
        <v>69355</v>
      </c>
      <c r="C556">
        <v>0</v>
      </c>
      <c r="D556">
        <v>0</v>
      </c>
      <c r="E556" t="s">
        <v>1459</v>
      </c>
      <c r="F556" t="s">
        <v>1460</v>
      </c>
      <c r="G556">
        <v>1</v>
      </c>
      <c r="H556" s="6">
        <v>5000000</v>
      </c>
      <c r="I556" s="7">
        <v>46171</v>
      </c>
      <c r="K556">
        <v>15</v>
      </c>
      <c r="L556" t="s">
        <v>40</v>
      </c>
      <c r="M556" t="s">
        <v>5</v>
      </c>
      <c r="N556" t="s">
        <v>41</v>
      </c>
      <c r="O556" t="s">
        <v>54</v>
      </c>
      <c r="P556" t="s">
        <v>2519</v>
      </c>
      <c r="Q556">
        <v>3.3</v>
      </c>
      <c r="R556">
        <v>11.7</v>
      </c>
      <c r="S556">
        <v>0</v>
      </c>
      <c r="U556">
        <v>750000</v>
      </c>
      <c r="V556">
        <v>165000</v>
      </c>
      <c r="W556">
        <v>585000</v>
      </c>
      <c r="X556">
        <v>0</v>
      </c>
      <c r="Y556" t="s">
        <v>48</v>
      </c>
    </row>
    <row r="557" spans="1:25" x14ac:dyDescent="0.25">
      <c r="A557">
        <v>556</v>
      </c>
      <c r="B557">
        <v>70490</v>
      </c>
      <c r="C557">
        <v>0</v>
      </c>
      <c r="D557">
        <v>0</v>
      </c>
      <c r="E557" t="s">
        <v>1317</v>
      </c>
      <c r="F557" t="s">
        <v>1318</v>
      </c>
      <c r="G557">
        <v>1</v>
      </c>
      <c r="H557" s="6">
        <v>3000000</v>
      </c>
      <c r="I557" s="7">
        <v>46171</v>
      </c>
      <c r="K557">
        <v>10</v>
      </c>
      <c r="L557" t="s">
        <v>40</v>
      </c>
      <c r="M557" t="s">
        <v>5</v>
      </c>
      <c r="N557" t="s">
        <v>41</v>
      </c>
      <c r="O557" t="s">
        <v>54</v>
      </c>
      <c r="P557" t="s">
        <v>2519</v>
      </c>
      <c r="Q557">
        <v>10</v>
      </c>
      <c r="R557">
        <v>0</v>
      </c>
      <c r="S557">
        <v>0</v>
      </c>
      <c r="U557">
        <v>300000</v>
      </c>
      <c r="V557">
        <v>300000</v>
      </c>
      <c r="W557">
        <v>0</v>
      </c>
      <c r="X557">
        <v>0</v>
      </c>
      <c r="Y557" t="s">
        <v>44</v>
      </c>
    </row>
    <row r="558" spans="1:25" x14ac:dyDescent="0.25">
      <c r="A558">
        <v>557</v>
      </c>
      <c r="B558">
        <v>70477</v>
      </c>
      <c r="C558">
        <v>0</v>
      </c>
      <c r="D558">
        <v>0</v>
      </c>
      <c r="E558" t="s">
        <v>110</v>
      </c>
      <c r="F558" t="s">
        <v>111</v>
      </c>
      <c r="G558">
        <v>1</v>
      </c>
      <c r="H558" s="6">
        <v>4286669</v>
      </c>
      <c r="I558" s="7">
        <v>46171</v>
      </c>
      <c r="K558">
        <v>15</v>
      </c>
      <c r="L558" t="s">
        <v>40</v>
      </c>
      <c r="M558" t="s">
        <v>5</v>
      </c>
      <c r="N558" t="s">
        <v>41</v>
      </c>
      <c r="O558" t="s">
        <v>47</v>
      </c>
      <c r="P558" t="s">
        <v>2519</v>
      </c>
      <c r="Q558">
        <v>8</v>
      </c>
      <c r="R558">
        <v>7</v>
      </c>
      <c r="S558">
        <v>0</v>
      </c>
      <c r="U558">
        <v>643000</v>
      </c>
      <c r="V558">
        <v>342934</v>
      </c>
      <c r="W558">
        <v>300067</v>
      </c>
      <c r="X558">
        <v>0</v>
      </c>
      <c r="Y558" t="s">
        <v>112</v>
      </c>
    </row>
    <row r="559" spans="1:25" x14ac:dyDescent="0.25">
      <c r="A559">
        <v>558</v>
      </c>
      <c r="B559">
        <v>70503</v>
      </c>
      <c r="C559">
        <v>0</v>
      </c>
      <c r="D559">
        <v>0</v>
      </c>
      <c r="E559" t="s">
        <v>1167</v>
      </c>
      <c r="F559" t="s">
        <v>1168</v>
      </c>
      <c r="G559">
        <v>1</v>
      </c>
      <c r="H559" s="6">
        <v>17473684</v>
      </c>
      <c r="I559" s="7">
        <v>46171</v>
      </c>
      <c r="K559">
        <v>5</v>
      </c>
      <c r="L559" t="s">
        <v>40</v>
      </c>
      <c r="M559" t="s">
        <v>5</v>
      </c>
      <c r="N559" t="s">
        <v>41</v>
      </c>
      <c r="O559" t="s">
        <v>77</v>
      </c>
      <c r="P559" t="s">
        <v>2519</v>
      </c>
      <c r="Q559">
        <v>5</v>
      </c>
      <c r="R559">
        <v>0</v>
      </c>
      <c r="S559">
        <v>0</v>
      </c>
      <c r="U559">
        <v>873684</v>
      </c>
      <c r="V559">
        <v>873684</v>
      </c>
      <c r="W559">
        <v>0</v>
      </c>
      <c r="X559">
        <v>0</v>
      </c>
      <c r="Y559" t="s">
        <v>48</v>
      </c>
    </row>
    <row r="560" spans="1:25" x14ac:dyDescent="0.25">
      <c r="A560">
        <v>559</v>
      </c>
      <c r="B560">
        <v>70493</v>
      </c>
      <c r="C560">
        <v>0</v>
      </c>
      <c r="D560">
        <v>0</v>
      </c>
      <c r="E560" t="s">
        <v>1378</v>
      </c>
      <c r="F560" t="s">
        <v>1379</v>
      </c>
      <c r="G560">
        <v>1</v>
      </c>
      <c r="H560" s="6">
        <v>16006702</v>
      </c>
      <c r="I560" s="7">
        <v>46171</v>
      </c>
      <c r="K560">
        <v>15</v>
      </c>
      <c r="L560" t="s">
        <v>40</v>
      </c>
      <c r="M560" t="s">
        <v>4</v>
      </c>
      <c r="N560" t="s">
        <v>41</v>
      </c>
      <c r="O560" t="s">
        <v>51</v>
      </c>
      <c r="P560" t="s">
        <v>2519</v>
      </c>
      <c r="Q560">
        <v>5.5</v>
      </c>
      <c r="R560">
        <v>7</v>
      </c>
      <c r="S560">
        <v>2.5</v>
      </c>
      <c r="U560">
        <v>2401005</v>
      </c>
      <c r="V560">
        <v>880369</v>
      </c>
      <c r="W560">
        <v>1120469</v>
      </c>
      <c r="X560">
        <v>400168</v>
      </c>
      <c r="Y560" t="s">
        <v>109</v>
      </c>
    </row>
    <row r="561" spans="1:25" x14ac:dyDescent="0.25">
      <c r="A561">
        <v>560</v>
      </c>
      <c r="B561">
        <v>70498</v>
      </c>
      <c r="C561">
        <v>0</v>
      </c>
      <c r="D561">
        <v>0</v>
      </c>
      <c r="E561" t="s">
        <v>1117</v>
      </c>
      <c r="F561" t="s">
        <v>1118</v>
      </c>
      <c r="G561">
        <v>1</v>
      </c>
      <c r="H561" s="6">
        <v>2617918</v>
      </c>
      <c r="I561" s="7">
        <v>46171</v>
      </c>
      <c r="K561">
        <v>15</v>
      </c>
      <c r="L561" t="s">
        <v>40</v>
      </c>
      <c r="M561" t="s">
        <v>5</v>
      </c>
      <c r="N561" t="s">
        <v>41</v>
      </c>
      <c r="O561" t="s">
        <v>77</v>
      </c>
      <c r="P561" t="s">
        <v>2519</v>
      </c>
      <c r="Q561">
        <v>3</v>
      </c>
      <c r="R561">
        <v>11</v>
      </c>
      <c r="S561">
        <v>1</v>
      </c>
      <c r="U561">
        <v>392688</v>
      </c>
      <c r="V561">
        <v>78538</v>
      </c>
      <c r="W561">
        <v>287971</v>
      </c>
      <c r="X561">
        <v>26179</v>
      </c>
      <c r="Y561" t="s">
        <v>109</v>
      </c>
    </row>
    <row r="562" spans="1:25" x14ac:dyDescent="0.25">
      <c r="A562">
        <v>561</v>
      </c>
      <c r="B562">
        <v>70500</v>
      </c>
      <c r="C562">
        <v>0</v>
      </c>
      <c r="D562">
        <v>0</v>
      </c>
      <c r="E562" t="s">
        <v>1896</v>
      </c>
      <c r="F562" t="s">
        <v>1897</v>
      </c>
      <c r="G562">
        <v>1</v>
      </c>
      <c r="H562" s="6">
        <v>35311824</v>
      </c>
      <c r="I562" s="7">
        <v>46171</v>
      </c>
      <c r="K562">
        <v>15</v>
      </c>
      <c r="L562" t="s">
        <v>40</v>
      </c>
      <c r="M562" t="s">
        <v>5</v>
      </c>
      <c r="N562" t="s">
        <v>41</v>
      </c>
      <c r="O562" t="s">
        <v>77</v>
      </c>
      <c r="P562" t="s">
        <v>2519</v>
      </c>
      <c r="Q562">
        <v>3</v>
      </c>
      <c r="R562">
        <v>11</v>
      </c>
      <c r="S562">
        <v>1</v>
      </c>
      <c r="U562">
        <v>5296774</v>
      </c>
      <c r="V562">
        <v>1059355</v>
      </c>
      <c r="W562">
        <v>3884301</v>
      </c>
      <c r="X562">
        <v>353118</v>
      </c>
      <c r="Y562" t="s">
        <v>109</v>
      </c>
    </row>
    <row r="563" spans="1:25" x14ac:dyDescent="0.25">
      <c r="A563">
        <v>562</v>
      </c>
      <c r="B563">
        <v>70481</v>
      </c>
      <c r="C563">
        <v>0</v>
      </c>
      <c r="D563">
        <v>0</v>
      </c>
      <c r="E563" t="s">
        <v>2204</v>
      </c>
      <c r="F563" t="s">
        <v>2205</v>
      </c>
      <c r="G563">
        <v>1</v>
      </c>
      <c r="H563" s="6">
        <v>340384</v>
      </c>
      <c r="I563" s="7">
        <v>46171</v>
      </c>
      <c r="K563" t="s">
        <v>2195</v>
      </c>
      <c r="L563" t="s">
        <v>40</v>
      </c>
      <c r="M563" t="s">
        <v>5</v>
      </c>
      <c r="N563" t="s">
        <v>41</v>
      </c>
      <c r="O563" t="s">
        <v>57</v>
      </c>
      <c r="P563" t="s">
        <v>2519</v>
      </c>
      <c r="Q563">
        <v>3.7</v>
      </c>
      <c r="R563">
        <v>9.9</v>
      </c>
      <c r="S563">
        <v>0</v>
      </c>
      <c r="U563">
        <v>46292</v>
      </c>
      <c r="V563">
        <v>12594</v>
      </c>
      <c r="W563">
        <v>33698</v>
      </c>
      <c r="X563">
        <v>0</v>
      </c>
      <c r="Y563" t="s">
        <v>48</v>
      </c>
    </row>
    <row r="564" spans="1:25" x14ac:dyDescent="0.25">
      <c r="A564">
        <v>563</v>
      </c>
      <c r="B564">
        <v>70482</v>
      </c>
      <c r="C564">
        <v>0</v>
      </c>
      <c r="D564">
        <v>0</v>
      </c>
      <c r="E564" t="s">
        <v>2323</v>
      </c>
      <c r="F564" t="s">
        <v>2324</v>
      </c>
      <c r="G564">
        <v>1</v>
      </c>
      <c r="H564" s="6">
        <v>255448</v>
      </c>
      <c r="I564" s="7">
        <v>46171</v>
      </c>
      <c r="K564" t="s">
        <v>2195</v>
      </c>
      <c r="L564" t="s">
        <v>40</v>
      </c>
      <c r="M564" t="s">
        <v>5</v>
      </c>
      <c r="N564" t="s">
        <v>41</v>
      </c>
      <c r="O564" t="s">
        <v>57</v>
      </c>
      <c r="P564" t="s">
        <v>2519</v>
      </c>
      <c r="Q564">
        <v>3.7</v>
      </c>
      <c r="R564">
        <v>9.9</v>
      </c>
      <c r="S564">
        <v>0</v>
      </c>
      <c r="U564">
        <v>34741</v>
      </c>
      <c r="V564">
        <v>9452</v>
      </c>
      <c r="W564">
        <v>25289</v>
      </c>
      <c r="X564">
        <v>0</v>
      </c>
      <c r="Y564" t="s">
        <v>48</v>
      </c>
    </row>
    <row r="565" spans="1:25" x14ac:dyDescent="0.25">
      <c r="A565">
        <v>564</v>
      </c>
      <c r="B565">
        <v>70505</v>
      </c>
      <c r="C565">
        <v>0</v>
      </c>
      <c r="D565">
        <v>0</v>
      </c>
      <c r="E565" t="s">
        <v>1890</v>
      </c>
      <c r="F565" t="s">
        <v>1891</v>
      </c>
      <c r="G565">
        <v>1</v>
      </c>
      <c r="H565" s="6">
        <v>3401047</v>
      </c>
      <c r="I565" s="7">
        <v>46171</v>
      </c>
      <c r="K565">
        <v>15</v>
      </c>
      <c r="L565" t="s">
        <v>40</v>
      </c>
      <c r="M565" t="s">
        <v>5</v>
      </c>
      <c r="N565" t="s">
        <v>41</v>
      </c>
      <c r="O565" t="s">
        <v>77</v>
      </c>
      <c r="P565" t="s">
        <v>2519</v>
      </c>
      <c r="Q565">
        <v>3</v>
      </c>
      <c r="R565">
        <v>11</v>
      </c>
      <c r="S565">
        <v>1</v>
      </c>
      <c r="U565">
        <v>510157</v>
      </c>
      <c r="V565">
        <v>102031</v>
      </c>
      <c r="W565">
        <v>374115</v>
      </c>
      <c r="X565">
        <v>34010</v>
      </c>
      <c r="Y565" t="s">
        <v>109</v>
      </c>
    </row>
    <row r="566" spans="1:25" x14ac:dyDescent="0.25">
      <c r="A566">
        <v>565</v>
      </c>
      <c r="B566">
        <v>70506</v>
      </c>
      <c r="C566">
        <v>0</v>
      </c>
      <c r="D566">
        <v>0</v>
      </c>
      <c r="E566" t="s">
        <v>551</v>
      </c>
      <c r="F566" t="s">
        <v>552</v>
      </c>
      <c r="G566">
        <v>1</v>
      </c>
      <c r="H566" s="6">
        <v>20000000</v>
      </c>
      <c r="I566" s="7">
        <v>46171</v>
      </c>
      <c r="K566">
        <v>6</v>
      </c>
      <c r="L566" t="s">
        <v>40</v>
      </c>
      <c r="M566" t="s">
        <v>8</v>
      </c>
      <c r="N566" t="s">
        <v>41</v>
      </c>
      <c r="O566" t="s">
        <v>347</v>
      </c>
      <c r="P566" t="s">
        <v>2519</v>
      </c>
      <c r="Q566">
        <v>6</v>
      </c>
      <c r="R566">
        <v>0</v>
      </c>
      <c r="S566">
        <v>0</v>
      </c>
      <c r="U566">
        <v>1200000</v>
      </c>
      <c r="V566">
        <v>1200000</v>
      </c>
      <c r="W566">
        <v>0</v>
      </c>
      <c r="X566">
        <v>0</v>
      </c>
      <c r="Y566" t="s">
        <v>109</v>
      </c>
    </row>
    <row r="567" spans="1:25" x14ac:dyDescent="0.25">
      <c r="A567">
        <v>566</v>
      </c>
      <c r="B567">
        <v>70507</v>
      </c>
      <c r="C567">
        <v>0</v>
      </c>
      <c r="D567">
        <v>0</v>
      </c>
      <c r="E567" t="s">
        <v>565</v>
      </c>
      <c r="F567" t="s">
        <v>566</v>
      </c>
      <c r="G567">
        <v>1</v>
      </c>
      <c r="H567" s="6">
        <v>38333333</v>
      </c>
      <c r="I567" s="7">
        <v>46171</v>
      </c>
      <c r="K567" t="s">
        <v>567</v>
      </c>
      <c r="L567" t="s">
        <v>40</v>
      </c>
      <c r="M567" t="s">
        <v>8</v>
      </c>
      <c r="N567" t="s">
        <v>41</v>
      </c>
      <c r="O567" t="s">
        <v>347</v>
      </c>
      <c r="P567" t="s">
        <v>2519</v>
      </c>
      <c r="Q567">
        <v>0.6</v>
      </c>
      <c r="R567">
        <v>3.5</v>
      </c>
      <c r="S567">
        <v>0</v>
      </c>
      <c r="U567">
        <v>1571667</v>
      </c>
      <c r="V567">
        <v>230000</v>
      </c>
      <c r="W567">
        <v>1341667</v>
      </c>
      <c r="X567">
        <v>0</v>
      </c>
      <c r="Y567" t="s">
        <v>44</v>
      </c>
    </row>
    <row r="568" spans="1:25" x14ac:dyDescent="0.25">
      <c r="A568">
        <v>567</v>
      </c>
      <c r="B568">
        <v>70470</v>
      </c>
      <c r="C568">
        <v>0</v>
      </c>
      <c r="D568">
        <v>0</v>
      </c>
      <c r="E568" t="s">
        <v>407</v>
      </c>
      <c r="F568" t="s">
        <v>408</v>
      </c>
      <c r="G568">
        <v>1</v>
      </c>
      <c r="H568" s="6">
        <v>6423261</v>
      </c>
      <c r="I568" s="7">
        <v>46171</v>
      </c>
      <c r="K568">
        <v>8</v>
      </c>
      <c r="L568" t="s">
        <v>40</v>
      </c>
      <c r="M568" t="s">
        <v>7</v>
      </c>
      <c r="N568" t="s">
        <v>41</v>
      </c>
      <c r="O568" t="s">
        <v>64</v>
      </c>
      <c r="P568" t="s">
        <v>2519</v>
      </c>
      <c r="Q568">
        <v>8</v>
      </c>
      <c r="R568">
        <v>0</v>
      </c>
      <c r="S568">
        <v>0</v>
      </c>
      <c r="U568">
        <v>513861</v>
      </c>
      <c r="V568">
        <v>513861</v>
      </c>
      <c r="W568">
        <v>0</v>
      </c>
      <c r="X568">
        <v>0</v>
      </c>
      <c r="Y568" t="s">
        <v>229</v>
      </c>
    </row>
    <row r="569" spans="1:25" x14ac:dyDescent="0.25">
      <c r="A569">
        <v>568</v>
      </c>
      <c r="B569">
        <v>70471</v>
      </c>
      <c r="C569">
        <v>0</v>
      </c>
      <c r="D569">
        <v>0</v>
      </c>
      <c r="E569" t="s">
        <v>378</v>
      </c>
      <c r="F569" t="s">
        <v>379</v>
      </c>
      <c r="G569">
        <v>1</v>
      </c>
      <c r="H569" s="6">
        <v>7000000</v>
      </c>
      <c r="I569" s="7">
        <v>46171</v>
      </c>
      <c r="K569">
        <v>15</v>
      </c>
      <c r="L569" t="s">
        <v>40</v>
      </c>
      <c r="M569" t="s">
        <v>5</v>
      </c>
      <c r="N569" t="s">
        <v>41</v>
      </c>
      <c r="O569" t="s">
        <v>77</v>
      </c>
      <c r="P569" t="s">
        <v>2519</v>
      </c>
      <c r="Q569">
        <v>7</v>
      </c>
      <c r="R569">
        <v>8</v>
      </c>
      <c r="S569">
        <v>0</v>
      </c>
      <c r="U569">
        <v>1050000</v>
      </c>
      <c r="V569">
        <v>490000</v>
      </c>
      <c r="W569">
        <v>560000</v>
      </c>
      <c r="X569">
        <v>0</v>
      </c>
      <c r="Y569" t="s">
        <v>48</v>
      </c>
    </row>
    <row r="570" spans="1:25" x14ac:dyDescent="0.25">
      <c r="A570">
        <v>569</v>
      </c>
      <c r="B570">
        <v>70472</v>
      </c>
      <c r="C570">
        <v>0</v>
      </c>
      <c r="D570">
        <v>0</v>
      </c>
      <c r="E570" t="s">
        <v>378</v>
      </c>
      <c r="F570" t="s">
        <v>379</v>
      </c>
      <c r="G570">
        <v>1</v>
      </c>
      <c r="H570" s="6">
        <v>7000000</v>
      </c>
      <c r="I570" s="7">
        <v>46171</v>
      </c>
      <c r="K570">
        <v>15</v>
      </c>
      <c r="L570" t="s">
        <v>40</v>
      </c>
      <c r="M570" t="s">
        <v>5</v>
      </c>
      <c r="N570" t="s">
        <v>41</v>
      </c>
      <c r="O570" t="s">
        <v>77</v>
      </c>
      <c r="P570" t="s">
        <v>2519</v>
      </c>
      <c r="Q570">
        <v>7</v>
      </c>
      <c r="R570">
        <v>8</v>
      </c>
      <c r="S570">
        <v>0</v>
      </c>
      <c r="U570">
        <v>1050000</v>
      </c>
      <c r="V570">
        <v>490000</v>
      </c>
      <c r="W570">
        <v>560000</v>
      </c>
      <c r="X570">
        <v>0</v>
      </c>
      <c r="Y570" t="s">
        <v>48</v>
      </c>
    </row>
    <row r="571" spans="1:25" x14ac:dyDescent="0.25">
      <c r="A571">
        <v>570</v>
      </c>
      <c r="B571">
        <v>70473</v>
      </c>
      <c r="C571">
        <v>0</v>
      </c>
      <c r="D571">
        <v>0</v>
      </c>
      <c r="E571" t="s">
        <v>378</v>
      </c>
      <c r="F571" t="s">
        <v>379</v>
      </c>
      <c r="G571">
        <v>1</v>
      </c>
      <c r="H571" s="6">
        <v>7000000</v>
      </c>
      <c r="I571" s="7">
        <v>46171</v>
      </c>
      <c r="K571">
        <v>15</v>
      </c>
      <c r="L571" t="s">
        <v>40</v>
      </c>
      <c r="M571" t="s">
        <v>5</v>
      </c>
      <c r="N571" t="s">
        <v>41</v>
      </c>
      <c r="O571" t="s">
        <v>77</v>
      </c>
      <c r="P571" t="s">
        <v>2519</v>
      </c>
      <c r="Q571">
        <v>7</v>
      </c>
      <c r="R571">
        <v>8</v>
      </c>
      <c r="S571">
        <v>0</v>
      </c>
      <c r="U571">
        <v>1050000</v>
      </c>
      <c r="V571">
        <v>490000</v>
      </c>
      <c r="W571">
        <v>560000</v>
      </c>
      <c r="X571">
        <v>0</v>
      </c>
      <c r="Y571" t="s">
        <v>48</v>
      </c>
    </row>
    <row r="572" spans="1:25" x14ac:dyDescent="0.25">
      <c r="A572">
        <v>571</v>
      </c>
      <c r="B572">
        <v>70474</v>
      </c>
      <c r="C572">
        <v>0</v>
      </c>
      <c r="D572">
        <v>0</v>
      </c>
      <c r="E572" t="s">
        <v>378</v>
      </c>
      <c r="F572" t="s">
        <v>379</v>
      </c>
      <c r="G572">
        <v>1</v>
      </c>
      <c r="H572" s="6">
        <v>7000000</v>
      </c>
      <c r="I572" s="7">
        <v>46171</v>
      </c>
      <c r="K572">
        <v>15</v>
      </c>
      <c r="L572" t="s">
        <v>40</v>
      </c>
      <c r="M572" t="s">
        <v>5</v>
      </c>
      <c r="N572" t="s">
        <v>41</v>
      </c>
      <c r="O572" t="s">
        <v>77</v>
      </c>
      <c r="P572" t="s">
        <v>2519</v>
      </c>
      <c r="Q572">
        <v>7</v>
      </c>
      <c r="R572">
        <v>8</v>
      </c>
      <c r="S572">
        <v>0</v>
      </c>
      <c r="U572">
        <v>1050000</v>
      </c>
      <c r="V572">
        <v>490000</v>
      </c>
      <c r="W572">
        <v>560000</v>
      </c>
      <c r="X572">
        <v>0</v>
      </c>
      <c r="Y572" t="s">
        <v>48</v>
      </c>
    </row>
    <row r="573" spans="1:25" x14ac:dyDescent="0.25">
      <c r="A573">
        <v>572</v>
      </c>
      <c r="B573">
        <v>70475</v>
      </c>
      <c r="C573">
        <v>0</v>
      </c>
      <c r="D573">
        <v>0</v>
      </c>
      <c r="E573" t="s">
        <v>378</v>
      </c>
      <c r="F573" t="s">
        <v>379</v>
      </c>
      <c r="G573">
        <v>1</v>
      </c>
      <c r="H573" s="6">
        <v>2000000</v>
      </c>
      <c r="I573" s="7">
        <v>46171</v>
      </c>
      <c r="K573">
        <v>15</v>
      </c>
      <c r="L573" t="s">
        <v>40</v>
      </c>
      <c r="M573" t="s">
        <v>5</v>
      </c>
      <c r="N573" t="s">
        <v>41</v>
      </c>
      <c r="O573" t="s">
        <v>77</v>
      </c>
      <c r="P573" t="s">
        <v>2519</v>
      </c>
      <c r="Q573">
        <v>7</v>
      </c>
      <c r="R573">
        <v>8</v>
      </c>
      <c r="S573">
        <v>0</v>
      </c>
      <c r="U573">
        <v>300000</v>
      </c>
      <c r="V573">
        <v>140000</v>
      </c>
      <c r="W573">
        <v>160000</v>
      </c>
      <c r="X573">
        <v>0</v>
      </c>
      <c r="Y573" t="s">
        <v>48</v>
      </c>
    </row>
    <row r="574" spans="1:25" x14ac:dyDescent="0.25">
      <c r="A574">
        <v>573</v>
      </c>
      <c r="B574">
        <v>70504</v>
      </c>
      <c r="C574">
        <v>0</v>
      </c>
      <c r="D574">
        <v>0</v>
      </c>
      <c r="E574" t="s">
        <v>1938</v>
      </c>
      <c r="F574" t="s">
        <v>1939</v>
      </c>
      <c r="G574">
        <v>1</v>
      </c>
      <c r="H574" s="6">
        <v>4500000</v>
      </c>
      <c r="I574" s="7">
        <v>46171</v>
      </c>
      <c r="K574">
        <v>15</v>
      </c>
      <c r="L574" t="s">
        <v>40</v>
      </c>
      <c r="M574" t="s">
        <v>5</v>
      </c>
      <c r="N574" t="s">
        <v>41</v>
      </c>
      <c r="O574" t="s">
        <v>57</v>
      </c>
      <c r="P574" t="s">
        <v>2519</v>
      </c>
      <c r="Q574">
        <v>6</v>
      </c>
      <c r="R574">
        <v>9</v>
      </c>
      <c r="S574">
        <v>0</v>
      </c>
      <c r="U574">
        <v>675000</v>
      </c>
      <c r="V574">
        <v>270000</v>
      </c>
      <c r="W574">
        <v>405000</v>
      </c>
      <c r="X574">
        <v>0</v>
      </c>
      <c r="Y574" t="s">
        <v>48</v>
      </c>
    </row>
    <row r="575" spans="1:25" x14ac:dyDescent="0.25">
      <c r="A575">
        <v>574</v>
      </c>
      <c r="B575">
        <v>70486</v>
      </c>
      <c r="C575">
        <v>0</v>
      </c>
      <c r="D575">
        <v>0</v>
      </c>
      <c r="E575" t="s">
        <v>2218</v>
      </c>
      <c r="F575" t="s">
        <v>2219</v>
      </c>
      <c r="G575">
        <v>1</v>
      </c>
      <c r="H575" s="6">
        <v>3332589</v>
      </c>
      <c r="I575" s="7">
        <v>46171</v>
      </c>
      <c r="K575" t="s">
        <v>2195</v>
      </c>
      <c r="L575" t="s">
        <v>40</v>
      </c>
      <c r="M575" t="s">
        <v>5</v>
      </c>
      <c r="N575" t="s">
        <v>41</v>
      </c>
      <c r="O575" t="s">
        <v>57</v>
      </c>
      <c r="P575" t="s">
        <v>2519</v>
      </c>
      <c r="Q575">
        <v>3.7</v>
      </c>
      <c r="R575">
        <v>9.9</v>
      </c>
      <c r="S575">
        <v>0</v>
      </c>
      <c r="U575">
        <v>453232</v>
      </c>
      <c r="V575">
        <v>123306</v>
      </c>
      <c r="W575">
        <v>329926</v>
      </c>
      <c r="X575">
        <v>0</v>
      </c>
      <c r="Y575" t="s">
        <v>48</v>
      </c>
    </row>
    <row r="576" spans="1:25" x14ac:dyDescent="0.25">
      <c r="A576">
        <v>575</v>
      </c>
      <c r="B576">
        <v>70278</v>
      </c>
      <c r="C576">
        <v>0</v>
      </c>
      <c r="D576">
        <v>0</v>
      </c>
      <c r="E576" t="s">
        <v>2530</v>
      </c>
      <c r="F576" t="s">
        <v>2531</v>
      </c>
      <c r="G576">
        <v>1</v>
      </c>
      <c r="H576" s="6">
        <v>27697647</v>
      </c>
      <c r="I576" s="7">
        <v>46171</v>
      </c>
      <c r="K576">
        <v>12</v>
      </c>
      <c r="L576" t="s">
        <v>40</v>
      </c>
      <c r="M576" t="s">
        <v>5</v>
      </c>
      <c r="N576" t="s">
        <v>41</v>
      </c>
      <c r="O576" t="s">
        <v>47</v>
      </c>
      <c r="P576" t="s">
        <v>2519</v>
      </c>
      <c r="Q576">
        <v>5</v>
      </c>
      <c r="R576">
        <v>7</v>
      </c>
      <c r="S576">
        <v>0</v>
      </c>
      <c r="U576">
        <v>3323718</v>
      </c>
      <c r="V576">
        <v>1384882</v>
      </c>
      <c r="W576">
        <v>1938835</v>
      </c>
      <c r="X576">
        <v>0</v>
      </c>
      <c r="Y576" t="s">
        <v>2520</v>
      </c>
    </row>
    <row r="577" spans="1:25" x14ac:dyDescent="0.25">
      <c r="A577">
        <v>576</v>
      </c>
      <c r="B577">
        <v>70491</v>
      </c>
      <c r="C577">
        <v>0</v>
      </c>
      <c r="D577">
        <v>0</v>
      </c>
      <c r="E577" t="s">
        <v>795</v>
      </c>
      <c r="F577" t="s">
        <v>796</v>
      </c>
      <c r="G577">
        <v>1</v>
      </c>
      <c r="H577" s="6">
        <v>16860792</v>
      </c>
      <c r="I577" s="7">
        <v>46171</v>
      </c>
      <c r="K577" t="s">
        <v>167</v>
      </c>
      <c r="L577" t="s">
        <v>40</v>
      </c>
      <c r="M577" t="s">
        <v>7</v>
      </c>
      <c r="N577" t="s">
        <v>41</v>
      </c>
      <c r="O577" t="s">
        <v>64</v>
      </c>
      <c r="P577" t="s">
        <v>2519</v>
      </c>
      <c r="Q577">
        <v>5.5</v>
      </c>
      <c r="R577">
        <v>0</v>
      </c>
      <c r="S577">
        <v>0</v>
      </c>
      <c r="U577">
        <v>927344</v>
      </c>
      <c r="V577">
        <v>927344</v>
      </c>
      <c r="W577">
        <v>0</v>
      </c>
      <c r="X577">
        <v>0</v>
      </c>
      <c r="Y577" t="s">
        <v>44</v>
      </c>
    </row>
    <row r="578" spans="1:25" x14ac:dyDescent="0.25">
      <c r="A578">
        <v>577</v>
      </c>
      <c r="B578">
        <v>70483</v>
      </c>
      <c r="C578">
        <v>0</v>
      </c>
      <c r="D578">
        <v>0</v>
      </c>
      <c r="E578" t="s">
        <v>2212</v>
      </c>
      <c r="F578" t="s">
        <v>2213</v>
      </c>
      <c r="G578">
        <v>1</v>
      </c>
      <c r="H578" s="6">
        <v>5545622</v>
      </c>
      <c r="I578" s="7">
        <v>46171</v>
      </c>
      <c r="K578" t="s">
        <v>2195</v>
      </c>
      <c r="L578" t="s">
        <v>40</v>
      </c>
      <c r="M578" t="s">
        <v>5</v>
      </c>
      <c r="N578" t="s">
        <v>41</v>
      </c>
      <c r="O578" t="s">
        <v>57</v>
      </c>
      <c r="P578" t="s">
        <v>2519</v>
      </c>
      <c r="Q578">
        <v>3.7</v>
      </c>
      <c r="R578">
        <v>9.9</v>
      </c>
      <c r="S578">
        <v>0</v>
      </c>
      <c r="U578">
        <v>754205</v>
      </c>
      <c r="V578">
        <v>205188</v>
      </c>
      <c r="W578">
        <v>549017</v>
      </c>
      <c r="X578">
        <v>0</v>
      </c>
      <c r="Y578" t="s">
        <v>48</v>
      </c>
    </row>
    <row r="579" spans="1:25" x14ac:dyDescent="0.25">
      <c r="A579">
        <v>578</v>
      </c>
      <c r="B579">
        <v>70499</v>
      </c>
      <c r="C579">
        <v>0</v>
      </c>
      <c r="D579">
        <v>0</v>
      </c>
      <c r="E579" t="s">
        <v>1892</v>
      </c>
      <c r="F579" t="s">
        <v>1893</v>
      </c>
      <c r="G579">
        <v>1</v>
      </c>
      <c r="H579" s="6">
        <v>299017249</v>
      </c>
      <c r="I579" s="7">
        <v>46171</v>
      </c>
      <c r="K579">
        <v>15</v>
      </c>
      <c r="L579" t="s">
        <v>40</v>
      </c>
      <c r="M579" t="s">
        <v>5</v>
      </c>
      <c r="N579" t="s">
        <v>41</v>
      </c>
      <c r="O579" t="s">
        <v>77</v>
      </c>
      <c r="P579" t="s">
        <v>2519</v>
      </c>
      <c r="Q579">
        <v>3</v>
      </c>
      <c r="R579">
        <v>11</v>
      </c>
      <c r="S579">
        <v>1</v>
      </c>
      <c r="U579">
        <v>44852587</v>
      </c>
      <c r="V579">
        <v>8970517</v>
      </c>
      <c r="W579">
        <v>32891897</v>
      </c>
      <c r="X579">
        <v>2990172</v>
      </c>
      <c r="Y579" t="s">
        <v>109</v>
      </c>
    </row>
    <row r="580" spans="1:25" x14ac:dyDescent="0.25">
      <c r="A580">
        <v>579</v>
      </c>
      <c r="B580">
        <v>70484</v>
      </c>
      <c r="C580">
        <v>0</v>
      </c>
      <c r="D580">
        <v>0</v>
      </c>
      <c r="E580" t="s">
        <v>2214</v>
      </c>
      <c r="F580" t="s">
        <v>2215</v>
      </c>
      <c r="G580">
        <v>1</v>
      </c>
      <c r="H580" s="6">
        <v>1025984</v>
      </c>
      <c r="I580" s="7">
        <v>46171</v>
      </c>
      <c r="K580" t="s">
        <v>2195</v>
      </c>
      <c r="L580" t="s">
        <v>40</v>
      </c>
      <c r="M580" t="s">
        <v>5</v>
      </c>
      <c r="N580" t="s">
        <v>41</v>
      </c>
      <c r="O580" t="s">
        <v>57</v>
      </c>
      <c r="P580" t="s">
        <v>2519</v>
      </c>
      <c r="Q580">
        <v>3.7</v>
      </c>
      <c r="R580">
        <v>9.9</v>
      </c>
      <c r="S580">
        <v>0</v>
      </c>
      <c r="U580">
        <v>139534</v>
      </c>
      <c r="V580">
        <v>37961</v>
      </c>
      <c r="W580">
        <v>101572</v>
      </c>
      <c r="X580">
        <v>0</v>
      </c>
      <c r="Y580" t="s">
        <v>48</v>
      </c>
    </row>
    <row r="581" spans="1:25" x14ac:dyDescent="0.25">
      <c r="A581">
        <v>580</v>
      </c>
      <c r="B581">
        <v>70485</v>
      </c>
      <c r="C581">
        <v>0</v>
      </c>
      <c r="D581">
        <v>0</v>
      </c>
      <c r="E581" t="s">
        <v>2216</v>
      </c>
      <c r="F581" t="s">
        <v>2217</v>
      </c>
      <c r="G581">
        <v>1</v>
      </c>
      <c r="H581" s="6">
        <v>1601585</v>
      </c>
      <c r="I581" s="7">
        <v>46171</v>
      </c>
      <c r="K581" t="s">
        <v>2195</v>
      </c>
      <c r="L581" t="s">
        <v>40</v>
      </c>
      <c r="M581" t="s">
        <v>5</v>
      </c>
      <c r="N581" t="s">
        <v>41</v>
      </c>
      <c r="O581" t="s">
        <v>57</v>
      </c>
      <c r="P581" t="s">
        <v>2519</v>
      </c>
      <c r="Q581">
        <v>3.7</v>
      </c>
      <c r="R581">
        <v>9.9</v>
      </c>
      <c r="S581">
        <v>0</v>
      </c>
      <c r="U581">
        <v>217816</v>
      </c>
      <c r="V581">
        <v>59259</v>
      </c>
      <c r="W581">
        <v>158557</v>
      </c>
      <c r="X581">
        <v>0</v>
      </c>
      <c r="Y581" t="s">
        <v>48</v>
      </c>
    </row>
    <row r="582" spans="1:25" x14ac:dyDescent="0.25">
      <c r="A582">
        <v>581</v>
      </c>
      <c r="B582">
        <v>70466</v>
      </c>
      <c r="C582">
        <v>0</v>
      </c>
      <c r="D582">
        <v>0</v>
      </c>
      <c r="E582" t="s">
        <v>535</v>
      </c>
      <c r="F582" t="s">
        <v>536</v>
      </c>
      <c r="G582">
        <v>1</v>
      </c>
      <c r="H582" s="6">
        <v>18699424</v>
      </c>
      <c r="I582" s="7">
        <v>46170</v>
      </c>
      <c r="K582">
        <v>15</v>
      </c>
      <c r="L582" t="s">
        <v>40</v>
      </c>
      <c r="M582" t="s">
        <v>9</v>
      </c>
      <c r="N582" t="s">
        <v>41</v>
      </c>
      <c r="O582" t="s">
        <v>42</v>
      </c>
      <c r="P582" t="s">
        <v>2519</v>
      </c>
      <c r="Q582">
        <v>5</v>
      </c>
      <c r="R582">
        <v>10</v>
      </c>
      <c r="S582">
        <v>0</v>
      </c>
      <c r="U582">
        <v>2804914</v>
      </c>
      <c r="V582">
        <v>934971</v>
      </c>
      <c r="W582">
        <v>1869942</v>
      </c>
      <c r="X582">
        <v>0</v>
      </c>
      <c r="Y582" t="s">
        <v>109</v>
      </c>
    </row>
    <row r="583" spans="1:25" x14ac:dyDescent="0.25">
      <c r="A583">
        <v>582</v>
      </c>
      <c r="B583">
        <v>70469</v>
      </c>
      <c r="C583">
        <v>0</v>
      </c>
      <c r="D583">
        <v>0</v>
      </c>
      <c r="E583" t="s">
        <v>1836</v>
      </c>
      <c r="F583" t="s">
        <v>1837</v>
      </c>
      <c r="G583">
        <v>1</v>
      </c>
      <c r="H583" s="6">
        <v>6363640</v>
      </c>
      <c r="I583" s="7">
        <v>46170</v>
      </c>
      <c r="K583">
        <v>9</v>
      </c>
      <c r="L583" t="s">
        <v>40</v>
      </c>
      <c r="M583" t="s">
        <v>9</v>
      </c>
      <c r="N583" t="s">
        <v>41</v>
      </c>
      <c r="O583" t="s">
        <v>42</v>
      </c>
      <c r="P583" t="s">
        <v>2519</v>
      </c>
      <c r="Q583">
        <v>9</v>
      </c>
      <c r="R583">
        <v>0</v>
      </c>
      <c r="S583">
        <v>0</v>
      </c>
      <c r="U583">
        <v>572728</v>
      </c>
      <c r="V583">
        <v>572728</v>
      </c>
      <c r="W583">
        <v>0</v>
      </c>
      <c r="X583">
        <v>0</v>
      </c>
      <c r="Y583" t="s">
        <v>67</v>
      </c>
    </row>
    <row r="584" spans="1:25" x14ac:dyDescent="0.25">
      <c r="A584">
        <v>583</v>
      </c>
      <c r="B584">
        <v>70467</v>
      </c>
      <c r="C584">
        <v>0</v>
      </c>
      <c r="D584">
        <v>0</v>
      </c>
      <c r="E584" t="s">
        <v>1447</v>
      </c>
      <c r="F584" t="s">
        <v>1448</v>
      </c>
      <c r="G584">
        <v>1</v>
      </c>
      <c r="H584" s="6">
        <v>4000000</v>
      </c>
      <c r="I584" s="7">
        <v>46170</v>
      </c>
      <c r="K584">
        <v>6</v>
      </c>
      <c r="L584" t="s">
        <v>40</v>
      </c>
      <c r="M584" t="s">
        <v>5</v>
      </c>
      <c r="N584" t="s">
        <v>41</v>
      </c>
      <c r="O584" t="s">
        <v>77</v>
      </c>
      <c r="P584" t="s">
        <v>2519</v>
      </c>
      <c r="Q584">
        <v>6</v>
      </c>
      <c r="R584">
        <v>0</v>
      </c>
      <c r="S584">
        <v>0</v>
      </c>
      <c r="U584">
        <v>240000</v>
      </c>
      <c r="V584">
        <v>240000</v>
      </c>
      <c r="W584">
        <v>0</v>
      </c>
      <c r="X584">
        <v>0</v>
      </c>
      <c r="Y584" t="s">
        <v>48</v>
      </c>
    </row>
    <row r="585" spans="1:25" x14ac:dyDescent="0.25">
      <c r="A585">
        <v>584</v>
      </c>
      <c r="B585">
        <v>70463</v>
      </c>
      <c r="C585">
        <v>0</v>
      </c>
      <c r="D585">
        <v>0</v>
      </c>
      <c r="E585" t="s">
        <v>1477</v>
      </c>
      <c r="F585" t="s">
        <v>1478</v>
      </c>
      <c r="G585">
        <v>1</v>
      </c>
      <c r="H585" s="6">
        <v>500000</v>
      </c>
      <c r="I585" s="7">
        <v>46169</v>
      </c>
      <c r="K585">
        <v>6</v>
      </c>
      <c r="L585" t="s">
        <v>40</v>
      </c>
      <c r="M585" t="s">
        <v>5</v>
      </c>
      <c r="N585" t="s">
        <v>41</v>
      </c>
      <c r="O585" t="s">
        <v>47</v>
      </c>
      <c r="P585" t="s">
        <v>2519</v>
      </c>
      <c r="Q585">
        <v>6</v>
      </c>
      <c r="R585">
        <v>0</v>
      </c>
      <c r="S585">
        <v>0</v>
      </c>
      <c r="U585">
        <v>30000</v>
      </c>
      <c r="V585">
        <v>30000</v>
      </c>
      <c r="W585">
        <v>0</v>
      </c>
      <c r="X585">
        <v>0</v>
      </c>
      <c r="Y585" t="s">
        <v>72</v>
      </c>
    </row>
    <row r="586" spans="1:25" x14ac:dyDescent="0.25">
      <c r="A586">
        <v>585</v>
      </c>
      <c r="B586">
        <v>69875</v>
      </c>
      <c r="C586">
        <v>0</v>
      </c>
      <c r="D586">
        <v>0</v>
      </c>
      <c r="E586" t="s">
        <v>1532</v>
      </c>
      <c r="F586" t="s">
        <v>1533</v>
      </c>
      <c r="G586">
        <v>1</v>
      </c>
      <c r="H586" s="6">
        <v>42174015</v>
      </c>
      <c r="I586" s="7">
        <v>46169</v>
      </c>
      <c r="K586">
        <v>15</v>
      </c>
      <c r="L586" t="s">
        <v>40</v>
      </c>
      <c r="M586" t="s">
        <v>5</v>
      </c>
      <c r="N586" t="s">
        <v>41</v>
      </c>
      <c r="O586" t="s">
        <v>54</v>
      </c>
      <c r="P586" t="s">
        <v>2519</v>
      </c>
      <c r="Q586">
        <v>3.3</v>
      </c>
      <c r="R586">
        <v>11.7</v>
      </c>
      <c r="S586">
        <v>0</v>
      </c>
      <c r="U586">
        <v>6326102</v>
      </c>
      <c r="V586">
        <v>1391742</v>
      </c>
      <c r="W586">
        <v>4934360</v>
      </c>
      <c r="X586">
        <v>0</v>
      </c>
      <c r="Y586" t="s">
        <v>48</v>
      </c>
    </row>
    <row r="587" spans="1:25" x14ac:dyDescent="0.25">
      <c r="A587">
        <v>586</v>
      </c>
      <c r="B587">
        <v>70464</v>
      </c>
      <c r="C587">
        <v>0</v>
      </c>
      <c r="D587">
        <v>0</v>
      </c>
      <c r="E587" t="s">
        <v>393</v>
      </c>
      <c r="F587" t="s">
        <v>2586</v>
      </c>
      <c r="G587">
        <v>1</v>
      </c>
      <c r="H587" s="6">
        <v>6252013</v>
      </c>
      <c r="I587" s="7">
        <v>46169</v>
      </c>
      <c r="K587">
        <v>8</v>
      </c>
      <c r="L587" t="s">
        <v>40</v>
      </c>
      <c r="M587" t="s">
        <v>5</v>
      </c>
      <c r="N587" t="s">
        <v>41</v>
      </c>
      <c r="O587" t="s">
        <v>57</v>
      </c>
      <c r="P587" t="s">
        <v>2519</v>
      </c>
      <c r="Q587">
        <v>8</v>
      </c>
      <c r="R587">
        <v>0</v>
      </c>
      <c r="S587">
        <v>0</v>
      </c>
      <c r="U587">
        <v>500161</v>
      </c>
      <c r="V587">
        <v>500161</v>
      </c>
      <c r="W587">
        <v>0</v>
      </c>
      <c r="X587">
        <v>0</v>
      </c>
      <c r="Y587" t="s">
        <v>44</v>
      </c>
    </row>
    <row r="588" spans="1:25" x14ac:dyDescent="0.25">
      <c r="A588">
        <v>587</v>
      </c>
      <c r="B588">
        <v>70465</v>
      </c>
      <c r="C588">
        <v>0</v>
      </c>
      <c r="D588">
        <v>0</v>
      </c>
      <c r="E588" t="s">
        <v>834</v>
      </c>
      <c r="F588" t="s">
        <v>835</v>
      </c>
      <c r="G588">
        <v>1</v>
      </c>
      <c r="H588" s="6">
        <v>4335590</v>
      </c>
      <c r="I588" s="7">
        <v>46169</v>
      </c>
      <c r="K588">
        <v>15</v>
      </c>
      <c r="L588" t="s">
        <v>40</v>
      </c>
      <c r="M588" t="s">
        <v>5</v>
      </c>
      <c r="N588" t="s">
        <v>41</v>
      </c>
      <c r="O588" t="s">
        <v>57</v>
      </c>
      <c r="P588" t="s">
        <v>2519</v>
      </c>
      <c r="Q588">
        <v>5</v>
      </c>
      <c r="R588">
        <v>10</v>
      </c>
      <c r="S588">
        <v>0</v>
      </c>
      <c r="U588">
        <v>650339</v>
      </c>
      <c r="V588">
        <v>216780</v>
      </c>
      <c r="W588">
        <v>433559</v>
      </c>
      <c r="X588">
        <v>0</v>
      </c>
      <c r="Y588" t="s">
        <v>94</v>
      </c>
    </row>
    <row r="589" spans="1:25" x14ac:dyDescent="0.25">
      <c r="A589">
        <v>588</v>
      </c>
      <c r="B589">
        <v>70531</v>
      </c>
      <c r="C589">
        <v>0</v>
      </c>
      <c r="D589">
        <v>0</v>
      </c>
      <c r="E589" t="s">
        <v>2473</v>
      </c>
      <c r="F589" t="s">
        <v>2474</v>
      </c>
      <c r="G589">
        <v>1</v>
      </c>
      <c r="H589" s="6">
        <v>2200000</v>
      </c>
      <c r="I589" s="7">
        <v>46169</v>
      </c>
      <c r="K589">
        <v>8</v>
      </c>
      <c r="L589" t="s">
        <v>40</v>
      </c>
      <c r="M589" t="s">
        <v>5</v>
      </c>
      <c r="N589" t="s">
        <v>41</v>
      </c>
      <c r="O589" t="s">
        <v>54</v>
      </c>
      <c r="P589" t="s">
        <v>2519</v>
      </c>
      <c r="Q589">
        <v>8</v>
      </c>
      <c r="R589">
        <v>0</v>
      </c>
      <c r="S589">
        <v>0</v>
      </c>
      <c r="U589">
        <v>176000</v>
      </c>
      <c r="V589">
        <v>176000</v>
      </c>
      <c r="W589">
        <v>0</v>
      </c>
      <c r="X589">
        <v>0</v>
      </c>
      <c r="Y589" t="s">
        <v>48</v>
      </c>
    </row>
    <row r="590" spans="1:25" x14ac:dyDescent="0.25">
      <c r="A590">
        <v>589</v>
      </c>
      <c r="B590">
        <v>70461</v>
      </c>
      <c r="C590">
        <v>0</v>
      </c>
      <c r="D590">
        <v>0</v>
      </c>
      <c r="E590" t="s">
        <v>2224</v>
      </c>
      <c r="F590" t="s">
        <v>2225</v>
      </c>
      <c r="G590">
        <v>1</v>
      </c>
      <c r="H590" s="6">
        <v>11005089</v>
      </c>
      <c r="I590" s="7">
        <v>46168</v>
      </c>
      <c r="K590">
        <v>14</v>
      </c>
      <c r="L590" t="s">
        <v>40</v>
      </c>
      <c r="M590" t="s">
        <v>9</v>
      </c>
      <c r="N590" t="s">
        <v>41</v>
      </c>
      <c r="O590" t="s">
        <v>42</v>
      </c>
      <c r="P590" t="s">
        <v>2519</v>
      </c>
      <c r="Q590">
        <v>7</v>
      </c>
      <c r="R590">
        <v>7</v>
      </c>
      <c r="S590">
        <v>0</v>
      </c>
      <c r="U590">
        <v>1540712</v>
      </c>
      <c r="V590">
        <v>770356</v>
      </c>
      <c r="W590">
        <v>770356</v>
      </c>
      <c r="X590">
        <v>0</v>
      </c>
      <c r="Y590" t="s">
        <v>2086</v>
      </c>
    </row>
    <row r="591" spans="1:25" x14ac:dyDescent="0.25">
      <c r="A591">
        <v>590</v>
      </c>
      <c r="B591">
        <v>70460</v>
      </c>
      <c r="C591">
        <v>0</v>
      </c>
      <c r="D591">
        <v>0</v>
      </c>
      <c r="E591" t="s">
        <v>2406</v>
      </c>
      <c r="F591" t="s">
        <v>2407</v>
      </c>
      <c r="G591">
        <v>1</v>
      </c>
      <c r="H591" s="6">
        <v>10169438</v>
      </c>
      <c r="I591" s="7">
        <v>46168</v>
      </c>
      <c r="K591">
        <v>14</v>
      </c>
      <c r="L591" t="s">
        <v>40</v>
      </c>
      <c r="M591" t="s">
        <v>9</v>
      </c>
      <c r="N591" t="s">
        <v>41</v>
      </c>
      <c r="O591" t="s">
        <v>42</v>
      </c>
      <c r="P591" t="s">
        <v>2519</v>
      </c>
      <c r="Q591">
        <v>7</v>
      </c>
      <c r="R591">
        <v>7</v>
      </c>
      <c r="S591">
        <v>0</v>
      </c>
      <c r="U591">
        <v>1423721</v>
      </c>
      <c r="V591">
        <v>711861</v>
      </c>
      <c r="W591">
        <v>711861</v>
      </c>
      <c r="X591">
        <v>0</v>
      </c>
      <c r="Y591" t="s">
        <v>2086</v>
      </c>
    </row>
    <row r="592" spans="1:25" x14ac:dyDescent="0.25">
      <c r="A592">
        <v>591</v>
      </c>
      <c r="B592">
        <v>70459</v>
      </c>
      <c r="C592">
        <v>0</v>
      </c>
      <c r="D592">
        <v>0</v>
      </c>
      <c r="E592" t="s">
        <v>1506</v>
      </c>
      <c r="F592" t="s">
        <v>1507</v>
      </c>
      <c r="G592">
        <v>1</v>
      </c>
      <c r="H592" s="6">
        <v>199041</v>
      </c>
      <c r="I592" s="7">
        <v>46168</v>
      </c>
      <c r="K592">
        <v>8</v>
      </c>
      <c r="L592" t="s">
        <v>40</v>
      </c>
      <c r="M592" t="s">
        <v>7</v>
      </c>
      <c r="N592" t="s">
        <v>41</v>
      </c>
      <c r="O592" t="s">
        <v>64</v>
      </c>
      <c r="P592" t="s">
        <v>2519</v>
      </c>
      <c r="Q592">
        <v>8</v>
      </c>
      <c r="R592">
        <v>0</v>
      </c>
      <c r="S592">
        <v>0</v>
      </c>
      <c r="U592">
        <v>15923</v>
      </c>
      <c r="V592">
        <v>15923</v>
      </c>
      <c r="W592">
        <v>0</v>
      </c>
      <c r="X592">
        <v>0</v>
      </c>
      <c r="Y592" t="s">
        <v>44</v>
      </c>
    </row>
    <row r="593" spans="1:25" x14ac:dyDescent="0.25">
      <c r="A593">
        <v>592</v>
      </c>
      <c r="B593">
        <v>70462</v>
      </c>
      <c r="C593">
        <v>0</v>
      </c>
      <c r="D593">
        <v>0</v>
      </c>
      <c r="E593" t="s">
        <v>2220</v>
      </c>
      <c r="F593" t="s">
        <v>2221</v>
      </c>
      <c r="G593">
        <v>1</v>
      </c>
      <c r="H593" s="6">
        <v>1703678</v>
      </c>
      <c r="I593" s="7">
        <v>46168</v>
      </c>
      <c r="K593">
        <v>14</v>
      </c>
      <c r="L593" t="s">
        <v>40</v>
      </c>
      <c r="M593" t="s">
        <v>9</v>
      </c>
      <c r="N593" t="s">
        <v>41</v>
      </c>
      <c r="O593" t="s">
        <v>42</v>
      </c>
      <c r="P593" t="s">
        <v>2519</v>
      </c>
      <c r="Q593">
        <v>7</v>
      </c>
      <c r="R593">
        <v>7</v>
      </c>
      <c r="S593">
        <v>0</v>
      </c>
      <c r="U593">
        <v>238515</v>
      </c>
      <c r="V593">
        <v>119257</v>
      </c>
      <c r="W593">
        <v>119257</v>
      </c>
      <c r="X593">
        <v>0</v>
      </c>
      <c r="Y593" t="s">
        <v>2086</v>
      </c>
    </row>
    <row r="594" spans="1:25" x14ac:dyDescent="0.25">
      <c r="A594">
        <v>593</v>
      </c>
      <c r="B594">
        <v>70458</v>
      </c>
      <c r="C594">
        <v>0</v>
      </c>
      <c r="D594">
        <v>0</v>
      </c>
      <c r="E594" t="s">
        <v>457</v>
      </c>
      <c r="F594" t="s">
        <v>458</v>
      </c>
      <c r="G594">
        <v>1</v>
      </c>
      <c r="H594" s="6">
        <v>947200</v>
      </c>
      <c r="I594" s="7">
        <v>46168</v>
      </c>
      <c r="K594" t="s">
        <v>137</v>
      </c>
      <c r="L594" t="s">
        <v>40</v>
      </c>
      <c r="M594" t="s">
        <v>5</v>
      </c>
      <c r="N594" t="s">
        <v>41</v>
      </c>
      <c r="O594" t="s">
        <v>47</v>
      </c>
      <c r="P594" t="s">
        <v>2519</v>
      </c>
      <c r="Q594">
        <v>12.5</v>
      </c>
      <c r="R594">
        <v>0</v>
      </c>
      <c r="S594">
        <v>0</v>
      </c>
      <c r="U594">
        <v>118400</v>
      </c>
      <c r="V594">
        <v>118400</v>
      </c>
      <c r="W594">
        <v>0</v>
      </c>
      <c r="X594">
        <v>0</v>
      </c>
      <c r="Y594" t="s">
        <v>44</v>
      </c>
    </row>
    <row r="595" spans="1:25" x14ac:dyDescent="0.25">
      <c r="A595">
        <v>594</v>
      </c>
      <c r="B595">
        <v>70451</v>
      </c>
      <c r="C595">
        <v>0</v>
      </c>
      <c r="D595">
        <v>0</v>
      </c>
      <c r="E595" t="s">
        <v>2499</v>
      </c>
      <c r="F595" t="s">
        <v>2500</v>
      </c>
      <c r="G595">
        <v>1</v>
      </c>
      <c r="H595" s="6">
        <v>1612904</v>
      </c>
      <c r="I595" s="7">
        <v>46167</v>
      </c>
      <c r="K595">
        <v>7</v>
      </c>
      <c r="L595" t="s">
        <v>40</v>
      </c>
      <c r="M595" t="s">
        <v>5</v>
      </c>
      <c r="N595" t="s">
        <v>41</v>
      </c>
      <c r="O595" t="s">
        <v>57</v>
      </c>
      <c r="P595" t="s">
        <v>2519</v>
      </c>
      <c r="Q595">
        <v>7</v>
      </c>
      <c r="R595">
        <v>0</v>
      </c>
      <c r="S595">
        <v>0</v>
      </c>
      <c r="U595">
        <v>112903</v>
      </c>
      <c r="V595">
        <v>112903</v>
      </c>
      <c r="W595">
        <v>0</v>
      </c>
      <c r="X595">
        <v>0</v>
      </c>
      <c r="Y595" t="s">
        <v>48</v>
      </c>
    </row>
    <row r="596" spans="1:25" x14ac:dyDescent="0.25">
      <c r="A596">
        <v>595</v>
      </c>
      <c r="B596">
        <v>70452</v>
      </c>
      <c r="C596">
        <v>0</v>
      </c>
      <c r="D596">
        <v>0</v>
      </c>
      <c r="E596" t="s">
        <v>2499</v>
      </c>
      <c r="F596" t="s">
        <v>2500</v>
      </c>
      <c r="G596">
        <v>1</v>
      </c>
      <c r="H596" s="6">
        <v>81613</v>
      </c>
      <c r="I596" s="7">
        <v>46167</v>
      </c>
      <c r="K596">
        <v>7</v>
      </c>
      <c r="L596" t="s">
        <v>40</v>
      </c>
      <c r="M596" t="s">
        <v>5</v>
      </c>
      <c r="N596" t="s">
        <v>41</v>
      </c>
      <c r="O596" t="s">
        <v>57</v>
      </c>
      <c r="P596" t="s">
        <v>2519</v>
      </c>
      <c r="Q596">
        <v>7</v>
      </c>
      <c r="R596">
        <v>0</v>
      </c>
      <c r="S596">
        <v>0</v>
      </c>
      <c r="U596">
        <v>5713</v>
      </c>
      <c r="V596">
        <v>5713</v>
      </c>
      <c r="W596">
        <v>0</v>
      </c>
      <c r="X596">
        <v>0</v>
      </c>
      <c r="Y596" t="s">
        <v>48</v>
      </c>
    </row>
    <row r="597" spans="1:25" x14ac:dyDescent="0.25">
      <c r="A597">
        <v>596</v>
      </c>
      <c r="B597">
        <v>70450</v>
      </c>
      <c r="C597">
        <v>0</v>
      </c>
      <c r="D597">
        <v>0</v>
      </c>
      <c r="E597" t="s">
        <v>1554</v>
      </c>
      <c r="F597" t="s">
        <v>1555</v>
      </c>
      <c r="G597">
        <v>1</v>
      </c>
      <c r="H597" s="6">
        <v>270000</v>
      </c>
      <c r="I597" s="7">
        <v>46167</v>
      </c>
      <c r="K597">
        <v>8</v>
      </c>
      <c r="L597" t="s">
        <v>40</v>
      </c>
      <c r="M597" t="s">
        <v>5</v>
      </c>
      <c r="N597" t="s">
        <v>41</v>
      </c>
      <c r="O597" t="s">
        <v>57</v>
      </c>
      <c r="P597" t="s">
        <v>2519</v>
      </c>
      <c r="Q597">
        <v>8</v>
      </c>
      <c r="R597">
        <v>0</v>
      </c>
      <c r="S597">
        <v>0</v>
      </c>
      <c r="U597">
        <v>21600</v>
      </c>
      <c r="V597">
        <v>21600</v>
      </c>
      <c r="W597">
        <v>0</v>
      </c>
      <c r="X597">
        <v>0</v>
      </c>
      <c r="Y597" t="s">
        <v>48</v>
      </c>
    </row>
    <row r="598" spans="1:25" x14ac:dyDescent="0.25">
      <c r="A598">
        <v>597</v>
      </c>
      <c r="B598">
        <v>70453</v>
      </c>
      <c r="C598">
        <v>0</v>
      </c>
      <c r="D598">
        <v>0</v>
      </c>
      <c r="E598" t="s">
        <v>1721</v>
      </c>
      <c r="F598" t="s">
        <v>1722</v>
      </c>
      <c r="G598">
        <v>1</v>
      </c>
      <c r="H598" s="6">
        <v>59944987</v>
      </c>
      <c r="I598" s="7">
        <v>46167</v>
      </c>
      <c r="K598">
        <v>15</v>
      </c>
      <c r="L598" t="s">
        <v>40</v>
      </c>
      <c r="M598" t="s">
        <v>5</v>
      </c>
      <c r="N598" t="s">
        <v>41</v>
      </c>
      <c r="O598" t="s">
        <v>54</v>
      </c>
      <c r="P598" t="s">
        <v>2519</v>
      </c>
      <c r="Q598">
        <v>5</v>
      </c>
      <c r="R598">
        <v>10</v>
      </c>
      <c r="S598">
        <v>0</v>
      </c>
      <c r="U598">
        <v>8991748</v>
      </c>
      <c r="V598">
        <v>2997249</v>
      </c>
      <c r="W598">
        <v>5994499</v>
      </c>
      <c r="X598">
        <v>0</v>
      </c>
      <c r="Y598" t="s">
        <v>48</v>
      </c>
    </row>
    <row r="599" spans="1:25" x14ac:dyDescent="0.25">
      <c r="A599">
        <v>598</v>
      </c>
      <c r="B599">
        <v>70456</v>
      </c>
      <c r="C599">
        <v>0</v>
      </c>
      <c r="D599">
        <v>0</v>
      </c>
      <c r="E599" t="s">
        <v>2347</v>
      </c>
      <c r="F599" t="s">
        <v>2348</v>
      </c>
      <c r="G599">
        <v>1</v>
      </c>
      <c r="H599" s="6">
        <v>50000000</v>
      </c>
      <c r="I599" s="7">
        <v>46167</v>
      </c>
      <c r="K599">
        <v>15</v>
      </c>
      <c r="L599" t="s">
        <v>40</v>
      </c>
      <c r="M599" t="s">
        <v>5</v>
      </c>
      <c r="N599" t="s">
        <v>41</v>
      </c>
      <c r="O599" t="s">
        <v>47</v>
      </c>
      <c r="P599" t="s">
        <v>2519</v>
      </c>
      <c r="Q599">
        <v>2.8</v>
      </c>
      <c r="R599">
        <v>12.2</v>
      </c>
      <c r="S599">
        <v>0</v>
      </c>
      <c r="U599">
        <v>7500000</v>
      </c>
      <c r="V599">
        <v>1400000</v>
      </c>
      <c r="W599">
        <v>6100000</v>
      </c>
      <c r="X599">
        <v>0</v>
      </c>
      <c r="Y599" t="s">
        <v>48</v>
      </c>
    </row>
    <row r="600" spans="1:25" x14ac:dyDescent="0.25">
      <c r="A600">
        <v>599</v>
      </c>
      <c r="B600">
        <v>70440</v>
      </c>
      <c r="C600">
        <v>0</v>
      </c>
      <c r="D600">
        <v>0</v>
      </c>
      <c r="E600" t="s">
        <v>818</v>
      </c>
      <c r="F600" t="s">
        <v>819</v>
      </c>
      <c r="G600">
        <v>1</v>
      </c>
      <c r="H600" s="6">
        <v>2557500</v>
      </c>
      <c r="I600" s="7">
        <v>46164</v>
      </c>
      <c r="K600">
        <v>8</v>
      </c>
      <c r="L600" t="s">
        <v>40</v>
      </c>
      <c r="M600" t="s">
        <v>4</v>
      </c>
      <c r="N600" t="s">
        <v>41</v>
      </c>
      <c r="O600" t="s">
        <v>51</v>
      </c>
      <c r="P600" t="s">
        <v>2519</v>
      </c>
      <c r="Q600">
        <v>8</v>
      </c>
      <c r="R600">
        <v>0</v>
      </c>
      <c r="S600">
        <v>0</v>
      </c>
      <c r="U600">
        <v>204600</v>
      </c>
      <c r="V600">
        <v>204600</v>
      </c>
      <c r="W600">
        <v>0</v>
      </c>
      <c r="X600">
        <v>0</v>
      </c>
      <c r="Y600" t="s">
        <v>44</v>
      </c>
    </row>
    <row r="601" spans="1:25" x14ac:dyDescent="0.25">
      <c r="A601">
        <v>600</v>
      </c>
      <c r="B601">
        <v>70436</v>
      </c>
      <c r="C601">
        <v>0</v>
      </c>
      <c r="D601">
        <v>0</v>
      </c>
      <c r="E601" t="s">
        <v>777</v>
      </c>
      <c r="F601" t="s">
        <v>778</v>
      </c>
      <c r="G601">
        <v>1</v>
      </c>
      <c r="H601" s="6">
        <v>5000000</v>
      </c>
      <c r="I601" s="7">
        <v>46164</v>
      </c>
      <c r="K601">
        <v>10</v>
      </c>
      <c r="L601" t="s">
        <v>40</v>
      </c>
      <c r="M601" t="s">
        <v>9</v>
      </c>
      <c r="N601" t="s">
        <v>41</v>
      </c>
      <c r="O601" t="s">
        <v>42</v>
      </c>
      <c r="P601" t="s">
        <v>2519</v>
      </c>
      <c r="Q601">
        <v>10</v>
      </c>
      <c r="R601">
        <v>0</v>
      </c>
      <c r="S601">
        <v>0</v>
      </c>
      <c r="U601">
        <v>500000</v>
      </c>
      <c r="V601">
        <v>500000</v>
      </c>
      <c r="W601">
        <v>0</v>
      </c>
      <c r="X601">
        <v>0</v>
      </c>
      <c r="Y601" t="s">
        <v>44</v>
      </c>
    </row>
    <row r="602" spans="1:25" x14ac:dyDescent="0.25">
      <c r="A602">
        <v>601</v>
      </c>
      <c r="B602">
        <v>70437</v>
      </c>
      <c r="C602">
        <v>0</v>
      </c>
      <c r="D602">
        <v>0</v>
      </c>
      <c r="E602" t="s">
        <v>777</v>
      </c>
      <c r="F602" t="s">
        <v>778</v>
      </c>
      <c r="G602">
        <v>1</v>
      </c>
      <c r="H602" s="6">
        <v>5000000</v>
      </c>
      <c r="I602" s="7">
        <v>46164</v>
      </c>
      <c r="K602">
        <v>10</v>
      </c>
      <c r="L602" t="s">
        <v>40</v>
      </c>
      <c r="M602" t="s">
        <v>9</v>
      </c>
      <c r="N602" t="s">
        <v>41</v>
      </c>
      <c r="O602" t="s">
        <v>42</v>
      </c>
      <c r="P602" t="s">
        <v>2519</v>
      </c>
      <c r="Q602">
        <v>10</v>
      </c>
      <c r="R602">
        <v>0</v>
      </c>
      <c r="S602">
        <v>0</v>
      </c>
      <c r="U602">
        <v>500000</v>
      </c>
      <c r="V602">
        <v>500000</v>
      </c>
      <c r="W602">
        <v>0</v>
      </c>
      <c r="X602">
        <v>0</v>
      </c>
      <c r="Y602" t="s">
        <v>44</v>
      </c>
    </row>
    <row r="603" spans="1:25" x14ac:dyDescent="0.25">
      <c r="A603">
        <v>602</v>
      </c>
      <c r="B603">
        <v>70438</v>
      </c>
      <c r="C603">
        <v>0</v>
      </c>
      <c r="D603">
        <v>0</v>
      </c>
      <c r="E603" t="s">
        <v>777</v>
      </c>
      <c r="F603" t="s">
        <v>778</v>
      </c>
      <c r="G603">
        <v>1</v>
      </c>
      <c r="H603" s="6">
        <v>5000000</v>
      </c>
      <c r="I603" s="7">
        <v>46164</v>
      </c>
      <c r="K603">
        <v>10</v>
      </c>
      <c r="L603" t="s">
        <v>40</v>
      </c>
      <c r="M603" t="s">
        <v>9</v>
      </c>
      <c r="N603" t="s">
        <v>41</v>
      </c>
      <c r="O603" t="s">
        <v>42</v>
      </c>
      <c r="P603" t="s">
        <v>2519</v>
      </c>
      <c r="Q603">
        <v>10</v>
      </c>
      <c r="R603">
        <v>0</v>
      </c>
      <c r="S603">
        <v>0</v>
      </c>
      <c r="U603">
        <v>500000</v>
      </c>
      <c r="V603">
        <v>500000</v>
      </c>
      <c r="W603">
        <v>0</v>
      </c>
      <c r="X603">
        <v>0</v>
      </c>
      <c r="Y603" t="s">
        <v>44</v>
      </c>
    </row>
    <row r="604" spans="1:25" x14ac:dyDescent="0.25">
      <c r="A604">
        <v>603</v>
      </c>
      <c r="B604">
        <v>70439</v>
      </c>
      <c r="C604">
        <v>0</v>
      </c>
      <c r="D604">
        <v>0</v>
      </c>
      <c r="E604" t="s">
        <v>777</v>
      </c>
      <c r="F604" t="s">
        <v>778</v>
      </c>
      <c r="G604">
        <v>1</v>
      </c>
      <c r="H604" s="6">
        <v>96402</v>
      </c>
      <c r="I604" s="7">
        <v>46164</v>
      </c>
      <c r="K604">
        <v>10</v>
      </c>
      <c r="L604" t="s">
        <v>40</v>
      </c>
      <c r="M604" t="s">
        <v>9</v>
      </c>
      <c r="N604" t="s">
        <v>41</v>
      </c>
      <c r="O604" t="s">
        <v>42</v>
      </c>
      <c r="P604" t="s">
        <v>2519</v>
      </c>
      <c r="Q604">
        <v>10</v>
      </c>
      <c r="R604">
        <v>0</v>
      </c>
      <c r="S604">
        <v>0</v>
      </c>
      <c r="U604">
        <v>9640</v>
      </c>
      <c r="V604">
        <v>9640</v>
      </c>
      <c r="W604">
        <v>0</v>
      </c>
      <c r="X604">
        <v>0</v>
      </c>
      <c r="Y604" t="s">
        <v>44</v>
      </c>
    </row>
    <row r="605" spans="1:25" x14ac:dyDescent="0.25">
      <c r="A605">
        <v>604</v>
      </c>
      <c r="B605">
        <v>70444</v>
      </c>
      <c r="C605">
        <v>0</v>
      </c>
      <c r="D605">
        <v>0</v>
      </c>
      <c r="E605" t="s">
        <v>1880</v>
      </c>
      <c r="F605" t="s">
        <v>1881</v>
      </c>
      <c r="G605">
        <v>1</v>
      </c>
      <c r="H605" s="6">
        <v>127931809</v>
      </c>
      <c r="I605" s="7">
        <v>46164</v>
      </c>
      <c r="K605">
        <v>15</v>
      </c>
      <c r="L605" t="s">
        <v>40</v>
      </c>
      <c r="M605" t="s">
        <v>5</v>
      </c>
      <c r="N605" t="s">
        <v>41</v>
      </c>
      <c r="O605" t="s">
        <v>77</v>
      </c>
      <c r="P605" t="s">
        <v>2519</v>
      </c>
      <c r="Q605">
        <v>9</v>
      </c>
      <c r="R605">
        <v>6</v>
      </c>
      <c r="S605">
        <v>0</v>
      </c>
      <c r="U605">
        <v>19189771</v>
      </c>
      <c r="V605">
        <v>11513863</v>
      </c>
      <c r="W605">
        <v>7675909</v>
      </c>
      <c r="X605">
        <v>0</v>
      </c>
      <c r="Y605" t="s">
        <v>48</v>
      </c>
    </row>
    <row r="606" spans="1:25" x14ac:dyDescent="0.25">
      <c r="A606">
        <v>605</v>
      </c>
      <c r="B606">
        <v>70432</v>
      </c>
      <c r="C606">
        <v>0</v>
      </c>
      <c r="D606">
        <v>0</v>
      </c>
      <c r="E606" t="s">
        <v>978</v>
      </c>
      <c r="F606" t="s">
        <v>979</v>
      </c>
      <c r="G606">
        <v>1</v>
      </c>
      <c r="H606" s="6">
        <v>3122037</v>
      </c>
      <c r="I606" s="7">
        <v>46164</v>
      </c>
      <c r="K606">
        <v>8</v>
      </c>
      <c r="L606" t="s">
        <v>40</v>
      </c>
      <c r="M606" t="s">
        <v>7</v>
      </c>
      <c r="N606" t="s">
        <v>41</v>
      </c>
      <c r="O606" t="s">
        <v>64</v>
      </c>
      <c r="P606" t="s">
        <v>2519</v>
      </c>
      <c r="Q606">
        <v>8</v>
      </c>
      <c r="R606">
        <v>0</v>
      </c>
      <c r="S606">
        <v>0</v>
      </c>
      <c r="U606">
        <v>249763</v>
      </c>
      <c r="V606">
        <v>249763</v>
      </c>
      <c r="W606">
        <v>0</v>
      </c>
      <c r="X606">
        <v>0</v>
      </c>
      <c r="Y606" t="s">
        <v>44</v>
      </c>
    </row>
    <row r="607" spans="1:25" x14ac:dyDescent="0.25">
      <c r="A607">
        <v>606</v>
      </c>
      <c r="B607">
        <v>70433</v>
      </c>
      <c r="C607">
        <v>0</v>
      </c>
      <c r="D607">
        <v>0</v>
      </c>
      <c r="E607" t="s">
        <v>972</v>
      </c>
      <c r="F607" t="s">
        <v>2623</v>
      </c>
      <c r="G607">
        <v>1</v>
      </c>
      <c r="H607" s="6">
        <v>940616</v>
      </c>
      <c r="I607" s="7">
        <v>46164</v>
      </c>
      <c r="K607">
        <v>8</v>
      </c>
      <c r="L607" t="s">
        <v>40</v>
      </c>
      <c r="M607" t="s">
        <v>7</v>
      </c>
      <c r="N607" t="s">
        <v>41</v>
      </c>
      <c r="O607" t="s">
        <v>64</v>
      </c>
      <c r="P607" t="s">
        <v>2519</v>
      </c>
      <c r="Q607">
        <v>8</v>
      </c>
      <c r="R607">
        <v>0</v>
      </c>
      <c r="S607">
        <v>0</v>
      </c>
      <c r="U607">
        <v>75249</v>
      </c>
      <c r="V607">
        <v>75249</v>
      </c>
      <c r="W607">
        <v>0</v>
      </c>
      <c r="X607">
        <v>0</v>
      </c>
      <c r="Y607" t="s">
        <v>44</v>
      </c>
    </row>
    <row r="608" spans="1:25" x14ac:dyDescent="0.25">
      <c r="A608">
        <v>607</v>
      </c>
      <c r="B608">
        <v>70441</v>
      </c>
      <c r="C608">
        <v>0</v>
      </c>
      <c r="D608">
        <v>0</v>
      </c>
      <c r="E608" t="s">
        <v>2479</v>
      </c>
      <c r="F608" t="s">
        <v>2480</v>
      </c>
      <c r="G608">
        <v>1</v>
      </c>
      <c r="H608" s="6">
        <v>1000000</v>
      </c>
      <c r="I608" s="7">
        <v>46164</v>
      </c>
      <c r="K608">
        <v>15</v>
      </c>
      <c r="L608" t="s">
        <v>40</v>
      </c>
      <c r="M608" t="s">
        <v>5</v>
      </c>
      <c r="N608" t="s">
        <v>41</v>
      </c>
      <c r="O608" t="s">
        <v>47</v>
      </c>
      <c r="P608" t="s">
        <v>2519</v>
      </c>
      <c r="Q608">
        <v>5</v>
      </c>
      <c r="R608">
        <v>10</v>
      </c>
      <c r="S608">
        <v>0</v>
      </c>
      <c r="U608">
        <v>150000</v>
      </c>
      <c r="V608">
        <v>50000</v>
      </c>
      <c r="W608">
        <v>100000</v>
      </c>
      <c r="X608">
        <v>0</v>
      </c>
      <c r="Y608" t="s">
        <v>48</v>
      </c>
    </row>
    <row r="609" spans="1:25" x14ac:dyDescent="0.25">
      <c r="A609">
        <v>608</v>
      </c>
      <c r="B609">
        <v>70443</v>
      </c>
      <c r="C609">
        <v>0</v>
      </c>
      <c r="D609">
        <v>0</v>
      </c>
      <c r="E609" t="s">
        <v>1011</v>
      </c>
      <c r="F609" t="s">
        <v>1012</v>
      </c>
      <c r="G609">
        <v>1</v>
      </c>
      <c r="H609" s="6">
        <v>1083430</v>
      </c>
      <c r="I609" s="7">
        <v>46164</v>
      </c>
      <c r="K609">
        <v>12</v>
      </c>
      <c r="L609" t="s">
        <v>40</v>
      </c>
      <c r="M609" t="s">
        <v>5</v>
      </c>
      <c r="N609" t="s">
        <v>41</v>
      </c>
      <c r="O609" t="s">
        <v>77</v>
      </c>
      <c r="P609" t="s">
        <v>2519</v>
      </c>
      <c r="Q609">
        <v>12</v>
      </c>
      <c r="R609">
        <v>0</v>
      </c>
      <c r="S609">
        <v>0</v>
      </c>
      <c r="U609">
        <v>130012</v>
      </c>
      <c r="V609">
        <v>130012</v>
      </c>
      <c r="W609">
        <v>0</v>
      </c>
      <c r="X609">
        <v>0</v>
      </c>
      <c r="Y609" t="s">
        <v>437</v>
      </c>
    </row>
    <row r="610" spans="1:25" x14ac:dyDescent="0.25">
      <c r="A610">
        <v>609</v>
      </c>
      <c r="B610">
        <v>70442</v>
      </c>
      <c r="C610">
        <v>0</v>
      </c>
      <c r="D610">
        <v>0</v>
      </c>
      <c r="E610" t="s">
        <v>1438</v>
      </c>
      <c r="F610" t="s">
        <v>1439</v>
      </c>
      <c r="G610">
        <v>1</v>
      </c>
      <c r="H610" s="6">
        <v>44444444</v>
      </c>
      <c r="I610" s="7">
        <v>46164</v>
      </c>
      <c r="K610" t="s">
        <v>866</v>
      </c>
      <c r="L610" t="s">
        <v>40</v>
      </c>
      <c r="M610" t="s">
        <v>5</v>
      </c>
      <c r="N610" t="s">
        <v>41</v>
      </c>
      <c r="O610" t="s">
        <v>47</v>
      </c>
      <c r="P610" t="s">
        <v>2519</v>
      </c>
      <c r="Q610">
        <v>0.1</v>
      </c>
      <c r="R610">
        <v>3.7</v>
      </c>
      <c r="S610">
        <v>0</v>
      </c>
      <c r="U610">
        <v>1688889</v>
      </c>
      <c r="V610">
        <v>44444</v>
      </c>
      <c r="W610">
        <v>1644444</v>
      </c>
      <c r="X610">
        <v>0</v>
      </c>
      <c r="Y610" t="s">
        <v>250</v>
      </c>
    </row>
    <row r="611" spans="1:25" x14ac:dyDescent="0.25">
      <c r="A611">
        <v>610</v>
      </c>
      <c r="B611">
        <v>70449</v>
      </c>
      <c r="C611">
        <v>0</v>
      </c>
      <c r="D611">
        <v>0</v>
      </c>
      <c r="E611" t="s">
        <v>199</v>
      </c>
      <c r="F611" t="s">
        <v>200</v>
      </c>
      <c r="G611">
        <v>1</v>
      </c>
      <c r="H611" s="6">
        <v>23085641</v>
      </c>
      <c r="I611" s="7">
        <v>46164</v>
      </c>
      <c r="K611">
        <v>15</v>
      </c>
      <c r="L611" t="s">
        <v>40</v>
      </c>
      <c r="M611" t="s">
        <v>5</v>
      </c>
      <c r="N611" t="s">
        <v>41</v>
      </c>
      <c r="O611" t="s">
        <v>77</v>
      </c>
      <c r="P611" t="s">
        <v>2519</v>
      </c>
      <c r="Q611">
        <v>6</v>
      </c>
      <c r="R611">
        <v>9</v>
      </c>
      <c r="S611">
        <v>0</v>
      </c>
      <c r="U611">
        <v>3462846</v>
      </c>
      <c r="V611">
        <v>1385138</v>
      </c>
      <c r="W611">
        <v>2077708</v>
      </c>
      <c r="X611">
        <v>0</v>
      </c>
      <c r="Y611" t="s">
        <v>94</v>
      </c>
    </row>
    <row r="612" spans="1:25" x14ac:dyDescent="0.25">
      <c r="A612">
        <v>611</v>
      </c>
      <c r="B612">
        <v>70448</v>
      </c>
      <c r="C612">
        <v>0</v>
      </c>
      <c r="D612">
        <v>0</v>
      </c>
      <c r="E612" t="s">
        <v>942</v>
      </c>
      <c r="F612" t="s">
        <v>943</v>
      </c>
      <c r="G612">
        <v>1</v>
      </c>
      <c r="H612" s="6">
        <v>11089945</v>
      </c>
      <c r="I612" s="7">
        <v>46164</v>
      </c>
      <c r="K612">
        <v>9</v>
      </c>
      <c r="L612" t="s">
        <v>40</v>
      </c>
      <c r="M612" t="s">
        <v>4</v>
      </c>
      <c r="N612" t="s">
        <v>41</v>
      </c>
      <c r="O612" t="s">
        <v>51</v>
      </c>
      <c r="P612" t="s">
        <v>2519</v>
      </c>
      <c r="Q612">
        <v>9</v>
      </c>
      <c r="R612">
        <v>0</v>
      </c>
      <c r="S612">
        <v>0</v>
      </c>
      <c r="U612">
        <v>998095</v>
      </c>
      <c r="V612">
        <v>998095</v>
      </c>
      <c r="W612">
        <v>0</v>
      </c>
      <c r="X612">
        <v>0</v>
      </c>
      <c r="Y612" t="s">
        <v>67</v>
      </c>
    </row>
    <row r="613" spans="1:25" x14ac:dyDescent="0.25">
      <c r="A613">
        <v>612</v>
      </c>
      <c r="B613">
        <v>70445</v>
      </c>
      <c r="C613">
        <v>0</v>
      </c>
      <c r="D613">
        <v>0</v>
      </c>
      <c r="E613" t="s">
        <v>1582</v>
      </c>
      <c r="F613" t="s">
        <v>1583</v>
      </c>
      <c r="G613">
        <v>1</v>
      </c>
      <c r="H613" s="6">
        <v>2500000</v>
      </c>
      <c r="I613" s="7">
        <v>46164</v>
      </c>
      <c r="K613">
        <v>15</v>
      </c>
      <c r="L613" t="s">
        <v>40</v>
      </c>
      <c r="M613" t="s">
        <v>5</v>
      </c>
      <c r="N613" t="s">
        <v>41</v>
      </c>
      <c r="O613" t="s">
        <v>77</v>
      </c>
      <c r="P613" t="s">
        <v>2519</v>
      </c>
      <c r="Q613">
        <v>4.5</v>
      </c>
      <c r="R613">
        <v>10.5</v>
      </c>
      <c r="S613">
        <v>0</v>
      </c>
      <c r="U613">
        <v>375000</v>
      </c>
      <c r="V613">
        <v>112500</v>
      </c>
      <c r="W613">
        <v>262500</v>
      </c>
      <c r="X613">
        <v>0</v>
      </c>
      <c r="Y613" t="s">
        <v>48</v>
      </c>
    </row>
    <row r="614" spans="1:25" x14ac:dyDescent="0.25">
      <c r="A614">
        <v>613</v>
      </c>
      <c r="B614">
        <v>70435</v>
      </c>
      <c r="C614">
        <v>0</v>
      </c>
      <c r="D614">
        <v>0</v>
      </c>
      <c r="E614" t="s">
        <v>1886</v>
      </c>
      <c r="F614" t="s">
        <v>1887</v>
      </c>
      <c r="G614">
        <v>1</v>
      </c>
      <c r="H614" s="6">
        <v>4933925</v>
      </c>
      <c r="I614" s="7">
        <v>46164</v>
      </c>
      <c r="K614" t="s">
        <v>766</v>
      </c>
      <c r="L614" t="s">
        <v>40</v>
      </c>
      <c r="M614" t="s">
        <v>5</v>
      </c>
      <c r="N614" t="s">
        <v>41</v>
      </c>
      <c r="O614" t="s">
        <v>77</v>
      </c>
      <c r="P614" t="s">
        <v>2519</v>
      </c>
      <c r="Q614">
        <v>4.5</v>
      </c>
      <c r="R614">
        <v>0</v>
      </c>
      <c r="S614">
        <v>0</v>
      </c>
      <c r="U614">
        <v>222027</v>
      </c>
      <c r="V614">
        <v>222027</v>
      </c>
      <c r="W614">
        <v>0</v>
      </c>
      <c r="X614">
        <v>0</v>
      </c>
      <c r="Y614" t="s">
        <v>48</v>
      </c>
    </row>
    <row r="615" spans="1:25" x14ac:dyDescent="0.25">
      <c r="A615">
        <v>614</v>
      </c>
      <c r="B615">
        <v>70279</v>
      </c>
      <c r="C615">
        <v>0</v>
      </c>
      <c r="D615">
        <v>0</v>
      </c>
      <c r="E615" t="s">
        <v>2530</v>
      </c>
      <c r="F615" t="s">
        <v>2531</v>
      </c>
      <c r="G615">
        <v>1</v>
      </c>
      <c r="H615" s="6">
        <v>27761731</v>
      </c>
      <c r="I615" s="7">
        <v>46162</v>
      </c>
      <c r="K615">
        <v>12</v>
      </c>
      <c r="L615" t="s">
        <v>40</v>
      </c>
      <c r="M615" t="s">
        <v>5</v>
      </c>
      <c r="N615" t="s">
        <v>41</v>
      </c>
      <c r="O615" t="s">
        <v>47</v>
      </c>
      <c r="P615" t="s">
        <v>2519</v>
      </c>
      <c r="Q615">
        <v>5</v>
      </c>
      <c r="R615">
        <v>7</v>
      </c>
      <c r="S615">
        <v>0</v>
      </c>
      <c r="U615">
        <v>3331408</v>
      </c>
      <c r="V615">
        <v>1388087</v>
      </c>
      <c r="W615">
        <v>1943321</v>
      </c>
      <c r="X615">
        <v>0</v>
      </c>
      <c r="Y615" t="s">
        <v>2520</v>
      </c>
    </row>
    <row r="616" spans="1:25" x14ac:dyDescent="0.25">
      <c r="A616">
        <v>615</v>
      </c>
      <c r="B616">
        <v>70446</v>
      </c>
      <c r="C616">
        <v>0</v>
      </c>
      <c r="D616">
        <v>0</v>
      </c>
      <c r="E616" t="s">
        <v>2114</v>
      </c>
      <c r="F616" t="s">
        <v>2115</v>
      </c>
      <c r="G616">
        <v>1</v>
      </c>
      <c r="H616" s="6">
        <v>489659</v>
      </c>
      <c r="I616" s="7">
        <v>46162</v>
      </c>
      <c r="K616" t="s">
        <v>80</v>
      </c>
      <c r="L616" t="s">
        <v>40</v>
      </c>
      <c r="M616" t="s">
        <v>5</v>
      </c>
      <c r="N616" t="s">
        <v>41</v>
      </c>
      <c r="O616" t="s">
        <v>57</v>
      </c>
      <c r="P616" t="s">
        <v>2519</v>
      </c>
      <c r="Q616">
        <v>6.8</v>
      </c>
      <c r="R616">
        <v>0</v>
      </c>
      <c r="S616">
        <v>0</v>
      </c>
      <c r="U616">
        <v>33297</v>
      </c>
      <c r="V616">
        <v>33297</v>
      </c>
      <c r="W616">
        <v>0</v>
      </c>
      <c r="X616">
        <v>0</v>
      </c>
      <c r="Y616" t="s">
        <v>81</v>
      </c>
    </row>
    <row r="617" spans="1:25" x14ac:dyDescent="0.25">
      <c r="A617">
        <v>616</v>
      </c>
      <c r="B617">
        <v>70426</v>
      </c>
      <c r="C617">
        <v>0</v>
      </c>
      <c r="D617">
        <v>0</v>
      </c>
      <c r="E617" t="s">
        <v>181</v>
      </c>
      <c r="F617" t="s">
        <v>182</v>
      </c>
      <c r="G617">
        <v>1</v>
      </c>
      <c r="H617" s="6">
        <v>986494</v>
      </c>
      <c r="I617" s="7">
        <v>46162</v>
      </c>
      <c r="K617">
        <v>15</v>
      </c>
      <c r="L617" t="s">
        <v>40</v>
      </c>
      <c r="M617" t="s">
        <v>3</v>
      </c>
      <c r="N617" t="s">
        <v>41</v>
      </c>
      <c r="O617" t="s">
        <v>51</v>
      </c>
      <c r="P617" t="s">
        <v>2519</v>
      </c>
      <c r="Q617">
        <v>10</v>
      </c>
      <c r="R617">
        <v>5</v>
      </c>
      <c r="S617">
        <v>0</v>
      </c>
      <c r="U617">
        <v>147974</v>
      </c>
      <c r="V617">
        <v>98649</v>
      </c>
      <c r="W617">
        <v>49325</v>
      </c>
      <c r="X617">
        <v>0</v>
      </c>
      <c r="Y617" t="s">
        <v>72</v>
      </c>
    </row>
    <row r="618" spans="1:25" x14ac:dyDescent="0.25">
      <c r="A618">
        <v>617</v>
      </c>
      <c r="B618">
        <v>70424</v>
      </c>
      <c r="C618">
        <v>0</v>
      </c>
      <c r="D618">
        <v>0</v>
      </c>
      <c r="E618" t="s">
        <v>2624</v>
      </c>
      <c r="F618" t="s">
        <v>2625</v>
      </c>
      <c r="G618">
        <v>1</v>
      </c>
      <c r="H618" s="6">
        <v>18400000</v>
      </c>
      <c r="I618" s="7">
        <v>46162</v>
      </c>
      <c r="K618">
        <v>15</v>
      </c>
      <c r="L618" t="s">
        <v>40</v>
      </c>
      <c r="M618" t="s">
        <v>5</v>
      </c>
      <c r="N618" t="s">
        <v>41</v>
      </c>
      <c r="O618" t="s">
        <v>57</v>
      </c>
      <c r="P618" t="s">
        <v>2519</v>
      </c>
      <c r="Q618">
        <v>7</v>
      </c>
      <c r="R618">
        <v>8</v>
      </c>
      <c r="S618">
        <v>0</v>
      </c>
      <c r="U618">
        <v>2760000</v>
      </c>
      <c r="V618">
        <v>1288000</v>
      </c>
      <c r="W618">
        <v>1472000</v>
      </c>
      <c r="X618">
        <v>0</v>
      </c>
      <c r="Y618" t="s">
        <v>48</v>
      </c>
    </row>
    <row r="619" spans="1:25" x14ac:dyDescent="0.25">
      <c r="A619">
        <v>618</v>
      </c>
      <c r="B619">
        <v>70419</v>
      </c>
      <c r="C619">
        <v>0</v>
      </c>
      <c r="D619">
        <v>0</v>
      </c>
      <c r="E619" t="s">
        <v>2445</v>
      </c>
      <c r="F619" t="s">
        <v>2446</v>
      </c>
      <c r="G619">
        <v>1</v>
      </c>
      <c r="H619" s="6">
        <v>10000000</v>
      </c>
      <c r="I619" s="7">
        <v>46162</v>
      </c>
      <c r="K619">
        <v>15</v>
      </c>
      <c r="L619" t="s">
        <v>40</v>
      </c>
      <c r="M619" t="s">
        <v>5</v>
      </c>
      <c r="N619" t="s">
        <v>41</v>
      </c>
      <c r="O619" t="s">
        <v>47</v>
      </c>
      <c r="P619" t="s">
        <v>2519</v>
      </c>
      <c r="Q619">
        <v>5</v>
      </c>
      <c r="R619">
        <v>10</v>
      </c>
      <c r="S619">
        <v>0</v>
      </c>
      <c r="U619">
        <v>1500000</v>
      </c>
      <c r="V619">
        <v>500000</v>
      </c>
      <c r="W619">
        <v>1000000</v>
      </c>
      <c r="X619">
        <v>0</v>
      </c>
      <c r="Y619" t="s">
        <v>48</v>
      </c>
    </row>
    <row r="620" spans="1:25" x14ac:dyDescent="0.25">
      <c r="A620">
        <v>619</v>
      </c>
      <c r="B620">
        <v>70420</v>
      </c>
      <c r="C620">
        <v>0</v>
      </c>
      <c r="D620">
        <v>0</v>
      </c>
      <c r="E620" t="s">
        <v>2493</v>
      </c>
      <c r="F620" t="s">
        <v>2494</v>
      </c>
      <c r="G620">
        <v>1</v>
      </c>
      <c r="H620" s="6">
        <v>1000000</v>
      </c>
      <c r="I620" s="7">
        <v>46162</v>
      </c>
      <c r="K620">
        <v>15</v>
      </c>
      <c r="L620" t="s">
        <v>40</v>
      </c>
      <c r="M620" t="s">
        <v>5</v>
      </c>
      <c r="N620" t="s">
        <v>41</v>
      </c>
      <c r="O620" t="s">
        <v>47</v>
      </c>
      <c r="P620" t="s">
        <v>2519</v>
      </c>
      <c r="Q620">
        <v>5</v>
      </c>
      <c r="R620">
        <v>10</v>
      </c>
      <c r="S620">
        <v>0</v>
      </c>
      <c r="U620">
        <v>150000</v>
      </c>
      <c r="V620">
        <v>50000</v>
      </c>
      <c r="W620">
        <v>100000</v>
      </c>
      <c r="X620">
        <v>0</v>
      </c>
      <c r="Y620" t="s">
        <v>48</v>
      </c>
    </row>
    <row r="621" spans="1:25" x14ac:dyDescent="0.25">
      <c r="A621">
        <v>620</v>
      </c>
      <c r="B621">
        <v>70421</v>
      </c>
      <c r="C621">
        <v>0</v>
      </c>
      <c r="D621">
        <v>0</v>
      </c>
      <c r="E621" t="s">
        <v>2475</v>
      </c>
      <c r="F621" t="s">
        <v>2476</v>
      </c>
      <c r="G621">
        <v>1</v>
      </c>
      <c r="H621" s="6">
        <v>1000000</v>
      </c>
      <c r="I621" s="7">
        <v>46162</v>
      </c>
      <c r="K621">
        <v>15</v>
      </c>
      <c r="L621" t="s">
        <v>40</v>
      </c>
      <c r="M621" t="s">
        <v>5</v>
      </c>
      <c r="N621" t="s">
        <v>41</v>
      </c>
      <c r="O621" t="s">
        <v>47</v>
      </c>
      <c r="P621" t="s">
        <v>2519</v>
      </c>
      <c r="Q621">
        <v>5</v>
      </c>
      <c r="R621">
        <v>10</v>
      </c>
      <c r="S621">
        <v>0</v>
      </c>
      <c r="U621">
        <v>150000</v>
      </c>
      <c r="V621">
        <v>50000</v>
      </c>
      <c r="W621">
        <v>100000</v>
      </c>
      <c r="X621">
        <v>0</v>
      </c>
      <c r="Y621" t="s">
        <v>48</v>
      </c>
    </row>
    <row r="622" spans="1:25" x14ac:dyDescent="0.25">
      <c r="A622">
        <v>621</v>
      </c>
      <c r="B622">
        <v>70422</v>
      </c>
      <c r="C622">
        <v>0</v>
      </c>
      <c r="D622">
        <v>0</v>
      </c>
      <c r="E622" t="s">
        <v>1700</v>
      </c>
      <c r="F622" t="s">
        <v>1701</v>
      </c>
      <c r="G622">
        <v>1</v>
      </c>
      <c r="H622" s="6">
        <v>3000000</v>
      </c>
      <c r="I622" s="7">
        <v>46162</v>
      </c>
      <c r="K622">
        <v>15</v>
      </c>
      <c r="L622" t="s">
        <v>40</v>
      </c>
      <c r="M622" t="s">
        <v>5</v>
      </c>
      <c r="N622" t="s">
        <v>41</v>
      </c>
      <c r="O622" t="s">
        <v>47</v>
      </c>
      <c r="P622" t="s">
        <v>2519</v>
      </c>
      <c r="Q622">
        <v>5</v>
      </c>
      <c r="R622">
        <v>10</v>
      </c>
      <c r="S622">
        <v>0</v>
      </c>
      <c r="U622">
        <v>450000</v>
      </c>
      <c r="V622">
        <v>150000</v>
      </c>
      <c r="W622">
        <v>300000</v>
      </c>
      <c r="X622">
        <v>0</v>
      </c>
      <c r="Y622" t="s">
        <v>48</v>
      </c>
    </row>
    <row r="623" spans="1:25" x14ac:dyDescent="0.25">
      <c r="A623">
        <v>622</v>
      </c>
      <c r="B623">
        <v>70447</v>
      </c>
      <c r="C623">
        <v>0</v>
      </c>
      <c r="D623">
        <v>0</v>
      </c>
      <c r="E623" t="s">
        <v>279</v>
      </c>
      <c r="F623" t="s">
        <v>280</v>
      </c>
      <c r="G623">
        <v>1</v>
      </c>
      <c r="H623" s="6">
        <v>27027273</v>
      </c>
      <c r="I623" s="7">
        <v>46162</v>
      </c>
      <c r="K623" t="s">
        <v>80</v>
      </c>
      <c r="L623" t="s">
        <v>40</v>
      </c>
      <c r="M623" t="s">
        <v>5</v>
      </c>
      <c r="N623" t="s">
        <v>41</v>
      </c>
      <c r="O623" t="s">
        <v>57</v>
      </c>
      <c r="P623" t="s">
        <v>2519</v>
      </c>
      <c r="Q623">
        <v>6.8</v>
      </c>
      <c r="R623">
        <v>0</v>
      </c>
      <c r="S623">
        <v>0</v>
      </c>
      <c r="U623">
        <v>1837855</v>
      </c>
      <c r="V623">
        <v>1837855</v>
      </c>
      <c r="W623">
        <v>0</v>
      </c>
      <c r="X623">
        <v>0</v>
      </c>
      <c r="Y623" t="s">
        <v>81</v>
      </c>
    </row>
    <row r="624" spans="1:25" x14ac:dyDescent="0.25">
      <c r="A624">
        <v>623</v>
      </c>
      <c r="B624">
        <v>70418</v>
      </c>
      <c r="C624">
        <v>0</v>
      </c>
      <c r="D624">
        <v>0</v>
      </c>
      <c r="E624" t="s">
        <v>877</v>
      </c>
      <c r="F624" t="s">
        <v>878</v>
      </c>
      <c r="G624">
        <v>1</v>
      </c>
      <c r="H624" s="6">
        <v>7000000</v>
      </c>
      <c r="I624" s="7">
        <v>46162</v>
      </c>
      <c r="K624" t="s">
        <v>879</v>
      </c>
      <c r="L624" t="s">
        <v>40</v>
      </c>
      <c r="M624" t="s">
        <v>5</v>
      </c>
      <c r="N624" t="s">
        <v>41</v>
      </c>
      <c r="O624" t="s">
        <v>57</v>
      </c>
      <c r="P624" t="s">
        <v>2519</v>
      </c>
      <c r="Q624">
        <v>8.5</v>
      </c>
      <c r="R624">
        <v>0</v>
      </c>
      <c r="S624">
        <v>0</v>
      </c>
      <c r="U624">
        <v>595000</v>
      </c>
      <c r="V624">
        <v>595000</v>
      </c>
      <c r="W624">
        <v>0</v>
      </c>
      <c r="X624">
        <v>0</v>
      </c>
      <c r="Y624" t="s">
        <v>48</v>
      </c>
    </row>
    <row r="625" spans="1:25" x14ac:dyDescent="0.25">
      <c r="A625">
        <v>624</v>
      </c>
      <c r="B625">
        <v>70423</v>
      </c>
      <c r="C625">
        <v>0</v>
      </c>
      <c r="D625">
        <v>0</v>
      </c>
      <c r="E625" t="s">
        <v>1702</v>
      </c>
      <c r="F625" t="s">
        <v>1703</v>
      </c>
      <c r="G625">
        <v>1</v>
      </c>
      <c r="H625" s="6">
        <v>10000000</v>
      </c>
      <c r="I625" s="7">
        <v>46162</v>
      </c>
      <c r="K625">
        <v>15</v>
      </c>
      <c r="L625" t="s">
        <v>40</v>
      </c>
      <c r="M625" t="s">
        <v>5</v>
      </c>
      <c r="N625" t="s">
        <v>41</v>
      </c>
      <c r="O625" t="s">
        <v>47</v>
      </c>
      <c r="P625" t="s">
        <v>2519</v>
      </c>
      <c r="Q625">
        <v>5</v>
      </c>
      <c r="R625">
        <v>10</v>
      </c>
      <c r="S625">
        <v>0</v>
      </c>
      <c r="U625">
        <v>1500000</v>
      </c>
      <c r="V625">
        <v>500000</v>
      </c>
      <c r="W625">
        <v>1000000</v>
      </c>
      <c r="X625">
        <v>0</v>
      </c>
      <c r="Y625" t="s">
        <v>48</v>
      </c>
    </row>
    <row r="626" spans="1:25" x14ac:dyDescent="0.25">
      <c r="A626">
        <v>625</v>
      </c>
      <c r="B626">
        <v>70430</v>
      </c>
      <c r="C626">
        <v>0</v>
      </c>
      <c r="D626">
        <v>0</v>
      </c>
      <c r="E626" t="s">
        <v>313</v>
      </c>
      <c r="F626" t="s">
        <v>314</v>
      </c>
      <c r="G626">
        <v>1</v>
      </c>
      <c r="H626" s="6">
        <v>1680881</v>
      </c>
      <c r="I626" s="7">
        <v>46162</v>
      </c>
      <c r="K626">
        <v>15</v>
      </c>
      <c r="L626" t="s">
        <v>40</v>
      </c>
      <c r="M626" t="s">
        <v>3</v>
      </c>
      <c r="N626" t="s">
        <v>41</v>
      </c>
      <c r="O626" t="s">
        <v>51</v>
      </c>
      <c r="P626" t="s">
        <v>2519</v>
      </c>
      <c r="Q626">
        <v>10</v>
      </c>
      <c r="R626">
        <v>5</v>
      </c>
      <c r="S626">
        <v>0</v>
      </c>
      <c r="U626">
        <v>252132</v>
      </c>
      <c r="V626">
        <v>168088</v>
      </c>
      <c r="W626">
        <v>84044</v>
      </c>
      <c r="X626">
        <v>0</v>
      </c>
      <c r="Y626" t="s">
        <v>109</v>
      </c>
    </row>
    <row r="627" spans="1:25" x14ac:dyDescent="0.25">
      <c r="A627">
        <v>626</v>
      </c>
      <c r="B627">
        <v>70429</v>
      </c>
      <c r="C627">
        <v>0</v>
      </c>
      <c r="D627">
        <v>0</v>
      </c>
      <c r="E627" t="s">
        <v>391</v>
      </c>
      <c r="F627" t="s">
        <v>392</v>
      </c>
      <c r="G627">
        <v>1</v>
      </c>
      <c r="H627" s="6">
        <v>711336</v>
      </c>
      <c r="I627" s="7">
        <v>46162</v>
      </c>
      <c r="K627">
        <v>15</v>
      </c>
      <c r="L627" t="s">
        <v>40</v>
      </c>
      <c r="M627" t="s">
        <v>3</v>
      </c>
      <c r="N627" t="s">
        <v>41</v>
      </c>
      <c r="O627" t="s">
        <v>51</v>
      </c>
      <c r="P627" t="s">
        <v>2519</v>
      </c>
      <c r="Q627">
        <v>10</v>
      </c>
      <c r="R627">
        <v>5</v>
      </c>
      <c r="S627">
        <v>0</v>
      </c>
      <c r="U627">
        <v>106700</v>
      </c>
      <c r="V627">
        <v>71134</v>
      </c>
      <c r="W627">
        <v>35567</v>
      </c>
      <c r="X627">
        <v>0</v>
      </c>
      <c r="Y627" t="s">
        <v>72</v>
      </c>
    </row>
    <row r="628" spans="1:25" x14ac:dyDescent="0.25">
      <c r="A628">
        <v>627</v>
      </c>
      <c r="B628">
        <v>70428</v>
      </c>
      <c r="C628">
        <v>0</v>
      </c>
      <c r="D628">
        <v>0</v>
      </c>
      <c r="E628" t="s">
        <v>386</v>
      </c>
      <c r="F628" t="s">
        <v>387</v>
      </c>
      <c r="G628">
        <v>1</v>
      </c>
      <c r="H628" s="6">
        <v>329629</v>
      </c>
      <c r="I628" s="7">
        <v>46162</v>
      </c>
      <c r="K628">
        <v>15</v>
      </c>
      <c r="L628" t="s">
        <v>40</v>
      </c>
      <c r="M628" t="s">
        <v>3</v>
      </c>
      <c r="N628" t="s">
        <v>41</v>
      </c>
      <c r="O628" t="s">
        <v>51</v>
      </c>
      <c r="P628" t="s">
        <v>2519</v>
      </c>
      <c r="Q628">
        <v>10</v>
      </c>
      <c r="R628">
        <v>5</v>
      </c>
      <c r="S628">
        <v>0</v>
      </c>
      <c r="U628">
        <v>49444</v>
      </c>
      <c r="V628">
        <v>32963</v>
      </c>
      <c r="W628">
        <v>16481</v>
      </c>
      <c r="X628">
        <v>0</v>
      </c>
      <c r="Y628" t="s">
        <v>72</v>
      </c>
    </row>
    <row r="629" spans="1:25" x14ac:dyDescent="0.25">
      <c r="A629">
        <v>628</v>
      </c>
      <c r="B629">
        <v>70427</v>
      </c>
      <c r="C629">
        <v>0</v>
      </c>
      <c r="D629">
        <v>0</v>
      </c>
      <c r="E629" t="s">
        <v>384</v>
      </c>
      <c r="F629" t="s">
        <v>385</v>
      </c>
      <c r="G629">
        <v>1</v>
      </c>
      <c r="H629" s="6">
        <v>1874385</v>
      </c>
      <c r="I629" s="7">
        <v>46162</v>
      </c>
      <c r="K629">
        <v>15</v>
      </c>
      <c r="L629" t="s">
        <v>40</v>
      </c>
      <c r="M629" t="s">
        <v>3</v>
      </c>
      <c r="N629" t="s">
        <v>41</v>
      </c>
      <c r="O629" t="s">
        <v>51</v>
      </c>
      <c r="P629" t="s">
        <v>2519</v>
      </c>
      <c r="Q629">
        <v>10</v>
      </c>
      <c r="R629">
        <v>5</v>
      </c>
      <c r="S629">
        <v>0</v>
      </c>
      <c r="U629">
        <v>281158</v>
      </c>
      <c r="V629">
        <v>187438</v>
      </c>
      <c r="W629">
        <v>93719</v>
      </c>
      <c r="X629">
        <v>0</v>
      </c>
      <c r="Y629" t="s">
        <v>72</v>
      </c>
    </row>
    <row r="630" spans="1:25" x14ac:dyDescent="0.25">
      <c r="A630">
        <v>629</v>
      </c>
      <c r="B630">
        <v>70417</v>
      </c>
      <c r="C630">
        <v>0</v>
      </c>
      <c r="D630">
        <v>0</v>
      </c>
      <c r="E630" t="s">
        <v>606</v>
      </c>
      <c r="F630" t="s">
        <v>607</v>
      </c>
      <c r="G630">
        <v>1</v>
      </c>
      <c r="H630" s="6">
        <v>7281357</v>
      </c>
      <c r="I630" s="7">
        <v>46161</v>
      </c>
      <c r="K630">
        <v>14</v>
      </c>
      <c r="L630" t="s">
        <v>40</v>
      </c>
      <c r="M630" t="s">
        <v>5</v>
      </c>
      <c r="N630" t="s">
        <v>41</v>
      </c>
      <c r="O630" t="s">
        <v>57</v>
      </c>
      <c r="P630" t="s">
        <v>2519</v>
      </c>
      <c r="Q630">
        <v>9</v>
      </c>
      <c r="R630">
        <v>5</v>
      </c>
      <c r="S630">
        <v>0</v>
      </c>
      <c r="U630">
        <v>1019390</v>
      </c>
      <c r="V630">
        <v>655322</v>
      </c>
      <c r="W630">
        <v>364068</v>
      </c>
      <c r="X630">
        <v>0</v>
      </c>
      <c r="Y630" t="s">
        <v>48</v>
      </c>
    </row>
    <row r="631" spans="1:25" x14ac:dyDescent="0.25">
      <c r="A631">
        <v>630</v>
      </c>
      <c r="B631">
        <v>70406</v>
      </c>
      <c r="C631">
        <v>0</v>
      </c>
      <c r="D631">
        <v>0</v>
      </c>
      <c r="E631" t="s">
        <v>1175</v>
      </c>
      <c r="F631" t="s">
        <v>1176</v>
      </c>
      <c r="G631">
        <v>1</v>
      </c>
      <c r="H631" s="6">
        <v>182502</v>
      </c>
      <c r="I631" s="7">
        <v>46161</v>
      </c>
      <c r="K631">
        <v>5</v>
      </c>
      <c r="L631" t="s">
        <v>40</v>
      </c>
      <c r="M631" t="s">
        <v>9</v>
      </c>
      <c r="N631" t="s">
        <v>41</v>
      </c>
      <c r="O631" t="s">
        <v>42</v>
      </c>
      <c r="P631" t="s">
        <v>2519</v>
      </c>
      <c r="Q631">
        <v>5</v>
      </c>
      <c r="R631">
        <v>0</v>
      </c>
      <c r="S631">
        <v>0</v>
      </c>
      <c r="U631">
        <v>9125</v>
      </c>
      <c r="V631">
        <v>9125</v>
      </c>
      <c r="W631">
        <v>0</v>
      </c>
      <c r="X631">
        <v>0</v>
      </c>
      <c r="Y631" t="s">
        <v>44</v>
      </c>
    </row>
    <row r="632" spans="1:25" x14ac:dyDescent="0.25">
      <c r="A632">
        <v>631</v>
      </c>
      <c r="B632">
        <v>70407</v>
      </c>
      <c r="C632">
        <v>0</v>
      </c>
      <c r="D632">
        <v>0</v>
      </c>
      <c r="E632" t="s">
        <v>2626</v>
      </c>
      <c r="F632" t="s">
        <v>2627</v>
      </c>
      <c r="G632">
        <v>1</v>
      </c>
      <c r="H632" s="6">
        <v>25278</v>
      </c>
      <c r="I632" s="7">
        <v>46161</v>
      </c>
      <c r="K632">
        <v>5</v>
      </c>
      <c r="L632" t="s">
        <v>40</v>
      </c>
      <c r="M632" t="s">
        <v>9</v>
      </c>
      <c r="N632" t="s">
        <v>41</v>
      </c>
      <c r="O632" t="s">
        <v>42</v>
      </c>
      <c r="P632" t="s">
        <v>2519</v>
      </c>
      <c r="Q632">
        <v>5</v>
      </c>
      <c r="R632">
        <v>0</v>
      </c>
      <c r="S632">
        <v>0</v>
      </c>
      <c r="U632">
        <v>1264</v>
      </c>
      <c r="V632">
        <v>1264</v>
      </c>
      <c r="W632">
        <v>0</v>
      </c>
      <c r="X632">
        <v>0</v>
      </c>
      <c r="Y632" t="s">
        <v>2086</v>
      </c>
    </row>
    <row r="633" spans="1:25" x14ac:dyDescent="0.25">
      <c r="A633">
        <v>632</v>
      </c>
      <c r="B633">
        <v>70405</v>
      </c>
      <c r="C633">
        <v>0</v>
      </c>
      <c r="D633">
        <v>0</v>
      </c>
      <c r="E633" t="s">
        <v>2309</v>
      </c>
      <c r="F633" t="s">
        <v>2310</v>
      </c>
      <c r="G633">
        <v>1</v>
      </c>
      <c r="H633" s="6">
        <v>17282316</v>
      </c>
      <c r="I633" s="7">
        <v>46161</v>
      </c>
      <c r="K633">
        <v>5</v>
      </c>
      <c r="L633" t="s">
        <v>40</v>
      </c>
      <c r="M633" t="s">
        <v>5</v>
      </c>
      <c r="N633" t="s">
        <v>41</v>
      </c>
      <c r="O633" t="s">
        <v>47</v>
      </c>
      <c r="P633" t="s">
        <v>2519</v>
      </c>
      <c r="Q633">
        <v>5</v>
      </c>
      <c r="R633">
        <v>0</v>
      </c>
      <c r="S633">
        <v>0</v>
      </c>
      <c r="U633">
        <v>864116</v>
      </c>
      <c r="V633">
        <v>864116</v>
      </c>
      <c r="W633">
        <v>0</v>
      </c>
      <c r="X633">
        <v>0</v>
      </c>
      <c r="Y633" t="s">
        <v>2086</v>
      </c>
    </row>
    <row r="634" spans="1:25" x14ac:dyDescent="0.25">
      <c r="A634">
        <v>633</v>
      </c>
      <c r="B634">
        <v>70409</v>
      </c>
      <c r="C634">
        <v>0</v>
      </c>
      <c r="D634">
        <v>0</v>
      </c>
      <c r="E634" t="s">
        <v>1216</v>
      </c>
      <c r="F634" t="s">
        <v>1217</v>
      </c>
      <c r="G634">
        <v>1</v>
      </c>
      <c r="H634" s="6">
        <v>1711130</v>
      </c>
      <c r="I634" s="7">
        <v>46161</v>
      </c>
      <c r="K634">
        <v>5</v>
      </c>
      <c r="L634" t="s">
        <v>40</v>
      </c>
      <c r="M634" t="s">
        <v>9</v>
      </c>
      <c r="N634" t="s">
        <v>41</v>
      </c>
      <c r="O634" t="s">
        <v>42</v>
      </c>
      <c r="P634" t="s">
        <v>2519</v>
      </c>
      <c r="Q634">
        <v>5</v>
      </c>
      <c r="R634">
        <v>0</v>
      </c>
      <c r="S634">
        <v>0</v>
      </c>
      <c r="U634">
        <v>85557</v>
      </c>
      <c r="V634">
        <v>85556</v>
      </c>
      <c r="W634">
        <v>0</v>
      </c>
      <c r="X634">
        <v>0</v>
      </c>
      <c r="Y634" t="s">
        <v>112</v>
      </c>
    </row>
    <row r="635" spans="1:25" x14ac:dyDescent="0.25">
      <c r="A635">
        <v>634</v>
      </c>
      <c r="B635">
        <v>70408</v>
      </c>
      <c r="C635">
        <v>0</v>
      </c>
      <c r="D635">
        <v>0</v>
      </c>
      <c r="E635" t="s">
        <v>1196</v>
      </c>
      <c r="F635" t="s">
        <v>1197</v>
      </c>
      <c r="G635">
        <v>1</v>
      </c>
      <c r="H635" s="6">
        <v>6646267</v>
      </c>
      <c r="I635" s="7">
        <v>46161</v>
      </c>
      <c r="K635">
        <v>5</v>
      </c>
      <c r="L635" t="s">
        <v>40</v>
      </c>
      <c r="M635" t="s">
        <v>9</v>
      </c>
      <c r="N635" t="s">
        <v>41</v>
      </c>
      <c r="O635" t="s">
        <v>42</v>
      </c>
      <c r="P635" t="s">
        <v>2519</v>
      </c>
      <c r="Q635">
        <v>5</v>
      </c>
      <c r="R635">
        <v>0</v>
      </c>
      <c r="S635">
        <v>0</v>
      </c>
      <c r="U635">
        <v>332313</v>
      </c>
      <c r="V635">
        <v>332313</v>
      </c>
      <c r="W635">
        <v>0</v>
      </c>
      <c r="X635">
        <v>0</v>
      </c>
      <c r="Y635" t="s">
        <v>112</v>
      </c>
    </row>
    <row r="636" spans="1:25" x14ac:dyDescent="0.25">
      <c r="A636">
        <v>635</v>
      </c>
      <c r="B636">
        <v>70412</v>
      </c>
      <c r="C636">
        <v>0</v>
      </c>
      <c r="D636">
        <v>0</v>
      </c>
      <c r="E636" t="s">
        <v>1250</v>
      </c>
      <c r="F636" t="s">
        <v>1251</v>
      </c>
      <c r="G636">
        <v>1</v>
      </c>
      <c r="H636" s="6">
        <v>2238109</v>
      </c>
      <c r="I636" s="7">
        <v>46161</v>
      </c>
      <c r="K636">
        <v>5</v>
      </c>
      <c r="L636" t="s">
        <v>40</v>
      </c>
      <c r="M636" t="s">
        <v>9</v>
      </c>
      <c r="N636" t="s">
        <v>41</v>
      </c>
      <c r="O636" t="s">
        <v>42</v>
      </c>
      <c r="P636" t="s">
        <v>2519</v>
      </c>
      <c r="Q636">
        <v>5</v>
      </c>
      <c r="R636">
        <v>0</v>
      </c>
      <c r="S636">
        <v>0</v>
      </c>
      <c r="U636">
        <v>111905</v>
      </c>
      <c r="V636">
        <v>111905</v>
      </c>
      <c r="W636">
        <v>0</v>
      </c>
      <c r="X636">
        <v>0</v>
      </c>
      <c r="Y636" t="s">
        <v>44</v>
      </c>
    </row>
    <row r="637" spans="1:25" x14ac:dyDescent="0.25">
      <c r="A637">
        <v>636</v>
      </c>
      <c r="B637">
        <v>70411</v>
      </c>
      <c r="C637">
        <v>0</v>
      </c>
      <c r="D637">
        <v>0</v>
      </c>
      <c r="E637" t="s">
        <v>1276</v>
      </c>
      <c r="F637" t="s">
        <v>1277</v>
      </c>
      <c r="G637">
        <v>1</v>
      </c>
      <c r="H637" s="6">
        <v>4162946</v>
      </c>
      <c r="I637" s="7">
        <v>46161</v>
      </c>
      <c r="K637">
        <v>5</v>
      </c>
      <c r="L637" t="s">
        <v>40</v>
      </c>
      <c r="M637" t="s">
        <v>9</v>
      </c>
      <c r="N637" t="s">
        <v>41</v>
      </c>
      <c r="O637" t="s">
        <v>42</v>
      </c>
      <c r="P637" t="s">
        <v>2519</v>
      </c>
      <c r="Q637">
        <v>5</v>
      </c>
      <c r="R637">
        <v>0</v>
      </c>
      <c r="S637">
        <v>0</v>
      </c>
      <c r="U637">
        <v>208147</v>
      </c>
      <c r="V637">
        <v>208147</v>
      </c>
      <c r="W637">
        <v>0</v>
      </c>
      <c r="X637">
        <v>0</v>
      </c>
      <c r="Y637" t="s">
        <v>44</v>
      </c>
    </row>
    <row r="638" spans="1:25" x14ac:dyDescent="0.25">
      <c r="A638">
        <v>637</v>
      </c>
      <c r="B638">
        <v>70410</v>
      </c>
      <c r="C638">
        <v>0</v>
      </c>
      <c r="D638">
        <v>0</v>
      </c>
      <c r="E638" t="s">
        <v>1272</v>
      </c>
      <c r="F638" t="s">
        <v>1273</v>
      </c>
      <c r="G638">
        <v>1</v>
      </c>
      <c r="H638" s="6">
        <v>1412494</v>
      </c>
      <c r="I638" s="7">
        <v>46161</v>
      </c>
      <c r="K638">
        <v>5</v>
      </c>
      <c r="L638" t="s">
        <v>40</v>
      </c>
      <c r="M638" t="s">
        <v>9</v>
      </c>
      <c r="N638" t="s">
        <v>41</v>
      </c>
      <c r="O638" t="s">
        <v>42</v>
      </c>
      <c r="P638" t="s">
        <v>2519</v>
      </c>
      <c r="Q638">
        <v>5</v>
      </c>
      <c r="R638">
        <v>0</v>
      </c>
      <c r="S638">
        <v>0</v>
      </c>
      <c r="U638">
        <v>70625</v>
      </c>
      <c r="V638">
        <v>70625</v>
      </c>
      <c r="W638">
        <v>0</v>
      </c>
      <c r="X638">
        <v>0</v>
      </c>
      <c r="Y638" t="s">
        <v>44</v>
      </c>
    </row>
    <row r="639" spans="1:25" x14ac:dyDescent="0.25">
      <c r="A639">
        <v>638</v>
      </c>
      <c r="B639">
        <v>70413</v>
      </c>
      <c r="C639">
        <v>0</v>
      </c>
      <c r="D639">
        <v>0</v>
      </c>
      <c r="E639" t="s">
        <v>1254</v>
      </c>
      <c r="F639" t="s">
        <v>1255</v>
      </c>
      <c r="G639">
        <v>1</v>
      </c>
      <c r="H639" s="6">
        <v>1442585</v>
      </c>
      <c r="I639" s="7">
        <v>46161</v>
      </c>
      <c r="K639">
        <v>5</v>
      </c>
      <c r="L639" t="s">
        <v>40</v>
      </c>
      <c r="M639" t="s">
        <v>9</v>
      </c>
      <c r="N639" t="s">
        <v>41</v>
      </c>
      <c r="O639" t="s">
        <v>42</v>
      </c>
      <c r="P639" t="s">
        <v>2519</v>
      </c>
      <c r="Q639">
        <v>5</v>
      </c>
      <c r="R639">
        <v>0</v>
      </c>
      <c r="S639">
        <v>0</v>
      </c>
      <c r="U639">
        <v>72129</v>
      </c>
      <c r="V639">
        <v>72129</v>
      </c>
      <c r="W639">
        <v>0</v>
      </c>
      <c r="X639">
        <v>0</v>
      </c>
      <c r="Y639" t="s">
        <v>44</v>
      </c>
    </row>
    <row r="640" spans="1:25" x14ac:dyDescent="0.25">
      <c r="A640">
        <v>639</v>
      </c>
      <c r="B640">
        <v>70414</v>
      </c>
      <c r="C640">
        <v>0</v>
      </c>
      <c r="D640">
        <v>0</v>
      </c>
      <c r="E640" t="s">
        <v>1256</v>
      </c>
      <c r="F640" t="s">
        <v>1257</v>
      </c>
      <c r="G640">
        <v>1</v>
      </c>
      <c r="H640" s="6">
        <v>1858057</v>
      </c>
      <c r="I640" s="7">
        <v>46161</v>
      </c>
      <c r="K640">
        <v>5</v>
      </c>
      <c r="L640" t="s">
        <v>40</v>
      </c>
      <c r="M640" t="s">
        <v>9</v>
      </c>
      <c r="N640" t="s">
        <v>41</v>
      </c>
      <c r="O640" t="s">
        <v>42</v>
      </c>
      <c r="P640" t="s">
        <v>2519</v>
      </c>
      <c r="Q640">
        <v>5</v>
      </c>
      <c r="R640">
        <v>0</v>
      </c>
      <c r="S640">
        <v>0</v>
      </c>
      <c r="U640">
        <v>92903</v>
      </c>
      <c r="V640">
        <v>92903</v>
      </c>
      <c r="W640">
        <v>0</v>
      </c>
      <c r="X640">
        <v>0</v>
      </c>
      <c r="Y640" t="s">
        <v>44</v>
      </c>
    </row>
    <row r="641" spans="1:25" x14ac:dyDescent="0.25">
      <c r="A641">
        <v>640</v>
      </c>
      <c r="B641">
        <v>70415</v>
      </c>
      <c r="C641">
        <v>0</v>
      </c>
      <c r="D641">
        <v>0</v>
      </c>
      <c r="E641" t="s">
        <v>1258</v>
      </c>
      <c r="F641" t="s">
        <v>1259</v>
      </c>
      <c r="G641">
        <v>1</v>
      </c>
      <c r="H641" s="6">
        <v>4453</v>
      </c>
      <c r="I641" s="7">
        <v>46161</v>
      </c>
      <c r="K641">
        <v>5</v>
      </c>
      <c r="L641" t="s">
        <v>40</v>
      </c>
      <c r="M641" t="s">
        <v>9</v>
      </c>
      <c r="N641" t="s">
        <v>41</v>
      </c>
      <c r="O641" t="s">
        <v>42</v>
      </c>
      <c r="P641" t="s">
        <v>2519</v>
      </c>
      <c r="Q641">
        <v>5</v>
      </c>
      <c r="R641">
        <v>0</v>
      </c>
      <c r="S641">
        <v>0</v>
      </c>
      <c r="U641">
        <v>223</v>
      </c>
      <c r="V641">
        <v>223</v>
      </c>
      <c r="W641">
        <v>0</v>
      </c>
      <c r="X641">
        <v>0</v>
      </c>
      <c r="Y641" t="s">
        <v>44</v>
      </c>
    </row>
    <row r="642" spans="1:25" x14ac:dyDescent="0.25">
      <c r="A642">
        <v>641</v>
      </c>
      <c r="B642">
        <v>70416</v>
      </c>
      <c r="C642">
        <v>0</v>
      </c>
      <c r="D642">
        <v>0</v>
      </c>
      <c r="E642" t="s">
        <v>1260</v>
      </c>
      <c r="F642" t="s">
        <v>1261</v>
      </c>
      <c r="G642">
        <v>1</v>
      </c>
      <c r="H642" s="6">
        <v>1676528</v>
      </c>
      <c r="I642" s="7">
        <v>46161</v>
      </c>
      <c r="K642">
        <v>5</v>
      </c>
      <c r="L642" t="s">
        <v>40</v>
      </c>
      <c r="M642" t="s">
        <v>9</v>
      </c>
      <c r="N642" t="s">
        <v>41</v>
      </c>
      <c r="O642" t="s">
        <v>42</v>
      </c>
      <c r="P642" t="s">
        <v>2519</v>
      </c>
      <c r="Q642">
        <v>5</v>
      </c>
      <c r="R642">
        <v>0</v>
      </c>
      <c r="S642">
        <v>0</v>
      </c>
      <c r="U642">
        <v>83826</v>
      </c>
      <c r="V642">
        <v>83826</v>
      </c>
      <c r="W642">
        <v>0</v>
      </c>
      <c r="X642">
        <v>0</v>
      </c>
      <c r="Y642" t="s">
        <v>44</v>
      </c>
    </row>
    <row r="643" spans="1:25" x14ac:dyDescent="0.25">
      <c r="A643">
        <v>642</v>
      </c>
      <c r="B643">
        <v>70399</v>
      </c>
      <c r="C643">
        <v>0</v>
      </c>
      <c r="D643">
        <v>0</v>
      </c>
      <c r="E643" t="s">
        <v>429</v>
      </c>
      <c r="F643" t="s">
        <v>430</v>
      </c>
      <c r="G643">
        <v>1</v>
      </c>
      <c r="H643" s="6">
        <v>4909427</v>
      </c>
      <c r="I643" s="7">
        <v>46160</v>
      </c>
      <c r="K643">
        <v>15</v>
      </c>
      <c r="L643" t="s">
        <v>40</v>
      </c>
      <c r="M643" t="s">
        <v>5</v>
      </c>
      <c r="N643" t="s">
        <v>41</v>
      </c>
      <c r="O643" t="s">
        <v>54</v>
      </c>
      <c r="P643" t="s">
        <v>2519</v>
      </c>
      <c r="Q643">
        <v>9</v>
      </c>
      <c r="R643">
        <v>6</v>
      </c>
      <c r="S643">
        <v>0</v>
      </c>
      <c r="U643">
        <v>736414</v>
      </c>
      <c r="V643">
        <v>441848</v>
      </c>
      <c r="W643">
        <v>294566</v>
      </c>
      <c r="X643">
        <v>0</v>
      </c>
      <c r="Y643" t="s">
        <v>48</v>
      </c>
    </row>
    <row r="644" spans="1:25" x14ac:dyDescent="0.25">
      <c r="A644">
        <v>643</v>
      </c>
      <c r="B644">
        <v>70263</v>
      </c>
      <c r="C644">
        <v>0</v>
      </c>
      <c r="D644">
        <v>0</v>
      </c>
      <c r="E644" t="s">
        <v>435</v>
      </c>
      <c r="F644" t="s">
        <v>436</v>
      </c>
      <c r="G644">
        <v>1</v>
      </c>
      <c r="H644" s="6">
        <v>7000000</v>
      </c>
      <c r="I644" s="7">
        <v>46160</v>
      </c>
      <c r="K644">
        <v>10</v>
      </c>
      <c r="L644" t="s">
        <v>40</v>
      </c>
      <c r="M644" t="s">
        <v>5</v>
      </c>
      <c r="N644" t="s">
        <v>41</v>
      </c>
      <c r="O644" t="s">
        <v>77</v>
      </c>
      <c r="P644" t="s">
        <v>2519</v>
      </c>
      <c r="Q644">
        <v>10</v>
      </c>
      <c r="R644">
        <v>0</v>
      </c>
      <c r="S644">
        <v>0</v>
      </c>
      <c r="U644">
        <v>700000</v>
      </c>
      <c r="V644">
        <v>700000</v>
      </c>
      <c r="W644">
        <v>0</v>
      </c>
      <c r="X644">
        <v>0</v>
      </c>
      <c r="Y644" t="s">
        <v>437</v>
      </c>
    </row>
    <row r="645" spans="1:25" x14ac:dyDescent="0.25">
      <c r="A645">
        <v>644</v>
      </c>
      <c r="B645">
        <v>70398</v>
      </c>
      <c r="C645">
        <v>0</v>
      </c>
      <c r="D645">
        <v>0</v>
      </c>
      <c r="E645" t="s">
        <v>1792</v>
      </c>
      <c r="F645" t="s">
        <v>1793</v>
      </c>
      <c r="G645">
        <v>1</v>
      </c>
      <c r="H645" s="6">
        <v>1271806</v>
      </c>
      <c r="I645" s="7">
        <v>46160</v>
      </c>
      <c r="K645">
        <v>15</v>
      </c>
      <c r="L645" t="s">
        <v>40</v>
      </c>
      <c r="M645" t="s">
        <v>5</v>
      </c>
      <c r="N645" t="s">
        <v>41</v>
      </c>
      <c r="O645" t="s">
        <v>54</v>
      </c>
      <c r="P645" t="s">
        <v>2519</v>
      </c>
      <c r="Q645">
        <v>9</v>
      </c>
      <c r="R645">
        <v>6</v>
      </c>
      <c r="S645">
        <v>0</v>
      </c>
      <c r="U645">
        <v>190771</v>
      </c>
      <c r="V645">
        <v>114463</v>
      </c>
      <c r="W645">
        <v>76308</v>
      </c>
      <c r="X645">
        <v>0</v>
      </c>
      <c r="Y645" t="s">
        <v>48</v>
      </c>
    </row>
    <row r="646" spans="1:25" x14ac:dyDescent="0.25">
      <c r="A646">
        <v>645</v>
      </c>
      <c r="B646">
        <v>70400</v>
      </c>
      <c r="C646">
        <v>0</v>
      </c>
      <c r="D646">
        <v>0</v>
      </c>
      <c r="E646" t="s">
        <v>1188</v>
      </c>
      <c r="F646" t="s">
        <v>1189</v>
      </c>
      <c r="G646">
        <v>1</v>
      </c>
      <c r="H646" s="6">
        <v>1281204</v>
      </c>
      <c r="I646" s="7">
        <v>46160</v>
      </c>
      <c r="K646">
        <v>5</v>
      </c>
      <c r="L646" t="s">
        <v>40</v>
      </c>
      <c r="M646" t="s">
        <v>9</v>
      </c>
      <c r="N646" t="s">
        <v>41</v>
      </c>
      <c r="O646" t="s">
        <v>42</v>
      </c>
      <c r="P646" t="s">
        <v>2519</v>
      </c>
      <c r="Q646">
        <v>5</v>
      </c>
      <c r="R646">
        <v>0</v>
      </c>
      <c r="S646">
        <v>0</v>
      </c>
      <c r="U646">
        <v>64060</v>
      </c>
      <c r="V646">
        <v>64060</v>
      </c>
      <c r="W646">
        <v>0</v>
      </c>
      <c r="X646">
        <v>0</v>
      </c>
      <c r="Y646" t="s">
        <v>44</v>
      </c>
    </row>
    <row r="647" spans="1:25" x14ac:dyDescent="0.25">
      <c r="A647">
        <v>646</v>
      </c>
      <c r="B647">
        <v>70401</v>
      </c>
      <c r="C647">
        <v>0</v>
      </c>
      <c r="D647">
        <v>0</v>
      </c>
      <c r="E647" t="s">
        <v>1190</v>
      </c>
      <c r="F647" t="s">
        <v>1191</v>
      </c>
      <c r="G647">
        <v>1</v>
      </c>
      <c r="H647" s="6">
        <v>240569</v>
      </c>
      <c r="I647" s="7">
        <v>46160</v>
      </c>
      <c r="K647">
        <v>5</v>
      </c>
      <c r="L647" t="s">
        <v>40</v>
      </c>
      <c r="M647" t="s">
        <v>9</v>
      </c>
      <c r="N647" t="s">
        <v>41</v>
      </c>
      <c r="O647" t="s">
        <v>42</v>
      </c>
      <c r="P647" t="s">
        <v>2519</v>
      </c>
      <c r="Q647">
        <v>5</v>
      </c>
      <c r="R647">
        <v>0</v>
      </c>
      <c r="S647">
        <v>0</v>
      </c>
      <c r="U647">
        <v>12028</v>
      </c>
      <c r="V647">
        <v>12028</v>
      </c>
      <c r="W647">
        <v>0</v>
      </c>
      <c r="X647">
        <v>0</v>
      </c>
      <c r="Y647" t="s">
        <v>44</v>
      </c>
    </row>
    <row r="648" spans="1:25" x14ac:dyDescent="0.25">
      <c r="A648">
        <v>647</v>
      </c>
      <c r="B648">
        <v>70395</v>
      </c>
      <c r="C648">
        <v>0</v>
      </c>
      <c r="D648">
        <v>0</v>
      </c>
      <c r="E648" t="s">
        <v>2297</v>
      </c>
      <c r="F648" t="s">
        <v>2298</v>
      </c>
      <c r="G648">
        <v>1</v>
      </c>
      <c r="H648" s="6">
        <v>853419</v>
      </c>
      <c r="I648" s="7">
        <v>46160</v>
      </c>
      <c r="K648">
        <v>6</v>
      </c>
      <c r="L648" t="s">
        <v>40</v>
      </c>
      <c r="M648" t="s">
        <v>5</v>
      </c>
      <c r="N648" t="s">
        <v>41</v>
      </c>
      <c r="O648" t="s">
        <v>57</v>
      </c>
      <c r="P648" t="s">
        <v>2519</v>
      </c>
      <c r="Q648">
        <v>6</v>
      </c>
      <c r="R648">
        <v>0</v>
      </c>
      <c r="S648">
        <v>0</v>
      </c>
      <c r="U648">
        <v>51205</v>
      </c>
      <c r="V648">
        <v>51205</v>
      </c>
      <c r="W648">
        <v>0</v>
      </c>
      <c r="X648">
        <v>0</v>
      </c>
      <c r="Y648" t="s">
        <v>48</v>
      </c>
    </row>
    <row r="649" spans="1:25" x14ac:dyDescent="0.25">
      <c r="A649">
        <v>648</v>
      </c>
      <c r="B649">
        <v>70396</v>
      </c>
      <c r="C649">
        <v>0</v>
      </c>
      <c r="D649">
        <v>0</v>
      </c>
      <c r="E649" t="s">
        <v>2297</v>
      </c>
      <c r="F649" t="s">
        <v>2298</v>
      </c>
      <c r="G649">
        <v>1</v>
      </c>
      <c r="H649" s="6">
        <v>7000000</v>
      </c>
      <c r="I649" s="7">
        <v>46160</v>
      </c>
      <c r="K649">
        <v>6</v>
      </c>
      <c r="L649" t="s">
        <v>40</v>
      </c>
      <c r="M649" t="s">
        <v>5</v>
      </c>
      <c r="N649" t="s">
        <v>41</v>
      </c>
      <c r="O649" t="s">
        <v>57</v>
      </c>
      <c r="P649" t="s">
        <v>2519</v>
      </c>
      <c r="Q649">
        <v>6</v>
      </c>
      <c r="R649">
        <v>0</v>
      </c>
      <c r="S649">
        <v>0</v>
      </c>
      <c r="U649">
        <v>420000</v>
      </c>
      <c r="V649">
        <v>420000</v>
      </c>
      <c r="W649">
        <v>0</v>
      </c>
      <c r="X649">
        <v>0</v>
      </c>
      <c r="Y649" t="s">
        <v>48</v>
      </c>
    </row>
    <row r="650" spans="1:25" x14ac:dyDescent="0.25">
      <c r="A650">
        <v>649</v>
      </c>
      <c r="B650">
        <v>70394</v>
      </c>
      <c r="C650">
        <v>0</v>
      </c>
      <c r="D650">
        <v>0</v>
      </c>
      <c r="E650" t="s">
        <v>2605</v>
      </c>
      <c r="F650" t="s">
        <v>2606</v>
      </c>
      <c r="G650">
        <v>1</v>
      </c>
      <c r="H650" s="6">
        <v>1347647</v>
      </c>
      <c r="I650" s="7">
        <v>46160</v>
      </c>
      <c r="K650">
        <v>15</v>
      </c>
      <c r="L650" t="s">
        <v>40</v>
      </c>
      <c r="M650" t="s">
        <v>5</v>
      </c>
      <c r="N650" t="s">
        <v>41</v>
      </c>
      <c r="O650" t="s">
        <v>47</v>
      </c>
      <c r="P650" t="s">
        <v>2519</v>
      </c>
      <c r="Q650">
        <v>15</v>
      </c>
      <c r="R650">
        <v>0</v>
      </c>
      <c r="S650">
        <v>0</v>
      </c>
      <c r="U650">
        <v>202147</v>
      </c>
      <c r="V650">
        <v>202147</v>
      </c>
      <c r="W650">
        <v>0</v>
      </c>
      <c r="X650">
        <v>0</v>
      </c>
      <c r="Y650" t="s">
        <v>2520</v>
      </c>
    </row>
    <row r="651" spans="1:25" x14ac:dyDescent="0.25">
      <c r="A651">
        <v>650</v>
      </c>
      <c r="B651">
        <v>70397</v>
      </c>
      <c r="C651">
        <v>0</v>
      </c>
      <c r="D651">
        <v>0</v>
      </c>
      <c r="E651" t="s">
        <v>1050</v>
      </c>
      <c r="F651" t="s">
        <v>1051</v>
      </c>
      <c r="G651">
        <v>1</v>
      </c>
      <c r="H651" s="6">
        <v>257600</v>
      </c>
      <c r="I651" s="7">
        <v>46160</v>
      </c>
      <c r="K651">
        <v>10</v>
      </c>
      <c r="L651" t="s">
        <v>40</v>
      </c>
      <c r="M651" t="s">
        <v>7</v>
      </c>
      <c r="N651" t="s">
        <v>41</v>
      </c>
      <c r="O651" t="s">
        <v>64</v>
      </c>
      <c r="P651" t="s">
        <v>2519</v>
      </c>
      <c r="Q651">
        <v>10</v>
      </c>
      <c r="R651">
        <v>0</v>
      </c>
      <c r="S651">
        <v>0</v>
      </c>
      <c r="U651">
        <v>25760</v>
      </c>
      <c r="V651">
        <v>25760</v>
      </c>
      <c r="W651">
        <v>0</v>
      </c>
      <c r="X651">
        <v>0</v>
      </c>
      <c r="Y651" t="s">
        <v>44</v>
      </c>
    </row>
    <row r="652" spans="1:25" x14ac:dyDescent="0.25">
      <c r="A652">
        <v>651</v>
      </c>
      <c r="B652">
        <v>70373</v>
      </c>
      <c r="C652">
        <v>0</v>
      </c>
      <c r="D652">
        <v>0</v>
      </c>
      <c r="E652" t="s">
        <v>1550</v>
      </c>
      <c r="F652" t="s">
        <v>1551</v>
      </c>
      <c r="G652">
        <v>1</v>
      </c>
      <c r="H652" s="6">
        <v>2960613</v>
      </c>
      <c r="I652" s="7">
        <v>46157</v>
      </c>
      <c r="K652">
        <v>12</v>
      </c>
      <c r="L652" t="s">
        <v>40</v>
      </c>
      <c r="M652" t="s">
        <v>8</v>
      </c>
      <c r="N652" t="s">
        <v>41</v>
      </c>
      <c r="O652" t="s">
        <v>347</v>
      </c>
      <c r="P652" t="s">
        <v>2519</v>
      </c>
      <c r="Q652">
        <v>12</v>
      </c>
      <c r="R652">
        <v>0</v>
      </c>
      <c r="S652">
        <v>0</v>
      </c>
      <c r="U652">
        <v>355274</v>
      </c>
      <c r="V652">
        <v>355274</v>
      </c>
      <c r="W652">
        <v>0</v>
      </c>
      <c r="X652">
        <v>0</v>
      </c>
      <c r="Y652" t="s">
        <v>48</v>
      </c>
    </row>
    <row r="653" spans="1:25" x14ac:dyDescent="0.25">
      <c r="A653">
        <v>652</v>
      </c>
      <c r="B653">
        <v>70374</v>
      </c>
      <c r="C653">
        <v>0</v>
      </c>
      <c r="D653">
        <v>0</v>
      </c>
      <c r="E653" t="s">
        <v>1550</v>
      </c>
      <c r="F653" t="s">
        <v>1551</v>
      </c>
      <c r="G653">
        <v>1</v>
      </c>
      <c r="H653" s="6">
        <v>3035697</v>
      </c>
      <c r="I653" s="7">
        <v>46157</v>
      </c>
      <c r="K653">
        <v>12</v>
      </c>
      <c r="L653" t="s">
        <v>40</v>
      </c>
      <c r="M653" t="s">
        <v>8</v>
      </c>
      <c r="N653" t="s">
        <v>41</v>
      </c>
      <c r="O653" t="s">
        <v>347</v>
      </c>
      <c r="P653" t="s">
        <v>2519</v>
      </c>
      <c r="Q653">
        <v>12</v>
      </c>
      <c r="R653">
        <v>0</v>
      </c>
      <c r="S653">
        <v>0</v>
      </c>
      <c r="U653">
        <v>364284</v>
      </c>
      <c r="V653">
        <v>364284</v>
      </c>
      <c r="W653">
        <v>0</v>
      </c>
      <c r="X653">
        <v>0</v>
      </c>
      <c r="Y653" t="s">
        <v>48</v>
      </c>
    </row>
    <row r="654" spans="1:25" x14ac:dyDescent="0.25">
      <c r="A654">
        <v>653</v>
      </c>
      <c r="B654">
        <v>70391</v>
      </c>
      <c r="C654">
        <v>0</v>
      </c>
      <c r="D654">
        <v>0</v>
      </c>
      <c r="E654" t="s">
        <v>840</v>
      </c>
      <c r="F654" t="s">
        <v>841</v>
      </c>
      <c r="G654">
        <v>1</v>
      </c>
      <c r="H654" s="6">
        <v>10000000</v>
      </c>
      <c r="I654" s="7">
        <v>46157</v>
      </c>
      <c r="K654">
        <v>15</v>
      </c>
      <c r="L654" t="s">
        <v>40</v>
      </c>
      <c r="M654" t="s">
        <v>5</v>
      </c>
      <c r="N654" t="s">
        <v>41</v>
      </c>
      <c r="O654" t="s">
        <v>54</v>
      </c>
      <c r="P654" t="s">
        <v>2519</v>
      </c>
      <c r="Q654">
        <v>2</v>
      </c>
      <c r="R654">
        <v>13</v>
      </c>
      <c r="S654">
        <v>0</v>
      </c>
      <c r="U654">
        <v>1500000</v>
      </c>
      <c r="V654">
        <v>200000</v>
      </c>
      <c r="W654">
        <v>1300000</v>
      </c>
      <c r="X654">
        <v>0</v>
      </c>
      <c r="Y654" t="s">
        <v>48</v>
      </c>
    </row>
    <row r="655" spans="1:25" x14ac:dyDescent="0.25">
      <c r="A655">
        <v>654</v>
      </c>
      <c r="B655">
        <v>70383</v>
      </c>
      <c r="C655">
        <v>0</v>
      </c>
      <c r="D655">
        <v>0</v>
      </c>
      <c r="E655" t="s">
        <v>1226</v>
      </c>
      <c r="F655" t="s">
        <v>1227</v>
      </c>
      <c r="G655">
        <v>1</v>
      </c>
      <c r="H655" s="6">
        <v>36004773</v>
      </c>
      <c r="I655" s="7">
        <v>46157</v>
      </c>
      <c r="K655">
        <v>15</v>
      </c>
      <c r="L655" t="s">
        <v>40</v>
      </c>
      <c r="M655" t="s">
        <v>7</v>
      </c>
      <c r="N655" t="s">
        <v>41</v>
      </c>
      <c r="O655" t="s">
        <v>64</v>
      </c>
      <c r="P655" t="s">
        <v>2519</v>
      </c>
      <c r="Q655">
        <v>8</v>
      </c>
      <c r="R655">
        <v>7</v>
      </c>
      <c r="S655">
        <v>0</v>
      </c>
      <c r="U655">
        <v>5400716</v>
      </c>
      <c r="V655">
        <v>2880382</v>
      </c>
      <c r="W655">
        <v>2520334</v>
      </c>
      <c r="X655">
        <v>0</v>
      </c>
      <c r="Y655" t="s">
        <v>48</v>
      </c>
    </row>
    <row r="656" spans="1:25" x14ac:dyDescent="0.25">
      <c r="A656">
        <v>655</v>
      </c>
      <c r="B656">
        <v>70390</v>
      </c>
      <c r="C656">
        <v>0</v>
      </c>
      <c r="D656">
        <v>0</v>
      </c>
      <c r="E656" t="s">
        <v>1013</v>
      </c>
      <c r="F656" t="s">
        <v>1014</v>
      </c>
      <c r="G656">
        <v>1</v>
      </c>
      <c r="H656" s="6">
        <v>11500000</v>
      </c>
      <c r="I656" s="7">
        <v>46157</v>
      </c>
      <c r="K656">
        <v>15</v>
      </c>
      <c r="L656" t="s">
        <v>40</v>
      </c>
      <c r="M656" t="s">
        <v>5</v>
      </c>
      <c r="N656" t="s">
        <v>41</v>
      </c>
      <c r="O656" t="s">
        <v>54</v>
      </c>
      <c r="P656" t="s">
        <v>2519</v>
      </c>
      <c r="Q656">
        <v>2</v>
      </c>
      <c r="R656">
        <v>13</v>
      </c>
      <c r="S656">
        <v>0</v>
      </c>
      <c r="U656">
        <v>1725000</v>
      </c>
      <c r="V656">
        <v>230000</v>
      </c>
      <c r="W656">
        <v>1495000</v>
      </c>
      <c r="X656">
        <v>0</v>
      </c>
      <c r="Y656" t="s">
        <v>48</v>
      </c>
    </row>
    <row r="657" spans="1:25" x14ac:dyDescent="0.25">
      <c r="A657">
        <v>656</v>
      </c>
      <c r="B657">
        <v>70381</v>
      </c>
      <c r="C657">
        <v>0</v>
      </c>
      <c r="D657">
        <v>0</v>
      </c>
      <c r="E657" t="s">
        <v>1710</v>
      </c>
      <c r="F657" t="s">
        <v>1711</v>
      </c>
      <c r="G657">
        <v>1</v>
      </c>
      <c r="H657" s="6">
        <v>1519140</v>
      </c>
      <c r="I657" s="7">
        <v>46157</v>
      </c>
      <c r="K657">
        <v>7</v>
      </c>
      <c r="L657" t="s">
        <v>40</v>
      </c>
      <c r="M657" t="s">
        <v>5</v>
      </c>
      <c r="N657" t="s">
        <v>41</v>
      </c>
      <c r="O657" t="s">
        <v>77</v>
      </c>
      <c r="P657" t="s">
        <v>2519</v>
      </c>
      <c r="Q657">
        <v>7</v>
      </c>
      <c r="R657">
        <v>0</v>
      </c>
      <c r="S657">
        <v>0</v>
      </c>
      <c r="U657">
        <v>106340</v>
      </c>
      <c r="V657">
        <v>106340</v>
      </c>
      <c r="W657">
        <v>0</v>
      </c>
      <c r="X657">
        <v>0</v>
      </c>
      <c r="Y657" t="s">
        <v>48</v>
      </c>
    </row>
    <row r="658" spans="1:25" x14ac:dyDescent="0.25">
      <c r="A658">
        <v>657</v>
      </c>
      <c r="B658">
        <v>70375</v>
      </c>
      <c r="C658">
        <v>0</v>
      </c>
      <c r="D658">
        <v>0</v>
      </c>
      <c r="E658" t="s">
        <v>1327</v>
      </c>
      <c r="F658" t="s">
        <v>1328</v>
      </c>
      <c r="G658">
        <v>1</v>
      </c>
      <c r="H658" s="6">
        <v>100416</v>
      </c>
      <c r="I658" s="7">
        <v>46157</v>
      </c>
      <c r="K658">
        <v>12</v>
      </c>
      <c r="L658" t="s">
        <v>40</v>
      </c>
      <c r="M658" t="s">
        <v>8</v>
      </c>
      <c r="N658" t="s">
        <v>41</v>
      </c>
      <c r="O658" t="s">
        <v>347</v>
      </c>
      <c r="P658" t="s">
        <v>2519</v>
      </c>
      <c r="Q658">
        <v>12</v>
      </c>
      <c r="R658">
        <v>0</v>
      </c>
      <c r="S658">
        <v>0</v>
      </c>
      <c r="U658">
        <v>12050</v>
      </c>
      <c r="V658">
        <v>12050</v>
      </c>
      <c r="W658">
        <v>0</v>
      </c>
      <c r="X658">
        <v>0</v>
      </c>
      <c r="Y658" t="s">
        <v>109</v>
      </c>
    </row>
    <row r="659" spans="1:25" x14ac:dyDescent="0.25">
      <c r="A659">
        <v>658</v>
      </c>
      <c r="B659">
        <v>70376</v>
      </c>
      <c r="C659">
        <v>0</v>
      </c>
      <c r="D659">
        <v>0</v>
      </c>
      <c r="E659" t="s">
        <v>1327</v>
      </c>
      <c r="F659" t="s">
        <v>1328</v>
      </c>
      <c r="G659">
        <v>1</v>
      </c>
      <c r="H659" s="6">
        <v>138948</v>
      </c>
      <c r="I659" s="7">
        <v>46157</v>
      </c>
      <c r="K659">
        <v>12</v>
      </c>
      <c r="L659" t="s">
        <v>40</v>
      </c>
      <c r="M659" t="s">
        <v>8</v>
      </c>
      <c r="N659" t="s">
        <v>41</v>
      </c>
      <c r="O659" t="s">
        <v>347</v>
      </c>
      <c r="P659" t="s">
        <v>2519</v>
      </c>
      <c r="Q659">
        <v>12</v>
      </c>
      <c r="R659">
        <v>0</v>
      </c>
      <c r="S659">
        <v>0</v>
      </c>
      <c r="U659">
        <v>16674</v>
      </c>
      <c r="V659">
        <v>16674</v>
      </c>
      <c r="W659">
        <v>0</v>
      </c>
      <c r="X659">
        <v>0</v>
      </c>
      <c r="Y659" t="s">
        <v>109</v>
      </c>
    </row>
    <row r="660" spans="1:25" x14ac:dyDescent="0.25">
      <c r="A660">
        <v>659</v>
      </c>
      <c r="B660">
        <v>70377</v>
      </c>
      <c r="C660">
        <v>0</v>
      </c>
      <c r="D660">
        <v>0</v>
      </c>
      <c r="E660" t="s">
        <v>1708</v>
      </c>
      <c r="F660" t="s">
        <v>1709</v>
      </c>
      <c r="G660">
        <v>1</v>
      </c>
      <c r="H660" s="6">
        <v>5000000</v>
      </c>
      <c r="I660" s="7">
        <v>46157</v>
      </c>
      <c r="K660">
        <v>7</v>
      </c>
      <c r="L660" t="s">
        <v>40</v>
      </c>
      <c r="M660" t="s">
        <v>9</v>
      </c>
      <c r="N660" t="s">
        <v>41</v>
      </c>
      <c r="O660" t="s">
        <v>42</v>
      </c>
      <c r="P660" t="s">
        <v>2519</v>
      </c>
      <c r="Q660">
        <v>7</v>
      </c>
      <c r="R660">
        <v>0</v>
      </c>
      <c r="S660">
        <v>0</v>
      </c>
      <c r="U660">
        <v>350000</v>
      </c>
      <c r="V660">
        <v>350000</v>
      </c>
      <c r="W660">
        <v>0</v>
      </c>
      <c r="X660">
        <v>0</v>
      </c>
      <c r="Y660" t="s">
        <v>109</v>
      </c>
    </row>
    <row r="661" spans="1:25" x14ac:dyDescent="0.25">
      <c r="A661">
        <v>660</v>
      </c>
      <c r="B661">
        <v>70378</v>
      </c>
      <c r="C661">
        <v>0</v>
      </c>
      <c r="D661">
        <v>0</v>
      </c>
      <c r="E661" t="s">
        <v>1708</v>
      </c>
      <c r="F661" t="s">
        <v>1709</v>
      </c>
      <c r="G661">
        <v>1</v>
      </c>
      <c r="H661" s="6">
        <v>2559435</v>
      </c>
      <c r="I661" s="7">
        <v>46157</v>
      </c>
      <c r="K661">
        <v>7</v>
      </c>
      <c r="L661" t="s">
        <v>40</v>
      </c>
      <c r="M661" t="s">
        <v>9</v>
      </c>
      <c r="N661" t="s">
        <v>41</v>
      </c>
      <c r="O661" t="s">
        <v>42</v>
      </c>
      <c r="P661" t="s">
        <v>2519</v>
      </c>
      <c r="Q661">
        <v>7</v>
      </c>
      <c r="R661">
        <v>0</v>
      </c>
      <c r="S661">
        <v>0</v>
      </c>
      <c r="U661">
        <v>179160</v>
      </c>
      <c r="V661">
        <v>179160</v>
      </c>
      <c r="W661">
        <v>0</v>
      </c>
      <c r="X661">
        <v>0</v>
      </c>
      <c r="Y661" t="s">
        <v>109</v>
      </c>
    </row>
    <row r="662" spans="1:25" x14ac:dyDescent="0.25">
      <c r="A662">
        <v>661</v>
      </c>
      <c r="B662">
        <v>70386</v>
      </c>
      <c r="C662">
        <v>0</v>
      </c>
      <c r="D662">
        <v>0</v>
      </c>
      <c r="E662" t="s">
        <v>871</v>
      </c>
      <c r="F662" t="s">
        <v>872</v>
      </c>
      <c r="G662">
        <v>1</v>
      </c>
      <c r="H662" s="6">
        <v>200000000</v>
      </c>
      <c r="I662" s="7">
        <v>46157</v>
      </c>
      <c r="K662">
        <v>15</v>
      </c>
      <c r="L662" t="s">
        <v>40</v>
      </c>
      <c r="M662" t="s">
        <v>5</v>
      </c>
      <c r="N662" t="s">
        <v>41</v>
      </c>
      <c r="O662" t="s">
        <v>54</v>
      </c>
      <c r="P662" t="s">
        <v>2519</v>
      </c>
      <c r="Q662">
        <v>2</v>
      </c>
      <c r="R662">
        <v>13</v>
      </c>
      <c r="S662">
        <v>0</v>
      </c>
      <c r="U662">
        <v>30000000</v>
      </c>
      <c r="V662">
        <v>4000000</v>
      </c>
      <c r="W662">
        <v>26000000</v>
      </c>
      <c r="X662">
        <v>0</v>
      </c>
      <c r="Y662" t="s">
        <v>48</v>
      </c>
    </row>
    <row r="663" spans="1:25" x14ac:dyDescent="0.25">
      <c r="A663">
        <v>662</v>
      </c>
      <c r="B663">
        <v>70384</v>
      </c>
      <c r="C663">
        <v>0</v>
      </c>
      <c r="D663">
        <v>0</v>
      </c>
      <c r="E663" t="s">
        <v>2628</v>
      </c>
      <c r="F663" t="s">
        <v>2629</v>
      </c>
      <c r="G663">
        <v>1</v>
      </c>
      <c r="H663" s="6">
        <v>1980000</v>
      </c>
      <c r="I663" s="7">
        <v>46157</v>
      </c>
      <c r="K663">
        <v>10</v>
      </c>
      <c r="L663" t="s">
        <v>40</v>
      </c>
      <c r="M663" t="s">
        <v>5</v>
      </c>
      <c r="N663" t="s">
        <v>41</v>
      </c>
      <c r="O663" t="s">
        <v>57</v>
      </c>
      <c r="P663" t="s">
        <v>2519</v>
      </c>
      <c r="Q663">
        <v>10</v>
      </c>
      <c r="R663">
        <v>0</v>
      </c>
      <c r="S663">
        <v>0</v>
      </c>
      <c r="U663">
        <v>198000</v>
      </c>
      <c r="V663">
        <v>198000</v>
      </c>
      <c r="W663">
        <v>0</v>
      </c>
      <c r="X663">
        <v>0</v>
      </c>
      <c r="Y663" t="s">
        <v>2520</v>
      </c>
    </row>
    <row r="664" spans="1:25" x14ac:dyDescent="0.25">
      <c r="A664">
        <v>663</v>
      </c>
      <c r="B664">
        <v>70380</v>
      </c>
      <c r="C664">
        <v>0</v>
      </c>
      <c r="D664">
        <v>0</v>
      </c>
      <c r="E664" t="s">
        <v>2535</v>
      </c>
      <c r="F664" t="s">
        <v>2536</v>
      </c>
      <c r="G664">
        <v>1</v>
      </c>
      <c r="H664" s="6">
        <v>11204644</v>
      </c>
      <c r="I664" s="7">
        <v>46157</v>
      </c>
      <c r="K664">
        <v>15</v>
      </c>
      <c r="L664" t="s">
        <v>40</v>
      </c>
      <c r="M664" t="s">
        <v>5</v>
      </c>
      <c r="N664" t="s">
        <v>41</v>
      </c>
      <c r="O664" t="s">
        <v>47</v>
      </c>
      <c r="P664" t="s">
        <v>2519</v>
      </c>
      <c r="Q664">
        <v>2</v>
      </c>
      <c r="R664">
        <v>13</v>
      </c>
      <c r="S664">
        <v>0</v>
      </c>
      <c r="U664">
        <v>1680697</v>
      </c>
      <c r="V664">
        <v>224093</v>
      </c>
      <c r="W664">
        <v>1456604</v>
      </c>
      <c r="X664">
        <v>0</v>
      </c>
      <c r="Y664" t="s">
        <v>2520</v>
      </c>
    </row>
    <row r="665" spans="1:25" x14ac:dyDescent="0.25">
      <c r="A665">
        <v>664</v>
      </c>
      <c r="B665">
        <v>70382</v>
      </c>
      <c r="C665">
        <v>0</v>
      </c>
      <c r="D665">
        <v>0</v>
      </c>
      <c r="E665" t="s">
        <v>1021</v>
      </c>
      <c r="F665" t="s">
        <v>1022</v>
      </c>
      <c r="G665">
        <v>1</v>
      </c>
      <c r="H665" s="6">
        <v>230000000</v>
      </c>
      <c r="I665" s="7">
        <v>46157</v>
      </c>
      <c r="K665">
        <v>15</v>
      </c>
      <c r="L665" t="s">
        <v>40</v>
      </c>
      <c r="M665" t="s">
        <v>5</v>
      </c>
      <c r="N665" t="s">
        <v>41</v>
      </c>
      <c r="O665" t="s">
        <v>54</v>
      </c>
      <c r="P665" t="s">
        <v>2519</v>
      </c>
      <c r="Q665">
        <v>2</v>
      </c>
      <c r="R665">
        <v>13</v>
      </c>
      <c r="S665">
        <v>0</v>
      </c>
      <c r="U665">
        <v>34500000</v>
      </c>
      <c r="V665">
        <v>4600000</v>
      </c>
      <c r="W665">
        <v>29900000</v>
      </c>
      <c r="X665">
        <v>0</v>
      </c>
      <c r="Y665" t="s">
        <v>48</v>
      </c>
    </row>
    <row r="666" spans="1:25" x14ac:dyDescent="0.25">
      <c r="A666">
        <v>665</v>
      </c>
      <c r="B666">
        <v>70387</v>
      </c>
      <c r="C666">
        <v>0</v>
      </c>
      <c r="D666">
        <v>0</v>
      </c>
      <c r="E666" t="s">
        <v>2026</v>
      </c>
      <c r="F666" t="s">
        <v>2027</v>
      </c>
      <c r="G666">
        <v>1</v>
      </c>
      <c r="H666" s="6">
        <v>10500000</v>
      </c>
      <c r="I666" s="7">
        <v>46157</v>
      </c>
      <c r="K666">
        <v>15</v>
      </c>
      <c r="L666" t="s">
        <v>40</v>
      </c>
      <c r="M666" t="s">
        <v>5</v>
      </c>
      <c r="N666" t="s">
        <v>41</v>
      </c>
      <c r="O666" t="s">
        <v>54</v>
      </c>
      <c r="P666" t="s">
        <v>2519</v>
      </c>
      <c r="Q666">
        <v>2</v>
      </c>
      <c r="R666">
        <v>13</v>
      </c>
      <c r="S666">
        <v>0</v>
      </c>
      <c r="U666">
        <v>1575000</v>
      </c>
      <c r="V666">
        <v>210000</v>
      </c>
      <c r="W666">
        <v>1365000</v>
      </c>
      <c r="X666">
        <v>0</v>
      </c>
      <c r="Y666" t="s">
        <v>48</v>
      </c>
    </row>
    <row r="667" spans="1:25" x14ac:dyDescent="0.25">
      <c r="A667">
        <v>666</v>
      </c>
      <c r="B667">
        <v>70385</v>
      </c>
      <c r="C667">
        <v>0</v>
      </c>
      <c r="D667">
        <v>0</v>
      </c>
      <c r="E667" t="s">
        <v>986</v>
      </c>
      <c r="F667" t="s">
        <v>987</v>
      </c>
      <c r="G667">
        <v>1</v>
      </c>
      <c r="H667" s="6">
        <v>1500000</v>
      </c>
      <c r="I667" s="7">
        <v>46157</v>
      </c>
      <c r="K667">
        <v>15</v>
      </c>
      <c r="L667" t="s">
        <v>40</v>
      </c>
      <c r="M667" t="s">
        <v>5</v>
      </c>
      <c r="N667" t="s">
        <v>41</v>
      </c>
      <c r="O667" t="s">
        <v>54</v>
      </c>
      <c r="P667" t="s">
        <v>2519</v>
      </c>
      <c r="Q667">
        <v>2</v>
      </c>
      <c r="R667">
        <v>13</v>
      </c>
      <c r="S667">
        <v>0</v>
      </c>
      <c r="U667">
        <v>225000</v>
      </c>
      <c r="V667">
        <v>30000</v>
      </c>
      <c r="W667">
        <v>195000</v>
      </c>
      <c r="X667">
        <v>0</v>
      </c>
      <c r="Y667" t="s">
        <v>48</v>
      </c>
    </row>
    <row r="668" spans="1:25" x14ac:dyDescent="0.25">
      <c r="A668">
        <v>667</v>
      </c>
      <c r="B668">
        <v>70393</v>
      </c>
      <c r="C668">
        <v>0</v>
      </c>
      <c r="D668">
        <v>0</v>
      </c>
      <c r="E668" t="s">
        <v>1035</v>
      </c>
      <c r="F668" t="s">
        <v>1036</v>
      </c>
      <c r="G668">
        <v>1</v>
      </c>
      <c r="H668" s="6">
        <v>9090000</v>
      </c>
      <c r="I668" s="7">
        <v>46157</v>
      </c>
      <c r="K668">
        <v>5</v>
      </c>
      <c r="L668" t="s">
        <v>40</v>
      </c>
      <c r="M668" t="s">
        <v>5</v>
      </c>
      <c r="N668" t="s">
        <v>41</v>
      </c>
      <c r="O668" t="s">
        <v>47</v>
      </c>
      <c r="P668" t="s">
        <v>2519</v>
      </c>
      <c r="Q668">
        <v>5</v>
      </c>
      <c r="R668">
        <v>0</v>
      </c>
      <c r="S668">
        <v>0</v>
      </c>
      <c r="U668">
        <v>454500</v>
      </c>
      <c r="V668">
        <v>454500</v>
      </c>
      <c r="W668">
        <v>0</v>
      </c>
      <c r="X668">
        <v>0</v>
      </c>
      <c r="Y668" t="s">
        <v>390</v>
      </c>
    </row>
    <row r="669" spans="1:25" x14ac:dyDescent="0.25">
      <c r="A669">
        <v>668</v>
      </c>
      <c r="B669">
        <v>70389</v>
      </c>
      <c r="C669">
        <v>0</v>
      </c>
      <c r="D669">
        <v>0</v>
      </c>
      <c r="E669" t="s">
        <v>946</v>
      </c>
      <c r="F669" t="s">
        <v>947</v>
      </c>
      <c r="G669">
        <v>1</v>
      </c>
      <c r="H669" s="6">
        <v>8000000</v>
      </c>
      <c r="I669" s="7">
        <v>46157</v>
      </c>
      <c r="K669">
        <v>15</v>
      </c>
      <c r="L669" t="s">
        <v>40</v>
      </c>
      <c r="M669" t="s">
        <v>5</v>
      </c>
      <c r="N669" t="s">
        <v>41</v>
      </c>
      <c r="O669" t="s">
        <v>54</v>
      </c>
      <c r="P669" t="s">
        <v>2519</v>
      </c>
      <c r="Q669">
        <v>2</v>
      </c>
      <c r="R669">
        <v>13</v>
      </c>
      <c r="S669">
        <v>0</v>
      </c>
      <c r="U669">
        <v>1200000</v>
      </c>
      <c r="V669">
        <v>160000</v>
      </c>
      <c r="W669">
        <v>1040000</v>
      </c>
      <c r="X669">
        <v>0</v>
      </c>
      <c r="Y669" t="s">
        <v>48</v>
      </c>
    </row>
    <row r="670" spans="1:25" x14ac:dyDescent="0.25">
      <c r="A670">
        <v>669</v>
      </c>
      <c r="B670">
        <v>70388</v>
      </c>
      <c r="C670">
        <v>0</v>
      </c>
      <c r="D670">
        <v>0</v>
      </c>
      <c r="E670" t="s">
        <v>934</v>
      </c>
      <c r="F670" t="s">
        <v>935</v>
      </c>
      <c r="G670">
        <v>1</v>
      </c>
      <c r="H670" s="6">
        <v>30000000</v>
      </c>
      <c r="I670" s="7">
        <v>46157</v>
      </c>
      <c r="K670">
        <v>15</v>
      </c>
      <c r="L670" t="s">
        <v>40</v>
      </c>
      <c r="M670" t="s">
        <v>5</v>
      </c>
      <c r="N670" t="s">
        <v>41</v>
      </c>
      <c r="O670" t="s">
        <v>54</v>
      </c>
      <c r="P670" t="s">
        <v>2519</v>
      </c>
      <c r="Q670">
        <v>2</v>
      </c>
      <c r="R670">
        <v>13</v>
      </c>
      <c r="S670">
        <v>0</v>
      </c>
      <c r="U670">
        <v>4500000</v>
      </c>
      <c r="V670">
        <v>600000</v>
      </c>
      <c r="W670">
        <v>3900000</v>
      </c>
      <c r="X670">
        <v>0</v>
      </c>
      <c r="Y670" t="s">
        <v>48</v>
      </c>
    </row>
    <row r="671" spans="1:25" x14ac:dyDescent="0.25">
      <c r="A671">
        <v>670</v>
      </c>
      <c r="B671">
        <v>70392</v>
      </c>
      <c r="C671">
        <v>0</v>
      </c>
      <c r="D671">
        <v>0</v>
      </c>
      <c r="E671" t="s">
        <v>1828</v>
      </c>
      <c r="F671" t="s">
        <v>1829</v>
      </c>
      <c r="G671">
        <v>1</v>
      </c>
      <c r="H671" s="6">
        <v>149340</v>
      </c>
      <c r="I671" s="7">
        <v>46157</v>
      </c>
      <c r="K671">
        <v>10</v>
      </c>
      <c r="L671" t="s">
        <v>40</v>
      </c>
      <c r="M671" t="s">
        <v>5</v>
      </c>
      <c r="N671" t="s">
        <v>41</v>
      </c>
      <c r="O671" t="s">
        <v>57</v>
      </c>
      <c r="P671" t="s">
        <v>2519</v>
      </c>
      <c r="Q671">
        <v>10</v>
      </c>
      <c r="R671">
        <v>0</v>
      </c>
      <c r="S671">
        <v>0</v>
      </c>
      <c r="U671">
        <v>14934</v>
      </c>
      <c r="V671">
        <v>14934</v>
      </c>
      <c r="W671">
        <v>0</v>
      </c>
      <c r="X671">
        <v>0</v>
      </c>
      <c r="Y671" t="s">
        <v>109</v>
      </c>
    </row>
    <row r="672" spans="1:25" x14ac:dyDescent="0.25">
      <c r="A672">
        <v>671</v>
      </c>
      <c r="B672">
        <v>70379</v>
      </c>
      <c r="C672">
        <v>0</v>
      </c>
      <c r="D672">
        <v>0</v>
      </c>
      <c r="E672" t="s">
        <v>1127</v>
      </c>
      <c r="F672" t="s">
        <v>1128</v>
      </c>
      <c r="G672">
        <v>1</v>
      </c>
      <c r="H672" s="6">
        <v>3050662</v>
      </c>
      <c r="I672" s="7">
        <v>46157</v>
      </c>
      <c r="K672">
        <v>8</v>
      </c>
      <c r="L672" t="s">
        <v>40</v>
      </c>
      <c r="M672" t="s">
        <v>9</v>
      </c>
      <c r="N672" t="s">
        <v>41</v>
      </c>
      <c r="O672" t="s">
        <v>42</v>
      </c>
      <c r="P672" t="s">
        <v>2519</v>
      </c>
      <c r="Q672">
        <v>8</v>
      </c>
      <c r="R672">
        <v>0</v>
      </c>
      <c r="S672">
        <v>0</v>
      </c>
      <c r="U672">
        <v>244053</v>
      </c>
      <c r="V672">
        <v>244053</v>
      </c>
      <c r="W672">
        <v>0</v>
      </c>
      <c r="X672">
        <v>0</v>
      </c>
      <c r="Y672" t="s">
        <v>109</v>
      </c>
    </row>
    <row r="673" spans="1:25" x14ac:dyDescent="0.25">
      <c r="A673">
        <v>672</v>
      </c>
      <c r="B673">
        <v>70371</v>
      </c>
      <c r="C673">
        <v>0</v>
      </c>
      <c r="D673">
        <v>0</v>
      </c>
      <c r="E673" t="s">
        <v>1570</v>
      </c>
      <c r="F673" t="s">
        <v>1571</v>
      </c>
      <c r="G673">
        <v>1</v>
      </c>
      <c r="H673" s="6">
        <v>1000000</v>
      </c>
      <c r="I673" s="7">
        <v>46156</v>
      </c>
      <c r="K673">
        <v>7</v>
      </c>
      <c r="L673" t="s">
        <v>40</v>
      </c>
      <c r="M673" t="s">
        <v>5</v>
      </c>
      <c r="N673" t="s">
        <v>41</v>
      </c>
      <c r="O673" t="s">
        <v>47</v>
      </c>
      <c r="P673" t="s">
        <v>2519</v>
      </c>
      <c r="Q673">
        <v>7</v>
      </c>
      <c r="R673">
        <v>0</v>
      </c>
      <c r="S673">
        <v>0</v>
      </c>
      <c r="U673">
        <v>70000</v>
      </c>
      <c r="V673">
        <v>70000</v>
      </c>
      <c r="W673">
        <v>0</v>
      </c>
      <c r="X673">
        <v>0</v>
      </c>
      <c r="Y673" t="s">
        <v>44</v>
      </c>
    </row>
    <row r="674" spans="1:25" x14ac:dyDescent="0.25">
      <c r="A674">
        <v>673</v>
      </c>
      <c r="B674">
        <v>70357</v>
      </c>
      <c r="C674">
        <v>0</v>
      </c>
      <c r="D674">
        <v>0</v>
      </c>
      <c r="E674" t="s">
        <v>271</v>
      </c>
      <c r="F674" t="s">
        <v>272</v>
      </c>
      <c r="G674">
        <v>1</v>
      </c>
      <c r="H674" s="6">
        <v>1508567</v>
      </c>
      <c r="I674" s="7">
        <v>46156</v>
      </c>
      <c r="K674">
        <v>15</v>
      </c>
      <c r="L674" t="s">
        <v>40</v>
      </c>
      <c r="M674" t="s">
        <v>5</v>
      </c>
      <c r="N674" t="s">
        <v>41</v>
      </c>
      <c r="O674" t="s">
        <v>47</v>
      </c>
      <c r="P674" t="s">
        <v>2519</v>
      </c>
      <c r="Q674">
        <v>7</v>
      </c>
      <c r="R674">
        <v>8</v>
      </c>
      <c r="S674">
        <v>0</v>
      </c>
      <c r="U674">
        <v>226285</v>
      </c>
      <c r="V674">
        <v>105600</v>
      </c>
      <c r="W674">
        <v>120685</v>
      </c>
      <c r="X674">
        <v>0</v>
      </c>
      <c r="Y674" t="s">
        <v>94</v>
      </c>
    </row>
    <row r="675" spans="1:25" x14ac:dyDescent="0.25">
      <c r="A675">
        <v>674</v>
      </c>
      <c r="B675">
        <v>70363</v>
      </c>
      <c r="C675">
        <v>0</v>
      </c>
      <c r="D675">
        <v>0</v>
      </c>
      <c r="E675" t="s">
        <v>2546</v>
      </c>
      <c r="F675" t="s">
        <v>2547</v>
      </c>
      <c r="G675">
        <v>1</v>
      </c>
      <c r="H675" s="6">
        <v>200000</v>
      </c>
      <c r="I675" s="7">
        <v>46156</v>
      </c>
      <c r="K675">
        <v>10</v>
      </c>
      <c r="L675" t="s">
        <v>40</v>
      </c>
      <c r="M675" t="s">
        <v>5</v>
      </c>
      <c r="N675" t="s">
        <v>41</v>
      </c>
      <c r="O675" t="s">
        <v>77</v>
      </c>
      <c r="P675" t="s">
        <v>2519</v>
      </c>
      <c r="Q675">
        <v>10</v>
      </c>
      <c r="R675">
        <v>0</v>
      </c>
      <c r="S675">
        <v>0</v>
      </c>
      <c r="U675">
        <v>20000</v>
      </c>
      <c r="V675">
        <v>20000</v>
      </c>
      <c r="W675">
        <v>0</v>
      </c>
      <c r="X675">
        <v>0</v>
      </c>
      <c r="Y675" t="s">
        <v>2520</v>
      </c>
    </row>
    <row r="676" spans="1:25" x14ac:dyDescent="0.25">
      <c r="A676">
        <v>675</v>
      </c>
      <c r="B676">
        <v>70365</v>
      </c>
      <c r="C676">
        <v>0</v>
      </c>
      <c r="D676">
        <v>0</v>
      </c>
      <c r="E676" t="s">
        <v>1331</v>
      </c>
      <c r="F676" t="s">
        <v>1332</v>
      </c>
      <c r="G676">
        <v>1</v>
      </c>
      <c r="H676" s="6">
        <v>1616459</v>
      </c>
      <c r="I676" s="7">
        <v>46156</v>
      </c>
      <c r="K676">
        <v>8</v>
      </c>
      <c r="L676" t="s">
        <v>40</v>
      </c>
      <c r="M676" t="s">
        <v>9</v>
      </c>
      <c r="N676" t="s">
        <v>41</v>
      </c>
      <c r="O676" t="s">
        <v>42</v>
      </c>
      <c r="P676" t="s">
        <v>2519</v>
      </c>
      <c r="Q676">
        <v>8</v>
      </c>
      <c r="R676">
        <v>0</v>
      </c>
      <c r="S676">
        <v>0</v>
      </c>
      <c r="U676">
        <v>129317</v>
      </c>
      <c r="V676">
        <v>129317</v>
      </c>
      <c r="W676">
        <v>0</v>
      </c>
      <c r="X676">
        <v>0</v>
      </c>
      <c r="Y676" t="s">
        <v>109</v>
      </c>
    </row>
    <row r="677" spans="1:25" x14ac:dyDescent="0.25">
      <c r="A677">
        <v>676</v>
      </c>
      <c r="B677">
        <v>70369</v>
      </c>
      <c r="C677">
        <v>0</v>
      </c>
      <c r="D677">
        <v>0</v>
      </c>
      <c r="E677" t="s">
        <v>1033</v>
      </c>
      <c r="F677" t="s">
        <v>1034</v>
      </c>
      <c r="G677">
        <v>1</v>
      </c>
      <c r="H677" s="6">
        <v>1723556</v>
      </c>
      <c r="I677" s="7">
        <v>46156</v>
      </c>
      <c r="K677">
        <v>10</v>
      </c>
      <c r="L677" t="s">
        <v>40</v>
      </c>
      <c r="M677" t="s">
        <v>7</v>
      </c>
      <c r="N677" t="s">
        <v>41</v>
      </c>
      <c r="O677" t="s">
        <v>64</v>
      </c>
      <c r="P677" t="s">
        <v>2519</v>
      </c>
      <c r="Q677">
        <v>10</v>
      </c>
      <c r="R677">
        <v>0</v>
      </c>
      <c r="S677">
        <v>0</v>
      </c>
      <c r="U677">
        <v>172356</v>
      </c>
      <c r="V677">
        <v>172356</v>
      </c>
      <c r="W677">
        <v>0</v>
      </c>
      <c r="X677">
        <v>0</v>
      </c>
      <c r="Y677" t="s">
        <v>44</v>
      </c>
    </row>
    <row r="678" spans="1:25" x14ac:dyDescent="0.25">
      <c r="A678">
        <v>677</v>
      </c>
      <c r="B678">
        <v>70358</v>
      </c>
      <c r="C678">
        <v>0</v>
      </c>
      <c r="D678">
        <v>0</v>
      </c>
      <c r="E678" t="s">
        <v>1376</v>
      </c>
      <c r="F678" t="s">
        <v>1377</v>
      </c>
      <c r="G678">
        <v>1</v>
      </c>
      <c r="H678" s="6">
        <v>6289521</v>
      </c>
      <c r="I678" s="7">
        <v>46156</v>
      </c>
      <c r="K678" t="s">
        <v>1371</v>
      </c>
      <c r="L678" t="s">
        <v>40</v>
      </c>
      <c r="M678" t="s">
        <v>5</v>
      </c>
      <c r="N678" t="s">
        <v>41</v>
      </c>
      <c r="O678" t="s">
        <v>77</v>
      </c>
      <c r="P678" t="s">
        <v>2519</v>
      </c>
      <c r="Q678">
        <v>6</v>
      </c>
      <c r="R678">
        <v>3.4</v>
      </c>
      <c r="S678">
        <v>0</v>
      </c>
      <c r="U678">
        <v>591215</v>
      </c>
      <c r="V678">
        <v>377371</v>
      </c>
      <c r="W678">
        <v>213844</v>
      </c>
      <c r="X678">
        <v>0</v>
      </c>
      <c r="Y678" t="s">
        <v>48</v>
      </c>
    </row>
    <row r="679" spans="1:25" x14ac:dyDescent="0.25">
      <c r="A679">
        <v>678</v>
      </c>
      <c r="B679">
        <v>70356</v>
      </c>
      <c r="C679">
        <v>0</v>
      </c>
      <c r="D679">
        <v>0</v>
      </c>
      <c r="E679" t="s">
        <v>119</v>
      </c>
      <c r="F679" t="s">
        <v>120</v>
      </c>
      <c r="G679">
        <v>1</v>
      </c>
      <c r="H679" s="6">
        <v>909868</v>
      </c>
      <c r="I679" s="7">
        <v>46156</v>
      </c>
      <c r="K679">
        <v>15</v>
      </c>
      <c r="L679" t="s">
        <v>40</v>
      </c>
      <c r="M679" t="s">
        <v>5</v>
      </c>
      <c r="N679" t="s">
        <v>41</v>
      </c>
      <c r="O679" t="s">
        <v>47</v>
      </c>
      <c r="P679" t="s">
        <v>2519</v>
      </c>
      <c r="Q679">
        <v>7</v>
      </c>
      <c r="R679">
        <v>8</v>
      </c>
      <c r="S679">
        <v>0</v>
      </c>
      <c r="U679">
        <v>136480</v>
      </c>
      <c r="V679">
        <v>63691</v>
      </c>
      <c r="W679">
        <v>72789</v>
      </c>
      <c r="X679">
        <v>0</v>
      </c>
      <c r="Y679" t="s">
        <v>48</v>
      </c>
    </row>
    <row r="680" spans="1:25" x14ac:dyDescent="0.25">
      <c r="A680">
        <v>679</v>
      </c>
      <c r="B680">
        <v>70364</v>
      </c>
      <c r="C680">
        <v>0</v>
      </c>
      <c r="D680">
        <v>0</v>
      </c>
      <c r="E680" t="s">
        <v>2630</v>
      </c>
      <c r="F680" t="s">
        <v>2631</v>
      </c>
      <c r="G680">
        <v>1</v>
      </c>
      <c r="H680" s="6">
        <v>7526896</v>
      </c>
      <c r="I680" s="7">
        <v>46156</v>
      </c>
      <c r="K680">
        <v>7</v>
      </c>
      <c r="L680" t="s">
        <v>40</v>
      </c>
      <c r="M680" t="s">
        <v>5</v>
      </c>
      <c r="N680" t="s">
        <v>41</v>
      </c>
      <c r="O680" t="s">
        <v>54</v>
      </c>
      <c r="P680" t="s">
        <v>2519</v>
      </c>
      <c r="Q680">
        <v>7</v>
      </c>
      <c r="R680">
        <v>0</v>
      </c>
      <c r="S680">
        <v>0</v>
      </c>
      <c r="U680">
        <v>526883</v>
      </c>
      <c r="V680">
        <v>526883</v>
      </c>
      <c r="W680">
        <v>0</v>
      </c>
      <c r="X680">
        <v>0</v>
      </c>
      <c r="Y680" t="s">
        <v>2520</v>
      </c>
    </row>
    <row r="681" spans="1:25" x14ac:dyDescent="0.25">
      <c r="A681">
        <v>680</v>
      </c>
      <c r="B681">
        <v>70367</v>
      </c>
      <c r="C681">
        <v>0</v>
      </c>
      <c r="D681">
        <v>0</v>
      </c>
      <c r="E681" t="s">
        <v>1345</v>
      </c>
      <c r="F681" t="s">
        <v>1346</v>
      </c>
      <c r="G681">
        <v>1</v>
      </c>
      <c r="H681" s="6">
        <v>423535</v>
      </c>
      <c r="I681" s="7">
        <v>46156</v>
      </c>
      <c r="K681">
        <v>8</v>
      </c>
      <c r="L681" t="s">
        <v>40</v>
      </c>
      <c r="M681" t="s">
        <v>9</v>
      </c>
      <c r="N681" t="s">
        <v>41</v>
      </c>
      <c r="O681" t="s">
        <v>42</v>
      </c>
      <c r="P681" t="s">
        <v>2519</v>
      </c>
      <c r="Q681">
        <v>8</v>
      </c>
      <c r="R681">
        <v>0</v>
      </c>
      <c r="S681">
        <v>0</v>
      </c>
      <c r="U681">
        <v>33883</v>
      </c>
      <c r="V681">
        <v>33883</v>
      </c>
      <c r="W681">
        <v>0</v>
      </c>
      <c r="X681">
        <v>0</v>
      </c>
      <c r="Y681" t="s">
        <v>109</v>
      </c>
    </row>
    <row r="682" spans="1:25" x14ac:dyDescent="0.25">
      <c r="A682">
        <v>681</v>
      </c>
      <c r="B682">
        <v>70359</v>
      </c>
      <c r="C682">
        <v>0</v>
      </c>
      <c r="D682">
        <v>0</v>
      </c>
      <c r="E682" t="s">
        <v>970</v>
      </c>
      <c r="F682" t="s">
        <v>971</v>
      </c>
      <c r="G682">
        <v>1</v>
      </c>
      <c r="H682" s="6">
        <v>2783468</v>
      </c>
      <c r="I682" s="7">
        <v>46156</v>
      </c>
      <c r="K682">
        <v>15</v>
      </c>
      <c r="L682" t="s">
        <v>40</v>
      </c>
      <c r="M682" t="s">
        <v>5</v>
      </c>
      <c r="N682" t="s">
        <v>41</v>
      </c>
      <c r="O682" t="s">
        <v>47</v>
      </c>
      <c r="P682" t="s">
        <v>2519</v>
      </c>
      <c r="Q682">
        <v>4</v>
      </c>
      <c r="R682">
        <v>11</v>
      </c>
      <c r="S682">
        <v>0</v>
      </c>
      <c r="U682">
        <v>417520</v>
      </c>
      <c r="V682">
        <v>111339</v>
      </c>
      <c r="W682">
        <v>306181</v>
      </c>
      <c r="X682">
        <v>0</v>
      </c>
      <c r="Y682" t="s">
        <v>109</v>
      </c>
    </row>
    <row r="683" spans="1:25" x14ac:dyDescent="0.25">
      <c r="A683">
        <v>682</v>
      </c>
      <c r="B683">
        <v>70366</v>
      </c>
      <c r="C683">
        <v>0</v>
      </c>
      <c r="D683">
        <v>0</v>
      </c>
      <c r="E683" t="s">
        <v>1343</v>
      </c>
      <c r="F683" t="s">
        <v>1344</v>
      </c>
      <c r="G683">
        <v>1</v>
      </c>
      <c r="H683" s="6">
        <v>1174764</v>
      </c>
      <c r="I683" s="7">
        <v>46156</v>
      </c>
      <c r="K683">
        <v>8</v>
      </c>
      <c r="L683" t="s">
        <v>40</v>
      </c>
      <c r="M683" t="s">
        <v>9</v>
      </c>
      <c r="N683" t="s">
        <v>41</v>
      </c>
      <c r="O683" t="s">
        <v>42</v>
      </c>
      <c r="P683" t="s">
        <v>2519</v>
      </c>
      <c r="Q683">
        <v>8</v>
      </c>
      <c r="R683">
        <v>0</v>
      </c>
      <c r="S683">
        <v>0</v>
      </c>
      <c r="U683">
        <v>93981</v>
      </c>
      <c r="V683">
        <v>93981</v>
      </c>
      <c r="W683">
        <v>0</v>
      </c>
      <c r="X683">
        <v>0</v>
      </c>
      <c r="Y683" t="s">
        <v>109</v>
      </c>
    </row>
    <row r="684" spans="1:25" x14ac:dyDescent="0.25">
      <c r="A684">
        <v>683</v>
      </c>
      <c r="B684">
        <v>70361</v>
      </c>
      <c r="C684">
        <v>0</v>
      </c>
      <c r="D684">
        <v>0</v>
      </c>
      <c r="E684" t="s">
        <v>2613</v>
      </c>
      <c r="F684" t="s">
        <v>2614</v>
      </c>
      <c r="G684">
        <v>1</v>
      </c>
      <c r="H684" s="6">
        <v>5000000</v>
      </c>
      <c r="I684" s="7">
        <v>46156</v>
      </c>
      <c r="K684">
        <v>8</v>
      </c>
      <c r="L684" t="s">
        <v>40</v>
      </c>
      <c r="M684" t="s">
        <v>3</v>
      </c>
      <c r="N684" t="s">
        <v>41</v>
      </c>
      <c r="O684" t="s">
        <v>51</v>
      </c>
      <c r="P684" t="s">
        <v>2519</v>
      </c>
      <c r="Q684">
        <v>8</v>
      </c>
      <c r="R684">
        <v>0</v>
      </c>
      <c r="S684">
        <v>0</v>
      </c>
      <c r="U684">
        <v>400000</v>
      </c>
      <c r="V684">
        <v>400000</v>
      </c>
      <c r="W684">
        <v>0</v>
      </c>
      <c r="X684">
        <v>0</v>
      </c>
      <c r="Y684" t="s">
        <v>48</v>
      </c>
    </row>
    <row r="685" spans="1:25" x14ac:dyDescent="0.25">
      <c r="A685">
        <v>684</v>
      </c>
      <c r="B685">
        <v>70362</v>
      </c>
      <c r="C685">
        <v>0</v>
      </c>
      <c r="D685">
        <v>0</v>
      </c>
      <c r="E685" t="s">
        <v>2613</v>
      </c>
      <c r="F685" t="s">
        <v>2614</v>
      </c>
      <c r="G685">
        <v>1</v>
      </c>
      <c r="H685" s="6">
        <v>65200</v>
      </c>
      <c r="I685" s="7">
        <v>46156</v>
      </c>
      <c r="K685">
        <v>8</v>
      </c>
      <c r="L685" t="s">
        <v>40</v>
      </c>
      <c r="M685" t="s">
        <v>3</v>
      </c>
      <c r="N685" t="s">
        <v>41</v>
      </c>
      <c r="O685" t="s">
        <v>51</v>
      </c>
      <c r="P685" t="s">
        <v>2519</v>
      </c>
      <c r="Q685">
        <v>8</v>
      </c>
      <c r="R685">
        <v>0</v>
      </c>
      <c r="S685">
        <v>0</v>
      </c>
      <c r="U685">
        <v>5216</v>
      </c>
      <c r="V685">
        <v>5216</v>
      </c>
      <c r="W685">
        <v>0</v>
      </c>
      <c r="X685">
        <v>0</v>
      </c>
      <c r="Y685" t="s">
        <v>48</v>
      </c>
    </row>
    <row r="686" spans="1:25" x14ac:dyDescent="0.25">
      <c r="A686">
        <v>685</v>
      </c>
      <c r="B686">
        <v>70360</v>
      </c>
      <c r="C686">
        <v>0</v>
      </c>
      <c r="D686">
        <v>0</v>
      </c>
      <c r="E686" t="s">
        <v>984</v>
      </c>
      <c r="F686" t="s">
        <v>985</v>
      </c>
      <c r="G686">
        <v>1</v>
      </c>
      <c r="H686" s="6">
        <v>1369906</v>
      </c>
      <c r="I686" s="7">
        <v>46156</v>
      </c>
      <c r="K686">
        <v>15</v>
      </c>
      <c r="L686" t="s">
        <v>40</v>
      </c>
      <c r="M686" t="s">
        <v>5</v>
      </c>
      <c r="N686" t="s">
        <v>41</v>
      </c>
      <c r="O686" t="s">
        <v>47</v>
      </c>
      <c r="P686" t="s">
        <v>2519</v>
      </c>
      <c r="Q686">
        <v>4</v>
      </c>
      <c r="R686">
        <v>11</v>
      </c>
      <c r="S686">
        <v>0</v>
      </c>
      <c r="U686">
        <v>205486</v>
      </c>
      <c r="V686">
        <v>54796</v>
      </c>
      <c r="W686">
        <v>150690</v>
      </c>
      <c r="X686">
        <v>0</v>
      </c>
      <c r="Y686" t="s">
        <v>109</v>
      </c>
    </row>
    <row r="687" spans="1:25" x14ac:dyDescent="0.25">
      <c r="A687">
        <v>686</v>
      </c>
      <c r="B687">
        <v>70354</v>
      </c>
      <c r="C687">
        <v>0</v>
      </c>
      <c r="D687">
        <v>0</v>
      </c>
      <c r="E687" t="s">
        <v>1496</v>
      </c>
      <c r="F687" t="s">
        <v>1497</v>
      </c>
      <c r="G687">
        <v>1</v>
      </c>
      <c r="H687" s="6">
        <v>5000000</v>
      </c>
      <c r="I687" s="7">
        <v>46156</v>
      </c>
      <c r="K687">
        <v>15</v>
      </c>
      <c r="L687" t="s">
        <v>40</v>
      </c>
      <c r="M687" t="s">
        <v>1</v>
      </c>
      <c r="N687" t="s">
        <v>41</v>
      </c>
      <c r="O687" t="s">
        <v>87</v>
      </c>
      <c r="P687" t="s">
        <v>2519</v>
      </c>
      <c r="Q687">
        <v>15</v>
      </c>
      <c r="R687">
        <v>0</v>
      </c>
      <c r="S687">
        <v>0</v>
      </c>
      <c r="U687">
        <v>750000</v>
      </c>
      <c r="V687">
        <v>750000</v>
      </c>
      <c r="W687">
        <v>0</v>
      </c>
      <c r="X687">
        <v>0</v>
      </c>
      <c r="Y687" t="s">
        <v>437</v>
      </c>
    </row>
    <row r="688" spans="1:25" x14ac:dyDescent="0.25">
      <c r="A688">
        <v>687</v>
      </c>
      <c r="B688">
        <v>70355</v>
      </c>
      <c r="C688">
        <v>0</v>
      </c>
      <c r="D688">
        <v>0</v>
      </c>
      <c r="E688" t="s">
        <v>1496</v>
      </c>
      <c r="F688" t="s">
        <v>1497</v>
      </c>
      <c r="G688">
        <v>1</v>
      </c>
      <c r="H688" s="6">
        <v>2058824</v>
      </c>
      <c r="I688" s="7">
        <v>46156</v>
      </c>
      <c r="K688">
        <v>15</v>
      </c>
      <c r="L688" t="s">
        <v>40</v>
      </c>
      <c r="M688" t="s">
        <v>1</v>
      </c>
      <c r="N688" t="s">
        <v>41</v>
      </c>
      <c r="O688" t="s">
        <v>87</v>
      </c>
      <c r="P688" t="s">
        <v>2519</v>
      </c>
      <c r="Q688">
        <v>15</v>
      </c>
      <c r="R688">
        <v>0</v>
      </c>
      <c r="S688">
        <v>0</v>
      </c>
      <c r="U688">
        <v>308824</v>
      </c>
      <c r="V688">
        <v>308824</v>
      </c>
      <c r="W688">
        <v>0</v>
      </c>
      <c r="X688">
        <v>0</v>
      </c>
      <c r="Y688" t="s">
        <v>437</v>
      </c>
    </row>
    <row r="689" spans="1:25" x14ac:dyDescent="0.25">
      <c r="A689">
        <v>688</v>
      </c>
      <c r="B689">
        <v>70372</v>
      </c>
      <c r="C689">
        <v>0</v>
      </c>
      <c r="D689">
        <v>0</v>
      </c>
      <c r="E689" t="s">
        <v>976</v>
      </c>
      <c r="F689" t="s">
        <v>977</v>
      </c>
      <c r="G689">
        <v>1</v>
      </c>
      <c r="H689" s="6">
        <v>5184058</v>
      </c>
      <c r="I689" s="7">
        <v>46156</v>
      </c>
      <c r="K689">
        <v>8</v>
      </c>
      <c r="L689" t="s">
        <v>40</v>
      </c>
      <c r="M689" t="s">
        <v>5</v>
      </c>
      <c r="N689" t="s">
        <v>41</v>
      </c>
      <c r="O689" t="s">
        <v>54</v>
      </c>
      <c r="P689" t="s">
        <v>2519</v>
      </c>
      <c r="Q689">
        <v>8</v>
      </c>
      <c r="R689">
        <v>0</v>
      </c>
      <c r="S689">
        <v>0</v>
      </c>
      <c r="U689">
        <v>414725</v>
      </c>
      <c r="V689">
        <v>414725</v>
      </c>
      <c r="W689">
        <v>0</v>
      </c>
      <c r="X689">
        <v>0</v>
      </c>
      <c r="Y689" t="s">
        <v>44</v>
      </c>
    </row>
    <row r="690" spans="1:25" x14ac:dyDescent="0.25">
      <c r="A690">
        <v>689</v>
      </c>
      <c r="B690">
        <v>70340</v>
      </c>
      <c r="C690">
        <v>0</v>
      </c>
      <c r="D690">
        <v>0</v>
      </c>
      <c r="E690" t="s">
        <v>289</v>
      </c>
      <c r="F690" t="s">
        <v>290</v>
      </c>
      <c r="G690">
        <v>1</v>
      </c>
      <c r="H690" s="6">
        <v>7000000</v>
      </c>
      <c r="I690" s="7">
        <v>46155</v>
      </c>
      <c r="K690">
        <v>15</v>
      </c>
      <c r="L690" t="s">
        <v>40</v>
      </c>
      <c r="M690" t="s">
        <v>5</v>
      </c>
      <c r="N690" t="s">
        <v>41</v>
      </c>
      <c r="O690" t="s">
        <v>47</v>
      </c>
      <c r="P690" t="s">
        <v>2519</v>
      </c>
      <c r="Q690">
        <v>7</v>
      </c>
      <c r="R690">
        <v>8</v>
      </c>
      <c r="S690">
        <v>0</v>
      </c>
      <c r="U690">
        <v>1050000</v>
      </c>
      <c r="V690">
        <v>490000</v>
      </c>
      <c r="W690">
        <v>560000</v>
      </c>
      <c r="X690">
        <v>0</v>
      </c>
      <c r="Y690" t="s">
        <v>94</v>
      </c>
    </row>
    <row r="691" spans="1:25" x14ac:dyDescent="0.25">
      <c r="A691">
        <v>690</v>
      </c>
      <c r="B691">
        <v>70341</v>
      </c>
      <c r="C691">
        <v>0</v>
      </c>
      <c r="D691">
        <v>0</v>
      </c>
      <c r="E691" t="s">
        <v>289</v>
      </c>
      <c r="F691" t="s">
        <v>290</v>
      </c>
      <c r="G691">
        <v>1</v>
      </c>
      <c r="H691" s="6">
        <v>7000000</v>
      </c>
      <c r="I691" s="7">
        <v>46155</v>
      </c>
      <c r="K691">
        <v>15</v>
      </c>
      <c r="L691" t="s">
        <v>40</v>
      </c>
      <c r="M691" t="s">
        <v>5</v>
      </c>
      <c r="N691" t="s">
        <v>41</v>
      </c>
      <c r="O691" t="s">
        <v>47</v>
      </c>
      <c r="P691" t="s">
        <v>2519</v>
      </c>
      <c r="Q691">
        <v>7</v>
      </c>
      <c r="R691">
        <v>8</v>
      </c>
      <c r="S691">
        <v>0</v>
      </c>
      <c r="U691">
        <v>1050000</v>
      </c>
      <c r="V691">
        <v>490000</v>
      </c>
      <c r="W691">
        <v>560000</v>
      </c>
      <c r="X691">
        <v>0</v>
      </c>
      <c r="Y691" t="s">
        <v>94</v>
      </c>
    </row>
    <row r="692" spans="1:25" x14ac:dyDescent="0.25">
      <c r="A692">
        <v>691</v>
      </c>
      <c r="B692">
        <v>70342</v>
      </c>
      <c r="C692">
        <v>0</v>
      </c>
      <c r="D692">
        <v>0</v>
      </c>
      <c r="E692" t="s">
        <v>289</v>
      </c>
      <c r="F692" t="s">
        <v>290</v>
      </c>
      <c r="G692">
        <v>1</v>
      </c>
      <c r="H692" s="6">
        <v>7000000</v>
      </c>
      <c r="I692" s="7">
        <v>46155</v>
      </c>
      <c r="K692">
        <v>15</v>
      </c>
      <c r="L692" t="s">
        <v>40</v>
      </c>
      <c r="M692" t="s">
        <v>5</v>
      </c>
      <c r="N692" t="s">
        <v>41</v>
      </c>
      <c r="O692" t="s">
        <v>47</v>
      </c>
      <c r="P692" t="s">
        <v>2519</v>
      </c>
      <c r="Q692">
        <v>7</v>
      </c>
      <c r="R692">
        <v>8</v>
      </c>
      <c r="S692">
        <v>0</v>
      </c>
      <c r="U692">
        <v>1050000</v>
      </c>
      <c r="V692">
        <v>490000</v>
      </c>
      <c r="W692">
        <v>560000</v>
      </c>
      <c r="X692">
        <v>0</v>
      </c>
      <c r="Y692" t="s">
        <v>94</v>
      </c>
    </row>
    <row r="693" spans="1:25" x14ac:dyDescent="0.25">
      <c r="A693">
        <v>692</v>
      </c>
      <c r="B693">
        <v>70343</v>
      </c>
      <c r="C693">
        <v>0</v>
      </c>
      <c r="D693">
        <v>0</v>
      </c>
      <c r="E693" t="s">
        <v>289</v>
      </c>
      <c r="F693" t="s">
        <v>290</v>
      </c>
      <c r="G693">
        <v>1</v>
      </c>
      <c r="H693" s="6">
        <v>7000000</v>
      </c>
      <c r="I693" s="7">
        <v>46155</v>
      </c>
      <c r="K693">
        <v>15</v>
      </c>
      <c r="L693" t="s">
        <v>40</v>
      </c>
      <c r="M693" t="s">
        <v>5</v>
      </c>
      <c r="N693" t="s">
        <v>41</v>
      </c>
      <c r="O693" t="s">
        <v>47</v>
      </c>
      <c r="P693" t="s">
        <v>2519</v>
      </c>
      <c r="Q693">
        <v>7</v>
      </c>
      <c r="R693">
        <v>8</v>
      </c>
      <c r="S693">
        <v>0</v>
      </c>
      <c r="U693">
        <v>1050000</v>
      </c>
      <c r="V693">
        <v>490000</v>
      </c>
      <c r="W693">
        <v>560000</v>
      </c>
      <c r="X693">
        <v>0</v>
      </c>
      <c r="Y693" t="s">
        <v>94</v>
      </c>
    </row>
    <row r="694" spans="1:25" x14ac:dyDescent="0.25">
      <c r="A694">
        <v>693</v>
      </c>
      <c r="B694">
        <v>70344</v>
      </c>
      <c r="C694">
        <v>0</v>
      </c>
      <c r="D694">
        <v>0</v>
      </c>
      <c r="E694" t="s">
        <v>289</v>
      </c>
      <c r="F694" t="s">
        <v>290</v>
      </c>
      <c r="G694">
        <v>1</v>
      </c>
      <c r="H694" s="6">
        <v>7000000</v>
      </c>
      <c r="I694" s="7">
        <v>46155</v>
      </c>
      <c r="K694">
        <v>15</v>
      </c>
      <c r="L694" t="s">
        <v>40</v>
      </c>
      <c r="M694" t="s">
        <v>5</v>
      </c>
      <c r="N694" t="s">
        <v>41</v>
      </c>
      <c r="O694" t="s">
        <v>47</v>
      </c>
      <c r="P694" t="s">
        <v>2519</v>
      </c>
      <c r="Q694">
        <v>7</v>
      </c>
      <c r="R694">
        <v>8</v>
      </c>
      <c r="S694">
        <v>0</v>
      </c>
      <c r="U694">
        <v>1050000</v>
      </c>
      <c r="V694">
        <v>490000</v>
      </c>
      <c r="W694">
        <v>560000</v>
      </c>
      <c r="X694">
        <v>0</v>
      </c>
      <c r="Y694" t="s">
        <v>94</v>
      </c>
    </row>
    <row r="695" spans="1:25" x14ac:dyDescent="0.25">
      <c r="A695">
        <v>694</v>
      </c>
      <c r="B695">
        <v>70345</v>
      </c>
      <c r="C695">
        <v>0</v>
      </c>
      <c r="D695">
        <v>0</v>
      </c>
      <c r="E695" t="s">
        <v>289</v>
      </c>
      <c r="F695" t="s">
        <v>290</v>
      </c>
      <c r="G695">
        <v>1</v>
      </c>
      <c r="H695" s="6">
        <v>2871542</v>
      </c>
      <c r="I695" s="7">
        <v>46155</v>
      </c>
      <c r="K695">
        <v>15</v>
      </c>
      <c r="L695" t="s">
        <v>40</v>
      </c>
      <c r="M695" t="s">
        <v>5</v>
      </c>
      <c r="N695" t="s">
        <v>41</v>
      </c>
      <c r="O695" t="s">
        <v>47</v>
      </c>
      <c r="P695" t="s">
        <v>2519</v>
      </c>
      <c r="Q695">
        <v>7</v>
      </c>
      <c r="R695">
        <v>8</v>
      </c>
      <c r="S695">
        <v>0</v>
      </c>
      <c r="U695">
        <v>430731</v>
      </c>
      <c r="V695">
        <v>201008</v>
      </c>
      <c r="W695">
        <v>229723</v>
      </c>
      <c r="X695">
        <v>0</v>
      </c>
      <c r="Y695" t="s">
        <v>94</v>
      </c>
    </row>
    <row r="696" spans="1:25" x14ac:dyDescent="0.25">
      <c r="A696">
        <v>695</v>
      </c>
      <c r="B696">
        <v>70349</v>
      </c>
      <c r="C696">
        <v>0</v>
      </c>
      <c r="D696">
        <v>0</v>
      </c>
      <c r="E696" t="s">
        <v>1390</v>
      </c>
      <c r="F696" t="s">
        <v>1391</v>
      </c>
      <c r="G696">
        <v>1</v>
      </c>
      <c r="H696" s="6">
        <v>314674</v>
      </c>
      <c r="I696" s="7">
        <v>46155</v>
      </c>
      <c r="K696">
        <v>8</v>
      </c>
      <c r="L696" t="s">
        <v>40</v>
      </c>
      <c r="M696" t="s">
        <v>1</v>
      </c>
      <c r="N696" t="s">
        <v>41</v>
      </c>
      <c r="O696" t="s">
        <v>87</v>
      </c>
      <c r="P696" t="s">
        <v>2519</v>
      </c>
      <c r="Q696">
        <v>8</v>
      </c>
      <c r="R696">
        <v>0</v>
      </c>
      <c r="S696">
        <v>0</v>
      </c>
      <c r="U696">
        <v>25174</v>
      </c>
      <c r="V696">
        <v>25174</v>
      </c>
      <c r="W696">
        <v>0</v>
      </c>
      <c r="X696">
        <v>0</v>
      </c>
      <c r="Y696" t="s">
        <v>48</v>
      </c>
    </row>
    <row r="697" spans="1:25" x14ac:dyDescent="0.25">
      <c r="A697">
        <v>696</v>
      </c>
      <c r="B697">
        <v>70339</v>
      </c>
      <c r="C697">
        <v>0</v>
      </c>
      <c r="D697">
        <v>0</v>
      </c>
      <c r="E697" t="s">
        <v>2167</v>
      </c>
      <c r="F697" t="s">
        <v>2168</v>
      </c>
      <c r="G697">
        <v>1</v>
      </c>
      <c r="H697" s="6">
        <v>371050</v>
      </c>
      <c r="I697" s="7">
        <v>46155</v>
      </c>
      <c r="K697">
        <v>15</v>
      </c>
      <c r="L697" t="s">
        <v>40</v>
      </c>
      <c r="M697" t="s">
        <v>5</v>
      </c>
      <c r="N697" t="s">
        <v>41</v>
      </c>
      <c r="O697" t="s">
        <v>47</v>
      </c>
      <c r="P697" t="s">
        <v>2519</v>
      </c>
      <c r="Q697">
        <v>7</v>
      </c>
      <c r="R697">
        <v>8</v>
      </c>
      <c r="S697">
        <v>0</v>
      </c>
      <c r="U697">
        <v>55658</v>
      </c>
      <c r="V697">
        <v>25974</v>
      </c>
      <c r="W697">
        <v>29684</v>
      </c>
      <c r="X697">
        <v>0</v>
      </c>
      <c r="Y697" t="s">
        <v>48</v>
      </c>
    </row>
    <row r="698" spans="1:25" x14ac:dyDescent="0.25">
      <c r="A698">
        <v>697</v>
      </c>
      <c r="B698">
        <v>70352</v>
      </c>
      <c r="C698">
        <v>0</v>
      </c>
      <c r="D698">
        <v>0</v>
      </c>
      <c r="E698" t="s">
        <v>2621</v>
      </c>
      <c r="F698" t="s">
        <v>2622</v>
      </c>
      <c r="G698">
        <v>1</v>
      </c>
      <c r="H698" s="6">
        <v>11888889</v>
      </c>
      <c r="I698" s="7">
        <v>46155</v>
      </c>
      <c r="K698">
        <v>5</v>
      </c>
      <c r="L698" t="s">
        <v>40</v>
      </c>
      <c r="M698" t="s">
        <v>5</v>
      </c>
      <c r="N698" t="s">
        <v>41</v>
      </c>
      <c r="O698" t="s">
        <v>57</v>
      </c>
      <c r="P698" t="s">
        <v>2519</v>
      </c>
      <c r="Q698">
        <v>5</v>
      </c>
      <c r="R698">
        <v>0</v>
      </c>
      <c r="S698">
        <v>0</v>
      </c>
      <c r="U698">
        <v>594444</v>
      </c>
      <c r="V698">
        <v>594444</v>
      </c>
      <c r="W698">
        <v>0</v>
      </c>
      <c r="X698">
        <v>0</v>
      </c>
      <c r="Y698" t="s">
        <v>2520</v>
      </c>
    </row>
    <row r="699" spans="1:25" x14ac:dyDescent="0.25">
      <c r="A699">
        <v>698</v>
      </c>
      <c r="B699">
        <v>70338</v>
      </c>
      <c r="C699">
        <v>0</v>
      </c>
      <c r="D699">
        <v>0</v>
      </c>
      <c r="E699" t="s">
        <v>1704</v>
      </c>
      <c r="F699" t="s">
        <v>1705</v>
      </c>
      <c r="G699">
        <v>1</v>
      </c>
      <c r="H699" s="6">
        <v>322000000</v>
      </c>
      <c r="I699" s="7">
        <v>46155</v>
      </c>
      <c r="K699">
        <v>15</v>
      </c>
      <c r="L699" t="s">
        <v>40</v>
      </c>
      <c r="M699" t="s">
        <v>5</v>
      </c>
      <c r="N699" t="s">
        <v>41</v>
      </c>
      <c r="O699" t="s">
        <v>47</v>
      </c>
      <c r="P699" t="s">
        <v>2519</v>
      </c>
      <c r="Q699">
        <v>7</v>
      </c>
      <c r="R699">
        <v>8</v>
      </c>
      <c r="S699">
        <v>0</v>
      </c>
      <c r="U699">
        <v>48300000</v>
      </c>
      <c r="V699">
        <v>22540000</v>
      </c>
      <c r="W699">
        <v>25760000</v>
      </c>
      <c r="X699">
        <v>0</v>
      </c>
      <c r="Y699" t="s">
        <v>390</v>
      </c>
    </row>
    <row r="700" spans="1:25" x14ac:dyDescent="0.25">
      <c r="A700">
        <v>699</v>
      </c>
      <c r="B700">
        <v>70350</v>
      </c>
      <c r="C700">
        <v>0</v>
      </c>
      <c r="D700">
        <v>0</v>
      </c>
      <c r="E700" t="s">
        <v>1394</v>
      </c>
      <c r="F700" t="s">
        <v>1395</v>
      </c>
      <c r="G700">
        <v>1</v>
      </c>
      <c r="H700" s="6">
        <v>186033</v>
      </c>
      <c r="I700" s="7">
        <v>46155</v>
      </c>
      <c r="K700">
        <v>8</v>
      </c>
      <c r="L700" t="s">
        <v>40</v>
      </c>
      <c r="M700" t="s">
        <v>1</v>
      </c>
      <c r="N700" t="s">
        <v>41</v>
      </c>
      <c r="O700" t="s">
        <v>87</v>
      </c>
      <c r="P700" t="s">
        <v>2519</v>
      </c>
      <c r="Q700">
        <v>8</v>
      </c>
      <c r="R700">
        <v>0</v>
      </c>
      <c r="S700">
        <v>0</v>
      </c>
      <c r="U700">
        <v>14883</v>
      </c>
      <c r="V700">
        <v>14883</v>
      </c>
      <c r="W700">
        <v>0</v>
      </c>
      <c r="X700">
        <v>0</v>
      </c>
      <c r="Y700" t="s">
        <v>48</v>
      </c>
    </row>
    <row r="701" spans="1:25" x14ac:dyDescent="0.25">
      <c r="A701">
        <v>700</v>
      </c>
      <c r="B701">
        <v>70347</v>
      </c>
      <c r="C701">
        <v>0</v>
      </c>
      <c r="D701">
        <v>0</v>
      </c>
      <c r="E701" t="s">
        <v>1396</v>
      </c>
      <c r="F701" t="s">
        <v>1397</v>
      </c>
      <c r="G701">
        <v>1</v>
      </c>
      <c r="H701" s="6">
        <v>47201</v>
      </c>
      <c r="I701" s="7">
        <v>46155</v>
      </c>
      <c r="K701">
        <v>8</v>
      </c>
      <c r="L701" t="s">
        <v>40</v>
      </c>
      <c r="M701" t="s">
        <v>1</v>
      </c>
      <c r="N701" t="s">
        <v>41</v>
      </c>
      <c r="O701" t="s">
        <v>87</v>
      </c>
      <c r="P701" t="s">
        <v>2519</v>
      </c>
      <c r="Q701">
        <v>8</v>
      </c>
      <c r="R701">
        <v>0</v>
      </c>
      <c r="S701">
        <v>0</v>
      </c>
      <c r="U701">
        <v>3776</v>
      </c>
      <c r="V701">
        <v>3776</v>
      </c>
      <c r="W701">
        <v>0</v>
      </c>
      <c r="X701">
        <v>0</v>
      </c>
      <c r="Y701" t="s">
        <v>799</v>
      </c>
    </row>
    <row r="702" spans="1:25" x14ac:dyDescent="0.25">
      <c r="A702">
        <v>701</v>
      </c>
      <c r="B702">
        <v>70337</v>
      </c>
      <c r="C702">
        <v>0</v>
      </c>
      <c r="D702">
        <v>0</v>
      </c>
      <c r="E702" t="s">
        <v>457</v>
      </c>
      <c r="F702" t="s">
        <v>458</v>
      </c>
      <c r="G702">
        <v>1</v>
      </c>
      <c r="H702" s="6">
        <v>2097371</v>
      </c>
      <c r="I702" s="7">
        <v>46155</v>
      </c>
      <c r="K702" t="s">
        <v>137</v>
      </c>
      <c r="L702" t="s">
        <v>40</v>
      </c>
      <c r="M702" t="s">
        <v>5</v>
      </c>
      <c r="N702" t="s">
        <v>41</v>
      </c>
      <c r="O702" t="s">
        <v>47</v>
      </c>
      <c r="P702" t="s">
        <v>2519</v>
      </c>
      <c r="Q702">
        <v>12.5</v>
      </c>
      <c r="R702">
        <v>0</v>
      </c>
      <c r="S702">
        <v>0</v>
      </c>
      <c r="U702">
        <v>262171</v>
      </c>
      <c r="V702">
        <v>262171</v>
      </c>
      <c r="W702">
        <v>0</v>
      </c>
      <c r="X702">
        <v>0</v>
      </c>
      <c r="Y702" t="s">
        <v>44</v>
      </c>
    </row>
    <row r="703" spans="1:25" x14ac:dyDescent="0.25">
      <c r="A703">
        <v>702</v>
      </c>
      <c r="B703">
        <v>70746</v>
      </c>
      <c r="C703">
        <v>0</v>
      </c>
      <c r="D703">
        <v>0</v>
      </c>
      <c r="E703" t="s">
        <v>1400</v>
      </c>
      <c r="F703" t="s">
        <v>1401</v>
      </c>
      <c r="G703">
        <v>1</v>
      </c>
      <c r="H703" s="6">
        <v>204678</v>
      </c>
      <c r="I703" s="7">
        <v>46155</v>
      </c>
      <c r="K703">
        <v>8</v>
      </c>
      <c r="L703" t="s">
        <v>40</v>
      </c>
      <c r="M703" t="s">
        <v>1</v>
      </c>
      <c r="N703" t="s">
        <v>41</v>
      </c>
      <c r="O703" t="s">
        <v>87</v>
      </c>
      <c r="P703" t="s">
        <v>2519</v>
      </c>
      <c r="Q703">
        <v>8</v>
      </c>
      <c r="R703">
        <v>0</v>
      </c>
      <c r="S703">
        <v>0</v>
      </c>
      <c r="U703">
        <v>16374</v>
      </c>
      <c r="V703">
        <v>16374</v>
      </c>
      <c r="W703">
        <v>0</v>
      </c>
      <c r="X703">
        <v>0</v>
      </c>
      <c r="Y703" t="s">
        <v>799</v>
      </c>
    </row>
    <row r="704" spans="1:25" x14ac:dyDescent="0.25">
      <c r="A704">
        <v>703</v>
      </c>
      <c r="B704">
        <v>70351</v>
      </c>
      <c r="C704">
        <v>0</v>
      </c>
      <c r="D704">
        <v>0</v>
      </c>
      <c r="E704" t="s">
        <v>1678</v>
      </c>
      <c r="F704" t="s">
        <v>1679</v>
      </c>
      <c r="G704">
        <v>1</v>
      </c>
      <c r="H704" s="6">
        <v>22393360</v>
      </c>
      <c r="I704" s="7">
        <v>46155</v>
      </c>
      <c r="K704">
        <v>15</v>
      </c>
      <c r="L704" t="s">
        <v>40</v>
      </c>
      <c r="M704" t="s">
        <v>5</v>
      </c>
      <c r="N704" t="s">
        <v>41</v>
      </c>
      <c r="O704" t="s">
        <v>77</v>
      </c>
      <c r="P704" t="s">
        <v>2519</v>
      </c>
      <c r="Q704">
        <v>6</v>
      </c>
      <c r="R704">
        <v>9</v>
      </c>
      <c r="S704">
        <v>0</v>
      </c>
      <c r="U704">
        <v>3359004</v>
      </c>
      <c r="V704">
        <v>1343602</v>
      </c>
      <c r="W704">
        <v>2015402</v>
      </c>
      <c r="X704">
        <v>0</v>
      </c>
      <c r="Y704" t="s">
        <v>250</v>
      </c>
    </row>
    <row r="705" spans="1:25" x14ac:dyDescent="0.25">
      <c r="A705">
        <v>704</v>
      </c>
      <c r="B705">
        <v>70346</v>
      </c>
      <c r="C705">
        <v>0</v>
      </c>
      <c r="D705">
        <v>0</v>
      </c>
      <c r="E705" t="s">
        <v>1404</v>
      </c>
      <c r="F705" t="s">
        <v>1405</v>
      </c>
      <c r="G705">
        <v>1</v>
      </c>
      <c r="H705" s="6">
        <v>47201</v>
      </c>
      <c r="I705" s="7">
        <v>46155</v>
      </c>
      <c r="K705">
        <v>8</v>
      </c>
      <c r="L705" t="s">
        <v>40</v>
      </c>
      <c r="M705" t="s">
        <v>1</v>
      </c>
      <c r="N705" t="s">
        <v>41</v>
      </c>
      <c r="O705" t="s">
        <v>87</v>
      </c>
      <c r="P705" t="s">
        <v>2519</v>
      </c>
      <c r="Q705">
        <v>8</v>
      </c>
      <c r="R705">
        <v>0</v>
      </c>
      <c r="S705">
        <v>0</v>
      </c>
      <c r="U705">
        <v>3776</v>
      </c>
      <c r="V705">
        <v>3776</v>
      </c>
      <c r="W705">
        <v>0</v>
      </c>
      <c r="X705">
        <v>0</v>
      </c>
      <c r="Y705" t="s">
        <v>799</v>
      </c>
    </row>
    <row r="706" spans="1:25" x14ac:dyDescent="0.25">
      <c r="A706">
        <v>705</v>
      </c>
      <c r="B706">
        <v>70333</v>
      </c>
      <c r="C706">
        <v>0</v>
      </c>
      <c r="D706">
        <v>0</v>
      </c>
      <c r="E706" t="s">
        <v>541</v>
      </c>
      <c r="F706" t="s">
        <v>542</v>
      </c>
      <c r="G706">
        <v>1</v>
      </c>
      <c r="H706" s="6">
        <v>365152</v>
      </c>
      <c r="I706" s="7">
        <v>46154</v>
      </c>
      <c r="K706">
        <v>14</v>
      </c>
      <c r="L706" t="s">
        <v>40</v>
      </c>
      <c r="M706" t="s">
        <v>5</v>
      </c>
      <c r="N706" t="s">
        <v>41</v>
      </c>
      <c r="O706" t="s">
        <v>57</v>
      </c>
      <c r="P706" t="s">
        <v>2519</v>
      </c>
      <c r="Q706">
        <v>9</v>
      </c>
      <c r="R706">
        <v>5</v>
      </c>
      <c r="S706">
        <v>0</v>
      </c>
      <c r="U706">
        <v>51121</v>
      </c>
      <c r="V706">
        <v>32864</v>
      </c>
      <c r="W706">
        <v>18258</v>
      </c>
      <c r="X706">
        <v>0</v>
      </c>
      <c r="Y706" t="s">
        <v>48</v>
      </c>
    </row>
    <row r="707" spans="1:25" x14ac:dyDescent="0.25">
      <c r="A707">
        <v>706</v>
      </c>
      <c r="B707">
        <v>70334</v>
      </c>
      <c r="C707">
        <v>0</v>
      </c>
      <c r="D707">
        <v>0</v>
      </c>
      <c r="E707" t="s">
        <v>555</v>
      </c>
      <c r="F707" t="s">
        <v>556</v>
      </c>
      <c r="G707">
        <v>1</v>
      </c>
      <c r="H707" s="6">
        <v>1320601</v>
      </c>
      <c r="I707" s="7">
        <v>46154</v>
      </c>
      <c r="K707">
        <v>14</v>
      </c>
      <c r="L707" t="s">
        <v>40</v>
      </c>
      <c r="M707" t="s">
        <v>5</v>
      </c>
      <c r="N707" t="s">
        <v>41</v>
      </c>
      <c r="O707" t="s">
        <v>57</v>
      </c>
      <c r="P707" t="s">
        <v>2519</v>
      </c>
      <c r="Q707">
        <v>9</v>
      </c>
      <c r="R707">
        <v>5</v>
      </c>
      <c r="S707">
        <v>0</v>
      </c>
      <c r="U707">
        <v>184884</v>
      </c>
      <c r="V707">
        <v>118854</v>
      </c>
      <c r="W707">
        <v>66030</v>
      </c>
      <c r="X707">
        <v>0</v>
      </c>
      <c r="Y707" t="s">
        <v>48</v>
      </c>
    </row>
    <row r="708" spans="1:25" x14ac:dyDescent="0.25">
      <c r="A708">
        <v>707</v>
      </c>
      <c r="B708">
        <v>70328</v>
      </c>
      <c r="C708">
        <v>0</v>
      </c>
      <c r="D708">
        <v>0</v>
      </c>
      <c r="E708" t="s">
        <v>1858</v>
      </c>
      <c r="F708" t="s">
        <v>1859</v>
      </c>
      <c r="G708">
        <v>1</v>
      </c>
      <c r="H708" s="6">
        <v>40000000</v>
      </c>
      <c r="I708" s="7">
        <v>46154</v>
      </c>
      <c r="K708">
        <v>15</v>
      </c>
      <c r="L708" t="s">
        <v>40</v>
      </c>
      <c r="M708" t="s">
        <v>5</v>
      </c>
      <c r="N708" t="s">
        <v>41</v>
      </c>
      <c r="O708" t="s">
        <v>57</v>
      </c>
      <c r="P708" t="s">
        <v>2519</v>
      </c>
      <c r="Q708">
        <v>10</v>
      </c>
      <c r="R708">
        <v>5</v>
      </c>
      <c r="S708">
        <v>0</v>
      </c>
      <c r="U708">
        <v>6000000</v>
      </c>
      <c r="V708">
        <v>4000000</v>
      </c>
      <c r="W708">
        <v>2000000</v>
      </c>
      <c r="X708">
        <v>0</v>
      </c>
      <c r="Y708" t="s">
        <v>67</v>
      </c>
    </row>
    <row r="709" spans="1:25" x14ac:dyDescent="0.25">
      <c r="A709">
        <v>708</v>
      </c>
      <c r="B709">
        <v>70332</v>
      </c>
      <c r="C709">
        <v>0</v>
      </c>
      <c r="D709">
        <v>0</v>
      </c>
      <c r="E709" t="s">
        <v>2538</v>
      </c>
      <c r="F709" t="s">
        <v>2539</v>
      </c>
      <c r="G709">
        <v>1</v>
      </c>
      <c r="H709" s="6">
        <v>53000000</v>
      </c>
      <c r="I709" s="7">
        <v>46154</v>
      </c>
      <c r="K709">
        <v>15</v>
      </c>
      <c r="L709" t="s">
        <v>40</v>
      </c>
      <c r="M709" t="s">
        <v>1</v>
      </c>
      <c r="N709" t="s">
        <v>41</v>
      </c>
      <c r="O709" t="s">
        <v>87</v>
      </c>
      <c r="P709" t="s">
        <v>2519</v>
      </c>
      <c r="Q709">
        <v>5</v>
      </c>
      <c r="R709">
        <v>10</v>
      </c>
      <c r="S709">
        <v>0</v>
      </c>
      <c r="U709">
        <v>7950000</v>
      </c>
      <c r="V709">
        <v>2650000</v>
      </c>
      <c r="W709">
        <v>5300000</v>
      </c>
      <c r="X709">
        <v>0</v>
      </c>
      <c r="Y709" t="s">
        <v>2520</v>
      </c>
    </row>
    <row r="710" spans="1:25" x14ac:dyDescent="0.25">
      <c r="A710">
        <v>709</v>
      </c>
      <c r="B710">
        <v>70336</v>
      </c>
      <c r="C710">
        <v>0</v>
      </c>
      <c r="D710">
        <v>0</v>
      </c>
      <c r="E710" t="s">
        <v>1054</v>
      </c>
      <c r="F710" t="s">
        <v>1055</v>
      </c>
      <c r="G710">
        <v>1</v>
      </c>
      <c r="H710" s="6">
        <v>10085787</v>
      </c>
      <c r="I710" s="7">
        <v>46154</v>
      </c>
      <c r="K710">
        <v>8</v>
      </c>
      <c r="L710" t="s">
        <v>40</v>
      </c>
      <c r="M710" t="s">
        <v>9</v>
      </c>
      <c r="N710" t="s">
        <v>41</v>
      </c>
      <c r="O710" t="s">
        <v>42</v>
      </c>
      <c r="P710" t="s">
        <v>2519</v>
      </c>
      <c r="Q710">
        <v>8</v>
      </c>
      <c r="R710">
        <v>0</v>
      </c>
      <c r="S710">
        <v>0</v>
      </c>
      <c r="U710">
        <v>806863</v>
      </c>
      <c r="V710">
        <v>806863</v>
      </c>
      <c r="W710">
        <v>0</v>
      </c>
      <c r="X710">
        <v>0</v>
      </c>
      <c r="Y710" t="s">
        <v>67</v>
      </c>
    </row>
    <row r="711" spans="1:25" x14ac:dyDescent="0.25">
      <c r="A711">
        <v>710</v>
      </c>
      <c r="B711">
        <v>70353</v>
      </c>
      <c r="C711">
        <v>0</v>
      </c>
      <c r="D711">
        <v>0</v>
      </c>
      <c r="E711" t="s">
        <v>1054</v>
      </c>
      <c r="F711" t="s">
        <v>1055</v>
      </c>
      <c r="G711">
        <v>1</v>
      </c>
      <c r="H711" s="6">
        <v>1284519</v>
      </c>
      <c r="I711" s="7">
        <v>46154</v>
      </c>
      <c r="K711">
        <v>8</v>
      </c>
      <c r="L711" t="s">
        <v>40</v>
      </c>
      <c r="M711" t="s">
        <v>9</v>
      </c>
      <c r="N711" t="s">
        <v>41</v>
      </c>
      <c r="O711" t="s">
        <v>42</v>
      </c>
      <c r="P711" t="s">
        <v>2519</v>
      </c>
      <c r="Q711">
        <v>8</v>
      </c>
      <c r="R711">
        <v>0</v>
      </c>
      <c r="S711">
        <v>0</v>
      </c>
      <c r="U711">
        <v>102762</v>
      </c>
      <c r="V711">
        <v>102762</v>
      </c>
      <c r="W711">
        <v>0</v>
      </c>
      <c r="X711">
        <v>0</v>
      </c>
      <c r="Y711" t="s">
        <v>67</v>
      </c>
    </row>
    <row r="712" spans="1:25" x14ac:dyDescent="0.25">
      <c r="A712">
        <v>711</v>
      </c>
      <c r="B712">
        <v>70331</v>
      </c>
      <c r="C712">
        <v>0</v>
      </c>
      <c r="D712">
        <v>0</v>
      </c>
      <c r="E712" t="s">
        <v>2379</v>
      </c>
      <c r="F712" t="s">
        <v>2380</v>
      </c>
      <c r="G712">
        <v>1</v>
      </c>
      <c r="H712" s="6">
        <v>1054545</v>
      </c>
      <c r="I712" s="7">
        <v>46154</v>
      </c>
      <c r="K712">
        <v>12</v>
      </c>
      <c r="L712" t="s">
        <v>40</v>
      </c>
      <c r="M712" t="s">
        <v>5</v>
      </c>
      <c r="N712" t="s">
        <v>41</v>
      </c>
      <c r="O712" t="s">
        <v>47</v>
      </c>
      <c r="P712" t="s">
        <v>2519</v>
      </c>
      <c r="Q712">
        <v>12</v>
      </c>
      <c r="R712">
        <v>0</v>
      </c>
      <c r="S712">
        <v>0</v>
      </c>
      <c r="U712">
        <v>126545</v>
      </c>
      <c r="V712">
        <v>126545</v>
      </c>
      <c r="W712">
        <v>0</v>
      </c>
      <c r="X712">
        <v>0</v>
      </c>
      <c r="Y712" t="s">
        <v>2086</v>
      </c>
    </row>
    <row r="713" spans="1:25" x14ac:dyDescent="0.25">
      <c r="A713">
        <v>712</v>
      </c>
      <c r="B713">
        <v>70329</v>
      </c>
      <c r="C713">
        <v>0</v>
      </c>
      <c r="D713">
        <v>0</v>
      </c>
      <c r="E713" t="s">
        <v>1564</v>
      </c>
      <c r="F713" t="s">
        <v>1565</v>
      </c>
      <c r="G713">
        <v>1</v>
      </c>
      <c r="H713" s="6">
        <v>6415833</v>
      </c>
      <c r="I713" s="7">
        <v>46154</v>
      </c>
      <c r="K713">
        <v>10</v>
      </c>
      <c r="L713" t="s">
        <v>40</v>
      </c>
      <c r="M713" t="s">
        <v>8</v>
      </c>
      <c r="N713" t="s">
        <v>41</v>
      </c>
      <c r="O713" t="s">
        <v>347</v>
      </c>
      <c r="P713" t="s">
        <v>2519</v>
      </c>
      <c r="Q713">
        <v>10</v>
      </c>
      <c r="R713">
        <v>0</v>
      </c>
      <c r="S713">
        <v>0</v>
      </c>
      <c r="U713">
        <v>641583</v>
      </c>
      <c r="V713">
        <v>641583</v>
      </c>
      <c r="W713">
        <v>0</v>
      </c>
      <c r="X713">
        <v>0</v>
      </c>
      <c r="Y713" t="s">
        <v>109</v>
      </c>
    </row>
    <row r="714" spans="1:25" x14ac:dyDescent="0.25">
      <c r="A714">
        <v>713</v>
      </c>
      <c r="B714">
        <v>70330</v>
      </c>
      <c r="C714">
        <v>0</v>
      </c>
      <c r="D714">
        <v>0</v>
      </c>
      <c r="E714" t="s">
        <v>1240</v>
      </c>
      <c r="F714" t="s">
        <v>1241</v>
      </c>
      <c r="G714">
        <v>1</v>
      </c>
      <c r="H714" s="6">
        <v>6136586</v>
      </c>
      <c r="I714" s="7">
        <v>46154</v>
      </c>
      <c r="K714">
        <v>7</v>
      </c>
      <c r="L714" t="s">
        <v>40</v>
      </c>
      <c r="M714" t="s">
        <v>1</v>
      </c>
      <c r="N714" t="s">
        <v>41</v>
      </c>
      <c r="O714" t="s">
        <v>87</v>
      </c>
      <c r="P714" t="s">
        <v>2519</v>
      </c>
      <c r="Q714">
        <v>7</v>
      </c>
      <c r="R714">
        <v>0</v>
      </c>
      <c r="S714">
        <v>0</v>
      </c>
      <c r="U714">
        <v>429561</v>
      </c>
      <c r="V714">
        <v>429561</v>
      </c>
      <c r="W714">
        <v>0</v>
      </c>
      <c r="X714">
        <v>0</v>
      </c>
      <c r="Y714" t="s">
        <v>390</v>
      </c>
    </row>
    <row r="715" spans="1:25" x14ac:dyDescent="0.25">
      <c r="A715">
        <v>714</v>
      </c>
      <c r="B715">
        <v>70320</v>
      </c>
      <c r="C715">
        <v>0</v>
      </c>
      <c r="D715">
        <v>0</v>
      </c>
      <c r="E715" t="s">
        <v>1369</v>
      </c>
      <c r="F715" t="s">
        <v>1370</v>
      </c>
      <c r="G715">
        <v>1</v>
      </c>
      <c r="H715" s="6">
        <v>2786625</v>
      </c>
      <c r="I715" s="7">
        <v>46153</v>
      </c>
      <c r="K715" t="s">
        <v>1371</v>
      </c>
      <c r="L715" t="s">
        <v>40</v>
      </c>
      <c r="M715" t="s">
        <v>5</v>
      </c>
      <c r="N715" t="s">
        <v>41</v>
      </c>
      <c r="O715" t="s">
        <v>77</v>
      </c>
      <c r="P715" t="s">
        <v>2519</v>
      </c>
      <c r="Q715">
        <v>6</v>
      </c>
      <c r="R715">
        <v>3.4</v>
      </c>
      <c r="S715">
        <v>0</v>
      </c>
      <c r="U715">
        <v>261943</v>
      </c>
      <c r="V715">
        <v>167198</v>
      </c>
      <c r="W715">
        <v>94745</v>
      </c>
      <c r="X715">
        <v>0</v>
      </c>
      <c r="Y715" t="s">
        <v>48</v>
      </c>
    </row>
    <row r="716" spans="1:25" x14ac:dyDescent="0.25">
      <c r="A716">
        <v>715</v>
      </c>
      <c r="B716">
        <v>70324</v>
      </c>
      <c r="C716">
        <v>0</v>
      </c>
      <c r="D716">
        <v>0</v>
      </c>
      <c r="E716" t="s">
        <v>1050</v>
      </c>
      <c r="F716" t="s">
        <v>1051</v>
      </c>
      <c r="G716">
        <v>1</v>
      </c>
      <c r="H716" s="6">
        <v>1574222</v>
      </c>
      <c r="I716" s="7">
        <v>46153</v>
      </c>
      <c r="K716">
        <v>10</v>
      </c>
      <c r="L716" t="s">
        <v>40</v>
      </c>
      <c r="M716" t="s">
        <v>7</v>
      </c>
      <c r="N716" t="s">
        <v>41</v>
      </c>
      <c r="O716" t="s">
        <v>64</v>
      </c>
      <c r="P716" t="s">
        <v>2519</v>
      </c>
      <c r="Q716">
        <v>10</v>
      </c>
      <c r="R716">
        <v>0</v>
      </c>
      <c r="S716">
        <v>0</v>
      </c>
      <c r="U716">
        <v>157422</v>
      </c>
      <c r="V716">
        <v>157422</v>
      </c>
      <c r="W716">
        <v>0</v>
      </c>
      <c r="X716">
        <v>0</v>
      </c>
      <c r="Y716" t="s">
        <v>44</v>
      </c>
    </row>
    <row r="717" spans="1:25" x14ac:dyDescent="0.25">
      <c r="A717">
        <v>716</v>
      </c>
      <c r="B717">
        <v>70323</v>
      </c>
      <c r="C717">
        <v>0</v>
      </c>
      <c r="D717">
        <v>0</v>
      </c>
      <c r="E717" t="s">
        <v>1548</v>
      </c>
      <c r="F717" t="s">
        <v>1549</v>
      </c>
      <c r="G717">
        <v>1</v>
      </c>
      <c r="H717" s="6">
        <v>1431111</v>
      </c>
      <c r="I717" s="7">
        <v>46153</v>
      </c>
      <c r="K717">
        <v>10</v>
      </c>
      <c r="L717" t="s">
        <v>40</v>
      </c>
      <c r="M717" t="s">
        <v>7</v>
      </c>
      <c r="N717" t="s">
        <v>41</v>
      </c>
      <c r="O717" t="s">
        <v>64</v>
      </c>
      <c r="P717" t="s">
        <v>2519</v>
      </c>
      <c r="Q717">
        <v>10</v>
      </c>
      <c r="R717">
        <v>0</v>
      </c>
      <c r="S717">
        <v>0</v>
      </c>
      <c r="U717">
        <v>143111</v>
      </c>
      <c r="V717">
        <v>143111</v>
      </c>
      <c r="W717">
        <v>0</v>
      </c>
      <c r="X717">
        <v>0</v>
      </c>
      <c r="Y717" t="s">
        <v>44</v>
      </c>
    </row>
    <row r="718" spans="1:25" x14ac:dyDescent="0.25">
      <c r="A718">
        <v>717</v>
      </c>
      <c r="B718">
        <v>70321</v>
      </c>
      <c r="C718">
        <v>0</v>
      </c>
      <c r="D718">
        <v>0</v>
      </c>
      <c r="E718" t="s">
        <v>1475</v>
      </c>
      <c r="F718" t="s">
        <v>1476</v>
      </c>
      <c r="G718">
        <v>1</v>
      </c>
      <c r="H718" s="6">
        <v>273208</v>
      </c>
      <c r="I718" s="7">
        <v>46153</v>
      </c>
      <c r="K718">
        <v>7</v>
      </c>
      <c r="L718" t="s">
        <v>40</v>
      </c>
      <c r="M718" t="s">
        <v>5</v>
      </c>
      <c r="N718" t="s">
        <v>41</v>
      </c>
      <c r="O718" t="s">
        <v>47</v>
      </c>
      <c r="P718" t="s">
        <v>2519</v>
      </c>
      <c r="Q718">
        <v>7</v>
      </c>
      <c r="R718">
        <v>0</v>
      </c>
      <c r="S718">
        <v>0</v>
      </c>
      <c r="U718">
        <v>19125</v>
      </c>
      <c r="V718">
        <v>19125</v>
      </c>
      <c r="W718">
        <v>0</v>
      </c>
      <c r="X718">
        <v>0</v>
      </c>
      <c r="Y718" t="s">
        <v>48</v>
      </c>
    </row>
    <row r="719" spans="1:25" x14ac:dyDescent="0.25">
      <c r="A719">
        <v>718</v>
      </c>
      <c r="B719">
        <v>70322</v>
      </c>
      <c r="C719">
        <v>0</v>
      </c>
      <c r="D719">
        <v>0</v>
      </c>
      <c r="E719" t="s">
        <v>1486</v>
      </c>
      <c r="F719" t="s">
        <v>1487</v>
      </c>
      <c r="G719">
        <v>1</v>
      </c>
      <c r="H719" s="6">
        <v>2138292</v>
      </c>
      <c r="I719" s="7">
        <v>46153</v>
      </c>
      <c r="K719">
        <v>7</v>
      </c>
      <c r="L719" t="s">
        <v>40</v>
      </c>
      <c r="M719" t="s">
        <v>5</v>
      </c>
      <c r="N719" t="s">
        <v>41</v>
      </c>
      <c r="O719" t="s">
        <v>47</v>
      </c>
      <c r="P719" t="s">
        <v>2519</v>
      </c>
      <c r="Q719">
        <v>7</v>
      </c>
      <c r="R719">
        <v>0</v>
      </c>
      <c r="S719">
        <v>0</v>
      </c>
      <c r="U719">
        <v>149680</v>
      </c>
      <c r="V719">
        <v>149680</v>
      </c>
      <c r="W719">
        <v>0</v>
      </c>
      <c r="X719">
        <v>0</v>
      </c>
      <c r="Y719" t="s">
        <v>72</v>
      </c>
    </row>
    <row r="720" spans="1:25" x14ac:dyDescent="0.25">
      <c r="A720">
        <v>719</v>
      </c>
      <c r="B720">
        <v>70325</v>
      </c>
      <c r="C720">
        <v>0</v>
      </c>
      <c r="D720">
        <v>0</v>
      </c>
      <c r="E720" t="s">
        <v>1828</v>
      </c>
      <c r="F720" t="s">
        <v>1829</v>
      </c>
      <c r="G720">
        <v>1</v>
      </c>
      <c r="H720" s="6">
        <v>5973333</v>
      </c>
      <c r="I720" s="7">
        <v>46153</v>
      </c>
      <c r="K720">
        <v>10</v>
      </c>
      <c r="L720" t="s">
        <v>40</v>
      </c>
      <c r="M720" t="s">
        <v>5</v>
      </c>
      <c r="N720" t="s">
        <v>41</v>
      </c>
      <c r="O720" t="s">
        <v>57</v>
      </c>
      <c r="P720" t="s">
        <v>2519</v>
      </c>
      <c r="Q720">
        <v>10</v>
      </c>
      <c r="R720">
        <v>0</v>
      </c>
      <c r="S720">
        <v>0</v>
      </c>
      <c r="U720">
        <v>597333</v>
      </c>
      <c r="V720">
        <v>597333</v>
      </c>
      <c r="W720">
        <v>0</v>
      </c>
      <c r="X720">
        <v>0</v>
      </c>
      <c r="Y720" t="s">
        <v>109</v>
      </c>
    </row>
    <row r="721" spans="1:25" x14ac:dyDescent="0.25">
      <c r="A721">
        <v>720</v>
      </c>
      <c r="B721">
        <v>70335</v>
      </c>
      <c r="C721">
        <v>0</v>
      </c>
      <c r="D721">
        <v>0</v>
      </c>
      <c r="E721" t="s">
        <v>2210</v>
      </c>
      <c r="F721" t="s">
        <v>2211</v>
      </c>
      <c r="G721">
        <v>1</v>
      </c>
      <c r="H721" s="6">
        <v>1257634</v>
      </c>
      <c r="I721" s="7">
        <v>46150</v>
      </c>
      <c r="K721">
        <v>7</v>
      </c>
      <c r="L721" t="s">
        <v>40</v>
      </c>
      <c r="M721" t="s">
        <v>8</v>
      </c>
      <c r="N721" t="s">
        <v>41</v>
      </c>
      <c r="O721" t="s">
        <v>347</v>
      </c>
      <c r="P721" t="s">
        <v>2519</v>
      </c>
      <c r="Q721">
        <v>7</v>
      </c>
      <c r="R721">
        <v>0</v>
      </c>
      <c r="S721">
        <v>0</v>
      </c>
      <c r="U721">
        <v>88034</v>
      </c>
      <c r="V721">
        <v>88034</v>
      </c>
      <c r="W721">
        <v>0</v>
      </c>
      <c r="X721">
        <v>0</v>
      </c>
      <c r="Y721" t="s">
        <v>2086</v>
      </c>
    </row>
    <row r="722" spans="1:25" x14ac:dyDescent="0.25">
      <c r="A722">
        <v>721</v>
      </c>
      <c r="B722">
        <v>70316</v>
      </c>
      <c r="C722">
        <v>0</v>
      </c>
      <c r="D722">
        <v>0</v>
      </c>
      <c r="E722" t="s">
        <v>1412</v>
      </c>
      <c r="F722" t="s">
        <v>1413</v>
      </c>
      <c r="G722">
        <v>1</v>
      </c>
      <c r="H722" s="6">
        <v>10000000</v>
      </c>
      <c r="I722" s="7">
        <v>46150</v>
      </c>
      <c r="K722">
        <v>15</v>
      </c>
      <c r="L722" t="s">
        <v>40</v>
      </c>
      <c r="M722" t="s">
        <v>5</v>
      </c>
      <c r="N722" t="s">
        <v>41</v>
      </c>
      <c r="O722" t="s">
        <v>54</v>
      </c>
      <c r="P722" t="s">
        <v>2519</v>
      </c>
      <c r="Q722">
        <v>3</v>
      </c>
      <c r="R722">
        <v>12</v>
      </c>
      <c r="S722">
        <v>0</v>
      </c>
      <c r="U722">
        <v>1500000</v>
      </c>
      <c r="V722">
        <v>300000</v>
      </c>
      <c r="W722">
        <v>1200000</v>
      </c>
      <c r="X722">
        <v>0</v>
      </c>
      <c r="Y722" t="s">
        <v>72</v>
      </c>
    </row>
    <row r="723" spans="1:25" x14ac:dyDescent="0.25">
      <c r="A723">
        <v>722</v>
      </c>
      <c r="B723">
        <v>70288</v>
      </c>
      <c r="C723">
        <v>0</v>
      </c>
      <c r="D723">
        <v>0</v>
      </c>
      <c r="E723" t="s">
        <v>1355</v>
      </c>
      <c r="F723" t="s">
        <v>1356</v>
      </c>
      <c r="G723">
        <v>1</v>
      </c>
      <c r="H723" s="6">
        <v>4230395</v>
      </c>
      <c r="I723" s="7">
        <v>46150</v>
      </c>
      <c r="K723">
        <v>15</v>
      </c>
      <c r="L723" t="s">
        <v>40</v>
      </c>
      <c r="M723" t="s">
        <v>5</v>
      </c>
      <c r="N723" t="s">
        <v>41</v>
      </c>
      <c r="O723" t="s">
        <v>57</v>
      </c>
      <c r="P723" t="s">
        <v>2519</v>
      </c>
      <c r="Q723">
        <v>8</v>
      </c>
      <c r="R723">
        <v>7</v>
      </c>
      <c r="S723">
        <v>0</v>
      </c>
      <c r="U723">
        <v>634559</v>
      </c>
      <c r="V723">
        <v>338432</v>
      </c>
      <c r="W723">
        <v>296128</v>
      </c>
      <c r="X723">
        <v>0</v>
      </c>
      <c r="Y723" t="s">
        <v>48</v>
      </c>
    </row>
    <row r="724" spans="1:25" x14ac:dyDescent="0.25">
      <c r="A724">
        <v>723</v>
      </c>
      <c r="B724">
        <v>70296</v>
      </c>
      <c r="C724">
        <v>0</v>
      </c>
      <c r="D724">
        <v>0</v>
      </c>
      <c r="E724" t="s">
        <v>475</v>
      </c>
      <c r="F724" t="s">
        <v>476</v>
      </c>
      <c r="G724">
        <v>1</v>
      </c>
      <c r="H724" s="6">
        <v>10565622</v>
      </c>
      <c r="I724" s="7">
        <v>46150</v>
      </c>
      <c r="K724">
        <v>15</v>
      </c>
      <c r="L724" t="s">
        <v>40</v>
      </c>
      <c r="M724" t="s">
        <v>1</v>
      </c>
      <c r="N724" t="s">
        <v>41</v>
      </c>
      <c r="O724" t="s">
        <v>87</v>
      </c>
      <c r="P724" t="s">
        <v>2519</v>
      </c>
      <c r="Q724">
        <v>7</v>
      </c>
      <c r="R724">
        <v>8</v>
      </c>
      <c r="S724">
        <v>0</v>
      </c>
      <c r="U724">
        <v>1584843</v>
      </c>
      <c r="V724">
        <v>739594</v>
      </c>
      <c r="W724">
        <v>845250</v>
      </c>
      <c r="X724">
        <v>0</v>
      </c>
      <c r="Y724" t="s">
        <v>44</v>
      </c>
    </row>
    <row r="725" spans="1:25" x14ac:dyDescent="0.25">
      <c r="A725">
        <v>724</v>
      </c>
      <c r="B725">
        <v>70318</v>
      </c>
      <c r="C725">
        <v>0</v>
      </c>
      <c r="D725">
        <v>0</v>
      </c>
      <c r="E725" t="s">
        <v>2281</v>
      </c>
      <c r="F725" t="s">
        <v>2282</v>
      </c>
      <c r="G725">
        <v>1</v>
      </c>
      <c r="H725" s="6">
        <v>20000000</v>
      </c>
      <c r="I725" s="7">
        <v>46150</v>
      </c>
      <c r="K725">
        <v>15</v>
      </c>
      <c r="L725" t="s">
        <v>40</v>
      </c>
      <c r="M725" t="s">
        <v>5</v>
      </c>
      <c r="N725" t="s">
        <v>41</v>
      </c>
      <c r="O725" t="s">
        <v>54</v>
      </c>
      <c r="P725" t="s">
        <v>2519</v>
      </c>
      <c r="Q725">
        <v>3</v>
      </c>
      <c r="R725">
        <v>12</v>
      </c>
      <c r="S725">
        <v>0</v>
      </c>
      <c r="U725">
        <v>3000000</v>
      </c>
      <c r="V725">
        <v>600000</v>
      </c>
      <c r="W725">
        <v>2400000</v>
      </c>
      <c r="X725">
        <v>0</v>
      </c>
      <c r="Y725" t="s">
        <v>72</v>
      </c>
    </row>
    <row r="726" spans="1:25" x14ac:dyDescent="0.25">
      <c r="A726">
        <v>725</v>
      </c>
      <c r="B726">
        <v>70297</v>
      </c>
      <c r="C726">
        <v>0</v>
      </c>
      <c r="D726">
        <v>0</v>
      </c>
      <c r="E726" t="s">
        <v>1913</v>
      </c>
      <c r="F726" t="s">
        <v>1914</v>
      </c>
      <c r="G726">
        <v>1</v>
      </c>
      <c r="H726" s="6">
        <v>4202625</v>
      </c>
      <c r="I726" s="7">
        <v>46150</v>
      </c>
      <c r="K726">
        <v>15</v>
      </c>
      <c r="L726" t="s">
        <v>40</v>
      </c>
      <c r="M726" t="s">
        <v>7</v>
      </c>
      <c r="N726" t="s">
        <v>41</v>
      </c>
      <c r="O726" t="s">
        <v>64</v>
      </c>
      <c r="P726" t="s">
        <v>2519</v>
      </c>
      <c r="Q726">
        <v>8</v>
      </c>
      <c r="R726">
        <v>7</v>
      </c>
      <c r="S726">
        <v>0</v>
      </c>
      <c r="U726">
        <v>630394</v>
      </c>
      <c r="V726">
        <v>336210</v>
      </c>
      <c r="W726">
        <v>294184</v>
      </c>
      <c r="X726">
        <v>0</v>
      </c>
      <c r="Y726" t="s">
        <v>48</v>
      </c>
    </row>
    <row r="727" spans="1:25" x14ac:dyDescent="0.25">
      <c r="A727">
        <v>726</v>
      </c>
      <c r="B727">
        <v>70317</v>
      </c>
      <c r="C727">
        <v>0</v>
      </c>
      <c r="D727">
        <v>0</v>
      </c>
      <c r="E727" t="s">
        <v>1614</v>
      </c>
      <c r="F727" t="s">
        <v>1615</v>
      </c>
      <c r="G727">
        <v>1</v>
      </c>
      <c r="H727" s="6">
        <v>10000000</v>
      </c>
      <c r="I727" s="7">
        <v>46150</v>
      </c>
      <c r="K727">
        <v>15</v>
      </c>
      <c r="L727" t="s">
        <v>40</v>
      </c>
      <c r="M727" t="s">
        <v>5</v>
      </c>
      <c r="N727" t="s">
        <v>41</v>
      </c>
      <c r="O727" t="s">
        <v>54</v>
      </c>
      <c r="P727" t="s">
        <v>2519</v>
      </c>
      <c r="Q727">
        <v>3</v>
      </c>
      <c r="R727">
        <v>12</v>
      </c>
      <c r="S727">
        <v>0</v>
      </c>
      <c r="U727">
        <v>1500000</v>
      </c>
      <c r="V727">
        <v>300000</v>
      </c>
      <c r="W727">
        <v>1200000</v>
      </c>
      <c r="X727">
        <v>0</v>
      </c>
      <c r="Y727" t="s">
        <v>72</v>
      </c>
    </row>
    <row r="728" spans="1:25" x14ac:dyDescent="0.25">
      <c r="A728">
        <v>727</v>
      </c>
      <c r="B728">
        <v>70294</v>
      </c>
      <c r="C728">
        <v>0</v>
      </c>
      <c r="D728">
        <v>0</v>
      </c>
      <c r="E728" t="s">
        <v>197</v>
      </c>
      <c r="F728" t="s">
        <v>198</v>
      </c>
      <c r="G728">
        <v>1</v>
      </c>
      <c r="H728" s="6">
        <v>429111</v>
      </c>
      <c r="I728" s="7">
        <v>46150</v>
      </c>
      <c r="K728">
        <v>15</v>
      </c>
      <c r="L728" t="s">
        <v>40</v>
      </c>
      <c r="M728" t="s">
        <v>5</v>
      </c>
      <c r="N728" t="s">
        <v>41</v>
      </c>
      <c r="O728" t="s">
        <v>47</v>
      </c>
      <c r="P728" t="s">
        <v>2519</v>
      </c>
      <c r="Q728">
        <v>15</v>
      </c>
      <c r="R728">
        <v>0</v>
      </c>
      <c r="S728">
        <v>0</v>
      </c>
      <c r="U728">
        <v>64367</v>
      </c>
      <c r="V728">
        <v>64367</v>
      </c>
      <c r="W728">
        <v>0</v>
      </c>
      <c r="X728">
        <v>0</v>
      </c>
      <c r="Y728" t="s">
        <v>48</v>
      </c>
    </row>
    <row r="729" spans="1:25" x14ac:dyDescent="0.25">
      <c r="A729">
        <v>728</v>
      </c>
      <c r="B729">
        <v>70287</v>
      </c>
      <c r="C729">
        <v>0</v>
      </c>
      <c r="D729">
        <v>0</v>
      </c>
      <c r="E729" t="s">
        <v>2521</v>
      </c>
      <c r="F729" t="s">
        <v>2522</v>
      </c>
      <c r="G729">
        <v>1</v>
      </c>
      <c r="H729" s="6">
        <v>4550000</v>
      </c>
      <c r="I729" s="7">
        <v>46150</v>
      </c>
      <c r="K729">
        <v>8</v>
      </c>
      <c r="L729" t="s">
        <v>40</v>
      </c>
      <c r="M729" t="s">
        <v>5</v>
      </c>
      <c r="N729" t="s">
        <v>41</v>
      </c>
      <c r="O729" t="s">
        <v>54</v>
      </c>
      <c r="P729" t="s">
        <v>2519</v>
      </c>
      <c r="Q729">
        <v>8</v>
      </c>
      <c r="R729">
        <v>0</v>
      </c>
      <c r="S729">
        <v>0</v>
      </c>
      <c r="U729">
        <v>364000</v>
      </c>
      <c r="V729">
        <v>364000</v>
      </c>
      <c r="W729">
        <v>0</v>
      </c>
      <c r="X729">
        <v>0</v>
      </c>
      <c r="Y729" t="s">
        <v>2520</v>
      </c>
    </row>
    <row r="730" spans="1:25" x14ac:dyDescent="0.25">
      <c r="A730">
        <v>729</v>
      </c>
      <c r="B730">
        <v>69823</v>
      </c>
      <c r="C730">
        <v>0</v>
      </c>
      <c r="D730">
        <v>0</v>
      </c>
      <c r="E730" t="s">
        <v>1530</v>
      </c>
      <c r="F730" t="s">
        <v>1531</v>
      </c>
      <c r="G730">
        <v>1</v>
      </c>
      <c r="H730" s="6">
        <v>26693781</v>
      </c>
      <c r="I730" s="7">
        <v>46150</v>
      </c>
      <c r="K730">
        <v>15</v>
      </c>
      <c r="L730" t="s">
        <v>40</v>
      </c>
      <c r="M730" t="s">
        <v>5</v>
      </c>
      <c r="N730" t="s">
        <v>41</v>
      </c>
      <c r="O730" t="s">
        <v>54</v>
      </c>
      <c r="P730" t="s">
        <v>2519</v>
      </c>
      <c r="Q730">
        <v>3.3</v>
      </c>
      <c r="R730">
        <v>11.7</v>
      </c>
      <c r="S730">
        <v>0</v>
      </c>
      <c r="U730">
        <v>4004067</v>
      </c>
      <c r="V730">
        <v>880895</v>
      </c>
      <c r="W730">
        <v>3123172</v>
      </c>
      <c r="X730">
        <v>0</v>
      </c>
      <c r="Y730" t="s">
        <v>48</v>
      </c>
    </row>
    <row r="731" spans="1:25" x14ac:dyDescent="0.25">
      <c r="A731">
        <v>730</v>
      </c>
      <c r="B731">
        <v>70290</v>
      </c>
      <c r="C731">
        <v>0</v>
      </c>
      <c r="D731">
        <v>0</v>
      </c>
      <c r="E731" t="s">
        <v>1584</v>
      </c>
      <c r="F731" t="s">
        <v>1585</v>
      </c>
      <c r="G731">
        <v>1</v>
      </c>
      <c r="H731" s="6">
        <v>8000000</v>
      </c>
      <c r="I731" s="7">
        <v>46150</v>
      </c>
      <c r="K731">
        <v>15</v>
      </c>
      <c r="L731" t="s">
        <v>40</v>
      </c>
      <c r="M731" t="s">
        <v>5</v>
      </c>
      <c r="N731" t="s">
        <v>41</v>
      </c>
      <c r="O731" t="s">
        <v>77</v>
      </c>
      <c r="P731" t="s">
        <v>2519</v>
      </c>
      <c r="Q731">
        <v>4.5</v>
      </c>
      <c r="R731">
        <v>10.5</v>
      </c>
      <c r="S731">
        <v>0</v>
      </c>
      <c r="U731">
        <v>1200000</v>
      </c>
      <c r="V731">
        <v>360000</v>
      </c>
      <c r="W731">
        <v>840000</v>
      </c>
      <c r="X731">
        <v>0</v>
      </c>
      <c r="Y731" t="s">
        <v>48</v>
      </c>
    </row>
    <row r="732" spans="1:25" x14ac:dyDescent="0.25">
      <c r="A732">
        <v>731</v>
      </c>
      <c r="B732">
        <v>70285</v>
      </c>
      <c r="C732">
        <v>0</v>
      </c>
      <c r="D732">
        <v>0</v>
      </c>
      <c r="E732" t="s">
        <v>2337</v>
      </c>
      <c r="F732" t="s">
        <v>2338</v>
      </c>
      <c r="G732">
        <v>1</v>
      </c>
      <c r="H732" s="6">
        <v>2203404</v>
      </c>
      <c r="I732" s="7">
        <v>46150</v>
      </c>
      <c r="K732">
        <v>7</v>
      </c>
      <c r="L732" t="s">
        <v>40</v>
      </c>
      <c r="M732" t="s">
        <v>7</v>
      </c>
      <c r="N732" t="s">
        <v>41</v>
      </c>
      <c r="O732" t="s">
        <v>64</v>
      </c>
      <c r="P732" t="s">
        <v>2519</v>
      </c>
      <c r="Q732">
        <v>7</v>
      </c>
      <c r="R732">
        <v>0</v>
      </c>
      <c r="S732">
        <v>0</v>
      </c>
      <c r="U732">
        <v>154238</v>
      </c>
      <c r="V732">
        <v>154238</v>
      </c>
      <c r="W732">
        <v>0</v>
      </c>
      <c r="X732">
        <v>0</v>
      </c>
      <c r="Y732" t="s">
        <v>2086</v>
      </c>
    </row>
    <row r="733" spans="1:25" x14ac:dyDescent="0.25">
      <c r="A733">
        <v>732</v>
      </c>
      <c r="B733">
        <v>70312</v>
      </c>
      <c r="C733">
        <v>0</v>
      </c>
      <c r="D733">
        <v>0</v>
      </c>
      <c r="E733" t="s">
        <v>1428</v>
      </c>
      <c r="F733" t="s">
        <v>1429</v>
      </c>
      <c r="G733">
        <v>1</v>
      </c>
      <c r="H733" s="6">
        <v>2000000</v>
      </c>
      <c r="I733" s="7">
        <v>46150</v>
      </c>
      <c r="K733">
        <v>15</v>
      </c>
      <c r="L733" t="s">
        <v>40</v>
      </c>
      <c r="M733" t="s">
        <v>5</v>
      </c>
      <c r="N733" t="s">
        <v>41</v>
      </c>
      <c r="O733" t="s">
        <v>54</v>
      </c>
      <c r="P733" t="s">
        <v>2519</v>
      </c>
      <c r="Q733">
        <v>3</v>
      </c>
      <c r="R733">
        <v>12</v>
      </c>
      <c r="S733">
        <v>0</v>
      </c>
      <c r="U733">
        <v>300000</v>
      </c>
      <c r="V733">
        <v>60000</v>
      </c>
      <c r="W733">
        <v>240000</v>
      </c>
      <c r="X733">
        <v>0</v>
      </c>
      <c r="Y733" t="s">
        <v>72</v>
      </c>
    </row>
    <row r="734" spans="1:25" x14ac:dyDescent="0.25">
      <c r="A734">
        <v>733</v>
      </c>
      <c r="B734">
        <v>70286</v>
      </c>
      <c r="C734">
        <v>0</v>
      </c>
      <c r="D734">
        <v>0</v>
      </c>
      <c r="E734" t="s">
        <v>836</v>
      </c>
      <c r="F734" t="s">
        <v>837</v>
      </c>
      <c r="G734">
        <v>1</v>
      </c>
      <c r="H734" s="6">
        <v>2067140</v>
      </c>
      <c r="I734" s="7">
        <v>46150</v>
      </c>
      <c r="K734">
        <v>15</v>
      </c>
      <c r="L734" t="s">
        <v>40</v>
      </c>
      <c r="M734" t="s">
        <v>5</v>
      </c>
      <c r="N734" t="s">
        <v>41</v>
      </c>
      <c r="O734" t="s">
        <v>47</v>
      </c>
      <c r="P734" t="s">
        <v>2519</v>
      </c>
      <c r="Q734">
        <v>4</v>
      </c>
      <c r="R734">
        <v>11</v>
      </c>
      <c r="S734">
        <v>0</v>
      </c>
      <c r="U734">
        <v>310071</v>
      </c>
      <c r="V734">
        <v>82686</v>
      </c>
      <c r="W734">
        <v>227385</v>
      </c>
      <c r="X734">
        <v>0</v>
      </c>
      <c r="Y734" t="s">
        <v>109</v>
      </c>
    </row>
    <row r="735" spans="1:25" x14ac:dyDescent="0.25">
      <c r="A735">
        <v>734</v>
      </c>
      <c r="B735">
        <v>70291</v>
      </c>
      <c r="C735">
        <v>0</v>
      </c>
      <c r="D735">
        <v>0</v>
      </c>
      <c r="E735" t="s">
        <v>2507</v>
      </c>
      <c r="F735" t="s">
        <v>2508</v>
      </c>
      <c r="G735">
        <v>1</v>
      </c>
      <c r="H735" s="6">
        <v>2000000</v>
      </c>
      <c r="I735" s="7">
        <v>46150</v>
      </c>
      <c r="K735">
        <v>15</v>
      </c>
      <c r="L735" t="s">
        <v>40</v>
      </c>
      <c r="M735" t="s">
        <v>5</v>
      </c>
      <c r="N735" t="s">
        <v>41</v>
      </c>
      <c r="O735" t="s">
        <v>77</v>
      </c>
      <c r="P735" t="s">
        <v>2519</v>
      </c>
      <c r="Q735">
        <v>4.5</v>
      </c>
      <c r="R735">
        <v>10.5</v>
      </c>
      <c r="S735">
        <v>0</v>
      </c>
      <c r="U735">
        <v>300000</v>
      </c>
      <c r="V735">
        <v>90000</v>
      </c>
      <c r="W735">
        <v>210000</v>
      </c>
      <c r="X735">
        <v>0</v>
      </c>
      <c r="Y735" t="s">
        <v>48</v>
      </c>
    </row>
    <row r="736" spans="1:25" x14ac:dyDescent="0.25">
      <c r="A736">
        <v>735</v>
      </c>
      <c r="B736">
        <v>70298</v>
      </c>
      <c r="C736">
        <v>0</v>
      </c>
      <c r="D736">
        <v>0</v>
      </c>
      <c r="E736" t="s">
        <v>1500</v>
      </c>
      <c r="F736" t="s">
        <v>1501</v>
      </c>
      <c r="G736">
        <v>1</v>
      </c>
      <c r="H736" s="6">
        <v>5000000</v>
      </c>
      <c r="I736" s="7">
        <v>46150</v>
      </c>
      <c r="K736">
        <v>10</v>
      </c>
      <c r="L736" t="s">
        <v>40</v>
      </c>
      <c r="M736" t="s">
        <v>3</v>
      </c>
      <c r="N736" t="s">
        <v>41</v>
      </c>
      <c r="O736" t="s">
        <v>51</v>
      </c>
      <c r="P736" t="s">
        <v>2519</v>
      </c>
      <c r="Q736">
        <v>10</v>
      </c>
      <c r="R736">
        <v>0</v>
      </c>
      <c r="S736">
        <v>0</v>
      </c>
      <c r="U736">
        <v>500000</v>
      </c>
      <c r="V736">
        <v>500000</v>
      </c>
      <c r="W736">
        <v>0</v>
      </c>
      <c r="X736">
        <v>0</v>
      </c>
      <c r="Y736" t="s">
        <v>48</v>
      </c>
    </row>
    <row r="737" spans="1:25" x14ac:dyDescent="0.25">
      <c r="A737">
        <v>736</v>
      </c>
      <c r="B737">
        <v>70299</v>
      </c>
      <c r="C737">
        <v>0</v>
      </c>
      <c r="D737">
        <v>0</v>
      </c>
      <c r="E737" t="s">
        <v>1500</v>
      </c>
      <c r="F737" t="s">
        <v>1501</v>
      </c>
      <c r="G737">
        <v>1</v>
      </c>
      <c r="H737" s="6">
        <v>5000000</v>
      </c>
      <c r="I737" s="7">
        <v>46150</v>
      </c>
      <c r="K737">
        <v>10</v>
      </c>
      <c r="L737" t="s">
        <v>40</v>
      </c>
      <c r="M737" t="s">
        <v>3</v>
      </c>
      <c r="N737" t="s">
        <v>41</v>
      </c>
      <c r="O737" t="s">
        <v>51</v>
      </c>
      <c r="P737" t="s">
        <v>2519</v>
      </c>
      <c r="Q737">
        <v>10</v>
      </c>
      <c r="R737">
        <v>0</v>
      </c>
      <c r="S737">
        <v>0</v>
      </c>
      <c r="U737">
        <v>500000</v>
      </c>
      <c r="V737">
        <v>500000</v>
      </c>
      <c r="W737">
        <v>0</v>
      </c>
      <c r="X737">
        <v>0</v>
      </c>
      <c r="Y737" t="s">
        <v>48</v>
      </c>
    </row>
    <row r="738" spans="1:25" x14ac:dyDescent="0.25">
      <c r="A738">
        <v>737</v>
      </c>
      <c r="B738">
        <v>70300</v>
      </c>
      <c r="C738">
        <v>0</v>
      </c>
      <c r="D738">
        <v>0</v>
      </c>
      <c r="E738" t="s">
        <v>1500</v>
      </c>
      <c r="F738" t="s">
        <v>1501</v>
      </c>
      <c r="G738">
        <v>1</v>
      </c>
      <c r="H738" s="6">
        <v>5000000</v>
      </c>
      <c r="I738" s="7">
        <v>46150</v>
      </c>
      <c r="K738">
        <v>10</v>
      </c>
      <c r="L738" t="s">
        <v>40</v>
      </c>
      <c r="M738" t="s">
        <v>3</v>
      </c>
      <c r="N738" t="s">
        <v>41</v>
      </c>
      <c r="O738" t="s">
        <v>51</v>
      </c>
      <c r="P738" t="s">
        <v>2519</v>
      </c>
      <c r="Q738">
        <v>10</v>
      </c>
      <c r="R738">
        <v>0</v>
      </c>
      <c r="S738">
        <v>0</v>
      </c>
      <c r="U738">
        <v>500000</v>
      </c>
      <c r="V738">
        <v>500000</v>
      </c>
      <c r="W738">
        <v>0</v>
      </c>
      <c r="X738">
        <v>0</v>
      </c>
      <c r="Y738" t="s">
        <v>48</v>
      </c>
    </row>
    <row r="739" spans="1:25" x14ac:dyDescent="0.25">
      <c r="A739">
        <v>738</v>
      </c>
      <c r="B739">
        <v>70301</v>
      </c>
      <c r="C739">
        <v>0</v>
      </c>
      <c r="D739">
        <v>0</v>
      </c>
      <c r="E739" t="s">
        <v>1500</v>
      </c>
      <c r="F739" t="s">
        <v>1501</v>
      </c>
      <c r="G739">
        <v>1</v>
      </c>
      <c r="H739" s="6">
        <v>5000000</v>
      </c>
      <c r="I739" s="7">
        <v>46150</v>
      </c>
      <c r="K739">
        <v>10</v>
      </c>
      <c r="L739" t="s">
        <v>40</v>
      </c>
      <c r="M739" t="s">
        <v>3</v>
      </c>
      <c r="N739" t="s">
        <v>41</v>
      </c>
      <c r="O739" t="s">
        <v>51</v>
      </c>
      <c r="P739" t="s">
        <v>2519</v>
      </c>
      <c r="Q739">
        <v>10</v>
      </c>
      <c r="R739">
        <v>0</v>
      </c>
      <c r="S739">
        <v>0</v>
      </c>
      <c r="U739">
        <v>500000</v>
      </c>
      <c r="V739">
        <v>500000</v>
      </c>
      <c r="W739">
        <v>0</v>
      </c>
      <c r="X739">
        <v>0</v>
      </c>
      <c r="Y739" t="s">
        <v>48</v>
      </c>
    </row>
    <row r="740" spans="1:25" x14ac:dyDescent="0.25">
      <c r="A740">
        <v>739</v>
      </c>
      <c r="B740">
        <v>70302</v>
      </c>
      <c r="C740">
        <v>0</v>
      </c>
      <c r="D740">
        <v>0</v>
      </c>
      <c r="E740" t="s">
        <v>1500</v>
      </c>
      <c r="F740" t="s">
        <v>1501</v>
      </c>
      <c r="G740">
        <v>1</v>
      </c>
      <c r="H740" s="6">
        <v>5000000</v>
      </c>
      <c r="I740" s="7">
        <v>46150</v>
      </c>
      <c r="K740">
        <v>10</v>
      </c>
      <c r="L740" t="s">
        <v>40</v>
      </c>
      <c r="M740" t="s">
        <v>3</v>
      </c>
      <c r="N740" t="s">
        <v>41</v>
      </c>
      <c r="O740" t="s">
        <v>51</v>
      </c>
      <c r="P740" t="s">
        <v>2519</v>
      </c>
      <c r="Q740">
        <v>10</v>
      </c>
      <c r="R740">
        <v>0</v>
      </c>
      <c r="S740">
        <v>0</v>
      </c>
      <c r="U740">
        <v>500000</v>
      </c>
      <c r="V740">
        <v>500000</v>
      </c>
      <c r="W740">
        <v>0</v>
      </c>
      <c r="X740">
        <v>0</v>
      </c>
      <c r="Y740" t="s">
        <v>48</v>
      </c>
    </row>
    <row r="741" spans="1:25" x14ac:dyDescent="0.25">
      <c r="A741">
        <v>740</v>
      </c>
      <c r="B741">
        <v>70303</v>
      </c>
      <c r="C741">
        <v>0</v>
      </c>
      <c r="D741">
        <v>0</v>
      </c>
      <c r="E741" t="s">
        <v>1500</v>
      </c>
      <c r="F741" t="s">
        <v>1501</v>
      </c>
      <c r="G741">
        <v>1</v>
      </c>
      <c r="H741" s="6">
        <v>5000000</v>
      </c>
      <c r="I741" s="7">
        <v>46150</v>
      </c>
      <c r="K741">
        <v>10</v>
      </c>
      <c r="L741" t="s">
        <v>40</v>
      </c>
      <c r="M741" t="s">
        <v>3</v>
      </c>
      <c r="N741" t="s">
        <v>41</v>
      </c>
      <c r="O741" t="s">
        <v>51</v>
      </c>
      <c r="P741" t="s">
        <v>2519</v>
      </c>
      <c r="Q741">
        <v>10</v>
      </c>
      <c r="R741">
        <v>0</v>
      </c>
      <c r="S741">
        <v>0</v>
      </c>
      <c r="U741">
        <v>500000</v>
      </c>
      <c r="V741">
        <v>500000</v>
      </c>
      <c r="W741">
        <v>0</v>
      </c>
      <c r="X741">
        <v>0</v>
      </c>
      <c r="Y741" t="s">
        <v>48</v>
      </c>
    </row>
    <row r="742" spans="1:25" x14ac:dyDescent="0.25">
      <c r="A742">
        <v>741</v>
      </c>
      <c r="B742">
        <v>70304</v>
      </c>
      <c r="C742">
        <v>0</v>
      </c>
      <c r="D742">
        <v>0</v>
      </c>
      <c r="E742" t="s">
        <v>1500</v>
      </c>
      <c r="F742" t="s">
        <v>1501</v>
      </c>
      <c r="G742">
        <v>1</v>
      </c>
      <c r="H742" s="6">
        <v>5000000</v>
      </c>
      <c r="I742" s="7">
        <v>46150</v>
      </c>
      <c r="K742">
        <v>10</v>
      </c>
      <c r="L742" t="s">
        <v>40</v>
      </c>
      <c r="M742" t="s">
        <v>3</v>
      </c>
      <c r="N742" t="s">
        <v>41</v>
      </c>
      <c r="O742" t="s">
        <v>51</v>
      </c>
      <c r="P742" t="s">
        <v>2519</v>
      </c>
      <c r="Q742">
        <v>10</v>
      </c>
      <c r="R742">
        <v>0</v>
      </c>
      <c r="S742">
        <v>0</v>
      </c>
      <c r="U742">
        <v>500000</v>
      </c>
      <c r="V742">
        <v>500000</v>
      </c>
      <c r="W742">
        <v>0</v>
      </c>
      <c r="X742">
        <v>0</v>
      </c>
      <c r="Y742" t="s">
        <v>48</v>
      </c>
    </row>
    <row r="743" spans="1:25" x14ac:dyDescent="0.25">
      <c r="A743">
        <v>742</v>
      </c>
      <c r="B743">
        <v>70305</v>
      </c>
      <c r="C743">
        <v>0</v>
      </c>
      <c r="D743">
        <v>0</v>
      </c>
      <c r="E743" t="s">
        <v>1500</v>
      </c>
      <c r="F743" t="s">
        <v>1501</v>
      </c>
      <c r="G743">
        <v>1</v>
      </c>
      <c r="H743" s="6">
        <v>5000000</v>
      </c>
      <c r="I743" s="7">
        <v>46150</v>
      </c>
      <c r="K743">
        <v>10</v>
      </c>
      <c r="L743" t="s">
        <v>40</v>
      </c>
      <c r="M743" t="s">
        <v>3</v>
      </c>
      <c r="N743" t="s">
        <v>41</v>
      </c>
      <c r="O743" t="s">
        <v>51</v>
      </c>
      <c r="P743" t="s">
        <v>2519</v>
      </c>
      <c r="Q743">
        <v>10</v>
      </c>
      <c r="R743">
        <v>0</v>
      </c>
      <c r="S743">
        <v>0</v>
      </c>
      <c r="U743">
        <v>500000</v>
      </c>
      <c r="V743">
        <v>500000</v>
      </c>
      <c r="W743">
        <v>0</v>
      </c>
      <c r="X743">
        <v>0</v>
      </c>
      <c r="Y743" t="s">
        <v>48</v>
      </c>
    </row>
    <row r="744" spans="1:25" x14ac:dyDescent="0.25">
      <c r="A744">
        <v>743</v>
      </c>
      <c r="B744">
        <v>70306</v>
      </c>
      <c r="C744">
        <v>0</v>
      </c>
      <c r="D744">
        <v>0</v>
      </c>
      <c r="E744" t="s">
        <v>1500</v>
      </c>
      <c r="F744" t="s">
        <v>1501</v>
      </c>
      <c r="G744">
        <v>1</v>
      </c>
      <c r="H744" s="6">
        <v>5000000</v>
      </c>
      <c r="I744" s="7">
        <v>46150</v>
      </c>
      <c r="K744">
        <v>10</v>
      </c>
      <c r="L744" t="s">
        <v>40</v>
      </c>
      <c r="M744" t="s">
        <v>3</v>
      </c>
      <c r="N744" t="s">
        <v>41</v>
      </c>
      <c r="O744" t="s">
        <v>51</v>
      </c>
      <c r="P744" t="s">
        <v>2519</v>
      </c>
      <c r="Q744">
        <v>10</v>
      </c>
      <c r="R744">
        <v>0</v>
      </c>
      <c r="S744">
        <v>0</v>
      </c>
      <c r="U744">
        <v>500000</v>
      </c>
      <c r="V744">
        <v>500000</v>
      </c>
      <c r="W744">
        <v>0</v>
      </c>
      <c r="X744">
        <v>0</v>
      </c>
      <c r="Y744" t="s">
        <v>48</v>
      </c>
    </row>
    <row r="745" spans="1:25" x14ac:dyDescent="0.25">
      <c r="A745">
        <v>744</v>
      </c>
      <c r="B745">
        <v>70307</v>
      </c>
      <c r="C745">
        <v>0</v>
      </c>
      <c r="D745">
        <v>0</v>
      </c>
      <c r="E745" t="s">
        <v>1500</v>
      </c>
      <c r="F745" t="s">
        <v>1501</v>
      </c>
      <c r="G745">
        <v>1</v>
      </c>
      <c r="H745" s="6">
        <v>5000000</v>
      </c>
      <c r="I745" s="7">
        <v>46150</v>
      </c>
      <c r="K745">
        <v>10</v>
      </c>
      <c r="L745" t="s">
        <v>40</v>
      </c>
      <c r="M745" t="s">
        <v>3</v>
      </c>
      <c r="N745" t="s">
        <v>41</v>
      </c>
      <c r="O745" t="s">
        <v>51</v>
      </c>
      <c r="P745" t="s">
        <v>2519</v>
      </c>
      <c r="Q745">
        <v>10</v>
      </c>
      <c r="R745">
        <v>0</v>
      </c>
      <c r="S745">
        <v>0</v>
      </c>
      <c r="U745">
        <v>500000</v>
      </c>
      <c r="V745">
        <v>500000</v>
      </c>
      <c r="W745">
        <v>0</v>
      </c>
      <c r="X745">
        <v>0</v>
      </c>
      <c r="Y745" t="s">
        <v>48</v>
      </c>
    </row>
    <row r="746" spans="1:25" x14ac:dyDescent="0.25">
      <c r="A746">
        <v>745</v>
      </c>
      <c r="B746">
        <v>70308</v>
      </c>
      <c r="C746">
        <v>0</v>
      </c>
      <c r="D746">
        <v>0</v>
      </c>
      <c r="E746" t="s">
        <v>1500</v>
      </c>
      <c r="F746" t="s">
        <v>1501</v>
      </c>
      <c r="G746">
        <v>1</v>
      </c>
      <c r="H746" s="6">
        <v>4177778</v>
      </c>
      <c r="I746" s="7">
        <v>46150</v>
      </c>
      <c r="K746">
        <v>10</v>
      </c>
      <c r="L746" t="s">
        <v>40</v>
      </c>
      <c r="M746" t="s">
        <v>3</v>
      </c>
      <c r="N746" t="s">
        <v>41</v>
      </c>
      <c r="O746" t="s">
        <v>51</v>
      </c>
      <c r="P746" t="s">
        <v>2519</v>
      </c>
      <c r="Q746">
        <v>10</v>
      </c>
      <c r="R746">
        <v>0</v>
      </c>
      <c r="S746">
        <v>0</v>
      </c>
      <c r="U746">
        <v>417778</v>
      </c>
      <c r="V746">
        <v>417778</v>
      </c>
      <c r="W746">
        <v>0</v>
      </c>
      <c r="X746">
        <v>0</v>
      </c>
      <c r="Y746" t="s">
        <v>48</v>
      </c>
    </row>
    <row r="747" spans="1:25" x14ac:dyDescent="0.25">
      <c r="A747">
        <v>746</v>
      </c>
      <c r="B747">
        <v>70309</v>
      </c>
      <c r="C747">
        <v>0</v>
      </c>
      <c r="D747">
        <v>0</v>
      </c>
      <c r="E747" t="s">
        <v>1500</v>
      </c>
      <c r="F747" t="s">
        <v>1501</v>
      </c>
      <c r="G747">
        <v>1</v>
      </c>
      <c r="H747" s="6">
        <v>5000000</v>
      </c>
      <c r="I747" s="7">
        <v>46150</v>
      </c>
      <c r="K747">
        <v>10</v>
      </c>
      <c r="L747" t="s">
        <v>40</v>
      </c>
      <c r="M747" t="s">
        <v>3</v>
      </c>
      <c r="N747" t="s">
        <v>41</v>
      </c>
      <c r="O747" t="s">
        <v>51</v>
      </c>
      <c r="P747" t="s">
        <v>2519</v>
      </c>
      <c r="Q747">
        <v>10</v>
      </c>
      <c r="R747">
        <v>0</v>
      </c>
      <c r="S747">
        <v>0</v>
      </c>
      <c r="U747">
        <v>500000</v>
      </c>
      <c r="V747">
        <v>500000</v>
      </c>
      <c r="W747">
        <v>0</v>
      </c>
      <c r="X747">
        <v>0</v>
      </c>
      <c r="Y747" t="s">
        <v>48</v>
      </c>
    </row>
    <row r="748" spans="1:25" x14ac:dyDescent="0.25">
      <c r="A748">
        <v>747</v>
      </c>
      <c r="B748">
        <v>70310</v>
      </c>
      <c r="C748">
        <v>0</v>
      </c>
      <c r="D748">
        <v>0</v>
      </c>
      <c r="E748" t="s">
        <v>1500</v>
      </c>
      <c r="F748" t="s">
        <v>1501</v>
      </c>
      <c r="G748">
        <v>1</v>
      </c>
      <c r="H748" s="6">
        <v>3264303</v>
      </c>
      <c r="I748" s="7">
        <v>46150</v>
      </c>
      <c r="K748">
        <v>10</v>
      </c>
      <c r="L748" t="s">
        <v>40</v>
      </c>
      <c r="M748" t="s">
        <v>3</v>
      </c>
      <c r="N748" t="s">
        <v>41</v>
      </c>
      <c r="O748" t="s">
        <v>51</v>
      </c>
      <c r="P748" t="s">
        <v>2519</v>
      </c>
      <c r="Q748">
        <v>10</v>
      </c>
      <c r="R748">
        <v>0</v>
      </c>
      <c r="S748">
        <v>0</v>
      </c>
      <c r="U748">
        <v>326430</v>
      </c>
      <c r="V748">
        <v>326430</v>
      </c>
      <c r="W748">
        <v>0</v>
      </c>
      <c r="X748">
        <v>0</v>
      </c>
      <c r="Y748" t="s">
        <v>48</v>
      </c>
    </row>
    <row r="749" spans="1:25" x14ac:dyDescent="0.25">
      <c r="A749">
        <v>748</v>
      </c>
      <c r="B749">
        <v>70284</v>
      </c>
      <c r="C749">
        <v>0</v>
      </c>
      <c r="D749">
        <v>0</v>
      </c>
      <c r="E749" t="s">
        <v>2335</v>
      </c>
      <c r="F749" t="s">
        <v>2336</v>
      </c>
      <c r="G749">
        <v>1</v>
      </c>
      <c r="H749" s="6">
        <v>3329396</v>
      </c>
      <c r="I749" s="7">
        <v>46150</v>
      </c>
      <c r="K749">
        <v>7</v>
      </c>
      <c r="L749" t="s">
        <v>40</v>
      </c>
      <c r="M749" t="s">
        <v>7</v>
      </c>
      <c r="N749" t="s">
        <v>41</v>
      </c>
      <c r="O749" t="s">
        <v>64</v>
      </c>
      <c r="P749" t="s">
        <v>2519</v>
      </c>
      <c r="Q749">
        <v>7</v>
      </c>
      <c r="R749">
        <v>0</v>
      </c>
      <c r="S749">
        <v>0</v>
      </c>
      <c r="U749">
        <v>233058</v>
      </c>
      <c r="V749">
        <v>233058</v>
      </c>
      <c r="W749">
        <v>0</v>
      </c>
      <c r="X749">
        <v>0</v>
      </c>
      <c r="Y749" t="s">
        <v>2086</v>
      </c>
    </row>
    <row r="750" spans="1:25" x14ac:dyDescent="0.25">
      <c r="A750">
        <v>749</v>
      </c>
      <c r="B750">
        <v>70295</v>
      </c>
      <c r="C750">
        <v>0</v>
      </c>
      <c r="D750">
        <v>0</v>
      </c>
      <c r="E750" t="s">
        <v>335</v>
      </c>
      <c r="F750" t="s">
        <v>336</v>
      </c>
      <c r="G750">
        <v>1</v>
      </c>
      <c r="H750" s="6">
        <v>3417408</v>
      </c>
      <c r="I750" s="7">
        <v>46150</v>
      </c>
      <c r="K750">
        <v>15</v>
      </c>
      <c r="L750" t="s">
        <v>40</v>
      </c>
      <c r="M750" t="s">
        <v>5</v>
      </c>
      <c r="N750" t="s">
        <v>41</v>
      </c>
      <c r="O750" t="s">
        <v>47</v>
      </c>
      <c r="P750" t="s">
        <v>2519</v>
      </c>
      <c r="Q750">
        <v>15</v>
      </c>
      <c r="R750">
        <v>0</v>
      </c>
      <c r="S750">
        <v>0</v>
      </c>
      <c r="U750">
        <v>512611</v>
      </c>
      <c r="V750">
        <v>512611</v>
      </c>
      <c r="W750">
        <v>0</v>
      </c>
      <c r="X750">
        <v>0</v>
      </c>
      <c r="Y750" t="s">
        <v>48</v>
      </c>
    </row>
    <row r="751" spans="1:25" x14ac:dyDescent="0.25">
      <c r="A751">
        <v>750</v>
      </c>
      <c r="B751">
        <v>70292</v>
      </c>
      <c r="C751">
        <v>0</v>
      </c>
      <c r="D751">
        <v>0</v>
      </c>
      <c r="E751" t="s">
        <v>1586</v>
      </c>
      <c r="F751" t="s">
        <v>1587</v>
      </c>
      <c r="G751">
        <v>1</v>
      </c>
      <c r="H751" s="6">
        <v>100000000</v>
      </c>
      <c r="I751" s="7">
        <v>46150</v>
      </c>
      <c r="K751">
        <v>15</v>
      </c>
      <c r="L751" t="s">
        <v>40</v>
      </c>
      <c r="M751" t="s">
        <v>5</v>
      </c>
      <c r="N751" t="s">
        <v>41</v>
      </c>
      <c r="O751" t="s">
        <v>77</v>
      </c>
      <c r="P751" t="s">
        <v>2519</v>
      </c>
      <c r="Q751">
        <v>4.5</v>
      </c>
      <c r="R751">
        <v>10.5</v>
      </c>
      <c r="S751">
        <v>0</v>
      </c>
      <c r="U751">
        <v>15000000</v>
      </c>
      <c r="V751">
        <v>4500000</v>
      </c>
      <c r="W751">
        <v>10500000</v>
      </c>
      <c r="X751">
        <v>0</v>
      </c>
      <c r="Y751" t="s">
        <v>72</v>
      </c>
    </row>
    <row r="752" spans="1:25" x14ac:dyDescent="0.25">
      <c r="A752">
        <v>751</v>
      </c>
      <c r="B752">
        <v>70293</v>
      </c>
      <c r="C752">
        <v>0</v>
      </c>
      <c r="D752">
        <v>0</v>
      </c>
      <c r="E752" t="s">
        <v>1972</v>
      </c>
      <c r="F752" t="s">
        <v>1973</v>
      </c>
      <c r="G752">
        <v>1</v>
      </c>
      <c r="H752" s="6">
        <v>8000000</v>
      </c>
      <c r="I752" s="7">
        <v>46150</v>
      </c>
      <c r="K752">
        <v>15</v>
      </c>
      <c r="L752" t="s">
        <v>40</v>
      </c>
      <c r="M752" t="s">
        <v>5</v>
      </c>
      <c r="N752" t="s">
        <v>41</v>
      </c>
      <c r="O752" t="s">
        <v>77</v>
      </c>
      <c r="P752" t="s">
        <v>2519</v>
      </c>
      <c r="Q752">
        <v>4.5</v>
      </c>
      <c r="R752">
        <v>10.5</v>
      </c>
      <c r="S752">
        <v>0</v>
      </c>
      <c r="U752">
        <v>1200000</v>
      </c>
      <c r="V752">
        <v>360000</v>
      </c>
      <c r="W752">
        <v>840000</v>
      </c>
      <c r="X752">
        <v>0</v>
      </c>
      <c r="Y752" t="s">
        <v>48</v>
      </c>
    </row>
    <row r="753" spans="1:25" x14ac:dyDescent="0.25">
      <c r="A753">
        <v>752</v>
      </c>
      <c r="B753">
        <v>70311</v>
      </c>
      <c r="C753">
        <v>0</v>
      </c>
      <c r="D753">
        <v>0</v>
      </c>
      <c r="E753" t="s">
        <v>2331</v>
      </c>
      <c r="F753" t="s">
        <v>2332</v>
      </c>
      <c r="G753">
        <v>1</v>
      </c>
      <c r="H753" s="6">
        <v>1814207</v>
      </c>
      <c r="I753" s="7">
        <v>46150</v>
      </c>
      <c r="K753">
        <v>12</v>
      </c>
      <c r="L753" t="s">
        <v>40</v>
      </c>
      <c r="M753" t="s">
        <v>8</v>
      </c>
      <c r="N753" t="s">
        <v>41</v>
      </c>
      <c r="O753" t="s">
        <v>347</v>
      </c>
      <c r="P753" t="s">
        <v>2519</v>
      </c>
      <c r="Q753">
        <v>12</v>
      </c>
      <c r="R753">
        <v>0</v>
      </c>
      <c r="S753">
        <v>0</v>
      </c>
      <c r="U753">
        <v>217705</v>
      </c>
      <c r="V753">
        <v>217705</v>
      </c>
      <c r="W753">
        <v>0</v>
      </c>
      <c r="X753">
        <v>0</v>
      </c>
      <c r="Y753" t="s">
        <v>2086</v>
      </c>
    </row>
    <row r="754" spans="1:25" x14ac:dyDescent="0.25">
      <c r="A754">
        <v>753</v>
      </c>
      <c r="B754">
        <v>70314</v>
      </c>
      <c r="C754">
        <v>0</v>
      </c>
      <c r="D754">
        <v>0</v>
      </c>
      <c r="E754" t="s">
        <v>2277</v>
      </c>
      <c r="F754" t="s">
        <v>2278</v>
      </c>
      <c r="G754">
        <v>1</v>
      </c>
      <c r="H754" s="6">
        <v>20000000</v>
      </c>
      <c r="I754" s="7">
        <v>46150</v>
      </c>
      <c r="K754">
        <v>15</v>
      </c>
      <c r="L754" t="s">
        <v>40</v>
      </c>
      <c r="M754" t="s">
        <v>5</v>
      </c>
      <c r="N754" t="s">
        <v>41</v>
      </c>
      <c r="O754" t="s">
        <v>54</v>
      </c>
      <c r="P754" t="s">
        <v>2519</v>
      </c>
      <c r="Q754">
        <v>3</v>
      </c>
      <c r="R754">
        <v>12</v>
      </c>
      <c r="S754">
        <v>0</v>
      </c>
      <c r="U754">
        <v>3000000</v>
      </c>
      <c r="V754">
        <v>600000</v>
      </c>
      <c r="W754">
        <v>2400000</v>
      </c>
      <c r="X754">
        <v>0</v>
      </c>
      <c r="Y754" t="s">
        <v>72</v>
      </c>
    </row>
    <row r="755" spans="1:25" x14ac:dyDescent="0.25">
      <c r="A755">
        <v>754</v>
      </c>
      <c r="B755">
        <v>70319</v>
      </c>
      <c r="C755">
        <v>0</v>
      </c>
      <c r="D755">
        <v>0</v>
      </c>
      <c r="E755" t="s">
        <v>1618</v>
      </c>
      <c r="F755" t="s">
        <v>1619</v>
      </c>
      <c r="G755">
        <v>1</v>
      </c>
      <c r="H755" s="6">
        <v>5000000</v>
      </c>
      <c r="I755" s="7">
        <v>46150</v>
      </c>
      <c r="K755">
        <v>15</v>
      </c>
      <c r="L755" t="s">
        <v>40</v>
      </c>
      <c r="M755" t="s">
        <v>5</v>
      </c>
      <c r="N755" t="s">
        <v>41</v>
      </c>
      <c r="O755" t="s">
        <v>54</v>
      </c>
      <c r="P755" t="s">
        <v>2519</v>
      </c>
      <c r="Q755">
        <v>3</v>
      </c>
      <c r="R755">
        <v>12</v>
      </c>
      <c r="S755">
        <v>0</v>
      </c>
      <c r="U755">
        <v>750000</v>
      </c>
      <c r="V755">
        <v>150000</v>
      </c>
      <c r="W755">
        <v>600000</v>
      </c>
      <c r="X755">
        <v>0</v>
      </c>
      <c r="Y755" t="s">
        <v>72</v>
      </c>
    </row>
    <row r="756" spans="1:25" x14ac:dyDescent="0.25">
      <c r="A756">
        <v>755</v>
      </c>
      <c r="B756">
        <v>70313</v>
      </c>
      <c r="C756">
        <v>0</v>
      </c>
      <c r="D756">
        <v>0</v>
      </c>
      <c r="E756" t="s">
        <v>1842</v>
      </c>
      <c r="F756" t="s">
        <v>1843</v>
      </c>
      <c r="G756">
        <v>1</v>
      </c>
      <c r="H756" s="6">
        <v>5000000</v>
      </c>
      <c r="I756" s="7">
        <v>46150</v>
      </c>
      <c r="K756">
        <v>15</v>
      </c>
      <c r="L756" t="s">
        <v>40</v>
      </c>
      <c r="M756" t="s">
        <v>5</v>
      </c>
      <c r="N756" t="s">
        <v>41</v>
      </c>
      <c r="O756" t="s">
        <v>54</v>
      </c>
      <c r="P756" t="s">
        <v>2519</v>
      </c>
      <c r="Q756">
        <v>3</v>
      </c>
      <c r="R756">
        <v>12</v>
      </c>
      <c r="S756">
        <v>0</v>
      </c>
      <c r="U756">
        <v>750000</v>
      </c>
      <c r="V756">
        <v>150000</v>
      </c>
      <c r="W756">
        <v>600000</v>
      </c>
      <c r="X756">
        <v>0</v>
      </c>
      <c r="Y756" t="s">
        <v>72</v>
      </c>
    </row>
    <row r="757" spans="1:25" x14ac:dyDescent="0.25">
      <c r="A757">
        <v>756</v>
      </c>
      <c r="B757">
        <v>70175</v>
      </c>
      <c r="C757">
        <v>0</v>
      </c>
      <c r="D757">
        <v>0</v>
      </c>
      <c r="E757" t="s">
        <v>1739</v>
      </c>
      <c r="F757" t="s">
        <v>1740</v>
      </c>
      <c r="G757">
        <v>1</v>
      </c>
      <c r="H757" s="6">
        <v>30000000</v>
      </c>
      <c r="I757" s="7">
        <v>46150</v>
      </c>
      <c r="K757">
        <v>15</v>
      </c>
      <c r="L757" t="s">
        <v>40</v>
      </c>
      <c r="M757" t="s">
        <v>5</v>
      </c>
      <c r="N757" t="s">
        <v>41</v>
      </c>
      <c r="O757" t="s">
        <v>54</v>
      </c>
      <c r="P757" t="s">
        <v>2519</v>
      </c>
      <c r="Q757">
        <v>4.5</v>
      </c>
      <c r="R757">
        <v>10.5</v>
      </c>
      <c r="S757">
        <v>0</v>
      </c>
      <c r="U757">
        <v>4500000</v>
      </c>
      <c r="V757">
        <v>1350000</v>
      </c>
      <c r="W757">
        <v>3150000</v>
      </c>
      <c r="X757">
        <v>0</v>
      </c>
      <c r="Y757" t="s">
        <v>48</v>
      </c>
    </row>
    <row r="758" spans="1:25" x14ac:dyDescent="0.25">
      <c r="A758">
        <v>757</v>
      </c>
      <c r="B758">
        <v>70238</v>
      </c>
      <c r="C758">
        <v>0</v>
      </c>
      <c r="D758">
        <v>0</v>
      </c>
      <c r="E758" t="s">
        <v>1422</v>
      </c>
      <c r="F758" t="s">
        <v>1423</v>
      </c>
      <c r="G758">
        <v>1</v>
      </c>
      <c r="H758" s="6">
        <v>3207137</v>
      </c>
      <c r="I758" s="7">
        <v>46150</v>
      </c>
      <c r="K758">
        <v>6</v>
      </c>
      <c r="L758" t="s">
        <v>40</v>
      </c>
      <c r="M758" t="s">
        <v>5</v>
      </c>
      <c r="N758" t="s">
        <v>41</v>
      </c>
      <c r="O758" t="s">
        <v>47</v>
      </c>
      <c r="P758" t="s">
        <v>2519</v>
      </c>
      <c r="Q758">
        <v>6</v>
      </c>
      <c r="R758">
        <v>0</v>
      </c>
      <c r="S758">
        <v>0</v>
      </c>
      <c r="U758">
        <v>192428</v>
      </c>
      <c r="V758">
        <v>192428</v>
      </c>
      <c r="W758">
        <v>0</v>
      </c>
      <c r="X758">
        <v>0</v>
      </c>
      <c r="Y758" t="s">
        <v>81</v>
      </c>
    </row>
    <row r="759" spans="1:25" x14ac:dyDescent="0.25">
      <c r="A759">
        <v>758</v>
      </c>
      <c r="B759">
        <v>70694</v>
      </c>
      <c r="C759">
        <v>0</v>
      </c>
      <c r="D759">
        <v>0</v>
      </c>
      <c r="E759" t="s">
        <v>1844</v>
      </c>
      <c r="F759" t="s">
        <v>1845</v>
      </c>
      <c r="G759">
        <v>1</v>
      </c>
      <c r="H759" s="6">
        <v>4223082</v>
      </c>
      <c r="I759" s="7">
        <v>46150</v>
      </c>
      <c r="K759">
        <v>15</v>
      </c>
      <c r="L759" t="s">
        <v>40</v>
      </c>
      <c r="M759" t="s">
        <v>5</v>
      </c>
      <c r="N759" t="s">
        <v>41</v>
      </c>
      <c r="O759" t="s">
        <v>54</v>
      </c>
      <c r="P759" t="s">
        <v>2519</v>
      </c>
      <c r="Q759">
        <v>3</v>
      </c>
      <c r="R759">
        <v>12</v>
      </c>
      <c r="S759">
        <v>0</v>
      </c>
      <c r="U759">
        <v>633462</v>
      </c>
      <c r="V759">
        <v>126692</v>
      </c>
      <c r="W759">
        <v>506770</v>
      </c>
      <c r="X759">
        <v>0</v>
      </c>
      <c r="Y759" t="s">
        <v>72</v>
      </c>
    </row>
    <row r="760" spans="1:25" x14ac:dyDescent="0.25">
      <c r="A760">
        <v>759</v>
      </c>
      <c r="B760">
        <v>70695</v>
      </c>
      <c r="C760">
        <v>0</v>
      </c>
      <c r="D760">
        <v>0</v>
      </c>
      <c r="E760" t="s">
        <v>1844</v>
      </c>
      <c r="F760" t="s">
        <v>1845</v>
      </c>
      <c r="G760">
        <v>1</v>
      </c>
      <c r="H760" s="6">
        <v>776918</v>
      </c>
      <c r="I760" s="7">
        <v>46150</v>
      </c>
      <c r="K760">
        <v>15</v>
      </c>
      <c r="L760" t="s">
        <v>459</v>
      </c>
      <c r="M760" t="s">
        <v>5</v>
      </c>
      <c r="N760" t="s">
        <v>41</v>
      </c>
      <c r="O760" t="s">
        <v>54</v>
      </c>
      <c r="P760" t="s">
        <v>2519</v>
      </c>
      <c r="Q760">
        <v>3</v>
      </c>
      <c r="R760">
        <v>12</v>
      </c>
      <c r="S760">
        <v>0</v>
      </c>
      <c r="U760">
        <v>116538</v>
      </c>
      <c r="V760">
        <v>23308</v>
      </c>
      <c r="W760">
        <v>93230</v>
      </c>
      <c r="X760">
        <v>0</v>
      </c>
      <c r="Y760" t="s">
        <v>72</v>
      </c>
    </row>
    <row r="761" spans="1:25" x14ac:dyDescent="0.25">
      <c r="A761">
        <v>760</v>
      </c>
      <c r="B761">
        <v>70283</v>
      </c>
      <c r="C761">
        <v>0</v>
      </c>
      <c r="D761">
        <v>0</v>
      </c>
      <c r="E761" t="s">
        <v>2333</v>
      </c>
      <c r="F761" t="s">
        <v>2334</v>
      </c>
      <c r="G761">
        <v>1</v>
      </c>
      <c r="H761" s="6">
        <v>1628999</v>
      </c>
      <c r="I761" s="7">
        <v>46150</v>
      </c>
      <c r="K761">
        <v>7</v>
      </c>
      <c r="L761" t="s">
        <v>40</v>
      </c>
      <c r="M761" t="s">
        <v>7</v>
      </c>
      <c r="N761" t="s">
        <v>41</v>
      </c>
      <c r="O761" t="s">
        <v>64</v>
      </c>
      <c r="P761" t="s">
        <v>2519</v>
      </c>
      <c r="Q761">
        <v>7</v>
      </c>
      <c r="R761">
        <v>0</v>
      </c>
      <c r="S761">
        <v>0</v>
      </c>
      <c r="U761">
        <v>114030</v>
      </c>
      <c r="V761">
        <v>114030</v>
      </c>
      <c r="W761">
        <v>0</v>
      </c>
      <c r="X761">
        <v>0</v>
      </c>
      <c r="Y761" t="s">
        <v>2086</v>
      </c>
    </row>
    <row r="762" spans="1:25" x14ac:dyDescent="0.25">
      <c r="A762">
        <v>761</v>
      </c>
      <c r="B762">
        <v>70273</v>
      </c>
      <c r="C762">
        <v>0</v>
      </c>
      <c r="D762">
        <v>0</v>
      </c>
      <c r="E762" t="s">
        <v>1731</v>
      </c>
      <c r="F762" t="s">
        <v>1732</v>
      </c>
      <c r="G762">
        <v>1</v>
      </c>
      <c r="H762" s="6">
        <v>5406691</v>
      </c>
      <c r="I762" s="7">
        <v>46149</v>
      </c>
      <c r="K762">
        <v>8</v>
      </c>
      <c r="L762" t="s">
        <v>40</v>
      </c>
      <c r="M762" t="s">
        <v>5</v>
      </c>
      <c r="N762" t="s">
        <v>41</v>
      </c>
      <c r="O762" t="s">
        <v>77</v>
      </c>
      <c r="P762" t="s">
        <v>2519</v>
      </c>
      <c r="Q762">
        <v>8</v>
      </c>
      <c r="R762">
        <v>0</v>
      </c>
      <c r="S762">
        <v>0</v>
      </c>
      <c r="U762">
        <v>432535</v>
      </c>
      <c r="V762">
        <v>432535</v>
      </c>
      <c r="W762">
        <v>0</v>
      </c>
      <c r="X762">
        <v>0</v>
      </c>
      <c r="Y762" t="s">
        <v>67</v>
      </c>
    </row>
    <row r="763" spans="1:25" x14ac:dyDescent="0.25">
      <c r="A763">
        <v>762</v>
      </c>
      <c r="B763">
        <v>70277</v>
      </c>
      <c r="C763">
        <v>0</v>
      </c>
      <c r="D763">
        <v>0</v>
      </c>
      <c r="E763" t="s">
        <v>574</v>
      </c>
      <c r="F763" t="s">
        <v>575</v>
      </c>
      <c r="G763">
        <v>1</v>
      </c>
      <c r="H763" s="6">
        <v>50000000</v>
      </c>
      <c r="I763" s="7">
        <v>46149</v>
      </c>
      <c r="K763">
        <v>6</v>
      </c>
      <c r="L763" t="s">
        <v>40</v>
      </c>
      <c r="M763" t="s">
        <v>5</v>
      </c>
      <c r="N763" t="s">
        <v>41</v>
      </c>
      <c r="O763" t="s">
        <v>77</v>
      </c>
      <c r="P763" t="s">
        <v>2519</v>
      </c>
      <c r="Q763">
        <v>6</v>
      </c>
      <c r="R763">
        <v>0</v>
      </c>
      <c r="S763">
        <v>0</v>
      </c>
      <c r="U763">
        <v>3000000</v>
      </c>
      <c r="V763">
        <v>3000000</v>
      </c>
      <c r="W763">
        <v>0</v>
      </c>
      <c r="X763">
        <v>0</v>
      </c>
      <c r="Y763" t="s">
        <v>48</v>
      </c>
    </row>
    <row r="764" spans="1:25" x14ac:dyDescent="0.25">
      <c r="A764">
        <v>763</v>
      </c>
      <c r="B764">
        <v>70282</v>
      </c>
      <c r="C764">
        <v>0</v>
      </c>
      <c r="D764">
        <v>0</v>
      </c>
      <c r="E764" t="s">
        <v>2157</v>
      </c>
      <c r="F764" t="s">
        <v>2158</v>
      </c>
      <c r="G764">
        <v>1</v>
      </c>
      <c r="H764" s="6">
        <v>2318042</v>
      </c>
      <c r="I764" s="7">
        <v>46149</v>
      </c>
      <c r="K764">
        <v>10</v>
      </c>
      <c r="L764" t="s">
        <v>40</v>
      </c>
      <c r="M764" t="s">
        <v>9</v>
      </c>
      <c r="N764" t="s">
        <v>41</v>
      </c>
      <c r="O764" t="s">
        <v>42</v>
      </c>
      <c r="P764" t="s">
        <v>2519</v>
      </c>
      <c r="Q764">
        <v>10</v>
      </c>
      <c r="R764">
        <v>0</v>
      </c>
      <c r="S764">
        <v>0</v>
      </c>
      <c r="U764">
        <v>231804</v>
      </c>
      <c r="V764">
        <v>231804</v>
      </c>
      <c r="W764">
        <v>0</v>
      </c>
      <c r="X764">
        <v>0</v>
      </c>
      <c r="Y764" t="s">
        <v>2086</v>
      </c>
    </row>
    <row r="765" spans="1:25" x14ac:dyDescent="0.25">
      <c r="A765">
        <v>764</v>
      </c>
      <c r="B765">
        <v>70272</v>
      </c>
      <c r="C765">
        <v>0</v>
      </c>
      <c r="D765">
        <v>0</v>
      </c>
      <c r="E765" t="s">
        <v>1727</v>
      </c>
      <c r="F765" t="s">
        <v>1728</v>
      </c>
      <c r="G765">
        <v>1</v>
      </c>
      <c r="H765" s="6">
        <v>5926891</v>
      </c>
      <c r="I765" s="7">
        <v>46149</v>
      </c>
      <c r="K765">
        <v>8</v>
      </c>
      <c r="L765" t="s">
        <v>40</v>
      </c>
      <c r="M765" t="s">
        <v>5</v>
      </c>
      <c r="N765" t="s">
        <v>41</v>
      </c>
      <c r="O765" t="s">
        <v>77</v>
      </c>
      <c r="P765" t="s">
        <v>2519</v>
      </c>
      <c r="Q765">
        <v>8</v>
      </c>
      <c r="R765">
        <v>0</v>
      </c>
      <c r="S765">
        <v>0</v>
      </c>
      <c r="U765">
        <v>474151</v>
      </c>
      <c r="V765">
        <v>474151</v>
      </c>
      <c r="W765">
        <v>0</v>
      </c>
      <c r="X765">
        <v>0</v>
      </c>
      <c r="Y765" t="s">
        <v>67</v>
      </c>
    </row>
    <row r="766" spans="1:25" x14ac:dyDescent="0.25">
      <c r="A766">
        <v>765</v>
      </c>
      <c r="B766">
        <v>70268</v>
      </c>
      <c r="C766">
        <v>0</v>
      </c>
      <c r="D766">
        <v>0</v>
      </c>
      <c r="E766" t="s">
        <v>1222</v>
      </c>
      <c r="F766" t="s">
        <v>1223</v>
      </c>
      <c r="G766">
        <v>1</v>
      </c>
      <c r="H766" s="6">
        <v>83368</v>
      </c>
      <c r="I766" s="7">
        <v>46149</v>
      </c>
      <c r="K766">
        <v>5</v>
      </c>
      <c r="L766" t="s">
        <v>40</v>
      </c>
      <c r="M766" t="s">
        <v>8</v>
      </c>
      <c r="N766" t="s">
        <v>41</v>
      </c>
      <c r="O766" t="s">
        <v>347</v>
      </c>
      <c r="P766" t="s">
        <v>2519</v>
      </c>
      <c r="Q766">
        <v>5</v>
      </c>
      <c r="R766">
        <v>0</v>
      </c>
      <c r="S766">
        <v>0</v>
      </c>
      <c r="U766">
        <v>4168</v>
      </c>
      <c r="V766">
        <v>4168</v>
      </c>
      <c r="W766">
        <v>0</v>
      </c>
      <c r="X766">
        <v>0</v>
      </c>
      <c r="Y766" t="s">
        <v>44</v>
      </c>
    </row>
    <row r="767" spans="1:25" x14ac:dyDescent="0.25">
      <c r="A767">
        <v>766</v>
      </c>
      <c r="B767">
        <v>70854</v>
      </c>
      <c r="C767">
        <v>0</v>
      </c>
      <c r="D767">
        <v>0</v>
      </c>
      <c r="E767" t="s">
        <v>1725</v>
      </c>
      <c r="F767" t="s">
        <v>1726</v>
      </c>
      <c r="G767">
        <v>1</v>
      </c>
      <c r="H767" s="6">
        <v>12810671</v>
      </c>
      <c r="I767" s="7">
        <v>46149</v>
      </c>
      <c r="K767">
        <v>8</v>
      </c>
      <c r="L767" t="s">
        <v>40</v>
      </c>
      <c r="M767" t="s">
        <v>5</v>
      </c>
      <c r="N767" t="s">
        <v>41</v>
      </c>
      <c r="O767" t="s">
        <v>77</v>
      </c>
      <c r="P767" t="s">
        <v>2519</v>
      </c>
      <c r="Q767">
        <v>8</v>
      </c>
      <c r="R767">
        <v>0</v>
      </c>
      <c r="S767">
        <v>0</v>
      </c>
      <c r="U767">
        <v>1024854</v>
      </c>
      <c r="V767">
        <v>1024854</v>
      </c>
      <c r="W767">
        <v>0</v>
      </c>
      <c r="X767">
        <v>0</v>
      </c>
      <c r="Y767" t="s">
        <v>48</v>
      </c>
    </row>
    <row r="768" spans="1:25" x14ac:dyDescent="0.25">
      <c r="A768">
        <v>767</v>
      </c>
      <c r="B768">
        <v>70855</v>
      </c>
      <c r="C768">
        <v>0</v>
      </c>
      <c r="D768">
        <v>0</v>
      </c>
      <c r="E768" t="s">
        <v>1725</v>
      </c>
      <c r="F768" t="s">
        <v>1726</v>
      </c>
      <c r="G768">
        <v>1</v>
      </c>
      <c r="H768" s="6">
        <v>430683</v>
      </c>
      <c r="I768" s="7">
        <v>46149</v>
      </c>
      <c r="K768">
        <v>8</v>
      </c>
      <c r="L768" t="s">
        <v>459</v>
      </c>
      <c r="M768" t="s">
        <v>5</v>
      </c>
      <c r="N768" t="s">
        <v>41</v>
      </c>
      <c r="O768" t="s">
        <v>77</v>
      </c>
      <c r="P768" t="s">
        <v>2519</v>
      </c>
      <c r="Q768">
        <v>8</v>
      </c>
      <c r="R768">
        <v>0</v>
      </c>
      <c r="S768">
        <v>0</v>
      </c>
      <c r="U768">
        <v>34455</v>
      </c>
      <c r="V768">
        <v>34455</v>
      </c>
      <c r="W768">
        <v>0</v>
      </c>
      <c r="X768">
        <v>0</v>
      </c>
      <c r="Y768" t="s">
        <v>48</v>
      </c>
    </row>
    <row r="769" spans="1:25" x14ac:dyDescent="0.25">
      <c r="A769">
        <v>768</v>
      </c>
      <c r="B769">
        <v>70276</v>
      </c>
      <c r="C769">
        <v>0</v>
      </c>
      <c r="D769">
        <v>0</v>
      </c>
      <c r="E769" t="s">
        <v>873</v>
      </c>
      <c r="F769" t="s">
        <v>874</v>
      </c>
      <c r="G769">
        <v>1</v>
      </c>
      <c r="H769" s="6">
        <v>1386836</v>
      </c>
      <c r="I769" s="7">
        <v>46149</v>
      </c>
      <c r="K769">
        <v>15</v>
      </c>
      <c r="L769" t="s">
        <v>40</v>
      </c>
      <c r="M769" t="s">
        <v>5</v>
      </c>
      <c r="N769" t="s">
        <v>41</v>
      </c>
      <c r="O769" t="s">
        <v>47</v>
      </c>
      <c r="P769" t="s">
        <v>2519</v>
      </c>
      <c r="Q769">
        <v>4</v>
      </c>
      <c r="R769">
        <v>11</v>
      </c>
      <c r="S769">
        <v>0</v>
      </c>
      <c r="U769">
        <v>208025</v>
      </c>
      <c r="V769">
        <v>55473</v>
      </c>
      <c r="W769">
        <v>152552</v>
      </c>
      <c r="X769">
        <v>0</v>
      </c>
      <c r="Y769" t="s">
        <v>109</v>
      </c>
    </row>
    <row r="770" spans="1:25" x14ac:dyDescent="0.25">
      <c r="A770">
        <v>769</v>
      </c>
      <c r="B770">
        <v>70270</v>
      </c>
      <c r="C770">
        <v>0</v>
      </c>
      <c r="D770">
        <v>0</v>
      </c>
      <c r="E770" t="s">
        <v>2257</v>
      </c>
      <c r="F770" t="s">
        <v>2258</v>
      </c>
      <c r="G770">
        <v>1</v>
      </c>
      <c r="H770" s="6">
        <v>7682105</v>
      </c>
      <c r="I770" s="7">
        <v>46149</v>
      </c>
      <c r="K770">
        <v>5</v>
      </c>
      <c r="L770" t="s">
        <v>40</v>
      </c>
      <c r="M770" t="s">
        <v>3</v>
      </c>
      <c r="N770" t="s">
        <v>41</v>
      </c>
      <c r="O770" t="s">
        <v>51</v>
      </c>
      <c r="P770" t="s">
        <v>2519</v>
      </c>
      <c r="Q770">
        <v>5</v>
      </c>
      <c r="R770">
        <v>0</v>
      </c>
      <c r="S770">
        <v>0</v>
      </c>
      <c r="U770">
        <v>384105</v>
      </c>
      <c r="V770">
        <v>384105</v>
      </c>
      <c r="W770">
        <v>0</v>
      </c>
      <c r="X770">
        <v>0</v>
      </c>
      <c r="Y770" t="s">
        <v>2086</v>
      </c>
    </row>
    <row r="771" spans="1:25" x14ac:dyDescent="0.25">
      <c r="A771">
        <v>770</v>
      </c>
      <c r="B771">
        <v>70269</v>
      </c>
      <c r="C771">
        <v>0</v>
      </c>
      <c r="D771">
        <v>0</v>
      </c>
      <c r="E771" t="s">
        <v>498</v>
      </c>
      <c r="F771" t="s">
        <v>499</v>
      </c>
      <c r="G771">
        <v>1</v>
      </c>
      <c r="H771" s="6">
        <v>24136083</v>
      </c>
      <c r="I771" s="7">
        <v>46149</v>
      </c>
      <c r="K771">
        <v>15</v>
      </c>
      <c r="L771" t="s">
        <v>40</v>
      </c>
      <c r="M771" t="s">
        <v>5</v>
      </c>
      <c r="N771" t="s">
        <v>41</v>
      </c>
      <c r="O771" t="s">
        <v>77</v>
      </c>
      <c r="P771" t="s">
        <v>2519</v>
      </c>
      <c r="Q771">
        <v>6</v>
      </c>
      <c r="R771">
        <v>9</v>
      </c>
      <c r="S771">
        <v>0</v>
      </c>
      <c r="U771">
        <v>3620412</v>
      </c>
      <c r="V771">
        <v>1448165</v>
      </c>
      <c r="W771">
        <v>2172247</v>
      </c>
      <c r="X771">
        <v>0</v>
      </c>
      <c r="Y771" t="s">
        <v>48</v>
      </c>
    </row>
    <row r="772" spans="1:25" x14ac:dyDescent="0.25">
      <c r="A772">
        <v>771</v>
      </c>
      <c r="B772">
        <v>70274</v>
      </c>
      <c r="C772">
        <v>0</v>
      </c>
      <c r="D772">
        <v>0</v>
      </c>
      <c r="E772" t="s">
        <v>1723</v>
      </c>
      <c r="F772" t="s">
        <v>1724</v>
      </c>
      <c r="G772">
        <v>1</v>
      </c>
      <c r="H772" s="6">
        <v>6574887</v>
      </c>
      <c r="I772" s="7">
        <v>46149</v>
      </c>
      <c r="K772">
        <v>8</v>
      </c>
      <c r="L772" t="s">
        <v>40</v>
      </c>
      <c r="M772" t="s">
        <v>5</v>
      </c>
      <c r="N772" t="s">
        <v>41</v>
      </c>
      <c r="O772" t="s">
        <v>77</v>
      </c>
      <c r="P772" t="s">
        <v>2519</v>
      </c>
      <c r="Q772">
        <v>8</v>
      </c>
      <c r="R772">
        <v>0</v>
      </c>
      <c r="S772">
        <v>0</v>
      </c>
      <c r="U772">
        <v>525991</v>
      </c>
      <c r="V772">
        <v>525991</v>
      </c>
      <c r="W772">
        <v>0</v>
      </c>
      <c r="X772">
        <v>0</v>
      </c>
      <c r="Y772" t="s">
        <v>67</v>
      </c>
    </row>
    <row r="773" spans="1:25" x14ac:dyDescent="0.25">
      <c r="A773">
        <v>772</v>
      </c>
      <c r="B773">
        <v>70260</v>
      </c>
      <c r="C773">
        <v>0</v>
      </c>
      <c r="D773">
        <v>0</v>
      </c>
      <c r="E773" t="s">
        <v>1357</v>
      </c>
      <c r="F773" t="s">
        <v>1358</v>
      </c>
      <c r="G773">
        <v>1</v>
      </c>
      <c r="H773" s="6">
        <v>30387665</v>
      </c>
      <c r="I773" s="7">
        <v>46148</v>
      </c>
      <c r="K773">
        <v>15</v>
      </c>
      <c r="L773" t="s">
        <v>40</v>
      </c>
      <c r="M773" t="s">
        <v>5</v>
      </c>
      <c r="N773" t="s">
        <v>41</v>
      </c>
      <c r="O773" t="s">
        <v>47</v>
      </c>
      <c r="P773" t="s">
        <v>2519</v>
      </c>
      <c r="Q773">
        <v>2</v>
      </c>
      <c r="R773">
        <v>13</v>
      </c>
      <c r="S773">
        <v>0</v>
      </c>
      <c r="U773">
        <v>4558150</v>
      </c>
      <c r="V773">
        <v>607753</v>
      </c>
      <c r="W773">
        <v>3950396</v>
      </c>
      <c r="X773">
        <v>0</v>
      </c>
      <c r="Y773" t="s">
        <v>250</v>
      </c>
    </row>
    <row r="774" spans="1:25" x14ac:dyDescent="0.25">
      <c r="A774">
        <v>773</v>
      </c>
      <c r="B774">
        <v>70254</v>
      </c>
      <c r="C774">
        <v>0</v>
      </c>
      <c r="D774">
        <v>0</v>
      </c>
      <c r="E774" t="s">
        <v>2548</v>
      </c>
      <c r="F774" t="s">
        <v>2549</v>
      </c>
      <c r="G774">
        <v>1</v>
      </c>
      <c r="H774" s="6">
        <v>120000000</v>
      </c>
      <c r="I774" s="7">
        <v>46148</v>
      </c>
      <c r="K774">
        <v>13</v>
      </c>
      <c r="L774" t="s">
        <v>40</v>
      </c>
      <c r="M774" t="s">
        <v>6</v>
      </c>
      <c r="N774" t="s">
        <v>41</v>
      </c>
      <c r="O774" t="s">
        <v>64</v>
      </c>
      <c r="P774" t="s">
        <v>2519</v>
      </c>
      <c r="Q774">
        <v>0</v>
      </c>
      <c r="R774">
        <v>13</v>
      </c>
      <c r="S774">
        <v>0</v>
      </c>
      <c r="U774">
        <v>15600000</v>
      </c>
      <c r="V774">
        <v>0</v>
      </c>
      <c r="W774">
        <v>15600000</v>
      </c>
      <c r="X774">
        <v>0</v>
      </c>
      <c r="Y774" t="s">
        <v>2520</v>
      </c>
    </row>
    <row r="775" spans="1:25" x14ac:dyDescent="0.25">
      <c r="A775">
        <v>774</v>
      </c>
      <c r="B775">
        <v>70261</v>
      </c>
      <c r="C775">
        <v>0</v>
      </c>
      <c r="D775">
        <v>0</v>
      </c>
      <c r="E775" t="s">
        <v>2424</v>
      </c>
      <c r="F775" t="s">
        <v>2425</v>
      </c>
      <c r="G775">
        <v>1</v>
      </c>
      <c r="H775" s="6">
        <v>936195</v>
      </c>
      <c r="I775" s="7">
        <v>46148</v>
      </c>
      <c r="K775">
        <v>15</v>
      </c>
      <c r="L775" t="s">
        <v>40</v>
      </c>
      <c r="M775" t="s">
        <v>5</v>
      </c>
      <c r="N775" t="s">
        <v>41</v>
      </c>
      <c r="O775" t="s">
        <v>47</v>
      </c>
      <c r="P775" t="s">
        <v>2519</v>
      </c>
      <c r="Q775">
        <v>2</v>
      </c>
      <c r="R775">
        <v>13</v>
      </c>
      <c r="S775">
        <v>0</v>
      </c>
      <c r="U775">
        <v>140429</v>
      </c>
      <c r="V775">
        <v>18724</v>
      </c>
      <c r="W775">
        <v>121705</v>
      </c>
      <c r="X775">
        <v>0</v>
      </c>
      <c r="Y775" t="s">
        <v>48</v>
      </c>
    </row>
    <row r="776" spans="1:25" x14ac:dyDescent="0.25">
      <c r="A776">
        <v>775</v>
      </c>
      <c r="B776">
        <v>70256</v>
      </c>
      <c r="C776">
        <v>0</v>
      </c>
      <c r="D776">
        <v>0</v>
      </c>
      <c r="E776" t="s">
        <v>2020</v>
      </c>
      <c r="F776" t="s">
        <v>2021</v>
      </c>
      <c r="G776">
        <v>1</v>
      </c>
      <c r="H776" s="6">
        <v>398474</v>
      </c>
      <c r="I776" s="7">
        <v>46148</v>
      </c>
      <c r="K776">
        <v>15</v>
      </c>
      <c r="L776" t="s">
        <v>40</v>
      </c>
      <c r="M776" t="s">
        <v>5</v>
      </c>
      <c r="N776" t="s">
        <v>41</v>
      </c>
      <c r="O776" t="s">
        <v>47</v>
      </c>
      <c r="P776" t="s">
        <v>2519</v>
      </c>
      <c r="Q776">
        <v>2</v>
      </c>
      <c r="R776">
        <v>13</v>
      </c>
      <c r="S776">
        <v>0</v>
      </c>
      <c r="U776">
        <v>59771</v>
      </c>
      <c r="V776">
        <v>7969</v>
      </c>
      <c r="W776">
        <v>51802</v>
      </c>
      <c r="X776">
        <v>0</v>
      </c>
      <c r="Y776" t="s">
        <v>250</v>
      </c>
    </row>
    <row r="777" spans="1:25" x14ac:dyDescent="0.25">
      <c r="A777">
        <v>776</v>
      </c>
      <c r="B777">
        <v>70262</v>
      </c>
      <c r="C777">
        <v>0</v>
      </c>
      <c r="D777">
        <v>0</v>
      </c>
      <c r="E777" t="s">
        <v>275</v>
      </c>
      <c r="F777" t="s">
        <v>276</v>
      </c>
      <c r="G777">
        <v>1</v>
      </c>
      <c r="H777" s="6">
        <v>2065934</v>
      </c>
      <c r="I777" s="7">
        <v>46148</v>
      </c>
      <c r="K777">
        <v>9</v>
      </c>
      <c r="L777" t="s">
        <v>40</v>
      </c>
      <c r="M777" t="s">
        <v>4</v>
      </c>
      <c r="N777" t="s">
        <v>41</v>
      </c>
      <c r="O777" t="s">
        <v>51</v>
      </c>
      <c r="P777" t="s">
        <v>2519</v>
      </c>
      <c r="Q777">
        <v>9</v>
      </c>
      <c r="R777">
        <v>0</v>
      </c>
      <c r="S777">
        <v>0</v>
      </c>
      <c r="U777">
        <v>185934</v>
      </c>
      <c r="V777">
        <v>185934</v>
      </c>
      <c r="W777">
        <v>0</v>
      </c>
      <c r="X777">
        <v>0</v>
      </c>
      <c r="Y777" t="s">
        <v>44</v>
      </c>
    </row>
    <row r="778" spans="1:25" x14ac:dyDescent="0.25">
      <c r="A778">
        <v>777</v>
      </c>
      <c r="B778">
        <v>70255</v>
      </c>
      <c r="C778">
        <v>0</v>
      </c>
      <c r="D778">
        <v>0</v>
      </c>
      <c r="E778" t="s">
        <v>640</v>
      </c>
      <c r="F778" t="s">
        <v>641</v>
      </c>
      <c r="G778">
        <v>1</v>
      </c>
      <c r="H778" s="6">
        <v>708388</v>
      </c>
      <c r="I778" s="7">
        <v>46148</v>
      </c>
      <c r="K778">
        <v>4</v>
      </c>
      <c r="L778" t="s">
        <v>40</v>
      </c>
      <c r="M778" t="s">
        <v>4</v>
      </c>
      <c r="N778" t="s">
        <v>41</v>
      </c>
      <c r="O778" t="s">
        <v>51</v>
      </c>
      <c r="P778" t="s">
        <v>2519</v>
      </c>
      <c r="Q778">
        <v>4</v>
      </c>
      <c r="R778">
        <v>0</v>
      </c>
      <c r="S778">
        <v>0</v>
      </c>
      <c r="U778">
        <v>28336</v>
      </c>
      <c r="V778">
        <v>28336</v>
      </c>
      <c r="W778">
        <v>0</v>
      </c>
      <c r="X778">
        <v>0</v>
      </c>
      <c r="Y778" t="s">
        <v>48</v>
      </c>
    </row>
    <row r="779" spans="1:25" x14ac:dyDescent="0.25">
      <c r="A779">
        <v>778</v>
      </c>
      <c r="B779">
        <v>70257</v>
      </c>
      <c r="C779">
        <v>0</v>
      </c>
      <c r="D779">
        <v>0</v>
      </c>
      <c r="E779" t="s">
        <v>1361</v>
      </c>
      <c r="F779" t="s">
        <v>1362</v>
      </c>
      <c r="G779">
        <v>1</v>
      </c>
      <c r="H779" s="6">
        <v>6265937</v>
      </c>
      <c r="I779" s="7">
        <v>46148</v>
      </c>
      <c r="K779">
        <v>15</v>
      </c>
      <c r="L779" t="s">
        <v>40</v>
      </c>
      <c r="M779" t="s">
        <v>5</v>
      </c>
      <c r="N779" t="s">
        <v>41</v>
      </c>
      <c r="O779" t="s">
        <v>47</v>
      </c>
      <c r="P779" t="s">
        <v>2519</v>
      </c>
      <c r="Q779">
        <v>2</v>
      </c>
      <c r="R779">
        <v>13</v>
      </c>
      <c r="S779">
        <v>0</v>
      </c>
      <c r="U779">
        <v>939891</v>
      </c>
      <c r="V779">
        <v>125319</v>
      </c>
      <c r="W779">
        <v>814572</v>
      </c>
      <c r="X779">
        <v>0</v>
      </c>
      <c r="Y779" t="s">
        <v>250</v>
      </c>
    </row>
    <row r="780" spans="1:25" x14ac:dyDescent="0.25">
      <c r="A780">
        <v>779</v>
      </c>
      <c r="B780">
        <v>70258</v>
      </c>
      <c r="C780">
        <v>0</v>
      </c>
      <c r="D780">
        <v>0</v>
      </c>
      <c r="E780" t="s">
        <v>1848</v>
      </c>
      <c r="F780" t="s">
        <v>1849</v>
      </c>
      <c r="G780">
        <v>1</v>
      </c>
      <c r="H780" s="6">
        <v>18806462</v>
      </c>
      <c r="I780" s="7">
        <v>46148</v>
      </c>
      <c r="K780">
        <v>15</v>
      </c>
      <c r="L780" t="s">
        <v>40</v>
      </c>
      <c r="M780" t="s">
        <v>5</v>
      </c>
      <c r="N780" t="s">
        <v>41</v>
      </c>
      <c r="O780" t="s">
        <v>47</v>
      </c>
      <c r="P780" t="s">
        <v>2519</v>
      </c>
      <c r="Q780">
        <v>2</v>
      </c>
      <c r="R780">
        <v>13</v>
      </c>
      <c r="S780">
        <v>0</v>
      </c>
      <c r="U780">
        <v>2820969</v>
      </c>
      <c r="V780">
        <v>376129</v>
      </c>
      <c r="W780">
        <v>2444840</v>
      </c>
      <c r="X780">
        <v>0</v>
      </c>
      <c r="Y780" t="s">
        <v>250</v>
      </c>
    </row>
    <row r="781" spans="1:25" x14ac:dyDescent="0.25">
      <c r="A781">
        <v>780</v>
      </c>
      <c r="B781">
        <v>70176</v>
      </c>
      <c r="C781">
        <v>0</v>
      </c>
      <c r="D781">
        <v>0</v>
      </c>
      <c r="E781" t="s">
        <v>1441</v>
      </c>
      <c r="F781" t="s">
        <v>1442</v>
      </c>
      <c r="G781">
        <v>1</v>
      </c>
      <c r="H781" s="6">
        <v>92000000</v>
      </c>
      <c r="I781" s="7">
        <v>46148</v>
      </c>
      <c r="K781">
        <v>15</v>
      </c>
      <c r="L781" t="s">
        <v>40</v>
      </c>
      <c r="M781" t="s">
        <v>5</v>
      </c>
      <c r="N781" t="s">
        <v>41</v>
      </c>
      <c r="O781" t="s">
        <v>54</v>
      </c>
      <c r="P781" t="s">
        <v>2519</v>
      </c>
      <c r="Q781">
        <v>3.3</v>
      </c>
      <c r="R781">
        <v>11.7</v>
      </c>
      <c r="S781">
        <v>0</v>
      </c>
      <c r="U781">
        <v>13800000</v>
      </c>
      <c r="V781">
        <v>3036000</v>
      </c>
      <c r="W781">
        <v>10764000</v>
      </c>
      <c r="X781">
        <v>0</v>
      </c>
      <c r="Y781" t="s">
        <v>48</v>
      </c>
    </row>
    <row r="782" spans="1:25" x14ac:dyDescent="0.25">
      <c r="A782">
        <v>781</v>
      </c>
      <c r="B782">
        <v>70259</v>
      </c>
      <c r="C782">
        <v>0</v>
      </c>
      <c r="D782">
        <v>0</v>
      </c>
      <c r="E782" t="s">
        <v>814</v>
      </c>
      <c r="F782" t="s">
        <v>815</v>
      </c>
      <c r="G782">
        <v>1</v>
      </c>
      <c r="H782" s="6">
        <v>15152749</v>
      </c>
      <c r="I782" s="7">
        <v>46148</v>
      </c>
      <c r="K782">
        <v>15</v>
      </c>
      <c r="L782" t="s">
        <v>40</v>
      </c>
      <c r="M782" t="s">
        <v>5</v>
      </c>
      <c r="N782" t="s">
        <v>41</v>
      </c>
      <c r="O782" t="s">
        <v>54</v>
      </c>
      <c r="P782" t="s">
        <v>2519</v>
      </c>
      <c r="Q782">
        <v>3.3</v>
      </c>
      <c r="R782">
        <v>11.7</v>
      </c>
      <c r="S782">
        <v>0</v>
      </c>
      <c r="U782">
        <v>2272912</v>
      </c>
      <c r="V782">
        <v>500041</v>
      </c>
      <c r="W782">
        <v>1772872</v>
      </c>
      <c r="X782">
        <v>0</v>
      </c>
      <c r="Y782" t="s">
        <v>48</v>
      </c>
    </row>
    <row r="783" spans="1:25" x14ac:dyDescent="0.25">
      <c r="A783">
        <v>782</v>
      </c>
      <c r="B783">
        <v>70251</v>
      </c>
      <c r="C783">
        <v>0</v>
      </c>
      <c r="D783">
        <v>0</v>
      </c>
      <c r="E783" t="s">
        <v>954</v>
      </c>
      <c r="F783" t="s">
        <v>955</v>
      </c>
      <c r="G783">
        <v>1</v>
      </c>
      <c r="H783" s="6">
        <v>300000000</v>
      </c>
      <c r="I783" s="7">
        <v>46147</v>
      </c>
      <c r="K783">
        <v>15</v>
      </c>
      <c r="L783" t="s">
        <v>40</v>
      </c>
      <c r="M783" t="s">
        <v>5</v>
      </c>
      <c r="N783" t="s">
        <v>41</v>
      </c>
      <c r="O783" t="s">
        <v>54</v>
      </c>
      <c r="P783" t="s">
        <v>2519</v>
      </c>
      <c r="Q783">
        <v>2</v>
      </c>
      <c r="R783">
        <v>13</v>
      </c>
      <c r="S783">
        <v>0</v>
      </c>
      <c r="U783">
        <v>45000000</v>
      </c>
      <c r="V783">
        <v>6000000</v>
      </c>
      <c r="W783">
        <v>39000000</v>
      </c>
      <c r="X783">
        <v>0</v>
      </c>
      <c r="Y783" t="s">
        <v>48</v>
      </c>
    </row>
    <row r="784" spans="1:25" x14ac:dyDescent="0.25">
      <c r="A784">
        <v>783</v>
      </c>
      <c r="B784">
        <v>70248</v>
      </c>
      <c r="C784">
        <v>0</v>
      </c>
      <c r="D784">
        <v>0</v>
      </c>
      <c r="E784" t="s">
        <v>1475</v>
      </c>
      <c r="F784" t="s">
        <v>1476</v>
      </c>
      <c r="G784">
        <v>1</v>
      </c>
      <c r="H784" s="6">
        <v>281833</v>
      </c>
      <c r="I784" s="7">
        <v>46147</v>
      </c>
      <c r="K784">
        <v>7</v>
      </c>
      <c r="L784" t="s">
        <v>40</v>
      </c>
      <c r="M784" t="s">
        <v>5</v>
      </c>
      <c r="N784" t="s">
        <v>41</v>
      </c>
      <c r="O784" t="s">
        <v>47</v>
      </c>
      <c r="P784" t="s">
        <v>2519</v>
      </c>
      <c r="Q784">
        <v>7</v>
      </c>
      <c r="R784">
        <v>0</v>
      </c>
      <c r="S784">
        <v>0</v>
      </c>
      <c r="U784">
        <v>19728</v>
      </c>
      <c r="V784">
        <v>19728</v>
      </c>
      <c r="W784">
        <v>0</v>
      </c>
      <c r="X784">
        <v>0</v>
      </c>
      <c r="Y784" t="s">
        <v>48</v>
      </c>
    </row>
    <row r="785" spans="1:25" x14ac:dyDescent="0.25">
      <c r="A785">
        <v>784</v>
      </c>
      <c r="B785">
        <v>69703</v>
      </c>
      <c r="C785">
        <v>0</v>
      </c>
      <c r="D785">
        <v>0</v>
      </c>
      <c r="E785" t="s">
        <v>1767</v>
      </c>
      <c r="F785" t="s">
        <v>1768</v>
      </c>
      <c r="G785">
        <v>1</v>
      </c>
      <c r="H785" s="6">
        <v>7000000</v>
      </c>
      <c r="I785" s="7">
        <v>46147</v>
      </c>
      <c r="K785">
        <v>15</v>
      </c>
      <c r="L785" t="s">
        <v>40</v>
      </c>
      <c r="M785" t="s">
        <v>5</v>
      </c>
      <c r="N785" t="s">
        <v>41</v>
      </c>
      <c r="O785" t="s">
        <v>77</v>
      </c>
      <c r="P785" t="s">
        <v>2519</v>
      </c>
      <c r="Q785">
        <v>5</v>
      </c>
      <c r="R785">
        <v>10</v>
      </c>
      <c r="S785">
        <v>0</v>
      </c>
      <c r="U785">
        <v>1050000</v>
      </c>
      <c r="V785">
        <v>350000</v>
      </c>
      <c r="W785">
        <v>700000</v>
      </c>
      <c r="X785">
        <v>0</v>
      </c>
      <c r="Y785" t="s">
        <v>48</v>
      </c>
    </row>
    <row r="786" spans="1:25" x14ac:dyDescent="0.25">
      <c r="A786">
        <v>785</v>
      </c>
      <c r="B786">
        <v>70250</v>
      </c>
      <c r="C786">
        <v>0</v>
      </c>
      <c r="D786">
        <v>0</v>
      </c>
      <c r="E786" t="s">
        <v>1486</v>
      </c>
      <c r="F786" t="s">
        <v>1487</v>
      </c>
      <c r="G786">
        <v>1</v>
      </c>
      <c r="H786" s="6">
        <v>100000</v>
      </c>
      <c r="I786" s="7">
        <v>46147</v>
      </c>
      <c r="K786">
        <v>7</v>
      </c>
      <c r="L786" t="s">
        <v>40</v>
      </c>
      <c r="M786" t="s">
        <v>5</v>
      </c>
      <c r="N786" t="s">
        <v>41</v>
      </c>
      <c r="O786" t="s">
        <v>47</v>
      </c>
      <c r="P786" t="s">
        <v>2519</v>
      </c>
      <c r="Q786">
        <v>7</v>
      </c>
      <c r="R786">
        <v>0</v>
      </c>
      <c r="S786">
        <v>0</v>
      </c>
      <c r="U786">
        <v>7000</v>
      </c>
      <c r="V786">
        <v>7000</v>
      </c>
      <c r="W786">
        <v>0</v>
      </c>
      <c r="X786">
        <v>0</v>
      </c>
      <c r="Y786" t="s">
        <v>72</v>
      </c>
    </row>
    <row r="787" spans="1:25" x14ac:dyDescent="0.25">
      <c r="A787">
        <v>786</v>
      </c>
      <c r="B787">
        <v>70247</v>
      </c>
      <c r="C787">
        <v>0</v>
      </c>
      <c r="D787">
        <v>0</v>
      </c>
      <c r="E787" t="s">
        <v>1486</v>
      </c>
      <c r="F787" t="s">
        <v>1487</v>
      </c>
      <c r="G787">
        <v>1</v>
      </c>
      <c r="H787" s="6">
        <v>1856325</v>
      </c>
      <c r="I787" s="7">
        <v>46147</v>
      </c>
      <c r="K787">
        <v>7</v>
      </c>
      <c r="L787" t="s">
        <v>40</v>
      </c>
      <c r="M787" t="s">
        <v>5</v>
      </c>
      <c r="N787" t="s">
        <v>41</v>
      </c>
      <c r="O787" t="s">
        <v>47</v>
      </c>
      <c r="P787" t="s">
        <v>2519</v>
      </c>
      <c r="Q787">
        <v>7</v>
      </c>
      <c r="R787">
        <v>0</v>
      </c>
      <c r="S787">
        <v>0</v>
      </c>
      <c r="U787">
        <v>129943</v>
      </c>
      <c r="V787">
        <v>129943</v>
      </c>
      <c r="W787">
        <v>0</v>
      </c>
      <c r="X787">
        <v>0</v>
      </c>
      <c r="Y787" t="s">
        <v>72</v>
      </c>
    </row>
    <row r="788" spans="1:25" x14ac:dyDescent="0.25">
      <c r="A788">
        <v>787</v>
      </c>
      <c r="B788">
        <v>70252</v>
      </c>
      <c r="C788">
        <v>0</v>
      </c>
      <c r="D788">
        <v>0</v>
      </c>
      <c r="E788" t="s">
        <v>735</v>
      </c>
      <c r="F788" t="s">
        <v>736</v>
      </c>
      <c r="G788">
        <v>1</v>
      </c>
      <c r="H788" s="6">
        <v>5000000</v>
      </c>
      <c r="I788" s="7">
        <v>46147</v>
      </c>
      <c r="K788">
        <v>7</v>
      </c>
      <c r="L788" t="s">
        <v>40</v>
      </c>
      <c r="M788" t="s">
        <v>5</v>
      </c>
      <c r="N788" t="s">
        <v>41</v>
      </c>
      <c r="O788" t="s">
        <v>77</v>
      </c>
      <c r="P788" t="s">
        <v>2519</v>
      </c>
      <c r="Q788">
        <v>7</v>
      </c>
      <c r="R788">
        <v>0</v>
      </c>
      <c r="S788">
        <v>0</v>
      </c>
      <c r="U788">
        <v>350000</v>
      </c>
      <c r="V788">
        <v>350000</v>
      </c>
      <c r="W788">
        <v>0</v>
      </c>
      <c r="X788">
        <v>0</v>
      </c>
      <c r="Y788" t="s">
        <v>48</v>
      </c>
    </row>
    <row r="789" spans="1:25" x14ac:dyDescent="0.25">
      <c r="A789">
        <v>788</v>
      </c>
      <c r="B789">
        <v>70249</v>
      </c>
      <c r="C789">
        <v>0</v>
      </c>
      <c r="D789">
        <v>0</v>
      </c>
      <c r="E789" t="s">
        <v>135</v>
      </c>
      <c r="F789" t="s">
        <v>136</v>
      </c>
      <c r="G789">
        <v>1</v>
      </c>
      <c r="H789" s="6">
        <v>20980000</v>
      </c>
      <c r="I789" s="7">
        <v>46147</v>
      </c>
      <c r="K789" t="s">
        <v>137</v>
      </c>
      <c r="L789" t="s">
        <v>40</v>
      </c>
      <c r="M789" t="s">
        <v>5</v>
      </c>
      <c r="N789" t="s">
        <v>41</v>
      </c>
      <c r="O789" t="s">
        <v>57</v>
      </c>
      <c r="P789" t="s">
        <v>2519</v>
      </c>
      <c r="Q789">
        <v>12.5</v>
      </c>
      <c r="R789">
        <v>0</v>
      </c>
      <c r="S789">
        <v>0</v>
      </c>
      <c r="U789">
        <v>2622500</v>
      </c>
      <c r="V789">
        <v>2622500</v>
      </c>
      <c r="W789">
        <v>0</v>
      </c>
      <c r="X789">
        <v>0</v>
      </c>
      <c r="Y789" t="s">
        <v>48</v>
      </c>
    </row>
    <row r="790" spans="1:25" x14ac:dyDescent="0.25">
      <c r="A790">
        <v>789</v>
      </c>
      <c r="B790">
        <v>70237</v>
      </c>
      <c r="C790">
        <v>0</v>
      </c>
      <c r="D790">
        <v>0</v>
      </c>
      <c r="E790" t="s">
        <v>1666</v>
      </c>
      <c r="F790" t="s">
        <v>1667</v>
      </c>
      <c r="G790">
        <v>1</v>
      </c>
      <c r="H790" s="6">
        <v>60000000</v>
      </c>
      <c r="I790" s="7">
        <v>46146</v>
      </c>
      <c r="K790">
        <v>15</v>
      </c>
      <c r="L790" t="s">
        <v>40</v>
      </c>
      <c r="M790" t="s">
        <v>5</v>
      </c>
      <c r="N790" t="s">
        <v>41</v>
      </c>
      <c r="O790" t="s">
        <v>77</v>
      </c>
      <c r="P790" t="s">
        <v>2519</v>
      </c>
      <c r="Q790">
        <v>5.6</v>
      </c>
      <c r="R790">
        <v>9.4</v>
      </c>
      <c r="S790">
        <v>0</v>
      </c>
      <c r="U790">
        <v>9000000</v>
      </c>
      <c r="V790">
        <v>3360000</v>
      </c>
      <c r="W790">
        <v>5640000</v>
      </c>
      <c r="X790">
        <v>0</v>
      </c>
      <c r="Y790" t="s">
        <v>109</v>
      </c>
    </row>
    <row r="791" spans="1:25" x14ac:dyDescent="0.25">
      <c r="A791">
        <v>790</v>
      </c>
      <c r="B791">
        <v>70936</v>
      </c>
      <c r="C791">
        <v>0</v>
      </c>
      <c r="D791">
        <v>0</v>
      </c>
      <c r="E791" t="s">
        <v>2535</v>
      </c>
      <c r="F791" t="s">
        <v>2536</v>
      </c>
      <c r="G791">
        <v>1</v>
      </c>
      <c r="H791" s="6">
        <v>10584183</v>
      </c>
      <c r="I791" s="7">
        <v>46146</v>
      </c>
      <c r="K791">
        <v>15</v>
      </c>
      <c r="L791" t="s">
        <v>40</v>
      </c>
      <c r="M791" t="s">
        <v>5</v>
      </c>
      <c r="N791" t="s">
        <v>41</v>
      </c>
      <c r="O791" t="s">
        <v>47</v>
      </c>
      <c r="P791" t="s">
        <v>2519</v>
      </c>
      <c r="Q791">
        <v>2</v>
      </c>
      <c r="R791">
        <v>13</v>
      </c>
      <c r="S791">
        <v>0</v>
      </c>
      <c r="U791">
        <v>1587627</v>
      </c>
      <c r="V791">
        <v>211684</v>
      </c>
      <c r="W791">
        <v>1375944</v>
      </c>
      <c r="X791">
        <v>0</v>
      </c>
      <c r="Y791" t="s">
        <v>2520</v>
      </c>
    </row>
    <row r="792" spans="1:25" x14ac:dyDescent="0.25">
      <c r="A792">
        <v>791</v>
      </c>
      <c r="B792">
        <v>70241</v>
      </c>
      <c r="C792">
        <v>0</v>
      </c>
      <c r="D792">
        <v>0</v>
      </c>
      <c r="E792" t="s">
        <v>1111</v>
      </c>
      <c r="F792" t="s">
        <v>1112</v>
      </c>
      <c r="G792">
        <v>1</v>
      </c>
      <c r="H792" s="6">
        <v>18388970</v>
      </c>
      <c r="I792" s="7">
        <v>46146</v>
      </c>
      <c r="K792">
        <v>15</v>
      </c>
      <c r="L792" t="s">
        <v>40</v>
      </c>
      <c r="M792" t="s">
        <v>5</v>
      </c>
      <c r="N792" t="s">
        <v>41</v>
      </c>
      <c r="O792" t="s">
        <v>77</v>
      </c>
      <c r="P792" t="s">
        <v>2519</v>
      </c>
      <c r="Q792">
        <v>3</v>
      </c>
      <c r="R792">
        <v>11</v>
      </c>
      <c r="S792">
        <v>1</v>
      </c>
      <c r="U792">
        <v>2758346</v>
      </c>
      <c r="V792">
        <v>551669</v>
      </c>
      <c r="W792">
        <v>2022787</v>
      </c>
      <c r="X792">
        <v>183890</v>
      </c>
      <c r="Y792" t="s">
        <v>109</v>
      </c>
    </row>
    <row r="793" spans="1:25" x14ac:dyDescent="0.25">
      <c r="A793">
        <v>792</v>
      </c>
      <c r="B793">
        <v>70244</v>
      </c>
      <c r="C793">
        <v>0</v>
      </c>
      <c r="D793">
        <v>0</v>
      </c>
      <c r="E793" t="s">
        <v>1095</v>
      </c>
      <c r="F793" t="s">
        <v>1096</v>
      </c>
      <c r="G793">
        <v>1</v>
      </c>
      <c r="H793" s="6">
        <v>16361367</v>
      </c>
      <c r="I793" s="7">
        <v>46146</v>
      </c>
      <c r="K793">
        <v>15</v>
      </c>
      <c r="L793" t="s">
        <v>40</v>
      </c>
      <c r="M793" t="s">
        <v>5</v>
      </c>
      <c r="N793" t="s">
        <v>41</v>
      </c>
      <c r="O793" t="s">
        <v>77</v>
      </c>
      <c r="P793" t="s">
        <v>2519</v>
      </c>
      <c r="Q793">
        <v>3</v>
      </c>
      <c r="R793">
        <v>11</v>
      </c>
      <c r="S793">
        <v>1</v>
      </c>
      <c r="U793">
        <v>2454205</v>
      </c>
      <c r="V793">
        <v>490841</v>
      </c>
      <c r="W793">
        <v>1799750</v>
      </c>
      <c r="X793">
        <v>163614</v>
      </c>
      <c r="Y793" t="s">
        <v>109</v>
      </c>
    </row>
    <row r="794" spans="1:25" x14ac:dyDescent="0.25">
      <c r="A794">
        <v>793</v>
      </c>
      <c r="B794">
        <v>70236</v>
      </c>
      <c r="C794">
        <v>0</v>
      </c>
      <c r="D794">
        <v>0</v>
      </c>
      <c r="E794" t="s">
        <v>2603</v>
      </c>
      <c r="F794" t="s">
        <v>2604</v>
      </c>
      <c r="G794">
        <v>1</v>
      </c>
      <c r="H794" s="6">
        <v>228000</v>
      </c>
      <c r="I794" s="7">
        <v>46146</v>
      </c>
      <c r="K794">
        <v>8</v>
      </c>
      <c r="L794" t="s">
        <v>40</v>
      </c>
      <c r="M794" t="s">
        <v>3</v>
      </c>
      <c r="N794" t="s">
        <v>41</v>
      </c>
      <c r="O794" t="s">
        <v>51</v>
      </c>
      <c r="P794" t="s">
        <v>2519</v>
      </c>
      <c r="Q794">
        <v>8</v>
      </c>
      <c r="R794">
        <v>0</v>
      </c>
      <c r="S794">
        <v>0</v>
      </c>
      <c r="U794">
        <v>18240</v>
      </c>
      <c r="V794">
        <v>18240</v>
      </c>
      <c r="W794">
        <v>0</v>
      </c>
      <c r="X794">
        <v>0</v>
      </c>
      <c r="Y794" t="s">
        <v>2520</v>
      </c>
    </row>
    <row r="795" spans="1:25" x14ac:dyDescent="0.25">
      <c r="A795">
        <v>794</v>
      </c>
      <c r="B795">
        <v>70239</v>
      </c>
      <c r="C795">
        <v>0</v>
      </c>
      <c r="D795">
        <v>0</v>
      </c>
      <c r="E795" t="s">
        <v>1890</v>
      </c>
      <c r="F795" t="s">
        <v>1891</v>
      </c>
      <c r="G795">
        <v>1</v>
      </c>
      <c r="H795" s="6">
        <v>4534729</v>
      </c>
      <c r="I795" s="7">
        <v>46146</v>
      </c>
      <c r="K795">
        <v>15</v>
      </c>
      <c r="L795" t="s">
        <v>40</v>
      </c>
      <c r="M795" t="s">
        <v>5</v>
      </c>
      <c r="N795" t="s">
        <v>41</v>
      </c>
      <c r="O795" t="s">
        <v>77</v>
      </c>
      <c r="P795" t="s">
        <v>2519</v>
      </c>
      <c r="Q795">
        <v>3</v>
      </c>
      <c r="R795">
        <v>11</v>
      </c>
      <c r="S795">
        <v>1</v>
      </c>
      <c r="U795">
        <v>680209</v>
      </c>
      <c r="V795">
        <v>136042</v>
      </c>
      <c r="W795">
        <v>498820</v>
      </c>
      <c r="X795">
        <v>45347</v>
      </c>
      <c r="Y795" t="s">
        <v>109</v>
      </c>
    </row>
    <row r="796" spans="1:25" x14ac:dyDescent="0.25">
      <c r="A796">
        <v>795</v>
      </c>
      <c r="B796">
        <v>70240</v>
      </c>
      <c r="C796">
        <v>0</v>
      </c>
      <c r="D796">
        <v>0</v>
      </c>
      <c r="E796" t="s">
        <v>1117</v>
      </c>
      <c r="F796" t="s">
        <v>1118</v>
      </c>
      <c r="G796">
        <v>1</v>
      </c>
      <c r="H796" s="6">
        <v>3490558</v>
      </c>
      <c r="I796" s="7">
        <v>46146</v>
      </c>
      <c r="K796">
        <v>15</v>
      </c>
      <c r="L796" t="s">
        <v>40</v>
      </c>
      <c r="M796" t="s">
        <v>5</v>
      </c>
      <c r="N796" t="s">
        <v>41</v>
      </c>
      <c r="O796" t="s">
        <v>77</v>
      </c>
      <c r="P796" t="s">
        <v>2519</v>
      </c>
      <c r="Q796">
        <v>3</v>
      </c>
      <c r="R796">
        <v>11</v>
      </c>
      <c r="S796">
        <v>1</v>
      </c>
      <c r="U796">
        <v>523584</v>
      </c>
      <c r="V796">
        <v>104717</v>
      </c>
      <c r="W796">
        <v>383961</v>
      </c>
      <c r="X796">
        <v>34906</v>
      </c>
      <c r="Y796" t="s">
        <v>109</v>
      </c>
    </row>
    <row r="797" spans="1:25" x14ac:dyDescent="0.25">
      <c r="A797">
        <v>796</v>
      </c>
      <c r="B797">
        <v>70246</v>
      </c>
      <c r="C797">
        <v>0</v>
      </c>
      <c r="D797">
        <v>0</v>
      </c>
      <c r="E797" t="s">
        <v>1896</v>
      </c>
      <c r="F797" t="s">
        <v>1897</v>
      </c>
      <c r="G797">
        <v>1</v>
      </c>
      <c r="H797" s="6">
        <v>47082432</v>
      </c>
      <c r="I797" s="7">
        <v>46146</v>
      </c>
      <c r="K797">
        <v>15</v>
      </c>
      <c r="L797" t="s">
        <v>40</v>
      </c>
      <c r="M797" t="s">
        <v>5</v>
      </c>
      <c r="N797" t="s">
        <v>41</v>
      </c>
      <c r="O797" t="s">
        <v>77</v>
      </c>
      <c r="P797" t="s">
        <v>2519</v>
      </c>
      <c r="Q797">
        <v>3</v>
      </c>
      <c r="R797">
        <v>11</v>
      </c>
      <c r="S797">
        <v>1</v>
      </c>
      <c r="U797">
        <v>7062365</v>
      </c>
      <c r="V797">
        <v>1412473</v>
      </c>
      <c r="W797">
        <v>5179068</v>
      </c>
      <c r="X797">
        <v>470824</v>
      </c>
      <c r="Y797" t="s">
        <v>109</v>
      </c>
    </row>
    <row r="798" spans="1:25" x14ac:dyDescent="0.25">
      <c r="A798">
        <v>797</v>
      </c>
      <c r="B798">
        <v>70245</v>
      </c>
      <c r="C798">
        <v>0</v>
      </c>
      <c r="D798">
        <v>0</v>
      </c>
      <c r="E798" t="s">
        <v>1892</v>
      </c>
      <c r="F798" t="s">
        <v>1893</v>
      </c>
      <c r="G798">
        <v>1</v>
      </c>
      <c r="H798" s="6">
        <v>398689665</v>
      </c>
      <c r="I798" s="7">
        <v>46146</v>
      </c>
      <c r="K798">
        <v>15</v>
      </c>
      <c r="L798" t="s">
        <v>40</v>
      </c>
      <c r="M798" t="s">
        <v>5</v>
      </c>
      <c r="N798" t="s">
        <v>41</v>
      </c>
      <c r="O798" t="s">
        <v>77</v>
      </c>
      <c r="P798" t="s">
        <v>2519</v>
      </c>
      <c r="Q798">
        <v>3</v>
      </c>
      <c r="R798">
        <v>11</v>
      </c>
      <c r="S798">
        <v>1</v>
      </c>
      <c r="U798">
        <v>59803450</v>
      </c>
      <c r="V798">
        <v>11960690</v>
      </c>
      <c r="W798">
        <v>43855863</v>
      </c>
      <c r="X798">
        <v>3986897</v>
      </c>
      <c r="Y798" t="s">
        <v>109</v>
      </c>
    </row>
    <row r="799" spans="1:25" x14ac:dyDescent="0.25">
      <c r="A799">
        <v>798</v>
      </c>
      <c r="B799">
        <v>70220</v>
      </c>
      <c r="C799">
        <v>0</v>
      </c>
      <c r="D799">
        <v>0</v>
      </c>
      <c r="E799" t="s">
        <v>2214</v>
      </c>
      <c r="F799" t="s">
        <v>2215</v>
      </c>
      <c r="G799">
        <v>1</v>
      </c>
      <c r="H799" s="6">
        <v>1044943</v>
      </c>
      <c r="I799" s="7">
        <v>46142</v>
      </c>
      <c r="K799" t="s">
        <v>2195</v>
      </c>
      <c r="L799" t="s">
        <v>40</v>
      </c>
      <c r="M799" t="s">
        <v>5</v>
      </c>
      <c r="N799" t="s">
        <v>41</v>
      </c>
      <c r="O799" t="s">
        <v>57</v>
      </c>
      <c r="P799" t="s">
        <v>2519</v>
      </c>
      <c r="Q799">
        <v>3.7</v>
      </c>
      <c r="R799">
        <v>9.9</v>
      </c>
      <c r="S799">
        <v>0</v>
      </c>
      <c r="U799">
        <v>142112</v>
      </c>
      <c r="V799">
        <v>38663</v>
      </c>
      <c r="W799">
        <v>103449</v>
      </c>
      <c r="X799">
        <v>0</v>
      </c>
      <c r="Y799" t="s">
        <v>48</v>
      </c>
    </row>
    <row r="800" spans="1:25" x14ac:dyDescent="0.25">
      <c r="A800">
        <v>799</v>
      </c>
      <c r="B800">
        <v>70219</v>
      </c>
      <c r="C800">
        <v>0</v>
      </c>
      <c r="D800">
        <v>0</v>
      </c>
      <c r="E800" t="s">
        <v>2212</v>
      </c>
      <c r="F800" t="s">
        <v>2213</v>
      </c>
      <c r="G800">
        <v>1</v>
      </c>
      <c r="H800" s="6">
        <v>5602658</v>
      </c>
      <c r="I800" s="7">
        <v>46142</v>
      </c>
      <c r="K800" t="s">
        <v>2195</v>
      </c>
      <c r="L800" t="s">
        <v>40</v>
      </c>
      <c r="M800" t="s">
        <v>5</v>
      </c>
      <c r="N800" t="s">
        <v>41</v>
      </c>
      <c r="O800" t="s">
        <v>57</v>
      </c>
      <c r="P800" t="s">
        <v>2519</v>
      </c>
      <c r="Q800">
        <v>3.7</v>
      </c>
      <c r="R800">
        <v>9.9</v>
      </c>
      <c r="S800">
        <v>0</v>
      </c>
      <c r="U800">
        <v>761961</v>
      </c>
      <c r="V800">
        <v>207298</v>
      </c>
      <c r="W800">
        <v>554663</v>
      </c>
      <c r="X800">
        <v>0</v>
      </c>
      <c r="Y800" t="s">
        <v>48</v>
      </c>
    </row>
    <row r="801" spans="1:25" x14ac:dyDescent="0.25">
      <c r="A801">
        <v>800</v>
      </c>
      <c r="B801">
        <v>70217</v>
      </c>
      <c r="C801">
        <v>0</v>
      </c>
      <c r="D801">
        <v>0</v>
      </c>
      <c r="E801" t="s">
        <v>539</v>
      </c>
      <c r="F801" t="s">
        <v>540</v>
      </c>
      <c r="G801">
        <v>1</v>
      </c>
      <c r="H801" s="6">
        <v>19459563</v>
      </c>
      <c r="I801" s="7">
        <v>46142</v>
      </c>
      <c r="K801">
        <v>15</v>
      </c>
      <c r="L801" t="s">
        <v>40</v>
      </c>
      <c r="M801" t="s">
        <v>5</v>
      </c>
      <c r="N801" t="s">
        <v>41</v>
      </c>
      <c r="O801" t="s">
        <v>47</v>
      </c>
      <c r="P801" t="s">
        <v>2519</v>
      </c>
      <c r="Q801">
        <v>4</v>
      </c>
      <c r="R801">
        <v>11</v>
      </c>
      <c r="S801">
        <v>0</v>
      </c>
      <c r="U801">
        <v>2918934</v>
      </c>
      <c r="V801">
        <v>778383</v>
      </c>
      <c r="W801">
        <v>2140552</v>
      </c>
      <c r="X801">
        <v>0</v>
      </c>
      <c r="Y801" t="s">
        <v>109</v>
      </c>
    </row>
    <row r="802" spans="1:25" x14ac:dyDescent="0.25">
      <c r="A802">
        <v>801</v>
      </c>
      <c r="B802">
        <v>70218</v>
      </c>
      <c r="C802">
        <v>0</v>
      </c>
      <c r="D802">
        <v>0</v>
      </c>
      <c r="E802" t="s">
        <v>2528</v>
      </c>
      <c r="F802" t="s">
        <v>2529</v>
      </c>
      <c r="G802">
        <v>1</v>
      </c>
      <c r="H802" s="6">
        <v>1917279</v>
      </c>
      <c r="I802" s="7">
        <v>46142</v>
      </c>
      <c r="K802">
        <v>15</v>
      </c>
      <c r="L802" t="s">
        <v>40</v>
      </c>
      <c r="M802" t="s">
        <v>5</v>
      </c>
      <c r="N802" t="s">
        <v>41</v>
      </c>
      <c r="O802" t="s">
        <v>54</v>
      </c>
      <c r="P802" t="s">
        <v>2519</v>
      </c>
      <c r="Q802">
        <v>1.6</v>
      </c>
      <c r="R802">
        <v>13.4</v>
      </c>
      <c r="S802">
        <v>0</v>
      </c>
      <c r="U802">
        <v>287592</v>
      </c>
      <c r="V802">
        <v>30676</v>
      </c>
      <c r="W802">
        <v>256915</v>
      </c>
      <c r="X802">
        <v>0</v>
      </c>
      <c r="Y802" t="s">
        <v>94</v>
      </c>
    </row>
    <row r="803" spans="1:25" x14ac:dyDescent="0.25">
      <c r="A803">
        <v>802</v>
      </c>
      <c r="B803">
        <v>70221</v>
      </c>
      <c r="C803">
        <v>0</v>
      </c>
      <c r="D803">
        <v>0</v>
      </c>
      <c r="E803" t="s">
        <v>2216</v>
      </c>
      <c r="F803" t="s">
        <v>2217</v>
      </c>
      <c r="G803">
        <v>1</v>
      </c>
      <c r="H803" s="6">
        <v>2742705</v>
      </c>
      <c r="I803" s="7">
        <v>46142</v>
      </c>
      <c r="K803" t="s">
        <v>2195</v>
      </c>
      <c r="L803" t="s">
        <v>40</v>
      </c>
      <c r="M803" t="s">
        <v>5</v>
      </c>
      <c r="N803" t="s">
        <v>41</v>
      </c>
      <c r="O803" t="s">
        <v>57</v>
      </c>
      <c r="P803" t="s">
        <v>2519</v>
      </c>
      <c r="Q803">
        <v>3.7</v>
      </c>
      <c r="R803">
        <v>9.9</v>
      </c>
      <c r="S803">
        <v>0</v>
      </c>
      <c r="U803">
        <v>373008</v>
      </c>
      <c r="V803">
        <v>101480</v>
      </c>
      <c r="W803">
        <v>271528</v>
      </c>
      <c r="X803">
        <v>0</v>
      </c>
      <c r="Y803" t="s">
        <v>48</v>
      </c>
    </row>
    <row r="804" spans="1:25" x14ac:dyDescent="0.25">
      <c r="A804">
        <v>803</v>
      </c>
      <c r="B804">
        <v>70234</v>
      </c>
      <c r="C804">
        <v>0</v>
      </c>
      <c r="D804">
        <v>0</v>
      </c>
      <c r="E804" t="s">
        <v>1940</v>
      </c>
      <c r="F804" t="s">
        <v>1941</v>
      </c>
      <c r="G804">
        <v>1</v>
      </c>
      <c r="H804" s="6">
        <v>3000000</v>
      </c>
      <c r="I804" s="7">
        <v>46142</v>
      </c>
      <c r="K804">
        <v>8</v>
      </c>
      <c r="L804" t="s">
        <v>40</v>
      </c>
      <c r="M804" t="s">
        <v>1</v>
      </c>
      <c r="N804" t="s">
        <v>41</v>
      </c>
      <c r="O804" t="s">
        <v>87</v>
      </c>
      <c r="P804" t="s">
        <v>2519</v>
      </c>
      <c r="Q804">
        <v>8</v>
      </c>
      <c r="R804">
        <v>0</v>
      </c>
      <c r="S804">
        <v>0</v>
      </c>
      <c r="U804">
        <v>240000</v>
      </c>
      <c r="V804">
        <v>240000</v>
      </c>
      <c r="W804">
        <v>0</v>
      </c>
      <c r="X804">
        <v>0</v>
      </c>
      <c r="Y804" t="s">
        <v>48</v>
      </c>
    </row>
    <row r="805" spans="1:25" x14ac:dyDescent="0.25">
      <c r="A805">
        <v>804</v>
      </c>
      <c r="B805">
        <v>70225</v>
      </c>
      <c r="C805">
        <v>0</v>
      </c>
      <c r="D805">
        <v>0</v>
      </c>
      <c r="E805" t="s">
        <v>514</v>
      </c>
      <c r="F805" t="s">
        <v>515</v>
      </c>
      <c r="G805">
        <v>1</v>
      </c>
      <c r="H805" s="6">
        <v>20000000</v>
      </c>
      <c r="I805" s="7">
        <v>46142</v>
      </c>
      <c r="K805">
        <v>6</v>
      </c>
      <c r="L805" t="s">
        <v>40</v>
      </c>
      <c r="M805" t="s">
        <v>5</v>
      </c>
      <c r="N805" t="s">
        <v>41</v>
      </c>
      <c r="O805" t="s">
        <v>77</v>
      </c>
      <c r="P805" t="s">
        <v>2519</v>
      </c>
      <c r="Q805">
        <v>6</v>
      </c>
      <c r="R805">
        <v>0</v>
      </c>
      <c r="S805">
        <v>0</v>
      </c>
      <c r="U805">
        <v>1200000</v>
      </c>
      <c r="V805">
        <v>1200000</v>
      </c>
      <c r="W805">
        <v>0</v>
      </c>
      <c r="X805">
        <v>0</v>
      </c>
      <c r="Y805" t="s">
        <v>48</v>
      </c>
    </row>
    <row r="806" spans="1:25" x14ac:dyDescent="0.25">
      <c r="A806">
        <v>805</v>
      </c>
      <c r="B806">
        <v>70233</v>
      </c>
      <c r="C806">
        <v>0</v>
      </c>
      <c r="D806">
        <v>0</v>
      </c>
      <c r="E806" t="s">
        <v>2430</v>
      </c>
      <c r="F806" t="s">
        <v>2431</v>
      </c>
      <c r="G806">
        <v>1</v>
      </c>
      <c r="H806" s="6">
        <v>1000000</v>
      </c>
      <c r="I806" s="7">
        <v>46142</v>
      </c>
      <c r="K806">
        <v>7</v>
      </c>
      <c r="L806" t="s">
        <v>40</v>
      </c>
      <c r="M806" t="s">
        <v>5</v>
      </c>
      <c r="N806" t="s">
        <v>41</v>
      </c>
      <c r="O806" t="s">
        <v>77</v>
      </c>
      <c r="P806" t="s">
        <v>2519</v>
      </c>
      <c r="Q806">
        <v>7</v>
      </c>
      <c r="R806">
        <v>0</v>
      </c>
      <c r="S806">
        <v>0</v>
      </c>
      <c r="U806">
        <v>70000</v>
      </c>
      <c r="V806">
        <v>70000</v>
      </c>
      <c r="W806">
        <v>0</v>
      </c>
      <c r="X806">
        <v>0</v>
      </c>
      <c r="Y806" t="s">
        <v>2086</v>
      </c>
    </row>
    <row r="807" spans="1:25" x14ac:dyDescent="0.25">
      <c r="A807">
        <v>806</v>
      </c>
      <c r="B807">
        <v>70222</v>
      </c>
      <c r="C807">
        <v>0</v>
      </c>
      <c r="D807">
        <v>0</v>
      </c>
      <c r="E807" t="s">
        <v>2218</v>
      </c>
      <c r="F807" t="s">
        <v>2219</v>
      </c>
      <c r="G807">
        <v>1</v>
      </c>
      <c r="H807" s="6">
        <v>3479501</v>
      </c>
      <c r="I807" s="7">
        <v>46142</v>
      </c>
      <c r="K807" t="s">
        <v>2195</v>
      </c>
      <c r="L807" t="s">
        <v>40</v>
      </c>
      <c r="M807" t="s">
        <v>5</v>
      </c>
      <c r="N807" t="s">
        <v>41</v>
      </c>
      <c r="O807" t="s">
        <v>57</v>
      </c>
      <c r="P807" t="s">
        <v>2519</v>
      </c>
      <c r="Q807">
        <v>3.7</v>
      </c>
      <c r="R807">
        <v>9.9</v>
      </c>
      <c r="S807">
        <v>0</v>
      </c>
      <c r="U807">
        <v>473212</v>
      </c>
      <c r="V807">
        <v>128742</v>
      </c>
      <c r="W807">
        <v>344471</v>
      </c>
      <c r="X807">
        <v>0</v>
      </c>
      <c r="Y807" t="s">
        <v>48</v>
      </c>
    </row>
    <row r="808" spans="1:25" x14ac:dyDescent="0.25">
      <c r="A808">
        <v>807</v>
      </c>
      <c r="B808">
        <v>70213</v>
      </c>
      <c r="C808">
        <v>0</v>
      </c>
      <c r="D808">
        <v>0</v>
      </c>
      <c r="E808" t="s">
        <v>2271</v>
      </c>
      <c r="F808" t="s">
        <v>2272</v>
      </c>
      <c r="G808">
        <v>1</v>
      </c>
      <c r="H808" s="6">
        <v>790335</v>
      </c>
      <c r="I808" s="7">
        <v>46142</v>
      </c>
      <c r="K808">
        <v>15</v>
      </c>
      <c r="L808" t="s">
        <v>40</v>
      </c>
      <c r="M808" t="s">
        <v>5</v>
      </c>
      <c r="N808" t="s">
        <v>41</v>
      </c>
      <c r="O808" t="s">
        <v>54</v>
      </c>
      <c r="P808" t="s">
        <v>2519</v>
      </c>
      <c r="Q808">
        <v>4</v>
      </c>
      <c r="R808">
        <v>11</v>
      </c>
      <c r="S808">
        <v>0</v>
      </c>
      <c r="U808">
        <v>118550</v>
      </c>
      <c r="V808">
        <v>31613</v>
      </c>
      <c r="W808">
        <v>86937</v>
      </c>
      <c r="X808">
        <v>0</v>
      </c>
      <c r="Y808" t="s">
        <v>109</v>
      </c>
    </row>
    <row r="809" spans="1:25" x14ac:dyDescent="0.25">
      <c r="A809">
        <v>808</v>
      </c>
      <c r="B809">
        <v>70201</v>
      </c>
      <c r="C809">
        <v>0</v>
      </c>
      <c r="D809">
        <v>0</v>
      </c>
      <c r="E809" t="s">
        <v>588</v>
      </c>
      <c r="F809" t="s">
        <v>589</v>
      </c>
      <c r="G809">
        <v>1</v>
      </c>
      <c r="H809" s="6">
        <v>341572</v>
      </c>
      <c r="I809" s="7">
        <v>46142</v>
      </c>
      <c r="K809">
        <v>15</v>
      </c>
      <c r="L809" t="s">
        <v>40</v>
      </c>
      <c r="M809" t="s">
        <v>5</v>
      </c>
      <c r="N809" t="s">
        <v>41</v>
      </c>
      <c r="O809" t="s">
        <v>47</v>
      </c>
      <c r="P809" t="s">
        <v>2519</v>
      </c>
      <c r="Q809">
        <v>4</v>
      </c>
      <c r="R809">
        <v>11</v>
      </c>
      <c r="S809">
        <v>0</v>
      </c>
      <c r="U809">
        <v>51236</v>
      </c>
      <c r="V809">
        <v>13663</v>
      </c>
      <c r="W809">
        <v>37573</v>
      </c>
      <c r="X809">
        <v>0</v>
      </c>
      <c r="Y809" t="s">
        <v>109</v>
      </c>
    </row>
    <row r="810" spans="1:25" x14ac:dyDescent="0.25">
      <c r="A810">
        <v>809</v>
      </c>
      <c r="B810">
        <v>70228</v>
      </c>
      <c r="C810">
        <v>0</v>
      </c>
      <c r="D810">
        <v>0</v>
      </c>
      <c r="E810" t="s">
        <v>2526</v>
      </c>
      <c r="F810" t="s">
        <v>2527</v>
      </c>
      <c r="G810">
        <v>1</v>
      </c>
      <c r="H810" s="6">
        <v>18176561</v>
      </c>
      <c r="I810" s="7">
        <v>46142</v>
      </c>
      <c r="K810">
        <v>15</v>
      </c>
      <c r="L810" t="s">
        <v>40</v>
      </c>
      <c r="M810" t="s">
        <v>5</v>
      </c>
      <c r="N810" t="s">
        <v>41</v>
      </c>
      <c r="O810" t="s">
        <v>54</v>
      </c>
      <c r="P810" t="s">
        <v>2519</v>
      </c>
      <c r="Q810">
        <v>3.7</v>
      </c>
      <c r="R810">
        <v>11.3</v>
      </c>
      <c r="S810">
        <v>0</v>
      </c>
      <c r="U810">
        <v>2726484</v>
      </c>
      <c r="V810">
        <v>672533</v>
      </c>
      <c r="W810">
        <v>2053951</v>
      </c>
      <c r="X810">
        <v>0</v>
      </c>
      <c r="Y810" t="s">
        <v>48</v>
      </c>
    </row>
    <row r="811" spans="1:25" x14ac:dyDescent="0.25">
      <c r="A811">
        <v>810</v>
      </c>
      <c r="B811">
        <v>70227</v>
      </c>
      <c r="C811">
        <v>0</v>
      </c>
      <c r="D811">
        <v>0</v>
      </c>
      <c r="E811" t="s">
        <v>2269</v>
      </c>
      <c r="F811" t="s">
        <v>2270</v>
      </c>
      <c r="G811">
        <v>1</v>
      </c>
      <c r="H811" s="6">
        <v>121041</v>
      </c>
      <c r="I811" s="7">
        <v>46142</v>
      </c>
      <c r="K811">
        <v>15</v>
      </c>
      <c r="L811" t="s">
        <v>40</v>
      </c>
      <c r="M811" t="s">
        <v>5</v>
      </c>
      <c r="N811" t="s">
        <v>41</v>
      </c>
      <c r="O811" t="s">
        <v>54</v>
      </c>
      <c r="P811" t="s">
        <v>2519</v>
      </c>
      <c r="Q811">
        <v>4</v>
      </c>
      <c r="R811">
        <v>11</v>
      </c>
      <c r="S811">
        <v>0</v>
      </c>
      <c r="U811">
        <v>18156</v>
      </c>
      <c r="V811">
        <v>4842</v>
      </c>
      <c r="W811">
        <v>13315</v>
      </c>
      <c r="X811">
        <v>0</v>
      </c>
      <c r="Y811" t="s">
        <v>109</v>
      </c>
    </row>
    <row r="812" spans="1:25" x14ac:dyDescent="0.25">
      <c r="A812">
        <v>811</v>
      </c>
      <c r="B812">
        <v>70212</v>
      </c>
      <c r="C812">
        <v>0</v>
      </c>
      <c r="D812">
        <v>0</v>
      </c>
      <c r="E812" t="s">
        <v>2323</v>
      </c>
      <c r="F812" t="s">
        <v>2324</v>
      </c>
      <c r="G812">
        <v>1</v>
      </c>
      <c r="H812" s="6">
        <v>264834</v>
      </c>
      <c r="I812" s="7">
        <v>46142</v>
      </c>
      <c r="K812" t="s">
        <v>2195</v>
      </c>
      <c r="L812" t="s">
        <v>40</v>
      </c>
      <c r="M812" t="s">
        <v>5</v>
      </c>
      <c r="N812" t="s">
        <v>41</v>
      </c>
      <c r="O812" t="s">
        <v>57</v>
      </c>
      <c r="P812" t="s">
        <v>2519</v>
      </c>
      <c r="Q812">
        <v>3.7</v>
      </c>
      <c r="R812">
        <v>9.9</v>
      </c>
      <c r="S812">
        <v>0</v>
      </c>
      <c r="U812">
        <v>36017</v>
      </c>
      <c r="V812">
        <v>9799</v>
      </c>
      <c r="W812">
        <v>26219</v>
      </c>
      <c r="X812">
        <v>0</v>
      </c>
      <c r="Y812" t="s">
        <v>48</v>
      </c>
    </row>
    <row r="813" spans="1:25" x14ac:dyDescent="0.25">
      <c r="A813">
        <v>812</v>
      </c>
      <c r="B813">
        <v>70231</v>
      </c>
      <c r="C813">
        <v>0</v>
      </c>
      <c r="D813">
        <v>0</v>
      </c>
      <c r="E813" t="s">
        <v>594</v>
      </c>
      <c r="F813" t="s">
        <v>595</v>
      </c>
      <c r="G813">
        <v>1</v>
      </c>
      <c r="H813" s="6">
        <v>12000000</v>
      </c>
      <c r="I813" s="7">
        <v>46142</v>
      </c>
      <c r="K813">
        <v>8</v>
      </c>
      <c r="L813" t="s">
        <v>40</v>
      </c>
      <c r="M813" t="s">
        <v>5</v>
      </c>
      <c r="N813" t="s">
        <v>41</v>
      </c>
      <c r="O813" t="s">
        <v>54</v>
      </c>
      <c r="P813" t="s">
        <v>2519</v>
      </c>
      <c r="Q813">
        <v>8</v>
      </c>
      <c r="R813">
        <v>0</v>
      </c>
      <c r="S813">
        <v>0</v>
      </c>
      <c r="U813">
        <v>960000</v>
      </c>
      <c r="V813">
        <v>960000</v>
      </c>
      <c r="W813">
        <v>0</v>
      </c>
      <c r="X813">
        <v>0</v>
      </c>
      <c r="Y813" t="s">
        <v>109</v>
      </c>
    </row>
    <row r="814" spans="1:25" x14ac:dyDescent="0.25">
      <c r="A814">
        <v>813</v>
      </c>
      <c r="B814">
        <v>70211</v>
      </c>
      <c r="C814">
        <v>0</v>
      </c>
      <c r="D814">
        <v>0</v>
      </c>
      <c r="E814" t="s">
        <v>2204</v>
      </c>
      <c r="F814" t="s">
        <v>2205</v>
      </c>
      <c r="G814">
        <v>1</v>
      </c>
      <c r="H814" s="6">
        <v>310770</v>
      </c>
      <c r="I814" s="7">
        <v>46142</v>
      </c>
      <c r="K814" t="s">
        <v>2195</v>
      </c>
      <c r="L814" t="s">
        <v>40</v>
      </c>
      <c r="M814" t="s">
        <v>5</v>
      </c>
      <c r="N814" t="s">
        <v>41</v>
      </c>
      <c r="O814" t="s">
        <v>57</v>
      </c>
      <c r="P814" t="s">
        <v>2519</v>
      </c>
      <c r="Q814">
        <v>3.7</v>
      </c>
      <c r="R814">
        <v>9.9</v>
      </c>
      <c r="S814">
        <v>0</v>
      </c>
      <c r="U814">
        <v>42265</v>
      </c>
      <c r="V814">
        <v>11498</v>
      </c>
      <c r="W814">
        <v>30766</v>
      </c>
      <c r="X814">
        <v>0</v>
      </c>
      <c r="Y814" t="s">
        <v>48</v>
      </c>
    </row>
    <row r="815" spans="1:25" x14ac:dyDescent="0.25">
      <c r="A815">
        <v>814</v>
      </c>
      <c r="B815">
        <v>70210</v>
      </c>
      <c r="C815">
        <v>0</v>
      </c>
      <c r="D815">
        <v>0</v>
      </c>
      <c r="E815" t="s">
        <v>2267</v>
      </c>
      <c r="F815" t="s">
        <v>2268</v>
      </c>
      <c r="G815">
        <v>1</v>
      </c>
      <c r="H815" s="6">
        <v>218221</v>
      </c>
      <c r="I815" s="7">
        <v>46142</v>
      </c>
      <c r="K815">
        <v>15</v>
      </c>
      <c r="L815" t="s">
        <v>40</v>
      </c>
      <c r="M815" t="s">
        <v>5</v>
      </c>
      <c r="N815" t="s">
        <v>41</v>
      </c>
      <c r="O815" t="s">
        <v>54</v>
      </c>
      <c r="P815" t="s">
        <v>2519</v>
      </c>
      <c r="Q815">
        <v>4</v>
      </c>
      <c r="R815">
        <v>11</v>
      </c>
      <c r="S815">
        <v>0</v>
      </c>
      <c r="U815">
        <v>32733</v>
      </c>
      <c r="V815">
        <v>8729</v>
      </c>
      <c r="W815">
        <v>24004</v>
      </c>
      <c r="X815">
        <v>0</v>
      </c>
      <c r="Y815" t="s">
        <v>48</v>
      </c>
    </row>
    <row r="816" spans="1:25" x14ac:dyDescent="0.25">
      <c r="A816">
        <v>815</v>
      </c>
      <c r="B816">
        <v>70226</v>
      </c>
      <c r="C816">
        <v>0</v>
      </c>
      <c r="D816">
        <v>0</v>
      </c>
      <c r="E816" t="s">
        <v>1648</v>
      </c>
      <c r="F816" t="s">
        <v>1649</v>
      </c>
      <c r="G816">
        <v>1</v>
      </c>
      <c r="H816" s="6">
        <v>2423837</v>
      </c>
      <c r="I816" s="7">
        <v>46142</v>
      </c>
      <c r="K816">
        <v>15</v>
      </c>
      <c r="L816" t="s">
        <v>40</v>
      </c>
      <c r="M816" t="s">
        <v>5</v>
      </c>
      <c r="N816" t="s">
        <v>41</v>
      </c>
      <c r="O816" t="s">
        <v>54</v>
      </c>
      <c r="P816" t="s">
        <v>2519</v>
      </c>
      <c r="Q816">
        <v>4</v>
      </c>
      <c r="R816">
        <v>11</v>
      </c>
      <c r="S816">
        <v>0</v>
      </c>
      <c r="U816">
        <v>363576</v>
      </c>
      <c r="V816">
        <v>96953</v>
      </c>
      <c r="W816">
        <v>266622</v>
      </c>
      <c r="X816">
        <v>0</v>
      </c>
      <c r="Y816" t="s">
        <v>109</v>
      </c>
    </row>
    <row r="817" spans="1:25" x14ac:dyDescent="0.25">
      <c r="A817">
        <v>816</v>
      </c>
      <c r="B817">
        <v>70216</v>
      </c>
      <c r="C817">
        <v>0</v>
      </c>
      <c r="D817">
        <v>0</v>
      </c>
      <c r="E817" t="s">
        <v>553</v>
      </c>
      <c r="F817" t="s">
        <v>554</v>
      </c>
      <c r="G817">
        <v>1</v>
      </c>
      <c r="H817" s="6">
        <v>34732294</v>
      </c>
      <c r="I817" s="7">
        <v>46142</v>
      </c>
      <c r="K817">
        <v>15</v>
      </c>
      <c r="L817" t="s">
        <v>40</v>
      </c>
      <c r="M817" t="s">
        <v>5</v>
      </c>
      <c r="N817" t="s">
        <v>41</v>
      </c>
      <c r="O817" t="s">
        <v>47</v>
      </c>
      <c r="P817" t="s">
        <v>2519</v>
      </c>
      <c r="Q817">
        <v>4</v>
      </c>
      <c r="R817">
        <v>11</v>
      </c>
      <c r="S817">
        <v>0</v>
      </c>
      <c r="U817">
        <v>5209844</v>
      </c>
      <c r="V817">
        <v>1389292</v>
      </c>
      <c r="W817">
        <v>3820552</v>
      </c>
      <c r="X817">
        <v>0</v>
      </c>
      <c r="Y817" t="s">
        <v>109</v>
      </c>
    </row>
    <row r="818" spans="1:25" x14ac:dyDescent="0.25">
      <c r="A818">
        <v>817</v>
      </c>
      <c r="B818">
        <v>70232</v>
      </c>
      <c r="C818">
        <v>0</v>
      </c>
      <c r="D818">
        <v>0</v>
      </c>
      <c r="E818" t="s">
        <v>2428</v>
      </c>
      <c r="F818" t="s">
        <v>2429</v>
      </c>
      <c r="G818">
        <v>1</v>
      </c>
      <c r="H818" s="6">
        <v>2000000</v>
      </c>
      <c r="I818" s="7">
        <v>46142</v>
      </c>
      <c r="K818">
        <v>7</v>
      </c>
      <c r="L818" t="s">
        <v>40</v>
      </c>
      <c r="M818" t="s">
        <v>5</v>
      </c>
      <c r="N818" t="s">
        <v>41</v>
      </c>
      <c r="O818" t="s">
        <v>77</v>
      </c>
      <c r="P818" t="s">
        <v>2519</v>
      </c>
      <c r="Q818">
        <v>7</v>
      </c>
      <c r="R818">
        <v>0</v>
      </c>
      <c r="S818">
        <v>0</v>
      </c>
      <c r="U818">
        <v>140000</v>
      </c>
      <c r="V818">
        <v>140000</v>
      </c>
      <c r="W818">
        <v>0</v>
      </c>
      <c r="X818">
        <v>0</v>
      </c>
      <c r="Y818" t="s">
        <v>2086</v>
      </c>
    </row>
    <row r="819" spans="1:25" x14ac:dyDescent="0.25">
      <c r="A819">
        <v>818</v>
      </c>
      <c r="B819">
        <v>70229</v>
      </c>
      <c r="C819">
        <v>0</v>
      </c>
      <c r="D819">
        <v>0</v>
      </c>
      <c r="E819" t="s">
        <v>1232</v>
      </c>
      <c r="F819" t="s">
        <v>1233</v>
      </c>
      <c r="G819">
        <v>1</v>
      </c>
      <c r="H819" s="6">
        <v>103990011</v>
      </c>
      <c r="I819" s="7">
        <v>46142</v>
      </c>
      <c r="K819">
        <v>15</v>
      </c>
      <c r="L819" t="s">
        <v>40</v>
      </c>
      <c r="M819" t="s">
        <v>5</v>
      </c>
      <c r="N819" t="s">
        <v>41</v>
      </c>
      <c r="O819" t="s">
        <v>54</v>
      </c>
      <c r="P819" t="s">
        <v>2519</v>
      </c>
      <c r="Q819">
        <v>3.7</v>
      </c>
      <c r="R819">
        <v>11.3</v>
      </c>
      <c r="S819">
        <v>0</v>
      </c>
      <c r="U819">
        <v>15598502</v>
      </c>
      <c r="V819">
        <v>3847630</v>
      </c>
      <c r="W819">
        <v>11750871</v>
      </c>
      <c r="X819">
        <v>0</v>
      </c>
      <c r="Y819" t="s">
        <v>67</v>
      </c>
    </row>
    <row r="820" spans="1:25" x14ac:dyDescent="0.25">
      <c r="A820">
        <v>819</v>
      </c>
      <c r="B820">
        <v>70215</v>
      </c>
      <c r="C820">
        <v>0</v>
      </c>
      <c r="D820">
        <v>0</v>
      </c>
      <c r="E820" t="s">
        <v>775</v>
      </c>
      <c r="F820" t="s">
        <v>776</v>
      </c>
      <c r="G820">
        <v>1</v>
      </c>
      <c r="H820" s="6">
        <v>30000000</v>
      </c>
      <c r="I820" s="7">
        <v>46142</v>
      </c>
      <c r="K820">
        <v>7</v>
      </c>
      <c r="L820" t="s">
        <v>40</v>
      </c>
      <c r="M820" t="s">
        <v>9</v>
      </c>
      <c r="N820" t="s">
        <v>41</v>
      </c>
      <c r="O820" t="s">
        <v>42</v>
      </c>
      <c r="P820" t="s">
        <v>2519</v>
      </c>
      <c r="Q820">
        <v>7</v>
      </c>
      <c r="R820">
        <v>0</v>
      </c>
      <c r="S820">
        <v>0</v>
      </c>
      <c r="U820">
        <v>2100000</v>
      </c>
      <c r="V820">
        <v>2100000</v>
      </c>
      <c r="W820">
        <v>0</v>
      </c>
      <c r="X820">
        <v>0</v>
      </c>
      <c r="Y820" t="s">
        <v>67</v>
      </c>
    </row>
    <row r="821" spans="1:25" x14ac:dyDescent="0.25">
      <c r="A821">
        <v>820</v>
      </c>
      <c r="B821">
        <v>70206</v>
      </c>
      <c r="C821">
        <v>0</v>
      </c>
      <c r="D821">
        <v>0</v>
      </c>
      <c r="E821" t="s">
        <v>1735</v>
      </c>
      <c r="F821" t="s">
        <v>1736</v>
      </c>
      <c r="G821">
        <v>1</v>
      </c>
      <c r="H821" s="6">
        <v>17778</v>
      </c>
      <c r="I821" s="7">
        <v>46142</v>
      </c>
      <c r="K821">
        <v>10</v>
      </c>
      <c r="L821" t="s">
        <v>40</v>
      </c>
      <c r="M821" t="s">
        <v>5</v>
      </c>
      <c r="N821" t="s">
        <v>41</v>
      </c>
      <c r="O821" t="s">
        <v>57</v>
      </c>
      <c r="P821" t="s">
        <v>2519</v>
      </c>
      <c r="Q821">
        <v>10</v>
      </c>
      <c r="R821">
        <v>0</v>
      </c>
      <c r="S821">
        <v>0</v>
      </c>
      <c r="U821">
        <v>1778</v>
      </c>
      <c r="V821">
        <v>1778</v>
      </c>
      <c r="W821">
        <v>0</v>
      </c>
      <c r="X821">
        <v>0</v>
      </c>
      <c r="Y821" t="s">
        <v>48</v>
      </c>
    </row>
    <row r="822" spans="1:25" x14ac:dyDescent="0.25">
      <c r="A822">
        <v>821</v>
      </c>
      <c r="B822">
        <v>70214</v>
      </c>
      <c r="C822">
        <v>0</v>
      </c>
      <c r="D822">
        <v>0</v>
      </c>
      <c r="E822" t="s">
        <v>1646</v>
      </c>
      <c r="F822" t="s">
        <v>1647</v>
      </c>
      <c r="G822">
        <v>1</v>
      </c>
      <c r="H822" s="6">
        <v>917061</v>
      </c>
      <c r="I822" s="7">
        <v>46142</v>
      </c>
      <c r="K822">
        <v>15</v>
      </c>
      <c r="L822" t="s">
        <v>40</v>
      </c>
      <c r="M822" t="s">
        <v>5</v>
      </c>
      <c r="N822" t="s">
        <v>41</v>
      </c>
      <c r="O822" t="s">
        <v>54</v>
      </c>
      <c r="P822" t="s">
        <v>2519</v>
      </c>
      <c r="Q822">
        <v>4</v>
      </c>
      <c r="R822">
        <v>11</v>
      </c>
      <c r="S822">
        <v>0</v>
      </c>
      <c r="U822">
        <v>137559</v>
      </c>
      <c r="V822">
        <v>36682</v>
      </c>
      <c r="W822">
        <v>100877</v>
      </c>
      <c r="X822">
        <v>0</v>
      </c>
      <c r="Y822" t="s">
        <v>109</v>
      </c>
    </row>
    <row r="823" spans="1:25" x14ac:dyDescent="0.25">
      <c r="A823">
        <v>822</v>
      </c>
      <c r="B823">
        <v>70207</v>
      </c>
      <c r="C823">
        <v>0</v>
      </c>
      <c r="D823">
        <v>0</v>
      </c>
      <c r="E823" t="s">
        <v>1365</v>
      </c>
      <c r="F823" t="s">
        <v>1366</v>
      </c>
      <c r="G823">
        <v>1</v>
      </c>
      <c r="H823" s="6">
        <v>76465429</v>
      </c>
      <c r="I823" s="7">
        <v>46142</v>
      </c>
      <c r="K823">
        <v>15</v>
      </c>
      <c r="L823" t="s">
        <v>40</v>
      </c>
      <c r="M823" t="s">
        <v>9</v>
      </c>
      <c r="N823" t="s">
        <v>41</v>
      </c>
      <c r="O823" t="s">
        <v>42</v>
      </c>
      <c r="P823" t="s">
        <v>2519</v>
      </c>
      <c r="Q823">
        <v>8</v>
      </c>
      <c r="R823">
        <v>7</v>
      </c>
      <c r="S823">
        <v>0</v>
      </c>
      <c r="U823">
        <v>11469814</v>
      </c>
      <c r="V823">
        <v>6117234</v>
      </c>
      <c r="W823">
        <v>5352580</v>
      </c>
      <c r="X823">
        <v>0</v>
      </c>
      <c r="Y823" t="s">
        <v>67</v>
      </c>
    </row>
    <row r="824" spans="1:25" x14ac:dyDescent="0.25">
      <c r="A824">
        <v>823</v>
      </c>
      <c r="B824">
        <v>70186</v>
      </c>
      <c r="C824">
        <v>0</v>
      </c>
      <c r="D824">
        <v>0</v>
      </c>
      <c r="E824" t="s">
        <v>2347</v>
      </c>
      <c r="F824" t="s">
        <v>2348</v>
      </c>
      <c r="G824">
        <v>1</v>
      </c>
      <c r="H824" s="6">
        <v>7000000</v>
      </c>
      <c r="I824" s="7">
        <v>46142</v>
      </c>
      <c r="K824">
        <v>15</v>
      </c>
      <c r="L824" t="s">
        <v>40</v>
      </c>
      <c r="M824" t="s">
        <v>5</v>
      </c>
      <c r="N824" t="s">
        <v>41</v>
      </c>
      <c r="O824" t="s">
        <v>47</v>
      </c>
      <c r="P824" t="s">
        <v>2519</v>
      </c>
      <c r="Q824">
        <v>2.8</v>
      </c>
      <c r="R824">
        <v>12.2</v>
      </c>
      <c r="S824">
        <v>0</v>
      </c>
      <c r="U824">
        <v>1050000</v>
      </c>
      <c r="V824">
        <v>196000</v>
      </c>
      <c r="W824">
        <v>854000</v>
      </c>
      <c r="X824">
        <v>0</v>
      </c>
      <c r="Y824" t="s">
        <v>48</v>
      </c>
    </row>
    <row r="825" spans="1:25" x14ac:dyDescent="0.25">
      <c r="A825">
        <v>824</v>
      </c>
      <c r="B825">
        <v>70187</v>
      </c>
      <c r="C825">
        <v>0</v>
      </c>
      <c r="D825">
        <v>0</v>
      </c>
      <c r="E825" t="s">
        <v>2347</v>
      </c>
      <c r="F825" t="s">
        <v>2348</v>
      </c>
      <c r="G825">
        <v>1</v>
      </c>
      <c r="H825" s="6">
        <v>7000000</v>
      </c>
      <c r="I825" s="7">
        <v>46142</v>
      </c>
      <c r="K825">
        <v>15</v>
      </c>
      <c r="L825" t="s">
        <v>40</v>
      </c>
      <c r="M825" t="s">
        <v>5</v>
      </c>
      <c r="N825" t="s">
        <v>41</v>
      </c>
      <c r="O825" t="s">
        <v>47</v>
      </c>
      <c r="P825" t="s">
        <v>2519</v>
      </c>
      <c r="Q825">
        <v>2.8</v>
      </c>
      <c r="R825">
        <v>12.2</v>
      </c>
      <c r="S825">
        <v>0</v>
      </c>
      <c r="U825">
        <v>1050000</v>
      </c>
      <c r="V825">
        <v>196000</v>
      </c>
      <c r="W825">
        <v>854000</v>
      </c>
      <c r="X825">
        <v>0</v>
      </c>
      <c r="Y825" t="s">
        <v>48</v>
      </c>
    </row>
    <row r="826" spans="1:25" x14ac:dyDescent="0.25">
      <c r="A826">
        <v>825</v>
      </c>
      <c r="B826">
        <v>70188</v>
      </c>
      <c r="C826">
        <v>0</v>
      </c>
      <c r="D826">
        <v>0</v>
      </c>
      <c r="E826" t="s">
        <v>2347</v>
      </c>
      <c r="F826" t="s">
        <v>2348</v>
      </c>
      <c r="G826">
        <v>1</v>
      </c>
      <c r="H826" s="6">
        <v>7000000</v>
      </c>
      <c r="I826" s="7">
        <v>46142</v>
      </c>
      <c r="K826">
        <v>15</v>
      </c>
      <c r="L826" t="s">
        <v>40</v>
      </c>
      <c r="M826" t="s">
        <v>5</v>
      </c>
      <c r="N826" t="s">
        <v>41</v>
      </c>
      <c r="O826" t="s">
        <v>47</v>
      </c>
      <c r="P826" t="s">
        <v>2519</v>
      </c>
      <c r="Q826">
        <v>2.8</v>
      </c>
      <c r="R826">
        <v>12.2</v>
      </c>
      <c r="S826">
        <v>0</v>
      </c>
      <c r="U826">
        <v>1050000</v>
      </c>
      <c r="V826">
        <v>196000</v>
      </c>
      <c r="W826">
        <v>854000</v>
      </c>
      <c r="X826">
        <v>0</v>
      </c>
      <c r="Y826" t="s">
        <v>48</v>
      </c>
    </row>
    <row r="827" spans="1:25" x14ac:dyDescent="0.25">
      <c r="A827">
        <v>826</v>
      </c>
      <c r="B827">
        <v>70189</v>
      </c>
      <c r="C827">
        <v>0</v>
      </c>
      <c r="D827">
        <v>0</v>
      </c>
      <c r="E827" t="s">
        <v>2347</v>
      </c>
      <c r="F827" t="s">
        <v>2348</v>
      </c>
      <c r="G827">
        <v>1</v>
      </c>
      <c r="H827" s="6">
        <v>7000000</v>
      </c>
      <c r="I827" s="7">
        <v>46142</v>
      </c>
      <c r="K827">
        <v>15</v>
      </c>
      <c r="L827" t="s">
        <v>40</v>
      </c>
      <c r="M827" t="s">
        <v>5</v>
      </c>
      <c r="N827" t="s">
        <v>41</v>
      </c>
      <c r="O827" t="s">
        <v>47</v>
      </c>
      <c r="P827" t="s">
        <v>2519</v>
      </c>
      <c r="Q827">
        <v>2.8</v>
      </c>
      <c r="R827">
        <v>12.2</v>
      </c>
      <c r="S827">
        <v>0</v>
      </c>
      <c r="U827">
        <v>1050000</v>
      </c>
      <c r="V827">
        <v>196000</v>
      </c>
      <c r="W827">
        <v>854000</v>
      </c>
      <c r="X827">
        <v>0</v>
      </c>
      <c r="Y827" t="s">
        <v>48</v>
      </c>
    </row>
    <row r="828" spans="1:25" x14ac:dyDescent="0.25">
      <c r="A828">
        <v>827</v>
      </c>
      <c r="B828">
        <v>70190</v>
      </c>
      <c r="C828">
        <v>0</v>
      </c>
      <c r="D828">
        <v>0</v>
      </c>
      <c r="E828" t="s">
        <v>2347</v>
      </c>
      <c r="F828" t="s">
        <v>2348</v>
      </c>
      <c r="G828">
        <v>1</v>
      </c>
      <c r="H828" s="6">
        <v>7000000</v>
      </c>
      <c r="I828" s="7">
        <v>46142</v>
      </c>
      <c r="K828">
        <v>15</v>
      </c>
      <c r="L828" t="s">
        <v>40</v>
      </c>
      <c r="M828" t="s">
        <v>5</v>
      </c>
      <c r="N828" t="s">
        <v>41</v>
      </c>
      <c r="O828" t="s">
        <v>47</v>
      </c>
      <c r="P828" t="s">
        <v>2519</v>
      </c>
      <c r="Q828">
        <v>2.8</v>
      </c>
      <c r="R828">
        <v>12.2</v>
      </c>
      <c r="S828">
        <v>0</v>
      </c>
      <c r="U828">
        <v>1050000</v>
      </c>
      <c r="V828">
        <v>196000</v>
      </c>
      <c r="W828">
        <v>854000</v>
      </c>
      <c r="X828">
        <v>0</v>
      </c>
      <c r="Y828" t="s">
        <v>48</v>
      </c>
    </row>
    <row r="829" spans="1:25" x14ac:dyDescent="0.25">
      <c r="A829">
        <v>828</v>
      </c>
      <c r="B829">
        <v>70191</v>
      </c>
      <c r="C829">
        <v>0</v>
      </c>
      <c r="D829">
        <v>0</v>
      </c>
      <c r="E829" t="s">
        <v>2347</v>
      </c>
      <c r="F829" t="s">
        <v>2348</v>
      </c>
      <c r="G829">
        <v>1</v>
      </c>
      <c r="H829" s="6">
        <v>7000000</v>
      </c>
      <c r="I829" s="7">
        <v>46142</v>
      </c>
      <c r="K829">
        <v>15</v>
      </c>
      <c r="L829" t="s">
        <v>40</v>
      </c>
      <c r="M829" t="s">
        <v>5</v>
      </c>
      <c r="N829" t="s">
        <v>41</v>
      </c>
      <c r="O829" t="s">
        <v>47</v>
      </c>
      <c r="P829" t="s">
        <v>2519</v>
      </c>
      <c r="Q829">
        <v>2.8</v>
      </c>
      <c r="R829">
        <v>12.2</v>
      </c>
      <c r="S829">
        <v>0</v>
      </c>
      <c r="U829">
        <v>1050000</v>
      </c>
      <c r="V829">
        <v>196000</v>
      </c>
      <c r="W829">
        <v>854000</v>
      </c>
      <c r="X829">
        <v>0</v>
      </c>
      <c r="Y829" t="s">
        <v>48</v>
      </c>
    </row>
    <row r="830" spans="1:25" x14ac:dyDescent="0.25">
      <c r="A830">
        <v>829</v>
      </c>
      <c r="B830">
        <v>70192</v>
      </c>
      <c r="C830">
        <v>0</v>
      </c>
      <c r="D830">
        <v>0</v>
      </c>
      <c r="E830" t="s">
        <v>2347</v>
      </c>
      <c r="F830" t="s">
        <v>2348</v>
      </c>
      <c r="G830">
        <v>1</v>
      </c>
      <c r="H830" s="6">
        <v>7000000</v>
      </c>
      <c r="I830" s="7">
        <v>46142</v>
      </c>
      <c r="K830">
        <v>15</v>
      </c>
      <c r="L830" t="s">
        <v>40</v>
      </c>
      <c r="M830" t="s">
        <v>5</v>
      </c>
      <c r="N830" t="s">
        <v>41</v>
      </c>
      <c r="O830" t="s">
        <v>47</v>
      </c>
      <c r="P830" t="s">
        <v>2519</v>
      </c>
      <c r="Q830">
        <v>2.8</v>
      </c>
      <c r="R830">
        <v>12.2</v>
      </c>
      <c r="S830">
        <v>0</v>
      </c>
      <c r="U830">
        <v>1050000</v>
      </c>
      <c r="V830">
        <v>196000</v>
      </c>
      <c r="W830">
        <v>854000</v>
      </c>
      <c r="X830">
        <v>0</v>
      </c>
      <c r="Y830" t="s">
        <v>48</v>
      </c>
    </row>
    <row r="831" spans="1:25" x14ac:dyDescent="0.25">
      <c r="A831">
        <v>830</v>
      </c>
      <c r="B831">
        <v>70193</v>
      </c>
      <c r="C831">
        <v>0</v>
      </c>
      <c r="D831">
        <v>0</v>
      </c>
      <c r="E831" t="s">
        <v>2347</v>
      </c>
      <c r="F831" t="s">
        <v>2348</v>
      </c>
      <c r="G831">
        <v>1</v>
      </c>
      <c r="H831" s="6">
        <v>7000000</v>
      </c>
      <c r="I831" s="7">
        <v>46142</v>
      </c>
      <c r="K831">
        <v>15</v>
      </c>
      <c r="L831" t="s">
        <v>40</v>
      </c>
      <c r="M831" t="s">
        <v>5</v>
      </c>
      <c r="N831" t="s">
        <v>41</v>
      </c>
      <c r="O831" t="s">
        <v>47</v>
      </c>
      <c r="P831" t="s">
        <v>2519</v>
      </c>
      <c r="Q831">
        <v>2.8</v>
      </c>
      <c r="R831">
        <v>12.2</v>
      </c>
      <c r="S831">
        <v>0</v>
      </c>
      <c r="U831">
        <v>1050000</v>
      </c>
      <c r="V831">
        <v>196000</v>
      </c>
      <c r="W831">
        <v>854000</v>
      </c>
      <c r="X831">
        <v>0</v>
      </c>
      <c r="Y831" t="s">
        <v>48</v>
      </c>
    </row>
    <row r="832" spans="1:25" x14ac:dyDescent="0.25">
      <c r="A832">
        <v>831</v>
      </c>
      <c r="B832">
        <v>70194</v>
      </c>
      <c r="C832">
        <v>0</v>
      </c>
      <c r="D832">
        <v>0</v>
      </c>
      <c r="E832" t="s">
        <v>2347</v>
      </c>
      <c r="F832" t="s">
        <v>2348</v>
      </c>
      <c r="G832">
        <v>1</v>
      </c>
      <c r="H832" s="6">
        <v>7000000</v>
      </c>
      <c r="I832" s="7">
        <v>46142</v>
      </c>
      <c r="K832">
        <v>15</v>
      </c>
      <c r="L832" t="s">
        <v>40</v>
      </c>
      <c r="M832" t="s">
        <v>5</v>
      </c>
      <c r="N832" t="s">
        <v>41</v>
      </c>
      <c r="O832" t="s">
        <v>47</v>
      </c>
      <c r="P832" t="s">
        <v>2519</v>
      </c>
      <c r="Q832">
        <v>2.8</v>
      </c>
      <c r="R832">
        <v>12.2</v>
      </c>
      <c r="S832">
        <v>0</v>
      </c>
      <c r="U832">
        <v>1050000</v>
      </c>
      <c r="V832">
        <v>196000</v>
      </c>
      <c r="W832">
        <v>854000</v>
      </c>
      <c r="X832">
        <v>0</v>
      </c>
      <c r="Y832" t="s">
        <v>48</v>
      </c>
    </row>
    <row r="833" spans="1:25" x14ac:dyDescent="0.25">
      <c r="A833">
        <v>832</v>
      </c>
      <c r="B833">
        <v>70195</v>
      </c>
      <c r="C833">
        <v>0</v>
      </c>
      <c r="D833">
        <v>0</v>
      </c>
      <c r="E833" t="s">
        <v>2347</v>
      </c>
      <c r="F833" t="s">
        <v>2348</v>
      </c>
      <c r="G833">
        <v>1</v>
      </c>
      <c r="H833" s="6">
        <v>7000000</v>
      </c>
      <c r="I833" s="7">
        <v>46142</v>
      </c>
      <c r="K833">
        <v>15</v>
      </c>
      <c r="L833" t="s">
        <v>40</v>
      </c>
      <c r="M833" t="s">
        <v>5</v>
      </c>
      <c r="N833" t="s">
        <v>41</v>
      </c>
      <c r="O833" t="s">
        <v>47</v>
      </c>
      <c r="P833" t="s">
        <v>2519</v>
      </c>
      <c r="Q833">
        <v>2.8</v>
      </c>
      <c r="R833">
        <v>12.2</v>
      </c>
      <c r="S833">
        <v>0</v>
      </c>
      <c r="U833">
        <v>1050000</v>
      </c>
      <c r="V833">
        <v>196000</v>
      </c>
      <c r="W833">
        <v>854000</v>
      </c>
      <c r="X833">
        <v>0</v>
      </c>
      <c r="Y833" t="s">
        <v>48</v>
      </c>
    </row>
    <row r="834" spans="1:25" x14ac:dyDescent="0.25">
      <c r="A834">
        <v>833</v>
      </c>
      <c r="B834">
        <v>70196</v>
      </c>
      <c r="C834">
        <v>0</v>
      </c>
      <c r="D834">
        <v>0</v>
      </c>
      <c r="E834" t="s">
        <v>2347</v>
      </c>
      <c r="F834" t="s">
        <v>2348</v>
      </c>
      <c r="G834">
        <v>1</v>
      </c>
      <c r="H834" s="6">
        <v>7000000</v>
      </c>
      <c r="I834" s="7">
        <v>46142</v>
      </c>
      <c r="K834">
        <v>15</v>
      </c>
      <c r="L834" t="s">
        <v>40</v>
      </c>
      <c r="M834" t="s">
        <v>5</v>
      </c>
      <c r="N834" t="s">
        <v>41</v>
      </c>
      <c r="O834" t="s">
        <v>47</v>
      </c>
      <c r="P834" t="s">
        <v>2519</v>
      </c>
      <c r="Q834">
        <v>2.8</v>
      </c>
      <c r="R834">
        <v>12.2</v>
      </c>
      <c r="S834">
        <v>0</v>
      </c>
      <c r="U834">
        <v>1050000</v>
      </c>
      <c r="V834">
        <v>196000</v>
      </c>
      <c r="W834">
        <v>854000</v>
      </c>
      <c r="X834">
        <v>0</v>
      </c>
      <c r="Y834" t="s">
        <v>48</v>
      </c>
    </row>
    <row r="835" spans="1:25" x14ac:dyDescent="0.25">
      <c r="A835">
        <v>834</v>
      </c>
      <c r="B835">
        <v>70197</v>
      </c>
      <c r="C835">
        <v>0</v>
      </c>
      <c r="D835">
        <v>0</v>
      </c>
      <c r="E835" t="s">
        <v>2347</v>
      </c>
      <c r="F835" t="s">
        <v>2348</v>
      </c>
      <c r="G835">
        <v>1</v>
      </c>
      <c r="H835" s="6">
        <v>7000000</v>
      </c>
      <c r="I835" s="7">
        <v>46142</v>
      </c>
      <c r="K835">
        <v>15</v>
      </c>
      <c r="L835" t="s">
        <v>40</v>
      </c>
      <c r="M835" t="s">
        <v>5</v>
      </c>
      <c r="N835" t="s">
        <v>41</v>
      </c>
      <c r="O835" t="s">
        <v>47</v>
      </c>
      <c r="P835" t="s">
        <v>2519</v>
      </c>
      <c r="Q835">
        <v>2.8</v>
      </c>
      <c r="R835">
        <v>12.2</v>
      </c>
      <c r="S835">
        <v>0</v>
      </c>
      <c r="U835">
        <v>1050000</v>
      </c>
      <c r="V835">
        <v>196000</v>
      </c>
      <c r="W835">
        <v>854000</v>
      </c>
      <c r="X835">
        <v>0</v>
      </c>
      <c r="Y835" t="s">
        <v>48</v>
      </c>
    </row>
    <row r="836" spans="1:25" x14ac:dyDescent="0.25">
      <c r="A836">
        <v>835</v>
      </c>
      <c r="B836">
        <v>70198</v>
      </c>
      <c r="C836">
        <v>0</v>
      </c>
      <c r="D836">
        <v>0</v>
      </c>
      <c r="E836" t="s">
        <v>2347</v>
      </c>
      <c r="F836" t="s">
        <v>2348</v>
      </c>
      <c r="G836">
        <v>1</v>
      </c>
      <c r="H836" s="6">
        <v>7000000</v>
      </c>
      <c r="I836" s="7">
        <v>46142</v>
      </c>
      <c r="K836">
        <v>15</v>
      </c>
      <c r="L836" t="s">
        <v>40</v>
      </c>
      <c r="M836" t="s">
        <v>5</v>
      </c>
      <c r="N836" t="s">
        <v>41</v>
      </c>
      <c r="O836" t="s">
        <v>47</v>
      </c>
      <c r="P836" t="s">
        <v>2519</v>
      </c>
      <c r="Q836">
        <v>2.8</v>
      </c>
      <c r="R836">
        <v>12.2</v>
      </c>
      <c r="S836">
        <v>0</v>
      </c>
      <c r="U836">
        <v>1050000</v>
      </c>
      <c r="V836">
        <v>196000</v>
      </c>
      <c r="W836">
        <v>854000</v>
      </c>
      <c r="X836">
        <v>0</v>
      </c>
      <c r="Y836" t="s">
        <v>48</v>
      </c>
    </row>
    <row r="837" spans="1:25" x14ac:dyDescent="0.25">
      <c r="A837">
        <v>836</v>
      </c>
      <c r="B837">
        <v>70199</v>
      </c>
      <c r="C837">
        <v>0</v>
      </c>
      <c r="D837">
        <v>0</v>
      </c>
      <c r="E837" t="s">
        <v>2347</v>
      </c>
      <c r="F837" t="s">
        <v>2348</v>
      </c>
      <c r="G837">
        <v>1</v>
      </c>
      <c r="H837" s="6">
        <v>7000000</v>
      </c>
      <c r="I837" s="7">
        <v>46142</v>
      </c>
      <c r="K837">
        <v>15</v>
      </c>
      <c r="L837" t="s">
        <v>40</v>
      </c>
      <c r="M837" t="s">
        <v>5</v>
      </c>
      <c r="N837" t="s">
        <v>41</v>
      </c>
      <c r="O837" t="s">
        <v>47</v>
      </c>
      <c r="P837" t="s">
        <v>2519</v>
      </c>
      <c r="Q837">
        <v>2.8</v>
      </c>
      <c r="R837">
        <v>12.2</v>
      </c>
      <c r="S837">
        <v>0</v>
      </c>
      <c r="U837">
        <v>1050000</v>
      </c>
      <c r="V837">
        <v>196000</v>
      </c>
      <c r="W837">
        <v>854000</v>
      </c>
      <c r="X837">
        <v>0</v>
      </c>
      <c r="Y837" t="s">
        <v>48</v>
      </c>
    </row>
    <row r="838" spans="1:25" x14ac:dyDescent="0.25">
      <c r="A838">
        <v>837</v>
      </c>
      <c r="B838">
        <v>70200</v>
      </c>
      <c r="C838">
        <v>0</v>
      </c>
      <c r="D838">
        <v>0</v>
      </c>
      <c r="E838" t="s">
        <v>2347</v>
      </c>
      <c r="F838" t="s">
        <v>2348</v>
      </c>
      <c r="G838">
        <v>1</v>
      </c>
      <c r="H838" s="6">
        <v>2000000</v>
      </c>
      <c r="I838" s="7">
        <v>46142</v>
      </c>
      <c r="K838">
        <v>15</v>
      </c>
      <c r="L838" t="s">
        <v>40</v>
      </c>
      <c r="M838" t="s">
        <v>5</v>
      </c>
      <c r="N838" t="s">
        <v>41</v>
      </c>
      <c r="O838" t="s">
        <v>47</v>
      </c>
      <c r="P838" t="s">
        <v>2519</v>
      </c>
      <c r="Q838">
        <v>2.8</v>
      </c>
      <c r="R838">
        <v>12.2</v>
      </c>
      <c r="S838">
        <v>0</v>
      </c>
      <c r="U838">
        <v>300000</v>
      </c>
      <c r="V838">
        <v>56000</v>
      </c>
      <c r="W838">
        <v>244000</v>
      </c>
      <c r="X838">
        <v>0</v>
      </c>
      <c r="Y838" t="s">
        <v>48</v>
      </c>
    </row>
    <row r="839" spans="1:25" x14ac:dyDescent="0.25">
      <c r="A839">
        <v>838</v>
      </c>
      <c r="B839">
        <v>70202</v>
      </c>
      <c r="C839">
        <v>0</v>
      </c>
      <c r="D839">
        <v>0</v>
      </c>
      <c r="E839" t="s">
        <v>2055</v>
      </c>
      <c r="F839" t="s">
        <v>2056</v>
      </c>
      <c r="G839">
        <v>1</v>
      </c>
      <c r="H839" s="6">
        <v>361480528</v>
      </c>
      <c r="I839" s="7">
        <v>46142</v>
      </c>
      <c r="K839">
        <v>15</v>
      </c>
      <c r="L839" t="s">
        <v>40</v>
      </c>
      <c r="M839" t="s">
        <v>5</v>
      </c>
      <c r="N839" t="s">
        <v>41</v>
      </c>
      <c r="O839" t="s">
        <v>47</v>
      </c>
      <c r="P839" t="s">
        <v>2519</v>
      </c>
      <c r="Q839">
        <v>4</v>
      </c>
      <c r="R839">
        <v>11</v>
      </c>
      <c r="S839">
        <v>0</v>
      </c>
      <c r="U839">
        <v>54222079</v>
      </c>
      <c r="V839">
        <v>14459221</v>
      </c>
      <c r="W839">
        <v>39762858</v>
      </c>
      <c r="X839">
        <v>0</v>
      </c>
      <c r="Y839" t="s">
        <v>48</v>
      </c>
    </row>
    <row r="840" spans="1:25" x14ac:dyDescent="0.25">
      <c r="A840">
        <v>839</v>
      </c>
      <c r="B840">
        <v>70208</v>
      </c>
      <c r="C840">
        <v>0</v>
      </c>
      <c r="D840">
        <v>0</v>
      </c>
      <c r="E840" t="s">
        <v>2523</v>
      </c>
      <c r="F840" t="s">
        <v>2524</v>
      </c>
      <c r="G840">
        <v>1</v>
      </c>
      <c r="H840" s="6">
        <v>12301620</v>
      </c>
      <c r="I840" s="7">
        <v>46142</v>
      </c>
      <c r="K840">
        <v>15</v>
      </c>
      <c r="L840" t="s">
        <v>40</v>
      </c>
      <c r="M840" t="s">
        <v>5</v>
      </c>
      <c r="N840" t="s">
        <v>41</v>
      </c>
      <c r="O840" t="s">
        <v>54</v>
      </c>
      <c r="P840" t="s">
        <v>2519</v>
      </c>
      <c r="Q840">
        <v>6</v>
      </c>
      <c r="R840">
        <v>9</v>
      </c>
      <c r="S840">
        <v>0</v>
      </c>
      <c r="U840">
        <v>1845243</v>
      </c>
      <c r="V840">
        <v>738097</v>
      </c>
      <c r="W840">
        <v>1107146</v>
      </c>
      <c r="X840">
        <v>0</v>
      </c>
      <c r="Y840" t="s">
        <v>2525</v>
      </c>
    </row>
    <row r="841" spans="1:25" x14ac:dyDescent="0.25">
      <c r="A841">
        <v>840</v>
      </c>
      <c r="B841">
        <v>70209</v>
      </c>
      <c r="C841">
        <v>0</v>
      </c>
      <c r="D841">
        <v>0</v>
      </c>
      <c r="E841" t="s">
        <v>1644</v>
      </c>
      <c r="F841" t="s">
        <v>1645</v>
      </c>
      <c r="G841">
        <v>1</v>
      </c>
      <c r="H841" s="6">
        <v>21534378</v>
      </c>
      <c r="I841" s="7">
        <v>46142</v>
      </c>
      <c r="K841">
        <v>15</v>
      </c>
      <c r="L841" t="s">
        <v>40</v>
      </c>
      <c r="M841" t="s">
        <v>5</v>
      </c>
      <c r="N841" t="s">
        <v>41</v>
      </c>
      <c r="O841" t="s">
        <v>54</v>
      </c>
      <c r="P841" t="s">
        <v>2519</v>
      </c>
      <c r="Q841">
        <v>4</v>
      </c>
      <c r="R841">
        <v>11</v>
      </c>
      <c r="S841">
        <v>0</v>
      </c>
      <c r="U841">
        <v>3230157</v>
      </c>
      <c r="V841">
        <v>861375</v>
      </c>
      <c r="W841">
        <v>2368782</v>
      </c>
      <c r="X841">
        <v>0</v>
      </c>
      <c r="Y841" t="s">
        <v>48</v>
      </c>
    </row>
    <row r="842" spans="1:25" x14ac:dyDescent="0.25">
      <c r="A842">
        <v>841</v>
      </c>
      <c r="B842">
        <v>70235</v>
      </c>
      <c r="C842">
        <v>0</v>
      </c>
      <c r="D842">
        <v>0</v>
      </c>
      <c r="E842" t="s">
        <v>2434</v>
      </c>
      <c r="F842" t="s">
        <v>2435</v>
      </c>
      <c r="G842">
        <v>1</v>
      </c>
      <c r="H842" s="6">
        <v>1947073</v>
      </c>
      <c r="I842" s="7">
        <v>46142</v>
      </c>
      <c r="K842">
        <v>10</v>
      </c>
      <c r="L842" t="s">
        <v>40</v>
      </c>
      <c r="M842" t="s">
        <v>8</v>
      </c>
      <c r="N842" t="s">
        <v>41</v>
      </c>
      <c r="O842" t="s">
        <v>347</v>
      </c>
      <c r="P842" t="s">
        <v>2519</v>
      </c>
      <c r="Q842">
        <v>10</v>
      </c>
      <c r="R842">
        <v>0</v>
      </c>
      <c r="S842">
        <v>0</v>
      </c>
      <c r="U842">
        <v>194707</v>
      </c>
      <c r="V842">
        <v>194707</v>
      </c>
      <c r="W842">
        <v>0</v>
      </c>
      <c r="X842">
        <v>0</v>
      </c>
      <c r="Y842" t="s">
        <v>109</v>
      </c>
    </row>
    <row r="843" spans="1:25" x14ac:dyDescent="0.25">
      <c r="A843">
        <v>842</v>
      </c>
      <c r="B843">
        <v>70223</v>
      </c>
      <c r="C843">
        <v>0</v>
      </c>
      <c r="D843">
        <v>0</v>
      </c>
      <c r="E843" t="s">
        <v>209</v>
      </c>
      <c r="F843" t="s">
        <v>210</v>
      </c>
      <c r="G843">
        <v>1</v>
      </c>
      <c r="H843" s="6">
        <v>20000000</v>
      </c>
      <c r="I843" s="7">
        <v>46142</v>
      </c>
      <c r="K843">
        <v>5</v>
      </c>
      <c r="L843" t="s">
        <v>40</v>
      </c>
      <c r="M843" t="s">
        <v>5</v>
      </c>
      <c r="N843" t="s">
        <v>41</v>
      </c>
      <c r="O843" t="s">
        <v>77</v>
      </c>
      <c r="P843" t="s">
        <v>2519</v>
      </c>
      <c r="Q843">
        <v>5</v>
      </c>
      <c r="R843">
        <v>0</v>
      </c>
      <c r="S843">
        <v>0</v>
      </c>
      <c r="U843">
        <v>1000000</v>
      </c>
      <c r="V843">
        <v>1000000</v>
      </c>
      <c r="W843">
        <v>0</v>
      </c>
      <c r="X843">
        <v>0</v>
      </c>
      <c r="Y843" t="s">
        <v>72</v>
      </c>
    </row>
    <row r="844" spans="1:25" x14ac:dyDescent="0.25">
      <c r="A844">
        <v>843</v>
      </c>
      <c r="B844">
        <v>70224</v>
      </c>
      <c r="C844">
        <v>0</v>
      </c>
      <c r="D844">
        <v>0</v>
      </c>
      <c r="E844" t="s">
        <v>2193</v>
      </c>
      <c r="F844" t="s">
        <v>2194</v>
      </c>
      <c r="G844">
        <v>1</v>
      </c>
      <c r="H844" s="6">
        <v>1238789</v>
      </c>
      <c r="I844" s="7">
        <v>46142</v>
      </c>
      <c r="K844" t="s">
        <v>2195</v>
      </c>
      <c r="L844" t="s">
        <v>40</v>
      </c>
      <c r="M844" t="s">
        <v>5</v>
      </c>
      <c r="N844" t="s">
        <v>41</v>
      </c>
      <c r="O844" t="s">
        <v>57</v>
      </c>
      <c r="P844" t="s">
        <v>2519</v>
      </c>
      <c r="Q844">
        <v>3.7</v>
      </c>
      <c r="R844">
        <v>9.9</v>
      </c>
      <c r="S844">
        <v>0</v>
      </c>
      <c r="U844">
        <v>168475</v>
      </c>
      <c r="V844">
        <v>45835</v>
      </c>
      <c r="W844">
        <v>122640</v>
      </c>
      <c r="X844">
        <v>0</v>
      </c>
      <c r="Y844" t="s">
        <v>48</v>
      </c>
    </row>
    <row r="845" spans="1:25" x14ac:dyDescent="0.25">
      <c r="A845">
        <v>844</v>
      </c>
      <c r="B845">
        <v>70203</v>
      </c>
      <c r="C845">
        <v>0</v>
      </c>
      <c r="D845">
        <v>0</v>
      </c>
      <c r="E845" t="s">
        <v>634</v>
      </c>
      <c r="F845" t="s">
        <v>635</v>
      </c>
      <c r="G845">
        <v>1</v>
      </c>
      <c r="H845" s="6">
        <v>786974</v>
      </c>
      <c r="I845" s="7">
        <v>46142</v>
      </c>
      <c r="K845">
        <v>15</v>
      </c>
      <c r="L845" t="s">
        <v>40</v>
      </c>
      <c r="M845" t="s">
        <v>5</v>
      </c>
      <c r="N845" t="s">
        <v>41</v>
      </c>
      <c r="O845" t="s">
        <v>47</v>
      </c>
      <c r="P845" t="s">
        <v>2519</v>
      </c>
      <c r="Q845">
        <v>4</v>
      </c>
      <c r="R845">
        <v>11</v>
      </c>
      <c r="S845">
        <v>0</v>
      </c>
      <c r="U845">
        <v>118046</v>
      </c>
      <c r="V845">
        <v>31479</v>
      </c>
      <c r="W845">
        <v>86567</v>
      </c>
      <c r="X845">
        <v>0</v>
      </c>
      <c r="Y845" t="s">
        <v>109</v>
      </c>
    </row>
    <row r="846" spans="1:25" x14ac:dyDescent="0.25">
      <c r="A846">
        <v>845</v>
      </c>
      <c r="B846">
        <v>70205</v>
      </c>
      <c r="C846">
        <v>0</v>
      </c>
      <c r="D846">
        <v>0</v>
      </c>
      <c r="E846" t="s">
        <v>1007</v>
      </c>
      <c r="F846" t="s">
        <v>1008</v>
      </c>
      <c r="G846">
        <v>1</v>
      </c>
      <c r="H846" s="6">
        <v>2216388</v>
      </c>
      <c r="I846" s="7">
        <v>46142</v>
      </c>
      <c r="K846">
        <v>7</v>
      </c>
      <c r="L846" t="s">
        <v>40</v>
      </c>
      <c r="M846" t="s">
        <v>5</v>
      </c>
      <c r="N846" t="s">
        <v>41</v>
      </c>
      <c r="O846" t="s">
        <v>57</v>
      </c>
      <c r="P846" t="s">
        <v>2519</v>
      </c>
      <c r="Q846">
        <v>7</v>
      </c>
      <c r="R846">
        <v>0</v>
      </c>
      <c r="S846">
        <v>0</v>
      </c>
      <c r="U846">
        <v>155147</v>
      </c>
      <c r="V846">
        <v>155147</v>
      </c>
      <c r="W846">
        <v>0</v>
      </c>
      <c r="X846">
        <v>0</v>
      </c>
      <c r="Y846" t="s">
        <v>48</v>
      </c>
    </row>
    <row r="847" spans="1:25" x14ac:dyDescent="0.25">
      <c r="A847">
        <v>846</v>
      </c>
      <c r="B847">
        <v>70204</v>
      </c>
      <c r="C847">
        <v>0</v>
      </c>
      <c r="D847">
        <v>0</v>
      </c>
      <c r="E847" t="s">
        <v>110</v>
      </c>
      <c r="F847" t="s">
        <v>111</v>
      </c>
      <c r="G847">
        <v>1</v>
      </c>
      <c r="H847" s="6">
        <v>4286669</v>
      </c>
      <c r="I847" s="7">
        <v>46142</v>
      </c>
      <c r="K847">
        <v>15</v>
      </c>
      <c r="L847" t="s">
        <v>40</v>
      </c>
      <c r="M847" t="s">
        <v>5</v>
      </c>
      <c r="N847" t="s">
        <v>41</v>
      </c>
      <c r="O847" t="s">
        <v>47</v>
      </c>
      <c r="P847" t="s">
        <v>2519</v>
      </c>
      <c r="Q847">
        <v>8</v>
      </c>
      <c r="R847">
        <v>7</v>
      </c>
      <c r="S847">
        <v>0</v>
      </c>
      <c r="U847">
        <v>643000</v>
      </c>
      <c r="V847">
        <v>342934</v>
      </c>
      <c r="W847">
        <v>300067</v>
      </c>
      <c r="X847">
        <v>0</v>
      </c>
      <c r="Y847" t="s">
        <v>112</v>
      </c>
    </row>
    <row r="848" spans="1:25" x14ac:dyDescent="0.25">
      <c r="A848">
        <v>847</v>
      </c>
      <c r="B848">
        <v>69874</v>
      </c>
      <c r="C848">
        <v>0</v>
      </c>
      <c r="D848">
        <v>0</v>
      </c>
      <c r="E848" t="s">
        <v>1532</v>
      </c>
      <c r="F848" t="s">
        <v>1533</v>
      </c>
      <c r="G848">
        <v>1</v>
      </c>
      <c r="H848" s="6">
        <v>42174015</v>
      </c>
      <c r="I848" s="7">
        <v>46141</v>
      </c>
      <c r="K848">
        <v>15</v>
      </c>
      <c r="L848" t="s">
        <v>40</v>
      </c>
      <c r="M848" t="s">
        <v>5</v>
      </c>
      <c r="N848" t="s">
        <v>41</v>
      </c>
      <c r="O848" t="s">
        <v>54</v>
      </c>
      <c r="P848" t="s">
        <v>2519</v>
      </c>
      <c r="Q848">
        <v>3.3</v>
      </c>
      <c r="R848">
        <v>11.7</v>
      </c>
      <c r="S848">
        <v>0</v>
      </c>
      <c r="U848">
        <v>6326102</v>
      </c>
      <c r="V848">
        <v>1391742</v>
      </c>
      <c r="W848">
        <v>4934360</v>
      </c>
      <c r="X848">
        <v>0</v>
      </c>
      <c r="Y848" t="s">
        <v>48</v>
      </c>
    </row>
    <row r="849" spans="1:25" x14ac:dyDescent="0.25">
      <c r="A849">
        <v>848</v>
      </c>
      <c r="B849">
        <v>69354</v>
      </c>
      <c r="C849">
        <v>0</v>
      </c>
      <c r="D849">
        <v>0</v>
      </c>
      <c r="E849" t="s">
        <v>1459</v>
      </c>
      <c r="F849" t="s">
        <v>1460</v>
      </c>
      <c r="G849">
        <v>1</v>
      </c>
      <c r="H849" s="6">
        <v>5000000</v>
      </c>
      <c r="I849" s="7">
        <v>46141</v>
      </c>
      <c r="K849">
        <v>15</v>
      </c>
      <c r="L849" t="s">
        <v>40</v>
      </c>
      <c r="M849" t="s">
        <v>5</v>
      </c>
      <c r="N849" t="s">
        <v>41</v>
      </c>
      <c r="O849" t="s">
        <v>54</v>
      </c>
      <c r="P849" t="s">
        <v>2519</v>
      </c>
      <c r="Q849">
        <v>3.3</v>
      </c>
      <c r="R849">
        <v>11.7</v>
      </c>
      <c r="S849">
        <v>0</v>
      </c>
      <c r="U849">
        <v>750000</v>
      </c>
      <c r="V849">
        <v>165000</v>
      </c>
      <c r="W849">
        <v>585000</v>
      </c>
      <c r="X849">
        <v>0</v>
      </c>
      <c r="Y849" t="s">
        <v>48</v>
      </c>
    </row>
    <row r="850" spans="1:25" x14ac:dyDescent="0.25">
      <c r="A850">
        <v>849</v>
      </c>
      <c r="B850">
        <v>70181</v>
      </c>
      <c r="C850">
        <v>0</v>
      </c>
      <c r="D850">
        <v>0</v>
      </c>
      <c r="E850" t="s">
        <v>836</v>
      </c>
      <c r="F850" t="s">
        <v>837</v>
      </c>
      <c r="G850">
        <v>1</v>
      </c>
      <c r="H850" s="6">
        <v>1910009</v>
      </c>
      <c r="I850" s="7">
        <v>46141</v>
      </c>
      <c r="K850">
        <v>15</v>
      </c>
      <c r="L850" t="s">
        <v>40</v>
      </c>
      <c r="M850" t="s">
        <v>5</v>
      </c>
      <c r="N850" t="s">
        <v>41</v>
      </c>
      <c r="O850" t="s">
        <v>47</v>
      </c>
      <c r="P850" t="s">
        <v>2519</v>
      </c>
      <c r="Q850">
        <v>4</v>
      </c>
      <c r="R850">
        <v>11</v>
      </c>
      <c r="S850">
        <v>0</v>
      </c>
      <c r="U850">
        <v>286501</v>
      </c>
      <c r="V850">
        <v>76400</v>
      </c>
      <c r="W850">
        <v>210101</v>
      </c>
      <c r="X850">
        <v>0</v>
      </c>
      <c r="Y850" t="s">
        <v>109</v>
      </c>
    </row>
    <row r="851" spans="1:25" x14ac:dyDescent="0.25">
      <c r="A851">
        <v>850</v>
      </c>
      <c r="B851">
        <v>70091</v>
      </c>
      <c r="C851">
        <v>0</v>
      </c>
      <c r="D851">
        <v>0</v>
      </c>
      <c r="E851" t="s">
        <v>1463</v>
      </c>
      <c r="F851" t="s">
        <v>1464</v>
      </c>
      <c r="G851">
        <v>1</v>
      </c>
      <c r="H851" s="6">
        <v>13831668</v>
      </c>
      <c r="I851" s="7">
        <v>46141</v>
      </c>
      <c r="K851">
        <v>15</v>
      </c>
      <c r="L851" t="s">
        <v>40</v>
      </c>
      <c r="M851" t="s">
        <v>5</v>
      </c>
      <c r="N851" t="s">
        <v>41</v>
      </c>
      <c r="O851" t="s">
        <v>54</v>
      </c>
      <c r="P851" t="s">
        <v>2519</v>
      </c>
      <c r="Q851">
        <v>3.3</v>
      </c>
      <c r="R851">
        <v>11.7</v>
      </c>
      <c r="S851">
        <v>0</v>
      </c>
      <c r="U851">
        <v>2074750</v>
      </c>
      <c r="V851">
        <v>456445</v>
      </c>
      <c r="W851">
        <v>1618305</v>
      </c>
      <c r="X851">
        <v>0</v>
      </c>
      <c r="Y851" t="s">
        <v>48</v>
      </c>
    </row>
    <row r="852" spans="1:25" x14ac:dyDescent="0.25">
      <c r="A852">
        <v>851</v>
      </c>
      <c r="B852">
        <v>70183</v>
      </c>
      <c r="C852">
        <v>0</v>
      </c>
      <c r="D852">
        <v>0</v>
      </c>
      <c r="E852" t="s">
        <v>922</v>
      </c>
      <c r="F852" t="s">
        <v>923</v>
      </c>
      <c r="G852">
        <v>1</v>
      </c>
      <c r="H852" s="6">
        <v>87437852</v>
      </c>
      <c r="I852" s="7">
        <v>46141</v>
      </c>
      <c r="K852">
        <v>14</v>
      </c>
      <c r="L852" t="s">
        <v>40</v>
      </c>
      <c r="M852" t="s">
        <v>5</v>
      </c>
      <c r="N852" t="s">
        <v>41</v>
      </c>
      <c r="O852" t="s">
        <v>54</v>
      </c>
      <c r="P852" t="s">
        <v>2519</v>
      </c>
      <c r="Q852">
        <v>6</v>
      </c>
      <c r="R852">
        <v>8</v>
      </c>
      <c r="S852">
        <v>0</v>
      </c>
      <c r="U852">
        <v>12241299</v>
      </c>
      <c r="V852">
        <v>5246271</v>
      </c>
      <c r="W852">
        <v>6995028</v>
      </c>
      <c r="X852">
        <v>0</v>
      </c>
      <c r="Y852" t="s">
        <v>48</v>
      </c>
    </row>
    <row r="853" spans="1:25" x14ac:dyDescent="0.25">
      <c r="A853">
        <v>852</v>
      </c>
      <c r="B853">
        <v>70184</v>
      </c>
      <c r="C853">
        <v>0</v>
      </c>
      <c r="D853">
        <v>0</v>
      </c>
      <c r="E853" t="s">
        <v>1828</v>
      </c>
      <c r="F853" t="s">
        <v>1829</v>
      </c>
      <c r="G853">
        <v>1</v>
      </c>
      <c r="H853" s="6">
        <v>1866667</v>
      </c>
      <c r="I853" s="7">
        <v>46141</v>
      </c>
      <c r="K853">
        <v>10</v>
      </c>
      <c r="L853" t="s">
        <v>40</v>
      </c>
      <c r="M853" t="s">
        <v>5</v>
      </c>
      <c r="N853" t="s">
        <v>41</v>
      </c>
      <c r="O853" t="s">
        <v>57</v>
      </c>
      <c r="P853" t="s">
        <v>2519</v>
      </c>
      <c r="Q853">
        <v>10</v>
      </c>
      <c r="R853">
        <v>0</v>
      </c>
      <c r="S853">
        <v>0</v>
      </c>
      <c r="U853">
        <v>186667</v>
      </c>
      <c r="V853">
        <v>186667</v>
      </c>
      <c r="W853">
        <v>0</v>
      </c>
      <c r="X853">
        <v>0</v>
      </c>
      <c r="Y853" t="s">
        <v>109</v>
      </c>
    </row>
    <row r="854" spans="1:25" x14ac:dyDescent="0.25">
      <c r="A854">
        <v>853</v>
      </c>
      <c r="B854">
        <v>70185</v>
      </c>
      <c r="C854">
        <v>0</v>
      </c>
      <c r="D854">
        <v>0</v>
      </c>
      <c r="E854" t="s">
        <v>1828</v>
      </c>
      <c r="F854" t="s">
        <v>1829</v>
      </c>
      <c r="G854">
        <v>1</v>
      </c>
      <c r="H854" s="6">
        <v>2688000</v>
      </c>
      <c r="I854" s="7">
        <v>46141</v>
      </c>
      <c r="K854">
        <v>10</v>
      </c>
      <c r="L854" t="s">
        <v>40</v>
      </c>
      <c r="M854" t="s">
        <v>5</v>
      </c>
      <c r="N854" t="s">
        <v>41</v>
      </c>
      <c r="O854" t="s">
        <v>57</v>
      </c>
      <c r="P854" t="s">
        <v>2519</v>
      </c>
      <c r="Q854">
        <v>10</v>
      </c>
      <c r="R854">
        <v>0</v>
      </c>
      <c r="S854">
        <v>0</v>
      </c>
      <c r="U854">
        <v>268800</v>
      </c>
      <c r="V854">
        <v>268800</v>
      </c>
      <c r="W854">
        <v>0</v>
      </c>
      <c r="X854">
        <v>0</v>
      </c>
      <c r="Y854" t="s">
        <v>109</v>
      </c>
    </row>
    <row r="855" spans="1:25" x14ac:dyDescent="0.25">
      <c r="A855">
        <v>854</v>
      </c>
      <c r="B855">
        <v>70182</v>
      </c>
      <c r="C855">
        <v>0</v>
      </c>
      <c r="D855">
        <v>0</v>
      </c>
      <c r="E855" t="s">
        <v>531</v>
      </c>
      <c r="F855" t="s">
        <v>532</v>
      </c>
      <c r="G855">
        <v>1</v>
      </c>
      <c r="H855" s="6">
        <v>1400000</v>
      </c>
      <c r="I855" s="7">
        <v>46141</v>
      </c>
      <c r="K855">
        <v>4</v>
      </c>
      <c r="L855" t="s">
        <v>40</v>
      </c>
      <c r="M855" t="s">
        <v>4</v>
      </c>
      <c r="N855" t="s">
        <v>41</v>
      </c>
      <c r="O855" t="s">
        <v>51</v>
      </c>
      <c r="P855" t="s">
        <v>2519</v>
      </c>
      <c r="Q855">
        <v>4</v>
      </c>
      <c r="R855">
        <v>0</v>
      </c>
      <c r="S855">
        <v>0</v>
      </c>
      <c r="U855">
        <v>56000</v>
      </c>
      <c r="V855">
        <v>56000</v>
      </c>
      <c r="W855">
        <v>0</v>
      </c>
      <c r="X855">
        <v>0</v>
      </c>
      <c r="Y855" t="s">
        <v>48</v>
      </c>
    </row>
    <row r="856" spans="1:25" x14ac:dyDescent="0.25">
      <c r="A856">
        <v>855</v>
      </c>
      <c r="B856">
        <v>70179</v>
      </c>
      <c r="C856">
        <v>0</v>
      </c>
      <c r="D856">
        <v>0</v>
      </c>
      <c r="E856" t="s">
        <v>1828</v>
      </c>
      <c r="F856" t="s">
        <v>1829</v>
      </c>
      <c r="G856">
        <v>1</v>
      </c>
      <c r="H856" s="6">
        <v>1978667</v>
      </c>
      <c r="I856" s="7">
        <v>46140</v>
      </c>
      <c r="K856">
        <v>10</v>
      </c>
      <c r="L856" t="s">
        <v>40</v>
      </c>
      <c r="M856" t="s">
        <v>5</v>
      </c>
      <c r="N856" t="s">
        <v>41</v>
      </c>
      <c r="O856" t="s">
        <v>57</v>
      </c>
      <c r="P856" t="s">
        <v>2519</v>
      </c>
      <c r="Q856">
        <v>10</v>
      </c>
      <c r="R856">
        <v>0</v>
      </c>
      <c r="S856">
        <v>0</v>
      </c>
      <c r="U856">
        <v>197867</v>
      </c>
      <c r="V856">
        <v>197867</v>
      </c>
      <c r="W856">
        <v>0</v>
      </c>
      <c r="X856">
        <v>0</v>
      </c>
      <c r="Y856" t="s">
        <v>109</v>
      </c>
    </row>
    <row r="857" spans="1:25" x14ac:dyDescent="0.25">
      <c r="A857">
        <v>856</v>
      </c>
      <c r="B857">
        <v>70180</v>
      </c>
      <c r="C857">
        <v>0</v>
      </c>
      <c r="D857">
        <v>0</v>
      </c>
      <c r="E857" t="s">
        <v>1828</v>
      </c>
      <c r="F857" t="s">
        <v>1829</v>
      </c>
      <c r="G857">
        <v>1</v>
      </c>
      <c r="H857" s="6">
        <v>300000</v>
      </c>
      <c r="I857" s="7">
        <v>46140</v>
      </c>
      <c r="K857">
        <v>10</v>
      </c>
      <c r="L857" t="s">
        <v>40</v>
      </c>
      <c r="M857" t="s">
        <v>5</v>
      </c>
      <c r="N857" t="s">
        <v>41</v>
      </c>
      <c r="O857" t="s">
        <v>57</v>
      </c>
      <c r="P857" t="s">
        <v>2519</v>
      </c>
      <c r="Q857">
        <v>10</v>
      </c>
      <c r="R857">
        <v>0</v>
      </c>
      <c r="S857">
        <v>0</v>
      </c>
      <c r="U857">
        <v>30000</v>
      </c>
      <c r="V857">
        <v>30000</v>
      </c>
      <c r="W857">
        <v>0</v>
      </c>
      <c r="X857">
        <v>0</v>
      </c>
      <c r="Y857" t="s">
        <v>109</v>
      </c>
    </row>
    <row r="858" spans="1:25" x14ac:dyDescent="0.25">
      <c r="A858">
        <v>857</v>
      </c>
      <c r="B858">
        <v>70174</v>
      </c>
      <c r="C858">
        <v>0</v>
      </c>
      <c r="D858">
        <v>0</v>
      </c>
      <c r="E858" t="s">
        <v>1056</v>
      </c>
      <c r="F858" t="s">
        <v>1057</v>
      </c>
      <c r="G858">
        <v>1</v>
      </c>
      <c r="H858" s="6">
        <v>26912443</v>
      </c>
      <c r="I858" s="7">
        <v>46140</v>
      </c>
      <c r="K858">
        <v>15</v>
      </c>
      <c r="L858" t="s">
        <v>40</v>
      </c>
      <c r="M858" t="s">
        <v>5</v>
      </c>
      <c r="N858" t="s">
        <v>41</v>
      </c>
      <c r="O858" t="s">
        <v>57</v>
      </c>
      <c r="P858" t="s">
        <v>2519</v>
      </c>
      <c r="Q858">
        <v>0.4</v>
      </c>
      <c r="R858">
        <v>14.6</v>
      </c>
      <c r="S858">
        <v>0</v>
      </c>
      <c r="U858">
        <v>4036866</v>
      </c>
      <c r="V858">
        <v>107650</v>
      </c>
      <c r="W858">
        <v>3929217</v>
      </c>
      <c r="X858">
        <v>0</v>
      </c>
      <c r="Y858" t="s">
        <v>250</v>
      </c>
    </row>
    <row r="859" spans="1:25" x14ac:dyDescent="0.25">
      <c r="A859">
        <v>858</v>
      </c>
      <c r="B859">
        <v>70177</v>
      </c>
      <c r="C859">
        <v>0</v>
      </c>
      <c r="D859">
        <v>0</v>
      </c>
      <c r="E859" t="s">
        <v>457</v>
      </c>
      <c r="F859" t="s">
        <v>458</v>
      </c>
      <c r="G859">
        <v>1</v>
      </c>
      <c r="H859" s="6">
        <v>2139429</v>
      </c>
      <c r="I859" s="7">
        <v>46140</v>
      </c>
      <c r="K859" t="s">
        <v>137</v>
      </c>
      <c r="L859" t="s">
        <v>40</v>
      </c>
      <c r="M859" t="s">
        <v>5</v>
      </c>
      <c r="N859" t="s">
        <v>41</v>
      </c>
      <c r="O859" t="s">
        <v>47</v>
      </c>
      <c r="P859" t="s">
        <v>2519</v>
      </c>
      <c r="Q859">
        <v>12.5</v>
      </c>
      <c r="R859">
        <v>0</v>
      </c>
      <c r="S859">
        <v>0</v>
      </c>
      <c r="U859">
        <v>267429</v>
      </c>
      <c r="V859">
        <v>267429</v>
      </c>
      <c r="W859">
        <v>0</v>
      </c>
      <c r="X859">
        <v>0</v>
      </c>
      <c r="Y859" t="s">
        <v>44</v>
      </c>
    </row>
    <row r="860" spans="1:25" x14ac:dyDescent="0.25">
      <c r="A860">
        <v>859</v>
      </c>
      <c r="B860">
        <v>70168</v>
      </c>
      <c r="C860">
        <v>0</v>
      </c>
      <c r="D860">
        <v>0</v>
      </c>
      <c r="E860" t="s">
        <v>1447</v>
      </c>
      <c r="F860" t="s">
        <v>1448</v>
      </c>
      <c r="G860">
        <v>1</v>
      </c>
      <c r="H860" s="6">
        <v>3000000</v>
      </c>
      <c r="I860" s="7">
        <v>46140</v>
      </c>
      <c r="K860">
        <v>6</v>
      </c>
      <c r="L860" t="s">
        <v>40</v>
      </c>
      <c r="M860" t="s">
        <v>5</v>
      </c>
      <c r="N860" t="s">
        <v>41</v>
      </c>
      <c r="O860" t="s">
        <v>77</v>
      </c>
      <c r="P860" t="s">
        <v>2519</v>
      </c>
      <c r="Q860">
        <v>6</v>
      </c>
      <c r="R860">
        <v>0</v>
      </c>
      <c r="S860">
        <v>0</v>
      </c>
      <c r="U860">
        <v>180000</v>
      </c>
      <c r="V860">
        <v>180000</v>
      </c>
      <c r="W860">
        <v>0</v>
      </c>
      <c r="X860">
        <v>0</v>
      </c>
      <c r="Y860" t="s">
        <v>48</v>
      </c>
    </row>
    <row r="861" spans="1:25" x14ac:dyDescent="0.25">
      <c r="A861">
        <v>860</v>
      </c>
      <c r="B861">
        <v>70178</v>
      </c>
      <c r="C861">
        <v>0</v>
      </c>
      <c r="D861">
        <v>0</v>
      </c>
      <c r="E861" t="s">
        <v>873</v>
      </c>
      <c r="F861" t="s">
        <v>874</v>
      </c>
      <c r="G861">
        <v>1</v>
      </c>
      <c r="H861" s="6">
        <v>1488952</v>
      </c>
      <c r="I861" s="7">
        <v>46140</v>
      </c>
      <c r="K861">
        <v>15</v>
      </c>
      <c r="L861" t="s">
        <v>40</v>
      </c>
      <c r="M861" t="s">
        <v>5</v>
      </c>
      <c r="N861" t="s">
        <v>41</v>
      </c>
      <c r="O861" t="s">
        <v>47</v>
      </c>
      <c r="P861" t="s">
        <v>2519</v>
      </c>
      <c r="Q861">
        <v>4</v>
      </c>
      <c r="R861">
        <v>11</v>
      </c>
      <c r="S861">
        <v>0</v>
      </c>
      <c r="U861">
        <v>223343</v>
      </c>
      <c r="V861">
        <v>59558</v>
      </c>
      <c r="W861">
        <v>163785</v>
      </c>
      <c r="X861">
        <v>0</v>
      </c>
      <c r="Y861" t="s">
        <v>109</v>
      </c>
    </row>
    <row r="862" spans="1:25" x14ac:dyDescent="0.25">
      <c r="A862">
        <v>861</v>
      </c>
      <c r="B862">
        <v>70170</v>
      </c>
      <c r="C862">
        <v>0</v>
      </c>
      <c r="D862">
        <v>0</v>
      </c>
      <c r="E862" t="s">
        <v>898</v>
      </c>
      <c r="F862" t="s">
        <v>899</v>
      </c>
      <c r="G862">
        <v>1</v>
      </c>
      <c r="H862" s="6">
        <v>7035821</v>
      </c>
      <c r="I862" s="7">
        <v>46140</v>
      </c>
      <c r="K862">
        <v>15</v>
      </c>
      <c r="L862" t="s">
        <v>40</v>
      </c>
      <c r="M862" t="s">
        <v>5</v>
      </c>
      <c r="N862" t="s">
        <v>41</v>
      </c>
      <c r="O862" t="s">
        <v>47</v>
      </c>
      <c r="P862" t="s">
        <v>2519</v>
      </c>
      <c r="Q862">
        <v>6</v>
      </c>
      <c r="R862">
        <v>9</v>
      </c>
      <c r="S862">
        <v>0</v>
      </c>
      <c r="U862">
        <v>1055373</v>
      </c>
      <c r="V862">
        <v>422149</v>
      </c>
      <c r="W862">
        <v>633224</v>
      </c>
      <c r="X862">
        <v>0</v>
      </c>
      <c r="Y862" t="s">
        <v>229</v>
      </c>
    </row>
    <row r="863" spans="1:25" x14ac:dyDescent="0.25">
      <c r="A863">
        <v>862</v>
      </c>
      <c r="B863">
        <v>70172</v>
      </c>
      <c r="C863">
        <v>0</v>
      </c>
      <c r="D863">
        <v>0</v>
      </c>
      <c r="E863" t="s">
        <v>906</v>
      </c>
      <c r="F863" t="s">
        <v>907</v>
      </c>
      <c r="G863">
        <v>1</v>
      </c>
      <c r="H863" s="6">
        <v>2846410</v>
      </c>
      <c r="I863" s="7">
        <v>46140</v>
      </c>
      <c r="K863">
        <v>15</v>
      </c>
      <c r="L863" t="s">
        <v>40</v>
      </c>
      <c r="M863" t="s">
        <v>5</v>
      </c>
      <c r="N863" t="s">
        <v>41</v>
      </c>
      <c r="O863" t="s">
        <v>47</v>
      </c>
      <c r="P863" t="s">
        <v>2519</v>
      </c>
      <c r="Q863">
        <v>6</v>
      </c>
      <c r="R863">
        <v>9</v>
      </c>
      <c r="S863">
        <v>0</v>
      </c>
      <c r="U863">
        <v>426962</v>
      </c>
      <c r="V863">
        <v>170785</v>
      </c>
      <c r="W863">
        <v>256177</v>
      </c>
      <c r="X863">
        <v>0</v>
      </c>
      <c r="Y863" t="s">
        <v>72</v>
      </c>
    </row>
    <row r="864" spans="1:25" x14ac:dyDescent="0.25">
      <c r="A864">
        <v>863</v>
      </c>
      <c r="B864">
        <v>70171</v>
      </c>
      <c r="C864">
        <v>0</v>
      </c>
      <c r="D864">
        <v>0</v>
      </c>
      <c r="E864" t="s">
        <v>904</v>
      </c>
      <c r="F864" t="s">
        <v>905</v>
      </c>
      <c r="G864">
        <v>1</v>
      </c>
      <c r="H864" s="6">
        <v>1868191</v>
      </c>
      <c r="I864" s="7">
        <v>46140</v>
      </c>
      <c r="K864">
        <v>15</v>
      </c>
      <c r="L864" t="s">
        <v>40</v>
      </c>
      <c r="M864" t="s">
        <v>5</v>
      </c>
      <c r="N864" t="s">
        <v>41</v>
      </c>
      <c r="O864" t="s">
        <v>47</v>
      </c>
      <c r="P864" t="s">
        <v>2519</v>
      </c>
      <c r="Q864">
        <v>6</v>
      </c>
      <c r="R864">
        <v>9</v>
      </c>
      <c r="S864">
        <v>0</v>
      </c>
      <c r="U864">
        <v>280229</v>
      </c>
      <c r="V864">
        <v>112091</v>
      </c>
      <c r="W864">
        <v>168137</v>
      </c>
      <c r="X864">
        <v>0</v>
      </c>
      <c r="Y864" t="s">
        <v>48</v>
      </c>
    </row>
    <row r="865" spans="1:25" x14ac:dyDescent="0.25">
      <c r="A865">
        <v>864</v>
      </c>
      <c r="B865">
        <v>70169</v>
      </c>
      <c r="C865">
        <v>0</v>
      </c>
      <c r="D865">
        <v>0</v>
      </c>
      <c r="E865" t="s">
        <v>894</v>
      </c>
      <c r="F865" t="s">
        <v>895</v>
      </c>
      <c r="G865">
        <v>1</v>
      </c>
      <c r="H865" s="6">
        <v>1818657</v>
      </c>
      <c r="I865" s="7">
        <v>46140</v>
      </c>
      <c r="K865">
        <v>15</v>
      </c>
      <c r="L865" t="s">
        <v>40</v>
      </c>
      <c r="M865" t="s">
        <v>5</v>
      </c>
      <c r="N865" t="s">
        <v>41</v>
      </c>
      <c r="O865" t="s">
        <v>47</v>
      </c>
      <c r="P865" t="s">
        <v>2519</v>
      </c>
      <c r="Q865">
        <v>6</v>
      </c>
      <c r="R865">
        <v>9</v>
      </c>
      <c r="S865">
        <v>0</v>
      </c>
      <c r="U865">
        <v>272799</v>
      </c>
      <c r="V865">
        <v>109119</v>
      </c>
      <c r="W865">
        <v>163679</v>
      </c>
      <c r="X865">
        <v>0</v>
      </c>
      <c r="Y865" t="s">
        <v>48</v>
      </c>
    </row>
    <row r="866" spans="1:25" x14ac:dyDescent="0.25">
      <c r="A866">
        <v>865</v>
      </c>
      <c r="B866">
        <v>70173</v>
      </c>
      <c r="C866">
        <v>0</v>
      </c>
      <c r="D866">
        <v>0</v>
      </c>
      <c r="E866" t="s">
        <v>1042</v>
      </c>
      <c r="F866" t="s">
        <v>1043</v>
      </c>
      <c r="G866">
        <v>1</v>
      </c>
      <c r="H866" s="6">
        <v>17823068</v>
      </c>
      <c r="I866" s="7">
        <v>46140</v>
      </c>
      <c r="K866">
        <v>15</v>
      </c>
      <c r="L866" t="s">
        <v>40</v>
      </c>
      <c r="M866" t="s">
        <v>5</v>
      </c>
      <c r="N866" t="s">
        <v>41</v>
      </c>
      <c r="O866" t="s">
        <v>57</v>
      </c>
      <c r="P866" t="s">
        <v>2519</v>
      </c>
      <c r="Q866">
        <v>0.4</v>
      </c>
      <c r="R866">
        <v>14.6</v>
      </c>
      <c r="S866">
        <v>0</v>
      </c>
      <c r="U866">
        <v>2673460</v>
      </c>
      <c r="V866">
        <v>71292</v>
      </c>
      <c r="W866">
        <v>2602168</v>
      </c>
      <c r="X866">
        <v>0</v>
      </c>
      <c r="Y866" t="s">
        <v>250</v>
      </c>
    </row>
    <row r="867" spans="1:25" x14ac:dyDescent="0.25">
      <c r="A867">
        <v>866</v>
      </c>
      <c r="B867">
        <v>70125</v>
      </c>
      <c r="C867">
        <v>0</v>
      </c>
      <c r="D867">
        <v>0</v>
      </c>
      <c r="E867" t="s">
        <v>2593</v>
      </c>
      <c r="F867" t="s">
        <v>2594</v>
      </c>
      <c r="G867">
        <v>1</v>
      </c>
      <c r="H867" s="6">
        <v>20227954</v>
      </c>
      <c r="I867" s="7">
        <v>46139</v>
      </c>
      <c r="K867">
        <v>6</v>
      </c>
      <c r="L867" t="s">
        <v>40</v>
      </c>
      <c r="M867" t="s">
        <v>5</v>
      </c>
      <c r="N867" t="s">
        <v>41</v>
      </c>
      <c r="O867" t="s">
        <v>57</v>
      </c>
      <c r="P867" t="s">
        <v>2519</v>
      </c>
      <c r="Q867">
        <v>6</v>
      </c>
      <c r="R867">
        <v>0</v>
      </c>
      <c r="S867">
        <v>0</v>
      </c>
      <c r="U867">
        <v>1213677</v>
      </c>
      <c r="V867">
        <v>1213677</v>
      </c>
      <c r="W867">
        <v>0</v>
      </c>
      <c r="X867">
        <v>0</v>
      </c>
      <c r="Y867" t="s">
        <v>2520</v>
      </c>
    </row>
    <row r="868" spans="1:25" x14ac:dyDescent="0.25">
      <c r="A868">
        <v>867</v>
      </c>
      <c r="B868">
        <v>70126</v>
      </c>
      <c r="C868">
        <v>0</v>
      </c>
      <c r="D868">
        <v>0</v>
      </c>
      <c r="E868" t="s">
        <v>2591</v>
      </c>
      <c r="F868" t="s">
        <v>2592</v>
      </c>
      <c r="G868">
        <v>1</v>
      </c>
      <c r="H868" s="6">
        <v>1190280</v>
      </c>
      <c r="I868" s="7">
        <v>46139</v>
      </c>
      <c r="K868">
        <v>6</v>
      </c>
      <c r="L868" t="s">
        <v>40</v>
      </c>
      <c r="M868" t="s">
        <v>5</v>
      </c>
      <c r="N868" t="s">
        <v>41</v>
      </c>
      <c r="O868" t="s">
        <v>57</v>
      </c>
      <c r="P868" t="s">
        <v>2519</v>
      </c>
      <c r="Q868">
        <v>6</v>
      </c>
      <c r="R868">
        <v>0</v>
      </c>
      <c r="S868">
        <v>0</v>
      </c>
      <c r="U868">
        <v>71417</v>
      </c>
      <c r="V868">
        <v>71417</v>
      </c>
      <c r="W868">
        <v>0</v>
      </c>
      <c r="X868">
        <v>0</v>
      </c>
      <c r="Y868" t="s">
        <v>2520</v>
      </c>
    </row>
    <row r="869" spans="1:25" x14ac:dyDescent="0.25">
      <c r="A869">
        <v>868</v>
      </c>
      <c r="B869">
        <v>70162</v>
      </c>
      <c r="C869">
        <v>0</v>
      </c>
      <c r="D869">
        <v>0</v>
      </c>
      <c r="E869" t="s">
        <v>2412</v>
      </c>
      <c r="F869" t="s">
        <v>2413</v>
      </c>
      <c r="G869">
        <v>1</v>
      </c>
      <c r="H869" s="6">
        <v>1162234</v>
      </c>
      <c r="I869" s="7">
        <v>46139</v>
      </c>
      <c r="K869">
        <v>6</v>
      </c>
      <c r="L869" t="s">
        <v>40</v>
      </c>
      <c r="M869" t="s">
        <v>5</v>
      </c>
      <c r="N869" t="s">
        <v>41</v>
      </c>
      <c r="O869" t="s">
        <v>47</v>
      </c>
      <c r="P869" t="s">
        <v>2519</v>
      </c>
      <c r="Q869">
        <v>6</v>
      </c>
      <c r="R869">
        <v>0</v>
      </c>
      <c r="S869">
        <v>0</v>
      </c>
      <c r="U869">
        <v>69734</v>
      </c>
      <c r="V869">
        <v>69734</v>
      </c>
      <c r="W869">
        <v>0</v>
      </c>
      <c r="X869">
        <v>0</v>
      </c>
      <c r="Y869" t="s">
        <v>2086</v>
      </c>
    </row>
    <row r="870" spans="1:25" x14ac:dyDescent="0.25">
      <c r="A870">
        <v>869</v>
      </c>
      <c r="B870">
        <v>70160</v>
      </c>
      <c r="C870">
        <v>0</v>
      </c>
      <c r="D870">
        <v>0</v>
      </c>
      <c r="E870" t="s">
        <v>848</v>
      </c>
      <c r="F870" t="s">
        <v>849</v>
      </c>
      <c r="G870">
        <v>1</v>
      </c>
      <c r="H870" s="6">
        <v>394041</v>
      </c>
      <c r="I870" s="7">
        <v>46139</v>
      </c>
      <c r="K870">
        <v>15</v>
      </c>
      <c r="L870" t="s">
        <v>40</v>
      </c>
      <c r="M870" t="s">
        <v>5</v>
      </c>
      <c r="N870" t="s">
        <v>41</v>
      </c>
      <c r="O870" t="s">
        <v>47</v>
      </c>
      <c r="P870" t="s">
        <v>2519</v>
      </c>
      <c r="Q870">
        <v>4</v>
      </c>
      <c r="R870">
        <v>11</v>
      </c>
      <c r="S870">
        <v>0</v>
      </c>
      <c r="U870">
        <v>59106</v>
      </c>
      <c r="V870">
        <v>15762</v>
      </c>
      <c r="W870">
        <v>43345</v>
      </c>
      <c r="X870">
        <v>0</v>
      </c>
      <c r="Y870" t="s">
        <v>109</v>
      </c>
    </row>
    <row r="871" spans="1:25" x14ac:dyDescent="0.25">
      <c r="A871">
        <v>870</v>
      </c>
      <c r="B871">
        <v>70165</v>
      </c>
      <c r="C871">
        <v>0</v>
      </c>
      <c r="D871">
        <v>0</v>
      </c>
      <c r="E871" t="s">
        <v>1167</v>
      </c>
      <c r="F871" t="s">
        <v>1168</v>
      </c>
      <c r="G871">
        <v>1</v>
      </c>
      <c r="H871" s="6">
        <v>12000000</v>
      </c>
      <c r="I871" s="7">
        <v>46139</v>
      </c>
      <c r="K871">
        <v>5</v>
      </c>
      <c r="L871" t="s">
        <v>40</v>
      </c>
      <c r="M871" t="s">
        <v>5</v>
      </c>
      <c r="N871" t="s">
        <v>41</v>
      </c>
      <c r="O871" t="s">
        <v>77</v>
      </c>
      <c r="P871" t="s">
        <v>2519</v>
      </c>
      <c r="Q871">
        <v>5</v>
      </c>
      <c r="R871">
        <v>0</v>
      </c>
      <c r="S871">
        <v>0</v>
      </c>
      <c r="U871">
        <v>600000</v>
      </c>
      <c r="V871">
        <v>600000</v>
      </c>
      <c r="W871">
        <v>0</v>
      </c>
      <c r="X871">
        <v>0</v>
      </c>
      <c r="Y871" t="s">
        <v>48</v>
      </c>
    </row>
    <row r="872" spans="1:25" x14ac:dyDescent="0.25">
      <c r="A872">
        <v>871</v>
      </c>
      <c r="B872">
        <v>70161</v>
      </c>
      <c r="C872">
        <v>0</v>
      </c>
      <c r="D872">
        <v>0</v>
      </c>
      <c r="E872" t="s">
        <v>2297</v>
      </c>
      <c r="F872" t="s">
        <v>2298</v>
      </c>
      <c r="G872">
        <v>1</v>
      </c>
      <c r="H872" s="6">
        <v>950400</v>
      </c>
      <c r="I872" s="7">
        <v>46139</v>
      </c>
      <c r="K872">
        <v>6</v>
      </c>
      <c r="L872" t="s">
        <v>40</v>
      </c>
      <c r="M872" t="s">
        <v>5</v>
      </c>
      <c r="N872" t="s">
        <v>41</v>
      </c>
      <c r="O872" t="s">
        <v>57</v>
      </c>
      <c r="P872" t="s">
        <v>2519</v>
      </c>
      <c r="Q872">
        <v>6</v>
      </c>
      <c r="R872">
        <v>0</v>
      </c>
      <c r="S872">
        <v>0</v>
      </c>
      <c r="U872">
        <v>57024</v>
      </c>
      <c r="V872">
        <v>57024</v>
      </c>
      <c r="W872">
        <v>0</v>
      </c>
      <c r="X872">
        <v>0</v>
      </c>
      <c r="Y872" t="s">
        <v>48</v>
      </c>
    </row>
    <row r="873" spans="1:25" x14ac:dyDescent="0.25">
      <c r="A873">
        <v>872</v>
      </c>
      <c r="B873">
        <v>70123</v>
      </c>
      <c r="C873">
        <v>0</v>
      </c>
      <c r="D873">
        <v>0</v>
      </c>
      <c r="E873" t="s">
        <v>2595</v>
      </c>
      <c r="F873" t="s">
        <v>2596</v>
      </c>
      <c r="G873">
        <v>1</v>
      </c>
      <c r="H873" s="6">
        <v>1431108</v>
      </c>
      <c r="I873" s="7">
        <v>46139</v>
      </c>
      <c r="K873">
        <v>6</v>
      </c>
      <c r="L873" t="s">
        <v>40</v>
      </c>
      <c r="M873" t="s">
        <v>5</v>
      </c>
      <c r="N873" t="s">
        <v>41</v>
      </c>
      <c r="O873" t="s">
        <v>57</v>
      </c>
      <c r="P873" t="s">
        <v>2519</v>
      </c>
      <c r="Q873">
        <v>6</v>
      </c>
      <c r="R873">
        <v>0</v>
      </c>
      <c r="S873">
        <v>0</v>
      </c>
      <c r="U873">
        <v>85866</v>
      </c>
      <c r="V873">
        <v>85866</v>
      </c>
      <c r="W873">
        <v>0</v>
      </c>
      <c r="X873">
        <v>0</v>
      </c>
      <c r="Y873" t="s">
        <v>2520</v>
      </c>
    </row>
    <row r="874" spans="1:25" x14ac:dyDescent="0.25">
      <c r="A874">
        <v>873</v>
      </c>
      <c r="B874">
        <v>70124</v>
      </c>
      <c r="C874">
        <v>0</v>
      </c>
      <c r="D874">
        <v>0</v>
      </c>
      <c r="E874" t="s">
        <v>2597</v>
      </c>
      <c r="F874" t="s">
        <v>2598</v>
      </c>
      <c r="G874">
        <v>1</v>
      </c>
      <c r="H874" s="6">
        <v>6757826</v>
      </c>
      <c r="I874" s="7">
        <v>46139</v>
      </c>
      <c r="K874">
        <v>6</v>
      </c>
      <c r="L874" t="s">
        <v>40</v>
      </c>
      <c r="M874" t="s">
        <v>5</v>
      </c>
      <c r="N874" t="s">
        <v>41</v>
      </c>
      <c r="O874" t="s">
        <v>57</v>
      </c>
      <c r="P874" t="s">
        <v>2519</v>
      </c>
      <c r="Q874">
        <v>6</v>
      </c>
      <c r="R874">
        <v>0</v>
      </c>
      <c r="S874">
        <v>0</v>
      </c>
      <c r="U874">
        <v>405470</v>
      </c>
      <c r="V874">
        <v>405470</v>
      </c>
      <c r="W874">
        <v>0</v>
      </c>
      <c r="X874">
        <v>0</v>
      </c>
      <c r="Y874" t="s">
        <v>2520</v>
      </c>
    </row>
    <row r="875" spans="1:25" x14ac:dyDescent="0.25">
      <c r="A875">
        <v>874</v>
      </c>
      <c r="B875">
        <v>70127</v>
      </c>
      <c r="C875">
        <v>0</v>
      </c>
      <c r="D875">
        <v>0</v>
      </c>
      <c r="E875" t="s">
        <v>2589</v>
      </c>
      <c r="F875" t="s">
        <v>2590</v>
      </c>
      <c r="G875">
        <v>1</v>
      </c>
      <c r="H875" s="6">
        <v>13611900</v>
      </c>
      <c r="I875" s="7">
        <v>46139</v>
      </c>
      <c r="K875">
        <v>6</v>
      </c>
      <c r="L875" t="s">
        <v>40</v>
      </c>
      <c r="M875" t="s">
        <v>5</v>
      </c>
      <c r="N875" t="s">
        <v>41</v>
      </c>
      <c r="O875" t="s">
        <v>57</v>
      </c>
      <c r="P875" t="s">
        <v>2519</v>
      </c>
      <c r="Q875">
        <v>6</v>
      </c>
      <c r="R875">
        <v>0</v>
      </c>
      <c r="S875">
        <v>0</v>
      </c>
      <c r="U875">
        <v>816714</v>
      </c>
      <c r="V875">
        <v>816714</v>
      </c>
      <c r="W875">
        <v>0</v>
      </c>
      <c r="X875">
        <v>0</v>
      </c>
      <c r="Y875" t="s">
        <v>2520</v>
      </c>
    </row>
    <row r="876" spans="1:25" x14ac:dyDescent="0.25">
      <c r="A876">
        <v>875</v>
      </c>
      <c r="B876">
        <v>70128</v>
      </c>
      <c r="C876">
        <v>0</v>
      </c>
      <c r="D876">
        <v>0</v>
      </c>
      <c r="E876" t="s">
        <v>2599</v>
      </c>
      <c r="F876" t="s">
        <v>2600</v>
      </c>
      <c r="G876">
        <v>1</v>
      </c>
      <c r="H876" s="6">
        <v>2387964</v>
      </c>
      <c r="I876" s="7">
        <v>46139</v>
      </c>
      <c r="K876">
        <v>6</v>
      </c>
      <c r="L876" t="s">
        <v>40</v>
      </c>
      <c r="M876" t="s">
        <v>5</v>
      </c>
      <c r="N876" t="s">
        <v>41</v>
      </c>
      <c r="O876" t="s">
        <v>57</v>
      </c>
      <c r="P876" t="s">
        <v>2519</v>
      </c>
      <c r="Q876">
        <v>6</v>
      </c>
      <c r="R876">
        <v>0</v>
      </c>
      <c r="S876">
        <v>0</v>
      </c>
      <c r="U876">
        <v>143278</v>
      </c>
      <c r="V876">
        <v>143278</v>
      </c>
      <c r="W876">
        <v>0</v>
      </c>
      <c r="X876">
        <v>0</v>
      </c>
      <c r="Y876" t="s">
        <v>2520</v>
      </c>
    </row>
    <row r="877" spans="1:25" x14ac:dyDescent="0.25">
      <c r="A877">
        <v>876</v>
      </c>
      <c r="B877">
        <v>70164</v>
      </c>
      <c r="C877">
        <v>0</v>
      </c>
      <c r="D877">
        <v>0</v>
      </c>
      <c r="E877" t="s">
        <v>393</v>
      </c>
      <c r="F877" t="s">
        <v>2586</v>
      </c>
      <c r="G877">
        <v>1</v>
      </c>
      <c r="H877" s="6">
        <v>6471074</v>
      </c>
      <c r="I877" s="7">
        <v>46139</v>
      </c>
      <c r="K877">
        <v>8</v>
      </c>
      <c r="L877" t="s">
        <v>40</v>
      </c>
      <c r="M877" t="s">
        <v>5</v>
      </c>
      <c r="N877" t="s">
        <v>41</v>
      </c>
      <c r="O877" t="s">
        <v>57</v>
      </c>
      <c r="P877" t="s">
        <v>2519</v>
      </c>
      <c r="Q877">
        <v>8</v>
      </c>
      <c r="R877">
        <v>0</v>
      </c>
      <c r="S877">
        <v>0</v>
      </c>
      <c r="U877">
        <v>517686</v>
      </c>
      <c r="V877">
        <v>517686</v>
      </c>
      <c r="W877">
        <v>0</v>
      </c>
      <c r="X877">
        <v>0</v>
      </c>
      <c r="Y877" t="s">
        <v>44</v>
      </c>
    </row>
    <row r="878" spans="1:25" x14ac:dyDescent="0.25">
      <c r="A878">
        <v>877</v>
      </c>
      <c r="B878">
        <v>70167</v>
      </c>
      <c r="C878">
        <v>0</v>
      </c>
      <c r="D878">
        <v>0</v>
      </c>
      <c r="E878" t="s">
        <v>578</v>
      </c>
      <c r="F878" t="s">
        <v>579</v>
      </c>
      <c r="G878">
        <v>1</v>
      </c>
      <c r="H878" s="6">
        <v>1350000</v>
      </c>
      <c r="I878" s="7">
        <v>46139</v>
      </c>
      <c r="K878">
        <v>8</v>
      </c>
      <c r="L878" t="s">
        <v>40</v>
      </c>
      <c r="M878" t="s">
        <v>9</v>
      </c>
      <c r="N878" t="s">
        <v>41</v>
      </c>
      <c r="O878" t="s">
        <v>42</v>
      </c>
      <c r="P878" t="s">
        <v>2519</v>
      </c>
      <c r="Q878">
        <v>8</v>
      </c>
      <c r="R878">
        <v>0</v>
      </c>
      <c r="S878">
        <v>0</v>
      </c>
      <c r="U878">
        <v>108000</v>
      </c>
      <c r="V878">
        <v>108000</v>
      </c>
      <c r="W878">
        <v>0</v>
      </c>
      <c r="X878">
        <v>0</v>
      </c>
      <c r="Y878" t="s">
        <v>109</v>
      </c>
    </row>
    <row r="879" spans="1:25" x14ac:dyDescent="0.25">
      <c r="A879">
        <v>878</v>
      </c>
      <c r="B879">
        <v>70163</v>
      </c>
      <c r="C879">
        <v>0</v>
      </c>
      <c r="D879">
        <v>0</v>
      </c>
      <c r="E879" t="s">
        <v>535</v>
      </c>
      <c r="F879" t="s">
        <v>536</v>
      </c>
      <c r="G879">
        <v>1</v>
      </c>
      <c r="H879" s="6">
        <v>18727365</v>
      </c>
      <c r="I879" s="7">
        <v>46139</v>
      </c>
      <c r="K879">
        <v>15</v>
      </c>
      <c r="L879" t="s">
        <v>40</v>
      </c>
      <c r="M879" t="s">
        <v>9</v>
      </c>
      <c r="N879" t="s">
        <v>41</v>
      </c>
      <c r="O879" t="s">
        <v>42</v>
      </c>
      <c r="P879" t="s">
        <v>2519</v>
      </c>
      <c r="Q879">
        <v>5</v>
      </c>
      <c r="R879">
        <v>10</v>
      </c>
      <c r="S879">
        <v>0</v>
      </c>
      <c r="U879">
        <v>2809105</v>
      </c>
      <c r="V879">
        <v>936368</v>
      </c>
      <c r="W879">
        <v>1872736</v>
      </c>
      <c r="X879">
        <v>0</v>
      </c>
      <c r="Y879" t="s">
        <v>109</v>
      </c>
    </row>
    <row r="880" spans="1:25" x14ac:dyDescent="0.25">
      <c r="A880">
        <v>879</v>
      </c>
      <c r="B880">
        <v>70166</v>
      </c>
      <c r="C880">
        <v>0</v>
      </c>
      <c r="D880">
        <v>0</v>
      </c>
      <c r="E880" t="s">
        <v>1828</v>
      </c>
      <c r="F880" t="s">
        <v>1829</v>
      </c>
      <c r="G880">
        <v>1</v>
      </c>
      <c r="H880" s="6">
        <v>3066667</v>
      </c>
      <c r="I880" s="7">
        <v>46139</v>
      </c>
      <c r="K880">
        <v>10</v>
      </c>
      <c r="L880" t="s">
        <v>40</v>
      </c>
      <c r="M880" t="s">
        <v>5</v>
      </c>
      <c r="N880" t="s">
        <v>41</v>
      </c>
      <c r="O880" t="s">
        <v>57</v>
      </c>
      <c r="P880" t="s">
        <v>2519</v>
      </c>
      <c r="Q880">
        <v>10</v>
      </c>
      <c r="R880">
        <v>0</v>
      </c>
      <c r="S880">
        <v>0</v>
      </c>
      <c r="U880">
        <v>306667</v>
      </c>
      <c r="V880">
        <v>306667</v>
      </c>
      <c r="W880">
        <v>0</v>
      </c>
      <c r="X880">
        <v>0</v>
      </c>
      <c r="Y880" t="s">
        <v>109</v>
      </c>
    </row>
    <row r="881" spans="1:25" x14ac:dyDescent="0.25">
      <c r="A881">
        <v>880</v>
      </c>
      <c r="B881">
        <v>70156</v>
      </c>
      <c r="C881">
        <v>0</v>
      </c>
      <c r="D881">
        <v>0</v>
      </c>
      <c r="E881" t="s">
        <v>539</v>
      </c>
      <c r="F881" t="s">
        <v>540</v>
      </c>
      <c r="G881">
        <v>1</v>
      </c>
      <c r="H881" s="6">
        <v>19543914</v>
      </c>
      <c r="I881" s="7">
        <v>46136</v>
      </c>
      <c r="K881">
        <v>15</v>
      </c>
      <c r="L881" t="s">
        <v>40</v>
      </c>
      <c r="M881" t="s">
        <v>5</v>
      </c>
      <c r="N881" t="s">
        <v>41</v>
      </c>
      <c r="O881" t="s">
        <v>47</v>
      </c>
      <c r="P881" t="s">
        <v>2519</v>
      </c>
      <c r="Q881">
        <v>4</v>
      </c>
      <c r="R881">
        <v>11</v>
      </c>
      <c r="S881">
        <v>0</v>
      </c>
      <c r="U881">
        <v>2931587</v>
      </c>
      <c r="V881">
        <v>781757</v>
      </c>
      <c r="W881">
        <v>2149831</v>
      </c>
      <c r="X881">
        <v>0</v>
      </c>
      <c r="Y881" t="s">
        <v>109</v>
      </c>
    </row>
    <row r="882" spans="1:25" x14ac:dyDescent="0.25">
      <c r="A882">
        <v>881</v>
      </c>
      <c r="B882">
        <v>70158</v>
      </c>
      <c r="C882">
        <v>0</v>
      </c>
      <c r="D882">
        <v>0</v>
      </c>
      <c r="E882" t="s">
        <v>795</v>
      </c>
      <c r="F882" t="s">
        <v>796</v>
      </c>
      <c r="G882">
        <v>1</v>
      </c>
      <c r="H882" s="6">
        <v>13503774</v>
      </c>
      <c r="I882" s="7">
        <v>46136</v>
      </c>
      <c r="K882" t="s">
        <v>167</v>
      </c>
      <c r="L882" t="s">
        <v>40</v>
      </c>
      <c r="M882" t="s">
        <v>7</v>
      </c>
      <c r="N882" t="s">
        <v>41</v>
      </c>
      <c r="O882" t="s">
        <v>64</v>
      </c>
      <c r="P882" t="s">
        <v>2519</v>
      </c>
      <c r="Q882">
        <v>5.5</v>
      </c>
      <c r="R882">
        <v>0</v>
      </c>
      <c r="S882">
        <v>0</v>
      </c>
      <c r="U882">
        <v>742708</v>
      </c>
      <c r="V882">
        <v>742708</v>
      </c>
      <c r="W882">
        <v>0</v>
      </c>
      <c r="X882">
        <v>0</v>
      </c>
      <c r="Y882" t="s">
        <v>44</v>
      </c>
    </row>
    <row r="883" spans="1:25" x14ac:dyDescent="0.25">
      <c r="A883">
        <v>882</v>
      </c>
      <c r="B883">
        <v>70148</v>
      </c>
      <c r="C883">
        <v>0</v>
      </c>
      <c r="D883">
        <v>0</v>
      </c>
      <c r="E883" t="s">
        <v>1652</v>
      </c>
      <c r="F883" t="s">
        <v>1653</v>
      </c>
      <c r="G883">
        <v>1</v>
      </c>
      <c r="H883" s="6">
        <v>3539168</v>
      </c>
      <c r="I883" s="7">
        <v>46136</v>
      </c>
      <c r="K883">
        <v>7</v>
      </c>
      <c r="L883" t="s">
        <v>40</v>
      </c>
      <c r="M883" t="s">
        <v>5</v>
      </c>
      <c r="N883" t="s">
        <v>41</v>
      </c>
      <c r="O883" t="s">
        <v>47</v>
      </c>
      <c r="P883" t="s">
        <v>2519</v>
      </c>
      <c r="Q883">
        <v>7</v>
      </c>
      <c r="R883">
        <v>0</v>
      </c>
      <c r="S883">
        <v>0</v>
      </c>
      <c r="U883">
        <v>247742</v>
      </c>
      <c r="V883">
        <v>247742</v>
      </c>
      <c r="W883">
        <v>0</v>
      </c>
      <c r="X883">
        <v>0</v>
      </c>
      <c r="Y883" t="s">
        <v>48</v>
      </c>
    </row>
    <row r="884" spans="1:25" x14ac:dyDescent="0.25">
      <c r="A884">
        <v>883</v>
      </c>
      <c r="B884">
        <v>70149</v>
      </c>
      <c r="C884">
        <v>0</v>
      </c>
      <c r="D884">
        <v>0</v>
      </c>
      <c r="E884" t="s">
        <v>1650</v>
      </c>
      <c r="F884" t="s">
        <v>1651</v>
      </c>
      <c r="G884">
        <v>1</v>
      </c>
      <c r="H884" s="6">
        <v>1495008</v>
      </c>
      <c r="I884" s="7">
        <v>46136</v>
      </c>
      <c r="K884">
        <v>7</v>
      </c>
      <c r="L884" t="s">
        <v>40</v>
      </c>
      <c r="M884" t="s">
        <v>5</v>
      </c>
      <c r="N884" t="s">
        <v>41</v>
      </c>
      <c r="O884" t="s">
        <v>47</v>
      </c>
      <c r="P884" t="s">
        <v>2519</v>
      </c>
      <c r="Q884">
        <v>7</v>
      </c>
      <c r="R884">
        <v>0</v>
      </c>
      <c r="S884">
        <v>0</v>
      </c>
      <c r="U884">
        <v>104651</v>
      </c>
      <c r="V884">
        <v>104651</v>
      </c>
      <c r="W884">
        <v>0</v>
      </c>
      <c r="X884">
        <v>0</v>
      </c>
      <c r="Y884" t="s">
        <v>48</v>
      </c>
    </row>
    <row r="885" spans="1:25" x14ac:dyDescent="0.25">
      <c r="A885">
        <v>884</v>
      </c>
      <c r="B885">
        <v>70155</v>
      </c>
      <c r="C885">
        <v>0</v>
      </c>
      <c r="D885">
        <v>0</v>
      </c>
      <c r="E885" t="s">
        <v>553</v>
      </c>
      <c r="F885" t="s">
        <v>554</v>
      </c>
      <c r="G885">
        <v>1</v>
      </c>
      <c r="H885" s="6">
        <v>34879617</v>
      </c>
      <c r="I885" s="7">
        <v>46136</v>
      </c>
      <c r="K885">
        <v>15</v>
      </c>
      <c r="L885" t="s">
        <v>40</v>
      </c>
      <c r="M885" t="s">
        <v>5</v>
      </c>
      <c r="N885" t="s">
        <v>41</v>
      </c>
      <c r="O885" t="s">
        <v>47</v>
      </c>
      <c r="P885" t="s">
        <v>2519</v>
      </c>
      <c r="Q885">
        <v>4</v>
      </c>
      <c r="R885">
        <v>11</v>
      </c>
      <c r="S885">
        <v>0</v>
      </c>
      <c r="U885">
        <v>5231943</v>
      </c>
      <c r="V885">
        <v>1395185</v>
      </c>
      <c r="W885">
        <v>3836758</v>
      </c>
      <c r="X885">
        <v>0</v>
      </c>
      <c r="Y885" t="s">
        <v>109</v>
      </c>
    </row>
    <row r="886" spans="1:25" x14ac:dyDescent="0.25">
      <c r="A886">
        <v>885</v>
      </c>
      <c r="B886">
        <v>70157</v>
      </c>
      <c r="C886">
        <v>0</v>
      </c>
      <c r="D886">
        <v>0</v>
      </c>
      <c r="E886" t="s">
        <v>417</v>
      </c>
      <c r="F886" t="s">
        <v>418</v>
      </c>
      <c r="G886">
        <v>1</v>
      </c>
      <c r="H886" s="6">
        <v>50000000</v>
      </c>
      <c r="I886" s="7">
        <v>46136</v>
      </c>
      <c r="K886">
        <v>15</v>
      </c>
      <c r="L886" t="s">
        <v>40</v>
      </c>
      <c r="M886" t="s">
        <v>5</v>
      </c>
      <c r="N886" t="s">
        <v>41</v>
      </c>
      <c r="O886" t="s">
        <v>57</v>
      </c>
      <c r="P886" t="s">
        <v>2519</v>
      </c>
      <c r="Q886">
        <v>4.7</v>
      </c>
      <c r="R886">
        <v>10.3</v>
      </c>
      <c r="S886">
        <v>0</v>
      </c>
      <c r="U886">
        <v>7500000</v>
      </c>
      <c r="V886">
        <v>2350000</v>
      </c>
      <c r="W886">
        <v>5150000</v>
      </c>
      <c r="X886">
        <v>0</v>
      </c>
      <c r="Y886" t="s">
        <v>48</v>
      </c>
    </row>
    <row r="887" spans="1:25" x14ac:dyDescent="0.25">
      <c r="A887">
        <v>886</v>
      </c>
      <c r="B887">
        <v>70151</v>
      </c>
      <c r="C887">
        <v>0</v>
      </c>
      <c r="D887">
        <v>0</v>
      </c>
      <c r="E887" t="s">
        <v>948</v>
      </c>
      <c r="F887" t="s">
        <v>949</v>
      </c>
      <c r="G887">
        <v>1</v>
      </c>
      <c r="H887" s="6">
        <v>84917227</v>
      </c>
      <c r="I887" s="7">
        <v>46136</v>
      </c>
      <c r="K887">
        <v>15</v>
      </c>
      <c r="L887" t="s">
        <v>40</v>
      </c>
      <c r="M887" t="s">
        <v>5</v>
      </c>
      <c r="N887" t="s">
        <v>41</v>
      </c>
      <c r="O887" t="s">
        <v>77</v>
      </c>
      <c r="P887" t="s">
        <v>2519</v>
      </c>
      <c r="Q887">
        <v>7</v>
      </c>
      <c r="R887">
        <v>8</v>
      </c>
      <c r="S887">
        <v>0</v>
      </c>
      <c r="U887">
        <v>12737584</v>
      </c>
      <c r="V887">
        <v>5944206</v>
      </c>
      <c r="W887">
        <v>6793378</v>
      </c>
      <c r="X887">
        <v>0</v>
      </c>
      <c r="Y887" t="s">
        <v>112</v>
      </c>
    </row>
    <row r="888" spans="1:25" x14ac:dyDescent="0.25">
      <c r="A888">
        <v>887</v>
      </c>
      <c r="B888">
        <v>70154</v>
      </c>
      <c r="C888">
        <v>0</v>
      </c>
      <c r="D888">
        <v>0</v>
      </c>
      <c r="E888" t="s">
        <v>1210</v>
      </c>
      <c r="F888" t="s">
        <v>1211</v>
      </c>
      <c r="G888">
        <v>1</v>
      </c>
      <c r="H888" s="6">
        <v>3297788</v>
      </c>
      <c r="I888" s="7">
        <v>46136</v>
      </c>
      <c r="K888">
        <v>15</v>
      </c>
      <c r="L888" t="s">
        <v>40</v>
      </c>
      <c r="M888" t="s">
        <v>5</v>
      </c>
      <c r="N888" t="s">
        <v>41</v>
      </c>
      <c r="O888" t="s">
        <v>57</v>
      </c>
      <c r="P888" t="s">
        <v>2519</v>
      </c>
      <c r="Q888">
        <v>5</v>
      </c>
      <c r="R888">
        <v>10</v>
      </c>
      <c r="S888">
        <v>0</v>
      </c>
      <c r="U888">
        <v>494668</v>
      </c>
      <c r="V888">
        <v>164889</v>
      </c>
      <c r="W888">
        <v>329779</v>
      </c>
      <c r="X888">
        <v>0</v>
      </c>
      <c r="Y888" t="s">
        <v>72</v>
      </c>
    </row>
    <row r="889" spans="1:25" x14ac:dyDescent="0.25">
      <c r="A889">
        <v>888</v>
      </c>
      <c r="B889">
        <v>70144</v>
      </c>
      <c r="C889">
        <v>0</v>
      </c>
      <c r="D889">
        <v>0</v>
      </c>
      <c r="E889" t="s">
        <v>2250</v>
      </c>
      <c r="F889" t="s">
        <v>2251</v>
      </c>
      <c r="G889">
        <v>1</v>
      </c>
      <c r="H889" s="6">
        <v>122397</v>
      </c>
      <c r="I889" s="7">
        <v>46136</v>
      </c>
      <c r="K889">
        <v>15</v>
      </c>
      <c r="L889" t="s">
        <v>40</v>
      </c>
      <c r="M889" t="s">
        <v>3</v>
      </c>
      <c r="N889" t="s">
        <v>41</v>
      </c>
      <c r="O889" t="s">
        <v>51</v>
      </c>
      <c r="P889" t="s">
        <v>2519</v>
      </c>
      <c r="Q889">
        <v>15</v>
      </c>
      <c r="R889">
        <v>0</v>
      </c>
      <c r="S889">
        <v>0</v>
      </c>
      <c r="U889">
        <v>18360</v>
      </c>
      <c r="V889">
        <v>18360</v>
      </c>
      <c r="W889">
        <v>0</v>
      </c>
      <c r="X889">
        <v>0</v>
      </c>
      <c r="Y889" t="s">
        <v>48</v>
      </c>
    </row>
    <row r="890" spans="1:25" x14ac:dyDescent="0.25">
      <c r="A890">
        <v>889</v>
      </c>
      <c r="B890">
        <v>70143</v>
      </c>
      <c r="C890">
        <v>0</v>
      </c>
      <c r="D890">
        <v>0</v>
      </c>
      <c r="E890" t="s">
        <v>2254</v>
      </c>
      <c r="F890" t="s">
        <v>2255</v>
      </c>
      <c r="G890">
        <v>1</v>
      </c>
      <c r="H890" s="6">
        <v>527338</v>
      </c>
      <c r="I890" s="7">
        <v>46136</v>
      </c>
      <c r="K890">
        <v>15</v>
      </c>
      <c r="L890" t="s">
        <v>40</v>
      </c>
      <c r="M890" t="s">
        <v>3</v>
      </c>
      <c r="N890" t="s">
        <v>41</v>
      </c>
      <c r="O890" t="s">
        <v>51</v>
      </c>
      <c r="P890" t="s">
        <v>2519</v>
      </c>
      <c r="Q890">
        <v>15</v>
      </c>
      <c r="R890">
        <v>0</v>
      </c>
      <c r="S890">
        <v>0</v>
      </c>
      <c r="U890">
        <v>79101</v>
      </c>
      <c r="V890">
        <v>79101</v>
      </c>
      <c r="W890">
        <v>0</v>
      </c>
      <c r="X890">
        <v>0</v>
      </c>
      <c r="Y890" t="s">
        <v>48</v>
      </c>
    </row>
    <row r="891" spans="1:25" x14ac:dyDescent="0.25">
      <c r="A891">
        <v>890</v>
      </c>
      <c r="B891">
        <v>70145</v>
      </c>
      <c r="C891">
        <v>0</v>
      </c>
      <c r="D891">
        <v>0</v>
      </c>
      <c r="E891" t="s">
        <v>860</v>
      </c>
      <c r="F891" t="s">
        <v>861</v>
      </c>
      <c r="G891">
        <v>1</v>
      </c>
      <c r="H891" s="6">
        <v>2110755</v>
      </c>
      <c r="I891" s="7">
        <v>46136</v>
      </c>
      <c r="K891">
        <v>15</v>
      </c>
      <c r="L891" t="s">
        <v>40</v>
      </c>
      <c r="M891" t="s">
        <v>3</v>
      </c>
      <c r="N891" t="s">
        <v>41</v>
      </c>
      <c r="O891" t="s">
        <v>51</v>
      </c>
      <c r="P891" t="s">
        <v>2519</v>
      </c>
      <c r="Q891">
        <v>15</v>
      </c>
      <c r="R891">
        <v>0</v>
      </c>
      <c r="S891">
        <v>0</v>
      </c>
      <c r="U891">
        <v>316613</v>
      </c>
      <c r="V891">
        <v>316613</v>
      </c>
      <c r="W891">
        <v>0</v>
      </c>
      <c r="X891">
        <v>0</v>
      </c>
      <c r="Y891" t="s">
        <v>48</v>
      </c>
    </row>
    <row r="892" spans="1:25" x14ac:dyDescent="0.25">
      <c r="A892">
        <v>891</v>
      </c>
      <c r="B892">
        <v>70142</v>
      </c>
      <c r="C892">
        <v>0</v>
      </c>
      <c r="D892">
        <v>0</v>
      </c>
      <c r="E892" t="s">
        <v>1083</v>
      </c>
      <c r="F892" t="s">
        <v>1084</v>
      </c>
      <c r="G892">
        <v>1</v>
      </c>
      <c r="H892" s="6">
        <v>831815</v>
      </c>
      <c r="I892" s="7">
        <v>46136</v>
      </c>
      <c r="K892">
        <v>15</v>
      </c>
      <c r="L892" t="s">
        <v>40</v>
      </c>
      <c r="M892" t="s">
        <v>3</v>
      </c>
      <c r="N892" t="s">
        <v>41</v>
      </c>
      <c r="O892" t="s">
        <v>51</v>
      </c>
      <c r="P892" t="s">
        <v>2519</v>
      </c>
      <c r="Q892">
        <v>15</v>
      </c>
      <c r="R892">
        <v>0</v>
      </c>
      <c r="S892">
        <v>0</v>
      </c>
      <c r="U892">
        <v>124772</v>
      </c>
      <c r="V892">
        <v>124772</v>
      </c>
      <c r="W892">
        <v>0</v>
      </c>
      <c r="X892">
        <v>0</v>
      </c>
      <c r="Y892" t="s">
        <v>48</v>
      </c>
    </row>
    <row r="893" spans="1:25" x14ac:dyDescent="0.25">
      <c r="A893">
        <v>892</v>
      </c>
      <c r="B893">
        <v>70141</v>
      </c>
      <c r="C893">
        <v>0</v>
      </c>
      <c r="D893">
        <v>0</v>
      </c>
      <c r="E893" t="s">
        <v>2252</v>
      </c>
      <c r="F893" t="s">
        <v>2253</v>
      </c>
      <c r="G893">
        <v>1</v>
      </c>
      <c r="H893" s="6">
        <v>846905</v>
      </c>
      <c r="I893" s="7">
        <v>46136</v>
      </c>
      <c r="K893">
        <v>15</v>
      </c>
      <c r="L893" t="s">
        <v>40</v>
      </c>
      <c r="M893" t="s">
        <v>3</v>
      </c>
      <c r="N893" t="s">
        <v>41</v>
      </c>
      <c r="O893" t="s">
        <v>51</v>
      </c>
      <c r="P893" t="s">
        <v>2519</v>
      </c>
      <c r="Q893">
        <v>15</v>
      </c>
      <c r="R893">
        <v>0</v>
      </c>
      <c r="S893">
        <v>0</v>
      </c>
      <c r="U893">
        <v>127036</v>
      </c>
      <c r="V893">
        <v>127036</v>
      </c>
      <c r="W893">
        <v>0</v>
      </c>
      <c r="X893">
        <v>0</v>
      </c>
      <c r="Y893" t="s">
        <v>48</v>
      </c>
    </row>
    <row r="894" spans="1:25" x14ac:dyDescent="0.25">
      <c r="A894">
        <v>893</v>
      </c>
      <c r="B894">
        <v>70150</v>
      </c>
      <c r="C894">
        <v>0</v>
      </c>
      <c r="D894">
        <v>0</v>
      </c>
      <c r="E894" t="s">
        <v>1638</v>
      </c>
      <c r="F894" t="s">
        <v>1639</v>
      </c>
      <c r="G894">
        <v>1</v>
      </c>
      <c r="H894" s="6">
        <v>697956</v>
      </c>
      <c r="I894" s="7">
        <v>46136</v>
      </c>
      <c r="K894">
        <v>7</v>
      </c>
      <c r="L894" t="s">
        <v>40</v>
      </c>
      <c r="M894" t="s">
        <v>5</v>
      </c>
      <c r="N894" t="s">
        <v>41</v>
      </c>
      <c r="O894" t="s">
        <v>47</v>
      </c>
      <c r="P894" t="s">
        <v>2519</v>
      </c>
      <c r="Q894">
        <v>7</v>
      </c>
      <c r="R894">
        <v>0</v>
      </c>
      <c r="S894">
        <v>0</v>
      </c>
      <c r="U894">
        <v>48857</v>
      </c>
      <c r="V894">
        <v>48857</v>
      </c>
      <c r="W894">
        <v>0</v>
      </c>
      <c r="X894">
        <v>0</v>
      </c>
      <c r="Y894" t="s">
        <v>48</v>
      </c>
    </row>
    <row r="895" spans="1:25" x14ac:dyDescent="0.25">
      <c r="A895">
        <v>894</v>
      </c>
      <c r="B895">
        <v>70152</v>
      </c>
      <c r="C895">
        <v>0</v>
      </c>
      <c r="D895">
        <v>0</v>
      </c>
      <c r="E895" t="s">
        <v>634</v>
      </c>
      <c r="F895" t="s">
        <v>635</v>
      </c>
      <c r="G895">
        <v>1</v>
      </c>
      <c r="H895" s="6">
        <v>751024</v>
      </c>
      <c r="I895" s="7">
        <v>46136</v>
      </c>
      <c r="K895">
        <v>15</v>
      </c>
      <c r="L895" t="s">
        <v>40</v>
      </c>
      <c r="M895" t="s">
        <v>5</v>
      </c>
      <c r="N895" t="s">
        <v>41</v>
      </c>
      <c r="O895" t="s">
        <v>47</v>
      </c>
      <c r="P895" t="s">
        <v>2519</v>
      </c>
      <c r="Q895">
        <v>4</v>
      </c>
      <c r="R895">
        <v>11</v>
      </c>
      <c r="S895">
        <v>0</v>
      </c>
      <c r="U895">
        <v>112654</v>
      </c>
      <c r="V895">
        <v>30041</v>
      </c>
      <c r="W895">
        <v>82613</v>
      </c>
      <c r="X895">
        <v>0</v>
      </c>
      <c r="Y895" t="s">
        <v>109</v>
      </c>
    </row>
    <row r="896" spans="1:25" x14ac:dyDescent="0.25">
      <c r="A896">
        <v>895</v>
      </c>
      <c r="B896">
        <v>70159</v>
      </c>
      <c r="C896">
        <v>0</v>
      </c>
      <c r="D896">
        <v>0</v>
      </c>
      <c r="E896" t="s">
        <v>1035</v>
      </c>
      <c r="F896" t="s">
        <v>1036</v>
      </c>
      <c r="G896">
        <v>1</v>
      </c>
      <c r="H896" s="6">
        <v>9090000</v>
      </c>
      <c r="I896" s="7">
        <v>46136</v>
      </c>
      <c r="K896">
        <v>5</v>
      </c>
      <c r="L896" t="s">
        <v>40</v>
      </c>
      <c r="M896" t="s">
        <v>5</v>
      </c>
      <c r="N896" t="s">
        <v>41</v>
      </c>
      <c r="O896" t="s">
        <v>47</v>
      </c>
      <c r="P896" t="s">
        <v>2519</v>
      </c>
      <c r="Q896">
        <v>5</v>
      </c>
      <c r="R896">
        <v>0</v>
      </c>
      <c r="S896">
        <v>0</v>
      </c>
      <c r="U896">
        <v>454500</v>
      </c>
      <c r="V896">
        <v>454500</v>
      </c>
      <c r="W896">
        <v>0</v>
      </c>
      <c r="X896">
        <v>0</v>
      </c>
      <c r="Y896" t="s">
        <v>390</v>
      </c>
    </row>
    <row r="897" spans="1:25" x14ac:dyDescent="0.25">
      <c r="A897">
        <v>896</v>
      </c>
      <c r="B897">
        <v>70147</v>
      </c>
      <c r="C897">
        <v>0</v>
      </c>
      <c r="D897">
        <v>0</v>
      </c>
      <c r="E897" t="s">
        <v>1642</v>
      </c>
      <c r="F897" t="s">
        <v>1643</v>
      </c>
      <c r="G897">
        <v>1</v>
      </c>
      <c r="H897" s="6">
        <v>20363352</v>
      </c>
      <c r="I897" s="7">
        <v>46136</v>
      </c>
      <c r="K897">
        <v>7</v>
      </c>
      <c r="L897" t="s">
        <v>40</v>
      </c>
      <c r="M897" t="s">
        <v>5</v>
      </c>
      <c r="N897" t="s">
        <v>41</v>
      </c>
      <c r="O897" t="s">
        <v>47</v>
      </c>
      <c r="P897" t="s">
        <v>2519</v>
      </c>
      <c r="Q897">
        <v>7</v>
      </c>
      <c r="R897">
        <v>0</v>
      </c>
      <c r="S897">
        <v>0</v>
      </c>
      <c r="U897">
        <v>1425435</v>
      </c>
      <c r="V897">
        <v>1425435</v>
      </c>
      <c r="W897">
        <v>0</v>
      </c>
      <c r="X897">
        <v>0</v>
      </c>
      <c r="Y897" t="s">
        <v>48</v>
      </c>
    </row>
    <row r="898" spans="1:25" x14ac:dyDescent="0.25">
      <c r="A898">
        <v>897</v>
      </c>
      <c r="B898">
        <v>70146</v>
      </c>
      <c r="C898">
        <v>0</v>
      </c>
      <c r="D898">
        <v>0</v>
      </c>
      <c r="E898" t="s">
        <v>2248</v>
      </c>
      <c r="F898" t="s">
        <v>2249</v>
      </c>
      <c r="G898">
        <v>1</v>
      </c>
      <c r="H898" s="6">
        <v>147429</v>
      </c>
      <c r="I898" s="7">
        <v>46136</v>
      </c>
      <c r="K898">
        <v>15</v>
      </c>
      <c r="L898" t="s">
        <v>40</v>
      </c>
      <c r="M898" t="s">
        <v>3</v>
      </c>
      <c r="N898" t="s">
        <v>41</v>
      </c>
      <c r="O898" t="s">
        <v>51</v>
      </c>
      <c r="P898" t="s">
        <v>2519</v>
      </c>
      <c r="Q898">
        <v>15</v>
      </c>
      <c r="R898">
        <v>0</v>
      </c>
      <c r="S898">
        <v>0</v>
      </c>
      <c r="U898">
        <v>22114</v>
      </c>
      <c r="V898">
        <v>22114</v>
      </c>
      <c r="W898">
        <v>0</v>
      </c>
      <c r="X898">
        <v>0</v>
      </c>
      <c r="Y898" t="s">
        <v>48</v>
      </c>
    </row>
    <row r="899" spans="1:25" x14ac:dyDescent="0.25">
      <c r="A899">
        <v>898</v>
      </c>
      <c r="B899">
        <v>70153</v>
      </c>
      <c r="C899">
        <v>0</v>
      </c>
      <c r="D899">
        <v>0</v>
      </c>
      <c r="E899" t="s">
        <v>2521</v>
      </c>
      <c r="F899" t="s">
        <v>2522</v>
      </c>
      <c r="G899">
        <v>1</v>
      </c>
      <c r="H899" s="6">
        <v>4550000</v>
      </c>
      <c r="I899" s="7">
        <v>46136</v>
      </c>
      <c r="K899">
        <v>8</v>
      </c>
      <c r="L899" t="s">
        <v>40</v>
      </c>
      <c r="M899" t="s">
        <v>5</v>
      </c>
      <c r="N899" t="s">
        <v>41</v>
      </c>
      <c r="O899" t="s">
        <v>54</v>
      </c>
      <c r="P899" t="s">
        <v>2519</v>
      </c>
      <c r="Q899">
        <v>8</v>
      </c>
      <c r="R899">
        <v>0</v>
      </c>
      <c r="S899">
        <v>0</v>
      </c>
      <c r="U899">
        <v>364000</v>
      </c>
      <c r="V899">
        <v>364000</v>
      </c>
      <c r="W899">
        <v>0</v>
      </c>
      <c r="X899">
        <v>0</v>
      </c>
      <c r="Y899" t="s">
        <v>2520</v>
      </c>
    </row>
    <row r="900" spans="1:25" x14ac:dyDescent="0.25">
      <c r="A900">
        <v>899</v>
      </c>
      <c r="B900">
        <v>70133</v>
      </c>
      <c r="C900">
        <v>0</v>
      </c>
      <c r="D900">
        <v>0</v>
      </c>
      <c r="E900" t="s">
        <v>1506</v>
      </c>
      <c r="F900" t="s">
        <v>1507</v>
      </c>
      <c r="G900">
        <v>1</v>
      </c>
      <c r="H900" s="6">
        <v>186636</v>
      </c>
      <c r="I900" s="7">
        <v>46135</v>
      </c>
      <c r="K900">
        <v>8</v>
      </c>
      <c r="L900" t="s">
        <v>40</v>
      </c>
      <c r="M900" t="s">
        <v>7</v>
      </c>
      <c r="N900" t="s">
        <v>41</v>
      </c>
      <c r="O900" t="s">
        <v>64</v>
      </c>
      <c r="P900" t="s">
        <v>2519</v>
      </c>
      <c r="Q900">
        <v>8</v>
      </c>
      <c r="R900">
        <v>0</v>
      </c>
      <c r="S900">
        <v>0</v>
      </c>
      <c r="U900">
        <v>14931</v>
      </c>
      <c r="V900">
        <v>14931</v>
      </c>
      <c r="W900">
        <v>0</v>
      </c>
      <c r="X900">
        <v>0</v>
      </c>
      <c r="Y900" t="s">
        <v>44</v>
      </c>
    </row>
    <row r="901" spans="1:25" x14ac:dyDescent="0.25">
      <c r="A901">
        <v>900</v>
      </c>
      <c r="B901">
        <v>70134</v>
      </c>
      <c r="C901">
        <v>0</v>
      </c>
      <c r="D901">
        <v>0</v>
      </c>
      <c r="E901" t="s">
        <v>972</v>
      </c>
      <c r="F901" t="s">
        <v>2623</v>
      </c>
      <c r="G901">
        <v>1</v>
      </c>
      <c r="H901" s="6">
        <v>945832</v>
      </c>
      <c r="I901" s="7">
        <v>46135</v>
      </c>
      <c r="K901">
        <v>8</v>
      </c>
      <c r="L901" t="s">
        <v>40</v>
      </c>
      <c r="M901" t="s">
        <v>7</v>
      </c>
      <c r="N901" t="s">
        <v>41</v>
      </c>
      <c r="O901" t="s">
        <v>64</v>
      </c>
      <c r="P901" t="s">
        <v>2519</v>
      </c>
      <c r="Q901">
        <v>8</v>
      </c>
      <c r="R901">
        <v>0</v>
      </c>
      <c r="S901">
        <v>0</v>
      </c>
      <c r="U901">
        <v>75667</v>
      </c>
      <c r="V901">
        <v>75667</v>
      </c>
      <c r="W901">
        <v>0</v>
      </c>
      <c r="X901">
        <v>0</v>
      </c>
      <c r="Y901" t="s">
        <v>44</v>
      </c>
    </row>
    <row r="902" spans="1:25" x14ac:dyDescent="0.25">
      <c r="A902">
        <v>901</v>
      </c>
      <c r="B902">
        <v>70137</v>
      </c>
      <c r="C902">
        <v>0</v>
      </c>
      <c r="D902">
        <v>0</v>
      </c>
      <c r="E902" t="s">
        <v>2601</v>
      </c>
      <c r="F902" t="s">
        <v>2602</v>
      </c>
      <c r="G902">
        <v>1</v>
      </c>
      <c r="H902" s="6">
        <v>5000000</v>
      </c>
      <c r="I902" s="7">
        <v>46135</v>
      </c>
      <c r="K902">
        <v>10</v>
      </c>
      <c r="L902" t="s">
        <v>40</v>
      </c>
      <c r="M902" t="s">
        <v>5</v>
      </c>
      <c r="N902" t="s">
        <v>41</v>
      </c>
      <c r="O902" t="s">
        <v>47</v>
      </c>
      <c r="P902" t="s">
        <v>2519</v>
      </c>
      <c r="Q902">
        <v>10</v>
      </c>
      <c r="R902">
        <v>0</v>
      </c>
      <c r="S902">
        <v>0</v>
      </c>
      <c r="U902">
        <v>500000</v>
      </c>
      <c r="V902">
        <v>500000</v>
      </c>
      <c r="W902">
        <v>0</v>
      </c>
      <c r="X902">
        <v>0</v>
      </c>
      <c r="Y902" t="s">
        <v>48</v>
      </c>
    </row>
    <row r="903" spans="1:25" x14ac:dyDescent="0.25">
      <c r="A903">
        <v>902</v>
      </c>
      <c r="B903">
        <v>70138</v>
      </c>
      <c r="C903">
        <v>0</v>
      </c>
      <c r="D903">
        <v>0</v>
      </c>
      <c r="E903" t="s">
        <v>559</v>
      </c>
      <c r="F903" t="s">
        <v>560</v>
      </c>
      <c r="G903">
        <v>1</v>
      </c>
      <c r="H903" s="6">
        <v>5200000</v>
      </c>
      <c r="I903" s="7">
        <v>46135</v>
      </c>
      <c r="K903">
        <v>7</v>
      </c>
      <c r="L903" t="s">
        <v>40</v>
      </c>
      <c r="M903" t="s">
        <v>4</v>
      </c>
      <c r="N903" t="s">
        <v>41</v>
      </c>
      <c r="O903" t="s">
        <v>51</v>
      </c>
      <c r="P903" t="s">
        <v>2519</v>
      </c>
      <c r="Q903">
        <v>7</v>
      </c>
      <c r="R903">
        <v>0</v>
      </c>
      <c r="S903">
        <v>0</v>
      </c>
      <c r="U903">
        <v>364000</v>
      </c>
      <c r="V903">
        <v>364000</v>
      </c>
      <c r="W903">
        <v>0</v>
      </c>
      <c r="X903">
        <v>0</v>
      </c>
      <c r="Y903" t="s">
        <v>109</v>
      </c>
    </row>
    <row r="904" spans="1:25" x14ac:dyDescent="0.25">
      <c r="A904">
        <v>903</v>
      </c>
      <c r="B904">
        <v>70135</v>
      </c>
      <c r="C904">
        <v>0</v>
      </c>
      <c r="D904">
        <v>0</v>
      </c>
      <c r="E904" t="s">
        <v>2401</v>
      </c>
      <c r="F904" t="s">
        <v>2402</v>
      </c>
      <c r="G904">
        <v>1</v>
      </c>
      <c r="H904" s="6">
        <v>54261249</v>
      </c>
      <c r="I904" s="7">
        <v>46135</v>
      </c>
      <c r="K904">
        <v>14</v>
      </c>
      <c r="L904" t="s">
        <v>40</v>
      </c>
      <c r="M904" t="s">
        <v>9</v>
      </c>
      <c r="N904" t="s">
        <v>41</v>
      </c>
      <c r="O904" t="s">
        <v>42</v>
      </c>
      <c r="P904" t="s">
        <v>2519</v>
      </c>
      <c r="Q904">
        <v>7</v>
      </c>
      <c r="R904">
        <v>7</v>
      </c>
      <c r="S904">
        <v>0</v>
      </c>
      <c r="U904">
        <v>7596575</v>
      </c>
      <c r="V904">
        <v>3798287</v>
      </c>
      <c r="W904">
        <v>3798287</v>
      </c>
      <c r="X904">
        <v>0</v>
      </c>
      <c r="Y904" t="s">
        <v>2086</v>
      </c>
    </row>
    <row r="905" spans="1:25" x14ac:dyDescent="0.25">
      <c r="A905">
        <v>904</v>
      </c>
      <c r="B905">
        <v>70136</v>
      </c>
      <c r="C905">
        <v>0</v>
      </c>
      <c r="D905">
        <v>0</v>
      </c>
      <c r="E905" t="s">
        <v>1735</v>
      </c>
      <c r="F905" t="s">
        <v>1736</v>
      </c>
      <c r="G905">
        <v>1</v>
      </c>
      <c r="H905" s="6">
        <v>160000</v>
      </c>
      <c r="I905" s="7">
        <v>46135</v>
      </c>
      <c r="K905">
        <v>10</v>
      </c>
      <c r="L905" t="s">
        <v>40</v>
      </c>
      <c r="M905" t="s">
        <v>5</v>
      </c>
      <c r="N905" t="s">
        <v>41</v>
      </c>
      <c r="O905" t="s">
        <v>57</v>
      </c>
      <c r="P905" t="s">
        <v>2519</v>
      </c>
      <c r="Q905">
        <v>10</v>
      </c>
      <c r="R905">
        <v>0</v>
      </c>
      <c r="S905">
        <v>0</v>
      </c>
      <c r="U905">
        <v>16000</v>
      </c>
      <c r="V905">
        <v>16000</v>
      </c>
      <c r="W905">
        <v>0</v>
      </c>
      <c r="X905">
        <v>0</v>
      </c>
      <c r="Y905" t="s">
        <v>48</v>
      </c>
    </row>
    <row r="906" spans="1:25" x14ac:dyDescent="0.25">
      <c r="A906">
        <v>905</v>
      </c>
      <c r="B906">
        <v>70035</v>
      </c>
      <c r="C906">
        <v>0</v>
      </c>
      <c r="D906">
        <v>0</v>
      </c>
      <c r="E906" t="s">
        <v>2617</v>
      </c>
      <c r="F906" t="s">
        <v>2618</v>
      </c>
      <c r="G906">
        <v>1</v>
      </c>
      <c r="H906" s="6">
        <v>15000000</v>
      </c>
      <c r="I906" s="7">
        <v>46134</v>
      </c>
      <c r="K906">
        <v>9</v>
      </c>
      <c r="L906" t="s">
        <v>40</v>
      </c>
      <c r="M906" t="s">
        <v>5</v>
      </c>
      <c r="N906" t="s">
        <v>41</v>
      </c>
      <c r="O906" t="s">
        <v>57</v>
      </c>
      <c r="P906" t="s">
        <v>2519</v>
      </c>
      <c r="Q906">
        <v>9</v>
      </c>
      <c r="R906">
        <v>0</v>
      </c>
      <c r="S906">
        <v>0</v>
      </c>
      <c r="U906">
        <v>1350000</v>
      </c>
      <c r="V906">
        <v>1350000</v>
      </c>
      <c r="W906">
        <v>0</v>
      </c>
      <c r="X906">
        <v>0</v>
      </c>
      <c r="Y906" t="s">
        <v>48</v>
      </c>
    </row>
    <row r="907" spans="1:25" x14ac:dyDescent="0.25">
      <c r="A907">
        <v>906</v>
      </c>
      <c r="B907">
        <v>70139</v>
      </c>
      <c r="C907">
        <v>0</v>
      </c>
      <c r="D907">
        <v>0</v>
      </c>
      <c r="E907" t="s">
        <v>2603</v>
      </c>
      <c r="F907" t="s">
        <v>2604</v>
      </c>
      <c r="G907">
        <v>1</v>
      </c>
      <c r="H907" s="6">
        <v>272000</v>
      </c>
      <c r="I907" s="7">
        <v>46134</v>
      </c>
      <c r="K907">
        <v>8</v>
      </c>
      <c r="L907" t="s">
        <v>40</v>
      </c>
      <c r="M907" t="s">
        <v>3</v>
      </c>
      <c r="N907" t="s">
        <v>41</v>
      </c>
      <c r="O907" t="s">
        <v>51</v>
      </c>
      <c r="P907" t="s">
        <v>2519</v>
      </c>
      <c r="Q907">
        <v>8</v>
      </c>
      <c r="R907">
        <v>0</v>
      </c>
      <c r="S907">
        <v>0</v>
      </c>
      <c r="U907">
        <v>21760</v>
      </c>
      <c r="V907">
        <v>21760</v>
      </c>
      <c r="W907">
        <v>0</v>
      </c>
      <c r="X907">
        <v>0</v>
      </c>
      <c r="Y907" t="s">
        <v>2520</v>
      </c>
    </row>
    <row r="908" spans="1:25" x14ac:dyDescent="0.25">
      <c r="A908">
        <v>907</v>
      </c>
      <c r="B908">
        <v>70129</v>
      </c>
      <c r="C908">
        <v>0</v>
      </c>
      <c r="D908">
        <v>0</v>
      </c>
      <c r="E908" t="s">
        <v>457</v>
      </c>
      <c r="F908" t="s">
        <v>458</v>
      </c>
      <c r="G908">
        <v>1</v>
      </c>
      <c r="H908" s="6">
        <v>192000</v>
      </c>
      <c r="I908" s="7">
        <v>46134</v>
      </c>
      <c r="K908" t="s">
        <v>137</v>
      </c>
      <c r="L908" t="s">
        <v>40</v>
      </c>
      <c r="M908" t="s">
        <v>5</v>
      </c>
      <c r="N908" t="s">
        <v>41</v>
      </c>
      <c r="O908" t="s">
        <v>47</v>
      </c>
      <c r="P908" t="s">
        <v>2519</v>
      </c>
      <c r="Q908">
        <v>12.5</v>
      </c>
      <c r="R908">
        <v>0</v>
      </c>
      <c r="S908">
        <v>0</v>
      </c>
      <c r="U908">
        <v>24000</v>
      </c>
      <c r="V908">
        <v>24000</v>
      </c>
      <c r="W908">
        <v>0</v>
      </c>
      <c r="X908">
        <v>0</v>
      </c>
      <c r="Y908" t="s">
        <v>44</v>
      </c>
    </row>
    <row r="909" spans="1:25" x14ac:dyDescent="0.25">
      <c r="A909">
        <v>908</v>
      </c>
      <c r="B909">
        <v>70119</v>
      </c>
      <c r="C909">
        <v>0</v>
      </c>
      <c r="D909">
        <v>0</v>
      </c>
      <c r="E909" t="s">
        <v>1560</v>
      </c>
      <c r="F909" t="s">
        <v>1561</v>
      </c>
      <c r="G909">
        <v>1</v>
      </c>
      <c r="H909" s="6">
        <v>213402</v>
      </c>
      <c r="I909" s="7">
        <v>46133</v>
      </c>
      <c r="K909">
        <v>7</v>
      </c>
      <c r="L909" t="s">
        <v>40</v>
      </c>
      <c r="M909" t="s">
        <v>5</v>
      </c>
      <c r="N909" t="s">
        <v>41</v>
      </c>
      <c r="O909" t="s">
        <v>57</v>
      </c>
      <c r="P909" t="s">
        <v>2519</v>
      </c>
      <c r="Q909">
        <v>7</v>
      </c>
      <c r="R909">
        <v>0</v>
      </c>
      <c r="S909">
        <v>0</v>
      </c>
      <c r="U909">
        <v>14938</v>
      </c>
      <c r="V909">
        <v>14938</v>
      </c>
      <c r="W909">
        <v>0</v>
      </c>
      <c r="X909">
        <v>0</v>
      </c>
      <c r="Y909" t="s">
        <v>72</v>
      </c>
    </row>
    <row r="910" spans="1:25" x14ac:dyDescent="0.25">
      <c r="A910">
        <v>909</v>
      </c>
      <c r="B910">
        <v>70121</v>
      </c>
      <c r="C910">
        <v>0</v>
      </c>
      <c r="D910">
        <v>0</v>
      </c>
      <c r="E910" t="s">
        <v>1329</v>
      </c>
      <c r="F910" t="s">
        <v>1330</v>
      </c>
      <c r="G910">
        <v>1</v>
      </c>
      <c r="H910" s="6">
        <v>63207</v>
      </c>
      <c r="I910" s="7">
        <v>46133</v>
      </c>
      <c r="K910">
        <v>10</v>
      </c>
      <c r="L910" t="s">
        <v>40</v>
      </c>
      <c r="M910" t="s">
        <v>9</v>
      </c>
      <c r="N910" t="s">
        <v>41</v>
      </c>
      <c r="O910" t="s">
        <v>42</v>
      </c>
      <c r="P910" t="s">
        <v>2519</v>
      </c>
      <c r="Q910">
        <v>10</v>
      </c>
      <c r="R910">
        <v>0</v>
      </c>
      <c r="S910">
        <v>0</v>
      </c>
      <c r="U910">
        <v>6321</v>
      </c>
      <c r="V910">
        <v>6321</v>
      </c>
      <c r="W910">
        <v>0</v>
      </c>
      <c r="X910">
        <v>0</v>
      </c>
      <c r="Y910" t="s">
        <v>44</v>
      </c>
    </row>
    <row r="911" spans="1:25" x14ac:dyDescent="0.25">
      <c r="A911">
        <v>910</v>
      </c>
      <c r="B911">
        <v>70120</v>
      </c>
      <c r="C911">
        <v>0</v>
      </c>
      <c r="D911">
        <v>0</v>
      </c>
      <c r="E911" t="s">
        <v>1438</v>
      </c>
      <c r="F911" t="s">
        <v>1439</v>
      </c>
      <c r="G911">
        <v>1</v>
      </c>
      <c r="H911" s="6">
        <v>44444448</v>
      </c>
      <c r="I911" s="7">
        <v>46133</v>
      </c>
      <c r="K911" t="s">
        <v>866</v>
      </c>
      <c r="L911" t="s">
        <v>40</v>
      </c>
      <c r="M911" t="s">
        <v>5</v>
      </c>
      <c r="N911" t="s">
        <v>41</v>
      </c>
      <c r="O911" t="s">
        <v>47</v>
      </c>
      <c r="P911" t="s">
        <v>2519</v>
      </c>
      <c r="Q911">
        <v>0.1</v>
      </c>
      <c r="R911">
        <v>3.7</v>
      </c>
      <c r="S911">
        <v>0</v>
      </c>
      <c r="U911">
        <v>1688889</v>
      </c>
      <c r="V911">
        <v>44444</v>
      </c>
      <c r="W911">
        <v>1644445</v>
      </c>
      <c r="X911">
        <v>0</v>
      </c>
      <c r="Y911" t="s">
        <v>250</v>
      </c>
    </row>
    <row r="912" spans="1:25" x14ac:dyDescent="0.25">
      <c r="A912">
        <v>911</v>
      </c>
      <c r="B912">
        <v>70118</v>
      </c>
      <c r="C912">
        <v>0</v>
      </c>
      <c r="D912">
        <v>0</v>
      </c>
      <c r="E912" t="s">
        <v>978</v>
      </c>
      <c r="F912" t="s">
        <v>979</v>
      </c>
      <c r="G912">
        <v>1</v>
      </c>
      <c r="H912" s="6">
        <v>3091099</v>
      </c>
      <c r="I912" s="7">
        <v>46133</v>
      </c>
      <c r="K912">
        <v>8</v>
      </c>
      <c r="L912" t="s">
        <v>40</v>
      </c>
      <c r="M912" t="s">
        <v>7</v>
      </c>
      <c r="N912" t="s">
        <v>41</v>
      </c>
      <c r="O912" t="s">
        <v>64</v>
      </c>
      <c r="P912" t="s">
        <v>2519</v>
      </c>
      <c r="Q912">
        <v>8</v>
      </c>
      <c r="R912">
        <v>0</v>
      </c>
      <c r="S912">
        <v>0</v>
      </c>
      <c r="U912">
        <v>247288</v>
      </c>
      <c r="V912">
        <v>247288</v>
      </c>
      <c r="W912">
        <v>0</v>
      </c>
      <c r="X912">
        <v>0</v>
      </c>
      <c r="Y912" t="s">
        <v>44</v>
      </c>
    </row>
    <row r="913" spans="1:25" x14ac:dyDescent="0.25">
      <c r="A913">
        <v>912</v>
      </c>
      <c r="B913">
        <v>70106</v>
      </c>
      <c r="C913">
        <v>0</v>
      </c>
      <c r="D913">
        <v>0</v>
      </c>
      <c r="E913" t="s">
        <v>1369</v>
      </c>
      <c r="F913" t="s">
        <v>1370</v>
      </c>
      <c r="G913">
        <v>1</v>
      </c>
      <c r="H913" s="6">
        <v>2962502</v>
      </c>
      <c r="I913" s="7">
        <v>46132</v>
      </c>
      <c r="K913" t="s">
        <v>1371</v>
      </c>
      <c r="L913" t="s">
        <v>40</v>
      </c>
      <c r="M913" t="s">
        <v>5</v>
      </c>
      <c r="N913" t="s">
        <v>41</v>
      </c>
      <c r="O913" t="s">
        <v>77</v>
      </c>
      <c r="P913" t="s">
        <v>2519</v>
      </c>
      <c r="Q913">
        <v>6</v>
      </c>
      <c r="R913">
        <v>3.4</v>
      </c>
      <c r="S913">
        <v>0</v>
      </c>
      <c r="U913">
        <v>278475</v>
      </c>
      <c r="V913">
        <v>177750</v>
      </c>
      <c r="W913">
        <v>100725</v>
      </c>
      <c r="X913">
        <v>0</v>
      </c>
      <c r="Y913" t="s">
        <v>48</v>
      </c>
    </row>
    <row r="914" spans="1:25" x14ac:dyDescent="0.25">
      <c r="A914">
        <v>913</v>
      </c>
      <c r="B914">
        <v>70102</v>
      </c>
      <c r="C914">
        <v>0</v>
      </c>
      <c r="D914">
        <v>0</v>
      </c>
      <c r="E914" t="s">
        <v>995</v>
      </c>
      <c r="F914" t="s">
        <v>996</v>
      </c>
      <c r="G914">
        <v>1</v>
      </c>
      <c r="H914" s="6">
        <v>2000000</v>
      </c>
      <c r="I914" s="7">
        <v>46132</v>
      </c>
      <c r="K914">
        <v>6</v>
      </c>
      <c r="L914" t="s">
        <v>40</v>
      </c>
      <c r="M914" t="s">
        <v>5</v>
      </c>
      <c r="N914" t="s">
        <v>41</v>
      </c>
      <c r="O914" t="s">
        <v>47</v>
      </c>
      <c r="P914" t="s">
        <v>2519</v>
      </c>
      <c r="Q914">
        <v>6</v>
      </c>
      <c r="R914">
        <v>0</v>
      </c>
      <c r="S914">
        <v>0</v>
      </c>
      <c r="U914">
        <v>120000</v>
      </c>
      <c r="V914">
        <v>120000</v>
      </c>
      <c r="W914">
        <v>0</v>
      </c>
      <c r="X914">
        <v>0</v>
      </c>
      <c r="Y914" t="s">
        <v>109</v>
      </c>
    </row>
    <row r="915" spans="1:25" x14ac:dyDescent="0.25">
      <c r="A915">
        <v>914</v>
      </c>
      <c r="B915">
        <v>70104</v>
      </c>
      <c r="C915">
        <v>0</v>
      </c>
      <c r="D915">
        <v>0</v>
      </c>
      <c r="E915" t="s">
        <v>622</v>
      </c>
      <c r="F915" t="s">
        <v>623</v>
      </c>
      <c r="G915">
        <v>1</v>
      </c>
      <c r="H915" s="6">
        <v>28000000</v>
      </c>
      <c r="I915" s="7">
        <v>46132</v>
      </c>
      <c r="K915">
        <v>15</v>
      </c>
      <c r="L915" t="s">
        <v>40</v>
      </c>
      <c r="M915" t="s">
        <v>5</v>
      </c>
      <c r="N915" t="s">
        <v>41</v>
      </c>
      <c r="O915" t="s">
        <v>47</v>
      </c>
      <c r="P915" t="s">
        <v>2519</v>
      </c>
      <c r="Q915">
        <v>3</v>
      </c>
      <c r="R915">
        <v>12</v>
      </c>
      <c r="S915">
        <v>0</v>
      </c>
      <c r="U915">
        <v>4200000</v>
      </c>
      <c r="V915">
        <v>840000</v>
      </c>
      <c r="W915">
        <v>3360000</v>
      </c>
      <c r="X915">
        <v>0</v>
      </c>
      <c r="Y915" t="s">
        <v>250</v>
      </c>
    </row>
    <row r="916" spans="1:25" x14ac:dyDescent="0.25">
      <c r="A916">
        <v>915</v>
      </c>
      <c r="B916">
        <v>70109</v>
      </c>
      <c r="C916">
        <v>0</v>
      </c>
      <c r="D916">
        <v>0</v>
      </c>
      <c r="E916" t="s">
        <v>313</v>
      </c>
      <c r="F916" t="s">
        <v>314</v>
      </c>
      <c r="G916">
        <v>1</v>
      </c>
      <c r="H916" s="6">
        <v>1607642</v>
      </c>
      <c r="I916" s="7">
        <v>46132</v>
      </c>
      <c r="K916">
        <v>15</v>
      </c>
      <c r="L916" t="s">
        <v>40</v>
      </c>
      <c r="M916" t="s">
        <v>3</v>
      </c>
      <c r="N916" t="s">
        <v>41</v>
      </c>
      <c r="O916" t="s">
        <v>51</v>
      </c>
      <c r="P916" t="s">
        <v>2519</v>
      </c>
      <c r="Q916">
        <v>10</v>
      </c>
      <c r="R916">
        <v>5</v>
      </c>
      <c r="S916">
        <v>0</v>
      </c>
      <c r="U916">
        <v>241146</v>
      </c>
      <c r="V916">
        <v>160764</v>
      </c>
      <c r="W916">
        <v>80382</v>
      </c>
      <c r="X916">
        <v>0</v>
      </c>
      <c r="Y916" t="s">
        <v>109</v>
      </c>
    </row>
    <row r="917" spans="1:25" x14ac:dyDescent="0.25">
      <c r="A917">
        <v>916</v>
      </c>
      <c r="B917">
        <v>70112</v>
      </c>
      <c r="C917">
        <v>0</v>
      </c>
      <c r="D917">
        <v>0</v>
      </c>
      <c r="E917" t="s">
        <v>391</v>
      </c>
      <c r="F917" t="s">
        <v>392</v>
      </c>
      <c r="G917">
        <v>1</v>
      </c>
      <c r="H917" s="6">
        <v>639261</v>
      </c>
      <c r="I917" s="7">
        <v>46132</v>
      </c>
      <c r="K917">
        <v>15</v>
      </c>
      <c r="L917" t="s">
        <v>40</v>
      </c>
      <c r="M917" t="s">
        <v>3</v>
      </c>
      <c r="N917" t="s">
        <v>41</v>
      </c>
      <c r="O917" t="s">
        <v>51</v>
      </c>
      <c r="P917" t="s">
        <v>2519</v>
      </c>
      <c r="Q917">
        <v>10</v>
      </c>
      <c r="R917">
        <v>5</v>
      </c>
      <c r="S917">
        <v>0</v>
      </c>
      <c r="U917">
        <v>95889</v>
      </c>
      <c r="V917">
        <v>63926</v>
      </c>
      <c r="W917">
        <v>31963</v>
      </c>
      <c r="X917">
        <v>0</v>
      </c>
      <c r="Y917" t="s">
        <v>72</v>
      </c>
    </row>
    <row r="918" spans="1:25" x14ac:dyDescent="0.25">
      <c r="A918">
        <v>917</v>
      </c>
      <c r="B918">
        <v>70111</v>
      </c>
      <c r="C918">
        <v>0</v>
      </c>
      <c r="D918">
        <v>0</v>
      </c>
      <c r="E918" t="s">
        <v>386</v>
      </c>
      <c r="F918" t="s">
        <v>387</v>
      </c>
      <c r="G918">
        <v>1</v>
      </c>
      <c r="H918" s="6">
        <v>341146</v>
      </c>
      <c r="I918" s="7">
        <v>46132</v>
      </c>
      <c r="K918">
        <v>15</v>
      </c>
      <c r="L918" t="s">
        <v>40</v>
      </c>
      <c r="M918" t="s">
        <v>3</v>
      </c>
      <c r="N918" t="s">
        <v>41</v>
      </c>
      <c r="O918" t="s">
        <v>51</v>
      </c>
      <c r="P918" t="s">
        <v>2519</v>
      </c>
      <c r="Q918">
        <v>10</v>
      </c>
      <c r="R918">
        <v>5</v>
      </c>
      <c r="S918">
        <v>0</v>
      </c>
      <c r="U918">
        <v>51172</v>
      </c>
      <c r="V918">
        <v>34115</v>
      </c>
      <c r="W918">
        <v>17057</v>
      </c>
      <c r="X918">
        <v>0</v>
      </c>
      <c r="Y918" t="s">
        <v>72</v>
      </c>
    </row>
    <row r="919" spans="1:25" x14ac:dyDescent="0.25">
      <c r="A919">
        <v>918</v>
      </c>
      <c r="B919">
        <v>70114</v>
      </c>
      <c r="C919">
        <v>0</v>
      </c>
      <c r="D919">
        <v>0</v>
      </c>
      <c r="E919" t="s">
        <v>574</v>
      </c>
      <c r="F919" t="s">
        <v>575</v>
      </c>
      <c r="G919">
        <v>1</v>
      </c>
      <c r="H919" s="6">
        <v>10000000</v>
      </c>
      <c r="I919" s="7">
        <v>46132</v>
      </c>
      <c r="K919">
        <v>6</v>
      </c>
      <c r="L919" t="s">
        <v>40</v>
      </c>
      <c r="M919" t="s">
        <v>5</v>
      </c>
      <c r="N919" t="s">
        <v>41</v>
      </c>
      <c r="O919" t="s">
        <v>77</v>
      </c>
      <c r="P919" t="s">
        <v>2519</v>
      </c>
      <c r="Q919">
        <v>6</v>
      </c>
      <c r="R919">
        <v>0</v>
      </c>
      <c r="S919">
        <v>0</v>
      </c>
      <c r="U919">
        <v>600000</v>
      </c>
      <c r="V919">
        <v>600000</v>
      </c>
      <c r="W919">
        <v>0</v>
      </c>
      <c r="X919">
        <v>0</v>
      </c>
      <c r="Y919" t="s">
        <v>48</v>
      </c>
    </row>
    <row r="920" spans="1:25" x14ac:dyDescent="0.25">
      <c r="A920">
        <v>919</v>
      </c>
      <c r="B920">
        <v>70110</v>
      </c>
      <c r="C920">
        <v>0</v>
      </c>
      <c r="D920">
        <v>0</v>
      </c>
      <c r="E920" t="s">
        <v>384</v>
      </c>
      <c r="F920" t="s">
        <v>385</v>
      </c>
      <c r="G920">
        <v>1</v>
      </c>
      <c r="H920" s="6">
        <v>1896213</v>
      </c>
      <c r="I920" s="7">
        <v>46132</v>
      </c>
      <c r="K920">
        <v>15</v>
      </c>
      <c r="L920" t="s">
        <v>40</v>
      </c>
      <c r="M920" t="s">
        <v>3</v>
      </c>
      <c r="N920" t="s">
        <v>41</v>
      </c>
      <c r="O920" t="s">
        <v>51</v>
      </c>
      <c r="P920" t="s">
        <v>2519</v>
      </c>
      <c r="Q920">
        <v>10</v>
      </c>
      <c r="R920">
        <v>5</v>
      </c>
      <c r="S920">
        <v>0</v>
      </c>
      <c r="U920">
        <v>284432</v>
      </c>
      <c r="V920">
        <v>189621</v>
      </c>
      <c r="W920">
        <v>94811</v>
      </c>
      <c r="X920">
        <v>0</v>
      </c>
      <c r="Y920" t="s">
        <v>72</v>
      </c>
    </row>
    <row r="921" spans="1:25" x14ac:dyDescent="0.25">
      <c r="A921">
        <v>920</v>
      </c>
      <c r="B921">
        <v>70107</v>
      </c>
      <c r="C921">
        <v>0</v>
      </c>
      <c r="D921">
        <v>0</v>
      </c>
      <c r="E921" t="s">
        <v>1376</v>
      </c>
      <c r="F921" t="s">
        <v>1377</v>
      </c>
      <c r="G921">
        <v>1</v>
      </c>
      <c r="H921" s="6">
        <v>6433469</v>
      </c>
      <c r="I921" s="7">
        <v>46132</v>
      </c>
      <c r="K921" t="s">
        <v>1371</v>
      </c>
      <c r="L921" t="s">
        <v>40</v>
      </c>
      <c r="M921" t="s">
        <v>5</v>
      </c>
      <c r="N921" t="s">
        <v>41</v>
      </c>
      <c r="O921" t="s">
        <v>77</v>
      </c>
      <c r="P921" t="s">
        <v>2519</v>
      </c>
      <c r="Q921">
        <v>6</v>
      </c>
      <c r="R921">
        <v>3.4</v>
      </c>
      <c r="S921">
        <v>0</v>
      </c>
      <c r="U921">
        <v>604746</v>
      </c>
      <c r="V921">
        <v>386008</v>
      </c>
      <c r="W921">
        <v>218738</v>
      </c>
      <c r="X921">
        <v>0</v>
      </c>
      <c r="Y921" t="s">
        <v>48</v>
      </c>
    </row>
    <row r="922" spans="1:25" x14ac:dyDescent="0.25">
      <c r="A922">
        <v>921</v>
      </c>
      <c r="B922">
        <v>70115</v>
      </c>
      <c r="C922">
        <v>0</v>
      </c>
      <c r="D922">
        <v>0</v>
      </c>
      <c r="E922" t="s">
        <v>723</v>
      </c>
      <c r="F922" t="s">
        <v>724</v>
      </c>
      <c r="G922">
        <v>1</v>
      </c>
      <c r="H922" s="6">
        <v>105000</v>
      </c>
      <c r="I922" s="7">
        <v>46132</v>
      </c>
      <c r="K922">
        <v>5</v>
      </c>
      <c r="L922" t="s">
        <v>40</v>
      </c>
      <c r="M922" t="s">
        <v>5</v>
      </c>
      <c r="N922" t="s">
        <v>41</v>
      </c>
      <c r="O922" t="s">
        <v>47</v>
      </c>
      <c r="P922" t="s">
        <v>2519</v>
      </c>
      <c r="Q922">
        <v>5</v>
      </c>
      <c r="R922">
        <v>0</v>
      </c>
      <c r="S922">
        <v>0</v>
      </c>
      <c r="U922">
        <v>5250</v>
      </c>
      <c r="V922">
        <v>5250</v>
      </c>
      <c r="W922">
        <v>0</v>
      </c>
      <c r="X922">
        <v>0</v>
      </c>
      <c r="Y922" t="s">
        <v>67</v>
      </c>
    </row>
    <row r="923" spans="1:25" x14ac:dyDescent="0.25">
      <c r="A923">
        <v>922</v>
      </c>
      <c r="B923">
        <v>70103</v>
      </c>
      <c r="C923">
        <v>0</v>
      </c>
      <c r="D923">
        <v>0</v>
      </c>
      <c r="E923" t="s">
        <v>723</v>
      </c>
      <c r="F923" t="s">
        <v>724</v>
      </c>
      <c r="G923">
        <v>1</v>
      </c>
      <c r="H923" s="6">
        <v>500000</v>
      </c>
      <c r="I923" s="7">
        <v>46132</v>
      </c>
      <c r="K923">
        <v>5</v>
      </c>
      <c r="L923" t="s">
        <v>40</v>
      </c>
      <c r="M923" t="s">
        <v>5</v>
      </c>
      <c r="N923" t="s">
        <v>41</v>
      </c>
      <c r="O923" t="s">
        <v>47</v>
      </c>
      <c r="P923" t="s">
        <v>2519</v>
      </c>
      <c r="Q923">
        <v>5</v>
      </c>
      <c r="R923">
        <v>0</v>
      </c>
      <c r="S923">
        <v>0</v>
      </c>
      <c r="U923">
        <v>25000</v>
      </c>
      <c r="V923">
        <v>25000</v>
      </c>
      <c r="W923">
        <v>0</v>
      </c>
      <c r="X923">
        <v>0</v>
      </c>
      <c r="Y923" t="s">
        <v>67</v>
      </c>
    </row>
    <row r="924" spans="1:25" x14ac:dyDescent="0.25">
      <c r="A924">
        <v>923</v>
      </c>
      <c r="B924">
        <v>70101</v>
      </c>
      <c r="C924">
        <v>0</v>
      </c>
      <c r="D924">
        <v>0</v>
      </c>
      <c r="E924" t="s">
        <v>163</v>
      </c>
      <c r="F924" t="s">
        <v>164</v>
      </c>
      <c r="G924">
        <v>1</v>
      </c>
      <c r="H924" s="6">
        <v>3300433</v>
      </c>
      <c r="I924" s="7">
        <v>46132</v>
      </c>
      <c r="K924">
        <v>8</v>
      </c>
      <c r="L924" t="s">
        <v>40</v>
      </c>
      <c r="M924" t="s">
        <v>5</v>
      </c>
      <c r="N924" t="s">
        <v>41</v>
      </c>
      <c r="O924" t="s">
        <v>77</v>
      </c>
      <c r="P924" t="s">
        <v>2519</v>
      </c>
      <c r="Q924">
        <v>8</v>
      </c>
      <c r="R924">
        <v>0</v>
      </c>
      <c r="S924">
        <v>0</v>
      </c>
      <c r="U924">
        <v>264035</v>
      </c>
      <c r="V924">
        <v>264035</v>
      </c>
      <c r="W924">
        <v>0</v>
      </c>
      <c r="X924">
        <v>0</v>
      </c>
      <c r="Y924" t="s">
        <v>48</v>
      </c>
    </row>
    <row r="925" spans="1:25" x14ac:dyDescent="0.25">
      <c r="A925">
        <v>924</v>
      </c>
      <c r="B925">
        <v>70108</v>
      </c>
      <c r="C925">
        <v>0</v>
      </c>
      <c r="D925">
        <v>0</v>
      </c>
      <c r="E925" t="s">
        <v>181</v>
      </c>
      <c r="F925" t="s">
        <v>182</v>
      </c>
      <c r="G925">
        <v>1</v>
      </c>
      <c r="H925" s="6">
        <v>889820</v>
      </c>
      <c r="I925" s="7">
        <v>46132</v>
      </c>
      <c r="K925">
        <v>15</v>
      </c>
      <c r="L925" t="s">
        <v>40</v>
      </c>
      <c r="M925" t="s">
        <v>3</v>
      </c>
      <c r="N925" t="s">
        <v>41</v>
      </c>
      <c r="O925" t="s">
        <v>51</v>
      </c>
      <c r="P925" t="s">
        <v>2519</v>
      </c>
      <c r="Q925">
        <v>10</v>
      </c>
      <c r="R925">
        <v>5</v>
      </c>
      <c r="S925">
        <v>0</v>
      </c>
      <c r="U925">
        <v>133473</v>
      </c>
      <c r="V925">
        <v>88982</v>
      </c>
      <c r="W925">
        <v>44491</v>
      </c>
      <c r="X925">
        <v>0</v>
      </c>
      <c r="Y925" t="s">
        <v>72</v>
      </c>
    </row>
    <row r="926" spans="1:25" x14ac:dyDescent="0.25">
      <c r="A926">
        <v>925</v>
      </c>
      <c r="B926">
        <v>70105</v>
      </c>
      <c r="C926">
        <v>0</v>
      </c>
      <c r="D926">
        <v>0</v>
      </c>
      <c r="E926" t="s">
        <v>2410</v>
      </c>
      <c r="F926" t="s">
        <v>2411</v>
      </c>
      <c r="G926">
        <v>1</v>
      </c>
      <c r="H926" s="6">
        <v>248000</v>
      </c>
      <c r="I926" s="7">
        <v>46132</v>
      </c>
      <c r="K926">
        <v>10</v>
      </c>
      <c r="L926" t="s">
        <v>40</v>
      </c>
      <c r="M926" t="s">
        <v>9</v>
      </c>
      <c r="N926" t="s">
        <v>41</v>
      </c>
      <c r="O926" t="s">
        <v>42</v>
      </c>
      <c r="P926" t="s">
        <v>2519</v>
      </c>
      <c r="Q926">
        <v>10</v>
      </c>
      <c r="R926">
        <v>0</v>
      </c>
      <c r="S926">
        <v>0</v>
      </c>
      <c r="U926">
        <v>24800</v>
      </c>
      <c r="V926">
        <v>24800</v>
      </c>
      <c r="W926">
        <v>0</v>
      </c>
      <c r="X926">
        <v>0</v>
      </c>
      <c r="Y926" t="s">
        <v>109</v>
      </c>
    </row>
    <row r="927" spans="1:25" x14ac:dyDescent="0.25">
      <c r="A927">
        <v>926</v>
      </c>
      <c r="B927">
        <v>70099</v>
      </c>
      <c r="C927">
        <v>0</v>
      </c>
      <c r="D927">
        <v>0</v>
      </c>
      <c r="E927" t="s">
        <v>473</v>
      </c>
      <c r="F927" t="s">
        <v>474</v>
      </c>
      <c r="G927">
        <v>1</v>
      </c>
      <c r="H927" s="6">
        <v>7000000</v>
      </c>
      <c r="I927" s="7">
        <v>46132</v>
      </c>
      <c r="K927">
        <v>8</v>
      </c>
      <c r="L927" t="s">
        <v>40</v>
      </c>
      <c r="M927" t="s">
        <v>5</v>
      </c>
      <c r="N927" t="s">
        <v>41</v>
      </c>
      <c r="O927" t="s">
        <v>77</v>
      </c>
      <c r="P927" t="s">
        <v>2519</v>
      </c>
      <c r="Q927">
        <v>8</v>
      </c>
      <c r="R927">
        <v>0</v>
      </c>
      <c r="S927">
        <v>0</v>
      </c>
      <c r="U927">
        <v>560000</v>
      </c>
      <c r="V927">
        <v>560000</v>
      </c>
      <c r="W927">
        <v>0</v>
      </c>
      <c r="X927">
        <v>0</v>
      </c>
      <c r="Y927" t="s">
        <v>250</v>
      </c>
    </row>
    <row r="928" spans="1:25" x14ac:dyDescent="0.25">
      <c r="A928">
        <v>927</v>
      </c>
      <c r="B928">
        <v>70100</v>
      </c>
      <c r="C928">
        <v>0</v>
      </c>
      <c r="D928">
        <v>0</v>
      </c>
      <c r="E928" t="s">
        <v>473</v>
      </c>
      <c r="F928" t="s">
        <v>474</v>
      </c>
      <c r="G928">
        <v>1</v>
      </c>
      <c r="H928" s="6">
        <v>619899</v>
      </c>
      <c r="I928" s="7">
        <v>46132</v>
      </c>
      <c r="K928">
        <v>8</v>
      </c>
      <c r="L928" t="s">
        <v>40</v>
      </c>
      <c r="M928" t="s">
        <v>5</v>
      </c>
      <c r="N928" t="s">
        <v>41</v>
      </c>
      <c r="O928" t="s">
        <v>77</v>
      </c>
      <c r="P928" t="s">
        <v>2519</v>
      </c>
      <c r="Q928">
        <v>8</v>
      </c>
      <c r="R928">
        <v>0</v>
      </c>
      <c r="S928">
        <v>0</v>
      </c>
      <c r="U928">
        <v>49592</v>
      </c>
      <c r="V928">
        <v>49592</v>
      </c>
      <c r="W928">
        <v>0</v>
      </c>
      <c r="X928">
        <v>0</v>
      </c>
      <c r="Y928" t="s">
        <v>250</v>
      </c>
    </row>
    <row r="929" spans="1:25" x14ac:dyDescent="0.25">
      <c r="A929">
        <v>928</v>
      </c>
      <c r="B929">
        <v>70116</v>
      </c>
      <c r="C929">
        <v>0</v>
      </c>
      <c r="D929">
        <v>0</v>
      </c>
      <c r="E929" t="s">
        <v>487</v>
      </c>
      <c r="F929" t="s">
        <v>488</v>
      </c>
      <c r="G929">
        <v>1</v>
      </c>
      <c r="H929" s="6">
        <v>7000000</v>
      </c>
      <c r="I929" s="7">
        <v>46132</v>
      </c>
      <c r="K929">
        <v>8</v>
      </c>
      <c r="L929" t="s">
        <v>40</v>
      </c>
      <c r="M929" t="s">
        <v>4</v>
      </c>
      <c r="N929" t="s">
        <v>41</v>
      </c>
      <c r="O929" t="s">
        <v>51</v>
      </c>
      <c r="P929" t="s">
        <v>2519</v>
      </c>
      <c r="Q929">
        <v>8</v>
      </c>
      <c r="R929">
        <v>0</v>
      </c>
      <c r="S929">
        <v>0</v>
      </c>
      <c r="U929">
        <v>560000</v>
      </c>
      <c r="V929">
        <v>560000</v>
      </c>
      <c r="W929">
        <v>0</v>
      </c>
      <c r="X929">
        <v>0</v>
      </c>
      <c r="Y929" t="s">
        <v>48</v>
      </c>
    </row>
    <row r="930" spans="1:25" x14ac:dyDescent="0.25">
      <c r="A930">
        <v>929</v>
      </c>
      <c r="B930">
        <v>70117</v>
      </c>
      <c r="C930">
        <v>0</v>
      </c>
      <c r="D930">
        <v>0</v>
      </c>
      <c r="E930" t="s">
        <v>487</v>
      </c>
      <c r="F930" t="s">
        <v>488</v>
      </c>
      <c r="G930">
        <v>1</v>
      </c>
      <c r="H930" s="6">
        <v>819940</v>
      </c>
      <c r="I930" s="7">
        <v>46132</v>
      </c>
      <c r="K930">
        <v>8</v>
      </c>
      <c r="L930" t="s">
        <v>40</v>
      </c>
      <c r="M930" t="s">
        <v>4</v>
      </c>
      <c r="N930" t="s">
        <v>41</v>
      </c>
      <c r="O930" t="s">
        <v>51</v>
      </c>
      <c r="P930" t="s">
        <v>2519</v>
      </c>
      <c r="Q930">
        <v>8</v>
      </c>
      <c r="R930">
        <v>0</v>
      </c>
      <c r="S930">
        <v>0</v>
      </c>
      <c r="U930">
        <v>65595</v>
      </c>
      <c r="V930">
        <v>65595</v>
      </c>
      <c r="W930">
        <v>0</v>
      </c>
      <c r="X930">
        <v>0</v>
      </c>
      <c r="Y930" t="s">
        <v>48</v>
      </c>
    </row>
    <row r="931" spans="1:25" x14ac:dyDescent="0.25">
      <c r="A931">
        <v>930</v>
      </c>
      <c r="B931">
        <v>70070</v>
      </c>
      <c r="C931">
        <v>0</v>
      </c>
      <c r="D931">
        <v>0</v>
      </c>
      <c r="E931" t="s">
        <v>944</v>
      </c>
      <c r="F931" t="s">
        <v>945</v>
      </c>
      <c r="G931">
        <v>1</v>
      </c>
      <c r="H931" s="6">
        <v>9144125</v>
      </c>
      <c r="I931" s="7">
        <v>46129</v>
      </c>
      <c r="K931">
        <v>15</v>
      </c>
      <c r="L931" t="s">
        <v>40</v>
      </c>
      <c r="M931" t="s">
        <v>5</v>
      </c>
      <c r="N931" t="s">
        <v>41</v>
      </c>
      <c r="O931" t="s">
        <v>77</v>
      </c>
      <c r="P931" t="s">
        <v>2519</v>
      </c>
      <c r="Q931">
        <v>7</v>
      </c>
      <c r="R931">
        <v>8</v>
      </c>
      <c r="S931">
        <v>0</v>
      </c>
      <c r="U931">
        <v>1371619</v>
      </c>
      <c r="V931">
        <v>640089</v>
      </c>
      <c r="W931">
        <v>731530</v>
      </c>
      <c r="X931">
        <v>0</v>
      </c>
      <c r="Y931" t="s">
        <v>112</v>
      </c>
    </row>
    <row r="932" spans="1:25" x14ac:dyDescent="0.25">
      <c r="A932">
        <v>931</v>
      </c>
      <c r="B932">
        <v>70073</v>
      </c>
      <c r="C932">
        <v>0</v>
      </c>
      <c r="D932">
        <v>0</v>
      </c>
      <c r="E932" t="s">
        <v>1410</v>
      </c>
      <c r="F932" t="s">
        <v>1411</v>
      </c>
      <c r="G932">
        <v>1</v>
      </c>
      <c r="H932" s="6">
        <v>2724865</v>
      </c>
      <c r="I932" s="7">
        <v>46129</v>
      </c>
      <c r="K932">
        <v>7</v>
      </c>
      <c r="L932" t="s">
        <v>40</v>
      </c>
      <c r="M932" t="s">
        <v>5</v>
      </c>
      <c r="N932" t="s">
        <v>41</v>
      </c>
      <c r="O932" t="s">
        <v>77</v>
      </c>
      <c r="P932" t="s">
        <v>2519</v>
      </c>
      <c r="Q932">
        <v>7</v>
      </c>
      <c r="R932">
        <v>0</v>
      </c>
      <c r="S932">
        <v>0</v>
      </c>
      <c r="U932">
        <v>190741</v>
      </c>
      <c r="V932">
        <v>190741</v>
      </c>
      <c r="W932">
        <v>0</v>
      </c>
      <c r="X932">
        <v>0</v>
      </c>
      <c r="Y932" t="s">
        <v>437</v>
      </c>
    </row>
    <row r="933" spans="1:25" x14ac:dyDescent="0.25">
      <c r="A933">
        <v>932</v>
      </c>
      <c r="B933">
        <v>70113</v>
      </c>
      <c r="C933">
        <v>0</v>
      </c>
      <c r="D933">
        <v>0</v>
      </c>
      <c r="E933" t="s">
        <v>2210</v>
      </c>
      <c r="F933" t="s">
        <v>2211</v>
      </c>
      <c r="G933">
        <v>1</v>
      </c>
      <c r="H933" s="6">
        <v>1161290</v>
      </c>
      <c r="I933" s="7">
        <v>46129</v>
      </c>
      <c r="K933">
        <v>7</v>
      </c>
      <c r="L933" t="s">
        <v>40</v>
      </c>
      <c r="M933" t="s">
        <v>8</v>
      </c>
      <c r="N933" t="s">
        <v>41</v>
      </c>
      <c r="O933" t="s">
        <v>347</v>
      </c>
      <c r="P933" t="s">
        <v>2519</v>
      </c>
      <c r="Q933">
        <v>7</v>
      </c>
      <c r="R933">
        <v>0</v>
      </c>
      <c r="S933">
        <v>0</v>
      </c>
      <c r="U933">
        <v>81290</v>
      </c>
      <c r="V933">
        <v>81290</v>
      </c>
      <c r="W933">
        <v>0</v>
      </c>
      <c r="X933">
        <v>0</v>
      </c>
      <c r="Y933" t="s">
        <v>2086</v>
      </c>
    </row>
    <row r="934" spans="1:25" x14ac:dyDescent="0.25">
      <c r="A934">
        <v>933</v>
      </c>
      <c r="B934">
        <v>70074</v>
      </c>
      <c r="C934">
        <v>0</v>
      </c>
      <c r="D934">
        <v>0</v>
      </c>
      <c r="E934" t="s">
        <v>1913</v>
      </c>
      <c r="F934" t="s">
        <v>1914</v>
      </c>
      <c r="G934">
        <v>1</v>
      </c>
      <c r="H934" s="6">
        <v>3500000</v>
      </c>
      <c r="I934" s="7">
        <v>46129</v>
      </c>
      <c r="K934">
        <v>15</v>
      </c>
      <c r="L934" t="s">
        <v>40</v>
      </c>
      <c r="M934" t="s">
        <v>7</v>
      </c>
      <c r="N934" t="s">
        <v>41</v>
      </c>
      <c r="O934" t="s">
        <v>64</v>
      </c>
      <c r="P934" t="s">
        <v>2519</v>
      </c>
      <c r="Q934">
        <v>8</v>
      </c>
      <c r="R934">
        <v>7</v>
      </c>
      <c r="S934">
        <v>0</v>
      </c>
      <c r="U934">
        <v>525000</v>
      </c>
      <c r="V934">
        <v>280000</v>
      </c>
      <c r="W934">
        <v>245000</v>
      </c>
      <c r="X934">
        <v>0</v>
      </c>
      <c r="Y934" t="s">
        <v>48</v>
      </c>
    </row>
    <row r="935" spans="1:25" x14ac:dyDescent="0.25">
      <c r="A935">
        <v>934</v>
      </c>
      <c r="B935">
        <v>70075</v>
      </c>
      <c r="C935">
        <v>0</v>
      </c>
      <c r="D935">
        <v>0</v>
      </c>
      <c r="E935" t="s">
        <v>1226</v>
      </c>
      <c r="F935" t="s">
        <v>1227</v>
      </c>
      <c r="G935">
        <v>1</v>
      </c>
      <c r="H935" s="6">
        <v>50000000</v>
      </c>
      <c r="I935" s="7">
        <v>46129</v>
      </c>
      <c r="K935">
        <v>15</v>
      </c>
      <c r="L935" t="s">
        <v>40</v>
      </c>
      <c r="M935" t="s">
        <v>7</v>
      </c>
      <c r="N935" t="s">
        <v>41</v>
      </c>
      <c r="O935" t="s">
        <v>64</v>
      </c>
      <c r="P935" t="s">
        <v>2519</v>
      </c>
      <c r="Q935">
        <v>8</v>
      </c>
      <c r="R935">
        <v>7</v>
      </c>
      <c r="S935">
        <v>0</v>
      </c>
      <c r="U935">
        <v>7500000</v>
      </c>
      <c r="V935">
        <v>4000000</v>
      </c>
      <c r="W935">
        <v>3500000</v>
      </c>
      <c r="X935">
        <v>0</v>
      </c>
      <c r="Y935" t="s">
        <v>48</v>
      </c>
    </row>
    <row r="936" spans="1:25" x14ac:dyDescent="0.25">
      <c r="A936">
        <v>935</v>
      </c>
      <c r="B936">
        <v>70034</v>
      </c>
      <c r="C936">
        <v>0</v>
      </c>
      <c r="D936">
        <v>0</v>
      </c>
      <c r="E936" t="s">
        <v>1739</v>
      </c>
      <c r="F936" t="s">
        <v>1740</v>
      </c>
      <c r="G936">
        <v>1</v>
      </c>
      <c r="H936" s="6">
        <v>14000000</v>
      </c>
      <c r="I936" s="7">
        <v>46129</v>
      </c>
      <c r="K936">
        <v>15</v>
      </c>
      <c r="L936" t="s">
        <v>40</v>
      </c>
      <c r="M936" t="s">
        <v>5</v>
      </c>
      <c r="N936" t="s">
        <v>41</v>
      </c>
      <c r="O936" t="s">
        <v>54</v>
      </c>
      <c r="P936" t="s">
        <v>2519</v>
      </c>
      <c r="Q936">
        <v>4.5</v>
      </c>
      <c r="R936">
        <v>10.5</v>
      </c>
      <c r="S936">
        <v>0</v>
      </c>
      <c r="U936">
        <v>2100000</v>
      </c>
      <c r="V936">
        <v>630000</v>
      </c>
      <c r="W936">
        <v>1470000</v>
      </c>
      <c r="X936">
        <v>0</v>
      </c>
      <c r="Y936" t="s">
        <v>48</v>
      </c>
    </row>
    <row r="937" spans="1:25" x14ac:dyDescent="0.25">
      <c r="A937">
        <v>936</v>
      </c>
      <c r="B937">
        <v>70072</v>
      </c>
      <c r="C937">
        <v>0</v>
      </c>
      <c r="D937">
        <v>0</v>
      </c>
      <c r="E937" t="s">
        <v>1436</v>
      </c>
      <c r="F937" t="s">
        <v>1437</v>
      </c>
      <c r="G937">
        <v>1</v>
      </c>
      <c r="H937" s="6">
        <v>1460870</v>
      </c>
      <c r="I937" s="7">
        <v>46129</v>
      </c>
      <c r="K937">
        <v>8</v>
      </c>
      <c r="L937" t="s">
        <v>40</v>
      </c>
      <c r="M937" t="s">
        <v>5</v>
      </c>
      <c r="N937" t="s">
        <v>41</v>
      </c>
      <c r="O937" t="s">
        <v>77</v>
      </c>
      <c r="P937" t="s">
        <v>2519</v>
      </c>
      <c r="Q937">
        <v>8</v>
      </c>
      <c r="R937">
        <v>0</v>
      </c>
      <c r="S937">
        <v>0</v>
      </c>
      <c r="U937">
        <v>116870</v>
      </c>
      <c r="V937">
        <v>116870</v>
      </c>
      <c r="W937">
        <v>0</v>
      </c>
      <c r="X937">
        <v>0</v>
      </c>
      <c r="Y937" t="s">
        <v>799</v>
      </c>
    </row>
    <row r="938" spans="1:25" x14ac:dyDescent="0.25">
      <c r="A938">
        <v>937</v>
      </c>
      <c r="B938">
        <v>70076</v>
      </c>
      <c r="C938">
        <v>0</v>
      </c>
      <c r="D938">
        <v>0</v>
      </c>
      <c r="E938" t="s">
        <v>407</v>
      </c>
      <c r="F938" t="s">
        <v>408</v>
      </c>
      <c r="G938">
        <v>1</v>
      </c>
      <c r="H938" s="6">
        <v>4000000</v>
      </c>
      <c r="I938" s="7">
        <v>46129</v>
      </c>
      <c r="K938">
        <v>8</v>
      </c>
      <c r="L938" t="s">
        <v>40</v>
      </c>
      <c r="M938" t="s">
        <v>7</v>
      </c>
      <c r="N938" t="s">
        <v>41</v>
      </c>
      <c r="O938" t="s">
        <v>64</v>
      </c>
      <c r="P938" t="s">
        <v>2519</v>
      </c>
      <c r="Q938">
        <v>8</v>
      </c>
      <c r="R938">
        <v>0</v>
      </c>
      <c r="S938">
        <v>0</v>
      </c>
      <c r="U938">
        <v>320000</v>
      </c>
      <c r="V938">
        <v>320000</v>
      </c>
      <c r="W938">
        <v>0</v>
      </c>
      <c r="X938">
        <v>0</v>
      </c>
      <c r="Y938" t="s">
        <v>229</v>
      </c>
    </row>
    <row r="939" spans="1:25" x14ac:dyDescent="0.25">
      <c r="A939">
        <v>938</v>
      </c>
      <c r="B939">
        <v>70077</v>
      </c>
      <c r="C939">
        <v>0</v>
      </c>
      <c r="D939">
        <v>0</v>
      </c>
      <c r="E939" t="s">
        <v>407</v>
      </c>
      <c r="F939" t="s">
        <v>408</v>
      </c>
      <c r="G939">
        <v>1</v>
      </c>
      <c r="H939" s="6">
        <v>4000000</v>
      </c>
      <c r="I939" s="7">
        <v>46129</v>
      </c>
      <c r="K939">
        <v>8</v>
      </c>
      <c r="L939" t="s">
        <v>40</v>
      </c>
      <c r="M939" t="s">
        <v>7</v>
      </c>
      <c r="N939" t="s">
        <v>41</v>
      </c>
      <c r="O939" t="s">
        <v>64</v>
      </c>
      <c r="P939" t="s">
        <v>2519</v>
      </c>
      <c r="Q939">
        <v>8</v>
      </c>
      <c r="R939">
        <v>0</v>
      </c>
      <c r="S939">
        <v>0</v>
      </c>
      <c r="U939">
        <v>320000</v>
      </c>
      <c r="V939">
        <v>320000</v>
      </c>
      <c r="W939">
        <v>0</v>
      </c>
      <c r="X939">
        <v>0</v>
      </c>
      <c r="Y939" t="s">
        <v>229</v>
      </c>
    </row>
    <row r="940" spans="1:25" x14ac:dyDescent="0.25">
      <c r="A940">
        <v>939</v>
      </c>
      <c r="B940">
        <v>70071</v>
      </c>
      <c r="C940">
        <v>0</v>
      </c>
      <c r="D940">
        <v>0</v>
      </c>
      <c r="E940" t="s">
        <v>1345</v>
      </c>
      <c r="F940" t="s">
        <v>1346</v>
      </c>
      <c r="G940">
        <v>1</v>
      </c>
      <c r="H940" s="6">
        <v>416397</v>
      </c>
      <c r="I940" s="7">
        <v>46129</v>
      </c>
      <c r="K940">
        <v>8</v>
      </c>
      <c r="L940" t="s">
        <v>40</v>
      </c>
      <c r="M940" t="s">
        <v>9</v>
      </c>
      <c r="N940" t="s">
        <v>41</v>
      </c>
      <c r="O940" t="s">
        <v>42</v>
      </c>
      <c r="P940" t="s">
        <v>2519</v>
      </c>
      <c r="Q940">
        <v>8</v>
      </c>
      <c r="R940">
        <v>0</v>
      </c>
      <c r="S940">
        <v>0</v>
      </c>
      <c r="U940">
        <v>33312</v>
      </c>
      <c r="V940">
        <v>33312</v>
      </c>
      <c r="W940">
        <v>0</v>
      </c>
      <c r="X940">
        <v>0</v>
      </c>
      <c r="Y940" t="s">
        <v>109</v>
      </c>
    </row>
    <row r="941" spans="1:25" x14ac:dyDescent="0.25">
      <c r="A941">
        <v>940</v>
      </c>
      <c r="B941">
        <v>70066</v>
      </c>
      <c r="C941">
        <v>0</v>
      </c>
      <c r="D941">
        <v>0</v>
      </c>
      <c r="E941" t="s">
        <v>1453</v>
      </c>
      <c r="F941" t="s">
        <v>1454</v>
      </c>
      <c r="G941">
        <v>1</v>
      </c>
      <c r="H941" s="6">
        <v>778105</v>
      </c>
      <c r="I941" s="7">
        <v>46128</v>
      </c>
      <c r="K941">
        <v>5</v>
      </c>
      <c r="L941" t="s">
        <v>40</v>
      </c>
      <c r="M941" t="s">
        <v>8</v>
      </c>
      <c r="N941" t="s">
        <v>41</v>
      </c>
      <c r="O941" t="s">
        <v>347</v>
      </c>
      <c r="P941" t="s">
        <v>2519</v>
      </c>
      <c r="Q941">
        <v>5</v>
      </c>
      <c r="R941">
        <v>0</v>
      </c>
      <c r="S941">
        <v>0</v>
      </c>
      <c r="U941">
        <v>38905</v>
      </c>
      <c r="V941">
        <v>38905</v>
      </c>
      <c r="W941">
        <v>0</v>
      </c>
      <c r="X941">
        <v>0</v>
      </c>
      <c r="Y941" t="s">
        <v>44</v>
      </c>
    </row>
    <row r="942" spans="1:25" x14ac:dyDescent="0.25">
      <c r="A942">
        <v>941</v>
      </c>
      <c r="B942">
        <v>70064</v>
      </c>
      <c r="C942">
        <v>0</v>
      </c>
      <c r="D942">
        <v>0</v>
      </c>
      <c r="E942" t="s">
        <v>830</v>
      </c>
      <c r="F942" t="s">
        <v>831</v>
      </c>
      <c r="G942">
        <v>1</v>
      </c>
      <c r="H942" s="6">
        <v>1500000</v>
      </c>
      <c r="I942" s="7">
        <v>46128</v>
      </c>
      <c r="K942">
        <v>8</v>
      </c>
      <c r="L942" t="s">
        <v>40</v>
      </c>
      <c r="M942" t="s">
        <v>5</v>
      </c>
      <c r="N942" t="s">
        <v>41</v>
      </c>
      <c r="O942" t="s">
        <v>77</v>
      </c>
      <c r="P942" t="s">
        <v>2519</v>
      </c>
      <c r="Q942">
        <v>8</v>
      </c>
      <c r="R942">
        <v>0</v>
      </c>
      <c r="S942">
        <v>0</v>
      </c>
      <c r="U942">
        <v>120000</v>
      </c>
      <c r="V942">
        <v>120000</v>
      </c>
      <c r="W942">
        <v>0</v>
      </c>
      <c r="X942">
        <v>0</v>
      </c>
      <c r="Y942" t="s">
        <v>44</v>
      </c>
    </row>
    <row r="943" spans="1:25" x14ac:dyDescent="0.25">
      <c r="A943">
        <v>942</v>
      </c>
      <c r="B943">
        <v>70057</v>
      </c>
      <c r="C943">
        <v>0</v>
      </c>
      <c r="D943">
        <v>0</v>
      </c>
      <c r="E943" t="s">
        <v>834</v>
      </c>
      <c r="F943" t="s">
        <v>835</v>
      </c>
      <c r="G943">
        <v>1</v>
      </c>
      <c r="H943" s="6">
        <v>4322880</v>
      </c>
      <c r="I943" s="7">
        <v>46128</v>
      </c>
      <c r="K943">
        <v>15</v>
      </c>
      <c r="L943" t="s">
        <v>40</v>
      </c>
      <c r="M943" t="s">
        <v>5</v>
      </c>
      <c r="N943" t="s">
        <v>41</v>
      </c>
      <c r="O943" t="s">
        <v>57</v>
      </c>
      <c r="P943" t="s">
        <v>2519</v>
      </c>
      <c r="Q943">
        <v>5</v>
      </c>
      <c r="R943">
        <v>10</v>
      </c>
      <c r="S943">
        <v>0</v>
      </c>
      <c r="U943">
        <v>648432</v>
      </c>
      <c r="V943">
        <v>216144</v>
      </c>
      <c r="W943">
        <v>432288</v>
      </c>
      <c r="X943">
        <v>0</v>
      </c>
      <c r="Y943" t="s">
        <v>94</v>
      </c>
    </row>
    <row r="944" spans="1:25" x14ac:dyDescent="0.25">
      <c r="A944">
        <v>943</v>
      </c>
      <c r="B944">
        <v>70061</v>
      </c>
      <c r="C944">
        <v>0</v>
      </c>
      <c r="D944">
        <v>0</v>
      </c>
      <c r="E944" t="s">
        <v>2254</v>
      </c>
      <c r="F944" t="s">
        <v>2255</v>
      </c>
      <c r="G944">
        <v>1</v>
      </c>
      <c r="H944" s="6">
        <v>564501</v>
      </c>
      <c r="I944" s="7">
        <v>46128</v>
      </c>
      <c r="K944">
        <v>15</v>
      </c>
      <c r="L944" t="s">
        <v>40</v>
      </c>
      <c r="M944" t="s">
        <v>3</v>
      </c>
      <c r="N944" t="s">
        <v>41</v>
      </c>
      <c r="O944" t="s">
        <v>51</v>
      </c>
      <c r="P944" t="s">
        <v>2519</v>
      </c>
      <c r="Q944">
        <v>15</v>
      </c>
      <c r="R944">
        <v>0</v>
      </c>
      <c r="S944">
        <v>0</v>
      </c>
      <c r="U944">
        <v>84675</v>
      </c>
      <c r="V944">
        <v>84675</v>
      </c>
      <c r="W944">
        <v>0</v>
      </c>
      <c r="X944">
        <v>0</v>
      </c>
      <c r="Y944" t="s">
        <v>48</v>
      </c>
    </row>
    <row r="945" spans="1:25" x14ac:dyDescent="0.25">
      <c r="A945">
        <v>944</v>
      </c>
      <c r="B945">
        <v>70063</v>
      </c>
      <c r="C945">
        <v>0</v>
      </c>
      <c r="D945">
        <v>0</v>
      </c>
      <c r="E945" t="s">
        <v>860</v>
      </c>
      <c r="F945" t="s">
        <v>861</v>
      </c>
      <c r="G945">
        <v>1</v>
      </c>
      <c r="H945" s="6">
        <v>2144227</v>
      </c>
      <c r="I945" s="7">
        <v>46128</v>
      </c>
      <c r="K945">
        <v>15</v>
      </c>
      <c r="L945" t="s">
        <v>40</v>
      </c>
      <c r="M945" t="s">
        <v>3</v>
      </c>
      <c r="N945" t="s">
        <v>41</v>
      </c>
      <c r="O945" t="s">
        <v>51</v>
      </c>
      <c r="P945" t="s">
        <v>2519</v>
      </c>
      <c r="Q945">
        <v>15</v>
      </c>
      <c r="R945">
        <v>0</v>
      </c>
      <c r="S945">
        <v>0</v>
      </c>
      <c r="U945">
        <v>321634</v>
      </c>
      <c r="V945">
        <v>321634</v>
      </c>
      <c r="W945">
        <v>0</v>
      </c>
      <c r="X945">
        <v>0</v>
      </c>
      <c r="Y945" t="s">
        <v>48</v>
      </c>
    </row>
    <row r="946" spans="1:25" x14ac:dyDescent="0.25">
      <c r="A946">
        <v>945</v>
      </c>
      <c r="B946">
        <v>70062</v>
      </c>
      <c r="C946">
        <v>0</v>
      </c>
      <c r="D946">
        <v>0</v>
      </c>
      <c r="E946" t="s">
        <v>2250</v>
      </c>
      <c r="F946" t="s">
        <v>2251</v>
      </c>
      <c r="G946">
        <v>1</v>
      </c>
      <c r="H946" s="6">
        <v>153852</v>
      </c>
      <c r="I946" s="7">
        <v>46128</v>
      </c>
      <c r="K946">
        <v>15</v>
      </c>
      <c r="L946" t="s">
        <v>40</v>
      </c>
      <c r="M946" t="s">
        <v>3</v>
      </c>
      <c r="N946" t="s">
        <v>41</v>
      </c>
      <c r="O946" t="s">
        <v>51</v>
      </c>
      <c r="P946" t="s">
        <v>2519</v>
      </c>
      <c r="Q946">
        <v>15</v>
      </c>
      <c r="R946">
        <v>0</v>
      </c>
      <c r="S946">
        <v>0</v>
      </c>
      <c r="U946">
        <v>23078</v>
      </c>
      <c r="V946">
        <v>23078</v>
      </c>
      <c r="W946">
        <v>0</v>
      </c>
      <c r="X946">
        <v>0</v>
      </c>
      <c r="Y946" t="s">
        <v>48</v>
      </c>
    </row>
    <row r="947" spans="1:25" x14ac:dyDescent="0.25">
      <c r="A947">
        <v>946</v>
      </c>
      <c r="B947">
        <v>70068</v>
      </c>
      <c r="C947">
        <v>0</v>
      </c>
      <c r="D947">
        <v>0</v>
      </c>
      <c r="E947" t="s">
        <v>735</v>
      </c>
      <c r="F947" t="s">
        <v>736</v>
      </c>
      <c r="G947">
        <v>1</v>
      </c>
      <c r="H947" s="6">
        <v>5000000</v>
      </c>
      <c r="I947" s="7">
        <v>46128</v>
      </c>
      <c r="K947">
        <v>7</v>
      </c>
      <c r="L947" t="s">
        <v>40</v>
      </c>
      <c r="M947" t="s">
        <v>5</v>
      </c>
      <c r="N947" t="s">
        <v>41</v>
      </c>
      <c r="O947" t="s">
        <v>77</v>
      </c>
      <c r="P947" t="s">
        <v>2519</v>
      </c>
      <c r="Q947">
        <v>7</v>
      </c>
      <c r="R947">
        <v>0</v>
      </c>
      <c r="S947">
        <v>0</v>
      </c>
      <c r="U947">
        <v>350000</v>
      </c>
      <c r="V947">
        <v>350000</v>
      </c>
      <c r="W947">
        <v>0</v>
      </c>
      <c r="X947">
        <v>0</v>
      </c>
      <c r="Y947" t="s">
        <v>48</v>
      </c>
    </row>
    <row r="948" spans="1:25" x14ac:dyDescent="0.25">
      <c r="A948">
        <v>947</v>
      </c>
      <c r="B948">
        <v>70065</v>
      </c>
      <c r="C948">
        <v>0</v>
      </c>
      <c r="D948">
        <v>0</v>
      </c>
      <c r="E948" t="s">
        <v>2257</v>
      </c>
      <c r="F948" t="s">
        <v>2258</v>
      </c>
      <c r="G948">
        <v>1</v>
      </c>
      <c r="H948" s="6">
        <v>12725895</v>
      </c>
      <c r="I948" s="7">
        <v>46128</v>
      </c>
      <c r="K948">
        <v>5</v>
      </c>
      <c r="L948" t="s">
        <v>40</v>
      </c>
      <c r="M948" t="s">
        <v>3</v>
      </c>
      <c r="N948" t="s">
        <v>41</v>
      </c>
      <c r="O948" t="s">
        <v>51</v>
      </c>
      <c r="P948" t="s">
        <v>2519</v>
      </c>
      <c r="Q948">
        <v>5</v>
      </c>
      <c r="R948">
        <v>0</v>
      </c>
      <c r="S948">
        <v>0</v>
      </c>
      <c r="U948">
        <v>636295</v>
      </c>
      <c r="V948">
        <v>636295</v>
      </c>
      <c r="W948">
        <v>0</v>
      </c>
      <c r="X948">
        <v>0</v>
      </c>
      <c r="Y948" t="s">
        <v>2086</v>
      </c>
    </row>
    <row r="949" spans="1:25" x14ac:dyDescent="0.25">
      <c r="A949">
        <v>948</v>
      </c>
      <c r="B949">
        <v>70059</v>
      </c>
      <c r="C949">
        <v>0</v>
      </c>
      <c r="D949">
        <v>0</v>
      </c>
      <c r="E949" t="s">
        <v>2252</v>
      </c>
      <c r="F949" t="s">
        <v>2253</v>
      </c>
      <c r="G949">
        <v>1</v>
      </c>
      <c r="H949" s="6">
        <v>919256</v>
      </c>
      <c r="I949" s="7">
        <v>46128</v>
      </c>
      <c r="K949">
        <v>15</v>
      </c>
      <c r="L949" t="s">
        <v>40</v>
      </c>
      <c r="M949" t="s">
        <v>3</v>
      </c>
      <c r="N949" t="s">
        <v>41</v>
      </c>
      <c r="O949" t="s">
        <v>51</v>
      </c>
      <c r="P949" t="s">
        <v>2519</v>
      </c>
      <c r="Q949">
        <v>15</v>
      </c>
      <c r="R949">
        <v>0</v>
      </c>
      <c r="S949">
        <v>0</v>
      </c>
      <c r="U949">
        <v>137888</v>
      </c>
      <c r="V949">
        <v>137888</v>
      </c>
      <c r="W949">
        <v>0</v>
      </c>
      <c r="X949">
        <v>0</v>
      </c>
      <c r="Y949" t="s">
        <v>48</v>
      </c>
    </row>
    <row r="950" spans="1:25" x14ac:dyDescent="0.25">
      <c r="A950">
        <v>949</v>
      </c>
      <c r="B950">
        <v>70060</v>
      </c>
      <c r="C950">
        <v>0</v>
      </c>
      <c r="D950">
        <v>0</v>
      </c>
      <c r="E950" t="s">
        <v>1083</v>
      </c>
      <c r="F950" t="s">
        <v>1084</v>
      </c>
      <c r="G950">
        <v>1</v>
      </c>
      <c r="H950" s="6">
        <v>926199</v>
      </c>
      <c r="I950" s="7">
        <v>46128</v>
      </c>
      <c r="K950">
        <v>15</v>
      </c>
      <c r="L950" t="s">
        <v>40</v>
      </c>
      <c r="M950" t="s">
        <v>3</v>
      </c>
      <c r="N950" t="s">
        <v>41</v>
      </c>
      <c r="O950" t="s">
        <v>51</v>
      </c>
      <c r="P950" t="s">
        <v>2519</v>
      </c>
      <c r="Q950">
        <v>15</v>
      </c>
      <c r="R950">
        <v>0</v>
      </c>
      <c r="S950">
        <v>0</v>
      </c>
      <c r="U950">
        <v>138930</v>
      </c>
      <c r="V950">
        <v>138930</v>
      </c>
      <c r="W950">
        <v>0</v>
      </c>
      <c r="X950">
        <v>0</v>
      </c>
      <c r="Y950" t="s">
        <v>48</v>
      </c>
    </row>
    <row r="951" spans="1:25" x14ac:dyDescent="0.25">
      <c r="A951">
        <v>950</v>
      </c>
      <c r="B951">
        <v>70069</v>
      </c>
      <c r="C951">
        <v>0</v>
      </c>
      <c r="D951">
        <v>0</v>
      </c>
      <c r="E951" t="s">
        <v>2248</v>
      </c>
      <c r="F951" t="s">
        <v>2249</v>
      </c>
      <c r="G951">
        <v>1</v>
      </c>
      <c r="H951" s="6">
        <v>163888</v>
      </c>
      <c r="I951" s="7">
        <v>46128</v>
      </c>
      <c r="K951">
        <v>15</v>
      </c>
      <c r="L951" t="s">
        <v>40</v>
      </c>
      <c r="M951" t="s">
        <v>3</v>
      </c>
      <c r="N951" t="s">
        <v>41</v>
      </c>
      <c r="O951" t="s">
        <v>51</v>
      </c>
      <c r="P951" t="s">
        <v>2519</v>
      </c>
      <c r="Q951">
        <v>15</v>
      </c>
      <c r="R951">
        <v>0</v>
      </c>
      <c r="S951">
        <v>0</v>
      </c>
      <c r="U951">
        <v>24583</v>
      </c>
      <c r="V951">
        <v>24583</v>
      </c>
      <c r="W951">
        <v>0</v>
      </c>
      <c r="X951">
        <v>0</v>
      </c>
      <c r="Y951" t="s">
        <v>48</v>
      </c>
    </row>
    <row r="952" spans="1:25" x14ac:dyDescent="0.25">
      <c r="A952">
        <v>951</v>
      </c>
      <c r="B952">
        <v>70067</v>
      </c>
      <c r="C952">
        <v>0</v>
      </c>
      <c r="D952">
        <v>0</v>
      </c>
      <c r="E952" t="s">
        <v>1780</v>
      </c>
      <c r="F952" t="s">
        <v>1781</v>
      </c>
      <c r="G952">
        <v>1</v>
      </c>
      <c r="H952" s="6">
        <v>5700000</v>
      </c>
      <c r="I952" s="7">
        <v>46128</v>
      </c>
      <c r="K952">
        <v>4</v>
      </c>
      <c r="L952" t="s">
        <v>40</v>
      </c>
      <c r="M952" t="s">
        <v>5</v>
      </c>
      <c r="N952" t="s">
        <v>41</v>
      </c>
      <c r="O952" t="s">
        <v>47</v>
      </c>
      <c r="P952" t="s">
        <v>2519</v>
      </c>
      <c r="Q952">
        <v>4</v>
      </c>
      <c r="R952">
        <v>0</v>
      </c>
      <c r="S952">
        <v>0</v>
      </c>
      <c r="U952">
        <v>228000</v>
      </c>
      <c r="V952">
        <v>228000</v>
      </c>
      <c r="W952">
        <v>0</v>
      </c>
      <c r="X952">
        <v>0</v>
      </c>
      <c r="Y952" t="s">
        <v>2520</v>
      </c>
    </row>
    <row r="953" spans="1:25" x14ac:dyDescent="0.25">
      <c r="A953">
        <v>952</v>
      </c>
      <c r="B953">
        <v>70058</v>
      </c>
      <c r="C953">
        <v>0</v>
      </c>
      <c r="D953">
        <v>0</v>
      </c>
      <c r="E953" t="s">
        <v>1127</v>
      </c>
      <c r="F953" t="s">
        <v>1128</v>
      </c>
      <c r="G953">
        <v>1</v>
      </c>
      <c r="H953" s="6">
        <v>2961832</v>
      </c>
      <c r="I953" s="7">
        <v>46128</v>
      </c>
      <c r="K953">
        <v>8</v>
      </c>
      <c r="L953" t="s">
        <v>40</v>
      </c>
      <c r="M953" t="s">
        <v>9</v>
      </c>
      <c r="N953" t="s">
        <v>41</v>
      </c>
      <c r="O953" t="s">
        <v>42</v>
      </c>
      <c r="P953" t="s">
        <v>2519</v>
      </c>
      <c r="Q953">
        <v>8</v>
      </c>
      <c r="R953">
        <v>0</v>
      </c>
      <c r="S953">
        <v>0</v>
      </c>
      <c r="U953">
        <v>236947</v>
      </c>
      <c r="V953">
        <v>236947</v>
      </c>
      <c r="W953">
        <v>0</v>
      </c>
      <c r="X953">
        <v>0</v>
      </c>
      <c r="Y953" t="s">
        <v>109</v>
      </c>
    </row>
    <row r="954" spans="1:25" x14ac:dyDescent="0.25">
      <c r="A954">
        <v>953</v>
      </c>
      <c r="B954">
        <v>70049</v>
      </c>
      <c r="C954">
        <v>0</v>
      </c>
      <c r="D954">
        <v>0</v>
      </c>
      <c r="E954" t="s">
        <v>1786</v>
      </c>
      <c r="F954" t="s">
        <v>1787</v>
      </c>
      <c r="G954">
        <v>1</v>
      </c>
      <c r="H954" s="6">
        <v>7000000</v>
      </c>
      <c r="I954" s="7">
        <v>46127</v>
      </c>
      <c r="K954" t="s">
        <v>462</v>
      </c>
      <c r="L954" t="s">
        <v>40</v>
      </c>
      <c r="M954" t="s">
        <v>5</v>
      </c>
      <c r="N954" t="s">
        <v>41</v>
      </c>
      <c r="O954" t="s">
        <v>54</v>
      </c>
      <c r="P954" t="s">
        <v>2519</v>
      </c>
      <c r="Q954">
        <v>3.5</v>
      </c>
      <c r="R954">
        <v>0</v>
      </c>
      <c r="S954">
        <v>0</v>
      </c>
      <c r="U954">
        <v>245000</v>
      </c>
      <c r="V954">
        <v>245000</v>
      </c>
      <c r="W954">
        <v>0</v>
      </c>
      <c r="X954">
        <v>0</v>
      </c>
      <c r="Y954" t="s">
        <v>229</v>
      </c>
    </row>
    <row r="955" spans="1:25" x14ac:dyDescent="0.25">
      <c r="A955">
        <v>954</v>
      </c>
      <c r="B955">
        <v>70050</v>
      </c>
      <c r="C955">
        <v>0</v>
      </c>
      <c r="D955">
        <v>0</v>
      </c>
      <c r="E955" t="s">
        <v>1786</v>
      </c>
      <c r="F955" t="s">
        <v>1787</v>
      </c>
      <c r="G955">
        <v>1</v>
      </c>
      <c r="H955" s="6">
        <v>7000000</v>
      </c>
      <c r="I955" s="7">
        <v>46127</v>
      </c>
      <c r="K955" t="s">
        <v>462</v>
      </c>
      <c r="L955" t="s">
        <v>40</v>
      </c>
      <c r="M955" t="s">
        <v>5</v>
      </c>
      <c r="N955" t="s">
        <v>41</v>
      </c>
      <c r="O955" t="s">
        <v>54</v>
      </c>
      <c r="P955" t="s">
        <v>2519</v>
      </c>
      <c r="Q955">
        <v>3.5</v>
      </c>
      <c r="R955">
        <v>0</v>
      </c>
      <c r="S955">
        <v>0</v>
      </c>
      <c r="U955">
        <v>245000</v>
      </c>
      <c r="V955">
        <v>245000</v>
      </c>
      <c r="W955">
        <v>0</v>
      </c>
      <c r="X955">
        <v>0</v>
      </c>
      <c r="Y955" t="s">
        <v>229</v>
      </c>
    </row>
    <row r="956" spans="1:25" x14ac:dyDescent="0.25">
      <c r="A956">
        <v>955</v>
      </c>
      <c r="B956">
        <v>70051</v>
      </c>
      <c r="C956">
        <v>0</v>
      </c>
      <c r="D956">
        <v>0</v>
      </c>
      <c r="E956" t="s">
        <v>1786</v>
      </c>
      <c r="F956" t="s">
        <v>1787</v>
      </c>
      <c r="G956">
        <v>1</v>
      </c>
      <c r="H956" s="6">
        <v>6000000</v>
      </c>
      <c r="I956" s="7">
        <v>46127</v>
      </c>
      <c r="K956" t="s">
        <v>462</v>
      </c>
      <c r="L956" t="s">
        <v>40</v>
      </c>
      <c r="M956" t="s">
        <v>5</v>
      </c>
      <c r="N956" t="s">
        <v>41</v>
      </c>
      <c r="O956" t="s">
        <v>54</v>
      </c>
      <c r="P956" t="s">
        <v>2519</v>
      </c>
      <c r="Q956">
        <v>3.5</v>
      </c>
      <c r="R956">
        <v>0</v>
      </c>
      <c r="S956">
        <v>0</v>
      </c>
      <c r="U956">
        <v>210000</v>
      </c>
      <c r="V956">
        <v>210000</v>
      </c>
      <c r="W956">
        <v>0</v>
      </c>
      <c r="X956">
        <v>0</v>
      </c>
      <c r="Y956" t="s">
        <v>229</v>
      </c>
    </row>
    <row r="957" spans="1:25" x14ac:dyDescent="0.25">
      <c r="A957">
        <v>956</v>
      </c>
      <c r="B957">
        <v>70052</v>
      </c>
      <c r="C957">
        <v>0</v>
      </c>
      <c r="D957">
        <v>0</v>
      </c>
      <c r="E957" t="s">
        <v>1786</v>
      </c>
      <c r="F957" t="s">
        <v>1787</v>
      </c>
      <c r="G957">
        <v>1</v>
      </c>
      <c r="H957" s="6">
        <v>7000000</v>
      </c>
      <c r="I957" s="7">
        <v>46127</v>
      </c>
      <c r="K957" t="s">
        <v>462</v>
      </c>
      <c r="L957" t="s">
        <v>40</v>
      </c>
      <c r="M957" t="s">
        <v>5</v>
      </c>
      <c r="N957" t="s">
        <v>41</v>
      </c>
      <c r="O957" t="s">
        <v>54</v>
      </c>
      <c r="P957" t="s">
        <v>2519</v>
      </c>
      <c r="Q957">
        <v>3.5</v>
      </c>
      <c r="R957">
        <v>0</v>
      </c>
      <c r="S957">
        <v>0</v>
      </c>
      <c r="U957">
        <v>245000</v>
      </c>
      <c r="V957">
        <v>245000</v>
      </c>
      <c r="W957">
        <v>0</v>
      </c>
      <c r="X957">
        <v>0</v>
      </c>
      <c r="Y957" t="s">
        <v>229</v>
      </c>
    </row>
    <row r="958" spans="1:25" x14ac:dyDescent="0.25">
      <c r="A958">
        <v>957</v>
      </c>
      <c r="B958">
        <v>70053</v>
      </c>
      <c r="C958">
        <v>0</v>
      </c>
      <c r="D958">
        <v>0</v>
      </c>
      <c r="E958" t="s">
        <v>1786</v>
      </c>
      <c r="F958" t="s">
        <v>1787</v>
      </c>
      <c r="G958">
        <v>1</v>
      </c>
      <c r="H958" s="6">
        <v>7000000</v>
      </c>
      <c r="I958" s="7">
        <v>46127</v>
      </c>
      <c r="K958" t="s">
        <v>462</v>
      </c>
      <c r="L958" t="s">
        <v>40</v>
      </c>
      <c r="M958" t="s">
        <v>5</v>
      </c>
      <c r="N958" t="s">
        <v>41</v>
      </c>
      <c r="O958" t="s">
        <v>54</v>
      </c>
      <c r="P958" t="s">
        <v>2519</v>
      </c>
      <c r="Q958">
        <v>3.5</v>
      </c>
      <c r="R958">
        <v>0</v>
      </c>
      <c r="S958">
        <v>0</v>
      </c>
      <c r="U958">
        <v>245000</v>
      </c>
      <c r="V958">
        <v>245000</v>
      </c>
      <c r="W958">
        <v>0</v>
      </c>
      <c r="X958">
        <v>0</v>
      </c>
      <c r="Y958" t="s">
        <v>229</v>
      </c>
    </row>
    <row r="959" spans="1:25" x14ac:dyDescent="0.25">
      <c r="A959">
        <v>958</v>
      </c>
      <c r="B959">
        <v>70054</v>
      </c>
      <c r="C959">
        <v>0</v>
      </c>
      <c r="D959">
        <v>0</v>
      </c>
      <c r="E959" t="s">
        <v>1786</v>
      </c>
      <c r="F959" t="s">
        <v>1787</v>
      </c>
      <c r="G959">
        <v>1</v>
      </c>
      <c r="H959" s="6">
        <v>7000000</v>
      </c>
      <c r="I959" s="7">
        <v>46127</v>
      </c>
      <c r="K959" t="s">
        <v>462</v>
      </c>
      <c r="L959" t="s">
        <v>40</v>
      </c>
      <c r="M959" t="s">
        <v>5</v>
      </c>
      <c r="N959" t="s">
        <v>41</v>
      </c>
      <c r="O959" t="s">
        <v>54</v>
      </c>
      <c r="P959" t="s">
        <v>2519</v>
      </c>
      <c r="Q959">
        <v>3.5</v>
      </c>
      <c r="R959">
        <v>0</v>
      </c>
      <c r="S959">
        <v>0</v>
      </c>
      <c r="U959">
        <v>245000</v>
      </c>
      <c r="V959">
        <v>245000</v>
      </c>
      <c r="W959">
        <v>0</v>
      </c>
      <c r="X959">
        <v>0</v>
      </c>
      <c r="Y959" t="s">
        <v>229</v>
      </c>
    </row>
    <row r="960" spans="1:25" x14ac:dyDescent="0.25">
      <c r="A960">
        <v>959</v>
      </c>
      <c r="B960">
        <v>70055</v>
      </c>
      <c r="C960">
        <v>0</v>
      </c>
      <c r="D960">
        <v>0</v>
      </c>
      <c r="E960" t="s">
        <v>1786</v>
      </c>
      <c r="F960" t="s">
        <v>1787</v>
      </c>
      <c r="G960">
        <v>1</v>
      </c>
      <c r="H960" s="6">
        <v>7000000</v>
      </c>
      <c r="I960" s="7">
        <v>46127</v>
      </c>
      <c r="K960" t="s">
        <v>462</v>
      </c>
      <c r="L960" t="s">
        <v>40</v>
      </c>
      <c r="M960" t="s">
        <v>5</v>
      </c>
      <c r="N960" t="s">
        <v>41</v>
      </c>
      <c r="O960" t="s">
        <v>54</v>
      </c>
      <c r="P960" t="s">
        <v>2519</v>
      </c>
      <c r="Q960">
        <v>3.5</v>
      </c>
      <c r="R960">
        <v>0</v>
      </c>
      <c r="S960">
        <v>0</v>
      </c>
      <c r="U960">
        <v>245000</v>
      </c>
      <c r="V960">
        <v>245000</v>
      </c>
      <c r="W960">
        <v>0</v>
      </c>
      <c r="X960">
        <v>0</v>
      </c>
      <c r="Y960" t="s">
        <v>229</v>
      </c>
    </row>
    <row r="961" spans="1:25" x14ac:dyDescent="0.25">
      <c r="A961">
        <v>960</v>
      </c>
      <c r="B961">
        <v>70056</v>
      </c>
      <c r="C961">
        <v>0</v>
      </c>
      <c r="D961">
        <v>0</v>
      </c>
      <c r="E961" t="s">
        <v>1786</v>
      </c>
      <c r="F961" t="s">
        <v>1787</v>
      </c>
      <c r="G961">
        <v>1</v>
      </c>
      <c r="H961" s="6">
        <v>7000000</v>
      </c>
      <c r="I961" s="7">
        <v>46127</v>
      </c>
      <c r="K961" t="s">
        <v>462</v>
      </c>
      <c r="L961" t="s">
        <v>40</v>
      </c>
      <c r="M961" t="s">
        <v>5</v>
      </c>
      <c r="N961" t="s">
        <v>41</v>
      </c>
      <c r="O961" t="s">
        <v>54</v>
      </c>
      <c r="P961" t="s">
        <v>2519</v>
      </c>
      <c r="Q961">
        <v>3.5</v>
      </c>
      <c r="R961">
        <v>0</v>
      </c>
      <c r="S961">
        <v>0</v>
      </c>
      <c r="U961">
        <v>245000</v>
      </c>
      <c r="V961">
        <v>245000</v>
      </c>
      <c r="W961">
        <v>0</v>
      </c>
      <c r="X961">
        <v>0</v>
      </c>
      <c r="Y961" t="s">
        <v>229</v>
      </c>
    </row>
    <row r="962" spans="1:25" x14ac:dyDescent="0.25">
      <c r="A962">
        <v>961</v>
      </c>
      <c r="B962">
        <v>70046</v>
      </c>
      <c r="C962">
        <v>0</v>
      </c>
      <c r="D962">
        <v>0</v>
      </c>
      <c r="E962" t="s">
        <v>1790</v>
      </c>
      <c r="F962" t="s">
        <v>1791</v>
      </c>
      <c r="G962">
        <v>1</v>
      </c>
      <c r="H962" s="6">
        <v>5000000</v>
      </c>
      <c r="I962" s="7">
        <v>46127</v>
      </c>
      <c r="K962" t="s">
        <v>462</v>
      </c>
      <c r="L962" t="s">
        <v>40</v>
      </c>
      <c r="M962" t="s">
        <v>5</v>
      </c>
      <c r="N962" t="s">
        <v>41</v>
      </c>
      <c r="O962" t="s">
        <v>54</v>
      </c>
      <c r="P962" t="s">
        <v>2519</v>
      </c>
      <c r="Q962">
        <v>3.5</v>
      </c>
      <c r="R962">
        <v>0</v>
      </c>
      <c r="S962">
        <v>0</v>
      </c>
      <c r="U962">
        <v>175000</v>
      </c>
      <c r="V962">
        <v>175000</v>
      </c>
      <c r="W962">
        <v>0</v>
      </c>
      <c r="X962">
        <v>0</v>
      </c>
      <c r="Y962" t="s">
        <v>229</v>
      </c>
    </row>
    <row r="963" spans="1:25" x14ac:dyDescent="0.25">
      <c r="A963">
        <v>962</v>
      </c>
      <c r="B963">
        <v>70047</v>
      </c>
      <c r="C963">
        <v>0</v>
      </c>
      <c r="D963">
        <v>0</v>
      </c>
      <c r="E963" t="s">
        <v>2412</v>
      </c>
      <c r="F963" t="s">
        <v>2413</v>
      </c>
      <c r="G963">
        <v>1</v>
      </c>
      <c r="H963" s="6">
        <v>77168</v>
      </c>
      <c r="I963" s="7">
        <v>46127</v>
      </c>
      <c r="K963">
        <v>6</v>
      </c>
      <c r="L963" t="s">
        <v>40</v>
      </c>
      <c r="M963" t="s">
        <v>5</v>
      </c>
      <c r="N963" t="s">
        <v>41</v>
      </c>
      <c r="O963" t="s">
        <v>47</v>
      </c>
      <c r="P963" t="s">
        <v>2519</v>
      </c>
      <c r="Q963">
        <v>6</v>
      </c>
      <c r="R963">
        <v>0</v>
      </c>
      <c r="S963">
        <v>0</v>
      </c>
      <c r="U963">
        <v>4630</v>
      </c>
      <c r="V963">
        <v>4630</v>
      </c>
      <c r="W963">
        <v>0</v>
      </c>
      <c r="X963">
        <v>0</v>
      </c>
      <c r="Y963" t="s">
        <v>2086</v>
      </c>
    </row>
    <row r="964" spans="1:25" x14ac:dyDescent="0.25">
      <c r="A964">
        <v>963</v>
      </c>
      <c r="B964">
        <v>69939</v>
      </c>
      <c r="C964">
        <v>0</v>
      </c>
      <c r="D964">
        <v>0</v>
      </c>
      <c r="E964" t="s">
        <v>1498</v>
      </c>
      <c r="F964" t="s">
        <v>1499</v>
      </c>
      <c r="G964">
        <v>1</v>
      </c>
      <c r="H964" s="6">
        <v>820000</v>
      </c>
      <c r="I964" s="7">
        <v>46127</v>
      </c>
      <c r="K964" t="s">
        <v>1179</v>
      </c>
      <c r="L964" t="s">
        <v>40</v>
      </c>
      <c r="M964" t="s">
        <v>5</v>
      </c>
      <c r="N964" t="s">
        <v>41</v>
      </c>
      <c r="O964" t="s">
        <v>57</v>
      </c>
      <c r="P964" t="s">
        <v>2519</v>
      </c>
      <c r="Q964">
        <v>5.8</v>
      </c>
      <c r="R964">
        <v>0</v>
      </c>
      <c r="S964">
        <v>0</v>
      </c>
      <c r="U964">
        <v>47560</v>
      </c>
      <c r="V964">
        <v>47560</v>
      </c>
      <c r="W964">
        <v>0</v>
      </c>
      <c r="X964">
        <v>0</v>
      </c>
      <c r="Y964" t="s">
        <v>48</v>
      </c>
    </row>
    <row r="965" spans="1:25" x14ac:dyDescent="0.25">
      <c r="A965">
        <v>964</v>
      </c>
      <c r="B965">
        <v>70048</v>
      </c>
      <c r="C965">
        <v>0</v>
      </c>
      <c r="D965">
        <v>0</v>
      </c>
      <c r="E965" t="s">
        <v>1011</v>
      </c>
      <c r="F965" t="s">
        <v>1012</v>
      </c>
      <c r="G965">
        <v>1</v>
      </c>
      <c r="H965" s="6">
        <v>1102492</v>
      </c>
      <c r="I965" s="7">
        <v>46127</v>
      </c>
      <c r="K965">
        <v>12</v>
      </c>
      <c r="L965" t="s">
        <v>40</v>
      </c>
      <c r="M965" t="s">
        <v>5</v>
      </c>
      <c r="N965" t="s">
        <v>41</v>
      </c>
      <c r="O965" t="s">
        <v>77</v>
      </c>
      <c r="P965" t="s">
        <v>2519</v>
      </c>
      <c r="Q965">
        <v>12</v>
      </c>
      <c r="R965">
        <v>0</v>
      </c>
      <c r="S965">
        <v>0</v>
      </c>
      <c r="U965">
        <v>132299</v>
      </c>
      <c r="V965">
        <v>132299</v>
      </c>
      <c r="W965">
        <v>0</v>
      </c>
      <c r="X965">
        <v>0</v>
      </c>
      <c r="Y965" t="s">
        <v>437</v>
      </c>
    </row>
    <row r="966" spans="1:25" x14ac:dyDescent="0.25">
      <c r="A966">
        <v>965</v>
      </c>
      <c r="B966">
        <v>69940</v>
      </c>
      <c r="C966">
        <v>0</v>
      </c>
      <c r="D966">
        <v>0</v>
      </c>
      <c r="E966" t="s">
        <v>1177</v>
      </c>
      <c r="F966" t="s">
        <v>1178</v>
      </c>
      <c r="G966">
        <v>1</v>
      </c>
      <c r="H966" s="6">
        <v>6300000</v>
      </c>
      <c r="I966" s="7">
        <v>46127</v>
      </c>
      <c r="K966" t="s">
        <v>1179</v>
      </c>
      <c r="L966" t="s">
        <v>40</v>
      </c>
      <c r="M966" t="s">
        <v>5</v>
      </c>
      <c r="N966" t="s">
        <v>41</v>
      </c>
      <c r="O966" t="s">
        <v>57</v>
      </c>
      <c r="P966" t="s">
        <v>2519</v>
      </c>
      <c r="Q966">
        <v>5.8</v>
      </c>
      <c r="R966">
        <v>0</v>
      </c>
      <c r="S966">
        <v>0</v>
      </c>
      <c r="U966">
        <v>365400</v>
      </c>
      <c r="V966">
        <v>365400</v>
      </c>
      <c r="W966">
        <v>0</v>
      </c>
      <c r="X966">
        <v>0</v>
      </c>
      <c r="Y966" t="s">
        <v>48</v>
      </c>
    </row>
    <row r="967" spans="1:25" x14ac:dyDescent="0.25">
      <c r="A967">
        <v>966</v>
      </c>
      <c r="B967">
        <v>70041</v>
      </c>
      <c r="C967">
        <v>0</v>
      </c>
      <c r="D967">
        <v>0</v>
      </c>
      <c r="E967" t="s">
        <v>2605</v>
      </c>
      <c r="F967" t="s">
        <v>2606</v>
      </c>
      <c r="G967">
        <v>1</v>
      </c>
      <c r="H967" s="6">
        <v>1250000</v>
      </c>
      <c r="I967" s="7">
        <v>46126</v>
      </c>
      <c r="K967">
        <v>15</v>
      </c>
      <c r="L967" t="s">
        <v>40</v>
      </c>
      <c r="M967" t="s">
        <v>5</v>
      </c>
      <c r="N967" t="s">
        <v>41</v>
      </c>
      <c r="O967" t="s">
        <v>47</v>
      </c>
      <c r="P967" t="s">
        <v>2519</v>
      </c>
      <c r="Q967">
        <v>15</v>
      </c>
      <c r="R967">
        <v>0</v>
      </c>
      <c r="S967">
        <v>0</v>
      </c>
      <c r="U967">
        <v>187500</v>
      </c>
      <c r="V967">
        <v>187500</v>
      </c>
      <c r="W967">
        <v>0</v>
      </c>
      <c r="X967">
        <v>0</v>
      </c>
      <c r="Y967" t="s">
        <v>2520</v>
      </c>
    </row>
    <row r="968" spans="1:25" x14ac:dyDescent="0.25">
      <c r="A968">
        <v>967</v>
      </c>
      <c r="B968">
        <v>70036</v>
      </c>
      <c r="C968">
        <v>0</v>
      </c>
      <c r="D968">
        <v>0</v>
      </c>
      <c r="E968" t="s">
        <v>1085</v>
      </c>
      <c r="F968" t="s">
        <v>1086</v>
      </c>
      <c r="G968">
        <v>1</v>
      </c>
      <c r="H968" s="6">
        <v>300000</v>
      </c>
      <c r="I968" s="7">
        <v>46126</v>
      </c>
      <c r="K968">
        <v>6</v>
      </c>
      <c r="L968" t="s">
        <v>40</v>
      </c>
      <c r="M968" t="s">
        <v>5</v>
      </c>
      <c r="N968" t="s">
        <v>41</v>
      </c>
      <c r="O968" t="s">
        <v>47</v>
      </c>
      <c r="P968" t="s">
        <v>2519</v>
      </c>
      <c r="Q968">
        <v>6</v>
      </c>
      <c r="R968">
        <v>0</v>
      </c>
      <c r="S968">
        <v>0</v>
      </c>
      <c r="U968">
        <v>18000</v>
      </c>
      <c r="V968">
        <v>18000</v>
      </c>
      <c r="W968">
        <v>0</v>
      </c>
      <c r="X968">
        <v>0</v>
      </c>
      <c r="Y968" t="s">
        <v>109</v>
      </c>
    </row>
    <row r="969" spans="1:25" x14ac:dyDescent="0.25">
      <c r="A969">
        <v>968</v>
      </c>
      <c r="B969">
        <v>70037</v>
      </c>
      <c r="C969">
        <v>0</v>
      </c>
      <c r="D969">
        <v>0</v>
      </c>
      <c r="E969" t="s">
        <v>1085</v>
      </c>
      <c r="F969" t="s">
        <v>1086</v>
      </c>
      <c r="G969">
        <v>1</v>
      </c>
      <c r="H969" s="6">
        <v>109277</v>
      </c>
      <c r="I969" s="7">
        <v>46126</v>
      </c>
      <c r="K969">
        <v>6</v>
      </c>
      <c r="L969" t="s">
        <v>40</v>
      </c>
      <c r="M969" t="s">
        <v>5</v>
      </c>
      <c r="N969" t="s">
        <v>41</v>
      </c>
      <c r="O969" t="s">
        <v>47</v>
      </c>
      <c r="P969" t="s">
        <v>2519</v>
      </c>
      <c r="Q969">
        <v>6</v>
      </c>
      <c r="R969">
        <v>0</v>
      </c>
      <c r="S969">
        <v>0</v>
      </c>
      <c r="U969">
        <v>6557</v>
      </c>
      <c r="V969">
        <v>6557</v>
      </c>
      <c r="W969">
        <v>0</v>
      </c>
      <c r="X969">
        <v>0</v>
      </c>
      <c r="Y969" t="s">
        <v>109</v>
      </c>
    </row>
    <row r="970" spans="1:25" x14ac:dyDescent="0.25">
      <c r="A970">
        <v>969</v>
      </c>
      <c r="B970">
        <v>70267</v>
      </c>
      <c r="C970">
        <v>0</v>
      </c>
      <c r="D970">
        <v>0</v>
      </c>
      <c r="E970" t="s">
        <v>2473</v>
      </c>
      <c r="F970" t="s">
        <v>2474</v>
      </c>
      <c r="G970">
        <v>1</v>
      </c>
      <c r="H970" s="6">
        <v>461739</v>
      </c>
      <c r="I970" s="7">
        <v>46126</v>
      </c>
      <c r="K970">
        <v>8</v>
      </c>
      <c r="L970" t="s">
        <v>40</v>
      </c>
      <c r="M970" t="s">
        <v>5</v>
      </c>
      <c r="N970" t="s">
        <v>41</v>
      </c>
      <c r="O970" t="s">
        <v>54</v>
      </c>
      <c r="P970" t="s">
        <v>2519</v>
      </c>
      <c r="Q970">
        <v>8</v>
      </c>
      <c r="R970">
        <v>0</v>
      </c>
      <c r="S970">
        <v>0</v>
      </c>
      <c r="U970">
        <v>36939</v>
      </c>
      <c r="V970">
        <v>36939</v>
      </c>
      <c r="W970">
        <v>0</v>
      </c>
      <c r="X970">
        <v>0</v>
      </c>
      <c r="Y970" t="s">
        <v>48</v>
      </c>
    </row>
    <row r="971" spans="1:25" x14ac:dyDescent="0.25">
      <c r="A971">
        <v>970</v>
      </c>
      <c r="B971">
        <v>70043</v>
      </c>
      <c r="C971">
        <v>0</v>
      </c>
      <c r="D971">
        <v>0</v>
      </c>
      <c r="E971" t="s">
        <v>606</v>
      </c>
      <c r="F971" t="s">
        <v>607</v>
      </c>
      <c r="G971">
        <v>1</v>
      </c>
      <c r="H971" s="6">
        <v>8745110</v>
      </c>
      <c r="I971" s="7">
        <v>46126</v>
      </c>
      <c r="K971">
        <v>14</v>
      </c>
      <c r="L971" t="s">
        <v>40</v>
      </c>
      <c r="M971" t="s">
        <v>5</v>
      </c>
      <c r="N971" t="s">
        <v>41</v>
      </c>
      <c r="O971" t="s">
        <v>57</v>
      </c>
      <c r="P971" t="s">
        <v>2519</v>
      </c>
      <c r="Q971">
        <v>9</v>
      </c>
      <c r="R971">
        <v>5</v>
      </c>
      <c r="S971">
        <v>0</v>
      </c>
      <c r="U971">
        <v>1224315</v>
      </c>
      <c r="V971">
        <v>787060</v>
      </c>
      <c r="W971">
        <v>437256</v>
      </c>
      <c r="X971">
        <v>0</v>
      </c>
      <c r="Y971" t="s">
        <v>48</v>
      </c>
    </row>
    <row r="972" spans="1:25" x14ac:dyDescent="0.25">
      <c r="A972">
        <v>971</v>
      </c>
      <c r="B972">
        <v>70266</v>
      </c>
      <c r="C972">
        <v>0</v>
      </c>
      <c r="D972">
        <v>0</v>
      </c>
      <c r="E972" t="s">
        <v>2471</v>
      </c>
      <c r="F972" t="s">
        <v>2472</v>
      </c>
      <c r="G972">
        <v>1</v>
      </c>
      <c r="H972" s="6">
        <v>1100000</v>
      </c>
      <c r="I972" s="7">
        <v>46126</v>
      </c>
      <c r="K972">
        <v>8</v>
      </c>
      <c r="L972" t="s">
        <v>40</v>
      </c>
      <c r="M972" t="s">
        <v>5</v>
      </c>
      <c r="N972" t="s">
        <v>41</v>
      </c>
      <c r="O972" t="s">
        <v>54</v>
      </c>
      <c r="P972" t="s">
        <v>2519</v>
      </c>
      <c r="Q972">
        <v>8</v>
      </c>
      <c r="R972">
        <v>0</v>
      </c>
      <c r="S972">
        <v>0</v>
      </c>
      <c r="U972">
        <v>88000</v>
      </c>
      <c r="V972">
        <v>88000</v>
      </c>
      <c r="W972">
        <v>0</v>
      </c>
      <c r="X972">
        <v>0</v>
      </c>
      <c r="Y972" t="s">
        <v>48</v>
      </c>
    </row>
    <row r="973" spans="1:25" x14ac:dyDescent="0.25">
      <c r="A973">
        <v>972</v>
      </c>
      <c r="B973">
        <v>70044</v>
      </c>
      <c r="C973">
        <v>0</v>
      </c>
      <c r="D973">
        <v>0</v>
      </c>
      <c r="E973" t="s">
        <v>2331</v>
      </c>
      <c r="F973" t="s">
        <v>2332</v>
      </c>
      <c r="G973">
        <v>1</v>
      </c>
      <c r="H973" s="6">
        <v>1805047</v>
      </c>
      <c r="I973" s="7">
        <v>46126</v>
      </c>
      <c r="K973">
        <v>12</v>
      </c>
      <c r="L973" t="s">
        <v>40</v>
      </c>
      <c r="M973" t="s">
        <v>8</v>
      </c>
      <c r="N973" t="s">
        <v>41</v>
      </c>
      <c r="O973" t="s">
        <v>347</v>
      </c>
      <c r="P973" t="s">
        <v>2519</v>
      </c>
      <c r="Q973">
        <v>12</v>
      </c>
      <c r="R973">
        <v>0</v>
      </c>
      <c r="S973">
        <v>0</v>
      </c>
      <c r="U973">
        <v>216606</v>
      </c>
      <c r="V973">
        <v>216606</v>
      </c>
      <c r="W973">
        <v>0</v>
      </c>
      <c r="X973">
        <v>0</v>
      </c>
      <c r="Y973" t="s">
        <v>2086</v>
      </c>
    </row>
    <row r="974" spans="1:25" x14ac:dyDescent="0.25">
      <c r="A974">
        <v>973</v>
      </c>
      <c r="B974">
        <v>70042</v>
      </c>
      <c r="C974">
        <v>0</v>
      </c>
      <c r="D974">
        <v>0</v>
      </c>
      <c r="E974" t="s">
        <v>555</v>
      </c>
      <c r="F974" t="s">
        <v>556</v>
      </c>
      <c r="G974">
        <v>1</v>
      </c>
      <c r="H974" s="6">
        <v>1620944</v>
      </c>
      <c r="I974" s="7">
        <v>46126</v>
      </c>
      <c r="K974">
        <v>14</v>
      </c>
      <c r="L974" t="s">
        <v>40</v>
      </c>
      <c r="M974" t="s">
        <v>5</v>
      </c>
      <c r="N974" t="s">
        <v>41</v>
      </c>
      <c r="O974" t="s">
        <v>57</v>
      </c>
      <c r="P974" t="s">
        <v>2519</v>
      </c>
      <c r="Q974">
        <v>9</v>
      </c>
      <c r="R974">
        <v>5</v>
      </c>
      <c r="S974">
        <v>0</v>
      </c>
      <c r="U974">
        <v>226932</v>
      </c>
      <c r="V974">
        <v>145885</v>
      </c>
      <c r="W974">
        <v>81047</v>
      </c>
      <c r="X974">
        <v>0</v>
      </c>
      <c r="Y974" t="s">
        <v>48</v>
      </c>
    </row>
    <row r="975" spans="1:25" x14ac:dyDescent="0.25">
      <c r="A975">
        <v>974</v>
      </c>
      <c r="B975">
        <v>70038</v>
      </c>
      <c r="C975">
        <v>0</v>
      </c>
      <c r="D975">
        <v>0</v>
      </c>
      <c r="E975" t="s">
        <v>1792</v>
      </c>
      <c r="F975" t="s">
        <v>1793</v>
      </c>
      <c r="G975">
        <v>1</v>
      </c>
      <c r="H975" s="6">
        <v>1270328</v>
      </c>
      <c r="I975" s="7">
        <v>46126</v>
      </c>
      <c r="K975">
        <v>15</v>
      </c>
      <c r="L975" t="s">
        <v>40</v>
      </c>
      <c r="M975" t="s">
        <v>5</v>
      </c>
      <c r="N975" t="s">
        <v>41</v>
      </c>
      <c r="O975" t="s">
        <v>54</v>
      </c>
      <c r="P975" t="s">
        <v>2519</v>
      </c>
      <c r="Q975">
        <v>9</v>
      </c>
      <c r="R975">
        <v>6</v>
      </c>
      <c r="S975">
        <v>0</v>
      </c>
      <c r="U975">
        <v>190549</v>
      </c>
      <c r="V975">
        <v>114330</v>
      </c>
      <c r="W975">
        <v>76220</v>
      </c>
      <c r="X975">
        <v>0</v>
      </c>
      <c r="Y975" t="s">
        <v>48</v>
      </c>
    </row>
    <row r="976" spans="1:25" x14ac:dyDescent="0.25">
      <c r="A976">
        <v>975</v>
      </c>
      <c r="B976">
        <v>70045</v>
      </c>
      <c r="C976">
        <v>0</v>
      </c>
      <c r="D976">
        <v>0</v>
      </c>
      <c r="E976" t="s">
        <v>541</v>
      </c>
      <c r="F976" t="s">
        <v>542</v>
      </c>
      <c r="G976">
        <v>1</v>
      </c>
      <c r="H976" s="6">
        <v>454092</v>
      </c>
      <c r="I976" s="7">
        <v>46126</v>
      </c>
      <c r="K976">
        <v>14</v>
      </c>
      <c r="L976" t="s">
        <v>40</v>
      </c>
      <c r="M976" t="s">
        <v>5</v>
      </c>
      <c r="N976" t="s">
        <v>41</v>
      </c>
      <c r="O976" t="s">
        <v>57</v>
      </c>
      <c r="P976" t="s">
        <v>2519</v>
      </c>
      <c r="Q976">
        <v>9</v>
      </c>
      <c r="R976">
        <v>5</v>
      </c>
      <c r="S976">
        <v>0</v>
      </c>
      <c r="U976">
        <v>63573</v>
      </c>
      <c r="V976">
        <v>40868</v>
      </c>
      <c r="W976">
        <v>22705</v>
      </c>
      <c r="X976">
        <v>0</v>
      </c>
      <c r="Y976" t="s">
        <v>48</v>
      </c>
    </row>
    <row r="977" spans="1:25" x14ac:dyDescent="0.25">
      <c r="A977">
        <v>976</v>
      </c>
      <c r="B977">
        <v>70039</v>
      </c>
      <c r="C977">
        <v>0</v>
      </c>
      <c r="D977">
        <v>0</v>
      </c>
      <c r="E977" t="s">
        <v>429</v>
      </c>
      <c r="F977" t="s">
        <v>430</v>
      </c>
      <c r="G977">
        <v>1</v>
      </c>
      <c r="H977" s="6">
        <v>4784154</v>
      </c>
      <c r="I977" s="7">
        <v>46126</v>
      </c>
      <c r="K977">
        <v>15</v>
      </c>
      <c r="L977" t="s">
        <v>40</v>
      </c>
      <c r="M977" t="s">
        <v>5</v>
      </c>
      <c r="N977" t="s">
        <v>41</v>
      </c>
      <c r="O977" t="s">
        <v>54</v>
      </c>
      <c r="P977" t="s">
        <v>2519</v>
      </c>
      <c r="Q977">
        <v>9</v>
      </c>
      <c r="R977">
        <v>6</v>
      </c>
      <c r="S977">
        <v>0</v>
      </c>
      <c r="U977">
        <v>717623</v>
      </c>
      <c r="V977">
        <v>430574</v>
      </c>
      <c r="W977">
        <v>287049</v>
      </c>
      <c r="X977">
        <v>0</v>
      </c>
      <c r="Y977" t="s">
        <v>48</v>
      </c>
    </row>
    <row r="978" spans="1:25" x14ac:dyDescent="0.25">
      <c r="A978">
        <v>977</v>
      </c>
      <c r="B978">
        <v>70033</v>
      </c>
      <c r="C978">
        <v>0</v>
      </c>
      <c r="D978">
        <v>0</v>
      </c>
      <c r="E978" t="s">
        <v>1349</v>
      </c>
      <c r="F978" t="s">
        <v>1350</v>
      </c>
      <c r="G978">
        <v>1</v>
      </c>
      <c r="H978" s="6">
        <v>30000000</v>
      </c>
      <c r="I978" s="7">
        <v>46125</v>
      </c>
      <c r="K978">
        <v>15</v>
      </c>
      <c r="L978" t="s">
        <v>40</v>
      </c>
      <c r="M978" t="s">
        <v>5</v>
      </c>
      <c r="N978" t="s">
        <v>41</v>
      </c>
      <c r="O978" t="s">
        <v>54</v>
      </c>
      <c r="P978" t="s">
        <v>2519</v>
      </c>
      <c r="Q978">
        <v>5</v>
      </c>
      <c r="R978">
        <v>10</v>
      </c>
      <c r="S978">
        <v>0</v>
      </c>
      <c r="U978">
        <v>4500000</v>
      </c>
      <c r="V978">
        <v>1500000</v>
      </c>
      <c r="W978">
        <v>3000000</v>
      </c>
      <c r="X978">
        <v>0</v>
      </c>
      <c r="Y978" t="s">
        <v>48</v>
      </c>
    </row>
    <row r="979" spans="1:25" x14ac:dyDescent="0.25">
      <c r="A979">
        <v>978</v>
      </c>
      <c r="B979">
        <v>70032</v>
      </c>
      <c r="C979">
        <v>0</v>
      </c>
      <c r="D979">
        <v>0</v>
      </c>
      <c r="E979" t="s">
        <v>457</v>
      </c>
      <c r="F979" t="s">
        <v>458</v>
      </c>
      <c r="G979">
        <v>1</v>
      </c>
      <c r="H979" s="6">
        <v>691200</v>
      </c>
      <c r="I979" s="7">
        <v>46125</v>
      </c>
      <c r="K979" t="s">
        <v>137</v>
      </c>
      <c r="L979" t="s">
        <v>40</v>
      </c>
      <c r="M979" t="s">
        <v>5</v>
      </c>
      <c r="N979" t="s">
        <v>41</v>
      </c>
      <c r="O979" t="s">
        <v>47</v>
      </c>
      <c r="P979" t="s">
        <v>2519</v>
      </c>
      <c r="Q979">
        <v>12.5</v>
      </c>
      <c r="R979">
        <v>0</v>
      </c>
      <c r="S979">
        <v>0</v>
      </c>
      <c r="U979">
        <v>86400</v>
      </c>
      <c r="V979">
        <v>86400</v>
      </c>
      <c r="W979">
        <v>0</v>
      </c>
      <c r="X979">
        <v>0</v>
      </c>
      <c r="Y979" t="s">
        <v>44</v>
      </c>
    </row>
    <row r="980" spans="1:25" x14ac:dyDescent="0.25">
      <c r="A980">
        <v>979</v>
      </c>
      <c r="B980">
        <v>70030</v>
      </c>
      <c r="C980">
        <v>0</v>
      </c>
      <c r="D980">
        <v>0</v>
      </c>
      <c r="E980" t="s">
        <v>1240</v>
      </c>
      <c r="F980" t="s">
        <v>1241</v>
      </c>
      <c r="G980">
        <v>1</v>
      </c>
      <c r="H980" s="6">
        <v>5416413</v>
      </c>
      <c r="I980" s="7">
        <v>46125</v>
      </c>
      <c r="K980">
        <v>7</v>
      </c>
      <c r="L980" t="s">
        <v>40</v>
      </c>
      <c r="M980" t="s">
        <v>1</v>
      </c>
      <c r="N980" t="s">
        <v>41</v>
      </c>
      <c r="O980" t="s">
        <v>87</v>
      </c>
      <c r="P980" t="s">
        <v>2519</v>
      </c>
      <c r="Q980">
        <v>7</v>
      </c>
      <c r="R980">
        <v>0</v>
      </c>
      <c r="S980">
        <v>0</v>
      </c>
      <c r="U980">
        <v>379149</v>
      </c>
      <c r="V980">
        <v>379149</v>
      </c>
      <c r="W980">
        <v>0</v>
      </c>
      <c r="X980">
        <v>0</v>
      </c>
      <c r="Y980" t="s">
        <v>390</v>
      </c>
    </row>
    <row r="981" spans="1:25" x14ac:dyDescent="0.25">
      <c r="A981">
        <v>980</v>
      </c>
      <c r="B981">
        <v>70031</v>
      </c>
      <c r="C981">
        <v>0</v>
      </c>
      <c r="D981">
        <v>0</v>
      </c>
      <c r="E981" t="s">
        <v>1319</v>
      </c>
      <c r="F981" t="s">
        <v>1320</v>
      </c>
      <c r="G981">
        <v>1</v>
      </c>
      <c r="H981" s="6">
        <v>2500000</v>
      </c>
      <c r="I981" s="7">
        <v>46125</v>
      </c>
      <c r="K981">
        <v>15</v>
      </c>
      <c r="L981" t="s">
        <v>40</v>
      </c>
      <c r="M981" t="s">
        <v>5</v>
      </c>
      <c r="N981" t="s">
        <v>41</v>
      </c>
      <c r="O981" t="s">
        <v>54</v>
      </c>
      <c r="P981" t="s">
        <v>2519</v>
      </c>
      <c r="Q981">
        <v>5</v>
      </c>
      <c r="R981">
        <v>10</v>
      </c>
      <c r="S981">
        <v>0</v>
      </c>
      <c r="U981">
        <v>375000</v>
      </c>
      <c r="V981">
        <v>125000</v>
      </c>
      <c r="W981">
        <v>250000</v>
      </c>
      <c r="X981">
        <v>0</v>
      </c>
      <c r="Y981" t="s">
        <v>48</v>
      </c>
    </row>
    <row r="982" spans="1:25" x14ac:dyDescent="0.25">
      <c r="A982">
        <v>981</v>
      </c>
      <c r="B982">
        <v>70014</v>
      </c>
      <c r="C982">
        <v>0</v>
      </c>
      <c r="D982">
        <v>0</v>
      </c>
      <c r="E982" t="s">
        <v>1190</v>
      </c>
      <c r="F982" t="s">
        <v>1191</v>
      </c>
      <c r="G982">
        <v>1</v>
      </c>
      <c r="H982" s="6">
        <v>364164</v>
      </c>
      <c r="I982" s="7">
        <v>46122</v>
      </c>
      <c r="K982">
        <v>5</v>
      </c>
      <c r="L982" t="s">
        <v>40</v>
      </c>
      <c r="M982" t="s">
        <v>9</v>
      </c>
      <c r="N982" t="s">
        <v>41</v>
      </c>
      <c r="O982" t="s">
        <v>42</v>
      </c>
      <c r="P982" t="s">
        <v>2519</v>
      </c>
      <c r="Q982">
        <v>5</v>
      </c>
      <c r="R982">
        <v>0</v>
      </c>
      <c r="S982">
        <v>0</v>
      </c>
      <c r="U982">
        <v>18208</v>
      </c>
      <c r="V982">
        <v>18208</v>
      </c>
      <c r="W982">
        <v>0</v>
      </c>
      <c r="X982">
        <v>0</v>
      </c>
      <c r="Y982" t="s">
        <v>44</v>
      </c>
    </row>
    <row r="983" spans="1:25" x14ac:dyDescent="0.25">
      <c r="A983">
        <v>982</v>
      </c>
      <c r="B983">
        <v>70013</v>
      </c>
      <c r="C983">
        <v>0</v>
      </c>
      <c r="D983">
        <v>0</v>
      </c>
      <c r="E983" t="s">
        <v>1188</v>
      </c>
      <c r="F983" t="s">
        <v>1189</v>
      </c>
      <c r="G983">
        <v>1</v>
      </c>
      <c r="H983" s="6">
        <v>1505223</v>
      </c>
      <c r="I983" s="7">
        <v>46122</v>
      </c>
      <c r="K983">
        <v>5</v>
      </c>
      <c r="L983" t="s">
        <v>40</v>
      </c>
      <c r="M983" t="s">
        <v>9</v>
      </c>
      <c r="N983" t="s">
        <v>41</v>
      </c>
      <c r="O983" t="s">
        <v>42</v>
      </c>
      <c r="P983" t="s">
        <v>2519</v>
      </c>
      <c r="Q983">
        <v>5</v>
      </c>
      <c r="R983">
        <v>0</v>
      </c>
      <c r="S983">
        <v>0</v>
      </c>
      <c r="U983">
        <v>75261</v>
      </c>
      <c r="V983">
        <v>75261</v>
      </c>
      <c r="W983">
        <v>0</v>
      </c>
      <c r="X983">
        <v>0</v>
      </c>
      <c r="Y983" t="s">
        <v>44</v>
      </c>
    </row>
    <row r="984" spans="1:25" x14ac:dyDescent="0.25">
      <c r="A984">
        <v>983</v>
      </c>
      <c r="B984">
        <v>70016</v>
      </c>
      <c r="C984">
        <v>0</v>
      </c>
      <c r="D984">
        <v>0</v>
      </c>
      <c r="E984" t="s">
        <v>1175</v>
      </c>
      <c r="F984" t="s">
        <v>1176</v>
      </c>
      <c r="G984">
        <v>1</v>
      </c>
      <c r="H984" s="6">
        <v>169951</v>
      </c>
      <c r="I984" s="7">
        <v>46122</v>
      </c>
      <c r="K984">
        <v>5</v>
      </c>
      <c r="L984" t="s">
        <v>40</v>
      </c>
      <c r="M984" t="s">
        <v>9</v>
      </c>
      <c r="N984" t="s">
        <v>41</v>
      </c>
      <c r="O984" t="s">
        <v>42</v>
      </c>
      <c r="P984" t="s">
        <v>2519</v>
      </c>
      <c r="Q984">
        <v>5</v>
      </c>
      <c r="R984">
        <v>0</v>
      </c>
      <c r="S984">
        <v>0</v>
      </c>
      <c r="U984">
        <v>8498</v>
      </c>
      <c r="V984">
        <v>8498</v>
      </c>
      <c r="W984">
        <v>0</v>
      </c>
      <c r="X984">
        <v>0</v>
      </c>
      <c r="Y984" t="s">
        <v>44</v>
      </c>
    </row>
    <row r="985" spans="1:25" x14ac:dyDescent="0.25">
      <c r="A985">
        <v>984</v>
      </c>
      <c r="B985">
        <v>70015</v>
      </c>
      <c r="C985">
        <v>0</v>
      </c>
      <c r="D985">
        <v>0</v>
      </c>
      <c r="E985" t="s">
        <v>2259</v>
      </c>
      <c r="F985" t="s">
        <v>2260</v>
      </c>
      <c r="G985">
        <v>1</v>
      </c>
      <c r="H985" s="6">
        <v>25278</v>
      </c>
      <c r="I985" s="7">
        <v>46122</v>
      </c>
      <c r="K985">
        <v>5</v>
      </c>
      <c r="L985" t="s">
        <v>40</v>
      </c>
      <c r="M985" t="s">
        <v>9</v>
      </c>
      <c r="N985" t="s">
        <v>41</v>
      </c>
      <c r="O985" t="s">
        <v>42</v>
      </c>
      <c r="P985" t="s">
        <v>2519</v>
      </c>
      <c r="Q985">
        <v>5</v>
      </c>
      <c r="R985">
        <v>0</v>
      </c>
      <c r="S985">
        <v>0</v>
      </c>
      <c r="U985">
        <v>1264</v>
      </c>
      <c r="V985">
        <v>1264</v>
      </c>
      <c r="W985">
        <v>0</v>
      </c>
      <c r="X985">
        <v>0</v>
      </c>
      <c r="Y985" t="s">
        <v>2086</v>
      </c>
    </row>
    <row r="986" spans="1:25" x14ac:dyDescent="0.25">
      <c r="A986">
        <v>985</v>
      </c>
      <c r="B986">
        <v>70018</v>
      </c>
      <c r="C986">
        <v>0</v>
      </c>
      <c r="D986">
        <v>0</v>
      </c>
      <c r="E986" t="s">
        <v>1216</v>
      </c>
      <c r="F986" t="s">
        <v>1217</v>
      </c>
      <c r="G986">
        <v>1</v>
      </c>
      <c r="H986" s="6">
        <v>1731569</v>
      </c>
      <c r="I986" s="7">
        <v>46122</v>
      </c>
      <c r="K986">
        <v>5</v>
      </c>
      <c r="L986" t="s">
        <v>40</v>
      </c>
      <c r="M986" t="s">
        <v>9</v>
      </c>
      <c r="N986" t="s">
        <v>41</v>
      </c>
      <c r="O986" t="s">
        <v>42</v>
      </c>
      <c r="P986" t="s">
        <v>2519</v>
      </c>
      <c r="Q986">
        <v>5</v>
      </c>
      <c r="R986">
        <v>0</v>
      </c>
      <c r="S986">
        <v>0</v>
      </c>
      <c r="U986">
        <v>86578</v>
      </c>
      <c r="V986">
        <v>86578</v>
      </c>
      <c r="W986">
        <v>0</v>
      </c>
      <c r="X986">
        <v>0</v>
      </c>
      <c r="Y986" t="s">
        <v>112</v>
      </c>
    </row>
    <row r="987" spans="1:25" x14ac:dyDescent="0.25">
      <c r="A987">
        <v>986</v>
      </c>
      <c r="B987">
        <v>70011</v>
      </c>
      <c r="C987">
        <v>0</v>
      </c>
      <c r="D987">
        <v>0</v>
      </c>
      <c r="E987" t="s">
        <v>2337</v>
      </c>
      <c r="F987" t="s">
        <v>2338</v>
      </c>
      <c r="G987">
        <v>1</v>
      </c>
      <c r="H987" s="6">
        <v>2257450</v>
      </c>
      <c r="I987" s="7">
        <v>46122</v>
      </c>
      <c r="K987">
        <v>7</v>
      </c>
      <c r="L987" t="s">
        <v>40</v>
      </c>
      <c r="M987" t="s">
        <v>7</v>
      </c>
      <c r="N987" t="s">
        <v>41</v>
      </c>
      <c r="O987" t="s">
        <v>64</v>
      </c>
      <c r="P987" t="s">
        <v>2519</v>
      </c>
      <c r="Q987">
        <v>7</v>
      </c>
      <c r="R987">
        <v>0</v>
      </c>
      <c r="S987">
        <v>0</v>
      </c>
      <c r="U987">
        <v>158022</v>
      </c>
      <c r="V987">
        <v>158022</v>
      </c>
      <c r="W987">
        <v>0</v>
      </c>
      <c r="X987">
        <v>0</v>
      </c>
      <c r="Y987" t="s">
        <v>2086</v>
      </c>
    </row>
    <row r="988" spans="1:25" x14ac:dyDescent="0.25">
      <c r="A988">
        <v>987</v>
      </c>
      <c r="B988">
        <v>70028</v>
      </c>
      <c r="C988">
        <v>0</v>
      </c>
      <c r="D988">
        <v>0</v>
      </c>
      <c r="E988" t="s">
        <v>1331</v>
      </c>
      <c r="F988" t="s">
        <v>1332</v>
      </c>
      <c r="G988">
        <v>1</v>
      </c>
      <c r="H988" s="6">
        <v>1543105</v>
      </c>
      <c r="I988" s="7">
        <v>46122</v>
      </c>
      <c r="K988">
        <v>8</v>
      </c>
      <c r="L988" t="s">
        <v>40</v>
      </c>
      <c r="M988" t="s">
        <v>9</v>
      </c>
      <c r="N988" t="s">
        <v>41</v>
      </c>
      <c r="O988" t="s">
        <v>42</v>
      </c>
      <c r="P988" t="s">
        <v>2519</v>
      </c>
      <c r="Q988">
        <v>8</v>
      </c>
      <c r="R988">
        <v>0</v>
      </c>
      <c r="S988">
        <v>0</v>
      </c>
      <c r="U988">
        <v>123448</v>
      </c>
      <c r="V988">
        <v>123448</v>
      </c>
      <c r="W988">
        <v>0</v>
      </c>
      <c r="X988">
        <v>0</v>
      </c>
      <c r="Y988" t="s">
        <v>109</v>
      </c>
    </row>
    <row r="989" spans="1:25" x14ac:dyDescent="0.25">
      <c r="A989">
        <v>988</v>
      </c>
      <c r="B989">
        <v>70017</v>
      </c>
      <c r="C989">
        <v>0</v>
      </c>
      <c r="D989">
        <v>0</v>
      </c>
      <c r="E989" t="s">
        <v>1196</v>
      </c>
      <c r="F989" t="s">
        <v>1197</v>
      </c>
      <c r="G989">
        <v>1</v>
      </c>
      <c r="H989" s="6">
        <v>6421387</v>
      </c>
      <c r="I989" s="7">
        <v>46122</v>
      </c>
      <c r="K989">
        <v>5</v>
      </c>
      <c r="L989" t="s">
        <v>40</v>
      </c>
      <c r="M989" t="s">
        <v>9</v>
      </c>
      <c r="N989" t="s">
        <v>41</v>
      </c>
      <c r="O989" t="s">
        <v>42</v>
      </c>
      <c r="P989" t="s">
        <v>2519</v>
      </c>
      <c r="Q989">
        <v>5</v>
      </c>
      <c r="R989">
        <v>0</v>
      </c>
      <c r="S989">
        <v>0</v>
      </c>
      <c r="U989">
        <v>321069</v>
      </c>
      <c r="V989">
        <v>321069</v>
      </c>
      <c r="W989">
        <v>0</v>
      </c>
      <c r="X989">
        <v>0</v>
      </c>
      <c r="Y989" t="s">
        <v>112</v>
      </c>
    </row>
    <row r="990" spans="1:25" x14ac:dyDescent="0.25">
      <c r="A990">
        <v>989</v>
      </c>
      <c r="B990">
        <v>70010</v>
      </c>
      <c r="C990">
        <v>0</v>
      </c>
      <c r="D990">
        <v>0</v>
      </c>
      <c r="E990" t="s">
        <v>2335</v>
      </c>
      <c r="F990" t="s">
        <v>2336</v>
      </c>
      <c r="G990">
        <v>1</v>
      </c>
      <c r="H990" s="6">
        <v>3346476</v>
      </c>
      <c r="I990" s="7">
        <v>46122</v>
      </c>
      <c r="K990">
        <v>7</v>
      </c>
      <c r="L990" t="s">
        <v>40</v>
      </c>
      <c r="M990" t="s">
        <v>7</v>
      </c>
      <c r="N990" t="s">
        <v>41</v>
      </c>
      <c r="O990" t="s">
        <v>64</v>
      </c>
      <c r="P990" t="s">
        <v>2519</v>
      </c>
      <c r="Q990">
        <v>7</v>
      </c>
      <c r="R990">
        <v>0</v>
      </c>
      <c r="S990">
        <v>0</v>
      </c>
      <c r="U990">
        <v>234253</v>
      </c>
      <c r="V990">
        <v>234253</v>
      </c>
      <c r="W990">
        <v>0</v>
      </c>
      <c r="X990">
        <v>0</v>
      </c>
      <c r="Y990" t="s">
        <v>2086</v>
      </c>
    </row>
    <row r="991" spans="1:25" x14ac:dyDescent="0.25">
      <c r="A991">
        <v>990</v>
      </c>
      <c r="B991">
        <v>70029</v>
      </c>
      <c r="C991">
        <v>0</v>
      </c>
      <c r="D991">
        <v>0</v>
      </c>
      <c r="E991" t="s">
        <v>1343</v>
      </c>
      <c r="F991" t="s">
        <v>1344</v>
      </c>
      <c r="G991">
        <v>1</v>
      </c>
      <c r="H991" s="6">
        <v>1190064</v>
      </c>
      <c r="I991" s="7">
        <v>46122</v>
      </c>
      <c r="K991">
        <v>8</v>
      </c>
      <c r="L991" t="s">
        <v>40</v>
      </c>
      <c r="M991" t="s">
        <v>9</v>
      </c>
      <c r="N991" t="s">
        <v>41</v>
      </c>
      <c r="O991" t="s">
        <v>42</v>
      </c>
      <c r="P991" t="s">
        <v>2519</v>
      </c>
      <c r="Q991">
        <v>8</v>
      </c>
      <c r="R991">
        <v>0</v>
      </c>
      <c r="S991">
        <v>0</v>
      </c>
      <c r="U991">
        <v>95205</v>
      </c>
      <c r="V991">
        <v>95205</v>
      </c>
      <c r="W991">
        <v>0</v>
      </c>
      <c r="X991">
        <v>0</v>
      </c>
      <c r="Y991" t="s">
        <v>109</v>
      </c>
    </row>
    <row r="992" spans="1:25" x14ac:dyDescent="0.25">
      <c r="A992">
        <v>991</v>
      </c>
      <c r="B992">
        <v>70009</v>
      </c>
      <c r="C992">
        <v>0</v>
      </c>
      <c r="D992">
        <v>0</v>
      </c>
      <c r="E992" t="s">
        <v>2333</v>
      </c>
      <c r="F992" t="s">
        <v>2334</v>
      </c>
      <c r="G992">
        <v>1</v>
      </c>
      <c r="H992" s="6">
        <v>1594387</v>
      </c>
      <c r="I992" s="7">
        <v>46122</v>
      </c>
      <c r="K992">
        <v>7</v>
      </c>
      <c r="L992" t="s">
        <v>40</v>
      </c>
      <c r="M992" t="s">
        <v>7</v>
      </c>
      <c r="N992" t="s">
        <v>41</v>
      </c>
      <c r="O992" t="s">
        <v>64</v>
      </c>
      <c r="P992" t="s">
        <v>2519</v>
      </c>
      <c r="Q992">
        <v>7</v>
      </c>
      <c r="R992">
        <v>0</v>
      </c>
      <c r="S992">
        <v>0</v>
      </c>
      <c r="U992">
        <v>111607</v>
      </c>
      <c r="V992">
        <v>111607</v>
      </c>
      <c r="W992">
        <v>0</v>
      </c>
      <c r="X992">
        <v>0</v>
      </c>
      <c r="Y992" t="s">
        <v>2086</v>
      </c>
    </row>
    <row r="993" spans="1:25" x14ac:dyDescent="0.25">
      <c r="A993">
        <v>992</v>
      </c>
      <c r="B993">
        <v>69960</v>
      </c>
      <c r="C993">
        <v>0</v>
      </c>
      <c r="D993">
        <v>0</v>
      </c>
      <c r="E993" t="s">
        <v>1422</v>
      </c>
      <c r="F993" t="s">
        <v>1423</v>
      </c>
      <c r="G993">
        <v>1</v>
      </c>
      <c r="H993" s="6">
        <v>3172786</v>
      </c>
      <c r="I993" s="7">
        <v>46122</v>
      </c>
      <c r="K993">
        <v>6</v>
      </c>
      <c r="L993" t="s">
        <v>40</v>
      </c>
      <c r="M993" t="s">
        <v>5</v>
      </c>
      <c r="N993" t="s">
        <v>41</v>
      </c>
      <c r="O993" t="s">
        <v>47</v>
      </c>
      <c r="P993" t="s">
        <v>2519</v>
      </c>
      <c r="Q993">
        <v>6</v>
      </c>
      <c r="R993">
        <v>0</v>
      </c>
      <c r="S993">
        <v>0</v>
      </c>
      <c r="U993">
        <v>190367</v>
      </c>
      <c r="V993">
        <v>190367</v>
      </c>
      <c r="W993">
        <v>0</v>
      </c>
      <c r="X993">
        <v>0</v>
      </c>
      <c r="Y993" t="s">
        <v>81</v>
      </c>
    </row>
    <row r="994" spans="1:25" x14ac:dyDescent="0.25">
      <c r="A994">
        <v>993</v>
      </c>
      <c r="B994">
        <v>70012</v>
      </c>
      <c r="C994">
        <v>0</v>
      </c>
      <c r="D994">
        <v>0</v>
      </c>
      <c r="E994" t="s">
        <v>1355</v>
      </c>
      <c r="F994" t="s">
        <v>1356</v>
      </c>
      <c r="G994">
        <v>1</v>
      </c>
      <c r="H994" s="6">
        <v>4312171</v>
      </c>
      <c r="I994" s="7">
        <v>46122</v>
      </c>
      <c r="K994">
        <v>15</v>
      </c>
      <c r="L994" t="s">
        <v>40</v>
      </c>
      <c r="M994" t="s">
        <v>5</v>
      </c>
      <c r="N994" t="s">
        <v>41</v>
      </c>
      <c r="O994" t="s">
        <v>57</v>
      </c>
      <c r="P994" t="s">
        <v>2519</v>
      </c>
      <c r="Q994">
        <v>8</v>
      </c>
      <c r="R994">
        <v>7</v>
      </c>
      <c r="S994">
        <v>0</v>
      </c>
      <c r="U994">
        <v>646826</v>
      </c>
      <c r="V994">
        <v>344974</v>
      </c>
      <c r="W994">
        <v>301852</v>
      </c>
      <c r="X994">
        <v>0</v>
      </c>
      <c r="Y994" t="s">
        <v>48</v>
      </c>
    </row>
    <row r="995" spans="1:25" x14ac:dyDescent="0.25">
      <c r="A995">
        <v>994</v>
      </c>
      <c r="B995">
        <v>70019</v>
      </c>
      <c r="C995">
        <v>0</v>
      </c>
      <c r="D995">
        <v>0</v>
      </c>
      <c r="E995" t="s">
        <v>1272</v>
      </c>
      <c r="F995" t="s">
        <v>1273</v>
      </c>
      <c r="G995">
        <v>1</v>
      </c>
      <c r="H995" s="6">
        <v>2061839</v>
      </c>
      <c r="I995" s="7">
        <v>46122</v>
      </c>
      <c r="K995">
        <v>5</v>
      </c>
      <c r="L995" t="s">
        <v>40</v>
      </c>
      <c r="M995" t="s">
        <v>9</v>
      </c>
      <c r="N995" t="s">
        <v>41</v>
      </c>
      <c r="O995" t="s">
        <v>42</v>
      </c>
      <c r="P995" t="s">
        <v>2519</v>
      </c>
      <c r="Q995">
        <v>5</v>
      </c>
      <c r="R995">
        <v>0</v>
      </c>
      <c r="S995">
        <v>0</v>
      </c>
      <c r="U995">
        <v>103092</v>
      </c>
      <c r="V995">
        <v>103092</v>
      </c>
      <c r="W995">
        <v>0</v>
      </c>
      <c r="X995">
        <v>0</v>
      </c>
      <c r="Y995" t="s">
        <v>44</v>
      </c>
    </row>
    <row r="996" spans="1:25" x14ac:dyDescent="0.25">
      <c r="A996">
        <v>995</v>
      </c>
      <c r="B996">
        <v>70023</v>
      </c>
      <c r="C996">
        <v>0</v>
      </c>
      <c r="D996">
        <v>0</v>
      </c>
      <c r="E996" t="s">
        <v>475</v>
      </c>
      <c r="F996" t="s">
        <v>476</v>
      </c>
      <c r="G996">
        <v>1</v>
      </c>
      <c r="H996" s="6">
        <v>10565622</v>
      </c>
      <c r="I996" s="7">
        <v>46122</v>
      </c>
      <c r="K996">
        <v>15</v>
      </c>
      <c r="L996" t="s">
        <v>40</v>
      </c>
      <c r="M996" t="s">
        <v>1</v>
      </c>
      <c r="N996" t="s">
        <v>41</v>
      </c>
      <c r="O996" t="s">
        <v>87</v>
      </c>
      <c r="P996" t="s">
        <v>2519</v>
      </c>
      <c r="Q996">
        <v>7</v>
      </c>
      <c r="R996">
        <v>8</v>
      </c>
      <c r="S996">
        <v>0</v>
      </c>
      <c r="U996">
        <v>1584843</v>
      </c>
      <c r="V996">
        <v>739594</v>
      </c>
      <c r="W996">
        <v>845250</v>
      </c>
      <c r="X996">
        <v>0</v>
      </c>
      <c r="Y996" t="s">
        <v>44</v>
      </c>
    </row>
    <row r="997" spans="1:25" x14ac:dyDescent="0.25">
      <c r="A997">
        <v>996</v>
      </c>
      <c r="B997">
        <v>70022</v>
      </c>
      <c r="C997">
        <v>0</v>
      </c>
      <c r="D997">
        <v>0</v>
      </c>
      <c r="E997" t="s">
        <v>1250</v>
      </c>
      <c r="F997" t="s">
        <v>1251</v>
      </c>
      <c r="G997">
        <v>1</v>
      </c>
      <c r="H997" s="6">
        <v>2006352</v>
      </c>
      <c r="I997" s="7">
        <v>46122</v>
      </c>
      <c r="K997">
        <v>5</v>
      </c>
      <c r="L997" t="s">
        <v>40</v>
      </c>
      <c r="M997" t="s">
        <v>9</v>
      </c>
      <c r="N997" t="s">
        <v>41</v>
      </c>
      <c r="O997" t="s">
        <v>42</v>
      </c>
      <c r="P997" t="s">
        <v>2519</v>
      </c>
      <c r="Q997">
        <v>5</v>
      </c>
      <c r="R997">
        <v>0</v>
      </c>
      <c r="S997">
        <v>0</v>
      </c>
      <c r="U997">
        <v>100318</v>
      </c>
      <c r="V997">
        <v>100318</v>
      </c>
      <c r="W997">
        <v>0</v>
      </c>
      <c r="X997">
        <v>0</v>
      </c>
      <c r="Y997" t="s">
        <v>44</v>
      </c>
    </row>
    <row r="998" spans="1:25" x14ac:dyDescent="0.25">
      <c r="A998">
        <v>997</v>
      </c>
      <c r="B998">
        <v>70020</v>
      </c>
      <c r="C998">
        <v>0</v>
      </c>
      <c r="D998">
        <v>0</v>
      </c>
      <c r="E998" t="s">
        <v>1276</v>
      </c>
      <c r="F998" t="s">
        <v>1277</v>
      </c>
      <c r="G998">
        <v>1</v>
      </c>
      <c r="H998" s="6">
        <v>4251556</v>
      </c>
      <c r="I998" s="7">
        <v>46122</v>
      </c>
      <c r="K998">
        <v>5</v>
      </c>
      <c r="L998" t="s">
        <v>40</v>
      </c>
      <c r="M998" t="s">
        <v>9</v>
      </c>
      <c r="N998" t="s">
        <v>41</v>
      </c>
      <c r="O998" t="s">
        <v>42</v>
      </c>
      <c r="P998" t="s">
        <v>2519</v>
      </c>
      <c r="Q998">
        <v>5</v>
      </c>
      <c r="R998">
        <v>0</v>
      </c>
      <c r="S998">
        <v>0</v>
      </c>
      <c r="U998">
        <v>212578</v>
      </c>
      <c r="V998">
        <v>212578</v>
      </c>
      <c r="W998">
        <v>0</v>
      </c>
      <c r="X998">
        <v>0</v>
      </c>
      <c r="Y998" t="s">
        <v>44</v>
      </c>
    </row>
    <row r="999" spans="1:25" x14ac:dyDescent="0.25">
      <c r="A999">
        <v>998</v>
      </c>
      <c r="B999">
        <v>70021</v>
      </c>
      <c r="C999">
        <v>0</v>
      </c>
      <c r="D999">
        <v>0</v>
      </c>
      <c r="E999" t="s">
        <v>1278</v>
      </c>
      <c r="F999" t="s">
        <v>1279</v>
      </c>
      <c r="G999">
        <v>1</v>
      </c>
      <c r="H999" s="6">
        <v>1388444</v>
      </c>
      <c r="I999" s="7">
        <v>46122</v>
      </c>
      <c r="K999">
        <v>5</v>
      </c>
      <c r="L999" t="s">
        <v>40</v>
      </c>
      <c r="M999" t="s">
        <v>9</v>
      </c>
      <c r="N999" t="s">
        <v>41</v>
      </c>
      <c r="O999" t="s">
        <v>42</v>
      </c>
      <c r="P999" t="s">
        <v>2519</v>
      </c>
      <c r="Q999">
        <v>5</v>
      </c>
      <c r="R999">
        <v>0</v>
      </c>
      <c r="S999">
        <v>0</v>
      </c>
      <c r="U999">
        <v>69422</v>
      </c>
      <c r="V999">
        <v>69422</v>
      </c>
      <c r="W999">
        <v>0</v>
      </c>
      <c r="X999">
        <v>0</v>
      </c>
      <c r="Y999" t="s">
        <v>44</v>
      </c>
    </row>
    <row r="1000" spans="1:25" x14ac:dyDescent="0.25">
      <c r="A1000">
        <v>999</v>
      </c>
      <c r="B1000">
        <v>70008</v>
      </c>
      <c r="C1000">
        <v>0</v>
      </c>
      <c r="D1000">
        <v>0</v>
      </c>
      <c r="E1000" t="s">
        <v>1788</v>
      </c>
      <c r="F1000" t="s">
        <v>1789</v>
      </c>
      <c r="G1000">
        <v>1</v>
      </c>
      <c r="H1000" s="6">
        <v>500000</v>
      </c>
      <c r="I1000" s="7">
        <v>46122</v>
      </c>
      <c r="K1000">
        <v>15</v>
      </c>
      <c r="L1000" t="s">
        <v>40</v>
      </c>
      <c r="M1000" t="s">
        <v>5</v>
      </c>
      <c r="N1000" t="s">
        <v>41</v>
      </c>
      <c r="O1000" t="s">
        <v>77</v>
      </c>
      <c r="P1000" t="s">
        <v>2519</v>
      </c>
      <c r="Q1000">
        <v>7</v>
      </c>
      <c r="R1000">
        <v>8</v>
      </c>
      <c r="S1000">
        <v>0</v>
      </c>
      <c r="U1000">
        <v>75000</v>
      </c>
      <c r="V1000">
        <v>35000</v>
      </c>
      <c r="W1000">
        <v>40000</v>
      </c>
      <c r="X1000">
        <v>0</v>
      </c>
      <c r="Y1000" t="s">
        <v>48</v>
      </c>
    </row>
    <row r="1001" spans="1:25" x14ac:dyDescent="0.25">
      <c r="A1001">
        <v>1000</v>
      </c>
      <c r="B1001">
        <v>70024</v>
      </c>
      <c r="C1001">
        <v>0</v>
      </c>
      <c r="D1001">
        <v>0</v>
      </c>
      <c r="E1001" t="s">
        <v>1254</v>
      </c>
      <c r="F1001" t="s">
        <v>1255</v>
      </c>
      <c r="G1001">
        <v>1</v>
      </c>
      <c r="H1001" s="6">
        <v>1554461</v>
      </c>
      <c r="I1001" s="7">
        <v>46122</v>
      </c>
      <c r="K1001">
        <v>5</v>
      </c>
      <c r="L1001" t="s">
        <v>40</v>
      </c>
      <c r="M1001" t="s">
        <v>9</v>
      </c>
      <c r="N1001" t="s">
        <v>41</v>
      </c>
      <c r="O1001" t="s">
        <v>42</v>
      </c>
      <c r="P1001" t="s">
        <v>2519</v>
      </c>
      <c r="Q1001">
        <v>5</v>
      </c>
      <c r="R1001">
        <v>0</v>
      </c>
      <c r="S1001">
        <v>0</v>
      </c>
      <c r="U1001">
        <v>77723</v>
      </c>
      <c r="V1001">
        <v>77723</v>
      </c>
      <c r="W1001">
        <v>0</v>
      </c>
      <c r="X1001">
        <v>0</v>
      </c>
      <c r="Y1001" t="s">
        <v>44</v>
      </c>
    </row>
    <row r="1002" spans="1:25" x14ac:dyDescent="0.25">
      <c r="A1002">
        <v>1001</v>
      </c>
      <c r="B1002">
        <v>70027</v>
      </c>
      <c r="C1002">
        <v>0</v>
      </c>
      <c r="D1002">
        <v>0</v>
      </c>
      <c r="E1002" t="s">
        <v>1260</v>
      </c>
      <c r="F1002" t="s">
        <v>1261</v>
      </c>
      <c r="G1002">
        <v>1</v>
      </c>
      <c r="H1002" s="6">
        <v>1969684</v>
      </c>
      <c r="I1002" s="7">
        <v>46122</v>
      </c>
      <c r="K1002">
        <v>5</v>
      </c>
      <c r="L1002" t="s">
        <v>40</v>
      </c>
      <c r="M1002" t="s">
        <v>9</v>
      </c>
      <c r="N1002" t="s">
        <v>41</v>
      </c>
      <c r="O1002" t="s">
        <v>42</v>
      </c>
      <c r="P1002" t="s">
        <v>2519</v>
      </c>
      <c r="Q1002">
        <v>5</v>
      </c>
      <c r="R1002">
        <v>0</v>
      </c>
      <c r="S1002">
        <v>0</v>
      </c>
      <c r="U1002">
        <v>98484</v>
      </c>
      <c r="V1002">
        <v>98484</v>
      </c>
      <c r="W1002">
        <v>0</v>
      </c>
      <c r="X1002">
        <v>0</v>
      </c>
      <c r="Y1002" t="s">
        <v>44</v>
      </c>
    </row>
    <row r="1003" spans="1:25" x14ac:dyDescent="0.25">
      <c r="A1003">
        <v>1002</v>
      </c>
      <c r="B1003">
        <v>70025</v>
      </c>
      <c r="C1003">
        <v>0</v>
      </c>
      <c r="D1003">
        <v>0</v>
      </c>
      <c r="E1003" t="s">
        <v>1256</v>
      </c>
      <c r="F1003" t="s">
        <v>1257</v>
      </c>
      <c r="G1003">
        <v>1</v>
      </c>
      <c r="H1003" s="6">
        <v>2129921</v>
      </c>
      <c r="I1003" s="7">
        <v>46122</v>
      </c>
      <c r="K1003">
        <v>5</v>
      </c>
      <c r="L1003" t="s">
        <v>40</v>
      </c>
      <c r="M1003" t="s">
        <v>9</v>
      </c>
      <c r="N1003" t="s">
        <v>41</v>
      </c>
      <c r="O1003" t="s">
        <v>42</v>
      </c>
      <c r="P1003" t="s">
        <v>2519</v>
      </c>
      <c r="Q1003">
        <v>5</v>
      </c>
      <c r="R1003">
        <v>0</v>
      </c>
      <c r="S1003">
        <v>0</v>
      </c>
      <c r="U1003">
        <v>106496</v>
      </c>
      <c r="V1003">
        <v>106496</v>
      </c>
      <c r="W1003">
        <v>0</v>
      </c>
      <c r="X1003">
        <v>0</v>
      </c>
      <c r="Y1003" t="s">
        <v>44</v>
      </c>
    </row>
    <row r="1004" spans="1:25" x14ac:dyDescent="0.25">
      <c r="A1004">
        <v>1003</v>
      </c>
      <c r="B1004">
        <v>70026</v>
      </c>
      <c r="C1004">
        <v>0</v>
      </c>
      <c r="D1004">
        <v>0</v>
      </c>
      <c r="E1004" t="s">
        <v>1258</v>
      </c>
      <c r="F1004" t="s">
        <v>1259</v>
      </c>
      <c r="G1004">
        <v>1</v>
      </c>
      <c r="H1004" s="6">
        <v>2006352</v>
      </c>
      <c r="I1004" s="7">
        <v>46122</v>
      </c>
      <c r="K1004">
        <v>5</v>
      </c>
      <c r="L1004" t="s">
        <v>40</v>
      </c>
      <c r="M1004" t="s">
        <v>9</v>
      </c>
      <c r="N1004" t="s">
        <v>41</v>
      </c>
      <c r="O1004" t="s">
        <v>42</v>
      </c>
      <c r="P1004" t="s">
        <v>2519</v>
      </c>
      <c r="Q1004">
        <v>5</v>
      </c>
      <c r="R1004">
        <v>0</v>
      </c>
      <c r="S1004">
        <v>0</v>
      </c>
      <c r="U1004">
        <v>100318</v>
      </c>
      <c r="V1004">
        <v>100318</v>
      </c>
      <c r="W1004">
        <v>0</v>
      </c>
      <c r="X1004">
        <v>0</v>
      </c>
      <c r="Y1004" t="s">
        <v>44</v>
      </c>
    </row>
    <row r="1005" spans="1:25" x14ac:dyDescent="0.25">
      <c r="A1005">
        <v>1004</v>
      </c>
      <c r="B1005">
        <v>70001</v>
      </c>
      <c r="C1005">
        <v>0</v>
      </c>
      <c r="D1005">
        <v>0</v>
      </c>
      <c r="E1005" t="s">
        <v>1054</v>
      </c>
      <c r="F1005" t="s">
        <v>1055</v>
      </c>
      <c r="G1005">
        <v>1</v>
      </c>
      <c r="H1005" s="6">
        <v>1275572</v>
      </c>
      <c r="I1005" s="7">
        <v>46121</v>
      </c>
      <c r="K1005">
        <v>8</v>
      </c>
      <c r="L1005" t="s">
        <v>40</v>
      </c>
      <c r="M1005" t="s">
        <v>9</v>
      </c>
      <c r="N1005" t="s">
        <v>41</v>
      </c>
      <c r="O1005" t="s">
        <v>42</v>
      </c>
      <c r="P1005" t="s">
        <v>2519</v>
      </c>
      <c r="Q1005">
        <v>8</v>
      </c>
      <c r="R1005">
        <v>0</v>
      </c>
      <c r="S1005">
        <v>0</v>
      </c>
      <c r="U1005">
        <v>102046</v>
      </c>
      <c r="V1005">
        <v>102046</v>
      </c>
      <c r="W1005">
        <v>0</v>
      </c>
      <c r="X1005">
        <v>0</v>
      </c>
      <c r="Y1005" t="s">
        <v>67</v>
      </c>
    </row>
    <row r="1006" spans="1:25" x14ac:dyDescent="0.25">
      <c r="A1006">
        <v>1005</v>
      </c>
      <c r="B1006">
        <v>70003</v>
      </c>
      <c r="C1006">
        <v>0</v>
      </c>
      <c r="D1006">
        <v>0</v>
      </c>
      <c r="E1006" t="s">
        <v>1054</v>
      </c>
      <c r="F1006" t="s">
        <v>1055</v>
      </c>
      <c r="G1006">
        <v>1</v>
      </c>
      <c r="H1006" s="6">
        <v>10095524</v>
      </c>
      <c r="I1006" s="7">
        <v>46121</v>
      </c>
      <c r="K1006">
        <v>8</v>
      </c>
      <c r="L1006" t="s">
        <v>40</v>
      </c>
      <c r="M1006" t="s">
        <v>9</v>
      </c>
      <c r="N1006" t="s">
        <v>41</v>
      </c>
      <c r="O1006" t="s">
        <v>42</v>
      </c>
      <c r="P1006" t="s">
        <v>2519</v>
      </c>
      <c r="Q1006">
        <v>8</v>
      </c>
      <c r="R1006">
        <v>0</v>
      </c>
      <c r="S1006">
        <v>0</v>
      </c>
      <c r="U1006">
        <v>807642</v>
      </c>
      <c r="V1006">
        <v>807642</v>
      </c>
      <c r="W1006">
        <v>0</v>
      </c>
      <c r="X1006">
        <v>0</v>
      </c>
      <c r="Y1006" t="s">
        <v>67</v>
      </c>
    </row>
    <row r="1007" spans="1:25" x14ac:dyDescent="0.25">
      <c r="A1007">
        <v>1006</v>
      </c>
      <c r="B1007">
        <v>70002</v>
      </c>
      <c r="C1007">
        <v>0</v>
      </c>
      <c r="D1007">
        <v>0</v>
      </c>
      <c r="E1007" t="s">
        <v>2157</v>
      </c>
      <c r="F1007" t="s">
        <v>2158</v>
      </c>
      <c r="G1007">
        <v>1</v>
      </c>
      <c r="H1007" s="6">
        <v>1400000</v>
      </c>
      <c r="I1007" s="7">
        <v>46121</v>
      </c>
      <c r="K1007">
        <v>10</v>
      </c>
      <c r="L1007" t="s">
        <v>40</v>
      </c>
      <c r="M1007" t="s">
        <v>9</v>
      </c>
      <c r="N1007" t="s">
        <v>41</v>
      </c>
      <c r="O1007" t="s">
        <v>42</v>
      </c>
      <c r="P1007" t="s">
        <v>2519</v>
      </c>
      <c r="Q1007">
        <v>10</v>
      </c>
      <c r="R1007">
        <v>0</v>
      </c>
      <c r="S1007">
        <v>0</v>
      </c>
      <c r="U1007">
        <v>140000</v>
      </c>
      <c r="V1007">
        <v>140000</v>
      </c>
      <c r="W1007">
        <v>0</v>
      </c>
      <c r="X1007">
        <v>0</v>
      </c>
      <c r="Y1007" t="s">
        <v>2086</v>
      </c>
    </row>
    <row r="1008" spans="1:25" x14ac:dyDescent="0.25">
      <c r="A1008">
        <v>1007</v>
      </c>
      <c r="B1008">
        <v>69999</v>
      </c>
      <c r="C1008">
        <v>0</v>
      </c>
      <c r="D1008">
        <v>0</v>
      </c>
      <c r="E1008" t="s">
        <v>1702</v>
      </c>
      <c r="F1008" t="s">
        <v>1703</v>
      </c>
      <c r="G1008">
        <v>1</v>
      </c>
      <c r="H1008" s="6">
        <v>15000000</v>
      </c>
      <c r="I1008" s="7">
        <v>46121</v>
      </c>
      <c r="K1008">
        <v>15</v>
      </c>
      <c r="L1008" t="s">
        <v>40</v>
      </c>
      <c r="M1008" t="s">
        <v>5</v>
      </c>
      <c r="N1008" t="s">
        <v>41</v>
      </c>
      <c r="O1008" t="s">
        <v>47</v>
      </c>
      <c r="P1008" t="s">
        <v>2519</v>
      </c>
      <c r="Q1008">
        <v>5</v>
      </c>
      <c r="R1008">
        <v>10</v>
      </c>
      <c r="S1008">
        <v>0</v>
      </c>
      <c r="U1008">
        <v>2250000</v>
      </c>
      <c r="V1008">
        <v>750000</v>
      </c>
      <c r="W1008">
        <v>1500000</v>
      </c>
      <c r="X1008">
        <v>0</v>
      </c>
      <c r="Y1008" t="s">
        <v>48</v>
      </c>
    </row>
    <row r="1009" spans="1:25" x14ac:dyDescent="0.25">
      <c r="A1009">
        <v>1008</v>
      </c>
      <c r="B1009">
        <v>69998</v>
      </c>
      <c r="C1009">
        <v>0</v>
      </c>
      <c r="D1009">
        <v>0</v>
      </c>
      <c r="E1009" t="s">
        <v>1880</v>
      </c>
      <c r="F1009" t="s">
        <v>1881</v>
      </c>
      <c r="G1009">
        <v>1</v>
      </c>
      <c r="H1009" s="6">
        <v>127931809</v>
      </c>
      <c r="I1009" s="7">
        <v>46121</v>
      </c>
      <c r="K1009">
        <v>15</v>
      </c>
      <c r="L1009" t="s">
        <v>40</v>
      </c>
      <c r="M1009" t="s">
        <v>5</v>
      </c>
      <c r="N1009" t="s">
        <v>41</v>
      </c>
      <c r="O1009" t="s">
        <v>77</v>
      </c>
      <c r="P1009" t="s">
        <v>2519</v>
      </c>
      <c r="Q1009">
        <v>9</v>
      </c>
      <c r="R1009">
        <v>6</v>
      </c>
      <c r="S1009">
        <v>0</v>
      </c>
      <c r="U1009">
        <v>19189771</v>
      </c>
      <c r="V1009">
        <v>11513863</v>
      </c>
      <c r="W1009">
        <v>7675909</v>
      </c>
      <c r="X1009">
        <v>0</v>
      </c>
      <c r="Y1009" t="s">
        <v>48</v>
      </c>
    </row>
    <row r="1010" spans="1:25" x14ac:dyDescent="0.25">
      <c r="A1010">
        <v>1009</v>
      </c>
      <c r="B1010">
        <v>70004</v>
      </c>
      <c r="C1010">
        <v>0</v>
      </c>
      <c r="D1010">
        <v>0</v>
      </c>
      <c r="E1010" t="s">
        <v>2607</v>
      </c>
      <c r="F1010" t="s">
        <v>2608</v>
      </c>
      <c r="G1010">
        <v>1</v>
      </c>
      <c r="H1010" s="6">
        <v>7000000</v>
      </c>
      <c r="I1010" s="7">
        <v>46121</v>
      </c>
      <c r="K1010">
        <v>15</v>
      </c>
      <c r="L1010" t="s">
        <v>40</v>
      </c>
      <c r="M1010" t="s">
        <v>1</v>
      </c>
      <c r="N1010" t="s">
        <v>41</v>
      </c>
      <c r="O1010" t="s">
        <v>87</v>
      </c>
      <c r="P1010" t="s">
        <v>2519</v>
      </c>
      <c r="Q1010">
        <v>7</v>
      </c>
      <c r="R1010">
        <v>8</v>
      </c>
      <c r="S1010">
        <v>0</v>
      </c>
      <c r="U1010">
        <v>1050000</v>
      </c>
      <c r="V1010">
        <v>490000</v>
      </c>
      <c r="W1010">
        <v>560000</v>
      </c>
      <c r="X1010">
        <v>0</v>
      </c>
      <c r="Y1010" t="s">
        <v>2520</v>
      </c>
    </row>
    <row r="1011" spans="1:25" x14ac:dyDescent="0.25">
      <c r="A1011">
        <v>1010</v>
      </c>
      <c r="B1011">
        <v>70005</v>
      </c>
      <c r="C1011">
        <v>0</v>
      </c>
      <c r="D1011">
        <v>0</v>
      </c>
      <c r="E1011" t="s">
        <v>2607</v>
      </c>
      <c r="F1011" t="s">
        <v>2608</v>
      </c>
      <c r="G1011">
        <v>1</v>
      </c>
      <c r="H1011" s="6">
        <v>7000000</v>
      </c>
      <c r="I1011" s="7">
        <v>46121</v>
      </c>
      <c r="K1011">
        <v>15</v>
      </c>
      <c r="L1011" t="s">
        <v>40</v>
      </c>
      <c r="M1011" t="s">
        <v>1</v>
      </c>
      <c r="N1011" t="s">
        <v>41</v>
      </c>
      <c r="O1011" t="s">
        <v>87</v>
      </c>
      <c r="P1011" t="s">
        <v>2519</v>
      </c>
      <c r="Q1011">
        <v>7</v>
      </c>
      <c r="R1011">
        <v>8</v>
      </c>
      <c r="S1011">
        <v>0</v>
      </c>
      <c r="U1011">
        <v>1050000</v>
      </c>
      <c r="V1011">
        <v>490000</v>
      </c>
      <c r="W1011">
        <v>560000</v>
      </c>
      <c r="X1011">
        <v>0</v>
      </c>
      <c r="Y1011" t="s">
        <v>2520</v>
      </c>
    </row>
    <row r="1012" spans="1:25" x14ac:dyDescent="0.25">
      <c r="A1012">
        <v>1011</v>
      </c>
      <c r="B1012">
        <v>70006</v>
      </c>
      <c r="C1012">
        <v>0</v>
      </c>
      <c r="D1012">
        <v>0</v>
      </c>
      <c r="E1012" t="s">
        <v>2607</v>
      </c>
      <c r="F1012" t="s">
        <v>2608</v>
      </c>
      <c r="G1012">
        <v>1</v>
      </c>
      <c r="H1012" s="6">
        <v>6500000</v>
      </c>
      <c r="I1012" s="7">
        <v>46121</v>
      </c>
      <c r="K1012">
        <v>15</v>
      </c>
      <c r="L1012" t="s">
        <v>40</v>
      </c>
      <c r="M1012" t="s">
        <v>1</v>
      </c>
      <c r="N1012" t="s">
        <v>41</v>
      </c>
      <c r="O1012" t="s">
        <v>87</v>
      </c>
      <c r="P1012" t="s">
        <v>2519</v>
      </c>
      <c r="Q1012">
        <v>7</v>
      </c>
      <c r="R1012">
        <v>8</v>
      </c>
      <c r="S1012">
        <v>0</v>
      </c>
      <c r="U1012">
        <v>975000</v>
      </c>
      <c r="V1012">
        <v>455000</v>
      </c>
      <c r="W1012">
        <v>520000</v>
      </c>
      <c r="X1012">
        <v>0</v>
      </c>
      <c r="Y1012" t="s">
        <v>2520</v>
      </c>
    </row>
    <row r="1013" spans="1:25" x14ac:dyDescent="0.25">
      <c r="A1013">
        <v>1012</v>
      </c>
      <c r="B1013">
        <v>70000</v>
      </c>
      <c r="C1013">
        <v>0</v>
      </c>
      <c r="D1013">
        <v>0</v>
      </c>
      <c r="E1013" t="s">
        <v>197</v>
      </c>
      <c r="F1013" t="s">
        <v>198</v>
      </c>
      <c r="G1013">
        <v>1</v>
      </c>
      <c r="H1013" s="6">
        <v>441788</v>
      </c>
      <c r="I1013" s="7">
        <v>46121</v>
      </c>
      <c r="K1013">
        <v>15</v>
      </c>
      <c r="L1013" t="s">
        <v>40</v>
      </c>
      <c r="M1013" t="s">
        <v>5</v>
      </c>
      <c r="N1013" t="s">
        <v>41</v>
      </c>
      <c r="O1013" t="s">
        <v>47</v>
      </c>
      <c r="P1013" t="s">
        <v>2519</v>
      </c>
      <c r="Q1013">
        <v>15</v>
      </c>
      <c r="R1013">
        <v>0</v>
      </c>
      <c r="S1013">
        <v>0</v>
      </c>
      <c r="U1013">
        <v>66268</v>
      </c>
      <c r="V1013">
        <v>66268</v>
      </c>
      <c r="W1013">
        <v>0</v>
      </c>
      <c r="X1013">
        <v>0</v>
      </c>
      <c r="Y1013" t="s">
        <v>48</v>
      </c>
    </row>
    <row r="1014" spans="1:25" x14ac:dyDescent="0.25">
      <c r="A1014">
        <v>1013</v>
      </c>
      <c r="B1014">
        <v>69997</v>
      </c>
      <c r="C1014">
        <v>0</v>
      </c>
      <c r="D1014">
        <v>0</v>
      </c>
      <c r="E1014" t="s">
        <v>1700</v>
      </c>
      <c r="F1014" t="s">
        <v>1701</v>
      </c>
      <c r="G1014">
        <v>1</v>
      </c>
      <c r="H1014" s="6">
        <v>3000000</v>
      </c>
      <c r="I1014" s="7">
        <v>46121</v>
      </c>
      <c r="K1014">
        <v>15</v>
      </c>
      <c r="L1014" t="s">
        <v>40</v>
      </c>
      <c r="M1014" t="s">
        <v>5</v>
      </c>
      <c r="N1014" t="s">
        <v>41</v>
      </c>
      <c r="O1014" t="s">
        <v>47</v>
      </c>
      <c r="P1014" t="s">
        <v>2519</v>
      </c>
      <c r="Q1014">
        <v>5</v>
      </c>
      <c r="R1014">
        <v>10</v>
      </c>
      <c r="S1014">
        <v>0</v>
      </c>
      <c r="U1014">
        <v>450000</v>
      </c>
      <c r="V1014">
        <v>150000</v>
      </c>
      <c r="W1014">
        <v>300000</v>
      </c>
      <c r="X1014">
        <v>0</v>
      </c>
      <c r="Y1014" t="s">
        <v>48</v>
      </c>
    </row>
    <row r="1015" spans="1:25" x14ac:dyDescent="0.25">
      <c r="A1015">
        <v>1014</v>
      </c>
      <c r="B1015">
        <v>69996</v>
      </c>
      <c r="C1015">
        <v>0</v>
      </c>
      <c r="D1015">
        <v>0</v>
      </c>
      <c r="E1015" t="s">
        <v>2475</v>
      </c>
      <c r="F1015" t="s">
        <v>2476</v>
      </c>
      <c r="G1015">
        <v>1</v>
      </c>
      <c r="H1015" s="6">
        <v>1000000</v>
      </c>
      <c r="I1015" s="7">
        <v>46121</v>
      </c>
      <c r="K1015">
        <v>15</v>
      </c>
      <c r="L1015" t="s">
        <v>40</v>
      </c>
      <c r="M1015" t="s">
        <v>5</v>
      </c>
      <c r="N1015" t="s">
        <v>41</v>
      </c>
      <c r="O1015" t="s">
        <v>47</v>
      </c>
      <c r="P1015" t="s">
        <v>2519</v>
      </c>
      <c r="Q1015">
        <v>5</v>
      </c>
      <c r="R1015">
        <v>10</v>
      </c>
      <c r="S1015">
        <v>0</v>
      </c>
      <c r="U1015">
        <v>150000</v>
      </c>
      <c r="V1015">
        <v>50000</v>
      </c>
      <c r="W1015">
        <v>100000</v>
      </c>
      <c r="X1015">
        <v>0</v>
      </c>
      <c r="Y1015" t="s">
        <v>48</v>
      </c>
    </row>
    <row r="1016" spans="1:25" x14ac:dyDescent="0.25">
      <c r="A1016">
        <v>1015</v>
      </c>
      <c r="B1016">
        <v>69994</v>
      </c>
      <c r="C1016">
        <v>0</v>
      </c>
      <c r="D1016">
        <v>0</v>
      </c>
      <c r="E1016" t="s">
        <v>2445</v>
      </c>
      <c r="F1016" t="s">
        <v>2446</v>
      </c>
      <c r="G1016">
        <v>1</v>
      </c>
      <c r="H1016" s="6">
        <v>15000000</v>
      </c>
      <c r="I1016" s="7">
        <v>46121</v>
      </c>
      <c r="K1016">
        <v>15</v>
      </c>
      <c r="L1016" t="s">
        <v>40</v>
      </c>
      <c r="M1016" t="s">
        <v>5</v>
      </c>
      <c r="N1016" t="s">
        <v>41</v>
      </c>
      <c r="O1016" t="s">
        <v>47</v>
      </c>
      <c r="P1016" t="s">
        <v>2519</v>
      </c>
      <c r="Q1016">
        <v>5</v>
      </c>
      <c r="R1016">
        <v>10</v>
      </c>
      <c r="S1016">
        <v>0</v>
      </c>
      <c r="U1016">
        <v>2250000</v>
      </c>
      <c r="V1016">
        <v>750000</v>
      </c>
      <c r="W1016">
        <v>1500000</v>
      </c>
      <c r="X1016">
        <v>0</v>
      </c>
      <c r="Y1016" t="s">
        <v>48</v>
      </c>
    </row>
    <row r="1017" spans="1:25" x14ac:dyDescent="0.25">
      <c r="A1017">
        <v>1016</v>
      </c>
      <c r="B1017">
        <v>69995</v>
      </c>
      <c r="C1017">
        <v>0</v>
      </c>
      <c r="D1017">
        <v>0</v>
      </c>
      <c r="E1017" t="s">
        <v>2493</v>
      </c>
      <c r="F1017" t="s">
        <v>2494</v>
      </c>
      <c r="G1017">
        <v>1</v>
      </c>
      <c r="H1017" s="6">
        <v>1000000</v>
      </c>
      <c r="I1017" s="7">
        <v>46121</v>
      </c>
      <c r="K1017">
        <v>15</v>
      </c>
      <c r="L1017" t="s">
        <v>40</v>
      </c>
      <c r="M1017" t="s">
        <v>5</v>
      </c>
      <c r="N1017" t="s">
        <v>41</v>
      </c>
      <c r="O1017" t="s">
        <v>47</v>
      </c>
      <c r="P1017" t="s">
        <v>2519</v>
      </c>
      <c r="Q1017">
        <v>5</v>
      </c>
      <c r="R1017">
        <v>10</v>
      </c>
      <c r="S1017">
        <v>0</v>
      </c>
      <c r="U1017">
        <v>150000</v>
      </c>
      <c r="V1017">
        <v>50000</v>
      </c>
      <c r="W1017">
        <v>100000</v>
      </c>
      <c r="X1017">
        <v>0</v>
      </c>
      <c r="Y1017" t="s">
        <v>48</v>
      </c>
    </row>
    <row r="1018" spans="1:25" x14ac:dyDescent="0.25">
      <c r="A1018">
        <v>1017</v>
      </c>
      <c r="B1018">
        <v>69993</v>
      </c>
      <c r="C1018">
        <v>0</v>
      </c>
      <c r="D1018">
        <v>0</v>
      </c>
      <c r="E1018" t="s">
        <v>2479</v>
      </c>
      <c r="F1018" t="s">
        <v>2480</v>
      </c>
      <c r="G1018">
        <v>1</v>
      </c>
      <c r="H1018" s="6">
        <v>1000000</v>
      </c>
      <c r="I1018" s="7">
        <v>46121</v>
      </c>
      <c r="K1018">
        <v>15</v>
      </c>
      <c r="L1018" t="s">
        <v>40</v>
      </c>
      <c r="M1018" t="s">
        <v>5</v>
      </c>
      <c r="N1018" t="s">
        <v>41</v>
      </c>
      <c r="O1018" t="s">
        <v>47</v>
      </c>
      <c r="P1018" t="s">
        <v>2519</v>
      </c>
      <c r="Q1018">
        <v>5</v>
      </c>
      <c r="R1018">
        <v>10</v>
      </c>
      <c r="S1018">
        <v>0</v>
      </c>
      <c r="U1018">
        <v>150000</v>
      </c>
      <c r="V1018">
        <v>50000</v>
      </c>
      <c r="W1018">
        <v>100000</v>
      </c>
      <c r="X1018">
        <v>0</v>
      </c>
      <c r="Y1018" t="s">
        <v>48</v>
      </c>
    </row>
    <row r="1019" spans="1:25" x14ac:dyDescent="0.25">
      <c r="A1019">
        <v>1018</v>
      </c>
      <c r="B1019">
        <v>69992</v>
      </c>
      <c r="C1019">
        <v>0</v>
      </c>
      <c r="D1019">
        <v>0</v>
      </c>
      <c r="E1019" t="s">
        <v>1317</v>
      </c>
      <c r="F1019" t="s">
        <v>1318</v>
      </c>
      <c r="G1019">
        <v>1</v>
      </c>
      <c r="H1019" s="6">
        <v>2500000</v>
      </c>
      <c r="I1019" s="7">
        <v>46120</v>
      </c>
      <c r="K1019">
        <v>10</v>
      </c>
      <c r="L1019" t="s">
        <v>40</v>
      </c>
      <c r="M1019" t="s">
        <v>5</v>
      </c>
      <c r="N1019" t="s">
        <v>41</v>
      </c>
      <c r="O1019" t="s">
        <v>54</v>
      </c>
      <c r="P1019" t="s">
        <v>2519</v>
      </c>
      <c r="Q1019">
        <v>10</v>
      </c>
      <c r="R1019">
        <v>0</v>
      </c>
      <c r="S1019">
        <v>0</v>
      </c>
      <c r="U1019">
        <v>250000</v>
      </c>
      <c r="V1019">
        <v>250000</v>
      </c>
      <c r="W1019">
        <v>0</v>
      </c>
      <c r="X1019">
        <v>0</v>
      </c>
      <c r="Y1019" t="s">
        <v>44</v>
      </c>
    </row>
    <row r="1020" spans="1:25" x14ac:dyDescent="0.25">
      <c r="A1020">
        <v>1019</v>
      </c>
      <c r="B1020">
        <v>69991</v>
      </c>
      <c r="C1020">
        <v>0</v>
      </c>
      <c r="D1020">
        <v>0</v>
      </c>
      <c r="E1020" t="s">
        <v>2609</v>
      </c>
      <c r="F1020" t="s">
        <v>2610</v>
      </c>
      <c r="G1020">
        <v>1</v>
      </c>
      <c r="H1020" s="6">
        <v>4000000</v>
      </c>
      <c r="I1020" s="7">
        <v>46120</v>
      </c>
      <c r="K1020">
        <v>15</v>
      </c>
      <c r="L1020" t="s">
        <v>40</v>
      </c>
      <c r="M1020" t="s">
        <v>1</v>
      </c>
      <c r="N1020" t="s">
        <v>41</v>
      </c>
      <c r="O1020" t="s">
        <v>87</v>
      </c>
      <c r="P1020" t="s">
        <v>2519</v>
      </c>
      <c r="Q1020">
        <v>5</v>
      </c>
      <c r="R1020">
        <v>10</v>
      </c>
      <c r="S1020">
        <v>0</v>
      </c>
      <c r="U1020">
        <v>600000</v>
      </c>
      <c r="V1020">
        <v>200000</v>
      </c>
      <c r="W1020">
        <v>400000</v>
      </c>
      <c r="X1020">
        <v>0</v>
      </c>
      <c r="Y1020" t="s">
        <v>2520</v>
      </c>
    </row>
    <row r="1021" spans="1:25" x14ac:dyDescent="0.25">
      <c r="A1021">
        <v>1020</v>
      </c>
      <c r="B1021">
        <v>69983</v>
      </c>
      <c r="C1021">
        <v>0</v>
      </c>
      <c r="D1021">
        <v>0</v>
      </c>
      <c r="E1021" t="s">
        <v>1882</v>
      </c>
      <c r="F1021" t="s">
        <v>1883</v>
      </c>
      <c r="G1021">
        <v>1</v>
      </c>
      <c r="H1021" s="6">
        <v>3732799</v>
      </c>
      <c r="I1021" s="7">
        <v>46120</v>
      </c>
      <c r="K1021" t="s">
        <v>766</v>
      </c>
      <c r="L1021" t="s">
        <v>40</v>
      </c>
      <c r="M1021" t="s">
        <v>5</v>
      </c>
      <c r="N1021" t="s">
        <v>41</v>
      </c>
      <c r="O1021" t="s">
        <v>77</v>
      </c>
      <c r="P1021" t="s">
        <v>2519</v>
      </c>
      <c r="Q1021">
        <v>4.5</v>
      </c>
      <c r="R1021">
        <v>0</v>
      </c>
      <c r="S1021">
        <v>0</v>
      </c>
      <c r="U1021">
        <v>167976</v>
      </c>
      <c r="V1021">
        <v>167976</v>
      </c>
      <c r="W1021">
        <v>0</v>
      </c>
      <c r="X1021">
        <v>0</v>
      </c>
      <c r="Y1021" t="s">
        <v>67</v>
      </c>
    </row>
    <row r="1022" spans="1:25" x14ac:dyDescent="0.25">
      <c r="A1022">
        <v>1021</v>
      </c>
      <c r="B1022">
        <v>69984</v>
      </c>
      <c r="C1022">
        <v>0</v>
      </c>
      <c r="D1022">
        <v>0</v>
      </c>
      <c r="E1022" t="s">
        <v>1970</v>
      </c>
      <c r="F1022" t="s">
        <v>1971</v>
      </c>
      <c r="G1022">
        <v>1</v>
      </c>
      <c r="H1022" s="6">
        <v>767407</v>
      </c>
      <c r="I1022" s="7">
        <v>46120</v>
      </c>
      <c r="K1022" t="s">
        <v>766</v>
      </c>
      <c r="L1022" t="s">
        <v>40</v>
      </c>
      <c r="M1022" t="s">
        <v>5</v>
      </c>
      <c r="N1022" t="s">
        <v>41</v>
      </c>
      <c r="O1022" t="s">
        <v>77</v>
      </c>
      <c r="P1022" t="s">
        <v>2519</v>
      </c>
      <c r="Q1022">
        <v>4.5</v>
      </c>
      <c r="R1022">
        <v>0</v>
      </c>
      <c r="S1022">
        <v>0</v>
      </c>
      <c r="U1022">
        <v>34533</v>
      </c>
      <c r="V1022">
        <v>34533</v>
      </c>
      <c r="W1022">
        <v>0</v>
      </c>
      <c r="X1022">
        <v>0</v>
      </c>
      <c r="Y1022" t="s">
        <v>67</v>
      </c>
    </row>
    <row r="1023" spans="1:25" x14ac:dyDescent="0.25">
      <c r="A1023">
        <v>1022</v>
      </c>
      <c r="B1023">
        <v>69988</v>
      </c>
      <c r="C1023">
        <v>0</v>
      </c>
      <c r="D1023">
        <v>0</v>
      </c>
      <c r="E1023" t="s">
        <v>335</v>
      </c>
      <c r="F1023" t="s">
        <v>336</v>
      </c>
      <c r="G1023">
        <v>1</v>
      </c>
      <c r="H1023" s="6">
        <v>3504654</v>
      </c>
      <c r="I1023" s="7">
        <v>46120</v>
      </c>
      <c r="K1023">
        <v>15</v>
      </c>
      <c r="L1023" t="s">
        <v>40</v>
      </c>
      <c r="M1023" t="s">
        <v>5</v>
      </c>
      <c r="N1023" t="s">
        <v>41</v>
      </c>
      <c r="O1023" t="s">
        <v>47</v>
      </c>
      <c r="P1023" t="s">
        <v>2519</v>
      </c>
      <c r="Q1023">
        <v>15</v>
      </c>
      <c r="R1023">
        <v>0</v>
      </c>
      <c r="S1023">
        <v>0</v>
      </c>
      <c r="U1023">
        <v>525698</v>
      </c>
      <c r="V1023">
        <v>525698</v>
      </c>
      <c r="W1023">
        <v>0</v>
      </c>
      <c r="X1023">
        <v>0</v>
      </c>
      <c r="Y1023" t="s">
        <v>48</v>
      </c>
    </row>
    <row r="1024" spans="1:25" x14ac:dyDescent="0.25">
      <c r="A1024">
        <v>1023</v>
      </c>
      <c r="B1024">
        <v>69985</v>
      </c>
      <c r="C1024">
        <v>0</v>
      </c>
      <c r="D1024">
        <v>0</v>
      </c>
      <c r="E1024" t="s">
        <v>2538</v>
      </c>
      <c r="F1024" t="s">
        <v>2539</v>
      </c>
      <c r="G1024">
        <v>1</v>
      </c>
      <c r="H1024" s="6">
        <v>53000000</v>
      </c>
      <c r="I1024" s="7">
        <v>46120</v>
      </c>
      <c r="K1024">
        <v>15</v>
      </c>
      <c r="L1024" t="s">
        <v>40</v>
      </c>
      <c r="M1024" t="s">
        <v>1</v>
      </c>
      <c r="N1024" t="s">
        <v>41</v>
      </c>
      <c r="O1024" t="s">
        <v>87</v>
      </c>
      <c r="P1024" t="s">
        <v>2519</v>
      </c>
      <c r="Q1024">
        <v>5</v>
      </c>
      <c r="R1024">
        <v>10</v>
      </c>
      <c r="S1024">
        <v>0</v>
      </c>
      <c r="U1024">
        <v>7950000</v>
      </c>
      <c r="V1024">
        <v>2650000</v>
      </c>
      <c r="W1024">
        <v>5300000</v>
      </c>
      <c r="X1024">
        <v>0</v>
      </c>
      <c r="Y1024" t="s">
        <v>2520</v>
      </c>
    </row>
    <row r="1025" spans="1:25" x14ac:dyDescent="0.25">
      <c r="A1025">
        <v>1024</v>
      </c>
      <c r="B1025">
        <v>69980</v>
      </c>
      <c r="C1025">
        <v>0</v>
      </c>
      <c r="D1025">
        <v>0</v>
      </c>
      <c r="E1025" t="s">
        <v>2043</v>
      </c>
      <c r="F1025" t="s">
        <v>2044</v>
      </c>
      <c r="G1025">
        <v>1</v>
      </c>
      <c r="H1025" s="6">
        <v>1088640</v>
      </c>
      <c r="I1025" s="7">
        <v>46120</v>
      </c>
      <c r="K1025">
        <v>7</v>
      </c>
      <c r="L1025" t="s">
        <v>40</v>
      </c>
      <c r="M1025" t="s">
        <v>5</v>
      </c>
      <c r="N1025" t="s">
        <v>41</v>
      </c>
      <c r="O1025" t="s">
        <v>47</v>
      </c>
      <c r="P1025" t="s">
        <v>2519</v>
      </c>
      <c r="Q1025">
        <v>7</v>
      </c>
      <c r="R1025">
        <v>0</v>
      </c>
      <c r="S1025">
        <v>0</v>
      </c>
      <c r="U1025">
        <v>76205</v>
      </c>
      <c r="V1025">
        <v>76205</v>
      </c>
      <c r="W1025">
        <v>0</v>
      </c>
      <c r="X1025">
        <v>0</v>
      </c>
      <c r="Y1025" t="s">
        <v>48</v>
      </c>
    </row>
    <row r="1026" spans="1:25" x14ac:dyDescent="0.25">
      <c r="A1026">
        <v>1025</v>
      </c>
      <c r="B1026">
        <v>69981</v>
      </c>
      <c r="C1026">
        <v>0</v>
      </c>
      <c r="D1026">
        <v>0</v>
      </c>
      <c r="E1026" t="s">
        <v>2043</v>
      </c>
      <c r="F1026" t="s">
        <v>2044</v>
      </c>
      <c r="G1026">
        <v>1</v>
      </c>
      <c r="H1026" s="6">
        <v>416640</v>
      </c>
      <c r="I1026" s="7">
        <v>46120</v>
      </c>
      <c r="K1026">
        <v>7</v>
      </c>
      <c r="L1026" t="s">
        <v>40</v>
      </c>
      <c r="M1026" t="s">
        <v>5</v>
      </c>
      <c r="N1026" t="s">
        <v>41</v>
      </c>
      <c r="O1026" t="s">
        <v>47</v>
      </c>
      <c r="P1026" t="s">
        <v>2519</v>
      </c>
      <c r="Q1026">
        <v>7</v>
      </c>
      <c r="R1026">
        <v>0</v>
      </c>
      <c r="S1026">
        <v>0</v>
      </c>
      <c r="U1026">
        <v>29165</v>
      </c>
      <c r="V1026">
        <v>29165</v>
      </c>
      <c r="W1026">
        <v>0</v>
      </c>
      <c r="X1026">
        <v>0</v>
      </c>
      <c r="Y1026" t="s">
        <v>48</v>
      </c>
    </row>
    <row r="1027" spans="1:25" x14ac:dyDescent="0.25">
      <c r="A1027">
        <v>1026</v>
      </c>
      <c r="B1027">
        <v>69986</v>
      </c>
      <c r="C1027">
        <v>0</v>
      </c>
      <c r="D1027">
        <v>0</v>
      </c>
      <c r="E1027" t="s">
        <v>2428</v>
      </c>
      <c r="F1027" t="s">
        <v>2429</v>
      </c>
      <c r="G1027">
        <v>1</v>
      </c>
      <c r="H1027" s="6">
        <v>2000000</v>
      </c>
      <c r="I1027" s="7">
        <v>46120</v>
      </c>
      <c r="K1027">
        <v>7</v>
      </c>
      <c r="L1027" t="s">
        <v>40</v>
      </c>
      <c r="M1027" t="s">
        <v>5</v>
      </c>
      <c r="N1027" t="s">
        <v>41</v>
      </c>
      <c r="O1027" t="s">
        <v>77</v>
      </c>
      <c r="P1027" t="s">
        <v>2519</v>
      </c>
      <c r="Q1027">
        <v>7</v>
      </c>
      <c r="R1027">
        <v>0</v>
      </c>
      <c r="S1027">
        <v>0</v>
      </c>
      <c r="U1027">
        <v>140000</v>
      </c>
      <c r="V1027">
        <v>140000</v>
      </c>
      <c r="W1027">
        <v>0</v>
      </c>
      <c r="X1027">
        <v>0</v>
      </c>
      <c r="Y1027" t="s">
        <v>2086</v>
      </c>
    </row>
    <row r="1028" spans="1:25" x14ac:dyDescent="0.25">
      <c r="A1028">
        <v>1027</v>
      </c>
      <c r="B1028">
        <v>69982</v>
      </c>
      <c r="C1028">
        <v>0</v>
      </c>
      <c r="D1028">
        <v>0</v>
      </c>
      <c r="E1028" t="s">
        <v>1886</v>
      </c>
      <c r="F1028" t="s">
        <v>1887</v>
      </c>
      <c r="G1028">
        <v>1</v>
      </c>
      <c r="H1028" s="6">
        <v>4933925</v>
      </c>
      <c r="I1028" s="7">
        <v>46120</v>
      </c>
      <c r="K1028" t="s">
        <v>766</v>
      </c>
      <c r="L1028" t="s">
        <v>40</v>
      </c>
      <c r="M1028" t="s">
        <v>5</v>
      </c>
      <c r="N1028" t="s">
        <v>41</v>
      </c>
      <c r="O1028" t="s">
        <v>77</v>
      </c>
      <c r="P1028" t="s">
        <v>2519</v>
      </c>
      <c r="Q1028">
        <v>4.5</v>
      </c>
      <c r="R1028">
        <v>0</v>
      </c>
      <c r="S1028">
        <v>0</v>
      </c>
      <c r="U1028">
        <v>222027</v>
      </c>
      <c r="V1028">
        <v>222027</v>
      </c>
      <c r="W1028">
        <v>0</v>
      </c>
      <c r="X1028">
        <v>0</v>
      </c>
      <c r="Y1028" t="s">
        <v>48</v>
      </c>
    </row>
    <row r="1029" spans="1:25" x14ac:dyDescent="0.25">
      <c r="A1029">
        <v>1028</v>
      </c>
      <c r="B1029">
        <v>69989</v>
      </c>
      <c r="C1029">
        <v>0</v>
      </c>
      <c r="D1029">
        <v>0</v>
      </c>
      <c r="E1029" t="s">
        <v>1836</v>
      </c>
      <c r="F1029" t="s">
        <v>1837</v>
      </c>
      <c r="G1029">
        <v>1</v>
      </c>
      <c r="H1029" s="6">
        <v>6363640</v>
      </c>
      <c r="I1029" s="7">
        <v>46120</v>
      </c>
      <c r="K1029">
        <v>9</v>
      </c>
      <c r="L1029" t="s">
        <v>40</v>
      </c>
      <c r="M1029" t="s">
        <v>9</v>
      </c>
      <c r="N1029" t="s">
        <v>41</v>
      </c>
      <c r="O1029" t="s">
        <v>42</v>
      </c>
      <c r="P1029" t="s">
        <v>2519</v>
      </c>
      <c r="Q1029">
        <v>9</v>
      </c>
      <c r="R1029">
        <v>0</v>
      </c>
      <c r="S1029">
        <v>0</v>
      </c>
      <c r="U1029">
        <v>572728</v>
      </c>
      <c r="V1029">
        <v>572728</v>
      </c>
      <c r="W1029">
        <v>0</v>
      </c>
      <c r="X1029">
        <v>0</v>
      </c>
      <c r="Y1029" t="s">
        <v>67</v>
      </c>
    </row>
    <row r="1030" spans="1:25" x14ac:dyDescent="0.25">
      <c r="A1030">
        <v>1029</v>
      </c>
      <c r="B1030">
        <v>69987</v>
      </c>
      <c r="C1030">
        <v>0</v>
      </c>
      <c r="D1030">
        <v>0</v>
      </c>
      <c r="E1030" t="s">
        <v>2430</v>
      </c>
      <c r="F1030" t="s">
        <v>2431</v>
      </c>
      <c r="G1030">
        <v>1</v>
      </c>
      <c r="H1030" s="6">
        <v>1000000</v>
      </c>
      <c r="I1030" s="7">
        <v>46120</v>
      </c>
      <c r="K1030">
        <v>7</v>
      </c>
      <c r="L1030" t="s">
        <v>40</v>
      </c>
      <c r="M1030" t="s">
        <v>5</v>
      </c>
      <c r="N1030" t="s">
        <v>41</v>
      </c>
      <c r="O1030" t="s">
        <v>77</v>
      </c>
      <c r="P1030" t="s">
        <v>2519</v>
      </c>
      <c r="Q1030">
        <v>7</v>
      </c>
      <c r="R1030">
        <v>0</v>
      </c>
      <c r="S1030">
        <v>0</v>
      </c>
      <c r="U1030">
        <v>70000</v>
      </c>
      <c r="V1030">
        <v>70000</v>
      </c>
      <c r="W1030">
        <v>0</v>
      </c>
      <c r="X1030">
        <v>0</v>
      </c>
      <c r="Y1030" t="s">
        <v>2086</v>
      </c>
    </row>
    <row r="1031" spans="1:25" x14ac:dyDescent="0.25">
      <c r="A1031">
        <v>1030</v>
      </c>
      <c r="B1031">
        <v>69979</v>
      </c>
      <c r="C1031">
        <v>0</v>
      </c>
      <c r="D1031">
        <v>0</v>
      </c>
      <c r="E1031" t="s">
        <v>2611</v>
      </c>
      <c r="F1031" t="s">
        <v>2612</v>
      </c>
      <c r="G1031">
        <v>1</v>
      </c>
      <c r="H1031" s="6">
        <v>6000000</v>
      </c>
      <c r="I1031" s="7">
        <v>46120</v>
      </c>
      <c r="K1031">
        <v>3</v>
      </c>
      <c r="L1031" t="s">
        <v>40</v>
      </c>
      <c r="M1031" t="s">
        <v>1</v>
      </c>
      <c r="N1031" t="s">
        <v>41</v>
      </c>
      <c r="O1031" t="s">
        <v>87</v>
      </c>
      <c r="P1031" t="s">
        <v>2519</v>
      </c>
      <c r="Q1031">
        <v>3</v>
      </c>
      <c r="R1031">
        <v>0</v>
      </c>
      <c r="S1031">
        <v>0</v>
      </c>
      <c r="U1031">
        <v>180000</v>
      </c>
      <c r="V1031">
        <v>180000</v>
      </c>
      <c r="W1031">
        <v>0</v>
      </c>
      <c r="X1031">
        <v>0</v>
      </c>
      <c r="Y1031" t="s">
        <v>48</v>
      </c>
    </row>
    <row r="1032" spans="1:25" x14ac:dyDescent="0.25">
      <c r="A1032">
        <v>1031</v>
      </c>
      <c r="B1032">
        <v>69973</v>
      </c>
      <c r="C1032">
        <v>0</v>
      </c>
      <c r="D1032">
        <v>0</v>
      </c>
      <c r="E1032" t="s">
        <v>2035</v>
      </c>
      <c r="F1032" t="s">
        <v>2036</v>
      </c>
      <c r="G1032">
        <v>1</v>
      </c>
      <c r="H1032" s="6">
        <v>7779040</v>
      </c>
      <c r="I1032" s="7">
        <v>46119</v>
      </c>
      <c r="K1032">
        <v>15</v>
      </c>
      <c r="L1032" t="s">
        <v>40</v>
      </c>
      <c r="M1032" t="s">
        <v>5</v>
      </c>
      <c r="N1032" t="s">
        <v>41</v>
      </c>
      <c r="O1032" t="s">
        <v>54</v>
      </c>
      <c r="P1032" t="s">
        <v>2519</v>
      </c>
      <c r="Q1032">
        <v>3.8</v>
      </c>
      <c r="R1032">
        <v>11.2</v>
      </c>
      <c r="S1032">
        <v>0</v>
      </c>
      <c r="U1032">
        <v>1166856</v>
      </c>
      <c r="V1032">
        <v>295604</v>
      </c>
      <c r="W1032">
        <v>871252</v>
      </c>
      <c r="X1032">
        <v>0</v>
      </c>
      <c r="Y1032" t="s">
        <v>48</v>
      </c>
    </row>
    <row r="1033" spans="1:25" x14ac:dyDescent="0.25">
      <c r="A1033">
        <v>1032</v>
      </c>
      <c r="B1033">
        <v>69972</v>
      </c>
      <c r="C1033">
        <v>0</v>
      </c>
      <c r="D1033">
        <v>0</v>
      </c>
      <c r="E1033" t="s">
        <v>2004</v>
      </c>
      <c r="F1033" t="s">
        <v>2005</v>
      </c>
      <c r="G1033">
        <v>1</v>
      </c>
      <c r="H1033" s="6">
        <v>14916427</v>
      </c>
      <c r="I1033" s="7">
        <v>46119</v>
      </c>
      <c r="K1033">
        <v>15</v>
      </c>
      <c r="L1033" t="s">
        <v>40</v>
      </c>
      <c r="M1033" t="s">
        <v>5</v>
      </c>
      <c r="N1033" t="s">
        <v>41</v>
      </c>
      <c r="O1033" t="s">
        <v>54</v>
      </c>
      <c r="P1033" t="s">
        <v>2519</v>
      </c>
      <c r="Q1033">
        <v>3.8</v>
      </c>
      <c r="R1033">
        <v>11.2</v>
      </c>
      <c r="S1033">
        <v>0</v>
      </c>
      <c r="U1033">
        <v>2237464</v>
      </c>
      <c r="V1033">
        <v>566824</v>
      </c>
      <c r="W1033">
        <v>1670640</v>
      </c>
      <c r="X1033">
        <v>0</v>
      </c>
      <c r="Y1033" t="s">
        <v>48</v>
      </c>
    </row>
    <row r="1034" spans="1:25" x14ac:dyDescent="0.25">
      <c r="A1034">
        <v>1033</v>
      </c>
      <c r="B1034">
        <v>69971</v>
      </c>
      <c r="C1034">
        <v>0</v>
      </c>
      <c r="D1034">
        <v>0</v>
      </c>
      <c r="E1034" t="s">
        <v>2002</v>
      </c>
      <c r="F1034" t="s">
        <v>2003</v>
      </c>
      <c r="G1034">
        <v>1</v>
      </c>
      <c r="H1034" s="6">
        <v>1437233</v>
      </c>
      <c r="I1034" s="7">
        <v>46119</v>
      </c>
      <c r="K1034">
        <v>15</v>
      </c>
      <c r="L1034" t="s">
        <v>40</v>
      </c>
      <c r="M1034" t="s">
        <v>5</v>
      </c>
      <c r="N1034" t="s">
        <v>41</v>
      </c>
      <c r="O1034" t="s">
        <v>54</v>
      </c>
      <c r="P1034" t="s">
        <v>2519</v>
      </c>
      <c r="Q1034">
        <v>3.8</v>
      </c>
      <c r="R1034">
        <v>11.2</v>
      </c>
      <c r="S1034">
        <v>0</v>
      </c>
      <c r="U1034">
        <v>215585</v>
      </c>
      <c r="V1034">
        <v>54615</v>
      </c>
      <c r="W1034">
        <v>160970</v>
      </c>
      <c r="X1034">
        <v>0</v>
      </c>
      <c r="Y1034" t="s">
        <v>48</v>
      </c>
    </row>
    <row r="1035" spans="1:25" x14ac:dyDescent="0.25">
      <c r="A1035">
        <v>1034</v>
      </c>
      <c r="B1035">
        <v>69974</v>
      </c>
      <c r="C1035">
        <v>0</v>
      </c>
      <c r="D1035">
        <v>0</v>
      </c>
      <c r="E1035" t="s">
        <v>1664</v>
      </c>
      <c r="F1035" t="s">
        <v>1665</v>
      </c>
      <c r="G1035">
        <v>1</v>
      </c>
      <c r="H1035" s="6">
        <v>15000000</v>
      </c>
      <c r="I1035" s="7">
        <v>46119</v>
      </c>
      <c r="K1035">
        <v>4</v>
      </c>
      <c r="L1035" t="s">
        <v>40</v>
      </c>
      <c r="M1035" t="s">
        <v>5</v>
      </c>
      <c r="N1035" t="s">
        <v>41</v>
      </c>
      <c r="O1035" t="s">
        <v>57</v>
      </c>
      <c r="P1035" t="s">
        <v>2519</v>
      </c>
      <c r="Q1035">
        <v>4</v>
      </c>
      <c r="R1035">
        <v>0</v>
      </c>
      <c r="S1035">
        <v>0</v>
      </c>
      <c r="U1035">
        <v>600000</v>
      </c>
      <c r="V1035">
        <v>600000</v>
      </c>
      <c r="W1035">
        <v>0</v>
      </c>
      <c r="X1035">
        <v>0</v>
      </c>
      <c r="Y1035" t="s">
        <v>48</v>
      </c>
    </row>
    <row r="1036" spans="1:25" x14ac:dyDescent="0.25">
      <c r="A1036">
        <v>1035</v>
      </c>
      <c r="B1036">
        <v>69976</v>
      </c>
      <c r="C1036">
        <v>0</v>
      </c>
      <c r="D1036">
        <v>0</v>
      </c>
      <c r="E1036" t="s">
        <v>1604</v>
      </c>
      <c r="F1036" t="s">
        <v>1605</v>
      </c>
      <c r="G1036">
        <v>1</v>
      </c>
      <c r="H1036" s="6">
        <v>1040000</v>
      </c>
      <c r="I1036" s="7">
        <v>46119</v>
      </c>
      <c r="K1036">
        <v>10</v>
      </c>
      <c r="L1036" t="s">
        <v>40</v>
      </c>
      <c r="M1036" t="s">
        <v>5</v>
      </c>
      <c r="N1036" t="s">
        <v>41</v>
      </c>
      <c r="O1036" t="s">
        <v>77</v>
      </c>
      <c r="P1036" t="s">
        <v>2519</v>
      </c>
      <c r="Q1036">
        <v>10</v>
      </c>
      <c r="R1036">
        <v>0</v>
      </c>
      <c r="S1036">
        <v>0</v>
      </c>
      <c r="U1036">
        <v>104000</v>
      </c>
      <c r="V1036">
        <v>104000</v>
      </c>
      <c r="W1036">
        <v>0</v>
      </c>
      <c r="X1036">
        <v>0</v>
      </c>
      <c r="Y1036" t="s">
        <v>48</v>
      </c>
    </row>
    <row r="1037" spans="1:25" x14ac:dyDescent="0.25">
      <c r="A1037">
        <v>1036</v>
      </c>
      <c r="B1037">
        <v>69970</v>
      </c>
      <c r="C1037">
        <v>0</v>
      </c>
      <c r="D1037">
        <v>0</v>
      </c>
      <c r="E1037" t="s">
        <v>2000</v>
      </c>
      <c r="F1037" t="s">
        <v>2001</v>
      </c>
      <c r="G1037">
        <v>1</v>
      </c>
      <c r="H1037" s="6">
        <v>201701042</v>
      </c>
      <c r="I1037" s="7">
        <v>46119</v>
      </c>
      <c r="K1037">
        <v>15</v>
      </c>
      <c r="L1037" t="s">
        <v>40</v>
      </c>
      <c r="M1037" t="s">
        <v>5</v>
      </c>
      <c r="N1037" t="s">
        <v>41</v>
      </c>
      <c r="O1037" t="s">
        <v>54</v>
      </c>
      <c r="P1037" t="s">
        <v>2519</v>
      </c>
      <c r="Q1037">
        <v>3.8</v>
      </c>
      <c r="R1037">
        <v>11.2</v>
      </c>
      <c r="S1037">
        <v>0</v>
      </c>
      <c r="U1037">
        <v>30255156</v>
      </c>
      <c r="V1037">
        <v>7664640</v>
      </c>
      <c r="W1037">
        <v>22590517</v>
      </c>
      <c r="X1037">
        <v>0</v>
      </c>
      <c r="Y1037" t="s">
        <v>48</v>
      </c>
    </row>
    <row r="1038" spans="1:25" x14ac:dyDescent="0.25">
      <c r="A1038">
        <v>1037</v>
      </c>
      <c r="B1038">
        <v>69965</v>
      </c>
      <c r="C1038">
        <v>0</v>
      </c>
      <c r="D1038">
        <v>0</v>
      </c>
      <c r="E1038" t="s">
        <v>2297</v>
      </c>
      <c r="F1038" t="s">
        <v>2298</v>
      </c>
      <c r="G1038">
        <v>1</v>
      </c>
      <c r="H1038" s="6">
        <v>1811074</v>
      </c>
      <c r="I1038" s="7">
        <v>46118</v>
      </c>
      <c r="K1038">
        <v>6</v>
      </c>
      <c r="L1038" t="s">
        <v>40</v>
      </c>
      <c r="M1038" t="s">
        <v>5</v>
      </c>
      <c r="N1038" t="s">
        <v>41</v>
      </c>
      <c r="O1038" t="s">
        <v>57</v>
      </c>
      <c r="P1038" t="s">
        <v>2519</v>
      </c>
      <c r="Q1038">
        <v>6</v>
      </c>
      <c r="R1038">
        <v>0</v>
      </c>
      <c r="S1038">
        <v>0</v>
      </c>
      <c r="U1038">
        <v>108664</v>
      </c>
      <c r="V1038">
        <v>108664</v>
      </c>
      <c r="W1038">
        <v>0</v>
      </c>
      <c r="X1038">
        <v>0</v>
      </c>
      <c r="Y1038" t="s">
        <v>48</v>
      </c>
    </row>
    <row r="1039" spans="1:25" x14ac:dyDescent="0.25">
      <c r="A1039">
        <v>1038</v>
      </c>
      <c r="B1039">
        <v>69968</v>
      </c>
      <c r="C1039">
        <v>0</v>
      </c>
      <c r="D1039">
        <v>0</v>
      </c>
      <c r="E1039" t="s">
        <v>2412</v>
      </c>
      <c r="F1039" t="s">
        <v>2413</v>
      </c>
      <c r="G1039">
        <v>1</v>
      </c>
      <c r="H1039" s="6">
        <v>8960</v>
      </c>
      <c r="I1039" s="7">
        <v>46118</v>
      </c>
      <c r="K1039">
        <v>6</v>
      </c>
      <c r="L1039" t="s">
        <v>40</v>
      </c>
      <c r="M1039" t="s">
        <v>5</v>
      </c>
      <c r="N1039" t="s">
        <v>41</v>
      </c>
      <c r="O1039" t="s">
        <v>47</v>
      </c>
      <c r="P1039" t="s">
        <v>2519</v>
      </c>
      <c r="Q1039">
        <v>6</v>
      </c>
      <c r="R1039">
        <v>0</v>
      </c>
      <c r="S1039">
        <v>0</v>
      </c>
      <c r="U1039">
        <v>538</v>
      </c>
      <c r="V1039">
        <v>538</v>
      </c>
      <c r="W1039">
        <v>0</v>
      </c>
      <c r="X1039">
        <v>0</v>
      </c>
      <c r="Y1039" t="s">
        <v>2086</v>
      </c>
    </row>
    <row r="1040" spans="1:25" x14ac:dyDescent="0.25">
      <c r="A1040">
        <v>1039</v>
      </c>
      <c r="B1040">
        <v>69969</v>
      </c>
      <c r="C1040">
        <v>0</v>
      </c>
      <c r="D1040">
        <v>0</v>
      </c>
      <c r="E1040" t="s">
        <v>275</v>
      </c>
      <c r="F1040" t="s">
        <v>276</v>
      </c>
      <c r="G1040">
        <v>1</v>
      </c>
      <c r="H1040" s="6">
        <v>1032967</v>
      </c>
      <c r="I1040" s="7">
        <v>46118</v>
      </c>
      <c r="K1040">
        <v>9</v>
      </c>
      <c r="L1040" t="s">
        <v>40</v>
      </c>
      <c r="M1040" t="s">
        <v>4</v>
      </c>
      <c r="N1040" t="s">
        <v>41</v>
      </c>
      <c r="O1040" t="s">
        <v>51</v>
      </c>
      <c r="P1040" t="s">
        <v>2519</v>
      </c>
      <c r="Q1040">
        <v>9</v>
      </c>
      <c r="R1040">
        <v>0</v>
      </c>
      <c r="S1040">
        <v>0</v>
      </c>
      <c r="U1040">
        <v>92967</v>
      </c>
      <c r="V1040">
        <v>92967</v>
      </c>
      <c r="W1040">
        <v>0</v>
      </c>
      <c r="X1040">
        <v>0</v>
      </c>
      <c r="Y1040" t="s">
        <v>44</v>
      </c>
    </row>
    <row r="1041" spans="1:25" x14ac:dyDescent="0.25">
      <c r="A1041">
        <v>1040</v>
      </c>
      <c r="B1041">
        <v>69967</v>
      </c>
      <c r="C1041">
        <v>0</v>
      </c>
      <c r="D1041">
        <v>0</v>
      </c>
      <c r="E1041" t="s">
        <v>814</v>
      </c>
      <c r="F1041" t="s">
        <v>815</v>
      </c>
      <c r="G1041">
        <v>1</v>
      </c>
      <c r="H1041" s="6">
        <v>15152749</v>
      </c>
      <c r="I1041" s="7">
        <v>46118</v>
      </c>
      <c r="K1041">
        <v>15</v>
      </c>
      <c r="L1041" t="s">
        <v>40</v>
      </c>
      <c r="M1041" t="s">
        <v>5</v>
      </c>
      <c r="N1041" t="s">
        <v>41</v>
      </c>
      <c r="O1041" t="s">
        <v>54</v>
      </c>
      <c r="P1041" t="s">
        <v>2519</v>
      </c>
      <c r="Q1041">
        <v>3.3</v>
      </c>
      <c r="R1041">
        <v>11.7</v>
      </c>
      <c r="S1041">
        <v>0</v>
      </c>
      <c r="U1041">
        <v>2272912</v>
      </c>
      <c r="V1041">
        <v>500041</v>
      </c>
      <c r="W1041">
        <v>1772872</v>
      </c>
      <c r="X1041">
        <v>0</v>
      </c>
      <c r="Y1041" t="s">
        <v>48</v>
      </c>
    </row>
    <row r="1042" spans="1:25" x14ac:dyDescent="0.25">
      <c r="A1042">
        <v>1041</v>
      </c>
      <c r="B1042">
        <v>69966</v>
      </c>
      <c r="C1042">
        <v>0</v>
      </c>
      <c r="D1042">
        <v>0</v>
      </c>
      <c r="E1042" t="s">
        <v>1463</v>
      </c>
      <c r="F1042" t="s">
        <v>1464</v>
      </c>
      <c r="G1042">
        <v>1</v>
      </c>
      <c r="H1042" s="6">
        <v>13831668</v>
      </c>
      <c r="I1042" s="7">
        <v>46118</v>
      </c>
      <c r="K1042">
        <v>15</v>
      </c>
      <c r="L1042" t="s">
        <v>40</v>
      </c>
      <c r="M1042" t="s">
        <v>5</v>
      </c>
      <c r="N1042" t="s">
        <v>41</v>
      </c>
      <c r="O1042" t="s">
        <v>54</v>
      </c>
      <c r="P1042" t="s">
        <v>2519</v>
      </c>
      <c r="Q1042">
        <v>3.3</v>
      </c>
      <c r="R1042">
        <v>11.7</v>
      </c>
      <c r="S1042">
        <v>0</v>
      </c>
      <c r="U1042">
        <v>2074750</v>
      </c>
      <c r="V1042">
        <v>456445</v>
      </c>
      <c r="W1042">
        <v>1618305</v>
      </c>
      <c r="X1042">
        <v>0</v>
      </c>
      <c r="Y1042" t="s">
        <v>48</v>
      </c>
    </row>
    <row r="1043" spans="1:25" x14ac:dyDescent="0.25">
      <c r="A1043">
        <v>1042</v>
      </c>
      <c r="B1043">
        <v>69961</v>
      </c>
      <c r="C1043">
        <v>0</v>
      </c>
      <c r="D1043">
        <v>0</v>
      </c>
      <c r="E1043" t="s">
        <v>594</v>
      </c>
      <c r="F1043" t="s">
        <v>595</v>
      </c>
      <c r="G1043">
        <v>1</v>
      </c>
      <c r="H1043" s="6">
        <v>8529372</v>
      </c>
      <c r="I1043" s="7">
        <v>46114</v>
      </c>
      <c r="K1043">
        <v>8</v>
      </c>
      <c r="L1043" t="s">
        <v>40</v>
      </c>
      <c r="M1043" t="s">
        <v>5</v>
      </c>
      <c r="N1043" t="s">
        <v>41</v>
      </c>
      <c r="O1043" t="s">
        <v>54</v>
      </c>
      <c r="P1043" t="s">
        <v>2519</v>
      </c>
      <c r="Q1043">
        <v>8</v>
      </c>
      <c r="R1043">
        <v>0</v>
      </c>
      <c r="S1043">
        <v>0</v>
      </c>
      <c r="U1043">
        <v>682350</v>
      </c>
      <c r="V1043">
        <v>682350</v>
      </c>
      <c r="W1043">
        <v>0</v>
      </c>
      <c r="X1043">
        <v>0</v>
      </c>
      <c r="Y1043" t="s">
        <v>109</v>
      </c>
    </row>
    <row r="1044" spans="1:25" x14ac:dyDescent="0.25">
      <c r="A1044">
        <v>1043</v>
      </c>
      <c r="B1044">
        <v>69954</v>
      </c>
      <c r="C1044">
        <v>0</v>
      </c>
      <c r="D1044">
        <v>0</v>
      </c>
      <c r="E1044" t="s">
        <v>2613</v>
      </c>
      <c r="F1044" t="s">
        <v>2614</v>
      </c>
      <c r="G1044">
        <v>1</v>
      </c>
      <c r="H1044" s="6">
        <v>4914000</v>
      </c>
      <c r="I1044" s="7">
        <v>46114</v>
      </c>
      <c r="K1044">
        <v>8</v>
      </c>
      <c r="L1044" t="s">
        <v>40</v>
      </c>
      <c r="M1044" t="s">
        <v>3</v>
      </c>
      <c r="N1044" t="s">
        <v>41</v>
      </c>
      <c r="O1044" t="s">
        <v>51</v>
      </c>
      <c r="P1044" t="s">
        <v>2519</v>
      </c>
      <c r="Q1044">
        <v>8</v>
      </c>
      <c r="R1044">
        <v>0</v>
      </c>
      <c r="S1044">
        <v>0</v>
      </c>
      <c r="U1044">
        <v>393120</v>
      </c>
      <c r="V1044">
        <v>393120</v>
      </c>
      <c r="W1044">
        <v>0</v>
      </c>
      <c r="X1044">
        <v>0</v>
      </c>
      <c r="Y1044" t="s">
        <v>48</v>
      </c>
    </row>
    <row r="1045" spans="1:25" x14ac:dyDescent="0.25">
      <c r="A1045">
        <v>1044</v>
      </c>
      <c r="B1045">
        <v>69962</v>
      </c>
      <c r="C1045">
        <v>0</v>
      </c>
      <c r="D1045">
        <v>0</v>
      </c>
      <c r="E1045" t="s">
        <v>1976</v>
      </c>
      <c r="F1045" t="s">
        <v>1977</v>
      </c>
      <c r="G1045">
        <v>1</v>
      </c>
      <c r="H1045" s="6">
        <v>10000000</v>
      </c>
      <c r="I1045" s="7">
        <v>46114</v>
      </c>
      <c r="K1045">
        <v>5</v>
      </c>
      <c r="L1045" t="s">
        <v>40</v>
      </c>
      <c r="M1045" t="s">
        <v>5</v>
      </c>
      <c r="N1045" t="s">
        <v>41</v>
      </c>
      <c r="O1045" t="s">
        <v>57</v>
      </c>
      <c r="P1045" t="s">
        <v>2519</v>
      </c>
      <c r="Q1045">
        <v>5</v>
      </c>
      <c r="R1045">
        <v>0</v>
      </c>
      <c r="S1045">
        <v>0</v>
      </c>
      <c r="U1045">
        <v>500000</v>
      </c>
      <c r="V1045">
        <v>500000</v>
      </c>
      <c r="W1045">
        <v>0</v>
      </c>
      <c r="X1045">
        <v>0</v>
      </c>
      <c r="Y1045" t="s">
        <v>48</v>
      </c>
    </row>
    <row r="1046" spans="1:25" x14ac:dyDescent="0.25">
      <c r="A1046">
        <v>1045</v>
      </c>
      <c r="B1046">
        <v>69964</v>
      </c>
      <c r="C1046">
        <v>0</v>
      </c>
      <c r="D1046">
        <v>0</v>
      </c>
      <c r="E1046" t="s">
        <v>565</v>
      </c>
      <c r="F1046" t="s">
        <v>566</v>
      </c>
      <c r="G1046">
        <v>1</v>
      </c>
      <c r="H1046" s="6">
        <v>38333333</v>
      </c>
      <c r="I1046" s="7">
        <v>46114</v>
      </c>
      <c r="K1046" t="s">
        <v>567</v>
      </c>
      <c r="L1046" t="s">
        <v>40</v>
      </c>
      <c r="M1046" t="s">
        <v>8</v>
      </c>
      <c r="N1046" t="s">
        <v>41</v>
      </c>
      <c r="O1046" t="s">
        <v>347</v>
      </c>
      <c r="P1046" t="s">
        <v>2519</v>
      </c>
      <c r="Q1046">
        <v>0.6</v>
      </c>
      <c r="R1046">
        <v>3.5</v>
      </c>
      <c r="S1046">
        <v>0</v>
      </c>
      <c r="U1046">
        <v>1571667</v>
      </c>
      <c r="V1046">
        <v>230000</v>
      </c>
      <c r="W1046">
        <v>1341667</v>
      </c>
      <c r="X1046">
        <v>0</v>
      </c>
      <c r="Y1046" t="s">
        <v>44</v>
      </c>
    </row>
    <row r="1047" spans="1:25" x14ac:dyDescent="0.25">
      <c r="A1047">
        <v>1046</v>
      </c>
      <c r="B1047">
        <v>69959</v>
      </c>
      <c r="C1047">
        <v>0</v>
      </c>
      <c r="D1047">
        <v>0</v>
      </c>
      <c r="E1047" t="s">
        <v>1931</v>
      </c>
      <c r="F1047" t="s">
        <v>1932</v>
      </c>
      <c r="G1047">
        <v>1</v>
      </c>
      <c r="H1047" s="6">
        <v>1683556</v>
      </c>
      <c r="I1047" s="7">
        <v>46114</v>
      </c>
      <c r="K1047">
        <v>10</v>
      </c>
      <c r="L1047" t="s">
        <v>40</v>
      </c>
      <c r="M1047" t="s">
        <v>5</v>
      </c>
      <c r="N1047" t="s">
        <v>41</v>
      </c>
      <c r="O1047" t="s">
        <v>77</v>
      </c>
      <c r="P1047" t="s">
        <v>2519</v>
      </c>
      <c r="Q1047">
        <v>10</v>
      </c>
      <c r="R1047">
        <v>0</v>
      </c>
      <c r="S1047">
        <v>0</v>
      </c>
      <c r="U1047">
        <v>168356</v>
      </c>
      <c r="V1047">
        <v>168356</v>
      </c>
      <c r="W1047">
        <v>0</v>
      </c>
      <c r="X1047">
        <v>0</v>
      </c>
      <c r="Y1047" t="s">
        <v>48</v>
      </c>
    </row>
    <row r="1048" spans="1:25" x14ac:dyDescent="0.25">
      <c r="A1048">
        <v>1047</v>
      </c>
      <c r="B1048">
        <v>69756</v>
      </c>
      <c r="C1048">
        <v>0</v>
      </c>
      <c r="D1048">
        <v>0</v>
      </c>
      <c r="E1048" t="s">
        <v>1530</v>
      </c>
      <c r="F1048" t="s">
        <v>1531</v>
      </c>
      <c r="G1048">
        <v>1</v>
      </c>
      <c r="H1048" s="6">
        <v>40500000</v>
      </c>
      <c r="I1048" s="7">
        <v>46114</v>
      </c>
      <c r="K1048">
        <v>15</v>
      </c>
      <c r="L1048" t="s">
        <v>40</v>
      </c>
      <c r="M1048" t="s">
        <v>5</v>
      </c>
      <c r="N1048" t="s">
        <v>41</v>
      </c>
      <c r="O1048" t="s">
        <v>54</v>
      </c>
      <c r="P1048" t="s">
        <v>2519</v>
      </c>
      <c r="Q1048">
        <v>3.3</v>
      </c>
      <c r="R1048">
        <v>11.7</v>
      </c>
      <c r="S1048">
        <v>0</v>
      </c>
      <c r="U1048">
        <v>6075000</v>
      </c>
      <c r="V1048">
        <v>1336500</v>
      </c>
      <c r="W1048">
        <v>4738500</v>
      </c>
      <c r="X1048">
        <v>0</v>
      </c>
      <c r="Y1048" t="s">
        <v>48</v>
      </c>
    </row>
    <row r="1049" spans="1:25" x14ac:dyDescent="0.25">
      <c r="A1049">
        <v>1048</v>
      </c>
      <c r="B1049">
        <v>69956</v>
      </c>
      <c r="C1049">
        <v>0</v>
      </c>
      <c r="D1049">
        <v>0</v>
      </c>
      <c r="E1049" t="s">
        <v>133</v>
      </c>
      <c r="F1049" t="s">
        <v>134</v>
      </c>
      <c r="G1049">
        <v>1</v>
      </c>
      <c r="H1049" s="6">
        <v>5921861</v>
      </c>
      <c r="I1049" s="7">
        <v>46114</v>
      </c>
      <c r="K1049">
        <v>7</v>
      </c>
      <c r="L1049" t="s">
        <v>40</v>
      </c>
      <c r="M1049" t="s">
        <v>1</v>
      </c>
      <c r="N1049" t="s">
        <v>41</v>
      </c>
      <c r="O1049" t="s">
        <v>87</v>
      </c>
      <c r="P1049" t="s">
        <v>2519</v>
      </c>
      <c r="Q1049">
        <v>7</v>
      </c>
      <c r="R1049">
        <v>0</v>
      </c>
      <c r="S1049">
        <v>0</v>
      </c>
      <c r="U1049">
        <v>414530</v>
      </c>
      <c r="V1049">
        <v>414530</v>
      </c>
      <c r="W1049">
        <v>0</v>
      </c>
      <c r="X1049">
        <v>0</v>
      </c>
      <c r="Y1049" t="s">
        <v>48</v>
      </c>
    </row>
    <row r="1050" spans="1:25" x14ac:dyDescent="0.25">
      <c r="A1050">
        <v>1049</v>
      </c>
      <c r="B1050">
        <v>69957</v>
      </c>
      <c r="C1050">
        <v>0</v>
      </c>
      <c r="D1050">
        <v>0</v>
      </c>
      <c r="E1050" t="s">
        <v>475</v>
      </c>
      <c r="F1050" t="s">
        <v>476</v>
      </c>
      <c r="G1050">
        <v>1</v>
      </c>
      <c r="H1050" s="6">
        <v>21131244</v>
      </c>
      <c r="I1050" s="7">
        <v>46114</v>
      </c>
      <c r="K1050">
        <v>15</v>
      </c>
      <c r="L1050" t="s">
        <v>40</v>
      </c>
      <c r="M1050" t="s">
        <v>1</v>
      </c>
      <c r="N1050" t="s">
        <v>41</v>
      </c>
      <c r="O1050" t="s">
        <v>87</v>
      </c>
      <c r="P1050" t="s">
        <v>2519</v>
      </c>
      <c r="Q1050">
        <v>7</v>
      </c>
      <c r="R1050">
        <v>8</v>
      </c>
      <c r="S1050">
        <v>0</v>
      </c>
      <c r="U1050">
        <v>3169687</v>
      </c>
      <c r="V1050">
        <v>1479187</v>
      </c>
      <c r="W1050">
        <v>1690500</v>
      </c>
      <c r="X1050">
        <v>0</v>
      </c>
      <c r="Y1050" t="s">
        <v>44</v>
      </c>
    </row>
    <row r="1051" spans="1:25" x14ac:dyDescent="0.25">
      <c r="A1051">
        <v>1050</v>
      </c>
      <c r="B1051">
        <v>69958</v>
      </c>
      <c r="C1051">
        <v>0</v>
      </c>
      <c r="D1051">
        <v>0</v>
      </c>
      <c r="E1051" t="s">
        <v>514</v>
      </c>
      <c r="F1051" t="s">
        <v>515</v>
      </c>
      <c r="G1051">
        <v>1</v>
      </c>
      <c r="H1051" s="6">
        <v>20000000</v>
      </c>
      <c r="I1051" s="7">
        <v>46114</v>
      </c>
      <c r="K1051">
        <v>6</v>
      </c>
      <c r="L1051" t="s">
        <v>40</v>
      </c>
      <c r="M1051" t="s">
        <v>5</v>
      </c>
      <c r="N1051" t="s">
        <v>41</v>
      </c>
      <c r="O1051" t="s">
        <v>77</v>
      </c>
      <c r="P1051" t="s">
        <v>2519</v>
      </c>
      <c r="Q1051">
        <v>6</v>
      </c>
      <c r="R1051">
        <v>0</v>
      </c>
      <c r="S1051">
        <v>0</v>
      </c>
      <c r="U1051">
        <v>1200000</v>
      </c>
      <c r="V1051">
        <v>1200000</v>
      </c>
      <c r="W1051">
        <v>0</v>
      </c>
      <c r="X1051">
        <v>0</v>
      </c>
      <c r="Y1051" t="s">
        <v>48</v>
      </c>
    </row>
    <row r="1052" spans="1:25" x14ac:dyDescent="0.25">
      <c r="A1052">
        <v>1051</v>
      </c>
      <c r="B1052">
        <v>69955</v>
      </c>
      <c r="C1052">
        <v>0</v>
      </c>
      <c r="D1052">
        <v>0</v>
      </c>
      <c r="E1052" t="s">
        <v>1856</v>
      </c>
      <c r="F1052" t="s">
        <v>1857</v>
      </c>
      <c r="G1052">
        <v>1</v>
      </c>
      <c r="H1052" s="6">
        <v>10000000</v>
      </c>
      <c r="I1052" s="7">
        <v>46114</v>
      </c>
      <c r="K1052">
        <v>15</v>
      </c>
      <c r="L1052" t="s">
        <v>40</v>
      </c>
      <c r="M1052" t="s">
        <v>5</v>
      </c>
      <c r="N1052" t="s">
        <v>41</v>
      </c>
      <c r="O1052" t="s">
        <v>47</v>
      </c>
      <c r="P1052" t="s">
        <v>2519</v>
      </c>
      <c r="Q1052">
        <v>7</v>
      </c>
      <c r="R1052">
        <v>8</v>
      </c>
      <c r="S1052">
        <v>0</v>
      </c>
      <c r="U1052">
        <v>1500000</v>
      </c>
      <c r="V1052">
        <v>700000</v>
      </c>
      <c r="W1052">
        <v>800000</v>
      </c>
      <c r="X1052">
        <v>0</v>
      </c>
      <c r="Y1052" t="s">
        <v>48</v>
      </c>
    </row>
    <row r="1053" spans="1:25" x14ac:dyDescent="0.25">
      <c r="A1053">
        <v>1052</v>
      </c>
      <c r="B1053">
        <v>69953</v>
      </c>
      <c r="C1053">
        <v>0</v>
      </c>
      <c r="D1053">
        <v>0</v>
      </c>
      <c r="E1053" t="s">
        <v>2051</v>
      </c>
      <c r="F1053" t="s">
        <v>2052</v>
      </c>
      <c r="G1053">
        <v>1</v>
      </c>
      <c r="H1053" s="6">
        <v>574181834</v>
      </c>
      <c r="I1053" s="7">
        <v>46113</v>
      </c>
      <c r="K1053">
        <v>15</v>
      </c>
      <c r="L1053" t="s">
        <v>40</v>
      </c>
      <c r="M1053" t="s">
        <v>5</v>
      </c>
      <c r="N1053" t="s">
        <v>41</v>
      </c>
      <c r="O1053" t="s">
        <v>47</v>
      </c>
      <c r="P1053" t="s">
        <v>2519</v>
      </c>
      <c r="Q1053">
        <v>4</v>
      </c>
      <c r="R1053">
        <v>11</v>
      </c>
      <c r="S1053">
        <v>0</v>
      </c>
      <c r="U1053">
        <v>86127275</v>
      </c>
      <c r="V1053">
        <v>22967273</v>
      </c>
      <c r="W1053">
        <v>63160002</v>
      </c>
      <c r="X1053">
        <v>0</v>
      </c>
      <c r="Y1053" t="s">
        <v>67</v>
      </c>
    </row>
    <row r="1054" spans="1:25" x14ac:dyDescent="0.25">
      <c r="A1054">
        <v>1053</v>
      </c>
      <c r="B1054">
        <v>69952</v>
      </c>
      <c r="C1054">
        <v>0</v>
      </c>
      <c r="D1054">
        <v>0</v>
      </c>
      <c r="E1054" t="s">
        <v>970</v>
      </c>
      <c r="F1054" t="s">
        <v>971</v>
      </c>
      <c r="G1054">
        <v>1</v>
      </c>
      <c r="H1054" s="6">
        <v>5809518</v>
      </c>
      <c r="I1054" s="7">
        <v>46113</v>
      </c>
      <c r="K1054">
        <v>15</v>
      </c>
      <c r="L1054" t="s">
        <v>40</v>
      </c>
      <c r="M1054" t="s">
        <v>5</v>
      </c>
      <c r="N1054" t="s">
        <v>41</v>
      </c>
      <c r="O1054" t="s">
        <v>47</v>
      </c>
      <c r="P1054" t="s">
        <v>2519</v>
      </c>
      <c r="Q1054">
        <v>4</v>
      </c>
      <c r="R1054">
        <v>11</v>
      </c>
      <c r="S1054">
        <v>0</v>
      </c>
      <c r="U1054">
        <v>871428</v>
      </c>
      <c r="V1054">
        <v>232381</v>
      </c>
      <c r="W1054">
        <v>639047</v>
      </c>
      <c r="X1054">
        <v>0</v>
      </c>
      <c r="Y1054" t="s">
        <v>109</v>
      </c>
    </row>
    <row r="1055" spans="1:25" x14ac:dyDescent="0.25">
      <c r="A1055">
        <v>1054</v>
      </c>
      <c r="B1055">
        <v>69951</v>
      </c>
      <c r="C1055">
        <v>0</v>
      </c>
      <c r="D1055">
        <v>0</v>
      </c>
      <c r="E1055" t="s">
        <v>984</v>
      </c>
      <c r="F1055" t="s">
        <v>985</v>
      </c>
      <c r="G1055">
        <v>1</v>
      </c>
      <c r="H1055" s="6">
        <v>3060681</v>
      </c>
      <c r="I1055" s="7">
        <v>46113</v>
      </c>
      <c r="K1055">
        <v>15</v>
      </c>
      <c r="L1055" t="s">
        <v>40</v>
      </c>
      <c r="M1055" t="s">
        <v>5</v>
      </c>
      <c r="N1055" t="s">
        <v>41</v>
      </c>
      <c r="O1055" t="s">
        <v>47</v>
      </c>
      <c r="P1055" t="s">
        <v>2519</v>
      </c>
      <c r="Q1055">
        <v>4</v>
      </c>
      <c r="R1055">
        <v>11</v>
      </c>
      <c r="S1055">
        <v>0</v>
      </c>
      <c r="U1055">
        <v>459102</v>
      </c>
      <c r="V1055">
        <v>122427</v>
      </c>
      <c r="W1055">
        <v>336675</v>
      </c>
      <c r="X1055">
        <v>0</v>
      </c>
      <c r="Y1055" t="s">
        <v>109</v>
      </c>
    </row>
    <row r="1056" spans="1:25" x14ac:dyDescent="0.25">
      <c r="A1056">
        <v>1055</v>
      </c>
      <c r="B1056">
        <v>69945</v>
      </c>
      <c r="C1056">
        <v>0</v>
      </c>
      <c r="D1056">
        <v>0</v>
      </c>
      <c r="E1056" t="s">
        <v>348</v>
      </c>
      <c r="F1056" t="s">
        <v>349</v>
      </c>
      <c r="G1056">
        <v>1</v>
      </c>
      <c r="H1056" s="6">
        <v>10000000</v>
      </c>
      <c r="I1056" s="7">
        <v>46112</v>
      </c>
      <c r="K1056">
        <v>15</v>
      </c>
      <c r="L1056" t="s">
        <v>40</v>
      </c>
      <c r="M1056" t="s">
        <v>5</v>
      </c>
      <c r="N1056" t="s">
        <v>41</v>
      </c>
      <c r="O1056" t="s">
        <v>77</v>
      </c>
      <c r="P1056" t="s">
        <v>2519</v>
      </c>
      <c r="Q1056">
        <v>5.0999999999999996</v>
      </c>
      <c r="R1056">
        <v>5.4</v>
      </c>
      <c r="S1056">
        <v>4.5</v>
      </c>
      <c r="U1056">
        <v>1500000</v>
      </c>
      <c r="V1056">
        <v>510000</v>
      </c>
      <c r="W1056">
        <v>540000</v>
      </c>
      <c r="X1056">
        <v>450000</v>
      </c>
      <c r="Y1056" t="s">
        <v>112</v>
      </c>
    </row>
    <row r="1057" spans="1:25" x14ac:dyDescent="0.25">
      <c r="A1057">
        <v>1056</v>
      </c>
      <c r="B1057">
        <v>69950</v>
      </c>
      <c r="C1057">
        <v>0</v>
      </c>
      <c r="D1057">
        <v>0</v>
      </c>
      <c r="E1057" t="s">
        <v>2291</v>
      </c>
      <c r="F1057" t="s">
        <v>2292</v>
      </c>
      <c r="G1057">
        <v>1</v>
      </c>
      <c r="H1057" s="6">
        <v>7000000</v>
      </c>
      <c r="I1057" s="7">
        <v>46112</v>
      </c>
      <c r="K1057">
        <v>5</v>
      </c>
      <c r="L1057" t="s">
        <v>40</v>
      </c>
      <c r="M1057" t="s">
        <v>5</v>
      </c>
      <c r="N1057" t="s">
        <v>41</v>
      </c>
      <c r="O1057" t="s">
        <v>47</v>
      </c>
      <c r="P1057" t="s">
        <v>2519</v>
      </c>
      <c r="Q1057">
        <v>5</v>
      </c>
      <c r="R1057">
        <v>0</v>
      </c>
      <c r="S1057">
        <v>0</v>
      </c>
      <c r="U1057">
        <v>350000</v>
      </c>
      <c r="V1057">
        <v>350000</v>
      </c>
      <c r="W1057">
        <v>0</v>
      </c>
      <c r="X1057">
        <v>0</v>
      </c>
      <c r="Y1057" t="s">
        <v>2086</v>
      </c>
    </row>
    <row r="1058" spans="1:25" x14ac:dyDescent="0.25">
      <c r="A1058">
        <v>1057</v>
      </c>
      <c r="B1058">
        <v>69946</v>
      </c>
      <c r="C1058">
        <v>0</v>
      </c>
      <c r="D1058">
        <v>0</v>
      </c>
      <c r="E1058" t="s">
        <v>409</v>
      </c>
      <c r="F1058" t="s">
        <v>410</v>
      </c>
      <c r="G1058">
        <v>1</v>
      </c>
      <c r="H1058" s="6">
        <v>200000000</v>
      </c>
      <c r="I1058" s="7">
        <v>46112</v>
      </c>
      <c r="K1058">
        <v>15</v>
      </c>
      <c r="L1058" t="s">
        <v>40</v>
      </c>
      <c r="M1058" t="s">
        <v>5</v>
      </c>
      <c r="N1058" t="s">
        <v>41</v>
      </c>
      <c r="O1058" t="s">
        <v>77</v>
      </c>
      <c r="P1058" t="s">
        <v>2519</v>
      </c>
      <c r="Q1058">
        <v>5.0999999999999996</v>
      </c>
      <c r="R1058">
        <v>5.4</v>
      </c>
      <c r="S1058">
        <v>4.5</v>
      </c>
      <c r="U1058">
        <v>30000000</v>
      </c>
      <c r="V1058">
        <v>10200000</v>
      </c>
      <c r="W1058">
        <v>10800000</v>
      </c>
      <c r="X1058">
        <v>9000000</v>
      </c>
      <c r="Y1058" t="s">
        <v>112</v>
      </c>
    </row>
    <row r="1059" spans="1:25" x14ac:dyDescent="0.25">
      <c r="A1059">
        <v>1058</v>
      </c>
      <c r="B1059">
        <v>69942</v>
      </c>
      <c r="C1059">
        <v>0</v>
      </c>
      <c r="D1059">
        <v>0</v>
      </c>
      <c r="E1059" t="s">
        <v>423</v>
      </c>
      <c r="F1059" t="s">
        <v>424</v>
      </c>
      <c r="G1059">
        <v>1</v>
      </c>
      <c r="H1059" s="6">
        <v>5000000</v>
      </c>
      <c r="I1059" s="7">
        <v>46112</v>
      </c>
      <c r="K1059">
        <v>15</v>
      </c>
      <c r="L1059" t="s">
        <v>40</v>
      </c>
      <c r="M1059" t="s">
        <v>5</v>
      </c>
      <c r="N1059" t="s">
        <v>41</v>
      </c>
      <c r="O1059" t="s">
        <v>77</v>
      </c>
      <c r="P1059" t="s">
        <v>2519</v>
      </c>
      <c r="Q1059">
        <v>5.0999999999999996</v>
      </c>
      <c r="R1059">
        <v>5.4</v>
      </c>
      <c r="S1059">
        <v>4.5</v>
      </c>
      <c r="U1059">
        <v>750000</v>
      </c>
      <c r="V1059">
        <v>255000</v>
      </c>
      <c r="W1059">
        <v>270000</v>
      </c>
      <c r="X1059">
        <v>225000</v>
      </c>
      <c r="Y1059" t="s">
        <v>112</v>
      </c>
    </row>
    <row r="1060" spans="1:25" x14ac:dyDescent="0.25">
      <c r="A1060">
        <v>1059</v>
      </c>
      <c r="B1060">
        <v>69930</v>
      </c>
      <c r="C1060">
        <v>0</v>
      </c>
      <c r="D1060">
        <v>0</v>
      </c>
      <c r="E1060" t="s">
        <v>1167</v>
      </c>
      <c r="F1060" t="s">
        <v>1168</v>
      </c>
      <c r="G1060">
        <v>1</v>
      </c>
      <c r="H1060" s="6">
        <v>10000000</v>
      </c>
      <c r="I1060" s="7">
        <v>46112</v>
      </c>
      <c r="K1060">
        <v>5</v>
      </c>
      <c r="L1060" t="s">
        <v>40</v>
      </c>
      <c r="M1060" t="s">
        <v>5</v>
      </c>
      <c r="N1060" t="s">
        <v>41</v>
      </c>
      <c r="O1060" t="s">
        <v>77</v>
      </c>
      <c r="P1060" t="s">
        <v>2519</v>
      </c>
      <c r="Q1060">
        <v>5</v>
      </c>
      <c r="R1060">
        <v>0</v>
      </c>
      <c r="S1060">
        <v>0</v>
      </c>
      <c r="U1060">
        <v>500000</v>
      </c>
      <c r="V1060">
        <v>500000</v>
      </c>
      <c r="W1060">
        <v>0</v>
      </c>
      <c r="X1060">
        <v>0</v>
      </c>
      <c r="Y1060" t="s">
        <v>48</v>
      </c>
    </row>
    <row r="1061" spans="1:25" x14ac:dyDescent="0.25">
      <c r="A1061">
        <v>1060</v>
      </c>
      <c r="B1061">
        <v>69931</v>
      </c>
      <c r="C1061">
        <v>0</v>
      </c>
      <c r="D1061">
        <v>0</v>
      </c>
      <c r="E1061" t="s">
        <v>110</v>
      </c>
      <c r="F1061" t="s">
        <v>111</v>
      </c>
      <c r="G1061">
        <v>1</v>
      </c>
      <c r="H1061" s="6">
        <v>4286669</v>
      </c>
      <c r="I1061" s="7">
        <v>46112</v>
      </c>
      <c r="K1061">
        <v>15</v>
      </c>
      <c r="L1061" t="s">
        <v>40</v>
      </c>
      <c r="M1061" t="s">
        <v>5</v>
      </c>
      <c r="N1061" t="s">
        <v>41</v>
      </c>
      <c r="O1061" t="s">
        <v>47</v>
      </c>
      <c r="P1061" t="s">
        <v>2519</v>
      </c>
      <c r="Q1061">
        <v>8</v>
      </c>
      <c r="R1061">
        <v>7</v>
      </c>
      <c r="S1061">
        <v>0</v>
      </c>
      <c r="U1061">
        <v>643000</v>
      </c>
      <c r="V1061">
        <v>342934</v>
      </c>
      <c r="W1061">
        <v>300067</v>
      </c>
      <c r="X1061">
        <v>0</v>
      </c>
      <c r="Y1061" t="s">
        <v>112</v>
      </c>
    </row>
    <row r="1062" spans="1:25" x14ac:dyDescent="0.25">
      <c r="A1062">
        <v>1061</v>
      </c>
      <c r="B1062">
        <v>69943</v>
      </c>
      <c r="C1062">
        <v>0</v>
      </c>
      <c r="D1062">
        <v>0</v>
      </c>
      <c r="E1062" t="s">
        <v>1737</v>
      </c>
      <c r="F1062" t="s">
        <v>1738</v>
      </c>
      <c r="G1062">
        <v>1</v>
      </c>
      <c r="H1062" s="6">
        <v>5000000</v>
      </c>
      <c r="I1062" s="7">
        <v>46112</v>
      </c>
      <c r="K1062">
        <v>15</v>
      </c>
      <c r="L1062" t="s">
        <v>40</v>
      </c>
      <c r="M1062" t="s">
        <v>5</v>
      </c>
      <c r="N1062" t="s">
        <v>41</v>
      </c>
      <c r="O1062" t="s">
        <v>77</v>
      </c>
      <c r="P1062" t="s">
        <v>2519</v>
      </c>
      <c r="Q1062">
        <v>5.0999999999999996</v>
      </c>
      <c r="R1062">
        <v>5.4</v>
      </c>
      <c r="S1062">
        <v>4.5</v>
      </c>
      <c r="U1062">
        <v>750000</v>
      </c>
      <c r="V1062">
        <v>255000</v>
      </c>
      <c r="W1062">
        <v>270000</v>
      </c>
      <c r="X1062">
        <v>225000</v>
      </c>
      <c r="Y1062" t="s">
        <v>48</v>
      </c>
    </row>
    <row r="1063" spans="1:25" x14ac:dyDescent="0.25">
      <c r="A1063">
        <v>1062</v>
      </c>
      <c r="B1063">
        <v>69941</v>
      </c>
      <c r="C1063">
        <v>0</v>
      </c>
      <c r="D1063">
        <v>0</v>
      </c>
      <c r="E1063" t="s">
        <v>2546</v>
      </c>
      <c r="F1063" t="s">
        <v>2547</v>
      </c>
      <c r="G1063">
        <v>1</v>
      </c>
      <c r="H1063" s="6">
        <v>150000</v>
      </c>
      <c r="I1063" s="7">
        <v>46112</v>
      </c>
      <c r="K1063">
        <v>10</v>
      </c>
      <c r="L1063" t="s">
        <v>40</v>
      </c>
      <c r="M1063" t="s">
        <v>5</v>
      </c>
      <c r="N1063" t="s">
        <v>41</v>
      </c>
      <c r="O1063" t="s">
        <v>77</v>
      </c>
      <c r="P1063" t="s">
        <v>2519</v>
      </c>
      <c r="Q1063">
        <v>10</v>
      </c>
      <c r="R1063">
        <v>0</v>
      </c>
      <c r="S1063">
        <v>0</v>
      </c>
      <c r="U1063">
        <v>15000</v>
      </c>
      <c r="V1063">
        <v>15000</v>
      </c>
      <c r="W1063">
        <v>0</v>
      </c>
      <c r="X1063">
        <v>0</v>
      </c>
      <c r="Y1063" t="s">
        <v>2520</v>
      </c>
    </row>
    <row r="1064" spans="1:25" x14ac:dyDescent="0.25">
      <c r="A1064">
        <v>1063</v>
      </c>
      <c r="B1064">
        <v>69932</v>
      </c>
      <c r="C1064">
        <v>0</v>
      </c>
      <c r="D1064">
        <v>0</v>
      </c>
      <c r="E1064" t="s">
        <v>209</v>
      </c>
      <c r="F1064" t="s">
        <v>210</v>
      </c>
      <c r="G1064">
        <v>1</v>
      </c>
      <c r="H1064" s="6">
        <v>20000000</v>
      </c>
      <c r="I1064" s="7">
        <v>46112</v>
      </c>
      <c r="K1064">
        <v>5</v>
      </c>
      <c r="L1064" t="s">
        <v>40</v>
      </c>
      <c r="M1064" t="s">
        <v>5</v>
      </c>
      <c r="N1064" t="s">
        <v>41</v>
      </c>
      <c r="O1064" t="s">
        <v>77</v>
      </c>
      <c r="P1064" t="s">
        <v>2519</v>
      </c>
      <c r="Q1064">
        <v>5</v>
      </c>
      <c r="R1064">
        <v>0</v>
      </c>
      <c r="S1064">
        <v>0</v>
      </c>
      <c r="U1064">
        <v>1000000</v>
      </c>
      <c r="V1064">
        <v>1000000</v>
      </c>
      <c r="W1064">
        <v>0</v>
      </c>
      <c r="X1064">
        <v>0</v>
      </c>
      <c r="Y1064" t="s">
        <v>72</v>
      </c>
    </row>
    <row r="1065" spans="1:25" x14ac:dyDescent="0.25">
      <c r="A1065">
        <v>1064</v>
      </c>
      <c r="B1065">
        <v>69933</v>
      </c>
      <c r="C1065">
        <v>0</v>
      </c>
      <c r="D1065">
        <v>0</v>
      </c>
      <c r="E1065" t="s">
        <v>1007</v>
      </c>
      <c r="F1065" t="s">
        <v>1008</v>
      </c>
      <c r="G1065">
        <v>1</v>
      </c>
      <c r="H1065" s="6">
        <v>2229237</v>
      </c>
      <c r="I1065" s="7">
        <v>46112</v>
      </c>
      <c r="K1065">
        <v>7</v>
      </c>
      <c r="L1065" t="s">
        <v>40</v>
      </c>
      <c r="M1065" t="s">
        <v>5</v>
      </c>
      <c r="N1065" t="s">
        <v>41</v>
      </c>
      <c r="O1065" t="s">
        <v>57</v>
      </c>
      <c r="P1065" t="s">
        <v>2519</v>
      </c>
      <c r="Q1065">
        <v>7</v>
      </c>
      <c r="R1065">
        <v>0</v>
      </c>
      <c r="S1065">
        <v>0</v>
      </c>
      <c r="U1065">
        <v>156047</v>
      </c>
      <c r="V1065">
        <v>156047</v>
      </c>
      <c r="W1065">
        <v>0</v>
      </c>
      <c r="X1065">
        <v>0</v>
      </c>
      <c r="Y1065" t="s">
        <v>48</v>
      </c>
    </row>
    <row r="1066" spans="1:25" x14ac:dyDescent="0.25">
      <c r="A1066">
        <v>1065</v>
      </c>
      <c r="B1066">
        <v>69934</v>
      </c>
      <c r="C1066">
        <v>0</v>
      </c>
      <c r="D1066">
        <v>0</v>
      </c>
      <c r="E1066" t="s">
        <v>2053</v>
      </c>
      <c r="F1066" t="s">
        <v>2054</v>
      </c>
      <c r="G1066">
        <v>1</v>
      </c>
      <c r="H1066" s="6">
        <v>9874836</v>
      </c>
      <c r="I1066" s="7">
        <v>46112</v>
      </c>
      <c r="K1066">
        <v>15</v>
      </c>
      <c r="L1066" t="s">
        <v>40</v>
      </c>
      <c r="M1066" t="s">
        <v>5</v>
      </c>
      <c r="N1066" t="s">
        <v>41</v>
      </c>
      <c r="O1066" t="s">
        <v>47</v>
      </c>
      <c r="P1066" t="s">
        <v>2519</v>
      </c>
      <c r="Q1066">
        <v>4</v>
      </c>
      <c r="R1066">
        <v>11</v>
      </c>
      <c r="S1066">
        <v>0</v>
      </c>
      <c r="U1066">
        <v>1481225</v>
      </c>
      <c r="V1066">
        <v>394993</v>
      </c>
      <c r="W1066">
        <v>1086232</v>
      </c>
      <c r="X1066">
        <v>0</v>
      </c>
      <c r="Y1066" t="s">
        <v>48</v>
      </c>
    </row>
    <row r="1067" spans="1:25" x14ac:dyDescent="0.25">
      <c r="A1067">
        <v>1066</v>
      </c>
      <c r="B1067">
        <v>69944</v>
      </c>
      <c r="C1067">
        <v>0</v>
      </c>
      <c r="D1067">
        <v>0</v>
      </c>
      <c r="E1067" t="s">
        <v>1745</v>
      </c>
      <c r="F1067" t="s">
        <v>1746</v>
      </c>
      <c r="G1067">
        <v>1</v>
      </c>
      <c r="H1067" s="6">
        <v>9000000</v>
      </c>
      <c r="I1067" s="7">
        <v>46112</v>
      </c>
      <c r="K1067">
        <v>15</v>
      </c>
      <c r="L1067" t="s">
        <v>40</v>
      </c>
      <c r="M1067" t="s">
        <v>5</v>
      </c>
      <c r="N1067" t="s">
        <v>41</v>
      </c>
      <c r="O1067" t="s">
        <v>77</v>
      </c>
      <c r="P1067" t="s">
        <v>2519</v>
      </c>
      <c r="Q1067">
        <v>5.0999999999999996</v>
      </c>
      <c r="R1067">
        <v>5.4</v>
      </c>
      <c r="S1067">
        <v>4.5</v>
      </c>
      <c r="U1067">
        <v>1350000</v>
      </c>
      <c r="V1067">
        <v>459000</v>
      </c>
      <c r="W1067">
        <v>486000</v>
      </c>
      <c r="X1067">
        <v>405000</v>
      </c>
      <c r="Y1067" t="s">
        <v>48</v>
      </c>
    </row>
    <row r="1068" spans="1:25" x14ac:dyDescent="0.25">
      <c r="A1068">
        <v>1067</v>
      </c>
      <c r="B1068">
        <v>69929</v>
      </c>
      <c r="C1068">
        <v>0</v>
      </c>
      <c r="D1068">
        <v>0</v>
      </c>
      <c r="E1068" t="s">
        <v>1455</v>
      </c>
      <c r="F1068" t="s">
        <v>1456</v>
      </c>
      <c r="G1068">
        <v>1</v>
      </c>
      <c r="H1068" s="6">
        <v>3000000</v>
      </c>
      <c r="I1068" s="7">
        <v>46112</v>
      </c>
      <c r="K1068">
        <v>8</v>
      </c>
      <c r="L1068" t="s">
        <v>40</v>
      </c>
      <c r="M1068" t="s">
        <v>5</v>
      </c>
      <c r="N1068" t="s">
        <v>41</v>
      </c>
      <c r="O1068" t="s">
        <v>47</v>
      </c>
      <c r="P1068" t="s">
        <v>2519</v>
      </c>
      <c r="Q1068">
        <v>8</v>
      </c>
      <c r="R1068">
        <v>0</v>
      </c>
      <c r="S1068">
        <v>0</v>
      </c>
      <c r="U1068">
        <v>240000</v>
      </c>
      <c r="V1068">
        <v>240000</v>
      </c>
      <c r="W1068">
        <v>0</v>
      </c>
      <c r="X1068">
        <v>0</v>
      </c>
      <c r="Y1068" t="s">
        <v>109</v>
      </c>
    </row>
    <row r="1069" spans="1:25" x14ac:dyDescent="0.25">
      <c r="A1069">
        <v>1068</v>
      </c>
      <c r="B1069">
        <v>69937</v>
      </c>
      <c r="C1069">
        <v>0</v>
      </c>
      <c r="D1069">
        <v>0</v>
      </c>
      <c r="E1069" t="s">
        <v>920</v>
      </c>
      <c r="F1069" t="s">
        <v>921</v>
      </c>
      <c r="G1069">
        <v>1</v>
      </c>
      <c r="H1069" s="6">
        <v>4045376</v>
      </c>
      <c r="I1069" s="7">
        <v>46112</v>
      </c>
      <c r="K1069">
        <v>7</v>
      </c>
      <c r="L1069" t="s">
        <v>40</v>
      </c>
      <c r="M1069" t="s">
        <v>5</v>
      </c>
      <c r="N1069" t="s">
        <v>41</v>
      </c>
      <c r="O1069" t="s">
        <v>47</v>
      </c>
      <c r="P1069" t="s">
        <v>2519</v>
      </c>
      <c r="Q1069">
        <v>7</v>
      </c>
      <c r="R1069">
        <v>0</v>
      </c>
      <c r="S1069">
        <v>0</v>
      </c>
      <c r="U1069">
        <v>283176</v>
      </c>
      <c r="V1069">
        <v>283176</v>
      </c>
      <c r="W1069">
        <v>0</v>
      </c>
      <c r="X1069">
        <v>0</v>
      </c>
      <c r="Y1069" t="s">
        <v>48</v>
      </c>
    </row>
    <row r="1070" spans="1:25" x14ac:dyDescent="0.25">
      <c r="A1070">
        <v>1069</v>
      </c>
      <c r="B1070">
        <v>69916</v>
      </c>
      <c r="C1070">
        <v>0</v>
      </c>
      <c r="D1070">
        <v>0</v>
      </c>
      <c r="E1070" t="s">
        <v>2371</v>
      </c>
      <c r="F1070" t="s">
        <v>2372</v>
      </c>
      <c r="G1070">
        <v>1</v>
      </c>
      <c r="H1070" s="6">
        <v>3000000</v>
      </c>
      <c r="I1070" s="7">
        <v>46111</v>
      </c>
      <c r="K1070">
        <v>15</v>
      </c>
      <c r="L1070" t="s">
        <v>40</v>
      </c>
      <c r="M1070" t="s">
        <v>5</v>
      </c>
      <c r="N1070" t="s">
        <v>41</v>
      </c>
      <c r="O1070" t="s">
        <v>77</v>
      </c>
      <c r="P1070" t="s">
        <v>2519</v>
      </c>
      <c r="Q1070">
        <v>8</v>
      </c>
      <c r="R1070">
        <v>7</v>
      </c>
      <c r="S1070">
        <v>0</v>
      </c>
      <c r="U1070">
        <v>450000</v>
      </c>
      <c r="V1070">
        <v>240000</v>
      </c>
      <c r="W1070">
        <v>210000</v>
      </c>
      <c r="X1070">
        <v>0</v>
      </c>
      <c r="Y1070" t="s">
        <v>48</v>
      </c>
    </row>
    <row r="1071" spans="1:25" x14ac:dyDescent="0.25">
      <c r="A1071">
        <v>1070</v>
      </c>
      <c r="B1071">
        <v>69915</v>
      </c>
      <c r="C1071">
        <v>0</v>
      </c>
      <c r="D1071">
        <v>0</v>
      </c>
      <c r="E1071" t="s">
        <v>1560</v>
      </c>
      <c r="F1071" t="s">
        <v>1561</v>
      </c>
      <c r="G1071">
        <v>1</v>
      </c>
      <c r="H1071" s="6">
        <v>110000</v>
      </c>
      <c r="I1071" s="7">
        <v>46111</v>
      </c>
      <c r="K1071">
        <v>7</v>
      </c>
      <c r="L1071" t="s">
        <v>40</v>
      </c>
      <c r="M1071" t="s">
        <v>5</v>
      </c>
      <c r="N1071" t="s">
        <v>41</v>
      </c>
      <c r="O1071" t="s">
        <v>57</v>
      </c>
      <c r="P1071" t="s">
        <v>2519</v>
      </c>
      <c r="Q1071">
        <v>7</v>
      </c>
      <c r="R1071">
        <v>0</v>
      </c>
      <c r="S1071">
        <v>0</v>
      </c>
      <c r="U1071">
        <v>7700</v>
      </c>
      <c r="V1071">
        <v>7700</v>
      </c>
      <c r="W1071">
        <v>0</v>
      </c>
      <c r="X1071">
        <v>0</v>
      </c>
      <c r="Y1071" t="s">
        <v>72</v>
      </c>
    </row>
    <row r="1072" spans="1:25" x14ac:dyDescent="0.25">
      <c r="A1072">
        <v>1071</v>
      </c>
      <c r="B1072">
        <v>69917</v>
      </c>
      <c r="C1072">
        <v>0</v>
      </c>
      <c r="D1072">
        <v>0</v>
      </c>
      <c r="E1072" t="s">
        <v>181</v>
      </c>
      <c r="F1072" t="s">
        <v>182</v>
      </c>
      <c r="G1072">
        <v>1</v>
      </c>
      <c r="H1072" s="6">
        <v>995211</v>
      </c>
      <c r="I1072" s="7">
        <v>46111</v>
      </c>
      <c r="K1072">
        <v>15</v>
      </c>
      <c r="L1072" t="s">
        <v>40</v>
      </c>
      <c r="M1072" t="s">
        <v>3</v>
      </c>
      <c r="N1072" t="s">
        <v>41</v>
      </c>
      <c r="O1072" t="s">
        <v>51</v>
      </c>
      <c r="P1072" t="s">
        <v>2519</v>
      </c>
      <c r="Q1072">
        <v>10</v>
      </c>
      <c r="R1072">
        <v>5</v>
      </c>
      <c r="S1072">
        <v>0</v>
      </c>
      <c r="U1072">
        <v>149282</v>
      </c>
      <c r="V1072">
        <v>99521</v>
      </c>
      <c r="W1072">
        <v>49761</v>
      </c>
      <c r="X1072">
        <v>0</v>
      </c>
      <c r="Y1072" t="s">
        <v>72</v>
      </c>
    </row>
    <row r="1073" spans="1:25" x14ac:dyDescent="0.25">
      <c r="A1073">
        <v>1072</v>
      </c>
      <c r="B1073">
        <v>69919</v>
      </c>
      <c r="C1073">
        <v>0</v>
      </c>
      <c r="D1073">
        <v>0</v>
      </c>
      <c r="E1073" t="s">
        <v>384</v>
      </c>
      <c r="F1073" t="s">
        <v>385</v>
      </c>
      <c r="G1073">
        <v>1</v>
      </c>
      <c r="H1073" s="6">
        <v>1956155</v>
      </c>
      <c r="I1073" s="7">
        <v>46111</v>
      </c>
      <c r="K1073">
        <v>15</v>
      </c>
      <c r="L1073" t="s">
        <v>40</v>
      </c>
      <c r="M1073" t="s">
        <v>3</v>
      </c>
      <c r="N1073" t="s">
        <v>41</v>
      </c>
      <c r="O1073" t="s">
        <v>51</v>
      </c>
      <c r="P1073" t="s">
        <v>2519</v>
      </c>
      <c r="Q1073">
        <v>10</v>
      </c>
      <c r="R1073">
        <v>5</v>
      </c>
      <c r="S1073">
        <v>0</v>
      </c>
      <c r="U1073">
        <v>293423</v>
      </c>
      <c r="V1073">
        <v>195616</v>
      </c>
      <c r="W1073">
        <v>97808</v>
      </c>
      <c r="X1073">
        <v>0</v>
      </c>
      <c r="Y1073" t="s">
        <v>72</v>
      </c>
    </row>
    <row r="1074" spans="1:25" x14ac:dyDescent="0.25">
      <c r="A1074">
        <v>1073</v>
      </c>
      <c r="B1074">
        <v>69920</v>
      </c>
      <c r="C1074">
        <v>0</v>
      </c>
      <c r="D1074">
        <v>0</v>
      </c>
      <c r="E1074" t="s">
        <v>386</v>
      </c>
      <c r="F1074" t="s">
        <v>387</v>
      </c>
      <c r="G1074">
        <v>1</v>
      </c>
      <c r="H1074" s="6">
        <v>427947</v>
      </c>
      <c r="I1074" s="7">
        <v>46111</v>
      </c>
      <c r="K1074">
        <v>15</v>
      </c>
      <c r="L1074" t="s">
        <v>40</v>
      </c>
      <c r="M1074" t="s">
        <v>3</v>
      </c>
      <c r="N1074" t="s">
        <v>41</v>
      </c>
      <c r="O1074" t="s">
        <v>51</v>
      </c>
      <c r="P1074" t="s">
        <v>2519</v>
      </c>
      <c r="Q1074">
        <v>10</v>
      </c>
      <c r="R1074">
        <v>5</v>
      </c>
      <c r="S1074">
        <v>0</v>
      </c>
      <c r="U1074">
        <v>64192</v>
      </c>
      <c r="V1074">
        <v>42795</v>
      </c>
      <c r="W1074">
        <v>21397</v>
      </c>
      <c r="X1074">
        <v>0</v>
      </c>
      <c r="Y1074" t="s">
        <v>72</v>
      </c>
    </row>
    <row r="1075" spans="1:25" x14ac:dyDescent="0.25">
      <c r="A1075">
        <v>1074</v>
      </c>
      <c r="B1075">
        <v>69921</v>
      </c>
      <c r="C1075">
        <v>0</v>
      </c>
      <c r="D1075">
        <v>0</v>
      </c>
      <c r="E1075" t="s">
        <v>391</v>
      </c>
      <c r="F1075" t="s">
        <v>392</v>
      </c>
      <c r="G1075">
        <v>1</v>
      </c>
      <c r="H1075" s="6">
        <v>613648</v>
      </c>
      <c r="I1075" s="7">
        <v>46111</v>
      </c>
      <c r="K1075">
        <v>15</v>
      </c>
      <c r="L1075" t="s">
        <v>40</v>
      </c>
      <c r="M1075" t="s">
        <v>3</v>
      </c>
      <c r="N1075" t="s">
        <v>41</v>
      </c>
      <c r="O1075" t="s">
        <v>51</v>
      </c>
      <c r="P1075" t="s">
        <v>2519</v>
      </c>
      <c r="Q1075">
        <v>10</v>
      </c>
      <c r="R1075">
        <v>5</v>
      </c>
      <c r="S1075">
        <v>0</v>
      </c>
      <c r="U1075">
        <v>92047</v>
      </c>
      <c r="V1075">
        <v>61365</v>
      </c>
      <c r="W1075">
        <v>30682</v>
      </c>
      <c r="X1075">
        <v>0</v>
      </c>
      <c r="Y1075" t="s">
        <v>72</v>
      </c>
    </row>
    <row r="1076" spans="1:25" x14ac:dyDescent="0.25">
      <c r="A1076">
        <v>1075</v>
      </c>
      <c r="B1076">
        <v>69918</v>
      </c>
      <c r="C1076">
        <v>0</v>
      </c>
      <c r="D1076">
        <v>0</v>
      </c>
      <c r="E1076" t="s">
        <v>313</v>
      </c>
      <c r="F1076" t="s">
        <v>314</v>
      </c>
      <c r="G1076">
        <v>1</v>
      </c>
      <c r="H1076" s="6">
        <v>1624798</v>
      </c>
      <c r="I1076" s="7">
        <v>46111</v>
      </c>
      <c r="K1076">
        <v>15</v>
      </c>
      <c r="L1076" t="s">
        <v>40</v>
      </c>
      <c r="M1076" t="s">
        <v>3</v>
      </c>
      <c r="N1076" t="s">
        <v>41</v>
      </c>
      <c r="O1076" t="s">
        <v>51</v>
      </c>
      <c r="P1076" t="s">
        <v>2519</v>
      </c>
      <c r="Q1076">
        <v>10</v>
      </c>
      <c r="R1076">
        <v>5</v>
      </c>
      <c r="S1076">
        <v>0</v>
      </c>
      <c r="U1076">
        <v>243720</v>
      </c>
      <c r="V1076">
        <v>162480</v>
      </c>
      <c r="W1076">
        <v>81240</v>
      </c>
      <c r="X1076">
        <v>0</v>
      </c>
      <c r="Y1076" t="s">
        <v>109</v>
      </c>
    </row>
    <row r="1077" spans="1:25" x14ac:dyDescent="0.25">
      <c r="A1077">
        <v>1076</v>
      </c>
      <c r="B1077">
        <v>69899</v>
      </c>
      <c r="C1077">
        <v>0</v>
      </c>
      <c r="D1077">
        <v>0</v>
      </c>
      <c r="E1077" t="s">
        <v>1210</v>
      </c>
      <c r="F1077" t="s">
        <v>1211</v>
      </c>
      <c r="G1077">
        <v>1</v>
      </c>
      <c r="H1077" s="6">
        <v>3376367</v>
      </c>
      <c r="I1077" s="7">
        <v>46108</v>
      </c>
      <c r="K1077">
        <v>15</v>
      </c>
      <c r="L1077" t="s">
        <v>40</v>
      </c>
      <c r="M1077" t="s">
        <v>5</v>
      </c>
      <c r="N1077" t="s">
        <v>41</v>
      </c>
      <c r="O1077" t="s">
        <v>57</v>
      </c>
      <c r="P1077" t="s">
        <v>2519</v>
      </c>
      <c r="Q1077">
        <v>5</v>
      </c>
      <c r="R1077">
        <v>10</v>
      </c>
      <c r="S1077">
        <v>0</v>
      </c>
      <c r="U1077">
        <v>506455</v>
      </c>
      <c r="V1077">
        <v>168818</v>
      </c>
      <c r="W1077">
        <v>337637</v>
      </c>
      <c r="X1077">
        <v>0</v>
      </c>
      <c r="Y1077" t="s">
        <v>72</v>
      </c>
    </row>
    <row r="1078" spans="1:25" x14ac:dyDescent="0.25">
      <c r="A1078">
        <v>1077</v>
      </c>
      <c r="B1078">
        <v>69947</v>
      </c>
      <c r="C1078">
        <v>0</v>
      </c>
      <c r="D1078">
        <v>0</v>
      </c>
      <c r="E1078" t="s">
        <v>1242</v>
      </c>
      <c r="F1078" t="s">
        <v>1243</v>
      </c>
      <c r="G1078">
        <v>1</v>
      </c>
      <c r="H1078" s="6">
        <v>100000000</v>
      </c>
      <c r="I1078" s="7">
        <v>46108</v>
      </c>
      <c r="K1078">
        <v>15</v>
      </c>
      <c r="L1078" t="s">
        <v>40</v>
      </c>
      <c r="M1078" t="s">
        <v>5</v>
      </c>
      <c r="N1078" t="s">
        <v>41</v>
      </c>
      <c r="O1078" t="s">
        <v>57</v>
      </c>
      <c r="P1078" t="s">
        <v>2519</v>
      </c>
      <c r="Q1078">
        <v>3.2</v>
      </c>
      <c r="R1078">
        <v>11.8</v>
      </c>
      <c r="S1078">
        <v>0</v>
      </c>
      <c r="U1078">
        <v>15000000</v>
      </c>
      <c r="V1078">
        <v>3200000</v>
      </c>
      <c r="W1078">
        <v>11800000</v>
      </c>
      <c r="X1078">
        <v>0</v>
      </c>
      <c r="Y1078" t="s">
        <v>48</v>
      </c>
    </row>
    <row r="1079" spans="1:25" x14ac:dyDescent="0.25">
      <c r="A1079">
        <v>1078</v>
      </c>
      <c r="B1079">
        <v>69904</v>
      </c>
      <c r="C1079">
        <v>0</v>
      </c>
      <c r="D1079">
        <v>0</v>
      </c>
      <c r="E1079" t="s">
        <v>2323</v>
      </c>
      <c r="F1079" t="s">
        <v>2324</v>
      </c>
      <c r="G1079">
        <v>1</v>
      </c>
      <c r="H1079" s="6">
        <v>261802</v>
      </c>
      <c r="I1079" s="7">
        <v>46108</v>
      </c>
      <c r="K1079" t="s">
        <v>2195</v>
      </c>
      <c r="L1079" t="s">
        <v>40</v>
      </c>
      <c r="M1079" t="s">
        <v>5</v>
      </c>
      <c r="N1079" t="s">
        <v>41</v>
      </c>
      <c r="O1079" t="s">
        <v>57</v>
      </c>
      <c r="P1079" t="s">
        <v>2519</v>
      </c>
      <c r="Q1079">
        <v>3.7</v>
      </c>
      <c r="R1079">
        <v>9.9</v>
      </c>
      <c r="S1079">
        <v>0</v>
      </c>
      <c r="U1079">
        <v>35605</v>
      </c>
      <c r="V1079">
        <v>9687</v>
      </c>
      <c r="W1079">
        <v>25918</v>
      </c>
      <c r="X1079">
        <v>0</v>
      </c>
      <c r="Y1079" t="s">
        <v>48</v>
      </c>
    </row>
    <row r="1080" spans="1:25" x14ac:dyDescent="0.25">
      <c r="A1080">
        <v>1079</v>
      </c>
      <c r="B1080">
        <v>69903</v>
      </c>
      <c r="C1080">
        <v>0</v>
      </c>
      <c r="D1080">
        <v>0</v>
      </c>
      <c r="E1080" t="s">
        <v>2204</v>
      </c>
      <c r="F1080" t="s">
        <v>2205</v>
      </c>
      <c r="G1080">
        <v>1</v>
      </c>
      <c r="H1080" s="6">
        <v>321978</v>
      </c>
      <c r="I1080" s="7">
        <v>46108</v>
      </c>
      <c r="K1080" t="s">
        <v>2195</v>
      </c>
      <c r="L1080" t="s">
        <v>40</v>
      </c>
      <c r="M1080" t="s">
        <v>5</v>
      </c>
      <c r="N1080" t="s">
        <v>41</v>
      </c>
      <c r="O1080" t="s">
        <v>57</v>
      </c>
      <c r="P1080" t="s">
        <v>2519</v>
      </c>
      <c r="Q1080">
        <v>3.7</v>
      </c>
      <c r="R1080">
        <v>9.9</v>
      </c>
      <c r="S1080">
        <v>0</v>
      </c>
      <c r="U1080">
        <v>43789</v>
      </c>
      <c r="V1080">
        <v>11913</v>
      </c>
      <c r="W1080">
        <v>31876</v>
      </c>
      <c r="X1080">
        <v>0</v>
      </c>
      <c r="Y1080" t="s">
        <v>48</v>
      </c>
    </row>
    <row r="1081" spans="1:25" x14ac:dyDescent="0.25">
      <c r="A1081">
        <v>1080</v>
      </c>
      <c r="B1081">
        <v>69900</v>
      </c>
      <c r="C1081">
        <v>0</v>
      </c>
      <c r="D1081">
        <v>0</v>
      </c>
      <c r="E1081" t="s">
        <v>393</v>
      </c>
      <c r="F1081" t="s">
        <v>2586</v>
      </c>
      <c r="G1081">
        <v>1</v>
      </c>
      <c r="H1081" s="6">
        <v>6406317</v>
      </c>
      <c r="I1081" s="7">
        <v>46108</v>
      </c>
      <c r="K1081">
        <v>8</v>
      </c>
      <c r="L1081" t="s">
        <v>40</v>
      </c>
      <c r="M1081" t="s">
        <v>5</v>
      </c>
      <c r="N1081" t="s">
        <v>41</v>
      </c>
      <c r="O1081" t="s">
        <v>57</v>
      </c>
      <c r="P1081" t="s">
        <v>2519</v>
      </c>
      <c r="Q1081">
        <v>8</v>
      </c>
      <c r="R1081">
        <v>0</v>
      </c>
      <c r="S1081">
        <v>0</v>
      </c>
      <c r="U1081">
        <v>512505</v>
      </c>
      <c r="V1081">
        <v>512505</v>
      </c>
      <c r="W1081">
        <v>0</v>
      </c>
      <c r="X1081">
        <v>0</v>
      </c>
      <c r="Y1081" t="s">
        <v>44</v>
      </c>
    </row>
    <row r="1082" spans="1:25" x14ac:dyDescent="0.25">
      <c r="A1082">
        <v>1081</v>
      </c>
      <c r="B1082">
        <v>69928</v>
      </c>
      <c r="C1082">
        <v>0</v>
      </c>
      <c r="D1082">
        <v>0</v>
      </c>
      <c r="E1082" t="s">
        <v>2114</v>
      </c>
      <c r="F1082" t="s">
        <v>2115</v>
      </c>
      <c r="G1082">
        <v>1</v>
      </c>
      <c r="H1082" s="6">
        <v>216417</v>
      </c>
      <c r="I1082" s="7">
        <v>46108</v>
      </c>
      <c r="K1082" t="s">
        <v>80</v>
      </c>
      <c r="L1082" t="s">
        <v>40</v>
      </c>
      <c r="M1082" t="s">
        <v>5</v>
      </c>
      <c r="N1082" t="s">
        <v>41</v>
      </c>
      <c r="O1082" t="s">
        <v>57</v>
      </c>
      <c r="P1082" t="s">
        <v>2519</v>
      </c>
      <c r="Q1082">
        <v>6.8</v>
      </c>
      <c r="R1082">
        <v>0</v>
      </c>
      <c r="S1082">
        <v>0</v>
      </c>
      <c r="U1082">
        <v>14716</v>
      </c>
      <c r="V1082">
        <v>14716</v>
      </c>
      <c r="W1082">
        <v>0</v>
      </c>
      <c r="X1082">
        <v>0</v>
      </c>
      <c r="Y1082" t="s">
        <v>81</v>
      </c>
    </row>
    <row r="1083" spans="1:25" x14ac:dyDescent="0.25">
      <c r="A1083">
        <v>1082</v>
      </c>
      <c r="B1083">
        <v>69948</v>
      </c>
      <c r="C1083">
        <v>0</v>
      </c>
      <c r="D1083">
        <v>0</v>
      </c>
      <c r="E1083" t="s">
        <v>1220</v>
      </c>
      <c r="F1083" t="s">
        <v>1221</v>
      </c>
      <c r="G1083">
        <v>1</v>
      </c>
      <c r="H1083" s="6">
        <v>200000000</v>
      </c>
      <c r="I1083" s="7">
        <v>46108</v>
      </c>
      <c r="K1083">
        <v>15</v>
      </c>
      <c r="L1083" t="s">
        <v>40</v>
      </c>
      <c r="M1083" t="s">
        <v>5</v>
      </c>
      <c r="N1083" t="s">
        <v>41</v>
      </c>
      <c r="O1083" t="s">
        <v>57</v>
      </c>
      <c r="P1083" t="s">
        <v>2519</v>
      </c>
      <c r="Q1083">
        <v>3.2</v>
      </c>
      <c r="R1083">
        <v>11.8</v>
      </c>
      <c r="S1083">
        <v>0</v>
      </c>
      <c r="U1083">
        <v>30000000</v>
      </c>
      <c r="V1083">
        <v>6400000</v>
      </c>
      <c r="W1083">
        <v>23600000</v>
      </c>
      <c r="X1083">
        <v>0</v>
      </c>
      <c r="Y1083" t="s">
        <v>48</v>
      </c>
    </row>
    <row r="1084" spans="1:25" x14ac:dyDescent="0.25">
      <c r="A1084">
        <v>1083</v>
      </c>
      <c r="B1084">
        <v>69927</v>
      </c>
      <c r="C1084">
        <v>0</v>
      </c>
      <c r="D1084">
        <v>0</v>
      </c>
      <c r="E1084" t="s">
        <v>279</v>
      </c>
      <c r="F1084" t="s">
        <v>280</v>
      </c>
      <c r="G1084">
        <v>1</v>
      </c>
      <c r="H1084" s="6">
        <v>13412248</v>
      </c>
      <c r="I1084" s="7">
        <v>46108</v>
      </c>
      <c r="K1084" t="s">
        <v>80</v>
      </c>
      <c r="L1084" t="s">
        <v>40</v>
      </c>
      <c r="M1084" t="s">
        <v>5</v>
      </c>
      <c r="N1084" t="s">
        <v>41</v>
      </c>
      <c r="O1084" t="s">
        <v>57</v>
      </c>
      <c r="P1084" t="s">
        <v>2519</v>
      </c>
      <c r="Q1084">
        <v>6.8</v>
      </c>
      <c r="R1084">
        <v>0</v>
      </c>
      <c r="S1084">
        <v>0</v>
      </c>
      <c r="U1084">
        <v>912033</v>
      </c>
      <c r="V1084">
        <v>912033</v>
      </c>
      <c r="W1084">
        <v>0</v>
      </c>
      <c r="X1084">
        <v>0</v>
      </c>
      <c r="Y1084" t="s">
        <v>81</v>
      </c>
    </row>
    <row r="1085" spans="1:25" x14ac:dyDescent="0.25">
      <c r="A1085">
        <v>1084</v>
      </c>
      <c r="B1085">
        <v>69914</v>
      </c>
      <c r="C1085">
        <v>0</v>
      </c>
      <c r="D1085">
        <v>0</v>
      </c>
      <c r="E1085" t="s">
        <v>1467</v>
      </c>
      <c r="F1085" t="s">
        <v>1468</v>
      </c>
      <c r="G1085">
        <v>1</v>
      </c>
      <c r="H1085" s="6">
        <v>4881277</v>
      </c>
      <c r="I1085" s="7">
        <v>46108</v>
      </c>
      <c r="K1085">
        <v>6</v>
      </c>
      <c r="L1085" t="s">
        <v>40</v>
      </c>
      <c r="M1085" t="s">
        <v>5</v>
      </c>
      <c r="N1085" t="s">
        <v>41</v>
      </c>
      <c r="O1085" t="s">
        <v>54</v>
      </c>
      <c r="P1085" t="s">
        <v>2519</v>
      </c>
      <c r="Q1085">
        <v>6</v>
      </c>
      <c r="R1085">
        <v>0</v>
      </c>
      <c r="S1085">
        <v>0</v>
      </c>
      <c r="U1085">
        <v>292877</v>
      </c>
      <c r="V1085">
        <v>292877</v>
      </c>
      <c r="W1085">
        <v>0</v>
      </c>
      <c r="X1085">
        <v>0</v>
      </c>
      <c r="Y1085" t="s">
        <v>44</v>
      </c>
    </row>
    <row r="1086" spans="1:25" x14ac:dyDescent="0.25">
      <c r="A1086">
        <v>1085</v>
      </c>
      <c r="B1086">
        <v>69902</v>
      </c>
      <c r="C1086">
        <v>0</v>
      </c>
      <c r="D1086">
        <v>0</v>
      </c>
      <c r="E1086" t="s">
        <v>2193</v>
      </c>
      <c r="F1086" t="s">
        <v>2194</v>
      </c>
      <c r="G1086">
        <v>1</v>
      </c>
      <c r="H1086" s="6">
        <v>1257136</v>
      </c>
      <c r="I1086" s="7">
        <v>46108</v>
      </c>
      <c r="K1086" t="s">
        <v>2195</v>
      </c>
      <c r="L1086" t="s">
        <v>40</v>
      </c>
      <c r="M1086" t="s">
        <v>5</v>
      </c>
      <c r="N1086" t="s">
        <v>41</v>
      </c>
      <c r="O1086" t="s">
        <v>57</v>
      </c>
      <c r="P1086" t="s">
        <v>2519</v>
      </c>
      <c r="Q1086">
        <v>3.7</v>
      </c>
      <c r="R1086">
        <v>9.9</v>
      </c>
      <c r="S1086">
        <v>0</v>
      </c>
      <c r="U1086">
        <v>170970</v>
      </c>
      <c r="V1086">
        <v>46514</v>
      </c>
      <c r="W1086">
        <v>124456</v>
      </c>
      <c r="X1086">
        <v>0</v>
      </c>
      <c r="Y1086" t="s">
        <v>48</v>
      </c>
    </row>
    <row r="1087" spans="1:25" x14ac:dyDescent="0.25">
      <c r="A1087">
        <v>1086</v>
      </c>
      <c r="B1087">
        <v>69923</v>
      </c>
      <c r="C1087">
        <v>0</v>
      </c>
      <c r="D1087">
        <v>0</v>
      </c>
      <c r="E1087" t="s">
        <v>1180</v>
      </c>
      <c r="F1087" t="s">
        <v>1181</v>
      </c>
      <c r="G1087">
        <v>1</v>
      </c>
      <c r="H1087" s="6">
        <v>700000000</v>
      </c>
      <c r="I1087" s="7">
        <v>46108</v>
      </c>
      <c r="K1087">
        <v>15</v>
      </c>
      <c r="L1087" t="s">
        <v>40</v>
      </c>
      <c r="M1087" t="s">
        <v>5</v>
      </c>
      <c r="N1087" t="s">
        <v>41</v>
      </c>
      <c r="O1087" t="s">
        <v>57</v>
      </c>
      <c r="P1087" t="s">
        <v>2519</v>
      </c>
      <c r="Q1087">
        <v>3.2</v>
      </c>
      <c r="R1087">
        <v>11.8</v>
      </c>
      <c r="S1087">
        <v>0</v>
      </c>
      <c r="U1087">
        <v>105000000</v>
      </c>
      <c r="V1087">
        <v>22400000</v>
      </c>
      <c r="W1087">
        <v>82600000</v>
      </c>
      <c r="X1087">
        <v>0</v>
      </c>
      <c r="Y1087" t="s">
        <v>48</v>
      </c>
    </row>
    <row r="1088" spans="1:25" x14ac:dyDescent="0.25">
      <c r="A1088">
        <v>1087</v>
      </c>
      <c r="B1088">
        <v>69924</v>
      </c>
      <c r="C1088">
        <v>0</v>
      </c>
      <c r="D1088">
        <v>0</v>
      </c>
      <c r="E1088" t="s">
        <v>1182</v>
      </c>
      <c r="F1088" t="s">
        <v>1183</v>
      </c>
      <c r="G1088">
        <v>1</v>
      </c>
      <c r="H1088" s="6">
        <v>200000000</v>
      </c>
      <c r="I1088" s="7">
        <v>46108</v>
      </c>
      <c r="K1088">
        <v>15</v>
      </c>
      <c r="L1088" t="s">
        <v>40</v>
      </c>
      <c r="M1088" t="s">
        <v>5</v>
      </c>
      <c r="N1088" t="s">
        <v>41</v>
      </c>
      <c r="O1088" t="s">
        <v>57</v>
      </c>
      <c r="P1088" t="s">
        <v>2519</v>
      </c>
      <c r="Q1088">
        <v>3.2</v>
      </c>
      <c r="R1088">
        <v>11.8</v>
      </c>
      <c r="S1088">
        <v>0</v>
      </c>
      <c r="U1088">
        <v>30000000</v>
      </c>
      <c r="V1088">
        <v>6400000</v>
      </c>
      <c r="W1088">
        <v>23600000</v>
      </c>
      <c r="X1088">
        <v>0</v>
      </c>
      <c r="Y1088" t="s">
        <v>48</v>
      </c>
    </row>
    <row r="1089" spans="1:25" x14ac:dyDescent="0.25">
      <c r="A1089">
        <v>1088</v>
      </c>
      <c r="B1089">
        <v>69897</v>
      </c>
      <c r="C1089">
        <v>0</v>
      </c>
      <c r="D1089">
        <v>0</v>
      </c>
      <c r="E1089" t="s">
        <v>2187</v>
      </c>
      <c r="F1089" t="s">
        <v>2188</v>
      </c>
      <c r="G1089">
        <v>1</v>
      </c>
      <c r="H1089" s="6">
        <v>4000000</v>
      </c>
      <c r="I1089" s="7">
        <v>46108</v>
      </c>
      <c r="K1089">
        <v>8</v>
      </c>
      <c r="L1089" t="s">
        <v>40</v>
      </c>
      <c r="M1089" t="s">
        <v>5</v>
      </c>
      <c r="N1089" t="s">
        <v>41</v>
      </c>
      <c r="O1089" t="s">
        <v>57</v>
      </c>
      <c r="P1089" t="s">
        <v>2519</v>
      </c>
      <c r="Q1089">
        <v>8</v>
      </c>
      <c r="R1089">
        <v>0</v>
      </c>
      <c r="S1089">
        <v>0</v>
      </c>
      <c r="U1089">
        <v>320000</v>
      </c>
      <c r="V1089">
        <v>320000</v>
      </c>
      <c r="W1089">
        <v>0</v>
      </c>
      <c r="X1089">
        <v>0</v>
      </c>
      <c r="Y1089" t="s">
        <v>2086</v>
      </c>
    </row>
    <row r="1090" spans="1:25" x14ac:dyDescent="0.25">
      <c r="A1090">
        <v>1089</v>
      </c>
      <c r="B1090">
        <v>69898</v>
      </c>
      <c r="C1090">
        <v>0</v>
      </c>
      <c r="D1090">
        <v>0</v>
      </c>
      <c r="E1090" t="s">
        <v>2187</v>
      </c>
      <c r="F1090" t="s">
        <v>2188</v>
      </c>
      <c r="G1090">
        <v>1</v>
      </c>
      <c r="H1090" s="6">
        <v>5000000</v>
      </c>
      <c r="I1090" s="7">
        <v>46108</v>
      </c>
      <c r="K1090">
        <v>8</v>
      </c>
      <c r="L1090" t="s">
        <v>40</v>
      </c>
      <c r="M1090" t="s">
        <v>5</v>
      </c>
      <c r="N1090" t="s">
        <v>41</v>
      </c>
      <c r="O1090" t="s">
        <v>57</v>
      </c>
      <c r="P1090" t="s">
        <v>2519</v>
      </c>
      <c r="Q1090">
        <v>8</v>
      </c>
      <c r="R1090">
        <v>0</v>
      </c>
      <c r="S1090">
        <v>0</v>
      </c>
      <c r="U1090">
        <v>400000</v>
      </c>
      <c r="V1090">
        <v>400000</v>
      </c>
      <c r="W1090">
        <v>0</v>
      </c>
      <c r="X1090">
        <v>0</v>
      </c>
      <c r="Y1090" t="s">
        <v>2086</v>
      </c>
    </row>
    <row r="1091" spans="1:25" x14ac:dyDescent="0.25">
      <c r="A1091">
        <v>1090</v>
      </c>
      <c r="B1091">
        <v>69909</v>
      </c>
      <c r="C1091">
        <v>0</v>
      </c>
      <c r="D1091">
        <v>0</v>
      </c>
      <c r="E1091" t="s">
        <v>1011</v>
      </c>
      <c r="F1091" t="s">
        <v>1012</v>
      </c>
      <c r="G1091">
        <v>1</v>
      </c>
      <c r="H1091" s="6">
        <v>1077367</v>
      </c>
      <c r="I1091" s="7">
        <v>46108</v>
      </c>
      <c r="K1091">
        <v>12</v>
      </c>
      <c r="L1091" t="s">
        <v>40</v>
      </c>
      <c r="M1091" t="s">
        <v>5</v>
      </c>
      <c r="N1091" t="s">
        <v>41</v>
      </c>
      <c r="O1091" t="s">
        <v>77</v>
      </c>
      <c r="P1091" t="s">
        <v>2519</v>
      </c>
      <c r="Q1091">
        <v>12</v>
      </c>
      <c r="R1091">
        <v>0</v>
      </c>
      <c r="S1091">
        <v>0</v>
      </c>
      <c r="U1091">
        <v>129284</v>
      </c>
      <c r="V1091">
        <v>129284</v>
      </c>
      <c r="W1091">
        <v>0</v>
      </c>
      <c r="X1091">
        <v>0</v>
      </c>
      <c r="Y1091" t="s">
        <v>437</v>
      </c>
    </row>
    <row r="1092" spans="1:25" x14ac:dyDescent="0.25">
      <c r="A1092">
        <v>1091</v>
      </c>
      <c r="B1092">
        <v>69922</v>
      </c>
      <c r="C1092">
        <v>0</v>
      </c>
      <c r="D1092">
        <v>0</v>
      </c>
      <c r="E1092" t="s">
        <v>1184</v>
      </c>
      <c r="F1092" t="s">
        <v>1185</v>
      </c>
      <c r="G1092">
        <v>1</v>
      </c>
      <c r="H1092" s="6">
        <v>300000000</v>
      </c>
      <c r="I1092" s="7">
        <v>46108</v>
      </c>
      <c r="K1092">
        <v>15</v>
      </c>
      <c r="L1092" t="s">
        <v>40</v>
      </c>
      <c r="M1092" t="s">
        <v>5</v>
      </c>
      <c r="N1092" t="s">
        <v>41</v>
      </c>
      <c r="O1092" t="s">
        <v>57</v>
      </c>
      <c r="P1092" t="s">
        <v>2519</v>
      </c>
      <c r="Q1092">
        <v>3.2</v>
      </c>
      <c r="R1092">
        <v>11.8</v>
      </c>
      <c r="S1092">
        <v>0</v>
      </c>
      <c r="U1092">
        <v>45000000</v>
      </c>
      <c r="V1092">
        <v>9600000</v>
      </c>
      <c r="W1092">
        <v>35400000</v>
      </c>
      <c r="X1092">
        <v>0</v>
      </c>
      <c r="Y1092" t="s">
        <v>48</v>
      </c>
    </row>
    <row r="1093" spans="1:25" x14ac:dyDescent="0.25">
      <c r="A1093">
        <v>1092</v>
      </c>
      <c r="B1093">
        <v>69907</v>
      </c>
      <c r="C1093">
        <v>0</v>
      </c>
      <c r="D1093">
        <v>0</v>
      </c>
      <c r="E1093" t="s">
        <v>2216</v>
      </c>
      <c r="F1093" t="s">
        <v>2217</v>
      </c>
      <c r="G1093">
        <v>1</v>
      </c>
      <c r="H1093" s="6">
        <v>3893130</v>
      </c>
      <c r="I1093" s="7">
        <v>46108</v>
      </c>
      <c r="K1093" t="s">
        <v>2195</v>
      </c>
      <c r="L1093" t="s">
        <v>40</v>
      </c>
      <c r="M1093" t="s">
        <v>5</v>
      </c>
      <c r="N1093" t="s">
        <v>41</v>
      </c>
      <c r="O1093" t="s">
        <v>57</v>
      </c>
      <c r="P1093" t="s">
        <v>2519</v>
      </c>
      <c r="Q1093">
        <v>3.7</v>
      </c>
      <c r="R1093">
        <v>9.9</v>
      </c>
      <c r="S1093">
        <v>0</v>
      </c>
      <c r="U1093">
        <v>529466</v>
      </c>
      <c r="V1093">
        <v>144046</v>
      </c>
      <c r="W1093">
        <v>385420</v>
      </c>
      <c r="X1093">
        <v>0</v>
      </c>
      <c r="Y1093" t="s">
        <v>48</v>
      </c>
    </row>
    <row r="1094" spans="1:25" x14ac:dyDescent="0.25">
      <c r="A1094">
        <v>1093</v>
      </c>
      <c r="B1094">
        <v>69910</v>
      </c>
      <c r="C1094">
        <v>0</v>
      </c>
      <c r="D1094">
        <v>0</v>
      </c>
      <c r="E1094" t="s">
        <v>1274</v>
      </c>
      <c r="F1094" t="s">
        <v>1275</v>
      </c>
      <c r="G1094">
        <v>1</v>
      </c>
      <c r="H1094" s="6">
        <v>49000000</v>
      </c>
      <c r="I1094" s="7">
        <v>46108</v>
      </c>
      <c r="K1094">
        <v>14</v>
      </c>
      <c r="L1094" t="s">
        <v>40</v>
      </c>
      <c r="M1094" t="s">
        <v>5</v>
      </c>
      <c r="N1094" t="s">
        <v>41</v>
      </c>
      <c r="O1094" t="s">
        <v>54</v>
      </c>
      <c r="P1094" t="s">
        <v>2519</v>
      </c>
      <c r="Q1094">
        <v>6</v>
      </c>
      <c r="R1094">
        <v>3</v>
      </c>
      <c r="S1094">
        <v>5</v>
      </c>
      <c r="U1094">
        <v>6860000</v>
      </c>
      <c r="V1094">
        <v>2940000</v>
      </c>
      <c r="W1094">
        <v>1470000</v>
      </c>
      <c r="X1094">
        <v>2450000</v>
      </c>
      <c r="Y1094" t="s">
        <v>48</v>
      </c>
    </row>
    <row r="1095" spans="1:25" x14ac:dyDescent="0.25">
      <c r="A1095">
        <v>1094</v>
      </c>
      <c r="B1095">
        <v>69911</v>
      </c>
      <c r="C1095">
        <v>0</v>
      </c>
      <c r="D1095">
        <v>0</v>
      </c>
      <c r="E1095" t="s">
        <v>1274</v>
      </c>
      <c r="F1095" t="s">
        <v>1275</v>
      </c>
      <c r="G1095">
        <v>1</v>
      </c>
      <c r="H1095" s="6">
        <v>25402143</v>
      </c>
      <c r="I1095" s="7">
        <v>46108</v>
      </c>
      <c r="K1095">
        <v>14</v>
      </c>
      <c r="L1095" t="s">
        <v>40</v>
      </c>
      <c r="M1095" t="s">
        <v>5</v>
      </c>
      <c r="N1095" t="s">
        <v>41</v>
      </c>
      <c r="O1095" t="s">
        <v>54</v>
      </c>
      <c r="P1095" t="s">
        <v>2519</v>
      </c>
      <c r="Q1095">
        <v>6</v>
      </c>
      <c r="R1095">
        <v>3</v>
      </c>
      <c r="S1095">
        <v>5</v>
      </c>
      <c r="U1095">
        <v>3556300</v>
      </c>
      <c r="V1095">
        <v>1524129</v>
      </c>
      <c r="W1095">
        <v>762064</v>
      </c>
      <c r="X1095">
        <v>1270107</v>
      </c>
      <c r="Y1095" t="s">
        <v>48</v>
      </c>
    </row>
    <row r="1096" spans="1:25" x14ac:dyDescent="0.25">
      <c r="A1096">
        <v>1095</v>
      </c>
      <c r="B1096">
        <v>69906</v>
      </c>
      <c r="C1096">
        <v>0</v>
      </c>
      <c r="D1096">
        <v>0</v>
      </c>
      <c r="E1096" t="s">
        <v>2214</v>
      </c>
      <c r="F1096" t="s">
        <v>2215</v>
      </c>
      <c r="G1096">
        <v>1</v>
      </c>
      <c r="H1096" s="6">
        <v>1011009</v>
      </c>
      <c r="I1096" s="7">
        <v>46108</v>
      </c>
      <c r="K1096" t="s">
        <v>2195</v>
      </c>
      <c r="L1096" t="s">
        <v>40</v>
      </c>
      <c r="M1096" t="s">
        <v>5</v>
      </c>
      <c r="N1096" t="s">
        <v>41</v>
      </c>
      <c r="O1096" t="s">
        <v>57</v>
      </c>
      <c r="P1096" t="s">
        <v>2519</v>
      </c>
      <c r="Q1096">
        <v>3.7</v>
      </c>
      <c r="R1096">
        <v>9.9</v>
      </c>
      <c r="S1096">
        <v>0</v>
      </c>
      <c r="U1096">
        <v>137497</v>
      </c>
      <c r="V1096">
        <v>37407</v>
      </c>
      <c r="W1096">
        <v>100090</v>
      </c>
      <c r="X1096">
        <v>0</v>
      </c>
      <c r="Y1096" t="s">
        <v>48</v>
      </c>
    </row>
    <row r="1097" spans="1:25" x14ac:dyDescent="0.25">
      <c r="A1097">
        <v>1096</v>
      </c>
      <c r="B1097">
        <v>69905</v>
      </c>
      <c r="C1097">
        <v>0</v>
      </c>
      <c r="D1097">
        <v>0</v>
      </c>
      <c r="E1097" t="s">
        <v>2212</v>
      </c>
      <c r="F1097" t="s">
        <v>2213</v>
      </c>
      <c r="G1097">
        <v>1</v>
      </c>
      <c r="H1097" s="6">
        <v>5618615</v>
      </c>
      <c r="I1097" s="7">
        <v>46108</v>
      </c>
      <c r="K1097" t="s">
        <v>2195</v>
      </c>
      <c r="L1097" t="s">
        <v>40</v>
      </c>
      <c r="M1097" t="s">
        <v>5</v>
      </c>
      <c r="N1097" t="s">
        <v>41</v>
      </c>
      <c r="O1097" t="s">
        <v>57</v>
      </c>
      <c r="P1097" t="s">
        <v>2519</v>
      </c>
      <c r="Q1097">
        <v>3.7</v>
      </c>
      <c r="R1097">
        <v>9.9</v>
      </c>
      <c r="S1097">
        <v>0</v>
      </c>
      <c r="U1097">
        <v>764132</v>
      </c>
      <c r="V1097">
        <v>207889</v>
      </c>
      <c r="W1097">
        <v>556243</v>
      </c>
      <c r="X1097">
        <v>0</v>
      </c>
      <c r="Y1097" t="s">
        <v>48</v>
      </c>
    </row>
    <row r="1098" spans="1:25" x14ac:dyDescent="0.25">
      <c r="A1098">
        <v>1097</v>
      </c>
      <c r="B1098">
        <v>69901</v>
      </c>
      <c r="C1098">
        <v>0</v>
      </c>
      <c r="D1098">
        <v>0</v>
      </c>
      <c r="E1098" t="s">
        <v>475</v>
      </c>
      <c r="F1098" t="s">
        <v>476</v>
      </c>
      <c r="G1098">
        <v>1</v>
      </c>
      <c r="H1098" s="6">
        <v>10565622</v>
      </c>
      <c r="I1098" s="7">
        <v>46108</v>
      </c>
      <c r="K1098">
        <v>15</v>
      </c>
      <c r="L1098" t="s">
        <v>40</v>
      </c>
      <c r="M1098" t="s">
        <v>1</v>
      </c>
      <c r="N1098" t="s">
        <v>41</v>
      </c>
      <c r="O1098" t="s">
        <v>87</v>
      </c>
      <c r="P1098" t="s">
        <v>2519</v>
      </c>
      <c r="Q1098">
        <v>7</v>
      </c>
      <c r="R1098">
        <v>8</v>
      </c>
      <c r="S1098">
        <v>0</v>
      </c>
      <c r="U1098">
        <v>1584843</v>
      </c>
      <c r="V1098">
        <v>739594</v>
      </c>
      <c r="W1098">
        <v>845250</v>
      </c>
      <c r="X1098">
        <v>0</v>
      </c>
      <c r="Y1098" t="s">
        <v>44</v>
      </c>
    </row>
    <row r="1099" spans="1:25" x14ac:dyDescent="0.25">
      <c r="A1099">
        <v>1098</v>
      </c>
      <c r="B1099">
        <v>69908</v>
      </c>
      <c r="C1099">
        <v>0</v>
      </c>
      <c r="D1099">
        <v>0</v>
      </c>
      <c r="E1099" t="s">
        <v>2218</v>
      </c>
      <c r="F1099" t="s">
        <v>2219</v>
      </c>
      <c r="G1099">
        <v>1</v>
      </c>
      <c r="H1099" s="6">
        <v>3395361</v>
      </c>
      <c r="I1099" s="7">
        <v>46108</v>
      </c>
      <c r="K1099" t="s">
        <v>2195</v>
      </c>
      <c r="L1099" t="s">
        <v>40</v>
      </c>
      <c r="M1099" t="s">
        <v>5</v>
      </c>
      <c r="N1099" t="s">
        <v>41</v>
      </c>
      <c r="O1099" t="s">
        <v>57</v>
      </c>
      <c r="P1099" t="s">
        <v>2519</v>
      </c>
      <c r="Q1099">
        <v>3.7</v>
      </c>
      <c r="R1099">
        <v>9.9</v>
      </c>
      <c r="S1099">
        <v>0</v>
      </c>
      <c r="U1099">
        <v>461769</v>
      </c>
      <c r="V1099">
        <v>125628</v>
      </c>
      <c r="W1099">
        <v>336141</v>
      </c>
      <c r="X1099">
        <v>0</v>
      </c>
      <c r="Y1099" t="s">
        <v>48</v>
      </c>
    </row>
    <row r="1100" spans="1:25" x14ac:dyDescent="0.25">
      <c r="A1100">
        <v>1099</v>
      </c>
      <c r="B1100">
        <v>69895</v>
      </c>
      <c r="C1100">
        <v>0</v>
      </c>
      <c r="D1100">
        <v>0</v>
      </c>
      <c r="E1100" t="s">
        <v>1056</v>
      </c>
      <c r="F1100" t="s">
        <v>1057</v>
      </c>
      <c r="G1100">
        <v>1</v>
      </c>
      <c r="H1100" s="6">
        <v>48426195</v>
      </c>
      <c r="I1100" s="7">
        <v>46107</v>
      </c>
      <c r="K1100">
        <v>15</v>
      </c>
      <c r="L1100" t="s">
        <v>40</v>
      </c>
      <c r="M1100" t="s">
        <v>5</v>
      </c>
      <c r="N1100" t="s">
        <v>41</v>
      </c>
      <c r="O1100" t="s">
        <v>57</v>
      </c>
      <c r="P1100" t="s">
        <v>2519</v>
      </c>
      <c r="Q1100">
        <v>0.4</v>
      </c>
      <c r="R1100">
        <v>14.6</v>
      </c>
      <c r="S1100">
        <v>0</v>
      </c>
      <c r="U1100">
        <v>7263929</v>
      </c>
      <c r="V1100">
        <v>193705</v>
      </c>
      <c r="W1100">
        <v>7070224</v>
      </c>
      <c r="X1100">
        <v>0</v>
      </c>
      <c r="Y1100" t="s">
        <v>250</v>
      </c>
    </row>
    <row r="1101" spans="1:25" x14ac:dyDescent="0.25">
      <c r="A1101">
        <v>1100</v>
      </c>
      <c r="B1101">
        <v>69894</v>
      </c>
      <c r="C1101">
        <v>0</v>
      </c>
      <c r="D1101">
        <v>0</v>
      </c>
      <c r="E1101" t="s">
        <v>1042</v>
      </c>
      <c r="F1101" t="s">
        <v>1043</v>
      </c>
      <c r="G1101">
        <v>1</v>
      </c>
      <c r="H1101" s="6">
        <v>35492915</v>
      </c>
      <c r="I1101" s="7">
        <v>46107</v>
      </c>
      <c r="K1101">
        <v>15</v>
      </c>
      <c r="L1101" t="s">
        <v>40</v>
      </c>
      <c r="M1101" t="s">
        <v>5</v>
      </c>
      <c r="N1101" t="s">
        <v>41</v>
      </c>
      <c r="O1101" t="s">
        <v>57</v>
      </c>
      <c r="P1101" t="s">
        <v>2519</v>
      </c>
      <c r="Q1101">
        <v>0.4</v>
      </c>
      <c r="R1101">
        <v>14.6</v>
      </c>
      <c r="S1101">
        <v>0</v>
      </c>
      <c r="U1101">
        <v>5323937</v>
      </c>
      <c r="V1101">
        <v>141972</v>
      </c>
      <c r="W1101">
        <v>5181966</v>
      </c>
      <c r="X1101">
        <v>0</v>
      </c>
      <c r="Y1101" t="s">
        <v>250</v>
      </c>
    </row>
    <row r="1102" spans="1:25" x14ac:dyDescent="0.25">
      <c r="A1102">
        <v>1101</v>
      </c>
      <c r="B1102">
        <v>69896</v>
      </c>
      <c r="C1102">
        <v>0</v>
      </c>
      <c r="D1102">
        <v>0</v>
      </c>
      <c r="E1102" t="s">
        <v>1157</v>
      </c>
      <c r="F1102" t="s">
        <v>1158</v>
      </c>
      <c r="G1102">
        <v>1</v>
      </c>
      <c r="H1102" s="6">
        <v>4513542</v>
      </c>
      <c r="I1102" s="7">
        <v>46107</v>
      </c>
      <c r="K1102">
        <v>15</v>
      </c>
      <c r="L1102" t="s">
        <v>40</v>
      </c>
      <c r="M1102" t="s">
        <v>5</v>
      </c>
      <c r="N1102" t="s">
        <v>41</v>
      </c>
      <c r="O1102" t="s">
        <v>54</v>
      </c>
      <c r="P1102" t="s">
        <v>2519</v>
      </c>
      <c r="Q1102">
        <v>5</v>
      </c>
      <c r="R1102">
        <v>10</v>
      </c>
      <c r="S1102">
        <v>0</v>
      </c>
      <c r="U1102">
        <v>677031</v>
      </c>
      <c r="V1102">
        <v>225677</v>
      </c>
      <c r="W1102">
        <v>451354</v>
      </c>
      <c r="X1102">
        <v>0</v>
      </c>
      <c r="Y1102" t="s">
        <v>44</v>
      </c>
    </row>
    <row r="1103" spans="1:25" x14ac:dyDescent="0.25">
      <c r="A1103">
        <v>1102</v>
      </c>
      <c r="B1103">
        <v>69889</v>
      </c>
      <c r="C1103">
        <v>0</v>
      </c>
      <c r="D1103">
        <v>0</v>
      </c>
      <c r="E1103" t="s">
        <v>1159</v>
      </c>
      <c r="F1103" t="s">
        <v>1160</v>
      </c>
      <c r="G1103">
        <v>1</v>
      </c>
      <c r="H1103" s="6">
        <v>3933775</v>
      </c>
      <c r="I1103" s="7">
        <v>46106</v>
      </c>
      <c r="K1103">
        <v>15</v>
      </c>
      <c r="L1103" t="s">
        <v>40</v>
      </c>
      <c r="M1103" t="s">
        <v>5</v>
      </c>
      <c r="N1103" t="s">
        <v>41</v>
      </c>
      <c r="O1103" t="s">
        <v>54</v>
      </c>
      <c r="P1103" t="s">
        <v>2519</v>
      </c>
      <c r="Q1103">
        <v>5</v>
      </c>
      <c r="R1103">
        <v>10</v>
      </c>
      <c r="S1103">
        <v>0</v>
      </c>
      <c r="U1103">
        <v>590066</v>
      </c>
      <c r="V1103">
        <v>196689</v>
      </c>
      <c r="W1103">
        <v>393378</v>
      </c>
      <c r="X1103">
        <v>0</v>
      </c>
      <c r="Y1103" t="s">
        <v>44</v>
      </c>
    </row>
    <row r="1104" spans="1:25" x14ac:dyDescent="0.25">
      <c r="A1104">
        <v>1103</v>
      </c>
      <c r="B1104">
        <v>69882</v>
      </c>
      <c r="C1104">
        <v>0</v>
      </c>
      <c r="D1104">
        <v>0</v>
      </c>
      <c r="E1104" t="s">
        <v>1147</v>
      </c>
      <c r="F1104" t="s">
        <v>1148</v>
      </c>
      <c r="G1104">
        <v>1</v>
      </c>
      <c r="H1104" s="6">
        <v>5361366</v>
      </c>
      <c r="I1104" s="7">
        <v>46106</v>
      </c>
      <c r="K1104">
        <v>15</v>
      </c>
      <c r="L1104" t="s">
        <v>40</v>
      </c>
      <c r="M1104" t="s">
        <v>5</v>
      </c>
      <c r="N1104" t="s">
        <v>41</v>
      </c>
      <c r="O1104" t="s">
        <v>54</v>
      </c>
      <c r="P1104" t="s">
        <v>2519</v>
      </c>
      <c r="Q1104">
        <v>5</v>
      </c>
      <c r="R1104">
        <v>10</v>
      </c>
      <c r="S1104">
        <v>0</v>
      </c>
      <c r="U1104">
        <v>804205</v>
      </c>
      <c r="V1104">
        <v>268068</v>
      </c>
      <c r="W1104">
        <v>536137</v>
      </c>
      <c r="X1104">
        <v>0</v>
      </c>
      <c r="Y1104" t="s">
        <v>44</v>
      </c>
    </row>
    <row r="1105" spans="1:25" x14ac:dyDescent="0.25">
      <c r="A1105">
        <v>1104</v>
      </c>
      <c r="B1105">
        <v>69883</v>
      </c>
      <c r="C1105">
        <v>0</v>
      </c>
      <c r="D1105">
        <v>0</v>
      </c>
      <c r="E1105" t="s">
        <v>1161</v>
      </c>
      <c r="F1105" t="s">
        <v>1162</v>
      </c>
      <c r="G1105">
        <v>1</v>
      </c>
      <c r="H1105" s="6">
        <v>1858854</v>
      </c>
      <c r="I1105" s="7">
        <v>46106</v>
      </c>
      <c r="K1105">
        <v>15</v>
      </c>
      <c r="L1105" t="s">
        <v>40</v>
      </c>
      <c r="M1105" t="s">
        <v>5</v>
      </c>
      <c r="N1105" t="s">
        <v>41</v>
      </c>
      <c r="O1105" t="s">
        <v>54</v>
      </c>
      <c r="P1105" t="s">
        <v>2519</v>
      </c>
      <c r="Q1105">
        <v>5</v>
      </c>
      <c r="R1105">
        <v>10</v>
      </c>
      <c r="S1105">
        <v>0</v>
      </c>
      <c r="U1105">
        <v>278828</v>
      </c>
      <c r="V1105">
        <v>92943</v>
      </c>
      <c r="W1105">
        <v>185885</v>
      </c>
      <c r="X1105">
        <v>0</v>
      </c>
      <c r="Y1105" t="s">
        <v>44</v>
      </c>
    </row>
    <row r="1106" spans="1:25" x14ac:dyDescent="0.25">
      <c r="A1106">
        <v>1105</v>
      </c>
      <c r="B1106">
        <v>69884</v>
      </c>
      <c r="C1106">
        <v>0</v>
      </c>
      <c r="D1106">
        <v>0</v>
      </c>
      <c r="E1106" t="s">
        <v>1169</v>
      </c>
      <c r="F1106" t="s">
        <v>1170</v>
      </c>
      <c r="G1106">
        <v>1</v>
      </c>
      <c r="H1106" s="6">
        <v>4067911</v>
      </c>
      <c r="I1106" s="7">
        <v>46106</v>
      </c>
      <c r="K1106">
        <v>15</v>
      </c>
      <c r="L1106" t="s">
        <v>40</v>
      </c>
      <c r="M1106" t="s">
        <v>5</v>
      </c>
      <c r="N1106" t="s">
        <v>41</v>
      </c>
      <c r="O1106" t="s">
        <v>54</v>
      </c>
      <c r="P1106" t="s">
        <v>2519</v>
      </c>
      <c r="Q1106">
        <v>5</v>
      </c>
      <c r="R1106">
        <v>10</v>
      </c>
      <c r="S1106">
        <v>0</v>
      </c>
      <c r="U1106">
        <v>610187</v>
      </c>
      <c r="V1106">
        <v>203396</v>
      </c>
      <c r="W1106">
        <v>406791</v>
      </c>
      <c r="X1106">
        <v>0</v>
      </c>
      <c r="Y1106" t="s">
        <v>44</v>
      </c>
    </row>
    <row r="1107" spans="1:25" x14ac:dyDescent="0.25">
      <c r="A1107">
        <v>1106</v>
      </c>
      <c r="B1107">
        <v>69888</v>
      </c>
      <c r="C1107">
        <v>0</v>
      </c>
      <c r="D1107">
        <v>0</v>
      </c>
      <c r="E1107" t="s">
        <v>1163</v>
      </c>
      <c r="F1107" t="s">
        <v>1164</v>
      </c>
      <c r="G1107">
        <v>1</v>
      </c>
      <c r="H1107" s="6">
        <v>1652498</v>
      </c>
      <c r="I1107" s="7">
        <v>46106</v>
      </c>
      <c r="K1107">
        <v>15</v>
      </c>
      <c r="L1107" t="s">
        <v>40</v>
      </c>
      <c r="M1107" t="s">
        <v>5</v>
      </c>
      <c r="N1107" t="s">
        <v>41</v>
      </c>
      <c r="O1107" t="s">
        <v>54</v>
      </c>
      <c r="P1107" t="s">
        <v>2519</v>
      </c>
      <c r="Q1107">
        <v>5</v>
      </c>
      <c r="R1107">
        <v>10</v>
      </c>
      <c r="S1107">
        <v>0</v>
      </c>
      <c r="U1107">
        <v>247875</v>
      </c>
      <c r="V1107">
        <v>82625</v>
      </c>
      <c r="W1107">
        <v>165250</v>
      </c>
      <c r="X1107">
        <v>0</v>
      </c>
      <c r="Y1107" t="s">
        <v>44</v>
      </c>
    </row>
    <row r="1108" spans="1:25" x14ac:dyDescent="0.25">
      <c r="A1108">
        <v>1107</v>
      </c>
      <c r="B1108">
        <v>69892</v>
      </c>
      <c r="C1108">
        <v>0</v>
      </c>
      <c r="D1108">
        <v>0</v>
      </c>
      <c r="E1108" t="s">
        <v>1165</v>
      </c>
      <c r="F1108" t="s">
        <v>1166</v>
      </c>
      <c r="G1108">
        <v>1</v>
      </c>
      <c r="H1108" s="6">
        <v>1294850</v>
      </c>
      <c r="I1108" s="7">
        <v>46106</v>
      </c>
      <c r="K1108">
        <v>15</v>
      </c>
      <c r="L1108" t="s">
        <v>40</v>
      </c>
      <c r="M1108" t="s">
        <v>5</v>
      </c>
      <c r="N1108" t="s">
        <v>41</v>
      </c>
      <c r="O1108" t="s">
        <v>54</v>
      </c>
      <c r="P1108" t="s">
        <v>2519</v>
      </c>
      <c r="Q1108">
        <v>5</v>
      </c>
      <c r="R1108">
        <v>10</v>
      </c>
      <c r="S1108">
        <v>0</v>
      </c>
      <c r="U1108">
        <v>194228</v>
      </c>
      <c r="V1108">
        <v>64742</v>
      </c>
      <c r="W1108">
        <v>129485</v>
      </c>
      <c r="X1108">
        <v>0</v>
      </c>
      <c r="Y1108" t="s">
        <v>44</v>
      </c>
    </row>
    <row r="1109" spans="1:25" x14ac:dyDescent="0.25">
      <c r="A1109">
        <v>1108</v>
      </c>
      <c r="B1109">
        <v>69890</v>
      </c>
      <c r="C1109">
        <v>0</v>
      </c>
      <c r="D1109">
        <v>0</v>
      </c>
      <c r="E1109" t="s">
        <v>1145</v>
      </c>
      <c r="F1109" t="s">
        <v>1146</v>
      </c>
      <c r="G1109">
        <v>1</v>
      </c>
      <c r="H1109" s="6">
        <v>671318</v>
      </c>
      <c r="I1109" s="7">
        <v>46106</v>
      </c>
      <c r="K1109">
        <v>15</v>
      </c>
      <c r="L1109" t="s">
        <v>40</v>
      </c>
      <c r="M1109" t="s">
        <v>5</v>
      </c>
      <c r="N1109" t="s">
        <v>41</v>
      </c>
      <c r="O1109" t="s">
        <v>54</v>
      </c>
      <c r="P1109" t="s">
        <v>2519</v>
      </c>
      <c r="Q1109">
        <v>5</v>
      </c>
      <c r="R1109">
        <v>10</v>
      </c>
      <c r="S1109">
        <v>0</v>
      </c>
      <c r="U1109">
        <v>100698</v>
      </c>
      <c r="V1109">
        <v>33566</v>
      </c>
      <c r="W1109">
        <v>67132</v>
      </c>
      <c r="X1109">
        <v>0</v>
      </c>
      <c r="Y1109" t="s">
        <v>44</v>
      </c>
    </row>
    <row r="1110" spans="1:25" x14ac:dyDescent="0.25">
      <c r="A1110">
        <v>1109</v>
      </c>
      <c r="B1110">
        <v>69891</v>
      </c>
      <c r="C1110">
        <v>0</v>
      </c>
      <c r="D1110">
        <v>0</v>
      </c>
      <c r="E1110" t="s">
        <v>1151</v>
      </c>
      <c r="F1110" t="s">
        <v>1152</v>
      </c>
      <c r="G1110">
        <v>1</v>
      </c>
      <c r="H1110" s="6">
        <v>17024508</v>
      </c>
      <c r="I1110" s="7">
        <v>46106</v>
      </c>
      <c r="K1110">
        <v>15</v>
      </c>
      <c r="L1110" t="s">
        <v>40</v>
      </c>
      <c r="M1110" t="s">
        <v>5</v>
      </c>
      <c r="N1110" t="s">
        <v>41</v>
      </c>
      <c r="O1110" t="s">
        <v>54</v>
      </c>
      <c r="P1110" t="s">
        <v>2519</v>
      </c>
      <c r="Q1110">
        <v>5</v>
      </c>
      <c r="R1110">
        <v>10</v>
      </c>
      <c r="S1110">
        <v>0</v>
      </c>
      <c r="U1110">
        <v>2553676</v>
      </c>
      <c r="V1110">
        <v>851225</v>
      </c>
      <c r="W1110">
        <v>1702451</v>
      </c>
      <c r="X1110">
        <v>0</v>
      </c>
      <c r="Y1110" t="s">
        <v>44</v>
      </c>
    </row>
    <row r="1111" spans="1:25" x14ac:dyDescent="0.25">
      <c r="A1111">
        <v>1110</v>
      </c>
      <c r="B1111">
        <v>69887</v>
      </c>
      <c r="C1111">
        <v>0</v>
      </c>
      <c r="D1111">
        <v>0</v>
      </c>
      <c r="E1111" t="s">
        <v>1149</v>
      </c>
      <c r="F1111" t="s">
        <v>1150</v>
      </c>
      <c r="G1111">
        <v>1</v>
      </c>
      <c r="H1111" s="6">
        <v>715811</v>
      </c>
      <c r="I1111" s="7">
        <v>46106</v>
      </c>
      <c r="K1111">
        <v>15</v>
      </c>
      <c r="L1111" t="s">
        <v>40</v>
      </c>
      <c r="M1111" t="s">
        <v>5</v>
      </c>
      <c r="N1111" t="s">
        <v>41</v>
      </c>
      <c r="O1111" t="s">
        <v>54</v>
      </c>
      <c r="P1111" t="s">
        <v>2519</v>
      </c>
      <c r="Q1111">
        <v>5</v>
      </c>
      <c r="R1111">
        <v>10</v>
      </c>
      <c r="S1111">
        <v>0</v>
      </c>
      <c r="U1111">
        <v>107372</v>
      </c>
      <c r="V1111">
        <v>35791</v>
      </c>
      <c r="W1111">
        <v>71581</v>
      </c>
      <c r="X1111">
        <v>0</v>
      </c>
      <c r="Y1111" t="s">
        <v>44</v>
      </c>
    </row>
    <row r="1112" spans="1:25" x14ac:dyDescent="0.25">
      <c r="A1112">
        <v>1111</v>
      </c>
      <c r="B1112">
        <v>69886</v>
      </c>
      <c r="C1112">
        <v>0</v>
      </c>
      <c r="D1112">
        <v>0</v>
      </c>
      <c r="E1112" t="s">
        <v>2353</v>
      </c>
      <c r="F1112" t="s">
        <v>2354</v>
      </c>
      <c r="G1112">
        <v>1</v>
      </c>
      <c r="H1112" s="6">
        <v>1199181</v>
      </c>
      <c r="I1112" s="7">
        <v>46106</v>
      </c>
      <c r="K1112">
        <v>15</v>
      </c>
      <c r="L1112" t="s">
        <v>40</v>
      </c>
      <c r="M1112" t="s">
        <v>5</v>
      </c>
      <c r="N1112" t="s">
        <v>41</v>
      </c>
      <c r="O1112" t="s">
        <v>54</v>
      </c>
      <c r="P1112" t="s">
        <v>2519</v>
      </c>
      <c r="Q1112">
        <v>5</v>
      </c>
      <c r="R1112">
        <v>10</v>
      </c>
      <c r="S1112">
        <v>0</v>
      </c>
      <c r="U1112">
        <v>179877</v>
      </c>
      <c r="V1112">
        <v>59959</v>
      </c>
      <c r="W1112">
        <v>119918</v>
      </c>
      <c r="X1112">
        <v>0</v>
      </c>
      <c r="Y1112" t="s">
        <v>44</v>
      </c>
    </row>
    <row r="1113" spans="1:25" x14ac:dyDescent="0.25">
      <c r="A1113">
        <v>1112</v>
      </c>
      <c r="B1113">
        <v>69885</v>
      </c>
      <c r="C1113">
        <v>0</v>
      </c>
      <c r="D1113">
        <v>0</v>
      </c>
      <c r="E1113" t="s">
        <v>2357</v>
      </c>
      <c r="F1113" t="s">
        <v>2358</v>
      </c>
      <c r="G1113">
        <v>1</v>
      </c>
      <c r="H1113" s="6">
        <v>2301730</v>
      </c>
      <c r="I1113" s="7">
        <v>46106</v>
      </c>
      <c r="K1113">
        <v>15</v>
      </c>
      <c r="L1113" t="s">
        <v>40</v>
      </c>
      <c r="M1113" t="s">
        <v>5</v>
      </c>
      <c r="N1113" t="s">
        <v>41</v>
      </c>
      <c r="O1113" t="s">
        <v>54</v>
      </c>
      <c r="P1113" t="s">
        <v>2519</v>
      </c>
      <c r="Q1113">
        <v>5</v>
      </c>
      <c r="R1113">
        <v>10</v>
      </c>
      <c r="S1113">
        <v>0</v>
      </c>
      <c r="U1113">
        <v>345260</v>
      </c>
      <c r="V1113">
        <v>115086</v>
      </c>
      <c r="W1113">
        <v>230173</v>
      </c>
      <c r="X1113">
        <v>0</v>
      </c>
      <c r="Y1113" t="s">
        <v>44</v>
      </c>
    </row>
    <row r="1114" spans="1:25" x14ac:dyDescent="0.25">
      <c r="A1114">
        <v>1113</v>
      </c>
      <c r="B1114">
        <v>69748</v>
      </c>
      <c r="C1114">
        <v>0</v>
      </c>
      <c r="D1114">
        <v>0</v>
      </c>
      <c r="E1114" t="s">
        <v>2587</v>
      </c>
      <c r="F1114" t="s">
        <v>2588</v>
      </c>
      <c r="G1114">
        <v>1</v>
      </c>
      <c r="H1114" s="6">
        <v>1918035</v>
      </c>
      <c r="I1114" s="7">
        <v>46106</v>
      </c>
      <c r="K1114">
        <v>12</v>
      </c>
      <c r="L1114" t="s">
        <v>40</v>
      </c>
      <c r="M1114" t="s">
        <v>5</v>
      </c>
      <c r="N1114" t="s">
        <v>41</v>
      </c>
      <c r="O1114" t="s">
        <v>47</v>
      </c>
      <c r="P1114" t="s">
        <v>2519</v>
      </c>
      <c r="Q1114">
        <v>5</v>
      </c>
      <c r="R1114">
        <v>7</v>
      </c>
      <c r="S1114">
        <v>0</v>
      </c>
      <c r="U1114">
        <v>230164</v>
      </c>
      <c r="V1114">
        <v>95902</v>
      </c>
      <c r="W1114">
        <v>134262</v>
      </c>
      <c r="X1114">
        <v>0</v>
      </c>
      <c r="Y1114" t="s">
        <v>2520</v>
      </c>
    </row>
    <row r="1115" spans="1:25" x14ac:dyDescent="0.25">
      <c r="A1115">
        <v>1114</v>
      </c>
      <c r="B1115">
        <v>69867</v>
      </c>
      <c r="C1115">
        <v>0</v>
      </c>
      <c r="D1115">
        <v>0</v>
      </c>
      <c r="E1115" t="s">
        <v>457</v>
      </c>
      <c r="F1115" t="s">
        <v>458</v>
      </c>
      <c r="G1115">
        <v>1</v>
      </c>
      <c r="H1115" s="6">
        <v>1984000</v>
      </c>
      <c r="I1115" s="7">
        <v>46105</v>
      </c>
      <c r="K1115" t="s">
        <v>137</v>
      </c>
      <c r="L1115" t="s">
        <v>40</v>
      </c>
      <c r="M1115" t="s">
        <v>5</v>
      </c>
      <c r="N1115" t="s">
        <v>41</v>
      </c>
      <c r="O1115" t="s">
        <v>47</v>
      </c>
      <c r="P1115" t="s">
        <v>2519</v>
      </c>
      <c r="Q1115">
        <v>12.5</v>
      </c>
      <c r="R1115">
        <v>0</v>
      </c>
      <c r="S1115">
        <v>0</v>
      </c>
      <c r="U1115">
        <v>248000</v>
      </c>
      <c r="V1115">
        <v>248000</v>
      </c>
      <c r="W1115">
        <v>0</v>
      </c>
      <c r="X1115">
        <v>0</v>
      </c>
      <c r="Y1115" t="s">
        <v>44</v>
      </c>
    </row>
    <row r="1116" spans="1:25" x14ac:dyDescent="0.25">
      <c r="A1116">
        <v>1115</v>
      </c>
      <c r="B1116">
        <v>69873</v>
      </c>
      <c r="C1116">
        <v>0</v>
      </c>
      <c r="D1116">
        <v>0</v>
      </c>
      <c r="E1116" t="s">
        <v>995</v>
      </c>
      <c r="F1116" t="s">
        <v>996</v>
      </c>
      <c r="G1116">
        <v>1</v>
      </c>
      <c r="H1116" s="6">
        <v>6000000</v>
      </c>
      <c r="I1116" s="7">
        <v>46105</v>
      </c>
      <c r="K1116">
        <v>6</v>
      </c>
      <c r="L1116" t="s">
        <v>40</v>
      </c>
      <c r="M1116" t="s">
        <v>5</v>
      </c>
      <c r="N1116" t="s">
        <v>41</v>
      </c>
      <c r="O1116" t="s">
        <v>47</v>
      </c>
      <c r="P1116" t="s">
        <v>2519</v>
      </c>
      <c r="Q1116">
        <v>6</v>
      </c>
      <c r="R1116">
        <v>0</v>
      </c>
      <c r="S1116">
        <v>0</v>
      </c>
      <c r="U1116">
        <v>360000</v>
      </c>
      <c r="V1116">
        <v>360000</v>
      </c>
      <c r="W1116">
        <v>0</v>
      </c>
      <c r="X1116">
        <v>0</v>
      </c>
      <c r="Y1116" t="s">
        <v>109</v>
      </c>
    </row>
    <row r="1117" spans="1:25" x14ac:dyDescent="0.25">
      <c r="A1117">
        <v>1116</v>
      </c>
      <c r="B1117">
        <v>69749</v>
      </c>
      <c r="C1117">
        <v>0</v>
      </c>
      <c r="D1117">
        <v>0</v>
      </c>
      <c r="E1117" t="s">
        <v>2517</v>
      </c>
      <c r="F1117" t="s">
        <v>2518</v>
      </c>
      <c r="G1117">
        <v>1</v>
      </c>
      <c r="H1117" s="6">
        <v>715823</v>
      </c>
      <c r="I1117" s="7">
        <v>46105</v>
      </c>
      <c r="K1117">
        <v>12</v>
      </c>
      <c r="L1117" t="s">
        <v>40</v>
      </c>
      <c r="M1117" t="s">
        <v>5</v>
      </c>
      <c r="N1117" t="s">
        <v>41</v>
      </c>
      <c r="O1117" t="s">
        <v>47</v>
      </c>
      <c r="P1117" t="s">
        <v>2519</v>
      </c>
      <c r="Q1117">
        <v>5</v>
      </c>
      <c r="R1117">
        <v>7</v>
      </c>
      <c r="S1117">
        <v>0</v>
      </c>
      <c r="U1117">
        <v>85899</v>
      </c>
      <c r="V1117">
        <v>35791</v>
      </c>
      <c r="W1117">
        <v>50108</v>
      </c>
      <c r="X1117">
        <v>0</v>
      </c>
      <c r="Y1117" t="s">
        <v>2520</v>
      </c>
    </row>
    <row r="1118" spans="1:25" x14ac:dyDescent="0.25">
      <c r="A1118">
        <v>1117</v>
      </c>
      <c r="B1118">
        <v>69868</v>
      </c>
      <c r="C1118">
        <v>0</v>
      </c>
      <c r="D1118">
        <v>0</v>
      </c>
      <c r="E1118" t="s">
        <v>735</v>
      </c>
      <c r="F1118" t="s">
        <v>736</v>
      </c>
      <c r="G1118">
        <v>1</v>
      </c>
      <c r="H1118" s="6">
        <v>5000000</v>
      </c>
      <c r="I1118" s="7">
        <v>46105</v>
      </c>
      <c r="K1118">
        <v>7</v>
      </c>
      <c r="L1118" t="s">
        <v>40</v>
      </c>
      <c r="M1118" t="s">
        <v>5</v>
      </c>
      <c r="N1118" t="s">
        <v>41</v>
      </c>
      <c r="O1118" t="s">
        <v>77</v>
      </c>
      <c r="P1118" t="s">
        <v>2519</v>
      </c>
      <c r="Q1118">
        <v>7</v>
      </c>
      <c r="R1118">
        <v>0</v>
      </c>
      <c r="S1118">
        <v>0</v>
      </c>
      <c r="U1118">
        <v>350000</v>
      </c>
      <c r="V1118">
        <v>350000</v>
      </c>
      <c r="W1118">
        <v>0</v>
      </c>
      <c r="X1118">
        <v>0</v>
      </c>
      <c r="Y1118" t="s">
        <v>48</v>
      </c>
    </row>
    <row r="1119" spans="1:25" x14ac:dyDescent="0.25">
      <c r="A1119">
        <v>1118</v>
      </c>
      <c r="B1119">
        <v>69869</v>
      </c>
      <c r="C1119">
        <v>0</v>
      </c>
      <c r="D1119">
        <v>0</v>
      </c>
      <c r="E1119" t="s">
        <v>735</v>
      </c>
      <c r="F1119" t="s">
        <v>736</v>
      </c>
      <c r="G1119">
        <v>1</v>
      </c>
      <c r="H1119" s="6">
        <v>5000000</v>
      </c>
      <c r="I1119" s="7">
        <v>46105</v>
      </c>
      <c r="K1119">
        <v>7</v>
      </c>
      <c r="L1119" t="s">
        <v>40</v>
      </c>
      <c r="M1119" t="s">
        <v>5</v>
      </c>
      <c r="N1119" t="s">
        <v>41</v>
      </c>
      <c r="O1119" t="s">
        <v>77</v>
      </c>
      <c r="P1119" t="s">
        <v>2519</v>
      </c>
      <c r="Q1119">
        <v>7</v>
      </c>
      <c r="R1119">
        <v>0</v>
      </c>
      <c r="S1119">
        <v>0</v>
      </c>
      <c r="U1119">
        <v>350000</v>
      </c>
      <c r="V1119">
        <v>350000</v>
      </c>
      <c r="W1119">
        <v>0</v>
      </c>
      <c r="X1119">
        <v>0</v>
      </c>
      <c r="Y1119" t="s">
        <v>48</v>
      </c>
    </row>
    <row r="1120" spans="1:25" x14ac:dyDescent="0.25">
      <c r="A1120">
        <v>1119</v>
      </c>
      <c r="B1120">
        <v>69870</v>
      </c>
      <c r="C1120">
        <v>0</v>
      </c>
      <c r="D1120">
        <v>0</v>
      </c>
      <c r="E1120" t="s">
        <v>735</v>
      </c>
      <c r="F1120" t="s">
        <v>736</v>
      </c>
      <c r="G1120">
        <v>1</v>
      </c>
      <c r="H1120" s="6">
        <v>1455000</v>
      </c>
      <c r="I1120" s="7">
        <v>46105</v>
      </c>
      <c r="K1120">
        <v>7</v>
      </c>
      <c r="L1120" t="s">
        <v>40</v>
      </c>
      <c r="M1120" t="s">
        <v>5</v>
      </c>
      <c r="N1120" t="s">
        <v>41</v>
      </c>
      <c r="O1120" t="s">
        <v>77</v>
      </c>
      <c r="P1120" t="s">
        <v>2519</v>
      </c>
      <c r="Q1120">
        <v>7</v>
      </c>
      <c r="R1120">
        <v>0</v>
      </c>
      <c r="S1120">
        <v>0</v>
      </c>
      <c r="U1120">
        <v>101850</v>
      </c>
      <c r="V1120">
        <v>101850</v>
      </c>
      <c r="W1120">
        <v>0</v>
      </c>
      <c r="X1120">
        <v>0</v>
      </c>
      <c r="Y1120" t="s">
        <v>48</v>
      </c>
    </row>
    <row r="1121" spans="1:25" x14ac:dyDescent="0.25">
      <c r="A1121">
        <v>1120</v>
      </c>
      <c r="B1121">
        <v>69871</v>
      </c>
      <c r="C1121">
        <v>0</v>
      </c>
      <c r="D1121">
        <v>0</v>
      </c>
      <c r="E1121" t="s">
        <v>1085</v>
      </c>
      <c r="F1121" t="s">
        <v>1086</v>
      </c>
      <c r="G1121">
        <v>1</v>
      </c>
      <c r="H1121" s="6">
        <v>500000</v>
      </c>
      <c r="I1121" s="7">
        <v>46105</v>
      </c>
      <c r="K1121">
        <v>6</v>
      </c>
      <c r="L1121" t="s">
        <v>40</v>
      </c>
      <c r="M1121" t="s">
        <v>5</v>
      </c>
      <c r="N1121" t="s">
        <v>41</v>
      </c>
      <c r="O1121" t="s">
        <v>47</v>
      </c>
      <c r="P1121" t="s">
        <v>2519</v>
      </c>
      <c r="Q1121">
        <v>6</v>
      </c>
      <c r="R1121">
        <v>0</v>
      </c>
      <c r="S1121">
        <v>0</v>
      </c>
      <c r="U1121">
        <v>30000</v>
      </c>
      <c r="V1121">
        <v>30000</v>
      </c>
      <c r="W1121">
        <v>0</v>
      </c>
      <c r="X1121">
        <v>0</v>
      </c>
      <c r="Y1121" t="s">
        <v>109</v>
      </c>
    </row>
    <row r="1122" spans="1:25" x14ac:dyDescent="0.25">
      <c r="A1122">
        <v>1121</v>
      </c>
      <c r="B1122">
        <v>69872</v>
      </c>
      <c r="C1122">
        <v>0</v>
      </c>
      <c r="D1122">
        <v>0</v>
      </c>
      <c r="E1122" t="s">
        <v>1085</v>
      </c>
      <c r="F1122" t="s">
        <v>1086</v>
      </c>
      <c r="G1122">
        <v>1</v>
      </c>
      <c r="H1122" s="6">
        <v>212000</v>
      </c>
      <c r="I1122" s="7">
        <v>46105</v>
      </c>
      <c r="K1122">
        <v>6</v>
      </c>
      <c r="L1122" t="s">
        <v>40</v>
      </c>
      <c r="M1122" t="s">
        <v>5</v>
      </c>
      <c r="N1122" t="s">
        <v>41</v>
      </c>
      <c r="O1122" t="s">
        <v>47</v>
      </c>
      <c r="P1122" t="s">
        <v>2519</v>
      </c>
      <c r="Q1122">
        <v>6</v>
      </c>
      <c r="R1122">
        <v>0</v>
      </c>
      <c r="S1122">
        <v>0</v>
      </c>
      <c r="U1122">
        <v>12720</v>
      </c>
      <c r="V1122">
        <v>12720</v>
      </c>
      <c r="W1122">
        <v>0</v>
      </c>
      <c r="X1122">
        <v>0</v>
      </c>
      <c r="Y1122" t="s">
        <v>109</v>
      </c>
    </row>
    <row r="1123" spans="1:25" x14ac:dyDescent="0.25">
      <c r="A1123">
        <v>1122</v>
      </c>
      <c r="B1123">
        <v>69859</v>
      </c>
      <c r="C1123">
        <v>0</v>
      </c>
      <c r="D1123">
        <v>0</v>
      </c>
      <c r="E1123" t="s">
        <v>1327</v>
      </c>
      <c r="F1123" t="s">
        <v>1328</v>
      </c>
      <c r="G1123">
        <v>1</v>
      </c>
      <c r="H1123" s="6">
        <v>133826</v>
      </c>
      <c r="I1123" s="7">
        <v>46104</v>
      </c>
      <c r="K1123">
        <v>12</v>
      </c>
      <c r="L1123" t="s">
        <v>40</v>
      </c>
      <c r="M1123" t="s">
        <v>8</v>
      </c>
      <c r="N1123" t="s">
        <v>41</v>
      </c>
      <c r="O1123" t="s">
        <v>347</v>
      </c>
      <c r="P1123" t="s">
        <v>2519</v>
      </c>
      <c r="Q1123">
        <v>12</v>
      </c>
      <c r="R1123">
        <v>0</v>
      </c>
      <c r="S1123">
        <v>0</v>
      </c>
      <c r="U1123">
        <v>16059</v>
      </c>
      <c r="V1123">
        <v>16059</v>
      </c>
      <c r="W1123">
        <v>0</v>
      </c>
      <c r="X1123">
        <v>0</v>
      </c>
      <c r="Y1123" t="s">
        <v>109</v>
      </c>
    </row>
    <row r="1124" spans="1:25" x14ac:dyDescent="0.25">
      <c r="A1124">
        <v>1123</v>
      </c>
      <c r="B1124">
        <v>69858</v>
      </c>
      <c r="C1124">
        <v>0</v>
      </c>
      <c r="D1124">
        <v>0</v>
      </c>
      <c r="E1124" t="s">
        <v>642</v>
      </c>
      <c r="F1124" t="s">
        <v>643</v>
      </c>
      <c r="G1124">
        <v>1</v>
      </c>
      <c r="H1124" s="6">
        <v>10970099</v>
      </c>
      <c r="I1124" s="7">
        <v>46104</v>
      </c>
      <c r="K1124">
        <v>8</v>
      </c>
      <c r="L1124" t="s">
        <v>40</v>
      </c>
      <c r="M1124" t="s">
        <v>5</v>
      </c>
      <c r="N1124" t="s">
        <v>41</v>
      </c>
      <c r="O1124" t="s">
        <v>77</v>
      </c>
      <c r="P1124" t="s">
        <v>2519</v>
      </c>
      <c r="Q1124">
        <v>8</v>
      </c>
      <c r="R1124">
        <v>0</v>
      </c>
      <c r="S1124">
        <v>0</v>
      </c>
      <c r="U1124">
        <v>877608</v>
      </c>
      <c r="V1124">
        <v>877608</v>
      </c>
      <c r="W1124">
        <v>0</v>
      </c>
      <c r="X1124">
        <v>0</v>
      </c>
      <c r="Y1124" t="s">
        <v>250</v>
      </c>
    </row>
    <row r="1125" spans="1:25" x14ac:dyDescent="0.25">
      <c r="A1125">
        <v>1124</v>
      </c>
      <c r="B1125">
        <v>69863</v>
      </c>
      <c r="C1125">
        <v>0</v>
      </c>
      <c r="D1125">
        <v>0</v>
      </c>
      <c r="E1125" t="s">
        <v>2311</v>
      </c>
      <c r="F1125" t="s">
        <v>2312</v>
      </c>
      <c r="G1125">
        <v>1</v>
      </c>
      <c r="H1125" s="6">
        <v>3067778</v>
      </c>
      <c r="I1125" s="7">
        <v>46104</v>
      </c>
      <c r="K1125">
        <v>10</v>
      </c>
      <c r="L1125" t="s">
        <v>40</v>
      </c>
      <c r="M1125" t="s">
        <v>8</v>
      </c>
      <c r="N1125" t="s">
        <v>41</v>
      </c>
      <c r="O1125" t="s">
        <v>347</v>
      </c>
      <c r="P1125" t="s">
        <v>2519</v>
      </c>
      <c r="Q1125">
        <v>10</v>
      </c>
      <c r="R1125">
        <v>0</v>
      </c>
      <c r="S1125">
        <v>0</v>
      </c>
      <c r="U1125">
        <v>306778</v>
      </c>
      <c r="V1125">
        <v>306778</v>
      </c>
      <c r="W1125">
        <v>0</v>
      </c>
      <c r="X1125">
        <v>0</v>
      </c>
      <c r="Y1125" t="s">
        <v>2086</v>
      </c>
    </row>
    <row r="1126" spans="1:25" x14ac:dyDescent="0.25">
      <c r="A1126">
        <v>1125</v>
      </c>
      <c r="B1126">
        <v>69862</v>
      </c>
      <c r="C1126">
        <v>0</v>
      </c>
      <c r="D1126">
        <v>0</v>
      </c>
      <c r="E1126" t="s">
        <v>2313</v>
      </c>
      <c r="F1126" t="s">
        <v>2314</v>
      </c>
      <c r="G1126">
        <v>1</v>
      </c>
      <c r="H1126" s="6">
        <v>4942828</v>
      </c>
      <c r="I1126" s="7">
        <v>46104</v>
      </c>
      <c r="K1126">
        <v>10</v>
      </c>
      <c r="L1126" t="s">
        <v>40</v>
      </c>
      <c r="M1126" t="s">
        <v>8</v>
      </c>
      <c r="N1126" t="s">
        <v>41</v>
      </c>
      <c r="O1126" t="s">
        <v>347</v>
      </c>
      <c r="P1126" t="s">
        <v>2519</v>
      </c>
      <c r="Q1126">
        <v>10</v>
      </c>
      <c r="R1126">
        <v>0</v>
      </c>
      <c r="S1126">
        <v>0</v>
      </c>
      <c r="U1126">
        <v>494283</v>
      </c>
      <c r="V1126">
        <v>494283</v>
      </c>
      <c r="W1126">
        <v>0</v>
      </c>
      <c r="X1126">
        <v>0</v>
      </c>
      <c r="Y1126" t="s">
        <v>2086</v>
      </c>
    </row>
    <row r="1127" spans="1:25" x14ac:dyDescent="0.25">
      <c r="A1127">
        <v>1126</v>
      </c>
      <c r="B1127">
        <v>69860</v>
      </c>
      <c r="C1127">
        <v>0</v>
      </c>
      <c r="D1127">
        <v>0</v>
      </c>
      <c r="E1127" t="s">
        <v>429</v>
      </c>
      <c r="F1127" t="s">
        <v>430</v>
      </c>
      <c r="G1127">
        <v>1</v>
      </c>
      <c r="H1127" s="6">
        <v>4864931</v>
      </c>
      <c r="I1127" s="7">
        <v>46104</v>
      </c>
      <c r="K1127">
        <v>15</v>
      </c>
      <c r="L1127" t="s">
        <v>40</v>
      </c>
      <c r="M1127" t="s">
        <v>5</v>
      </c>
      <c r="N1127" t="s">
        <v>41</v>
      </c>
      <c r="O1127" t="s">
        <v>54</v>
      </c>
      <c r="P1127" t="s">
        <v>2519</v>
      </c>
      <c r="Q1127">
        <v>9</v>
      </c>
      <c r="R1127">
        <v>6</v>
      </c>
      <c r="S1127">
        <v>0</v>
      </c>
      <c r="U1127">
        <v>729740</v>
      </c>
      <c r="V1127">
        <v>437844</v>
      </c>
      <c r="W1127">
        <v>291896</v>
      </c>
      <c r="X1127">
        <v>0</v>
      </c>
      <c r="Y1127" t="s">
        <v>48</v>
      </c>
    </row>
    <row r="1128" spans="1:25" x14ac:dyDescent="0.25">
      <c r="A1128">
        <v>1127</v>
      </c>
      <c r="B1128">
        <v>69861</v>
      </c>
      <c r="C1128">
        <v>0</v>
      </c>
      <c r="D1128">
        <v>0</v>
      </c>
      <c r="E1128" t="s">
        <v>1792</v>
      </c>
      <c r="F1128" t="s">
        <v>1793</v>
      </c>
      <c r="G1128">
        <v>1</v>
      </c>
      <c r="H1128" s="6">
        <v>1280563</v>
      </c>
      <c r="I1128" s="7">
        <v>46104</v>
      </c>
      <c r="K1128">
        <v>15</v>
      </c>
      <c r="L1128" t="s">
        <v>40</v>
      </c>
      <c r="M1128" t="s">
        <v>5</v>
      </c>
      <c r="N1128" t="s">
        <v>41</v>
      </c>
      <c r="O1128" t="s">
        <v>54</v>
      </c>
      <c r="P1128" t="s">
        <v>2519</v>
      </c>
      <c r="Q1128">
        <v>9</v>
      </c>
      <c r="R1128">
        <v>6</v>
      </c>
      <c r="S1128">
        <v>0</v>
      </c>
      <c r="U1128">
        <v>192084</v>
      </c>
      <c r="V1128">
        <v>115251</v>
      </c>
      <c r="W1128">
        <v>76834</v>
      </c>
      <c r="X1128">
        <v>0</v>
      </c>
      <c r="Y1128" t="s">
        <v>48</v>
      </c>
    </row>
    <row r="1129" spans="1:25" x14ac:dyDescent="0.25">
      <c r="A1129">
        <v>1128</v>
      </c>
      <c r="B1129">
        <v>69851</v>
      </c>
      <c r="C1129">
        <v>0</v>
      </c>
      <c r="D1129">
        <v>0</v>
      </c>
      <c r="E1129" t="s">
        <v>2037</v>
      </c>
      <c r="F1129" t="s">
        <v>2038</v>
      </c>
      <c r="G1129">
        <v>1</v>
      </c>
      <c r="H1129" s="6">
        <v>24215135</v>
      </c>
      <c r="I1129" s="7">
        <v>46101</v>
      </c>
      <c r="K1129">
        <v>15</v>
      </c>
      <c r="L1129" t="s">
        <v>40</v>
      </c>
      <c r="M1129" t="s">
        <v>5</v>
      </c>
      <c r="N1129" t="s">
        <v>41</v>
      </c>
      <c r="O1129" t="s">
        <v>54</v>
      </c>
      <c r="P1129" t="s">
        <v>2519</v>
      </c>
      <c r="Q1129">
        <v>3.8</v>
      </c>
      <c r="R1129">
        <v>11.2</v>
      </c>
      <c r="S1129">
        <v>0</v>
      </c>
      <c r="U1129">
        <v>3632270</v>
      </c>
      <c r="V1129">
        <v>920175</v>
      </c>
      <c r="W1129">
        <v>2712095</v>
      </c>
      <c r="X1129">
        <v>0</v>
      </c>
      <c r="Y1129" t="s">
        <v>48</v>
      </c>
    </row>
    <row r="1130" spans="1:25" x14ac:dyDescent="0.25">
      <c r="A1130">
        <v>1129</v>
      </c>
      <c r="B1130">
        <v>69852</v>
      </c>
      <c r="C1130">
        <v>0</v>
      </c>
      <c r="D1130">
        <v>0</v>
      </c>
      <c r="E1130" t="s">
        <v>1410</v>
      </c>
      <c r="F1130" t="s">
        <v>1411</v>
      </c>
      <c r="G1130">
        <v>1</v>
      </c>
      <c r="H1130" s="6">
        <v>2630574</v>
      </c>
      <c r="I1130" s="7">
        <v>46101</v>
      </c>
      <c r="K1130">
        <v>7</v>
      </c>
      <c r="L1130" t="s">
        <v>40</v>
      </c>
      <c r="M1130" t="s">
        <v>5</v>
      </c>
      <c r="N1130" t="s">
        <v>41</v>
      </c>
      <c r="O1130" t="s">
        <v>77</v>
      </c>
      <c r="P1130" t="s">
        <v>2519</v>
      </c>
      <c r="Q1130">
        <v>7</v>
      </c>
      <c r="R1130">
        <v>0</v>
      </c>
      <c r="S1130">
        <v>0</v>
      </c>
      <c r="U1130">
        <v>184140</v>
      </c>
      <c r="V1130">
        <v>184140</v>
      </c>
      <c r="W1130">
        <v>0</v>
      </c>
      <c r="X1130">
        <v>0</v>
      </c>
      <c r="Y1130" t="s">
        <v>437</v>
      </c>
    </row>
    <row r="1131" spans="1:25" x14ac:dyDescent="0.25">
      <c r="A1131">
        <v>1130</v>
      </c>
      <c r="B1131">
        <v>69848</v>
      </c>
      <c r="C1131">
        <v>0</v>
      </c>
      <c r="D1131">
        <v>0</v>
      </c>
      <c r="E1131" t="s">
        <v>2528</v>
      </c>
      <c r="F1131" t="s">
        <v>2529</v>
      </c>
      <c r="G1131">
        <v>1</v>
      </c>
      <c r="H1131" s="6">
        <v>12734410</v>
      </c>
      <c r="I1131" s="7">
        <v>46101</v>
      </c>
      <c r="K1131">
        <v>15</v>
      </c>
      <c r="L1131" t="s">
        <v>40</v>
      </c>
      <c r="M1131" t="s">
        <v>5</v>
      </c>
      <c r="N1131" t="s">
        <v>41</v>
      </c>
      <c r="O1131" t="s">
        <v>54</v>
      </c>
      <c r="P1131" t="s">
        <v>2519</v>
      </c>
      <c r="Q1131">
        <v>1.6</v>
      </c>
      <c r="R1131">
        <v>13.4</v>
      </c>
      <c r="S1131">
        <v>0</v>
      </c>
      <c r="U1131">
        <v>1910162</v>
      </c>
      <c r="V1131">
        <v>203751</v>
      </c>
      <c r="W1131">
        <v>1706411</v>
      </c>
      <c r="X1131">
        <v>0</v>
      </c>
      <c r="Y1131" t="s">
        <v>94</v>
      </c>
    </row>
    <row r="1132" spans="1:25" x14ac:dyDescent="0.25">
      <c r="A1132">
        <v>1131</v>
      </c>
      <c r="B1132">
        <v>69849</v>
      </c>
      <c r="C1132">
        <v>0</v>
      </c>
      <c r="D1132">
        <v>0</v>
      </c>
      <c r="E1132" t="s">
        <v>936</v>
      </c>
      <c r="F1132" t="s">
        <v>937</v>
      </c>
      <c r="G1132">
        <v>1</v>
      </c>
      <c r="H1132" s="6">
        <v>50000000</v>
      </c>
      <c r="I1132" s="7">
        <v>46101</v>
      </c>
      <c r="K1132">
        <v>15</v>
      </c>
      <c r="L1132" t="s">
        <v>40</v>
      </c>
      <c r="M1132" t="s">
        <v>5</v>
      </c>
      <c r="N1132" t="s">
        <v>41</v>
      </c>
      <c r="O1132" t="s">
        <v>57</v>
      </c>
      <c r="P1132" t="s">
        <v>2519</v>
      </c>
      <c r="Q1132">
        <v>3.2</v>
      </c>
      <c r="R1132">
        <v>11.8</v>
      </c>
      <c r="S1132">
        <v>0</v>
      </c>
      <c r="U1132">
        <v>7500000</v>
      </c>
      <c r="V1132">
        <v>1600000</v>
      </c>
      <c r="W1132">
        <v>5900000</v>
      </c>
      <c r="X1132">
        <v>0</v>
      </c>
      <c r="Y1132" t="s">
        <v>48</v>
      </c>
    </row>
    <row r="1133" spans="1:25" x14ac:dyDescent="0.25">
      <c r="A1133">
        <v>1132</v>
      </c>
      <c r="B1133">
        <v>69842</v>
      </c>
      <c r="C1133">
        <v>0</v>
      </c>
      <c r="D1133">
        <v>0</v>
      </c>
      <c r="E1133" t="s">
        <v>2267</v>
      </c>
      <c r="F1133" t="s">
        <v>2268</v>
      </c>
      <c r="G1133">
        <v>1</v>
      </c>
      <c r="H1133" s="6">
        <v>212578</v>
      </c>
      <c r="I1133" s="7">
        <v>46101</v>
      </c>
      <c r="K1133">
        <v>15</v>
      </c>
      <c r="L1133" t="s">
        <v>40</v>
      </c>
      <c r="M1133" t="s">
        <v>5</v>
      </c>
      <c r="N1133" t="s">
        <v>41</v>
      </c>
      <c r="O1133" t="s">
        <v>54</v>
      </c>
      <c r="P1133" t="s">
        <v>2519</v>
      </c>
      <c r="Q1133">
        <v>4</v>
      </c>
      <c r="R1133">
        <v>11</v>
      </c>
      <c r="S1133">
        <v>0</v>
      </c>
      <c r="U1133">
        <v>31887</v>
      </c>
      <c r="V1133">
        <v>8503</v>
      </c>
      <c r="W1133">
        <v>23384</v>
      </c>
      <c r="X1133">
        <v>0</v>
      </c>
      <c r="Y1133" t="s">
        <v>48</v>
      </c>
    </row>
    <row r="1134" spans="1:25" x14ac:dyDescent="0.25">
      <c r="A1134">
        <v>1133</v>
      </c>
      <c r="B1134">
        <v>69853</v>
      </c>
      <c r="C1134">
        <v>0</v>
      </c>
      <c r="D1134">
        <v>0</v>
      </c>
      <c r="E1134" t="s">
        <v>1648</v>
      </c>
      <c r="F1134" t="s">
        <v>1649</v>
      </c>
      <c r="G1134">
        <v>1</v>
      </c>
      <c r="H1134" s="6">
        <v>2324449</v>
      </c>
      <c r="I1134" s="7">
        <v>46101</v>
      </c>
      <c r="K1134">
        <v>15</v>
      </c>
      <c r="L1134" t="s">
        <v>40</v>
      </c>
      <c r="M1134" t="s">
        <v>5</v>
      </c>
      <c r="N1134" t="s">
        <v>41</v>
      </c>
      <c r="O1134" t="s">
        <v>54</v>
      </c>
      <c r="P1134" t="s">
        <v>2519</v>
      </c>
      <c r="Q1134">
        <v>4</v>
      </c>
      <c r="R1134">
        <v>11</v>
      </c>
      <c r="S1134">
        <v>0</v>
      </c>
      <c r="U1134">
        <v>348667</v>
      </c>
      <c r="V1134">
        <v>92978</v>
      </c>
      <c r="W1134">
        <v>255689</v>
      </c>
      <c r="X1134">
        <v>0</v>
      </c>
      <c r="Y1134" t="s">
        <v>109</v>
      </c>
    </row>
    <row r="1135" spans="1:25" x14ac:dyDescent="0.25">
      <c r="A1135">
        <v>1134</v>
      </c>
      <c r="B1135">
        <v>69844</v>
      </c>
      <c r="C1135">
        <v>0</v>
      </c>
      <c r="D1135">
        <v>0</v>
      </c>
      <c r="E1135" t="s">
        <v>2271</v>
      </c>
      <c r="F1135" t="s">
        <v>2272</v>
      </c>
      <c r="G1135">
        <v>1</v>
      </c>
      <c r="H1135" s="6">
        <v>751908</v>
      </c>
      <c r="I1135" s="7">
        <v>46101</v>
      </c>
      <c r="K1135">
        <v>15</v>
      </c>
      <c r="L1135" t="s">
        <v>40</v>
      </c>
      <c r="M1135" t="s">
        <v>5</v>
      </c>
      <c r="N1135" t="s">
        <v>41</v>
      </c>
      <c r="O1135" t="s">
        <v>54</v>
      </c>
      <c r="P1135" t="s">
        <v>2519</v>
      </c>
      <c r="Q1135">
        <v>4</v>
      </c>
      <c r="R1135">
        <v>11</v>
      </c>
      <c r="S1135">
        <v>0</v>
      </c>
      <c r="U1135">
        <v>112786</v>
      </c>
      <c r="V1135">
        <v>30076</v>
      </c>
      <c r="W1135">
        <v>82710</v>
      </c>
      <c r="X1135">
        <v>0</v>
      </c>
      <c r="Y1135" t="s">
        <v>109</v>
      </c>
    </row>
    <row r="1136" spans="1:25" x14ac:dyDescent="0.25">
      <c r="A1136">
        <v>1135</v>
      </c>
      <c r="B1136">
        <v>69843</v>
      </c>
      <c r="C1136">
        <v>0</v>
      </c>
      <c r="D1136">
        <v>0</v>
      </c>
      <c r="E1136" t="s">
        <v>2269</v>
      </c>
      <c r="F1136" t="s">
        <v>2270</v>
      </c>
      <c r="G1136">
        <v>1</v>
      </c>
      <c r="H1136" s="6">
        <v>167174</v>
      </c>
      <c r="I1136" s="7">
        <v>46101</v>
      </c>
      <c r="K1136">
        <v>15</v>
      </c>
      <c r="L1136" t="s">
        <v>40</v>
      </c>
      <c r="M1136" t="s">
        <v>5</v>
      </c>
      <c r="N1136" t="s">
        <v>41</v>
      </c>
      <c r="O1136" t="s">
        <v>54</v>
      </c>
      <c r="P1136" t="s">
        <v>2519</v>
      </c>
      <c r="Q1136">
        <v>4</v>
      </c>
      <c r="R1136">
        <v>11</v>
      </c>
      <c r="S1136">
        <v>0</v>
      </c>
      <c r="U1136">
        <v>25076</v>
      </c>
      <c r="V1136">
        <v>6687</v>
      </c>
      <c r="W1136">
        <v>18389</v>
      </c>
      <c r="X1136">
        <v>0</v>
      </c>
      <c r="Y1136" t="s">
        <v>109</v>
      </c>
    </row>
    <row r="1137" spans="1:25" x14ac:dyDescent="0.25">
      <c r="A1137">
        <v>1136</v>
      </c>
      <c r="B1137">
        <v>69845</v>
      </c>
      <c r="C1137">
        <v>0</v>
      </c>
      <c r="D1137">
        <v>0</v>
      </c>
      <c r="E1137" t="s">
        <v>2526</v>
      </c>
      <c r="F1137" t="s">
        <v>2527</v>
      </c>
      <c r="G1137">
        <v>1</v>
      </c>
      <c r="H1137" s="6">
        <v>19111610</v>
      </c>
      <c r="I1137" s="7">
        <v>46101</v>
      </c>
      <c r="K1137">
        <v>15</v>
      </c>
      <c r="L1137" t="s">
        <v>40</v>
      </c>
      <c r="M1137" t="s">
        <v>5</v>
      </c>
      <c r="N1137" t="s">
        <v>41</v>
      </c>
      <c r="O1137" t="s">
        <v>54</v>
      </c>
      <c r="P1137" t="s">
        <v>2519</v>
      </c>
      <c r="Q1137">
        <v>3.7</v>
      </c>
      <c r="R1137">
        <v>11.3</v>
      </c>
      <c r="S1137">
        <v>0</v>
      </c>
      <c r="U1137">
        <v>2866742</v>
      </c>
      <c r="V1137">
        <v>707130</v>
      </c>
      <c r="W1137">
        <v>2159612</v>
      </c>
      <c r="X1137">
        <v>0</v>
      </c>
      <c r="Y1137" t="s">
        <v>48</v>
      </c>
    </row>
    <row r="1138" spans="1:25" x14ac:dyDescent="0.25">
      <c r="A1138">
        <v>1137</v>
      </c>
      <c r="B1138">
        <v>69864</v>
      </c>
      <c r="C1138">
        <v>0</v>
      </c>
      <c r="D1138">
        <v>0</v>
      </c>
      <c r="E1138" t="s">
        <v>972</v>
      </c>
      <c r="F1138" t="s">
        <v>2623</v>
      </c>
      <c r="G1138">
        <v>1</v>
      </c>
      <c r="H1138" s="6">
        <v>954355</v>
      </c>
      <c r="I1138" s="7">
        <v>46101</v>
      </c>
      <c r="K1138">
        <v>8</v>
      </c>
      <c r="L1138" t="s">
        <v>40</v>
      </c>
      <c r="M1138" t="s">
        <v>7</v>
      </c>
      <c r="N1138" t="s">
        <v>41</v>
      </c>
      <c r="O1138" t="s">
        <v>64</v>
      </c>
      <c r="P1138" t="s">
        <v>2519</v>
      </c>
      <c r="Q1138">
        <v>8</v>
      </c>
      <c r="R1138">
        <v>0</v>
      </c>
      <c r="S1138">
        <v>0</v>
      </c>
      <c r="U1138">
        <v>76348</v>
      </c>
      <c r="V1138">
        <v>76348</v>
      </c>
      <c r="W1138">
        <v>0</v>
      </c>
      <c r="X1138">
        <v>0</v>
      </c>
      <c r="Y1138" t="s">
        <v>44</v>
      </c>
    </row>
    <row r="1139" spans="1:25" x14ac:dyDescent="0.25">
      <c r="A1139">
        <v>1138</v>
      </c>
      <c r="B1139">
        <v>69838</v>
      </c>
      <c r="C1139">
        <v>0</v>
      </c>
      <c r="D1139">
        <v>0</v>
      </c>
      <c r="E1139" t="s">
        <v>1471</v>
      </c>
      <c r="F1139" t="s">
        <v>1472</v>
      </c>
      <c r="G1139">
        <v>1</v>
      </c>
      <c r="H1139" s="6">
        <v>32557505</v>
      </c>
      <c r="I1139" s="7">
        <v>46101</v>
      </c>
      <c r="K1139">
        <v>15</v>
      </c>
      <c r="L1139" t="s">
        <v>40</v>
      </c>
      <c r="M1139" t="s">
        <v>5</v>
      </c>
      <c r="N1139" t="s">
        <v>41</v>
      </c>
      <c r="O1139" t="s">
        <v>47</v>
      </c>
      <c r="P1139" t="s">
        <v>2519</v>
      </c>
      <c r="Q1139">
        <v>6</v>
      </c>
      <c r="R1139">
        <v>9</v>
      </c>
      <c r="S1139">
        <v>0</v>
      </c>
      <c r="U1139">
        <v>4883626</v>
      </c>
      <c r="V1139">
        <v>1953450</v>
      </c>
      <c r="W1139">
        <v>2930175</v>
      </c>
      <c r="X1139">
        <v>0</v>
      </c>
      <c r="Y1139" t="s">
        <v>444</v>
      </c>
    </row>
    <row r="1140" spans="1:25" x14ac:dyDescent="0.25">
      <c r="A1140">
        <v>1139</v>
      </c>
      <c r="B1140">
        <v>69865</v>
      </c>
      <c r="C1140">
        <v>0</v>
      </c>
      <c r="D1140">
        <v>0</v>
      </c>
      <c r="E1140" t="s">
        <v>978</v>
      </c>
      <c r="F1140" t="s">
        <v>979</v>
      </c>
      <c r="G1140">
        <v>1</v>
      </c>
      <c r="H1140" s="6">
        <v>3057211</v>
      </c>
      <c r="I1140" s="7">
        <v>46101</v>
      </c>
      <c r="K1140">
        <v>8</v>
      </c>
      <c r="L1140" t="s">
        <v>40</v>
      </c>
      <c r="M1140" t="s">
        <v>7</v>
      </c>
      <c r="N1140" t="s">
        <v>41</v>
      </c>
      <c r="O1140" t="s">
        <v>64</v>
      </c>
      <c r="P1140" t="s">
        <v>2519</v>
      </c>
      <c r="Q1140">
        <v>8</v>
      </c>
      <c r="R1140">
        <v>0</v>
      </c>
      <c r="S1140">
        <v>0</v>
      </c>
      <c r="U1140">
        <v>244577</v>
      </c>
      <c r="V1140">
        <v>244577</v>
      </c>
      <c r="W1140">
        <v>0</v>
      </c>
      <c r="X1140">
        <v>0</v>
      </c>
      <c r="Y1140" t="s">
        <v>44</v>
      </c>
    </row>
    <row r="1141" spans="1:25" x14ac:dyDescent="0.25">
      <c r="A1141">
        <v>1140</v>
      </c>
      <c r="B1141">
        <v>69847</v>
      </c>
      <c r="C1141">
        <v>0</v>
      </c>
      <c r="D1141">
        <v>0</v>
      </c>
      <c r="E1141" t="s">
        <v>1232</v>
      </c>
      <c r="F1141" t="s">
        <v>1233</v>
      </c>
      <c r="G1141">
        <v>1</v>
      </c>
      <c r="H1141" s="6">
        <v>109026824</v>
      </c>
      <c r="I1141" s="7">
        <v>46101</v>
      </c>
      <c r="K1141">
        <v>15</v>
      </c>
      <c r="L1141" t="s">
        <v>40</v>
      </c>
      <c r="M1141" t="s">
        <v>5</v>
      </c>
      <c r="N1141" t="s">
        <v>41</v>
      </c>
      <c r="O1141" t="s">
        <v>54</v>
      </c>
      <c r="P1141" t="s">
        <v>2519</v>
      </c>
      <c r="Q1141">
        <v>3.7</v>
      </c>
      <c r="R1141">
        <v>11.3</v>
      </c>
      <c r="S1141">
        <v>0</v>
      </c>
      <c r="U1141">
        <v>16354024</v>
      </c>
      <c r="V1141">
        <v>4033992</v>
      </c>
      <c r="W1141">
        <v>12320031</v>
      </c>
      <c r="X1141">
        <v>0</v>
      </c>
      <c r="Y1141" t="s">
        <v>67</v>
      </c>
    </row>
    <row r="1142" spans="1:25" x14ac:dyDescent="0.25">
      <c r="A1142">
        <v>1141</v>
      </c>
      <c r="B1142">
        <v>69913</v>
      </c>
      <c r="C1142">
        <v>0</v>
      </c>
      <c r="D1142">
        <v>0</v>
      </c>
      <c r="E1142" t="s">
        <v>1990</v>
      </c>
      <c r="F1142" t="s">
        <v>1991</v>
      </c>
      <c r="G1142">
        <v>1</v>
      </c>
      <c r="H1142" s="6">
        <v>20000000</v>
      </c>
      <c r="I1142" s="7">
        <v>46101</v>
      </c>
      <c r="K1142">
        <v>15</v>
      </c>
      <c r="L1142" t="s">
        <v>40</v>
      </c>
      <c r="M1142" t="s">
        <v>5</v>
      </c>
      <c r="N1142" t="s">
        <v>41</v>
      </c>
      <c r="O1142" t="s">
        <v>57</v>
      </c>
      <c r="P1142" t="s">
        <v>2519</v>
      </c>
      <c r="Q1142">
        <v>3.2</v>
      </c>
      <c r="R1142">
        <v>11.8</v>
      </c>
      <c r="S1142">
        <v>0</v>
      </c>
      <c r="U1142">
        <v>3000000</v>
      </c>
      <c r="V1142">
        <v>640000</v>
      </c>
      <c r="W1142">
        <v>2360000</v>
      </c>
      <c r="X1142">
        <v>0</v>
      </c>
      <c r="Y1142" t="s">
        <v>48</v>
      </c>
    </row>
    <row r="1143" spans="1:25" x14ac:dyDescent="0.25">
      <c r="A1143">
        <v>1142</v>
      </c>
      <c r="B1143">
        <v>69846</v>
      </c>
      <c r="C1143">
        <v>0</v>
      </c>
      <c r="D1143">
        <v>0</v>
      </c>
      <c r="E1143" t="s">
        <v>1646</v>
      </c>
      <c r="F1143" t="s">
        <v>1647</v>
      </c>
      <c r="G1143">
        <v>1</v>
      </c>
      <c r="H1143" s="6">
        <v>1001309</v>
      </c>
      <c r="I1143" s="7">
        <v>46101</v>
      </c>
      <c r="K1143">
        <v>15</v>
      </c>
      <c r="L1143" t="s">
        <v>40</v>
      </c>
      <c r="M1143" t="s">
        <v>5</v>
      </c>
      <c r="N1143" t="s">
        <v>41</v>
      </c>
      <c r="O1143" t="s">
        <v>54</v>
      </c>
      <c r="P1143" t="s">
        <v>2519</v>
      </c>
      <c r="Q1143">
        <v>4</v>
      </c>
      <c r="R1143">
        <v>11</v>
      </c>
      <c r="S1143">
        <v>0</v>
      </c>
      <c r="U1143">
        <v>150196</v>
      </c>
      <c r="V1143">
        <v>40052</v>
      </c>
      <c r="W1143">
        <v>110144</v>
      </c>
      <c r="X1143">
        <v>0</v>
      </c>
      <c r="Y1143" t="s">
        <v>109</v>
      </c>
    </row>
    <row r="1144" spans="1:25" x14ac:dyDescent="0.25">
      <c r="A1144">
        <v>1143</v>
      </c>
      <c r="B1144">
        <v>69837</v>
      </c>
      <c r="C1144">
        <v>0</v>
      </c>
      <c r="D1144">
        <v>0</v>
      </c>
      <c r="E1144" t="s">
        <v>2521</v>
      </c>
      <c r="F1144" t="s">
        <v>2522</v>
      </c>
      <c r="G1144">
        <v>1</v>
      </c>
      <c r="H1144" s="6">
        <v>4550000</v>
      </c>
      <c r="I1144" s="7">
        <v>46101</v>
      </c>
      <c r="K1144">
        <v>8</v>
      </c>
      <c r="L1144" t="s">
        <v>40</v>
      </c>
      <c r="M1144" t="s">
        <v>5</v>
      </c>
      <c r="N1144" t="s">
        <v>41</v>
      </c>
      <c r="O1144" t="s">
        <v>54</v>
      </c>
      <c r="P1144" t="s">
        <v>2519</v>
      </c>
      <c r="Q1144">
        <v>8</v>
      </c>
      <c r="R1144">
        <v>0</v>
      </c>
      <c r="S1144">
        <v>0</v>
      </c>
      <c r="U1144">
        <v>364000</v>
      </c>
      <c r="V1144">
        <v>364000</v>
      </c>
      <c r="W1144">
        <v>0</v>
      </c>
      <c r="X1144">
        <v>0</v>
      </c>
      <c r="Y1144" t="s">
        <v>2520</v>
      </c>
    </row>
    <row r="1145" spans="1:25" x14ac:dyDescent="0.25">
      <c r="A1145">
        <v>1144</v>
      </c>
      <c r="B1145">
        <v>69850</v>
      </c>
      <c r="C1145">
        <v>0</v>
      </c>
      <c r="D1145">
        <v>0</v>
      </c>
      <c r="E1145" t="s">
        <v>1206</v>
      </c>
      <c r="F1145" t="s">
        <v>1207</v>
      </c>
      <c r="G1145">
        <v>1</v>
      </c>
      <c r="H1145" s="6">
        <v>30000000</v>
      </c>
      <c r="I1145" s="7">
        <v>46101</v>
      </c>
      <c r="K1145">
        <v>15</v>
      </c>
      <c r="L1145" t="s">
        <v>40</v>
      </c>
      <c r="M1145" t="s">
        <v>5</v>
      </c>
      <c r="N1145" t="s">
        <v>41</v>
      </c>
      <c r="O1145" t="s">
        <v>57</v>
      </c>
      <c r="P1145" t="s">
        <v>2519</v>
      </c>
      <c r="Q1145">
        <v>3.2</v>
      </c>
      <c r="R1145">
        <v>11.8</v>
      </c>
      <c r="S1145">
        <v>0</v>
      </c>
      <c r="U1145">
        <v>4500000</v>
      </c>
      <c r="V1145">
        <v>960000</v>
      </c>
      <c r="W1145">
        <v>3540000</v>
      </c>
      <c r="X1145">
        <v>0</v>
      </c>
      <c r="Y1145" t="s">
        <v>48</v>
      </c>
    </row>
    <row r="1146" spans="1:25" x14ac:dyDescent="0.25">
      <c r="A1146">
        <v>1145</v>
      </c>
      <c r="B1146">
        <v>69841</v>
      </c>
      <c r="C1146">
        <v>0</v>
      </c>
      <c r="D1146">
        <v>0</v>
      </c>
      <c r="E1146" t="s">
        <v>1644</v>
      </c>
      <c r="F1146" t="s">
        <v>1645</v>
      </c>
      <c r="G1146">
        <v>1</v>
      </c>
      <c r="H1146" s="6">
        <v>21727819</v>
      </c>
      <c r="I1146" s="7">
        <v>46101</v>
      </c>
      <c r="K1146">
        <v>15</v>
      </c>
      <c r="L1146" t="s">
        <v>40</v>
      </c>
      <c r="M1146" t="s">
        <v>5</v>
      </c>
      <c r="N1146" t="s">
        <v>41</v>
      </c>
      <c r="O1146" t="s">
        <v>54</v>
      </c>
      <c r="P1146" t="s">
        <v>2519</v>
      </c>
      <c r="Q1146">
        <v>4</v>
      </c>
      <c r="R1146">
        <v>11</v>
      </c>
      <c r="S1146">
        <v>0</v>
      </c>
      <c r="U1146">
        <v>3259173</v>
      </c>
      <c r="V1146">
        <v>869113</v>
      </c>
      <c r="W1146">
        <v>2390060</v>
      </c>
      <c r="X1146">
        <v>0</v>
      </c>
      <c r="Y1146" t="s">
        <v>48</v>
      </c>
    </row>
    <row r="1147" spans="1:25" x14ac:dyDescent="0.25">
      <c r="A1147">
        <v>1146</v>
      </c>
      <c r="B1147">
        <v>69840</v>
      </c>
      <c r="C1147">
        <v>0</v>
      </c>
      <c r="D1147">
        <v>0</v>
      </c>
      <c r="E1147" t="s">
        <v>2523</v>
      </c>
      <c r="F1147" t="s">
        <v>2524</v>
      </c>
      <c r="G1147">
        <v>1</v>
      </c>
      <c r="H1147" s="6">
        <v>12734410</v>
      </c>
      <c r="I1147" s="7">
        <v>46101</v>
      </c>
      <c r="K1147">
        <v>15</v>
      </c>
      <c r="L1147" t="s">
        <v>40</v>
      </c>
      <c r="M1147" t="s">
        <v>5</v>
      </c>
      <c r="N1147" t="s">
        <v>41</v>
      </c>
      <c r="O1147" t="s">
        <v>54</v>
      </c>
      <c r="P1147" t="s">
        <v>2519</v>
      </c>
      <c r="Q1147">
        <v>6</v>
      </c>
      <c r="R1147">
        <v>9</v>
      </c>
      <c r="S1147">
        <v>0</v>
      </c>
      <c r="U1147">
        <v>1910162</v>
      </c>
      <c r="V1147">
        <v>764065</v>
      </c>
      <c r="W1147">
        <v>1146097</v>
      </c>
      <c r="X1147">
        <v>0</v>
      </c>
      <c r="Y1147" t="s">
        <v>2525</v>
      </c>
    </row>
    <row r="1148" spans="1:25" x14ac:dyDescent="0.25">
      <c r="A1148">
        <v>1147</v>
      </c>
      <c r="B1148">
        <v>69866</v>
      </c>
      <c r="C1148">
        <v>0</v>
      </c>
      <c r="D1148">
        <v>0</v>
      </c>
      <c r="E1148" t="s">
        <v>1506</v>
      </c>
      <c r="F1148" t="s">
        <v>1507</v>
      </c>
      <c r="G1148">
        <v>1</v>
      </c>
      <c r="H1148" s="6">
        <v>181311</v>
      </c>
      <c r="I1148" s="7">
        <v>46101</v>
      </c>
      <c r="K1148">
        <v>8</v>
      </c>
      <c r="L1148" t="s">
        <v>40</v>
      </c>
      <c r="M1148" t="s">
        <v>7</v>
      </c>
      <c r="N1148" t="s">
        <v>41</v>
      </c>
      <c r="O1148" t="s">
        <v>64</v>
      </c>
      <c r="P1148" t="s">
        <v>2519</v>
      </c>
      <c r="Q1148">
        <v>8</v>
      </c>
      <c r="R1148">
        <v>0</v>
      </c>
      <c r="S1148">
        <v>0</v>
      </c>
      <c r="U1148">
        <v>14505</v>
      </c>
      <c r="V1148">
        <v>14505</v>
      </c>
      <c r="W1148">
        <v>0</v>
      </c>
      <c r="X1148">
        <v>0</v>
      </c>
      <c r="Y1148" t="s">
        <v>44</v>
      </c>
    </row>
    <row r="1149" spans="1:25" x14ac:dyDescent="0.25">
      <c r="A1149">
        <v>1148</v>
      </c>
      <c r="B1149">
        <v>69855</v>
      </c>
      <c r="C1149">
        <v>0</v>
      </c>
      <c r="D1149">
        <v>0</v>
      </c>
      <c r="E1149" t="s">
        <v>1372</v>
      </c>
      <c r="F1149" t="s">
        <v>1373</v>
      </c>
      <c r="G1149">
        <v>1</v>
      </c>
      <c r="H1149" s="6">
        <v>43090723</v>
      </c>
      <c r="I1149" s="7">
        <v>46101</v>
      </c>
      <c r="K1149">
        <v>15</v>
      </c>
      <c r="L1149" t="s">
        <v>40</v>
      </c>
      <c r="M1149" t="s">
        <v>4</v>
      </c>
      <c r="N1149" t="s">
        <v>41</v>
      </c>
      <c r="O1149" t="s">
        <v>51</v>
      </c>
      <c r="P1149" t="s">
        <v>2519</v>
      </c>
      <c r="Q1149">
        <v>5.5</v>
      </c>
      <c r="R1149">
        <v>7</v>
      </c>
      <c r="S1149">
        <v>2.5</v>
      </c>
      <c r="U1149">
        <v>6463608</v>
      </c>
      <c r="V1149">
        <v>2369990</v>
      </c>
      <c r="W1149">
        <v>3016351</v>
      </c>
      <c r="X1149">
        <v>1077268</v>
      </c>
      <c r="Y1149" t="s">
        <v>109</v>
      </c>
    </row>
    <row r="1150" spans="1:25" x14ac:dyDescent="0.25">
      <c r="A1150">
        <v>1149</v>
      </c>
      <c r="B1150">
        <v>69839</v>
      </c>
      <c r="C1150">
        <v>0</v>
      </c>
      <c r="D1150">
        <v>0</v>
      </c>
      <c r="E1150" t="s">
        <v>2495</v>
      </c>
      <c r="F1150" t="s">
        <v>2496</v>
      </c>
      <c r="G1150">
        <v>1</v>
      </c>
      <c r="H1150" s="6">
        <v>3000000</v>
      </c>
      <c r="I1150" s="7">
        <v>46101</v>
      </c>
      <c r="K1150">
        <v>15</v>
      </c>
      <c r="L1150" t="s">
        <v>40</v>
      </c>
      <c r="M1150" t="s">
        <v>5</v>
      </c>
      <c r="N1150" t="s">
        <v>41</v>
      </c>
      <c r="O1150" t="s">
        <v>57</v>
      </c>
      <c r="P1150" t="s">
        <v>2519</v>
      </c>
      <c r="Q1150">
        <v>3.2</v>
      </c>
      <c r="R1150">
        <v>11.8</v>
      </c>
      <c r="S1150">
        <v>0</v>
      </c>
      <c r="U1150">
        <v>450000</v>
      </c>
      <c r="V1150">
        <v>96000</v>
      </c>
      <c r="W1150">
        <v>354000</v>
      </c>
      <c r="X1150">
        <v>0</v>
      </c>
      <c r="Y1150" t="s">
        <v>48</v>
      </c>
    </row>
    <row r="1151" spans="1:25" x14ac:dyDescent="0.25">
      <c r="A1151">
        <v>1150</v>
      </c>
      <c r="B1151">
        <v>69912</v>
      </c>
      <c r="C1151">
        <v>0</v>
      </c>
      <c r="D1151">
        <v>0</v>
      </c>
      <c r="E1151" t="s">
        <v>1992</v>
      </c>
      <c r="F1151" t="s">
        <v>1993</v>
      </c>
      <c r="G1151">
        <v>1</v>
      </c>
      <c r="H1151" s="6">
        <v>40000000</v>
      </c>
      <c r="I1151" s="7">
        <v>46101</v>
      </c>
      <c r="K1151">
        <v>15</v>
      </c>
      <c r="L1151" t="s">
        <v>40</v>
      </c>
      <c r="M1151" t="s">
        <v>5</v>
      </c>
      <c r="N1151" t="s">
        <v>41</v>
      </c>
      <c r="O1151" t="s">
        <v>57</v>
      </c>
      <c r="P1151" t="s">
        <v>2519</v>
      </c>
      <c r="Q1151">
        <v>3.2</v>
      </c>
      <c r="R1151">
        <v>11.8</v>
      </c>
      <c r="S1151">
        <v>0</v>
      </c>
      <c r="U1151">
        <v>6000000</v>
      </c>
      <c r="V1151">
        <v>1280000</v>
      </c>
      <c r="W1151">
        <v>4720000</v>
      </c>
      <c r="X1151">
        <v>0</v>
      </c>
      <c r="Y1151" t="s">
        <v>48</v>
      </c>
    </row>
    <row r="1152" spans="1:25" x14ac:dyDescent="0.25">
      <c r="A1152">
        <v>1151</v>
      </c>
      <c r="B1152">
        <v>69854</v>
      </c>
      <c r="C1152">
        <v>0</v>
      </c>
      <c r="D1152">
        <v>0</v>
      </c>
      <c r="E1152" t="s">
        <v>1378</v>
      </c>
      <c r="F1152" t="s">
        <v>1379</v>
      </c>
      <c r="G1152">
        <v>1</v>
      </c>
      <c r="H1152" s="6">
        <v>17440990</v>
      </c>
      <c r="I1152" s="7">
        <v>46101</v>
      </c>
      <c r="K1152">
        <v>15</v>
      </c>
      <c r="L1152" t="s">
        <v>40</v>
      </c>
      <c r="M1152" t="s">
        <v>4</v>
      </c>
      <c r="N1152" t="s">
        <v>41</v>
      </c>
      <c r="O1152" t="s">
        <v>51</v>
      </c>
      <c r="P1152" t="s">
        <v>2519</v>
      </c>
      <c r="Q1152">
        <v>5.5</v>
      </c>
      <c r="R1152">
        <v>7</v>
      </c>
      <c r="S1152">
        <v>2.5</v>
      </c>
      <c r="U1152">
        <v>2616149</v>
      </c>
      <c r="V1152">
        <v>959254</v>
      </c>
      <c r="W1152">
        <v>1220869</v>
      </c>
      <c r="X1152">
        <v>436025</v>
      </c>
      <c r="Y1152" t="s">
        <v>109</v>
      </c>
    </row>
    <row r="1153" spans="1:25" x14ac:dyDescent="0.25">
      <c r="A1153">
        <v>1152</v>
      </c>
      <c r="B1153">
        <v>69353</v>
      </c>
      <c r="C1153">
        <v>0</v>
      </c>
      <c r="D1153">
        <v>0</v>
      </c>
      <c r="E1153" t="s">
        <v>1459</v>
      </c>
      <c r="F1153" t="s">
        <v>1460</v>
      </c>
      <c r="G1153">
        <v>1</v>
      </c>
      <c r="H1153" s="6">
        <v>5000000</v>
      </c>
      <c r="I1153" s="7">
        <v>46101</v>
      </c>
      <c r="K1153">
        <v>15</v>
      </c>
      <c r="L1153" t="s">
        <v>40</v>
      </c>
      <c r="M1153" t="s">
        <v>5</v>
      </c>
      <c r="N1153" t="s">
        <v>41</v>
      </c>
      <c r="O1153" t="s">
        <v>54</v>
      </c>
      <c r="P1153" t="s">
        <v>2519</v>
      </c>
      <c r="Q1153">
        <v>3.3</v>
      </c>
      <c r="R1153">
        <v>11.7</v>
      </c>
      <c r="S1153">
        <v>0</v>
      </c>
      <c r="U1153">
        <v>750000</v>
      </c>
      <c r="V1153">
        <v>165000</v>
      </c>
      <c r="W1153">
        <v>585000</v>
      </c>
      <c r="X1153">
        <v>0</v>
      </c>
      <c r="Y1153" t="s">
        <v>48</v>
      </c>
    </row>
    <row r="1154" spans="1:25" x14ac:dyDescent="0.25">
      <c r="A1154">
        <v>1153</v>
      </c>
      <c r="B1154">
        <v>69836</v>
      </c>
      <c r="C1154">
        <v>0</v>
      </c>
      <c r="D1154">
        <v>0</v>
      </c>
      <c r="E1154" t="s">
        <v>1230</v>
      </c>
      <c r="F1154" t="s">
        <v>1231</v>
      </c>
      <c r="G1154">
        <v>1</v>
      </c>
      <c r="H1154" s="6">
        <v>60523020</v>
      </c>
      <c r="I1154" s="7">
        <v>46100</v>
      </c>
      <c r="K1154">
        <v>15</v>
      </c>
      <c r="L1154" t="s">
        <v>40</v>
      </c>
      <c r="M1154" t="s">
        <v>5</v>
      </c>
      <c r="N1154" t="s">
        <v>41</v>
      </c>
      <c r="O1154" t="s">
        <v>54</v>
      </c>
      <c r="P1154" t="s">
        <v>2519</v>
      </c>
      <c r="Q1154">
        <v>6.5</v>
      </c>
      <c r="R1154">
        <v>8.5</v>
      </c>
      <c r="S1154">
        <v>0</v>
      </c>
      <c r="U1154">
        <v>9078453</v>
      </c>
      <c r="V1154">
        <v>3933996</v>
      </c>
      <c r="W1154">
        <v>5144457</v>
      </c>
      <c r="X1154">
        <v>0</v>
      </c>
      <c r="Y1154" t="s">
        <v>229</v>
      </c>
    </row>
    <row r="1155" spans="1:25" x14ac:dyDescent="0.25">
      <c r="A1155">
        <v>1154</v>
      </c>
      <c r="B1155">
        <v>69831</v>
      </c>
      <c r="C1155">
        <v>0</v>
      </c>
      <c r="D1155">
        <v>0</v>
      </c>
      <c r="E1155" t="s">
        <v>1759</v>
      </c>
      <c r="F1155" t="s">
        <v>1760</v>
      </c>
      <c r="G1155">
        <v>1</v>
      </c>
      <c r="H1155" s="6">
        <v>2000000</v>
      </c>
      <c r="I1155" s="7">
        <v>46100</v>
      </c>
      <c r="K1155">
        <v>10</v>
      </c>
      <c r="L1155" t="s">
        <v>40</v>
      </c>
      <c r="M1155" t="s">
        <v>7</v>
      </c>
      <c r="N1155" t="s">
        <v>41</v>
      </c>
      <c r="O1155" t="s">
        <v>64</v>
      </c>
      <c r="P1155" t="s">
        <v>2519</v>
      </c>
      <c r="Q1155">
        <v>10</v>
      </c>
      <c r="R1155">
        <v>0</v>
      </c>
      <c r="S1155">
        <v>0</v>
      </c>
      <c r="U1155">
        <v>200000</v>
      </c>
      <c r="V1155">
        <v>200000</v>
      </c>
      <c r="W1155">
        <v>0</v>
      </c>
      <c r="X1155">
        <v>0</v>
      </c>
      <c r="Y1155" t="s">
        <v>48</v>
      </c>
    </row>
    <row r="1156" spans="1:25" x14ac:dyDescent="0.25">
      <c r="A1156">
        <v>1155</v>
      </c>
      <c r="B1156">
        <v>69746</v>
      </c>
      <c r="C1156">
        <v>0</v>
      </c>
      <c r="D1156">
        <v>0</v>
      </c>
      <c r="E1156" t="s">
        <v>2530</v>
      </c>
      <c r="F1156" t="s">
        <v>2531</v>
      </c>
      <c r="G1156">
        <v>1</v>
      </c>
      <c r="H1156" s="6">
        <v>28749541</v>
      </c>
      <c r="I1156" s="7">
        <v>46100</v>
      </c>
      <c r="K1156">
        <v>12</v>
      </c>
      <c r="L1156" t="s">
        <v>40</v>
      </c>
      <c r="M1156" t="s">
        <v>5</v>
      </c>
      <c r="N1156" t="s">
        <v>41</v>
      </c>
      <c r="O1156" t="s">
        <v>47</v>
      </c>
      <c r="P1156" t="s">
        <v>2519</v>
      </c>
      <c r="Q1156">
        <v>5</v>
      </c>
      <c r="R1156">
        <v>7</v>
      </c>
      <c r="S1156">
        <v>0</v>
      </c>
      <c r="U1156">
        <v>3449945</v>
      </c>
      <c r="V1156">
        <v>1437477</v>
      </c>
      <c r="W1156">
        <v>2012468</v>
      </c>
      <c r="X1156">
        <v>0</v>
      </c>
      <c r="Y1156" t="s">
        <v>2520</v>
      </c>
    </row>
    <row r="1157" spans="1:25" x14ac:dyDescent="0.25">
      <c r="A1157">
        <v>1156</v>
      </c>
      <c r="B1157">
        <v>69747</v>
      </c>
      <c r="C1157">
        <v>0</v>
      </c>
      <c r="D1157">
        <v>0</v>
      </c>
      <c r="E1157" t="s">
        <v>2530</v>
      </c>
      <c r="F1157" t="s">
        <v>2531</v>
      </c>
      <c r="G1157">
        <v>1</v>
      </c>
      <c r="H1157" s="6">
        <v>29650410</v>
      </c>
      <c r="I1157" s="7">
        <v>46100</v>
      </c>
      <c r="K1157">
        <v>12</v>
      </c>
      <c r="L1157" t="s">
        <v>40</v>
      </c>
      <c r="M1157" t="s">
        <v>5</v>
      </c>
      <c r="N1157" t="s">
        <v>41</v>
      </c>
      <c r="O1157" t="s">
        <v>47</v>
      </c>
      <c r="P1157" t="s">
        <v>2519</v>
      </c>
      <c r="Q1157">
        <v>5</v>
      </c>
      <c r="R1157">
        <v>7</v>
      </c>
      <c r="S1157">
        <v>0</v>
      </c>
      <c r="U1157">
        <v>3558049</v>
      </c>
      <c r="V1157">
        <v>1482520</v>
      </c>
      <c r="W1157">
        <v>2075529</v>
      </c>
      <c r="X1157">
        <v>0</v>
      </c>
      <c r="Y1157" t="s">
        <v>2520</v>
      </c>
    </row>
    <row r="1158" spans="1:25" x14ac:dyDescent="0.25">
      <c r="A1158">
        <v>1157</v>
      </c>
      <c r="B1158">
        <v>69832</v>
      </c>
      <c r="C1158">
        <v>0</v>
      </c>
      <c r="D1158">
        <v>0</v>
      </c>
      <c r="E1158" t="s">
        <v>1570</v>
      </c>
      <c r="F1158" t="s">
        <v>1571</v>
      </c>
      <c r="G1158">
        <v>1</v>
      </c>
      <c r="H1158" s="6">
        <v>1000000</v>
      </c>
      <c r="I1158" s="7">
        <v>46099</v>
      </c>
      <c r="K1158">
        <v>7</v>
      </c>
      <c r="L1158" t="s">
        <v>40</v>
      </c>
      <c r="M1158" t="s">
        <v>5</v>
      </c>
      <c r="N1158" t="s">
        <v>41</v>
      </c>
      <c r="O1158" t="s">
        <v>47</v>
      </c>
      <c r="P1158" t="s">
        <v>2519</v>
      </c>
      <c r="Q1158">
        <v>7</v>
      </c>
      <c r="R1158">
        <v>0</v>
      </c>
      <c r="S1158">
        <v>0</v>
      </c>
      <c r="U1158">
        <v>70000</v>
      </c>
      <c r="V1158">
        <v>70000</v>
      </c>
      <c r="W1158">
        <v>0</v>
      </c>
      <c r="X1158">
        <v>0</v>
      </c>
      <c r="Y1158" t="s">
        <v>44</v>
      </c>
    </row>
    <row r="1159" spans="1:25" x14ac:dyDescent="0.25">
      <c r="A1159">
        <v>1158</v>
      </c>
      <c r="B1159">
        <v>69820</v>
      </c>
      <c r="C1159">
        <v>0</v>
      </c>
      <c r="D1159">
        <v>0</v>
      </c>
      <c r="E1159" t="s">
        <v>1858</v>
      </c>
      <c r="F1159" t="s">
        <v>1859</v>
      </c>
      <c r="G1159">
        <v>1</v>
      </c>
      <c r="H1159" s="6">
        <v>40000000</v>
      </c>
      <c r="I1159" s="7">
        <v>46099</v>
      </c>
      <c r="K1159">
        <v>15</v>
      </c>
      <c r="L1159" t="s">
        <v>40</v>
      </c>
      <c r="M1159" t="s">
        <v>5</v>
      </c>
      <c r="N1159" t="s">
        <v>41</v>
      </c>
      <c r="O1159" t="s">
        <v>57</v>
      </c>
      <c r="P1159" t="s">
        <v>2519</v>
      </c>
      <c r="Q1159">
        <v>10</v>
      </c>
      <c r="R1159">
        <v>5</v>
      </c>
      <c r="S1159">
        <v>0</v>
      </c>
      <c r="U1159">
        <v>6000000</v>
      </c>
      <c r="V1159">
        <v>4000000</v>
      </c>
      <c r="W1159">
        <v>2000000</v>
      </c>
      <c r="X1159">
        <v>0</v>
      </c>
      <c r="Y1159" t="s">
        <v>67</v>
      </c>
    </row>
    <row r="1160" spans="1:25" x14ac:dyDescent="0.25">
      <c r="A1160">
        <v>1159</v>
      </c>
      <c r="B1160">
        <v>69822</v>
      </c>
      <c r="C1160">
        <v>0</v>
      </c>
      <c r="D1160">
        <v>0</v>
      </c>
      <c r="E1160" t="s">
        <v>1702</v>
      </c>
      <c r="F1160" t="s">
        <v>1703</v>
      </c>
      <c r="G1160">
        <v>1</v>
      </c>
      <c r="H1160" s="6">
        <v>15000000</v>
      </c>
      <c r="I1160" s="7">
        <v>46099</v>
      </c>
      <c r="K1160">
        <v>15</v>
      </c>
      <c r="L1160" t="s">
        <v>40</v>
      </c>
      <c r="M1160" t="s">
        <v>5</v>
      </c>
      <c r="N1160" t="s">
        <v>41</v>
      </c>
      <c r="O1160" t="s">
        <v>47</v>
      </c>
      <c r="P1160" t="s">
        <v>2519</v>
      </c>
      <c r="Q1160">
        <v>5</v>
      </c>
      <c r="R1160">
        <v>10</v>
      </c>
      <c r="S1160">
        <v>0</v>
      </c>
      <c r="U1160">
        <v>2250000</v>
      </c>
      <c r="V1160">
        <v>750000</v>
      </c>
      <c r="W1160">
        <v>1500000</v>
      </c>
      <c r="X1160">
        <v>0</v>
      </c>
      <c r="Y1160" t="s">
        <v>48</v>
      </c>
    </row>
    <row r="1161" spans="1:25" x14ac:dyDescent="0.25">
      <c r="A1161">
        <v>1160</v>
      </c>
      <c r="B1161">
        <v>69821</v>
      </c>
      <c r="C1161">
        <v>0</v>
      </c>
      <c r="D1161">
        <v>0</v>
      </c>
      <c r="E1161" t="s">
        <v>2424</v>
      </c>
      <c r="F1161" t="s">
        <v>2425</v>
      </c>
      <c r="G1161">
        <v>1</v>
      </c>
      <c r="H1161" s="6">
        <v>936195</v>
      </c>
      <c r="I1161" s="7">
        <v>46099</v>
      </c>
      <c r="K1161">
        <v>15</v>
      </c>
      <c r="L1161" t="s">
        <v>40</v>
      </c>
      <c r="M1161" t="s">
        <v>5</v>
      </c>
      <c r="N1161" t="s">
        <v>41</v>
      </c>
      <c r="O1161" t="s">
        <v>47</v>
      </c>
      <c r="P1161" t="s">
        <v>2519</v>
      </c>
      <c r="Q1161">
        <v>2</v>
      </c>
      <c r="R1161">
        <v>13</v>
      </c>
      <c r="S1161">
        <v>0</v>
      </c>
      <c r="U1161">
        <v>140429</v>
      </c>
      <c r="V1161">
        <v>18724</v>
      </c>
      <c r="W1161">
        <v>121705</v>
      </c>
      <c r="X1161">
        <v>0</v>
      </c>
      <c r="Y1161" t="s">
        <v>48</v>
      </c>
    </row>
    <row r="1162" spans="1:25" x14ac:dyDescent="0.25">
      <c r="A1162">
        <v>1161</v>
      </c>
      <c r="B1162">
        <v>69857</v>
      </c>
      <c r="C1162">
        <v>0</v>
      </c>
      <c r="D1162">
        <v>0</v>
      </c>
      <c r="E1162" t="s">
        <v>2445</v>
      </c>
      <c r="F1162" t="s">
        <v>2446</v>
      </c>
      <c r="G1162">
        <v>1</v>
      </c>
      <c r="H1162" s="6">
        <v>15000000</v>
      </c>
      <c r="I1162" s="7">
        <v>46099</v>
      </c>
      <c r="K1162">
        <v>15</v>
      </c>
      <c r="L1162" t="s">
        <v>40</v>
      </c>
      <c r="M1162" t="s">
        <v>5</v>
      </c>
      <c r="N1162" t="s">
        <v>41</v>
      </c>
      <c r="O1162" t="s">
        <v>47</v>
      </c>
      <c r="P1162" t="s">
        <v>2519</v>
      </c>
      <c r="Q1162">
        <v>5</v>
      </c>
      <c r="R1162">
        <v>10</v>
      </c>
      <c r="S1162">
        <v>0</v>
      </c>
      <c r="U1162">
        <v>2250000</v>
      </c>
      <c r="V1162">
        <v>750000</v>
      </c>
      <c r="W1162">
        <v>1500000</v>
      </c>
      <c r="X1162">
        <v>0</v>
      </c>
      <c r="Y1162" t="s">
        <v>48</v>
      </c>
    </row>
    <row r="1163" spans="1:25" x14ac:dyDescent="0.25">
      <c r="A1163">
        <v>1162</v>
      </c>
      <c r="B1163">
        <v>69809</v>
      </c>
      <c r="C1163">
        <v>0</v>
      </c>
      <c r="D1163">
        <v>0</v>
      </c>
      <c r="E1163" t="s">
        <v>2020</v>
      </c>
      <c r="F1163" t="s">
        <v>2021</v>
      </c>
      <c r="G1163">
        <v>1</v>
      </c>
      <c r="H1163" s="6">
        <v>398474</v>
      </c>
      <c r="I1163" s="7">
        <v>46098</v>
      </c>
      <c r="K1163">
        <v>15</v>
      </c>
      <c r="L1163" t="s">
        <v>40</v>
      </c>
      <c r="M1163" t="s">
        <v>5</v>
      </c>
      <c r="N1163" t="s">
        <v>41</v>
      </c>
      <c r="O1163" t="s">
        <v>47</v>
      </c>
      <c r="P1163" t="s">
        <v>2519</v>
      </c>
      <c r="Q1163">
        <v>2</v>
      </c>
      <c r="R1163">
        <v>13</v>
      </c>
      <c r="S1163">
        <v>0</v>
      </c>
      <c r="U1163">
        <v>59771</v>
      </c>
      <c r="V1163">
        <v>7969</v>
      </c>
      <c r="W1163">
        <v>51802</v>
      </c>
      <c r="X1163">
        <v>0</v>
      </c>
      <c r="Y1163" t="s">
        <v>250</v>
      </c>
    </row>
    <row r="1164" spans="1:25" x14ac:dyDescent="0.25">
      <c r="A1164">
        <v>1163</v>
      </c>
      <c r="B1164">
        <v>69810</v>
      </c>
      <c r="C1164">
        <v>0</v>
      </c>
      <c r="D1164">
        <v>0</v>
      </c>
      <c r="E1164" t="s">
        <v>1109</v>
      </c>
      <c r="F1164" t="s">
        <v>1110</v>
      </c>
      <c r="G1164">
        <v>1</v>
      </c>
      <c r="H1164" s="6">
        <v>35977824</v>
      </c>
      <c r="I1164" s="7">
        <v>46098</v>
      </c>
      <c r="K1164">
        <v>15</v>
      </c>
      <c r="L1164" t="s">
        <v>40</v>
      </c>
      <c r="M1164" t="s">
        <v>5</v>
      </c>
      <c r="N1164" t="s">
        <v>41</v>
      </c>
      <c r="O1164" t="s">
        <v>77</v>
      </c>
      <c r="P1164" t="s">
        <v>2519</v>
      </c>
      <c r="Q1164">
        <v>3.5</v>
      </c>
      <c r="R1164">
        <v>11.5</v>
      </c>
      <c r="S1164">
        <v>0</v>
      </c>
      <c r="U1164">
        <v>5396674</v>
      </c>
      <c r="V1164">
        <v>1259224</v>
      </c>
      <c r="W1164">
        <v>4137450</v>
      </c>
      <c r="X1164">
        <v>0</v>
      </c>
      <c r="Y1164" t="s">
        <v>44</v>
      </c>
    </row>
    <row r="1165" spans="1:25" x14ac:dyDescent="0.25">
      <c r="A1165">
        <v>1164</v>
      </c>
      <c r="B1165">
        <v>69806</v>
      </c>
      <c r="C1165">
        <v>0</v>
      </c>
      <c r="D1165">
        <v>0</v>
      </c>
      <c r="E1165" t="s">
        <v>1097</v>
      </c>
      <c r="F1165" t="s">
        <v>1098</v>
      </c>
      <c r="G1165">
        <v>1</v>
      </c>
      <c r="H1165" s="6">
        <v>3066564</v>
      </c>
      <c r="I1165" s="7">
        <v>46098</v>
      </c>
      <c r="K1165">
        <v>15</v>
      </c>
      <c r="L1165" t="s">
        <v>40</v>
      </c>
      <c r="M1165" t="s">
        <v>5</v>
      </c>
      <c r="N1165" t="s">
        <v>41</v>
      </c>
      <c r="O1165" t="s">
        <v>77</v>
      </c>
      <c r="P1165" t="s">
        <v>2519</v>
      </c>
      <c r="Q1165">
        <v>3.5</v>
      </c>
      <c r="R1165">
        <v>11.5</v>
      </c>
      <c r="S1165">
        <v>0</v>
      </c>
      <c r="U1165">
        <v>459985</v>
      </c>
      <c r="V1165">
        <v>107330</v>
      </c>
      <c r="W1165">
        <v>352655</v>
      </c>
      <c r="X1165">
        <v>0</v>
      </c>
      <c r="Y1165" t="s">
        <v>44</v>
      </c>
    </row>
    <row r="1166" spans="1:25" x14ac:dyDescent="0.25">
      <c r="A1166">
        <v>1165</v>
      </c>
      <c r="B1166">
        <v>69807</v>
      </c>
      <c r="C1166">
        <v>0</v>
      </c>
      <c r="D1166">
        <v>0</v>
      </c>
      <c r="E1166" t="s">
        <v>1099</v>
      </c>
      <c r="F1166" t="s">
        <v>1100</v>
      </c>
      <c r="G1166">
        <v>1</v>
      </c>
      <c r="H1166" s="6">
        <v>15461766</v>
      </c>
      <c r="I1166" s="7">
        <v>46098</v>
      </c>
      <c r="K1166">
        <v>15</v>
      </c>
      <c r="L1166" t="s">
        <v>40</v>
      </c>
      <c r="M1166" t="s">
        <v>5</v>
      </c>
      <c r="N1166" t="s">
        <v>41</v>
      </c>
      <c r="O1166" t="s">
        <v>77</v>
      </c>
      <c r="P1166" t="s">
        <v>2519</v>
      </c>
      <c r="Q1166">
        <v>3.5</v>
      </c>
      <c r="R1166">
        <v>11.5</v>
      </c>
      <c r="S1166">
        <v>0</v>
      </c>
      <c r="U1166">
        <v>2319265</v>
      </c>
      <c r="V1166">
        <v>541162</v>
      </c>
      <c r="W1166">
        <v>1778103</v>
      </c>
      <c r="X1166">
        <v>0</v>
      </c>
      <c r="Y1166" t="s">
        <v>44</v>
      </c>
    </row>
    <row r="1167" spans="1:25" x14ac:dyDescent="0.25">
      <c r="A1167">
        <v>1166</v>
      </c>
      <c r="B1167">
        <v>69802</v>
      </c>
      <c r="C1167">
        <v>0</v>
      </c>
      <c r="D1167">
        <v>0</v>
      </c>
      <c r="E1167" t="s">
        <v>1475</v>
      </c>
      <c r="F1167" t="s">
        <v>1476</v>
      </c>
      <c r="G1167">
        <v>1</v>
      </c>
      <c r="H1167" s="6">
        <v>295917</v>
      </c>
      <c r="I1167" s="7">
        <v>46098</v>
      </c>
      <c r="K1167">
        <v>7</v>
      </c>
      <c r="L1167" t="s">
        <v>40</v>
      </c>
      <c r="M1167" t="s">
        <v>5</v>
      </c>
      <c r="N1167" t="s">
        <v>41</v>
      </c>
      <c r="O1167" t="s">
        <v>47</v>
      </c>
      <c r="P1167" t="s">
        <v>2519</v>
      </c>
      <c r="Q1167">
        <v>7</v>
      </c>
      <c r="R1167">
        <v>0</v>
      </c>
      <c r="S1167">
        <v>0</v>
      </c>
      <c r="U1167">
        <v>20714</v>
      </c>
      <c r="V1167">
        <v>20714</v>
      </c>
      <c r="W1167">
        <v>0</v>
      </c>
      <c r="X1167">
        <v>0</v>
      </c>
      <c r="Y1167" t="s">
        <v>48</v>
      </c>
    </row>
    <row r="1168" spans="1:25" x14ac:dyDescent="0.25">
      <c r="A1168">
        <v>1167</v>
      </c>
      <c r="B1168">
        <v>69808</v>
      </c>
      <c r="C1168">
        <v>0</v>
      </c>
      <c r="D1168">
        <v>0</v>
      </c>
      <c r="E1168" t="s">
        <v>2532</v>
      </c>
      <c r="F1168" t="s">
        <v>2533</v>
      </c>
      <c r="G1168">
        <v>1</v>
      </c>
      <c r="H1168" s="6"/>
      <c r="I1168" s="7">
        <v>46098</v>
      </c>
      <c r="K1168">
        <v>15</v>
      </c>
      <c r="L1168" t="s">
        <v>40</v>
      </c>
      <c r="M1168" t="s">
        <v>5</v>
      </c>
      <c r="N1168" t="s">
        <v>41</v>
      </c>
      <c r="O1168" t="s">
        <v>77</v>
      </c>
      <c r="P1168" t="s">
        <v>2519</v>
      </c>
      <c r="Q1168">
        <v>3.5</v>
      </c>
      <c r="R1168">
        <v>11.5</v>
      </c>
      <c r="S1168">
        <v>0</v>
      </c>
      <c r="U1168">
        <v>0</v>
      </c>
      <c r="V1168">
        <v>0</v>
      </c>
      <c r="W1168">
        <v>0</v>
      </c>
      <c r="X1168">
        <v>0</v>
      </c>
      <c r="Y1168" t="s">
        <v>48</v>
      </c>
    </row>
    <row r="1169" spans="1:25" x14ac:dyDescent="0.25">
      <c r="A1169">
        <v>1168</v>
      </c>
      <c r="B1169">
        <v>69803</v>
      </c>
      <c r="C1169">
        <v>0</v>
      </c>
      <c r="D1169">
        <v>0</v>
      </c>
      <c r="E1169" t="s">
        <v>1486</v>
      </c>
      <c r="F1169" t="s">
        <v>1487</v>
      </c>
      <c r="G1169">
        <v>1</v>
      </c>
      <c r="H1169" s="6">
        <v>1960768</v>
      </c>
      <c r="I1169" s="7">
        <v>46098</v>
      </c>
      <c r="K1169">
        <v>7</v>
      </c>
      <c r="L1169" t="s">
        <v>40</v>
      </c>
      <c r="M1169" t="s">
        <v>5</v>
      </c>
      <c r="N1169" t="s">
        <v>41</v>
      </c>
      <c r="O1169" t="s">
        <v>47</v>
      </c>
      <c r="P1169" t="s">
        <v>2519</v>
      </c>
      <c r="Q1169">
        <v>7</v>
      </c>
      <c r="R1169">
        <v>0</v>
      </c>
      <c r="S1169">
        <v>0</v>
      </c>
      <c r="U1169">
        <v>137254</v>
      </c>
      <c r="V1169">
        <v>137254</v>
      </c>
      <c r="W1169">
        <v>0</v>
      </c>
      <c r="X1169">
        <v>0</v>
      </c>
      <c r="Y1169" t="s">
        <v>72</v>
      </c>
    </row>
    <row r="1170" spans="1:25" x14ac:dyDescent="0.25">
      <c r="A1170">
        <v>1169</v>
      </c>
      <c r="B1170">
        <v>69805</v>
      </c>
      <c r="C1170">
        <v>0</v>
      </c>
      <c r="D1170">
        <v>0</v>
      </c>
      <c r="E1170" t="s">
        <v>1091</v>
      </c>
      <c r="F1170" t="s">
        <v>1092</v>
      </c>
      <c r="G1170">
        <v>1</v>
      </c>
      <c r="H1170" s="6">
        <v>6721177</v>
      </c>
      <c r="I1170" s="7">
        <v>46098</v>
      </c>
      <c r="K1170">
        <v>15</v>
      </c>
      <c r="L1170" t="s">
        <v>40</v>
      </c>
      <c r="M1170" t="s">
        <v>5</v>
      </c>
      <c r="N1170" t="s">
        <v>41</v>
      </c>
      <c r="O1170" t="s">
        <v>77</v>
      </c>
      <c r="P1170" t="s">
        <v>2519</v>
      </c>
      <c r="Q1170">
        <v>3.5</v>
      </c>
      <c r="R1170">
        <v>11.5</v>
      </c>
      <c r="S1170">
        <v>0</v>
      </c>
      <c r="U1170">
        <v>1008177</v>
      </c>
      <c r="V1170">
        <v>235241</v>
      </c>
      <c r="W1170">
        <v>772935</v>
      </c>
      <c r="X1170">
        <v>0</v>
      </c>
      <c r="Y1170" t="s">
        <v>44</v>
      </c>
    </row>
    <row r="1171" spans="1:25" x14ac:dyDescent="0.25">
      <c r="A1171">
        <v>1170</v>
      </c>
      <c r="B1171">
        <v>69804</v>
      </c>
      <c r="C1171">
        <v>0</v>
      </c>
      <c r="D1171">
        <v>0</v>
      </c>
      <c r="E1171" t="s">
        <v>1868</v>
      </c>
      <c r="F1171" t="s">
        <v>1869</v>
      </c>
      <c r="G1171">
        <v>1</v>
      </c>
      <c r="H1171" s="6">
        <v>713225</v>
      </c>
      <c r="I1171" s="7">
        <v>46098</v>
      </c>
      <c r="K1171">
        <v>15</v>
      </c>
      <c r="L1171" t="s">
        <v>40</v>
      </c>
      <c r="M1171" t="s">
        <v>5</v>
      </c>
      <c r="N1171" t="s">
        <v>41</v>
      </c>
      <c r="O1171" t="s">
        <v>77</v>
      </c>
      <c r="P1171" t="s">
        <v>2519</v>
      </c>
      <c r="Q1171">
        <v>3.5</v>
      </c>
      <c r="R1171">
        <v>11.5</v>
      </c>
      <c r="S1171">
        <v>0</v>
      </c>
      <c r="U1171">
        <v>106984</v>
      </c>
      <c r="V1171">
        <v>24963</v>
      </c>
      <c r="W1171">
        <v>82021</v>
      </c>
      <c r="X1171">
        <v>0</v>
      </c>
      <c r="Y1171" t="s">
        <v>44</v>
      </c>
    </row>
    <row r="1172" spans="1:25" x14ac:dyDescent="0.25">
      <c r="A1172">
        <v>1171</v>
      </c>
      <c r="B1172">
        <v>69813</v>
      </c>
      <c r="C1172">
        <v>0</v>
      </c>
      <c r="D1172">
        <v>0</v>
      </c>
      <c r="E1172" t="s">
        <v>1361</v>
      </c>
      <c r="F1172" t="s">
        <v>1362</v>
      </c>
      <c r="G1172">
        <v>1</v>
      </c>
      <c r="H1172" s="6">
        <v>6265937</v>
      </c>
      <c r="I1172" s="7">
        <v>46098</v>
      </c>
      <c r="K1172">
        <v>15</v>
      </c>
      <c r="L1172" t="s">
        <v>40</v>
      </c>
      <c r="M1172" t="s">
        <v>5</v>
      </c>
      <c r="N1172" t="s">
        <v>41</v>
      </c>
      <c r="O1172" t="s">
        <v>47</v>
      </c>
      <c r="P1172" t="s">
        <v>2519</v>
      </c>
      <c r="Q1172">
        <v>2</v>
      </c>
      <c r="R1172">
        <v>13</v>
      </c>
      <c r="S1172">
        <v>0</v>
      </c>
      <c r="U1172">
        <v>939891</v>
      </c>
      <c r="V1172">
        <v>125319</v>
      </c>
      <c r="W1172">
        <v>814572</v>
      </c>
      <c r="X1172">
        <v>0</v>
      </c>
      <c r="Y1172" t="s">
        <v>250</v>
      </c>
    </row>
    <row r="1173" spans="1:25" x14ac:dyDescent="0.25">
      <c r="A1173">
        <v>1172</v>
      </c>
      <c r="B1173">
        <v>69812</v>
      </c>
      <c r="C1173">
        <v>0</v>
      </c>
      <c r="D1173">
        <v>0</v>
      </c>
      <c r="E1173" t="s">
        <v>1115</v>
      </c>
      <c r="F1173" t="s">
        <v>1116</v>
      </c>
      <c r="G1173">
        <v>1</v>
      </c>
      <c r="H1173" s="6">
        <v>34451787</v>
      </c>
      <c r="I1173" s="7">
        <v>46098</v>
      </c>
      <c r="K1173">
        <v>15</v>
      </c>
      <c r="L1173" t="s">
        <v>40</v>
      </c>
      <c r="M1173" t="s">
        <v>5</v>
      </c>
      <c r="N1173" t="s">
        <v>41</v>
      </c>
      <c r="O1173" t="s">
        <v>77</v>
      </c>
      <c r="P1173" t="s">
        <v>2519</v>
      </c>
      <c r="Q1173">
        <v>3.5</v>
      </c>
      <c r="R1173">
        <v>11.5</v>
      </c>
      <c r="S1173">
        <v>0</v>
      </c>
      <c r="U1173">
        <v>5167768</v>
      </c>
      <c r="V1173">
        <v>1205813</v>
      </c>
      <c r="W1173">
        <v>3961956</v>
      </c>
      <c r="X1173">
        <v>0</v>
      </c>
      <c r="Y1173" t="s">
        <v>44</v>
      </c>
    </row>
    <row r="1174" spans="1:25" x14ac:dyDescent="0.25">
      <c r="A1174">
        <v>1173</v>
      </c>
      <c r="B1174">
        <v>69811</v>
      </c>
      <c r="C1174">
        <v>0</v>
      </c>
      <c r="D1174">
        <v>0</v>
      </c>
      <c r="E1174" t="s">
        <v>1105</v>
      </c>
      <c r="F1174" t="s">
        <v>1106</v>
      </c>
      <c r="G1174">
        <v>1</v>
      </c>
      <c r="H1174" s="6">
        <v>43500271</v>
      </c>
      <c r="I1174" s="7">
        <v>46098</v>
      </c>
      <c r="K1174">
        <v>15</v>
      </c>
      <c r="L1174" t="s">
        <v>40</v>
      </c>
      <c r="M1174" t="s">
        <v>5</v>
      </c>
      <c r="N1174" t="s">
        <v>41</v>
      </c>
      <c r="O1174" t="s">
        <v>77</v>
      </c>
      <c r="P1174" t="s">
        <v>2519</v>
      </c>
      <c r="Q1174">
        <v>3.5</v>
      </c>
      <c r="R1174">
        <v>11.5</v>
      </c>
      <c r="S1174">
        <v>0</v>
      </c>
      <c r="U1174">
        <v>6525041</v>
      </c>
      <c r="V1174">
        <v>1522509</v>
      </c>
      <c r="W1174">
        <v>5002531</v>
      </c>
      <c r="X1174">
        <v>0</v>
      </c>
      <c r="Y1174" t="s">
        <v>44</v>
      </c>
    </row>
    <row r="1175" spans="1:25" x14ac:dyDescent="0.25">
      <c r="A1175">
        <v>1174</v>
      </c>
      <c r="B1175">
        <v>69819</v>
      </c>
      <c r="C1175">
        <v>0</v>
      </c>
      <c r="D1175">
        <v>0</v>
      </c>
      <c r="E1175" t="s">
        <v>2043</v>
      </c>
      <c r="F1175" t="s">
        <v>2044</v>
      </c>
      <c r="G1175">
        <v>1</v>
      </c>
      <c r="H1175" s="6">
        <v>192685</v>
      </c>
      <c r="I1175" s="7">
        <v>46098</v>
      </c>
      <c r="K1175">
        <v>7</v>
      </c>
      <c r="L1175" t="s">
        <v>40</v>
      </c>
      <c r="M1175" t="s">
        <v>5</v>
      </c>
      <c r="N1175" t="s">
        <v>41</v>
      </c>
      <c r="O1175" t="s">
        <v>47</v>
      </c>
      <c r="P1175" t="s">
        <v>2519</v>
      </c>
      <c r="Q1175">
        <v>7</v>
      </c>
      <c r="R1175">
        <v>0</v>
      </c>
      <c r="S1175">
        <v>0</v>
      </c>
      <c r="U1175">
        <v>13488</v>
      </c>
      <c r="V1175">
        <v>13488</v>
      </c>
      <c r="W1175">
        <v>0</v>
      </c>
      <c r="X1175">
        <v>0</v>
      </c>
      <c r="Y1175" t="s">
        <v>48</v>
      </c>
    </row>
    <row r="1176" spans="1:25" x14ac:dyDescent="0.25">
      <c r="A1176">
        <v>1175</v>
      </c>
      <c r="B1176">
        <v>69814</v>
      </c>
      <c r="C1176">
        <v>0</v>
      </c>
      <c r="D1176">
        <v>0</v>
      </c>
      <c r="E1176" t="s">
        <v>1121</v>
      </c>
      <c r="F1176" t="s">
        <v>1122</v>
      </c>
      <c r="G1176">
        <v>1</v>
      </c>
      <c r="H1176" s="6">
        <v>13254179</v>
      </c>
      <c r="I1176" s="7">
        <v>46098</v>
      </c>
      <c r="K1176">
        <v>15</v>
      </c>
      <c r="L1176" t="s">
        <v>40</v>
      </c>
      <c r="M1176" t="s">
        <v>5</v>
      </c>
      <c r="N1176" t="s">
        <v>41</v>
      </c>
      <c r="O1176" t="s">
        <v>77</v>
      </c>
      <c r="P1176" t="s">
        <v>2519</v>
      </c>
      <c r="Q1176">
        <v>3.5</v>
      </c>
      <c r="R1176">
        <v>11.5</v>
      </c>
      <c r="S1176">
        <v>0</v>
      </c>
      <c r="U1176">
        <v>1988127</v>
      </c>
      <c r="V1176">
        <v>463896</v>
      </c>
      <c r="W1176">
        <v>1524231</v>
      </c>
      <c r="X1176">
        <v>0</v>
      </c>
      <c r="Y1176" t="s">
        <v>44</v>
      </c>
    </row>
    <row r="1177" spans="1:25" x14ac:dyDescent="0.25">
      <c r="A1177">
        <v>1176</v>
      </c>
      <c r="B1177">
        <v>69815</v>
      </c>
      <c r="C1177">
        <v>0</v>
      </c>
      <c r="D1177">
        <v>0</v>
      </c>
      <c r="E1177" t="s">
        <v>1848</v>
      </c>
      <c r="F1177" t="s">
        <v>1849</v>
      </c>
      <c r="G1177">
        <v>1</v>
      </c>
      <c r="H1177" s="6">
        <v>18806462</v>
      </c>
      <c r="I1177" s="7">
        <v>46098</v>
      </c>
      <c r="K1177">
        <v>15</v>
      </c>
      <c r="L1177" t="s">
        <v>40</v>
      </c>
      <c r="M1177" t="s">
        <v>5</v>
      </c>
      <c r="N1177" t="s">
        <v>41</v>
      </c>
      <c r="O1177" t="s">
        <v>47</v>
      </c>
      <c r="P1177" t="s">
        <v>2519</v>
      </c>
      <c r="Q1177">
        <v>2</v>
      </c>
      <c r="R1177">
        <v>13</v>
      </c>
      <c r="S1177">
        <v>0</v>
      </c>
      <c r="U1177">
        <v>2820969</v>
      </c>
      <c r="V1177">
        <v>376129</v>
      </c>
      <c r="W1177">
        <v>2444840</v>
      </c>
      <c r="X1177">
        <v>0</v>
      </c>
      <c r="Y1177" t="s">
        <v>250</v>
      </c>
    </row>
    <row r="1178" spans="1:25" x14ac:dyDescent="0.25">
      <c r="A1178">
        <v>1177</v>
      </c>
      <c r="B1178">
        <v>69817</v>
      </c>
      <c r="C1178">
        <v>0</v>
      </c>
      <c r="D1178">
        <v>0</v>
      </c>
      <c r="E1178" t="s">
        <v>1123</v>
      </c>
      <c r="F1178" t="s">
        <v>1124</v>
      </c>
      <c r="G1178">
        <v>1</v>
      </c>
      <c r="H1178" s="6">
        <v>403267602</v>
      </c>
      <c r="I1178" s="7">
        <v>46098</v>
      </c>
      <c r="K1178">
        <v>15</v>
      </c>
      <c r="L1178" t="s">
        <v>40</v>
      </c>
      <c r="M1178" t="s">
        <v>5</v>
      </c>
      <c r="N1178" t="s">
        <v>41</v>
      </c>
      <c r="O1178" t="s">
        <v>77</v>
      </c>
      <c r="P1178" t="s">
        <v>2519</v>
      </c>
      <c r="Q1178">
        <v>3.5</v>
      </c>
      <c r="R1178">
        <v>11.5</v>
      </c>
      <c r="S1178">
        <v>0</v>
      </c>
      <c r="U1178">
        <v>60490140</v>
      </c>
      <c r="V1178">
        <v>14114366</v>
      </c>
      <c r="W1178">
        <v>46375774</v>
      </c>
      <c r="X1178">
        <v>0</v>
      </c>
      <c r="Y1178" t="s">
        <v>44</v>
      </c>
    </row>
    <row r="1179" spans="1:25" x14ac:dyDescent="0.25">
      <c r="A1179">
        <v>1178</v>
      </c>
      <c r="B1179">
        <v>69816</v>
      </c>
      <c r="C1179">
        <v>0</v>
      </c>
      <c r="D1179">
        <v>0</v>
      </c>
      <c r="E1179" t="s">
        <v>1357</v>
      </c>
      <c r="F1179" t="s">
        <v>1358</v>
      </c>
      <c r="G1179">
        <v>1</v>
      </c>
      <c r="H1179" s="6">
        <v>30387665</v>
      </c>
      <c r="I1179" s="7">
        <v>46098</v>
      </c>
      <c r="K1179">
        <v>15</v>
      </c>
      <c r="L1179" t="s">
        <v>40</v>
      </c>
      <c r="M1179" t="s">
        <v>5</v>
      </c>
      <c r="N1179" t="s">
        <v>41</v>
      </c>
      <c r="O1179" t="s">
        <v>47</v>
      </c>
      <c r="P1179" t="s">
        <v>2519</v>
      </c>
      <c r="Q1179">
        <v>2</v>
      </c>
      <c r="R1179">
        <v>13</v>
      </c>
      <c r="S1179">
        <v>0</v>
      </c>
      <c r="U1179">
        <v>4558150</v>
      </c>
      <c r="V1179">
        <v>607753</v>
      </c>
      <c r="W1179">
        <v>3950396</v>
      </c>
      <c r="X1179">
        <v>0</v>
      </c>
      <c r="Y1179" t="s">
        <v>250</v>
      </c>
    </row>
    <row r="1180" spans="1:25" x14ac:dyDescent="0.25">
      <c r="A1180">
        <v>1179</v>
      </c>
      <c r="B1180">
        <v>69790</v>
      </c>
      <c r="C1180">
        <v>0</v>
      </c>
      <c r="D1180">
        <v>0</v>
      </c>
      <c r="E1180" t="s">
        <v>1942</v>
      </c>
      <c r="F1180" t="s">
        <v>1943</v>
      </c>
      <c r="G1180">
        <v>1</v>
      </c>
      <c r="H1180" s="6">
        <v>58184471</v>
      </c>
      <c r="I1180" s="7">
        <v>46097</v>
      </c>
      <c r="K1180">
        <v>15</v>
      </c>
      <c r="L1180" t="s">
        <v>40</v>
      </c>
      <c r="M1180" t="s">
        <v>5</v>
      </c>
      <c r="N1180" t="s">
        <v>41</v>
      </c>
      <c r="O1180" t="s">
        <v>77</v>
      </c>
      <c r="P1180" t="s">
        <v>2519</v>
      </c>
      <c r="Q1180">
        <v>5.6</v>
      </c>
      <c r="R1180">
        <v>9.4</v>
      </c>
      <c r="S1180">
        <v>0</v>
      </c>
      <c r="U1180">
        <v>8727671</v>
      </c>
      <c r="V1180">
        <v>3258330</v>
      </c>
      <c r="W1180">
        <v>5469340</v>
      </c>
      <c r="X1180">
        <v>0</v>
      </c>
      <c r="Y1180" t="s">
        <v>67</v>
      </c>
    </row>
    <row r="1181" spans="1:25" x14ac:dyDescent="0.25">
      <c r="A1181">
        <v>1180</v>
      </c>
      <c r="B1181">
        <v>69789</v>
      </c>
      <c r="C1181">
        <v>0</v>
      </c>
      <c r="D1181">
        <v>0</v>
      </c>
      <c r="E1181" t="s">
        <v>1938</v>
      </c>
      <c r="F1181" t="s">
        <v>1939</v>
      </c>
      <c r="G1181">
        <v>1</v>
      </c>
      <c r="H1181" s="6">
        <v>5000000</v>
      </c>
      <c r="I1181" s="7">
        <v>46097</v>
      </c>
      <c r="K1181">
        <v>15</v>
      </c>
      <c r="L1181" t="s">
        <v>40</v>
      </c>
      <c r="M1181" t="s">
        <v>5</v>
      </c>
      <c r="N1181" t="s">
        <v>41</v>
      </c>
      <c r="O1181" t="s">
        <v>57</v>
      </c>
      <c r="P1181" t="s">
        <v>2519</v>
      </c>
      <c r="Q1181">
        <v>6</v>
      </c>
      <c r="R1181">
        <v>9</v>
      </c>
      <c r="S1181">
        <v>0</v>
      </c>
      <c r="U1181">
        <v>750000</v>
      </c>
      <c r="V1181">
        <v>300000</v>
      </c>
      <c r="W1181">
        <v>450000</v>
      </c>
      <c r="X1181">
        <v>0</v>
      </c>
      <c r="Y1181" t="s">
        <v>48</v>
      </c>
    </row>
    <row r="1182" spans="1:25" x14ac:dyDescent="0.25">
      <c r="A1182">
        <v>1181</v>
      </c>
      <c r="B1182">
        <v>69791</v>
      </c>
      <c r="C1182">
        <v>0</v>
      </c>
      <c r="D1182">
        <v>0</v>
      </c>
      <c r="E1182" t="s">
        <v>1345</v>
      </c>
      <c r="F1182" t="s">
        <v>1346</v>
      </c>
      <c r="G1182">
        <v>1</v>
      </c>
      <c r="H1182" s="6">
        <v>420678</v>
      </c>
      <c r="I1182" s="7">
        <v>46097</v>
      </c>
      <c r="K1182">
        <v>8</v>
      </c>
      <c r="L1182" t="s">
        <v>40</v>
      </c>
      <c r="M1182" t="s">
        <v>9</v>
      </c>
      <c r="N1182" t="s">
        <v>41</v>
      </c>
      <c r="O1182" t="s">
        <v>42</v>
      </c>
      <c r="P1182" t="s">
        <v>2519</v>
      </c>
      <c r="Q1182">
        <v>8</v>
      </c>
      <c r="R1182">
        <v>0</v>
      </c>
      <c r="S1182">
        <v>0</v>
      </c>
      <c r="U1182">
        <v>33654</v>
      </c>
      <c r="V1182">
        <v>33654</v>
      </c>
      <c r="W1182">
        <v>0</v>
      </c>
      <c r="X1182">
        <v>0</v>
      </c>
      <c r="Y1182" t="s">
        <v>109</v>
      </c>
    </row>
    <row r="1183" spans="1:25" x14ac:dyDescent="0.25">
      <c r="A1183">
        <v>1182</v>
      </c>
      <c r="B1183">
        <v>69801</v>
      </c>
      <c r="C1183">
        <v>0</v>
      </c>
      <c r="D1183">
        <v>0</v>
      </c>
      <c r="E1183" t="s">
        <v>1054</v>
      </c>
      <c r="F1183" t="s">
        <v>1055</v>
      </c>
      <c r="G1183">
        <v>1</v>
      </c>
      <c r="H1183" s="6">
        <v>10616044</v>
      </c>
      <c r="I1183" s="7">
        <v>46097</v>
      </c>
      <c r="K1183">
        <v>8</v>
      </c>
      <c r="L1183" t="s">
        <v>40</v>
      </c>
      <c r="M1183" t="s">
        <v>9</v>
      </c>
      <c r="N1183" t="s">
        <v>41</v>
      </c>
      <c r="O1183" t="s">
        <v>42</v>
      </c>
      <c r="P1183" t="s">
        <v>2519</v>
      </c>
      <c r="Q1183">
        <v>8</v>
      </c>
      <c r="R1183">
        <v>0</v>
      </c>
      <c r="S1183">
        <v>0</v>
      </c>
      <c r="U1183">
        <v>849284</v>
      </c>
      <c r="V1183">
        <v>849284</v>
      </c>
      <c r="W1183">
        <v>0</v>
      </c>
      <c r="X1183">
        <v>0</v>
      </c>
      <c r="Y1183" t="s">
        <v>67</v>
      </c>
    </row>
    <row r="1184" spans="1:25" x14ac:dyDescent="0.25">
      <c r="A1184">
        <v>1183</v>
      </c>
      <c r="B1184">
        <v>69800</v>
      </c>
      <c r="C1184">
        <v>0</v>
      </c>
      <c r="D1184">
        <v>0</v>
      </c>
      <c r="E1184" t="s">
        <v>1706</v>
      </c>
      <c r="F1184" t="s">
        <v>1707</v>
      </c>
      <c r="G1184">
        <v>1</v>
      </c>
      <c r="H1184" s="6">
        <v>1493333</v>
      </c>
      <c r="I1184" s="7">
        <v>46097</v>
      </c>
      <c r="K1184">
        <v>10</v>
      </c>
      <c r="L1184" t="s">
        <v>40</v>
      </c>
      <c r="M1184" t="s">
        <v>8</v>
      </c>
      <c r="N1184" t="s">
        <v>41</v>
      </c>
      <c r="O1184" t="s">
        <v>347</v>
      </c>
      <c r="P1184" t="s">
        <v>2519</v>
      </c>
      <c r="Q1184">
        <v>10</v>
      </c>
      <c r="R1184">
        <v>0</v>
      </c>
      <c r="S1184">
        <v>0</v>
      </c>
      <c r="U1184">
        <v>149333</v>
      </c>
      <c r="V1184">
        <v>149333</v>
      </c>
      <c r="W1184">
        <v>0</v>
      </c>
      <c r="X1184">
        <v>0</v>
      </c>
      <c r="Y1184" t="s">
        <v>44</v>
      </c>
    </row>
    <row r="1185" spans="1:25" x14ac:dyDescent="0.25">
      <c r="A1185">
        <v>1184</v>
      </c>
      <c r="B1185">
        <v>69799</v>
      </c>
      <c r="C1185">
        <v>0</v>
      </c>
      <c r="D1185">
        <v>0</v>
      </c>
      <c r="E1185" t="s">
        <v>1167</v>
      </c>
      <c r="F1185" t="s">
        <v>1168</v>
      </c>
      <c r="G1185">
        <v>1</v>
      </c>
      <c r="H1185" s="6">
        <v>10000000</v>
      </c>
      <c r="I1185" s="7">
        <v>46097</v>
      </c>
      <c r="K1185">
        <v>5</v>
      </c>
      <c r="L1185" t="s">
        <v>40</v>
      </c>
      <c r="M1185" t="s">
        <v>5</v>
      </c>
      <c r="N1185" t="s">
        <v>41</v>
      </c>
      <c r="O1185" t="s">
        <v>77</v>
      </c>
      <c r="P1185" t="s">
        <v>2519</v>
      </c>
      <c r="Q1185">
        <v>5</v>
      </c>
      <c r="R1185">
        <v>0</v>
      </c>
      <c r="S1185">
        <v>0</v>
      </c>
      <c r="U1185">
        <v>500000</v>
      </c>
      <c r="V1185">
        <v>500000</v>
      </c>
      <c r="W1185">
        <v>0</v>
      </c>
      <c r="X1185">
        <v>0</v>
      </c>
      <c r="Y1185" t="s">
        <v>48</v>
      </c>
    </row>
    <row r="1186" spans="1:25" x14ac:dyDescent="0.25">
      <c r="A1186">
        <v>1185</v>
      </c>
      <c r="B1186">
        <v>69792</v>
      </c>
      <c r="C1186">
        <v>0</v>
      </c>
      <c r="D1186">
        <v>0</v>
      </c>
      <c r="E1186" t="s">
        <v>1035</v>
      </c>
      <c r="F1186" t="s">
        <v>1036</v>
      </c>
      <c r="G1186">
        <v>1</v>
      </c>
      <c r="H1186" s="6">
        <v>9090000</v>
      </c>
      <c r="I1186" s="7">
        <v>46097</v>
      </c>
      <c r="K1186">
        <v>5</v>
      </c>
      <c r="L1186" t="s">
        <v>40</v>
      </c>
      <c r="M1186" t="s">
        <v>5</v>
      </c>
      <c r="N1186" t="s">
        <v>41</v>
      </c>
      <c r="O1186" t="s">
        <v>47</v>
      </c>
      <c r="P1186" t="s">
        <v>2519</v>
      </c>
      <c r="Q1186">
        <v>5</v>
      </c>
      <c r="R1186">
        <v>0</v>
      </c>
      <c r="S1186">
        <v>0</v>
      </c>
      <c r="U1186">
        <v>454500</v>
      </c>
      <c r="V1186">
        <v>454500</v>
      </c>
      <c r="W1186">
        <v>0</v>
      </c>
      <c r="X1186">
        <v>0</v>
      </c>
      <c r="Y1186" t="s">
        <v>390</v>
      </c>
    </row>
    <row r="1187" spans="1:25" x14ac:dyDescent="0.25">
      <c r="A1187">
        <v>1186</v>
      </c>
      <c r="B1187">
        <v>69793</v>
      </c>
      <c r="C1187">
        <v>0</v>
      </c>
      <c r="D1187">
        <v>0</v>
      </c>
      <c r="E1187" t="s">
        <v>1604</v>
      </c>
      <c r="F1187" t="s">
        <v>1605</v>
      </c>
      <c r="G1187">
        <v>1</v>
      </c>
      <c r="H1187" s="6">
        <v>594000</v>
      </c>
      <c r="I1187" s="7">
        <v>46094</v>
      </c>
      <c r="K1187">
        <v>10</v>
      </c>
      <c r="L1187" t="s">
        <v>40</v>
      </c>
      <c r="M1187" t="s">
        <v>5</v>
      </c>
      <c r="N1187" t="s">
        <v>41</v>
      </c>
      <c r="O1187" t="s">
        <v>77</v>
      </c>
      <c r="P1187" t="s">
        <v>2519</v>
      </c>
      <c r="Q1187">
        <v>10</v>
      </c>
      <c r="R1187">
        <v>0</v>
      </c>
      <c r="S1187">
        <v>0</v>
      </c>
      <c r="U1187">
        <v>59400</v>
      </c>
      <c r="V1187">
        <v>59400</v>
      </c>
      <c r="W1187">
        <v>0</v>
      </c>
      <c r="X1187">
        <v>0</v>
      </c>
      <c r="Y1187" t="s">
        <v>48</v>
      </c>
    </row>
    <row r="1188" spans="1:25" x14ac:dyDescent="0.25">
      <c r="A1188">
        <v>1187</v>
      </c>
      <c r="B1188">
        <v>69783</v>
      </c>
      <c r="C1188">
        <v>0</v>
      </c>
      <c r="D1188">
        <v>0</v>
      </c>
      <c r="E1188" t="s">
        <v>1574</v>
      </c>
      <c r="F1188" t="s">
        <v>1575</v>
      </c>
      <c r="G1188">
        <v>1</v>
      </c>
      <c r="H1188" s="6">
        <v>1260784</v>
      </c>
      <c r="I1188" s="7">
        <v>46094</v>
      </c>
      <c r="K1188">
        <v>10</v>
      </c>
      <c r="L1188" t="s">
        <v>40</v>
      </c>
      <c r="M1188" t="s">
        <v>5</v>
      </c>
      <c r="N1188" t="s">
        <v>41</v>
      </c>
      <c r="O1188" t="s">
        <v>77</v>
      </c>
      <c r="P1188" t="s">
        <v>2519</v>
      </c>
      <c r="Q1188">
        <v>10</v>
      </c>
      <c r="R1188">
        <v>0</v>
      </c>
      <c r="S1188">
        <v>0</v>
      </c>
      <c r="U1188">
        <v>126078</v>
      </c>
      <c r="V1188">
        <v>126078</v>
      </c>
      <c r="W1188">
        <v>0</v>
      </c>
      <c r="X1188">
        <v>0</v>
      </c>
      <c r="Y1188" t="s">
        <v>48</v>
      </c>
    </row>
    <row r="1189" spans="1:25" x14ac:dyDescent="0.25">
      <c r="A1189">
        <v>1188</v>
      </c>
      <c r="B1189">
        <v>69772</v>
      </c>
      <c r="C1189">
        <v>0</v>
      </c>
      <c r="D1189">
        <v>0</v>
      </c>
      <c r="E1189" t="s">
        <v>1216</v>
      </c>
      <c r="F1189" t="s">
        <v>1217</v>
      </c>
      <c r="G1189">
        <v>1</v>
      </c>
      <c r="H1189" s="6">
        <v>1646097</v>
      </c>
      <c r="I1189" s="7">
        <v>46094</v>
      </c>
      <c r="K1189">
        <v>5</v>
      </c>
      <c r="L1189" t="s">
        <v>40</v>
      </c>
      <c r="M1189" t="s">
        <v>9</v>
      </c>
      <c r="N1189" t="s">
        <v>41</v>
      </c>
      <c r="O1189" t="s">
        <v>42</v>
      </c>
      <c r="P1189" t="s">
        <v>2519</v>
      </c>
      <c r="Q1189">
        <v>5</v>
      </c>
      <c r="R1189">
        <v>0</v>
      </c>
      <c r="S1189">
        <v>0</v>
      </c>
      <c r="U1189">
        <v>82305</v>
      </c>
      <c r="V1189">
        <v>82305</v>
      </c>
      <c r="W1189">
        <v>0</v>
      </c>
      <c r="X1189">
        <v>0</v>
      </c>
      <c r="Y1189" t="s">
        <v>112</v>
      </c>
    </row>
    <row r="1190" spans="1:25" x14ac:dyDescent="0.25">
      <c r="A1190">
        <v>1189</v>
      </c>
      <c r="B1190">
        <v>69771</v>
      </c>
      <c r="C1190">
        <v>0</v>
      </c>
      <c r="D1190">
        <v>0</v>
      </c>
      <c r="E1190" t="s">
        <v>1196</v>
      </c>
      <c r="F1190" t="s">
        <v>1197</v>
      </c>
      <c r="G1190">
        <v>1</v>
      </c>
      <c r="H1190" s="6">
        <v>6423938</v>
      </c>
      <c r="I1190" s="7">
        <v>46094</v>
      </c>
      <c r="K1190">
        <v>5</v>
      </c>
      <c r="L1190" t="s">
        <v>40</v>
      </c>
      <c r="M1190" t="s">
        <v>9</v>
      </c>
      <c r="N1190" t="s">
        <v>41</v>
      </c>
      <c r="O1190" t="s">
        <v>42</v>
      </c>
      <c r="P1190" t="s">
        <v>2519</v>
      </c>
      <c r="Q1190">
        <v>5</v>
      </c>
      <c r="R1190">
        <v>0</v>
      </c>
      <c r="S1190">
        <v>0</v>
      </c>
      <c r="U1190">
        <v>321197</v>
      </c>
      <c r="V1190">
        <v>321197</v>
      </c>
      <c r="W1190">
        <v>0</v>
      </c>
      <c r="X1190">
        <v>0</v>
      </c>
      <c r="Y1190" t="s">
        <v>112</v>
      </c>
    </row>
    <row r="1191" spans="1:25" x14ac:dyDescent="0.25">
      <c r="A1191">
        <v>1190</v>
      </c>
      <c r="B1191">
        <v>69781</v>
      </c>
      <c r="C1191">
        <v>0</v>
      </c>
      <c r="D1191">
        <v>0</v>
      </c>
      <c r="E1191" t="s">
        <v>1331</v>
      </c>
      <c r="F1191" t="s">
        <v>1332</v>
      </c>
      <c r="G1191">
        <v>1</v>
      </c>
      <c r="H1191" s="6">
        <v>1503174</v>
      </c>
      <c r="I1191" s="7">
        <v>46094</v>
      </c>
      <c r="K1191">
        <v>8</v>
      </c>
      <c r="L1191" t="s">
        <v>40</v>
      </c>
      <c r="M1191" t="s">
        <v>9</v>
      </c>
      <c r="N1191" t="s">
        <v>41</v>
      </c>
      <c r="O1191" t="s">
        <v>42</v>
      </c>
      <c r="P1191" t="s">
        <v>2519</v>
      </c>
      <c r="Q1191">
        <v>8</v>
      </c>
      <c r="R1191">
        <v>0</v>
      </c>
      <c r="S1191">
        <v>0</v>
      </c>
      <c r="U1191">
        <v>120254</v>
      </c>
      <c r="V1191">
        <v>120254</v>
      </c>
      <c r="W1191">
        <v>0</v>
      </c>
      <c r="X1191">
        <v>0</v>
      </c>
      <c r="Y1191" t="s">
        <v>109</v>
      </c>
    </row>
    <row r="1192" spans="1:25" x14ac:dyDescent="0.25">
      <c r="A1192">
        <v>1191</v>
      </c>
      <c r="B1192">
        <v>69770</v>
      </c>
      <c r="C1192">
        <v>0</v>
      </c>
      <c r="D1192">
        <v>0</v>
      </c>
      <c r="E1192" t="s">
        <v>2259</v>
      </c>
      <c r="F1192" t="s">
        <v>2260</v>
      </c>
      <c r="G1192">
        <v>1</v>
      </c>
      <c r="H1192" s="6">
        <v>25278</v>
      </c>
      <c r="I1192" s="7">
        <v>46094</v>
      </c>
      <c r="K1192">
        <v>5</v>
      </c>
      <c r="L1192" t="s">
        <v>40</v>
      </c>
      <c r="M1192" t="s">
        <v>9</v>
      </c>
      <c r="N1192" t="s">
        <v>41</v>
      </c>
      <c r="O1192" t="s">
        <v>42</v>
      </c>
      <c r="P1192" t="s">
        <v>2519</v>
      </c>
      <c r="Q1192">
        <v>5</v>
      </c>
      <c r="R1192">
        <v>0</v>
      </c>
      <c r="S1192">
        <v>0</v>
      </c>
      <c r="U1192">
        <v>1264</v>
      </c>
      <c r="V1192">
        <v>1264</v>
      </c>
      <c r="W1192">
        <v>0</v>
      </c>
      <c r="X1192">
        <v>0</v>
      </c>
      <c r="Y1192" t="s">
        <v>2086</v>
      </c>
    </row>
    <row r="1193" spans="1:25" x14ac:dyDescent="0.25">
      <c r="A1193">
        <v>1192</v>
      </c>
      <c r="B1193">
        <v>69769</v>
      </c>
      <c r="C1193">
        <v>0</v>
      </c>
      <c r="D1193">
        <v>0</v>
      </c>
      <c r="E1193" t="s">
        <v>1175</v>
      </c>
      <c r="F1193" t="s">
        <v>1176</v>
      </c>
      <c r="G1193">
        <v>1</v>
      </c>
      <c r="H1193" s="6">
        <v>154117</v>
      </c>
      <c r="I1193" s="7">
        <v>46094</v>
      </c>
      <c r="K1193">
        <v>5</v>
      </c>
      <c r="L1193" t="s">
        <v>40</v>
      </c>
      <c r="M1193" t="s">
        <v>9</v>
      </c>
      <c r="N1193" t="s">
        <v>41</v>
      </c>
      <c r="O1193" t="s">
        <v>42</v>
      </c>
      <c r="P1193" t="s">
        <v>2519</v>
      </c>
      <c r="Q1193">
        <v>5</v>
      </c>
      <c r="R1193">
        <v>0</v>
      </c>
      <c r="S1193">
        <v>0</v>
      </c>
      <c r="U1193">
        <v>7706</v>
      </c>
      <c r="V1193">
        <v>7706</v>
      </c>
      <c r="W1193">
        <v>0</v>
      </c>
      <c r="X1193">
        <v>0</v>
      </c>
      <c r="Y1193" t="s">
        <v>44</v>
      </c>
    </row>
    <row r="1194" spans="1:25" x14ac:dyDescent="0.25">
      <c r="A1194">
        <v>1193</v>
      </c>
      <c r="B1194">
        <v>69758</v>
      </c>
      <c r="C1194">
        <v>0</v>
      </c>
      <c r="D1194">
        <v>0</v>
      </c>
      <c r="E1194" t="s">
        <v>1376</v>
      </c>
      <c r="F1194" t="s">
        <v>1377</v>
      </c>
      <c r="G1194">
        <v>1</v>
      </c>
      <c r="H1194" s="6">
        <v>6746136</v>
      </c>
      <c r="I1194" s="7">
        <v>46094</v>
      </c>
      <c r="K1194" t="s">
        <v>1371</v>
      </c>
      <c r="L1194" t="s">
        <v>40</v>
      </c>
      <c r="M1194" t="s">
        <v>5</v>
      </c>
      <c r="N1194" t="s">
        <v>41</v>
      </c>
      <c r="O1194" t="s">
        <v>77</v>
      </c>
      <c r="P1194" t="s">
        <v>2519</v>
      </c>
      <c r="Q1194">
        <v>6</v>
      </c>
      <c r="R1194">
        <v>3.4</v>
      </c>
      <c r="S1194">
        <v>0</v>
      </c>
      <c r="U1194">
        <v>634137</v>
      </c>
      <c r="V1194">
        <v>404768</v>
      </c>
      <c r="W1194">
        <v>229369</v>
      </c>
      <c r="X1194">
        <v>0</v>
      </c>
      <c r="Y1194" t="s">
        <v>48</v>
      </c>
    </row>
    <row r="1195" spans="1:25" x14ac:dyDescent="0.25">
      <c r="A1195">
        <v>1194</v>
      </c>
      <c r="B1195">
        <v>69768</v>
      </c>
      <c r="C1195">
        <v>0</v>
      </c>
      <c r="D1195">
        <v>0</v>
      </c>
      <c r="E1195" t="s">
        <v>1190</v>
      </c>
      <c r="F1195" t="s">
        <v>1191</v>
      </c>
      <c r="G1195">
        <v>1</v>
      </c>
      <c r="H1195" s="6">
        <v>250725</v>
      </c>
      <c r="I1195" s="7">
        <v>46094</v>
      </c>
      <c r="K1195">
        <v>5</v>
      </c>
      <c r="L1195" t="s">
        <v>40</v>
      </c>
      <c r="M1195" t="s">
        <v>9</v>
      </c>
      <c r="N1195" t="s">
        <v>41</v>
      </c>
      <c r="O1195" t="s">
        <v>42</v>
      </c>
      <c r="P1195" t="s">
        <v>2519</v>
      </c>
      <c r="Q1195">
        <v>5</v>
      </c>
      <c r="R1195">
        <v>0</v>
      </c>
      <c r="S1195">
        <v>0</v>
      </c>
      <c r="U1195">
        <v>12536</v>
      </c>
      <c r="V1195">
        <v>12536</v>
      </c>
      <c r="W1195">
        <v>0</v>
      </c>
      <c r="X1195">
        <v>0</v>
      </c>
      <c r="Y1195" t="s">
        <v>44</v>
      </c>
    </row>
    <row r="1196" spans="1:25" x14ac:dyDescent="0.25">
      <c r="A1196">
        <v>1195</v>
      </c>
      <c r="B1196">
        <v>69767</v>
      </c>
      <c r="C1196">
        <v>0</v>
      </c>
      <c r="D1196">
        <v>0</v>
      </c>
      <c r="E1196" t="s">
        <v>1188</v>
      </c>
      <c r="F1196" t="s">
        <v>1189</v>
      </c>
      <c r="G1196">
        <v>1</v>
      </c>
      <c r="H1196" s="6">
        <v>1335662</v>
      </c>
      <c r="I1196" s="7">
        <v>46094</v>
      </c>
      <c r="K1196">
        <v>5</v>
      </c>
      <c r="L1196" t="s">
        <v>40</v>
      </c>
      <c r="M1196" t="s">
        <v>9</v>
      </c>
      <c r="N1196" t="s">
        <v>41</v>
      </c>
      <c r="O1196" t="s">
        <v>42</v>
      </c>
      <c r="P1196" t="s">
        <v>2519</v>
      </c>
      <c r="Q1196">
        <v>5</v>
      </c>
      <c r="R1196">
        <v>0</v>
      </c>
      <c r="S1196">
        <v>0</v>
      </c>
      <c r="U1196">
        <v>66783</v>
      </c>
      <c r="V1196">
        <v>66783</v>
      </c>
      <c r="W1196">
        <v>0</v>
      </c>
      <c r="X1196">
        <v>0</v>
      </c>
      <c r="Y1196" t="s">
        <v>44</v>
      </c>
    </row>
    <row r="1197" spans="1:25" x14ac:dyDescent="0.25">
      <c r="A1197">
        <v>1196</v>
      </c>
      <c r="B1197">
        <v>69764</v>
      </c>
      <c r="C1197">
        <v>0</v>
      </c>
      <c r="D1197">
        <v>0</v>
      </c>
      <c r="E1197" t="s">
        <v>2535</v>
      </c>
      <c r="F1197" t="s">
        <v>2536</v>
      </c>
      <c r="G1197">
        <v>1</v>
      </c>
      <c r="H1197" s="6">
        <v>10418124</v>
      </c>
      <c r="I1197" s="7">
        <v>46094</v>
      </c>
      <c r="K1197">
        <v>15</v>
      </c>
      <c r="L1197" t="s">
        <v>40</v>
      </c>
      <c r="M1197" t="s">
        <v>5</v>
      </c>
      <c r="N1197" t="s">
        <v>41</v>
      </c>
      <c r="O1197" t="s">
        <v>47</v>
      </c>
      <c r="P1197" t="s">
        <v>2519</v>
      </c>
      <c r="Q1197">
        <v>2</v>
      </c>
      <c r="R1197">
        <v>13</v>
      </c>
      <c r="S1197">
        <v>0</v>
      </c>
      <c r="U1197">
        <v>1562719</v>
      </c>
      <c r="V1197">
        <v>208362</v>
      </c>
      <c r="W1197">
        <v>1354356</v>
      </c>
      <c r="X1197">
        <v>0</v>
      </c>
      <c r="Y1197" t="s">
        <v>2520</v>
      </c>
    </row>
    <row r="1198" spans="1:25" x14ac:dyDescent="0.25">
      <c r="A1198">
        <v>1197</v>
      </c>
      <c r="B1198">
        <v>69784</v>
      </c>
      <c r="C1198">
        <v>0</v>
      </c>
      <c r="D1198">
        <v>0</v>
      </c>
      <c r="E1198" t="s">
        <v>2331</v>
      </c>
      <c r="F1198" t="s">
        <v>2332</v>
      </c>
      <c r="G1198">
        <v>1</v>
      </c>
      <c r="H1198" s="6">
        <v>1723402</v>
      </c>
      <c r="I1198" s="7">
        <v>46094</v>
      </c>
      <c r="K1198">
        <v>12</v>
      </c>
      <c r="L1198" t="s">
        <v>40</v>
      </c>
      <c r="M1198" t="s">
        <v>8</v>
      </c>
      <c r="N1198" t="s">
        <v>41</v>
      </c>
      <c r="O1198" t="s">
        <v>347</v>
      </c>
      <c r="P1198" t="s">
        <v>2519</v>
      </c>
      <c r="Q1198">
        <v>12</v>
      </c>
      <c r="R1198">
        <v>0</v>
      </c>
      <c r="S1198">
        <v>0</v>
      </c>
      <c r="U1198">
        <v>206808</v>
      </c>
      <c r="V1198">
        <v>206808</v>
      </c>
      <c r="W1198">
        <v>0</v>
      </c>
      <c r="X1198">
        <v>0</v>
      </c>
      <c r="Y1198" t="s">
        <v>2086</v>
      </c>
    </row>
    <row r="1199" spans="1:25" x14ac:dyDescent="0.25">
      <c r="A1199">
        <v>1198</v>
      </c>
      <c r="B1199">
        <v>69782</v>
      </c>
      <c r="C1199">
        <v>0</v>
      </c>
      <c r="D1199">
        <v>0</v>
      </c>
      <c r="E1199" t="s">
        <v>1343</v>
      </c>
      <c r="F1199" t="s">
        <v>1344</v>
      </c>
      <c r="G1199">
        <v>1</v>
      </c>
      <c r="H1199" s="6">
        <v>1026932</v>
      </c>
      <c r="I1199" s="7">
        <v>46094</v>
      </c>
      <c r="K1199">
        <v>8</v>
      </c>
      <c r="L1199" t="s">
        <v>40</v>
      </c>
      <c r="M1199" t="s">
        <v>9</v>
      </c>
      <c r="N1199" t="s">
        <v>41</v>
      </c>
      <c r="O1199" t="s">
        <v>42</v>
      </c>
      <c r="P1199" t="s">
        <v>2519</v>
      </c>
      <c r="Q1199">
        <v>8</v>
      </c>
      <c r="R1199">
        <v>0</v>
      </c>
      <c r="S1199">
        <v>0</v>
      </c>
      <c r="U1199">
        <v>82155</v>
      </c>
      <c r="V1199">
        <v>82155</v>
      </c>
      <c r="W1199">
        <v>0</v>
      </c>
      <c r="X1199">
        <v>0</v>
      </c>
      <c r="Y1199" t="s">
        <v>109</v>
      </c>
    </row>
    <row r="1200" spans="1:25" x14ac:dyDescent="0.25">
      <c r="A1200">
        <v>1199</v>
      </c>
      <c r="B1200">
        <v>69787</v>
      </c>
      <c r="C1200">
        <v>0</v>
      </c>
      <c r="D1200">
        <v>0</v>
      </c>
      <c r="E1200" t="s">
        <v>2537</v>
      </c>
      <c r="F1200" t="s">
        <v>2615</v>
      </c>
      <c r="G1200">
        <v>1</v>
      </c>
      <c r="H1200" s="6">
        <v>5000000</v>
      </c>
      <c r="I1200" s="7">
        <v>46094</v>
      </c>
      <c r="K1200">
        <v>8</v>
      </c>
      <c r="L1200" t="s">
        <v>40</v>
      </c>
      <c r="M1200" t="s">
        <v>5</v>
      </c>
      <c r="N1200" t="s">
        <v>41</v>
      </c>
      <c r="O1200" t="s">
        <v>54</v>
      </c>
      <c r="P1200" t="s">
        <v>2519</v>
      </c>
      <c r="Q1200">
        <v>8</v>
      </c>
      <c r="R1200">
        <v>0</v>
      </c>
      <c r="S1200">
        <v>0</v>
      </c>
      <c r="U1200">
        <v>400000</v>
      </c>
      <c r="V1200">
        <v>400000</v>
      </c>
      <c r="W1200">
        <v>0</v>
      </c>
      <c r="X1200">
        <v>0</v>
      </c>
      <c r="Y1200" t="s">
        <v>2520</v>
      </c>
    </row>
    <row r="1201" spans="1:25" x14ac:dyDescent="0.25">
      <c r="A1201">
        <v>1200</v>
      </c>
      <c r="B1201">
        <v>69818</v>
      </c>
      <c r="C1201">
        <v>0</v>
      </c>
      <c r="D1201">
        <v>0</v>
      </c>
      <c r="E1201" t="s">
        <v>2534</v>
      </c>
      <c r="F1201" t="s">
        <v>2616</v>
      </c>
      <c r="G1201">
        <v>1</v>
      </c>
      <c r="H1201" s="6">
        <v>2000000</v>
      </c>
      <c r="I1201" s="7">
        <v>46094</v>
      </c>
      <c r="K1201">
        <v>8</v>
      </c>
      <c r="L1201" t="s">
        <v>40</v>
      </c>
      <c r="M1201" t="s">
        <v>5</v>
      </c>
      <c r="N1201" t="s">
        <v>41</v>
      </c>
      <c r="O1201" t="s">
        <v>54</v>
      </c>
      <c r="P1201" t="s">
        <v>2519</v>
      </c>
      <c r="Q1201">
        <v>8</v>
      </c>
      <c r="R1201">
        <v>0</v>
      </c>
      <c r="S1201">
        <v>0</v>
      </c>
      <c r="U1201">
        <v>160000</v>
      </c>
      <c r="V1201">
        <v>160000</v>
      </c>
      <c r="W1201">
        <v>0</v>
      </c>
      <c r="X1201">
        <v>0</v>
      </c>
      <c r="Y1201" t="s">
        <v>2520</v>
      </c>
    </row>
    <row r="1202" spans="1:25" x14ac:dyDescent="0.25">
      <c r="A1202">
        <v>1201</v>
      </c>
      <c r="B1202">
        <v>69765</v>
      </c>
      <c r="C1202">
        <v>0</v>
      </c>
      <c r="D1202">
        <v>0</v>
      </c>
      <c r="E1202" t="s">
        <v>1240</v>
      </c>
      <c r="F1202" t="s">
        <v>1241</v>
      </c>
      <c r="G1202">
        <v>1</v>
      </c>
      <c r="H1202" s="6">
        <v>5561230</v>
      </c>
      <c r="I1202" s="7">
        <v>46094</v>
      </c>
      <c r="K1202">
        <v>7</v>
      </c>
      <c r="L1202" t="s">
        <v>40</v>
      </c>
      <c r="M1202" t="s">
        <v>1</v>
      </c>
      <c r="N1202" t="s">
        <v>41</v>
      </c>
      <c r="O1202" t="s">
        <v>87</v>
      </c>
      <c r="P1202" t="s">
        <v>2519</v>
      </c>
      <c r="Q1202">
        <v>7</v>
      </c>
      <c r="R1202">
        <v>0</v>
      </c>
      <c r="S1202">
        <v>0</v>
      </c>
      <c r="U1202">
        <v>389286</v>
      </c>
      <c r="V1202">
        <v>389286</v>
      </c>
      <c r="W1202">
        <v>0</v>
      </c>
      <c r="X1202">
        <v>0</v>
      </c>
      <c r="Y1202" t="s">
        <v>390</v>
      </c>
    </row>
    <row r="1203" spans="1:25" x14ac:dyDescent="0.25">
      <c r="A1203">
        <v>1202</v>
      </c>
      <c r="B1203">
        <v>69757</v>
      </c>
      <c r="C1203">
        <v>0</v>
      </c>
      <c r="D1203">
        <v>0</v>
      </c>
      <c r="E1203" t="s">
        <v>834</v>
      </c>
      <c r="F1203" t="s">
        <v>835</v>
      </c>
      <c r="G1203">
        <v>1</v>
      </c>
      <c r="H1203" s="6">
        <v>4296122</v>
      </c>
      <c r="I1203" s="7">
        <v>46094</v>
      </c>
      <c r="K1203">
        <v>15</v>
      </c>
      <c r="L1203" t="s">
        <v>40</v>
      </c>
      <c r="M1203" t="s">
        <v>5</v>
      </c>
      <c r="N1203" t="s">
        <v>41</v>
      </c>
      <c r="O1203" t="s">
        <v>57</v>
      </c>
      <c r="P1203" t="s">
        <v>2519</v>
      </c>
      <c r="Q1203">
        <v>5</v>
      </c>
      <c r="R1203">
        <v>10</v>
      </c>
      <c r="S1203">
        <v>0</v>
      </c>
      <c r="U1203">
        <v>644418</v>
      </c>
      <c r="V1203">
        <v>214806</v>
      </c>
      <c r="W1203">
        <v>429612</v>
      </c>
      <c r="X1203">
        <v>0</v>
      </c>
      <c r="Y1203" t="s">
        <v>94</v>
      </c>
    </row>
    <row r="1204" spans="1:25" x14ac:dyDescent="0.25">
      <c r="A1204">
        <v>1203</v>
      </c>
      <c r="B1204">
        <v>69759</v>
      </c>
      <c r="C1204">
        <v>0</v>
      </c>
      <c r="D1204">
        <v>0</v>
      </c>
      <c r="E1204" t="s">
        <v>1369</v>
      </c>
      <c r="F1204" t="s">
        <v>1370</v>
      </c>
      <c r="G1204">
        <v>1</v>
      </c>
      <c r="H1204" s="6">
        <v>3482620</v>
      </c>
      <c r="I1204" s="7">
        <v>46094</v>
      </c>
      <c r="K1204" t="s">
        <v>1371</v>
      </c>
      <c r="L1204" t="s">
        <v>40</v>
      </c>
      <c r="M1204" t="s">
        <v>5</v>
      </c>
      <c r="N1204" t="s">
        <v>41</v>
      </c>
      <c r="O1204" t="s">
        <v>77</v>
      </c>
      <c r="P1204" t="s">
        <v>2519</v>
      </c>
      <c r="Q1204">
        <v>6</v>
      </c>
      <c r="R1204">
        <v>3.4</v>
      </c>
      <c r="S1204">
        <v>0</v>
      </c>
      <c r="U1204">
        <v>327366</v>
      </c>
      <c r="V1204">
        <v>208957</v>
      </c>
      <c r="W1204">
        <v>118409</v>
      </c>
      <c r="X1204">
        <v>0</v>
      </c>
      <c r="Y1204" t="s">
        <v>48</v>
      </c>
    </row>
    <row r="1205" spans="1:25" x14ac:dyDescent="0.25">
      <c r="A1205">
        <v>1204</v>
      </c>
      <c r="B1205">
        <v>69760</v>
      </c>
      <c r="C1205">
        <v>0</v>
      </c>
      <c r="D1205">
        <v>0</v>
      </c>
      <c r="E1205" t="s">
        <v>1127</v>
      </c>
      <c r="F1205" t="s">
        <v>1128</v>
      </c>
      <c r="G1205">
        <v>1</v>
      </c>
      <c r="H1205" s="6">
        <v>2901679</v>
      </c>
      <c r="I1205" s="7">
        <v>46094</v>
      </c>
      <c r="K1205">
        <v>8</v>
      </c>
      <c r="L1205" t="s">
        <v>40</v>
      </c>
      <c r="M1205" t="s">
        <v>9</v>
      </c>
      <c r="N1205" t="s">
        <v>41</v>
      </c>
      <c r="O1205" t="s">
        <v>42</v>
      </c>
      <c r="P1205" t="s">
        <v>2519</v>
      </c>
      <c r="Q1205">
        <v>8</v>
      </c>
      <c r="R1205">
        <v>0</v>
      </c>
      <c r="S1205">
        <v>0</v>
      </c>
      <c r="U1205">
        <v>232134</v>
      </c>
      <c r="V1205">
        <v>232134</v>
      </c>
      <c r="W1205">
        <v>0</v>
      </c>
      <c r="X1205">
        <v>0</v>
      </c>
      <c r="Y1205" t="s">
        <v>109</v>
      </c>
    </row>
    <row r="1206" spans="1:25" x14ac:dyDescent="0.25">
      <c r="A1206">
        <v>1205</v>
      </c>
      <c r="B1206">
        <v>69762</v>
      </c>
      <c r="C1206">
        <v>0</v>
      </c>
      <c r="D1206">
        <v>0</v>
      </c>
      <c r="E1206" t="s">
        <v>1355</v>
      </c>
      <c r="F1206" t="s">
        <v>1356</v>
      </c>
      <c r="G1206">
        <v>1</v>
      </c>
      <c r="H1206" s="6">
        <v>4137527</v>
      </c>
      <c r="I1206" s="7">
        <v>46094</v>
      </c>
      <c r="K1206">
        <v>15</v>
      </c>
      <c r="L1206" t="s">
        <v>40</v>
      </c>
      <c r="M1206" t="s">
        <v>5</v>
      </c>
      <c r="N1206" t="s">
        <v>41</v>
      </c>
      <c r="O1206" t="s">
        <v>57</v>
      </c>
      <c r="P1206" t="s">
        <v>2519</v>
      </c>
      <c r="Q1206">
        <v>8</v>
      </c>
      <c r="R1206">
        <v>7</v>
      </c>
      <c r="S1206">
        <v>0</v>
      </c>
      <c r="U1206">
        <v>620629</v>
      </c>
      <c r="V1206">
        <v>331002</v>
      </c>
      <c r="W1206">
        <v>289627</v>
      </c>
      <c r="X1206">
        <v>0</v>
      </c>
      <c r="Y1206" t="s">
        <v>48</v>
      </c>
    </row>
    <row r="1207" spans="1:25" x14ac:dyDescent="0.25">
      <c r="A1207">
        <v>1206</v>
      </c>
      <c r="B1207">
        <v>69773</v>
      </c>
      <c r="C1207">
        <v>0</v>
      </c>
      <c r="D1207">
        <v>0</v>
      </c>
      <c r="E1207" t="s">
        <v>1272</v>
      </c>
      <c r="F1207" t="s">
        <v>1273</v>
      </c>
      <c r="G1207">
        <v>1</v>
      </c>
      <c r="H1207" s="6">
        <v>1493948</v>
      </c>
      <c r="I1207" s="7">
        <v>46094</v>
      </c>
      <c r="K1207">
        <v>5</v>
      </c>
      <c r="L1207" t="s">
        <v>40</v>
      </c>
      <c r="M1207" t="s">
        <v>9</v>
      </c>
      <c r="N1207" t="s">
        <v>41</v>
      </c>
      <c r="O1207" t="s">
        <v>42</v>
      </c>
      <c r="P1207" t="s">
        <v>2519</v>
      </c>
      <c r="Q1207">
        <v>5</v>
      </c>
      <c r="R1207">
        <v>0</v>
      </c>
      <c r="S1207">
        <v>0</v>
      </c>
      <c r="U1207">
        <v>74697</v>
      </c>
      <c r="V1207">
        <v>74697</v>
      </c>
      <c r="W1207">
        <v>0</v>
      </c>
      <c r="X1207">
        <v>0</v>
      </c>
      <c r="Y1207" t="s">
        <v>44</v>
      </c>
    </row>
    <row r="1208" spans="1:25" x14ac:dyDescent="0.25">
      <c r="A1208">
        <v>1207</v>
      </c>
      <c r="B1208">
        <v>69763</v>
      </c>
      <c r="C1208">
        <v>0</v>
      </c>
      <c r="D1208">
        <v>0</v>
      </c>
      <c r="E1208" t="s">
        <v>498</v>
      </c>
      <c r="F1208" t="s">
        <v>499</v>
      </c>
      <c r="G1208">
        <v>1</v>
      </c>
      <c r="H1208" s="6">
        <v>25371625</v>
      </c>
      <c r="I1208" s="7">
        <v>46094</v>
      </c>
      <c r="K1208">
        <v>15</v>
      </c>
      <c r="L1208" t="s">
        <v>40</v>
      </c>
      <c r="M1208" t="s">
        <v>5</v>
      </c>
      <c r="N1208" t="s">
        <v>41</v>
      </c>
      <c r="O1208" t="s">
        <v>77</v>
      </c>
      <c r="P1208" t="s">
        <v>2519</v>
      </c>
      <c r="Q1208">
        <v>6</v>
      </c>
      <c r="R1208">
        <v>9</v>
      </c>
      <c r="S1208">
        <v>0</v>
      </c>
      <c r="U1208">
        <v>3805744</v>
      </c>
      <c r="V1208">
        <v>1522298</v>
      </c>
      <c r="W1208">
        <v>2283446</v>
      </c>
      <c r="X1208">
        <v>0</v>
      </c>
      <c r="Y1208" t="s">
        <v>48</v>
      </c>
    </row>
    <row r="1209" spans="1:25" x14ac:dyDescent="0.25">
      <c r="A1209">
        <v>1208</v>
      </c>
      <c r="B1209">
        <v>69766</v>
      </c>
      <c r="C1209">
        <v>0</v>
      </c>
      <c r="D1209">
        <v>0</v>
      </c>
      <c r="E1209" t="s">
        <v>2039</v>
      </c>
      <c r="F1209" t="s">
        <v>2040</v>
      </c>
      <c r="G1209">
        <v>1</v>
      </c>
      <c r="H1209" s="6">
        <v>26957789</v>
      </c>
      <c r="I1209" s="7">
        <v>46094</v>
      </c>
      <c r="K1209">
        <v>15</v>
      </c>
      <c r="L1209" t="s">
        <v>40</v>
      </c>
      <c r="M1209" t="s">
        <v>5</v>
      </c>
      <c r="N1209" t="s">
        <v>41</v>
      </c>
      <c r="O1209" t="s">
        <v>54</v>
      </c>
      <c r="P1209" t="s">
        <v>2519</v>
      </c>
      <c r="Q1209">
        <v>3.8</v>
      </c>
      <c r="R1209">
        <v>11.2</v>
      </c>
      <c r="S1209">
        <v>0</v>
      </c>
      <c r="U1209">
        <v>4043668</v>
      </c>
      <c r="V1209">
        <v>1024396</v>
      </c>
      <c r="W1209">
        <v>3019272</v>
      </c>
      <c r="X1209">
        <v>0</v>
      </c>
      <c r="Y1209" t="s">
        <v>48</v>
      </c>
    </row>
    <row r="1210" spans="1:25" x14ac:dyDescent="0.25">
      <c r="A1210">
        <v>1209</v>
      </c>
      <c r="B1210">
        <v>69785</v>
      </c>
      <c r="C1210">
        <v>0</v>
      </c>
      <c r="D1210">
        <v>0</v>
      </c>
      <c r="E1210" t="s">
        <v>795</v>
      </c>
      <c r="F1210" t="s">
        <v>796</v>
      </c>
      <c r="G1210">
        <v>1</v>
      </c>
      <c r="H1210" s="6">
        <v>14482455</v>
      </c>
      <c r="I1210" s="7">
        <v>46094</v>
      </c>
      <c r="K1210" t="s">
        <v>167</v>
      </c>
      <c r="L1210" t="s">
        <v>40</v>
      </c>
      <c r="M1210" t="s">
        <v>7</v>
      </c>
      <c r="N1210" t="s">
        <v>41</v>
      </c>
      <c r="O1210" t="s">
        <v>64</v>
      </c>
      <c r="P1210" t="s">
        <v>2519</v>
      </c>
      <c r="Q1210">
        <v>5.5</v>
      </c>
      <c r="R1210">
        <v>0</v>
      </c>
      <c r="S1210">
        <v>0</v>
      </c>
      <c r="U1210">
        <v>796535</v>
      </c>
      <c r="V1210">
        <v>796535</v>
      </c>
      <c r="W1210">
        <v>0</v>
      </c>
      <c r="X1210">
        <v>0</v>
      </c>
      <c r="Y1210" t="s">
        <v>44</v>
      </c>
    </row>
    <row r="1211" spans="1:25" x14ac:dyDescent="0.25">
      <c r="A1211">
        <v>1210</v>
      </c>
      <c r="B1211">
        <v>69776</v>
      </c>
      <c r="C1211">
        <v>0</v>
      </c>
      <c r="D1211">
        <v>0</v>
      </c>
      <c r="E1211" t="s">
        <v>1250</v>
      </c>
      <c r="F1211" t="s">
        <v>1251</v>
      </c>
      <c r="G1211">
        <v>1</v>
      </c>
      <c r="H1211" s="6">
        <v>2595347</v>
      </c>
      <c r="I1211" s="7">
        <v>46094</v>
      </c>
      <c r="K1211">
        <v>5</v>
      </c>
      <c r="L1211" t="s">
        <v>40</v>
      </c>
      <c r="M1211" t="s">
        <v>9</v>
      </c>
      <c r="N1211" t="s">
        <v>41</v>
      </c>
      <c r="O1211" t="s">
        <v>42</v>
      </c>
      <c r="P1211" t="s">
        <v>2519</v>
      </c>
      <c r="Q1211">
        <v>5</v>
      </c>
      <c r="R1211">
        <v>0</v>
      </c>
      <c r="S1211">
        <v>0</v>
      </c>
      <c r="U1211">
        <v>129767</v>
      </c>
      <c r="V1211">
        <v>129767</v>
      </c>
      <c r="W1211">
        <v>0</v>
      </c>
      <c r="X1211">
        <v>0</v>
      </c>
      <c r="Y1211" t="s">
        <v>44</v>
      </c>
    </row>
    <row r="1212" spans="1:25" x14ac:dyDescent="0.25">
      <c r="A1212">
        <v>1211</v>
      </c>
      <c r="B1212">
        <v>69775</v>
      </c>
      <c r="C1212">
        <v>0</v>
      </c>
      <c r="D1212">
        <v>0</v>
      </c>
      <c r="E1212" t="s">
        <v>1278</v>
      </c>
      <c r="F1212" t="s">
        <v>1279</v>
      </c>
      <c r="G1212">
        <v>1</v>
      </c>
      <c r="H1212" s="6">
        <v>1240639</v>
      </c>
      <c r="I1212" s="7">
        <v>46094</v>
      </c>
      <c r="K1212">
        <v>5</v>
      </c>
      <c r="L1212" t="s">
        <v>40</v>
      </c>
      <c r="M1212" t="s">
        <v>9</v>
      </c>
      <c r="N1212" t="s">
        <v>41</v>
      </c>
      <c r="O1212" t="s">
        <v>42</v>
      </c>
      <c r="P1212" t="s">
        <v>2519</v>
      </c>
      <c r="Q1212">
        <v>5</v>
      </c>
      <c r="R1212">
        <v>0</v>
      </c>
      <c r="S1212">
        <v>0</v>
      </c>
      <c r="U1212">
        <v>62032</v>
      </c>
      <c r="V1212">
        <v>62032</v>
      </c>
      <c r="W1212">
        <v>0</v>
      </c>
      <c r="X1212">
        <v>0</v>
      </c>
      <c r="Y1212" t="s">
        <v>44</v>
      </c>
    </row>
    <row r="1213" spans="1:25" x14ac:dyDescent="0.25">
      <c r="A1213">
        <v>1212</v>
      </c>
      <c r="B1213">
        <v>69774</v>
      </c>
      <c r="C1213">
        <v>0</v>
      </c>
      <c r="D1213">
        <v>0</v>
      </c>
      <c r="E1213" t="s">
        <v>1276</v>
      </c>
      <c r="F1213" t="s">
        <v>1277</v>
      </c>
      <c r="G1213">
        <v>1</v>
      </c>
      <c r="H1213" s="6">
        <v>4105931</v>
      </c>
      <c r="I1213" s="7">
        <v>46094</v>
      </c>
      <c r="K1213">
        <v>5</v>
      </c>
      <c r="L1213" t="s">
        <v>40</v>
      </c>
      <c r="M1213" t="s">
        <v>9</v>
      </c>
      <c r="N1213" t="s">
        <v>41</v>
      </c>
      <c r="O1213" t="s">
        <v>42</v>
      </c>
      <c r="P1213" t="s">
        <v>2519</v>
      </c>
      <c r="Q1213">
        <v>5</v>
      </c>
      <c r="R1213">
        <v>0</v>
      </c>
      <c r="S1213">
        <v>0</v>
      </c>
      <c r="U1213">
        <v>205297</v>
      </c>
      <c r="V1213">
        <v>205297</v>
      </c>
      <c r="W1213">
        <v>0</v>
      </c>
      <c r="X1213">
        <v>0</v>
      </c>
      <c r="Y1213" t="s">
        <v>44</v>
      </c>
    </row>
    <row r="1214" spans="1:25" x14ac:dyDescent="0.25">
      <c r="A1214">
        <v>1213</v>
      </c>
      <c r="B1214">
        <v>69777</v>
      </c>
      <c r="C1214">
        <v>0</v>
      </c>
      <c r="D1214">
        <v>0</v>
      </c>
      <c r="E1214" t="s">
        <v>1254</v>
      </c>
      <c r="F1214" t="s">
        <v>1255</v>
      </c>
      <c r="G1214">
        <v>1</v>
      </c>
      <c r="H1214" s="6">
        <v>1429047</v>
      </c>
      <c r="I1214" s="7">
        <v>46094</v>
      </c>
      <c r="K1214">
        <v>5</v>
      </c>
      <c r="L1214" t="s">
        <v>40</v>
      </c>
      <c r="M1214" t="s">
        <v>9</v>
      </c>
      <c r="N1214" t="s">
        <v>41</v>
      </c>
      <c r="O1214" t="s">
        <v>42</v>
      </c>
      <c r="P1214" t="s">
        <v>2519</v>
      </c>
      <c r="Q1214">
        <v>5</v>
      </c>
      <c r="R1214">
        <v>0</v>
      </c>
      <c r="S1214">
        <v>0</v>
      </c>
      <c r="U1214">
        <v>71452</v>
      </c>
      <c r="V1214">
        <v>71452</v>
      </c>
      <c r="W1214">
        <v>0</v>
      </c>
      <c r="X1214">
        <v>0</v>
      </c>
      <c r="Y1214" t="s">
        <v>44</v>
      </c>
    </row>
    <row r="1215" spans="1:25" x14ac:dyDescent="0.25">
      <c r="A1215">
        <v>1214</v>
      </c>
      <c r="B1215">
        <v>69779</v>
      </c>
      <c r="C1215">
        <v>0</v>
      </c>
      <c r="D1215">
        <v>0</v>
      </c>
      <c r="E1215" t="s">
        <v>1258</v>
      </c>
      <c r="F1215" t="s">
        <v>1259</v>
      </c>
      <c r="G1215">
        <v>1</v>
      </c>
      <c r="H1215" s="6">
        <v>924184</v>
      </c>
      <c r="I1215" s="7">
        <v>46094</v>
      </c>
      <c r="K1215">
        <v>5</v>
      </c>
      <c r="L1215" t="s">
        <v>40</v>
      </c>
      <c r="M1215" t="s">
        <v>9</v>
      </c>
      <c r="N1215" t="s">
        <v>41</v>
      </c>
      <c r="O1215" t="s">
        <v>42</v>
      </c>
      <c r="P1215" t="s">
        <v>2519</v>
      </c>
      <c r="Q1215">
        <v>5</v>
      </c>
      <c r="R1215">
        <v>0</v>
      </c>
      <c r="S1215">
        <v>0</v>
      </c>
      <c r="U1215">
        <v>46209</v>
      </c>
      <c r="V1215">
        <v>46209</v>
      </c>
      <c r="W1215">
        <v>0</v>
      </c>
      <c r="X1215">
        <v>0</v>
      </c>
      <c r="Y1215" t="s">
        <v>44</v>
      </c>
    </row>
    <row r="1216" spans="1:25" x14ac:dyDescent="0.25">
      <c r="A1216">
        <v>1215</v>
      </c>
      <c r="B1216">
        <v>69778</v>
      </c>
      <c r="C1216">
        <v>0</v>
      </c>
      <c r="D1216">
        <v>0</v>
      </c>
      <c r="E1216" t="s">
        <v>1256</v>
      </c>
      <c r="F1216" t="s">
        <v>1257</v>
      </c>
      <c r="G1216">
        <v>1</v>
      </c>
      <c r="H1216" s="6">
        <v>1900108</v>
      </c>
      <c r="I1216" s="7">
        <v>46094</v>
      </c>
      <c r="K1216">
        <v>5</v>
      </c>
      <c r="L1216" t="s">
        <v>40</v>
      </c>
      <c r="M1216" t="s">
        <v>9</v>
      </c>
      <c r="N1216" t="s">
        <v>41</v>
      </c>
      <c r="O1216" t="s">
        <v>42</v>
      </c>
      <c r="P1216" t="s">
        <v>2519</v>
      </c>
      <c r="Q1216">
        <v>5</v>
      </c>
      <c r="R1216">
        <v>0</v>
      </c>
      <c r="S1216">
        <v>0</v>
      </c>
      <c r="U1216">
        <v>95005</v>
      </c>
      <c r="V1216">
        <v>95005</v>
      </c>
      <c r="W1216">
        <v>0</v>
      </c>
      <c r="X1216">
        <v>0</v>
      </c>
      <c r="Y1216" t="s">
        <v>44</v>
      </c>
    </row>
    <row r="1217" spans="1:25" x14ac:dyDescent="0.25">
      <c r="A1217">
        <v>1216</v>
      </c>
      <c r="B1217">
        <v>69780</v>
      </c>
      <c r="C1217">
        <v>0</v>
      </c>
      <c r="D1217">
        <v>0</v>
      </c>
      <c r="E1217" t="s">
        <v>1260</v>
      </c>
      <c r="F1217" t="s">
        <v>1261</v>
      </c>
      <c r="G1217">
        <v>1</v>
      </c>
      <c r="H1217" s="6">
        <v>1695396</v>
      </c>
      <c r="I1217" s="7">
        <v>46094</v>
      </c>
      <c r="K1217">
        <v>5</v>
      </c>
      <c r="L1217" t="s">
        <v>40</v>
      </c>
      <c r="M1217" t="s">
        <v>9</v>
      </c>
      <c r="N1217" t="s">
        <v>41</v>
      </c>
      <c r="O1217" t="s">
        <v>42</v>
      </c>
      <c r="P1217" t="s">
        <v>2519</v>
      </c>
      <c r="Q1217">
        <v>5</v>
      </c>
      <c r="R1217">
        <v>0</v>
      </c>
      <c r="S1217">
        <v>0</v>
      </c>
      <c r="U1217">
        <v>84770</v>
      </c>
      <c r="V1217">
        <v>84770</v>
      </c>
      <c r="W1217">
        <v>0</v>
      </c>
      <c r="X1217">
        <v>0</v>
      </c>
      <c r="Y1217" t="s">
        <v>44</v>
      </c>
    </row>
    <row r="1218" spans="1:25" x14ac:dyDescent="0.25">
      <c r="A1218">
        <v>1217</v>
      </c>
      <c r="B1218">
        <v>69755</v>
      </c>
      <c r="C1218">
        <v>0</v>
      </c>
      <c r="D1218">
        <v>0</v>
      </c>
      <c r="E1218" t="s">
        <v>403</v>
      </c>
      <c r="F1218" t="s">
        <v>404</v>
      </c>
      <c r="G1218">
        <v>1</v>
      </c>
      <c r="H1218" s="6">
        <v>2162363</v>
      </c>
      <c r="I1218" s="7">
        <v>46093</v>
      </c>
      <c r="K1218">
        <v>7</v>
      </c>
      <c r="L1218" t="s">
        <v>40</v>
      </c>
      <c r="M1218" t="s">
        <v>5</v>
      </c>
      <c r="N1218" t="s">
        <v>41</v>
      </c>
      <c r="O1218" t="s">
        <v>47</v>
      </c>
      <c r="P1218" t="s">
        <v>2519</v>
      </c>
      <c r="Q1218">
        <v>7</v>
      </c>
      <c r="R1218">
        <v>0</v>
      </c>
      <c r="S1218">
        <v>0</v>
      </c>
      <c r="U1218">
        <v>151365</v>
      </c>
      <c r="V1218">
        <v>151365</v>
      </c>
      <c r="W1218">
        <v>0</v>
      </c>
      <c r="X1218">
        <v>0</v>
      </c>
      <c r="Y1218" t="s">
        <v>72</v>
      </c>
    </row>
    <row r="1219" spans="1:25" x14ac:dyDescent="0.25">
      <c r="A1219">
        <v>1218</v>
      </c>
      <c r="B1219">
        <v>69754</v>
      </c>
      <c r="C1219">
        <v>0</v>
      </c>
      <c r="D1219">
        <v>0</v>
      </c>
      <c r="E1219" t="s">
        <v>1708</v>
      </c>
      <c r="F1219" t="s">
        <v>1709</v>
      </c>
      <c r="G1219">
        <v>1</v>
      </c>
      <c r="H1219" s="6">
        <v>3642535</v>
      </c>
      <c r="I1219" s="7">
        <v>46093</v>
      </c>
      <c r="K1219">
        <v>7</v>
      </c>
      <c r="L1219" t="s">
        <v>40</v>
      </c>
      <c r="M1219" t="s">
        <v>9</v>
      </c>
      <c r="N1219" t="s">
        <v>41</v>
      </c>
      <c r="O1219" t="s">
        <v>42</v>
      </c>
      <c r="P1219" t="s">
        <v>2519</v>
      </c>
      <c r="Q1219">
        <v>7</v>
      </c>
      <c r="R1219">
        <v>0</v>
      </c>
      <c r="S1219">
        <v>0</v>
      </c>
      <c r="U1219">
        <v>254977</v>
      </c>
      <c r="V1219">
        <v>254977</v>
      </c>
      <c r="W1219">
        <v>0</v>
      </c>
      <c r="X1219">
        <v>0</v>
      </c>
      <c r="Y1219" t="s">
        <v>109</v>
      </c>
    </row>
    <row r="1220" spans="1:25" x14ac:dyDescent="0.25">
      <c r="A1220">
        <v>1219</v>
      </c>
      <c r="B1220">
        <v>69737</v>
      </c>
      <c r="C1220">
        <v>0</v>
      </c>
      <c r="D1220">
        <v>0</v>
      </c>
      <c r="E1220" t="s">
        <v>2383</v>
      </c>
      <c r="F1220" t="s">
        <v>2384</v>
      </c>
      <c r="G1220">
        <v>1</v>
      </c>
      <c r="H1220" s="6">
        <v>7000000</v>
      </c>
      <c r="I1220" s="7">
        <v>46092</v>
      </c>
      <c r="K1220">
        <v>5</v>
      </c>
      <c r="L1220" t="s">
        <v>40</v>
      </c>
      <c r="M1220" t="s">
        <v>5</v>
      </c>
      <c r="N1220" t="s">
        <v>41</v>
      </c>
      <c r="O1220" t="s">
        <v>57</v>
      </c>
      <c r="P1220" t="s">
        <v>2519</v>
      </c>
      <c r="Q1220">
        <v>5</v>
      </c>
      <c r="R1220">
        <v>0</v>
      </c>
      <c r="S1220">
        <v>0</v>
      </c>
      <c r="U1220">
        <v>350000</v>
      </c>
      <c r="V1220">
        <v>350000</v>
      </c>
      <c r="W1220">
        <v>0</v>
      </c>
      <c r="X1220">
        <v>0</v>
      </c>
      <c r="Y1220" t="s">
        <v>2086</v>
      </c>
    </row>
    <row r="1221" spans="1:25" x14ac:dyDescent="0.25">
      <c r="A1221">
        <v>1220</v>
      </c>
      <c r="B1221">
        <v>69738</v>
      </c>
      <c r="C1221">
        <v>0</v>
      </c>
      <c r="D1221">
        <v>0</v>
      </c>
      <c r="E1221" t="s">
        <v>1085</v>
      </c>
      <c r="F1221" t="s">
        <v>1086</v>
      </c>
      <c r="G1221">
        <v>1</v>
      </c>
      <c r="H1221" s="6">
        <v>200000</v>
      </c>
      <c r="I1221" s="7">
        <v>46092</v>
      </c>
      <c r="K1221">
        <v>6</v>
      </c>
      <c r="L1221" t="s">
        <v>40</v>
      </c>
      <c r="M1221" t="s">
        <v>5</v>
      </c>
      <c r="N1221" t="s">
        <v>41</v>
      </c>
      <c r="O1221" t="s">
        <v>47</v>
      </c>
      <c r="P1221" t="s">
        <v>2519</v>
      </c>
      <c r="Q1221">
        <v>6</v>
      </c>
      <c r="R1221">
        <v>0</v>
      </c>
      <c r="S1221">
        <v>0</v>
      </c>
      <c r="U1221">
        <v>12000</v>
      </c>
      <c r="V1221">
        <v>12000</v>
      </c>
      <c r="W1221">
        <v>0</v>
      </c>
      <c r="X1221">
        <v>0</v>
      </c>
      <c r="Y1221" t="s">
        <v>109</v>
      </c>
    </row>
    <row r="1222" spans="1:25" x14ac:dyDescent="0.25">
      <c r="A1222">
        <v>1221</v>
      </c>
      <c r="B1222">
        <v>69739</v>
      </c>
      <c r="C1222">
        <v>0</v>
      </c>
      <c r="D1222">
        <v>0</v>
      </c>
      <c r="E1222" t="s">
        <v>1085</v>
      </c>
      <c r="F1222" t="s">
        <v>1086</v>
      </c>
      <c r="G1222">
        <v>1</v>
      </c>
      <c r="H1222" s="6">
        <v>119149</v>
      </c>
      <c r="I1222" s="7">
        <v>46092</v>
      </c>
      <c r="K1222">
        <v>6</v>
      </c>
      <c r="L1222" t="s">
        <v>40</v>
      </c>
      <c r="M1222" t="s">
        <v>5</v>
      </c>
      <c r="N1222" t="s">
        <v>41</v>
      </c>
      <c r="O1222" t="s">
        <v>47</v>
      </c>
      <c r="P1222" t="s">
        <v>2519</v>
      </c>
      <c r="Q1222">
        <v>6</v>
      </c>
      <c r="R1222">
        <v>0</v>
      </c>
      <c r="S1222">
        <v>0</v>
      </c>
      <c r="U1222">
        <v>7149</v>
      </c>
      <c r="V1222">
        <v>7149</v>
      </c>
      <c r="W1222">
        <v>0</v>
      </c>
      <c r="X1222">
        <v>0</v>
      </c>
      <c r="Y1222" t="s">
        <v>109</v>
      </c>
    </row>
    <row r="1223" spans="1:25" x14ac:dyDescent="0.25">
      <c r="A1223">
        <v>1222</v>
      </c>
      <c r="B1223">
        <v>69750</v>
      </c>
      <c r="C1223">
        <v>0</v>
      </c>
      <c r="D1223">
        <v>0</v>
      </c>
      <c r="E1223" t="s">
        <v>2030</v>
      </c>
      <c r="F1223" t="s">
        <v>2031</v>
      </c>
      <c r="G1223">
        <v>1</v>
      </c>
      <c r="H1223" s="6">
        <v>250000000</v>
      </c>
      <c r="I1223" s="7">
        <v>46092</v>
      </c>
      <c r="K1223" t="s">
        <v>167</v>
      </c>
      <c r="L1223" t="s">
        <v>40</v>
      </c>
      <c r="M1223" t="s">
        <v>5</v>
      </c>
      <c r="N1223" t="s">
        <v>41</v>
      </c>
      <c r="O1223" t="s">
        <v>47</v>
      </c>
      <c r="P1223" t="s">
        <v>2519</v>
      </c>
      <c r="Q1223">
        <v>1.5</v>
      </c>
      <c r="R1223">
        <v>4</v>
      </c>
      <c r="S1223">
        <v>0</v>
      </c>
      <c r="U1223">
        <v>13750000</v>
      </c>
      <c r="V1223">
        <v>3750000</v>
      </c>
      <c r="W1223">
        <v>10000000</v>
      </c>
      <c r="X1223">
        <v>0</v>
      </c>
      <c r="Y1223" t="s">
        <v>229</v>
      </c>
    </row>
    <row r="1224" spans="1:25" x14ac:dyDescent="0.25">
      <c r="A1224">
        <v>1223</v>
      </c>
      <c r="B1224">
        <v>69735</v>
      </c>
      <c r="C1224">
        <v>0</v>
      </c>
      <c r="D1224">
        <v>0</v>
      </c>
      <c r="E1224" t="s">
        <v>2412</v>
      </c>
      <c r="F1224" t="s">
        <v>2413</v>
      </c>
      <c r="G1224">
        <v>1</v>
      </c>
      <c r="H1224" s="6">
        <v>47660</v>
      </c>
      <c r="I1224" s="7">
        <v>46092</v>
      </c>
      <c r="K1224">
        <v>6</v>
      </c>
      <c r="L1224" t="s">
        <v>40</v>
      </c>
      <c r="M1224" t="s">
        <v>5</v>
      </c>
      <c r="N1224" t="s">
        <v>41</v>
      </c>
      <c r="O1224" t="s">
        <v>47</v>
      </c>
      <c r="P1224" t="s">
        <v>2519</v>
      </c>
      <c r="Q1224">
        <v>6</v>
      </c>
      <c r="R1224">
        <v>0</v>
      </c>
      <c r="S1224">
        <v>0</v>
      </c>
      <c r="U1224">
        <v>2860</v>
      </c>
      <c r="V1224">
        <v>2860</v>
      </c>
      <c r="W1224">
        <v>0</v>
      </c>
      <c r="X1224">
        <v>0</v>
      </c>
      <c r="Y1224" t="s">
        <v>2086</v>
      </c>
    </row>
    <row r="1225" spans="1:25" x14ac:dyDescent="0.25">
      <c r="A1225">
        <v>1224</v>
      </c>
      <c r="B1225">
        <v>69743</v>
      </c>
      <c r="C1225">
        <v>0</v>
      </c>
      <c r="D1225">
        <v>0</v>
      </c>
      <c r="E1225" t="s">
        <v>401</v>
      </c>
      <c r="F1225" t="s">
        <v>402</v>
      </c>
      <c r="G1225">
        <v>1</v>
      </c>
      <c r="H1225" s="6">
        <v>1172646</v>
      </c>
      <c r="I1225" s="7">
        <v>46092</v>
      </c>
      <c r="K1225">
        <v>7</v>
      </c>
      <c r="L1225" t="s">
        <v>40</v>
      </c>
      <c r="M1225" t="s">
        <v>5</v>
      </c>
      <c r="N1225" t="s">
        <v>41</v>
      </c>
      <c r="O1225" t="s">
        <v>47</v>
      </c>
      <c r="P1225" t="s">
        <v>2519</v>
      </c>
      <c r="Q1225">
        <v>7</v>
      </c>
      <c r="R1225">
        <v>0</v>
      </c>
      <c r="S1225">
        <v>0</v>
      </c>
      <c r="U1225">
        <v>82085</v>
      </c>
      <c r="V1225">
        <v>82085</v>
      </c>
      <c r="W1225">
        <v>0</v>
      </c>
      <c r="X1225">
        <v>0</v>
      </c>
      <c r="Y1225" t="s">
        <v>48</v>
      </c>
    </row>
    <row r="1226" spans="1:25" x14ac:dyDescent="0.25">
      <c r="A1226">
        <v>1225</v>
      </c>
      <c r="B1226">
        <v>69740</v>
      </c>
      <c r="C1226">
        <v>0</v>
      </c>
      <c r="D1226">
        <v>0</v>
      </c>
      <c r="E1226" t="s">
        <v>775</v>
      </c>
      <c r="F1226" t="s">
        <v>776</v>
      </c>
      <c r="G1226">
        <v>1</v>
      </c>
      <c r="H1226" s="6">
        <v>30000000</v>
      </c>
      <c r="I1226" s="7">
        <v>46092</v>
      </c>
      <c r="K1226">
        <v>7</v>
      </c>
      <c r="L1226" t="s">
        <v>40</v>
      </c>
      <c r="M1226" t="s">
        <v>9</v>
      </c>
      <c r="N1226" t="s">
        <v>41</v>
      </c>
      <c r="O1226" t="s">
        <v>42</v>
      </c>
      <c r="P1226" t="s">
        <v>2519</v>
      </c>
      <c r="Q1226">
        <v>7</v>
      </c>
      <c r="R1226">
        <v>0</v>
      </c>
      <c r="S1226">
        <v>0</v>
      </c>
      <c r="U1226">
        <v>2100000</v>
      </c>
      <c r="V1226">
        <v>2100000</v>
      </c>
      <c r="W1226">
        <v>0</v>
      </c>
      <c r="X1226">
        <v>0</v>
      </c>
      <c r="Y1226" t="s">
        <v>67</v>
      </c>
    </row>
    <row r="1227" spans="1:25" x14ac:dyDescent="0.25">
      <c r="A1227">
        <v>1226</v>
      </c>
      <c r="B1227">
        <v>69745</v>
      </c>
      <c r="C1227">
        <v>0</v>
      </c>
      <c r="D1227">
        <v>0</v>
      </c>
      <c r="E1227" t="s">
        <v>362</v>
      </c>
      <c r="F1227" t="s">
        <v>363</v>
      </c>
      <c r="G1227">
        <v>1</v>
      </c>
      <c r="H1227" s="6">
        <v>760502</v>
      </c>
      <c r="I1227" s="7">
        <v>46092</v>
      </c>
      <c r="K1227">
        <v>7</v>
      </c>
      <c r="L1227" t="s">
        <v>40</v>
      </c>
      <c r="M1227" t="s">
        <v>5</v>
      </c>
      <c r="N1227" t="s">
        <v>41</v>
      </c>
      <c r="O1227" t="s">
        <v>47</v>
      </c>
      <c r="P1227" t="s">
        <v>2519</v>
      </c>
      <c r="Q1227">
        <v>7</v>
      </c>
      <c r="R1227">
        <v>0</v>
      </c>
      <c r="S1227">
        <v>0</v>
      </c>
      <c r="U1227">
        <v>53235</v>
      </c>
      <c r="V1227">
        <v>53235</v>
      </c>
      <c r="W1227">
        <v>0</v>
      </c>
      <c r="X1227">
        <v>0</v>
      </c>
      <c r="Y1227" t="s">
        <v>72</v>
      </c>
    </row>
    <row r="1228" spans="1:25" x14ac:dyDescent="0.25">
      <c r="A1228">
        <v>1227</v>
      </c>
      <c r="B1228">
        <v>69742</v>
      </c>
      <c r="C1228">
        <v>0</v>
      </c>
      <c r="D1228">
        <v>0</v>
      </c>
      <c r="E1228" t="s">
        <v>327</v>
      </c>
      <c r="F1228" t="s">
        <v>3035</v>
      </c>
      <c r="G1228">
        <v>1</v>
      </c>
      <c r="H1228" s="6">
        <v>158068</v>
      </c>
      <c r="I1228" s="7">
        <v>46092</v>
      </c>
      <c r="K1228">
        <v>7</v>
      </c>
      <c r="L1228" t="s">
        <v>40</v>
      </c>
      <c r="M1228" t="s">
        <v>5</v>
      </c>
      <c r="N1228" t="s">
        <v>41</v>
      </c>
      <c r="O1228" t="s">
        <v>47</v>
      </c>
      <c r="P1228" t="s">
        <v>2519</v>
      </c>
      <c r="Q1228">
        <v>7</v>
      </c>
      <c r="R1228">
        <v>0</v>
      </c>
      <c r="S1228">
        <v>0</v>
      </c>
      <c r="U1228">
        <v>11065</v>
      </c>
      <c r="V1228">
        <v>11065</v>
      </c>
      <c r="W1228">
        <v>0</v>
      </c>
      <c r="X1228">
        <v>0</v>
      </c>
      <c r="Y1228" t="s">
        <v>72</v>
      </c>
    </row>
    <row r="1229" spans="1:25" x14ac:dyDescent="0.25">
      <c r="A1229">
        <v>1228</v>
      </c>
      <c r="B1229">
        <v>69741</v>
      </c>
      <c r="C1229">
        <v>0</v>
      </c>
      <c r="D1229">
        <v>0</v>
      </c>
      <c r="E1229" t="s">
        <v>329</v>
      </c>
      <c r="F1229" t="s">
        <v>330</v>
      </c>
      <c r="G1229">
        <v>1</v>
      </c>
      <c r="H1229" s="6">
        <v>36232</v>
      </c>
      <c r="I1229" s="7">
        <v>46092</v>
      </c>
      <c r="K1229">
        <v>7</v>
      </c>
      <c r="L1229" t="s">
        <v>40</v>
      </c>
      <c r="M1229" t="s">
        <v>5</v>
      </c>
      <c r="N1229" t="s">
        <v>41</v>
      </c>
      <c r="O1229" t="s">
        <v>47</v>
      </c>
      <c r="P1229" t="s">
        <v>2519</v>
      </c>
      <c r="Q1229">
        <v>7</v>
      </c>
      <c r="R1229">
        <v>0</v>
      </c>
      <c r="S1229">
        <v>0</v>
      </c>
      <c r="U1229">
        <v>2536</v>
      </c>
      <c r="V1229">
        <v>2536</v>
      </c>
      <c r="W1229">
        <v>0</v>
      </c>
      <c r="X1229">
        <v>0</v>
      </c>
      <c r="Y1229" t="s">
        <v>48</v>
      </c>
    </row>
    <row r="1230" spans="1:25" x14ac:dyDescent="0.25">
      <c r="A1230">
        <v>1229</v>
      </c>
      <c r="B1230">
        <v>69744</v>
      </c>
      <c r="C1230">
        <v>0</v>
      </c>
      <c r="D1230">
        <v>0</v>
      </c>
      <c r="E1230" t="s">
        <v>331</v>
      </c>
      <c r="F1230" t="s">
        <v>332</v>
      </c>
      <c r="G1230">
        <v>1</v>
      </c>
      <c r="H1230" s="6">
        <v>71109</v>
      </c>
      <c r="I1230" s="7">
        <v>46092</v>
      </c>
      <c r="K1230">
        <v>7</v>
      </c>
      <c r="L1230" t="s">
        <v>40</v>
      </c>
      <c r="M1230" t="s">
        <v>5</v>
      </c>
      <c r="N1230" t="s">
        <v>41</v>
      </c>
      <c r="O1230" t="s">
        <v>47</v>
      </c>
      <c r="P1230" t="s">
        <v>2519</v>
      </c>
      <c r="Q1230">
        <v>7</v>
      </c>
      <c r="R1230">
        <v>0</v>
      </c>
      <c r="S1230">
        <v>0</v>
      </c>
      <c r="U1230">
        <v>4978</v>
      </c>
      <c r="V1230">
        <v>4978</v>
      </c>
      <c r="W1230">
        <v>0</v>
      </c>
      <c r="X1230">
        <v>0</v>
      </c>
      <c r="Y1230" t="s">
        <v>48</v>
      </c>
    </row>
    <row r="1231" spans="1:25" x14ac:dyDescent="0.25">
      <c r="A1231">
        <v>1230</v>
      </c>
      <c r="B1231">
        <v>69734</v>
      </c>
      <c r="C1231">
        <v>0</v>
      </c>
      <c r="D1231">
        <v>0</v>
      </c>
      <c r="E1231" t="s">
        <v>1763</v>
      </c>
      <c r="F1231" t="s">
        <v>1764</v>
      </c>
      <c r="G1231">
        <v>1</v>
      </c>
      <c r="H1231" s="6">
        <v>164267</v>
      </c>
      <c r="I1231" s="7">
        <v>46092</v>
      </c>
      <c r="K1231">
        <v>10</v>
      </c>
      <c r="L1231" t="s">
        <v>40</v>
      </c>
      <c r="M1231" t="s">
        <v>5</v>
      </c>
      <c r="N1231" t="s">
        <v>41</v>
      </c>
      <c r="O1231" t="s">
        <v>57</v>
      </c>
      <c r="P1231" t="s">
        <v>2519</v>
      </c>
      <c r="Q1231">
        <v>10</v>
      </c>
      <c r="R1231">
        <v>0</v>
      </c>
      <c r="S1231">
        <v>0</v>
      </c>
      <c r="U1231">
        <v>16427</v>
      </c>
      <c r="V1231">
        <v>16427</v>
      </c>
      <c r="W1231">
        <v>0</v>
      </c>
      <c r="X1231">
        <v>0</v>
      </c>
      <c r="Y1231" t="s">
        <v>72</v>
      </c>
    </row>
    <row r="1232" spans="1:25" x14ac:dyDescent="0.25">
      <c r="A1232">
        <v>1231</v>
      </c>
      <c r="B1232">
        <v>69736</v>
      </c>
      <c r="C1232">
        <v>0</v>
      </c>
      <c r="D1232">
        <v>0</v>
      </c>
      <c r="E1232" t="s">
        <v>457</v>
      </c>
      <c r="F1232" t="s">
        <v>458</v>
      </c>
      <c r="G1232">
        <v>1</v>
      </c>
      <c r="H1232" s="6">
        <v>918857</v>
      </c>
      <c r="I1232" s="7">
        <v>46092</v>
      </c>
      <c r="K1232" t="s">
        <v>137</v>
      </c>
      <c r="L1232" t="s">
        <v>40</v>
      </c>
      <c r="M1232" t="s">
        <v>5</v>
      </c>
      <c r="N1232" t="s">
        <v>41</v>
      </c>
      <c r="O1232" t="s">
        <v>47</v>
      </c>
      <c r="P1232" t="s">
        <v>2519</v>
      </c>
      <c r="Q1232">
        <v>12.5</v>
      </c>
      <c r="R1232">
        <v>0</v>
      </c>
      <c r="S1232">
        <v>0</v>
      </c>
      <c r="U1232">
        <v>114857</v>
      </c>
      <c r="V1232">
        <v>114857</v>
      </c>
      <c r="W1232">
        <v>0</v>
      </c>
      <c r="X1232">
        <v>0</v>
      </c>
      <c r="Y1232" t="s">
        <v>44</v>
      </c>
    </row>
    <row r="1233" spans="1:25" x14ac:dyDescent="0.25">
      <c r="A1233">
        <v>1232</v>
      </c>
      <c r="B1233">
        <v>69727</v>
      </c>
      <c r="C1233">
        <v>0</v>
      </c>
      <c r="D1233">
        <v>0</v>
      </c>
      <c r="E1233" t="s">
        <v>541</v>
      </c>
      <c r="F1233" t="s">
        <v>542</v>
      </c>
      <c r="G1233">
        <v>1</v>
      </c>
      <c r="H1233" s="6">
        <v>351229</v>
      </c>
      <c r="I1233" s="7">
        <v>46091</v>
      </c>
      <c r="K1233">
        <v>14</v>
      </c>
      <c r="L1233" t="s">
        <v>40</v>
      </c>
      <c r="M1233" t="s">
        <v>5</v>
      </c>
      <c r="N1233" t="s">
        <v>41</v>
      </c>
      <c r="O1233" t="s">
        <v>57</v>
      </c>
      <c r="P1233" t="s">
        <v>2519</v>
      </c>
      <c r="Q1233">
        <v>9</v>
      </c>
      <c r="R1233">
        <v>5</v>
      </c>
      <c r="S1233">
        <v>0</v>
      </c>
      <c r="U1233">
        <v>49172</v>
      </c>
      <c r="V1233">
        <v>31611</v>
      </c>
      <c r="W1233">
        <v>17561</v>
      </c>
      <c r="X1233">
        <v>0</v>
      </c>
      <c r="Y1233" t="s">
        <v>48</v>
      </c>
    </row>
    <row r="1234" spans="1:25" x14ac:dyDescent="0.25">
      <c r="A1234">
        <v>1233</v>
      </c>
      <c r="B1234">
        <v>69730</v>
      </c>
      <c r="C1234">
        <v>0</v>
      </c>
      <c r="D1234">
        <v>0</v>
      </c>
      <c r="E1234" t="s">
        <v>2335</v>
      </c>
      <c r="F1234" t="s">
        <v>2336</v>
      </c>
      <c r="G1234">
        <v>1</v>
      </c>
      <c r="H1234" s="6">
        <v>3377622</v>
      </c>
      <c r="I1234" s="7">
        <v>46091</v>
      </c>
      <c r="K1234">
        <v>7</v>
      </c>
      <c r="L1234" t="s">
        <v>40</v>
      </c>
      <c r="M1234" t="s">
        <v>7</v>
      </c>
      <c r="N1234" t="s">
        <v>41</v>
      </c>
      <c r="O1234" t="s">
        <v>64</v>
      </c>
      <c r="P1234" t="s">
        <v>2519</v>
      </c>
      <c r="Q1234">
        <v>7</v>
      </c>
      <c r="R1234">
        <v>0</v>
      </c>
      <c r="S1234">
        <v>0</v>
      </c>
      <c r="U1234">
        <v>236434</v>
      </c>
      <c r="V1234">
        <v>236434</v>
      </c>
      <c r="W1234">
        <v>0</v>
      </c>
      <c r="X1234">
        <v>0</v>
      </c>
      <c r="Y1234" t="s">
        <v>2086</v>
      </c>
    </row>
    <row r="1235" spans="1:25" x14ac:dyDescent="0.25">
      <c r="A1235">
        <v>1234</v>
      </c>
      <c r="B1235">
        <v>69732</v>
      </c>
      <c r="C1235">
        <v>0</v>
      </c>
      <c r="D1235">
        <v>0</v>
      </c>
      <c r="E1235" t="s">
        <v>335</v>
      </c>
      <c r="F1235" t="s">
        <v>336</v>
      </c>
      <c r="G1235">
        <v>1</v>
      </c>
      <c r="H1235" s="6">
        <v>3339272</v>
      </c>
      <c r="I1235" s="7">
        <v>46091</v>
      </c>
      <c r="K1235">
        <v>15</v>
      </c>
      <c r="L1235" t="s">
        <v>40</v>
      </c>
      <c r="M1235" t="s">
        <v>5</v>
      </c>
      <c r="N1235" t="s">
        <v>41</v>
      </c>
      <c r="O1235" t="s">
        <v>47</v>
      </c>
      <c r="P1235" t="s">
        <v>2519</v>
      </c>
      <c r="Q1235">
        <v>15</v>
      </c>
      <c r="R1235">
        <v>0</v>
      </c>
      <c r="S1235">
        <v>0</v>
      </c>
      <c r="U1235">
        <v>500891</v>
      </c>
      <c r="V1235">
        <v>500891</v>
      </c>
      <c r="W1235">
        <v>0</v>
      </c>
      <c r="X1235">
        <v>0</v>
      </c>
      <c r="Y1235" t="s">
        <v>48</v>
      </c>
    </row>
    <row r="1236" spans="1:25" x14ac:dyDescent="0.25">
      <c r="A1236">
        <v>1235</v>
      </c>
      <c r="B1236">
        <v>69728</v>
      </c>
      <c r="C1236">
        <v>0</v>
      </c>
      <c r="D1236">
        <v>0</v>
      </c>
      <c r="E1236" t="s">
        <v>606</v>
      </c>
      <c r="F1236" t="s">
        <v>607</v>
      </c>
      <c r="G1236">
        <v>1</v>
      </c>
      <c r="H1236" s="6">
        <v>7088687</v>
      </c>
      <c r="I1236" s="7">
        <v>46091</v>
      </c>
      <c r="K1236">
        <v>14</v>
      </c>
      <c r="L1236" t="s">
        <v>40</v>
      </c>
      <c r="M1236" t="s">
        <v>5</v>
      </c>
      <c r="N1236" t="s">
        <v>41</v>
      </c>
      <c r="O1236" t="s">
        <v>57</v>
      </c>
      <c r="P1236" t="s">
        <v>2519</v>
      </c>
      <c r="Q1236">
        <v>9</v>
      </c>
      <c r="R1236">
        <v>5</v>
      </c>
      <c r="S1236">
        <v>0</v>
      </c>
      <c r="U1236">
        <v>992416</v>
      </c>
      <c r="V1236">
        <v>637982</v>
      </c>
      <c r="W1236">
        <v>354434</v>
      </c>
      <c r="X1236">
        <v>0</v>
      </c>
      <c r="Y1236" t="s">
        <v>48</v>
      </c>
    </row>
    <row r="1237" spans="1:25" x14ac:dyDescent="0.25">
      <c r="A1237">
        <v>1236</v>
      </c>
      <c r="B1237">
        <v>69722</v>
      </c>
      <c r="C1237">
        <v>0</v>
      </c>
      <c r="D1237">
        <v>0</v>
      </c>
      <c r="E1237" t="s">
        <v>1664</v>
      </c>
      <c r="F1237" t="s">
        <v>1665</v>
      </c>
      <c r="G1237">
        <v>1</v>
      </c>
      <c r="H1237" s="6">
        <v>15000000</v>
      </c>
      <c r="I1237" s="7">
        <v>46091</v>
      </c>
      <c r="K1237">
        <v>4</v>
      </c>
      <c r="L1237" t="s">
        <v>40</v>
      </c>
      <c r="M1237" t="s">
        <v>5</v>
      </c>
      <c r="N1237" t="s">
        <v>41</v>
      </c>
      <c r="O1237" t="s">
        <v>57</v>
      </c>
      <c r="P1237" t="s">
        <v>2519</v>
      </c>
      <c r="Q1237">
        <v>4</v>
      </c>
      <c r="R1237">
        <v>0</v>
      </c>
      <c r="S1237">
        <v>0</v>
      </c>
      <c r="U1237">
        <v>600000</v>
      </c>
      <c r="V1237">
        <v>600000</v>
      </c>
      <c r="W1237">
        <v>0</v>
      </c>
      <c r="X1237">
        <v>0</v>
      </c>
      <c r="Y1237" t="s">
        <v>48</v>
      </c>
    </row>
    <row r="1238" spans="1:25" x14ac:dyDescent="0.25">
      <c r="A1238">
        <v>1237</v>
      </c>
      <c r="B1238">
        <v>69726</v>
      </c>
      <c r="C1238">
        <v>0</v>
      </c>
      <c r="D1238">
        <v>0</v>
      </c>
      <c r="E1238" t="s">
        <v>555</v>
      </c>
      <c r="F1238" t="s">
        <v>556</v>
      </c>
      <c r="G1238">
        <v>1</v>
      </c>
      <c r="H1238" s="6">
        <v>1278752</v>
      </c>
      <c r="I1238" s="7">
        <v>46091</v>
      </c>
      <c r="K1238">
        <v>14</v>
      </c>
      <c r="L1238" t="s">
        <v>40</v>
      </c>
      <c r="M1238" t="s">
        <v>5</v>
      </c>
      <c r="N1238" t="s">
        <v>41</v>
      </c>
      <c r="O1238" t="s">
        <v>57</v>
      </c>
      <c r="P1238" t="s">
        <v>2519</v>
      </c>
      <c r="Q1238">
        <v>9</v>
      </c>
      <c r="R1238">
        <v>5</v>
      </c>
      <c r="S1238">
        <v>0</v>
      </c>
      <c r="U1238">
        <v>179025</v>
      </c>
      <c r="V1238">
        <v>115088</v>
      </c>
      <c r="W1238">
        <v>63938</v>
      </c>
      <c r="X1238">
        <v>0</v>
      </c>
      <c r="Y1238" t="s">
        <v>48</v>
      </c>
    </row>
    <row r="1239" spans="1:25" x14ac:dyDescent="0.25">
      <c r="A1239">
        <v>1238</v>
      </c>
      <c r="B1239">
        <v>69729</v>
      </c>
      <c r="C1239">
        <v>0</v>
      </c>
      <c r="D1239">
        <v>0</v>
      </c>
      <c r="E1239" t="s">
        <v>2333</v>
      </c>
      <c r="F1239" t="s">
        <v>2334</v>
      </c>
      <c r="G1239">
        <v>1</v>
      </c>
      <c r="H1239" s="6">
        <v>1616120</v>
      </c>
      <c r="I1239" s="7">
        <v>46091</v>
      </c>
      <c r="K1239">
        <v>7</v>
      </c>
      <c r="L1239" t="s">
        <v>40</v>
      </c>
      <c r="M1239" t="s">
        <v>7</v>
      </c>
      <c r="N1239" t="s">
        <v>41</v>
      </c>
      <c r="O1239" t="s">
        <v>64</v>
      </c>
      <c r="P1239" t="s">
        <v>2519</v>
      </c>
      <c r="Q1239">
        <v>7</v>
      </c>
      <c r="R1239">
        <v>0</v>
      </c>
      <c r="S1239">
        <v>0</v>
      </c>
      <c r="U1239">
        <v>113128</v>
      </c>
      <c r="V1239">
        <v>113128</v>
      </c>
      <c r="W1239">
        <v>0</v>
      </c>
      <c r="X1239">
        <v>0</v>
      </c>
      <c r="Y1239" t="s">
        <v>2086</v>
      </c>
    </row>
    <row r="1240" spans="1:25" x14ac:dyDescent="0.25">
      <c r="A1240">
        <v>1239</v>
      </c>
      <c r="B1240">
        <v>69731</v>
      </c>
      <c r="C1240">
        <v>0</v>
      </c>
      <c r="D1240">
        <v>0</v>
      </c>
      <c r="E1240" t="s">
        <v>2337</v>
      </c>
      <c r="F1240" t="s">
        <v>2338</v>
      </c>
      <c r="G1240">
        <v>1</v>
      </c>
      <c r="H1240" s="6">
        <v>2280636</v>
      </c>
      <c r="I1240" s="7">
        <v>46091</v>
      </c>
      <c r="K1240">
        <v>7</v>
      </c>
      <c r="L1240" t="s">
        <v>40</v>
      </c>
      <c r="M1240" t="s">
        <v>7</v>
      </c>
      <c r="N1240" t="s">
        <v>41</v>
      </c>
      <c r="O1240" t="s">
        <v>64</v>
      </c>
      <c r="P1240" t="s">
        <v>2519</v>
      </c>
      <c r="Q1240">
        <v>7</v>
      </c>
      <c r="R1240">
        <v>0</v>
      </c>
      <c r="S1240">
        <v>0</v>
      </c>
      <c r="U1240">
        <v>159645</v>
      </c>
      <c r="V1240">
        <v>159645</v>
      </c>
      <c r="W1240">
        <v>0</v>
      </c>
      <c r="X1240">
        <v>0</v>
      </c>
      <c r="Y1240" t="s">
        <v>2086</v>
      </c>
    </row>
    <row r="1241" spans="1:25" x14ac:dyDescent="0.25">
      <c r="A1241">
        <v>1240</v>
      </c>
      <c r="B1241">
        <v>69725</v>
      </c>
      <c r="C1241">
        <v>0</v>
      </c>
      <c r="D1241">
        <v>0</v>
      </c>
      <c r="E1241" t="s">
        <v>1524</v>
      </c>
      <c r="F1241" t="s">
        <v>1525</v>
      </c>
      <c r="G1241">
        <v>1</v>
      </c>
      <c r="H1241" s="6">
        <v>519022</v>
      </c>
      <c r="I1241" s="7">
        <v>46091</v>
      </c>
      <c r="K1241">
        <v>8</v>
      </c>
      <c r="L1241" t="s">
        <v>40</v>
      </c>
      <c r="M1241" t="s">
        <v>8</v>
      </c>
      <c r="N1241" t="s">
        <v>41</v>
      </c>
      <c r="O1241" t="s">
        <v>347</v>
      </c>
      <c r="P1241" t="s">
        <v>2519</v>
      </c>
      <c r="Q1241">
        <v>8</v>
      </c>
      <c r="R1241">
        <v>0</v>
      </c>
      <c r="S1241">
        <v>0</v>
      </c>
      <c r="U1241">
        <v>41522</v>
      </c>
      <c r="V1241">
        <v>41522</v>
      </c>
      <c r="W1241">
        <v>0</v>
      </c>
      <c r="X1241">
        <v>0</v>
      </c>
      <c r="Y1241" t="s">
        <v>109</v>
      </c>
    </row>
    <row r="1242" spans="1:25" x14ac:dyDescent="0.25">
      <c r="A1242">
        <v>1241</v>
      </c>
      <c r="B1242">
        <v>69733</v>
      </c>
      <c r="C1242">
        <v>0</v>
      </c>
      <c r="D1242">
        <v>0</v>
      </c>
      <c r="E1242" t="s">
        <v>197</v>
      </c>
      <c r="F1242" t="s">
        <v>198</v>
      </c>
      <c r="G1242">
        <v>1</v>
      </c>
      <c r="H1242" s="6">
        <v>423420</v>
      </c>
      <c r="I1242" s="7">
        <v>46091</v>
      </c>
      <c r="K1242">
        <v>15</v>
      </c>
      <c r="L1242" t="s">
        <v>40</v>
      </c>
      <c r="M1242" t="s">
        <v>5</v>
      </c>
      <c r="N1242" t="s">
        <v>41</v>
      </c>
      <c r="O1242" t="s">
        <v>47</v>
      </c>
      <c r="P1242" t="s">
        <v>2519</v>
      </c>
      <c r="Q1242">
        <v>15</v>
      </c>
      <c r="R1242">
        <v>0</v>
      </c>
      <c r="S1242">
        <v>0</v>
      </c>
      <c r="U1242">
        <v>63513</v>
      </c>
      <c r="V1242">
        <v>63513</v>
      </c>
      <c r="W1242">
        <v>0</v>
      </c>
      <c r="X1242">
        <v>0</v>
      </c>
      <c r="Y1242" t="s">
        <v>48</v>
      </c>
    </row>
    <row r="1243" spans="1:25" x14ac:dyDescent="0.25">
      <c r="A1243">
        <v>1242</v>
      </c>
      <c r="B1243">
        <v>69723</v>
      </c>
      <c r="C1243">
        <v>0</v>
      </c>
      <c r="D1243">
        <v>0</v>
      </c>
      <c r="E1243" t="s">
        <v>199</v>
      </c>
      <c r="F1243" t="s">
        <v>200</v>
      </c>
      <c r="G1243">
        <v>1</v>
      </c>
      <c r="H1243" s="6">
        <v>22965513</v>
      </c>
      <c r="I1243" s="7">
        <v>46091</v>
      </c>
      <c r="K1243">
        <v>15</v>
      </c>
      <c r="L1243" t="s">
        <v>40</v>
      </c>
      <c r="M1243" t="s">
        <v>5</v>
      </c>
      <c r="N1243" t="s">
        <v>41</v>
      </c>
      <c r="O1243" t="s">
        <v>77</v>
      </c>
      <c r="P1243" t="s">
        <v>2519</v>
      </c>
      <c r="Q1243">
        <v>6</v>
      </c>
      <c r="R1243">
        <v>9</v>
      </c>
      <c r="S1243">
        <v>0</v>
      </c>
      <c r="U1243">
        <v>3444827</v>
      </c>
      <c r="V1243">
        <v>1377931</v>
      </c>
      <c r="W1243">
        <v>2066896</v>
      </c>
      <c r="X1243">
        <v>0</v>
      </c>
      <c r="Y1243" t="s">
        <v>94</v>
      </c>
    </row>
    <row r="1244" spans="1:25" x14ac:dyDescent="0.25">
      <c r="A1244">
        <v>1243</v>
      </c>
      <c r="B1244">
        <v>69717</v>
      </c>
      <c r="C1244">
        <v>0</v>
      </c>
      <c r="D1244">
        <v>0</v>
      </c>
      <c r="E1244" t="s">
        <v>651</v>
      </c>
      <c r="F1244" t="s">
        <v>652</v>
      </c>
      <c r="G1244">
        <v>1</v>
      </c>
      <c r="H1244" s="6">
        <v>1487083</v>
      </c>
      <c r="I1244" s="7">
        <v>46090</v>
      </c>
      <c r="K1244">
        <v>4</v>
      </c>
      <c r="L1244" t="s">
        <v>40</v>
      </c>
      <c r="M1244" t="s">
        <v>5</v>
      </c>
      <c r="N1244" t="s">
        <v>41</v>
      </c>
      <c r="O1244" t="s">
        <v>57</v>
      </c>
      <c r="P1244" t="s">
        <v>2519</v>
      </c>
      <c r="Q1244">
        <v>4</v>
      </c>
      <c r="R1244">
        <v>0</v>
      </c>
      <c r="S1244">
        <v>0</v>
      </c>
      <c r="U1244">
        <v>59483</v>
      </c>
      <c r="V1244">
        <v>59483</v>
      </c>
      <c r="W1244">
        <v>0</v>
      </c>
      <c r="X1244">
        <v>0</v>
      </c>
      <c r="Y1244" t="s">
        <v>44</v>
      </c>
    </row>
    <row r="1245" spans="1:25" x14ac:dyDescent="0.25">
      <c r="A1245">
        <v>1244</v>
      </c>
      <c r="B1245">
        <v>69719</v>
      </c>
      <c r="C1245">
        <v>0</v>
      </c>
      <c r="D1245">
        <v>0</v>
      </c>
      <c r="E1245" t="s">
        <v>640</v>
      </c>
      <c r="F1245" t="s">
        <v>641</v>
      </c>
      <c r="G1245">
        <v>1</v>
      </c>
      <c r="H1245" s="6">
        <v>137492</v>
      </c>
      <c r="I1245" s="7">
        <v>46090</v>
      </c>
      <c r="K1245">
        <v>4</v>
      </c>
      <c r="L1245" t="s">
        <v>40</v>
      </c>
      <c r="M1245" t="s">
        <v>4</v>
      </c>
      <c r="N1245" t="s">
        <v>41</v>
      </c>
      <c r="O1245" t="s">
        <v>51</v>
      </c>
      <c r="P1245" t="s">
        <v>2519</v>
      </c>
      <c r="Q1245">
        <v>4</v>
      </c>
      <c r="R1245">
        <v>0</v>
      </c>
      <c r="S1245">
        <v>0</v>
      </c>
      <c r="U1245">
        <v>5500</v>
      </c>
      <c r="V1245">
        <v>5500</v>
      </c>
      <c r="W1245">
        <v>0</v>
      </c>
      <c r="X1245">
        <v>0</v>
      </c>
      <c r="Y1245" t="s">
        <v>48</v>
      </c>
    </row>
    <row r="1246" spans="1:25" x14ac:dyDescent="0.25">
      <c r="A1246">
        <v>1245</v>
      </c>
      <c r="B1246">
        <v>69720</v>
      </c>
      <c r="C1246">
        <v>0</v>
      </c>
      <c r="D1246">
        <v>0</v>
      </c>
      <c r="E1246" t="s">
        <v>1518</v>
      </c>
      <c r="F1246" t="s">
        <v>1519</v>
      </c>
      <c r="G1246">
        <v>1</v>
      </c>
      <c r="H1246" s="6">
        <v>3500000</v>
      </c>
      <c r="I1246" s="7">
        <v>46090</v>
      </c>
      <c r="K1246">
        <v>10</v>
      </c>
      <c r="L1246" t="s">
        <v>40</v>
      </c>
      <c r="M1246" t="s">
        <v>7</v>
      </c>
      <c r="N1246" t="s">
        <v>41</v>
      </c>
      <c r="O1246" t="s">
        <v>64</v>
      </c>
      <c r="P1246" t="s">
        <v>2519</v>
      </c>
      <c r="Q1246">
        <v>10</v>
      </c>
      <c r="R1246">
        <v>0</v>
      </c>
      <c r="S1246">
        <v>0</v>
      </c>
      <c r="U1246">
        <v>350000</v>
      </c>
      <c r="V1246">
        <v>350000</v>
      </c>
      <c r="W1246">
        <v>0</v>
      </c>
      <c r="X1246">
        <v>0</v>
      </c>
      <c r="Y1246" t="s">
        <v>44</v>
      </c>
    </row>
    <row r="1247" spans="1:25" x14ac:dyDescent="0.25">
      <c r="A1247">
        <v>1246</v>
      </c>
      <c r="B1247">
        <v>69718</v>
      </c>
      <c r="C1247">
        <v>0</v>
      </c>
      <c r="D1247">
        <v>0</v>
      </c>
      <c r="E1247" t="s">
        <v>1765</v>
      </c>
      <c r="F1247" t="s">
        <v>1766</v>
      </c>
      <c r="G1247">
        <v>1</v>
      </c>
      <c r="H1247" s="6">
        <v>131691777</v>
      </c>
      <c r="I1247" s="7">
        <v>46090</v>
      </c>
      <c r="K1247">
        <v>8</v>
      </c>
      <c r="L1247" t="s">
        <v>40</v>
      </c>
      <c r="M1247" t="s">
        <v>5</v>
      </c>
      <c r="N1247" t="s">
        <v>41</v>
      </c>
      <c r="O1247" t="s">
        <v>47</v>
      </c>
      <c r="P1247" t="s">
        <v>2519</v>
      </c>
      <c r="Q1247">
        <v>8</v>
      </c>
      <c r="R1247">
        <v>0</v>
      </c>
      <c r="S1247">
        <v>0</v>
      </c>
      <c r="U1247">
        <v>10535342</v>
      </c>
      <c r="V1247">
        <v>10535342</v>
      </c>
      <c r="W1247">
        <v>0</v>
      </c>
      <c r="X1247">
        <v>0</v>
      </c>
      <c r="Y1247" t="s">
        <v>48</v>
      </c>
    </row>
    <row r="1248" spans="1:25" x14ac:dyDescent="0.25">
      <c r="A1248">
        <v>1247</v>
      </c>
      <c r="B1248">
        <v>69724</v>
      </c>
      <c r="C1248">
        <v>0</v>
      </c>
      <c r="D1248">
        <v>0</v>
      </c>
      <c r="E1248" t="s">
        <v>1054</v>
      </c>
      <c r="F1248" t="s">
        <v>1055</v>
      </c>
      <c r="G1248">
        <v>1</v>
      </c>
      <c r="H1248" s="6">
        <v>1245537</v>
      </c>
      <c r="I1248" s="7">
        <v>46090</v>
      </c>
      <c r="K1248">
        <v>8</v>
      </c>
      <c r="L1248" t="s">
        <v>40</v>
      </c>
      <c r="M1248" t="s">
        <v>9</v>
      </c>
      <c r="N1248" t="s">
        <v>41</v>
      </c>
      <c r="O1248" t="s">
        <v>42</v>
      </c>
      <c r="P1248" t="s">
        <v>2519</v>
      </c>
      <c r="Q1248">
        <v>8</v>
      </c>
      <c r="R1248">
        <v>0</v>
      </c>
      <c r="S1248">
        <v>0</v>
      </c>
      <c r="U1248">
        <v>99643</v>
      </c>
      <c r="V1248">
        <v>99643</v>
      </c>
      <c r="W1248">
        <v>0</v>
      </c>
      <c r="X1248">
        <v>0</v>
      </c>
      <c r="Y1248" t="s">
        <v>67</v>
      </c>
    </row>
    <row r="1249" spans="1:25" x14ac:dyDescent="0.25">
      <c r="A1249">
        <v>1248</v>
      </c>
      <c r="B1249">
        <v>69709</v>
      </c>
      <c r="C1249">
        <v>0</v>
      </c>
      <c r="D1249">
        <v>0</v>
      </c>
      <c r="E1249" t="s">
        <v>384</v>
      </c>
      <c r="F1249" t="s">
        <v>385</v>
      </c>
      <c r="G1249">
        <v>1</v>
      </c>
      <c r="H1249" s="6">
        <v>2030034</v>
      </c>
      <c r="I1249" s="7">
        <v>46087</v>
      </c>
      <c r="K1249">
        <v>15</v>
      </c>
      <c r="L1249" t="s">
        <v>40</v>
      </c>
      <c r="M1249" t="s">
        <v>3</v>
      </c>
      <c r="N1249" t="s">
        <v>41</v>
      </c>
      <c r="O1249" t="s">
        <v>51</v>
      </c>
      <c r="P1249" t="s">
        <v>2519</v>
      </c>
      <c r="Q1249">
        <v>10</v>
      </c>
      <c r="R1249">
        <v>5</v>
      </c>
      <c r="S1249">
        <v>0</v>
      </c>
      <c r="U1249">
        <v>304505</v>
      </c>
      <c r="V1249">
        <v>203003</v>
      </c>
      <c r="W1249">
        <v>101502</v>
      </c>
      <c r="X1249">
        <v>0</v>
      </c>
      <c r="Y1249" t="s">
        <v>72</v>
      </c>
    </row>
    <row r="1250" spans="1:25" x14ac:dyDescent="0.25">
      <c r="A1250">
        <v>1249</v>
      </c>
      <c r="B1250">
        <v>69711</v>
      </c>
      <c r="C1250">
        <v>0</v>
      </c>
      <c r="D1250">
        <v>0</v>
      </c>
      <c r="E1250" t="s">
        <v>386</v>
      </c>
      <c r="F1250" t="s">
        <v>387</v>
      </c>
      <c r="G1250">
        <v>1</v>
      </c>
      <c r="H1250" s="6">
        <v>427575</v>
      </c>
      <c r="I1250" s="7">
        <v>46087</v>
      </c>
      <c r="K1250">
        <v>15</v>
      </c>
      <c r="L1250" t="s">
        <v>40</v>
      </c>
      <c r="M1250" t="s">
        <v>3</v>
      </c>
      <c r="N1250" t="s">
        <v>41</v>
      </c>
      <c r="O1250" t="s">
        <v>51</v>
      </c>
      <c r="P1250" t="s">
        <v>2519</v>
      </c>
      <c r="Q1250">
        <v>10</v>
      </c>
      <c r="R1250">
        <v>5</v>
      </c>
      <c r="S1250">
        <v>0</v>
      </c>
      <c r="U1250">
        <v>64136</v>
      </c>
      <c r="V1250">
        <v>42758</v>
      </c>
      <c r="W1250">
        <v>21379</v>
      </c>
      <c r="X1250">
        <v>0</v>
      </c>
      <c r="Y1250" t="s">
        <v>72</v>
      </c>
    </row>
    <row r="1251" spans="1:25" x14ac:dyDescent="0.25">
      <c r="A1251">
        <v>1250</v>
      </c>
      <c r="B1251">
        <v>69710</v>
      </c>
      <c r="C1251">
        <v>0</v>
      </c>
      <c r="D1251">
        <v>0</v>
      </c>
      <c r="E1251" t="s">
        <v>391</v>
      </c>
      <c r="F1251" t="s">
        <v>392</v>
      </c>
      <c r="G1251">
        <v>1</v>
      </c>
      <c r="H1251" s="6">
        <v>520650</v>
      </c>
      <c r="I1251" s="7">
        <v>46087</v>
      </c>
      <c r="K1251">
        <v>15</v>
      </c>
      <c r="L1251" t="s">
        <v>40</v>
      </c>
      <c r="M1251" t="s">
        <v>3</v>
      </c>
      <c r="N1251" t="s">
        <v>41</v>
      </c>
      <c r="O1251" t="s">
        <v>51</v>
      </c>
      <c r="P1251" t="s">
        <v>2519</v>
      </c>
      <c r="Q1251">
        <v>10</v>
      </c>
      <c r="R1251">
        <v>5</v>
      </c>
      <c r="S1251">
        <v>0</v>
      </c>
      <c r="U1251">
        <v>78098</v>
      </c>
      <c r="V1251">
        <v>52065</v>
      </c>
      <c r="W1251">
        <v>26032</v>
      </c>
      <c r="X1251">
        <v>0</v>
      </c>
      <c r="Y1251" t="s">
        <v>72</v>
      </c>
    </row>
    <row r="1252" spans="1:25" x14ac:dyDescent="0.25">
      <c r="A1252">
        <v>1251</v>
      </c>
      <c r="B1252">
        <v>69753</v>
      </c>
      <c r="C1252">
        <v>0</v>
      </c>
      <c r="D1252">
        <v>0</v>
      </c>
      <c r="E1252" t="s">
        <v>1420</v>
      </c>
      <c r="F1252" t="s">
        <v>1421</v>
      </c>
      <c r="G1252">
        <v>1</v>
      </c>
      <c r="H1252" s="6">
        <v>20000000</v>
      </c>
      <c r="I1252" s="7">
        <v>46087</v>
      </c>
      <c r="K1252">
        <v>15</v>
      </c>
      <c r="L1252" t="s">
        <v>40</v>
      </c>
      <c r="M1252" t="s">
        <v>5</v>
      </c>
      <c r="N1252" t="s">
        <v>41</v>
      </c>
      <c r="O1252" t="s">
        <v>54</v>
      </c>
      <c r="P1252" t="s">
        <v>2519</v>
      </c>
      <c r="Q1252">
        <v>3</v>
      </c>
      <c r="R1252">
        <v>12</v>
      </c>
      <c r="S1252">
        <v>0</v>
      </c>
      <c r="U1252">
        <v>3000000</v>
      </c>
      <c r="V1252">
        <v>600000</v>
      </c>
      <c r="W1252">
        <v>2400000</v>
      </c>
      <c r="X1252">
        <v>0</v>
      </c>
      <c r="Y1252" t="s">
        <v>72</v>
      </c>
    </row>
    <row r="1253" spans="1:25" x14ac:dyDescent="0.25">
      <c r="A1253">
        <v>1252</v>
      </c>
      <c r="B1253">
        <v>69681</v>
      </c>
      <c r="C1253">
        <v>0</v>
      </c>
      <c r="D1253">
        <v>0</v>
      </c>
      <c r="E1253" t="s">
        <v>1422</v>
      </c>
      <c r="F1253" t="s">
        <v>1423</v>
      </c>
      <c r="G1253">
        <v>1</v>
      </c>
      <c r="H1253" s="6">
        <v>3198903</v>
      </c>
      <c r="I1253" s="7">
        <v>46087</v>
      </c>
      <c r="K1253">
        <v>6</v>
      </c>
      <c r="L1253" t="s">
        <v>40</v>
      </c>
      <c r="M1253" t="s">
        <v>5</v>
      </c>
      <c r="N1253" t="s">
        <v>41</v>
      </c>
      <c r="O1253" t="s">
        <v>47</v>
      </c>
      <c r="P1253" t="s">
        <v>2519</v>
      </c>
      <c r="Q1253">
        <v>6</v>
      </c>
      <c r="R1253">
        <v>0</v>
      </c>
      <c r="S1253">
        <v>0</v>
      </c>
      <c r="U1253">
        <v>191934</v>
      </c>
      <c r="V1253">
        <v>191934</v>
      </c>
      <c r="W1253">
        <v>0</v>
      </c>
      <c r="X1253">
        <v>0</v>
      </c>
      <c r="Y1253" t="s">
        <v>81</v>
      </c>
    </row>
    <row r="1254" spans="1:25" x14ac:dyDescent="0.25">
      <c r="A1254">
        <v>1253</v>
      </c>
      <c r="B1254">
        <v>69708</v>
      </c>
      <c r="C1254">
        <v>0</v>
      </c>
      <c r="D1254">
        <v>0</v>
      </c>
      <c r="E1254" t="s">
        <v>313</v>
      </c>
      <c r="F1254" t="s">
        <v>314</v>
      </c>
      <c r="G1254">
        <v>1</v>
      </c>
      <c r="H1254" s="6">
        <v>1637908</v>
      </c>
      <c r="I1254" s="7">
        <v>46087</v>
      </c>
      <c r="K1254">
        <v>15</v>
      </c>
      <c r="L1254" t="s">
        <v>40</v>
      </c>
      <c r="M1254" t="s">
        <v>3</v>
      </c>
      <c r="N1254" t="s">
        <v>41</v>
      </c>
      <c r="O1254" t="s">
        <v>51</v>
      </c>
      <c r="P1254" t="s">
        <v>2519</v>
      </c>
      <c r="Q1254">
        <v>10</v>
      </c>
      <c r="R1254">
        <v>5</v>
      </c>
      <c r="S1254">
        <v>0</v>
      </c>
      <c r="U1254">
        <v>245686</v>
      </c>
      <c r="V1254">
        <v>163791</v>
      </c>
      <c r="W1254">
        <v>81895</v>
      </c>
      <c r="X1254">
        <v>0</v>
      </c>
      <c r="Y1254" t="s">
        <v>109</v>
      </c>
    </row>
    <row r="1255" spans="1:25" x14ac:dyDescent="0.25">
      <c r="A1255">
        <v>1254</v>
      </c>
      <c r="B1255">
        <v>69716</v>
      </c>
      <c r="C1255">
        <v>0</v>
      </c>
      <c r="D1255">
        <v>0</v>
      </c>
      <c r="E1255" t="s">
        <v>1550</v>
      </c>
      <c r="F1255" t="s">
        <v>1551</v>
      </c>
      <c r="G1255">
        <v>1</v>
      </c>
      <c r="H1255" s="6">
        <v>2979706</v>
      </c>
      <c r="I1255" s="7">
        <v>46087</v>
      </c>
      <c r="K1255">
        <v>12</v>
      </c>
      <c r="L1255" t="s">
        <v>40</v>
      </c>
      <c r="M1255" t="s">
        <v>8</v>
      </c>
      <c r="N1255" t="s">
        <v>41</v>
      </c>
      <c r="O1255" t="s">
        <v>347</v>
      </c>
      <c r="P1255" t="s">
        <v>2519</v>
      </c>
      <c r="Q1255">
        <v>12</v>
      </c>
      <c r="R1255">
        <v>0</v>
      </c>
      <c r="S1255">
        <v>0</v>
      </c>
      <c r="U1255">
        <v>357565</v>
      </c>
      <c r="V1255">
        <v>357565</v>
      </c>
      <c r="W1255">
        <v>0</v>
      </c>
      <c r="X1255">
        <v>0</v>
      </c>
      <c r="Y1255" t="s">
        <v>48</v>
      </c>
    </row>
    <row r="1256" spans="1:25" x14ac:dyDescent="0.25">
      <c r="A1256">
        <v>1255</v>
      </c>
      <c r="B1256">
        <v>69712</v>
      </c>
      <c r="C1256">
        <v>0</v>
      </c>
      <c r="D1256">
        <v>0</v>
      </c>
      <c r="E1256" t="s">
        <v>2451</v>
      </c>
      <c r="F1256" t="s">
        <v>2452</v>
      </c>
      <c r="G1256">
        <v>1</v>
      </c>
      <c r="H1256" s="6">
        <v>675979</v>
      </c>
      <c r="I1256" s="7">
        <v>46087</v>
      </c>
      <c r="K1256">
        <v>15</v>
      </c>
      <c r="L1256" t="s">
        <v>40</v>
      </c>
      <c r="M1256" t="s">
        <v>5</v>
      </c>
      <c r="N1256" t="s">
        <v>41</v>
      </c>
      <c r="O1256" t="s">
        <v>54</v>
      </c>
      <c r="P1256" t="s">
        <v>2519</v>
      </c>
      <c r="Q1256">
        <v>4.5</v>
      </c>
      <c r="R1256">
        <v>10.5</v>
      </c>
      <c r="S1256">
        <v>0</v>
      </c>
      <c r="U1256">
        <v>101397</v>
      </c>
      <c r="V1256">
        <v>30419</v>
      </c>
      <c r="W1256">
        <v>70978</v>
      </c>
      <c r="X1256">
        <v>0</v>
      </c>
      <c r="Y1256" t="s">
        <v>48</v>
      </c>
    </row>
    <row r="1257" spans="1:25" x14ac:dyDescent="0.25">
      <c r="A1257">
        <v>1256</v>
      </c>
      <c r="B1257">
        <v>69752</v>
      </c>
      <c r="C1257">
        <v>0</v>
      </c>
      <c r="D1257">
        <v>0</v>
      </c>
      <c r="E1257" t="s">
        <v>1614</v>
      </c>
      <c r="F1257" t="s">
        <v>1615</v>
      </c>
      <c r="G1257">
        <v>1</v>
      </c>
      <c r="H1257" s="6">
        <v>30000000</v>
      </c>
      <c r="I1257" s="7">
        <v>46087</v>
      </c>
      <c r="K1257">
        <v>15</v>
      </c>
      <c r="L1257" t="s">
        <v>40</v>
      </c>
      <c r="M1257" t="s">
        <v>5</v>
      </c>
      <c r="N1257" t="s">
        <v>41</v>
      </c>
      <c r="O1257" t="s">
        <v>54</v>
      </c>
      <c r="P1257" t="s">
        <v>2519</v>
      </c>
      <c r="Q1257">
        <v>3</v>
      </c>
      <c r="R1257">
        <v>12</v>
      </c>
      <c r="S1257">
        <v>0</v>
      </c>
      <c r="U1257">
        <v>4500000</v>
      </c>
      <c r="V1257">
        <v>900000</v>
      </c>
      <c r="W1257">
        <v>3600000</v>
      </c>
      <c r="X1257">
        <v>0</v>
      </c>
      <c r="Y1257" t="s">
        <v>72</v>
      </c>
    </row>
    <row r="1258" spans="1:25" x14ac:dyDescent="0.25">
      <c r="A1258">
        <v>1257</v>
      </c>
      <c r="B1258">
        <v>69714</v>
      </c>
      <c r="C1258">
        <v>0</v>
      </c>
      <c r="D1258">
        <v>0</v>
      </c>
      <c r="E1258" t="s">
        <v>1741</v>
      </c>
      <c r="F1258" t="s">
        <v>1742</v>
      </c>
      <c r="G1258">
        <v>1</v>
      </c>
      <c r="H1258" s="6">
        <v>48806838</v>
      </c>
      <c r="I1258" s="7">
        <v>46087</v>
      </c>
      <c r="K1258">
        <v>15</v>
      </c>
      <c r="L1258" t="s">
        <v>40</v>
      </c>
      <c r="M1258" t="s">
        <v>5</v>
      </c>
      <c r="N1258" t="s">
        <v>41</v>
      </c>
      <c r="O1258" t="s">
        <v>54</v>
      </c>
      <c r="P1258" t="s">
        <v>2519</v>
      </c>
      <c r="Q1258">
        <v>4.5</v>
      </c>
      <c r="R1258">
        <v>10.5</v>
      </c>
      <c r="S1258">
        <v>0</v>
      </c>
      <c r="U1258">
        <v>7321026</v>
      </c>
      <c r="V1258">
        <v>2196308</v>
      </c>
      <c r="W1258">
        <v>5124718</v>
      </c>
      <c r="X1258">
        <v>0</v>
      </c>
      <c r="Y1258" t="s">
        <v>48</v>
      </c>
    </row>
    <row r="1259" spans="1:25" x14ac:dyDescent="0.25">
      <c r="A1259">
        <v>1258</v>
      </c>
      <c r="B1259">
        <v>69707</v>
      </c>
      <c r="C1259">
        <v>0</v>
      </c>
      <c r="D1259">
        <v>0</v>
      </c>
      <c r="E1259" t="s">
        <v>181</v>
      </c>
      <c r="F1259" t="s">
        <v>182</v>
      </c>
      <c r="G1259">
        <v>1</v>
      </c>
      <c r="H1259" s="6">
        <v>1024769</v>
      </c>
      <c r="I1259" s="7">
        <v>46087</v>
      </c>
      <c r="K1259">
        <v>15</v>
      </c>
      <c r="L1259" t="s">
        <v>40</v>
      </c>
      <c r="M1259" t="s">
        <v>3</v>
      </c>
      <c r="N1259" t="s">
        <v>41</v>
      </c>
      <c r="O1259" t="s">
        <v>51</v>
      </c>
      <c r="P1259" t="s">
        <v>2519</v>
      </c>
      <c r="Q1259">
        <v>10</v>
      </c>
      <c r="R1259">
        <v>5</v>
      </c>
      <c r="S1259">
        <v>0</v>
      </c>
      <c r="U1259">
        <v>153715</v>
      </c>
      <c r="V1259">
        <v>102477</v>
      </c>
      <c r="W1259">
        <v>51238</v>
      </c>
      <c r="X1259">
        <v>0</v>
      </c>
      <c r="Y1259" t="s">
        <v>72</v>
      </c>
    </row>
    <row r="1260" spans="1:25" x14ac:dyDescent="0.25">
      <c r="A1260">
        <v>1259</v>
      </c>
      <c r="B1260">
        <v>69706</v>
      </c>
      <c r="C1260">
        <v>0</v>
      </c>
      <c r="D1260">
        <v>0</v>
      </c>
      <c r="E1260" t="s">
        <v>535</v>
      </c>
      <c r="F1260" t="s">
        <v>536</v>
      </c>
      <c r="G1260">
        <v>1</v>
      </c>
      <c r="H1260" s="6">
        <v>16985759</v>
      </c>
      <c r="I1260" s="7">
        <v>46087</v>
      </c>
      <c r="K1260">
        <v>15</v>
      </c>
      <c r="L1260" t="s">
        <v>40</v>
      </c>
      <c r="M1260" t="s">
        <v>9</v>
      </c>
      <c r="N1260" t="s">
        <v>41</v>
      </c>
      <c r="O1260" t="s">
        <v>42</v>
      </c>
      <c r="P1260" t="s">
        <v>2519</v>
      </c>
      <c r="Q1260">
        <v>5</v>
      </c>
      <c r="R1260">
        <v>10</v>
      </c>
      <c r="S1260">
        <v>0</v>
      </c>
      <c r="U1260">
        <v>2547864</v>
      </c>
      <c r="V1260">
        <v>849288</v>
      </c>
      <c r="W1260">
        <v>1698576</v>
      </c>
      <c r="X1260">
        <v>0</v>
      </c>
      <c r="Y1260" t="s">
        <v>109</v>
      </c>
    </row>
    <row r="1261" spans="1:25" x14ac:dyDescent="0.25">
      <c r="A1261">
        <v>1260</v>
      </c>
      <c r="B1261">
        <v>69713</v>
      </c>
      <c r="C1261">
        <v>0</v>
      </c>
      <c r="D1261">
        <v>0</v>
      </c>
      <c r="E1261" t="s">
        <v>1751</v>
      </c>
      <c r="F1261" t="s">
        <v>1752</v>
      </c>
      <c r="G1261">
        <v>1</v>
      </c>
      <c r="H1261" s="6">
        <v>4355254</v>
      </c>
      <c r="I1261" s="7">
        <v>46087</v>
      </c>
      <c r="K1261">
        <v>15</v>
      </c>
      <c r="L1261" t="s">
        <v>40</v>
      </c>
      <c r="M1261" t="s">
        <v>5</v>
      </c>
      <c r="N1261" t="s">
        <v>41</v>
      </c>
      <c r="O1261" t="s">
        <v>54</v>
      </c>
      <c r="P1261" t="s">
        <v>2519</v>
      </c>
      <c r="Q1261">
        <v>4.5</v>
      </c>
      <c r="R1261">
        <v>10.5</v>
      </c>
      <c r="S1261">
        <v>0</v>
      </c>
      <c r="U1261">
        <v>653288</v>
      </c>
      <c r="V1261">
        <v>195986</v>
      </c>
      <c r="W1261">
        <v>457302</v>
      </c>
      <c r="X1261">
        <v>0</v>
      </c>
      <c r="Y1261" t="s">
        <v>48</v>
      </c>
    </row>
    <row r="1262" spans="1:25" x14ac:dyDescent="0.25">
      <c r="A1262">
        <v>1261</v>
      </c>
      <c r="B1262">
        <v>69715</v>
      </c>
      <c r="C1262">
        <v>0</v>
      </c>
      <c r="D1262">
        <v>0</v>
      </c>
      <c r="E1262" t="s">
        <v>1747</v>
      </c>
      <c r="F1262" t="s">
        <v>1748</v>
      </c>
      <c r="G1262">
        <v>1</v>
      </c>
      <c r="H1262" s="6">
        <v>10254469</v>
      </c>
      <c r="I1262" s="7">
        <v>46087</v>
      </c>
      <c r="K1262">
        <v>15</v>
      </c>
      <c r="L1262" t="s">
        <v>40</v>
      </c>
      <c r="M1262" t="s">
        <v>5</v>
      </c>
      <c r="N1262" t="s">
        <v>41</v>
      </c>
      <c r="O1262" t="s">
        <v>54</v>
      </c>
      <c r="P1262" t="s">
        <v>2519</v>
      </c>
      <c r="Q1262">
        <v>4.5</v>
      </c>
      <c r="R1262">
        <v>10.5</v>
      </c>
      <c r="S1262">
        <v>0</v>
      </c>
      <c r="U1262">
        <v>1538170</v>
      </c>
      <c r="V1262">
        <v>461451</v>
      </c>
      <c r="W1262">
        <v>1076719</v>
      </c>
      <c r="X1262">
        <v>0</v>
      </c>
      <c r="Y1262" t="s">
        <v>48</v>
      </c>
    </row>
    <row r="1263" spans="1:25" x14ac:dyDescent="0.25">
      <c r="A1263">
        <v>1262</v>
      </c>
      <c r="B1263">
        <v>69702</v>
      </c>
      <c r="C1263">
        <v>0</v>
      </c>
      <c r="D1263">
        <v>0</v>
      </c>
      <c r="E1263" t="s">
        <v>1836</v>
      </c>
      <c r="F1263" t="s">
        <v>1837</v>
      </c>
      <c r="G1263">
        <v>1</v>
      </c>
      <c r="H1263" s="6">
        <v>6363640</v>
      </c>
      <c r="I1263" s="7">
        <v>46086</v>
      </c>
      <c r="K1263">
        <v>9</v>
      </c>
      <c r="L1263" t="s">
        <v>40</v>
      </c>
      <c r="M1263" t="s">
        <v>9</v>
      </c>
      <c r="N1263" t="s">
        <v>41</v>
      </c>
      <c r="O1263" t="s">
        <v>42</v>
      </c>
      <c r="P1263" t="s">
        <v>2519</v>
      </c>
      <c r="Q1263">
        <v>9</v>
      </c>
      <c r="R1263">
        <v>0</v>
      </c>
      <c r="S1263">
        <v>0</v>
      </c>
      <c r="U1263">
        <v>572728</v>
      </c>
      <c r="V1263">
        <v>572728</v>
      </c>
      <c r="W1263">
        <v>0</v>
      </c>
      <c r="X1263">
        <v>0</v>
      </c>
      <c r="Y1263" t="s">
        <v>67</v>
      </c>
    </row>
    <row r="1264" spans="1:25" x14ac:dyDescent="0.25">
      <c r="A1264">
        <v>1263</v>
      </c>
      <c r="B1264">
        <v>69701</v>
      </c>
      <c r="C1264">
        <v>0</v>
      </c>
      <c r="D1264">
        <v>0</v>
      </c>
      <c r="E1264" t="s">
        <v>213</v>
      </c>
      <c r="F1264" t="s">
        <v>214</v>
      </c>
      <c r="G1264">
        <v>1</v>
      </c>
      <c r="H1264" s="6">
        <v>300000</v>
      </c>
      <c r="I1264" s="7">
        <v>46086</v>
      </c>
      <c r="K1264">
        <v>8</v>
      </c>
      <c r="L1264" t="s">
        <v>40</v>
      </c>
      <c r="M1264" t="s">
        <v>5</v>
      </c>
      <c r="N1264" t="s">
        <v>41</v>
      </c>
      <c r="O1264" t="s">
        <v>54</v>
      </c>
      <c r="P1264" t="s">
        <v>2519</v>
      </c>
      <c r="Q1264">
        <v>8</v>
      </c>
      <c r="R1264">
        <v>0</v>
      </c>
      <c r="S1264">
        <v>0</v>
      </c>
      <c r="U1264">
        <v>24000</v>
      </c>
      <c r="V1264">
        <v>24000</v>
      </c>
      <c r="W1264">
        <v>0</v>
      </c>
      <c r="X1264">
        <v>0</v>
      </c>
      <c r="Y1264" t="s">
        <v>44</v>
      </c>
    </row>
    <row r="1265" spans="1:25" x14ac:dyDescent="0.25">
      <c r="A1265">
        <v>1264</v>
      </c>
      <c r="B1265">
        <v>69697</v>
      </c>
      <c r="C1265">
        <v>0</v>
      </c>
      <c r="D1265">
        <v>0</v>
      </c>
      <c r="E1265" t="s">
        <v>2438</v>
      </c>
      <c r="F1265" t="s">
        <v>2439</v>
      </c>
      <c r="G1265">
        <v>1</v>
      </c>
      <c r="H1265" s="6">
        <v>12000000</v>
      </c>
      <c r="I1265" s="7">
        <v>46085</v>
      </c>
      <c r="K1265">
        <v>15</v>
      </c>
      <c r="L1265" t="s">
        <v>40</v>
      </c>
      <c r="M1265" t="s">
        <v>5</v>
      </c>
      <c r="N1265" t="s">
        <v>41</v>
      </c>
      <c r="O1265" t="s">
        <v>47</v>
      </c>
      <c r="P1265" t="s">
        <v>2519</v>
      </c>
      <c r="Q1265">
        <v>2.8</v>
      </c>
      <c r="R1265">
        <v>12.2</v>
      </c>
      <c r="S1265">
        <v>0</v>
      </c>
      <c r="U1265">
        <v>1800000</v>
      </c>
      <c r="V1265">
        <v>336000</v>
      </c>
      <c r="W1265">
        <v>1464000</v>
      </c>
      <c r="X1265">
        <v>0</v>
      </c>
      <c r="Y1265" t="s">
        <v>48</v>
      </c>
    </row>
    <row r="1266" spans="1:25" x14ac:dyDescent="0.25">
      <c r="A1266">
        <v>1265</v>
      </c>
      <c r="B1266">
        <v>69695</v>
      </c>
      <c r="C1266">
        <v>0</v>
      </c>
      <c r="D1266">
        <v>0</v>
      </c>
      <c r="E1266" t="s">
        <v>642</v>
      </c>
      <c r="F1266" t="s">
        <v>643</v>
      </c>
      <c r="G1266">
        <v>1</v>
      </c>
      <c r="H1266" s="6">
        <v>11699343</v>
      </c>
      <c r="I1266" s="7">
        <v>46085</v>
      </c>
      <c r="K1266">
        <v>8</v>
      </c>
      <c r="L1266" t="s">
        <v>40</v>
      </c>
      <c r="M1266" t="s">
        <v>5</v>
      </c>
      <c r="N1266" t="s">
        <v>41</v>
      </c>
      <c r="O1266" t="s">
        <v>77</v>
      </c>
      <c r="P1266" t="s">
        <v>2519</v>
      </c>
      <c r="Q1266">
        <v>8</v>
      </c>
      <c r="R1266">
        <v>0</v>
      </c>
      <c r="S1266">
        <v>0</v>
      </c>
      <c r="U1266">
        <v>935947</v>
      </c>
      <c r="V1266">
        <v>935947</v>
      </c>
      <c r="W1266">
        <v>0</v>
      </c>
      <c r="X1266">
        <v>0</v>
      </c>
      <c r="Y1266" t="s">
        <v>250</v>
      </c>
    </row>
    <row r="1267" spans="1:25" x14ac:dyDescent="0.25">
      <c r="A1267">
        <v>1266</v>
      </c>
      <c r="B1267">
        <v>69699</v>
      </c>
      <c r="C1267">
        <v>0</v>
      </c>
      <c r="D1267">
        <v>0</v>
      </c>
      <c r="E1267" t="s">
        <v>995</v>
      </c>
      <c r="F1267" t="s">
        <v>996</v>
      </c>
      <c r="G1267">
        <v>1</v>
      </c>
      <c r="H1267" s="6">
        <v>2000000</v>
      </c>
      <c r="I1267" s="7">
        <v>46085</v>
      </c>
      <c r="K1267">
        <v>6</v>
      </c>
      <c r="L1267" t="s">
        <v>40</v>
      </c>
      <c r="M1267" t="s">
        <v>5</v>
      </c>
      <c r="N1267" t="s">
        <v>41</v>
      </c>
      <c r="O1267" t="s">
        <v>47</v>
      </c>
      <c r="P1267" t="s">
        <v>2519</v>
      </c>
      <c r="Q1267">
        <v>6</v>
      </c>
      <c r="R1267">
        <v>0</v>
      </c>
      <c r="S1267">
        <v>0</v>
      </c>
      <c r="U1267">
        <v>120000</v>
      </c>
      <c r="V1267">
        <v>120000</v>
      </c>
      <c r="W1267">
        <v>0</v>
      </c>
      <c r="X1267">
        <v>0</v>
      </c>
      <c r="Y1267" t="s">
        <v>109</v>
      </c>
    </row>
    <row r="1268" spans="1:25" x14ac:dyDescent="0.25">
      <c r="A1268">
        <v>1267</v>
      </c>
      <c r="B1268">
        <v>69696</v>
      </c>
      <c r="C1268">
        <v>0</v>
      </c>
      <c r="D1268">
        <v>0</v>
      </c>
      <c r="E1268" t="s">
        <v>2347</v>
      </c>
      <c r="F1268" t="s">
        <v>2348</v>
      </c>
      <c r="G1268">
        <v>1</v>
      </c>
      <c r="H1268" s="6">
        <v>55000000</v>
      </c>
      <c r="I1268" s="7">
        <v>46085</v>
      </c>
      <c r="K1268">
        <v>15</v>
      </c>
      <c r="L1268" t="s">
        <v>40</v>
      </c>
      <c r="M1268" t="s">
        <v>5</v>
      </c>
      <c r="N1268" t="s">
        <v>41</v>
      </c>
      <c r="O1268" t="s">
        <v>47</v>
      </c>
      <c r="P1268" t="s">
        <v>2519</v>
      </c>
      <c r="Q1268">
        <v>2.8</v>
      </c>
      <c r="R1268">
        <v>12.2</v>
      </c>
      <c r="S1268">
        <v>0</v>
      </c>
      <c r="U1268">
        <v>8250000</v>
      </c>
      <c r="V1268">
        <v>1540000</v>
      </c>
      <c r="W1268">
        <v>6710000</v>
      </c>
      <c r="X1268">
        <v>0</v>
      </c>
      <c r="Y1268" t="s">
        <v>48</v>
      </c>
    </row>
    <row r="1269" spans="1:25" x14ac:dyDescent="0.25">
      <c r="A1269">
        <v>1268</v>
      </c>
      <c r="B1269">
        <v>69700</v>
      </c>
      <c r="C1269">
        <v>0</v>
      </c>
      <c r="D1269">
        <v>0</v>
      </c>
      <c r="E1269" t="s">
        <v>2538</v>
      </c>
      <c r="F1269" t="s">
        <v>2539</v>
      </c>
      <c r="G1269">
        <v>1</v>
      </c>
      <c r="H1269" s="6">
        <v>53000000</v>
      </c>
      <c r="I1269" s="7">
        <v>46085</v>
      </c>
      <c r="K1269">
        <v>15</v>
      </c>
      <c r="L1269" t="s">
        <v>40</v>
      </c>
      <c r="M1269" t="s">
        <v>1</v>
      </c>
      <c r="N1269" t="s">
        <v>41</v>
      </c>
      <c r="O1269" t="s">
        <v>87</v>
      </c>
      <c r="P1269" t="s">
        <v>2519</v>
      </c>
      <c r="Q1269">
        <v>5</v>
      </c>
      <c r="R1269">
        <v>10</v>
      </c>
      <c r="S1269">
        <v>0</v>
      </c>
      <c r="U1269">
        <v>7950000</v>
      </c>
      <c r="V1269">
        <v>2650000</v>
      </c>
      <c r="W1269">
        <v>5300000</v>
      </c>
      <c r="X1269">
        <v>0</v>
      </c>
      <c r="Y1269" t="s">
        <v>2520</v>
      </c>
    </row>
    <row r="1270" spans="1:25" x14ac:dyDescent="0.25">
      <c r="A1270">
        <v>1269</v>
      </c>
      <c r="B1270">
        <v>69694</v>
      </c>
      <c r="C1270">
        <v>0</v>
      </c>
      <c r="D1270">
        <v>0</v>
      </c>
      <c r="E1270" t="s">
        <v>1033</v>
      </c>
      <c r="F1270" t="s">
        <v>1034</v>
      </c>
      <c r="G1270">
        <v>1</v>
      </c>
      <c r="H1270" s="6">
        <v>2752722</v>
      </c>
      <c r="I1270" s="7">
        <v>46084</v>
      </c>
      <c r="K1270">
        <v>10</v>
      </c>
      <c r="L1270" t="s">
        <v>40</v>
      </c>
      <c r="M1270" t="s">
        <v>7</v>
      </c>
      <c r="N1270" t="s">
        <v>41</v>
      </c>
      <c r="O1270" t="s">
        <v>64</v>
      </c>
      <c r="P1270" t="s">
        <v>2519</v>
      </c>
      <c r="Q1270">
        <v>10</v>
      </c>
      <c r="R1270">
        <v>0</v>
      </c>
      <c r="S1270">
        <v>0</v>
      </c>
      <c r="U1270">
        <v>275272</v>
      </c>
      <c r="V1270">
        <v>275272</v>
      </c>
      <c r="W1270">
        <v>0</v>
      </c>
      <c r="X1270">
        <v>0</v>
      </c>
      <c r="Y1270" t="s">
        <v>44</v>
      </c>
    </row>
    <row r="1271" spans="1:25" x14ac:dyDescent="0.25">
      <c r="A1271">
        <v>1270</v>
      </c>
      <c r="B1271">
        <v>69691</v>
      </c>
      <c r="C1271">
        <v>0</v>
      </c>
      <c r="D1271">
        <v>0</v>
      </c>
      <c r="E1271" t="s">
        <v>1085</v>
      </c>
      <c r="F1271" t="s">
        <v>1086</v>
      </c>
      <c r="G1271">
        <v>1</v>
      </c>
      <c r="H1271" s="6">
        <v>587234</v>
      </c>
      <c r="I1271" s="7">
        <v>46084</v>
      </c>
      <c r="K1271">
        <v>6</v>
      </c>
      <c r="L1271" t="s">
        <v>40</v>
      </c>
      <c r="M1271" t="s">
        <v>5</v>
      </c>
      <c r="N1271" t="s">
        <v>41</v>
      </c>
      <c r="O1271" t="s">
        <v>47</v>
      </c>
      <c r="P1271" t="s">
        <v>2519</v>
      </c>
      <c r="Q1271">
        <v>6</v>
      </c>
      <c r="R1271">
        <v>0</v>
      </c>
      <c r="S1271">
        <v>0</v>
      </c>
      <c r="U1271">
        <v>35234</v>
      </c>
      <c r="V1271">
        <v>35234</v>
      </c>
      <c r="W1271">
        <v>0</v>
      </c>
      <c r="X1271">
        <v>0</v>
      </c>
      <c r="Y1271" t="s">
        <v>109</v>
      </c>
    </row>
    <row r="1272" spans="1:25" x14ac:dyDescent="0.25">
      <c r="A1272">
        <v>1271</v>
      </c>
      <c r="B1272">
        <v>69692</v>
      </c>
      <c r="C1272">
        <v>0</v>
      </c>
      <c r="D1272">
        <v>0</v>
      </c>
      <c r="E1272" t="s">
        <v>1085</v>
      </c>
      <c r="F1272" t="s">
        <v>1086</v>
      </c>
      <c r="G1272">
        <v>1</v>
      </c>
      <c r="H1272" s="6">
        <v>200000</v>
      </c>
      <c r="I1272" s="7">
        <v>46084</v>
      </c>
      <c r="K1272">
        <v>6</v>
      </c>
      <c r="L1272" t="s">
        <v>40</v>
      </c>
      <c r="M1272" t="s">
        <v>5</v>
      </c>
      <c r="N1272" t="s">
        <v>41</v>
      </c>
      <c r="O1272" t="s">
        <v>47</v>
      </c>
      <c r="P1272" t="s">
        <v>2519</v>
      </c>
      <c r="Q1272">
        <v>6</v>
      </c>
      <c r="R1272">
        <v>0</v>
      </c>
      <c r="S1272">
        <v>0</v>
      </c>
      <c r="U1272">
        <v>12000</v>
      </c>
      <c r="V1272">
        <v>12000</v>
      </c>
      <c r="W1272">
        <v>0</v>
      </c>
      <c r="X1272">
        <v>0</v>
      </c>
      <c r="Y1272" t="s">
        <v>109</v>
      </c>
    </row>
    <row r="1273" spans="1:25" x14ac:dyDescent="0.25">
      <c r="A1273">
        <v>1272</v>
      </c>
      <c r="B1273">
        <v>69693</v>
      </c>
      <c r="C1273">
        <v>0</v>
      </c>
      <c r="D1273">
        <v>0</v>
      </c>
      <c r="E1273" t="s">
        <v>1636</v>
      </c>
      <c r="F1273" t="s">
        <v>1637</v>
      </c>
      <c r="G1273">
        <v>1</v>
      </c>
      <c r="H1273" s="6">
        <v>20000000</v>
      </c>
      <c r="I1273" s="7">
        <v>46084</v>
      </c>
      <c r="K1273">
        <v>7</v>
      </c>
      <c r="L1273" t="s">
        <v>40</v>
      </c>
      <c r="M1273" t="s">
        <v>5</v>
      </c>
      <c r="N1273" t="s">
        <v>41</v>
      </c>
      <c r="O1273" t="s">
        <v>47</v>
      </c>
      <c r="P1273" t="s">
        <v>2519</v>
      </c>
      <c r="Q1273">
        <v>7</v>
      </c>
      <c r="R1273">
        <v>0</v>
      </c>
      <c r="S1273">
        <v>0</v>
      </c>
      <c r="U1273">
        <v>1400000</v>
      </c>
      <c r="V1273">
        <v>1400000</v>
      </c>
      <c r="W1273">
        <v>0</v>
      </c>
      <c r="X1273">
        <v>0</v>
      </c>
      <c r="Y1273" t="s">
        <v>48</v>
      </c>
    </row>
    <row r="1274" spans="1:25" x14ac:dyDescent="0.25">
      <c r="A1274">
        <v>1273</v>
      </c>
      <c r="B1274">
        <v>69688</v>
      </c>
      <c r="C1274">
        <v>0</v>
      </c>
      <c r="D1274">
        <v>0</v>
      </c>
      <c r="E1274" t="s">
        <v>2187</v>
      </c>
      <c r="F1274" t="s">
        <v>2188</v>
      </c>
      <c r="G1274">
        <v>1</v>
      </c>
      <c r="H1274" s="6">
        <v>5000000</v>
      </c>
      <c r="I1274" s="7">
        <v>46084</v>
      </c>
      <c r="K1274">
        <v>8</v>
      </c>
      <c r="L1274" t="s">
        <v>40</v>
      </c>
      <c r="M1274" t="s">
        <v>5</v>
      </c>
      <c r="N1274" t="s">
        <v>41</v>
      </c>
      <c r="O1274" t="s">
        <v>57</v>
      </c>
      <c r="P1274" t="s">
        <v>2519</v>
      </c>
      <c r="Q1274">
        <v>8</v>
      </c>
      <c r="R1274">
        <v>0</v>
      </c>
      <c r="S1274">
        <v>0</v>
      </c>
      <c r="U1274">
        <v>400000</v>
      </c>
      <c r="V1274">
        <v>400000</v>
      </c>
      <c r="W1274">
        <v>0</v>
      </c>
      <c r="X1274">
        <v>0</v>
      </c>
      <c r="Y1274" t="s">
        <v>2086</v>
      </c>
    </row>
    <row r="1275" spans="1:25" x14ac:dyDescent="0.25">
      <c r="A1275">
        <v>1274</v>
      </c>
      <c r="B1275">
        <v>69689</v>
      </c>
      <c r="C1275">
        <v>0</v>
      </c>
      <c r="D1275">
        <v>0</v>
      </c>
      <c r="E1275" t="s">
        <v>2187</v>
      </c>
      <c r="F1275" t="s">
        <v>2188</v>
      </c>
      <c r="G1275">
        <v>1</v>
      </c>
      <c r="H1275" s="6">
        <v>5000000</v>
      </c>
      <c r="I1275" s="7">
        <v>46084</v>
      </c>
      <c r="K1275">
        <v>8</v>
      </c>
      <c r="L1275" t="s">
        <v>40</v>
      </c>
      <c r="M1275" t="s">
        <v>5</v>
      </c>
      <c r="N1275" t="s">
        <v>41</v>
      </c>
      <c r="O1275" t="s">
        <v>57</v>
      </c>
      <c r="P1275" t="s">
        <v>2519</v>
      </c>
      <c r="Q1275">
        <v>8</v>
      </c>
      <c r="R1275">
        <v>0</v>
      </c>
      <c r="S1275">
        <v>0</v>
      </c>
      <c r="U1275">
        <v>400000</v>
      </c>
      <c r="V1275">
        <v>400000</v>
      </c>
      <c r="W1275">
        <v>0</v>
      </c>
      <c r="X1275">
        <v>0</v>
      </c>
      <c r="Y1275" t="s">
        <v>2086</v>
      </c>
    </row>
    <row r="1276" spans="1:25" x14ac:dyDescent="0.25">
      <c r="A1276">
        <v>1275</v>
      </c>
      <c r="B1276">
        <v>69690</v>
      </c>
      <c r="C1276">
        <v>0</v>
      </c>
      <c r="D1276">
        <v>0</v>
      </c>
      <c r="E1276" t="s">
        <v>2187</v>
      </c>
      <c r="F1276" t="s">
        <v>2188</v>
      </c>
      <c r="G1276">
        <v>1</v>
      </c>
      <c r="H1276" s="6">
        <v>5000000</v>
      </c>
      <c r="I1276" s="7">
        <v>46084</v>
      </c>
      <c r="K1276">
        <v>8</v>
      </c>
      <c r="L1276" t="s">
        <v>40</v>
      </c>
      <c r="M1276" t="s">
        <v>5</v>
      </c>
      <c r="N1276" t="s">
        <v>41</v>
      </c>
      <c r="O1276" t="s">
        <v>57</v>
      </c>
      <c r="P1276" t="s">
        <v>2519</v>
      </c>
      <c r="Q1276">
        <v>8</v>
      </c>
      <c r="R1276">
        <v>0</v>
      </c>
      <c r="S1276">
        <v>0</v>
      </c>
      <c r="U1276">
        <v>400000</v>
      </c>
      <c r="V1276">
        <v>400000</v>
      </c>
      <c r="W1276">
        <v>0</v>
      </c>
      <c r="X1276">
        <v>0</v>
      </c>
      <c r="Y1276" t="s">
        <v>2086</v>
      </c>
    </row>
    <row r="1277" spans="1:25" x14ac:dyDescent="0.25">
      <c r="A1277">
        <v>1276</v>
      </c>
      <c r="B1277">
        <v>69686</v>
      </c>
      <c r="C1277">
        <v>0</v>
      </c>
      <c r="D1277">
        <v>0</v>
      </c>
      <c r="E1277" t="s">
        <v>1856</v>
      </c>
      <c r="F1277" t="s">
        <v>1857</v>
      </c>
      <c r="G1277">
        <v>1</v>
      </c>
      <c r="H1277" s="6">
        <v>5000000</v>
      </c>
      <c r="I1277" s="7">
        <v>46084</v>
      </c>
      <c r="K1277">
        <v>15</v>
      </c>
      <c r="L1277" t="s">
        <v>40</v>
      </c>
      <c r="M1277" t="s">
        <v>5</v>
      </c>
      <c r="N1277" t="s">
        <v>41</v>
      </c>
      <c r="O1277" t="s">
        <v>47</v>
      </c>
      <c r="P1277" t="s">
        <v>2519</v>
      </c>
      <c r="Q1277">
        <v>7</v>
      </c>
      <c r="R1277">
        <v>8</v>
      </c>
      <c r="S1277">
        <v>0</v>
      </c>
      <c r="U1277">
        <v>750000</v>
      </c>
      <c r="V1277">
        <v>350000</v>
      </c>
      <c r="W1277">
        <v>400000</v>
      </c>
      <c r="X1277">
        <v>0</v>
      </c>
      <c r="Y1277" t="s">
        <v>48</v>
      </c>
    </row>
    <row r="1278" spans="1:25" x14ac:dyDescent="0.25">
      <c r="A1278">
        <v>1277</v>
      </c>
      <c r="B1278">
        <v>69687</v>
      </c>
      <c r="C1278">
        <v>0</v>
      </c>
      <c r="D1278">
        <v>0</v>
      </c>
      <c r="E1278" t="s">
        <v>1856</v>
      </c>
      <c r="F1278" t="s">
        <v>1857</v>
      </c>
      <c r="G1278">
        <v>1</v>
      </c>
      <c r="H1278" s="6">
        <v>5000000</v>
      </c>
      <c r="I1278" s="7">
        <v>46084</v>
      </c>
      <c r="K1278">
        <v>15</v>
      </c>
      <c r="L1278" t="s">
        <v>40</v>
      </c>
      <c r="M1278" t="s">
        <v>5</v>
      </c>
      <c r="N1278" t="s">
        <v>41</v>
      </c>
      <c r="O1278" t="s">
        <v>47</v>
      </c>
      <c r="P1278" t="s">
        <v>2519</v>
      </c>
      <c r="Q1278">
        <v>7</v>
      </c>
      <c r="R1278">
        <v>8</v>
      </c>
      <c r="S1278">
        <v>0</v>
      </c>
      <c r="U1278">
        <v>750000</v>
      </c>
      <c r="V1278">
        <v>350000</v>
      </c>
      <c r="W1278">
        <v>400000</v>
      </c>
      <c r="X1278">
        <v>0</v>
      </c>
      <c r="Y1278" t="s">
        <v>48</v>
      </c>
    </row>
    <row r="1279" spans="1:25" x14ac:dyDescent="0.25">
      <c r="A1279">
        <v>1278</v>
      </c>
      <c r="B1279">
        <v>69685</v>
      </c>
      <c r="C1279">
        <v>0</v>
      </c>
      <c r="D1279">
        <v>0</v>
      </c>
      <c r="E1279" t="s">
        <v>1828</v>
      </c>
      <c r="F1279" t="s">
        <v>1829</v>
      </c>
      <c r="G1279">
        <v>1</v>
      </c>
      <c r="H1279" s="6">
        <v>334000</v>
      </c>
      <c r="I1279" s="7">
        <v>46084</v>
      </c>
      <c r="K1279">
        <v>10</v>
      </c>
      <c r="L1279" t="s">
        <v>40</v>
      </c>
      <c r="M1279" t="s">
        <v>5</v>
      </c>
      <c r="N1279" t="s">
        <v>41</v>
      </c>
      <c r="O1279" t="s">
        <v>57</v>
      </c>
      <c r="P1279" t="s">
        <v>2519</v>
      </c>
      <c r="Q1279">
        <v>10</v>
      </c>
      <c r="R1279">
        <v>0</v>
      </c>
      <c r="S1279">
        <v>0</v>
      </c>
      <c r="U1279">
        <v>33400</v>
      </c>
      <c r="V1279">
        <v>33400</v>
      </c>
      <c r="W1279">
        <v>0</v>
      </c>
      <c r="X1279">
        <v>0</v>
      </c>
      <c r="Y1279" t="s">
        <v>109</v>
      </c>
    </row>
    <row r="1280" spans="1:25" x14ac:dyDescent="0.25">
      <c r="A1280">
        <v>1279</v>
      </c>
      <c r="B1280">
        <v>69679</v>
      </c>
      <c r="C1280">
        <v>0</v>
      </c>
      <c r="D1280">
        <v>0</v>
      </c>
      <c r="E1280" t="s">
        <v>1447</v>
      </c>
      <c r="F1280" t="s">
        <v>1448</v>
      </c>
      <c r="G1280">
        <v>1</v>
      </c>
      <c r="H1280" s="6">
        <v>5000000</v>
      </c>
      <c r="I1280" s="7">
        <v>46083</v>
      </c>
      <c r="K1280">
        <v>6</v>
      </c>
      <c r="L1280" t="s">
        <v>40</v>
      </c>
      <c r="M1280" t="s">
        <v>5</v>
      </c>
      <c r="N1280" t="s">
        <v>41</v>
      </c>
      <c r="O1280" t="s">
        <v>77</v>
      </c>
      <c r="P1280" t="s">
        <v>2519</v>
      </c>
      <c r="Q1280">
        <v>6</v>
      </c>
      <c r="R1280">
        <v>0</v>
      </c>
      <c r="S1280">
        <v>0</v>
      </c>
      <c r="U1280">
        <v>300000</v>
      </c>
      <c r="V1280">
        <v>300000</v>
      </c>
      <c r="W1280">
        <v>0</v>
      </c>
      <c r="X1280">
        <v>0</v>
      </c>
      <c r="Y1280" t="s">
        <v>48</v>
      </c>
    </row>
    <row r="1281" spans="1:25" x14ac:dyDescent="0.25">
      <c r="A1281">
        <v>1280</v>
      </c>
      <c r="B1281">
        <v>69680</v>
      </c>
      <c r="C1281">
        <v>0</v>
      </c>
      <c r="D1281">
        <v>0</v>
      </c>
      <c r="E1281" t="s">
        <v>1447</v>
      </c>
      <c r="F1281" t="s">
        <v>1448</v>
      </c>
      <c r="G1281">
        <v>1</v>
      </c>
      <c r="H1281" s="6">
        <v>1000000</v>
      </c>
      <c r="I1281" s="7">
        <v>46083</v>
      </c>
      <c r="K1281">
        <v>6</v>
      </c>
      <c r="L1281" t="s">
        <v>40</v>
      </c>
      <c r="M1281" t="s">
        <v>5</v>
      </c>
      <c r="N1281" t="s">
        <v>41</v>
      </c>
      <c r="O1281" t="s">
        <v>77</v>
      </c>
      <c r="P1281" t="s">
        <v>2519</v>
      </c>
      <c r="Q1281">
        <v>6</v>
      </c>
      <c r="R1281">
        <v>0</v>
      </c>
      <c r="S1281">
        <v>0</v>
      </c>
      <c r="U1281">
        <v>60000</v>
      </c>
      <c r="V1281">
        <v>60000</v>
      </c>
      <c r="W1281">
        <v>0</v>
      </c>
      <c r="X1281">
        <v>0</v>
      </c>
      <c r="Y1281" t="s">
        <v>48</v>
      </c>
    </row>
    <row r="1282" spans="1:25" x14ac:dyDescent="0.25">
      <c r="A1282">
        <v>1281</v>
      </c>
      <c r="B1282">
        <v>69677</v>
      </c>
      <c r="C1282">
        <v>0</v>
      </c>
      <c r="D1282">
        <v>0</v>
      </c>
      <c r="E1282" t="s">
        <v>1317</v>
      </c>
      <c r="F1282" t="s">
        <v>1318</v>
      </c>
      <c r="G1282">
        <v>1</v>
      </c>
      <c r="H1282" s="6">
        <v>1500000</v>
      </c>
      <c r="I1282" s="7">
        <v>46083</v>
      </c>
      <c r="K1282">
        <v>10</v>
      </c>
      <c r="L1282" t="s">
        <v>40</v>
      </c>
      <c r="M1282" t="s">
        <v>5</v>
      </c>
      <c r="N1282" t="s">
        <v>41</v>
      </c>
      <c r="O1282" t="s">
        <v>54</v>
      </c>
      <c r="P1282" t="s">
        <v>2519</v>
      </c>
      <c r="Q1282">
        <v>10</v>
      </c>
      <c r="R1282">
        <v>0</v>
      </c>
      <c r="S1282">
        <v>0</v>
      </c>
      <c r="U1282">
        <v>150000</v>
      </c>
      <c r="V1282">
        <v>150000</v>
      </c>
      <c r="W1282">
        <v>0</v>
      </c>
      <c r="X1282">
        <v>0</v>
      </c>
      <c r="Y1282" t="s">
        <v>44</v>
      </c>
    </row>
    <row r="1283" spans="1:25" x14ac:dyDescent="0.25">
      <c r="A1283">
        <v>1282</v>
      </c>
      <c r="B1283">
        <v>69678</v>
      </c>
      <c r="C1283">
        <v>0</v>
      </c>
      <c r="D1283">
        <v>0</v>
      </c>
      <c r="E1283" t="s">
        <v>743</v>
      </c>
      <c r="F1283" t="s">
        <v>744</v>
      </c>
      <c r="G1283">
        <v>1</v>
      </c>
      <c r="H1283" s="6">
        <v>1000000</v>
      </c>
      <c r="I1283" s="7">
        <v>46083</v>
      </c>
      <c r="K1283">
        <v>5</v>
      </c>
      <c r="L1283" t="s">
        <v>40</v>
      </c>
      <c r="M1283" t="s">
        <v>7</v>
      </c>
      <c r="N1283" t="s">
        <v>41</v>
      </c>
      <c r="O1283" t="s">
        <v>64</v>
      </c>
      <c r="P1283" t="s">
        <v>2519</v>
      </c>
      <c r="Q1283">
        <v>5</v>
      </c>
      <c r="R1283">
        <v>0</v>
      </c>
      <c r="S1283">
        <v>0</v>
      </c>
      <c r="U1283">
        <v>50000</v>
      </c>
      <c r="V1283">
        <v>50000</v>
      </c>
      <c r="W1283">
        <v>0</v>
      </c>
      <c r="X1283">
        <v>0</v>
      </c>
      <c r="Y1283" t="s">
        <v>94</v>
      </c>
    </row>
    <row r="1284" spans="1:25" x14ac:dyDescent="0.25">
      <c r="A1284">
        <v>1283</v>
      </c>
      <c r="B1284">
        <v>69684</v>
      </c>
      <c r="C1284">
        <v>0</v>
      </c>
      <c r="D1284">
        <v>0</v>
      </c>
      <c r="E1284" t="s">
        <v>2521</v>
      </c>
      <c r="F1284" t="s">
        <v>2522</v>
      </c>
      <c r="G1284">
        <v>1</v>
      </c>
      <c r="H1284" s="6">
        <v>4550000</v>
      </c>
      <c r="I1284" s="7">
        <v>46083</v>
      </c>
      <c r="K1284">
        <v>8</v>
      </c>
      <c r="L1284" t="s">
        <v>40</v>
      </c>
      <c r="M1284" t="s">
        <v>5</v>
      </c>
      <c r="N1284" t="s">
        <v>41</v>
      </c>
      <c r="O1284" t="s">
        <v>54</v>
      </c>
      <c r="P1284" t="s">
        <v>2519</v>
      </c>
      <c r="Q1284">
        <v>8</v>
      </c>
      <c r="R1284">
        <v>0</v>
      </c>
      <c r="S1284">
        <v>0</v>
      </c>
      <c r="U1284">
        <v>364000</v>
      </c>
      <c r="V1284">
        <v>364000</v>
      </c>
      <c r="W1284">
        <v>0</v>
      </c>
      <c r="X1284">
        <v>0</v>
      </c>
      <c r="Y1284" t="s">
        <v>2520</v>
      </c>
    </row>
    <row r="1285" spans="1:25" x14ac:dyDescent="0.25">
      <c r="A1285">
        <v>1284</v>
      </c>
      <c r="B1285">
        <v>69464</v>
      </c>
      <c r="C1285">
        <v>0</v>
      </c>
      <c r="D1285">
        <v>0</v>
      </c>
      <c r="E1285" t="s">
        <v>1642</v>
      </c>
      <c r="F1285" t="s">
        <v>1643</v>
      </c>
      <c r="G1285">
        <v>1</v>
      </c>
      <c r="H1285" s="6">
        <v>10073863</v>
      </c>
      <c r="I1285" s="7">
        <v>46080</v>
      </c>
      <c r="K1285">
        <v>7</v>
      </c>
      <c r="L1285" t="s">
        <v>40</v>
      </c>
      <c r="M1285" t="s">
        <v>5</v>
      </c>
      <c r="N1285" t="s">
        <v>41</v>
      </c>
      <c r="O1285" t="s">
        <v>47</v>
      </c>
      <c r="P1285" t="s">
        <v>2519</v>
      </c>
      <c r="Q1285">
        <v>7</v>
      </c>
      <c r="R1285">
        <v>0</v>
      </c>
      <c r="S1285">
        <v>0</v>
      </c>
      <c r="U1285">
        <v>705170</v>
      </c>
      <c r="V1285">
        <v>705170</v>
      </c>
      <c r="W1285">
        <v>0</v>
      </c>
      <c r="X1285">
        <v>0</v>
      </c>
      <c r="Y1285" t="s">
        <v>48</v>
      </c>
    </row>
    <row r="1286" spans="1:25" x14ac:dyDescent="0.25">
      <c r="A1286">
        <v>1285</v>
      </c>
      <c r="B1286">
        <v>69475</v>
      </c>
      <c r="C1286">
        <v>0</v>
      </c>
      <c r="D1286">
        <v>0</v>
      </c>
      <c r="E1286" t="s">
        <v>2523</v>
      </c>
      <c r="F1286" t="s">
        <v>2524</v>
      </c>
      <c r="G1286">
        <v>1</v>
      </c>
      <c r="H1286" s="6">
        <v>13089479</v>
      </c>
      <c r="I1286" s="7">
        <v>46080</v>
      </c>
      <c r="K1286">
        <v>15</v>
      </c>
      <c r="L1286" t="s">
        <v>40</v>
      </c>
      <c r="M1286" t="s">
        <v>5</v>
      </c>
      <c r="N1286" t="s">
        <v>41</v>
      </c>
      <c r="O1286" t="s">
        <v>54</v>
      </c>
      <c r="P1286" t="s">
        <v>2519</v>
      </c>
      <c r="Q1286">
        <v>6</v>
      </c>
      <c r="R1286">
        <v>9</v>
      </c>
      <c r="S1286">
        <v>0</v>
      </c>
      <c r="U1286">
        <v>1963422</v>
      </c>
      <c r="V1286">
        <v>785369</v>
      </c>
      <c r="W1286">
        <v>1178053</v>
      </c>
      <c r="X1286">
        <v>0</v>
      </c>
      <c r="Y1286" t="s">
        <v>2525</v>
      </c>
    </row>
    <row r="1287" spans="1:25" x14ac:dyDescent="0.25">
      <c r="A1287">
        <v>1286</v>
      </c>
      <c r="B1287">
        <v>69456</v>
      </c>
      <c r="C1287">
        <v>0</v>
      </c>
      <c r="D1287">
        <v>0</v>
      </c>
      <c r="E1287" t="s">
        <v>155</v>
      </c>
      <c r="F1287" t="s">
        <v>156</v>
      </c>
      <c r="G1287">
        <v>1</v>
      </c>
      <c r="H1287" s="6">
        <v>15000000</v>
      </c>
      <c r="I1287" s="7">
        <v>46080</v>
      </c>
      <c r="K1287">
        <v>15</v>
      </c>
      <c r="L1287" t="s">
        <v>40</v>
      </c>
      <c r="M1287" t="s">
        <v>5</v>
      </c>
      <c r="N1287" t="s">
        <v>41</v>
      </c>
      <c r="O1287" t="s">
        <v>77</v>
      </c>
      <c r="P1287" t="s">
        <v>2519</v>
      </c>
      <c r="Q1287">
        <v>5</v>
      </c>
      <c r="R1287">
        <v>10</v>
      </c>
      <c r="S1287">
        <v>0</v>
      </c>
      <c r="U1287">
        <v>2250000</v>
      </c>
      <c r="V1287">
        <v>750000</v>
      </c>
      <c r="W1287">
        <v>1500000</v>
      </c>
      <c r="X1287">
        <v>0</v>
      </c>
      <c r="Y1287" t="s">
        <v>72</v>
      </c>
    </row>
    <row r="1288" spans="1:25" x14ac:dyDescent="0.25">
      <c r="A1288">
        <v>1287</v>
      </c>
      <c r="B1288">
        <v>69474</v>
      </c>
      <c r="C1288">
        <v>0</v>
      </c>
      <c r="D1288">
        <v>0</v>
      </c>
      <c r="E1288" t="s">
        <v>1196</v>
      </c>
      <c r="F1288" t="s">
        <v>1197</v>
      </c>
      <c r="G1288">
        <v>1</v>
      </c>
      <c r="H1288" s="6">
        <v>6524732</v>
      </c>
      <c r="I1288" s="7">
        <v>46080</v>
      </c>
      <c r="K1288">
        <v>5</v>
      </c>
      <c r="L1288" t="s">
        <v>40</v>
      </c>
      <c r="M1288" t="s">
        <v>9</v>
      </c>
      <c r="N1288" t="s">
        <v>41</v>
      </c>
      <c r="O1288" t="s">
        <v>42</v>
      </c>
      <c r="P1288" t="s">
        <v>2519</v>
      </c>
      <c r="Q1288">
        <v>5</v>
      </c>
      <c r="R1288">
        <v>0</v>
      </c>
      <c r="S1288">
        <v>0</v>
      </c>
      <c r="U1288">
        <v>326237</v>
      </c>
      <c r="V1288">
        <v>326237</v>
      </c>
      <c r="W1288">
        <v>0</v>
      </c>
      <c r="X1288">
        <v>0</v>
      </c>
      <c r="Y1288" t="s">
        <v>112</v>
      </c>
    </row>
    <row r="1289" spans="1:25" x14ac:dyDescent="0.25">
      <c r="A1289">
        <v>1288</v>
      </c>
      <c r="B1289">
        <v>69457</v>
      </c>
      <c r="C1289">
        <v>0</v>
      </c>
      <c r="D1289">
        <v>0</v>
      </c>
      <c r="E1289" t="s">
        <v>209</v>
      </c>
      <c r="F1289" t="s">
        <v>210</v>
      </c>
      <c r="G1289">
        <v>1</v>
      </c>
      <c r="H1289" s="6">
        <v>20000000</v>
      </c>
      <c r="I1289" s="7">
        <v>46080</v>
      </c>
      <c r="K1289">
        <v>5</v>
      </c>
      <c r="L1289" t="s">
        <v>40</v>
      </c>
      <c r="M1289" t="s">
        <v>5</v>
      </c>
      <c r="N1289" t="s">
        <v>41</v>
      </c>
      <c r="O1289" t="s">
        <v>77</v>
      </c>
      <c r="P1289" t="s">
        <v>2519</v>
      </c>
      <c r="Q1289">
        <v>5</v>
      </c>
      <c r="R1289">
        <v>0</v>
      </c>
      <c r="S1289">
        <v>0</v>
      </c>
      <c r="U1289">
        <v>1000000</v>
      </c>
      <c r="V1289">
        <v>1000000</v>
      </c>
      <c r="W1289">
        <v>0</v>
      </c>
      <c r="X1289">
        <v>0</v>
      </c>
      <c r="Y1289" t="s">
        <v>72</v>
      </c>
    </row>
    <row r="1290" spans="1:25" x14ac:dyDescent="0.25">
      <c r="A1290">
        <v>1289</v>
      </c>
      <c r="B1290">
        <v>69455</v>
      </c>
      <c r="C1290">
        <v>0</v>
      </c>
      <c r="D1290">
        <v>0</v>
      </c>
      <c r="E1290" t="s">
        <v>1035</v>
      </c>
      <c r="F1290" t="s">
        <v>1036</v>
      </c>
      <c r="G1290">
        <v>1</v>
      </c>
      <c r="H1290" s="6">
        <v>9090000</v>
      </c>
      <c r="I1290" s="7">
        <v>46080</v>
      </c>
      <c r="K1290">
        <v>5</v>
      </c>
      <c r="L1290" t="s">
        <v>40</v>
      </c>
      <c r="M1290" t="s">
        <v>5</v>
      </c>
      <c r="N1290" t="s">
        <v>41</v>
      </c>
      <c r="O1290" t="s">
        <v>47</v>
      </c>
      <c r="P1290" t="s">
        <v>2519</v>
      </c>
      <c r="Q1290">
        <v>5</v>
      </c>
      <c r="R1290">
        <v>0</v>
      </c>
      <c r="S1290">
        <v>0</v>
      </c>
      <c r="U1290">
        <v>454500</v>
      </c>
      <c r="V1290">
        <v>454500</v>
      </c>
      <c r="W1290">
        <v>0</v>
      </c>
      <c r="X1290">
        <v>0</v>
      </c>
      <c r="Y1290" t="s">
        <v>390</v>
      </c>
    </row>
    <row r="1291" spans="1:25" x14ac:dyDescent="0.25">
      <c r="A1291">
        <v>1290</v>
      </c>
      <c r="B1291">
        <v>69468</v>
      </c>
      <c r="C1291">
        <v>0</v>
      </c>
      <c r="D1291">
        <v>0</v>
      </c>
      <c r="E1291" t="s">
        <v>1007</v>
      </c>
      <c r="F1291" t="s">
        <v>1008</v>
      </c>
      <c r="G1291">
        <v>1</v>
      </c>
      <c r="H1291" s="6">
        <v>2474747</v>
      </c>
      <c r="I1291" s="7">
        <v>46080</v>
      </c>
      <c r="K1291">
        <v>7</v>
      </c>
      <c r="L1291" t="s">
        <v>40</v>
      </c>
      <c r="M1291" t="s">
        <v>5</v>
      </c>
      <c r="N1291" t="s">
        <v>41</v>
      </c>
      <c r="O1291" t="s">
        <v>57</v>
      </c>
      <c r="P1291" t="s">
        <v>2519</v>
      </c>
      <c r="Q1291">
        <v>7</v>
      </c>
      <c r="R1291">
        <v>0</v>
      </c>
      <c r="S1291">
        <v>0</v>
      </c>
      <c r="U1291">
        <v>173232</v>
      </c>
      <c r="V1291">
        <v>173232</v>
      </c>
      <c r="W1291">
        <v>0</v>
      </c>
      <c r="X1291">
        <v>0</v>
      </c>
      <c r="Y1291" t="s">
        <v>48</v>
      </c>
    </row>
    <row r="1292" spans="1:25" x14ac:dyDescent="0.25">
      <c r="A1292">
        <v>1291</v>
      </c>
      <c r="B1292">
        <v>69476</v>
      </c>
      <c r="C1292">
        <v>0</v>
      </c>
      <c r="D1292">
        <v>0</v>
      </c>
      <c r="E1292" t="s">
        <v>2193</v>
      </c>
      <c r="F1292" t="s">
        <v>2194</v>
      </c>
      <c r="G1292">
        <v>1</v>
      </c>
      <c r="H1292" s="6">
        <v>1463822</v>
      </c>
      <c r="I1292" s="7">
        <v>46080</v>
      </c>
      <c r="K1292" t="s">
        <v>2195</v>
      </c>
      <c r="L1292" t="s">
        <v>40</v>
      </c>
      <c r="M1292" t="s">
        <v>5</v>
      </c>
      <c r="N1292" t="s">
        <v>41</v>
      </c>
      <c r="O1292" t="s">
        <v>57</v>
      </c>
      <c r="P1292" t="s">
        <v>2519</v>
      </c>
      <c r="Q1292">
        <v>3.7</v>
      </c>
      <c r="R1292">
        <v>9.9</v>
      </c>
      <c r="S1292">
        <v>0</v>
      </c>
      <c r="U1292">
        <v>199080</v>
      </c>
      <c r="V1292">
        <v>54161</v>
      </c>
      <c r="W1292">
        <v>144918</v>
      </c>
      <c r="X1292">
        <v>0</v>
      </c>
      <c r="Y1292" t="s">
        <v>48</v>
      </c>
    </row>
    <row r="1293" spans="1:25" x14ac:dyDescent="0.25">
      <c r="A1293">
        <v>1292</v>
      </c>
      <c r="B1293">
        <v>69477</v>
      </c>
      <c r="C1293">
        <v>0</v>
      </c>
      <c r="D1293">
        <v>0</v>
      </c>
      <c r="E1293" t="s">
        <v>1216</v>
      </c>
      <c r="F1293" t="s">
        <v>1217</v>
      </c>
      <c r="G1293">
        <v>1</v>
      </c>
      <c r="H1293" s="6">
        <v>1608193</v>
      </c>
      <c r="I1293" s="7">
        <v>46080</v>
      </c>
      <c r="K1293">
        <v>5</v>
      </c>
      <c r="L1293" t="s">
        <v>40</v>
      </c>
      <c r="M1293" t="s">
        <v>9</v>
      </c>
      <c r="N1293" t="s">
        <v>41</v>
      </c>
      <c r="O1293" t="s">
        <v>42</v>
      </c>
      <c r="P1293" t="s">
        <v>2519</v>
      </c>
      <c r="Q1293">
        <v>5</v>
      </c>
      <c r="R1293">
        <v>0</v>
      </c>
      <c r="S1293">
        <v>0</v>
      </c>
      <c r="U1293">
        <v>80410</v>
      </c>
      <c r="V1293">
        <v>80410</v>
      </c>
      <c r="W1293">
        <v>0</v>
      </c>
      <c r="X1293">
        <v>0</v>
      </c>
      <c r="Y1293" t="s">
        <v>112</v>
      </c>
    </row>
    <row r="1294" spans="1:25" x14ac:dyDescent="0.25">
      <c r="A1294">
        <v>1293</v>
      </c>
      <c r="B1294">
        <v>69470</v>
      </c>
      <c r="C1294">
        <v>0</v>
      </c>
      <c r="D1294">
        <v>0</v>
      </c>
      <c r="E1294" t="s">
        <v>1188</v>
      </c>
      <c r="F1294" t="s">
        <v>1189</v>
      </c>
      <c r="G1294">
        <v>1</v>
      </c>
      <c r="H1294" s="6">
        <v>1452309</v>
      </c>
      <c r="I1294" s="7">
        <v>46080</v>
      </c>
      <c r="K1294">
        <v>5</v>
      </c>
      <c r="L1294" t="s">
        <v>40</v>
      </c>
      <c r="M1294" t="s">
        <v>9</v>
      </c>
      <c r="N1294" t="s">
        <v>41</v>
      </c>
      <c r="O1294" t="s">
        <v>42</v>
      </c>
      <c r="P1294" t="s">
        <v>2519</v>
      </c>
      <c r="Q1294">
        <v>5</v>
      </c>
      <c r="R1294">
        <v>0</v>
      </c>
      <c r="S1294">
        <v>0</v>
      </c>
      <c r="U1294">
        <v>72615</v>
      </c>
      <c r="V1294">
        <v>72615</v>
      </c>
      <c r="W1294">
        <v>0</v>
      </c>
      <c r="X1294">
        <v>0</v>
      </c>
      <c r="Y1294" t="s">
        <v>44</v>
      </c>
    </row>
    <row r="1295" spans="1:25" x14ac:dyDescent="0.25">
      <c r="A1295">
        <v>1294</v>
      </c>
      <c r="B1295">
        <v>69471</v>
      </c>
      <c r="C1295">
        <v>0</v>
      </c>
      <c r="D1295">
        <v>0</v>
      </c>
      <c r="E1295" t="s">
        <v>1190</v>
      </c>
      <c r="F1295" t="s">
        <v>1191</v>
      </c>
      <c r="G1295">
        <v>1</v>
      </c>
      <c r="H1295" s="6">
        <v>260693</v>
      </c>
      <c r="I1295" s="7">
        <v>46080</v>
      </c>
      <c r="K1295">
        <v>5</v>
      </c>
      <c r="L1295" t="s">
        <v>40</v>
      </c>
      <c r="M1295" t="s">
        <v>9</v>
      </c>
      <c r="N1295" t="s">
        <v>41</v>
      </c>
      <c r="O1295" t="s">
        <v>42</v>
      </c>
      <c r="P1295" t="s">
        <v>2519</v>
      </c>
      <c r="Q1295">
        <v>5</v>
      </c>
      <c r="R1295">
        <v>0</v>
      </c>
      <c r="S1295">
        <v>0</v>
      </c>
      <c r="U1295">
        <v>13035</v>
      </c>
      <c r="V1295">
        <v>13035</v>
      </c>
      <c r="W1295">
        <v>0</v>
      </c>
      <c r="X1295">
        <v>0</v>
      </c>
      <c r="Y1295" t="s">
        <v>44</v>
      </c>
    </row>
    <row r="1296" spans="1:25" x14ac:dyDescent="0.25">
      <c r="A1296">
        <v>1295</v>
      </c>
      <c r="B1296">
        <v>69461</v>
      </c>
      <c r="C1296">
        <v>0</v>
      </c>
      <c r="D1296">
        <v>0</v>
      </c>
      <c r="E1296" t="s">
        <v>1376</v>
      </c>
      <c r="F1296" t="s">
        <v>1377</v>
      </c>
      <c r="G1296">
        <v>1</v>
      </c>
      <c r="H1296" s="6">
        <v>6478723</v>
      </c>
      <c r="I1296" s="7">
        <v>46080</v>
      </c>
      <c r="K1296" t="s">
        <v>1371</v>
      </c>
      <c r="L1296" t="s">
        <v>40</v>
      </c>
      <c r="M1296" t="s">
        <v>5</v>
      </c>
      <c r="N1296" t="s">
        <v>41</v>
      </c>
      <c r="O1296" t="s">
        <v>77</v>
      </c>
      <c r="P1296" t="s">
        <v>2519</v>
      </c>
      <c r="Q1296">
        <v>6</v>
      </c>
      <c r="R1296">
        <v>3.4</v>
      </c>
      <c r="S1296">
        <v>0</v>
      </c>
      <c r="U1296">
        <v>609000</v>
      </c>
      <c r="V1296">
        <v>388723</v>
      </c>
      <c r="W1296">
        <v>220277</v>
      </c>
      <c r="X1296">
        <v>0</v>
      </c>
      <c r="Y1296" t="s">
        <v>48</v>
      </c>
    </row>
    <row r="1297" spans="1:25" x14ac:dyDescent="0.25">
      <c r="A1297">
        <v>1296</v>
      </c>
      <c r="B1297">
        <v>69466</v>
      </c>
      <c r="C1297">
        <v>0</v>
      </c>
      <c r="D1297">
        <v>0</v>
      </c>
      <c r="E1297" t="s">
        <v>1638</v>
      </c>
      <c r="F1297" t="s">
        <v>1639</v>
      </c>
      <c r="G1297">
        <v>1</v>
      </c>
      <c r="H1297" s="6">
        <v>350052</v>
      </c>
      <c r="I1297" s="7">
        <v>46080</v>
      </c>
      <c r="K1297">
        <v>7</v>
      </c>
      <c r="L1297" t="s">
        <v>40</v>
      </c>
      <c r="M1297" t="s">
        <v>5</v>
      </c>
      <c r="N1297" t="s">
        <v>41</v>
      </c>
      <c r="O1297" t="s">
        <v>47</v>
      </c>
      <c r="P1297" t="s">
        <v>2519</v>
      </c>
      <c r="Q1297">
        <v>7</v>
      </c>
      <c r="R1297">
        <v>0</v>
      </c>
      <c r="S1297">
        <v>0</v>
      </c>
      <c r="U1297">
        <v>24504</v>
      </c>
      <c r="V1297">
        <v>24504</v>
      </c>
      <c r="W1297">
        <v>0</v>
      </c>
      <c r="X1297">
        <v>0</v>
      </c>
      <c r="Y1297" t="s">
        <v>48</v>
      </c>
    </row>
    <row r="1298" spans="1:25" x14ac:dyDescent="0.25">
      <c r="A1298">
        <v>1297</v>
      </c>
      <c r="B1298">
        <v>69467</v>
      </c>
      <c r="C1298">
        <v>0</v>
      </c>
      <c r="D1298">
        <v>0</v>
      </c>
      <c r="E1298" t="s">
        <v>110</v>
      </c>
      <c r="F1298" t="s">
        <v>111</v>
      </c>
      <c r="G1298">
        <v>1</v>
      </c>
      <c r="H1298" s="6">
        <v>4286669</v>
      </c>
      <c r="I1298" s="7">
        <v>46080</v>
      </c>
      <c r="K1298">
        <v>15</v>
      </c>
      <c r="L1298" t="s">
        <v>40</v>
      </c>
      <c r="M1298" t="s">
        <v>5</v>
      </c>
      <c r="N1298" t="s">
        <v>41</v>
      </c>
      <c r="O1298" t="s">
        <v>47</v>
      </c>
      <c r="P1298" t="s">
        <v>2519</v>
      </c>
      <c r="Q1298">
        <v>8</v>
      </c>
      <c r="R1298">
        <v>7</v>
      </c>
      <c r="S1298">
        <v>0</v>
      </c>
      <c r="U1298">
        <v>643000</v>
      </c>
      <c r="V1298">
        <v>342934</v>
      </c>
      <c r="W1298">
        <v>300067</v>
      </c>
      <c r="X1298">
        <v>0</v>
      </c>
      <c r="Y1298" t="s">
        <v>112</v>
      </c>
    </row>
    <row r="1299" spans="1:25" x14ac:dyDescent="0.25">
      <c r="A1299">
        <v>1298</v>
      </c>
      <c r="B1299">
        <v>69472</v>
      </c>
      <c r="C1299">
        <v>0</v>
      </c>
      <c r="D1299">
        <v>0</v>
      </c>
      <c r="E1299" t="s">
        <v>2259</v>
      </c>
      <c r="F1299" t="s">
        <v>2260</v>
      </c>
      <c r="G1299">
        <v>1</v>
      </c>
      <c r="H1299" s="6">
        <v>26614</v>
      </c>
      <c r="I1299" s="7">
        <v>46080</v>
      </c>
      <c r="K1299">
        <v>5</v>
      </c>
      <c r="L1299" t="s">
        <v>40</v>
      </c>
      <c r="M1299" t="s">
        <v>9</v>
      </c>
      <c r="N1299" t="s">
        <v>41</v>
      </c>
      <c r="O1299" t="s">
        <v>42</v>
      </c>
      <c r="P1299" t="s">
        <v>2519</v>
      </c>
      <c r="Q1299">
        <v>5</v>
      </c>
      <c r="R1299">
        <v>0</v>
      </c>
      <c r="S1299">
        <v>0</v>
      </c>
      <c r="U1299">
        <v>1331</v>
      </c>
      <c r="V1299">
        <v>1331</v>
      </c>
      <c r="W1299">
        <v>0</v>
      </c>
      <c r="X1299">
        <v>0</v>
      </c>
      <c r="Y1299" t="s">
        <v>2086</v>
      </c>
    </row>
    <row r="1300" spans="1:25" x14ac:dyDescent="0.25">
      <c r="A1300">
        <v>1299</v>
      </c>
      <c r="B1300">
        <v>69473</v>
      </c>
      <c r="C1300">
        <v>0</v>
      </c>
      <c r="D1300">
        <v>0</v>
      </c>
      <c r="E1300" t="s">
        <v>1175</v>
      </c>
      <c r="F1300" t="s">
        <v>1176</v>
      </c>
      <c r="G1300">
        <v>1</v>
      </c>
      <c r="H1300" s="6">
        <v>160572</v>
      </c>
      <c r="I1300" s="7">
        <v>46080</v>
      </c>
      <c r="K1300">
        <v>5</v>
      </c>
      <c r="L1300" t="s">
        <v>40</v>
      </c>
      <c r="M1300" t="s">
        <v>9</v>
      </c>
      <c r="N1300" t="s">
        <v>41</v>
      </c>
      <c r="O1300" t="s">
        <v>42</v>
      </c>
      <c r="P1300" t="s">
        <v>2519</v>
      </c>
      <c r="Q1300">
        <v>5</v>
      </c>
      <c r="R1300">
        <v>0</v>
      </c>
      <c r="S1300">
        <v>0</v>
      </c>
      <c r="U1300">
        <v>8029</v>
      </c>
      <c r="V1300">
        <v>8029</v>
      </c>
      <c r="W1300">
        <v>0</v>
      </c>
      <c r="X1300">
        <v>0</v>
      </c>
      <c r="Y1300" t="s">
        <v>44</v>
      </c>
    </row>
    <row r="1301" spans="1:25" x14ac:dyDescent="0.25">
      <c r="A1301">
        <v>1300</v>
      </c>
      <c r="B1301">
        <v>69459</v>
      </c>
      <c r="C1301">
        <v>0</v>
      </c>
      <c r="D1301">
        <v>0</v>
      </c>
      <c r="E1301" t="s">
        <v>2428</v>
      </c>
      <c r="F1301" t="s">
        <v>2429</v>
      </c>
      <c r="G1301">
        <v>1</v>
      </c>
      <c r="H1301" s="6">
        <v>2000000</v>
      </c>
      <c r="I1301" s="7">
        <v>46080</v>
      </c>
      <c r="K1301">
        <v>7</v>
      </c>
      <c r="L1301" t="s">
        <v>40</v>
      </c>
      <c r="M1301" t="s">
        <v>5</v>
      </c>
      <c r="N1301" t="s">
        <v>41</v>
      </c>
      <c r="O1301" t="s">
        <v>77</v>
      </c>
      <c r="P1301" t="s">
        <v>2519</v>
      </c>
      <c r="Q1301">
        <v>7</v>
      </c>
      <c r="R1301">
        <v>0</v>
      </c>
      <c r="S1301">
        <v>0</v>
      </c>
      <c r="U1301">
        <v>140000</v>
      </c>
      <c r="V1301">
        <v>140000</v>
      </c>
      <c r="W1301">
        <v>0</v>
      </c>
      <c r="X1301">
        <v>0</v>
      </c>
      <c r="Y1301" t="s">
        <v>2086</v>
      </c>
    </row>
    <row r="1302" spans="1:25" x14ac:dyDescent="0.25">
      <c r="A1302">
        <v>1301</v>
      </c>
      <c r="B1302">
        <v>69492</v>
      </c>
      <c r="C1302">
        <v>0</v>
      </c>
      <c r="D1302">
        <v>0</v>
      </c>
      <c r="E1302" t="s">
        <v>393</v>
      </c>
      <c r="F1302" t="s">
        <v>2586</v>
      </c>
      <c r="G1302">
        <v>1</v>
      </c>
      <c r="H1302" s="6">
        <v>6517150</v>
      </c>
      <c r="I1302" s="7">
        <v>46080</v>
      </c>
      <c r="K1302">
        <v>8</v>
      </c>
      <c r="L1302" t="s">
        <v>40</v>
      </c>
      <c r="M1302" t="s">
        <v>5</v>
      </c>
      <c r="N1302" t="s">
        <v>41</v>
      </c>
      <c r="O1302" t="s">
        <v>57</v>
      </c>
      <c r="P1302" t="s">
        <v>2519</v>
      </c>
      <c r="Q1302">
        <v>8</v>
      </c>
      <c r="R1302">
        <v>0</v>
      </c>
      <c r="S1302">
        <v>0</v>
      </c>
      <c r="U1302">
        <v>521372</v>
      </c>
      <c r="V1302">
        <v>521372</v>
      </c>
      <c r="W1302">
        <v>0</v>
      </c>
      <c r="X1302">
        <v>0</v>
      </c>
      <c r="Y1302" t="s">
        <v>44</v>
      </c>
    </row>
    <row r="1303" spans="1:25" x14ac:dyDescent="0.25">
      <c r="A1303">
        <v>1302</v>
      </c>
      <c r="B1303">
        <v>69493</v>
      </c>
      <c r="C1303">
        <v>0</v>
      </c>
      <c r="D1303">
        <v>0</v>
      </c>
      <c r="E1303" t="s">
        <v>2196</v>
      </c>
      <c r="F1303" t="s">
        <v>2197</v>
      </c>
      <c r="G1303">
        <v>1</v>
      </c>
      <c r="H1303" s="6">
        <v>9454727</v>
      </c>
      <c r="I1303" s="7">
        <v>46080</v>
      </c>
      <c r="K1303">
        <v>8</v>
      </c>
      <c r="L1303" t="s">
        <v>40</v>
      </c>
      <c r="M1303" t="s">
        <v>5</v>
      </c>
      <c r="N1303" t="s">
        <v>41</v>
      </c>
      <c r="O1303" t="s">
        <v>57</v>
      </c>
      <c r="P1303" t="s">
        <v>2519</v>
      </c>
      <c r="Q1303">
        <v>8</v>
      </c>
      <c r="R1303">
        <v>0</v>
      </c>
      <c r="S1303">
        <v>0</v>
      </c>
      <c r="U1303">
        <v>756378</v>
      </c>
      <c r="V1303">
        <v>756378</v>
      </c>
      <c r="W1303">
        <v>0</v>
      </c>
      <c r="X1303">
        <v>0</v>
      </c>
      <c r="Y1303" t="s">
        <v>48</v>
      </c>
    </row>
    <row r="1304" spans="1:25" x14ac:dyDescent="0.25">
      <c r="A1304">
        <v>1303</v>
      </c>
      <c r="B1304">
        <v>69479</v>
      </c>
      <c r="C1304">
        <v>0</v>
      </c>
      <c r="D1304">
        <v>0</v>
      </c>
      <c r="E1304" t="s">
        <v>2323</v>
      </c>
      <c r="F1304" t="s">
        <v>2324</v>
      </c>
      <c r="G1304">
        <v>1</v>
      </c>
      <c r="H1304" s="6">
        <v>249900</v>
      </c>
      <c r="I1304" s="7">
        <v>46080</v>
      </c>
      <c r="K1304" t="s">
        <v>2195</v>
      </c>
      <c r="L1304" t="s">
        <v>40</v>
      </c>
      <c r="M1304" t="s">
        <v>5</v>
      </c>
      <c r="N1304" t="s">
        <v>41</v>
      </c>
      <c r="O1304" t="s">
        <v>57</v>
      </c>
      <c r="P1304" t="s">
        <v>2519</v>
      </c>
      <c r="Q1304">
        <v>3.7</v>
      </c>
      <c r="R1304">
        <v>9.9</v>
      </c>
      <c r="S1304">
        <v>0</v>
      </c>
      <c r="U1304">
        <v>33986</v>
      </c>
      <c r="V1304">
        <v>9246</v>
      </c>
      <c r="W1304">
        <v>24740</v>
      </c>
      <c r="X1304">
        <v>0</v>
      </c>
      <c r="Y1304" t="s">
        <v>48</v>
      </c>
    </row>
    <row r="1305" spans="1:25" x14ac:dyDescent="0.25">
      <c r="A1305">
        <v>1304</v>
      </c>
      <c r="B1305">
        <v>69462</v>
      </c>
      <c r="C1305">
        <v>0</v>
      </c>
      <c r="D1305">
        <v>0</v>
      </c>
      <c r="E1305" t="s">
        <v>1369</v>
      </c>
      <c r="F1305" t="s">
        <v>1370</v>
      </c>
      <c r="G1305">
        <v>1</v>
      </c>
      <c r="H1305" s="6">
        <v>3006714</v>
      </c>
      <c r="I1305" s="7">
        <v>46080</v>
      </c>
      <c r="K1305" t="s">
        <v>1371</v>
      </c>
      <c r="L1305" t="s">
        <v>40</v>
      </c>
      <c r="M1305" t="s">
        <v>5</v>
      </c>
      <c r="N1305" t="s">
        <v>41</v>
      </c>
      <c r="O1305" t="s">
        <v>77</v>
      </c>
      <c r="P1305" t="s">
        <v>2519</v>
      </c>
      <c r="Q1305">
        <v>6</v>
      </c>
      <c r="R1305">
        <v>3.4</v>
      </c>
      <c r="S1305">
        <v>0</v>
      </c>
      <c r="U1305">
        <v>282631</v>
      </c>
      <c r="V1305">
        <v>180403</v>
      </c>
      <c r="W1305">
        <v>102228</v>
      </c>
      <c r="X1305">
        <v>0</v>
      </c>
      <c r="Y1305" t="s">
        <v>48</v>
      </c>
    </row>
    <row r="1306" spans="1:25" x14ac:dyDescent="0.25">
      <c r="A1306">
        <v>1305</v>
      </c>
      <c r="B1306">
        <v>69478</v>
      </c>
      <c r="C1306">
        <v>0</v>
      </c>
      <c r="D1306">
        <v>0</v>
      </c>
      <c r="E1306" t="s">
        <v>2204</v>
      </c>
      <c r="F1306" t="s">
        <v>2205</v>
      </c>
      <c r="G1306">
        <v>1</v>
      </c>
      <c r="H1306" s="6">
        <v>318089</v>
      </c>
      <c r="I1306" s="7">
        <v>46080</v>
      </c>
      <c r="K1306" t="s">
        <v>2195</v>
      </c>
      <c r="L1306" t="s">
        <v>40</v>
      </c>
      <c r="M1306" t="s">
        <v>5</v>
      </c>
      <c r="N1306" t="s">
        <v>41</v>
      </c>
      <c r="O1306" t="s">
        <v>57</v>
      </c>
      <c r="P1306" t="s">
        <v>2519</v>
      </c>
      <c r="Q1306">
        <v>3.7</v>
      </c>
      <c r="R1306">
        <v>9.9</v>
      </c>
      <c r="S1306">
        <v>0</v>
      </c>
      <c r="U1306">
        <v>43260</v>
      </c>
      <c r="V1306">
        <v>11769</v>
      </c>
      <c r="W1306">
        <v>31491</v>
      </c>
      <c r="X1306">
        <v>0</v>
      </c>
      <c r="Y1306" t="s">
        <v>48</v>
      </c>
    </row>
    <row r="1307" spans="1:25" x14ac:dyDescent="0.25">
      <c r="A1307">
        <v>1306</v>
      </c>
      <c r="B1307">
        <v>69483</v>
      </c>
      <c r="C1307">
        <v>0</v>
      </c>
      <c r="D1307">
        <v>0</v>
      </c>
      <c r="E1307" t="s">
        <v>2216</v>
      </c>
      <c r="F1307" t="s">
        <v>2217</v>
      </c>
      <c r="G1307">
        <v>1</v>
      </c>
      <c r="H1307" s="6">
        <v>2353434</v>
      </c>
      <c r="I1307" s="7">
        <v>46080</v>
      </c>
      <c r="K1307" t="s">
        <v>2195</v>
      </c>
      <c r="L1307" t="s">
        <v>40</v>
      </c>
      <c r="M1307" t="s">
        <v>5</v>
      </c>
      <c r="N1307" t="s">
        <v>41</v>
      </c>
      <c r="O1307" t="s">
        <v>57</v>
      </c>
      <c r="P1307" t="s">
        <v>2519</v>
      </c>
      <c r="Q1307">
        <v>3.7</v>
      </c>
      <c r="R1307">
        <v>9.9</v>
      </c>
      <c r="S1307">
        <v>0</v>
      </c>
      <c r="U1307">
        <v>320067</v>
      </c>
      <c r="V1307">
        <v>87077</v>
      </c>
      <c r="W1307">
        <v>232990</v>
      </c>
      <c r="X1307">
        <v>0</v>
      </c>
      <c r="Y1307" t="s">
        <v>48</v>
      </c>
    </row>
    <row r="1308" spans="1:25" x14ac:dyDescent="0.25">
      <c r="A1308">
        <v>1307</v>
      </c>
      <c r="B1308">
        <v>69482</v>
      </c>
      <c r="C1308">
        <v>0</v>
      </c>
      <c r="D1308">
        <v>0</v>
      </c>
      <c r="E1308" t="s">
        <v>2214</v>
      </c>
      <c r="F1308" t="s">
        <v>2215</v>
      </c>
      <c r="G1308">
        <v>1</v>
      </c>
      <c r="H1308" s="6">
        <v>791367</v>
      </c>
      <c r="I1308" s="7">
        <v>46080</v>
      </c>
      <c r="K1308" t="s">
        <v>2195</v>
      </c>
      <c r="L1308" t="s">
        <v>40</v>
      </c>
      <c r="M1308" t="s">
        <v>5</v>
      </c>
      <c r="N1308" t="s">
        <v>41</v>
      </c>
      <c r="O1308" t="s">
        <v>57</v>
      </c>
      <c r="P1308" t="s">
        <v>2519</v>
      </c>
      <c r="Q1308">
        <v>3.7</v>
      </c>
      <c r="R1308">
        <v>9.9</v>
      </c>
      <c r="S1308">
        <v>0</v>
      </c>
      <c r="U1308">
        <v>107626</v>
      </c>
      <c r="V1308">
        <v>29281</v>
      </c>
      <c r="W1308">
        <v>78345</v>
      </c>
      <c r="X1308">
        <v>0</v>
      </c>
      <c r="Y1308" t="s">
        <v>48</v>
      </c>
    </row>
    <row r="1309" spans="1:25" x14ac:dyDescent="0.25">
      <c r="A1309">
        <v>1308</v>
      </c>
      <c r="B1309">
        <v>69481</v>
      </c>
      <c r="C1309">
        <v>0</v>
      </c>
      <c r="D1309">
        <v>0</v>
      </c>
      <c r="E1309" t="s">
        <v>1272</v>
      </c>
      <c r="F1309" t="s">
        <v>1273</v>
      </c>
      <c r="G1309">
        <v>1</v>
      </c>
      <c r="H1309" s="6">
        <v>1392428</v>
      </c>
      <c r="I1309" s="7">
        <v>46080</v>
      </c>
      <c r="K1309">
        <v>5</v>
      </c>
      <c r="L1309" t="s">
        <v>40</v>
      </c>
      <c r="M1309" t="s">
        <v>9</v>
      </c>
      <c r="N1309" t="s">
        <v>41</v>
      </c>
      <c r="O1309" t="s">
        <v>42</v>
      </c>
      <c r="P1309" t="s">
        <v>2519</v>
      </c>
      <c r="Q1309">
        <v>5</v>
      </c>
      <c r="R1309">
        <v>0</v>
      </c>
      <c r="S1309">
        <v>0</v>
      </c>
      <c r="U1309">
        <v>69621</v>
      </c>
      <c r="V1309">
        <v>69621</v>
      </c>
      <c r="W1309">
        <v>0</v>
      </c>
      <c r="X1309">
        <v>0</v>
      </c>
      <c r="Y1309" t="s">
        <v>44</v>
      </c>
    </row>
    <row r="1310" spans="1:25" x14ac:dyDescent="0.25">
      <c r="A1310">
        <v>1309</v>
      </c>
      <c r="B1310">
        <v>69480</v>
      </c>
      <c r="C1310">
        <v>0</v>
      </c>
      <c r="D1310">
        <v>0</v>
      </c>
      <c r="E1310" t="s">
        <v>2212</v>
      </c>
      <c r="F1310" t="s">
        <v>2213</v>
      </c>
      <c r="G1310">
        <v>1</v>
      </c>
      <c r="H1310" s="6">
        <v>5589224</v>
      </c>
      <c r="I1310" s="7">
        <v>46080</v>
      </c>
      <c r="K1310" t="s">
        <v>2195</v>
      </c>
      <c r="L1310" t="s">
        <v>40</v>
      </c>
      <c r="M1310" t="s">
        <v>5</v>
      </c>
      <c r="N1310" t="s">
        <v>41</v>
      </c>
      <c r="O1310" t="s">
        <v>57</v>
      </c>
      <c r="P1310" t="s">
        <v>2519</v>
      </c>
      <c r="Q1310">
        <v>3.7</v>
      </c>
      <c r="R1310">
        <v>9.9</v>
      </c>
      <c r="S1310">
        <v>0</v>
      </c>
      <c r="U1310">
        <v>760134</v>
      </c>
      <c r="V1310">
        <v>206801</v>
      </c>
      <c r="W1310">
        <v>553333</v>
      </c>
      <c r="X1310">
        <v>0</v>
      </c>
      <c r="Y1310" t="s">
        <v>48</v>
      </c>
    </row>
    <row r="1311" spans="1:25" x14ac:dyDescent="0.25">
      <c r="A1311">
        <v>1310</v>
      </c>
      <c r="B1311">
        <v>69484</v>
      </c>
      <c r="C1311">
        <v>0</v>
      </c>
      <c r="D1311">
        <v>0</v>
      </c>
      <c r="E1311" t="s">
        <v>1276</v>
      </c>
      <c r="F1311" t="s">
        <v>1277</v>
      </c>
      <c r="G1311">
        <v>1</v>
      </c>
      <c r="H1311" s="6">
        <v>4083173</v>
      </c>
      <c r="I1311" s="7">
        <v>46080</v>
      </c>
      <c r="K1311">
        <v>5</v>
      </c>
      <c r="L1311" t="s">
        <v>40</v>
      </c>
      <c r="M1311" t="s">
        <v>9</v>
      </c>
      <c r="N1311" t="s">
        <v>41</v>
      </c>
      <c r="O1311" t="s">
        <v>42</v>
      </c>
      <c r="P1311" t="s">
        <v>2519</v>
      </c>
      <c r="Q1311">
        <v>5</v>
      </c>
      <c r="R1311">
        <v>0</v>
      </c>
      <c r="S1311">
        <v>0</v>
      </c>
      <c r="U1311">
        <v>204159</v>
      </c>
      <c r="V1311">
        <v>204159</v>
      </c>
      <c r="W1311">
        <v>0</v>
      </c>
      <c r="X1311">
        <v>0</v>
      </c>
      <c r="Y1311" t="s">
        <v>44</v>
      </c>
    </row>
    <row r="1312" spans="1:25" x14ac:dyDescent="0.25">
      <c r="A1312">
        <v>1311</v>
      </c>
      <c r="B1312">
        <v>69485</v>
      </c>
      <c r="C1312">
        <v>0</v>
      </c>
      <c r="D1312">
        <v>0</v>
      </c>
      <c r="E1312" t="s">
        <v>1278</v>
      </c>
      <c r="F1312" t="s">
        <v>1279</v>
      </c>
      <c r="G1312">
        <v>1</v>
      </c>
      <c r="H1312" s="6">
        <v>1359284</v>
      </c>
      <c r="I1312" s="7">
        <v>46080</v>
      </c>
      <c r="K1312">
        <v>5</v>
      </c>
      <c r="L1312" t="s">
        <v>40</v>
      </c>
      <c r="M1312" t="s">
        <v>9</v>
      </c>
      <c r="N1312" t="s">
        <v>41</v>
      </c>
      <c r="O1312" t="s">
        <v>42</v>
      </c>
      <c r="P1312" t="s">
        <v>2519</v>
      </c>
      <c r="Q1312">
        <v>5</v>
      </c>
      <c r="R1312">
        <v>0</v>
      </c>
      <c r="S1312">
        <v>0</v>
      </c>
      <c r="U1312">
        <v>67964</v>
      </c>
      <c r="V1312">
        <v>67964</v>
      </c>
      <c r="W1312">
        <v>0</v>
      </c>
      <c r="X1312">
        <v>0</v>
      </c>
      <c r="Y1312" t="s">
        <v>44</v>
      </c>
    </row>
    <row r="1313" spans="1:25" x14ac:dyDescent="0.25">
      <c r="A1313">
        <v>1312</v>
      </c>
      <c r="B1313">
        <v>69469</v>
      </c>
      <c r="C1313">
        <v>0</v>
      </c>
      <c r="D1313">
        <v>0</v>
      </c>
      <c r="E1313" t="s">
        <v>1410</v>
      </c>
      <c r="F1313" t="s">
        <v>1411</v>
      </c>
      <c r="G1313">
        <v>1</v>
      </c>
      <c r="H1313" s="6">
        <v>2633169</v>
      </c>
      <c r="I1313" s="7">
        <v>46080</v>
      </c>
      <c r="K1313">
        <v>7</v>
      </c>
      <c r="L1313" t="s">
        <v>40</v>
      </c>
      <c r="M1313" t="s">
        <v>5</v>
      </c>
      <c r="N1313" t="s">
        <v>41</v>
      </c>
      <c r="O1313" t="s">
        <v>77</v>
      </c>
      <c r="P1313" t="s">
        <v>2519</v>
      </c>
      <c r="Q1313">
        <v>7</v>
      </c>
      <c r="R1313">
        <v>0</v>
      </c>
      <c r="S1313">
        <v>0</v>
      </c>
      <c r="U1313">
        <v>184322</v>
      </c>
      <c r="V1313">
        <v>184322</v>
      </c>
      <c r="W1313">
        <v>0</v>
      </c>
      <c r="X1313">
        <v>0</v>
      </c>
      <c r="Y1313" t="s">
        <v>437</v>
      </c>
    </row>
    <row r="1314" spans="1:25" x14ac:dyDescent="0.25">
      <c r="A1314">
        <v>1313</v>
      </c>
      <c r="B1314">
        <v>69486</v>
      </c>
      <c r="C1314">
        <v>0</v>
      </c>
      <c r="D1314">
        <v>0</v>
      </c>
      <c r="E1314" t="s">
        <v>1250</v>
      </c>
      <c r="F1314" t="s">
        <v>1251</v>
      </c>
      <c r="G1314">
        <v>1</v>
      </c>
      <c r="H1314" s="6">
        <v>2359980</v>
      </c>
      <c r="I1314" s="7">
        <v>46080</v>
      </c>
      <c r="K1314">
        <v>5</v>
      </c>
      <c r="L1314" t="s">
        <v>40</v>
      </c>
      <c r="M1314" t="s">
        <v>9</v>
      </c>
      <c r="N1314" t="s">
        <v>41</v>
      </c>
      <c r="O1314" t="s">
        <v>42</v>
      </c>
      <c r="P1314" t="s">
        <v>2519</v>
      </c>
      <c r="Q1314">
        <v>5</v>
      </c>
      <c r="R1314">
        <v>0</v>
      </c>
      <c r="S1314">
        <v>0</v>
      </c>
      <c r="U1314">
        <v>117999</v>
      </c>
      <c r="V1314">
        <v>117999</v>
      </c>
      <c r="W1314">
        <v>0</v>
      </c>
      <c r="X1314">
        <v>0</v>
      </c>
      <c r="Y1314" t="s">
        <v>44</v>
      </c>
    </row>
    <row r="1315" spans="1:25" x14ac:dyDescent="0.25">
      <c r="A1315">
        <v>1314</v>
      </c>
      <c r="B1315">
        <v>69458</v>
      </c>
      <c r="C1315">
        <v>0</v>
      </c>
      <c r="D1315">
        <v>0</v>
      </c>
      <c r="E1315" t="s">
        <v>514</v>
      </c>
      <c r="F1315" t="s">
        <v>515</v>
      </c>
      <c r="G1315">
        <v>1</v>
      </c>
      <c r="H1315" s="6">
        <v>20000000</v>
      </c>
      <c r="I1315" s="7">
        <v>46080</v>
      </c>
      <c r="K1315">
        <v>6</v>
      </c>
      <c r="L1315" t="s">
        <v>40</v>
      </c>
      <c r="M1315" t="s">
        <v>5</v>
      </c>
      <c r="N1315" t="s">
        <v>41</v>
      </c>
      <c r="O1315" t="s">
        <v>77</v>
      </c>
      <c r="P1315" t="s">
        <v>2519</v>
      </c>
      <c r="Q1315">
        <v>6</v>
      </c>
      <c r="R1315">
        <v>0</v>
      </c>
      <c r="S1315">
        <v>0</v>
      </c>
      <c r="U1315">
        <v>1200000</v>
      </c>
      <c r="V1315">
        <v>1200000</v>
      </c>
      <c r="W1315">
        <v>0</v>
      </c>
      <c r="X1315">
        <v>0</v>
      </c>
      <c r="Y1315" t="s">
        <v>48</v>
      </c>
    </row>
    <row r="1316" spans="1:25" x14ac:dyDescent="0.25">
      <c r="A1316">
        <v>1315</v>
      </c>
      <c r="B1316">
        <v>69460</v>
      </c>
      <c r="C1316">
        <v>0</v>
      </c>
      <c r="D1316">
        <v>0</v>
      </c>
      <c r="E1316" t="s">
        <v>2430</v>
      </c>
      <c r="F1316" t="s">
        <v>2431</v>
      </c>
      <c r="G1316">
        <v>1</v>
      </c>
      <c r="H1316" s="6">
        <v>1000000</v>
      </c>
      <c r="I1316" s="7">
        <v>46080</v>
      </c>
      <c r="K1316">
        <v>7</v>
      </c>
      <c r="L1316" t="s">
        <v>40</v>
      </c>
      <c r="M1316" t="s">
        <v>5</v>
      </c>
      <c r="N1316" t="s">
        <v>41</v>
      </c>
      <c r="O1316" t="s">
        <v>77</v>
      </c>
      <c r="P1316" t="s">
        <v>2519</v>
      </c>
      <c r="Q1316">
        <v>7</v>
      </c>
      <c r="R1316">
        <v>0</v>
      </c>
      <c r="S1316">
        <v>0</v>
      </c>
      <c r="U1316">
        <v>70000</v>
      </c>
      <c r="V1316">
        <v>70000</v>
      </c>
      <c r="W1316">
        <v>0</v>
      </c>
      <c r="X1316">
        <v>0</v>
      </c>
      <c r="Y1316" t="s">
        <v>2086</v>
      </c>
    </row>
    <row r="1317" spans="1:25" x14ac:dyDescent="0.25">
      <c r="A1317">
        <v>1316</v>
      </c>
      <c r="B1317">
        <v>69463</v>
      </c>
      <c r="C1317">
        <v>0</v>
      </c>
      <c r="D1317">
        <v>0</v>
      </c>
      <c r="E1317" t="s">
        <v>1652</v>
      </c>
      <c r="F1317" t="s">
        <v>1653</v>
      </c>
      <c r="G1317">
        <v>1</v>
      </c>
      <c r="H1317" s="6">
        <v>1937542</v>
      </c>
      <c r="I1317" s="7">
        <v>46080</v>
      </c>
      <c r="K1317">
        <v>7</v>
      </c>
      <c r="L1317" t="s">
        <v>40</v>
      </c>
      <c r="M1317" t="s">
        <v>5</v>
      </c>
      <c r="N1317" t="s">
        <v>41</v>
      </c>
      <c r="O1317" t="s">
        <v>47</v>
      </c>
      <c r="P1317" t="s">
        <v>2519</v>
      </c>
      <c r="Q1317">
        <v>7</v>
      </c>
      <c r="R1317">
        <v>0</v>
      </c>
      <c r="S1317">
        <v>0</v>
      </c>
      <c r="U1317">
        <v>135628</v>
      </c>
      <c r="V1317">
        <v>135628</v>
      </c>
      <c r="W1317">
        <v>0</v>
      </c>
      <c r="X1317">
        <v>0</v>
      </c>
      <c r="Y1317" t="s">
        <v>48</v>
      </c>
    </row>
    <row r="1318" spans="1:25" x14ac:dyDescent="0.25">
      <c r="A1318">
        <v>1317</v>
      </c>
      <c r="B1318">
        <v>69487</v>
      </c>
      <c r="C1318">
        <v>0</v>
      </c>
      <c r="D1318">
        <v>0</v>
      </c>
      <c r="E1318" t="s">
        <v>2218</v>
      </c>
      <c r="F1318" t="s">
        <v>2219</v>
      </c>
      <c r="G1318">
        <v>1</v>
      </c>
      <c r="H1318" s="6">
        <v>3478022</v>
      </c>
      <c r="I1318" s="7">
        <v>46080</v>
      </c>
      <c r="K1318" t="s">
        <v>2195</v>
      </c>
      <c r="L1318" t="s">
        <v>40</v>
      </c>
      <c r="M1318" t="s">
        <v>5</v>
      </c>
      <c r="N1318" t="s">
        <v>41</v>
      </c>
      <c r="O1318" t="s">
        <v>57</v>
      </c>
      <c r="P1318" t="s">
        <v>2519</v>
      </c>
      <c r="Q1318">
        <v>3.7</v>
      </c>
      <c r="R1318">
        <v>9.9</v>
      </c>
      <c r="S1318">
        <v>0</v>
      </c>
      <c r="U1318">
        <v>473011</v>
      </c>
      <c r="V1318">
        <v>128687</v>
      </c>
      <c r="W1318">
        <v>344324</v>
      </c>
      <c r="X1318">
        <v>0</v>
      </c>
      <c r="Y1318" t="s">
        <v>48</v>
      </c>
    </row>
    <row r="1319" spans="1:25" x14ac:dyDescent="0.25">
      <c r="A1319">
        <v>1318</v>
      </c>
      <c r="B1319">
        <v>69465</v>
      </c>
      <c r="C1319">
        <v>0</v>
      </c>
      <c r="D1319">
        <v>0</v>
      </c>
      <c r="E1319" t="s">
        <v>1650</v>
      </c>
      <c r="F1319" t="s">
        <v>1651</v>
      </c>
      <c r="G1319">
        <v>1</v>
      </c>
      <c r="H1319" s="6">
        <v>867422</v>
      </c>
      <c r="I1319" s="7">
        <v>46080</v>
      </c>
      <c r="K1319">
        <v>7</v>
      </c>
      <c r="L1319" t="s">
        <v>40</v>
      </c>
      <c r="M1319" t="s">
        <v>5</v>
      </c>
      <c r="N1319" t="s">
        <v>41</v>
      </c>
      <c r="O1319" t="s">
        <v>47</v>
      </c>
      <c r="P1319" t="s">
        <v>2519</v>
      </c>
      <c r="Q1319">
        <v>7</v>
      </c>
      <c r="R1319">
        <v>0</v>
      </c>
      <c r="S1319">
        <v>0</v>
      </c>
      <c r="U1319">
        <v>60720</v>
      </c>
      <c r="V1319">
        <v>60720</v>
      </c>
      <c r="W1319">
        <v>0</v>
      </c>
      <c r="X1319">
        <v>0</v>
      </c>
      <c r="Y1319" t="s">
        <v>48</v>
      </c>
    </row>
    <row r="1320" spans="1:25" x14ac:dyDescent="0.25">
      <c r="A1320">
        <v>1319</v>
      </c>
      <c r="B1320">
        <v>69491</v>
      </c>
      <c r="C1320">
        <v>0</v>
      </c>
      <c r="D1320">
        <v>0</v>
      </c>
      <c r="E1320" t="s">
        <v>1260</v>
      </c>
      <c r="F1320" t="s">
        <v>1261</v>
      </c>
      <c r="G1320">
        <v>1</v>
      </c>
      <c r="H1320" s="6">
        <v>1736440</v>
      </c>
      <c r="I1320" s="7">
        <v>46080</v>
      </c>
      <c r="K1320">
        <v>5</v>
      </c>
      <c r="L1320" t="s">
        <v>40</v>
      </c>
      <c r="M1320" t="s">
        <v>9</v>
      </c>
      <c r="N1320" t="s">
        <v>41</v>
      </c>
      <c r="O1320" t="s">
        <v>42</v>
      </c>
      <c r="P1320" t="s">
        <v>2519</v>
      </c>
      <c r="Q1320">
        <v>5</v>
      </c>
      <c r="R1320">
        <v>0</v>
      </c>
      <c r="S1320">
        <v>0</v>
      </c>
      <c r="U1320">
        <v>86822</v>
      </c>
      <c r="V1320">
        <v>86822</v>
      </c>
      <c r="W1320">
        <v>0</v>
      </c>
      <c r="X1320">
        <v>0</v>
      </c>
      <c r="Y1320" t="s">
        <v>44</v>
      </c>
    </row>
    <row r="1321" spans="1:25" x14ac:dyDescent="0.25">
      <c r="A1321">
        <v>1320</v>
      </c>
      <c r="B1321">
        <v>69489</v>
      </c>
      <c r="C1321">
        <v>0</v>
      </c>
      <c r="D1321">
        <v>0</v>
      </c>
      <c r="E1321" t="s">
        <v>1256</v>
      </c>
      <c r="F1321" t="s">
        <v>1257</v>
      </c>
      <c r="G1321">
        <v>1</v>
      </c>
      <c r="H1321" s="6">
        <v>1905271</v>
      </c>
      <c r="I1321" s="7">
        <v>46080</v>
      </c>
      <c r="K1321">
        <v>5</v>
      </c>
      <c r="L1321" t="s">
        <v>40</v>
      </c>
      <c r="M1321" t="s">
        <v>9</v>
      </c>
      <c r="N1321" t="s">
        <v>41</v>
      </c>
      <c r="O1321" t="s">
        <v>42</v>
      </c>
      <c r="P1321" t="s">
        <v>2519</v>
      </c>
      <c r="Q1321">
        <v>5</v>
      </c>
      <c r="R1321">
        <v>0</v>
      </c>
      <c r="S1321">
        <v>0</v>
      </c>
      <c r="U1321">
        <v>95264</v>
      </c>
      <c r="V1321">
        <v>95264</v>
      </c>
      <c r="W1321">
        <v>0</v>
      </c>
      <c r="X1321">
        <v>0</v>
      </c>
      <c r="Y1321" t="s">
        <v>44</v>
      </c>
    </row>
    <row r="1322" spans="1:25" x14ac:dyDescent="0.25">
      <c r="A1322">
        <v>1321</v>
      </c>
      <c r="B1322">
        <v>69490</v>
      </c>
      <c r="C1322">
        <v>0</v>
      </c>
      <c r="D1322">
        <v>0</v>
      </c>
      <c r="E1322" t="s">
        <v>1258</v>
      </c>
      <c r="F1322" t="s">
        <v>1259</v>
      </c>
      <c r="G1322">
        <v>1</v>
      </c>
      <c r="H1322" s="6">
        <v>953181</v>
      </c>
      <c r="I1322" s="7">
        <v>46080</v>
      </c>
      <c r="K1322">
        <v>5</v>
      </c>
      <c r="L1322" t="s">
        <v>40</v>
      </c>
      <c r="M1322" t="s">
        <v>9</v>
      </c>
      <c r="N1322" t="s">
        <v>41</v>
      </c>
      <c r="O1322" t="s">
        <v>42</v>
      </c>
      <c r="P1322" t="s">
        <v>2519</v>
      </c>
      <c r="Q1322">
        <v>5</v>
      </c>
      <c r="R1322">
        <v>0</v>
      </c>
      <c r="S1322">
        <v>0</v>
      </c>
      <c r="U1322">
        <v>47659</v>
      </c>
      <c r="V1322">
        <v>47659</v>
      </c>
      <c r="W1322">
        <v>0</v>
      </c>
      <c r="X1322">
        <v>0</v>
      </c>
      <c r="Y1322" t="s">
        <v>44</v>
      </c>
    </row>
    <row r="1323" spans="1:25" x14ac:dyDescent="0.25">
      <c r="A1323">
        <v>1322</v>
      </c>
      <c r="B1323">
        <v>69488</v>
      </c>
      <c r="C1323">
        <v>0</v>
      </c>
      <c r="D1323">
        <v>0</v>
      </c>
      <c r="E1323" t="s">
        <v>1254</v>
      </c>
      <c r="F1323" t="s">
        <v>1255</v>
      </c>
      <c r="G1323">
        <v>1</v>
      </c>
      <c r="H1323" s="6">
        <v>1394018</v>
      </c>
      <c r="I1323" s="7">
        <v>46080</v>
      </c>
      <c r="K1323">
        <v>5</v>
      </c>
      <c r="L1323" t="s">
        <v>40</v>
      </c>
      <c r="M1323" t="s">
        <v>9</v>
      </c>
      <c r="N1323" t="s">
        <v>41</v>
      </c>
      <c r="O1323" t="s">
        <v>42</v>
      </c>
      <c r="P1323" t="s">
        <v>2519</v>
      </c>
      <c r="Q1323">
        <v>5</v>
      </c>
      <c r="R1323">
        <v>0</v>
      </c>
      <c r="S1323">
        <v>0</v>
      </c>
      <c r="U1323">
        <v>69701</v>
      </c>
      <c r="V1323">
        <v>69701</v>
      </c>
      <c r="W1323">
        <v>0</v>
      </c>
      <c r="X1323">
        <v>0</v>
      </c>
      <c r="Y1323" t="s">
        <v>44</v>
      </c>
    </row>
    <row r="1324" spans="1:25" x14ac:dyDescent="0.25">
      <c r="A1324">
        <v>1323</v>
      </c>
      <c r="B1324">
        <v>69448</v>
      </c>
      <c r="C1324">
        <v>0</v>
      </c>
      <c r="D1324">
        <v>0</v>
      </c>
      <c r="E1324" t="s">
        <v>995</v>
      </c>
      <c r="F1324" t="s">
        <v>996</v>
      </c>
      <c r="G1324">
        <v>1</v>
      </c>
      <c r="H1324" s="6">
        <v>6000000</v>
      </c>
      <c r="I1324" s="7">
        <v>46079</v>
      </c>
      <c r="K1324">
        <v>6</v>
      </c>
      <c r="L1324" t="s">
        <v>40</v>
      </c>
      <c r="M1324" t="s">
        <v>5</v>
      </c>
      <c r="N1324" t="s">
        <v>41</v>
      </c>
      <c r="O1324" t="s">
        <v>47</v>
      </c>
      <c r="P1324" t="s">
        <v>2519</v>
      </c>
      <c r="Q1324">
        <v>6</v>
      </c>
      <c r="R1324">
        <v>0</v>
      </c>
      <c r="S1324">
        <v>0</v>
      </c>
      <c r="U1324">
        <v>360000</v>
      </c>
      <c r="V1324">
        <v>360000</v>
      </c>
      <c r="W1324">
        <v>0</v>
      </c>
      <c r="X1324">
        <v>0</v>
      </c>
      <c r="Y1324" t="s">
        <v>109</v>
      </c>
    </row>
    <row r="1325" spans="1:25" x14ac:dyDescent="0.25">
      <c r="A1325">
        <v>1324</v>
      </c>
      <c r="B1325">
        <v>69446</v>
      </c>
      <c r="C1325">
        <v>0</v>
      </c>
      <c r="D1325">
        <v>0</v>
      </c>
      <c r="E1325" t="s">
        <v>574</v>
      </c>
      <c r="F1325" t="s">
        <v>575</v>
      </c>
      <c r="G1325">
        <v>1</v>
      </c>
      <c r="H1325" s="6">
        <v>25000000</v>
      </c>
      <c r="I1325" s="7">
        <v>46079</v>
      </c>
      <c r="K1325">
        <v>6</v>
      </c>
      <c r="L1325" t="s">
        <v>40</v>
      </c>
      <c r="M1325" t="s">
        <v>5</v>
      </c>
      <c r="N1325" t="s">
        <v>41</v>
      </c>
      <c r="O1325" t="s">
        <v>77</v>
      </c>
      <c r="P1325" t="s">
        <v>2519</v>
      </c>
      <c r="Q1325">
        <v>6</v>
      </c>
      <c r="R1325">
        <v>0</v>
      </c>
      <c r="S1325">
        <v>0</v>
      </c>
      <c r="U1325">
        <v>1500000</v>
      </c>
      <c r="V1325">
        <v>1500000</v>
      </c>
      <c r="W1325">
        <v>0</v>
      </c>
      <c r="X1325">
        <v>0</v>
      </c>
      <c r="Y1325" t="s">
        <v>48</v>
      </c>
    </row>
    <row r="1326" spans="1:25" x14ac:dyDescent="0.25">
      <c r="A1326">
        <v>1325</v>
      </c>
      <c r="B1326">
        <v>69453</v>
      </c>
      <c r="C1326">
        <v>0</v>
      </c>
      <c r="D1326">
        <v>0</v>
      </c>
      <c r="E1326" t="s">
        <v>578</v>
      </c>
      <c r="F1326" t="s">
        <v>579</v>
      </c>
      <c r="G1326">
        <v>1</v>
      </c>
      <c r="H1326" s="6">
        <v>3000000</v>
      </c>
      <c r="I1326" s="7">
        <v>46079</v>
      </c>
      <c r="K1326">
        <v>8</v>
      </c>
      <c r="L1326" t="s">
        <v>40</v>
      </c>
      <c r="M1326" t="s">
        <v>9</v>
      </c>
      <c r="N1326" t="s">
        <v>41</v>
      </c>
      <c r="O1326" t="s">
        <v>42</v>
      </c>
      <c r="P1326" t="s">
        <v>2519</v>
      </c>
      <c r="Q1326">
        <v>8</v>
      </c>
      <c r="R1326">
        <v>0</v>
      </c>
      <c r="S1326">
        <v>0</v>
      </c>
      <c r="U1326">
        <v>240000</v>
      </c>
      <c r="V1326">
        <v>240000</v>
      </c>
      <c r="W1326">
        <v>0</v>
      </c>
      <c r="X1326">
        <v>0</v>
      </c>
      <c r="Y1326" t="s">
        <v>109</v>
      </c>
    </row>
    <row r="1327" spans="1:25" x14ac:dyDescent="0.25">
      <c r="A1327">
        <v>1326</v>
      </c>
      <c r="B1327">
        <v>69447</v>
      </c>
      <c r="C1327">
        <v>0</v>
      </c>
      <c r="D1327">
        <v>0</v>
      </c>
      <c r="E1327" t="s">
        <v>1011</v>
      </c>
      <c r="F1327" t="s">
        <v>1012</v>
      </c>
      <c r="G1327">
        <v>1</v>
      </c>
      <c r="H1327" s="6">
        <v>1126264</v>
      </c>
      <c r="I1327" s="7">
        <v>46079</v>
      </c>
      <c r="K1327">
        <v>12</v>
      </c>
      <c r="L1327" t="s">
        <v>40</v>
      </c>
      <c r="M1327" t="s">
        <v>5</v>
      </c>
      <c r="N1327" t="s">
        <v>41</v>
      </c>
      <c r="O1327" t="s">
        <v>77</v>
      </c>
      <c r="P1327" t="s">
        <v>2519</v>
      </c>
      <c r="Q1327">
        <v>12</v>
      </c>
      <c r="R1327">
        <v>0</v>
      </c>
      <c r="S1327">
        <v>0</v>
      </c>
      <c r="U1327">
        <v>135152</v>
      </c>
      <c r="V1327">
        <v>135152</v>
      </c>
      <c r="W1327">
        <v>0</v>
      </c>
      <c r="X1327">
        <v>0</v>
      </c>
      <c r="Y1327" t="s">
        <v>437</v>
      </c>
    </row>
    <row r="1328" spans="1:25" x14ac:dyDescent="0.25">
      <c r="A1328">
        <v>1327</v>
      </c>
      <c r="B1328">
        <v>69450</v>
      </c>
      <c r="C1328">
        <v>0</v>
      </c>
      <c r="D1328">
        <v>0</v>
      </c>
      <c r="E1328" t="s">
        <v>1486</v>
      </c>
      <c r="F1328" t="s">
        <v>1487</v>
      </c>
      <c r="G1328">
        <v>1</v>
      </c>
      <c r="H1328" s="6">
        <v>2067432</v>
      </c>
      <c r="I1328" s="7">
        <v>46079</v>
      </c>
      <c r="K1328">
        <v>7</v>
      </c>
      <c r="L1328" t="s">
        <v>40</v>
      </c>
      <c r="M1328" t="s">
        <v>5</v>
      </c>
      <c r="N1328" t="s">
        <v>41</v>
      </c>
      <c r="O1328" t="s">
        <v>47</v>
      </c>
      <c r="P1328" t="s">
        <v>2519</v>
      </c>
      <c r="Q1328">
        <v>7</v>
      </c>
      <c r="R1328">
        <v>0</v>
      </c>
      <c r="S1328">
        <v>0</v>
      </c>
      <c r="U1328">
        <v>144720</v>
      </c>
      <c r="V1328">
        <v>144720</v>
      </c>
      <c r="W1328">
        <v>0</v>
      </c>
      <c r="X1328">
        <v>0</v>
      </c>
      <c r="Y1328" t="s">
        <v>72</v>
      </c>
    </row>
    <row r="1329" spans="1:25" x14ac:dyDescent="0.25">
      <c r="A1329">
        <v>1328</v>
      </c>
      <c r="B1329">
        <v>69451</v>
      </c>
      <c r="C1329">
        <v>0</v>
      </c>
      <c r="D1329">
        <v>0</v>
      </c>
      <c r="E1329" t="s">
        <v>2535</v>
      </c>
      <c r="F1329" t="s">
        <v>2536</v>
      </c>
      <c r="G1329">
        <v>1</v>
      </c>
      <c r="H1329" s="6">
        <v>7000000</v>
      </c>
      <c r="I1329" s="7">
        <v>46079</v>
      </c>
      <c r="K1329">
        <v>15</v>
      </c>
      <c r="L1329" t="s">
        <v>40</v>
      </c>
      <c r="M1329" t="s">
        <v>5</v>
      </c>
      <c r="N1329" t="s">
        <v>41</v>
      </c>
      <c r="O1329" t="s">
        <v>47</v>
      </c>
      <c r="P1329" t="s">
        <v>2519</v>
      </c>
      <c r="Q1329">
        <v>2</v>
      </c>
      <c r="R1329">
        <v>13</v>
      </c>
      <c r="S1329">
        <v>0</v>
      </c>
      <c r="U1329">
        <v>1050000</v>
      </c>
      <c r="V1329">
        <v>140000</v>
      </c>
      <c r="W1329">
        <v>910000</v>
      </c>
      <c r="X1329">
        <v>0</v>
      </c>
      <c r="Y1329" t="s">
        <v>2520</v>
      </c>
    </row>
    <row r="1330" spans="1:25" x14ac:dyDescent="0.25">
      <c r="A1330">
        <v>1329</v>
      </c>
      <c r="B1330">
        <v>69452</v>
      </c>
      <c r="C1330">
        <v>0</v>
      </c>
      <c r="D1330">
        <v>0</v>
      </c>
      <c r="E1330" t="s">
        <v>2535</v>
      </c>
      <c r="F1330" t="s">
        <v>2536</v>
      </c>
      <c r="G1330">
        <v>1</v>
      </c>
      <c r="H1330" s="6">
        <v>4269881</v>
      </c>
      <c r="I1330" s="7">
        <v>46079</v>
      </c>
      <c r="K1330">
        <v>15</v>
      </c>
      <c r="L1330" t="s">
        <v>40</v>
      </c>
      <c r="M1330" t="s">
        <v>5</v>
      </c>
      <c r="N1330" t="s">
        <v>41</v>
      </c>
      <c r="O1330" t="s">
        <v>47</v>
      </c>
      <c r="P1330" t="s">
        <v>2519</v>
      </c>
      <c r="Q1330">
        <v>2</v>
      </c>
      <c r="R1330">
        <v>13</v>
      </c>
      <c r="S1330">
        <v>0</v>
      </c>
      <c r="U1330">
        <v>640482</v>
      </c>
      <c r="V1330">
        <v>85398</v>
      </c>
      <c r="W1330">
        <v>555085</v>
      </c>
      <c r="X1330">
        <v>0</v>
      </c>
      <c r="Y1330" t="s">
        <v>2520</v>
      </c>
    </row>
    <row r="1331" spans="1:25" x14ac:dyDescent="0.25">
      <c r="A1331">
        <v>1330</v>
      </c>
      <c r="B1331">
        <v>69449</v>
      </c>
      <c r="C1331">
        <v>0</v>
      </c>
      <c r="D1331">
        <v>0</v>
      </c>
      <c r="E1331" t="s">
        <v>1475</v>
      </c>
      <c r="F1331" t="s">
        <v>1476</v>
      </c>
      <c r="G1331">
        <v>1</v>
      </c>
      <c r="H1331" s="6">
        <v>287601</v>
      </c>
      <c r="I1331" s="7">
        <v>46079</v>
      </c>
      <c r="K1331">
        <v>7</v>
      </c>
      <c r="L1331" t="s">
        <v>40</v>
      </c>
      <c r="M1331" t="s">
        <v>5</v>
      </c>
      <c r="N1331" t="s">
        <v>41</v>
      </c>
      <c r="O1331" t="s">
        <v>47</v>
      </c>
      <c r="P1331" t="s">
        <v>2519</v>
      </c>
      <c r="Q1331">
        <v>7</v>
      </c>
      <c r="R1331">
        <v>0</v>
      </c>
      <c r="S1331">
        <v>0</v>
      </c>
      <c r="U1331">
        <v>20132</v>
      </c>
      <c r="V1331">
        <v>20132</v>
      </c>
      <c r="W1331">
        <v>0</v>
      </c>
      <c r="X1331">
        <v>0</v>
      </c>
      <c r="Y1331" t="s">
        <v>48</v>
      </c>
    </row>
    <row r="1332" spans="1:25" x14ac:dyDescent="0.25">
      <c r="A1332">
        <v>1331</v>
      </c>
      <c r="B1332">
        <v>69443</v>
      </c>
      <c r="C1332">
        <v>0</v>
      </c>
      <c r="D1332">
        <v>0</v>
      </c>
      <c r="E1332" t="s">
        <v>559</v>
      </c>
      <c r="F1332" t="s">
        <v>560</v>
      </c>
      <c r="G1332">
        <v>1</v>
      </c>
      <c r="H1332" s="6">
        <v>2000000</v>
      </c>
      <c r="I1332" s="7">
        <v>46078</v>
      </c>
      <c r="K1332">
        <v>7</v>
      </c>
      <c r="L1332" t="s">
        <v>40</v>
      </c>
      <c r="M1332" t="s">
        <v>4</v>
      </c>
      <c r="N1332" t="s">
        <v>41</v>
      </c>
      <c r="O1332" t="s">
        <v>51</v>
      </c>
      <c r="P1332" t="s">
        <v>2519</v>
      </c>
      <c r="Q1332">
        <v>7</v>
      </c>
      <c r="R1332">
        <v>0</v>
      </c>
      <c r="S1332">
        <v>0</v>
      </c>
      <c r="U1332">
        <v>140000</v>
      </c>
      <c r="V1332">
        <v>140000</v>
      </c>
      <c r="W1332">
        <v>0</v>
      </c>
      <c r="X1332">
        <v>0</v>
      </c>
      <c r="Y1332" t="s">
        <v>109</v>
      </c>
    </row>
    <row r="1333" spans="1:25" x14ac:dyDescent="0.25">
      <c r="A1333">
        <v>1332</v>
      </c>
      <c r="B1333">
        <v>69444</v>
      </c>
      <c r="C1333">
        <v>0</v>
      </c>
      <c r="D1333">
        <v>0</v>
      </c>
      <c r="E1333" t="s">
        <v>1771</v>
      </c>
      <c r="F1333" t="s">
        <v>1772</v>
      </c>
      <c r="G1333">
        <v>1</v>
      </c>
      <c r="H1333" s="6">
        <v>2000000</v>
      </c>
      <c r="I1333" s="7">
        <v>46078</v>
      </c>
      <c r="K1333">
        <v>8</v>
      </c>
      <c r="L1333" t="s">
        <v>40</v>
      </c>
      <c r="M1333" t="s">
        <v>5</v>
      </c>
      <c r="N1333" t="s">
        <v>41</v>
      </c>
      <c r="O1333" t="s">
        <v>54</v>
      </c>
      <c r="P1333" t="s">
        <v>2519</v>
      </c>
      <c r="Q1333">
        <v>8</v>
      </c>
      <c r="R1333">
        <v>0</v>
      </c>
      <c r="S1333">
        <v>0</v>
      </c>
      <c r="U1333">
        <v>160000</v>
      </c>
      <c r="V1333">
        <v>160000</v>
      </c>
      <c r="W1333">
        <v>0</v>
      </c>
      <c r="X1333">
        <v>0</v>
      </c>
      <c r="Y1333" t="s">
        <v>109</v>
      </c>
    </row>
    <row r="1334" spans="1:25" x14ac:dyDescent="0.25">
      <c r="A1334">
        <v>1333</v>
      </c>
      <c r="B1334">
        <v>69445</v>
      </c>
      <c r="C1334">
        <v>0</v>
      </c>
      <c r="D1334">
        <v>0</v>
      </c>
      <c r="E1334" t="s">
        <v>1771</v>
      </c>
      <c r="F1334" t="s">
        <v>1772</v>
      </c>
      <c r="G1334">
        <v>1</v>
      </c>
      <c r="H1334" s="6">
        <v>7000000</v>
      </c>
      <c r="I1334" s="7">
        <v>46078</v>
      </c>
      <c r="K1334">
        <v>8</v>
      </c>
      <c r="L1334" t="s">
        <v>40</v>
      </c>
      <c r="M1334" t="s">
        <v>5</v>
      </c>
      <c r="N1334" t="s">
        <v>41</v>
      </c>
      <c r="O1334" t="s">
        <v>54</v>
      </c>
      <c r="P1334" t="s">
        <v>2519</v>
      </c>
      <c r="Q1334">
        <v>8</v>
      </c>
      <c r="R1334">
        <v>0</v>
      </c>
      <c r="S1334">
        <v>0</v>
      </c>
      <c r="U1334">
        <v>560000</v>
      </c>
      <c r="V1334">
        <v>560000</v>
      </c>
      <c r="W1334">
        <v>0</v>
      </c>
      <c r="X1334">
        <v>0</v>
      </c>
      <c r="Y1334" t="s">
        <v>109</v>
      </c>
    </row>
    <row r="1335" spans="1:25" x14ac:dyDescent="0.25">
      <c r="A1335">
        <v>1334</v>
      </c>
      <c r="B1335">
        <v>69442</v>
      </c>
      <c r="C1335">
        <v>0</v>
      </c>
      <c r="D1335">
        <v>0</v>
      </c>
      <c r="E1335" t="s">
        <v>834</v>
      </c>
      <c r="F1335" t="s">
        <v>835</v>
      </c>
      <c r="G1335">
        <v>1</v>
      </c>
      <c r="H1335" s="6">
        <v>4320436</v>
      </c>
      <c r="I1335" s="7">
        <v>46078</v>
      </c>
      <c r="K1335">
        <v>15</v>
      </c>
      <c r="L1335" t="s">
        <v>40</v>
      </c>
      <c r="M1335" t="s">
        <v>5</v>
      </c>
      <c r="N1335" t="s">
        <v>41</v>
      </c>
      <c r="O1335" t="s">
        <v>57</v>
      </c>
      <c r="P1335" t="s">
        <v>2519</v>
      </c>
      <c r="Q1335">
        <v>5</v>
      </c>
      <c r="R1335">
        <v>10</v>
      </c>
      <c r="S1335">
        <v>0</v>
      </c>
      <c r="U1335">
        <v>648065</v>
      </c>
      <c r="V1335">
        <v>216022</v>
      </c>
      <c r="W1335">
        <v>432044</v>
      </c>
      <c r="X1335">
        <v>0</v>
      </c>
      <c r="Y1335" t="s">
        <v>94</v>
      </c>
    </row>
    <row r="1336" spans="1:25" x14ac:dyDescent="0.25">
      <c r="A1336">
        <v>1335</v>
      </c>
      <c r="B1336">
        <v>69438</v>
      </c>
      <c r="C1336">
        <v>0</v>
      </c>
      <c r="D1336">
        <v>0</v>
      </c>
      <c r="E1336" t="s">
        <v>1361</v>
      </c>
      <c r="F1336" t="s">
        <v>1362</v>
      </c>
      <c r="G1336">
        <v>1</v>
      </c>
      <c r="H1336" s="6">
        <v>6265937</v>
      </c>
      <c r="I1336" s="7">
        <v>46077</v>
      </c>
      <c r="K1336">
        <v>15</v>
      </c>
      <c r="L1336" t="s">
        <v>40</v>
      </c>
      <c r="M1336" t="s">
        <v>5</v>
      </c>
      <c r="N1336" t="s">
        <v>41</v>
      </c>
      <c r="O1336" t="s">
        <v>47</v>
      </c>
      <c r="P1336" t="s">
        <v>2519</v>
      </c>
      <c r="Q1336">
        <v>2</v>
      </c>
      <c r="R1336">
        <v>13</v>
      </c>
      <c r="S1336">
        <v>0</v>
      </c>
      <c r="U1336">
        <v>939891</v>
      </c>
      <c r="V1336">
        <v>125319</v>
      </c>
      <c r="W1336">
        <v>814572</v>
      </c>
      <c r="X1336">
        <v>0</v>
      </c>
      <c r="Y1336" t="s">
        <v>250</v>
      </c>
    </row>
    <row r="1337" spans="1:25" x14ac:dyDescent="0.25">
      <c r="A1337">
        <v>1336</v>
      </c>
      <c r="B1337">
        <v>69439</v>
      </c>
      <c r="C1337">
        <v>0</v>
      </c>
      <c r="D1337">
        <v>0</v>
      </c>
      <c r="E1337" t="s">
        <v>1848</v>
      </c>
      <c r="F1337" t="s">
        <v>1849</v>
      </c>
      <c r="G1337">
        <v>1</v>
      </c>
      <c r="H1337" s="6">
        <v>18806462</v>
      </c>
      <c r="I1337" s="7">
        <v>46077</v>
      </c>
      <c r="K1337">
        <v>15</v>
      </c>
      <c r="L1337" t="s">
        <v>40</v>
      </c>
      <c r="M1337" t="s">
        <v>5</v>
      </c>
      <c r="N1337" t="s">
        <v>41</v>
      </c>
      <c r="O1337" t="s">
        <v>47</v>
      </c>
      <c r="P1337" t="s">
        <v>2519</v>
      </c>
      <c r="Q1337">
        <v>2</v>
      </c>
      <c r="R1337">
        <v>13</v>
      </c>
      <c r="S1337">
        <v>0</v>
      </c>
      <c r="U1337">
        <v>2820969</v>
      </c>
      <c r="V1337">
        <v>376129</v>
      </c>
      <c r="W1337">
        <v>2444840</v>
      </c>
      <c r="X1337">
        <v>0</v>
      </c>
      <c r="Y1337" t="s">
        <v>250</v>
      </c>
    </row>
    <row r="1338" spans="1:25" x14ac:dyDescent="0.25">
      <c r="A1338">
        <v>1337</v>
      </c>
      <c r="B1338">
        <v>69436</v>
      </c>
      <c r="C1338">
        <v>0</v>
      </c>
      <c r="D1338">
        <v>0</v>
      </c>
      <c r="E1338" t="s">
        <v>1506</v>
      </c>
      <c r="F1338" t="s">
        <v>1507</v>
      </c>
      <c r="G1338">
        <v>1</v>
      </c>
      <c r="H1338" s="6">
        <v>195874</v>
      </c>
      <c r="I1338" s="7">
        <v>46077</v>
      </c>
      <c r="K1338">
        <v>8</v>
      </c>
      <c r="L1338" t="s">
        <v>40</v>
      </c>
      <c r="M1338" t="s">
        <v>7</v>
      </c>
      <c r="N1338" t="s">
        <v>41</v>
      </c>
      <c r="O1338" t="s">
        <v>64</v>
      </c>
      <c r="P1338" t="s">
        <v>2519</v>
      </c>
      <c r="Q1338">
        <v>8</v>
      </c>
      <c r="R1338">
        <v>0</v>
      </c>
      <c r="S1338">
        <v>0</v>
      </c>
      <c r="U1338">
        <v>15670</v>
      </c>
      <c r="V1338">
        <v>15670</v>
      </c>
      <c r="W1338">
        <v>0</v>
      </c>
      <c r="X1338">
        <v>0</v>
      </c>
      <c r="Y1338" t="s">
        <v>44</v>
      </c>
    </row>
    <row r="1339" spans="1:25" x14ac:dyDescent="0.25">
      <c r="A1339">
        <v>1338</v>
      </c>
      <c r="B1339">
        <v>69437</v>
      </c>
      <c r="C1339">
        <v>0</v>
      </c>
      <c r="D1339">
        <v>0</v>
      </c>
      <c r="E1339" t="s">
        <v>2020</v>
      </c>
      <c r="F1339" t="s">
        <v>2021</v>
      </c>
      <c r="G1339">
        <v>1</v>
      </c>
      <c r="H1339" s="6">
        <v>398474</v>
      </c>
      <c r="I1339" s="7">
        <v>46077</v>
      </c>
      <c r="K1339">
        <v>15</v>
      </c>
      <c r="L1339" t="s">
        <v>40</v>
      </c>
      <c r="M1339" t="s">
        <v>5</v>
      </c>
      <c r="N1339" t="s">
        <v>41</v>
      </c>
      <c r="O1339" t="s">
        <v>47</v>
      </c>
      <c r="P1339" t="s">
        <v>2519</v>
      </c>
      <c r="Q1339">
        <v>2</v>
      </c>
      <c r="R1339">
        <v>13</v>
      </c>
      <c r="S1339">
        <v>0</v>
      </c>
      <c r="U1339">
        <v>59771</v>
      </c>
      <c r="V1339">
        <v>7969</v>
      </c>
      <c r="W1339">
        <v>51802</v>
      </c>
      <c r="X1339">
        <v>0</v>
      </c>
      <c r="Y1339" t="s">
        <v>250</v>
      </c>
    </row>
    <row r="1340" spans="1:25" x14ac:dyDescent="0.25">
      <c r="A1340">
        <v>1339</v>
      </c>
      <c r="B1340">
        <v>69441</v>
      </c>
      <c r="C1340">
        <v>0</v>
      </c>
      <c r="D1340">
        <v>0</v>
      </c>
      <c r="E1340" t="s">
        <v>2424</v>
      </c>
      <c r="F1340" t="s">
        <v>2425</v>
      </c>
      <c r="G1340">
        <v>1</v>
      </c>
      <c r="H1340" s="6">
        <v>936195</v>
      </c>
      <c r="I1340" s="7">
        <v>46077</v>
      </c>
      <c r="K1340">
        <v>15</v>
      </c>
      <c r="L1340" t="s">
        <v>40</v>
      </c>
      <c r="M1340" t="s">
        <v>5</v>
      </c>
      <c r="N1340" t="s">
        <v>41</v>
      </c>
      <c r="O1340" t="s">
        <v>47</v>
      </c>
      <c r="P1340" t="s">
        <v>2519</v>
      </c>
      <c r="Q1340">
        <v>2</v>
      </c>
      <c r="R1340">
        <v>13</v>
      </c>
      <c r="S1340">
        <v>0</v>
      </c>
      <c r="U1340">
        <v>140429</v>
      </c>
      <c r="V1340">
        <v>18724</v>
      </c>
      <c r="W1340">
        <v>121705</v>
      </c>
      <c r="X1340">
        <v>0</v>
      </c>
      <c r="Y1340" t="s">
        <v>48</v>
      </c>
    </row>
    <row r="1341" spans="1:25" x14ac:dyDescent="0.25">
      <c r="A1341">
        <v>1340</v>
      </c>
      <c r="B1341">
        <v>69440</v>
      </c>
      <c r="C1341">
        <v>0</v>
      </c>
      <c r="D1341">
        <v>0</v>
      </c>
      <c r="E1341" t="s">
        <v>1357</v>
      </c>
      <c r="F1341" t="s">
        <v>1358</v>
      </c>
      <c r="G1341">
        <v>1</v>
      </c>
      <c r="H1341" s="6">
        <v>30387665</v>
      </c>
      <c r="I1341" s="7">
        <v>46077</v>
      </c>
      <c r="K1341">
        <v>15</v>
      </c>
      <c r="L1341" t="s">
        <v>40</v>
      </c>
      <c r="M1341" t="s">
        <v>5</v>
      </c>
      <c r="N1341" t="s">
        <v>41</v>
      </c>
      <c r="O1341" t="s">
        <v>47</v>
      </c>
      <c r="P1341" t="s">
        <v>2519</v>
      </c>
      <c r="Q1341">
        <v>2</v>
      </c>
      <c r="R1341">
        <v>13</v>
      </c>
      <c r="S1341">
        <v>0</v>
      </c>
      <c r="U1341">
        <v>4558150</v>
      </c>
      <c r="V1341">
        <v>607753</v>
      </c>
      <c r="W1341">
        <v>3950396</v>
      </c>
      <c r="X1341">
        <v>0</v>
      </c>
      <c r="Y1341" t="s">
        <v>250</v>
      </c>
    </row>
    <row r="1342" spans="1:25" x14ac:dyDescent="0.25">
      <c r="A1342">
        <v>1341</v>
      </c>
      <c r="B1342">
        <v>69430</v>
      </c>
      <c r="C1342">
        <v>0</v>
      </c>
      <c r="D1342">
        <v>0</v>
      </c>
      <c r="E1342" t="s">
        <v>1536</v>
      </c>
      <c r="F1342" t="s">
        <v>1537</v>
      </c>
      <c r="G1342">
        <v>1</v>
      </c>
      <c r="H1342" s="6">
        <v>5000000</v>
      </c>
      <c r="I1342" s="7">
        <v>46076</v>
      </c>
      <c r="K1342">
        <v>8</v>
      </c>
      <c r="L1342" t="s">
        <v>40</v>
      </c>
      <c r="M1342" t="s">
        <v>5</v>
      </c>
      <c r="N1342" t="s">
        <v>41</v>
      </c>
      <c r="O1342" t="s">
        <v>57</v>
      </c>
      <c r="P1342" t="s">
        <v>2519</v>
      </c>
      <c r="Q1342">
        <v>3</v>
      </c>
      <c r="R1342">
        <v>5</v>
      </c>
      <c r="S1342">
        <v>0</v>
      </c>
      <c r="U1342">
        <v>400000</v>
      </c>
      <c r="V1342">
        <v>150000</v>
      </c>
      <c r="W1342">
        <v>250000</v>
      </c>
      <c r="X1342">
        <v>0</v>
      </c>
      <c r="Y1342" t="s">
        <v>72</v>
      </c>
    </row>
    <row r="1343" spans="1:25" x14ac:dyDescent="0.25">
      <c r="A1343">
        <v>1342</v>
      </c>
      <c r="B1343">
        <v>69427</v>
      </c>
      <c r="C1343">
        <v>0</v>
      </c>
      <c r="D1343">
        <v>0</v>
      </c>
      <c r="E1343" t="s">
        <v>972</v>
      </c>
      <c r="F1343" t="s">
        <v>2623</v>
      </c>
      <c r="G1343">
        <v>1</v>
      </c>
      <c r="H1343" s="6">
        <v>946700</v>
      </c>
      <c r="I1343" s="7">
        <v>46076</v>
      </c>
      <c r="K1343">
        <v>8</v>
      </c>
      <c r="L1343" t="s">
        <v>40</v>
      </c>
      <c r="M1343" t="s">
        <v>7</v>
      </c>
      <c r="N1343" t="s">
        <v>41</v>
      </c>
      <c r="O1343" t="s">
        <v>64</v>
      </c>
      <c r="P1343" t="s">
        <v>2519</v>
      </c>
      <c r="Q1343">
        <v>8</v>
      </c>
      <c r="R1343">
        <v>0</v>
      </c>
      <c r="S1343">
        <v>0</v>
      </c>
      <c r="U1343">
        <v>75736</v>
      </c>
      <c r="V1343">
        <v>75736</v>
      </c>
      <c r="W1343">
        <v>0</v>
      </c>
      <c r="X1343">
        <v>0</v>
      </c>
      <c r="Y1343" t="s">
        <v>44</v>
      </c>
    </row>
    <row r="1344" spans="1:25" x14ac:dyDescent="0.25">
      <c r="A1344">
        <v>1343</v>
      </c>
      <c r="B1344">
        <v>69428</v>
      </c>
      <c r="C1344">
        <v>0</v>
      </c>
      <c r="D1344">
        <v>0</v>
      </c>
      <c r="E1344" t="s">
        <v>978</v>
      </c>
      <c r="F1344" t="s">
        <v>979</v>
      </c>
      <c r="G1344">
        <v>1</v>
      </c>
      <c r="H1344" s="6">
        <v>3104769</v>
      </c>
      <c r="I1344" s="7">
        <v>46076</v>
      </c>
      <c r="K1344">
        <v>8</v>
      </c>
      <c r="L1344" t="s">
        <v>40</v>
      </c>
      <c r="M1344" t="s">
        <v>7</v>
      </c>
      <c r="N1344" t="s">
        <v>41</v>
      </c>
      <c r="O1344" t="s">
        <v>64</v>
      </c>
      <c r="P1344" t="s">
        <v>2519</v>
      </c>
      <c r="Q1344">
        <v>8</v>
      </c>
      <c r="R1344">
        <v>0</v>
      </c>
      <c r="S1344">
        <v>0</v>
      </c>
      <c r="U1344">
        <v>248382</v>
      </c>
      <c r="V1344">
        <v>248382</v>
      </c>
      <c r="W1344">
        <v>0</v>
      </c>
      <c r="X1344">
        <v>0</v>
      </c>
      <c r="Y1344" t="s">
        <v>44</v>
      </c>
    </row>
    <row r="1345" spans="1:25" x14ac:dyDescent="0.25">
      <c r="A1345">
        <v>1344</v>
      </c>
      <c r="B1345">
        <v>69429</v>
      </c>
      <c r="C1345">
        <v>0</v>
      </c>
      <c r="D1345">
        <v>0</v>
      </c>
      <c r="E1345" t="s">
        <v>1755</v>
      </c>
      <c r="F1345" t="s">
        <v>1756</v>
      </c>
      <c r="G1345">
        <v>1</v>
      </c>
      <c r="H1345" s="6">
        <v>5000000</v>
      </c>
      <c r="I1345" s="7">
        <v>46076</v>
      </c>
      <c r="K1345">
        <v>10</v>
      </c>
      <c r="L1345" t="s">
        <v>40</v>
      </c>
      <c r="M1345" t="s">
        <v>5</v>
      </c>
      <c r="N1345" t="s">
        <v>41</v>
      </c>
      <c r="O1345" t="s">
        <v>77</v>
      </c>
      <c r="P1345" t="s">
        <v>2519</v>
      </c>
      <c r="Q1345">
        <v>10</v>
      </c>
      <c r="R1345">
        <v>0</v>
      </c>
      <c r="S1345">
        <v>0</v>
      </c>
      <c r="U1345">
        <v>500000</v>
      </c>
      <c r="V1345">
        <v>500000</v>
      </c>
      <c r="W1345">
        <v>0</v>
      </c>
      <c r="X1345">
        <v>0</v>
      </c>
      <c r="Y1345" t="s">
        <v>48</v>
      </c>
    </row>
    <row r="1346" spans="1:25" x14ac:dyDescent="0.25">
      <c r="A1346">
        <v>1345</v>
      </c>
      <c r="B1346">
        <v>69424</v>
      </c>
      <c r="C1346">
        <v>0</v>
      </c>
      <c r="D1346">
        <v>0</v>
      </c>
      <c r="E1346" t="s">
        <v>2526</v>
      </c>
      <c r="F1346" t="s">
        <v>2527</v>
      </c>
      <c r="G1346">
        <v>1</v>
      </c>
      <c r="H1346" s="6">
        <v>23247153</v>
      </c>
      <c r="I1346" s="7">
        <v>46073</v>
      </c>
      <c r="K1346">
        <v>15</v>
      </c>
      <c r="L1346" t="s">
        <v>40</v>
      </c>
      <c r="M1346" t="s">
        <v>5</v>
      </c>
      <c r="N1346" t="s">
        <v>41</v>
      </c>
      <c r="O1346" t="s">
        <v>54</v>
      </c>
      <c r="P1346" t="s">
        <v>2519</v>
      </c>
      <c r="Q1346">
        <v>3.7</v>
      </c>
      <c r="R1346">
        <v>11.3</v>
      </c>
      <c r="S1346">
        <v>0</v>
      </c>
      <c r="U1346">
        <v>3487073</v>
      </c>
      <c r="V1346">
        <v>860145</v>
      </c>
      <c r="W1346">
        <v>2626928</v>
      </c>
      <c r="X1346">
        <v>0</v>
      </c>
      <c r="Y1346" t="s">
        <v>48</v>
      </c>
    </row>
    <row r="1347" spans="1:25" x14ac:dyDescent="0.25">
      <c r="A1347">
        <v>1346</v>
      </c>
      <c r="B1347">
        <v>69408</v>
      </c>
      <c r="C1347">
        <v>0</v>
      </c>
      <c r="D1347">
        <v>0</v>
      </c>
      <c r="E1347" t="s">
        <v>2271</v>
      </c>
      <c r="F1347" t="s">
        <v>2272</v>
      </c>
      <c r="G1347">
        <v>1</v>
      </c>
      <c r="H1347" s="6">
        <v>882424</v>
      </c>
      <c r="I1347" s="7">
        <v>46073</v>
      </c>
      <c r="K1347">
        <v>15</v>
      </c>
      <c r="L1347" t="s">
        <v>40</v>
      </c>
      <c r="M1347" t="s">
        <v>5</v>
      </c>
      <c r="N1347" t="s">
        <v>41</v>
      </c>
      <c r="O1347" t="s">
        <v>54</v>
      </c>
      <c r="P1347" t="s">
        <v>2519</v>
      </c>
      <c r="Q1347">
        <v>4</v>
      </c>
      <c r="R1347">
        <v>11</v>
      </c>
      <c r="S1347">
        <v>0</v>
      </c>
      <c r="U1347">
        <v>132364</v>
      </c>
      <c r="V1347">
        <v>35297</v>
      </c>
      <c r="W1347">
        <v>97067</v>
      </c>
      <c r="X1347">
        <v>0</v>
      </c>
      <c r="Y1347" t="s">
        <v>109</v>
      </c>
    </row>
    <row r="1348" spans="1:25" x14ac:dyDescent="0.25">
      <c r="A1348">
        <v>1347</v>
      </c>
      <c r="B1348">
        <v>69409</v>
      </c>
      <c r="C1348">
        <v>0</v>
      </c>
      <c r="D1348">
        <v>0</v>
      </c>
      <c r="E1348" t="s">
        <v>2269</v>
      </c>
      <c r="F1348" t="s">
        <v>2270</v>
      </c>
      <c r="G1348">
        <v>1</v>
      </c>
      <c r="H1348" s="6">
        <v>178786</v>
      </c>
      <c r="I1348" s="7">
        <v>46073</v>
      </c>
      <c r="K1348">
        <v>15</v>
      </c>
      <c r="L1348" t="s">
        <v>40</v>
      </c>
      <c r="M1348" t="s">
        <v>5</v>
      </c>
      <c r="N1348" t="s">
        <v>41</v>
      </c>
      <c r="O1348" t="s">
        <v>54</v>
      </c>
      <c r="P1348" t="s">
        <v>2519</v>
      </c>
      <c r="Q1348">
        <v>4</v>
      </c>
      <c r="R1348">
        <v>11</v>
      </c>
      <c r="S1348">
        <v>0</v>
      </c>
      <c r="U1348">
        <v>26818</v>
      </c>
      <c r="V1348">
        <v>7151</v>
      </c>
      <c r="W1348">
        <v>19666</v>
      </c>
      <c r="X1348">
        <v>0</v>
      </c>
      <c r="Y1348" t="s">
        <v>109</v>
      </c>
    </row>
    <row r="1349" spans="1:25" x14ac:dyDescent="0.25">
      <c r="A1349">
        <v>1348</v>
      </c>
      <c r="B1349">
        <v>69414</v>
      </c>
      <c r="C1349">
        <v>0</v>
      </c>
      <c r="D1349">
        <v>0</v>
      </c>
      <c r="E1349" t="s">
        <v>1210</v>
      </c>
      <c r="F1349" t="s">
        <v>1211</v>
      </c>
      <c r="G1349">
        <v>1</v>
      </c>
      <c r="H1349" s="6">
        <v>3445021</v>
      </c>
      <c r="I1349" s="7">
        <v>46073</v>
      </c>
      <c r="K1349">
        <v>15</v>
      </c>
      <c r="L1349" t="s">
        <v>40</v>
      </c>
      <c r="M1349" t="s">
        <v>5</v>
      </c>
      <c r="N1349" t="s">
        <v>41</v>
      </c>
      <c r="O1349" t="s">
        <v>57</v>
      </c>
      <c r="P1349" t="s">
        <v>2519</v>
      </c>
      <c r="Q1349">
        <v>5</v>
      </c>
      <c r="R1349">
        <v>10</v>
      </c>
      <c r="S1349">
        <v>0</v>
      </c>
      <c r="U1349">
        <v>516753</v>
      </c>
      <c r="V1349">
        <v>172251</v>
      </c>
      <c r="W1349">
        <v>344502</v>
      </c>
      <c r="X1349">
        <v>0</v>
      </c>
      <c r="Y1349" t="s">
        <v>72</v>
      </c>
    </row>
    <row r="1350" spans="1:25" x14ac:dyDescent="0.25">
      <c r="A1350">
        <v>1349</v>
      </c>
      <c r="B1350">
        <v>69411</v>
      </c>
      <c r="C1350">
        <v>0</v>
      </c>
      <c r="D1350">
        <v>0</v>
      </c>
      <c r="E1350" t="s">
        <v>1648</v>
      </c>
      <c r="F1350" t="s">
        <v>1649</v>
      </c>
      <c r="G1350">
        <v>1</v>
      </c>
      <c r="H1350" s="6">
        <v>2533571</v>
      </c>
      <c r="I1350" s="7">
        <v>46073</v>
      </c>
      <c r="K1350">
        <v>15</v>
      </c>
      <c r="L1350" t="s">
        <v>40</v>
      </c>
      <c r="M1350" t="s">
        <v>5</v>
      </c>
      <c r="N1350" t="s">
        <v>41</v>
      </c>
      <c r="O1350" t="s">
        <v>54</v>
      </c>
      <c r="P1350" t="s">
        <v>2519</v>
      </c>
      <c r="Q1350">
        <v>4</v>
      </c>
      <c r="R1350">
        <v>11</v>
      </c>
      <c r="S1350">
        <v>0</v>
      </c>
      <c r="U1350">
        <v>380036</v>
      </c>
      <c r="V1350">
        <v>101343</v>
      </c>
      <c r="W1350">
        <v>278693</v>
      </c>
      <c r="X1350">
        <v>0</v>
      </c>
      <c r="Y1350" t="s">
        <v>109</v>
      </c>
    </row>
    <row r="1351" spans="1:25" x14ac:dyDescent="0.25">
      <c r="A1351">
        <v>1350</v>
      </c>
      <c r="B1351">
        <v>69410</v>
      </c>
      <c r="C1351">
        <v>0</v>
      </c>
      <c r="D1351">
        <v>0</v>
      </c>
      <c r="E1351" t="s">
        <v>2267</v>
      </c>
      <c r="F1351" t="s">
        <v>2268</v>
      </c>
      <c r="G1351">
        <v>1</v>
      </c>
      <c r="H1351" s="6">
        <v>210563</v>
      </c>
      <c r="I1351" s="7">
        <v>46073</v>
      </c>
      <c r="K1351">
        <v>15</v>
      </c>
      <c r="L1351" t="s">
        <v>40</v>
      </c>
      <c r="M1351" t="s">
        <v>5</v>
      </c>
      <c r="N1351" t="s">
        <v>41</v>
      </c>
      <c r="O1351" t="s">
        <v>54</v>
      </c>
      <c r="P1351" t="s">
        <v>2519</v>
      </c>
      <c r="Q1351">
        <v>4</v>
      </c>
      <c r="R1351">
        <v>11</v>
      </c>
      <c r="S1351">
        <v>0</v>
      </c>
      <c r="U1351">
        <v>31584</v>
      </c>
      <c r="V1351">
        <v>8423</v>
      </c>
      <c r="W1351">
        <v>23162</v>
      </c>
      <c r="X1351">
        <v>0</v>
      </c>
      <c r="Y1351" t="s">
        <v>48</v>
      </c>
    </row>
    <row r="1352" spans="1:25" x14ac:dyDescent="0.25">
      <c r="A1352">
        <v>1351</v>
      </c>
      <c r="B1352">
        <v>69407</v>
      </c>
      <c r="C1352">
        <v>0</v>
      </c>
      <c r="D1352">
        <v>0</v>
      </c>
      <c r="E1352" t="s">
        <v>1646</v>
      </c>
      <c r="F1352" t="s">
        <v>1647</v>
      </c>
      <c r="G1352">
        <v>1</v>
      </c>
      <c r="H1352" s="6">
        <v>989999</v>
      </c>
      <c r="I1352" s="7">
        <v>46073</v>
      </c>
      <c r="K1352">
        <v>15</v>
      </c>
      <c r="L1352" t="s">
        <v>40</v>
      </c>
      <c r="M1352" t="s">
        <v>5</v>
      </c>
      <c r="N1352" t="s">
        <v>41</v>
      </c>
      <c r="O1352" t="s">
        <v>54</v>
      </c>
      <c r="P1352" t="s">
        <v>2519</v>
      </c>
      <c r="Q1352">
        <v>4</v>
      </c>
      <c r="R1352">
        <v>11</v>
      </c>
      <c r="S1352">
        <v>0</v>
      </c>
      <c r="U1352">
        <v>148500</v>
      </c>
      <c r="V1352">
        <v>39600</v>
      </c>
      <c r="W1352">
        <v>108900</v>
      </c>
      <c r="X1352">
        <v>0</v>
      </c>
      <c r="Y1352" t="s">
        <v>109</v>
      </c>
    </row>
    <row r="1353" spans="1:25" x14ac:dyDescent="0.25">
      <c r="A1353">
        <v>1352</v>
      </c>
      <c r="B1353">
        <v>69423</v>
      </c>
      <c r="C1353">
        <v>0</v>
      </c>
      <c r="D1353">
        <v>0</v>
      </c>
      <c r="E1353" t="s">
        <v>1232</v>
      </c>
      <c r="F1353" t="s">
        <v>1233</v>
      </c>
      <c r="G1353">
        <v>1</v>
      </c>
      <c r="H1353" s="6">
        <v>109588702</v>
      </c>
      <c r="I1353" s="7">
        <v>46073</v>
      </c>
      <c r="K1353">
        <v>15</v>
      </c>
      <c r="L1353" t="s">
        <v>40</v>
      </c>
      <c r="M1353" t="s">
        <v>5</v>
      </c>
      <c r="N1353" t="s">
        <v>41</v>
      </c>
      <c r="O1353" t="s">
        <v>54</v>
      </c>
      <c r="P1353" t="s">
        <v>2519</v>
      </c>
      <c r="Q1353">
        <v>3.7</v>
      </c>
      <c r="R1353">
        <v>11.3</v>
      </c>
      <c r="S1353">
        <v>0</v>
      </c>
      <c r="U1353">
        <v>16438305</v>
      </c>
      <c r="V1353">
        <v>4054782</v>
      </c>
      <c r="W1353">
        <v>12383523</v>
      </c>
      <c r="X1353">
        <v>0</v>
      </c>
      <c r="Y1353" t="s">
        <v>67</v>
      </c>
    </row>
    <row r="1354" spans="1:25" x14ac:dyDescent="0.25">
      <c r="A1354">
        <v>1353</v>
      </c>
      <c r="B1354">
        <v>69426</v>
      </c>
      <c r="C1354">
        <v>0</v>
      </c>
      <c r="D1354">
        <v>0</v>
      </c>
      <c r="E1354" t="s">
        <v>279</v>
      </c>
      <c r="F1354" t="s">
        <v>280</v>
      </c>
      <c r="G1354">
        <v>1</v>
      </c>
      <c r="H1354" s="6">
        <v>14285077</v>
      </c>
      <c r="I1354" s="7">
        <v>46073</v>
      </c>
      <c r="K1354" t="s">
        <v>80</v>
      </c>
      <c r="L1354" t="s">
        <v>40</v>
      </c>
      <c r="M1354" t="s">
        <v>5</v>
      </c>
      <c r="N1354" t="s">
        <v>41</v>
      </c>
      <c r="O1354" t="s">
        <v>57</v>
      </c>
      <c r="P1354" t="s">
        <v>2519</v>
      </c>
      <c r="Q1354">
        <v>6.8</v>
      </c>
      <c r="R1354">
        <v>0</v>
      </c>
      <c r="S1354">
        <v>0</v>
      </c>
      <c r="U1354">
        <v>971385</v>
      </c>
      <c r="V1354">
        <v>971385</v>
      </c>
      <c r="W1354">
        <v>0</v>
      </c>
      <c r="X1354">
        <v>0</v>
      </c>
      <c r="Y1354" t="s">
        <v>81</v>
      </c>
    </row>
    <row r="1355" spans="1:25" x14ac:dyDescent="0.25">
      <c r="A1355">
        <v>1354</v>
      </c>
      <c r="B1355">
        <v>69416</v>
      </c>
      <c r="C1355">
        <v>0</v>
      </c>
      <c r="D1355">
        <v>0</v>
      </c>
      <c r="E1355" t="s">
        <v>199</v>
      </c>
      <c r="F1355" t="s">
        <v>200</v>
      </c>
      <c r="G1355">
        <v>1</v>
      </c>
      <c r="H1355" s="6">
        <v>27846184</v>
      </c>
      <c r="I1355" s="7">
        <v>46073</v>
      </c>
      <c r="K1355">
        <v>15</v>
      </c>
      <c r="L1355" t="s">
        <v>40</v>
      </c>
      <c r="M1355" t="s">
        <v>5</v>
      </c>
      <c r="N1355" t="s">
        <v>41</v>
      </c>
      <c r="O1355" t="s">
        <v>77</v>
      </c>
      <c r="P1355" t="s">
        <v>2519</v>
      </c>
      <c r="Q1355">
        <v>6</v>
      </c>
      <c r="R1355">
        <v>9</v>
      </c>
      <c r="S1355">
        <v>0</v>
      </c>
      <c r="U1355">
        <v>4176928</v>
      </c>
      <c r="V1355">
        <v>1670771</v>
      </c>
      <c r="W1355">
        <v>2506157</v>
      </c>
      <c r="X1355">
        <v>0</v>
      </c>
      <c r="Y1355" t="s">
        <v>94</v>
      </c>
    </row>
    <row r="1356" spans="1:25" x14ac:dyDescent="0.25">
      <c r="A1356">
        <v>1355</v>
      </c>
      <c r="B1356">
        <v>69425</v>
      </c>
      <c r="C1356">
        <v>0</v>
      </c>
      <c r="D1356">
        <v>0</v>
      </c>
      <c r="E1356" t="s">
        <v>2114</v>
      </c>
      <c r="F1356" t="s">
        <v>2115</v>
      </c>
      <c r="G1356">
        <v>1</v>
      </c>
      <c r="H1356" s="6">
        <v>263059</v>
      </c>
      <c r="I1356" s="7">
        <v>46073</v>
      </c>
      <c r="K1356" t="s">
        <v>80</v>
      </c>
      <c r="L1356" t="s">
        <v>40</v>
      </c>
      <c r="M1356" t="s">
        <v>5</v>
      </c>
      <c r="N1356" t="s">
        <v>41</v>
      </c>
      <c r="O1356" t="s">
        <v>57</v>
      </c>
      <c r="P1356" t="s">
        <v>2519</v>
      </c>
      <c r="Q1356">
        <v>6.8</v>
      </c>
      <c r="R1356">
        <v>0</v>
      </c>
      <c r="S1356">
        <v>0</v>
      </c>
      <c r="U1356">
        <v>17888</v>
      </c>
      <c r="V1356">
        <v>17888</v>
      </c>
      <c r="W1356">
        <v>0</v>
      </c>
      <c r="X1356">
        <v>0</v>
      </c>
      <c r="Y1356" t="s">
        <v>81</v>
      </c>
    </row>
    <row r="1357" spans="1:25" x14ac:dyDescent="0.25">
      <c r="A1357">
        <v>1356</v>
      </c>
      <c r="B1357">
        <v>69412</v>
      </c>
      <c r="C1357">
        <v>0</v>
      </c>
      <c r="D1357">
        <v>0</v>
      </c>
      <c r="E1357" t="s">
        <v>1644</v>
      </c>
      <c r="F1357" t="s">
        <v>1645</v>
      </c>
      <c r="G1357">
        <v>1</v>
      </c>
      <c r="H1357" s="6">
        <v>22083346</v>
      </c>
      <c r="I1357" s="7">
        <v>46073</v>
      </c>
      <c r="K1357">
        <v>15</v>
      </c>
      <c r="L1357" t="s">
        <v>40</v>
      </c>
      <c r="M1357" t="s">
        <v>5</v>
      </c>
      <c r="N1357" t="s">
        <v>41</v>
      </c>
      <c r="O1357" t="s">
        <v>54</v>
      </c>
      <c r="P1357" t="s">
        <v>2519</v>
      </c>
      <c r="Q1357">
        <v>4</v>
      </c>
      <c r="R1357">
        <v>11</v>
      </c>
      <c r="S1357">
        <v>0</v>
      </c>
      <c r="U1357">
        <v>3312502</v>
      </c>
      <c r="V1357">
        <v>883334</v>
      </c>
      <c r="W1357">
        <v>2429168</v>
      </c>
      <c r="X1357">
        <v>0</v>
      </c>
      <c r="Y1357" t="s">
        <v>48</v>
      </c>
    </row>
    <row r="1358" spans="1:25" x14ac:dyDescent="0.25">
      <c r="A1358">
        <v>1357</v>
      </c>
      <c r="B1358">
        <v>69422</v>
      </c>
      <c r="C1358">
        <v>0</v>
      </c>
      <c r="D1358">
        <v>0</v>
      </c>
      <c r="E1358" t="s">
        <v>2528</v>
      </c>
      <c r="F1358" t="s">
        <v>2529</v>
      </c>
      <c r="G1358">
        <v>1</v>
      </c>
      <c r="H1358" s="6">
        <v>8160909</v>
      </c>
      <c r="I1358" s="7">
        <v>46073</v>
      </c>
      <c r="K1358">
        <v>15</v>
      </c>
      <c r="L1358" t="s">
        <v>40</v>
      </c>
      <c r="M1358" t="s">
        <v>5</v>
      </c>
      <c r="N1358" t="s">
        <v>41</v>
      </c>
      <c r="O1358" t="s">
        <v>54</v>
      </c>
      <c r="P1358" t="s">
        <v>2519</v>
      </c>
      <c r="Q1358">
        <v>1.6</v>
      </c>
      <c r="R1358">
        <v>13.4</v>
      </c>
      <c r="S1358">
        <v>0</v>
      </c>
      <c r="U1358">
        <v>1224136</v>
      </c>
      <c r="V1358">
        <v>130575</v>
      </c>
      <c r="W1358">
        <v>1093562</v>
      </c>
      <c r="X1358">
        <v>0</v>
      </c>
      <c r="Y1358" t="s">
        <v>94</v>
      </c>
    </row>
    <row r="1359" spans="1:25" x14ac:dyDescent="0.25">
      <c r="A1359">
        <v>1358</v>
      </c>
      <c r="B1359">
        <v>69404</v>
      </c>
      <c r="C1359">
        <v>0</v>
      </c>
      <c r="D1359">
        <v>0</v>
      </c>
      <c r="E1359" t="s">
        <v>2377</v>
      </c>
      <c r="F1359" t="s">
        <v>2378</v>
      </c>
      <c r="G1359">
        <v>1</v>
      </c>
      <c r="H1359" s="6">
        <v>5000000</v>
      </c>
      <c r="I1359" s="7">
        <v>46073</v>
      </c>
      <c r="K1359">
        <v>10</v>
      </c>
      <c r="L1359" t="s">
        <v>40</v>
      </c>
      <c r="M1359" t="s">
        <v>4</v>
      </c>
      <c r="N1359" t="s">
        <v>41</v>
      </c>
      <c r="O1359" t="s">
        <v>51</v>
      </c>
      <c r="P1359" t="s">
        <v>2519</v>
      </c>
      <c r="Q1359">
        <v>10</v>
      </c>
      <c r="R1359">
        <v>0</v>
      </c>
      <c r="S1359">
        <v>0</v>
      </c>
      <c r="U1359">
        <v>500000</v>
      </c>
      <c r="V1359">
        <v>500000</v>
      </c>
      <c r="W1359">
        <v>0</v>
      </c>
      <c r="X1359">
        <v>0</v>
      </c>
      <c r="Y1359" t="s">
        <v>48</v>
      </c>
    </row>
    <row r="1360" spans="1:25" x14ac:dyDescent="0.25">
      <c r="A1360">
        <v>1359</v>
      </c>
      <c r="B1360">
        <v>69405</v>
      </c>
      <c r="C1360">
        <v>0</v>
      </c>
      <c r="D1360">
        <v>0</v>
      </c>
      <c r="E1360" t="s">
        <v>2377</v>
      </c>
      <c r="F1360" t="s">
        <v>2378</v>
      </c>
      <c r="G1360">
        <v>1</v>
      </c>
      <c r="H1360" s="6">
        <v>5000000</v>
      </c>
      <c r="I1360" s="7">
        <v>46073</v>
      </c>
      <c r="K1360">
        <v>10</v>
      </c>
      <c r="L1360" t="s">
        <v>40</v>
      </c>
      <c r="M1360" t="s">
        <v>4</v>
      </c>
      <c r="N1360" t="s">
        <v>41</v>
      </c>
      <c r="O1360" t="s">
        <v>51</v>
      </c>
      <c r="P1360" t="s">
        <v>2519</v>
      </c>
      <c r="Q1360">
        <v>10</v>
      </c>
      <c r="R1360">
        <v>0</v>
      </c>
      <c r="S1360">
        <v>0</v>
      </c>
      <c r="U1360">
        <v>500000</v>
      </c>
      <c r="V1360">
        <v>500000</v>
      </c>
      <c r="W1360">
        <v>0</v>
      </c>
      <c r="X1360">
        <v>0</v>
      </c>
      <c r="Y1360" t="s">
        <v>48</v>
      </c>
    </row>
    <row r="1361" spans="1:25" x14ac:dyDescent="0.25">
      <c r="A1361">
        <v>1360</v>
      </c>
      <c r="B1361">
        <v>69406</v>
      </c>
      <c r="C1361">
        <v>0</v>
      </c>
      <c r="D1361">
        <v>0</v>
      </c>
      <c r="E1361" t="s">
        <v>2377</v>
      </c>
      <c r="F1361" t="s">
        <v>2378</v>
      </c>
      <c r="G1361">
        <v>1</v>
      </c>
      <c r="H1361" s="6">
        <v>899041</v>
      </c>
      <c r="I1361" s="7">
        <v>46073</v>
      </c>
      <c r="K1361">
        <v>10</v>
      </c>
      <c r="L1361" t="s">
        <v>40</v>
      </c>
      <c r="M1361" t="s">
        <v>4</v>
      </c>
      <c r="N1361" t="s">
        <v>41</v>
      </c>
      <c r="O1361" t="s">
        <v>51</v>
      </c>
      <c r="P1361" t="s">
        <v>2519</v>
      </c>
      <c r="Q1361">
        <v>10</v>
      </c>
      <c r="R1361">
        <v>0</v>
      </c>
      <c r="S1361">
        <v>0</v>
      </c>
      <c r="U1361">
        <v>89904</v>
      </c>
      <c r="V1361">
        <v>89904</v>
      </c>
      <c r="W1361">
        <v>0</v>
      </c>
      <c r="X1361">
        <v>0</v>
      </c>
      <c r="Y1361" t="s">
        <v>48</v>
      </c>
    </row>
    <row r="1362" spans="1:25" x14ac:dyDescent="0.25">
      <c r="A1362">
        <v>1361</v>
      </c>
      <c r="B1362">
        <v>69417</v>
      </c>
      <c r="C1362">
        <v>0</v>
      </c>
      <c r="D1362">
        <v>0</v>
      </c>
      <c r="E1362" t="s">
        <v>795</v>
      </c>
      <c r="F1362" t="s">
        <v>796</v>
      </c>
      <c r="G1362">
        <v>1</v>
      </c>
      <c r="H1362" s="6">
        <v>23448126</v>
      </c>
      <c r="I1362" s="7">
        <v>46073</v>
      </c>
      <c r="K1362" t="s">
        <v>167</v>
      </c>
      <c r="L1362" t="s">
        <v>40</v>
      </c>
      <c r="M1362" t="s">
        <v>7</v>
      </c>
      <c r="N1362" t="s">
        <v>41</v>
      </c>
      <c r="O1362" t="s">
        <v>64</v>
      </c>
      <c r="P1362" t="s">
        <v>2519</v>
      </c>
      <c r="Q1362">
        <v>5.5</v>
      </c>
      <c r="R1362">
        <v>0</v>
      </c>
      <c r="S1362">
        <v>0</v>
      </c>
      <c r="U1362">
        <v>1289647</v>
      </c>
      <c r="V1362">
        <v>1289647</v>
      </c>
      <c r="W1362">
        <v>0</v>
      </c>
      <c r="X1362">
        <v>0</v>
      </c>
      <c r="Y1362" t="s">
        <v>44</v>
      </c>
    </row>
    <row r="1363" spans="1:25" x14ac:dyDescent="0.25">
      <c r="A1363">
        <v>1362</v>
      </c>
      <c r="B1363">
        <v>69413</v>
      </c>
      <c r="C1363">
        <v>0</v>
      </c>
      <c r="D1363">
        <v>0</v>
      </c>
      <c r="E1363" t="s">
        <v>498</v>
      </c>
      <c r="F1363" t="s">
        <v>499</v>
      </c>
      <c r="G1363">
        <v>1</v>
      </c>
      <c r="H1363" s="6">
        <v>24278704</v>
      </c>
      <c r="I1363" s="7">
        <v>46073</v>
      </c>
      <c r="K1363">
        <v>15</v>
      </c>
      <c r="L1363" t="s">
        <v>40</v>
      </c>
      <c r="M1363" t="s">
        <v>5</v>
      </c>
      <c r="N1363" t="s">
        <v>41</v>
      </c>
      <c r="O1363" t="s">
        <v>77</v>
      </c>
      <c r="P1363" t="s">
        <v>2519</v>
      </c>
      <c r="Q1363">
        <v>6</v>
      </c>
      <c r="R1363">
        <v>9</v>
      </c>
      <c r="S1363">
        <v>0</v>
      </c>
      <c r="U1363">
        <v>3641806</v>
      </c>
      <c r="V1363">
        <v>1456722</v>
      </c>
      <c r="W1363">
        <v>2185083</v>
      </c>
      <c r="X1363">
        <v>0</v>
      </c>
      <c r="Y1363" t="s">
        <v>48</v>
      </c>
    </row>
    <row r="1364" spans="1:25" x14ac:dyDescent="0.25">
      <c r="A1364">
        <v>1363</v>
      </c>
      <c r="B1364">
        <v>69415</v>
      </c>
      <c r="C1364">
        <v>0</v>
      </c>
      <c r="D1364">
        <v>0</v>
      </c>
      <c r="E1364" t="s">
        <v>1836</v>
      </c>
      <c r="F1364" t="s">
        <v>1837</v>
      </c>
      <c r="G1364">
        <v>1</v>
      </c>
      <c r="H1364" s="6">
        <v>6363640</v>
      </c>
      <c r="I1364" s="7">
        <v>46073</v>
      </c>
      <c r="K1364">
        <v>9</v>
      </c>
      <c r="L1364" t="s">
        <v>40</v>
      </c>
      <c r="M1364" t="s">
        <v>9</v>
      </c>
      <c r="N1364" t="s">
        <v>41</v>
      </c>
      <c r="O1364" t="s">
        <v>42</v>
      </c>
      <c r="P1364" t="s">
        <v>2519</v>
      </c>
      <c r="Q1364">
        <v>9</v>
      </c>
      <c r="R1364">
        <v>0</v>
      </c>
      <c r="S1364">
        <v>0</v>
      </c>
      <c r="U1364">
        <v>572728</v>
      </c>
      <c r="V1364">
        <v>572728</v>
      </c>
      <c r="W1364">
        <v>0</v>
      </c>
      <c r="X1364">
        <v>0</v>
      </c>
      <c r="Y1364" t="s">
        <v>67</v>
      </c>
    </row>
    <row r="1365" spans="1:25" x14ac:dyDescent="0.25">
      <c r="A1365">
        <v>1364</v>
      </c>
      <c r="B1365">
        <v>69399</v>
      </c>
      <c r="C1365">
        <v>0</v>
      </c>
      <c r="D1365">
        <v>0</v>
      </c>
      <c r="E1365" t="s">
        <v>2077</v>
      </c>
      <c r="F1365" t="s">
        <v>2078</v>
      </c>
      <c r="G1365">
        <v>1</v>
      </c>
      <c r="H1365" s="6">
        <v>10000000</v>
      </c>
      <c r="I1365" s="7">
        <v>46072</v>
      </c>
      <c r="K1365" t="s">
        <v>990</v>
      </c>
      <c r="L1365" t="s">
        <v>40</v>
      </c>
      <c r="M1365" t="s">
        <v>5</v>
      </c>
      <c r="N1365" t="s">
        <v>41</v>
      </c>
      <c r="O1365" t="s">
        <v>57</v>
      </c>
      <c r="P1365" t="s">
        <v>2519</v>
      </c>
      <c r="Q1365">
        <v>7.7</v>
      </c>
      <c r="R1365">
        <v>0</v>
      </c>
      <c r="S1365">
        <v>0</v>
      </c>
      <c r="U1365">
        <v>770000</v>
      </c>
      <c r="V1365">
        <v>770000</v>
      </c>
      <c r="W1365">
        <v>0</v>
      </c>
      <c r="X1365">
        <v>0</v>
      </c>
      <c r="Y1365" t="s">
        <v>48</v>
      </c>
    </row>
    <row r="1366" spans="1:25" x14ac:dyDescent="0.25">
      <c r="A1366">
        <v>1365</v>
      </c>
      <c r="B1366">
        <v>69403</v>
      </c>
      <c r="C1366">
        <v>0</v>
      </c>
      <c r="D1366">
        <v>0</v>
      </c>
      <c r="E1366" t="s">
        <v>457</v>
      </c>
      <c r="F1366" t="s">
        <v>458</v>
      </c>
      <c r="G1366">
        <v>1</v>
      </c>
      <c r="H1366" s="6">
        <v>204800</v>
      </c>
      <c r="I1366" s="7">
        <v>46072</v>
      </c>
      <c r="K1366" t="s">
        <v>137</v>
      </c>
      <c r="L1366" t="s">
        <v>40</v>
      </c>
      <c r="M1366" t="s">
        <v>5</v>
      </c>
      <c r="N1366" t="s">
        <v>41</v>
      </c>
      <c r="O1366" t="s">
        <v>47</v>
      </c>
      <c r="P1366" t="s">
        <v>2519</v>
      </c>
      <c r="Q1366">
        <v>12.5</v>
      </c>
      <c r="R1366">
        <v>0</v>
      </c>
      <c r="S1366">
        <v>0</v>
      </c>
      <c r="U1366">
        <v>25600</v>
      </c>
      <c r="V1366">
        <v>25600</v>
      </c>
      <c r="W1366">
        <v>0</v>
      </c>
      <c r="X1366">
        <v>0</v>
      </c>
      <c r="Y1366" t="s">
        <v>44</v>
      </c>
    </row>
    <row r="1367" spans="1:25" x14ac:dyDescent="0.25">
      <c r="A1367">
        <v>1366</v>
      </c>
      <c r="B1367">
        <v>69393</v>
      </c>
      <c r="C1367">
        <v>0</v>
      </c>
      <c r="D1367">
        <v>0</v>
      </c>
      <c r="E1367" t="s">
        <v>1570</v>
      </c>
      <c r="F1367" t="s">
        <v>1571</v>
      </c>
      <c r="G1367">
        <v>1</v>
      </c>
      <c r="H1367" s="6">
        <v>1000000</v>
      </c>
      <c r="I1367" s="7">
        <v>46071</v>
      </c>
      <c r="K1367">
        <v>7</v>
      </c>
      <c r="L1367" t="s">
        <v>40</v>
      </c>
      <c r="M1367" t="s">
        <v>5</v>
      </c>
      <c r="N1367" t="s">
        <v>41</v>
      </c>
      <c r="O1367" t="s">
        <v>47</v>
      </c>
      <c r="P1367" t="s">
        <v>2519</v>
      </c>
      <c r="Q1367">
        <v>7</v>
      </c>
      <c r="R1367">
        <v>0</v>
      </c>
      <c r="S1367">
        <v>0</v>
      </c>
      <c r="U1367">
        <v>70000</v>
      </c>
      <c r="V1367">
        <v>70000</v>
      </c>
      <c r="W1367">
        <v>0</v>
      </c>
      <c r="X1367">
        <v>0</v>
      </c>
      <c r="Y1367" t="s">
        <v>44</v>
      </c>
    </row>
    <row r="1368" spans="1:25" x14ac:dyDescent="0.25">
      <c r="A1368">
        <v>1367</v>
      </c>
      <c r="B1368">
        <v>69392</v>
      </c>
      <c r="C1368">
        <v>0</v>
      </c>
      <c r="D1368">
        <v>0</v>
      </c>
      <c r="E1368" t="s">
        <v>1327</v>
      </c>
      <c r="F1368" t="s">
        <v>1328</v>
      </c>
      <c r="G1368">
        <v>1</v>
      </c>
      <c r="H1368" s="6">
        <v>132411</v>
      </c>
      <c r="I1368" s="7">
        <v>46071</v>
      </c>
      <c r="K1368">
        <v>12</v>
      </c>
      <c r="L1368" t="s">
        <v>40</v>
      </c>
      <c r="M1368" t="s">
        <v>8</v>
      </c>
      <c r="N1368" t="s">
        <v>41</v>
      </c>
      <c r="O1368" t="s">
        <v>347</v>
      </c>
      <c r="P1368" t="s">
        <v>2519</v>
      </c>
      <c r="Q1368">
        <v>12</v>
      </c>
      <c r="R1368">
        <v>0</v>
      </c>
      <c r="S1368">
        <v>0</v>
      </c>
      <c r="U1368">
        <v>15889</v>
      </c>
      <c r="V1368">
        <v>15889</v>
      </c>
      <c r="W1368">
        <v>0</v>
      </c>
      <c r="X1368">
        <v>0</v>
      </c>
      <c r="Y1368" t="s">
        <v>109</v>
      </c>
    </row>
    <row r="1369" spans="1:25" x14ac:dyDescent="0.25">
      <c r="A1369">
        <v>1368</v>
      </c>
      <c r="B1369">
        <v>69397</v>
      </c>
      <c r="C1369">
        <v>0</v>
      </c>
      <c r="D1369">
        <v>0</v>
      </c>
      <c r="E1369" t="s">
        <v>1479</v>
      </c>
      <c r="F1369" t="s">
        <v>1480</v>
      </c>
      <c r="G1369">
        <v>1</v>
      </c>
      <c r="H1369" s="6">
        <v>1351372</v>
      </c>
      <c r="I1369" s="7">
        <v>46071</v>
      </c>
      <c r="K1369" t="s">
        <v>1481</v>
      </c>
      <c r="L1369" t="s">
        <v>40</v>
      </c>
      <c r="M1369" t="s">
        <v>5</v>
      </c>
      <c r="N1369" t="s">
        <v>41</v>
      </c>
      <c r="O1369" t="s">
        <v>57</v>
      </c>
      <c r="P1369" t="s">
        <v>2519</v>
      </c>
      <c r="Q1369">
        <v>1.5</v>
      </c>
      <c r="R1369">
        <v>0</v>
      </c>
      <c r="S1369">
        <v>0</v>
      </c>
      <c r="U1369">
        <v>20271</v>
      </c>
      <c r="V1369">
        <v>20271</v>
      </c>
      <c r="W1369">
        <v>0</v>
      </c>
      <c r="X1369">
        <v>0</v>
      </c>
      <c r="Y1369" t="s">
        <v>48</v>
      </c>
    </row>
    <row r="1370" spans="1:25" x14ac:dyDescent="0.25">
      <c r="A1370">
        <v>1369</v>
      </c>
      <c r="B1370">
        <v>69390</v>
      </c>
      <c r="C1370">
        <v>0</v>
      </c>
      <c r="D1370">
        <v>0</v>
      </c>
      <c r="E1370" t="s">
        <v>2252</v>
      </c>
      <c r="F1370" t="s">
        <v>2253</v>
      </c>
      <c r="G1370">
        <v>1</v>
      </c>
      <c r="H1370" s="6">
        <v>853718</v>
      </c>
      <c r="I1370" s="7">
        <v>46070</v>
      </c>
      <c r="K1370">
        <v>15</v>
      </c>
      <c r="L1370" t="s">
        <v>40</v>
      </c>
      <c r="M1370" t="s">
        <v>3</v>
      </c>
      <c r="N1370" t="s">
        <v>41</v>
      </c>
      <c r="O1370" t="s">
        <v>51</v>
      </c>
      <c r="P1370" t="s">
        <v>2519</v>
      </c>
      <c r="Q1370">
        <v>15</v>
      </c>
      <c r="R1370">
        <v>0</v>
      </c>
      <c r="S1370">
        <v>0</v>
      </c>
      <c r="U1370">
        <v>128058</v>
      </c>
      <c r="V1370">
        <v>128058</v>
      </c>
      <c r="W1370">
        <v>0</v>
      </c>
      <c r="X1370">
        <v>0</v>
      </c>
      <c r="Y1370" t="s">
        <v>48</v>
      </c>
    </row>
    <row r="1371" spans="1:25" x14ac:dyDescent="0.25">
      <c r="A1371">
        <v>1370</v>
      </c>
      <c r="B1371">
        <v>69388</v>
      </c>
      <c r="C1371">
        <v>0</v>
      </c>
      <c r="D1371">
        <v>0</v>
      </c>
      <c r="E1371" t="s">
        <v>1083</v>
      </c>
      <c r="F1371" t="s">
        <v>1084</v>
      </c>
      <c r="G1371">
        <v>1</v>
      </c>
      <c r="H1371" s="6">
        <v>871765</v>
      </c>
      <c r="I1371" s="7">
        <v>46070</v>
      </c>
      <c r="K1371">
        <v>15</v>
      </c>
      <c r="L1371" t="s">
        <v>40</v>
      </c>
      <c r="M1371" t="s">
        <v>3</v>
      </c>
      <c r="N1371" t="s">
        <v>41</v>
      </c>
      <c r="O1371" t="s">
        <v>51</v>
      </c>
      <c r="P1371" t="s">
        <v>2519</v>
      </c>
      <c r="Q1371">
        <v>15</v>
      </c>
      <c r="R1371">
        <v>0</v>
      </c>
      <c r="S1371">
        <v>0</v>
      </c>
      <c r="U1371">
        <v>130765</v>
      </c>
      <c r="V1371">
        <v>130765</v>
      </c>
      <c r="W1371">
        <v>0</v>
      </c>
      <c r="X1371">
        <v>0</v>
      </c>
      <c r="Y1371" t="s">
        <v>48</v>
      </c>
    </row>
    <row r="1372" spans="1:25" x14ac:dyDescent="0.25">
      <c r="A1372">
        <v>1371</v>
      </c>
      <c r="B1372">
        <v>69387</v>
      </c>
      <c r="C1372">
        <v>0</v>
      </c>
      <c r="D1372">
        <v>0</v>
      </c>
      <c r="E1372" t="s">
        <v>2250</v>
      </c>
      <c r="F1372" t="s">
        <v>2251</v>
      </c>
      <c r="G1372">
        <v>1</v>
      </c>
      <c r="H1372" s="6">
        <v>156175</v>
      </c>
      <c r="I1372" s="7">
        <v>46070</v>
      </c>
      <c r="K1372">
        <v>15</v>
      </c>
      <c r="L1372" t="s">
        <v>40</v>
      </c>
      <c r="M1372" t="s">
        <v>3</v>
      </c>
      <c r="N1372" t="s">
        <v>41</v>
      </c>
      <c r="O1372" t="s">
        <v>51</v>
      </c>
      <c r="P1372" t="s">
        <v>2519</v>
      </c>
      <c r="Q1372">
        <v>15</v>
      </c>
      <c r="R1372">
        <v>0</v>
      </c>
      <c r="S1372">
        <v>0</v>
      </c>
      <c r="U1372">
        <v>23426</v>
      </c>
      <c r="V1372">
        <v>23426</v>
      </c>
      <c r="W1372">
        <v>0</v>
      </c>
      <c r="X1372">
        <v>0</v>
      </c>
      <c r="Y1372" t="s">
        <v>48</v>
      </c>
    </row>
    <row r="1373" spans="1:25" x14ac:dyDescent="0.25">
      <c r="A1373">
        <v>1372</v>
      </c>
      <c r="B1373">
        <v>69389</v>
      </c>
      <c r="C1373">
        <v>0</v>
      </c>
      <c r="D1373">
        <v>0</v>
      </c>
      <c r="E1373" t="s">
        <v>860</v>
      </c>
      <c r="F1373" t="s">
        <v>861</v>
      </c>
      <c r="G1373">
        <v>1</v>
      </c>
      <c r="H1373" s="6">
        <v>1934716</v>
      </c>
      <c r="I1373" s="7">
        <v>46070</v>
      </c>
      <c r="K1373">
        <v>15</v>
      </c>
      <c r="L1373" t="s">
        <v>40</v>
      </c>
      <c r="M1373" t="s">
        <v>3</v>
      </c>
      <c r="N1373" t="s">
        <v>41</v>
      </c>
      <c r="O1373" t="s">
        <v>51</v>
      </c>
      <c r="P1373" t="s">
        <v>2519</v>
      </c>
      <c r="Q1373">
        <v>15</v>
      </c>
      <c r="R1373">
        <v>0</v>
      </c>
      <c r="S1373">
        <v>0</v>
      </c>
      <c r="U1373">
        <v>290207</v>
      </c>
      <c r="V1373">
        <v>290207</v>
      </c>
      <c r="W1373">
        <v>0</v>
      </c>
      <c r="X1373">
        <v>0</v>
      </c>
      <c r="Y1373" t="s">
        <v>48</v>
      </c>
    </row>
    <row r="1374" spans="1:25" x14ac:dyDescent="0.25">
      <c r="A1374">
        <v>1373</v>
      </c>
      <c r="B1374">
        <v>69386</v>
      </c>
      <c r="C1374">
        <v>0</v>
      </c>
      <c r="D1374">
        <v>0</v>
      </c>
      <c r="E1374" t="s">
        <v>2254</v>
      </c>
      <c r="F1374" t="s">
        <v>2255</v>
      </c>
      <c r="G1374">
        <v>1</v>
      </c>
      <c r="H1374" s="6">
        <v>493435</v>
      </c>
      <c r="I1374" s="7">
        <v>46070</v>
      </c>
      <c r="K1374">
        <v>15</v>
      </c>
      <c r="L1374" t="s">
        <v>40</v>
      </c>
      <c r="M1374" t="s">
        <v>3</v>
      </c>
      <c r="N1374" t="s">
        <v>41</v>
      </c>
      <c r="O1374" t="s">
        <v>51</v>
      </c>
      <c r="P1374" t="s">
        <v>2519</v>
      </c>
      <c r="Q1374">
        <v>15</v>
      </c>
      <c r="R1374">
        <v>0</v>
      </c>
      <c r="S1374">
        <v>0</v>
      </c>
      <c r="U1374">
        <v>74015</v>
      </c>
      <c r="V1374">
        <v>74015</v>
      </c>
      <c r="W1374">
        <v>0</v>
      </c>
      <c r="X1374">
        <v>0</v>
      </c>
      <c r="Y1374" t="s">
        <v>48</v>
      </c>
    </row>
    <row r="1375" spans="1:25" x14ac:dyDescent="0.25">
      <c r="A1375">
        <v>1374</v>
      </c>
      <c r="B1375">
        <v>69391</v>
      </c>
      <c r="C1375">
        <v>0</v>
      </c>
      <c r="D1375">
        <v>0</v>
      </c>
      <c r="E1375" t="s">
        <v>2248</v>
      </c>
      <c r="F1375" t="s">
        <v>2249</v>
      </c>
      <c r="G1375">
        <v>1</v>
      </c>
      <c r="H1375" s="6">
        <v>171051</v>
      </c>
      <c r="I1375" s="7">
        <v>46070</v>
      </c>
      <c r="K1375">
        <v>15</v>
      </c>
      <c r="L1375" t="s">
        <v>40</v>
      </c>
      <c r="M1375" t="s">
        <v>3</v>
      </c>
      <c r="N1375" t="s">
        <v>41</v>
      </c>
      <c r="O1375" t="s">
        <v>51</v>
      </c>
      <c r="P1375" t="s">
        <v>2519</v>
      </c>
      <c r="Q1375">
        <v>15</v>
      </c>
      <c r="R1375">
        <v>0</v>
      </c>
      <c r="S1375">
        <v>0</v>
      </c>
      <c r="U1375">
        <v>25658</v>
      </c>
      <c r="V1375">
        <v>25658</v>
      </c>
      <c r="W1375">
        <v>0</v>
      </c>
      <c r="X1375">
        <v>0</v>
      </c>
      <c r="Y1375" t="s">
        <v>48</v>
      </c>
    </row>
    <row r="1376" spans="1:25" x14ac:dyDescent="0.25">
      <c r="A1376">
        <v>1375</v>
      </c>
      <c r="B1376">
        <v>69343</v>
      </c>
      <c r="C1376">
        <v>0</v>
      </c>
      <c r="D1376">
        <v>0</v>
      </c>
      <c r="E1376" t="s">
        <v>1986</v>
      </c>
      <c r="F1376" t="s">
        <v>1987</v>
      </c>
      <c r="G1376">
        <v>1</v>
      </c>
      <c r="H1376" s="6">
        <v>249035</v>
      </c>
      <c r="I1376" s="7">
        <v>46070</v>
      </c>
      <c r="K1376">
        <v>15</v>
      </c>
      <c r="L1376" t="s">
        <v>40</v>
      </c>
      <c r="M1376" t="s">
        <v>5</v>
      </c>
      <c r="N1376" t="s">
        <v>41</v>
      </c>
      <c r="O1376" t="s">
        <v>57</v>
      </c>
      <c r="P1376" t="s">
        <v>2519</v>
      </c>
      <c r="Q1376">
        <v>6</v>
      </c>
      <c r="R1376">
        <v>9</v>
      </c>
      <c r="S1376">
        <v>0</v>
      </c>
      <c r="U1376">
        <v>37355</v>
      </c>
      <c r="V1376">
        <v>14942</v>
      </c>
      <c r="W1376">
        <v>22413</v>
      </c>
      <c r="X1376">
        <v>0</v>
      </c>
      <c r="Y1376" t="s">
        <v>94</v>
      </c>
    </row>
    <row r="1377" spans="1:25" x14ac:dyDescent="0.25">
      <c r="A1377">
        <v>1376</v>
      </c>
      <c r="B1377">
        <v>69384</v>
      </c>
      <c r="C1377">
        <v>0</v>
      </c>
      <c r="D1377">
        <v>0</v>
      </c>
      <c r="E1377" t="s">
        <v>429</v>
      </c>
      <c r="F1377" t="s">
        <v>430</v>
      </c>
      <c r="G1377">
        <v>1</v>
      </c>
      <c r="H1377" s="6">
        <v>4943161</v>
      </c>
      <c r="I1377" s="7">
        <v>46069</v>
      </c>
      <c r="K1377">
        <v>15</v>
      </c>
      <c r="L1377" t="s">
        <v>40</v>
      </c>
      <c r="M1377" t="s">
        <v>5</v>
      </c>
      <c r="N1377" t="s">
        <v>41</v>
      </c>
      <c r="O1377" t="s">
        <v>54</v>
      </c>
      <c r="P1377" t="s">
        <v>2519</v>
      </c>
      <c r="Q1377">
        <v>9</v>
      </c>
      <c r="R1377">
        <v>6</v>
      </c>
      <c r="S1377">
        <v>0</v>
      </c>
      <c r="U1377">
        <v>741474</v>
      </c>
      <c r="V1377">
        <v>444884</v>
      </c>
      <c r="W1377">
        <v>296590</v>
      </c>
      <c r="X1377">
        <v>0</v>
      </c>
      <c r="Y1377" t="s">
        <v>48</v>
      </c>
    </row>
    <row r="1378" spans="1:25" x14ac:dyDescent="0.25">
      <c r="A1378">
        <v>1377</v>
      </c>
      <c r="B1378">
        <v>69385</v>
      </c>
      <c r="C1378">
        <v>0</v>
      </c>
      <c r="D1378">
        <v>0</v>
      </c>
      <c r="E1378" t="s">
        <v>1792</v>
      </c>
      <c r="F1378" t="s">
        <v>1793</v>
      </c>
      <c r="G1378">
        <v>1</v>
      </c>
      <c r="H1378" s="6">
        <v>1279208</v>
      </c>
      <c r="I1378" s="7">
        <v>46069</v>
      </c>
      <c r="K1378">
        <v>15</v>
      </c>
      <c r="L1378" t="s">
        <v>40</v>
      </c>
      <c r="M1378" t="s">
        <v>5</v>
      </c>
      <c r="N1378" t="s">
        <v>41</v>
      </c>
      <c r="O1378" t="s">
        <v>54</v>
      </c>
      <c r="P1378" t="s">
        <v>2519</v>
      </c>
      <c r="Q1378">
        <v>9</v>
      </c>
      <c r="R1378">
        <v>6</v>
      </c>
      <c r="S1378">
        <v>0</v>
      </c>
      <c r="U1378">
        <v>191881</v>
      </c>
      <c r="V1378">
        <v>115129</v>
      </c>
      <c r="W1378">
        <v>76752</v>
      </c>
      <c r="X1378">
        <v>0</v>
      </c>
      <c r="Y1378" t="s">
        <v>48</v>
      </c>
    </row>
    <row r="1379" spans="1:25" x14ac:dyDescent="0.25">
      <c r="A1379">
        <v>1378</v>
      </c>
      <c r="B1379">
        <v>69374</v>
      </c>
      <c r="C1379">
        <v>0</v>
      </c>
      <c r="D1379">
        <v>0</v>
      </c>
      <c r="E1379" t="s">
        <v>535</v>
      </c>
      <c r="F1379" t="s">
        <v>536</v>
      </c>
      <c r="G1379">
        <v>1</v>
      </c>
      <c r="H1379" s="6">
        <v>17757693</v>
      </c>
      <c r="I1379" s="7">
        <v>46066</v>
      </c>
      <c r="K1379">
        <v>15</v>
      </c>
      <c r="L1379" t="s">
        <v>40</v>
      </c>
      <c r="M1379" t="s">
        <v>9</v>
      </c>
      <c r="N1379" t="s">
        <v>41</v>
      </c>
      <c r="O1379" t="s">
        <v>42</v>
      </c>
      <c r="P1379" t="s">
        <v>2519</v>
      </c>
      <c r="Q1379">
        <v>5</v>
      </c>
      <c r="R1379">
        <v>10</v>
      </c>
      <c r="S1379">
        <v>0</v>
      </c>
      <c r="U1379">
        <v>2663654</v>
      </c>
      <c r="V1379">
        <v>887885</v>
      </c>
      <c r="W1379">
        <v>1775769</v>
      </c>
      <c r="X1379">
        <v>0</v>
      </c>
      <c r="Y1379" t="s">
        <v>109</v>
      </c>
    </row>
    <row r="1380" spans="1:25" x14ac:dyDescent="0.25">
      <c r="A1380">
        <v>1379</v>
      </c>
      <c r="B1380">
        <v>69379</v>
      </c>
      <c r="C1380">
        <v>0</v>
      </c>
      <c r="D1380">
        <v>0</v>
      </c>
      <c r="E1380" t="s">
        <v>2371</v>
      </c>
      <c r="F1380" t="s">
        <v>2372</v>
      </c>
      <c r="G1380">
        <v>1</v>
      </c>
      <c r="H1380" s="6">
        <v>3000000</v>
      </c>
      <c r="I1380" s="7">
        <v>46066</v>
      </c>
      <c r="K1380">
        <v>15</v>
      </c>
      <c r="L1380" t="s">
        <v>40</v>
      </c>
      <c r="M1380" t="s">
        <v>5</v>
      </c>
      <c r="N1380" t="s">
        <v>41</v>
      </c>
      <c r="O1380" t="s">
        <v>77</v>
      </c>
      <c r="P1380" t="s">
        <v>2519</v>
      </c>
      <c r="Q1380">
        <v>8</v>
      </c>
      <c r="R1380">
        <v>7</v>
      </c>
      <c r="S1380">
        <v>0</v>
      </c>
      <c r="U1380">
        <v>450000</v>
      </c>
      <c r="V1380">
        <v>240000</v>
      </c>
      <c r="W1380">
        <v>210000</v>
      </c>
      <c r="X1380">
        <v>0</v>
      </c>
      <c r="Y1380" t="s">
        <v>48</v>
      </c>
    </row>
    <row r="1381" spans="1:25" x14ac:dyDescent="0.25">
      <c r="A1381">
        <v>1380</v>
      </c>
      <c r="B1381">
        <v>69380</v>
      </c>
      <c r="C1381">
        <v>0</v>
      </c>
      <c r="D1381">
        <v>0</v>
      </c>
      <c r="E1381" t="s">
        <v>2371</v>
      </c>
      <c r="F1381" t="s">
        <v>2372</v>
      </c>
      <c r="G1381">
        <v>1</v>
      </c>
      <c r="H1381" s="6">
        <v>3000000</v>
      </c>
      <c r="I1381" s="7">
        <v>46066</v>
      </c>
      <c r="K1381">
        <v>15</v>
      </c>
      <c r="L1381" t="s">
        <v>40</v>
      </c>
      <c r="M1381" t="s">
        <v>5</v>
      </c>
      <c r="N1381" t="s">
        <v>41</v>
      </c>
      <c r="O1381" t="s">
        <v>77</v>
      </c>
      <c r="P1381" t="s">
        <v>2519</v>
      </c>
      <c r="Q1381">
        <v>8</v>
      </c>
      <c r="R1381">
        <v>7</v>
      </c>
      <c r="S1381">
        <v>0</v>
      </c>
      <c r="U1381">
        <v>450000</v>
      </c>
      <c r="V1381">
        <v>240000</v>
      </c>
      <c r="W1381">
        <v>210000</v>
      </c>
      <c r="X1381">
        <v>0</v>
      </c>
      <c r="Y1381" t="s">
        <v>48</v>
      </c>
    </row>
    <row r="1382" spans="1:25" x14ac:dyDescent="0.25">
      <c r="A1382">
        <v>1381</v>
      </c>
      <c r="B1382">
        <v>69272</v>
      </c>
      <c r="C1382">
        <v>0</v>
      </c>
      <c r="D1382">
        <v>0</v>
      </c>
      <c r="E1382" t="s">
        <v>2544</v>
      </c>
      <c r="F1382" t="s">
        <v>2545</v>
      </c>
      <c r="G1382">
        <v>1</v>
      </c>
      <c r="H1382" s="6">
        <v>1000000</v>
      </c>
      <c r="I1382" s="7">
        <v>46066</v>
      </c>
      <c r="K1382">
        <v>12</v>
      </c>
      <c r="L1382" t="s">
        <v>40</v>
      </c>
      <c r="M1382" t="s">
        <v>5</v>
      </c>
      <c r="N1382" t="s">
        <v>41</v>
      </c>
      <c r="O1382" t="s">
        <v>77</v>
      </c>
      <c r="P1382" t="s">
        <v>2519</v>
      </c>
      <c r="Q1382">
        <v>12</v>
      </c>
      <c r="R1382">
        <v>0</v>
      </c>
      <c r="S1382">
        <v>0</v>
      </c>
      <c r="U1382">
        <v>120000</v>
      </c>
      <c r="V1382">
        <v>120000</v>
      </c>
      <c r="W1382">
        <v>0</v>
      </c>
      <c r="X1382">
        <v>0</v>
      </c>
      <c r="Y1382" t="s">
        <v>2520</v>
      </c>
    </row>
    <row r="1383" spans="1:25" x14ac:dyDescent="0.25">
      <c r="A1383">
        <v>1382</v>
      </c>
      <c r="B1383">
        <v>69376</v>
      </c>
      <c r="C1383">
        <v>0</v>
      </c>
      <c r="D1383">
        <v>0</v>
      </c>
      <c r="E1383" t="s">
        <v>2542</v>
      </c>
      <c r="F1383" t="s">
        <v>2543</v>
      </c>
      <c r="G1383">
        <v>1</v>
      </c>
      <c r="H1383" s="6">
        <v>3000000</v>
      </c>
      <c r="I1383" s="7">
        <v>46066</v>
      </c>
      <c r="K1383">
        <v>15</v>
      </c>
      <c r="L1383" t="s">
        <v>40</v>
      </c>
      <c r="M1383" t="s">
        <v>5</v>
      </c>
      <c r="N1383" t="s">
        <v>41</v>
      </c>
      <c r="O1383" t="s">
        <v>77</v>
      </c>
      <c r="P1383" t="s">
        <v>2519</v>
      </c>
      <c r="Q1383">
        <v>4.5</v>
      </c>
      <c r="R1383">
        <v>10.5</v>
      </c>
      <c r="S1383">
        <v>0</v>
      </c>
      <c r="U1383">
        <v>450000</v>
      </c>
      <c r="V1383">
        <v>135000</v>
      </c>
      <c r="W1383">
        <v>315000</v>
      </c>
      <c r="X1383">
        <v>0</v>
      </c>
      <c r="Y1383" t="s">
        <v>48</v>
      </c>
    </row>
    <row r="1384" spans="1:25" x14ac:dyDescent="0.25">
      <c r="A1384">
        <v>1383</v>
      </c>
      <c r="B1384">
        <v>69378</v>
      </c>
      <c r="C1384">
        <v>0</v>
      </c>
      <c r="D1384">
        <v>0</v>
      </c>
      <c r="E1384" t="s">
        <v>1972</v>
      </c>
      <c r="F1384" t="s">
        <v>1973</v>
      </c>
      <c r="G1384">
        <v>1</v>
      </c>
      <c r="H1384" s="6">
        <v>7000000</v>
      </c>
      <c r="I1384" s="7">
        <v>46066</v>
      </c>
      <c r="K1384">
        <v>15</v>
      </c>
      <c r="L1384" t="s">
        <v>40</v>
      </c>
      <c r="M1384" t="s">
        <v>5</v>
      </c>
      <c r="N1384" t="s">
        <v>41</v>
      </c>
      <c r="O1384" t="s">
        <v>77</v>
      </c>
      <c r="P1384" t="s">
        <v>2519</v>
      </c>
      <c r="Q1384">
        <v>4.5</v>
      </c>
      <c r="R1384">
        <v>10.5</v>
      </c>
      <c r="S1384">
        <v>0</v>
      </c>
      <c r="U1384">
        <v>1050000</v>
      </c>
      <c r="V1384">
        <v>315000</v>
      </c>
      <c r="W1384">
        <v>735000</v>
      </c>
      <c r="X1384">
        <v>0</v>
      </c>
      <c r="Y1384" t="s">
        <v>48</v>
      </c>
    </row>
    <row r="1385" spans="1:25" x14ac:dyDescent="0.25">
      <c r="A1385">
        <v>1384</v>
      </c>
      <c r="B1385">
        <v>69377</v>
      </c>
      <c r="C1385">
        <v>0</v>
      </c>
      <c r="D1385">
        <v>0</v>
      </c>
      <c r="E1385" t="s">
        <v>1586</v>
      </c>
      <c r="F1385" t="s">
        <v>1587</v>
      </c>
      <c r="G1385">
        <v>1</v>
      </c>
      <c r="H1385" s="6">
        <v>100000000</v>
      </c>
      <c r="I1385" s="7">
        <v>46066</v>
      </c>
      <c r="K1385">
        <v>15</v>
      </c>
      <c r="L1385" t="s">
        <v>40</v>
      </c>
      <c r="M1385" t="s">
        <v>5</v>
      </c>
      <c r="N1385" t="s">
        <v>41</v>
      </c>
      <c r="O1385" t="s">
        <v>77</v>
      </c>
      <c r="P1385" t="s">
        <v>2519</v>
      </c>
      <c r="Q1385">
        <v>4.5</v>
      </c>
      <c r="R1385">
        <v>10.5</v>
      </c>
      <c r="S1385">
        <v>0</v>
      </c>
      <c r="U1385">
        <v>15000000</v>
      </c>
      <c r="V1385">
        <v>4500000</v>
      </c>
      <c r="W1385">
        <v>10500000</v>
      </c>
      <c r="X1385">
        <v>0</v>
      </c>
      <c r="Y1385" t="s">
        <v>72</v>
      </c>
    </row>
    <row r="1386" spans="1:25" x14ac:dyDescent="0.25">
      <c r="A1386">
        <v>1385</v>
      </c>
      <c r="B1386">
        <v>69375</v>
      </c>
      <c r="C1386">
        <v>0</v>
      </c>
      <c r="D1386">
        <v>0</v>
      </c>
      <c r="E1386" t="s">
        <v>1240</v>
      </c>
      <c r="F1386" t="s">
        <v>1241</v>
      </c>
      <c r="G1386">
        <v>1</v>
      </c>
      <c r="H1386" s="6">
        <v>6044527</v>
      </c>
      <c r="I1386" s="7">
        <v>46066</v>
      </c>
      <c r="K1386">
        <v>7</v>
      </c>
      <c r="L1386" t="s">
        <v>40</v>
      </c>
      <c r="M1386" t="s">
        <v>1</v>
      </c>
      <c r="N1386" t="s">
        <v>41</v>
      </c>
      <c r="O1386" t="s">
        <v>87</v>
      </c>
      <c r="P1386" t="s">
        <v>2519</v>
      </c>
      <c r="Q1386">
        <v>7</v>
      </c>
      <c r="R1386">
        <v>0</v>
      </c>
      <c r="S1386">
        <v>0</v>
      </c>
      <c r="U1386">
        <v>423117</v>
      </c>
      <c r="V1386">
        <v>423117</v>
      </c>
      <c r="W1386">
        <v>0</v>
      </c>
      <c r="X1386">
        <v>0</v>
      </c>
      <c r="Y1386" t="s">
        <v>390</v>
      </c>
    </row>
    <row r="1387" spans="1:25" x14ac:dyDescent="0.25">
      <c r="A1387">
        <v>1386</v>
      </c>
      <c r="B1387">
        <v>69372</v>
      </c>
      <c r="C1387">
        <v>0</v>
      </c>
      <c r="D1387">
        <v>0</v>
      </c>
      <c r="E1387" t="s">
        <v>1343</v>
      </c>
      <c r="F1387" t="s">
        <v>1344</v>
      </c>
      <c r="G1387">
        <v>1</v>
      </c>
      <c r="H1387" s="6">
        <v>950231</v>
      </c>
      <c r="I1387" s="7">
        <v>46066</v>
      </c>
      <c r="K1387">
        <v>8</v>
      </c>
      <c r="L1387" t="s">
        <v>40</v>
      </c>
      <c r="M1387" t="s">
        <v>9</v>
      </c>
      <c r="N1387" t="s">
        <v>41</v>
      </c>
      <c r="O1387" t="s">
        <v>42</v>
      </c>
      <c r="P1387" t="s">
        <v>2519</v>
      </c>
      <c r="Q1387">
        <v>8</v>
      </c>
      <c r="R1387">
        <v>0</v>
      </c>
      <c r="S1387">
        <v>0</v>
      </c>
      <c r="U1387">
        <v>76018</v>
      </c>
      <c r="V1387">
        <v>76018</v>
      </c>
      <c r="W1387">
        <v>0</v>
      </c>
      <c r="X1387">
        <v>0</v>
      </c>
      <c r="Y1387" t="s">
        <v>109</v>
      </c>
    </row>
    <row r="1388" spans="1:25" x14ac:dyDescent="0.25">
      <c r="A1388">
        <v>1387</v>
      </c>
      <c r="B1388">
        <v>69373</v>
      </c>
      <c r="C1388">
        <v>0</v>
      </c>
      <c r="D1388">
        <v>0</v>
      </c>
      <c r="E1388" t="s">
        <v>1345</v>
      </c>
      <c r="F1388" t="s">
        <v>1346</v>
      </c>
      <c r="G1388">
        <v>1</v>
      </c>
      <c r="H1388" s="6">
        <v>447493</v>
      </c>
      <c r="I1388" s="7">
        <v>46066</v>
      </c>
      <c r="K1388">
        <v>8</v>
      </c>
      <c r="L1388" t="s">
        <v>40</v>
      </c>
      <c r="M1388" t="s">
        <v>9</v>
      </c>
      <c r="N1388" t="s">
        <v>41</v>
      </c>
      <c r="O1388" t="s">
        <v>42</v>
      </c>
      <c r="P1388" t="s">
        <v>2519</v>
      </c>
      <c r="Q1388">
        <v>8</v>
      </c>
      <c r="R1388">
        <v>0</v>
      </c>
      <c r="S1388">
        <v>0</v>
      </c>
      <c r="U1388">
        <v>35799</v>
      </c>
      <c r="V1388">
        <v>35799</v>
      </c>
      <c r="W1388">
        <v>0</v>
      </c>
      <c r="X1388">
        <v>0</v>
      </c>
      <c r="Y1388" t="s">
        <v>109</v>
      </c>
    </row>
    <row r="1389" spans="1:25" x14ac:dyDescent="0.25">
      <c r="A1389">
        <v>1388</v>
      </c>
      <c r="B1389">
        <v>69383</v>
      </c>
      <c r="C1389">
        <v>0</v>
      </c>
      <c r="D1389">
        <v>0</v>
      </c>
      <c r="E1389" t="s">
        <v>1054</v>
      </c>
      <c r="F1389" t="s">
        <v>1055</v>
      </c>
      <c r="G1389">
        <v>1</v>
      </c>
      <c r="H1389" s="6">
        <v>10707947</v>
      </c>
      <c r="I1389" s="7">
        <v>46066</v>
      </c>
      <c r="K1389">
        <v>8</v>
      </c>
      <c r="L1389" t="s">
        <v>40</v>
      </c>
      <c r="M1389" t="s">
        <v>9</v>
      </c>
      <c r="N1389" t="s">
        <v>41</v>
      </c>
      <c r="O1389" t="s">
        <v>42</v>
      </c>
      <c r="P1389" t="s">
        <v>2519</v>
      </c>
      <c r="Q1389">
        <v>8</v>
      </c>
      <c r="R1389">
        <v>0</v>
      </c>
      <c r="S1389">
        <v>0</v>
      </c>
      <c r="U1389">
        <v>856636</v>
      </c>
      <c r="V1389">
        <v>856636</v>
      </c>
      <c r="W1389">
        <v>0</v>
      </c>
      <c r="X1389">
        <v>0</v>
      </c>
      <c r="Y1389" t="s">
        <v>67</v>
      </c>
    </row>
    <row r="1390" spans="1:25" x14ac:dyDescent="0.25">
      <c r="A1390">
        <v>1389</v>
      </c>
      <c r="B1390">
        <v>69367</v>
      </c>
      <c r="C1390">
        <v>0</v>
      </c>
      <c r="D1390">
        <v>0</v>
      </c>
      <c r="E1390" t="s">
        <v>2331</v>
      </c>
      <c r="F1390" t="s">
        <v>2332</v>
      </c>
      <c r="G1390">
        <v>1</v>
      </c>
      <c r="H1390" s="6">
        <v>1783800</v>
      </c>
      <c r="I1390" s="7">
        <v>46066</v>
      </c>
      <c r="K1390">
        <v>12</v>
      </c>
      <c r="L1390" t="s">
        <v>40</v>
      </c>
      <c r="M1390" t="s">
        <v>8</v>
      </c>
      <c r="N1390" t="s">
        <v>41</v>
      </c>
      <c r="O1390" t="s">
        <v>347</v>
      </c>
      <c r="P1390" t="s">
        <v>2519</v>
      </c>
      <c r="Q1390">
        <v>12</v>
      </c>
      <c r="R1390">
        <v>0</v>
      </c>
      <c r="S1390">
        <v>0</v>
      </c>
      <c r="U1390">
        <v>214056</v>
      </c>
      <c r="V1390">
        <v>214056</v>
      </c>
      <c r="W1390">
        <v>0</v>
      </c>
      <c r="X1390">
        <v>0</v>
      </c>
      <c r="Y1390" t="s">
        <v>2086</v>
      </c>
    </row>
    <row r="1391" spans="1:25" x14ac:dyDescent="0.25">
      <c r="A1391">
        <v>1390</v>
      </c>
      <c r="B1391">
        <v>69381</v>
      </c>
      <c r="C1391">
        <v>0</v>
      </c>
      <c r="D1391">
        <v>0</v>
      </c>
      <c r="E1391" t="s">
        <v>1035</v>
      </c>
      <c r="F1391" t="s">
        <v>1036</v>
      </c>
      <c r="G1391">
        <v>1</v>
      </c>
      <c r="H1391" s="6">
        <v>9098500</v>
      </c>
      <c r="I1391" s="7">
        <v>46066</v>
      </c>
      <c r="K1391">
        <v>5</v>
      </c>
      <c r="L1391" t="s">
        <v>40</v>
      </c>
      <c r="M1391" t="s">
        <v>5</v>
      </c>
      <c r="N1391" t="s">
        <v>41</v>
      </c>
      <c r="O1391" t="s">
        <v>47</v>
      </c>
      <c r="P1391" t="s">
        <v>2519</v>
      </c>
      <c r="Q1391">
        <v>5</v>
      </c>
      <c r="R1391">
        <v>0</v>
      </c>
      <c r="S1391">
        <v>0</v>
      </c>
      <c r="U1391">
        <v>454925</v>
      </c>
      <c r="V1391">
        <v>454925</v>
      </c>
      <c r="W1391">
        <v>0</v>
      </c>
      <c r="X1391">
        <v>0</v>
      </c>
      <c r="Y1391" t="s">
        <v>390</v>
      </c>
    </row>
    <row r="1392" spans="1:25" x14ac:dyDescent="0.25">
      <c r="A1392">
        <v>1391</v>
      </c>
      <c r="B1392">
        <v>69369</v>
      </c>
      <c r="C1392">
        <v>0</v>
      </c>
      <c r="D1392">
        <v>0</v>
      </c>
      <c r="E1392" t="s">
        <v>2540</v>
      </c>
      <c r="F1392" t="s">
        <v>2541</v>
      </c>
      <c r="G1392">
        <v>1</v>
      </c>
      <c r="H1392" s="6">
        <v>12733971</v>
      </c>
      <c r="I1392" s="7">
        <v>46066</v>
      </c>
      <c r="K1392">
        <v>15</v>
      </c>
      <c r="L1392" t="s">
        <v>40</v>
      </c>
      <c r="M1392" t="s">
        <v>5</v>
      </c>
      <c r="N1392" t="s">
        <v>41</v>
      </c>
      <c r="O1392" t="s">
        <v>77</v>
      </c>
      <c r="P1392" t="s">
        <v>2519</v>
      </c>
      <c r="Q1392">
        <v>5</v>
      </c>
      <c r="R1392">
        <v>10</v>
      </c>
      <c r="S1392">
        <v>0</v>
      </c>
      <c r="U1392">
        <v>1910096</v>
      </c>
      <c r="V1392">
        <v>636699</v>
      </c>
      <c r="W1392">
        <v>1273397</v>
      </c>
      <c r="X1392">
        <v>0</v>
      </c>
      <c r="Y1392" t="s">
        <v>48</v>
      </c>
    </row>
    <row r="1393" spans="1:25" x14ac:dyDescent="0.25">
      <c r="A1393">
        <v>1392</v>
      </c>
      <c r="B1393">
        <v>69371</v>
      </c>
      <c r="C1393">
        <v>0</v>
      </c>
      <c r="D1393">
        <v>0</v>
      </c>
      <c r="E1393" t="s">
        <v>1331</v>
      </c>
      <c r="F1393" t="s">
        <v>1332</v>
      </c>
      <c r="G1393">
        <v>1</v>
      </c>
      <c r="H1393" s="6">
        <v>1643879</v>
      </c>
      <c r="I1393" s="7">
        <v>46066</v>
      </c>
      <c r="K1393">
        <v>8</v>
      </c>
      <c r="L1393" t="s">
        <v>40</v>
      </c>
      <c r="M1393" t="s">
        <v>9</v>
      </c>
      <c r="N1393" t="s">
        <v>41</v>
      </c>
      <c r="O1393" t="s">
        <v>42</v>
      </c>
      <c r="P1393" t="s">
        <v>2519</v>
      </c>
      <c r="Q1393">
        <v>8</v>
      </c>
      <c r="R1393">
        <v>0</v>
      </c>
      <c r="S1393">
        <v>0</v>
      </c>
      <c r="U1393">
        <v>131510</v>
      </c>
      <c r="V1393">
        <v>131510</v>
      </c>
      <c r="W1393">
        <v>0</v>
      </c>
      <c r="X1393">
        <v>0</v>
      </c>
      <c r="Y1393" t="s">
        <v>109</v>
      </c>
    </row>
    <row r="1394" spans="1:25" x14ac:dyDescent="0.25">
      <c r="A1394">
        <v>1393</v>
      </c>
      <c r="B1394">
        <v>69181</v>
      </c>
      <c r="C1394">
        <v>0</v>
      </c>
      <c r="D1394">
        <v>0</v>
      </c>
      <c r="E1394" t="s">
        <v>1177</v>
      </c>
      <c r="F1394" t="s">
        <v>1178</v>
      </c>
      <c r="G1394">
        <v>1</v>
      </c>
      <c r="H1394" s="6">
        <v>23000000</v>
      </c>
      <c r="I1394" s="7">
        <v>46066</v>
      </c>
      <c r="K1394" t="s">
        <v>1179</v>
      </c>
      <c r="L1394" t="s">
        <v>40</v>
      </c>
      <c r="M1394" t="s">
        <v>5</v>
      </c>
      <c r="N1394" t="s">
        <v>41</v>
      </c>
      <c r="O1394" t="s">
        <v>57</v>
      </c>
      <c r="P1394" t="s">
        <v>2519</v>
      </c>
      <c r="Q1394">
        <v>5.8</v>
      </c>
      <c r="R1394">
        <v>0</v>
      </c>
      <c r="S1394">
        <v>0</v>
      </c>
      <c r="U1394">
        <v>1334000</v>
      </c>
      <c r="V1394">
        <v>1334000</v>
      </c>
      <c r="W1394">
        <v>0</v>
      </c>
      <c r="X1394">
        <v>0</v>
      </c>
      <c r="Y1394" t="s">
        <v>48</v>
      </c>
    </row>
    <row r="1395" spans="1:25" x14ac:dyDescent="0.25">
      <c r="A1395">
        <v>1394</v>
      </c>
      <c r="B1395">
        <v>69368</v>
      </c>
      <c r="C1395">
        <v>0</v>
      </c>
      <c r="D1395">
        <v>0</v>
      </c>
      <c r="E1395" t="s">
        <v>2465</v>
      </c>
      <c r="F1395" t="s">
        <v>2466</v>
      </c>
      <c r="G1395">
        <v>1</v>
      </c>
      <c r="H1395" s="6">
        <v>2188827</v>
      </c>
      <c r="I1395" s="7">
        <v>46066</v>
      </c>
      <c r="K1395">
        <v>15</v>
      </c>
      <c r="L1395" t="s">
        <v>40</v>
      </c>
      <c r="M1395" t="s">
        <v>5</v>
      </c>
      <c r="N1395" t="s">
        <v>41</v>
      </c>
      <c r="O1395" t="s">
        <v>77</v>
      </c>
      <c r="P1395" t="s">
        <v>2519</v>
      </c>
      <c r="Q1395">
        <v>5</v>
      </c>
      <c r="R1395">
        <v>10</v>
      </c>
      <c r="S1395">
        <v>0</v>
      </c>
      <c r="U1395">
        <v>328324</v>
      </c>
      <c r="V1395">
        <v>109441</v>
      </c>
      <c r="W1395">
        <v>218883</v>
      </c>
      <c r="X1395">
        <v>0</v>
      </c>
      <c r="Y1395" t="s">
        <v>48</v>
      </c>
    </row>
    <row r="1396" spans="1:25" x14ac:dyDescent="0.25">
      <c r="A1396">
        <v>1395</v>
      </c>
      <c r="B1396">
        <v>69366</v>
      </c>
      <c r="C1396">
        <v>0</v>
      </c>
      <c r="D1396">
        <v>0</v>
      </c>
      <c r="E1396" t="s">
        <v>1708</v>
      </c>
      <c r="F1396" t="s">
        <v>1709</v>
      </c>
      <c r="G1396">
        <v>1</v>
      </c>
      <c r="H1396" s="6">
        <v>3559014</v>
      </c>
      <c r="I1396" s="7">
        <v>46065</v>
      </c>
      <c r="K1396">
        <v>7</v>
      </c>
      <c r="L1396" t="s">
        <v>40</v>
      </c>
      <c r="M1396" t="s">
        <v>9</v>
      </c>
      <c r="N1396" t="s">
        <v>41</v>
      </c>
      <c r="O1396" t="s">
        <v>42</v>
      </c>
      <c r="P1396" t="s">
        <v>2519</v>
      </c>
      <c r="Q1396">
        <v>7</v>
      </c>
      <c r="R1396">
        <v>0</v>
      </c>
      <c r="S1396">
        <v>0</v>
      </c>
      <c r="U1396">
        <v>249131</v>
      </c>
      <c r="V1396">
        <v>249131</v>
      </c>
      <c r="W1396">
        <v>0</v>
      </c>
      <c r="X1396">
        <v>0</v>
      </c>
      <c r="Y1396" t="s">
        <v>109</v>
      </c>
    </row>
    <row r="1397" spans="1:25" x14ac:dyDescent="0.25">
      <c r="A1397">
        <v>1396</v>
      </c>
      <c r="B1397">
        <v>69364</v>
      </c>
      <c r="C1397">
        <v>0</v>
      </c>
      <c r="D1397">
        <v>0</v>
      </c>
      <c r="E1397" t="s">
        <v>197</v>
      </c>
      <c r="F1397" t="s">
        <v>198</v>
      </c>
      <c r="G1397">
        <v>1</v>
      </c>
      <c r="H1397" s="6">
        <v>589611</v>
      </c>
      <c r="I1397" s="7">
        <v>46064</v>
      </c>
      <c r="K1397">
        <v>15</v>
      </c>
      <c r="L1397" t="s">
        <v>40</v>
      </c>
      <c r="M1397" t="s">
        <v>5</v>
      </c>
      <c r="N1397" t="s">
        <v>41</v>
      </c>
      <c r="O1397" t="s">
        <v>47</v>
      </c>
      <c r="P1397" t="s">
        <v>2519</v>
      </c>
      <c r="Q1397">
        <v>15</v>
      </c>
      <c r="R1397">
        <v>0</v>
      </c>
      <c r="S1397">
        <v>0</v>
      </c>
      <c r="U1397">
        <v>88442</v>
      </c>
      <c r="V1397">
        <v>88442</v>
      </c>
      <c r="W1397">
        <v>0</v>
      </c>
      <c r="X1397">
        <v>0</v>
      </c>
      <c r="Y1397" t="s">
        <v>48</v>
      </c>
    </row>
    <row r="1398" spans="1:25" x14ac:dyDescent="0.25">
      <c r="A1398">
        <v>1397</v>
      </c>
      <c r="B1398">
        <v>69363</v>
      </c>
      <c r="C1398">
        <v>0</v>
      </c>
      <c r="D1398">
        <v>0</v>
      </c>
      <c r="E1398" t="s">
        <v>335</v>
      </c>
      <c r="F1398" t="s">
        <v>336</v>
      </c>
      <c r="G1398">
        <v>1</v>
      </c>
      <c r="H1398" s="6">
        <v>3405665</v>
      </c>
      <c r="I1398" s="7">
        <v>46064</v>
      </c>
      <c r="K1398">
        <v>15</v>
      </c>
      <c r="L1398" t="s">
        <v>40</v>
      </c>
      <c r="M1398" t="s">
        <v>5</v>
      </c>
      <c r="N1398" t="s">
        <v>41</v>
      </c>
      <c r="O1398" t="s">
        <v>47</v>
      </c>
      <c r="P1398" t="s">
        <v>2519</v>
      </c>
      <c r="Q1398">
        <v>15</v>
      </c>
      <c r="R1398">
        <v>0</v>
      </c>
      <c r="S1398">
        <v>0</v>
      </c>
      <c r="U1398">
        <v>510850</v>
      </c>
      <c r="V1398">
        <v>510850</v>
      </c>
      <c r="W1398">
        <v>0</v>
      </c>
      <c r="X1398">
        <v>0</v>
      </c>
      <c r="Y1398" t="s">
        <v>48</v>
      </c>
    </row>
    <row r="1399" spans="1:25" x14ac:dyDescent="0.25">
      <c r="A1399">
        <v>1398</v>
      </c>
      <c r="B1399">
        <v>69348</v>
      </c>
      <c r="C1399">
        <v>0</v>
      </c>
      <c r="D1399">
        <v>0</v>
      </c>
      <c r="E1399" t="s">
        <v>606</v>
      </c>
      <c r="F1399" t="s">
        <v>607</v>
      </c>
      <c r="G1399">
        <v>1</v>
      </c>
      <c r="H1399" s="6">
        <v>7087832</v>
      </c>
      <c r="I1399" s="7">
        <v>46063</v>
      </c>
      <c r="K1399">
        <v>14</v>
      </c>
      <c r="L1399" t="s">
        <v>40</v>
      </c>
      <c r="M1399" t="s">
        <v>5</v>
      </c>
      <c r="N1399" t="s">
        <v>41</v>
      </c>
      <c r="O1399" t="s">
        <v>57</v>
      </c>
      <c r="P1399" t="s">
        <v>2519</v>
      </c>
      <c r="Q1399">
        <v>9</v>
      </c>
      <c r="R1399">
        <v>5</v>
      </c>
      <c r="S1399">
        <v>0</v>
      </c>
      <c r="U1399">
        <v>992296</v>
      </c>
      <c r="V1399">
        <v>637905</v>
      </c>
      <c r="W1399">
        <v>354392</v>
      </c>
      <c r="X1399">
        <v>0</v>
      </c>
      <c r="Y1399" t="s">
        <v>48</v>
      </c>
    </row>
    <row r="1400" spans="1:25" x14ac:dyDescent="0.25">
      <c r="A1400">
        <v>1399</v>
      </c>
      <c r="B1400">
        <v>69347</v>
      </c>
      <c r="C1400">
        <v>0</v>
      </c>
      <c r="D1400">
        <v>0</v>
      </c>
      <c r="E1400" t="s">
        <v>555</v>
      </c>
      <c r="F1400" t="s">
        <v>556</v>
      </c>
      <c r="G1400">
        <v>1</v>
      </c>
      <c r="H1400" s="6">
        <v>1355563</v>
      </c>
      <c r="I1400" s="7">
        <v>46063</v>
      </c>
      <c r="K1400">
        <v>14</v>
      </c>
      <c r="L1400" t="s">
        <v>40</v>
      </c>
      <c r="M1400" t="s">
        <v>5</v>
      </c>
      <c r="N1400" t="s">
        <v>41</v>
      </c>
      <c r="O1400" t="s">
        <v>57</v>
      </c>
      <c r="P1400" t="s">
        <v>2519</v>
      </c>
      <c r="Q1400">
        <v>9</v>
      </c>
      <c r="R1400">
        <v>5</v>
      </c>
      <c r="S1400">
        <v>0</v>
      </c>
      <c r="U1400">
        <v>189779</v>
      </c>
      <c r="V1400">
        <v>122001</v>
      </c>
      <c r="W1400">
        <v>67778</v>
      </c>
      <c r="X1400">
        <v>0</v>
      </c>
      <c r="Y1400" t="s">
        <v>48</v>
      </c>
    </row>
    <row r="1401" spans="1:25" x14ac:dyDescent="0.25">
      <c r="A1401">
        <v>1400</v>
      </c>
      <c r="B1401">
        <v>69349</v>
      </c>
      <c r="C1401">
        <v>0</v>
      </c>
      <c r="D1401">
        <v>0</v>
      </c>
      <c r="E1401" t="s">
        <v>1978</v>
      </c>
      <c r="F1401" t="s">
        <v>1979</v>
      </c>
      <c r="G1401">
        <v>1</v>
      </c>
      <c r="H1401" s="6">
        <v>2881176</v>
      </c>
      <c r="I1401" s="7">
        <v>46063</v>
      </c>
      <c r="K1401">
        <v>10</v>
      </c>
      <c r="L1401" t="s">
        <v>40</v>
      </c>
      <c r="M1401" t="s">
        <v>8</v>
      </c>
      <c r="N1401" t="s">
        <v>41</v>
      </c>
      <c r="O1401" t="s">
        <v>347</v>
      </c>
      <c r="P1401" t="s">
        <v>2519</v>
      </c>
      <c r="Q1401">
        <v>10</v>
      </c>
      <c r="R1401">
        <v>0</v>
      </c>
      <c r="S1401">
        <v>0</v>
      </c>
      <c r="U1401">
        <v>288118</v>
      </c>
      <c r="V1401">
        <v>288118</v>
      </c>
      <c r="W1401">
        <v>0</v>
      </c>
      <c r="X1401">
        <v>0</v>
      </c>
      <c r="Y1401" t="s">
        <v>109</v>
      </c>
    </row>
    <row r="1402" spans="1:25" x14ac:dyDescent="0.25">
      <c r="A1402">
        <v>1401</v>
      </c>
      <c r="B1402">
        <v>69346</v>
      </c>
      <c r="C1402">
        <v>0</v>
      </c>
      <c r="D1402">
        <v>0</v>
      </c>
      <c r="E1402" t="s">
        <v>541</v>
      </c>
      <c r="F1402" t="s">
        <v>542</v>
      </c>
      <c r="G1402">
        <v>1</v>
      </c>
      <c r="H1402" s="6">
        <v>369002</v>
      </c>
      <c r="I1402" s="7">
        <v>46063</v>
      </c>
      <c r="K1402">
        <v>14</v>
      </c>
      <c r="L1402" t="s">
        <v>40</v>
      </c>
      <c r="M1402" t="s">
        <v>5</v>
      </c>
      <c r="N1402" t="s">
        <v>41</v>
      </c>
      <c r="O1402" t="s">
        <v>57</v>
      </c>
      <c r="P1402" t="s">
        <v>2519</v>
      </c>
      <c r="Q1402">
        <v>9</v>
      </c>
      <c r="R1402">
        <v>5</v>
      </c>
      <c r="S1402">
        <v>0</v>
      </c>
      <c r="U1402">
        <v>51660</v>
      </c>
      <c r="V1402">
        <v>33210</v>
      </c>
      <c r="W1402">
        <v>18450</v>
      </c>
      <c r="X1402">
        <v>0</v>
      </c>
      <c r="Y1402" t="s">
        <v>48</v>
      </c>
    </row>
    <row r="1403" spans="1:25" x14ac:dyDescent="0.25">
      <c r="A1403">
        <v>1402</v>
      </c>
      <c r="B1403">
        <v>69342</v>
      </c>
      <c r="C1403">
        <v>0</v>
      </c>
      <c r="D1403">
        <v>0</v>
      </c>
      <c r="E1403" t="s">
        <v>2337</v>
      </c>
      <c r="F1403" t="s">
        <v>2338</v>
      </c>
      <c r="G1403">
        <v>1</v>
      </c>
      <c r="H1403" s="6">
        <v>2310392</v>
      </c>
      <c r="I1403" s="7">
        <v>46062</v>
      </c>
      <c r="K1403">
        <v>7</v>
      </c>
      <c r="L1403" t="s">
        <v>40</v>
      </c>
      <c r="M1403" t="s">
        <v>7</v>
      </c>
      <c r="N1403" t="s">
        <v>41</v>
      </c>
      <c r="O1403" t="s">
        <v>64</v>
      </c>
      <c r="P1403" t="s">
        <v>2519</v>
      </c>
      <c r="Q1403">
        <v>7</v>
      </c>
      <c r="R1403">
        <v>0</v>
      </c>
      <c r="S1403">
        <v>0</v>
      </c>
      <c r="U1403">
        <v>161727</v>
      </c>
      <c r="V1403">
        <v>161727</v>
      </c>
      <c r="W1403">
        <v>0</v>
      </c>
      <c r="X1403">
        <v>0</v>
      </c>
      <c r="Y1403" t="s">
        <v>2086</v>
      </c>
    </row>
    <row r="1404" spans="1:25" x14ac:dyDescent="0.25">
      <c r="A1404">
        <v>1403</v>
      </c>
      <c r="B1404">
        <v>69345</v>
      </c>
      <c r="C1404">
        <v>0</v>
      </c>
      <c r="D1404">
        <v>0</v>
      </c>
      <c r="E1404" t="s">
        <v>1576</v>
      </c>
      <c r="F1404" t="s">
        <v>1577</v>
      </c>
      <c r="G1404">
        <v>1</v>
      </c>
      <c r="H1404" s="6">
        <v>1000000</v>
      </c>
      <c r="I1404" s="7">
        <v>46062</v>
      </c>
      <c r="K1404">
        <v>10</v>
      </c>
      <c r="L1404" t="s">
        <v>40</v>
      </c>
      <c r="M1404" t="s">
        <v>0</v>
      </c>
      <c r="N1404" t="s">
        <v>41</v>
      </c>
      <c r="O1404" t="s">
        <v>87</v>
      </c>
      <c r="P1404" t="s">
        <v>2519</v>
      </c>
      <c r="Q1404">
        <v>10</v>
      </c>
      <c r="R1404">
        <v>0</v>
      </c>
      <c r="S1404">
        <v>0</v>
      </c>
      <c r="U1404">
        <v>100000</v>
      </c>
      <c r="V1404">
        <v>100000</v>
      </c>
      <c r="W1404">
        <v>0</v>
      </c>
      <c r="X1404">
        <v>0</v>
      </c>
      <c r="Y1404" t="s">
        <v>44</v>
      </c>
    </row>
    <row r="1405" spans="1:25" x14ac:dyDescent="0.25">
      <c r="A1405">
        <v>1404</v>
      </c>
      <c r="B1405">
        <v>69341</v>
      </c>
      <c r="C1405">
        <v>0</v>
      </c>
      <c r="D1405">
        <v>0</v>
      </c>
      <c r="E1405" t="s">
        <v>2333</v>
      </c>
      <c r="F1405" t="s">
        <v>2334</v>
      </c>
      <c r="G1405">
        <v>1</v>
      </c>
      <c r="H1405" s="6">
        <v>1688268</v>
      </c>
      <c r="I1405" s="7">
        <v>46062</v>
      </c>
      <c r="K1405">
        <v>7</v>
      </c>
      <c r="L1405" t="s">
        <v>40</v>
      </c>
      <c r="M1405" t="s">
        <v>7</v>
      </c>
      <c r="N1405" t="s">
        <v>41</v>
      </c>
      <c r="O1405" t="s">
        <v>64</v>
      </c>
      <c r="P1405" t="s">
        <v>2519</v>
      </c>
      <c r="Q1405">
        <v>7</v>
      </c>
      <c r="R1405">
        <v>0</v>
      </c>
      <c r="S1405">
        <v>0</v>
      </c>
      <c r="U1405">
        <v>118179</v>
      </c>
      <c r="V1405">
        <v>118179</v>
      </c>
      <c r="W1405">
        <v>0</v>
      </c>
      <c r="X1405">
        <v>0</v>
      </c>
      <c r="Y1405" t="s">
        <v>2086</v>
      </c>
    </row>
    <row r="1406" spans="1:25" x14ac:dyDescent="0.25">
      <c r="A1406">
        <v>1405</v>
      </c>
      <c r="B1406">
        <v>69344</v>
      </c>
      <c r="C1406">
        <v>0</v>
      </c>
      <c r="D1406">
        <v>0</v>
      </c>
      <c r="E1406" t="s">
        <v>1054</v>
      </c>
      <c r="F1406" t="s">
        <v>1055</v>
      </c>
      <c r="G1406">
        <v>1</v>
      </c>
      <c r="H1406" s="6">
        <v>1235904</v>
      </c>
      <c r="I1406" s="7">
        <v>46062</v>
      </c>
      <c r="K1406">
        <v>8</v>
      </c>
      <c r="L1406" t="s">
        <v>40</v>
      </c>
      <c r="M1406" t="s">
        <v>9</v>
      </c>
      <c r="N1406" t="s">
        <v>41</v>
      </c>
      <c r="O1406" t="s">
        <v>42</v>
      </c>
      <c r="P1406" t="s">
        <v>2519</v>
      </c>
      <c r="Q1406">
        <v>8</v>
      </c>
      <c r="R1406">
        <v>0</v>
      </c>
      <c r="S1406">
        <v>0</v>
      </c>
      <c r="U1406">
        <v>98872</v>
      </c>
      <c r="V1406">
        <v>98872</v>
      </c>
      <c r="W1406">
        <v>0</v>
      </c>
      <c r="X1406">
        <v>0</v>
      </c>
      <c r="Y1406" t="s">
        <v>67</v>
      </c>
    </row>
    <row r="1407" spans="1:25" x14ac:dyDescent="0.25">
      <c r="A1407">
        <v>1406</v>
      </c>
      <c r="B1407">
        <v>69340</v>
      </c>
      <c r="C1407">
        <v>0</v>
      </c>
      <c r="D1407">
        <v>0</v>
      </c>
      <c r="E1407" t="s">
        <v>2335</v>
      </c>
      <c r="F1407" t="s">
        <v>2336</v>
      </c>
      <c r="G1407">
        <v>1</v>
      </c>
      <c r="H1407" s="6">
        <v>3395203</v>
      </c>
      <c r="I1407" s="7">
        <v>46062</v>
      </c>
      <c r="K1407">
        <v>7</v>
      </c>
      <c r="L1407" t="s">
        <v>40</v>
      </c>
      <c r="M1407" t="s">
        <v>7</v>
      </c>
      <c r="N1407" t="s">
        <v>41</v>
      </c>
      <c r="O1407" t="s">
        <v>64</v>
      </c>
      <c r="P1407" t="s">
        <v>2519</v>
      </c>
      <c r="Q1407">
        <v>7</v>
      </c>
      <c r="R1407">
        <v>0</v>
      </c>
      <c r="S1407">
        <v>0</v>
      </c>
      <c r="U1407">
        <v>237664</v>
      </c>
      <c r="V1407">
        <v>237664</v>
      </c>
      <c r="W1407">
        <v>0</v>
      </c>
      <c r="X1407">
        <v>0</v>
      </c>
      <c r="Y1407" t="s">
        <v>2086</v>
      </c>
    </row>
    <row r="1408" spans="1:25" x14ac:dyDescent="0.25">
      <c r="A1408">
        <v>1407</v>
      </c>
      <c r="B1408">
        <v>69336</v>
      </c>
      <c r="C1408">
        <v>0</v>
      </c>
      <c r="D1408">
        <v>0</v>
      </c>
      <c r="E1408" t="s">
        <v>331</v>
      </c>
      <c r="F1408" t="s">
        <v>332</v>
      </c>
      <c r="G1408">
        <v>1</v>
      </c>
      <c r="H1408" s="6">
        <v>84247</v>
      </c>
      <c r="I1408" s="7">
        <v>46059</v>
      </c>
      <c r="K1408">
        <v>7</v>
      </c>
      <c r="L1408" t="s">
        <v>40</v>
      </c>
      <c r="M1408" t="s">
        <v>5</v>
      </c>
      <c r="N1408" t="s">
        <v>41</v>
      </c>
      <c r="O1408" t="s">
        <v>47</v>
      </c>
      <c r="P1408" t="s">
        <v>2519</v>
      </c>
      <c r="Q1408">
        <v>7</v>
      </c>
      <c r="R1408">
        <v>0</v>
      </c>
      <c r="S1408">
        <v>0</v>
      </c>
      <c r="U1408">
        <v>5897</v>
      </c>
      <c r="V1408">
        <v>5897</v>
      </c>
      <c r="W1408">
        <v>0</v>
      </c>
      <c r="X1408">
        <v>0</v>
      </c>
      <c r="Y1408" t="s">
        <v>48</v>
      </c>
    </row>
    <row r="1409" spans="1:25" x14ac:dyDescent="0.25">
      <c r="A1409">
        <v>1408</v>
      </c>
      <c r="B1409">
        <v>69335</v>
      </c>
      <c r="C1409">
        <v>0</v>
      </c>
      <c r="D1409">
        <v>0</v>
      </c>
      <c r="E1409" t="s">
        <v>329</v>
      </c>
      <c r="F1409" t="s">
        <v>330</v>
      </c>
      <c r="G1409">
        <v>1</v>
      </c>
      <c r="H1409" s="6">
        <v>33646</v>
      </c>
      <c r="I1409" s="7">
        <v>46059</v>
      </c>
      <c r="K1409">
        <v>7</v>
      </c>
      <c r="L1409" t="s">
        <v>40</v>
      </c>
      <c r="M1409" t="s">
        <v>5</v>
      </c>
      <c r="N1409" t="s">
        <v>41</v>
      </c>
      <c r="O1409" t="s">
        <v>47</v>
      </c>
      <c r="P1409" t="s">
        <v>2519</v>
      </c>
      <c r="Q1409">
        <v>7</v>
      </c>
      <c r="R1409">
        <v>0</v>
      </c>
      <c r="S1409">
        <v>0</v>
      </c>
      <c r="U1409">
        <v>2355</v>
      </c>
      <c r="V1409">
        <v>2355</v>
      </c>
      <c r="W1409">
        <v>0</v>
      </c>
      <c r="X1409">
        <v>0</v>
      </c>
      <c r="Y1409" t="s">
        <v>48</v>
      </c>
    </row>
    <row r="1410" spans="1:25" x14ac:dyDescent="0.25">
      <c r="A1410">
        <v>1409</v>
      </c>
      <c r="B1410">
        <v>69339</v>
      </c>
      <c r="C1410">
        <v>0</v>
      </c>
      <c r="D1410">
        <v>0</v>
      </c>
      <c r="E1410" t="s">
        <v>327</v>
      </c>
      <c r="F1410" t="s">
        <v>3035</v>
      </c>
      <c r="G1410">
        <v>1</v>
      </c>
      <c r="H1410" s="6">
        <v>198481</v>
      </c>
      <c r="I1410" s="7">
        <v>46059</v>
      </c>
      <c r="K1410">
        <v>7</v>
      </c>
      <c r="L1410" t="s">
        <v>40</v>
      </c>
      <c r="M1410" t="s">
        <v>5</v>
      </c>
      <c r="N1410" t="s">
        <v>41</v>
      </c>
      <c r="O1410" t="s">
        <v>47</v>
      </c>
      <c r="P1410" t="s">
        <v>2519</v>
      </c>
      <c r="Q1410">
        <v>7</v>
      </c>
      <c r="R1410">
        <v>0</v>
      </c>
      <c r="S1410">
        <v>0</v>
      </c>
      <c r="U1410">
        <v>13894</v>
      </c>
      <c r="V1410">
        <v>13894</v>
      </c>
      <c r="W1410">
        <v>0</v>
      </c>
      <c r="X1410">
        <v>0</v>
      </c>
      <c r="Y1410" t="s">
        <v>72</v>
      </c>
    </row>
    <row r="1411" spans="1:25" x14ac:dyDescent="0.25">
      <c r="A1411">
        <v>1410</v>
      </c>
      <c r="B1411">
        <v>69337</v>
      </c>
      <c r="C1411">
        <v>0</v>
      </c>
      <c r="D1411">
        <v>0</v>
      </c>
      <c r="E1411" t="s">
        <v>401</v>
      </c>
      <c r="F1411" t="s">
        <v>402</v>
      </c>
      <c r="G1411">
        <v>1</v>
      </c>
      <c r="H1411" s="6">
        <v>1188839</v>
      </c>
      <c r="I1411" s="7">
        <v>46059</v>
      </c>
      <c r="K1411">
        <v>7</v>
      </c>
      <c r="L1411" t="s">
        <v>40</v>
      </c>
      <c r="M1411" t="s">
        <v>5</v>
      </c>
      <c r="N1411" t="s">
        <v>41</v>
      </c>
      <c r="O1411" t="s">
        <v>47</v>
      </c>
      <c r="P1411" t="s">
        <v>2519</v>
      </c>
      <c r="Q1411">
        <v>7</v>
      </c>
      <c r="R1411">
        <v>0</v>
      </c>
      <c r="S1411">
        <v>0</v>
      </c>
      <c r="U1411">
        <v>83219</v>
      </c>
      <c r="V1411">
        <v>83219</v>
      </c>
      <c r="W1411">
        <v>0</v>
      </c>
      <c r="X1411">
        <v>0</v>
      </c>
      <c r="Y1411" t="s">
        <v>48</v>
      </c>
    </row>
    <row r="1412" spans="1:25" x14ac:dyDescent="0.25">
      <c r="A1412">
        <v>1411</v>
      </c>
      <c r="B1412">
        <v>69338</v>
      </c>
      <c r="C1412">
        <v>0</v>
      </c>
      <c r="D1412">
        <v>0</v>
      </c>
      <c r="E1412" t="s">
        <v>403</v>
      </c>
      <c r="F1412" t="s">
        <v>404</v>
      </c>
      <c r="G1412">
        <v>1</v>
      </c>
      <c r="H1412" s="6">
        <v>2101571</v>
      </c>
      <c r="I1412" s="7">
        <v>46059</v>
      </c>
      <c r="K1412">
        <v>7</v>
      </c>
      <c r="L1412" t="s">
        <v>40</v>
      </c>
      <c r="M1412" t="s">
        <v>5</v>
      </c>
      <c r="N1412" t="s">
        <v>41</v>
      </c>
      <c r="O1412" t="s">
        <v>47</v>
      </c>
      <c r="P1412" t="s">
        <v>2519</v>
      </c>
      <c r="Q1412">
        <v>7</v>
      </c>
      <c r="R1412">
        <v>0</v>
      </c>
      <c r="S1412">
        <v>0</v>
      </c>
      <c r="U1412">
        <v>147110</v>
      </c>
      <c r="V1412">
        <v>147110</v>
      </c>
      <c r="W1412">
        <v>0</v>
      </c>
      <c r="X1412">
        <v>0</v>
      </c>
      <c r="Y1412" t="s">
        <v>72</v>
      </c>
    </row>
    <row r="1413" spans="1:25" x14ac:dyDescent="0.25">
      <c r="A1413">
        <v>1412</v>
      </c>
      <c r="B1413">
        <v>69319</v>
      </c>
      <c r="C1413">
        <v>0</v>
      </c>
      <c r="D1413">
        <v>0</v>
      </c>
      <c r="E1413" t="s">
        <v>1422</v>
      </c>
      <c r="F1413" t="s">
        <v>1423</v>
      </c>
      <c r="G1413">
        <v>1</v>
      </c>
      <c r="H1413" s="6">
        <v>3249590</v>
      </c>
      <c r="I1413" s="7">
        <v>46059</v>
      </c>
      <c r="K1413">
        <v>6</v>
      </c>
      <c r="L1413" t="s">
        <v>40</v>
      </c>
      <c r="M1413" t="s">
        <v>5</v>
      </c>
      <c r="N1413" t="s">
        <v>41</v>
      </c>
      <c r="O1413" t="s">
        <v>47</v>
      </c>
      <c r="P1413" t="s">
        <v>2519</v>
      </c>
      <c r="Q1413">
        <v>6</v>
      </c>
      <c r="R1413">
        <v>0</v>
      </c>
      <c r="S1413">
        <v>0</v>
      </c>
      <c r="U1413">
        <v>194975</v>
      </c>
      <c r="V1413">
        <v>194975</v>
      </c>
      <c r="W1413">
        <v>0</v>
      </c>
      <c r="X1413">
        <v>0</v>
      </c>
      <c r="Y1413" t="s">
        <v>81</v>
      </c>
    </row>
    <row r="1414" spans="1:25" x14ac:dyDescent="0.25">
      <c r="A1414">
        <v>1413</v>
      </c>
      <c r="B1414">
        <v>69334</v>
      </c>
      <c r="C1414">
        <v>0</v>
      </c>
      <c r="D1414">
        <v>0</v>
      </c>
      <c r="E1414" t="s">
        <v>362</v>
      </c>
      <c r="F1414" t="s">
        <v>363</v>
      </c>
      <c r="G1414">
        <v>1</v>
      </c>
      <c r="H1414" s="6">
        <v>827162</v>
      </c>
      <c r="I1414" s="7">
        <v>46059</v>
      </c>
      <c r="K1414">
        <v>7</v>
      </c>
      <c r="L1414" t="s">
        <v>40</v>
      </c>
      <c r="M1414" t="s">
        <v>5</v>
      </c>
      <c r="N1414" t="s">
        <v>41</v>
      </c>
      <c r="O1414" t="s">
        <v>47</v>
      </c>
      <c r="P1414" t="s">
        <v>2519</v>
      </c>
      <c r="Q1414">
        <v>7</v>
      </c>
      <c r="R1414">
        <v>0</v>
      </c>
      <c r="S1414">
        <v>0</v>
      </c>
      <c r="U1414">
        <v>57901</v>
      </c>
      <c r="V1414">
        <v>57901</v>
      </c>
      <c r="W1414">
        <v>0</v>
      </c>
      <c r="X1414">
        <v>0</v>
      </c>
      <c r="Y1414" t="s">
        <v>72</v>
      </c>
    </row>
    <row r="1415" spans="1:25" x14ac:dyDescent="0.25">
      <c r="A1415">
        <v>1414</v>
      </c>
      <c r="B1415">
        <v>69182</v>
      </c>
      <c r="C1415">
        <v>0</v>
      </c>
      <c r="D1415">
        <v>0</v>
      </c>
      <c r="E1415" t="s">
        <v>1498</v>
      </c>
      <c r="F1415" t="s">
        <v>1499</v>
      </c>
      <c r="G1415">
        <v>1</v>
      </c>
      <c r="H1415" s="6">
        <v>3100000</v>
      </c>
      <c r="I1415" s="7">
        <v>46059</v>
      </c>
      <c r="K1415" t="s">
        <v>1179</v>
      </c>
      <c r="L1415" t="s">
        <v>40</v>
      </c>
      <c r="M1415" t="s">
        <v>5</v>
      </c>
      <c r="N1415" t="s">
        <v>41</v>
      </c>
      <c r="O1415" t="s">
        <v>57</v>
      </c>
      <c r="P1415" t="s">
        <v>2519</v>
      </c>
      <c r="Q1415">
        <v>5.8</v>
      </c>
      <c r="R1415">
        <v>0</v>
      </c>
      <c r="S1415">
        <v>0</v>
      </c>
      <c r="U1415">
        <v>179800</v>
      </c>
      <c r="V1415">
        <v>179800</v>
      </c>
      <c r="W1415">
        <v>0</v>
      </c>
      <c r="X1415">
        <v>0</v>
      </c>
      <c r="Y1415" t="s">
        <v>48</v>
      </c>
    </row>
    <row r="1416" spans="1:25" x14ac:dyDescent="0.25">
      <c r="A1416">
        <v>1415</v>
      </c>
      <c r="B1416">
        <v>69331</v>
      </c>
      <c r="C1416">
        <v>0</v>
      </c>
      <c r="D1416">
        <v>0</v>
      </c>
      <c r="E1416" t="s">
        <v>1355</v>
      </c>
      <c r="F1416" t="s">
        <v>1356</v>
      </c>
      <c r="G1416">
        <v>1</v>
      </c>
      <c r="H1416" s="6">
        <v>4171999</v>
      </c>
      <c r="I1416" s="7">
        <v>46059</v>
      </c>
      <c r="K1416">
        <v>15</v>
      </c>
      <c r="L1416" t="s">
        <v>40</v>
      </c>
      <c r="M1416" t="s">
        <v>5</v>
      </c>
      <c r="N1416" t="s">
        <v>41</v>
      </c>
      <c r="O1416" t="s">
        <v>57</v>
      </c>
      <c r="P1416" t="s">
        <v>2519</v>
      </c>
      <c r="Q1416">
        <v>8</v>
      </c>
      <c r="R1416">
        <v>7</v>
      </c>
      <c r="S1416">
        <v>0</v>
      </c>
      <c r="U1416">
        <v>625800</v>
      </c>
      <c r="V1416">
        <v>333760</v>
      </c>
      <c r="W1416">
        <v>292040</v>
      </c>
      <c r="X1416">
        <v>0</v>
      </c>
      <c r="Y1416" t="s">
        <v>48</v>
      </c>
    </row>
    <row r="1417" spans="1:25" x14ac:dyDescent="0.25">
      <c r="A1417">
        <v>1416</v>
      </c>
      <c r="B1417">
        <v>69333</v>
      </c>
      <c r="C1417">
        <v>0</v>
      </c>
      <c r="D1417">
        <v>0</v>
      </c>
      <c r="E1417" t="s">
        <v>1127</v>
      </c>
      <c r="F1417" t="s">
        <v>1128</v>
      </c>
      <c r="G1417">
        <v>1</v>
      </c>
      <c r="H1417" s="6">
        <v>2837329</v>
      </c>
      <c r="I1417" s="7">
        <v>46059</v>
      </c>
      <c r="K1417">
        <v>8</v>
      </c>
      <c r="L1417" t="s">
        <v>40</v>
      </c>
      <c r="M1417" t="s">
        <v>9</v>
      </c>
      <c r="N1417" t="s">
        <v>41</v>
      </c>
      <c r="O1417" t="s">
        <v>42</v>
      </c>
      <c r="P1417" t="s">
        <v>2519</v>
      </c>
      <c r="Q1417">
        <v>8</v>
      </c>
      <c r="R1417">
        <v>0</v>
      </c>
      <c r="S1417">
        <v>0</v>
      </c>
      <c r="U1417">
        <v>226986</v>
      </c>
      <c r="V1417">
        <v>226986</v>
      </c>
      <c r="W1417">
        <v>0</v>
      </c>
      <c r="X1417">
        <v>0</v>
      </c>
      <c r="Y1417" t="s">
        <v>109</v>
      </c>
    </row>
    <row r="1418" spans="1:25" x14ac:dyDescent="0.25">
      <c r="A1418">
        <v>1417</v>
      </c>
      <c r="B1418">
        <v>69332</v>
      </c>
      <c r="C1418">
        <v>0</v>
      </c>
      <c r="D1418">
        <v>0</v>
      </c>
      <c r="E1418" t="s">
        <v>1723</v>
      </c>
      <c r="F1418" t="s">
        <v>1724</v>
      </c>
      <c r="G1418">
        <v>1</v>
      </c>
      <c r="H1418" s="6">
        <v>6574887</v>
      </c>
      <c r="I1418" s="7">
        <v>46059</v>
      </c>
      <c r="K1418">
        <v>8</v>
      </c>
      <c r="L1418" t="s">
        <v>40</v>
      </c>
      <c r="M1418" t="s">
        <v>5</v>
      </c>
      <c r="N1418" t="s">
        <v>41</v>
      </c>
      <c r="O1418" t="s">
        <v>77</v>
      </c>
      <c r="P1418" t="s">
        <v>2519</v>
      </c>
      <c r="Q1418">
        <v>8</v>
      </c>
      <c r="R1418">
        <v>0</v>
      </c>
      <c r="S1418">
        <v>0</v>
      </c>
      <c r="U1418">
        <v>525991</v>
      </c>
      <c r="V1418">
        <v>525991</v>
      </c>
      <c r="W1418">
        <v>0</v>
      </c>
      <c r="X1418">
        <v>0</v>
      </c>
      <c r="Y1418" t="s">
        <v>67</v>
      </c>
    </row>
    <row r="1419" spans="1:25" x14ac:dyDescent="0.25">
      <c r="A1419">
        <v>1418</v>
      </c>
      <c r="B1419">
        <v>69328</v>
      </c>
      <c r="C1419">
        <v>0</v>
      </c>
      <c r="D1419">
        <v>0</v>
      </c>
      <c r="E1419" t="s">
        <v>1725</v>
      </c>
      <c r="F1419" t="s">
        <v>1726</v>
      </c>
      <c r="G1419">
        <v>1</v>
      </c>
      <c r="H1419" s="6">
        <v>13241354</v>
      </c>
      <c r="I1419" s="7">
        <v>46058</v>
      </c>
      <c r="K1419">
        <v>8</v>
      </c>
      <c r="L1419" t="s">
        <v>40</v>
      </c>
      <c r="M1419" t="s">
        <v>5</v>
      </c>
      <c r="N1419" t="s">
        <v>41</v>
      </c>
      <c r="O1419" t="s">
        <v>77</v>
      </c>
      <c r="P1419" t="s">
        <v>2519</v>
      </c>
      <c r="Q1419">
        <v>8</v>
      </c>
      <c r="R1419">
        <v>0</v>
      </c>
      <c r="S1419">
        <v>0</v>
      </c>
      <c r="U1419">
        <v>1059308</v>
      </c>
      <c r="V1419">
        <v>1059308</v>
      </c>
      <c r="W1419">
        <v>0</v>
      </c>
      <c r="X1419">
        <v>0</v>
      </c>
      <c r="Y1419" t="s">
        <v>48</v>
      </c>
    </row>
    <row r="1420" spans="1:25" x14ac:dyDescent="0.25">
      <c r="A1420">
        <v>1419</v>
      </c>
      <c r="B1420">
        <v>69330</v>
      </c>
      <c r="C1420">
        <v>0</v>
      </c>
      <c r="D1420">
        <v>0</v>
      </c>
      <c r="E1420" t="s">
        <v>1731</v>
      </c>
      <c r="F1420" t="s">
        <v>1732</v>
      </c>
      <c r="G1420">
        <v>1</v>
      </c>
      <c r="H1420" s="6">
        <v>5406691</v>
      </c>
      <c r="I1420" s="7">
        <v>46058</v>
      </c>
      <c r="K1420">
        <v>8</v>
      </c>
      <c r="L1420" t="s">
        <v>40</v>
      </c>
      <c r="M1420" t="s">
        <v>5</v>
      </c>
      <c r="N1420" t="s">
        <v>41</v>
      </c>
      <c r="O1420" t="s">
        <v>77</v>
      </c>
      <c r="P1420" t="s">
        <v>2519</v>
      </c>
      <c r="Q1420">
        <v>8</v>
      </c>
      <c r="R1420">
        <v>0</v>
      </c>
      <c r="S1420">
        <v>0</v>
      </c>
      <c r="U1420">
        <v>432535</v>
      </c>
      <c r="V1420">
        <v>432535</v>
      </c>
      <c r="W1420">
        <v>0</v>
      </c>
      <c r="X1420">
        <v>0</v>
      </c>
      <c r="Y1420" t="s">
        <v>67</v>
      </c>
    </row>
    <row r="1421" spans="1:25" x14ac:dyDescent="0.25">
      <c r="A1421">
        <v>1420</v>
      </c>
      <c r="B1421">
        <v>69329</v>
      </c>
      <c r="C1421">
        <v>0</v>
      </c>
      <c r="D1421">
        <v>0</v>
      </c>
      <c r="E1421" t="s">
        <v>1727</v>
      </c>
      <c r="F1421" t="s">
        <v>1728</v>
      </c>
      <c r="G1421">
        <v>1</v>
      </c>
      <c r="H1421" s="6">
        <v>5926891</v>
      </c>
      <c r="I1421" s="7">
        <v>46058</v>
      </c>
      <c r="K1421">
        <v>8</v>
      </c>
      <c r="L1421" t="s">
        <v>40</v>
      </c>
      <c r="M1421" t="s">
        <v>5</v>
      </c>
      <c r="N1421" t="s">
        <v>41</v>
      </c>
      <c r="O1421" t="s">
        <v>77</v>
      </c>
      <c r="P1421" t="s">
        <v>2519</v>
      </c>
      <c r="Q1421">
        <v>8</v>
      </c>
      <c r="R1421">
        <v>0</v>
      </c>
      <c r="S1421">
        <v>0</v>
      </c>
      <c r="U1421">
        <v>474151</v>
      </c>
      <c r="V1421">
        <v>474151</v>
      </c>
      <c r="W1421">
        <v>0</v>
      </c>
      <c r="X1421">
        <v>0</v>
      </c>
      <c r="Y1421" t="s">
        <v>67</v>
      </c>
    </row>
    <row r="1422" spans="1:25" x14ac:dyDescent="0.25">
      <c r="A1422">
        <v>1421</v>
      </c>
      <c r="B1422">
        <v>69327</v>
      </c>
      <c r="C1422">
        <v>0</v>
      </c>
      <c r="D1422">
        <v>0</v>
      </c>
      <c r="E1422" t="s">
        <v>1550</v>
      </c>
      <c r="F1422" t="s">
        <v>1551</v>
      </c>
      <c r="G1422">
        <v>1</v>
      </c>
      <c r="H1422" s="6">
        <v>2883745</v>
      </c>
      <c r="I1422" s="7">
        <v>46058</v>
      </c>
      <c r="K1422">
        <v>12</v>
      </c>
      <c r="L1422" t="s">
        <v>40</v>
      </c>
      <c r="M1422" t="s">
        <v>8</v>
      </c>
      <c r="N1422" t="s">
        <v>41</v>
      </c>
      <c r="O1422" t="s">
        <v>347</v>
      </c>
      <c r="P1422" t="s">
        <v>2519</v>
      </c>
      <c r="Q1422">
        <v>12</v>
      </c>
      <c r="R1422">
        <v>0</v>
      </c>
      <c r="S1422">
        <v>0</v>
      </c>
      <c r="U1422">
        <v>346049</v>
      </c>
      <c r="V1422">
        <v>346049</v>
      </c>
      <c r="W1422">
        <v>0</v>
      </c>
      <c r="X1422">
        <v>0</v>
      </c>
      <c r="Y1422" t="s">
        <v>48</v>
      </c>
    </row>
    <row r="1423" spans="1:25" x14ac:dyDescent="0.25">
      <c r="A1423">
        <v>1422</v>
      </c>
      <c r="B1423">
        <v>69323</v>
      </c>
      <c r="C1423">
        <v>0</v>
      </c>
      <c r="D1423">
        <v>0</v>
      </c>
      <c r="E1423" t="s">
        <v>1923</v>
      </c>
      <c r="F1423" t="s">
        <v>1924</v>
      </c>
      <c r="G1423">
        <v>1</v>
      </c>
      <c r="H1423" s="6">
        <v>3550000</v>
      </c>
      <c r="I1423" s="7">
        <v>46057</v>
      </c>
      <c r="K1423" t="s">
        <v>86</v>
      </c>
      <c r="L1423" t="s">
        <v>40</v>
      </c>
      <c r="M1423" t="s">
        <v>1</v>
      </c>
      <c r="N1423" t="s">
        <v>41</v>
      </c>
      <c r="O1423" t="s">
        <v>87</v>
      </c>
      <c r="P1423" t="s">
        <v>2519</v>
      </c>
      <c r="Q1423">
        <v>9.5</v>
      </c>
      <c r="R1423">
        <v>0</v>
      </c>
      <c r="S1423">
        <v>0</v>
      </c>
      <c r="U1423">
        <v>337250</v>
      </c>
      <c r="V1423">
        <v>337250</v>
      </c>
      <c r="W1423">
        <v>0</v>
      </c>
      <c r="X1423">
        <v>0</v>
      </c>
      <c r="Y1423" t="s">
        <v>44</v>
      </c>
    </row>
    <row r="1424" spans="1:25" x14ac:dyDescent="0.25">
      <c r="A1424">
        <v>1423</v>
      </c>
      <c r="B1424">
        <v>69321</v>
      </c>
      <c r="C1424">
        <v>0</v>
      </c>
      <c r="D1424">
        <v>0</v>
      </c>
      <c r="E1424" t="s">
        <v>1921</v>
      </c>
      <c r="F1424" t="s">
        <v>1922</v>
      </c>
      <c r="G1424">
        <v>1</v>
      </c>
      <c r="H1424" s="6">
        <v>2800000</v>
      </c>
      <c r="I1424" s="7">
        <v>46056</v>
      </c>
      <c r="K1424" t="s">
        <v>86</v>
      </c>
      <c r="L1424" t="s">
        <v>40</v>
      </c>
      <c r="M1424" t="s">
        <v>1</v>
      </c>
      <c r="N1424" t="s">
        <v>41</v>
      </c>
      <c r="O1424" t="s">
        <v>87</v>
      </c>
      <c r="P1424" t="s">
        <v>2519</v>
      </c>
      <c r="Q1424">
        <v>9.5</v>
      </c>
      <c r="R1424">
        <v>0</v>
      </c>
      <c r="S1424">
        <v>0</v>
      </c>
      <c r="U1424">
        <v>266000</v>
      </c>
      <c r="V1424">
        <v>266000</v>
      </c>
      <c r="W1424">
        <v>0</v>
      </c>
      <c r="X1424">
        <v>0</v>
      </c>
      <c r="Y1424" t="s">
        <v>44</v>
      </c>
    </row>
    <row r="1425" spans="1:25" x14ac:dyDescent="0.25">
      <c r="A1425">
        <v>1424</v>
      </c>
      <c r="B1425">
        <v>69320</v>
      </c>
      <c r="C1425">
        <v>0</v>
      </c>
      <c r="D1425">
        <v>0</v>
      </c>
      <c r="E1425" t="s">
        <v>1802</v>
      </c>
      <c r="F1425" t="s">
        <v>1803</v>
      </c>
      <c r="G1425">
        <v>1</v>
      </c>
      <c r="H1425" s="6">
        <v>23502322</v>
      </c>
      <c r="I1425" s="7">
        <v>46056</v>
      </c>
      <c r="K1425">
        <v>8</v>
      </c>
      <c r="L1425" t="s">
        <v>40</v>
      </c>
      <c r="M1425" t="s">
        <v>5</v>
      </c>
      <c r="N1425" t="s">
        <v>41</v>
      </c>
      <c r="O1425" t="s">
        <v>57</v>
      </c>
      <c r="P1425" t="s">
        <v>2519</v>
      </c>
      <c r="Q1425">
        <v>8</v>
      </c>
      <c r="R1425">
        <v>0</v>
      </c>
      <c r="S1425">
        <v>0</v>
      </c>
      <c r="U1425">
        <v>1880186</v>
      </c>
      <c r="V1425">
        <v>1880186</v>
      </c>
      <c r="W1425">
        <v>0</v>
      </c>
      <c r="X1425">
        <v>0</v>
      </c>
      <c r="Y1425" t="s">
        <v>72</v>
      </c>
    </row>
    <row r="1426" spans="1:25" x14ac:dyDescent="0.25">
      <c r="A1426">
        <v>1425</v>
      </c>
      <c r="B1426">
        <v>69325</v>
      </c>
      <c r="C1426">
        <v>0</v>
      </c>
      <c r="D1426">
        <v>0</v>
      </c>
      <c r="E1426" t="s">
        <v>2210</v>
      </c>
      <c r="F1426" t="s">
        <v>2211</v>
      </c>
      <c r="G1426">
        <v>1</v>
      </c>
      <c r="H1426" s="6">
        <v>2678847</v>
      </c>
      <c r="I1426" s="7">
        <v>46052</v>
      </c>
      <c r="K1426">
        <v>7</v>
      </c>
      <c r="L1426" t="s">
        <v>40</v>
      </c>
      <c r="M1426" t="s">
        <v>8</v>
      </c>
      <c r="N1426" t="s">
        <v>41</v>
      </c>
      <c r="O1426" t="s">
        <v>347</v>
      </c>
      <c r="P1426" t="s">
        <v>2519</v>
      </c>
      <c r="Q1426">
        <v>7</v>
      </c>
      <c r="R1426">
        <v>0</v>
      </c>
      <c r="S1426">
        <v>0</v>
      </c>
      <c r="U1426">
        <v>187519</v>
      </c>
      <c r="V1426">
        <v>187519</v>
      </c>
      <c r="W1426">
        <v>0</v>
      </c>
      <c r="X1426">
        <v>0</v>
      </c>
      <c r="Y1426" t="s">
        <v>2086</v>
      </c>
    </row>
    <row r="1427" spans="1:25" x14ac:dyDescent="0.25">
      <c r="A1427">
        <v>1426</v>
      </c>
      <c r="B1427">
        <v>69307</v>
      </c>
      <c r="C1427">
        <v>0</v>
      </c>
      <c r="D1427">
        <v>0</v>
      </c>
      <c r="E1427" t="s">
        <v>1570</v>
      </c>
      <c r="F1427" t="s">
        <v>1571</v>
      </c>
      <c r="G1427">
        <v>1</v>
      </c>
      <c r="H1427" s="6">
        <v>1000000</v>
      </c>
      <c r="I1427" s="7">
        <v>46052</v>
      </c>
      <c r="K1427">
        <v>7</v>
      </c>
      <c r="L1427" t="s">
        <v>40</v>
      </c>
      <c r="M1427" t="s">
        <v>5</v>
      </c>
      <c r="N1427" t="s">
        <v>41</v>
      </c>
      <c r="O1427" t="s">
        <v>47</v>
      </c>
      <c r="P1427" t="s">
        <v>2519</v>
      </c>
      <c r="Q1427">
        <v>7</v>
      </c>
      <c r="R1427">
        <v>0</v>
      </c>
      <c r="S1427">
        <v>0</v>
      </c>
      <c r="U1427">
        <v>70000</v>
      </c>
      <c r="V1427">
        <v>70000</v>
      </c>
      <c r="W1427">
        <v>0</v>
      </c>
      <c r="X1427">
        <v>0</v>
      </c>
      <c r="Y1427" t="s">
        <v>44</v>
      </c>
    </row>
    <row r="1428" spans="1:25" x14ac:dyDescent="0.25">
      <c r="A1428">
        <v>1427</v>
      </c>
      <c r="B1428">
        <v>69316</v>
      </c>
      <c r="C1428">
        <v>0</v>
      </c>
      <c r="D1428">
        <v>0</v>
      </c>
      <c r="E1428" t="s">
        <v>565</v>
      </c>
      <c r="F1428" t="s">
        <v>566</v>
      </c>
      <c r="G1428">
        <v>1</v>
      </c>
      <c r="H1428" s="6">
        <v>38333333</v>
      </c>
      <c r="I1428" s="7">
        <v>46052</v>
      </c>
      <c r="K1428" t="s">
        <v>567</v>
      </c>
      <c r="L1428" t="s">
        <v>40</v>
      </c>
      <c r="M1428" t="s">
        <v>8</v>
      </c>
      <c r="N1428" t="s">
        <v>41</v>
      </c>
      <c r="O1428" t="s">
        <v>347</v>
      </c>
      <c r="P1428" t="s">
        <v>2519</v>
      </c>
      <c r="Q1428">
        <v>0.6</v>
      </c>
      <c r="R1428">
        <v>3.5</v>
      </c>
      <c r="S1428">
        <v>0</v>
      </c>
      <c r="U1428">
        <v>1571667</v>
      </c>
      <c r="V1428">
        <v>230000</v>
      </c>
      <c r="W1428">
        <v>1341667</v>
      </c>
      <c r="X1428">
        <v>0</v>
      </c>
      <c r="Y1428" t="s">
        <v>44</v>
      </c>
    </row>
    <row r="1429" spans="1:25" x14ac:dyDescent="0.25">
      <c r="A1429">
        <v>1428</v>
      </c>
      <c r="B1429">
        <v>69308</v>
      </c>
      <c r="C1429">
        <v>0</v>
      </c>
      <c r="D1429">
        <v>0</v>
      </c>
      <c r="E1429" t="s">
        <v>1007</v>
      </c>
      <c r="F1429" t="s">
        <v>1008</v>
      </c>
      <c r="G1429">
        <v>1</v>
      </c>
      <c r="H1429" s="6">
        <v>2225707</v>
      </c>
      <c r="I1429" s="7">
        <v>46052</v>
      </c>
      <c r="K1429">
        <v>7</v>
      </c>
      <c r="L1429" t="s">
        <v>40</v>
      </c>
      <c r="M1429" t="s">
        <v>5</v>
      </c>
      <c r="N1429" t="s">
        <v>41</v>
      </c>
      <c r="O1429" t="s">
        <v>57</v>
      </c>
      <c r="P1429" t="s">
        <v>2519</v>
      </c>
      <c r="Q1429">
        <v>7</v>
      </c>
      <c r="R1429">
        <v>0</v>
      </c>
      <c r="S1429">
        <v>0</v>
      </c>
      <c r="U1429">
        <v>155799</v>
      </c>
      <c r="V1429">
        <v>155799</v>
      </c>
      <c r="W1429">
        <v>0</v>
      </c>
      <c r="X1429">
        <v>0</v>
      </c>
      <c r="Y1429" t="s">
        <v>48</v>
      </c>
    </row>
    <row r="1430" spans="1:25" x14ac:dyDescent="0.25">
      <c r="A1430">
        <v>1429</v>
      </c>
      <c r="B1430">
        <v>69310</v>
      </c>
      <c r="C1430">
        <v>0</v>
      </c>
      <c r="D1430">
        <v>0</v>
      </c>
      <c r="E1430" t="s">
        <v>209</v>
      </c>
      <c r="F1430" t="s">
        <v>210</v>
      </c>
      <c r="G1430">
        <v>1</v>
      </c>
      <c r="H1430" s="6">
        <v>20000000</v>
      </c>
      <c r="I1430" s="7">
        <v>46052</v>
      </c>
      <c r="K1430">
        <v>5</v>
      </c>
      <c r="L1430" t="s">
        <v>40</v>
      </c>
      <c r="M1430" t="s">
        <v>5</v>
      </c>
      <c r="N1430" t="s">
        <v>41</v>
      </c>
      <c r="O1430" t="s">
        <v>77</v>
      </c>
      <c r="P1430" t="s">
        <v>2519</v>
      </c>
      <c r="Q1430">
        <v>5</v>
      </c>
      <c r="R1430">
        <v>0</v>
      </c>
      <c r="S1430">
        <v>0</v>
      </c>
      <c r="U1430">
        <v>1000000</v>
      </c>
      <c r="V1430">
        <v>1000000</v>
      </c>
      <c r="W1430">
        <v>0</v>
      </c>
      <c r="X1430">
        <v>0</v>
      </c>
      <c r="Y1430" t="s">
        <v>72</v>
      </c>
    </row>
    <row r="1431" spans="1:25" x14ac:dyDescent="0.25">
      <c r="A1431">
        <v>1430</v>
      </c>
      <c r="B1431">
        <v>69312</v>
      </c>
      <c r="C1431">
        <v>0</v>
      </c>
      <c r="D1431">
        <v>0</v>
      </c>
      <c r="E1431" t="s">
        <v>2263</v>
      </c>
      <c r="F1431" t="s">
        <v>2264</v>
      </c>
      <c r="G1431">
        <v>1</v>
      </c>
      <c r="H1431" s="6">
        <v>806667</v>
      </c>
      <c r="I1431" s="7">
        <v>46052</v>
      </c>
      <c r="K1431">
        <v>10</v>
      </c>
      <c r="L1431" t="s">
        <v>40</v>
      </c>
      <c r="M1431" t="s">
        <v>9</v>
      </c>
      <c r="N1431" t="s">
        <v>41</v>
      </c>
      <c r="O1431" t="s">
        <v>42</v>
      </c>
      <c r="P1431" t="s">
        <v>2519</v>
      </c>
      <c r="Q1431">
        <v>10</v>
      </c>
      <c r="R1431">
        <v>0</v>
      </c>
      <c r="S1431">
        <v>0</v>
      </c>
      <c r="U1431">
        <v>80667</v>
      </c>
      <c r="V1431">
        <v>80667</v>
      </c>
      <c r="W1431">
        <v>0</v>
      </c>
      <c r="X1431">
        <v>0</v>
      </c>
      <c r="Y1431" t="s">
        <v>2086</v>
      </c>
    </row>
    <row r="1432" spans="1:25" x14ac:dyDescent="0.25">
      <c r="A1432">
        <v>1431</v>
      </c>
      <c r="B1432">
        <v>69322</v>
      </c>
      <c r="C1432">
        <v>0</v>
      </c>
      <c r="D1432">
        <v>0</v>
      </c>
      <c r="E1432" t="s">
        <v>2546</v>
      </c>
      <c r="F1432" t="s">
        <v>2547</v>
      </c>
      <c r="G1432">
        <v>1</v>
      </c>
      <c r="H1432" s="6">
        <v>400000</v>
      </c>
      <c r="I1432" s="7">
        <v>46052</v>
      </c>
      <c r="K1432">
        <v>10</v>
      </c>
      <c r="L1432" t="s">
        <v>40</v>
      </c>
      <c r="M1432" t="s">
        <v>5</v>
      </c>
      <c r="N1432" t="s">
        <v>41</v>
      </c>
      <c r="O1432" t="s">
        <v>77</v>
      </c>
      <c r="P1432" t="s">
        <v>2519</v>
      </c>
      <c r="Q1432">
        <v>10</v>
      </c>
      <c r="R1432">
        <v>0</v>
      </c>
      <c r="S1432">
        <v>0</v>
      </c>
      <c r="U1432">
        <v>40000</v>
      </c>
      <c r="V1432">
        <v>40000</v>
      </c>
      <c r="W1432">
        <v>0</v>
      </c>
      <c r="X1432">
        <v>0</v>
      </c>
      <c r="Y1432" t="s">
        <v>2520</v>
      </c>
    </row>
    <row r="1433" spans="1:25" x14ac:dyDescent="0.25">
      <c r="A1433">
        <v>1432</v>
      </c>
      <c r="B1433">
        <v>69314</v>
      </c>
      <c r="C1433">
        <v>0</v>
      </c>
      <c r="D1433">
        <v>0</v>
      </c>
      <c r="E1433" t="s">
        <v>52</v>
      </c>
      <c r="F1433" t="s">
        <v>53</v>
      </c>
      <c r="G1433">
        <v>1</v>
      </c>
      <c r="H1433" s="6">
        <v>1570308</v>
      </c>
      <c r="I1433" s="7">
        <v>46052</v>
      </c>
      <c r="K1433">
        <v>10</v>
      </c>
      <c r="L1433" t="s">
        <v>40</v>
      </c>
      <c r="M1433" t="s">
        <v>5</v>
      </c>
      <c r="N1433" t="s">
        <v>41</v>
      </c>
      <c r="O1433" t="s">
        <v>54</v>
      </c>
      <c r="P1433" t="s">
        <v>2519</v>
      </c>
      <c r="Q1433">
        <v>10</v>
      </c>
      <c r="R1433">
        <v>0</v>
      </c>
      <c r="S1433">
        <v>0</v>
      </c>
      <c r="U1433">
        <v>157031</v>
      </c>
      <c r="V1433">
        <v>157031</v>
      </c>
      <c r="W1433">
        <v>0</v>
      </c>
      <c r="X1433">
        <v>0</v>
      </c>
      <c r="Y1433" t="s">
        <v>44</v>
      </c>
    </row>
    <row r="1434" spans="1:25" x14ac:dyDescent="0.25">
      <c r="A1434">
        <v>1433</v>
      </c>
      <c r="B1434">
        <v>69315</v>
      </c>
      <c r="C1434">
        <v>0</v>
      </c>
      <c r="D1434">
        <v>0</v>
      </c>
      <c r="E1434" t="s">
        <v>58</v>
      </c>
      <c r="F1434" t="s">
        <v>59</v>
      </c>
      <c r="G1434">
        <v>1</v>
      </c>
      <c r="H1434" s="6">
        <v>8881111</v>
      </c>
      <c r="I1434" s="7">
        <v>46052</v>
      </c>
      <c r="K1434">
        <v>10</v>
      </c>
      <c r="L1434" t="s">
        <v>40</v>
      </c>
      <c r="M1434" t="s">
        <v>5</v>
      </c>
      <c r="N1434" t="s">
        <v>41</v>
      </c>
      <c r="O1434" t="s">
        <v>54</v>
      </c>
      <c r="P1434" t="s">
        <v>2519</v>
      </c>
      <c r="Q1434">
        <v>10</v>
      </c>
      <c r="R1434">
        <v>0</v>
      </c>
      <c r="S1434">
        <v>0</v>
      </c>
      <c r="U1434">
        <v>888111</v>
      </c>
      <c r="V1434">
        <v>888111</v>
      </c>
      <c r="W1434">
        <v>0</v>
      </c>
      <c r="X1434">
        <v>0</v>
      </c>
      <c r="Y1434" t="s">
        <v>44</v>
      </c>
    </row>
    <row r="1435" spans="1:25" x14ac:dyDescent="0.25">
      <c r="A1435">
        <v>1434</v>
      </c>
      <c r="B1435">
        <v>69313</v>
      </c>
      <c r="C1435">
        <v>0</v>
      </c>
      <c r="D1435">
        <v>0</v>
      </c>
      <c r="E1435" t="s">
        <v>155</v>
      </c>
      <c r="F1435" t="s">
        <v>156</v>
      </c>
      <c r="G1435">
        <v>1</v>
      </c>
      <c r="H1435" s="6">
        <v>15000000</v>
      </c>
      <c r="I1435" s="7">
        <v>46052</v>
      </c>
      <c r="K1435">
        <v>15</v>
      </c>
      <c r="L1435" t="s">
        <v>40</v>
      </c>
      <c r="M1435" t="s">
        <v>5</v>
      </c>
      <c r="N1435" t="s">
        <v>41</v>
      </c>
      <c r="O1435" t="s">
        <v>77</v>
      </c>
      <c r="P1435" t="s">
        <v>2519</v>
      </c>
      <c r="Q1435">
        <v>5</v>
      </c>
      <c r="R1435">
        <v>10</v>
      </c>
      <c r="S1435">
        <v>0</v>
      </c>
      <c r="U1435">
        <v>2250000</v>
      </c>
      <c r="V1435">
        <v>750000</v>
      </c>
      <c r="W1435">
        <v>1500000</v>
      </c>
      <c r="X1435">
        <v>0</v>
      </c>
      <c r="Y1435" t="s">
        <v>72</v>
      </c>
    </row>
    <row r="1436" spans="1:25" x14ac:dyDescent="0.25">
      <c r="A1436">
        <v>1435</v>
      </c>
      <c r="B1436">
        <v>69309</v>
      </c>
      <c r="C1436">
        <v>0</v>
      </c>
      <c r="D1436">
        <v>0</v>
      </c>
      <c r="E1436" t="s">
        <v>110</v>
      </c>
      <c r="F1436" t="s">
        <v>111</v>
      </c>
      <c r="G1436">
        <v>1</v>
      </c>
      <c r="H1436" s="6">
        <v>4286669</v>
      </c>
      <c r="I1436" s="7">
        <v>46052</v>
      </c>
      <c r="K1436">
        <v>15</v>
      </c>
      <c r="L1436" t="s">
        <v>40</v>
      </c>
      <c r="M1436" t="s">
        <v>5</v>
      </c>
      <c r="N1436" t="s">
        <v>41</v>
      </c>
      <c r="O1436" t="s">
        <v>47</v>
      </c>
      <c r="P1436" t="s">
        <v>2519</v>
      </c>
      <c r="Q1436">
        <v>8</v>
      </c>
      <c r="R1436">
        <v>7</v>
      </c>
      <c r="S1436">
        <v>0</v>
      </c>
      <c r="U1436">
        <v>643000</v>
      </c>
      <c r="V1436">
        <v>342934</v>
      </c>
      <c r="W1436">
        <v>300067</v>
      </c>
      <c r="X1436">
        <v>0</v>
      </c>
      <c r="Y1436" t="s">
        <v>112</v>
      </c>
    </row>
    <row r="1437" spans="1:25" x14ac:dyDescent="0.25">
      <c r="A1437">
        <v>1436</v>
      </c>
      <c r="B1437">
        <v>69306</v>
      </c>
      <c r="C1437">
        <v>0</v>
      </c>
      <c r="D1437">
        <v>0</v>
      </c>
      <c r="E1437" t="s">
        <v>58</v>
      </c>
      <c r="F1437" t="s">
        <v>59</v>
      </c>
      <c r="G1437">
        <v>1</v>
      </c>
      <c r="H1437" s="6">
        <v>11520000</v>
      </c>
      <c r="I1437" s="7">
        <v>46051</v>
      </c>
      <c r="K1437">
        <v>10</v>
      </c>
      <c r="L1437" t="s">
        <v>40</v>
      </c>
      <c r="M1437" t="s">
        <v>5</v>
      </c>
      <c r="N1437" t="s">
        <v>41</v>
      </c>
      <c r="O1437" t="s">
        <v>54</v>
      </c>
      <c r="P1437" t="s">
        <v>2519</v>
      </c>
      <c r="Q1437">
        <v>10</v>
      </c>
      <c r="R1437">
        <v>0</v>
      </c>
      <c r="S1437">
        <v>0</v>
      </c>
      <c r="U1437">
        <v>1152000</v>
      </c>
      <c r="V1437">
        <v>1152000</v>
      </c>
      <c r="W1437">
        <v>0</v>
      </c>
      <c r="X1437">
        <v>0</v>
      </c>
      <c r="Y1437" t="s">
        <v>44</v>
      </c>
    </row>
    <row r="1438" spans="1:25" x14ac:dyDescent="0.25">
      <c r="A1438">
        <v>1437</v>
      </c>
      <c r="B1438">
        <v>69305</v>
      </c>
      <c r="C1438">
        <v>0</v>
      </c>
      <c r="D1438">
        <v>0</v>
      </c>
      <c r="E1438" t="s">
        <v>2408</v>
      </c>
      <c r="F1438" t="s">
        <v>2409</v>
      </c>
      <c r="G1438">
        <v>1</v>
      </c>
      <c r="H1438" s="6">
        <v>20000000</v>
      </c>
      <c r="I1438" s="7">
        <v>46050</v>
      </c>
      <c r="K1438">
        <v>1</v>
      </c>
      <c r="L1438" t="s">
        <v>40</v>
      </c>
      <c r="M1438" t="s">
        <v>0</v>
      </c>
      <c r="N1438" t="s">
        <v>41</v>
      </c>
      <c r="O1438" t="s">
        <v>87</v>
      </c>
      <c r="P1438" t="s">
        <v>2519</v>
      </c>
      <c r="Q1438">
        <v>1</v>
      </c>
      <c r="R1438">
        <v>0</v>
      </c>
      <c r="S1438">
        <v>0</v>
      </c>
      <c r="U1438">
        <v>200000</v>
      </c>
      <c r="V1438">
        <v>200000</v>
      </c>
      <c r="W1438">
        <v>0</v>
      </c>
      <c r="X1438">
        <v>0</v>
      </c>
      <c r="Y1438" t="s">
        <v>2086</v>
      </c>
    </row>
    <row r="1439" spans="1:25" x14ac:dyDescent="0.25">
      <c r="A1439">
        <v>1438</v>
      </c>
      <c r="B1439">
        <v>69296</v>
      </c>
      <c r="C1439">
        <v>0</v>
      </c>
      <c r="D1439">
        <v>0</v>
      </c>
      <c r="E1439" t="s">
        <v>2073</v>
      </c>
      <c r="F1439" t="s">
        <v>2074</v>
      </c>
      <c r="G1439">
        <v>1</v>
      </c>
      <c r="H1439" s="6">
        <v>5000000</v>
      </c>
      <c r="I1439" s="7">
        <v>46049</v>
      </c>
      <c r="K1439">
        <v>8</v>
      </c>
      <c r="L1439" t="s">
        <v>40</v>
      </c>
      <c r="M1439" t="s">
        <v>5</v>
      </c>
      <c r="N1439" t="s">
        <v>41</v>
      </c>
      <c r="O1439" t="s">
        <v>47</v>
      </c>
      <c r="P1439" t="s">
        <v>2519</v>
      </c>
      <c r="Q1439">
        <v>8</v>
      </c>
      <c r="R1439">
        <v>0</v>
      </c>
      <c r="S1439">
        <v>0</v>
      </c>
      <c r="U1439">
        <v>400000</v>
      </c>
      <c r="V1439">
        <v>400000</v>
      </c>
      <c r="W1439">
        <v>0</v>
      </c>
      <c r="X1439">
        <v>0</v>
      </c>
      <c r="Y1439" t="s">
        <v>1041</v>
      </c>
    </row>
    <row r="1440" spans="1:25" x14ac:dyDescent="0.25">
      <c r="A1440">
        <v>1439</v>
      </c>
      <c r="B1440">
        <v>69297</v>
      </c>
      <c r="C1440">
        <v>0</v>
      </c>
      <c r="D1440">
        <v>0</v>
      </c>
      <c r="E1440" t="s">
        <v>2073</v>
      </c>
      <c r="F1440" t="s">
        <v>2074</v>
      </c>
      <c r="G1440">
        <v>1</v>
      </c>
      <c r="H1440" s="6">
        <v>5000000</v>
      </c>
      <c r="I1440" s="7">
        <v>46049</v>
      </c>
      <c r="K1440">
        <v>8</v>
      </c>
      <c r="L1440" t="s">
        <v>40</v>
      </c>
      <c r="M1440" t="s">
        <v>5</v>
      </c>
      <c r="N1440" t="s">
        <v>41</v>
      </c>
      <c r="O1440" t="s">
        <v>47</v>
      </c>
      <c r="P1440" t="s">
        <v>2519</v>
      </c>
      <c r="Q1440">
        <v>8</v>
      </c>
      <c r="R1440">
        <v>0</v>
      </c>
      <c r="S1440">
        <v>0</v>
      </c>
      <c r="U1440">
        <v>400000</v>
      </c>
      <c r="V1440">
        <v>400000</v>
      </c>
      <c r="W1440">
        <v>0</v>
      </c>
      <c r="X1440">
        <v>0</v>
      </c>
      <c r="Y1440" t="s">
        <v>1041</v>
      </c>
    </row>
    <row r="1441" spans="1:25" x14ac:dyDescent="0.25">
      <c r="A1441">
        <v>1440</v>
      </c>
      <c r="B1441">
        <v>69298</v>
      </c>
      <c r="C1441">
        <v>0</v>
      </c>
      <c r="D1441">
        <v>0</v>
      </c>
      <c r="E1441" t="s">
        <v>2073</v>
      </c>
      <c r="F1441" t="s">
        <v>2074</v>
      </c>
      <c r="G1441">
        <v>1</v>
      </c>
      <c r="H1441" s="6">
        <v>5000000</v>
      </c>
      <c r="I1441" s="7">
        <v>46049</v>
      </c>
      <c r="K1441">
        <v>8</v>
      </c>
      <c r="L1441" t="s">
        <v>40</v>
      </c>
      <c r="M1441" t="s">
        <v>5</v>
      </c>
      <c r="N1441" t="s">
        <v>41</v>
      </c>
      <c r="O1441" t="s">
        <v>47</v>
      </c>
      <c r="P1441" t="s">
        <v>2519</v>
      </c>
      <c r="Q1441">
        <v>8</v>
      </c>
      <c r="R1441">
        <v>0</v>
      </c>
      <c r="S1441">
        <v>0</v>
      </c>
      <c r="U1441">
        <v>400000</v>
      </c>
      <c r="V1441">
        <v>400000</v>
      </c>
      <c r="W1441">
        <v>0</v>
      </c>
      <c r="X1441">
        <v>0</v>
      </c>
      <c r="Y1441" t="s">
        <v>1041</v>
      </c>
    </row>
    <row r="1442" spans="1:25" x14ac:dyDescent="0.25">
      <c r="A1442">
        <v>1441</v>
      </c>
      <c r="B1442">
        <v>69299</v>
      </c>
      <c r="C1442">
        <v>0</v>
      </c>
      <c r="D1442">
        <v>0</v>
      </c>
      <c r="E1442" t="s">
        <v>2073</v>
      </c>
      <c r="F1442" t="s">
        <v>2074</v>
      </c>
      <c r="G1442">
        <v>1</v>
      </c>
      <c r="H1442" s="6">
        <v>5000000</v>
      </c>
      <c r="I1442" s="7">
        <v>46049</v>
      </c>
      <c r="K1442">
        <v>8</v>
      </c>
      <c r="L1442" t="s">
        <v>40</v>
      </c>
      <c r="M1442" t="s">
        <v>5</v>
      </c>
      <c r="N1442" t="s">
        <v>41</v>
      </c>
      <c r="O1442" t="s">
        <v>47</v>
      </c>
      <c r="P1442" t="s">
        <v>2519</v>
      </c>
      <c r="Q1442">
        <v>8</v>
      </c>
      <c r="R1442">
        <v>0</v>
      </c>
      <c r="S1442">
        <v>0</v>
      </c>
      <c r="U1442">
        <v>400000</v>
      </c>
      <c r="V1442">
        <v>400000</v>
      </c>
      <c r="W1442">
        <v>0</v>
      </c>
      <c r="X1442">
        <v>0</v>
      </c>
      <c r="Y1442" t="s">
        <v>1041</v>
      </c>
    </row>
    <row r="1443" spans="1:25" x14ac:dyDescent="0.25">
      <c r="A1443">
        <v>1442</v>
      </c>
      <c r="B1443">
        <v>69300</v>
      </c>
      <c r="C1443">
        <v>0</v>
      </c>
      <c r="D1443">
        <v>0</v>
      </c>
      <c r="E1443" t="s">
        <v>2073</v>
      </c>
      <c r="F1443" t="s">
        <v>2074</v>
      </c>
      <c r="G1443">
        <v>1</v>
      </c>
      <c r="H1443" s="6">
        <v>5000000</v>
      </c>
      <c r="I1443" s="7">
        <v>46049</v>
      </c>
      <c r="K1443">
        <v>8</v>
      </c>
      <c r="L1443" t="s">
        <v>40</v>
      </c>
      <c r="M1443" t="s">
        <v>5</v>
      </c>
      <c r="N1443" t="s">
        <v>41</v>
      </c>
      <c r="O1443" t="s">
        <v>47</v>
      </c>
      <c r="P1443" t="s">
        <v>2519</v>
      </c>
      <c r="Q1443">
        <v>8</v>
      </c>
      <c r="R1443">
        <v>0</v>
      </c>
      <c r="S1443">
        <v>0</v>
      </c>
      <c r="U1443">
        <v>400000</v>
      </c>
      <c r="V1443">
        <v>400000</v>
      </c>
      <c r="W1443">
        <v>0</v>
      </c>
      <c r="X1443">
        <v>0</v>
      </c>
      <c r="Y1443" t="s">
        <v>1041</v>
      </c>
    </row>
    <row r="1444" spans="1:25" x14ac:dyDescent="0.25">
      <c r="A1444">
        <v>1443</v>
      </c>
      <c r="B1444">
        <v>69301</v>
      </c>
      <c r="C1444">
        <v>0</v>
      </c>
      <c r="D1444">
        <v>0</v>
      </c>
      <c r="E1444" t="s">
        <v>2073</v>
      </c>
      <c r="F1444" t="s">
        <v>2074</v>
      </c>
      <c r="G1444">
        <v>1</v>
      </c>
      <c r="H1444" s="6">
        <v>5000000</v>
      </c>
      <c r="I1444" s="7">
        <v>46049</v>
      </c>
      <c r="K1444">
        <v>8</v>
      </c>
      <c r="L1444" t="s">
        <v>40</v>
      </c>
      <c r="M1444" t="s">
        <v>5</v>
      </c>
      <c r="N1444" t="s">
        <v>41</v>
      </c>
      <c r="O1444" t="s">
        <v>47</v>
      </c>
      <c r="P1444" t="s">
        <v>2519</v>
      </c>
      <c r="Q1444">
        <v>8</v>
      </c>
      <c r="R1444">
        <v>0</v>
      </c>
      <c r="S1444">
        <v>0</v>
      </c>
      <c r="U1444">
        <v>400000</v>
      </c>
      <c r="V1444">
        <v>400000</v>
      </c>
      <c r="W1444">
        <v>0</v>
      </c>
      <c r="X1444">
        <v>0</v>
      </c>
      <c r="Y1444" t="s">
        <v>1041</v>
      </c>
    </row>
    <row r="1445" spans="1:25" x14ac:dyDescent="0.25">
      <c r="A1445">
        <v>1444</v>
      </c>
      <c r="B1445">
        <v>69302</v>
      </c>
      <c r="C1445">
        <v>0</v>
      </c>
      <c r="D1445">
        <v>0</v>
      </c>
      <c r="E1445" t="s">
        <v>2073</v>
      </c>
      <c r="F1445" t="s">
        <v>2074</v>
      </c>
      <c r="G1445">
        <v>1</v>
      </c>
      <c r="H1445" s="6">
        <v>5000000</v>
      </c>
      <c r="I1445" s="7">
        <v>46049</v>
      </c>
      <c r="K1445">
        <v>8</v>
      </c>
      <c r="L1445" t="s">
        <v>40</v>
      </c>
      <c r="M1445" t="s">
        <v>5</v>
      </c>
      <c r="N1445" t="s">
        <v>41</v>
      </c>
      <c r="O1445" t="s">
        <v>47</v>
      </c>
      <c r="P1445" t="s">
        <v>2519</v>
      </c>
      <c r="Q1445">
        <v>8</v>
      </c>
      <c r="R1445">
        <v>0</v>
      </c>
      <c r="S1445">
        <v>0</v>
      </c>
      <c r="U1445">
        <v>400000</v>
      </c>
      <c r="V1445">
        <v>400000</v>
      </c>
      <c r="W1445">
        <v>0</v>
      </c>
      <c r="X1445">
        <v>0</v>
      </c>
      <c r="Y1445" t="s">
        <v>1041</v>
      </c>
    </row>
    <row r="1446" spans="1:25" x14ac:dyDescent="0.25">
      <c r="A1446">
        <v>1445</v>
      </c>
      <c r="B1446">
        <v>69303</v>
      </c>
      <c r="C1446">
        <v>0</v>
      </c>
      <c r="D1446">
        <v>0</v>
      </c>
      <c r="E1446" t="s">
        <v>2073</v>
      </c>
      <c r="F1446" t="s">
        <v>2074</v>
      </c>
      <c r="G1446">
        <v>1</v>
      </c>
      <c r="H1446" s="6">
        <v>5000000</v>
      </c>
      <c r="I1446" s="7">
        <v>46049</v>
      </c>
      <c r="K1446">
        <v>8</v>
      </c>
      <c r="L1446" t="s">
        <v>40</v>
      </c>
      <c r="M1446" t="s">
        <v>5</v>
      </c>
      <c r="N1446" t="s">
        <v>41</v>
      </c>
      <c r="O1446" t="s">
        <v>47</v>
      </c>
      <c r="P1446" t="s">
        <v>2519</v>
      </c>
      <c r="Q1446">
        <v>8</v>
      </c>
      <c r="R1446">
        <v>0</v>
      </c>
      <c r="S1446">
        <v>0</v>
      </c>
      <c r="U1446">
        <v>400000</v>
      </c>
      <c r="V1446">
        <v>400000</v>
      </c>
      <c r="W1446">
        <v>0</v>
      </c>
      <c r="X1446">
        <v>0</v>
      </c>
      <c r="Y1446" t="s">
        <v>1041</v>
      </c>
    </row>
    <row r="1447" spans="1:25" x14ac:dyDescent="0.25">
      <c r="A1447">
        <v>1446</v>
      </c>
      <c r="B1447">
        <v>69304</v>
      </c>
      <c r="C1447">
        <v>0</v>
      </c>
      <c r="D1447">
        <v>0</v>
      </c>
      <c r="E1447" t="s">
        <v>2073</v>
      </c>
      <c r="F1447" t="s">
        <v>2074</v>
      </c>
      <c r="G1447">
        <v>1</v>
      </c>
      <c r="H1447" s="6">
        <v>5000000</v>
      </c>
      <c r="I1447" s="7">
        <v>46049</v>
      </c>
      <c r="K1447">
        <v>8</v>
      </c>
      <c r="L1447" t="s">
        <v>40</v>
      </c>
      <c r="M1447" t="s">
        <v>5</v>
      </c>
      <c r="N1447" t="s">
        <v>41</v>
      </c>
      <c r="O1447" t="s">
        <v>47</v>
      </c>
      <c r="P1447" t="s">
        <v>2519</v>
      </c>
      <c r="Q1447">
        <v>8</v>
      </c>
      <c r="R1447">
        <v>0</v>
      </c>
      <c r="S1447">
        <v>0</v>
      </c>
      <c r="U1447">
        <v>400000</v>
      </c>
      <c r="V1447">
        <v>400000</v>
      </c>
      <c r="W1447">
        <v>0</v>
      </c>
      <c r="X1447">
        <v>0</v>
      </c>
      <c r="Y1447" t="s">
        <v>1041</v>
      </c>
    </row>
    <row r="1448" spans="1:25" x14ac:dyDescent="0.25">
      <c r="A1448">
        <v>1447</v>
      </c>
      <c r="B1448">
        <v>69290</v>
      </c>
      <c r="C1448">
        <v>0</v>
      </c>
      <c r="D1448">
        <v>0</v>
      </c>
      <c r="E1448" t="s">
        <v>52</v>
      </c>
      <c r="F1448" t="s">
        <v>53</v>
      </c>
      <c r="G1448">
        <v>1</v>
      </c>
      <c r="H1448" s="6">
        <v>4920000</v>
      </c>
      <c r="I1448" s="7">
        <v>46049</v>
      </c>
      <c r="K1448">
        <v>10</v>
      </c>
      <c r="L1448" t="s">
        <v>40</v>
      </c>
      <c r="M1448" t="s">
        <v>5</v>
      </c>
      <c r="N1448" t="s">
        <v>41</v>
      </c>
      <c r="O1448" t="s">
        <v>54</v>
      </c>
      <c r="P1448" t="s">
        <v>2519</v>
      </c>
      <c r="Q1448">
        <v>10</v>
      </c>
      <c r="R1448">
        <v>0</v>
      </c>
      <c r="S1448">
        <v>0</v>
      </c>
      <c r="U1448">
        <v>492000</v>
      </c>
      <c r="V1448">
        <v>492000</v>
      </c>
      <c r="W1448">
        <v>0</v>
      </c>
      <c r="X1448">
        <v>0</v>
      </c>
      <c r="Y1448" t="s">
        <v>44</v>
      </c>
    </row>
    <row r="1449" spans="1:25" x14ac:dyDescent="0.25">
      <c r="A1449">
        <v>1448</v>
      </c>
      <c r="B1449">
        <v>69291</v>
      </c>
      <c r="C1449">
        <v>0</v>
      </c>
      <c r="D1449">
        <v>0</v>
      </c>
      <c r="E1449" t="s">
        <v>393</v>
      </c>
      <c r="F1449" t="s">
        <v>2586</v>
      </c>
      <c r="G1449">
        <v>1</v>
      </c>
      <c r="H1449" s="6">
        <v>6654211</v>
      </c>
      <c r="I1449" s="7">
        <v>46049</v>
      </c>
      <c r="K1449">
        <v>8</v>
      </c>
      <c r="L1449" t="s">
        <v>40</v>
      </c>
      <c r="M1449" t="s">
        <v>5</v>
      </c>
      <c r="N1449" t="s">
        <v>41</v>
      </c>
      <c r="O1449" t="s">
        <v>57</v>
      </c>
      <c r="P1449" t="s">
        <v>2519</v>
      </c>
      <c r="Q1449">
        <v>8</v>
      </c>
      <c r="R1449">
        <v>0</v>
      </c>
      <c r="S1449">
        <v>0</v>
      </c>
      <c r="U1449">
        <v>532337</v>
      </c>
      <c r="V1449">
        <v>532337</v>
      </c>
      <c r="W1449">
        <v>0</v>
      </c>
      <c r="X1449">
        <v>0</v>
      </c>
      <c r="Y1449" t="s">
        <v>44</v>
      </c>
    </row>
    <row r="1450" spans="1:25" x14ac:dyDescent="0.25">
      <c r="A1450">
        <v>1449</v>
      </c>
      <c r="B1450">
        <v>69289</v>
      </c>
      <c r="C1450">
        <v>0</v>
      </c>
      <c r="D1450">
        <v>0</v>
      </c>
      <c r="E1450" t="s">
        <v>1923</v>
      </c>
      <c r="F1450" t="s">
        <v>1924</v>
      </c>
      <c r="G1450">
        <v>1</v>
      </c>
      <c r="H1450" s="6">
        <v>250000</v>
      </c>
      <c r="I1450" s="7">
        <v>46049</v>
      </c>
      <c r="K1450" t="s">
        <v>86</v>
      </c>
      <c r="L1450" t="s">
        <v>40</v>
      </c>
      <c r="M1450" t="s">
        <v>1</v>
      </c>
      <c r="N1450" t="s">
        <v>41</v>
      </c>
      <c r="O1450" t="s">
        <v>87</v>
      </c>
      <c r="P1450" t="s">
        <v>2519</v>
      </c>
      <c r="Q1450">
        <v>9.5</v>
      </c>
      <c r="R1450">
        <v>0</v>
      </c>
      <c r="S1450">
        <v>0</v>
      </c>
      <c r="U1450">
        <v>23750</v>
      </c>
      <c r="V1450">
        <v>23750</v>
      </c>
      <c r="W1450">
        <v>0</v>
      </c>
      <c r="X1450">
        <v>0</v>
      </c>
      <c r="Y1450" t="s">
        <v>44</v>
      </c>
    </row>
    <row r="1451" spans="1:25" x14ac:dyDescent="0.25">
      <c r="A1451">
        <v>1450</v>
      </c>
      <c r="B1451">
        <v>69292</v>
      </c>
      <c r="C1451">
        <v>0</v>
      </c>
      <c r="D1451">
        <v>0</v>
      </c>
      <c r="E1451" t="s">
        <v>2196</v>
      </c>
      <c r="F1451" t="s">
        <v>2197</v>
      </c>
      <c r="G1451">
        <v>1</v>
      </c>
      <c r="H1451" s="6">
        <v>1048060</v>
      </c>
      <c r="I1451" s="7">
        <v>46049</v>
      </c>
      <c r="K1451">
        <v>8</v>
      </c>
      <c r="L1451" t="s">
        <v>40</v>
      </c>
      <c r="M1451" t="s">
        <v>5</v>
      </c>
      <c r="N1451" t="s">
        <v>41</v>
      </c>
      <c r="O1451" t="s">
        <v>57</v>
      </c>
      <c r="P1451" t="s">
        <v>2519</v>
      </c>
      <c r="Q1451">
        <v>8</v>
      </c>
      <c r="R1451">
        <v>0</v>
      </c>
      <c r="S1451">
        <v>0</v>
      </c>
      <c r="U1451">
        <v>83845</v>
      </c>
      <c r="V1451">
        <v>83845</v>
      </c>
      <c r="W1451">
        <v>0</v>
      </c>
      <c r="X1451">
        <v>0</v>
      </c>
      <c r="Y1451" t="s">
        <v>48</v>
      </c>
    </row>
    <row r="1452" spans="1:25" x14ac:dyDescent="0.25">
      <c r="A1452">
        <v>1451</v>
      </c>
      <c r="B1452">
        <v>69288</v>
      </c>
      <c r="C1452">
        <v>0</v>
      </c>
      <c r="D1452">
        <v>0</v>
      </c>
      <c r="E1452" t="s">
        <v>2045</v>
      </c>
      <c r="F1452" t="s">
        <v>2046</v>
      </c>
      <c r="G1452">
        <v>1</v>
      </c>
      <c r="H1452" s="6">
        <v>8581108</v>
      </c>
      <c r="I1452" s="7">
        <v>46049</v>
      </c>
      <c r="K1452">
        <v>7</v>
      </c>
      <c r="L1452" t="s">
        <v>40</v>
      </c>
      <c r="M1452" t="s">
        <v>5</v>
      </c>
      <c r="N1452" t="s">
        <v>41</v>
      </c>
      <c r="O1452" t="s">
        <v>57</v>
      </c>
      <c r="P1452" t="s">
        <v>2519</v>
      </c>
      <c r="Q1452">
        <v>7</v>
      </c>
      <c r="R1452">
        <v>0</v>
      </c>
      <c r="S1452">
        <v>0</v>
      </c>
      <c r="U1452">
        <v>600678</v>
      </c>
      <c r="V1452">
        <v>600678</v>
      </c>
      <c r="W1452">
        <v>0</v>
      </c>
      <c r="X1452">
        <v>0</v>
      </c>
      <c r="Y1452" t="s">
        <v>48</v>
      </c>
    </row>
    <row r="1453" spans="1:25" x14ac:dyDescent="0.25">
      <c r="A1453">
        <v>1452</v>
      </c>
      <c r="B1453">
        <v>69273</v>
      </c>
      <c r="C1453">
        <v>0</v>
      </c>
      <c r="D1453">
        <v>0</v>
      </c>
      <c r="E1453" t="s">
        <v>948</v>
      </c>
      <c r="F1453" t="s">
        <v>949</v>
      </c>
      <c r="G1453">
        <v>1</v>
      </c>
      <c r="H1453" s="6">
        <v>79919098</v>
      </c>
      <c r="I1453" s="7">
        <v>46045</v>
      </c>
      <c r="K1453">
        <v>15</v>
      </c>
      <c r="L1453" t="s">
        <v>40</v>
      </c>
      <c r="M1453" t="s">
        <v>5</v>
      </c>
      <c r="N1453" t="s">
        <v>41</v>
      </c>
      <c r="O1453" t="s">
        <v>77</v>
      </c>
      <c r="P1453" t="s">
        <v>2519</v>
      </c>
      <c r="Q1453">
        <v>7</v>
      </c>
      <c r="R1453">
        <v>8</v>
      </c>
      <c r="S1453">
        <v>0</v>
      </c>
      <c r="U1453">
        <v>11987865</v>
      </c>
      <c r="V1453">
        <v>5594337</v>
      </c>
      <c r="W1453">
        <v>6393528</v>
      </c>
      <c r="X1453">
        <v>0</v>
      </c>
      <c r="Y1453" t="s">
        <v>112</v>
      </c>
    </row>
    <row r="1454" spans="1:25" x14ac:dyDescent="0.25">
      <c r="A1454">
        <v>1453</v>
      </c>
      <c r="B1454">
        <v>69275</v>
      </c>
      <c r="C1454">
        <v>0</v>
      </c>
      <c r="D1454">
        <v>0</v>
      </c>
      <c r="E1454" t="s">
        <v>1666</v>
      </c>
      <c r="F1454" t="s">
        <v>1667</v>
      </c>
      <c r="G1454">
        <v>1</v>
      </c>
      <c r="H1454" s="6">
        <v>55000000</v>
      </c>
      <c r="I1454" s="7">
        <v>46045</v>
      </c>
      <c r="K1454">
        <v>15</v>
      </c>
      <c r="L1454" t="s">
        <v>40</v>
      </c>
      <c r="M1454" t="s">
        <v>5</v>
      </c>
      <c r="N1454" t="s">
        <v>41</v>
      </c>
      <c r="O1454" t="s">
        <v>77</v>
      </c>
      <c r="P1454" t="s">
        <v>2519</v>
      </c>
      <c r="Q1454">
        <v>5.6</v>
      </c>
      <c r="R1454">
        <v>9.4</v>
      </c>
      <c r="S1454">
        <v>0</v>
      </c>
      <c r="U1454">
        <v>8250000</v>
      </c>
      <c r="V1454">
        <v>3080000</v>
      </c>
      <c r="W1454">
        <v>5170000</v>
      </c>
      <c r="X1454">
        <v>0</v>
      </c>
      <c r="Y1454" t="s">
        <v>109</v>
      </c>
    </row>
    <row r="1455" spans="1:25" x14ac:dyDescent="0.25">
      <c r="A1455">
        <v>1454</v>
      </c>
      <c r="B1455">
        <v>69350</v>
      </c>
      <c r="C1455">
        <v>0</v>
      </c>
      <c r="D1455">
        <v>0</v>
      </c>
      <c r="E1455" t="s">
        <v>1202</v>
      </c>
      <c r="F1455" t="s">
        <v>1203</v>
      </c>
      <c r="G1455">
        <v>1</v>
      </c>
      <c r="H1455" s="6">
        <v>67074598</v>
      </c>
      <c r="I1455" s="7">
        <v>46045</v>
      </c>
      <c r="K1455">
        <v>15</v>
      </c>
      <c r="L1455" t="s">
        <v>40</v>
      </c>
      <c r="M1455" t="s">
        <v>5</v>
      </c>
      <c r="N1455" t="s">
        <v>41</v>
      </c>
      <c r="O1455" t="s">
        <v>77</v>
      </c>
      <c r="P1455" t="s">
        <v>2519</v>
      </c>
      <c r="Q1455">
        <v>1.8</v>
      </c>
      <c r="R1455">
        <v>13.2</v>
      </c>
      <c r="S1455">
        <v>0</v>
      </c>
      <c r="U1455">
        <v>10061190</v>
      </c>
      <c r="V1455">
        <v>1207343</v>
      </c>
      <c r="W1455">
        <v>8853847</v>
      </c>
      <c r="X1455">
        <v>0</v>
      </c>
      <c r="Y1455" t="s">
        <v>48</v>
      </c>
    </row>
    <row r="1456" spans="1:25" x14ac:dyDescent="0.25">
      <c r="A1456">
        <v>1455</v>
      </c>
      <c r="B1456">
        <v>69274</v>
      </c>
      <c r="C1456">
        <v>0</v>
      </c>
      <c r="D1456">
        <v>0</v>
      </c>
      <c r="E1456" t="s">
        <v>944</v>
      </c>
      <c r="F1456" t="s">
        <v>945</v>
      </c>
      <c r="G1456">
        <v>1</v>
      </c>
      <c r="H1456" s="6">
        <v>9330968</v>
      </c>
      <c r="I1456" s="7">
        <v>46045</v>
      </c>
      <c r="K1456">
        <v>15</v>
      </c>
      <c r="L1456" t="s">
        <v>40</v>
      </c>
      <c r="M1456" t="s">
        <v>5</v>
      </c>
      <c r="N1456" t="s">
        <v>41</v>
      </c>
      <c r="O1456" t="s">
        <v>77</v>
      </c>
      <c r="P1456" t="s">
        <v>2519</v>
      </c>
      <c r="Q1456">
        <v>7</v>
      </c>
      <c r="R1456">
        <v>8</v>
      </c>
      <c r="S1456">
        <v>0</v>
      </c>
      <c r="U1456">
        <v>1399645</v>
      </c>
      <c r="V1456">
        <v>653168</v>
      </c>
      <c r="W1456">
        <v>746477</v>
      </c>
      <c r="X1456">
        <v>0</v>
      </c>
      <c r="Y1456" t="s">
        <v>112</v>
      </c>
    </row>
    <row r="1457" spans="1:25" x14ac:dyDescent="0.25">
      <c r="A1457">
        <v>1456</v>
      </c>
      <c r="B1457">
        <v>69277</v>
      </c>
      <c r="C1457">
        <v>0</v>
      </c>
      <c r="D1457">
        <v>0</v>
      </c>
      <c r="E1457" t="s">
        <v>1778</v>
      </c>
      <c r="F1457" t="s">
        <v>1779</v>
      </c>
      <c r="G1457">
        <v>1</v>
      </c>
      <c r="H1457" s="6">
        <v>60438877</v>
      </c>
      <c r="I1457" s="7">
        <v>46045</v>
      </c>
      <c r="K1457">
        <v>15</v>
      </c>
      <c r="L1457" t="s">
        <v>40</v>
      </c>
      <c r="M1457" t="s">
        <v>2</v>
      </c>
      <c r="N1457" t="s">
        <v>41</v>
      </c>
      <c r="O1457" t="s">
        <v>87</v>
      </c>
      <c r="P1457" t="s">
        <v>2519</v>
      </c>
      <c r="Q1457">
        <v>1.2</v>
      </c>
      <c r="R1457">
        <v>13.8</v>
      </c>
      <c r="S1457">
        <v>0</v>
      </c>
      <c r="U1457">
        <v>9065832</v>
      </c>
      <c r="V1457">
        <v>725267</v>
      </c>
      <c r="W1457">
        <v>8340565</v>
      </c>
      <c r="X1457">
        <v>0</v>
      </c>
      <c r="Y1457" t="s">
        <v>94</v>
      </c>
    </row>
    <row r="1458" spans="1:25" x14ac:dyDescent="0.25">
      <c r="A1458">
        <v>1457</v>
      </c>
      <c r="B1458">
        <v>69271</v>
      </c>
      <c r="C1458">
        <v>0</v>
      </c>
      <c r="D1458">
        <v>0</v>
      </c>
      <c r="E1458" t="s">
        <v>135</v>
      </c>
      <c r="F1458" t="s">
        <v>136</v>
      </c>
      <c r="G1458">
        <v>1</v>
      </c>
      <c r="H1458" s="6">
        <v>7268716</v>
      </c>
      <c r="I1458" s="7">
        <v>46044</v>
      </c>
      <c r="K1458" t="s">
        <v>137</v>
      </c>
      <c r="L1458" t="s">
        <v>40</v>
      </c>
      <c r="M1458" t="s">
        <v>5</v>
      </c>
      <c r="N1458" t="s">
        <v>41</v>
      </c>
      <c r="O1458" t="s">
        <v>57</v>
      </c>
      <c r="P1458" t="s">
        <v>2519</v>
      </c>
      <c r="Q1458">
        <v>12.5</v>
      </c>
      <c r="R1458">
        <v>0</v>
      </c>
      <c r="S1458">
        <v>0</v>
      </c>
      <c r="U1458">
        <v>908590</v>
      </c>
      <c r="V1458">
        <v>908590</v>
      </c>
      <c r="W1458">
        <v>0</v>
      </c>
      <c r="X1458">
        <v>0</v>
      </c>
      <c r="Y1458" t="s">
        <v>48</v>
      </c>
    </row>
    <row r="1459" spans="1:25" x14ac:dyDescent="0.25">
      <c r="A1459">
        <v>1458</v>
      </c>
      <c r="B1459">
        <v>69269</v>
      </c>
      <c r="C1459">
        <v>0</v>
      </c>
      <c r="D1459">
        <v>0</v>
      </c>
      <c r="E1459" t="s">
        <v>1345</v>
      </c>
      <c r="F1459" t="s">
        <v>1346</v>
      </c>
      <c r="G1459">
        <v>1</v>
      </c>
      <c r="H1459" s="6">
        <v>453907</v>
      </c>
      <c r="I1459" s="7">
        <v>46044</v>
      </c>
      <c r="K1459">
        <v>8</v>
      </c>
      <c r="L1459" t="s">
        <v>40</v>
      </c>
      <c r="M1459" t="s">
        <v>9</v>
      </c>
      <c r="N1459" t="s">
        <v>41</v>
      </c>
      <c r="O1459" t="s">
        <v>42</v>
      </c>
      <c r="P1459" t="s">
        <v>2519</v>
      </c>
      <c r="Q1459">
        <v>8</v>
      </c>
      <c r="R1459">
        <v>0</v>
      </c>
      <c r="S1459">
        <v>0</v>
      </c>
      <c r="U1459">
        <v>36313</v>
      </c>
      <c r="V1459">
        <v>36313</v>
      </c>
      <c r="W1459">
        <v>0</v>
      </c>
      <c r="X1459">
        <v>0</v>
      </c>
      <c r="Y1459" t="s">
        <v>109</v>
      </c>
    </row>
    <row r="1460" spans="1:25" x14ac:dyDescent="0.25">
      <c r="A1460">
        <v>1459</v>
      </c>
      <c r="B1460">
        <v>69268</v>
      </c>
      <c r="C1460">
        <v>0</v>
      </c>
      <c r="D1460">
        <v>0</v>
      </c>
      <c r="E1460" t="s">
        <v>2369</v>
      </c>
      <c r="F1460" t="s">
        <v>2370</v>
      </c>
      <c r="G1460">
        <v>1</v>
      </c>
      <c r="H1460" s="6">
        <v>76087</v>
      </c>
      <c r="I1460" s="7">
        <v>46044</v>
      </c>
      <c r="K1460">
        <v>8</v>
      </c>
      <c r="L1460" t="s">
        <v>40</v>
      </c>
      <c r="M1460" t="s">
        <v>5</v>
      </c>
      <c r="N1460" t="s">
        <v>41</v>
      </c>
      <c r="O1460" t="s">
        <v>57</v>
      </c>
      <c r="P1460" t="s">
        <v>2519</v>
      </c>
      <c r="Q1460">
        <v>8</v>
      </c>
      <c r="R1460">
        <v>0</v>
      </c>
      <c r="S1460">
        <v>0</v>
      </c>
      <c r="U1460">
        <v>6087</v>
      </c>
      <c r="V1460">
        <v>6087</v>
      </c>
      <c r="W1460">
        <v>0</v>
      </c>
      <c r="X1460">
        <v>0</v>
      </c>
      <c r="Y1460" t="s">
        <v>48</v>
      </c>
    </row>
    <row r="1461" spans="1:25" x14ac:dyDescent="0.25">
      <c r="A1461">
        <v>1460</v>
      </c>
      <c r="B1461">
        <v>69270</v>
      </c>
      <c r="C1461">
        <v>0</v>
      </c>
      <c r="D1461">
        <v>0</v>
      </c>
      <c r="E1461" t="s">
        <v>1317</v>
      </c>
      <c r="F1461" t="s">
        <v>1318</v>
      </c>
      <c r="G1461">
        <v>1</v>
      </c>
      <c r="H1461" s="6">
        <v>4000000</v>
      </c>
      <c r="I1461" s="7">
        <v>46043</v>
      </c>
      <c r="K1461">
        <v>10</v>
      </c>
      <c r="L1461" t="s">
        <v>40</v>
      </c>
      <c r="M1461" t="s">
        <v>5</v>
      </c>
      <c r="N1461" t="s">
        <v>41</v>
      </c>
      <c r="O1461" t="s">
        <v>54</v>
      </c>
      <c r="P1461" t="s">
        <v>2519</v>
      </c>
      <c r="Q1461">
        <v>10</v>
      </c>
      <c r="R1461">
        <v>0</v>
      </c>
      <c r="S1461">
        <v>0</v>
      </c>
      <c r="U1461">
        <v>400000</v>
      </c>
      <c r="V1461">
        <v>400000</v>
      </c>
      <c r="W1461">
        <v>0</v>
      </c>
      <c r="X1461">
        <v>0</v>
      </c>
      <c r="Y1461" t="s">
        <v>44</v>
      </c>
    </row>
    <row r="1462" spans="1:25" x14ac:dyDescent="0.25">
      <c r="A1462">
        <v>1461</v>
      </c>
      <c r="B1462">
        <v>69267</v>
      </c>
      <c r="C1462">
        <v>0</v>
      </c>
      <c r="D1462">
        <v>0</v>
      </c>
      <c r="E1462" t="s">
        <v>2033</v>
      </c>
      <c r="F1462" t="s">
        <v>2034</v>
      </c>
      <c r="G1462">
        <v>1</v>
      </c>
      <c r="H1462" s="6">
        <v>23445146</v>
      </c>
      <c r="I1462" s="7">
        <v>46043</v>
      </c>
      <c r="K1462">
        <v>7</v>
      </c>
      <c r="L1462" t="s">
        <v>40</v>
      </c>
      <c r="M1462" t="s">
        <v>5</v>
      </c>
      <c r="N1462" t="s">
        <v>41</v>
      </c>
      <c r="O1462" t="s">
        <v>57</v>
      </c>
      <c r="P1462" t="s">
        <v>2519</v>
      </c>
      <c r="Q1462">
        <v>7</v>
      </c>
      <c r="R1462">
        <v>0</v>
      </c>
      <c r="S1462">
        <v>0</v>
      </c>
      <c r="U1462">
        <v>1641160</v>
      </c>
      <c r="V1462">
        <v>1641160</v>
      </c>
      <c r="W1462">
        <v>0</v>
      </c>
      <c r="X1462">
        <v>0</v>
      </c>
      <c r="Y1462" t="s">
        <v>444</v>
      </c>
    </row>
    <row r="1463" spans="1:25" x14ac:dyDescent="0.25">
      <c r="A1463">
        <v>1462</v>
      </c>
      <c r="B1463">
        <v>69266</v>
      </c>
      <c r="C1463">
        <v>0</v>
      </c>
      <c r="D1463">
        <v>0</v>
      </c>
      <c r="E1463" t="s">
        <v>213</v>
      </c>
      <c r="F1463" t="s">
        <v>214</v>
      </c>
      <c r="G1463">
        <v>1</v>
      </c>
      <c r="H1463" s="6">
        <v>114783</v>
      </c>
      <c r="I1463" s="7">
        <v>46043</v>
      </c>
      <c r="K1463">
        <v>8</v>
      </c>
      <c r="L1463" t="s">
        <v>40</v>
      </c>
      <c r="M1463" t="s">
        <v>5</v>
      </c>
      <c r="N1463" t="s">
        <v>41</v>
      </c>
      <c r="O1463" t="s">
        <v>54</v>
      </c>
      <c r="P1463" t="s">
        <v>2519</v>
      </c>
      <c r="Q1463">
        <v>8</v>
      </c>
      <c r="R1463">
        <v>0</v>
      </c>
      <c r="S1463">
        <v>0</v>
      </c>
      <c r="U1463">
        <v>9183</v>
      </c>
      <c r="V1463">
        <v>9183</v>
      </c>
      <c r="W1463">
        <v>0</v>
      </c>
      <c r="X1463">
        <v>0</v>
      </c>
      <c r="Y1463" t="s">
        <v>44</v>
      </c>
    </row>
    <row r="1464" spans="1:25" x14ac:dyDescent="0.25">
      <c r="A1464">
        <v>1463</v>
      </c>
      <c r="B1464">
        <v>69265</v>
      </c>
      <c r="C1464">
        <v>0</v>
      </c>
      <c r="D1464">
        <v>0</v>
      </c>
      <c r="E1464" t="s">
        <v>1125</v>
      </c>
      <c r="F1464" t="s">
        <v>1126</v>
      </c>
      <c r="G1464">
        <v>1</v>
      </c>
      <c r="H1464" s="6">
        <v>4000000</v>
      </c>
      <c r="I1464" s="7">
        <v>46043</v>
      </c>
      <c r="K1464">
        <v>15</v>
      </c>
      <c r="L1464" t="s">
        <v>40</v>
      </c>
      <c r="M1464" t="s">
        <v>5</v>
      </c>
      <c r="N1464" t="s">
        <v>41</v>
      </c>
      <c r="O1464" t="s">
        <v>77</v>
      </c>
      <c r="P1464" t="s">
        <v>2519</v>
      </c>
      <c r="Q1464">
        <v>8</v>
      </c>
      <c r="R1464">
        <v>7</v>
      </c>
      <c r="S1464">
        <v>0</v>
      </c>
      <c r="U1464">
        <v>600000</v>
      </c>
      <c r="V1464">
        <v>320000</v>
      </c>
      <c r="W1464">
        <v>280000</v>
      </c>
      <c r="X1464">
        <v>0</v>
      </c>
      <c r="Y1464" t="s">
        <v>48</v>
      </c>
    </row>
    <row r="1465" spans="1:25" x14ac:dyDescent="0.25">
      <c r="A1465">
        <v>1464</v>
      </c>
      <c r="B1465">
        <v>69264</v>
      </c>
      <c r="C1465">
        <v>0</v>
      </c>
      <c r="D1465">
        <v>0</v>
      </c>
      <c r="E1465" t="s">
        <v>2341</v>
      </c>
      <c r="F1465" t="s">
        <v>2342</v>
      </c>
      <c r="G1465">
        <v>1</v>
      </c>
      <c r="H1465" s="6">
        <v>48041</v>
      </c>
      <c r="I1465" s="7">
        <v>46042</v>
      </c>
      <c r="K1465">
        <v>7</v>
      </c>
      <c r="L1465" t="s">
        <v>40</v>
      </c>
      <c r="M1465" t="s">
        <v>5</v>
      </c>
      <c r="N1465" t="s">
        <v>41</v>
      </c>
      <c r="O1465" t="s">
        <v>47</v>
      </c>
      <c r="P1465" t="s">
        <v>2519</v>
      </c>
      <c r="Q1465">
        <v>7</v>
      </c>
      <c r="R1465">
        <v>0</v>
      </c>
      <c r="S1465">
        <v>0</v>
      </c>
      <c r="U1465">
        <v>3363</v>
      </c>
      <c r="V1465">
        <v>3363</v>
      </c>
      <c r="W1465">
        <v>0</v>
      </c>
      <c r="X1465">
        <v>0</v>
      </c>
      <c r="Y1465" t="s">
        <v>2086</v>
      </c>
    </row>
    <row r="1466" spans="1:25" x14ac:dyDescent="0.25">
      <c r="A1466">
        <v>1465</v>
      </c>
      <c r="B1466">
        <v>69254</v>
      </c>
      <c r="C1466">
        <v>0</v>
      </c>
      <c r="D1466">
        <v>0</v>
      </c>
      <c r="E1466" t="s">
        <v>2257</v>
      </c>
      <c r="F1466" t="s">
        <v>2258</v>
      </c>
      <c r="G1466">
        <v>1</v>
      </c>
      <c r="H1466" s="6">
        <v>9876884</v>
      </c>
      <c r="I1466" s="7">
        <v>46041</v>
      </c>
      <c r="K1466">
        <v>5</v>
      </c>
      <c r="L1466" t="s">
        <v>40</v>
      </c>
      <c r="M1466" t="s">
        <v>3</v>
      </c>
      <c r="N1466" t="s">
        <v>41</v>
      </c>
      <c r="O1466" t="s">
        <v>51</v>
      </c>
      <c r="P1466" t="s">
        <v>2519</v>
      </c>
      <c r="Q1466">
        <v>5</v>
      </c>
      <c r="R1466">
        <v>0</v>
      </c>
      <c r="S1466">
        <v>0</v>
      </c>
      <c r="U1466">
        <v>493844</v>
      </c>
      <c r="V1466">
        <v>493844</v>
      </c>
      <c r="W1466">
        <v>0</v>
      </c>
      <c r="X1466">
        <v>0</v>
      </c>
      <c r="Y1466" t="s">
        <v>2086</v>
      </c>
    </row>
    <row r="1467" spans="1:25" x14ac:dyDescent="0.25">
      <c r="A1467">
        <v>1466</v>
      </c>
      <c r="B1467">
        <v>69260</v>
      </c>
      <c r="C1467">
        <v>0</v>
      </c>
      <c r="D1467">
        <v>0</v>
      </c>
      <c r="E1467" t="s">
        <v>1506</v>
      </c>
      <c r="F1467" t="s">
        <v>1507</v>
      </c>
      <c r="G1467">
        <v>1</v>
      </c>
      <c r="H1467" s="6">
        <v>235957</v>
      </c>
      <c r="I1467" s="7">
        <v>46041</v>
      </c>
      <c r="K1467">
        <v>8</v>
      </c>
      <c r="L1467" t="s">
        <v>40</v>
      </c>
      <c r="M1467" t="s">
        <v>7</v>
      </c>
      <c r="N1467" t="s">
        <v>41</v>
      </c>
      <c r="O1467" t="s">
        <v>64</v>
      </c>
      <c r="P1467" t="s">
        <v>2519</v>
      </c>
      <c r="Q1467">
        <v>8</v>
      </c>
      <c r="R1467">
        <v>0</v>
      </c>
      <c r="S1467">
        <v>0</v>
      </c>
      <c r="U1467">
        <v>18877</v>
      </c>
      <c r="V1467">
        <v>18877</v>
      </c>
      <c r="W1467">
        <v>0</v>
      </c>
      <c r="X1467">
        <v>0</v>
      </c>
      <c r="Y1467" t="s">
        <v>44</v>
      </c>
    </row>
    <row r="1468" spans="1:25" x14ac:dyDescent="0.25">
      <c r="A1468">
        <v>1467</v>
      </c>
      <c r="B1468">
        <v>69255</v>
      </c>
      <c r="C1468">
        <v>0</v>
      </c>
      <c r="D1468">
        <v>0</v>
      </c>
      <c r="E1468" t="s">
        <v>2499</v>
      </c>
      <c r="F1468" t="s">
        <v>2500</v>
      </c>
      <c r="G1468">
        <v>1</v>
      </c>
      <c r="H1468" s="6">
        <v>816129</v>
      </c>
      <c r="I1468" s="7">
        <v>46041</v>
      </c>
      <c r="K1468">
        <v>7</v>
      </c>
      <c r="L1468" t="s">
        <v>40</v>
      </c>
      <c r="M1468" t="s">
        <v>5</v>
      </c>
      <c r="N1468" t="s">
        <v>41</v>
      </c>
      <c r="O1468" t="s">
        <v>57</v>
      </c>
      <c r="P1468" t="s">
        <v>2519</v>
      </c>
      <c r="Q1468">
        <v>7</v>
      </c>
      <c r="R1468">
        <v>0</v>
      </c>
      <c r="S1468">
        <v>0</v>
      </c>
      <c r="U1468">
        <v>57129</v>
      </c>
      <c r="V1468">
        <v>57129</v>
      </c>
      <c r="W1468">
        <v>0</v>
      </c>
      <c r="X1468">
        <v>0</v>
      </c>
      <c r="Y1468" t="s">
        <v>48</v>
      </c>
    </row>
    <row r="1469" spans="1:25" x14ac:dyDescent="0.25">
      <c r="A1469">
        <v>1468</v>
      </c>
      <c r="B1469">
        <v>69259</v>
      </c>
      <c r="C1469">
        <v>0</v>
      </c>
      <c r="D1469">
        <v>0</v>
      </c>
      <c r="E1469" t="s">
        <v>978</v>
      </c>
      <c r="F1469" t="s">
        <v>979</v>
      </c>
      <c r="G1469">
        <v>1</v>
      </c>
      <c r="H1469" s="6">
        <v>3338788</v>
      </c>
      <c r="I1469" s="7">
        <v>46041</v>
      </c>
      <c r="K1469">
        <v>8</v>
      </c>
      <c r="L1469" t="s">
        <v>40</v>
      </c>
      <c r="M1469" t="s">
        <v>7</v>
      </c>
      <c r="N1469" t="s">
        <v>41</v>
      </c>
      <c r="O1469" t="s">
        <v>64</v>
      </c>
      <c r="P1469" t="s">
        <v>2519</v>
      </c>
      <c r="Q1469">
        <v>8</v>
      </c>
      <c r="R1469">
        <v>0</v>
      </c>
      <c r="S1469">
        <v>0</v>
      </c>
      <c r="U1469">
        <v>267103</v>
      </c>
      <c r="V1469">
        <v>267103</v>
      </c>
      <c r="W1469">
        <v>0</v>
      </c>
      <c r="X1469">
        <v>0</v>
      </c>
      <c r="Y1469" t="s">
        <v>44</v>
      </c>
    </row>
    <row r="1470" spans="1:25" x14ac:dyDescent="0.25">
      <c r="A1470">
        <v>1469</v>
      </c>
      <c r="B1470">
        <v>69258</v>
      </c>
      <c r="C1470">
        <v>0</v>
      </c>
      <c r="D1470">
        <v>0</v>
      </c>
      <c r="E1470" t="s">
        <v>972</v>
      </c>
      <c r="F1470" t="s">
        <v>2623</v>
      </c>
      <c r="G1470">
        <v>1</v>
      </c>
      <c r="H1470" s="6">
        <v>1012598</v>
      </c>
      <c r="I1470" s="7">
        <v>46041</v>
      </c>
      <c r="K1470">
        <v>8</v>
      </c>
      <c r="L1470" t="s">
        <v>40</v>
      </c>
      <c r="M1470" t="s">
        <v>7</v>
      </c>
      <c r="N1470" t="s">
        <v>41</v>
      </c>
      <c r="O1470" t="s">
        <v>64</v>
      </c>
      <c r="P1470" t="s">
        <v>2519</v>
      </c>
      <c r="Q1470">
        <v>8</v>
      </c>
      <c r="R1470">
        <v>0</v>
      </c>
      <c r="S1470">
        <v>0</v>
      </c>
      <c r="U1470">
        <v>81008</v>
      </c>
      <c r="V1470">
        <v>81008</v>
      </c>
      <c r="W1470">
        <v>0</v>
      </c>
      <c r="X1470">
        <v>0</v>
      </c>
      <c r="Y1470" t="s">
        <v>44</v>
      </c>
    </row>
    <row r="1471" spans="1:25" x14ac:dyDescent="0.25">
      <c r="A1471">
        <v>1470</v>
      </c>
      <c r="B1471">
        <v>69256</v>
      </c>
      <c r="C1471">
        <v>0</v>
      </c>
      <c r="D1471">
        <v>0</v>
      </c>
      <c r="E1471" t="s">
        <v>429</v>
      </c>
      <c r="F1471" t="s">
        <v>430</v>
      </c>
      <c r="G1471">
        <v>1</v>
      </c>
      <c r="H1471" s="6">
        <v>4838545</v>
      </c>
      <c r="I1471" s="7">
        <v>46041</v>
      </c>
      <c r="K1471">
        <v>15</v>
      </c>
      <c r="L1471" t="s">
        <v>40</v>
      </c>
      <c r="M1471" t="s">
        <v>5</v>
      </c>
      <c r="N1471" t="s">
        <v>41</v>
      </c>
      <c r="O1471" t="s">
        <v>54</v>
      </c>
      <c r="P1471" t="s">
        <v>2519</v>
      </c>
      <c r="Q1471">
        <v>9</v>
      </c>
      <c r="R1471">
        <v>6</v>
      </c>
      <c r="S1471">
        <v>0</v>
      </c>
      <c r="U1471">
        <v>725782</v>
      </c>
      <c r="V1471">
        <v>435469</v>
      </c>
      <c r="W1471">
        <v>290313</v>
      </c>
      <c r="X1471">
        <v>0</v>
      </c>
      <c r="Y1471" t="s">
        <v>48</v>
      </c>
    </row>
    <row r="1472" spans="1:25" x14ac:dyDescent="0.25">
      <c r="A1472">
        <v>1471</v>
      </c>
      <c r="B1472">
        <v>69261</v>
      </c>
      <c r="C1472">
        <v>0</v>
      </c>
      <c r="D1472">
        <v>0</v>
      </c>
      <c r="E1472" t="s">
        <v>1828</v>
      </c>
      <c r="F1472" t="s">
        <v>1829</v>
      </c>
      <c r="G1472">
        <v>1</v>
      </c>
      <c r="H1472" s="6">
        <v>384746</v>
      </c>
      <c r="I1472" s="7">
        <v>46041</v>
      </c>
      <c r="K1472">
        <v>10</v>
      </c>
      <c r="L1472" t="s">
        <v>40</v>
      </c>
      <c r="M1472" t="s">
        <v>5</v>
      </c>
      <c r="N1472" t="s">
        <v>41</v>
      </c>
      <c r="O1472" t="s">
        <v>57</v>
      </c>
      <c r="P1472" t="s">
        <v>2519</v>
      </c>
      <c r="Q1472">
        <v>10</v>
      </c>
      <c r="R1472">
        <v>0</v>
      </c>
      <c r="S1472">
        <v>0</v>
      </c>
      <c r="U1472">
        <v>38475</v>
      </c>
      <c r="V1472">
        <v>38475</v>
      </c>
      <c r="W1472">
        <v>0</v>
      </c>
      <c r="X1472">
        <v>0</v>
      </c>
      <c r="Y1472" t="s">
        <v>109</v>
      </c>
    </row>
    <row r="1473" spans="1:25" x14ac:dyDescent="0.25">
      <c r="A1473">
        <v>1472</v>
      </c>
      <c r="B1473">
        <v>69247</v>
      </c>
      <c r="C1473">
        <v>0</v>
      </c>
      <c r="D1473">
        <v>0</v>
      </c>
      <c r="E1473" t="s">
        <v>1708</v>
      </c>
      <c r="F1473" t="s">
        <v>1709</v>
      </c>
      <c r="G1473">
        <v>1</v>
      </c>
      <c r="H1473" s="6">
        <v>3739000</v>
      </c>
      <c r="I1473" s="7">
        <v>46038</v>
      </c>
      <c r="K1473">
        <v>7</v>
      </c>
      <c r="L1473" t="s">
        <v>40</v>
      </c>
      <c r="M1473" t="s">
        <v>9</v>
      </c>
      <c r="N1473" t="s">
        <v>41</v>
      </c>
      <c r="O1473" t="s">
        <v>42</v>
      </c>
      <c r="P1473" t="s">
        <v>2519</v>
      </c>
      <c r="Q1473">
        <v>7</v>
      </c>
      <c r="R1473">
        <v>0</v>
      </c>
      <c r="S1473">
        <v>0</v>
      </c>
      <c r="U1473">
        <v>261730</v>
      </c>
      <c r="V1473">
        <v>261730</v>
      </c>
      <c r="W1473">
        <v>0</v>
      </c>
      <c r="X1473">
        <v>0</v>
      </c>
      <c r="Y1473" t="s">
        <v>109</v>
      </c>
    </row>
    <row r="1474" spans="1:25" x14ac:dyDescent="0.25">
      <c r="A1474">
        <v>1473</v>
      </c>
      <c r="B1474">
        <v>69240</v>
      </c>
      <c r="C1474">
        <v>0</v>
      </c>
      <c r="D1474">
        <v>0</v>
      </c>
      <c r="E1474" t="s">
        <v>1327</v>
      </c>
      <c r="F1474" t="s">
        <v>1328</v>
      </c>
      <c r="G1474">
        <v>1</v>
      </c>
      <c r="H1474" s="6">
        <v>138808</v>
      </c>
      <c r="I1474" s="7">
        <v>46037</v>
      </c>
      <c r="K1474">
        <v>12</v>
      </c>
      <c r="L1474" t="s">
        <v>40</v>
      </c>
      <c r="M1474" t="s">
        <v>8</v>
      </c>
      <c r="N1474" t="s">
        <v>41</v>
      </c>
      <c r="O1474" t="s">
        <v>347</v>
      </c>
      <c r="P1474" t="s">
        <v>2519</v>
      </c>
      <c r="Q1474">
        <v>12</v>
      </c>
      <c r="R1474">
        <v>0</v>
      </c>
      <c r="S1474">
        <v>0</v>
      </c>
      <c r="U1474">
        <v>16657</v>
      </c>
      <c r="V1474">
        <v>16657</v>
      </c>
      <c r="W1474">
        <v>0</v>
      </c>
      <c r="X1474">
        <v>0</v>
      </c>
      <c r="Y1474" t="s">
        <v>109</v>
      </c>
    </row>
    <row r="1475" spans="1:25" x14ac:dyDescent="0.25">
      <c r="A1475">
        <v>1474</v>
      </c>
      <c r="B1475">
        <v>69241</v>
      </c>
      <c r="C1475">
        <v>0</v>
      </c>
      <c r="D1475">
        <v>0</v>
      </c>
      <c r="E1475" t="s">
        <v>1331</v>
      </c>
      <c r="F1475" t="s">
        <v>1332</v>
      </c>
      <c r="G1475">
        <v>1</v>
      </c>
      <c r="H1475" s="6">
        <v>1641652</v>
      </c>
      <c r="I1475" s="7">
        <v>46037</v>
      </c>
      <c r="K1475">
        <v>8</v>
      </c>
      <c r="L1475" t="s">
        <v>40</v>
      </c>
      <c r="M1475" t="s">
        <v>9</v>
      </c>
      <c r="N1475" t="s">
        <v>41</v>
      </c>
      <c r="O1475" t="s">
        <v>42</v>
      </c>
      <c r="P1475" t="s">
        <v>2519</v>
      </c>
      <c r="Q1475">
        <v>8</v>
      </c>
      <c r="R1475">
        <v>0</v>
      </c>
      <c r="S1475">
        <v>0</v>
      </c>
      <c r="U1475">
        <v>131332</v>
      </c>
      <c r="V1475">
        <v>131332</v>
      </c>
      <c r="W1475">
        <v>0</v>
      </c>
      <c r="X1475">
        <v>0</v>
      </c>
      <c r="Y1475" t="s">
        <v>109</v>
      </c>
    </row>
    <row r="1476" spans="1:25" x14ac:dyDescent="0.25">
      <c r="A1476">
        <v>1475</v>
      </c>
      <c r="B1476">
        <v>69243</v>
      </c>
      <c r="C1476">
        <v>0</v>
      </c>
      <c r="D1476">
        <v>0</v>
      </c>
      <c r="E1476" t="s">
        <v>1345</v>
      </c>
      <c r="F1476" t="s">
        <v>1346</v>
      </c>
      <c r="G1476">
        <v>1</v>
      </c>
      <c r="H1476" s="6">
        <v>441789</v>
      </c>
      <c r="I1476" s="7">
        <v>46037</v>
      </c>
      <c r="K1476">
        <v>8</v>
      </c>
      <c r="L1476" t="s">
        <v>40</v>
      </c>
      <c r="M1476" t="s">
        <v>9</v>
      </c>
      <c r="N1476" t="s">
        <v>41</v>
      </c>
      <c r="O1476" t="s">
        <v>42</v>
      </c>
      <c r="P1476" t="s">
        <v>2519</v>
      </c>
      <c r="Q1476">
        <v>8</v>
      </c>
      <c r="R1476">
        <v>0</v>
      </c>
      <c r="S1476">
        <v>0</v>
      </c>
      <c r="U1476">
        <v>35343</v>
      </c>
      <c r="V1476">
        <v>35343</v>
      </c>
      <c r="W1476">
        <v>0</v>
      </c>
      <c r="X1476">
        <v>0</v>
      </c>
      <c r="Y1476" t="s">
        <v>109</v>
      </c>
    </row>
    <row r="1477" spans="1:25" x14ac:dyDescent="0.25">
      <c r="A1477">
        <v>1476</v>
      </c>
      <c r="B1477">
        <v>69242</v>
      </c>
      <c r="C1477">
        <v>0</v>
      </c>
      <c r="D1477">
        <v>0</v>
      </c>
      <c r="E1477" t="s">
        <v>1343</v>
      </c>
      <c r="F1477" t="s">
        <v>1344</v>
      </c>
      <c r="G1477">
        <v>1</v>
      </c>
      <c r="H1477" s="6">
        <v>1245378</v>
      </c>
      <c r="I1477" s="7">
        <v>46037</v>
      </c>
      <c r="K1477">
        <v>8</v>
      </c>
      <c r="L1477" t="s">
        <v>40</v>
      </c>
      <c r="M1477" t="s">
        <v>9</v>
      </c>
      <c r="N1477" t="s">
        <v>41</v>
      </c>
      <c r="O1477" t="s">
        <v>42</v>
      </c>
      <c r="P1477" t="s">
        <v>2519</v>
      </c>
      <c r="Q1477">
        <v>8</v>
      </c>
      <c r="R1477">
        <v>0</v>
      </c>
      <c r="S1477">
        <v>0</v>
      </c>
      <c r="U1477">
        <v>99630</v>
      </c>
      <c r="V1477">
        <v>99630</v>
      </c>
      <c r="W1477">
        <v>0</v>
      </c>
      <c r="X1477">
        <v>0</v>
      </c>
      <c r="Y1477" t="s">
        <v>109</v>
      </c>
    </row>
    <row r="1478" spans="1:25" x14ac:dyDescent="0.25">
      <c r="A1478">
        <v>1477</v>
      </c>
      <c r="B1478">
        <v>69228</v>
      </c>
      <c r="C1478">
        <v>0</v>
      </c>
      <c r="D1478">
        <v>0</v>
      </c>
      <c r="E1478" t="s">
        <v>2331</v>
      </c>
      <c r="F1478" t="s">
        <v>2332</v>
      </c>
      <c r="G1478">
        <v>1</v>
      </c>
      <c r="H1478" s="6">
        <v>1879255</v>
      </c>
      <c r="I1478" s="7">
        <v>46036</v>
      </c>
      <c r="K1478">
        <v>12</v>
      </c>
      <c r="L1478" t="s">
        <v>40</v>
      </c>
      <c r="M1478" t="s">
        <v>8</v>
      </c>
      <c r="N1478" t="s">
        <v>41</v>
      </c>
      <c r="O1478" t="s">
        <v>347</v>
      </c>
      <c r="P1478" t="s">
        <v>2519</v>
      </c>
      <c r="Q1478">
        <v>12</v>
      </c>
      <c r="R1478">
        <v>0</v>
      </c>
      <c r="S1478">
        <v>0</v>
      </c>
      <c r="U1478">
        <v>225511</v>
      </c>
      <c r="V1478">
        <v>225511</v>
      </c>
      <c r="W1478">
        <v>0</v>
      </c>
      <c r="X1478">
        <v>0</v>
      </c>
      <c r="Y1478" t="s">
        <v>2086</v>
      </c>
    </row>
    <row r="1479" spans="1:25" x14ac:dyDescent="0.25">
      <c r="A1479">
        <v>1478</v>
      </c>
      <c r="B1479">
        <v>69227</v>
      </c>
      <c r="C1479">
        <v>0</v>
      </c>
      <c r="D1479">
        <v>0</v>
      </c>
      <c r="E1479" t="s">
        <v>2424</v>
      </c>
      <c r="F1479" t="s">
        <v>2425</v>
      </c>
      <c r="G1479">
        <v>1</v>
      </c>
      <c r="H1479" s="6">
        <v>936195</v>
      </c>
      <c r="I1479" s="7">
        <v>46036</v>
      </c>
      <c r="K1479">
        <v>15</v>
      </c>
      <c r="L1479" t="s">
        <v>40</v>
      </c>
      <c r="M1479" t="s">
        <v>5</v>
      </c>
      <c r="N1479" t="s">
        <v>41</v>
      </c>
      <c r="O1479" t="s">
        <v>47</v>
      </c>
      <c r="P1479" t="s">
        <v>2519</v>
      </c>
      <c r="Q1479">
        <v>2</v>
      </c>
      <c r="R1479">
        <v>13</v>
      </c>
      <c r="S1479">
        <v>0</v>
      </c>
      <c r="U1479">
        <v>140429</v>
      </c>
      <c r="V1479">
        <v>18724</v>
      </c>
      <c r="W1479">
        <v>121705</v>
      </c>
      <c r="X1479">
        <v>0</v>
      </c>
      <c r="Y1479" t="s">
        <v>48</v>
      </c>
    </row>
    <row r="1480" spans="1:25" x14ac:dyDescent="0.25">
      <c r="A1480">
        <v>1479</v>
      </c>
      <c r="B1480">
        <v>69217</v>
      </c>
      <c r="C1480">
        <v>0</v>
      </c>
      <c r="D1480">
        <v>0</v>
      </c>
      <c r="E1480" t="s">
        <v>70</v>
      </c>
      <c r="F1480" t="s">
        <v>71</v>
      </c>
      <c r="G1480">
        <v>1</v>
      </c>
      <c r="H1480" s="6">
        <v>20211</v>
      </c>
      <c r="I1480" s="7">
        <v>46035</v>
      </c>
      <c r="K1480">
        <v>15</v>
      </c>
      <c r="L1480" t="s">
        <v>40</v>
      </c>
      <c r="M1480" t="s">
        <v>3</v>
      </c>
      <c r="N1480" t="s">
        <v>41</v>
      </c>
      <c r="O1480" t="s">
        <v>51</v>
      </c>
      <c r="P1480" t="s">
        <v>2519</v>
      </c>
      <c r="Q1480">
        <v>15</v>
      </c>
      <c r="R1480">
        <v>0</v>
      </c>
      <c r="S1480">
        <v>0</v>
      </c>
      <c r="U1480">
        <v>3032</v>
      </c>
      <c r="V1480">
        <v>3032</v>
      </c>
      <c r="W1480">
        <v>0</v>
      </c>
      <c r="X1480">
        <v>0</v>
      </c>
      <c r="Y1480" t="s">
        <v>72</v>
      </c>
    </row>
    <row r="1481" spans="1:25" x14ac:dyDescent="0.25">
      <c r="A1481">
        <v>1480</v>
      </c>
      <c r="B1481">
        <v>69239</v>
      </c>
      <c r="C1481">
        <v>0</v>
      </c>
      <c r="D1481">
        <v>0</v>
      </c>
      <c r="E1481" t="s">
        <v>2341</v>
      </c>
      <c r="F1481" t="s">
        <v>2342</v>
      </c>
      <c r="G1481">
        <v>1</v>
      </c>
      <c r="H1481" s="6">
        <v>641680</v>
      </c>
      <c r="I1481" s="7">
        <v>46035</v>
      </c>
      <c r="K1481">
        <v>7</v>
      </c>
      <c r="L1481" t="s">
        <v>40</v>
      </c>
      <c r="M1481" t="s">
        <v>5</v>
      </c>
      <c r="N1481" t="s">
        <v>41</v>
      </c>
      <c r="O1481" t="s">
        <v>47</v>
      </c>
      <c r="P1481" t="s">
        <v>2519</v>
      </c>
      <c r="Q1481">
        <v>7</v>
      </c>
      <c r="R1481">
        <v>0</v>
      </c>
      <c r="S1481">
        <v>0</v>
      </c>
      <c r="U1481">
        <v>44918</v>
      </c>
      <c r="V1481">
        <v>44918</v>
      </c>
      <c r="W1481">
        <v>0</v>
      </c>
      <c r="X1481">
        <v>0</v>
      </c>
      <c r="Y1481" t="s">
        <v>2086</v>
      </c>
    </row>
    <row r="1482" spans="1:25" x14ac:dyDescent="0.25">
      <c r="A1482">
        <v>1481</v>
      </c>
      <c r="B1482">
        <v>69218</v>
      </c>
      <c r="C1482">
        <v>0</v>
      </c>
      <c r="D1482">
        <v>0</v>
      </c>
      <c r="E1482" t="s">
        <v>2020</v>
      </c>
      <c r="F1482" t="s">
        <v>2021</v>
      </c>
      <c r="G1482">
        <v>1</v>
      </c>
      <c r="H1482" s="6">
        <v>398474</v>
      </c>
      <c r="I1482" s="7">
        <v>46035</v>
      </c>
      <c r="K1482">
        <v>15</v>
      </c>
      <c r="L1482" t="s">
        <v>40</v>
      </c>
      <c r="M1482" t="s">
        <v>5</v>
      </c>
      <c r="N1482" t="s">
        <v>41</v>
      </c>
      <c r="O1482" t="s">
        <v>47</v>
      </c>
      <c r="P1482" t="s">
        <v>2519</v>
      </c>
      <c r="Q1482">
        <v>2</v>
      </c>
      <c r="R1482">
        <v>13</v>
      </c>
      <c r="S1482">
        <v>0</v>
      </c>
      <c r="U1482">
        <v>59771</v>
      </c>
      <c r="V1482">
        <v>7969</v>
      </c>
      <c r="W1482">
        <v>51802</v>
      </c>
      <c r="X1482">
        <v>0</v>
      </c>
      <c r="Y1482" t="s">
        <v>250</v>
      </c>
    </row>
    <row r="1483" spans="1:25" x14ac:dyDescent="0.25">
      <c r="A1483">
        <v>1482</v>
      </c>
      <c r="B1483">
        <v>69219</v>
      </c>
      <c r="C1483">
        <v>0</v>
      </c>
      <c r="D1483">
        <v>0</v>
      </c>
      <c r="E1483" t="s">
        <v>1113</v>
      </c>
      <c r="F1483" t="s">
        <v>1114</v>
      </c>
      <c r="G1483">
        <v>1</v>
      </c>
      <c r="H1483" s="6">
        <v>4000000</v>
      </c>
      <c r="I1483" s="7">
        <v>46035</v>
      </c>
      <c r="K1483">
        <v>15</v>
      </c>
      <c r="L1483" t="s">
        <v>40</v>
      </c>
      <c r="M1483" t="s">
        <v>5</v>
      </c>
      <c r="N1483" t="s">
        <v>41</v>
      </c>
      <c r="O1483" t="s">
        <v>77</v>
      </c>
      <c r="P1483" t="s">
        <v>2519</v>
      </c>
      <c r="Q1483">
        <v>8</v>
      </c>
      <c r="R1483">
        <v>7</v>
      </c>
      <c r="S1483">
        <v>0</v>
      </c>
      <c r="U1483">
        <v>600000</v>
      </c>
      <c r="V1483">
        <v>320000</v>
      </c>
      <c r="W1483">
        <v>280000</v>
      </c>
      <c r="X1483">
        <v>0</v>
      </c>
      <c r="Y1483" t="s">
        <v>250</v>
      </c>
    </row>
    <row r="1484" spans="1:25" x14ac:dyDescent="0.25">
      <c r="A1484">
        <v>1483</v>
      </c>
      <c r="B1484">
        <v>69224</v>
      </c>
      <c r="C1484">
        <v>0</v>
      </c>
      <c r="D1484">
        <v>0</v>
      </c>
      <c r="E1484" t="s">
        <v>1453</v>
      </c>
      <c r="F1484" t="s">
        <v>1454</v>
      </c>
      <c r="G1484">
        <v>1</v>
      </c>
      <c r="H1484" s="6">
        <v>1361053</v>
      </c>
      <c r="I1484" s="7">
        <v>46035</v>
      </c>
      <c r="K1484">
        <v>5</v>
      </c>
      <c r="L1484" t="s">
        <v>40</v>
      </c>
      <c r="M1484" t="s">
        <v>8</v>
      </c>
      <c r="N1484" t="s">
        <v>41</v>
      </c>
      <c r="O1484" t="s">
        <v>347</v>
      </c>
      <c r="P1484" t="s">
        <v>2519</v>
      </c>
      <c r="Q1484">
        <v>5</v>
      </c>
      <c r="R1484">
        <v>0</v>
      </c>
      <c r="S1484">
        <v>0</v>
      </c>
      <c r="U1484">
        <v>68053</v>
      </c>
      <c r="V1484">
        <v>68053</v>
      </c>
      <c r="W1484">
        <v>0</v>
      </c>
      <c r="X1484">
        <v>0</v>
      </c>
      <c r="Y1484" t="s">
        <v>44</v>
      </c>
    </row>
    <row r="1485" spans="1:25" x14ac:dyDescent="0.25">
      <c r="A1485">
        <v>1484</v>
      </c>
      <c r="B1485">
        <v>69237</v>
      </c>
      <c r="C1485">
        <v>0</v>
      </c>
      <c r="D1485">
        <v>0</v>
      </c>
      <c r="E1485" t="s">
        <v>403</v>
      </c>
      <c r="F1485" t="s">
        <v>404</v>
      </c>
      <c r="G1485">
        <v>1</v>
      </c>
      <c r="H1485" s="6">
        <v>2034898</v>
      </c>
      <c r="I1485" s="7">
        <v>46035</v>
      </c>
      <c r="K1485">
        <v>7</v>
      </c>
      <c r="L1485" t="s">
        <v>40</v>
      </c>
      <c r="M1485" t="s">
        <v>5</v>
      </c>
      <c r="N1485" t="s">
        <v>41</v>
      </c>
      <c r="O1485" t="s">
        <v>47</v>
      </c>
      <c r="P1485" t="s">
        <v>2519</v>
      </c>
      <c r="Q1485">
        <v>7</v>
      </c>
      <c r="R1485">
        <v>0</v>
      </c>
      <c r="S1485">
        <v>0</v>
      </c>
      <c r="U1485">
        <v>142443</v>
      </c>
      <c r="V1485">
        <v>142443</v>
      </c>
      <c r="W1485">
        <v>0</v>
      </c>
      <c r="X1485">
        <v>0</v>
      </c>
      <c r="Y1485" t="s">
        <v>72</v>
      </c>
    </row>
    <row r="1486" spans="1:25" x14ac:dyDescent="0.25">
      <c r="A1486">
        <v>1485</v>
      </c>
      <c r="B1486">
        <v>69233</v>
      </c>
      <c r="C1486">
        <v>0</v>
      </c>
      <c r="D1486">
        <v>0</v>
      </c>
      <c r="E1486" t="s">
        <v>401</v>
      </c>
      <c r="F1486" t="s">
        <v>402</v>
      </c>
      <c r="G1486">
        <v>1</v>
      </c>
      <c r="H1486" s="6">
        <v>1275397</v>
      </c>
      <c r="I1486" s="7">
        <v>46035</v>
      </c>
      <c r="K1486">
        <v>7</v>
      </c>
      <c r="L1486" t="s">
        <v>40</v>
      </c>
      <c r="M1486" t="s">
        <v>5</v>
      </c>
      <c r="N1486" t="s">
        <v>41</v>
      </c>
      <c r="O1486" t="s">
        <v>47</v>
      </c>
      <c r="P1486" t="s">
        <v>2519</v>
      </c>
      <c r="Q1486">
        <v>7</v>
      </c>
      <c r="R1486">
        <v>0</v>
      </c>
      <c r="S1486">
        <v>0</v>
      </c>
      <c r="U1486">
        <v>89278</v>
      </c>
      <c r="V1486">
        <v>89278</v>
      </c>
      <c r="W1486">
        <v>0</v>
      </c>
      <c r="X1486">
        <v>0</v>
      </c>
      <c r="Y1486" t="s">
        <v>48</v>
      </c>
    </row>
    <row r="1487" spans="1:25" x14ac:dyDescent="0.25">
      <c r="A1487">
        <v>1486</v>
      </c>
      <c r="B1487">
        <v>69238</v>
      </c>
      <c r="C1487">
        <v>0</v>
      </c>
      <c r="D1487">
        <v>0</v>
      </c>
      <c r="E1487" t="s">
        <v>362</v>
      </c>
      <c r="F1487" t="s">
        <v>363</v>
      </c>
      <c r="G1487">
        <v>1</v>
      </c>
      <c r="H1487" s="6">
        <v>786305</v>
      </c>
      <c r="I1487" s="7">
        <v>46035</v>
      </c>
      <c r="K1487">
        <v>7</v>
      </c>
      <c r="L1487" t="s">
        <v>40</v>
      </c>
      <c r="M1487" t="s">
        <v>5</v>
      </c>
      <c r="N1487" t="s">
        <v>41</v>
      </c>
      <c r="O1487" t="s">
        <v>47</v>
      </c>
      <c r="P1487" t="s">
        <v>2519</v>
      </c>
      <c r="Q1487">
        <v>7</v>
      </c>
      <c r="R1487">
        <v>0</v>
      </c>
      <c r="S1487">
        <v>0</v>
      </c>
      <c r="U1487">
        <v>55041</v>
      </c>
      <c r="V1487">
        <v>55041</v>
      </c>
      <c r="W1487">
        <v>0</v>
      </c>
      <c r="X1487">
        <v>0</v>
      </c>
      <c r="Y1487" t="s">
        <v>72</v>
      </c>
    </row>
    <row r="1488" spans="1:25" x14ac:dyDescent="0.25">
      <c r="A1488">
        <v>1487</v>
      </c>
      <c r="B1488">
        <v>69223</v>
      </c>
      <c r="C1488">
        <v>0</v>
      </c>
      <c r="D1488">
        <v>0</v>
      </c>
      <c r="E1488" t="s">
        <v>1848</v>
      </c>
      <c r="F1488" t="s">
        <v>1849</v>
      </c>
      <c r="G1488">
        <v>1</v>
      </c>
      <c r="H1488" s="6">
        <v>18806462</v>
      </c>
      <c r="I1488" s="7">
        <v>46035</v>
      </c>
      <c r="K1488">
        <v>15</v>
      </c>
      <c r="L1488" t="s">
        <v>40</v>
      </c>
      <c r="M1488" t="s">
        <v>5</v>
      </c>
      <c r="N1488" t="s">
        <v>41</v>
      </c>
      <c r="O1488" t="s">
        <v>47</v>
      </c>
      <c r="P1488" t="s">
        <v>2519</v>
      </c>
      <c r="Q1488">
        <v>2</v>
      </c>
      <c r="R1488">
        <v>13</v>
      </c>
      <c r="S1488">
        <v>0</v>
      </c>
      <c r="U1488">
        <v>2820969</v>
      </c>
      <c r="V1488">
        <v>376129</v>
      </c>
      <c r="W1488">
        <v>2444840</v>
      </c>
      <c r="X1488">
        <v>0</v>
      </c>
      <c r="Y1488" t="s">
        <v>250</v>
      </c>
    </row>
    <row r="1489" spans="1:25" x14ac:dyDescent="0.25">
      <c r="A1489">
        <v>1488</v>
      </c>
      <c r="B1489">
        <v>69221</v>
      </c>
      <c r="C1489">
        <v>0</v>
      </c>
      <c r="D1489">
        <v>0</v>
      </c>
      <c r="E1489" t="s">
        <v>1240</v>
      </c>
      <c r="F1489" t="s">
        <v>1241</v>
      </c>
      <c r="G1489">
        <v>1</v>
      </c>
      <c r="H1489" s="6">
        <v>5760669</v>
      </c>
      <c r="I1489" s="7">
        <v>46035</v>
      </c>
      <c r="K1489">
        <v>7</v>
      </c>
      <c r="L1489" t="s">
        <v>40</v>
      </c>
      <c r="M1489" t="s">
        <v>1</v>
      </c>
      <c r="N1489" t="s">
        <v>41</v>
      </c>
      <c r="O1489" t="s">
        <v>87</v>
      </c>
      <c r="P1489" t="s">
        <v>2519</v>
      </c>
      <c r="Q1489">
        <v>7</v>
      </c>
      <c r="R1489">
        <v>0</v>
      </c>
      <c r="S1489">
        <v>0</v>
      </c>
      <c r="U1489">
        <v>403247</v>
      </c>
      <c r="V1489">
        <v>403247</v>
      </c>
      <c r="W1489">
        <v>0</v>
      </c>
      <c r="X1489">
        <v>0</v>
      </c>
      <c r="Y1489" t="s">
        <v>390</v>
      </c>
    </row>
    <row r="1490" spans="1:25" x14ac:dyDescent="0.25">
      <c r="A1490">
        <v>1489</v>
      </c>
      <c r="B1490">
        <v>69222</v>
      </c>
      <c r="C1490">
        <v>0</v>
      </c>
      <c r="D1490">
        <v>0</v>
      </c>
      <c r="E1490" t="s">
        <v>1361</v>
      </c>
      <c r="F1490" t="s">
        <v>1362</v>
      </c>
      <c r="G1490">
        <v>1</v>
      </c>
      <c r="H1490" s="6">
        <v>6265937</v>
      </c>
      <c r="I1490" s="7">
        <v>46035</v>
      </c>
      <c r="K1490">
        <v>15</v>
      </c>
      <c r="L1490" t="s">
        <v>40</v>
      </c>
      <c r="M1490" t="s">
        <v>5</v>
      </c>
      <c r="N1490" t="s">
        <v>41</v>
      </c>
      <c r="O1490" t="s">
        <v>47</v>
      </c>
      <c r="P1490" t="s">
        <v>2519</v>
      </c>
      <c r="Q1490">
        <v>2</v>
      </c>
      <c r="R1490">
        <v>13</v>
      </c>
      <c r="S1490">
        <v>0</v>
      </c>
      <c r="U1490">
        <v>939891</v>
      </c>
      <c r="V1490">
        <v>125319</v>
      </c>
      <c r="W1490">
        <v>814572</v>
      </c>
      <c r="X1490">
        <v>0</v>
      </c>
      <c r="Y1490" t="s">
        <v>250</v>
      </c>
    </row>
    <row r="1491" spans="1:25" x14ac:dyDescent="0.25">
      <c r="A1491">
        <v>1490</v>
      </c>
      <c r="B1491">
        <v>69234</v>
      </c>
      <c r="C1491">
        <v>0</v>
      </c>
      <c r="D1491">
        <v>0</v>
      </c>
      <c r="E1491" t="s">
        <v>327</v>
      </c>
      <c r="F1491" t="s">
        <v>3035</v>
      </c>
      <c r="G1491">
        <v>1</v>
      </c>
      <c r="H1491" s="6">
        <v>183069</v>
      </c>
      <c r="I1491" s="7">
        <v>46035</v>
      </c>
      <c r="K1491">
        <v>7</v>
      </c>
      <c r="L1491" t="s">
        <v>40</v>
      </c>
      <c r="M1491" t="s">
        <v>5</v>
      </c>
      <c r="N1491" t="s">
        <v>41</v>
      </c>
      <c r="O1491" t="s">
        <v>47</v>
      </c>
      <c r="P1491" t="s">
        <v>2519</v>
      </c>
      <c r="Q1491">
        <v>7</v>
      </c>
      <c r="R1491">
        <v>0</v>
      </c>
      <c r="S1491">
        <v>0</v>
      </c>
      <c r="U1491">
        <v>12815</v>
      </c>
      <c r="V1491">
        <v>12815</v>
      </c>
      <c r="W1491">
        <v>0</v>
      </c>
      <c r="X1491">
        <v>0</v>
      </c>
      <c r="Y1491" t="s">
        <v>72</v>
      </c>
    </row>
    <row r="1492" spans="1:25" x14ac:dyDescent="0.25">
      <c r="A1492">
        <v>1491</v>
      </c>
      <c r="B1492">
        <v>69235</v>
      </c>
      <c r="C1492">
        <v>0</v>
      </c>
      <c r="D1492">
        <v>0</v>
      </c>
      <c r="E1492" t="s">
        <v>329</v>
      </c>
      <c r="F1492" t="s">
        <v>330</v>
      </c>
      <c r="G1492">
        <v>1</v>
      </c>
      <c r="H1492" s="6">
        <v>41792</v>
      </c>
      <c r="I1492" s="7">
        <v>46035</v>
      </c>
      <c r="K1492">
        <v>7</v>
      </c>
      <c r="L1492" t="s">
        <v>40</v>
      </c>
      <c r="M1492" t="s">
        <v>5</v>
      </c>
      <c r="N1492" t="s">
        <v>41</v>
      </c>
      <c r="O1492" t="s">
        <v>47</v>
      </c>
      <c r="P1492" t="s">
        <v>2519</v>
      </c>
      <c r="Q1492">
        <v>7</v>
      </c>
      <c r="R1492">
        <v>0</v>
      </c>
      <c r="S1492">
        <v>0</v>
      </c>
      <c r="U1492">
        <v>2925</v>
      </c>
      <c r="V1492">
        <v>2925</v>
      </c>
      <c r="W1492">
        <v>0</v>
      </c>
      <c r="X1492">
        <v>0</v>
      </c>
      <c r="Y1492" t="s">
        <v>48</v>
      </c>
    </row>
    <row r="1493" spans="1:25" x14ac:dyDescent="0.25">
      <c r="A1493">
        <v>1492</v>
      </c>
      <c r="B1493">
        <v>69236</v>
      </c>
      <c r="C1493">
        <v>0</v>
      </c>
      <c r="D1493">
        <v>0</v>
      </c>
      <c r="E1493" t="s">
        <v>331</v>
      </c>
      <c r="F1493" t="s">
        <v>332</v>
      </c>
      <c r="G1493">
        <v>1</v>
      </c>
      <c r="H1493" s="6">
        <v>96021</v>
      </c>
      <c r="I1493" s="7">
        <v>46035</v>
      </c>
      <c r="K1493">
        <v>7</v>
      </c>
      <c r="L1493" t="s">
        <v>40</v>
      </c>
      <c r="M1493" t="s">
        <v>5</v>
      </c>
      <c r="N1493" t="s">
        <v>41</v>
      </c>
      <c r="O1493" t="s">
        <v>47</v>
      </c>
      <c r="P1493" t="s">
        <v>2519</v>
      </c>
      <c r="Q1493">
        <v>7</v>
      </c>
      <c r="R1493">
        <v>0</v>
      </c>
      <c r="S1493">
        <v>0</v>
      </c>
      <c r="U1493">
        <v>6721</v>
      </c>
      <c r="V1493">
        <v>6721</v>
      </c>
      <c r="W1493">
        <v>0</v>
      </c>
      <c r="X1493">
        <v>0</v>
      </c>
      <c r="Y1493" t="s">
        <v>48</v>
      </c>
    </row>
    <row r="1494" spans="1:25" x14ac:dyDescent="0.25">
      <c r="A1494">
        <v>1493</v>
      </c>
      <c r="B1494">
        <v>69225</v>
      </c>
      <c r="C1494">
        <v>0</v>
      </c>
      <c r="D1494">
        <v>0</v>
      </c>
      <c r="E1494" t="s">
        <v>1357</v>
      </c>
      <c r="F1494" t="s">
        <v>1358</v>
      </c>
      <c r="G1494">
        <v>1</v>
      </c>
      <c r="H1494" s="6">
        <v>30387665</v>
      </c>
      <c r="I1494" s="7">
        <v>46035</v>
      </c>
      <c r="K1494">
        <v>15</v>
      </c>
      <c r="L1494" t="s">
        <v>40</v>
      </c>
      <c r="M1494" t="s">
        <v>5</v>
      </c>
      <c r="N1494" t="s">
        <v>41</v>
      </c>
      <c r="O1494" t="s">
        <v>47</v>
      </c>
      <c r="P1494" t="s">
        <v>2519</v>
      </c>
      <c r="Q1494">
        <v>2</v>
      </c>
      <c r="R1494">
        <v>13</v>
      </c>
      <c r="S1494">
        <v>0</v>
      </c>
      <c r="U1494">
        <v>4558150</v>
      </c>
      <c r="V1494">
        <v>607753</v>
      </c>
      <c r="W1494">
        <v>3950396</v>
      </c>
      <c r="X1494">
        <v>0</v>
      </c>
      <c r="Y1494" t="s">
        <v>250</v>
      </c>
    </row>
    <row r="1495" spans="1:25" x14ac:dyDescent="0.25">
      <c r="A1495">
        <v>1494</v>
      </c>
      <c r="B1495">
        <v>69226</v>
      </c>
      <c r="C1495">
        <v>0</v>
      </c>
      <c r="D1495">
        <v>0</v>
      </c>
      <c r="E1495" t="s">
        <v>1792</v>
      </c>
      <c r="F1495" t="s">
        <v>1793</v>
      </c>
      <c r="G1495">
        <v>1</v>
      </c>
      <c r="H1495" s="6">
        <v>1309436</v>
      </c>
      <c r="I1495" s="7">
        <v>46035</v>
      </c>
      <c r="K1495">
        <v>15</v>
      </c>
      <c r="L1495" t="s">
        <v>40</v>
      </c>
      <c r="M1495" t="s">
        <v>5</v>
      </c>
      <c r="N1495" t="s">
        <v>41</v>
      </c>
      <c r="O1495" t="s">
        <v>54</v>
      </c>
      <c r="P1495" t="s">
        <v>2519</v>
      </c>
      <c r="Q1495">
        <v>9</v>
      </c>
      <c r="R1495">
        <v>6</v>
      </c>
      <c r="S1495">
        <v>0</v>
      </c>
      <c r="U1495">
        <v>196415</v>
      </c>
      <c r="V1495">
        <v>117849</v>
      </c>
      <c r="W1495">
        <v>78566</v>
      </c>
      <c r="X1495">
        <v>0</v>
      </c>
      <c r="Y1495" t="s">
        <v>48</v>
      </c>
    </row>
    <row r="1496" spans="1:25" x14ac:dyDescent="0.25">
      <c r="A1496">
        <v>1495</v>
      </c>
      <c r="B1496">
        <v>69214</v>
      </c>
      <c r="C1496">
        <v>0</v>
      </c>
      <c r="D1496">
        <v>0</v>
      </c>
      <c r="E1496" t="s">
        <v>1550</v>
      </c>
      <c r="F1496" t="s">
        <v>1551</v>
      </c>
      <c r="G1496">
        <v>1</v>
      </c>
      <c r="H1496" s="6">
        <v>2883822</v>
      </c>
      <c r="I1496" s="7">
        <v>46034</v>
      </c>
      <c r="K1496">
        <v>12</v>
      </c>
      <c r="L1496" t="s">
        <v>40</v>
      </c>
      <c r="M1496" t="s">
        <v>8</v>
      </c>
      <c r="N1496" t="s">
        <v>41</v>
      </c>
      <c r="O1496" t="s">
        <v>347</v>
      </c>
      <c r="P1496" t="s">
        <v>2519</v>
      </c>
      <c r="Q1496">
        <v>12</v>
      </c>
      <c r="R1496">
        <v>0</v>
      </c>
      <c r="S1496">
        <v>0</v>
      </c>
      <c r="U1496">
        <v>346059</v>
      </c>
      <c r="V1496">
        <v>346059</v>
      </c>
      <c r="W1496">
        <v>0</v>
      </c>
      <c r="X1496">
        <v>0</v>
      </c>
      <c r="Y1496" t="s">
        <v>48</v>
      </c>
    </row>
    <row r="1497" spans="1:25" x14ac:dyDescent="0.25">
      <c r="A1497">
        <v>1496</v>
      </c>
      <c r="B1497">
        <v>68247</v>
      </c>
      <c r="C1497">
        <v>0</v>
      </c>
      <c r="D1497">
        <v>0</v>
      </c>
      <c r="E1497" t="s">
        <v>1422</v>
      </c>
      <c r="F1497" t="s">
        <v>1423</v>
      </c>
      <c r="G1497">
        <v>1</v>
      </c>
      <c r="H1497" s="6">
        <v>3434611</v>
      </c>
      <c r="I1497" s="7">
        <v>46034</v>
      </c>
      <c r="K1497">
        <v>6</v>
      </c>
      <c r="L1497" t="s">
        <v>40</v>
      </c>
      <c r="M1497" t="s">
        <v>5</v>
      </c>
      <c r="N1497" t="s">
        <v>41</v>
      </c>
      <c r="O1497" t="s">
        <v>47</v>
      </c>
      <c r="P1497" t="s">
        <v>2519</v>
      </c>
      <c r="Q1497">
        <v>6</v>
      </c>
      <c r="R1497">
        <v>0</v>
      </c>
      <c r="S1497">
        <v>0</v>
      </c>
      <c r="U1497">
        <v>206077</v>
      </c>
      <c r="V1497">
        <v>206077</v>
      </c>
      <c r="W1497">
        <v>0</v>
      </c>
      <c r="X1497">
        <v>0</v>
      </c>
      <c r="Y1497" t="s">
        <v>81</v>
      </c>
    </row>
    <row r="1498" spans="1:25" x14ac:dyDescent="0.25">
      <c r="A1498">
        <v>1497</v>
      </c>
      <c r="B1498">
        <v>69213</v>
      </c>
      <c r="C1498">
        <v>0</v>
      </c>
      <c r="D1498">
        <v>0</v>
      </c>
      <c r="E1498" t="s">
        <v>2548</v>
      </c>
      <c r="F1498" t="s">
        <v>2549</v>
      </c>
      <c r="G1498">
        <v>1</v>
      </c>
      <c r="H1498" s="6">
        <v>120000000</v>
      </c>
      <c r="I1498" s="7">
        <v>46034</v>
      </c>
      <c r="K1498">
        <v>13</v>
      </c>
      <c r="L1498" t="s">
        <v>40</v>
      </c>
      <c r="M1498" t="s">
        <v>6</v>
      </c>
      <c r="N1498" t="s">
        <v>41</v>
      </c>
      <c r="O1498" t="s">
        <v>64</v>
      </c>
      <c r="P1498" t="s">
        <v>2519</v>
      </c>
      <c r="Q1498">
        <v>0</v>
      </c>
      <c r="R1498">
        <v>13</v>
      </c>
      <c r="S1498">
        <v>0</v>
      </c>
      <c r="U1498">
        <v>15600000</v>
      </c>
      <c r="V1498">
        <v>0</v>
      </c>
      <c r="W1498">
        <v>15600000</v>
      </c>
      <c r="X1498">
        <v>0</v>
      </c>
      <c r="Y1498" t="s">
        <v>2520</v>
      </c>
    </row>
    <row r="1499" spans="1:25" x14ac:dyDescent="0.25">
      <c r="A1499">
        <v>1498</v>
      </c>
      <c r="B1499">
        <v>69204</v>
      </c>
      <c r="C1499">
        <v>0</v>
      </c>
      <c r="D1499">
        <v>0</v>
      </c>
      <c r="E1499" t="s">
        <v>1562</v>
      </c>
      <c r="F1499" t="s">
        <v>1563</v>
      </c>
      <c r="G1499">
        <v>1</v>
      </c>
      <c r="H1499" s="6">
        <v>500000</v>
      </c>
      <c r="I1499" s="7">
        <v>46031</v>
      </c>
      <c r="K1499">
        <v>10</v>
      </c>
      <c r="L1499" t="s">
        <v>40</v>
      </c>
      <c r="M1499" t="s">
        <v>9</v>
      </c>
      <c r="N1499" t="s">
        <v>41</v>
      </c>
      <c r="O1499" t="s">
        <v>42</v>
      </c>
      <c r="P1499" t="s">
        <v>2519</v>
      </c>
      <c r="Q1499">
        <v>10</v>
      </c>
      <c r="R1499">
        <v>0</v>
      </c>
      <c r="S1499">
        <v>0</v>
      </c>
      <c r="U1499">
        <v>50000</v>
      </c>
      <c r="V1499">
        <v>50000</v>
      </c>
      <c r="W1499">
        <v>0</v>
      </c>
      <c r="X1499">
        <v>0</v>
      </c>
      <c r="Y1499" t="s">
        <v>44</v>
      </c>
    </row>
    <row r="1500" spans="1:25" x14ac:dyDescent="0.25">
      <c r="A1500">
        <v>1499</v>
      </c>
      <c r="B1500">
        <v>69229</v>
      </c>
      <c r="C1500">
        <v>0</v>
      </c>
      <c r="D1500">
        <v>0</v>
      </c>
      <c r="E1500" t="s">
        <v>2043</v>
      </c>
      <c r="F1500" t="s">
        <v>2044</v>
      </c>
      <c r="G1500">
        <v>1</v>
      </c>
      <c r="H1500" s="6">
        <v>250000</v>
      </c>
      <c r="I1500" s="7">
        <v>46031</v>
      </c>
      <c r="K1500">
        <v>7</v>
      </c>
      <c r="L1500" t="s">
        <v>40</v>
      </c>
      <c r="M1500" t="s">
        <v>5</v>
      </c>
      <c r="N1500" t="s">
        <v>41</v>
      </c>
      <c r="O1500" t="s">
        <v>47</v>
      </c>
      <c r="P1500" t="s">
        <v>2519</v>
      </c>
      <c r="Q1500">
        <v>7</v>
      </c>
      <c r="R1500">
        <v>0</v>
      </c>
      <c r="S1500">
        <v>0</v>
      </c>
      <c r="U1500">
        <v>17500</v>
      </c>
      <c r="V1500">
        <v>17500</v>
      </c>
      <c r="W1500">
        <v>0</v>
      </c>
      <c r="X1500">
        <v>0</v>
      </c>
      <c r="Y1500" t="s">
        <v>48</v>
      </c>
    </row>
    <row r="1501" spans="1:25" x14ac:dyDescent="0.25">
      <c r="A1501">
        <v>1500</v>
      </c>
      <c r="B1501">
        <v>69230</v>
      </c>
      <c r="C1501">
        <v>0</v>
      </c>
      <c r="D1501">
        <v>0</v>
      </c>
      <c r="E1501" t="s">
        <v>2041</v>
      </c>
      <c r="F1501" t="s">
        <v>2042</v>
      </c>
      <c r="G1501">
        <v>1</v>
      </c>
      <c r="H1501" s="6">
        <v>250000</v>
      </c>
      <c r="I1501" s="7">
        <v>46031</v>
      </c>
      <c r="K1501">
        <v>7</v>
      </c>
      <c r="L1501" t="s">
        <v>40</v>
      </c>
      <c r="M1501" t="s">
        <v>5</v>
      </c>
      <c r="N1501" t="s">
        <v>41</v>
      </c>
      <c r="O1501" t="s">
        <v>47</v>
      </c>
      <c r="P1501" t="s">
        <v>2519</v>
      </c>
      <c r="Q1501">
        <v>7</v>
      </c>
      <c r="R1501">
        <v>0</v>
      </c>
      <c r="S1501">
        <v>0</v>
      </c>
      <c r="U1501">
        <v>17500</v>
      </c>
      <c r="V1501">
        <v>17500</v>
      </c>
      <c r="W1501">
        <v>0</v>
      </c>
      <c r="X1501">
        <v>0</v>
      </c>
      <c r="Y1501" t="s">
        <v>48</v>
      </c>
    </row>
    <row r="1502" spans="1:25" x14ac:dyDescent="0.25">
      <c r="A1502">
        <v>1501</v>
      </c>
      <c r="B1502">
        <v>69210</v>
      </c>
      <c r="C1502">
        <v>0</v>
      </c>
      <c r="D1502">
        <v>0</v>
      </c>
      <c r="E1502" t="s">
        <v>1355</v>
      </c>
      <c r="F1502" t="s">
        <v>1356</v>
      </c>
      <c r="G1502">
        <v>1</v>
      </c>
      <c r="H1502" s="6">
        <v>4338434</v>
      </c>
      <c r="I1502" s="7">
        <v>46031</v>
      </c>
      <c r="K1502">
        <v>15</v>
      </c>
      <c r="L1502" t="s">
        <v>40</v>
      </c>
      <c r="M1502" t="s">
        <v>5</v>
      </c>
      <c r="N1502" t="s">
        <v>41</v>
      </c>
      <c r="O1502" t="s">
        <v>57</v>
      </c>
      <c r="P1502" t="s">
        <v>2519</v>
      </c>
      <c r="Q1502">
        <v>8</v>
      </c>
      <c r="R1502">
        <v>7</v>
      </c>
      <c r="S1502">
        <v>0</v>
      </c>
      <c r="U1502">
        <v>650765</v>
      </c>
      <c r="V1502">
        <v>347075</v>
      </c>
      <c r="W1502">
        <v>303690</v>
      </c>
      <c r="X1502">
        <v>0</v>
      </c>
      <c r="Y1502" t="s">
        <v>48</v>
      </c>
    </row>
    <row r="1503" spans="1:25" x14ac:dyDescent="0.25">
      <c r="A1503">
        <v>1502</v>
      </c>
      <c r="B1503">
        <v>69211</v>
      </c>
      <c r="C1503">
        <v>0</v>
      </c>
      <c r="D1503">
        <v>0</v>
      </c>
      <c r="E1503" t="s">
        <v>1504</v>
      </c>
      <c r="F1503" t="s">
        <v>1505</v>
      </c>
      <c r="G1503">
        <v>1</v>
      </c>
      <c r="H1503" s="6">
        <v>9941027</v>
      </c>
      <c r="I1503" s="7">
        <v>46031</v>
      </c>
      <c r="K1503">
        <v>15</v>
      </c>
      <c r="L1503" t="s">
        <v>40</v>
      </c>
      <c r="M1503" t="s">
        <v>5</v>
      </c>
      <c r="N1503" t="s">
        <v>41</v>
      </c>
      <c r="O1503" t="s">
        <v>77</v>
      </c>
      <c r="P1503" t="s">
        <v>2519</v>
      </c>
      <c r="Q1503">
        <v>5</v>
      </c>
      <c r="R1503">
        <v>10</v>
      </c>
      <c r="S1503">
        <v>0</v>
      </c>
      <c r="U1503">
        <v>1491154</v>
      </c>
      <c r="V1503">
        <v>497051</v>
      </c>
      <c r="W1503">
        <v>994103</v>
      </c>
      <c r="X1503">
        <v>0</v>
      </c>
      <c r="Y1503" t="s">
        <v>48</v>
      </c>
    </row>
    <row r="1504" spans="1:25" x14ac:dyDescent="0.25">
      <c r="A1504">
        <v>1503</v>
      </c>
      <c r="B1504">
        <v>69209</v>
      </c>
      <c r="C1504">
        <v>0</v>
      </c>
      <c r="D1504">
        <v>0</v>
      </c>
      <c r="E1504" t="s">
        <v>2459</v>
      </c>
      <c r="F1504" t="s">
        <v>2460</v>
      </c>
      <c r="G1504">
        <v>1</v>
      </c>
      <c r="H1504" s="6">
        <v>4178977</v>
      </c>
      <c r="I1504" s="7">
        <v>46031</v>
      </c>
      <c r="K1504">
        <v>15</v>
      </c>
      <c r="L1504" t="s">
        <v>40</v>
      </c>
      <c r="M1504" t="s">
        <v>5</v>
      </c>
      <c r="N1504" t="s">
        <v>41</v>
      </c>
      <c r="O1504" t="s">
        <v>77</v>
      </c>
      <c r="P1504" t="s">
        <v>2519</v>
      </c>
      <c r="Q1504">
        <v>5</v>
      </c>
      <c r="R1504">
        <v>10</v>
      </c>
      <c r="S1504">
        <v>0</v>
      </c>
      <c r="U1504">
        <v>626847</v>
      </c>
      <c r="V1504">
        <v>208949</v>
      </c>
      <c r="W1504">
        <v>417898</v>
      </c>
      <c r="X1504">
        <v>0</v>
      </c>
      <c r="Y1504" t="s">
        <v>48</v>
      </c>
    </row>
    <row r="1505" spans="1:25" x14ac:dyDescent="0.25">
      <c r="A1505">
        <v>1504</v>
      </c>
      <c r="B1505">
        <v>69435</v>
      </c>
      <c r="C1505">
        <v>0</v>
      </c>
      <c r="D1505">
        <v>0</v>
      </c>
      <c r="E1505" t="s">
        <v>1054</v>
      </c>
      <c r="F1505" t="s">
        <v>1055</v>
      </c>
      <c r="G1505">
        <v>1</v>
      </c>
      <c r="H1505" s="6">
        <v>1292678</v>
      </c>
      <c r="I1505" s="7">
        <v>46030</v>
      </c>
      <c r="K1505">
        <v>8</v>
      </c>
      <c r="L1505" t="s">
        <v>40</v>
      </c>
      <c r="M1505" t="s">
        <v>9</v>
      </c>
      <c r="N1505" t="s">
        <v>41</v>
      </c>
      <c r="O1505" t="s">
        <v>42</v>
      </c>
      <c r="P1505" t="s">
        <v>2519</v>
      </c>
      <c r="Q1505">
        <v>8</v>
      </c>
      <c r="R1505">
        <v>0</v>
      </c>
      <c r="S1505">
        <v>0</v>
      </c>
      <c r="U1505">
        <v>103414</v>
      </c>
      <c r="V1505">
        <v>103414</v>
      </c>
      <c r="W1505">
        <v>0</v>
      </c>
      <c r="X1505">
        <v>0</v>
      </c>
      <c r="Y1505" t="s">
        <v>67</v>
      </c>
    </row>
    <row r="1506" spans="1:25" x14ac:dyDescent="0.25">
      <c r="A1506">
        <v>1505</v>
      </c>
      <c r="B1506">
        <v>69206</v>
      </c>
      <c r="C1506">
        <v>0</v>
      </c>
      <c r="D1506">
        <v>0</v>
      </c>
      <c r="E1506" t="s">
        <v>877</v>
      </c>
      <c r="F1506" t="s">
        <v>878</v>
      </c>
      <c r="G1506">
        <v>1</v>
      </c>
      <c r="H1506" s="6">
        <v>2000000</v>
      </c>
      <c r="I1506" s="7">
        <v>46030</v>
      </c>
      <c r="K1506" t="s">
        <v>879</v>
      </c>
      <c r="L1506" t="s">
        <v>40</v>
      </c>
      <c r="M1506" t="s">
        <v>5</v>
      </c>
      <c r="N1506" t="s">
        <v>41</v>
      </c>
      <c r="O1506" t="s">
        <v>57</v>
      </c>
      <c r="P1506" t="s">
        <v>2519</v>
      </c>
      <c r="Q1506">
        <v>8.5</v>
      </c>
      <c r="R1506">
        <v>0</v>
      </c>
      <c r="S1506">
        <v>0</v>
      </c>
      <c r="U1506">
        <v>170000</v>
      </c>
      <c r="V1506">
        <v>170000</v>
      </c>
      <c r="W1506">
        <v>0</v>
      </c>
      <c r="X1506">
        <v>0</v>
      </c>
      <c r="Y1506" t="s">
        <v>48</v>
      </c>
    </row>
    <row r="1507" spans="1:25" x14ac:dyDescent="0.25">
      <c r="A1507">
        <v>1506</v>
      </c>
      <c r="B1507">
        <v>69205</v>
      </c>
      <c r="C1507">
        <v>0</v>
      </c>
      <c r="D1507">
        <v>0</v>
      </c>
      <c r="E1507" t="s">
        <v>2499</v>
      </c>
      <c r="F1507" t="s">
        <v>2500</v>
      </c>
      <c r="G1507">
        <v>1</v>
      </c>
      <c r="H1507" s="6">
        <v>4884285</v>
      </c>
      <c r="I1507" s="7">
        <v>46029</v>
      </c>
      <c r="K1507">
        <v>7</v>
      </c>
      <c r="L1507" t="s">
        <v>40</v>
      </c>
      <c r="M1507" t="s">
        <v>5</v>
      </c>
      <c r="N1507" t="s">
        <v>41</v>
      </c>
      <c r="O1507" t="s">
        <v>57</v>
      </c>
      <c r="P1507" t="s">
        <v>2519</v>
      </c>
      <c r="Q1507">
        <v>7</v>
      </c>
      <c r="R1507">
        <v>0</v>
      </c>
      <c r="S1507">
        <v>0</v>
      </c>
      <c r="U1507">
        <v>341900</v>
      </c>
      <c r="V1507">
        <v>341900</v>
      </c>
      <c r="W1507">
        <v>0</v>
      </c>
      <c r="X1507">
        <v>0</v>
      </c>
      <c r="Y1507" t="s">
        <v>48</v>
      </c>
    </row>
    <row r="1508" spans="1:25" x14ac:dyDescent="0.25">
      <c r="A1508">
        <v>1507</v>
      </c>
      <c r="B1508">
        <v>69184</v>
      </c>
      <c r="C1508">
        <v>0</v>
      </c>
      <c r="D1508">
        <v>0</v>
      </c>
      <c r="E1508" t="s">
        <v>1743</v>
      </c>
      <c r="F1508" t="s">
        <v>1744</v>
      </c>
      <c r="G1508">
        <v>1</v>
      </c>
      <c r="H1508" s="6">
        <v>194000000</v>
      </c>
      <c r="I1508" s="7">
        <v>46029</v>
      </c>
      <c r="K1508">
        <v>15</v>
      </c>
      <c r="L1508" t="s">
        <v>40</v>
      </c>
      <c r="M1508" t="s">
        <v>5</v>
      </c>
      <c r="N1508" t="s">
        <v>41</v>
      </c>
      <c r="O1508" t="s">
        <v>54</v>
      </c>
      <c r="P1508" t="s">
        <v>2519</v>
      </c>
      <c r="Q1508">
        <v>4.5</v>
      </c>
      <c r="R1508">
        <v>10.5</v>
      </c>
      <c r="S1508">
        <v>0</v>
      </c>
      <c r="U1508">
        <v>29100000</v>
      </c>
      <c r="V1508">
        <v>8730000</v>
      </c>
      <c r="W1508">
        <v>20370000</v>
      </c>
      <c r="X1508">
        <v>0</v>
      </c>
      <c r="Y1508" t="s">
        <v>48</v>
      </c>
    </row>
    <row r="1509" spans="1:25" x14ac:dyDescent="0.25">
      <c r="A1509">
        <v>1508</v>
      </c>
      <c r="B1509">
        <v>69176</v>
      </c>
      <c r="C1509">
        <v>0</v>
      </c>
      <c r="D1509">
        <v>0</v>
      </c>
      <c r="E1509" t="s">
        <v>1127</v>
      </c>
      <c r="F1509" t="s">
        <v>1128</v>
      </c>
      <c r="G1509">
        <v>1</v>
      </c>
      <c r="H1509" s="6">
        <v>3071767</v>
      </c>
      <c r="I1509" s="7">
        <v>46028</v>
      </c>
      <c r="K1509">
        <v>8</v>
      </c>
      <c r="L1509" t="s">
        <v>40</v>
      </c>
      <c r="M1509" t="s">
        <v>9</v>
      </c>
      <c r="N1509" t="s">
        <v>41</v>
      </c>
      <c r="O1509" t="s">
        <v>42</v>
      </c>
      <c r="P1509" t="s">
        <v>2519</v>
      </c>
      <c r="Q1509">
        <v>8</v>
      </c>
      <c r="R1509">
        <v>0</v>
      </c>
      <c r="S1509">
        <v>0</v>
      </c>
      <c r="U1509">
        <v>245741</v>
      </c>
      <c r="V1509">
        <v>245741</v>
      </c>
      <c r="W1509">
        <v>0</v>
      </c>
      <c r="X1509">
        <v>0</v>
      </c>
      <c r="Y1509" t="s">
        <v>109</v>
      </c>
    </row>
    <row r="1510" spans="1:25" x14ac:dyDescent="0.25">
      <c r="A1510">
        <v>1509</v>
      </c>
      <c r="B1510">
        <v>69177</v>
      </c>
      <c r="C1510">
        <v>0</v>
      </c>
      <c r="D1510">
        <v>0</v>
      </c>
      <c r="E1510" t="s">
        <v>535</v>
      </c>
      <c r="F1510" t="s">
        <v>536</v>
      </c>
      <c r="G1510">
        <v>1</v>
      </c>
      <c r="H1510" s="6">
        <v>25969206</v>
      </c>
      <c r="I1510" s="7">
        <v>46024</v>
      </c>
      <c r="K1510">
        <v>15</v>
      </c>
      <c r="L1510" t="s">
        <v>40</v>
      </c>
      <c r="M1510" t="s">
        <v>9</v>
      </c>
      <c r="N1510" t="s">
        <v>41</v>
      </c>
      <c r="O1510" t="s">
        <v>42</v>
      </c>
      <c r="P1510" t="s">
        <v>2519</v>
      </c>
      <c r="Q1510">
        <v>5</v>
      </c>
      <c r="R1510">
        <v>10</v>
      </c>
      <c r="S1510">
        <v>0</v>
      </c>
      <c r="U1510">
        <v>3895381</v>
      </c>
      <c r="V1510">
        <v>1298460</v>
      </c>
      <c r="W1510">
        <v>2596921</v>
      </c>
      <c r="X1510">
        <v>0</v>
      </c>
      <c r="Y1510" t="s">
        <v>109</v>
      </c>
    </row>
    <row r="1511" spans="1:25" x14ac:dyDescent="0.25">
      <c r="A1511">
        <v>1510</v>
      </c>
      <c r="B1511">
        <v>68226</v>
      </c>
      <c r="C1511">
        <v>0</v>
      </c>
      <c r="D1511">
        <v>0</v>
      </c>
      <c r="E1511" t="s">
        <v>2361</v>
      </c>
      <c r="F1511" t="s">
        <v>2362</v>
      </c>
      <c r="G1511">
        <v>1</v>
      </c>
      <c r="H1511" s="6">
        <v>3000000</v>
      </c>
      <c r="I1511" s="7">
        <v>46024</v>
      </c>
      <c r="K1511">
        <v>10</v>
      </c>
      <c r="L1511" t="s">
        <v>40</v>
      </c>
      <c r="M1511" t="s">
        <v>5</v>
      </c>
      <c r="N1511" t="s">
        <v>41</v>
      </c>
      <c r="O1511" t="s">
        <v>57</v>
      </c>
      <c r="P1511" t="s">
        <v>2519</v>
      </c>
      <c r="Q1511">
        <v>10</v>
      </c>
      <c r="R1511">
        <v>0</v>
      </c>
      <c r="S1511">
        <v>0</v>
      </c>
      <c r="U1511">
        <v>300000</v>
      </c>
      <c r="V1511">
        <v>300000</v>
      </c>
      <c r="W1511">
        <v>0</v>
      </c>
      <c r="X1511">
        <v>0</v>
      </c>
      <c r="Y1511" t="s">
        <v>2086</v>
      </c>
    </row>
    <row r="1512" spans="1:25" x14ac:dyDescent="0.25">
      <c r="A1512">
        <v>1511</v>
      </c>
      <c r="B1512">
        <v>68227</v>
      </c>
      <c r="C1512">
        <v>0</v>
      </c>
      <c r="D1512">
        <v>0</v>
      </c>
      <c r="E1512" t="s">
        <v>1410</v>
      </c>
      <c r="F1512" t="s">
        <v>1411</v>
      </c>
      <c r="G1512">
        <v>1</v>
      </c>
      <c r="H1512" s="6">
        <v>2709223</v>
      </c>
      <c r="I1512" s="7">
        <v>46024</v>
      </c>
      <c r="K1512">
        <v>7</v>
      </c>
      <c r="L1512" t="s">
        <v>40</v>
      </c>
      <c r="M1512" t="s">
        <v>5</v>
      </c>
      <c r="N1512" t="s">
        <v>41</v>
      </c>
      <c r="O1512" t="s">
        <v>77</v>
      </c>
      <c r="P1512" t="s">
        <v>2519</v>
      </c>
      <c r="Q1512">
        <v>7</v>
      </c>
      <c r="R1512">
        <v>0</v>
      </c>
      <c r="S1512">
        <v>0</v>
      </c>
      <c r="U1512">
        <v>189646</v>
      </c>
      <c r="V1512">
        <v>189646</v>
      </c>
      <c r="W1512">
        <v>0</v>
      </c>
      <c r="X1512">
        <v>0</v>
      </c>
      <c r="Y1512" t="s">
        <v>437</v>
      </c>
    </row>
    <row r="1513" spans="1:25" x14ac:dyDescent="0.25">
      <c r="A1513">
        <v>1512</v>
      </c>
      <c r="B1513">
        <v>69856</v>
      </c>
      <c r="C1513">
        <v>0</v>
      </c>
      <c r="D1513">
        <v>0</v>
      </c>
      <c r="E1513" t="s">
        <v>2235</v>
      </c>
      <c r="F1513" t="s">
        <v>2236</v>
      </c>
      <c r="G1513">
        <v>1</v>
      </c>
      <c r="H1513" s="6">
        <v>383334</v>
      </c>
      <c r="I1513" s="7">
        <v>46024</v>
      </c>
      <c r="K1513">
        <v>4</v>
      </c>
      <c r="L1513" t="s">
        <v>40</v>
      </c>
      <c r="M1513" t="s">
        <v>5</v>
      </c>
      <c r="N1513" t="s">
        <v>41</v>
      </c>
      <c r="O1513" t="s">
        <v>77</v>
      </c>
      <c r="P1513" t="s">
        <v>2519</v>
      </c>
      <c r="Q1513">
        <v>4</v>
      </c>
      <c r="R1513">
        <v>0</v>
      </c>
      <c r="S1513">
        <v>0</v>
      </c>
      <c r="U1513">
        <v>15333</v>
      </c>
      <c r="V1513">
        <v>15333</v>
      </c>
      <c r="W1513">
        <v>0</v>
      </c>
      <c r="X1513">
        <v>0</v>
      </c>
      <c r="Y1513" t="s">
        <v>2086</v>
      </c>
    </row>
    <row r="1514" spans="1:25" x14ac:dyDescent="0.25">
      <c r="A1514">
        <v>1513</v>
      </c>
      <c r="B1514">
        <v>68221</v>
      </c>
      <c r="C1514">
        <v>0</v>
      </c>
      <c r="D1514">
        <v>0</v>
      </c>
      <c r="E1514" t="s">
        <v>848</v>
      </c>
      <c r="F1514" t="s">
        <v>849</v>
      </c>
      <c r="G1514">
        <v>1</v>
      </c>
      <c r="H1514" s="6">
        <v>442174</v>
      </c>
      <c r="I1514" s="7">
        <v>46024</v>
      </c>
      <c r="K1514">
        <v>15</v>
      </c>
      <c r="L1514" t="s">
        <v>40</v>
      </c>
      <c r="M1514" t="s">
        <v>5</v>
      </c>
      <c r="N1514" t="s">
        <v>41</v>
      </c>
      <c r="O1514" t="s">
        <v>47</v>
      </c>
      <c r="P1514" t="s">
        <v>2519</v>
      </c>
      <c r="Q1514">
        <v>4</v>
      </c>
      <c r="R1514">
        <v>11</v>
      </c>
      <c r="S1514">
        <v>0</v>
      </c>
      <c r="U1514">
        <v>66326</v>
      </c>
      <c r="V1514">
        <v>17687</v>
      </c>
      <c r="W1514">
        <v>48639</v>
      </c>
      <c r="X1514">
        <v>0</v>
      </c>
      <c r="Y1514" t="s">
        <v>109</v>
      </c>
    </row>
    <row r="1515" spans="1:25" x14ac:dyDescent="0.25">
      <c r="A1515">
        <v>1514</v>
      </c>
      <c r="B1515">
        <v>69185</v>
      </c>
      <c r="C1515">
        <v>0</v>
      </c>
      <c r="D1515">
        <v>0</v>
      </c>
      <c r="E1515" t="s">
        <v>1011</v>
      </c>
      <c r="F1515" t="s">
        <v>1012</v>
      </c>
      <c r="G1515">
        <v>1</v>
      </c>
      <c r="H1515" s="6">
        <v>1168457</v>
      </c>
      <c r="I1515" s="7">
        <v>46024</v>
      </c>
      <c r="K1515">
        <v>12</v>
      </c>
      <c r="L1515" t="s">
        <v>40</v>
      </c>
      <c r="M1515" t="s">
        <v>5</v>
      </c>
      <c r="N1515" t="s">
        <v>41</v>
      </c>
      <c r="O1515" t="s">
        <v>77</v>
      </c>
      <c r="P1515" t="s">
        <v>2519</v>
      </c>
      <c r="Q1515">
        <v>12</v>
      </c>
      <c r="R1515">
        <v>0</v>
      </c>
      <c r="S1515">
        <v>0</v>
      </c>
      <c r="U1515">
        <v>140215</v>
      </c>
      <c r="V1515">
        <v>140215</v>
      </c>
      <c r="W1515">
        <v>0</v>
      </c>
      <c r="X1515">
        <v>0</v>
      </c>
      <c r="Y1515" t="s">
        <v>437</v>
      </c>
    </row>
    <row r="1516" spans="1:25" x14ac:dyDescent="0.25">
      <c r="A1516">
        <v>1515</v>
      </c>
      <c r="B1516">
        <v>69186</v>
      </c>
      <c r="C1516">
        <v>0</v>
      </c>
      <c r="D1516">
        <v>0</v>
      </c>
      <c r="E1516" t="s">
        <v>1011</v>
      </c>
      <c r="F1516" t="s">
        <v>1012</v>
      </c>
      <c r="G1516">
        <v>1</v>
      </c>
      <c r="H1516" s="6">
        <v>1094663</v>
      </c>
      <c r="I1516" s="7">
        <v>46024</v>
      </c>
      <c r="K1516">
        <v>12</v>
      </c>
      <c r="L1516" t="s">
        <v>40</v>
      </c>
      <c r="M1516" t="s">
        <v>5</v>
      </c>
      <c r="N1516" t="s">
        <v>41</v>
      </c>
      <c r="O1516" t="s">
        <v>77</v>
      </c>
      <c r="P1516" t="s">
        <v>2519</v>
      </c>
      <c r="Q1516">
        <v>12</v>
      </c>
      <c r="R1516">
        <v>0</v>
      </c>
      <c r="S1516">
        <v>0</v>
      </c>
      <c r="U1516">
        <v>131360</v>
      </c>
      <c r="V1516">
        <v>131360</v>
      </c>
      <c r="W1516">
        <v>0</v>
      </c>
      <c r="X1516">
        <v>0</v>
      </c>
      <c r="Y1516" t="s">
        <v>437</v>
      </c>
    </row>
    <row r="1517" spans="1:25" x14ac:dyDescent="0.25">
      <c r="A1517">
        <v>1516</v>
      </c>
      <c r="B1517">
        <v>68230</v>
      </c>
      <c r="C1517">
        <v>0</v>
      </c>
      <c r="D1517">
        <v>0</v>
      </c>
      <c r="E1517" t="s">
        <v>2369</v>
      </c>
      <c r="F1517" t="s">
        <v>2370</v>
      </c>
      <c r="G1517">
        <v>1</v>
      </c>
      <c r="H1517" s="6">
        <v>152174</v>
      </c>
      <c r="I1517" s="7">
        <v>46024</v>
      </c>
      <c r="K1517">
        <v>8</v>
      </c>
      <c r="L1517" t="s">
        <v>40</v>
      </c>
      <c r="M1517" t="s">
        <v>5</v>
      </c>
      <c r="N1517" t="s">
        <v>41</v>
      </c>
      <c r="O1517" t="s">
        <v>57</v>
      </c>
      <c r="P1517" t="s">
        <v>2519</v>
      </c>
      <c r="Q1517">
        <v>8</v>
      </c>
      <c r="R1517">
        <v>0</v>
      </c>
      <c r="S1517">
        <v>0</v>
      </c>
      <c r="U1517">
        <v>12174</v>
      </c>
      <c r="V1517">
        <v>12174</v>
      </c>
      <c r="W1517">
        <v>0</v>
      </c>
      <c r="X1517">
        <v>0</v>
      </c>
      <c r="Y1517" t="s">
        <v>48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3F397-3A5B-4BAD-B3C1-06435530AA75}">
  <dimension ref="A1:G1016"/>
  <sheetViews>
    <sheetView topLeftCell="A982" workbookViewId="0">
      <selection activeCell="C5" sqref="C5"/>
    </sheetView>
  </sheetViews>
  <sheetFormatPr baseColWidth="10" defaultRowHeight="15" x14ac:dyDescent="0.25"/>
  <cols>
    <col min="3" max="3" width="13.85546875" customWidth="1"/>
    <col min="5" max="7" width="17.7109375" customWidth="1"/>
  </cols>
  <sheetData>
    <row r="1" spans="1:7" ht="32.25" thickBot="1" x14ac:dyDescent="0.3">
      <c r="A1" s="143" t="s">
        <v>3039</v>
      </c>
      <c r="B1" s="144" t="s">
        <v>3040</v>
      </c>
      <c r="C1" s="144" t="s">
        <v>2652</v>
      </c>
      <c r="D1" s="144" t="s">
        <v>27</v>
      </c>
      <c r="E1" s="146" t="s">
        <v>3041</v>
      </c>
      <c r="F1" s="147" t="s">
        <v>3042</v>
      </c>
      <c r="G1" s="145">
        <v>0.01</v>
      </c>
    </row>
    <row r="2" spans="1:7" ht="15.75" thickBot="1" x14ac:dyDescent="0.3">
      <c r="A2" s="154" t="s">
        <v>875</v>
      </c>
      <c r="B2" s="155" t="s">
        <v>876</v>
      </c>
      <c r="C2" s="155" t="s">
        <v>2867</v>
      </c>
      <c r="D2" s="155" t="s">
        <v>42</v>
      </c>
      <c r="E2" s="156">
        <v>2566655</v>
      </c>
      <c r="F2" s="156">
        <v>255210628</v>
      </c>
      <c r="G2" s="156">
        <v>2552106</v>
      </c>
    </row>
    <row r="3" spans="1:7" ht="15.75" thickBot="1" x14ac:dyDescent="0.3">
      <c r="A3" s="151" t="s">
        <v>1376</v>
      </c>
      <c r="B3" s="152" t="s">
        <v>1377</v>
      </c>
      <c r="C3" s="155" t="s">
        <v>2708</v>
      </c>
      <c r="D3" s="152" t="s">
        <v>77</v>
      </c>
      <c r="E3" s="153">
        <v>80273608</v>
      </c>
      <c r="F3" s="153">
        <v>7293074022</v>
      </c>
      <c r="G3" s="153">
        <v>72930740</v>
      </c>
    </row>
    <row r="4" spans="1:7" ht="15.75" thickBot="1" x14ac:dyDescent="0.3">
      <c r="A4" s="151" t="s">
        <v>862</v>
      </c>
      <c r="B4" s="152" t="s">
        <v>863</v>
      </c>
      <c r="C4" s="155" t="s">
        <v>2778</v>
      </c>
      <c r="D4" s="152" t="s">
        <v>47</v>
      </c>
      <c r="E4" s="153">
        <v>16888279</v>
      </c>
      <c r="F4" s="153">
        <v>1259087548</v>
      </c>
      <c r="G4" s="153">
        <v>12590875</v>
      </c>
    </row>
    <row r="5" spans="1:7" ht="15.75" thickBot="1" x14ac:dyDescent="0.3">
      <c r="A5" s="148" t="s">
        <v>1438</v>
      </c>
      <c r="B5" s="149" t="s">
        <v>1439</v>
      </c>
      <c r="C5" s="155" t="s">
        <v>3010</v>
      </c>
      <c r="D5" s="149" t="s">
        <v>47</v>
      </c>
      <c r="E5" s="150">
        <v>400000000</v>
      </c>
      <c r="F5" s="150">
        <v>62949912588</v>
      </c>
      <c r="G5" s="150">
        <v>629499126</v>
      </c>
    </row>
    <row r="6" spans="1:7" ht="15.75" thickBot="1" x14ac:dyDescent="0.3">
      <c r="A6" s="148" t="s">
        <v>2083</v>
      </c>
      <c r="B6" s="149" t="s">
        <v>2084</v>
      </c>
      <c r="C6" s="155" t="s">
        <v>2084</v>
      </c>
      <c r="D6" s="149" t="s">
        <v>64</v>
      </c>
      <c r="E6" s="150">
        <v>180000000</v>
      </c>
      <c r="F6" s="150">
        <v>29886173552</v>
      </c>
      <c r="G6" s="150">
        <v>298861736</v>
      </c>
    </row>
    <row r="7" spans="1:7" ht="15.75" thickBot="1" x14ac:dyDescent="0.3">
      <c r="A7" s="148" t="s">
        <v>1638</v>
      </c>
      <c r="B7" s="149" t="s">
        <v>1639</v>
      </c>
      <c r="C7" s="155" t="s">
        <v>2697</v>
      </c>
      <c r="D7" s="149" t="s">
        <v>47</v>
      </c>
      <c r="E7" s="150">
        <v>2218087</v>
      </c>
      <c r="F7" s="150">
        <v>392476685</v>
      </c>
      <c r="G7" s="150">
        <v>3924767</v>
      </c>
    </row>
    <row r="8" spans="1:7" ht="15.75" thickBot="1" x14ac:dyDescent="0.3">
      <c r="A8" s="40" t="s">
        <v>2000</v>
      </c>
      <c r="B8" s="157" t="s">
        <v>2001</v>
      </c>
      <c r="C8" s="155" t="s">
        <v>2767</v>
      </c>
      <c r="D8" s="157" t="s">
        <v>54</v>
      </c>
      <c r="E8" s="9">
        <v>187478856</v>
      </c>
      <c r="F8" s="9">
        <v>40340208400</v>
      </c>
      <c r="G8" s="9">
        <v>403402084</v>
      </c>
    </row>
    <row r="9" spans="1:7" ht="15.75" thickBot="1" x14ac:dyDescent="0.3">
      <c r="A9" s="148" t="s">
        <v>1576</v>
      </c>
      <c r="B9" s="149" t="s">
        <v>1577</v>
      </c>
      <c r="C9" s="155" t="s">
        <v>1577</v>
      </c>
      <c r="D9" s="149" t="s">
        <v>87</v>
      </c>
      <c r="E9" s="150">
        <v>2460000</v>
      </c>
      <c r="F9" s="150">
        <v>1254268540</v>
      </c>
      <c r="G9" s="150">
        <v>12542685</v>
      </c>
    </row>
    <row r="10" spans="1:7" ht="15.75" thickBot="1" x14ac:dyDescent="0.3">
      <c r="A10" s="148" t="s">
        <v>2087</v>
      </c>
      <c r="B10" s="149" t="s">
        <v>2088</v>
      </c>
      <c r="C10" s="155" t="s">
        <v>2088</v>
      </c>
      <c r="D10" s="149" t="s">
        <v>42</v>
      </c>
      <c r="E10" s="150">
        <v>30000000</v>
      </c>
      <c r="F10" s="150">
        <v>4778081770</v>
      </c>
      <c r="G10" s="150">
        <v>47780818</v>
      </c>
    </row>
    <row r="11" spans="1:7" ht="15.75" thickBot="1" x14ac:dyDescent="0.3">
      <c r="A11" s="148" t="s">
        <v>2341</v>
      </c>
      <c r="B11" s="149" t="s">
        <v>2342</v>
      </c>
      <c r="C11" s="155" t="s">
        <v>2342</v>
      </c>
      <c r="D11" s="149" t="s">
        <v>47</v>
      </c>
      <c r="E11" s="150">
        <v>8344086</v>
      </c>
      <c r="F11" s="150">
        <v>4955814585</v>
      </c>
      <c r="G11" s="150">
        <v>49558146</v>
      </c>
    </row>
    <row r="12" spans="1:7" ht="15.75" thickBot="1" x14ac:dyDescent="0.3">
      <c r="A12" s="148" t="s">
        <v>2089</v>
      </c>
      <c r="B12" s="149" t="s">
        <v>2090</v>
      </c>
      <c r="C12" s="155" t="s">
        <v>2090</v>
      </c>
      <c r="D12" s="149" t="s">
        <v>77</v>
      </c>
      <c r="E12" s="150">
        <v>800000</v>
      </c>
      <c r="F12" s="150">
        <v>403755831</v>
      </c>
      <c r="G12" s="150">
        <v>4037558</v>
      </c>
    </row>
    <row r="13" spans="1:7" ht="15.75" thickBot="1" x14ac:dyDescent="0.3">
      <c r="A13" s="148" t="s">
        <v>49</v>
      </c>
      <c r="B13" s="149" t="s">
        <v>50</v>
      </c>
      <c r="C13" s="155" t="s">
        <v>50</v>
      </c>
      <c r="D13" s="149" t="s">
        <v>51</v>
      </c>
      <c r="E13" s="150">
        <v>6000000</v>
      </c>
      <c r="F13" s="150">
        <v>622401030</v>
      </c>
      <c r="G13" s="150">
        <v>6224010</v>
      </c>
    </row>
    <row r="14" spans="1:7" ht="15.75" thickBot="1" x14ac:dyDescent="0.3">
      <c r="A14" s="148" t="s">
        <v>725</v>
      </c>
      <c r="B14" s="149" t="s">
        <v>726</v>
      </c>
      <c r="C14" s="155" t="s">
        <v>726</v>
      </c>
      <c r="D14" s="149" t="s">
        <v>77</v>
      </c>
      <c r="E14" s="150">
        <v>9000000</v>
      </c>
      <c r="F14" s="150">
        <v>919220129</v>
      </c>
      <c r="G14" s="150">
        <v>9192201</v>
      </c>
    </row>
    <row r="15" spans="1:7" ht="15.75" thickBot="1" x14ac:dyDescent="0.3">
      <c r="A15" s="151" t="s">
        <v>1447</v>
      </c>
      <c r="B15" s="152" t="s">
        <v>1448</v>
      </c>
      <c r="C15" s="155" t="s">
        <v>1448</v>
      </c>
      <c r="D15" s="152" t="s">
        <v>77</v>
      </c>
      <c r="E15" s="153">
        <v>19050000</v>
      </c>
      <c r="F15" s="153">
        <v>1863331507</v>
      </c>
      <c r="G15" s="153">
        <v>18633315</v>
      </c>
    </row>
    <row r="16" spans="1:7" ht="15.75" thickBot="1" x14ac:dyDescent="0.3">
      <c r="A16" s="148" t="s">
        <v>52</v>
      </c>
      <c r="B16" s="149" t="s">
        <v>53</v>
      </c>
      <c r="C16" s="155" t="s">
        <v>2980</v>
      </c>
      <c r="D16" s="149" t="s">
        <v>54</v>
      </c>
      <c r="E16" s="150">
        <v>4695171</v>
      </c>
      <c r="F16" s="150">
        <v>475623518</v>
      </c>
      <c r="G16" s="150">
        <v>4756235</v>
      </c>
    </row>
    <row r="17" spans="1:7" ht="15.75" thickBot="1" x14ac:dyDescent="0.3">
      <c r="A17" s="148" t="s">
        <v>1089</v>
      </c>
      <c r="B17" s="149" t="s">
        <v>1090</v>
      </c>
      <c r="C17" s="155" t="s">
        <v>2740</v>
      </c>
      <c r="D17" s="149" t="s">
        <v>47</v>
      </c>
      <c r="E17" s="150">
        <v>1786538</v>
      </c>
      <c r="F17" s="150">
        <v>1488453059</v>
      </c>
      <c r="G17" s="150">
        <v>14884531</v>
      </c>
    </row>
    <row r="18" spans="1:7" ht="15.75" thickBot="1" x14ac:dyDescent="0.3">
      <c r="A18" s="151" t="s">
        <v>58</v>
      </c>
      <c r="B18" s="152" t="s">
        <v>59</v>
      </c>
      <c r="C18" s="155" t="s">
        <v>59</v>
      </c>
      <c r="D18" s="152" t="s">
        <v>54</v>
      </c>
      <c r="E18" s="153">
        <v>11888876</v>
      </c>
      <c r="F18" s="153">
        <v>1118093008</v>
      </c>
      <c r="G18" s="153">
        <v>11180930</v>
      </c>
    </row>
    <row r="19" spans="1:7" ht="15.75" thickBot="1" x14ac:dyDescent="0.3">
      <c r="A19" s="148" t="s">
        <v>1765</v>
      </c>
      <c r="B19" s="149" t="s">
        <v>1766</v>
      </c>
      <c r="C19" s="155" t="s">
        <v>3016</v>
      </c>
      <c r="D19" s="149" t="s">
        <v>47</v>
      </c>
      <c r="E19" s="150">
        <v>251336578</v>
      </c>
      <c r="F19" s="150">
        <v>26338355327</v>
      </c>
      <c r="G19" s="150">
        <v>263383553</v>
      </c>
    </row>
    <row r="20" spans="1:7" ht="15.75" thickBot="1" x14ac:dyDescent="0.3">
      <c r="A20" s="151" t="s">
        <v>723</v>
      </c>
      <c r="B20" s="152" t="s">
        <v>724</v>
      </c>
      <c r="C20" s="155" t="s">
        <v>2946</v>
      </c>
      <c r="D20" s="152" t="s">
        <v>47</v>
      </c>
      <c r="E20" s="153">
        <v>2100000</v>
      </c>
      <c r="F20" s="153">
        <v>204379126</v>
      </c>
      <c r="G20" s="153">
        <v>2043791</v>
      </c>
    </row>
    <row r="21" spans="1:7" ht="15.75" thickBot="1" x14ac:dyDescent="0.3">
      <c r="A21" s="148" t="s">
        <v>2451</v>
      </c>
      <c r="B21" s="149" t="s">
        <v>2452</v>
      </c>
      <c r="C21" s="155" t="s">
        <v>2725</v>
      </c>
      <c r="D21" s="149" t="s">
        <v>54</v>
      </c>
      <c r="E21" s="150">
        <v>4292925</v>
      </c>
      <c r="F21" s="150">
        <v>3780437407</v>
      </c>
      <c r="G21" s="150">
        <v>37804374</v>
      </c>
    </row>
    <row r="22" spans="1:7" ht="15.75" thickBot="1" x14ac:dyDescent="0.3">
      <c r="A22" s="148" t="s">
        <v>1374</v>
      </c>
      <c r="B22" s="149" t="s">
        <v>1375</v>
      </c>
      <c r="C22" s="155" t="s">
        <v>2831</v>
      </c>
      <c r="D22" s="149" t="s">
        <v>57</v>
      </c>
      <c r="E22" s="150">
        <v>600000</v>
      </c>
      <c r="F22" s="150">
        <v>93330354</v>
      </c>
      <c r="G22" s="150">
        <v>933304</v>
      </c>
    </row>
    <row r="23" spans="1:7" ht="15.75" thickBot="1" x14ac:dyDescent="0.3">
      <c r="A23" s="148" t="s">
        <v>55</v>
      </c>
      <c r="B23" s="149" t="s">
        <v>56</v>
      </c>
      <c r="C23" s="155" t="s">
        <v>2830</v>
      </c>
      <c r="D23" s="149" t="s">
        <v>57</v>
      </c>
      <c r="E23" s="150">
        <v>56827295</v>
      </c>
      <c r="F23" s="150">
        <v>5701561656</v>
      </c>
      <c r="G23" s="150">
        <v>57015617</v>
      </c>
    </row>
    <row r="24" spans="1:7" ht="15.75" thickBot="1" x14ac:dyDescent="0.3">
      <c r="A24" s="148" t="s">
        <v>1325</v>
      </c>
      <c r="B24" s="149" t="s">
        <v>1326</v>
      </c>
      <c r="C24" s="155" t="s">
        <v>2834</v>
      </c>
      <c r="D24" s="149" t="s">
        <v>47</v>
      </c>
      <c r="E24" s="150">
        <v>37847176</v>
      </c>
      <c r="F24" s="150">
        <v>5370948757</v>
      </c>
      <c r="G24" s="150">
        <v>53709488</v>
      </c>
    </row>
    <row r="25" spans="1:7" ht="15.75" thickBot="1" x14ac:dyDescent="0.3">
      <c r="A25" s="148" t="s">
        <v>1666</v>
      </c>
      <c r="B25" s="149" t="s">
        <v>1667</v>
      </c>
      <c r="C25" s="155" t="s">
        <v>2998</v>
      </c>
      <c r="D25" s="149" t="s">
        <v>77</v>
      </c>
      <c r="E25" s="150">
        <v>209507284</v>
      </c>
      <c r="F25" s="150">
        <v>23347698228</v>
      </c>
      <c r="G25" s="150">
        <v>233476982</v>
      </c>
    </row>
    <row r="26" spans="1:7" ht="15.75" thickBot="1" x14ac:dyDescent="0.3">
      <c r="A26" s="148" t="s">
        <v>2030</v>
      </c>
      <c r="B26" s="149" t="s">
        <v>2031</v>
      </c>
      <c r="C26" s="155" t="s">
        <v>2852</v>
      </c>
      <c r="D26" s="149" t="s">
        <v>47</v>
      </c>
      <c r="E26" s="150">
        <v>250000000</v>
      </c>
      <c r="F26" s="150">
        <v>314751181383</v>
      </c>
      <c r="G26" s="150">
        <v>3147511814</v>
      </c>
    </row>
    <row r="27" spans="1:7" ht="15.75" thickBot="1" x14ac:dyDescent="0.3">
      <c r="A27" s="148" t="s">
        <v>1592</v>
      </c>
      <c r="B27" s="149" t="s">
        <v>1593</v>
      </c>
      <c r="C27" s="155" t="s">
        <v>1593</v>
      </c>
      <c r="D27" s="149" t="s">
        <v>54</v>
      </c>
      <c r="E27" s="150">
        <v>17000000</v>
      </c>
      <c r="F27" s="150">
        <v>4853352686</v>
      </c>
      <c r="G27" s="150">
        <v>48533527</v>
      </c>
    </row>
    <row r="28" spans="1:7" ht="15.75" thickBot="1" x14ac:dyDescent="0.3">
      <c r="A28" s="148" t="s">
        <v>2408</v>
      </c>
      <c r="B28" s="149" t="s">
        <v>2409</v>
      </c>
      <c r="C28" s="155" t="s">
        <v>2409</v>
      </c>
      <c r="D28" s="149" t="s">
        <v>87</v>
      </c>
      <c r="E28" s="150">
        <v>50000000</v>
      </c>
      <c r="F28" s="150">
        <v>29246157443</v>
      </c>
      <c r="G28" s="150">
        <v>292461574</v>
      </c>
    </row>
    <row r="29" spans="1:7" ht="15.75" thickBot="1" x14ac:dyDescent="0.3">
      <c r="A29" s="148" t="s">
        <v>864</v>
      </c>
      <c r="B29" s="149" t="s">
        <v>865</v>
      </c>
      <c r="C29" s="155" t="s">
        <v>2928</v>
      </c>
      <c r="D29" s="149" t="s">
        <v>42</v>
      </c>
      <c r="E29" s="150">
        <v>238410872</v>
      </c>
      <c r="F29" s="150">
        <v>24196423999</v>
      </c>
      <c r="G29" s="150">
        <v>241964240</v>
      </c>
    </row>
    <row r="30" spans="1:7" ht="15.75" thickBot="1" x14ac:dyDescent="0.3">
      <c r="A30" s="148" t="s">
        <v>2257</v>
      </c>
      <c r="B30" s="149" t="s">
        <v>2258</v>
      </c>
      <c r="C30" s="155" t="s">
        <v>2258</v>
      </c>
      <c r="D30" s="149" t="s">
        <v>51</v>
      </c>
      <c r="E30" s="150">
        <v>119323958</v>
      </c>
      <c r="F30" s="150">
        <v>26517083832</v>
      </c>
      <c r="G30" s="150">
        <v>265170838</v>
      </c>
    </row>
    <row r="31" spans="1:7" ht="15.75" thickBot="1" x14ac:dyDescent="0.3">
      <c r="A31" s="151" t="s">
        <v>721</v>
      </c>
      <c r="B31" s="152" t="s">
        <v>722</v>
      </c>
      <c r="C31" s="155" t="s">
        <v>2926</v>
      </c>
      <c r="D31" s="152" t="s">
        <v>87</v>
      </c>
      <c r="E31" s="153">
        <v>258521939</v>
      </c>
      <c r="F31" s="153">
        <v>25816774691</v>
      </c>
      <c r="G31" s="153">
        <v>258167747</v>
      </c>
    </row>
    <row r="32" spans="1:7" ht="15.75" thickBot="1" x14ac:dyDescent="0.3">
      <c r="A32" s="148" t="s">
        <v>2232</v>
      </c>
      <c r="B32" s="149" t="s">
        <v>2233</v>
      </c>
      <c r="C32" s="155" t="s">
        <v>2717</v>
      </c>
      <c r="D32" s="149" t="s">
        <v>51</v>
      </c>
      <c r="E32" s="150">
        <v>34160965</v>
      </c>
      <c r="F32" s="150">
        <v>67121804180</v>
      </c>
      <c r="G32" s="150">
        <v>671218042</v>
      </c>
    </row>
    <row r="33" spans="1:7" ht="15.75" thickBot="1" x14ac:dyDescent="0.3">
      <c r="A33" s="148" t="s">
        <v>2091</v>
      </c>
      <c r="B33" s="149" t="s">
        <v>2092</v>
      </c>
      <c r="C33" s="155" t="s">
        <v>2832</v>
      </c>
      <c r="D33" s="149" t="s">
        <v>57</v>
      </c>
      <c r="E33" s="150">
        <v>69542000</v>
      </c>
      <c r="F33" s="150">
        <v>48670241616</v>
      </c>
      <c r="G33" s="150">
        <v>486702416</v>
      </c>
    </row>
    <row r="34" spans="1:7" ht="15.75" thickBot="1" x14ac:dyDescent="0.3">
      <c r="A34" s="148" t="s">
        <v>2093</v>
      </c>
      <c r="B34" s="149" t="s">
        <v>2094</v>
      </c>
      <c r="C34" s="155" t="s">
        <v>2094</v>
      </c>
      <c r="D34" s="149" t="s">
        <v>64</v>
      </c>
      <c r="E34" s="150">
        <v>153938885</v>
      </c>
      <c r="F34" s="150">
        <v>16491903755</v>
      </c>
      <c r="G34" s="150">
        <v>164919038</v>
      </c>
    </row>
    <row r="35" spans="1:7" ht="15.75" thickBot="1" x14ac:dyDescent="0.3">
      <c r="A35" s="148" t="s">
        <v>1542</v>
      </c>
      <c r="B35" s="149" t="s">
        <v>1543</v>
      </c>
      <c r="C35" s="155" t="s">
        <v>1543</v>
      </c>
      <c r="D35" s="149" t="s">
        <v>42</v>
      </c>
      <c r="E35" s="150">
        <v>103500000</v>
      </c>
      <c r="F35" s="150">
        <v>11690677110</v>
      </c>
      <c r="G35" s="150">
        <v>116906771</v>
      </c>
    </row>
    <row r="36" spans="1:7" ht="15.75" thickBot="1" x14ac:dyDescent="0.3">
      <c r="A36" s="148" t="s">
        <v>1634</v>
      </c>
      <c r="B36" s="149" t="s">
        <v>1635</v>
      </c>
      <c r="C36" s="155" t="s">
        <v>1635</v>
      </c>
      <c r="D36" s="149" t="s">
        <v>64</v>
      </c>
      <c r="E36" s="150">
        <v>156034</v>
      </c>
      <c r="F36" s="150">
        <v>1867296052</v>
      </c>
      <c r="G36" s="150">
        <v>18672961</v>
      </c>
    </row>
    <row r="37" spans="1:7" ht="15.75" thickBot="1" x14ac:dyDescent="0.3">
      <c r="A37" s="148" t="s">
        <v>1925</v>
      </c>
      <c r="B37" s="149" t="s">
        <v>1926</v>
      </c>
      <c r="C37" s="155" t="s">
        <v>1926</v>
      </c>
      <c r="D37" s="149" t="s">
        <v>87</v>
      </c>
      <c r="E37" s="150">
        <v>80000000</v>
      </c>
      <c r="F37" s="150">
        <v>20286510437</v>
      </c>
      <c r="G37" s="150">
        <v>202865104</v>
      </c>
    </row>
    <row r="38" spans="1:7" ht="15.75" thickBot="1" x14ac:dyDescent="0.3">
      <c r="A38" s="151" t="s">
        <v>65</v>
      </c>
      <c r="B38" s="152" t="s">
        <v>66</v>
      </c>
      <c r="C38" s="155" t="s">
        <v>2835</v>
      </c>
      <c r="D38" s="152" t="s">
        <v>42</v>
      </c>
      <c r="E38" s="153">
        <v>13324193</v>
      </c>
      <c r="F38" s="153">
        <v>1272040159</v>
      </c>
      <c r="G38" s="153">
        <v>12720402</v>
      </c>
    </row>
    <row r="39" spans="1:7" ht="15.75" thickBot="1" x14ac:dyDescent="0.3">
      <c r="A39" s="148" t="s">
        <v>1479</v>
      </c>
      <c r="B39" s="149" t="s">
        <v>1480</v>
      </c>
      <c r="C39" s="155" t="s">
        <v>1480</v>
      </c>
      <c r="D39" s="149" t="s">
        <v>57</v>
      </c>
      <c r="E39" s="150">
        <v>79676617</v>
      </c>
      <c r="F39" s="150">
        <v>53349096443</v>
      </c>
      <c r="G39" s="150">
        <v>533490964</v>
      </c>
    </row>
    <row r="40" spans="1:7" ht="15.75" thickBot="1" x14ac:dyDescent="0.3">
      <c r="A40" s="151" t="s">
        <v>2189</v>
      </c>
      <c r="B40" s="152" t="s">
        <v>2190</v>
      </c>
      <c r="C40" s="155" t="s">
        <v>2190</v>
      </c>
      <c r="D40" s="152" t="s">
        <v>57</v>
      </c>
      <c r="E40" s="153">
        <v>13000000</v>
      </c>
      <c r="F40" s="153">
        <v>1270262101</v>
      </c>
      <c r="G40" s="153">
        <v>12702621</v>
      </c>
    </row>
    <row r="41" spans="1:7" ht="15.75" thickBot="1" x14ac:dyDescent="0.3">
      <c r="A41" s="148" t="s">
        <v>1636</v>
      </c>
      <c r="B41" s="149" t="s">
        <v>1637</v>
      </c>
      <c r="C41" s="155" t="s">
        <v>1637</v>
      </c>
      <c r="D41" s="149" t="s">
        <v>47</v>
      </c>
      <c r="E41" s="150">
        <v>43000000</v>
      </c>
      <c r="F41" s="150">
        <v>5705828251</v>
      </c>
      <c r="G41" s="150">
        <v>57058283</v>
      </c>
    </row>
    <row r="42" spans="1:7" ht="15.75" thickBot="1" x14ac:dyDescent="0.3">
      <c r="A42" s="148" t="s">
        <v>1323</v>
      </c>
      <c r="B42" s="149" t="s">
        <v>1324</v>
      </c>
      <c r="C42" s="155" t="s">
        <v>2735</v>
      </c>
      <c r="D42" s="149" t="s">
        <v>47</v>
      </c>
      <c r="E42" s="150">
        <v>16677561</v>
      </c>
      <c r="F42" s="150">
        <v>2363311332</v>
      </c>
      <c r="G42" s="150">
        <v>23633113</v>
      </c>
    </row>
    <row r="43" spans="1:7" ht="15.75" thickBot="1" x14ac:dyDescent="0.3">
      <c r="A43" s="148" t="s">
        <v>715</v>
      </c>
      <c r="B43" s="149" t="s">
        <v>716</v>
      </c>
      <c r="C43" s="155" t="s">
        <v>2927</v>
      </c>
      <c r="D43" s="149" t="s">
        <v>47</v>
      </c>
      <c r="E43" s="150">
        <v>377574892</v>
      </c>
      <c r="F43" s="150">
        <v>40144871235</v>
      </c>
      <c r="G43" s="150">
        <v>401448712</v>
      </c>
    </row>
    <row r="44" spans="1:7" ht="15.75" thickBot="1" x14ac:dyDescent="0.3">
      <c r="A44" s="148" t="s">
        <v>717</v>
      </c>
      <c r="B44" s="149" t="s">
        <v>718</v>
      </c>
      <c r="C44" s="155" t="s">
        <v>718</v>
      </c>
      <c r="D44" s="149" t="s">
        <v>51</v>
      </c>
      <c r="E44" s="150">
        <v>58836715</v>
      </c>
      <c r="F44" s="150">
        <v>6054820624</v>
      </c>
      <c r="G44" s="150">
        <v>60548206</v>
      </c>
    </row>
    <row r="45" spans="1:7" ht="15.75" thickBot="1" x14ac:dyDescent="0.3">
      <c r="A45" s="148" t="s">
        <v>1704</v>
      </c>
      <c r="B45" s="149" t="s">
        <v>1705</v>
      </c>
      <c r="C45" s="155" t="s">
        <v>3018</v>
      </c>
      <c r="D45" s="149" t="s">
        <v>47</v>
      </c>
      <c r="E45" s="150">
        <v>158000000</v>
      </c>
      <c r="F45" s="150">
        <v>79261570352</v>
      </c>
      <c r="G45" s="150">
        <v>792615704</v>
      </c>
    </row>
    <row r="46" spans="1:7" ht="15.75" thickBot="1" x14ac:dyDescent="0.3">
      <c r="A46" s="148" t="s">
        <v>2073</v>
      </c>
      <c r="B46" s="149" t="s">
        <v>2074</v>
      </c>
      <c r="C46" s="155" t="s">
        <v>2999</v>
      </c>
      <c r="D46" s="149" t="s">
        <v>47</v>
      </c>
      <c r="E46" s="150">
        <v>23500000</v>
      </c>
      <c r="F46" s="150">
        <v>5180418096</v>
      </c>
      <c r="G46" s="150">
        <v>51804181</v>
      </c>
    </row>
    <row r="47" spans="1:7" ht="15.75" thickBot="1" x14ac:dyDescent="0.3">
      <c r="A47" s="151" t="s">
        <v>709</v>
      </c>
      <c r="B47" s="152" t="s">
        <v>710</v>
      </c>
      <c r="C47" s="155" t="s">
        <v>2923</v>
      </c>
      <c r="D47" s="152" t="s">
        <v>64</v>
      </c>
      <c r="E47" s="153">
        <v>290000000</v>
      </c>
      <c r="F47" s="153">
        <v>27797981469</v>
      </c>
      <c r="G47" s="153">
        <v>277979815</v>
      </c>
    </row>
    <row r="48" spans="1:7" ht="15.75" thickBot="1" x14ac:dyDescent="0.3">
      <c r="A48" s="151" t="s">
        <v>711</v>
      </c>
      <c r="B48" s="152" t="s">
        <v>712</v>
      </c>
      <c r="C48" s="155" t="s">
        <v>2925</v>
      </c>
      <c r="D48" s="152" t="s">
        <v>64</v>
      </c>
      <c r="E48" s="153">
        <v>418980986</v>
      </c>
      <c r="F48" s="153">
        <v>35402508653</v>
      </c>
      <c r="G48" s="153">
        <v>354025087</v>
      </c>
    </row>
    <row r="49" spans="1:7" ht="15.75" thickBot="1" x14ac:dyDescent="0.3">
      <c r="A49" s="148" t="s">
        <v>1027</v>
      </c>
      <c r="B49" s="149" t="s">
        <v>1028</v>
      </c>
      <c r="C49" s="155" t="s">
        <v>2924</v>
      </c>
      <c r="D49" s="149" t="s">
        <v>347</v>
      </c>
      <c r="E49" s="150">
        <v>135000000</v>
      </c>
      <c r="F49" s="150">
        <v>28639724427</v>
      </c>
      <c r="G49" s="150">
        <v>286397244</v>
      </c>
    </row>
    <row r="50" spans="1:7" ht="15.75" thickBot="1" x14ac:dyDescent="0.3">
      <c r="A50" s="148" t="s">
        <v>68</v>
      </c>
      <c r="B50" s="149" t="s">
        <v>69</v>
      </c>
      <c r="C50" s="155" t="s">
        <v>2833</v>
      </c>
      <c r="D50" s="149" t="s">
        <v>64</v>
      </c>
      <c r="E50" s="150">
        <v>40000000</v>
      </c>
      <c r="F50" s="150">
        <v>8088130068</v>
      </c>
      <c r="G50" s="150">
        <v>80881301</v>
      </c>
    </row>
    <row r="51" spans="1:7" ht="15.75" thickBot="1" x14ac:dyDescent="0.3">
      <c r="A51" s="148" t="s">
        <v>1684</v>
      </c>
      <c r="B51" s="149" t="s">
        <v>1685</v>
      </c>
      <c r="C51" s="155" t="s">
        <v>2994</v>
      </c>
      <c r="D51" s="149" t="s">
        <v>77</v>
      </c>
      <c r="E51" s="150">
        <v>17000000</v>
      </c>
      <c r="F51" s="150">
        <v>6933421583</v>
      </c>
      <c r="G51" s="150">
        <v>69334216</v>
      </c>
    </row>
    <row r="52" spans="1:7" ht="15.75" thickBot="1" x14ac:dyDescent="0.3">
      <c r="A52" s="148" t="s">
        <v>713</v>
      </c>
      <c r="B52" s="149" t="s">
        <v>714</v>
      </c>
      <c r="C52" s="155" t="s">
        <v>714</v>
      </c>
      <c r="D52" s="149" t="s">
        <v>51</v>
      </c>
      <c r="E52" s="150">
        <v>15000000</v>
      </c>
      <c r="F52" s="150">
        <v>1537494093</v>
      </c>
      <c r="G52" s="150">
        <v>15374941</v>
      </c>
    </row>
    <row r="53" spans="1:7" ht="15.75" thickBot="1" x14ac:dyDescent="0.3">
      <c r="A53" s="148" t="s">
        <v>867</v>
      </c>
      <c r="B53" s="149" t="s">
        <v>868</v>
      </c>
      <c r="C53" s="155" t="s">
        <v>868</v>
      </c>
      <c r="D53" s="149" t="s">
        <v>47</v>
      </c>
      <c r="E53" s="150">
        <v>850000</v>
      </c>
      <c r="F53" s="150">
        <v>85395661</v>
      </c>
      <c r="G53" s="150">
        <v>853957</v>
      </c>
    </row>
    <row r="54" spans="1:7" ht="15.75" thickBot="1" x14ac:dyDescent="0.3">
      <c r="A54" s="148" t="s">
        <v>1321</v>
      </c>
      <c r="B54" s="149" t="s">
        <v>1322</v>
      </c>
      <c r="C54" s="155" t="s">
        <v>2834</v>
      </c>
      <c r="D54" s="149" t="s">
        <v>47</v>
      </c>
      <c r="E54" s="150">
        <v>144599996</v>
      </c>
      <c r="F54" s="150">
        <v>26620367131</v>
      </c>
      <c r="G54" s="150">
        <v>266203671</v>
      </c>
    </row>
    <row r="55" spans="1:7" ht="15.75" thickBot="1" x14ac:dyDescent="0.3">
      <c r="A55" s="148" t="s">
        <v>70</v>
      </c>
      <c r="B55" s="149" t="s">
        <v>71</v>
      </c>
      <c r="C55" s="155" t="s">
        <v>2687</v>
      </c>
      <c r="D55" s="149" t="s">
        <v>51</v>
      </c>
      <c r="E55" s="150">
        <v>50672240</v>
      </c>
      <c r="F55" s="150">
        <v>5134071983</v>
      </c>
      <c r="G55" s="150">
        <v>51340720</v>
      </c>
    </row>
    <row r="56" spans="1:7" ht="15.75" thickBot="1" x14ac:dyDescent="0.3">
      <c r="A56" s="40" t="s">
        <v>1894</v>
      </c>
      <c r="B56" s="157" t="s">
        <v>1895</v>
      </c>
      <c r="C56" s="155" t="s">
        <v>1895</v>
      </c>
      <c r="D56" s="157" t="s">
        <v>47</v>
      </c>
      <c r="E56" s="9">
        <v>2313409</v>
      </c>
      <c r="F56" s="9"/>
      <c r="G56" s="9">
        <v>0</v>
      </c>
    </row>
    <row r="57" spans="1:7" ht="15.75" thickBot="1" x14ac:dyDescent="0.3">
      <c r="A57" s="148" t="s">
        <v>2006</v>
      </c>
      <c r="B57" s="149" t="s">
        <v>2007</v>
      </c>
      <c r="C57" s="155" t="s">
        <v>2007</v>
      </c>
      <c r="D57" s="149" t="s">
        <v>47</v>
      </c>
      <c r="E57" s="150">
        <v>125333</v>
      </c>
      <c r="F57" s="150">
        <v>1025976780</v>
      </c>
      <c r="G57" s="150">
        <v>10259768</v>
      </c>
    </row>
    <row r="58" spans="1:7" ht="15.75" thickBot="1" x14ac:dyDescent="0.3">
      <c r="A58" s="151" t="s">
        <v>1386</v>
      </c>
      <c r="B58" s="152" t="s">
        <v>1387</v>
      </c>
      <c r="C58" s="155" t="s">
        <v>2839</v>
      </c>
      <c r="D58" s="152" t="s">
        <v>77</v>
      </c>
      <c r="E58" s="153">
        <v>22000000</v>
      </c>
      <c r="F58" s="153">
        <v>1157621025</v>
      </c>
      <c r="G58" s="153">
        <v>11576210</v>
      </c>
    </row>
    <row r="59" spans="1:7" ht="15.75" thickBot="1" x14ac:dyDescent="0.3">
      <c r="A59" s="151" t="s">
        <v>1459</v>
      </c>
      <c r="B59" s="152" t="s">
        <v>1460</v>
      </c>
      <c r="C59" s="155" t="s">
        <v>2671</v>
      </c>
      <c r="D59" s="152" t="s">
        <v>54</v>
      </c>
      <c r="E59" s="153">
        <v>82000000</v>
      </c>
      <c r="F59" s="153">
        <v>5018910651</v>
      </c>
      <c r="G59" s="153">
        <v>50189107</v>
      </c>
    </row>
    <row r="60" spans="1:7" ht="15.75" thickBot="1" x14ac:dyDescent="0.3">
      <c r="A60" s="148" t="s">
        <v>2351</v>
      </c>
      <c r="B60" s="149" t="s">
        <v>2352</v>
      </c>
      <c r="C60" s="155" t="s">
        <v>2692</v>
      </c>
      <c r="D60" s="149" t="s">
        <v>47</v>
      </c>
      <c r="E60" s="150">
        <v>2603296</v>
      </c>
      <c r="F60" s="150">
        <v>366408847</v>
      </c>
      <c r="G60" s="150">
        <v>3664088</v>
      </c>
    </row>
    <row r="61" spans="1:7" ht="15.75" thickBot="1" x14ac:dyDescent="0.3">
      <c r="A61" s="148" t="s">
        <v>873</v>
      </c>
      <c r="B61" s="149" t="s">
        <v>874</v>
      </c>
      <c r="C61" s="155" t="s">
        <v>2764</v>
      </c>
      <c r="D61" s="149" t="s">
        <v>47</v>
      </c>
      <c r="E61" s="150">
        <v>20975541</v>
      </c>
      <c r="F61" s="150">
        <v>4038675798</v>
      </c>
      <c r="G61" s="150">
        <v>40386758</v>
      </c>
    </row>
    <row r="62" spans="1:7" ht="15.75" thickBot="1" x14ac:dyDescent="0.3">
      <c r="A62" s="148" t="s">
        <v>1161</v>
      </c>
      <c r="B62" s="149" t="s">
        <v>1162</v>
      </c>
      <c r="C62" s="155" t="s">
        <v>2743</v>
      </c>
      <c r="D62" s="149" t="s">
        <v>54</v>
      </c>
      <c r="E62" s="150">
        <v>5442983</v>
      </c>
      <c r="F62" s="150">
        <v>557656095</v>
      </c>
      <c r="G62" s="150">
        <v>5576561</v>
      </c>
    </row>
    <row r="63" spans="1:7" ht="15.75" thickBot="1" x14ac:dyDescent="0.3">
      <c r="A63" s="151" t="s">
        <v>1023</v>
      </c>
      <c r="B63" s="152" t="s">
        <v>1024</v>
      </c>
      <c r="C63" s="155" t="s">
        <v>2827</v>
      </c>
      <c r="D63" s="152" t="s">
        <v>347</v>
      </c>
      <c r="E63" s="153">
        <v>33200011</v>
      </c>
      <c r="F63" s="153">
        <v>2896025047</v>
      </c>
      <c r="G63" s="153">
        <v>28960250</v>
      </c>
    </row>
    <row r="64" spans="1:7" ht="15.75" thickBot="1" x14ac:dyDescent="0.3">
      <c r="A64" s="148" t="s">
        <v>1566</v>
      </c>
      <c r="B64" s="149" t="s">
        <v>1567</v>
      </c>
      <c r="C64" s="155" t="s">
        <v>2706</v>
      </c>
      <c r="D64" s="149" t="s">
        <v>42</v>
      </c>
      <c r="E64" s="150">
        <v>9221667</v>
      </c>
      <c r="F64" s="150">
        <v>745677341</v>
      </c>
      <c r="G64" s="150">
        <v>7456773</v>
      </c>
    </row>
    <row r="65" spans="1:7" ht="15.75" thickBot="1" x14ac:dyDescent="0.3">
      <c r="A65" s="148" t="s">
        <v>1917</v>
      </c>
      <c r="B65" s="149" t="s">
        <v>1918</v>
      </c>
      <c r="C65" s="155" t="s">
        <v>1918</v>
      </c>
      <c r="D65" s="149" t="s">
        <v>47</v>
      </c>
      <c r="E65" s="150">
        <v>1981862</v>
      </c>
      <c r="F65" s="150">
        <v>3441270374</v>
      </c>
      <c r="G65" s="150">
        <v>34412704</v>
      </c>
    </row>
    <row r="66" spans="1:7" ht="15.75" thickBot="1" x14ac:dyDescent="0.3">
      <c r="A66" s="148" t="s">
        <v>1188</v>
      </c>
      <c r="B66" s="149" t="s">
        <v>1189</v>
      </c>
      <c r="C66" s="155" t="s">
        <v>2751</v>
      </c>
      <c r="D66" s="149" t="s">
        <v>42</v>
      </c>
      <c r="E66" s="150">
        <v>16659530</v>
      </c>
      <c r="F66" s="150">
        <v>1706120881</v>
      </c>
      <c r="G66" s="150">
        <v>17061209</v>
      </c>
    </row>
    <row r="67" spans="1:7" ht="15.75" thickBot="1" x14ac:dyDescent="0.3">
      <c r="A67" s="148" t="s">
        <v>1190</v>
      </c>
      <c r="B67" s="149" t="s">
        <v>1191</v>
      </c>
      <c r="C67" s="155" t="s">
        <v>2751</v>
      </c>
      <c r="D67" s="149" t="s">
        <v>42</v>
      </c>
      <c r="E67" s="150">
        <v>3215308</v>
      </c>
      <c r="F67" s="150">
        <v>320915859</v>
      </c>
      <c r="G67" s="150">
        <v>3209159</v>
      </c>
    </row>
    <row r="68" spans="1:7" ht="15.75" thickBot="1" x14ac:dyDescent="0.3">
      <c r="A68" s="148" t="s">
        <v>707</v>
      </c>
      <c r="B68" s="149" t="s">
        <v>3043</v>
      </c>
      <c r="C68" s="155" t="s">
        <v>2913</v>
      </c>
      <c r="D68" s="149" t="s">
        <v>54</v>
      </c>
      <c r="E68" s="150">
        <v>350000000</v>
      </c>
      <c r="F68" s="150">
        <v>64968836975</v>
      </c>
      <c r="G68" s="150">
        <v>649688370</v>
      </c>
    </row>
    <row r="69" spans="1:7" ht="15.75" thickBot="1" x14ac:dyDescent="0.3">
      <c r="A69" s="151" t="s">
        <v>75</v>
      </c>
      <c r="B69" s="152" t="s">
        <v>76</v>
      </c>
      <c r="C69" s="155" t="s">
        <v>2781</v>
      </c>
      <c r="D69" s="152" t="s">
        <v>77</v>
      </c>
      <c r="E69" s="153">
        <v>60700000</v>
      </c>
      <c r="F69" s="153">
        <v>5547964930</v>
      </c>
      <c r="G69" s="153">
        <v>55479649</v>
      </c>
    </row>
    <row r="70" spans="1:7" ht="15.75" thickBot="1" x14ac:dyDescent="0.3">
      <c r="A70" s="148" t="s">
        <v>2449</v>
      </c>
      <c r="B70" s="149" t="s">
        <v>2450</v>
      </c>
      <c r="C70" s="155" t="s">
        <v>2450</v>
      </c>
      <c r="D70" s="149" t="s">
        <v>77</v>
      </c>
      <c r="E70" s="150">
        <v>15061727</v>
      </c>
      <c r="F70" s="150">
        <v>1418575016</v>
      </c>
      <c r="G70" s="150">
        <v>14185750</v>
      </c>
    </row>
    <row r="71" spans="1:7" ht="15.75" thickBot="1" x14ac:dyDescent="0.3">
      <c r="A71" s="148" t="s">
        <v>1874</v>
      </c>
      <c r="B71" s="149" t="s">
        <v>1875</v>
      </c>
      <c r="C71" s="155" t="s">
        <v>2671</v>
      </c>
      <c r="D71" s="149" t="s">
        <v>54</v>
      </c>
      <c r="E71" s="150">
        <v>13450000</v>
      </c>
      <c r="F71" s="150">
        <v>8545740689</v>
      </c>
      <c r="G71" s="150">
        <v>85457407</v>
      </c>
    </row>
    <row r="72" spans="1:7" ht="15.75" thickBot="1" x14ac:dyDescent="0.3">
      <c r="A72" s="148" t="s">
        <v>2096</v>
      </c>
      <c r="B72" s="149" t="s">
        <v>2097</v>
      </c>
      <c r="C72" s="155" t="s">
        <v>2919</v>
      </c>
      <c r="D72" s="149" t="s">
        <v>64</v>
      </c>
      <c r="E72" s="150">
        <v>28000000</v>
      </c>
      <c r="F72" s="150">
        <v>2916186987</v>
      </c>
      <c r="G72" s="150">
        <v>29161870</v>
      </c>
    </row>
    <row r="73" spans="1:7" ht="15.75" thickBot="1" x14ac:dyDescent="0.3">
      <c r="A73" s="148" t="s">
        <v>1085</v>
      </c>
      <c r="B73" s="149" t="s">
        <v>1086</v>
      </c>
      <c r="C73" s="155" t="s">
        <v>2731</v>
      </c>
      <c r="D73" s="149" t="s">
        <v>47</v>
      </c>
      <c r="E73" s="150">
        <v>12163830</v>
      </c>
      <c r="F73" s="150">
        <v>2638124552</v>
      </c>
      <c r="G73" s="150">
        <v>26381246</v>
      </c>
    </row>
    <row r="74" spans="1:7" ht="15.75" thickBot="1" x14ac:dyDescent="0.3">
      <c r="A74" s="151" t="s">
        <v>78</v>
      </c>
      <c r="B74" s="152" t="s">
        <v>79</v>
      </c>
      <c r="C74" s="155" t="s">
        <v>2746</v>
      </c>
      <c r="D74" s="152" t="s">
        <v>57</v>
      </c>
      <c r="E74" s="153">
        <v>1086508</v>
      </c>
      <c r="F74" s="153">
        <v>51174197</v>
      </c>
      <c r="G74" s="153">
        <v>511742</v>
      </c>
    </row>
    <row r="75" spans="1:7" ht="15.75" thickBot="1" x14ac:dyDescent="0.3">
      <c r="A75" s="148" t="s">
        <v>84</v>
      </c>
      <c r="B75" s="149" t="s">
        <v>85</v>
      </c>
      <c r="C75" s="155" t="s">
        <v>2859</v>
      </c>
      <c r="D75" s="149" t="s">
        <v>87</v>
      </c>
      <c r="E75" s="150">
        <v>5000000</v>
      </c>
      <c r="F75" s="150">
        <v>3496967794</v>
      </c>
      <c r="G75" s="150">
        <v>34969678</v>
      </c>
    </row>
    <row r="76" spans="1:7" ht="15.75" thickBot="1" x14ac:dyDescent="0.3">
      <c r="A76" s="148" t="s">
        <v>88</v>
      </c>
      <c r="B76" s="149" t="s">
        <v>89</v>
      </c>
      <c r="C76" s="155" t="s">
        <v>2746</v>
      </c>
      <c r="D76" s="149" t="s">
        <v>57</v>
      </c>
      <c r="E76" s="150">
        <v>675751</v>
      </c>
      <c r="F76" s="150">
        <v>86553141</v>
      </c>
      <c r="G76" s="150">
        <v>865531</v>
      </c>
    </row>
    <row r="77" spans="1:7" ht="15.75" thickBot="1" x14ac:dyDescent="0.3">
      <c r="A77" s="148" t="s">
        <v>1319</v>
      </c>
      <c r="B77" s="149" t="s">
        <v>1320</v>
      </c>
      <c r="C77" s="155" t="s">
        <v>2881</v>
      </c>
      <c r="D77" s="149" t="s">
        <v>54</v>
      </c>
      <c r="E77" s="150">
        <v>2200000</v>
      </c>
      <c r="F77" s="150">
        <v>224604441</v>
      </c>
      <c r="G77" s="150">
        <v>2246044</v>
      </c>
    </row>
    <row r="78" spans="1:7" ht="15.75" thickBot="1" x14ac:dyDescent="0.3">
      <c r="A78" s="148" t="s">
        <v>1025</v>
      </c>
      <c r="B78" s="149" t="s">
        <v>1026</v>
      </c>
      <c r="C78" s="155" t="s">
        <v>1026</v>
      </c>
      <c r="D78" s="149" t="s">
        <v>51</v>
      </c>
      <c r="E78" s="150">
        <v>5000000</v>
      </c>
      <c r="F78" s="150">
        <v>628216534</v>
      </c>
      <c r="G78" s="150">
        <v>6282165</v>
      </c>
    </row>
    <row r="79" spans="1:7" ht="15.75" thickBot="1" x14ac:dyDescent="0.3">
      <c r="A79" s="148" t="s">
        <v>90</v>
      </c>
      <c r="B79" s="149" t="s">
        <v>91</v>
      </c>
      <c r="C79" s="155" t="s">
        <v>2798</v>
      </c>
      <c r="D79" s="149" t="s">
        <v>51</v>
      </c>
      <c r="E79" s="150">
        <v>11066000</v>
      </c>
      <c r="F79" s="150">
        <v>1117009946</v>
      </c>
      <c r="G79" s="150">
        <v>11170099</v>
      </c>
    </row>
    <row r="80" spans="1:7" ht="15.75" thickBot="1" x14ac:dyDescent="0.3">
      <c r="A80" s="148" t="s">
        <v>869</v>
      </c>
      <c r="B80" s="149" t="s">
        <v>870</v>
      </c>
      <c r="C80" s="155" t="s">
        <v>2920</v>
      </c>
      <c r="D80" s="149" t="s">
        <v>42</v>
      </c>
      <c r="E80" s="150">
        <v>19140418</v>
      </c>
      <c r="F80" s="150">
        <v>1938469267</v>
      </c>
      <c r="G80" s="150">
        <v>19384693</v>
      </c>
    </row>
    <row r="81" spans="1:7" ht="15.75" thickBot="1" x14ac:dyDescent="0.3">
      <c r="A81" s="148" t="s">
        <v>871</v>
      </c>
      <c r="B81" s="149" t="s">
        <v>872</v>
      </c>
      <c r="C81" s="155" t="s">
        <v>2850</v>
      </c>
      <c r="D81" s="149" t="s">
        <v>54</v>
      </c>
      <c r="E81" s="150">
        <v>600000000</v>
      </c>
      <c r="F81" s="150">
        <v>104560748849</v>
      </c>
      <c r="G81" s="150">
        <v>1045607488</v>
      </c>
    </row>
    <row r="82" spans="1:7" ht="15.75" thickBot="1" x14ac:dyDescent="0.3">
      <c r="A82" s="148" t="s">
        <v>2252</v>
      </c>
      <c r="B82" s="149" t="s">
        <v>2253</v>
      </c>
      <c r="C82" s="155" t="s">
        <v>2939</v>
      </c>
      <c r="D82" s="149" t="s">
        <v>51</v>
      </c>
      <c r="E82" s="150">
        <v>5745982</v>
      </c>
      <c r="F82" s="150">
        <v>989812037</v>
      </c>
      <c r="G82" s="150">
        <v>9898120</v>
      </c>
    </row>
    <row r="83" spans="1:7" ht="15.75" thickBot="1" x14ac:dyDescent="0.3">
      <c r="A83" s="148" t="s">
        <v>1083</v>
      </c>
      <c r="B83" s="149" t="s">
        <v>1084</v>
      </c>
      <c r="C83" s="155" t="s">
        <v>2939</v>
      </c>
      <c r="D83" s="149" t="s">
        <v>51</v>
      </c>
      <c r="E83" s="150">
        <v>6212975</v>
      </c>
      <c r="F83" s="150">
        <v>1005573107</v>
      </c>
      <c r="G83" s="150">
        <v>10055731</v>
      </c>
    </row>
    <row r="84" spans="1:7" ht="15.75" thickBot="1" x14ac:dyDescent="0.3">
      <c r="A84" s="148" t="s">
        <v>705</v>
      </c>
      <c r="B84" s="149" t="s">
        <v>706</v>
      </c>
      <c r="C84" s="155" t="s">
        <v>2789</v>
      </c>
      <c r="D84" s="149" t="s">
        <v>47</v>
      </c>
      <c r="E84" s="150">
        <v>5000000</v>
      </c>
      <c r="F84" s="150">
        <v>695602472</v>
      </c>
      <c r="G84" s="150">
        <v>6956025</v>
      </c>
    </row>
    <row r="85" spans="1:7" ht="15.75" thickBot="1" x14ac:dyDescent="0.3">
      <c r="A85" s="148" t="s">
        <v>1021</v>
      </c>
      <c r="B85" s="149" t="s">
        <v>1022</v>
      </c>
      <c r="C85" s="155" t="s">
        <v>2850</v>
      </c>
      <c r="D85" s="149" t="s">
        <v>54</v>
      </c>
      <c r="E85" s="150">
        <v>210000000</v>
      </c>
      <c r="F85" s="150">
        <v>22344434716</v>
      </c>
      <c r="G85" s="150">
        <v>223444347</v>
      </c>
    </row>
    <row r="86" spans="1:7" ht="15.75" thickBot="1" x14ac:dyDescent="0.3">
      <c r="A86" s="148" t="s">
        <v>1019</v>
      </c>
      <c r="B86" s="149" t="s">
        <v>1020</v>
      </c>
      <c r="C86" s="155" t="s">
        <v>2907</v>
      </c>
      <c r="D86" s="149" t="s">
        <v>54</v>
      </c>
      <c r="E86" s="150">
        <v>157799055</v>
      </c>
      <c r="F86" s="150">
        <v>16446209534</v>
      </c>
      <c r="G86" s="150">
        <v>164462095</v>
      </c>
    </row>
    <row r="87" spans="1:7" ht="15.75" thickBot="1" x14ac:dyDescent="0.3">
      <c r="A87" s="148" t="s">
        <v>703</v>
      </c>
      <c r="B87" s="149" t="s">
        <v>704</v>
      </c>
      <c r="C87" s="155" t="s">
        <v>2772</v>
      </c>
      <c r="D87" s="149" t="s">
        <v>77</v>
      </c>
      <c r="E87" s="150">
        <v>7088000</v>
      </c>
      <c r="F87" s="150">
        <v>3765869603</v>
      </c>
      <c r="G87" s="150">
        <v>37658696</v>
      </c>
    </row>
    <row r="88" spans="1:7" ht="15.75" thickBot="1" x14ac:dyDescent="0.3">
      <c r="A88" s="148" t="s">
        <v>2014</v>
      </c>
      <c r="B88" s="149" t="s">
        <v>2015</v>
      </c>
      <c r="C88" s="155" t="s">
        <v>2793</v>
      </c>
      <c r="D88" s="149" t="s">
        <v>47</v>
      </c>
      <c r="E88" s="150">
        <v>998775</v>
      </c>
      <c r="F88" s="150">
        <v>119806062</v>
      </c>
      <c r="G88" s="150">
        <v>1198061</v>
      </c>
    </row>
    <row r="89" spans="1:7" ht="15.75" thickBot="1" x14ac:dyDescent="0.3">
      <c r="A89" s="148" t="s">
        <v>2098</v>
      </c>
      <c r="B89" s="149" t="s">
        <v>2099</v>
      </c>
      <c r="C89" s="155" t="s">
        <v>2099</v>
      </c>
      <c r="D89" s="149" t="s">
        <v>47</v>
      </c>
      <c r="E89" s="150">
        <v>2153533</v>
      </c>
      <c r="F89" s="150">
        <v>218157924</v>
      </c>
      <c r="G89" s="150">
        <v>2181579</v>
      </c>
    </row>
    <row r="90" spans="1:7" ht="15.75" thickBot="1" x14ac:dyDescent="0.3">
      <c r="A90" s="40" t="s">
        <v>95</v>
      </c>
      <c r="B90" s="157" t="s">
        <v>96</v>
      </c>
      <c r="C90" s="155" t="s">
        <v>2771</v>
      </c>
      <c r="D90" s="157" t="s">
        <v>77</v>
      </c>
      <c r="E90" s="9">
        <v>44354693</v>
      </c>
      <c r="F90" s="9">
        <v>4752355739</v>
      </c>
      <c r="G90" s="9">
        <v>47523557</v>
      </c>
    </row>
    <row r="91" spans="1:7" ht="15.75" thickBot="1" x14ac:dyDescent="0.3">
      <c r="A91" s="148" t="s">
        <v>1184</v>
      </c>
      <c r="B91" s="149" t="s">
        <v>1185</v>
      </c>
      <c r="C91" s="155" t="s">
        <v>2653</v>
      </c>
      <c r="D91" s="149" t="s">
        <v>57</v>
      </c>
      <c r="E91" s="150">
        <v>570000000</v>
      </c>
      <c r="F91" s="150">
        <v>72292665461</v>
      </c>
      <c r="G91" s="150">
        <v>722926655</v>
      </c>
    </row>
    <row r="92" spans="1:7" ht="15.75" thickBot="1" x14ac:dyDescent="0.3">
      <c r="A92" s="148" t="s">
        <v>701</v>
      </c>
      <c r="B92" s="149" t="s">
        <v>702</v>
      </c>
      <c r="C92" s="155" t="s">
        <v>2783</v>
      </c>
      <c r="D92" s="149" t="s">
        <v>42</v>
      </c>
      <c r="E92" s="150">
        <v>2100000</v>
      </c>
      <c r="F92" s="150">
        <v>213511348</v>
      </c>
      <c r="G92" s="150">
        <v>2135113</v>
      </c>
    </row>
    <row r="93" spans="1:7" ht="15.75" thickBot="1" x14ac:dyDescent="0.3">
      <c r="A93" s="151" t="s">
        <v>1382</v>
      </c>
      <c r="B93" s="152" t="s">
        <v>1383</v>
      </c>
      <c r="C93" s="155" t="s">
        <v>2839</v>
      </c>
      <c r="D93" s="152" t="s">
        <v>77</v>
      </c>
      <c r="E93" s="153">
        <v>6200000</v>
      </c>
      <c r="F93" s="153">
        <v>440797720</v>
      </c>
      <c r="G93" s="153">
        <v>4407977</v>
      </c>
    </row>
    <row r="94" spans="1:7" ht="15.75" thickBot="1" x14ac:dyDescent="0.3">
      <c r="A94" s="151" t="s">
        <v>699</v>
      </c>
      <c r="B94" s="152" t="s">
        <v>700</v>
      </c>
      <c r="C94" s="155" t="s">
        <v>2875</v>
      </c>
      <c r="D94" s="152" t="s">
        <v>77</v>
      </c>
      <c r="E94" s="153">
        <v>17000000</v>
      </c>
      <c r="F94" s="153">
        <v>1654880798</v>
      </c>
      <c r="G94" s="153">
        <v>16548808</v>
      </c>
    </row>
    <row r="95" spans="1:7" ht="15.75" thickBot="1" x14ac:dyDescent="0.3">
      <c r="A95" s="40" t="s">
        <v>97</v>
      </c>
      <c r="B95" s="157" t="s">
        <v>98</v>
      </c>
      <c r="C95" s="155" t="s">
        <v>2771</v>
      </c>
      <c r="D95" s="157" t="s">
        <v>77</v>
      </c>
      <c r="E95" s="9">
        <v>6677870</v>
      </c>
      <c r="F95" s="9">
        <v>712929398</v>
      </c>
      <c r="G95" s="9">
        <v>7129294</v>
      </c>
    </row>
    <row r="96" spans="1:7" ht="15.75" thickBot="1" x14ac:dyDescent="0.3">
      <c r="A96" s="148" t="s">
        <v>727</v>
      </c>
      <c r="B96" s="149" t="s">
        <v>728</v>
      </c>
      <c r="C96" s="155" t="s">
        <v>2893</v>
      </c>
      <c r="D96" s="149" t="s">
        <v>77</v>
      </c>
      <c r="E96" s="150">
        <v>2900000</v>
      </c>
      <c r="F96" s="150">
        <v>338116083</v>
      </c>
      <c r="G96" s="150">
        <v>3381161</v>
      </c>
    </row>
    <row r="97" spans="1:7" ht="15.75" thickBot="1" x14ac:dyDescent="0.3">
      <c r="A97" s="148" t="s">
        <v>1614</v>
      </c>
      <c r="B97" s="149" t="s">
        <v>1615</v>
      </c>
      <c r="C97" s="155" t="s">
        <v>2699</v>
      </c>
      <c r="D97" s="149" t="s">
        <v>54</v>
      </c>
      <c r="E97" s="150">
        <v>106000000</v>
      </c>
      <c r="F97" s="150">
        <v>27840381841</v>
      </c>
      <c r="G97" s="150">
        <v>278403818</v>
      </c>
    </row>
    <row r="98" spans="1:7" ht="15.75" thickBot="1" x14ac:dyDescent="0.3">
      <c r="A98" s="151" t="s">
        <v>697</v>
      </c>
      <c r="B98" s="152" t="s">
        <v>698</v>
      </c>
      <c r="C98" s="155" t="s">
        <v>2894</v>
      </c>
      <c r="D98" s="152" t="s">
        <v>77</v>
      </c>
      <c r="E98" s="153">
        <v>9743510</v>
      </c>
      <c r="F98" s="153">
        <v>962969081</v>
      </c>
      <c r="G98" s="153">
        <v>9629691</v>
      </c>
    </row>
    <row r="99" spans="1:7" ht="15.75" thickBot="1" x14ac:dyDescent="0.3">
      <c r="A99" s="148" t="s">
        <v>2295</v>
      </c>
      <c r="B99" s="149" t="s">
        <v>2296</v>
      </c>
      <c r="C99" s="155" t="s">
        <v>2296</v>
      </c>
      <c r="D99" s="149" t="s">
        <v>54</v>
      </c>
      <c r="E99" s="150">
        <v>1000000</v>
      </c>
      <c r="F99" s="150">
        <v>195683861</v>
      </c>
      <c r="G99" s="150">
        <v>1956839</v>
      </c>
    </row>
    <row r="100" spans="1:7" ht="15.75" thickBot="1" x14ac:dyDescent="0.3">
      <c r="A100" s="40" t="s">
        <v>99</v>
      </c>
      <c r="B100" s="157" t="s">
        <v>100</v>
      </c>
      <c r="C100" s="155" t="s">
        <v>2771</v>
      </c>
      <c r="D100" s="157" t="s">
        <v>77</v>
      </c>
      <c r="E100" s="9">
        <v>16719242</v>
      </c>
      <c r="F100" s="9">
        <v>1863300552</v>
      </c>
      <c r="G100" s="9">
        <v>18633006</v>
      </c>
    </row>
    <row r="101" spans="1:7" ht="15.75" thickBot="1" x14ac:dyDescent="0.3">
      <c r="A101" s="148" t="s">
        <v>2309</v>
      </c>
      <c r="B101" s="149" t="s">
        <v>2310</v>
      </c>
      <c r="C101" s="155" t="s">
        <v>2822</v>
      </c>
      <c r="D101" s="149" t="s">
        <v>47</v>
      </c>
      <c r="E101" s="150">
        <v>25789474</v>
      </c>
      <c r="F101" s="150">
        <v>3926978241</v>
      </c>
      <c r="G101" s="150">
        <v>39269782</v>
      </c>
    </row>
    <row r="102" spans="1:7" ht="15.75" thickBot="1" x14ac:dyDescent="0.3">
      <c r="A102" s="148" t="s">
        <v>1522</v>
      </c>
      <c r="B102" s="149" t="s">
        <v>1523</v>
      </c>
      <c r="C102" s="155" t="s">
        <v>2721</v>
      </c>
      <c r="D102" s="149" t="s">
        <v>64</v>
      </c>
      <c r="E102" s="150">
        <v>4000000</v>
      </c>
      <c r="F102" s="150">
        <v>2532205109</v>
      </c>
      <c r="G102" s="150">
        <v>25322051</v>
      </c>
    </row>
    <row r="103" spans="1:7" ht="15.75" thickBot="1" x14ac:dyDescent="0.3">
      <c r="A103" s="151" t="s">
        <v>101</v>
      </c>
      <c r="B103" s="152" t="s">
        <v>102</v>
      </c>
      <c r="C103" s="155" t="s">
        <v>102</v>
      </c>
      <c r="D103" s="152" t="s">
        <v>42</v>
      </c>
      <c r="E103" s="153">
        <v>113243615</v>
      </c>
      <c r="F103" s="153">
        <v>11203099035</v>
      </c>
      <c r="G103" s="153">
        <v>112030990</v>
      </c>
    </row>
    <row r="104" spans="1:7" ht="15.75" thickBot="1" x14ac:dyDescent="0.3">
      <c r="A104" s="148" t="s">
        <v>1079</v>
      </c>
      <c r="B104" s="149" t="s">
        <v>1080</v>
      </c>
      <c r="C104" s="155" t="s">
        <v>2800</v>
      </c>
      <c r="D104" s="149" t="s">
        <v>42</v>
      </c>
      <c r="E104" s="150">
        <v>7056000</v>
      </c>
      <c r="F104" s="150">
        <v>723024661</v>
      </c>
      <c r="G104" s="150">
        <v>7230247</v>
      </c>
    </row>
    <row r="105" spans="1:7" ht="15.75" thickBot="1" x14ac:dyDescent="0.3">
      <c r="A105" s="148" t="s">
        <v>1081</v>
      </c>
      <c r="B105" s="149" t="s">
        <v>1082</v>
      </c>
      <c r="C105" s="155" t="s">
        <v>2800</v>
      </c>
      <c r="D105" s="149" t="s">
        <v>42</v>
      </c>
      <c r="E105" s="150">
        <v>8131000</v>
      </c>
      <c r="F105" s="150">
        <v>840302057</v>
      </c>
      <c r="G105" s="150">
        <v>8403021</v>
      </c>
    </row>
    <row r="106" spans="1:7" ht="15.75" thickBot="1" x14ac:dyDescent="0.3">
      <c r="A106" s="148" t="s">
        <v>1317</v>
      </c>
      <c r="B106" s="149" t="s">
        <v>1318</v>
      </c>
      <c r="C106" s="155" t="s">
        <v>2710</v>
      </c>
      <c r="D106" s="149" t="s">
        <v>54</v>
      </c>
      <c r="E106" s="150">
        <v>28700000</v>
      </c>
      <c r="F106" s="150">
        <v>3777596631</v>
      </c>
      <c r="G106" s="150">
        <v>37775966</v>
      </c>
    </row>
    <row r="107" spans="1:7" ht="15.75" thickBot="1" x14ac:dyDescent="0.3">
      <c r="A107" s="148" t="s">
        <v>731</v>
      </c>
      <c r="B107" s="149" t="s">
        <v>732</v>
      </c>
      <c r="C107" s="155" t="s">
        <v>2893</v>
      </c>
      <c r="D107" s="149" t="s">
        <v>77</v>
      </c>
      <c r="E107" s="150">
        <v>8658824</v>
      </c>
      <c r="F107" s="150">
        <v>1061491104</v>
      </c>
      <c r="G107" s="150">
        <v>10614911</v>
      </c>
    </row>
    <row r="108" spans="1:7" ht="15.75" thickBot="1" x14ac:dyDescent="0.3">
      <c r="A108" s="148" t="s">
        <v>103</v>
      </c>
      <c r="B108" s="149" t="s">
        <v>104</v>
      </c>
      <c r="C108" s="155" t="s">
        <v>2771</v>
      </c>
      <c r="D108" s="149" t="s">
        <v>77</v>
      </c>
      <c r="E108" s="150">
        <v>36017971</v>
      </c>
      <c r="F108" s="150">
        <v>3763689676</v>
      </c>
      <c r="G108" s="150">
        <v>37636897</v>
      </c>
    </row>
    <row r="109" spans="1:7" ht="15.75" thickBot="1" x14ac:dyDescent="0.3">
      <c r="A109" s="40" t="s">
        <v>2387</v>
      </c>
      <c r="B109" s="157" t="s">
        <v>2388</v>
      </c>
      <c r="C109" s="155" t="s">
        <v>2388</v>
      </c>
      <c r="D109" s="157" t="s">
        <v>57</v>
      </c>
      <c r="E109" s="9">
        <v>9320659</v>
      </c>
      <c r="F109" s="9">
        <v>1399295700</v>
      </c>
      <c r="G109" s="9">
        <v>13992957</v>
      </c>
    </row>
    <row r="110" spans="1:7" ht="15.75" thickBot="1" x14ac:dyDescent="0.3">
      <c r="A110" s="148" t="s">
        <v>105</v>
      </c>
      <c r="B110" s="149" t="s">
        <v>106</v>
      </c>
      <c r="C110" s="155" t="s">
        <v>2746</v>
      </c>
      <c r="D110" s="149" t="s">
        <v>57</v>
      </c>
      <c r="E110" s="150">
        <v>258446</v>
      </c>
      <c r="F110" s="150">
        <v>26579845</v>
      </c>
      <c r="G110" s="150">
        <v>265798</v>
      </c>
    </row>
    <row r="111" spans="1:7" ht="15.75" thickBot="1" x14ac:dyDescent="0.3">
      <c r="A111" s="148" t="s">
        <v>1773</v>
      </c>
      <c r="B111" s="149" t="s">
        <v>1774</v>
      </c>
      <c r="C111" s="155" t="s">
        <v>2745</v>
      </c>
      <c r="D111" s="149" t="s">
        <v>57</v>
      </c>
      <c r="E111" s="150">
        <v>1019255</v>
      </c>
      <c r="F111" s="150">
        <v>2587896585</v>
      </c>
      <c r="G111" s="150">
        <v>25878966</v>
      </c>
    </row>
    <row r="112" spans="1:7" ht="15.75" thickBot="1" x14ac:dyDescent="0.3">
      <c r="A112" s="148" t="s">
        <v>1017</v>
      </c>
      <c r="B112" s="149" t="s">
        <v>1018</v>
      </c>
      <c r="C112" s="155" t="s">
        <v>2824</v>
      </c>
      <c r="D112" s="149" t="s">
        <v>77</v>
      </c>
      <c r="E112" s="150">
        <v>16500000</v>
      </c>
      <c r="F112" s="150">
        <v>1703604461</v>
      </c>
      <c r="G112" s="150">
        <v>17036045</v>
      </c>
    </row>
    <row r="113" spans="1:7" ht="15.75" thickBot="1" x14ac:dyDescent="0.3">
      <c r="A113" s="148" t="s">
        <v>1167</v>
      </c>
      <c r="B113" s="149" t="s">
        <v>1168</v>
      </c>
      <c r="C113" s="155" t="s">
        <v>1168</v>
      </c>
      <c r="D113" s="149" t="s">
        <v>77</v>
      </c>
      <c r="E113" s="150">
        <v>140000000</v>
      </c>
      <c r="F113" s="150">
        <v>14324069449</v>
      </c>
      <c r="G113" s="150">
        <v>143240694</v>
      </c>
    </row>
    <row r="114" spans="1:7" ht="15.75" thickBot="1" x14ac:dyDescent="0.3">
      <c r="A114" s="148" t="s">
        <v>2297</v>
      </c>
      <c r="B114" s="149" t="s">
        <v>2298</v>
      </c>
      <c r="C114" s="155" t="s">
        <v>2987</v>
      </c>
      <c r="D114" s="149" t="s">
        <v>57</v>
      </c>
      <c r="E114" s="150">
        <v>7498936</v>
      </c>
      <c r="F114" s="150">
        <v>3340120232</v>
      </c>
      <c r="G114" s="150">
        <v>33401202</v>
      </c>
    </row>
    <row r="115" spans="1:7" ht="15.75" thickBot="1" x14ac:dyDescent="0.3">
      <c r="A115" s="148" t="s">
        <v>2363</v>
      </c>
      <c r="B115" s="149" t="s">
        <v>2364</v>
      </c>
      <c r="C115" s="155" t="s">
        <v>2364</v>
      </c>
      <c r="D115" s="149" t="s">
        <v>77</v>
      </c>
      <c r="E115" s="150">
        <v>212890</v>
      </c>
      <c r="F115" s="150">
        <v>615479508</v>
      </c>
      <c r="G115" s="150">
        <v>6154795</v>
      </c>
    </row>
    <row r="116" spans="1:7" ht="15.75" thickBot="1" x14ac:dyDescent="0.3">
      <c r="A116" s="148" t="s">
        <v>695</v>
      </c>
      <c r="B116" s="149" t="s">
        <v>696</v>
      </c>
      <c r="C116" s="155" t="s">
        <v>2772</v>
      </c>
      <c r="D116" s="149" t="s">
        <v>77</v>
      </c>
      <c r="E116" s="150">
        <v>360000</v>
      </c>
      <c r="F116" s="150">
        <v>227448226</v>
      </c>
      <c r="G116" s="150">
        <v>2274482</v>
      </c>
    </row>
    <row r="117" spans="1:7" ht="15.75" thickBot="1" x14ac:dyDescent="0.3">
      <c r="A117" s="151" t="s">
        <v>2479</v>
      </c>
      <c r="B117" s="152" t="s">
        <v>2480</v>
      </c>
      <c r="C117" s="155" t="s">
        <v>2686</v>
      </c>
      <c r="D117" s="152" t="s">
        <v>47</v>
      </c>
      <c r="E117" s="153">
        <v>3000000</v>
      </c>
      <c r="F117" s="153">
        <v>31399107</v>
      </c>
      <c r="G117" s="153">
        <v>313991</v>
      </c>
    </row>
    <row r="118" spans="1:7" ht="15.75" thickBot="1" x14ac:dyDescent="0.3">
      <c r="A118" s="151" t="s">
        <v>1913</v>
      </c>
      <c r="B118" s="152" t="s">
        <v>1914</v>
      </c>
      <c r="C118" s="155" t="s">
        <v>2986</v>
      </c>
      <c r="D118" s="152" t="s">
        <v>64</v>
      </c>
      <c r="E118" s="153">
        <v>7719285</v>
      </c>
      <c r="F118" s="153">
        <v>770262522</v>
      </c>
      <c r="G118" s="153">
        <v>7702625</v>
      </c>
    </row>
    <row r="119" spans="1:7" ht="15.75" thickBot="1" x14ac:dyDescent="0.3">
      <c r="A119" s="148" t="s">
        <v>2254</v>
      </c>
      <c r="B119" s="149" t="s">
        <v>2255</v>
      </c>
      <c r="C119" s="155" t="s">
        <v>2939</v>
      </c>
      <c r="D119" s="149" t="s">
        <v>51</v>
      </c>
      <c r="E119" s="150">
        <v>3789696</v>
      </c>
      <c r="F119" s="150">
        <v>624529599</v>
      </c>
      <c r="G119" s="150">
        <v>6245296</v>
      </c>
    </row>
    <row r="120" spans="1:7" ht="15.75" thickBot="1" x14ac:dyDescent="0.3">
      <c r="A120" s="148" t="s">
        <v>1384</v>
      </c>
      <c r="B120" s="149" t="s">
        <v>1385</v>
      </c>
      <c r="C120" s="155" t="s">
        <v>2839</v>
      </c>
      <c r="D120" s="149" t="s">
        <v>77</v>
      </c>
      <c r="E120" s="150">
        <v>24800000</v>
      </c>
      <c r="F120" s="150">
        <v>3076861408</v>
      </c>
      <c r="G120" s="150">
        <v>30768614</v>
      </c>
    </row>
    <row r="121" spans="1:7" ht="15.75" thickBot="1" x14ac:dyDescent="0.3">
      <c r="A121" s="148" t="s">
        <v>1165</v>
      </c>
      <c r="B121" s="149" t="s">
        <v>1166</v>
      </c>
      <c r="C121" s="155" t="s">
        <v>2743</v>
      </c>
      <c r="D121" s="149" t="s">
        <v>54</v>
      </c>
      <c r="E121" s="150">
        <v>3821262</v>
      </c>
      <c r="F121" s="150">
        <v>388454963</v>
      </c>
      <c r="G121" s="150">
        <v>3884550</v>
      </c>
    </row>
    <row r="122" spans="1:7" ht="15.75" thickBot="1" x14ac:dyDescent="0.3">
      <c r="A122" s="148" t="s">
        <v>691</v>
      </c>
      <c r="B122" s="149" t="s">
        <v>692</v>
      </c>
      <c r="C122" s="155" t="s">
        <v>2894</v>
      </c>
      <c r="D122" s="149" t="s">
        <v>77</v>
      </c>
      <c r="E122" s="150">
        <v>1666748</v>
      </c>
      <c r="F122" s="150">
        <v>170568885</v>
      </c>
      <c r="G122" s="150">
        <v>1705689</v>
      </c>
    </row>
    <row r="123" spans="1:7" ht="15.75" thickBot="1" x14ac:dyDescent="0.3">
      <c r="A123" s="148" t="s">
        <v>2100</v>
      </c>
      <c r="B123" s="149" t="s">
        <v>2101</v>
      </c>
      <c r="C123" s="155" t="s">
        <v>2101</v>
      </c>
      <c r="D123" s="149" t="s">
        <v>51</v>
      </c>
      <c r="E123" s="150">
        <v>8500000</v>
      </c>
      <c r="F123" s="150">
        <v>1356696372</v>
      </c>
      <c r="G123" s="150">
        <v>13566964</v>
      </c>
    </row>
    <row r="124" spans="1:7" ht="15.75" thickBot="1" x14ac:dyDescent="0.3">
      <c r="A124" s="148" t="s">
        <v>693</v>
      </c>
      <c r="B124" s="149" t="s">
        <v>694</v>
      </c>
      <c r="C124" s="155" t="s">
        <v>694</v>
      </c>
      <c r="D124" s="149" t="s">
        <v>51</v>
      </c>
      <c r="E124" s="150">
        <v>5000000</v>
      </c>
      <c r="F124" s="150">
        <v>871128122</v>
      </c>
      <c r="G124" s="150">
        <v>8711281</v>
      </c>
    </row>
    <row r="125" spans="1:7" ht="15.75" thickBot="1" x14ac:dyDescent="0.3">
      <c r="A125" s="148" t="s">
        <v>729</v>
      </c>
      <c r="B125" s="149" t="s">
        <v>730</v>
      </c>
      <c r="C125" s="155" t="s">
        <v>2801</v>
      </c>
      <c r="D125" s="149" t="s">
        <v>64</v>
      </c>
      <c r="E125" s="150">
        <v>11942218</v>
      </c>
      <c r="F125" s="150">
        <v>1226352925</v>
      </c>
      <c r="G125" s="150">
        <v>12263529</v>
      </c>
    </row>
    <row r="126" spans="1:7" ht="15.75" thickBot="1" x14ac:dyDescent="0.3">
      <c r="A126" s="148" t="s">
        <v>882</v>
      </c>
      <c r="B126" s="149" t="s">
        <v>883</v>
      </c>
      <c r="C126" s="155" t="s">
        <v>2800</v>
      </c>
      <c r="D126" s="149" t="s">
        <v>42</v>
      </c>
      <c r="E126" s="150">
        <v>7124000</v>
      </c>
      <c r="F126" s="150">
        <v>721541830</v>
      </c>
      <c r="G126" s="150">
        <v>7215418</v>
      </c>
    </row>
    <row r="127" spans="1:7" ht="15.75" thickBot="1" x14ac:dyDescent="0.3">
      <c r="A127" s="148" t="s">
        <v>1484</v>
      </c>
      <c r="B127" s="149" t="s">
        <v>1485</v>
      </c>
      <c r="C127" s="155" t="s">
        <v>2796</v>
      </c>
      <c r="D127" s="149" t="s">
        <v>47</v>
      </c>
      <c r="E127" s="150">
        <v>4000000</v>
      </c>
      <c r="F127" s="150">
        <v>20800858332</v>
      </c>
      <c r="G127" s="150">
        <v>208008583</v>
      </c>
    </row>
    <row r="128" spans="1:7" ht="15.75" thickBot="1" x14ac:dyDescent="0.3">
      <c r="A128" s="148" t="s">
        <v>107</v>
      </c>
      <c r="B128" s="149" t="s">
        <v>108</v>
      </c>
      <c r="C128" s="155" t="s">
        <v>108</v>
      </c>
      <c r="D128" s="149" t="s">
        <v>77</v>
      </c>
      <c r="E128" s="150">
        <v>4000000</v>
      </c>
      <c r="F128" s="150">
        <v>1471279506</v>
      </c>
      <c r="G128" s="150">
        <v>14712795</v>
      </c>
    </row>
    <row r="129" spans="1:7" ht="15.75" thickBot="1" x14ac:dyDescent="0.3">
      <c r="A129" s="148" t="s">
        <v>1640</v>
      </c>
      <c r="B129" s="149" t="s">
        <v>1641</v>
      </c>
      <c r="C129" s="155" t="s">
        <v>2657</v>
      </c>
      <c r="D129" s="149" t="s">
        <v>77</v>
      </c>
      <c r="E129" s="150">
        <v>280000000</v>
      </c>
      <c r="F129" s="150">
        <v>108537985421</v>
      </c>
      <c r="G129" s="150">
        <v>1085379854</v>
      </c>
    </row>
    <row r="130" spans="1:7" ht="15.75" thickBot="1" x14ac:dyDescent="0.3">
      <c r="A130" s="148" t="s">
        <v>2187</v>
      </c>
      <c r="B130" s="149" t="s">
        <v>2188</v>
      </c>
      <c r="C130" s="155" t="s">
        <v>3002</v>
      </c>
      <c r="D130" s="149" t="s">
        <v>57</v>
      </c>
      <c r="E130" s="150">
        <v>28000000</v>
      </c>
      <c r="F130" s="150">
        <v>4257302601</v>
      </c>
      <c r="G130" s="150">
        <v>42573026</v>
      </c>
    </row>
    <row r="131" spans="1:7" ht="15.75" thickBot="1" x14ac:dyDescent="0.3">
      <c r="A131" s="148" t="s">
        <v>1482</v>
      </c>
      <c r="B131" s="149" t="s">
        <v>1483</v>
      </c>
      <c r="C131" s="155" t="s">
        <v>1483</v>
      </c>
      <c r="D131" s="149" t="s">
        <v>77</v>
      </c>
      <c r="E131" s="150">
        <v>204255</v>
      </c>
      <c r="F131" s="150">
        <v>967499424</v>
      </c>
      <c r="G131" s="150">
        <v>9674994</v>
      </c>
    </row>
    <row r="132" spans="1:7" ht="15.75" thickBot="1" x14ac:dyDescent="0.3">
      <c r="A132" s="148" t="s">
        <v>110</v>
      </c>
      <c r="B132" s="149" t="s">
        <v>111</v>
      </c>
      <c r="C132" s="155" t="s">
        <v>2979</v>
      </c>
      <c r="D132" s="149" t="s">
        <v>47</v>
      </c>
      <c r="E132" s="150">
        <v>46318140</v>
      </c>
      <c r="F132" s="150">
        <v>5144002351</v>
      </c>
      <c r="G132" s="150">
        <v>51440024</v>
      </c>
    </row>
    <row r="133" spans="1:7" ht="15.75" thickBot="1" x14ac:dyDescent="0.3">
      <c r="A133" s="148" t="s">
        <v>880</v>
      </c>
      <c r="B133" s="149" t="s">
        <v>881</v>
      </c>
      <c r="C133" s="155" t="s">
        <v>881</v>
      </c>
      <c r="D133" s="149" t="s">
        <v>77</v>
      </c>
      <c r="E133" s="150">
        <v>2460381</v>
      </c>
      <c r="F133" s="150">
        <v>249451515</v>
      </c>
      <c r="G133" s="150">
        <v>2494515</v>
      </c>
    </row>
    <row r="134" spans="1:7" ht="15.75" thickBot="1" x14ac:dyDescent="0.3">
      <c r="A134" s="148" t="s">
        <v>1163</v>
      </c>
      <c r="B134" s="149" t="s">
        <v>1164</v>
      </c>
      <c r="C134" s="155" t="s">
        <v>2743</v>
      </c>
      <c r="D134" s="149" t="s">
        <v>54</v>
      </c>
      <c r="E134" s="150">
        <v>4786606</v>
      </c>
      <c r="F134" s="150">
        <v>495749528</v>
      </c>
      <c r="G134" s="150">
        <v>4957495</v>
      </c>
    </row>
    <row r="135" spans="1:7" ht="15.75" thickBot="1" x14ac:dyDescent="0.3">
      <c r="A135" s="148" t="s">
        <v>1532</v>
      </c>
      <c r="B135" s="149" t="s">
        <v>1533</v>
      </c>
      <c r="C135" s="155" t="s">
        <v>2671</v>
      </c>
      <c r="D135" s="149" t="s">
        <v>54</v>
      </c>
      <c r="E135" s="150">
        <v>275551770</v>
      </c>
      <c r="F135" s="150">
        <v>29521810802</v>
      </c>
      <c r="G135" s="150">
        <v>295218108</v>
      </c>
    </row>
    <row r="136" spans="1:7" ht="15.75" thickBot="1" x14ac:dyDescent="0.3">
      <c r="A136" s="148" t="s">
        <v>1737</v>
      </c>
      <c r="B136" s="149" t="s">
        <v>1738</v>
      </c>
      <c r="C136" s="155" t="s">
        <v>2712</v>
      </c>
      <c r="D136" s="149" t="s">
        <v>77</v>
      </c>
      <c r="E136" s="150">
        <v>68000000</v>
      </c>
      <c r="F136" s="150">
        <v>8305289299</v>
      </c>
      <c r="G136" s="150">
        <v>83052893</v>
      </c>
    </row>
    <row r="137" spans="1:7" ht="15.75" thickBot="1" x14ac:dyDescent="0.3">
      <c r="A137" s="148" t="s">
        <v>113</v>
      </c>
      <c r="B137" s="149" t="s">
        <v>114</v>
      </c>
      <c r="C137" s="155" t="s">
        <v>2841</v>
      </c>
      <c r="D137" s="149" t="s">
        <v>42</v>
      </c>
      <c r="E137" s="150">
        <v>980000</v>
      </c>
      <c r="F137" s="150">
        <v>99236705</v>
      </c>
      <c r="G137" s="150">
        <v>992367</v>
      </c>
    </row>
    <row r="138" spans="1:7" ht="15.75" thickBot="1" x14ac:dyDescent="0.3">
      <c r="A138" s="148" t="s">
        <v>733</v>
      </c>
      <c r="B138" s="149" t="s">
        <v>734</v>
      </c>
      <c r="C138" s="155" t="s">
        <v>2801</v>
      </c>
      <c r="D138" s="149" t="s">
        <v>64</v>
      </c>
      <c r="E138" s="150">
        <v>6974803</v>
      </c>
      <c r="F138" s="150">
        <v>724081051</v>
      </c>
      <c r="G138" s="150">
        <v>7240811</v>
      </c>
    </row>
    <row r="139" spans="1:7" ht="15.75" thickBot="1" x14ac:dyDescent="0.3">
      <c r="A139" s="148" t="s">
        <v>1832</v>
      </c>
      <c r="B139" s="149" t="s">
        <v>1833</v>
      </c>
      <c r="C139" s="155" t="s">
        <v>2662</v>
      </c>
      <c r="D139" s="149" t="s">
        <v>87</v>
      </c>
      <c r="E139" s="150">
        <v>142000000</v>
      </c>
      <c r="F139" s="150">
        <v>21090242258</v>
      </c>
      <c r="G139" s="150">
        <v>210902423</v>
      </c>
    </row>
    <row r="140" spans="1:7" ht="15.75" thickBot="1" x14ac:dyDescent="0.3">
      <c r="A140" s="40" t="s">
        <v>877</v>
      </c>
      <c r="B140" s="157" t="s">
        <v>3044</v>
      </c>
      <c r="C140" s="155" t="s">
        <v>2974</v>
      </c>
      <c r="D140" s="157" t="s">
        <v>57</v>
      </c>
      <c r="E140" s="9">
        <v>7500000</v>
      </c>
      <c r="F140" s="9">
        <v>7541995100</v>
      </c>
      <c r="G140" s="9">
        <v>75419951</v>
      </c>
    </row>
    <row r="141" spans="1:7" ht="15.75" thickBot="1" x14ac:dyDescent="0.3">
      <c r="A141" s="40" t="s">
        <v>1906</v>
      </c>
      <c r="B141" s="157" t="s">
        <v>1907</v>
      </c>
      <c r="C141" s="155" t="s">
        <v>3008</v>
      </c>
      <c r="D141" s="157" t="s">
        <v>87</v>
      </c>
      <c r="E141" s="9">
        <v>165905001</v>
      </c>
      <c r="F141" s="9">
        <v>20639016698</v>
      </c>
      <c r="G141" s="9">
        <v>206390167</v>
      </c>
    </row>
    <row r="142" spans="1:7" ht="15.75" thickBot="1" x14ac:dyDescent="0.3">
      <c r="A142" s="151" t="s">
        <v>1186</v>
      </c>
      <c r="B142" s="152" t="s">
        <v>1187</v>
      </c>
      <c r="C142" s="155" t="s">
        <v>2730</v>
      </c>
      <c r="D142" s="152" t="s">
        <v>47</v>
      </c>
      <c r="E142" s="153">
        <v>11000000</v>
      </c>
      <c r="F142" s="153">
        <v>947065027</v>
      </c>
      <c r="G142" s="153">
        <v>9470650</v>
      </c>
    </row>
    <row r="143" spans="1:7" ht="15.75" thickBot="1" x14ac:dyDescent="0.3">
      <c r="A143" s="148" t="s">
        <v>1596</v>
      </c>
      <c r="B143" s="149" t="s">
        <v>1597</v>
      </c>
      <c r="C143" s="155" t="s">
        <v>2703</v>
      </c>
      <c r="D143" s="149" t="s">
        <v>57</v>
      </c>
      <c r="E143" s="150">
        <v>24470000</v>
      </c>
      <c r="F143" s="150">
        <v>2577385622</v>
      </c>
      <c r="G143" s="150">
        <v>25773856</v>
      </c>
    </row>
    <row r="144" spans="1:7" ht="15.75" thickBot="1" x14ac:dyDescent="0.3">
      <c r="A144" s="148" t="s">
        <v>1806</v>
      </c>
      <c r="B144" s="149" t="s">
        <v>1807</v>
      </c>
      <c r="C144" s="155" t="s">
        <v>2684</v>
      </c>
      <c r="D144" s="149" t="s">
        <v>47</v>
      </c>
      <c r="E144" s="150">
        <v>22000000</v>
      </c>
      <c r="F144" s="150">
        <v>2932331779</v>
      </c>
      <c r="G144" s="150">
        <v>29323318</v>
      </c>
    </row>
    <row r="145" spans="1:7" ht="15.75" thickBot="1" x14ac:dyDescent="0.3">
      <c r="A145" s="148" t="s">
        <v>117</v>
      </c>
      <c r="B145" s="149" t="s">
        <v>118</v>
      </c>
      <c r="C145" s="155" t="s">
        <v>2868</v>
      </c>
      <c r="D145" s="149" t="s">
        <v>64</v>
      </c>
      <c r="E145" s="150">
        <v>1900000</v>
      </c>
      <c r="F145" s="150">
        <v>194674255</v>
      </c>
      <c r="G145" s="150">
        <v>1946743</v>
      </c>
    </row>
    <row r="146" spans="1:7" ht="15.75" thickBot="1" x14ac:dyDescent="0.3">
      <c r="A146" s="148" t="s">
        <v>2230</v>
      </c>
      <c r="B146" s="149" t="s">
        <v>2231</v>
      </c>
      <c r="C146" s="155" t="s">
        <v>2231</v>
      </c>
      <c r="D146" s="149" t="s">
        <v>77</v>
      </c>
      <c r="E146" s="150">
        <v>5000000</v>
      </c>
      <c r="F146" s="150">
        <v>656502129</v>
      </c>
      <c r="G146" s="150">
        <v>6565021</v>
      </c>
    </row>
    <row r="147" spans="1:7" ht="15.75" thickBot="1" x14ac:dyDescent="0.3">
      <c r="A147" s="148" t="s">
        <v>860</v>
      </c>
      <c r="B147" s="149" t="s">
        <v>861</v>
      </c>
      <c r="C147" s="155" t="s">
        <v>2939</v>
      </c>
      <c r="D147" s="149" t="s">
        <v>51</v>
      </c>
      <c r="E147" s="150">
        <v>11898038</v>
      </c>
      <c r="F147" s="150">
        <v>2359412703</v>
      </c>
      <c r="G147" s="150">
        <v>23594127</v>
      </c>
    </row>
    <row r="148" spans="1:7" ht="15.75" thickBot="1" x14ac:dyDescent="0.3">
      <c r="A148" s="148" t="s">
        <v>119</v>
      </c>
      <c r="B148" s="149" t="s">
        <v>120</v>
      </c>
      <c r="C148" s="155" t="s">
        <v>2768</v>
      </c>
      <c r="D148" s="149" t="s">
        <v>47</v>
      </c>
      <c r="E148" s="150">
        <v>3362163</v>
      </c>
      <c r="F148" s="150">
        <v>341127472</v>
      </c>
      <c r="G148" s="150">
        <v>3411275</v>
      </c>
    </row>
    <row r="149" spans="1:7" ht="15.75" thickBot="1" x14ac:dyDescent="0.3">
      <c r="A149" s="148" t="s">
        <v>858</v>
      </c>
      <c r="B149" s="149" t="s">
        <v>859</v>
      </c>
      <c r="C149" s="155" t="s">
        <v>859</v>
      </c>
      <c r="D149" s="149" t="s">
        <v>51</v>
      </c>
      <c r="E149" s="150">
        <v>8000000</v>
      </c>
      <c r="F149" s="150">
        <v>1017869806</v>
      </c>
      <c r="G149" s="150">
        <v>10178698</v>
      </c>
    </row>
    <row r="150" spans="1:7" ht="15.75" thickBot="1" x14ac:dyDescent="0.3">
      <c r="A150" s="148" t="s">
        <v>1554</v>
      </c>
      <c r="B150" s="149" t="s">
        <v>1555</v>
      </c>
      <c r="C150" s="155" t="s">
        <v>2703</v>
      </c>
      <c r="D150" s="149" t="s">
        <v>57</v>
      </c>
      <c r="E150" s="150">
        <v>1080000</v>
      </c>
      <c r="F150" s="150">
        <v>1607514658</v>
      </c>
      <c r="G150" s="150">
        <v>16075147</v>
      </c>
    </row>
    <row r="151" spans="1:7" ht="15.75" thickBot="1" x14ac:dyDescent="0.3">
      <c r="A151" s="151" t="s">
        <v>2181</v>
      </c>
      <c r="B151" s="152" t="s">
        <v>2182</v>
      </c>
      <c r="C151" s="155" t="s">
        <v>2983</v>
      </c>
      <c r="D151" s="152" t="s">
        <v>57</v>
      </c>
      <c r="E151" s="153">
        <v>37500000</v>
      </c>
      <c r="F151" s="153">
        <v>1854867254</v>
      </c>
      <c r="G151" s="153">
        <v>18548673</v>
      </c>
    </row>
    <row r="152" spans="1:7" ht="15.75" thickBot="1" x14ac:dyDescent="0.3">
      <c r="A152" s="148" t="s">
        <v>1960</v>
      </c>
      <c r="B152" s="149" t="s">
        <v>1961</v>
      </c>
      <c r="C152" s="155" t="s">
        <v>1961</v>
      </c>
      <c r="D152" s="149" t="s">
        <v>77</v>
      </c>
      <c r="E152" s="150">
        <v>8300000</v>
      </c>
      <c r="F152" s="150">
        <v>845519578</v>
      </c>
      <c r="G152" s="150">
        <v>8455196</v>
      </c>
    </row>
    <row r="153" spans="1:7" ht="15.75" thickBot="1" x14ac:dyDescent="0.3">
      <c r="A153" s="148" t="s">
        <v>1171</v>
      </c>
      <c r="B153" s="149" t="s">
        <v>1172</v>
      </c>
      <c r="C153" s="155" t="s">
        <v>2776</v>
      </c>
      <c r="D153" s="149" t="s">
        <v>77</v>
      </c>
      <c r="E153" s="150">
        <v>20832460</v>
      </c>
      <c r="F153" s="150">
        <v>2203271880</v>
      </c>
      <c r="G153" s="150">
        <v>22032719</v>
      </c>
    </row>
    <row r="154" spans="1:7" ht="15.75" thickBot="1" x14ac:dyDescent="0.3">
      <c r="A154" s="151" t="s">
        <v>2183</v>
      </c>
      <c r="B154" s="152" t="s">
        <v>2184</v>
      </c>
      <c r="C154" s="155" t="s">
        <v>2795</v>
      </c>
      <c r="D154" s="152" t="s">
        <v>47</v>
      </c>
      <c r="E154" s="153">
        <v>285000000</v>
      </c>
      <c r="F154" s="153">
        <v>24672274230</v>
      </c>
      <c r="G154" s="153">
        <v>246722742</v>
      </c>
    </row>
    <row r="155" spans="1:7" ht="15.75" thickBot="1" x14ac:dyDescent="0.3">
      <c r="A155" s="148" t="s">
        <v>121</v>
      </c>
      <c r="B155" s="149" t="s">
        <v>122</v>
      </c>
      <c r="C155" s="155" t="s">
        <v>122</v>
      </c>
      <c r="D155" s="149" t="s">
        <v>64</v>
      </c>
      <c r="E155" s="150">
        <v>5588593</v>
      </c>
      <c r="F155" s="150">
        <v>576534073</v>
      </c>
      <c r="G155" s="150">
        <v>5765341</v>
      </c>
    </row>
    <row r="156" spans="1:7" ht="15.75" thickBot="1" x14ac:dyDescent="0.3">
      <c r="A156" s="148" t="s">
        <v>2395</v>
      </c>
      <c r="B156" s="149" t="s">
        <v>2396</v>
      </c>
      <c r="C156" s="155" t="s">
        <v>2871</v>
      </c>
      <c r="D156" s="149" t="s">
        <v>42</v>
      </c>
      <c r="E156" s="150">
        <v>1500000</v>
      </c>
      <c r="F156" s="150">
        <v>517573812</v>
      </c>
      <c r="G156" s="150">
        <v>5175738</v>
      </c>
    </row>
    <row r="157" spans="1:7" ht="15.75" thickBot="1" x14ac:dyDescent="0.3">
      <c r="A157" s="148" t="s">
        <v>1313</v>
      </c>
      <c r="B157" s="149" t="s">
        <v>1314</v>
      </c>
      <c r="C157" s="155" t="s">
        <v>2785</v>
      </c>
      <c r="D157" s="149" t="s">
        <v>77</v>
      </c>
      <c r="E157" s="150">
        <v>13700000</v>
      </c>
      <c r="F157" s="150">
        <v>1403419129</v>
      </c>
      <c r="G157" s="150">
        <v>14034191</v>
      </c>
    </row>
    <row r="158" spans="1:7" ht="15.75" thickBot="1" x14ac:dyDescent="0.3">
      <c r="A158" s="148" t="s">
        <v>2185</v>
      </c>
      <c r="B158" s="149" t="s">
        <v>2186</v>
      </c>
      <c r="C158" s="155" t="s">
        <v>2186</v>
      </c>
      <c r="D158" s="149" t="s">
        <v>51</v>
      </c>
      <c r="E158" s="150">
        <v>10000000</v>
      </c>
      <c r="F158" s="150">
        <v>1354609106</v>
      </c>
      <c r="G158" s="150">
        <v>13546091</v>
      </c>
    </row>
    <row r="159" spans="1:7" ht="15.75" thickBot="1" x14ac:dyDescent="0.3">
      <c r="A159" s="148" t="s">
        <v>2259</v>
      </c>
      <c r="B159" s="149" t="s">
        <v>2260</v>
      </c>
      <c r="C159" s="155" t="s">
        <v>2751</v>
      </c>
      <c r="D159" s="149" t="s">
        <v>42</v>
      </c>
      <c r="E159" s="150">
        <v>245154</v>
      </c>
      <c r="F159" s="150">
        <v>117936029</v>
      </c>
      <c r="G159" s="150">
        <v>1179360</v>
      </c>
    </row>
    <row r="160" spans="1:7" ht="15.75" thickBot="1" x14ac:dyDescent="0.3">
      <c r="A160" s="148" t="s">
        <v>1175</v>
      </c>
      <c r="B160" s="149" t="s">
        <v>1176</v>
      </c>
      <c r="C160" s="155" t="s">
        <v>2751</v>
      </c>
      <c r="D160" s="149" t="s">
        <v>42</v>
      </c>
      <c r="E160" s="150">
        <v>2000303</v>
      </c>
      <c r="F160" s="150">
        <v>202616802</v>
      </c>
      <c r="G160" s="150">
        <v>2026168</v>
      </c>
    </row>
    <row r="161" spans="1:7" ht="15.75" thickBot="1" x14ac:dyDescent="0.3">
      <c r="A161" s="148" t="s">
        <v>2102</v>
      </c>
      <c r="B161" s="149" t="s">
        <v>2103</v>
      </c>
      <c r="C161" s="155" t="s">
        <v>2869</v>
      </c>
      <c r="D161" s="149" t="s">
        <v>77</v>
      </c>
      <c r="E161" s="150">
        <v>2300000</v>
      </c>
      <c r="F161" s="150">
        <v>255462801</v>
      </c>
      <c r="G161" s="150">
        <v>2554628</v>
      </c>
    </row>
    <row r="162" spans="1:7" ht="15.75" thickBot="1" x14ac:dyDescent="0.3">
      <c r="A162" s="148" t="s">
        <v>1804</v>
      </c>
      <c r="B162" s="149" t="s">
        <v>1805</v>
      </c>
      <c r="C162" s="155" t="s">
        <v>1805</v>
      </c>
      <c r="D162" s="149" t="s">
        <v>57</v>
      </c>
      <c r="E162" s="150">
        <v>327111</v>
      </c>
      <c r="F162" s="150">
        <v>10567951349</v>
      </c>
      <c r="G162" s="150">
        <v>105679513</v>
      </c>
    </row>
    <row r="163" spans="1:7" ht="15.75" thickBot="1" x14ac:dyDescent="0.3">
      <c r="A163" s="148" t="s">
        <v>1177</v>
      </c>
      <c r="B163" s="149" t="s">
        <v>1178</v>
      </c>
      <c r="C163" s="155" t="s">
        <v>2711</v>
      </c>
      <c r="D163" s="149" t="s">
        <v>57</v>
      </c>
      <c r="E163" s="150">
        <v>57410828</v>
      </c>
      <c r="F163" s="150">
        <v>7582978653</v>
      </c>
      <c r="G163" s="150">
        <v>75829787</v>
      </c>
    </row>
    <row r="164" spans="1:7" ht="15.75" thickBot="1" x14ac:dyDescent="0.3">
      <c r="A164" s="148" t="s">
        <v>1878</v>
      </c>
      <c r="B164" s="149" t="s">
        <v>1879</v>
      </c>
      <c r="C164" s="155" t="s">
        <v>2793</v>
      </c>
      <c r="D164" s="149" t="s">
        <v>47</v>
      </c>
      <c r="E164" s="150">
        <v>19898361</v>
      </c>
      <c r="F164" s="150">
        <v>2609224890</v>
      </c>
      <c r="G164" s="150">
        <v>26092249</v>
      </c>
    </row>
    <row r="165" spans="1:7" ht="15.75" thickBot="1" x14ac:dyDescent="0.3">
      <c r="A165" s="148" t="s">
        <v>1180</v>
      </c>
      <c r="B165" s="149" t="s">
        <v>1181</v>
      </c>
      <c r="C165" s="155" t="s">
        <v>2653</v>
      </c>
      <c r="D165" s="149" t="s">
        <v>57</v>
      </c>
      <c r="E165" s="150">
        <v>1710000000</v>
      </c>
      <c r="F165" s="150">
        <v>210181738768</v>
      </c>
      <c r="G165" s="150">
        <v>2101817388</v>
      </c>
    </row>
    <row r="166" spans="1:7" ht="15.75" thickBot="1" x14ac:dyDescent="0.3">
      <c r="A166" s="148" t="s">
        <v>1182</v>
      </c>
      <c r="B166" s="149" t="s">
        <v>1183</v>
      </c>
      <c r="C166" s="155" t="s">
        <v>2653</v>
      </c>
      <c r="D166" s="149" t="s">
        <v>57</v>
      </c>
      <c r="E166" s="150">
        <v>720000000</v>
      </c>
      <c r="F166" s="150">
        <v>83333407669</v>
      </c>
      <c r="G166" s="150">
        <v>833334077</v>
      </c>
    </row>
    <row r="167" spans="1:7" ht="15.75" thickBot="1" x14ac:dyDescent="0.3">
      <c r="A167" s="40" t="s">
        <v>123</v>
      </c>
      <c r="B167" s="157" t="s">
        <v>124</v>
      </c>
      <c r="C167" s="155" t="s">
        <v>2771</v>
      </c>
      <c r="D167" s="157" t="s">
        <v>77</v>
      </c>
      <c r="E167" s="9">
        <v>15031921</v>
      </c>
      <c r="F167" s="9">
        <v>1569029007</v>
      </c>
      <c r="G167" s="9">
        <v>15690290</v>
      </c>
    </row>
    <row r="168" spans="1:7" ht="15.75" thickBot="1" x14ac:dyDescent="0.3">
      <c r="A168" s="148" t="s">
        <v>2465</v>
      </c>
      <c r="B168" s="149" t="s">
        <v>2466</v>
      </c>
      <c r="C168" s="155" t="s">
        <v>2694</v>
      </c>
      <c r="D168" s="149" t="s">
        <v>77</v>
      </c>
      <c r="E168" s="150">
        <v>5644192</v>
      </c>
      <c r="F168" s="150">
        <v>2160142365</v>
      </c>
      <c r="G168" s="150">
        <v>21601424</v>
      </c>
    </row>
    <row r="169" spans="1:7" ht="15.75" thickBot="1" x14ac:dyDescent="0.3">
      <c r="A169" s="40" t="s">
        <v>125</v>
      </c>
      <c r="B169" s="157" t="s">
        <v>126</v>
      </c>
      <c r="C169" s="155" t="s">
        <v>2771</v>
      </c>
      <c r="D169" s="157" t="s">
        <v>77</v>
      </c>
      <c r="E169" s="9">
        <v>1453321</v>
      </c>
      <c r="F169" s="9">
        <v>153454289</v>
      </c>
      <c r="G169" s="9">
        <v>1534543</v>
      </c>
    </row>
    <row r="170" spans="1:7" ht="15.75" thickBot="1" x14ac:dyDescent="0.3">
      <c r="A170" s="148" t="s">
        <v>735</v>
      </c>
      <c r="B170" s="149" t="s">
        <v>736</v>
      </c>
      <c r="C170" s="155" t="s">
        <v>736</v>
      </c>
      <c r="D170" s="149" t="s">
        <v>77</v>
      </c>
      <c r="E170" s="150">
        <v>48872000</v>
      </c>
      <c r="F170" s="150">
        <v>5475648626</v>
      </c>
      <c r="G170" s="150">
        <v>54756486</v>
      </c>
    </row>
    <row r="171" spans="1:7" ht="15.75" thickBot="1" x14ac:dyDescent="0.3">
      <c r="A171" s="148" t="s">
        <v>2179</v>
      </c>
      <c r="B171" s="149" t="s">
        <v>2180</v>
      </c>
      <c r="C171" s="155" t="s">
        <v>2901</v>
      </c>
      <c r="D171" s="149" t="s">
        <v>87</v>
      </c>
      <c r="E171" s="150">
        <v>50000000</v>
      </c>
      <c r="F171" s="150">
        <v>46673275644</v>
      </c>
      <c r="G171" s="150">
        <v>466732756</v>
      </c>
    </row>
    <row r="172" spans="1:7" ht="15.75" thickBot="1" x14ac:dyDescent="0.3">
      <c r="A172" s="148" t="s">
        <v>127</v>
      </c>
      <c r="B172" s="149" t="s">
        <v>128</v>
      </c>
      <c r="C172" s="155" t="s">
        <v>2667</v>
      </c>
      <c r="D172" s="149" t="s">
        <v>51</v>
      </c>
      <c r="E172" s="150">
        <v>2467708</v>
      </c>
      <c r="F172" s="150">
        <v>345755025</v>
      </c>
      <c r="G172" s="150">
        <v>3457550</v>
      </c>
    </row>
    <row r="173" spans="1:7" ht="15.75" thickBot="1" x14ac:dyDescent="0.3">
      <c r="A173" s="148" t="s">
        <v>129</v>
      </c>
      <c r="B173" s="149" t="s">
        <v>130</v>
      </c>
      <c r="C173" s="155" t="s">
        <v>2810</v>
      </c>
      <c r="D173" s="149" t="s">
        <v>51</v>
      </c>
      <c r="E173" s="150">
        <v>5000000</v>
      </c>
      <c r="F173" s="150">
        <v>1112061955</v>
      </c>
      <c r="G173" s="150">
        <v>11120620</v>
      </c>
    </row>
    <row r="174" spans="1:7" ht="15.75" thickBot="1" x14ac:dyDescent="0.3">
      <c r="A174" s="148" t="s">
        <v>884</v>
      </c>
      <c r="B174" s="149" t="s">
        <v>885</v>
      </c>
      <c r="C174" s="155" t="s">
        <v>2820</v>
      </c>
      <c r="D174" s="149" t="s">
        <v>347</v>
      </c>
      <c r="E174" s="150">
        <v>1532000</v>
      </c>
      <c r="F174" s="150">
        <v>153280032</v>
      </c>
      <c r="G174" s="150">
        <v>1532800</v>
      </c>
    </row>
    <row r="175" spans="1:7" ht="15.75" thickBot="1" x14ac:dyDescent="0.3">
      <c r="A175" s="151" t="s">
        <v>131</v>
      </c>
      <c r="B175" s="152" t="s">
        <v>132</v>
      </c>
      <c r="C175" s="155" t="s">
        <v>2771</v>
      </c>
      <c r="D175" s="152" t="s">
        <v>77</v>
      </c>
      <c r="E175" s="153">
        <v>7598295</v>
      </c>
      <c r="F175" s="153">
        <v>712140152</v>
      </c>
      <c r="G175" s="153">
        <v>7121402</v>
      </c>
    </row>
    <row r="176" spans="1:7" ht="15.75" thickBot="1" x14ac:dyDescent="0.3">
      <c r="A176" s="148" t="s">
        <v>1029</v>
      </c>
      <c r="B176" s="149" t="s">
        <v>1030</v>
      </c>
      <c r="C176" s="155" t="s">
        <v>2702</v>
      </c>
      <c r="D176" s="149" t="s">
        <v>57</v>
      </c>
      <c r="E176" s="150">
        <v>12121174</v>
      </c>
      <c r="F176" s="150">
        <v>1217737512</v>
      </c>
      <c r="G176" s="150">
        <v>12177375</v>
      </c>
    </row>
    <row r="177" spans="1:7" ht="15.75" thickBot="1" x14ac:dyDescent="0.3">
      <c r="A177" s="148" t="s">
        <v>133</v>
      </c>
      <c r="B177" s="149" t="s">
        <v>134</v>
      </c>
      <c r="C177" s="155" t="s">
        <v>2961</v>
      </c>
      <c r="D177" s="149" t="s">
        <v>87</v>
      </c>
      <c r="E177" s="150">
        <v>4375381</v>
      </c>
      <c r="F177" s="150">
        <v>592186058</v>
      </c>
      <c r="G177" s="150">
        <v>5921861</v>
      </c>
    </row>
    <row r="178" spans="1:7" ht="15.75" thickBot="1" x14ac:dyDescent="0.3">
      <c r="A178" s="148" t="s">
        <v>1315</v>
      </c>
      <c r="B178" s="149" t="s">
        <v>1316</v>
      </c>
      <c r="C178" s="155" t="s">
        <v>2770</v>
      </c>
      <c r="D178" s="149" t="s">
        <v>47</v>
      </c>
      <c r="E178" s="150">
        <v>1395026</v>
      </c>
      <c r="F178" s="150">
        <v>148547417</v>
      </c>
      <c r="G178" s="150">
        <v>1485474</v>
      </c>
    </row>
    <row r="179" spans="1:7" ht="15.75" thickBot="1" x14ac:dyDescent="0.3">
      <c r="A179" s="148" t="s">
        <v>1512</v>
      </c>
      <c r="B179" s="149" t="s">
        <v>1513</v>
      </c>
      <c r="C179" s="155" t="s">
        <v>2721</v>
      </c>
      <c r="D179" s="149" t="s">
        <v>64</v>
      </c>
      <c r="E179" s="150">
        <v>4000000</v>
      </c>
      <c r="F179" s="150">
        <v>665526823</v>
      </c>
      <c r="G179" s="150">
        <v>6655268</v>
      </c>
    </row>
    <row r="180" spans="1:7" ht="15.75" thickBot="1" x14ac:dyDescent="0.3">
      <c r="A180" s="148" t="s">
        <v>2383</v>
      </c>
      <c r="B180" s="149" t="s">
        <v>2384</v>
      </c>
      <c r="C180" s="155" t="s">
        <v>2384</v>
      </c>
      <c r="D180" s="149" t="s">
        <v>57</v>
      </c>
      <c r="E180" s="150">
        <v>29000000</v>
      </c>
      <c r="F180" s="150">
        <v>4483254410</v>
      </c>
      <c r="G180" s="150">
        <v>44832544</v>
      </c>
    </row>
    <row r="181" spans="1:7" ht="15.75" thickBot="1" x14ac:dyDescent="0.3">
      <c r="A181" s="148" t="s">
        <v>1378</v>
      </c>
      <c r="B181" s="149" t="s">
        <v>1379</v>
      </c>
      <c r="C181" s="155" t="s">
        <v>2803</v>
      </c>
      <c r="D181" s="149" t="s">
        <v>51</v>
      </c>
      <c r="E181" s="150">
        <v>79858826</v>
      </c>
      <c r="F181" s="150">
        <v>8308396926</v>
      </c>
      <c r="G181" s="150">
        <v>83083969</v>
      </c>
    </row>
    <row r="182" spans="1:7" ht="15.75" thickBot="1" x14ac:dyDescent="0.3">
      <c r="A182" s="151" t="s">
        <v>2329</v>
      </c>
      <c r="B182" s="152" t="s">
        <v>2330</v>
      </c>
      <c r="C182" s="155" t="s">
        <v>2727</v>
      </c>
      <c r="D182" s="152" t="s">
        <v>57</v>
      </c>
      <c r="E182" s="153">
        <v>5000000</v>
      </c>
      <c r="F182" s="153">
        <v>456526518</v>
      </c>
      <c r="G182" s="153">
        <v>4565265</v>
      </c>
    </row>
    <row r="183" spans="1:7" ht="15.75" thickBot="1" x14ac:dyDescent="0.3">
      <c r="A183" s="148" t="s">
        <v>1169</v>
      </c>
      <c r="B183" s="149" t="s">
        <v>1170</v>
      </c>
      <c r="C183" s="155" t="s">
        <v>2743</v>
      </c>
      <c r="D183" s="149" t="s">
        <v>54</v>
      </c>
      <c r="E183" s="150">
        <v>11966434</v>
      </c>
      <c r="F183" s="150">
        <v>1220373348</v>
      </c>
      <c r="G183" s="150">
        <v>12203733</v>
      </c>
    </row>
    <row r="184" spans="1:7" ht="15.75" thickBot="1" x14ac:dyDescent="0.3">
      <c r="A184" s="148" t="s">
        <v>1868</v>
      </c>
      <c r="B184" s="149" t="s">
        <v>1869</v>
      </c>
      <c r="C184" s="155" t="s">
        <v>2654</v>
      </c>
      <c r="D184" s="149" t="s">
        <v>77</v>
      </c>
      <c r="E184" s="150">
        <v>1244732</v>
      </c>
      <c r="F184" s="150">
        <v>134376917</v>
      </c>
      <c r="G184" s="150">
        <v>1343769</v>
      </c>
    </row>
    <row r="185" spans="1:7" ht="15.75" thickBot="1" x14ac:dyDescent="0.3">
      <c r="A185" s="148" t="s">
        <v>138</v>
      </c>
      <c r="B185" s="149" t="s">
        <v>139</v>
      </c>
      <c r="C185" s="155" t="s">
        <v>2879</v>
      </c>
      <c r="D185" s="149" t="s">
        <v>54</v>
      </c>
      <c r="E185" s="150">
        <v>14700000</v>
      </c>
      <c r="F185" s="150">
        <v>2402190513</v>
      </c>
      <c r="G185" s="150">
        <v>24021905</v>
      </c>
    </row>
    <row r="186" spans="1:7" ht="15.75" thickBot="1" x14ac:dyDescent="0.3">
      <c r="A186" s="148" t="s">
        <v>140</v>
      </c>
      <c r="B186" s="149" t="s">
        <v>141</v>
      </c>
      <c r="C186" s="155" t="s">
        <v>2819</v>
      </c>
      <c r="D186" s="149" t="s">
        <v>87</v>
      </c>
      <c r="E186" s="150">
        <v>33664589</v>
      </c>
      <c r="F186" s="150">
        <v>3503539560</v>
      </c>
      <c r="G186" s="150">
        <v>35035396</v>
      </c>
    </row>
    <row r="187" spans="1:7" ht="15.75" thickBot="1" x14ac:dyDescent="0.3">
      <c r="A187" s="148" t="s">
        <v>1708</v>
      </c>
      <c r="B187" s="149" t="s">
        <v>1709</v>
      </c>
      <c r="C187" s="155" t="s">
        <v>1709</v>
      </c>
      <c r="D187" s="149" t="s">
        <v>42</v>
      </c>
      <c r="E187" s="150">
        <v>41654373</v>
      </c>
      <c r="F187" s="150">
        <v>4283402154</v>
      </c>
      <c r="G187" s="150">
        <v>42834022</v>
      </c>
    </row>
    <row r="188" spans="1:7" ht="15.75" thickBot="1" x14ac:dyDescent="0.3">
      <c r="A188" s="148" t="s">
        <v>2250</v>
      </c>
      <c r="B188" s="149" t="s">
        <v>2251</v>
      </c>
      <c r="C188" s="155" t="s">
        <v>2939</v>
      </c>
      <c r="D188" s="149" t="s">
        <v>51</v>
      </c>
      <c r="E188" s="150">
        <v>892037</v>
      </c>
      <c r="F188" s="150">
        <v>179596335</v>
      </c>
      <c r="G188" s="150">
        <v>1795963</v>
      </c>
    </row>
    <row r="189" spans="1:7" ht="15.75" thickBot="1" x14ac:dyDescent="0.3">
      <c r="A189" s="148" t="s">
        <v>737</v>
      </c>
      <c r="B189" s="149" t="s">
        <v>738</v>
      </c>
      <c r="C189" s="155" t="s">
        <v>2775</v>
      </c>
      <c r="D189" s="149" t="s">
        <v>64</v>
      </c>
      <c r="E189" s="150">
        <v>7300966</v>
      </c>
      <c r="F189" s="150">
        <v>754914773</v>
      </c>
      <c r="G189" s="150">
        <v>7549148</v>
      </c>
    </row>
    <row r="190" spans="1:7" ht="15.75" thickBot="1" x14ac:dyDescent="0.3">
      <c r="A190" s="148" t="s">
        <v>1710</v>
      </c>
      <c r="B190" s="149" t="s">
        <v>1711</v>
      </c>
      <c r="C190" s="155" t="s">
        <v>2960</v>
      </c>
      <c r="D190" s="149" t="s">
        <v>77</v>
      </c>
      <c r="E190" s="150">
        <v>24540000</v>
      </c>
      <c r="F190" s="150">
        <v>6737089915</v>
      </c>
      <c r="G190" s="150">
        <v>67370899</v>
      </c>
    </row>
    <row r="191" spans="1:7" ht="15.75" thickBot="1" x14ac:dyDescent="0.3">
      <c r="A191" s="148" t="s">
        <v>2104</v>
      </c>
      <c r="B191" s="149" t="s">
        <v>2105</v>
      </c>
      <c r="C191" s="155" t="s">
        <v>2869</v>
      </c>
      <c r="D191" s="149" t="s">
        <v>77</v>
      </c>
      <c r="E191" s="150">
        <v>1700000</v>
      </c>
      <c r="F191" s="150">
        <v>186556715</v>
      </c>
      <c r="G191" s="150">
        <v>1865567</v>
      </c>
    </row>
    <row r="192" spans="1:7" ht="15.75" thickBot="1" x14ac:dyDescent="0.3">
      <c r="A192" s="148" t="s">
        <v>2012</v>
      </c>
      <c r="B192" s="149" t="s">
        <v>2013</v>
      </c>
      <c r="C192" s="155" t="s">
        <v>2723</v>
      </c>
      <c r="D192" s="149" t="s">
        <v>51</v>
      </c>
      <c r="E192" s="150">
        <v>9714769</v>
      </c>
      <c r="F192" s="150">
        <v>1002468702</v>
      </c>
      <c r="G192" s="150">
        <v>10024687</v>
      </c>
    </row>
    <row r="193" spans="1:7" ht="15.75" thickBot="1" x14ac:dyDescent="0.3">
      <c r="A193" s="148" t="s">
        <v>1486</v>
      </c>
      <c r="B193" s="149" t="s">
        <v>1487</v>
      </c>
      <c r="C193" s="155" t="s">
        <v>2715</v>
      </c>
      <c r="D193" s="149" t="s">
        <v>47</v>
      </c>
      <c r="E193" s="150">
        <v>18488204</v>
      </c>
      <c r="F193" s="150">
        <v>2244897707</v>
      </c>
      <c r="G193" s="150">
        <v>22448977</v>
      </c>
    </row>
    <row r="194" spans="1:7" ht="15.75" thickBot="1" x14ac:dyDescent="0.3">
      <c r="A194" s="148" t="s">
        <v>856</v>
      </c>
      <c r="B194" s="149" t="s">
        <v>857</v>
      </c>
      <c r="C194" s="155" t="s">
        <v>2778</v>
      </c>
      <c r="D194" s="149" t="s">
        <v>47</v>
      </c>
      <c r="E194" s="150">
        <v>48923772</v>
      </c>
      <c r="F194" s="150">
        <v>5034114512</v>
      </c>
      <c r="G194" s="150">
        <v>50341145</v>
      </c>
    </row>
    <row r="195" spans="1:7" ht="15.75" thickBot="1" x14ac:dyDescent="0.3">
      <c r="A195" s="148" t="s">
        <v>1031</v>
      </c>
      <c r="B195" s="149" t="s">
        <v>1032</v>
      </c>
      <c r="C195" s="155" t="s">
        <v>2818</v>
      </c>
      <c r="D195" s="149" t="s">
        <v>57</v>
      </c>
      <c r="E195" s="150">
        <v>1700000</v>
      </c>
      <c r="F195" s="150">
        <v>175335211</v>
      </c>
      <c r="G195" s="150">
        <v>1753352</v>
      </c>
    </row>
    <row r="196" spans="1:7" ht="15.75" thickBot="1" x14ac:dyDescent="0.3">
      <c r="A196" s="40" t="s">
        <v>1380</v>
      </c>
      <c r="B196" s="157" t="s">
        <v>1381</v>
      </c>
      <c r="C196" s="155" t="s">
        <v>2677</v>
      </c>
      <c r="D196" s="157" t="s">
        <v>87</v>
      </c>
      <c r="E196" s="9">
        <v>106000000</v>
      </c>
      <c r="F196" s="9">
        <v>13119347500</v>
      </c>
      <c r="G196" s="9">
        <v>131193475</v>
      </c>
    </row>
    <row r="197" spans="1:7" ht="15.75" thickBot="1" x14ac:dyDescent="0.3">
      <c r="A197" s="148" t="s">
        <v>1327</v>
      </c>
      <c r="B197" s="149" t="s">
        <v>1328</v>
      </c>
      <c r="C197" s="155" t="s">
        <v>2733</v>
      </c>
      <c r="D197" s="149" t="s">
        <v>347</v>
      </c>
      <c r="E197" s="150">
        <v>1552483</v>
      </c>
      <c r="F197" s="150">
        <v>169774910</v>
      </c>
      <c r="G197" s="150">
        <v>1697749</v>
      </c>
    </row>
    <row r="198" spans="1:7" ht="15.75" thickBot="1" x14ac:dyDescent="0.3">
      <c r="A198" s="148" t="s">
        <v>147</v>
      </c>
      <c r="B198" s="149" t="s">
        <v>148</v>
      </c>
      <c r="C198" s="155" t="s">
        <v>148</v>
      </c>
      <c r="D198" s="149" t="s">
        <v>77</v>
      </c>
      <c r="E198" s="150">
        <v>179616000</v>
      </c>
      <c r="F198" s="150">
        <v>18301049080</v>
      </c>
      <c r="G198" s="150">
        <v>183010491</v>
      </c>
    </row>
    <row r="199" spans="1:7" ht="15.75" thickBot="1" x14ac:dyDescent="0.3">
      <c r="A199" s="148" t="s">
        <v>739</v>
      </c>
      <c r="B199" s="149" t="s">
        <v>740</v>
      </c>
      <c r="C199" s="155" t="s">
        <v>2782</v>
      </c>
      <c r="D199" s="149" t="s">
        <v>64</v>
      </c>
      <c r="E199" s="150">
        <v>605646</v>
      </c>
      <c r="F199" s="150">
        <v>37516834</v>
      </c>
      <c r="G199" s="150">
        <v>375168</v>
      </c>
    </row>
    <row r="200" spans="1:7" ht="15.75" thickBot="1" x14ac:dyDescent="0.3">
      <c r="A200" s="148" t="s">
        <v>149</v>
      </c>
      <c r="B200" s="149" t="s">
        <v>150</v>
      </c>
      <c r="C200" s="155" t="s">
        <v>2782</v>
      </c>
      <c r="D200" s="149" t="s">
        <v>64</v>
      </c>
      <c r="E200" s="150">
        <v>868038</v>
      </c>
      <c r="F200" s="150">
        <v>56883054</v>
      </c>
      <c r="G200" s="150">
        <v>568831</v>
      </c>
    </row>
    <row r="201" spans="1:7" ht="15.75" thickBot="1" x14ac:dyDescent="0.3">
      <c r="A201" s="148" t="s">
        <v>1311</v>
      </c>
      <c r="B201" s="149" t="s">
        <v>1312</v>
      </c>
      <c r="C201" s="155" t="s">
        <v>1312</v>
      </c>
      <c r="D201" s="149" t="s">
        <v>77</v>
      </c>
      <c r="E201" s="150">
        <v>14000000</v>
      </c>
      <c r="F201" s="150">
        <v>1555357673</v>
      </c>
      <c r="G201" s="150">
        <v>15553577</v>
      </c>
    </row>
    <row r="202" spans="1:7" ht="15.75" thickBot="1" x14ac:dyDescent="0.3">
      <c r="A202" s="148" t="s">
        <v>2424</v>
      </c>
      <c r="B202" s="149" t="s">
        <v>2425</v>
      </c>
      <c r="C202" s="155" t="s">
        <v>2679</v>
      </c>
      <c r="D202" s="149" t="s">
        <v>47</v>
      </c>
      <c r="E202" s="150">
        <v>11063545</v>
      </c>
      <c r="F202" s="150">
        <v>1176922912</v>
      </c>
      <c r="G202" s="150">
        <v>11769229</v>
      </c>
    </row>
    <row r="203" spans="1:7" ht="15.75" thickBot="1" x14ac:dyDescent="0.3">
      <c r="A203" s="148" t="s">
        <v>1011</v>
      </c>
      <c r="B203" s="149" t="s">
        <v>1012</v>
      </c>
      <c r="C203" s="155" t="s">
        <v>1012</v>
      </c>
      <c r="D203" s="149" t="s">
        <v>77</v>
      </c>
      <c r="E203" s="150">
        <v>12024154</v>
      </c>
      <c r="F203" s="150">
        <v>1451328707</v>
      </c>
      <c r="G203" s="150">
        <v>14513287</v>
      </c>
    </row>
    <row r="204" spans="1:7" ht="15.75" thickBot="1" x14ac:dyDescent="0.3">
      <c r="A204" s="148" t="s">
        <v>1091</v>
      </c>
      <c r="B204" s="149" t="s">
        <v>1092</v>
      </c>
      <c r="C204" s="155" t="s">
        <v>2654</v>
      </c>
      <c r="D204" s="149" t="s">
        <v>77</v>
      </c>
      <c r="E204" s="150">
        <v>12586581</v>
      </c>
      <c r="F204" s="150">
        <v>1333895492</v>
      </c>
      <c r="G204" s="150">
        <v>13338955</v>
      </c>
    </row>
    <row r="205" spans="1:7" ht="15.75" thickBot="1" x14ac:dyDescent="0.3">
      <c r="A205" s="148" t="s">
        <v>1077</v>
      </c>
      <c r="B205" s="149" t="s">
        <v>1078</v>
      </c>
      <c r="C205" s="155" t="s">
        <v>2870</v>
      </c>
      <c r="D205" s="149" t="s">
        <v>42</v>
      </c>
      <c r="E205" s="150">
        <v>34311078</v>
      </c>
      <c r="F205" s="150">
        <v>3543017620</v>
      </c>
      <c r="G205" s="150">
        <v>35430176</v>
      </c>
    </row>
    <row r="206" spans="1:7" ht="15.75" thickBot="1" x14ac:dyDescent="0.3">
      <c r="A206" s="151" t="s">
        <v>151</v>
      </c>
      <c r="B206" s="152" t="s">
        <v>152</v>
      </c>
      <c r="C206" s="155" t="s">
        <v>2771</v>
      </c>
      <c r="D206" s="152" t="s">
        <v>77</v>
      </c>
      <c r="E206" s="153">
        <v>11967472</v>
      </c>
      <c r="F206" s="153">
        <v>1017478203</v>
      </c>
      <c r="G206" s="153">
        <v>10174782</v>
      </c>
    </row>
    <row r="207" spans="1:7" ht="15.75" thickBot="1" x14ac:dyDescent="0.3">
      <c r="A207" s="148" t="s">
        <v>1093</v>
      </c>
      <c r="B207" s="149" t="s">
        <v>1094</v>
      </c>
      <c r="C207" s="155" t="s">
        <v>2785</v>
      </c>
      <c r="D207" s="149" t="s">
        <v>77</v>
      </c>
      <c r="E207" s="150">
        <v>6800000</v>
      </c>
      <c r="F207" s="150">
        <v>725340325</v>
      </c>
      <c r="G207" s="150">
        <v>7253403</v>
      </c>
    </row>
    <row r="208" spans="1:7" ht="15.75" thickBot="1" x14ac:dyDescent="0.3">
      <c r="A208" s="148" t="s">
        <v>1477</v>
      </c>
      <c r="B208" s="149" t="s">
        <v>1478</v>
      </c>
      <c r="C208" s="155" t="s">
        <v>1478</v>
      </c>
      <c r="D208" s="149" t="s">
        <v>47</v>
      </c>
      <c r="E208" s="150">
        <v>4787143</v>
      </c>
      <c r="F208" s="150">
        <v>2274719484</v>
      </c>
      <c r="G208" s="150">
        <v>22747195</v>
      </c>
    </row>
    <row r="209" spans="1:7" ht="15.75" thickBot="1" x14ac:dyDescent="0.3">
      <c r="A209" s="148" t="s">
        <v>1929</v>
      </c>
      <c r="B209" s="149" t="s">
        <v>3045</v>
      </c>
      <c r="C209" s="155" t="s">
        <v>2769</v>
      </c>
      <c r="D209" s="149" t="s">
        <v>57</v>
      </c>
      <c r="E209" s="150">
        <v>11724734</v>
      </c>
      <c r="F209" s="150">
        <v>3254801482</v>
      </c>
      <c r="G209" s="150">
        <v>32548015</v>
      </c>
    </row>
    <row r="210" spans="1:7" ht="15.75" thickBot="1" x14ac:dyDescent="0.3">
      <c r="A210" s="151" t="s">
        <v>153</v>
      </c>
      <c r="B210" s="152" t="s">
        <v>154</v>
      </c>
      <c r="C210" s="155" t="s">
        <v>2861</v>
      </c>
      <c r="D210" s="152" t="s">
        <v>77</v>
      </c>
      <c r="E210" s="153">
        <v>2513000</v>
      </c>
      <c r="F210" s="153">
        <v>240789708</v>
      </c>
      <c r="G210" s="153">
        <v>2407897</v>
      </c>
    </row>
    <row r="211" spans="1:7" ht="15.75" thickBot="1" x14ac:dyDescent="0.3">
      <c r="A211" s="148" t="s">
        <v>155</v>
      </c>
      <c r="B211" s="149" t="s">
        <v>156</v>
      </c>
      <c r="C211" s="155" t="s">
        <v>2995</v>
      </c>
      <c r="D211" s="149" t="s">
        <v>77</v>
      </c>
      <c r="E211" s="150">
        <v>120000000</v>
      </c>
      <c r="F211" s="150">
        <v>30362682594</v>
      </c>
      <c r="G211" s="150">
        <v>303626826</v>
      </c>
    </row>
    <row r="212" spans="1:7" ht="15.75" thickBot="1" x14ac:dyDescent="0.3">
      <c r="A212" s="151" t="s">
        <v>2106</v>
      </c>
      <c r="B212" s="152" t="s">
        <v>2107</v>
      </c>
      <c r="C212" s="155" t="s">
        <v>2107</v>
      </c>
      <c r="D212" s="152" t="s">
        <v>77</v>
      </c>
      <c r="E212" s="153">
        <v>6379093</v>
      </c>
      <c r="F212" s="153">
        <v>608771534</v>
      </c>
      <c r="G212" s="153">
        <v>6087715</v>
      </c>
    </row>
    <row r="213" spans="1:7" ht="15.75" thickBot="1" x14ac:dyDescent="0.3">
      <c r="A213" s="148" t="s">
        <v>157</v>
      </c>
      <c r="B213" s="149" t="s">
        <v>158</v>
      </c>
      <c r="C213" s="155" t="s">
        <v>2909</v>
      </c>
      <c r="D213" s="149" t="s">
        <v>42</v>
      </c>
      <c r="E213" s="150">
        <v>625878</v>
      </c>
      <c r="F213" s="150">
        <v>38545968</v>
      </c>
      <c r="G213" s="150">
        <v>385460</v>
      </c>
    </row>
    <row r="214" spans="1:7" ht="15.75" thickBot="1" x14ac:dyDescent="0.3">
      <c r="A214" s="148" t="s">
        <v>2438</v>
      </c>
      <c r="B214" s="149" t="s">
        <v>2439</v>
      </c>
      <c r="C214" s="155" t="s">
        <v>2692</v>
      </c>
      <c r="D214" s="149" t="s">
        <v>47</v>
      </c>
      <c r="E214" s="150">
        <v>52516614</v>
      </c>
      <c r="F214" s="150">
        <v>5936742466</v>
      </c>
      <c r="G214" s="150">
        <v>59367425</v>
      </c>
    </row>
    <row r="215" spans="1:7" ht="15.75" thickBot="1" x14ac:dyDescent="0.3">
      <c r="A215" s="148" t="s">
        <v>159</v>
      </c>
      <c r="B215" s="149" t="s">
        <v>160</v>
      </c>
      <c r="C215" s="155" t="s">
        <v>160</v>
      </c>
      <c r="D215" s="149" t="s">
        <v>47</v>
      </c>
      <c r="E215" s="150">
        <v>1500000</v>
      </c>
      <c r="F215" s="150">
        <v>369041719</v>
      </c>
      <c r="G215" s="150">
        <v>3690417</v>
      </c>
    </row>
    <row r="216" spans="1:7" ht="15.75" thickBot="1" x14ac:dyDescent="0.3">
      <c r="A216" s="148" t="s">
        <v>2447</v>
      </c>
      <c r="B216" s="149" t="s">
        <v>2448</v>
      </c>
      <c r="C216" s="155" t="s">
        <v>2931</v>
      </c>
      <c r="D216" s="149" t="s">
        <v>64</v>
      </c>
      <c r="E216" s="150">
        <v>136659</v>
      </c>
      <c r="F216" s="150">
        <v>1324838180</v>
      </c>
      <c r="G216" s="150">
        <v>13248382</v>
      </c>
    </row>
    <row r="217" spans="1:7" ht="15.75" thickBot="1" x14ac:dyDescent="0.3">
      <c r="A217" s="151" t="s">
        <v>683</v>
      </c>
      <c r="B217" s="152" t="s">
        <v>684</v>
      </c>
      <c r="C217" s="155" t="s">
        <v>2805</v>
      </c>
      <c r="D217" s="152" t="s">
        <v>57</v>
      </c>
      <c r="E217" s="153">
        <v>1271530</v>
      </c>
      <c r="F217" s="153">
        <v>101727746</v>
      </c>
      <c r="G217" s="153">
        <v>1017277</v>
      </c>
    </row>
    <row r="218" spans="1:7" ht="15.75" thickBot="1" x14ac:dyDescent="0.3">
      <c r="A218" s="148" t="s">
        <v>1992</v>
      </c>
      <c r="B218" s="149" t="s">
        <v>1993</v>
      </c>
      <c r="C218" s="155" t="s">
        <v>2653</v>
      </c>
      <c r="D218" s="149" t="s">
        <v>57</v>
      </c>
      <c r="E218" s="150">
        <v>63000000</v>
      </c>
      <c r="F218" s="150">
        <v>8406993849</v>
      </c>
      <c r="G218" s="150">
        <v>84069938</v>
      </c>
    </row>
    <row r="219" spans="1:7" ht="15.75" thickBot="1" x14ac:dyDescent="0.3">
      <c r="A219" s="148" t="s">
        <v>161</v>
      </c>
      <c r="B219" s="149" t="s">
        <v>3046</v>
      </c>
      <c r="C219" s="155" t="s">
        <v>2620</v>
      </c>
      <c r="D219" s="149" t="s">
        <v>42</v>
      </c>
      <c r="E219" s="150">
        <v>70000000</v>
      </c>
      <c r="F219" s="150">
        <v>22518926728</v>
      </c>
      <c r="G219" s="150">
        <v>225189267</v>
      </c>
    </row>
    <row r="220" spans="1:7" ht="15.75" thickBot="1" x14ac:dyDescent="0.3">
      <c r="A220" s="148" t="s">
        <v>1927</v>
      </c>
      <c r="B220" s="149" t="s">
        <v>1928</v>
      </c>
      <c r="C220" s="155" t="s">
        <v>2667</v>
      </c>
      <c r="D220" s="149" t="s">
        <v>51</v>
      </c>
      <c r="E220" s="150">
        <v>3128125</v>
      </c>
      <c r="F220" s="150">
        <v>157461020</v>
      </c>
      <c r="G220" s="150">
        <v>1574610</v>
      </c>
    </row>
    <row r="221" spans="1:7" ht="15.75" thickBot="1" x14ac:dyDescent="0.3">
      <c r="A221" s="148" t="s">
        <v>685</v>
      </c>
      <c r="B221" s="149" t="s">
        <v>686</v>
      </c>
      <c r="C221" s="155" t="s">
        <v>2894</v>
      </c>
      <c r="D221" s="149" t="s">
        <v>77</v>
      </c>
      <c r="E221" s="150">
        <v>10453742</v>
      </c>
      <c r="F221" s="150">
        <v>1066665687</v>
      </c>
      <c r="G221" s="150">
        <v>10666657</v>
      </c>
    </row>
    <row r="222" spans="1:7" ht="15.75" thickBot="1" x14ac:dyDescent="0.3">
      <c r="A222" s="148" t="s">
        <v>1015</v>
      </c>
      <c r="B222" s="149" t="s">
        <v>1016</v>
      </c>
      <c r="C222" s="155" t="s">
        <v>2780</v>
      </c>
      <c r="D222" s="149" t="s">
        <v>57</v>
      </c>
      <c r="E222" s="150">
        <v>23743198</v>
      </c>
      <c r="F222" s="150">
        <v>2684472980</v>
      </c>
      <c r="G222" s="150">
        <v>26844730</v>
      </c>
    </row>
    <row r="223" spans="1:7" ht="15.75" thickBot="1" x14ac:dyDescent="0.3">
      <c r="A223" s="148" t="s">
        <v>1538</v>
      </c>
      <c r="B223" s="149" t="s">
        <v>1539</v>
      </c>
      <c r="C223" s="155" t="s">
        <v>2854</v>
      </c>
      <c r="D223" s="149" t="s">
        <v>77</v>
      </c>
      <c r="E223" s="150">
        <v>38673066</v>
      </c>
      <c r="F223" s="150">
        <v>4300529786</v>
      </c>
      <c r="G223" s="150">
        <v>43005298</v>
      </c>
    </row>
    <row r="224" spans="1:7" ht="15.75" thickBot="1" x14ac:dyDescent="0.3">
      <c r="A224" s="151" t="s">
        <v>1808</v>
      </c>
      <c r="B224" s="152" t="s">
        <v>1809</v>
      </c>
      <c r="C224" s="155" t="s">
        <v>2684</v>
      </c>
      <c r="D224" s="152" t="s">
        <v>47</v>
      </c>
      <c r="E224" s="153">
        <v>59000000</v>
      </c>
      <c r="F224" s="153">
        <v>5390646804</v>
      </c>
      <c r="G224" s="153">
        <v>53906468</v>
      </c>
    </row>
    <row r="225" spans="1:7" ht="15.75" thickBot="1" x14ac:dyDescent="0.3">
      <c r="A225" s="148" t="s">
        <v>1530</v>
      </c>
      <c r="B225" s="149" t="s">
        <v>1531</v>
      </c>
      <c r="C225" s="155" t="s">
        <v>2671</v>
      </c>
      <c r="D225" s="149" t="s">
        <v>54</v>
      </c>
      <c r="E225" s="150">
        <v>248385650</v>
      </c>
      <c r="F225" s="150">
        <v>25405024623</v>
      </c>
      <c r="G225" s="150">
        <v>254050246</v>
      </c>
    </row>
    <row r="226" spans="1:7" ht="15.75" thickBot="1" x14ac:dyDescent="0.3">
      <c r="A226" s="148" t="s">
        <v>1372</v>
      </c>
      <c r="B226" s="149" t="s">
        <v>1373</v>
      </c>
      <c r="C226" s="155" t="s">
        <v>2803</v>
      </c>
      <c r="D226" s="149" t="s">
        <v>51</v>
      </c>
      <c r="E226" s="150">
        <v>221889384</v>
      </c>
      <c r="F226" s="150">
        <v>22735479927</v>
      </c>
      <c r="G226" s="150">
        <v>227354799</v>
      </c>
    </row>
    <row r="227" spans="1:7" ht="15.75" thickBot="1" x14ac:dyDescent="0.3">
      <c r="A227" s="148" t="s">
        <v>2495</v>
      </c>
      <c r="B227" s="149" t="s">
        <v>2496</v>
      </c>
      <c r="C227" s="155" t="s">
        <v>2653</v>
      </c>
      <c r="D227" s="149" t="s">
        <v>57</v>
      </c>
      <c r="E227" s="150">
        <v>1200000</v>
      </c>
      <c r="F227" s="150">
        <v>606434352</v>
      </c>
      <c r="G227" s="150">
        <v>6064344</v>
      </c>
    </row>
    <row r="228" spans="1:7" ht="15.75" thickBot="1" x14ac:dyDescent="0.3">
      <c r="A228" s="148" t="s">
        <v>2327</v>
      </c>
      <c r="B228" s="149" t="s">
        <v>2328</v>
      </c>
      <c r="C228" s="155" t="s">
        <v>2817</v>
      </c>
      <c r="D228" s="149" t="s">
        <v>57</v>
      </c>
      <c r="E228" s="150">
        <v>3370549</v>
      </c>
      <c r="F228" s="150">
        <v>1519258446</v>
      </c>
      <c r="G228" s="150">
        <v>15192584</v>
      </c>
    </row>
    <row r="229" spans="1:7" ht="15.75" thickBot="1" x14ac:dyDescent="0.3">
      <c r="A229" s="148" t="s">
        <v>163</v>
      </c>
      <c r="B229" s="149" t="s">
        <v>164</v>
      </c>
      <c r="C229" s="155" t="s">
        <v>2949</v>
      </c>
      <c r="D229" s="149" t="s">
        <v>77</v>
      </c>
      <c r="E229" s="150">
        <v>14331921</v>
      </c>
      <c r="F229" s="150">
        <v>1789340577</v>
      </c>
      <c r="G229" s="150">
        <v>17893406</v>
      </c>
    </row>
    <row r="230" spans="1:7" ht="15.75" thickBot="1" x14ac:dyDescent="0.3">
      <c r="A230" s="151" t="s">
        <v>679</v>
      </c>
      <c r="B230" s="152" t="s">
        <v>680</v>
      </c>
      <c r="C230" s="155" t="s">
        <v>2692</v>
      </c>
      <c r="D230" s="152" t="s">
        <v>47</v>
      </c>
      <c r="E230" s="153">
        <v>88500000</v>
      </c>
      <c r="F230" s="153">
        <v>8240947409</v>
      </c>
      <c r="G230" s="153">
        <v>82409474</v>
      </c>
    </row>
    <row r="231" spans="1:7" ht="15.75" thickBot="1" x14ac:dyDescent="0.3">
      <c r="A231" s="148" t="s">
        <v>1494</v>
      </c>
      <c r="B231" s="149" t="s">
        <v>1495</v>
      </c>
      <c r="C231" s="155" t="s">
        <v>2877</v>
      </c>
      <c r="D231" s="149" t="s">
        <v>51</v>
      </c>
      <c r="E231" s="150">
        <v>8244444</v>
      </c>
      <c r="F231" s="150">
        <v>701067697</v>
      </c>
      <c r="G231" s="150">
        <v>7010677</v>
      </c>
    </row>
    <row r="232" spans="1:7" ht="15.75" thickBot="1" x14ac:dyDescent="0.3">
      <c r="A232" s="151" t="s">
        <v>854</v>
      </c>
      <c r="B232" s="152" t="s">
        <v>855</v>
      </c>
      <c r="C232" s="155" t="s">
        <v>2889</v>
      </c>
      <c r="D232" s="152" t="s">
        <v>64</v>
      </c>
      <c r="E232" s="153">
        <v>49413329</v>
      </c>
      <c r="F232" s="153">
        <v>4269387604</v>
      </c>
      <c r="G232" s="153">
        <v>42693876</v>
      </c>
    </row>
    <row r="233" spans="1:7" ht="15.75" thickBot="1" x14ac:dyDescent="0.3">
      <c r="A233" s="148" t="s">
        <v>1506</v>
      </c>
      <c r="B233" s="149" t="s">
        <v>1507</v>
      </c>
      <c r="C233" s="155" t="s">
        <v>2934</v>
      </c>
      <c r="D233" s="149" t="s">
        <v>64</v>
      </c>
      <c r="E233" s="150">
        <v>2275775</v>
      </c>
      <c r="F233" s="150">
        <v>234412291</v>
      </c>
      <c r="G233" s="150">
        <v>2344123</v>
      </c>
    </row>
    <row r="234" spans="1:7" ht="15.75" thickBot="1" x14ac:dyDescent="0.3">
      <c r="A234" s="148" t="s">
        <v>2499</v>
      </c>
      <c r="B234" s="149" t="s">
        <v>2500</v>
      </c>
      <c r="C234" s="155" t="s">
        <v>2500</v>
      </c>
      <c r="D234" s="149" t="s">
        <v>57</v>
      </c>
      <c r="E234" s="150">
        <v>6591398</v>
      </c>
      <c r="F234" s="150">
        <v>1610285977</v>
      </c>
      <c r="G234" s="150">
        <v>16102860</v>
      </c>
    </row>
    <row r="235" spans="1:7" ht="15.75" thickBot="1" x14ac:dyDescent="0.3">
      <c r="A235" s="151" t="s">
        <v>677</v>
      </c>
      <c r="B235" s="152" t="s">
        <v>678</v>
      </c>
      <c r="C235" s="155" t="s">
        <v>678</v>
      </c>
      <c r="D235" s="152" t="s">
        <v>87</v>
      </c>
      <c r="E235" s="153">
        <v>30000000</v>
      </c>
      <c r="F235" s="153">
        <v>2969589346</v>
      </c>
      <c r="G235" s="153">
        <v>29695893</v>
      </c>
    </row>
    <row r="236" spans="1:7" ht="15.75" thickBot="1" x14ac:dyDescent="0.3">
      <c r="A236" s="148" t="s">
        <v>1198</v>
      </c>
      <c r="B236" s="149" t="s">
        <v>1199</v>
      </c>
      <c r="C236" s="155" t="s">
        <v>2851</v>
      </c>
      <c r="D236" s="149" t="s">
        <v>57</v>
      </c>
      <c r="E236" s="150">
        <v>3000000</v>
      </c>
      <c r="F236" s="150">
        <v>495360382</v>
      </c>
      <c r="G236" s="150">
        <v>4953604</v>
      </c>
    </row>
    <row r="237" spans="1:7" ht="15.75" thickBot="1" x14ac:dyDescent="0.3">
      <c r="A237" s="148" t="s">
        <v>2055</v>
      </c>
      <c r="B237" s="149" t="s">
        <v>2056</v>
      </c>
      <c r="C237" s="155" t="s">
        <v>2996</v>
      </c>
      <c r="D237" s="149" t="s">
        <v>47</v>
      </c>
      <c r="E237" s="150">
        <v>344940937</v>
      </c>
      <c r="F237" s="150">
        <v>36148052839</v>
      </c>
      <c r="G237" s="150">
        <v>361480528</v>
      </c>
    </row>
    <row r="238" spans="1:7" ht="15.75" thickBot="1" x14ac:dyDescent="0.3">
      <c r="A238" s="148" t="s">
        <v>1329</v>
      </c>
      <c r="B238" s="149" t="s">
        <v>1330</v>
      </c>
      <c r="C238" s="155" t="s">
        <v>2759</v>
      </c>
      <c r="D238" s="149" t="s">
        <v>42</v>
      </c>
      <c r="E238" s="150">
        <v>2496891</v>
      </c>
      <c r="F238" s="150">
        <v>393340104</v>
      </c>
      <c r="G238" s="150">
        <v>3933401</v>
      </c>
    </row>
    <row r="239" spans="1:7" ht="15.75" thickBot="1" x14ac:dyDescent="0.3">
      <c r="A239" s="148" t="s">
        <v>888</v>
      </c>
      <c r="B239" s="149" t="s">
        <v>889</v>
      </c>
      <c r="C239" s="155" t="s">
        <v>2824</v>
      </c>
      <c r="D239" s="149" t="s">
        <v>77</v>
      </c>
      <c r="E239" s="150">
        <v>35000000</v>
      </c>
      <c r="F239" s="150">
        <v>3586641560</v>
      </c>
      <c r="G239" s="150">
        <v>35866416</v>
      </c>
    </row>
    <row r="240" spans="1:7" ht="15.75" thickBot="1" x14ac:dyDescent="0.3">
      <c r="A240" s="148" t="s">
        <v>681</v>
      </c>
      <c r="B240" s="149" t="s">
        <v>682</v>
      </c>
      <c r="C240" s="155" t="s">
        <v>2772</v>
      </c>
      <c r="D240" s="149" t="s">
        <v>77</v>
      </c>
      <c r="E240" s="150">
        <v>792000</v>
      </c>
      <c r="F240" s="150">
        <v>907477599</v>
      </c>
      <c r="G240" s="150">
        <v>9074776</v>
      </c>
    </row>
    <row r="241" spans="1:7" ht="15.75" thickBot="1" x14ac:dyDescent="0.3">
      <c r="A241" s="151" t="s">
        <v>2177</v>
      </c>
      <c r="B241" s="152" t="s">
        <v>2178</v>
      </c>
      <c r="C241" s="155" t="s">
        <v>2795</v>
      </c>
      <c r="D241" s="152" t="s">
        <v>47</v>
      </c>
      <c r="E241" s="153">
        <v>179000000</v>
      </c>
      <c r="F241" s="153">
        <v>15195455208</v>
      </c>
      <c r="G241" s="153">
        <v>151954552</v>
      </c>
    </row>
    <row r="242" spans="1:7" ht="15.75" thickBot="1" x14ac:dyDescent="0.3">
      <c r="A242" s="148" t="s">
        <v>1798</v>
      </c>
      <c r="B242" s="149" t="s">
        <v>1799</v>
      </c>
      <c r="C242" s="155" t="s">
        <v>2711</v>
      </c>
      <c r="D242" s="149" t="s">
        <v>57</v>
      </c>
      <c r="E242" s="150">
        <v>50000000</v>
      </c>
      <c r="F242" s="150">
        <v>5645610454</v>
      </c>
      <c r="G242" s="150">
        <v>56456105</v>
      </c>
    </row>
    <row r="243" spans="1:7" ht="15.75" thickBot="1" x14ac:dyDescent="0.3">
      <c r="A243" s="148" t="s">
        <v>2010</v>
      </c>
      <c r="B243" s="149" t="s">
        <v>2011</v>
      </c>
      <c r="C243" s="155" t="s">
        <v>2981</v>
      </c>
      <c r="D243" s="149" t="s">
        <v>54</v>
      </c>
      <c r="E243" s="150">
        <v>6576945</v>
      </c>
      <c r="F243" s="150">
        <v>748302102</v>
      </c>
      <c r="G243" s="150">
        <v>7483021</v>
      </c>
    </row>
    <row r="244" spans="1:7" ht="15.75" thickBot="1" x14ac:dyDescent="0.3">
      <c r="A244" s="148" t="s">
        <v>1309</v>
      </c>
      <c r="B244" s="149" t="s">
        <v>1310</v>
      </c>
      <c r="C244" s="155" t="s">
        <v>2816</v>
      </c>
      <c r="D244" s="149" t="s">
        <v>54</v>
      </c>
      <c r="E244" s="150">
        <v>12000000</v>
      </c>
      <c r="F244" s="150">
        <v>1233296280</v>
      </c>
      <c r="G244" s="150">
        <v>12332963</v>
      </c>
    </row>
    <row r="245" spans="1:7" ht="15.75" thickBot="1" x14ac:dyDescent="0.3">
      <c r="A245" s="148" t="s">
        <v>1159</v>
      </c>
      <c r="B245" s="149" t="s">
        <v>1160</v>
      </c>
      <c r="C245" s="155" t="s">
        <v>2743</v>
      </c>
      <c r="D245" s="149" t="s">
        <v>54</v>
      </c>
      <c r="E245" s="150">
        <v>11526917</v>
      </c>
      <c r="F245" s="150">
        <v>1180132413</v>
      </c>
      <c r="G245" s="150">
        <v>11801324</v>
      </c>
    </row>
    <row r="246" spans="1:7" ht="15.75" thickBot="1" x14ac:dyDescent="0.3">
      <c r="A246" s="148" t="s">
        <v>890</v>
      </c>
      <c r="B246" s="149" t="s">
        <v>891</v>
      </c>
      <c r="C246" s="155" t="s">
        <v>2829</v>
      </c>
      <c r="D246" s="149" t="s">
        <v>51</v>
      </c>
      <c r="E246" s="150">
        <v>10347778</v>
      </c>
      <c r="F246" s="150">
        <v>1164293308</v>
      </c>
      <c r="G246" s="150">
        <v>11642933</v>
      </c>
    </row>
    <row r="247" spans="1:7" ht="15.75" thickBot="1" x14ac:dyDescent="0.3">
      <c r="A247" s="148" t="s">
        <v>1954</v>
      </c>
      <c r="B247" s="149" t="s">
        <v>1955</v>
      </c>
      <c r="C247" s="155" t="s">
        <v>2762</v>
      </c>
      <c r="D247" s="149" t="s">
        <v>54</v>
      </c>
      <c r="E247" s="150">
        <v>305031</v>
      </c>
      <c r="F247" s="150">
        <v>795680531</v>
      </c>
      <c r="G247" s="150">
        <v>7956805</v>
      </c>
    </row>
    <row r="248" spans="1:7" ht="15.75" thickBot="1" x14ac:dyDescent="0.3">
      <c r="A248" s="148" t="s">
        <v>1733</v>
      </c>
      <c r="B248" s="149" t="s">
        <v>1734</v>
      </c>
      <c r="C248" s="155" t="s">
        <v>2670</v>
      </c>
      <c r="D248" s="149" t="s">
        <v>77</v>
      </c>
      <c r="E248" s="150">
        <v>135000000</v>
      </c>
      <c r="F248" s="150">
        <v>35422816303</v>
      </c>
      <c r="G248" s="150">
        <v>354228163</v>
      </c>
    </row>
    <row r="249" spans="1:7" ht="15.75" thickBot="1" x14ac:dyDescent="0.3">
      <c r="A249" s="40" t="s">
        <v>1524</v>
      </c>
      <c r="B249" s="157" t="s">
        <v>1525</v>
      </c>
      <c r="C249" s="155" t="s">
        <v>1525</v>
      </c>
      <c r="D249" s="157" t="s">
        <v>347</v>
      </c>
      <c r="E249" s="9">
        <v>18153022</v>
      </c>
      <c r="F249" s="9">
        <v>5390625900</v>
      </c>
      <c r="G249" s="9">
        <v>53906259</v>
      </c>
    </row>
    <row r="250" spans="1:7" ht="15.75" thickBot="1" x14ac:dyDescent="0.3">
      <c r="A250" s="148" t="s">
        <v>1196</v>
      </c>
      <c r="B250" s="149" t="s">
        <v>1197</v>
      </c>
      <c r="C250" s="155" t="s">
        <v>2751</v>
      </c>
      <c r="D250" s="149" t="s">
        <v>42</v>
      </c>
      <c r="E250" s="150">
        <v>77023942</v>
      </c>
      <c r="F250" s="150">
        <v>7888226077</v>
      </c>
      <c r="G250" s="150">
        <v>78882261</v>
      </c>
    </row>
    <row r="251" spans="1:7" ht="15.75" thickBot="1" x14ac:dyDescent="0.3">
      <c r="A251" s="148" t="s">
        <v>743</v>
      </c>
      <c r="B251" s="149" t="s">
        <v>744</v>
      </c>
      <c r="C251" s="155" t="s">
        <v>744</v>
      </c>
      <c r="D251" s="149" t="s">
        <v>64</v>
      </c>
      <c r="E251" s="150">
        <v>45952253</v>
      </c>
      <c r="F251" s="150">
        <v>10517108179</v>
      </c>
      <c r="G251" s="150">
        <v>105171082</v>
      </c>
    </row>
    <row r="252" spans="1:7" ht="15.75" thickBot="1" x14ac:dyDescent="0.3">
      <c r="A252" s="148" t="s">
        <v>1157</v>
      </c>
      <c r="B252" s="149" t="s">
        <v>1158</v>
      </c>
      <c r="C252" s="155" t="s">
        <v>2743</v>
      </c>
      <c r="D252" s="149" t="s">
        <v>54</v>
      </c>
      <c r="E252" s="150">
        <v>7669606</v>
      </c>
      <c r="F252" s="150">
        <v>1354062484</v>
      </c>
      <c r="G252" s="150">
        <v>13540625</v>
      </c>
    </row>
    <row r="253" spans="1:7" ht="15.75" thickBot="1" x14ac:dyDescent="0.3">
      <c r="A253" s="148" t="s">
        <v>2175</v>
      </c>
      <c r="B253" s="149" t="s">
        <v>2176</v>
      </c>
      <c r="C253" s="155" t="s">
        <v>2801</v>
      </c>
      <c r="D253" s="149" t="s">
        <v>64</v>
      </c>
      <c r="E253" s="150">
        <v>306170</v>
      </c>
      <c r="F253" s="150">
        <v>31610921</v>
      </c>
      <c r="G253" s="150">
        <v>316109</v>
      </c>
    </row>
    <row r="254" spans="1:7" ht="15.75" thickBot="1" x14ac:dyDescent="0.3">
      <c r="A254" s="148" t="s">
        <v>1628</v>
      </c>
      <c r="B254" s="149" t="s">
        <v>1629</v>
      </c>
      <c r="C254" s="155" t="s">
        <v>1629</v>
      </c>
      <c r="D254" s="149" t="s">
        <v>47</v>
      </c>
      <c r="E254" s="150">
        <v>22659892</v>
      </c>
      <c r="F254" s="150">
        <v>3799121504</v>
      </c>
      <c r="G254" s="150">
        <v>37991215</v>
      </c>
    </row>
    <row r="255" spans="1:7" ht="15.75" thickBot="1" x14ac:dyDescent="0.3">
      <c r="A255" s="148" t="s">
        <v>2033</v>
      </c>
      <c r="B255" s="149" t="s">
        <v>3047</v>
      </c>
      <c r="C255" s="155" t="s">
        <v>2947</v>
      </c>
      <c r="D255" s="149" t="s">
        <v>57</v>
      </c>
      <c r="E255" s="150">
        <v>21044051</v>
      </c>
      <c r="F255" s="150">
        <v>0</v>
      </c>
      <c r="G255" s="150">
        <v>0</v>
      </c>
    </row>
    <row r="256" spans="1:7" ht="15.75" thickBot="1" x14ac:dyDescent="0.3">
      <c r="A256" s="148" t="s">
        <v>673</v>
      </c>
      <c r="B256" s="149" t="s">
        <v>3048</v>
      </c>
      <c r="C256" s="155" t="s">
        <v>2913</v>
      </c>
      <c r="D256" s="149" t="s">
        <v>54</v>
      </c>
      <c r="E256" s="150">
        <v>25000000</v>
      </c>
      <c r="F256" s="150">
        <v>4376917757</v>
      </c>
      <c r="G256" s="150">
        <v>43769178</v>
      </c>
    </row>
    <row r="257" spans="1:7" ht="15.75" thickBot="1" x14ac:dyDescent="0.3">
      <c r="A257" s="148" t="s">
        <v>2487</v>
      </c>
      <c r="B257" s="149" t="s">
        <v>2488</v>
      </c>
      <c r="C257" s="155" t="s">
        <v>2667</v>
      </c>
      <c r="D257" s="149" t="s">
        <v>51</v>
      </c>
      <c r="E257" s="150">
        <v>1042708</v>
      </c>
      <c r="F257" s="150">
        <v>414508583</v>
      </c>
      <c r="G257" s="150">
        <v>4145086</v>
      </c>
    </row>
    <row r="258" spans="1:7" ht="15.75" thickBot="1" x14ac:dyDescent="0.3">
      <c r="A258" s="148" t="s">
        <v>671</v>
      </c>
      <c r="B258" s="149" t="s">
        <v>672</v>
      </c>
      <c r="C258" s="155" t="s">
        <v>2772</v>
      </c>
      <c r="D258" s="149" t="s">
        <v>77</v>
      </c>
      <c r="E258" s="150">
        <v>648000</v>
      </c>
      <c r="F258" s="150">
        <v>847029072</v>
      </c>
      <c r="G258" s="150">
        <v>8470291</v>
      </c>
    </row>
    <row r="259" spans="1:7" ht="15.75" thickBot="1" x14ac:dyDescent="0.3">
      <c r="A259" s="148" t="s">
        <v>168</v>
      </c>
      <c r="B259" s="149" t="s">
        <v>169</v>
      </c>
      <c r="C259" s="155" t="s">
        <v>2746</v>
      </c>
      <c r="D259" s="149" t="s">
        <v>57</v>
      </c>
      <c r="E259" s="150">
        <v>1503210</v>
      </c>
      <c r="F259" s="150">
        <v>192565856</v>
      </c>
      <c r="G259" s="150">
        <v>1925659</v>
      </c>
    </row>
    <row r="260" spans="1:7" ht="15.75" thickBot="1" x14ac:dyDescent="0.3">
      <c r="A260" s="148" t="s">
        <v>170</v>
      </c>
      <c r="B260" s="149" t="s">
        <v>171</v>
      </c>
      <c r="C260" s="155" t="s">
        <v>2746</v>
      </c>
      <c r="D260" s="149" t="s">
        <v>57</v>
      </c>
      <c r="E260" s="150">
        <v>1280650</v>
      </c>
      <c r="F260" s="150">
        <v>162261516</v>
      </c>
      <c r="G260" s="150">
        <v>1622615</v>
      </c>
    </row>
    <row r="261" spans="1:7" ht="15.75" thickBot="1" x14ac:dyDescent="0.3">
      <c r="A261" s="148" t="s">
        <v>172</v>
      </c>
      <c r="B261" s="149" t="s">
        <v>173</v>
      </c>
      <c r="C261" s="155" t="s">
        <v>2746</v>
      </c>
      <c r="D261" s="149" t="s">
        <v>57</v>
      </c>
      <c r="E261" s="150">
        <v>1989423</v>
      </c>
      <c r="F261" s="150">
        <v>255236424</v>
      </c>
      <c r="G261" s="150">
        <v>2552364</v>
      </c>
    </row>
    <row r="262" spans="1:7" ht="15.75" thickBot="1" x14ac:dyDescent="0.3">
      <c r="A262" s="148" t="s">
        <v>1009</v>
      </c>
      <c r="B262" s="149" t="s">
        <v>1010</v>
      </c>
      <c r="C262" s="155" t="s">
        <v>2824</v>
      </c>
      <c r="D262" s="149" t="s">
        <v>77</v>
      </c>
      <c r="E262" s="150">
        <v>98000000</v>
      </c>
      <c r="F262" s="150">
        <v>9936896221</v>
      </c>
      <c r="G262" s="150">
        <v>99368962</v>
      </c>
    </row>
    <row r="263" spans="1:7" ht="15.75" thickBot="1" x14ac:dyDescent="0.3">
      <c r="A263" s="151" t="s">
        <v>669</v>
      </c>
      <c r="B263" s="152" t="s">
        <v>670</v>
      </c>
      <c r="C263" s="155" t="s">
        <v>670</v>
      </c>
      <c r="D263" s="152" t="s">
        <v>42</v>
      </c>
      <c r="E263" s="153">
        <v>100000000</v>
      </c>
      <c r="F263" s="153">
        <v>7520776765</v>
      </c>
      <c r="G263" s="153">
        <v>75207768</v>
      </c>
    </row>
    <row r="264" spans="1:7" ht="15.75" thickBot="1" x14ac:dyDescent="0.3">
      <c r="A264" s="148" t="s">
        <v>1776</v>
      </c>
      <c r="B264" s="149" t="s">
        <v>1777</v>
      </c>
      <c r="C264" s="155" t="s">
        <v>2745</v>
      </c>
      <c r="D264" s="149" t="s">
        <v>57</v>
      </c>
      <c r="E264" s="150">
        <v>505553</v>
      </c>
      <c r="F264" s="150">
        <v>2674416527</v>
      </c>
      <c r="G264" s="150">
        <v>26744165</v>
      </c>
    </row>
    <row r="265" spans="1:7" ht="15.75" thickBot="1" x14ac:dyDescent="0.3">
      <c r="A265" s="148" t="s">
        <v>174</v>
      </c>
      <c r="B265" s="149" t="s">
        <v>175</v>
      </c>
      <c r="C265" s="155" t="s">
        <v>2794</v>
      </c>
      <c r="D265" s="149" t="s">
        <v>64</v>
      </c>
      <c r="E265" s="150">
        <v>7763353</v>
      </c>
      <c r="F265" s="150">
        <v>797501037</v>
      </c>
      <c r="G265" s="150">
        <v>7975010</v>
      </c>
    </row>
    <row r="266" spans="1:7" ht="15.75" thickBot="1" x14ac:dyDescent="0.3">
      <c r="A266" s="148" t="s">
        <v>667</v>
      </c>
      <c r="B266" s="149" t="s">
        <v>668</v>
      </c>
      <c r="C266" s="155" t="s">
        <v>2772</v>
      </c>
      <c r="D266" s="149" t="s">
        <v>77</v>
      </c>
      <c r="E266" s="150">
        <v>288000</v>
      </c>
      <c r="F266" s="150">
        <v>306017970</v>
      </c>
      <c r="G266" s="150">
        <v>3060180</v>
      </c>
    </row>
    <row r="267" spans="1:7" ht="15.75" thickBot="1" x14ac:dyDescent="0.3">
      <c r="A267" s="148" t="s">
        <v>2108</v>
      </c>
      <c r="B267" s="149" t="s">
        <v>2109</v>
      </c>
      <c r="C267" s="155" t="s">
        <v>2777</v>
      </c>
      <c r="D267" s="149" t="s">
        <v>57</v>
      </c>
      <c r="E267" s="150">
        <v>580501</v>
      </c>
      <c r="F267" s="150">
        <v>58849248</v>
      </c>
      <c r="G267" s="150">
        <v>588492</v>
      </c>
    </row>
    <row r="268" spans="1:7" ht="15.75" thickBot="1" x14ac:dyDescent="0.3">
      <c r="A268" s="148" t="s">
        <v>176</v>
      </c>
      <c r="B268" s="149" t="s">
        <v>177</v>
      </c>
      <c r="C268" s="155" t="s">
        <v>2746</v>
      </c>
      <c r="D268" s="149" t="s">
        <v>57</v>
      </c>
      <c r="E268" s="150">
        <v>1962849</v>
      </c>
      <c r="F268" s="150">
        <v>247470792</v>
      </c>
      <c r="G268" s="150">
        <v>2474708</v>
      </c>
    </row>
    <row r="269" spans="1:7" ht="15.75" thickBot="1" x14ac:dyDescent="0.3">
      <c r="A269" s="148" t="s">
        <v>2426</v>
      </c>
      <c r="B269" s="149" t="s">
        <v>2427</v>
      </c>
      <c r="C269" s="155" t="s">
        <v>2427</v>
      </c>
      <c r="D269" s="149" t="s">
        <v>64</v>
      </c>
      <c r="E269" s="150">
        <v>550667</v>
      </c>
      <c r="F269" s="150">
        <v>85927318</v>
      </c>
      <c r="G269" s="150">
        <v>859273</v>
      </c>
    </row>
    <row r="270" spans="1:7" ht="15.75" thickBot="1" x14ac:dyDescent="0.3">
      <c r="A270" s="148" t="s">
        <v>181</v>
      </c>
      <c r="B270" s="149" t="s">
        <v>182</v>
      </c>
      <c r="C270" s="155" t="s">
        <v>2750</v>
      </c>
      <c r="D270" s="149" t="s">
        <v>51</v>
      </c>
      <c r="E270" s="150">
        <v>14774569</v>
      </c>
      <c r="F270" s="150">
        <v>1396018885</v>
      </c>
      <c r="G270" s="150">
        <v>13960189</v>
      </c>
    </row>
    <row r="271" spans="1:7" ht="15.75" thickBot="1" x14ac:dyDescent="0.3">
      <c r="A271" s="151" t="s">
        <v>183</v>
      </c>
      <c r="B271" s="152" t="s">
        <v>184</v>
      </c>
      <c r="C271" s="155" t="s">
        <v>2771</v>
      </c>
      <c r="D271" s="152" t="s">
        <v>77</v>
      </c>
      <c r="E271" s="153">
        <v>4254651</v>
      </c>
      <c r="F271" s="153">
        <v>314627417</v>
      </c>
      <c r="G271" s="153">
        <v>3146274</v>
      </c>
    </row>
    <row r="272" spans="1:7" ht="15.75" thickBot="1" x14ac:dyDescent="0.3">
      <c r="A272" s="40" t="s">
        <v>1033</v>
      </c>
      <c r="B272" s="157" t="s">
        <v>1034</v>
      </c>
      <c r="C272" s="155" t="s">
        <v>1034</v>
      </c>
      <c r="D272" s="157" t="s">
        <v>64</v>
      </c>
      <c r="E272" s="9">
        <v>32855697</v>
      </c>
      <c r="F272" s="9">
        <v>4326551446</v>
      </c>
      <c r="G272" s="9">
        <v>43265514</v>
      </c>
    </row>
    <row r="273" spans="1:7" ht="15.75" thickBot="1" x14ac:dyDescent="0.3">
      <c r="A273" s="148" t="s">
        <v>185</v>
      </c>
      <c r="B273" s="149" t="s">
        <v>186</v>
      </c>
      <c r="C273" s="155" t="s">
        <v>186</v>
      </c>
      <c r="D273" s="149" t="s">
        <v>77</v>
      </c>
      <c r="E273" s="150">
        <v>40000000</v>
      </c>
      <c r="F273" s="150">
        <v>4043185704</v>
      </c>
      <c r="G273" s="150">
        <v>40431857</v>
      </c>
    </row>
    <row r="274" spans="1:7" ht="15.75" thickBot="1" x14ac:dyDescent="0.3">
      <c r="A274" s="148" t="s">
        <v>665</v>
      </c>
      <c r="B274" s="149" t="s">
        <v>666</v>
      </c>
      <c r="C274" s="155" t="s">
        <v>2867</v>
      </c>
      <c r="D274" s="149" t="s">
        <v>42</v>
      </c>
      <c r="E274" s="150">
        <v>96870619</v>
      </c>
      <c r="F274" s="150">
        <v>10226932182</v>
      </c>
      <c r="G274" s="150">
        <v>102269322</v>
      </c>
    </row>
    <row r="275" spans="1:7" ht="15.75" thickBot="1" x14ac:dyDescent="0.3">
      <c r="A275" s="148" t="s">
        <v>1560</v>
      </c>
      <c r="B275" s="149" t="s">
        <v>3049</v>
      </c>
      <c r="C275" s="155" t="s">
        <v>2938</v>
      </c>
      <c r="D275" s="149" t="s">
        <v>57</v>
      </c>
      <c r="E275" s="150">
        <v>100000</v>
      </c>
      <c r="F275" s="150">
        <v>5155789759</v>
      </c>
      <c r="G275" s="150">
        <v>51557898</v>
      </c>
    </row>
    <row r="276" spans="1:7" ht="15.75" thickBot="1" x14ac:dyDescent="0.3">
      <c r="A276" s="148" t="s">
        <v>187</v>
      </c>
      <c r="B276" s="149" t="s">
        <v>188</v>
      </c>
      <c r="C276" s="155" t="s">
        <v>2815</v>
      </c>
      <c r="D276" s="149" t="s">
        <v>42</v>
      </c>
      <c r="E276" s="150">
        <v>7189711</v>
      </c>
      <c r="F276" s="150">
        <v>731192582</v>
      </c>
      <c r="G276" s="150">
        <v>7311926</v>
      </c>
    </row>
    <row r="277" spans="1:7" ht="15.75" thickBot="1" x14ac:dyDescent="0.3">
      <c r="A277" s="148" t="s">
        <v>1331</v>
      </c>
      <c r="B277" s="149" t="s">
        <v>1332</v>
      </c>
      <c r="C277" s="155" t="s">
        <v>2756</v>
      </c>
      <c r="D277" s="149" t="s">
        <v>42</v>
      </c>
      <c r="E277" s="150">
        <v>17570283</v>
      </c>
      <c r="F277" s="150">
        <v>1870616016</v>
      </c>
      <c r="G277" s="150">
        <v>18706160</v>
      </c>
    </row>
    <row r="278" spans="1:7" ht="15.75" thickBot="1" x14ac:dyDescent="0.3">
      <c r="A278" s="148" t="s">
        <v>892</v>
      </c>
      <c r="B278" s="149" t="s">
        <v>893</v>
      </c>
      <c r="C278" s="155" t="s">
        <v>2699</v>
      </c>
      <c r="D278" s="149" t="s">
        <v>54</v>
      </c>
      <c r="E278" s="150">
        <v>16000000</v>
      </c>
      <c r="F278" s="150">
        <v>1776839500</v>
      </c>
      <c r="G278" s="150">
        <v>17768395</v>
      </c>
    </row>
    <row r="279" spans="1:7" ht="15.75" thickBot="1" x14ac:dyDescent="0.3">
      <c r="A279" s="148" t="s">
        <v>191</v>
      </c>
      <c r="B279" s="149" t="s">
        <v>192</v>
      </c>
      <c r="C279" s="155" t="s">
        <v>2746</v>
      </c>
      <c r="D279" s="149" t="s">
        <v>57</v>
      </c>
      <c r="E279" s="150">
        <v>1528544</v>
      </c>
      <c r="F279" s="150">
        <v>193777597</v>
      </c>
      <c r="G279" s="150">
        <v>1937776</v>
      </c>
    </row>
    <row r="280" spans="1:7" ht="15.75" thickBot="1" x14ac:dyDescent="0.3">
      <c r="A280" s="148" t="s">
        <v>663</v>
      </c>
      <c r="B280" s="149" t="s">
        <v>664</v>
      </c>
      <c r="C280" s="155" t="s">
        <v>2772</v>
      </c>
      <c r="D280" s="149" t="s">
        <v>77</v>
      </c>
      <c r="E280" s="150">
        <v>288000</v>
      </c>
      <c r="F280" s="150">
        <v>247547961</v>
      </c>
      <c r="G280" s="150">
        <v>2475480</v>
      </c>
    </row>
    <row r="281" spans="1:7" ht="15.75" thickBot="1" x14ac:dyDescent="0.3">
      <c r="A281" s="148" t="s">
        <v>1492</v>
      </c>
      <c r="B281" s="149" t="s">
        <v>1493</v>
      </c>
      <c r="C281" s="155" t="s">
        <v>2877</v>
      </c>
      <c r="D281" s="149" t="s">
        <v>51</v>
      </c>
      <c r="E281" s="150">
        <v>32088890</v>
      </c>
      <c r="F281" s="150">
        <v>0</v>
      </c>
      <c r="G281" s="150">
        <v>0</v>
      </c>
    </row>
    <row r="282" spans="1:7" ht="15.75" thickBot="1" x14ac:dyDescent="0.3">
      <c r="A282" s="148" t="s">
        <v>2375</v>
      </c>
      <c r="B282" s="149" t="s">
        <v>2376</v>
      </c>
      <c r="C282" s="155" t="s">
        <v>2754</v>
      </c>
      <c r="D282" s="149" t="s">
        <v>42</v>
      </c>
      <c r="E282" s="150">
        <v>1176666</v>
      </c>
      <c r="F282" s="150">
        <v>568854484</v>
      </c>
      <c r="G282" s="150">
        <v>5688545</v>
      </c>
    </row>
    <row r="283" spans="1:7" ht="15.75" thickBot="1" x14ac:dyDescent="0.3">
      <c r="A283" s="148" t="s">
        <v>2110</v>
      </c>
      <c r="B283" s="149" t="s">
        <v>2111</v>
      </c>
      <c r="C283" s="155" t="s">
        <v>2111</v>
      </c>
      <c r="D283" s="149" t="s">
        <v>64</v>
      </c>
      <c r="E283" s="150">
        <v>2628901</v>
      </c>
      <c r="F283" s="150">
        <v>407382777</v>
      </c>
      <c r="G283" s="150">
        <v>4073828</v>
      </c>
    </row>
    <row r="284" spans="1:7" ht="15.75" thickBot="1" x14ac:dyDescent="0.3">
      <c r="A284" s="148" t="s">
        <v>1095</v>
      </c>
      <c r="B284" s="149" t="s">
        <v>1096</v>
      </c>
      <c r="C284" s="155" t="s">
        <v>2967</v>
      </c>
      <c r="D284" s="149" t="s">
        <v>77</v>
      </c>
      <c r="E284" s="150">
        <v>31880647</v>
      </c>
      <c r="F284" s="150">
        <v>4116353579</v>
      </c>
      <c r="G284" s="150">
        <v>41163536</v>
      </c>
    </row>
    <row r="285" spans="1:7" ht="15.75" thickBot="1" x14ac:dyDescent="0.3">
      <c r="A285" s="148" t="s">
        <v>2235</v>
      </c>
      <c r="B285" s="149" t="s">
        <v>2236</v>
      </c>
      <c r="C285" s="155" t="s">
        <v>2840</v>
      </c>
      <c r="D285" s="149" t="s">
        <v>77</v>
      </c>
      <c r="E285" s="150">
        <v>13831666</v>
      </c>
      <c r="F285" s="150">
        <v>2873117326</v>
      </c>
      <c r="G285" s="150">
        <v>28731173</v>
      </c>
    </row>
    <row r="286" spans="1:7" ht="15.75" thickBot="1" x14ac:dyDescent="0.3">
      <c r="A286" s="148" t="s">
        <v>2237</v>
      </c>
      <c r="B286" s="149" t="s">
        <v>2238</v>
      </c>
      <c r="C286" s="155" t="s">
        <v>2840</v>
      </c>
      <c r="D286" s="149" t="s">
        <v>77</v>
      </c>
      <c r="E286" s="150">
        <v>16283334</v>
      </c>
      <c r="F286" s="150">
        <v>3307323346</v>
      </c>
      <c r="G286" s="150">
        <v>33073233</v>
      </c>
    </row>
    <row r="287" spans="1:7" ht="15.75" thickBot="1" x14ac:dyDescent="0.3">
      <c r="A287" s="148" t="s">
        <v>2397</v>
      </c>
      <c r="B287" s="149" t="s">
        <v>2398</v>
      </c>
      <c r="C287" s="155" t="s">
        <v>2871</v>
      </c>
      <c r="D287" s="149" t="s">
        <v>42</v>
      </c>
      <c r="E287" s="150">
        <v>1500000</v>
      </c>
      <c r="F287" s="150">
        <v>609348577</v>
      </c>
      <c r="G287" s="150">
        <v>6093486</v>
      </c>
    </row>
    <row r="288" spans="1:7" ht="15.75" thickBot="1" x14ac:dyDescent="0.3">
      <c r="A288" s="148" t="s">
        <v>1097</v>
      </c>
      <c r="B288" s="149" t="s">
        <v>1098</v>
      </c>
      <c r="C288" s="155" t="s">
        <v>2654</v>
      </c>
      <c r="D288" s="149" t="s">
        <v>77</v>
      </c>
      <c r="E288" s="150">
        <v>5372388</v>
      </c>
      <c r="F288" s="150">
        <v>606229113</v>
      </c>
      <c r="G288" s="150">
        <v>6062291</v>
      </c>
    </row>
    <row r="289" spans="1:7" ht="15.75" thickBot="1" x14ac:dyDescent="0.3">
      <c r="A289" s="151" t="s">
        <v>1562</v>
      </c>
      <c r="B289" s="152" t="s">
        <v>1563</v>
      </c>
      <c r="C289" s="155" t="s">
        <v>2734</v>
      </c>
      <c r="D289" s="152" t="s">
        <v>42</v>
      </c>
      <c r="E289" s="153">
        <v>30980000</v>
      </c>
      <c r="F289" s="153">
        <v>2516308269</v>
      </c>
      <c r="G289" s="153">
        <v>25163083</v>
      </c>
    </row>
    <row r="290" spans="1:7" ht="15.75" thickBot="1" x14ac:dyDescent="0.3">
      <c r="A290" s="148" t="s">
        <v>1606</v>
      </c>
      <c r="B290" s="149" t="s">
        <v>1607</v>
      </c>
      <c r="C290" s="155" t="s">
        <v>2857</v>
      </c>
      <c r="D290" s="149" t="s">
        <v>54</v>
      </c>
      <c r="E290" s="150">
        <v>33610876</v>
      </c>
      <c r="F290" s="150">
        <v>3480435340</v>
      </c>
      <c r="G290" s="150">
        <v>34804353</v>
      </c>
    </row>
    <row r="291" spans="1:7" ht="15.75" thickBot="1" x14ac:dyDescent="0.3">
      <c r="A291" s="148" t="s">
        <v>661</v>
      </c>
      <c r="B291" s="149" t="s">
        <v>662</v>
      </c>
      <c r="C291" s="155" t="s">
        <v>2849</v>
      </c>
      <c r="D291" s="149" t="s">
        <v>77</v>
      </c>
      <c r="E291" s="150">
        <v>101788935</v>
      </c>
      <c r="F291" s="150">
        <v>10375131432</v>
      </c>
      <c r="G291" s="150">
        <v>103751314</v>
      </c>
    </row>
    <row r="292" spans="1:7" ht="15.75" thickBot="1" x14ac:dyDescent="0.3">
      <c r="A292" s="148" t="s">
        <v>1042</v>
      </c>
      <c r="B292" s="149" t="s">
        <v>1043</v>
      </c>
      <c r="C292" s="155" t="s">
        <v>2702</v>
      </c>
      <c r="D292" s="149" t="s">
        <v>57</v>
      </c>
      <c r="E292" s="150">
        <v>143582810</v>
      </c>
      <c r="F292" s="150">
        <v>14650593450</v>
      </c>
      <c r="G292" s="150">
        <v>146505935</v>
      </c>
    </row>
    <row r="293" spans="1:7" ht="15.75" thickBot="1" x14ac:dyDescent="0.3">
      <c r="A293" s="40" t="s">
        <v>745</v>
      </c>
      <c r="B293" s="157" t="s">
        <v>746</v>
      </c>
      <c r="C293" s="155" t="s">
        <v>2890</v>
      </c>
      <c r="D293" s="157" t="s">
        <v>47</v>
      </c>
      <c r="E293" s="9">
        <v>125073508</v>
      </c>
      <c r="F293" s="9">
        <v>12659904036</v>
      </c>
      <c r="G293" s="9">
        <v>126599040</v>
      </c>
    </row>
    <row r="294" spans="1:7" ht="15.75" thickBot="1" x14ac:dyDescent="0.3">
      <c r="A294" s="148" t="s">
        <v>197</v>
      </c>
      <c r="B294" s="149" t="s">
        <v>198</v>
      </c>
      <c r="C294" s="155" t="s">
        <v>2748</v>
      </c>
      <c r="D294" s="149" t="s">
        <v>47</v>
      </c>
      <c r="E294" s="150">
        <v>7013408</v>
      </c>
      <c r="F294" s="150">
        <v>711632063</v>
      </c>
      <c r="G294" s="150">
        <v>7116321</v>
      </c>
    </row>
    <row r="295" spans="1:7" ht="15.75" thickBot="1" x14ac:dyDescent="0.3">
      <c r="A295" s="148" t="s">
        <v>850</v>
      </c>
      <c r="B295" s="149" t="s">
        <v>851</v>
      </c>
      <c r="C295" s="155" t="s">
        <v>2778</v>
      </c>
      <c r="D295" s="149" t="s">
        <v>47</v>
      </c>
      <c r="E295" s="150">
        <v>230515490</v>
      </c>
      <c r="F295" s="150">
        <v>23191439118</v>
      </c>
      <c r="G295" s="150">
        <v>231914391</v>
      </c>
    </row>
    <row r="296" spans="1:7" ht="15.75" thickBot="1" x14ac:dyDescent="0.3">
      <c r="A296" s="148" t="s">
        <v>2381</v>
      </c>
      <c r="B296" s="149" t="s">
        <v>2382</v>
      </c>
      <c r="C296" s="155" t="s">
        <v>2382</v>
      </c>
      <c r="D296" s="149" t="s">
        <v>77</v>
      </c>
      <c r="E296" s="150">
        <v>26939978</v>
      </c>
      <c r="F296" s="150">
        <v>23008487515</v>
      </c>
      <c r="G296" s="150">
        <v>230084875</v>
      </c>
    </row>
    <row r="297" spans="1:7" ht="15.75" thickBot="1" x14ac:dyDescent="0.3">
      <c r="A297" s="148" t="s">
        <v>195</v>
      </c>
      <c r="B297" s="149" t="s">
        <v>196</v>
      </c>
      <c r="C297" s="155" t="s">
        <v>2782</v>
      </c>
      <c r="D297" s="149" t="s">
        <v>64</v>
      </c>
      <c r="E297" s="150">
        <v>7320366</v>
      </c>
      <c r="F297" s="150">
        <v>316654011</v>
      </c>
      <c r="G297" s="150">
        <v>3166540</v>
      </c>
    </row>
    <row r="298" spans="1:7" ht="15.75" thickBot="1" x14ac:dyDescent="0.3">
      <c r="A298" s="148" t="s">
        <v>659</v>
      </c>
      <c r="B298" s="149" t="s">
        <v>660</v>
      </c>
      <c r="C298" s="155" t="s">
        <v>2782</v>
      </c>
      <c r="D298" s="149" t="s">
        <v>64</v>
      </c>
      <c r="E298" s="150">
        <v>1220093</v>
      </c>
      <c r="F298" s="150">
        <v>136258159</v>
      </c>
      <c r="G298" s="150">
        <v>1362582</v>
      </c>
    </row>
    <row r="299" spans="1:7" ht="15.75" thickBot="1" x14ac:dyDescent="0.3">
      <c r="A299" s="148" t="s">
        <v>1099</v>
      </c>
      <c r="B299" s="149" t="s">
        <v>1100</v>
      </c>
      <c r="C299" s="155" t="s">
        <v>2654</v>
      </c>
      <c r="D299" s="149" t="s">
        <v>77</v>
      </c>
      <c r="E299" s="150">
        <v>31005174</v>
      </c>
      <c r="F299" s="150">
        <v>3365992081</v>
      </c>
      <c r="G299" s="150">
        <v>33659921</v>
      </c>
    </row>
    <row r="300" spans="1:7" ht="15.75" thickBot="1" x14ac:dyDescent="0.3">
      <c r="A300" s="148" t="s">
        <v>1208</v>
      </c>
      <c r="B300" s="149" t="s">
        <v>1209</v>
      </c>
      <c r="C300" s="155" t="s">
        <v>2776</v>
      </c>
      <c r="D300" s="149" t="s">
        <v>77</v>
      </c>
      <c r="E300" s="150">
        <v>17199391</v>
      </c>
      <c r="F300" s="150">
        <v>1809613045</v>
      </c>
      <c r="G300" s="150">
        <v>18096130</v>
      </c>
    </row>
    <row r="301" spans="1:7" ht="15.75" thickBot="1" x14ac:dyDescent="0.3">
      <c r="A301" s="148" t="s">
        <v>1475</v>
      </c>
      <c r="B301" s="149" t="s">
        <v>1476</v>
      </c>
      <c r="C301" s="155" t="s">
        <v>2715</v>
      </c>
      <c r="D301" s="149" t="s">
        <v>47</v>
      </c>
      <c r="E301" s="150">
        <v>1976217</v>
      </c>
      <c r="F301" s="150">
        <v>269609782</v>
      </c>
      <c r="G301" s="150">
        <v>2696098</v>
      </c>
    </row>
    <row r="302" spans="1:7" ht="15.75" thickBot="1" x14ac:dyDescent="0.3">
      <c r="A302" s="151" t="s">
        <v>2173</v>
      </c>
      <c r="B302" s="152" t="s">
        <v>2174</v>
      </c>
      <c r="C302" s="155" t="s">
        <v>2795</v>
      </c>
      <c r="D302" s="152" t="s">
        <v>47</v>
      </c>
      <c r="E302" s="153">
        <v>17000000</v>
      </c>
      <c r="F302" s="153">
        <v>1402446284</v>
      </c>
      <c r="G302" s="153">
        <v>14024463</v>
      </c>
    </row>
    <row r="303" spans="1:7" ht="15.75" thickBot="1" x14ac:dyDescent="0.3">
      <c r="A303" s="40" t="s">
        <v>199</v>
      </c>
      <c r="B303" s="157" t="s">
        <v>200</v>
      </c>
      <c r="C303" s="155" t="s">
        <v>2672</v>
      </c>
      <c r="D303" s="157" t="s">
        <v>77</v>
      </c>
      <c r="E303" s="9">
        <v>272750174</v>
      </c>
      <c r="F303" s="9">
        <v>47437115245</v>
      </c>
      <c r="G303" s="9">
        <v>474371152</v>
      </c>
    </row>
    <row r="304" spans="1:7" ht="15.75" thickBot="1" x14ac:dyDescent="0.3">
      <c r="A304" s="148" t="s">
        <v>642</v>
      </c>
      <c r="B304" s="149" t="s">
        <v>643</v>
      </c>
      <c r="C304" s="155" t="s">
        <v>2674</v>
      </c>
      <c r="D304" s="149" t="s">
        <v>77</v>
      </c>
      <c r="E304" s="150">
        <v>108671601</v>
      </c>
      <c r="F304" s="150">
        <v>14561793536</v>
      </c>
      <c r="G304" s="150">
        <v>145617935</v>
      </c>
    </row>
    <row r="305" spans="1:7" ht="15.75" thickBot="1" x14ac:dyDescent="0.3">
      <c r="A305" s="148" t="s">
        <v>644</v>
      </c>
      <c r="B305" s="149" t="s">
        <v>645</v>
      </c>
      <c r="C305" s="155" t="s">
        <v>2772</v>
      </c>
      <c r="D305" s="149" t="s">
        <v>77</v>
      </c>
      <c r="E305" s="150">
        <v>360000</v>
      </c>
      <c r="F305" s="150">
        <v>584519360</v>
      </c>
      <c r="G305" s="150">
        <v>5845194</v>
      </c>
    </row>
    <row r="306" spans="1:7" ht="15.75" thickBot="1" x14ac:dyDescent="0.3">
      <c r="A306" s="151" t="s">
        <v>2112</v>
      </c>
      <c r="B306" s="152" t="s">
        <v>2113</v>
      </c>
      <c r="C306" s="155" t="s">
        <v>2113</v>
      </c>
      <c r="D306" s="152" t="s">
        <v>57</v>
      </c>
      <c r="E306" s="153">
        <v>25000000</v>
      </c>
      <c r="F306" s="153">
        <v>2110810443</v>
      </c>
      <c r="G306" s="153">
        <v>21108104</v>
      </c>
    </row>
    <row r="307" spans="1:7" ht="15.75" thickBot="1" x14ac:dyDescent="0.3">
      <c r="A307" s="148" t="s">
        <v>646</v>
      </c>
      <c r="B307" s="149" t="s">
        <v>647</v>
      </c>
      <c r="C307" s="155" t="s">
        <v>647</v>
      </c>
      <c r="D307" s="149" t="s">
        <v>47</v>
      </c>
      <c r="E307" s="150">
        <v>37794627</v>
      </c>
      <c r="F307" s="150">
        <v>3794925690</v>
      </c>
      <c r="G307" s="150">
        <v>37949257</v>
      </c>
    </row>
    <row r="308" spans="1:7" ht="15.75" thickBot="1" x14ac:dyDescent="0.3">
      <c r="A308" s="148" t="s">
        <v>1206</v>
      </c>
      <c r="B308" s="149" t="s">
        <v>1207</v>
      </c>
      <c r="C308" s="155" t="s">
        <v>2653</v>
      </c>
      <c r="D308" s="149" t="s">
        <v>57</v>
      </c>
      <c r="E308" s="150">
        <v>105000000</v>
      </c>
      <c r="F308" s="150">
        <v>12122598051</v>
      </c>
      <c r="G308" s="150">
        <v>121225981</v>
      </c>
    </row>
    <row r="309" spans="1:7" ht="15.75" thickBot="1" x14ac:dyDescent="0.3">
      <c r="A309" s="40" t="s">
        <v>1988</v>
      </c>
      <c r="B309" s="157" t="s">
        <v>1989</v>
      </c>
      <c r="C309" s="155" t="s">
        <v>1989</v>
      </c>
      <c r="D309" s="157" t="s">
        <v>57</v>
      </c>
      <c r="E309" s="9">
        <v>265294</v>
      </c>
      <c r="F309" s="9">
        <v>332153446</v>
      </c>
      <c r="G309" s="9">
        <v>3321534</v>
      </c>
    </row>
    <row r="310" spans="1:7" ht="15.75" thickBot="1" x14ac:dyDescent="0.3">
      <c r="A310" s="148" t="s">
        <v>1103</v>
      </c>
      <c r="B310" s="149" t="s">
        <v>1104</v>
      </c>
      <c r="C310" s="155" t="s">
        <v>2912</v>
      </c>
      <c r="D310" s="149" t="s">
        <v>51</v>
      </c>
      <c r="E310" s="150">
        <v>9962061</v>
      </c>
      <c r="F310" s="150">
        <v>1018585795</v>
      </c>
      <c r="G310" s="150">
        <v>10185858</v>
      </c>
    </row>
    <row r="311" spans="1:7" ht="15.75" thickBot="1" x14ac:dyDescent="0.3">
      <c r="A311" s="148" t="s">
        <v>1644</v>
      </c>
      <c r="B311" s="149" t="s">
        <v>3050</v>
      </c>
      <c r="C311" s="155" t="s">
        <v>2681</v>
      </c>
      <c r="D311" s="149" t="s">
        <v>54</v>
      </c>
      <c r="E311" s="150">
        <v>268536607</v>
      </c>
      <c r="F311" s="150">
        <v>27288561116</v>
      </c>
      <c r="G311" s="150">
        <v>272885611</v>
      </c>
    </row>
    <row r="312" spans="1:7" ht="15.75" thickBot="1" x14ac:dyDescent="0.3">
      <c r="A312" s="40" t="s">
        <v>1810</v>
      </c>
      <c r="B312" s="157" t="s">
        <v>1811</v>
      </c>
      <c r="C312" s="155" t="s">
        <v>2684</v>
      </c>
      <c r="D312" s="157" t="s">
        <v>47</v>
      </c>
      <c r="E312" s="9">
        <v>5000000</v>
      </c>
      <c r="F312" s="9">
        <v>3624532742</v>
      </c>
      <c r="G312" s="9">
        <v>36245327</v>
      </c>
    </row>
    <row r="313" spans="1:7" ht="15.75" thickBot="1" x14ac:dyDescent="0.3">
      <c r="A313" s="40" t="s">
        <v>2299</v>
      </c>
      <c r="B313" s="157" t="s">
        <v>2300</v>
      </c>
      <c r="C313" s="155" t="s">
        <v>2807</v>
      </c>
      <c r="D313" s="157" t="s">
        <v>42</v>
      </c>
      <c r="E313" s="9">
        <v>2950769</v>
      </c>
      <c r="F313" s="9"/>
      <c r="G313" s="9">
        <v>0</v>
      </c>
    </row>
    <row r="314" spans="1:7" ht="15.75" thickBot="1" x14ac:dyDescent="0.3">
      <c r="A314" s="148" t="s">
        <v>1612</v>
      </c>
      <c r="B314" s="149" t="s">
        <v>1613</v>
      </c>
      <c r="C314" s="155" t="s">
        <v>2758</v>
      </c>
      <c r="D314" s="149" t="s">
        <v>54</v>
      </c>
      <c r="E314" s="150">
        <v>363637</v>
      </c>
      <c r="F314" s="150">
        <v>753785156</v>
      </c>
      <c r="G314" s="150">
        <v>7537852</v>
      </c>
    </row>
    <row r="315" spans="1:7" ht="15.75" thickBot="1" x14ac:dyDescent="0.3">
      <c r="A315" s="151" t="s">
        <v>2455</v>
      </c>
      <c r="B315" s="152" t="s">
        <v>2456</v>
      </c>
      <c r="C315" s="155" t="s">
        <v>2730</v>
      </c>
      <c r="D315" s="152" t="s">
        <v>47</v>
      </c>
      <c r="E315" s="153">
        <v>3515250</v>
      </c>
      <c r="F315" s="153">
        <v>321689829</v>
      </c>
      <c r="G315" s="153">
        <v>3216898</v>
      </c>
    </row>
    <row r="316" spans="1:7" ht="15.75" thickBot="1" x14ac:dyDescent="0.3">
      <c r="A316" s="148" t="s">
        <v>1510</v>
      </c>
      <c r="B316" s="149" t="s">
        <v>1511</v>
      </c>
      <c r="C316" s="155" t="s">
        <v>1511</v>
      </c>
      <c r="D316" s="149" t="s">
        <v>57</v>
      </c>
      <c r="E316" s="150">
        <v>29895935</v>
      </c>
      <c r="F316" s="150">
        <v>2658891585</v>
      </c>
      <c r="G316" s="150">
        <v>26588916</v>
      </c>
    </row>
    <row r="317" spans="1:7" ht="15.75" thickBot="1" x14ac:dyDescent="0.3">
      <c r="A317" s="148" t="s">
        <v>640</v>
      </c>
      <c r="B317" s="149" t="s">
        <v>641</v>
      </c>
      <c r="C317" s="155" t="s">
        <v>2667</v>
      </c>
      <c r="D317" s="149" t="s">
        <v>51</v>
      </c>
      <c r="E317" s="150">
        <v>18668542</v>
      </c>
      <c r="F317" s="150">
        <v>1791450067</v>
      </c>
      <c r="G317" s="150">
        <v>17914501</v>
      </c>
    </row>
    <row r="318" spans="1:7" ht="15.75" thickBot="1" x14ac:dyDescent="0.3">
      <c r="A318" s="148" t="s">
        <v>1101</v>
      </c>
      <c r="B318" s="149" t="s">
        <v>1102</v>
      </c>
      <c r="C318" s="155" t="s">
        <v>2659</v>
      </c>
      <c r="D318" s="149" t="s">
        <v>54</v>
      </c>
      <c r="E318" s="150">
        <v>2086294</v>
      </c>
      <c r="F318" s="150">
        <v>234107462</v>
      </c>
      <c r="G318" s="150">
        <v>2341075</v>
      </c>
    </row>
    <row r="319" spans="1:7" ht="15.75" thickBot="1" x14ac:dyDescent="0.3">
      <c r="A319" s="148" t="s">
        <v>1904</v>
      </c>
      <c r="B319" s="149" t="s">
        <v>1905</v>
      </c>
      <c r="C319" s="155" t="s">
        <v>2699</v>
      </c>
      <c r="D319" s="149" t="s">
        <v>54</v>
      </c>
      <c r="E319" s="150">
        <v>3000000</v>
      </c>
      <c r="F319" s="150">
        <v>868041561</v>
      </c>
      <c r="G319" s="150">
        <v>8680416</v>
      </c>
    </row>
    <row r="320" spans="1:7" ht="15.75" thickBot="1" x14ac:dyDescent="0.3">
      <c r="A320" s="148" t="s">
        <v>1333</v>
      </c>
      <c r="B320" s="149" t="s">
        <v>1334</v>
      </c>
      <c r="C320" s="155" t="s">
        <v>2836</v>
      </c>
      <c r="D320" s="149" t="s">
        <v>54</v>
      </c>
      <c r="E320" s="150">
        <v>9800000</v>
      </c>
      <c r="F320" s="150">
        <v>1000575705</v>
      </c>
      <c r="G320" s="150">
        <v>10005757</v>
      </c>
    </row>
    <row r="321" spans="1:7" ht="15.75" thickBot="1" x14ac:dyDescent="0.3">
      <c r="A321" s="148" t="s">
        <v>205</v>
      </c>
      <c r="B321" s="149" t="s">
        <v>206</v>
      </c>
      <c r="C321" s="155" t="s">
        <v>2841</v>
      </c>
      <c r="D321" s="149" t="s">
        <v>42</v>
      </c>
      <c r="E321" s="150">
        <v>430130</v>
      </c>
      <c r="F321" s="150">
        <v>43680109</v>
      </c>
      <c r="G321" s="150">
        <v>436801</v>
      </c>
    </row>
    <row r="322" spans="1:7" ht="15.75" thickBot="1" x14ac:dyDescent="0.3">
      <c r="A322" s="148" t="s">
        <v>1686</v>
      </c>
      <c r="B322" s="149" t="s">
        <v>1687</v>
      </c>
      <c r="C322" s="155" t="s">
        <v>2682</v>
      </c>
      <c r="D322" s="149" t="s">
        <v>77</v>
      </c>
      <c r="E322" s="150">
        <v>1000000</v>
      </c>
      <c r="F322" s="150">
        <v>3591457133</v>
      </c>
      <c r="G322" s="150">
        <v>35914571</v>
      </c>
    </row>
    <row r="323" spans="1:7" ht="15.75" thickBot="1" x14ac:dyDescent="0.3">
      <c r="A323" s="148" t="s">
        <v>2365</v>
      </c>
      <c r="B323" s="149" t="s">
        <v>2366</v>
      </c>
      <c r="C323" s="155" t="s">
        <v>2366</v>
      </c>
      <c r="D323" s="149" t="s">
        <v>47</v>
      </c>
      <c r="E323" s="150">
        <v>3500000</v>
      </c>
      <c r="F323" s="150">
        <v>459920017</v>
      </c>
      <c r="G323" s="150">
        <v>4599200</v>
      </c>
    </row>
    <row r="324" spans="1:7" ht="15.75" thickBot="1" x14ac:dyDescent="0.3">
      <c r="A324" s="148" t="s">
        <v>1075</v>
      </c>
      <c r="B324" s="149" t="s">
        <v>1076</v>
      </c>
      <c r="C324" s="155" t="s">
        <v>2800</v>
      </c>
      <c r="D324" s="149" t="s">
        <v>42</v>
      </c>
      <c r="E324" s="150">
        <v>3730000</v>
      </c>
      <c r="F324" s="150">
        <v>404087049</v>
      </c>
      <c r="G324" s="150">
        <v>4040870</v>
      </c>
    </row>
    <row r="325" spans="1:7" ht="15.75" thickBot="1" x14ac:dyDescent="0.3">
      <c r="A325" s="148" t="s">
        <v>1307</v>
      </c>
      <c r="B325" s="149" t="s">
        <v>1308</v>
      </c>
      <c r="C325" s="155" t="s">
        <v>2816</v>
      </c>
      <c r="D325" s="149" t="s">
        <v>54</v>
      </c>
      <c r="E325" s="150">
        <v>13000000</v>
      </c>
      <c r="F325" s="150">
        <v>1350573963</v>
      </c>
      <c r="G325" s="150">
        <v>13505740</v>
      </c>
    </row>
    <row r="326" spans="1:7" ht="15.75" thickBot="1" x14ac:dyDescent="0.3">
      <c r="A326" s="148" t="s">
        <v>1200</v>
      </c>
      <c r="B326" s="149" t="s">
        <v>1201</v>
      </c>
      <c r="C326" s="155" t="s">
        <v>2776</v>
      </c>
      <c r="D326" s="149" t="s">
        <v>77</v>
      </c>
      <c r="E326" s="150">
        <v>1964039</v>
      </c>
      <c r="F326" s="150">
        <v>207233867</v>
      </c>
      <c r="G326" s="150">
        <v>2072339</v>
      </c>
    </row>
    <row r="327" spans="1:7" ht="15.75" thickBot="1" x14ac:dyDescent="0.3">
      <c r="A327" s="148" t="s">
        <v>1202</v>
      </c>
      <c r="B327" s="149" t="s">
        <v>1203</v>
      </c>
      <c r="C327" s="155" t="s">
        <v>2849</v>
      </c>
      <c r="D327" s="149" t="s">
        <v>77</v>
      </c>
      <c r="E327" s="150">
        <v>161361340</v>
      </c>
      <c r="F327" s="150">
        <v>16706939616</v>
      </c>
      <c r="G327" s="150">
        <v>167069396</v>
      </c>
    </row>
    <row r="328" spans="1:7" ht="15.75" thickBot="1" x14ac:dyDescent="0.3">
      <c r="A328" s="148" t="s">
        <v>1540</v>
      </c>
      <c r="B328" s="149" t="s">
        <v>1541</v>
      </c>
      <c r="C328" s="155" t="s">
        <v>2854</v>
      </c>
      <c r="D328" s="149" t="s">
        <v>77</v>
      </c>
      <c r="E328" s="150">
        <v>25305440</v>
      </c>
      <c r="F328" s="150">
        <v>2681901259</v>
      </c>
      <c r="G328" s="150">
        <v>26819013</v>
      </c>
    </row>
    <row r="329" spans="1:7" ht="15.75" thickBot="1" x14ac:dyDescent="0.3">
      <c r="A329" s="148" t="s">
        <v>2114</v>
      </c>
      <c r="B329" s="149" t="s">
        <v>2115</v>
      </c>
      <c r="C329" s="155" t="s">
        <v>2746</v>
      </c>
      <c r="D329" s="149" t="s">
        <v>57</v>
      </c>
      <c r="E329" s="150">
        <v>1866745</v>
      </c>
      <c r="F329" s="150">
        <v>248165676</v>
      </c>
      <c r="G329" s="150">
        <v>2481657</v>
      </c>
    </row>
    <row r="330" spans="1:7" ht="15.75" thickBot="1" x14ac:dyDescent="0.3">
      <c r="A330" s="148" t="s">
        <v>1642</v>
      </c>
      <c r="B330" s="149" t="s">
        <v>1643</v>
      </c>
      <c r="C330" s="155" t="s">
        <v>2697</v>
      </c>
      <c r="D330" s="149" t="s">
        <v>47</v>
      </c>
      <c r="E330" s="150">
        <v>71129108</v>
      </c>
      <c r="F330" s="150">
        <v>12341414650</v>
      </c>
      <c r="G330" s="150">
        <v>123414147</v>
      </c>
    </row>
    <row r="331" spans="1:7" ht="15.75" thickBot="1" x14ac:dyDescent="0.3">
      <c r="A331" s="148" t="s">
        <v>2116</v>
      </c>
      <c r="B331" s="149" t="s">
        <v>2117</v>
      </c>
      <c r="C331" s="155" t="s">
        <v>2117</v>
      </c>
      <c r="D331" s="149" t="s">
        <v>42</v>
      </c>
      <c r="E331" s="150">
        <v>12341393</v>
      </c>
      <c r="F331" s="150">
        <v>1258530951</v>
      </c>
      <c r="G331" s="150">
        <v>12585310</v>
      </c>
    </row>
    <row r="332" spans="1:7" ht="15.75" thickBot="1" x14ac:dyDescent="0.3">
      <c r="A332" s="148" t="s">
        <v>1037</v>
      </c>
      <c r="B332" s="149" t="s">
        <v>1038</v>
      </c>
      <c r="C332" s="155" t="s">
        <v>2702</v>
      </c>
      <c r="D332" s="149" t="s">
        <v>57</v>
      </c>
      <c r="E332" s="150">
        <v>21230111</v>
      </c>
      <c r="F332" s="150">
        <v>2147295415</v>
      </c>
      <c r="G332" s="150">
        <v>21472954</v>
      </c>
    </row>
    <row r="333" spans="1:7" ht="15.75" thickBot="1" x14ac:dyDescent="0.3">
      <c r="A333" s="148" t="s">
        <v>894</v>
      </c>
      <c r="B333" s="149" t="s">
        <v>895</v>
      </c>
      <c r="C333" s="155" t="s">
        <v>2973</v>
      </c>
      <c r="D333" s="149" t="s">
        <v>47</v>
      </c>
      <c r="E333" s="150">
        <v>5892538</v>
      </c>
      <c r="F333" s="150">
        <v>600353760</v>
      </c>
      <c r="G333" s="150">
        <v>6003538</v>
      </c>
    </row>
    <row r="334" spans="1:7" ht="15.75" thickBot="1" x14ac:dyDescent="0.3">
      <c r="A334" s="148" t="s">
        <v>2434</v>
      </c>
      <c r="B334" s="149" t="s">
        <v>2435</v>
      </c>
      <c r="C334" s="155" t="s">
        <v>2722</v>
      </c>
      <c r="D334" s="149" t="s">
        <v>347</v>
      </c>
      <c r="E334" s="150">
        <v>996111</v>
      </c>
      <c r="F334" s="150">
        <v>300310095</v>
      </c>
      <c r="G334" s="150">
        <v>3003101</v>
      </c>
    </row>
    <row r="335" spans="1:7" ht="15.75" thickBot="1" x14ac:dyDescent="0.3">
      <c r="A335" s="148" t="s">
        <v>209</v>
      </c>
      <c r="B335" s="149" t="s">
        <v>210</v>
      </c>
      <c r="C335" s="155" t="s">
        <v>3006</v>
      </c>
      <c r="D335" s="149" t="s">
        <v>77</v>
      </c>
      <c r="E335" s="150">
        <v>208415970</v>
      </c>
      <c r="F335" s="150">
        <v>24532123133</v>
      </c>
      <c r="G335" s="150">
        <v>245321231</v>
      </c>
    </row>
    <row r="336" spans="1:7" ht="15.75" thickBot="1" x14ac:dyDescent="0.3">
      <c r="A336" s="151" t="s">
        <v>211</v>
      </c>
      <c r="B336" s="152" t="s">
        <v>212</v>
      </c>
      <c r="C336" s="155" t="s">
        <v>2785</v>
      </c>
      <c r="D336" s="152" t="s">
        <v>77</v>
      </c>
      <c r="E336" s="153">
        <v>116100000</v>
      </c>
      <c r="F336" s="153">
        <v>11524501900</v>
      </c>
      <c r="G336" s="153">
        <v>115245019</v>
      </c>
    </row>
    <row r="337" spans="1:7" ht="15.75" thickBot="1" x14ac:dyDescent="0.3">
      <c r="A337" s="148" t="s">
        <v>1818</v>
      </c>
      <c r="B337" s="149" t="s">
        <v>1819</v>
      </c>
      <c r="C337" s="155" t="s">
        <v>2778</v>
      </c>
      <c r="D337" s="149" t="s">
        <v>47</v>
      </c>
      <c r="E337" s="150">
        <v>462857417</v>
      </c>
      <c r="F337" s="150">
        <v>46823698048</v>
      </c>
      <c r="G337" s="150">
        <v>468236980</v>
      </c>
    </row>
    <row r="338" spans="1:7" ht="15.75" thickBot="1" x14ac:dyDescent="0.3">
      <c r="A338" s="148" t="s">
        <v>1005</v>
      </c>
      <c r="B338" s="149" t="s">
        <v>1006</v>
      </c>
      <c r="C338" s="155" t="s">
        <v>2824</v>
      </c>
      <c r="D338" s="149" t="s">
        <v>77</v>
      </c>
      <c r="E338" s="150">
        <v>590000000</v>
      </c>
      <c r="F338" s="150">
        <v>60317699038</v>
      </c>
      <c r="G338" s="150">
        <v>603176990</v>
      </c>
    </row>
    <row r="339" spans="1:7" ht="15.75" thickBot="1" x14ac:dyDescent="0.3">
      <c r="A339" s="148" t="s">
        <v>1155</v>
      </c>
      <c r="B339" s="149" t="s">
        <v>1156</v>
      </c>
      <c r="C339" s="155" t="s">
        <v>2914</v>
      </c>
      <c r="D339" s="149" t="s">
        <v>77</v>
      </c>
      <c r="E339" s="150">
        <v>334172</v>
      </c>
      <c r="F339" s="150">
        <v>33372247</v>
      </c>
      <c r="G339" s="150">
        <v>333722</v>
      </c>
    </row>
    <row r="340" spans="1:7" ht="15.75" thickBot="1" x14ac:dyDescent="0.3">
      <c r="A340" s="148" t="s">
        <v>213</v>
      </c>
      <c r="B340" s="149" t="s">
        <v>214</v>
      </c>
      <c r="C340" s="155" t="s">
        <v>2753</v>
      </c>
      <c r="D340" s="149" t="s">
        <v>54</v>
      </c>
      <c r="E340" s="150">
        <v>1269276</v>
      </c>
      <c r="F340" s="150">
        <v>2786285912</v>
      </c>
      <c r="G340" s="150">
        <v>27862859</v>
      </c>
    </row>
    <row r="341" spans="1:7" ht="15.75" thickBot="1" x14ac:dyDescent="0.3">
      <c r="A341" s="148" t="s">
        <v>638</v>
      </c>
      <c r="B341" s="149" t="s">
        <v>639</v>
      </c>
      <c r="C341" s="155" t="s">
        <v>2801</v>
      </c>
      <c r="D341" s="149" t="s">
        <v>64</v>
      </c>
      <c r="E341" s="150">
        <v>983943</v>
      </c>
      <c r="F341" s="150">
        <v>100966083</v>
      </c>
      <c r="G341" s="150">
        <v>1009661</v>
      </c>
    </row>
    <row r="342" spans="1:7" ht="15.75" thickBot="1" x14ac:dyDescent="0.3">
      <c r="A342" s="40" t="s">
        <v>2239</v>
      </c>
      <c r="B342" s="157" t="s">
        <v>2240</v>
      </c>
      <c r="C342" s="155" t="s">
        <v>2790</v>
      </c>
      <c r="D342" s="157" t="s">
        <v>57</v>
      </c>
      <c r="E342" s="9">
        <v>5007988</v>
      </c>
      <c r="F342" s="9">
        <v>520065200</v>
      </c>
      <c r="G342" s="9">
        <v>5200652</v>
      </c>
    </row>
    <row r="343" spans="1:7" ht="15.75" thickBot="1" x14ac:dyDescent="0.3">
      <c r="A343" s="148" t="s">
        <v>1604</v>
      </c>
      <c r="B343" s="149" t="s">
        <v>1605</v>
      </c>
      <c r="C343" s="155" t="s">
        <v>1605</v>
      </c>
      <c r="D343" s="149" t="s">
        <v>77</v>
      </c>
      <c r="E343" s="150">
        <v>545067</v>
      </c>
      <c r="F343" s="150">
        <v>1182480128</v>
      </c>
      <c r="G343" s="150">
        <v>11824801</v>
      </c>
    </row>
    <row r="344" spans="1:7" ht="15.75" thickBot="1" x14ac:dyDescent="0.3">
      <c r="A344" s="148" t="s">
        <v>1035</v>
      </c>
      <c r="B344" s="149" t="s">
        <v>1036</v>
      </c>
      <c r="C344" s="155" t="s">
        <v>2951</v>
      </c>
      <c r="D344" s="149" t="s">
        <v>47</v>
      </c>
      <c r="E344" s="150">
        <v>71605500</v>
      </c>
      <c r="F344" s="150">
        <v>12810963229</v>
      </c>
      <c r="G344" s="150">
        <v>128109632</v>
      </c>
    </row>
    <row r="345" spans="1:7" ht="15.75" thickBot="1" x14ac:dyDescent="0.3">
      <c r="A345" s="148" t="s">
        <v>852</v>
      </c>
      <c r="B345" s="149" t="s">
        <v>853</v>
      </c>
      <c r="C345" s="155" t="s">
        <v>2932</v>
      </c>
      <c r="D345" s="149" t="s">
        <v>47</v>
      </c>
      <c r="E345" s="150">
        <v>12000000</v>
      </c>
      <c r="F345" s="150">
        <v>1216523233</v>
      </c>
      <c r="G345" s="150">
        <v>12165232</v>
      </c>
    </row>
    <row r="346" spans="1:7" ht="15.75" thickBot="1" x14ac:dyDescent="0.3">
      <c r="A346" s="148" t="s">
        <v>2367</v>
      </c>
      <c r="B346" s="149" t="s">
        <v>2368</v>
      </c>
      <c r="C346" s="155" t="s">
        <v>2765</v>
      </c>
      <c r="D346" s="149" t="s">
        <v>347</v>
      </c>
      <c r="E346" s="150">
        <v>312632</v>
      </c>
      <c r="F346" s="150">
        <v>884045066</v>
      </c>
      <c r="G346" s="150">
        <v>8840451</v>
      </c>
    </row>
    <row r="347" spans="1:7" ht="15.75" thickBot="1" x14ac:dyDescent="0.3">
      <c r="A347" s="148" t="s">
        <v>1952</v>
      </c>
      <c r="B347" s="149" t="s">
        <v>1953</v>
      </c>
      <c r="C347" s="155" t="s">
        <v>1720</v>
      </c>
      <c r="D347" s="149" t="s">
        <v>54</v>
      </c>
      <c r="E347" s="150">
        <v>180000000</v>
      </c>
      <c r="F347" s="150">
        <v>27924498489</v>
      </c>
      <c r="G347" s="150">
        <v>279244985</v>
      </c>
    </row>
    <row r="348" spans="1:7" ht="15.75" thickBot="1" x14ac:dyDescent="0.3">
      <c r="A348" s="151" t="s">
        <v>2261</v>
      </c>
      <c r="B348" s="152" t="s">
        <v>2262</v>
      </c>
      <c r="C348" s="155" t="s">
        <v>2771</v>
      </c>
      <c r="D348" s="152" t="s">
        <v>77</v>
      </c>
      <c r="E348" s="153">
        <v>15672872</v>
      </c>
      <c r="F348" s="153">
        <v>1493548807</v>
      </c>
      <c r="G348" s="153">
        <v>14935488</v>
      </c>
    </row>
    <row r="349" spans="1:7" ht="15.75" thickBot="1" x14ac:dyDescent="0.3">
      <c r="A349" s="148" t="s">
        <v>2118</v>
      </c>
      <c r="B349" s="149" t="s">
        <v>2119</v>
      </c>
      <c r="C349" s="155" t="s">
        <v>2911</v>
      </c>
      <c r="D349" s="149" t="s">
        <v>57</v>
      </c>
      <c r="E349" s="150">
        <v>27000000</v>
      </c>
      <c r="F349" s="150">
        <v>2764658916</v>
      </c>
      <c r="G349" s="150">
        <v>27646589</v>
      </c>
    </row>
    <row r="350" spans="1:7" ht="15.75" thickBot="1" x14ac:dyDescent="0.3">
      <c r="A350" s="148" t="s">
        <v>2483</v>
      </c>
      <c r="B350" s="149" t="s">
        <v>2484</v>
      </c>
      <c r="C350" s="155" t="s">
        <v>2694</v>
      </c>
      <c r="D350" s="149" t="s">
        <v>77</v>
      </c>
      <c r="E350" s="150">
        <v>10277547</v>
      </c>
      <c r="F350" s="150">
        <v>3353526514</v>
      </c>
      <c r="G350" s="150">
        <v>33535265</v>
      </c>
    </row>
    <row r="351" spans="1:7" ht="15.75" thickBot="1" x14ac:dyDescent="0.3">
      <c r="A351" s="148" t="s">
        <v>1767</v>
      </c>
      <c r="B351" s="149" t="s">
        <v>1768</v>
      </c>
      <c r="C351" s="155" t="s">
        <v>2694</v>
      </c>
      <c r="D351" s="149" t="s">
        <v>77</v>
      </c>
      <c r="E351" s="150">
        <v>5000000</v>
      </c>
      <c r="F351" s="150">
        <v>1729345453</v>
      </c>
      <c r="G351" s="150">
        <v>17293455</v>
      </c>
    </row>
    <row r="352" spans="1:7" ht="15.75" thickBot="1" x14ac:dyDescent="0.3">
      <c r="A352" s="148" t="s">
        <v>217</v>
      </c>
      <c r="B352" s="149" t="s">
        <v>218</v>
      </c>
      <c r="C352" s="155" t="s">
        <v>218</v>
      </c>
      <c r="D352" s="149" t="s">
        <v>64</v>
      </c>
      <c r="E352" s="150">
        <v>12250</v>
      </c>
      <c r="F352" s="150">
        <v>481423569</v>
      </c>
      <c r="G352" s="150">
        <v>4814236</v>
      </c>
    </row>
    <row r="353" spans="1:7" ht="15.75" thickBot="1" x14ac:dyDescent="0.3">
      <c r="A353" s="151" t="s">
        <v>2120</v>
      </c>
      <c r="B353" s="152" t="s">
        <v>2121</v>
      </c>
      <c r="C353" s="155" t="s">
        <v>2121</v>
      </c>
      <c r="D353" s="152" t="s">
        <v>42</v>
      </c>
      <c r="E353" s="153">
        <v>5029565</v>
      </c>
      <c r="F353" s="153">
        <v>426672542</v>
      </c>
      <c r="G353" s="153">
        <v>4266725</v>
      </c>
    </row>
    <row r="354" spans="1:7" ht="15.75" thickBot="1" x14ac:dyDescent="0.3">
      <c r="A354" s="151" t="s">
        <v>1876</v>
      </c>
      <c r="B354" s="152" t="s">
        <v>1877</v>
      </c>
      <c r="C354" s="155" t="s">
        <v>2793</v>
      </c>
      <c r="D354" s="152" t="s">
        <v>47</v>
      </c>
      <c r="E354" s="153">
        <v>19044401</v>
      </c>
      <c r="F354" s="153">
        <v>1678849570</v>
      </c>
      <c r="G354" s="153">
        <v>16788496</v>
      </c>
    </row>
    <row r="355" spans="1:7" ht="15.75" thickBot="1" x14ac:dyDescent="0.3">
      <c r="A355" s="148" t="s">
        <v>219</v>
      </c>
      <c r="B355" s="149" t="s">
        <v>220</v>
      </c>
      <c r="C355" s="155" t="s">
        <v>2826</v>
      </c>
      <c r="D355" s="149" t="s">
        <v>42</v>
      </c>
      <c r="E355" s="150">
        <v>7397072</v>
      </c>
      <c r="F355" s="150">
        <v>823134181</v>
      </c>
      <c r="G355" s="150">
        <v>8231342</v>
      </c>
    </row>
    <row r="356" spans="1:7" ht="15.75" thickBot="1" x14ac:dyDescent="0.3">
      <c r="A356" s="148" t="s">
        <v>2020</v>
      </c>
      <c r="B356" s="149" t="s">
        <v>2021</v>
      </c>
      <c r="C356" s="155" t="s">
        <v>2679</v>
      </c>
      <c r="D356" s="149" t="s">
        <v>47</v>
      </c>
      <c r="E356" s="150">
        <v>2479794</v>
      </c>
      <c r="F356" s="150">
        <v>249426056</v>
      </c>
      <c r="G356" s="150">
        <v>2494261</v>
      </c>
    </row>
    <row r="357" spans="1:7" ht="15.75" thickBot="1" x14ac:dyDescent="0.3">
      <c r="A357" s="148" t="s">
        <v>634</v>
      </c>
      <c r="B357" s="149" t="s">
        <v>635</v>
      </c>
      <c r="C357" s="155" t="s">
        <v>2764</v>
      </c>
      <c r="D357" s="149" t="s">
        <v>47</v>
      </c>
      <c r="E357" s="150">
        <v>8418303</v>
      </c>
      <c r="F357" s="150">
        <v>858157121</v>
      </c>
      <c r="G357" s="150">
        <v>8581571</v>
      </c>
    </row>
    <row r="358" spans="1:7" ht="15.75" thickBot="1" x14ac:dyDescent="0.3">
      <c r="A358" s="148" t="s">
        <v>1430</v>
      </c>
      <c r="B358" s="149" t="s">
        <v>1431</v>
      </c>
      <c r="C358" s="155" t="s">
        <v>2665</v>
      </c>
      <c r="D358" s="149" t="s">
        <v>42</v>
      </c>
      <c r="E358" s="150">
        <v>9800000</v>
      </c>
      <c r="F358" s="150">
        <v>2170964875</v>
      </c>
      <c r="G358" s="150">
        <v>21709649</v>
      </c>
    </row>
    <row r="359" spans="1:7" ht="15.75" thickBot="1" x14ac:dyDescent="0.3">
      <c r="A359" s="148" t="s">
        <v>223</v>
      </c>
      <c r="B359" s="149" t="s">
        <v>224</v>
      </c>
      <c r="C359" s="155" t="s">
        <v>2785</v>
      </c>
      <c r="D359" s="149" t="s">
        <v>77</v>
      </c>
      <c r="E359" s="150">
        <v>49000000</v>
      </c>
      <c r="F359" s="150">
        <v>5024529384</v>
      </c>
      <c r="G359" s="150">
        <v>50245294</v>
      </c>
    </row>
    <row r="360" spans="1:7" ht="15.75" thickBot="1" x14ac:dyDescent="0.3">
      <c r="A360" s="151" t="s">
        <v>2445</v>
      </c>
      <c r="B360" s="152" t="s">
        <v>2446</v>
      </c>
      <c r="C360" s="155" t="s">
        <v>2686</v>
      </c>
      <c r="D360" s="152" t="s">
        <v>47</v>
      </c>
      <c r="E360" s="153">
        <v>75000000</v>
      </c>
      <c r="F360" s="153">
        <v>6096346660</v>
      </c>
      <c r="G360" s="153">
        <v>60963467</v>
      </c>
    </row>
    <row r="361" spans="1:7" ht="15.75" thickBot="1" x14ac:dyDescent="0.3">
      <c r="A361" s="148" t="s">
        <v>1204</v>
      </c>
      <c r="B361" s="149" t="s">
        <v>1205</v>
      </c>
      <c r="C361" s="155" t="s">
        <v>2659</v>
      </c>
      <c r="D361" s="149" t="s">
        <v>54</v>
      </c>
      <c r="E361" s="150">
        <v>2958562</v>
      </c>
      <c r="F361" s="150">
        <v>301873750</v>
      </c>
      <c r="G361" s="150">
        <v>3018738</v>
      </c>
    </row>
    <row r="362" spans="1:7" ht="15.75" thickBot="1" x14ac:dyDescent="0.3">
      <c r="A362" s="40" t="s">
        <v>2391</v>
      </c>
      <c r="B362" s="157" t="s">
        <v>2392</v>
      </c>
      <c r="C362" s="155" t="s">
        <v>2392</v>
      </c>
      <c r="D362" s="157" t="s">
        <v>51</v>
      </c>
      <c r="E362" s="9">
        <v>3000000</v>
      </c>
      <c r="F362" s="9">
        <v>3031157923</v>
      </c>
      <c r="G362" s="9">
        <v>30311579</v>
      </c>
    </row>
    <row r="363" spans="1:7" ht="15.75" thickBot="1" x14ac:dyDescent="0.3">
      <c r="A363" s="148" t="s">
        <v>2228</v>
      </c>
      <c r="B363" s="149" t="s">
        <v>2229</v>
      </c>
      <c r="C363" s="155" t="s">
        <v>2733</v>
      </c>
      <c r="D363" s="149" t="s">
        <v>347</v>
      </c>
      <c r="E363" s="150">
        <v>10000</v>
      </c>
      <c r="F363" s="150">
        <v>20125894</v>
      </c>
      <c r="G363" s="150">
        <v>201259</v>
      </c>
    </row>
    <row r="364" spans="1:7" ht="15.75" thickBot="1" x14ac:dyDescent="0.3">
      <c r="A364" s="148" t="s">
        <v>225</v>
      </c>
      <c r="B364" s="149" t="s">
        <v>226</v>
      </c>
      <c r="C364" s="155" t="s">
        <v>2785</v>
      </c>
      <c r="D364" s="149" t="s">
        <v>77</v>
      </c>
      <c r="E364" s="150">
        <v>119900000</v>
      </c>
      <c r="F364" s="150">
        <v>12079806660</v>
      </c>
      <c r="G364" s="150">
        <v>120798067</v>
      </c>
    </row>
    <row r="365" spans="1:7" ht="15.75" thickBot="1" x14ac:dyDescent="0.3">
      <c r="A365" s="148" t="s">
        <v>2404</v>
      </c>
      <c r="B365" s="149" t="s">
        <v>2405</v>
      </c>
      <c r="C365" s="155" t="s">
        <v>2405</v>
      </c>
      <c r="D365" s="149" t="s">
        <v>77</v>
      </c>
      <c r="E365" s="150">
        <v>25000000</v>
      </c>
      <c r="F365" s="150">
        <v>11817692589</v>
      </c>
      <c r="G365" s="150">
        <v>118176926</v>
      </c>
    </row>
    <row r="366" spans="1:7" ht="15.75" thickBot="1" x14ac:dyDescent="0.3">
      <c r="A366" s="151" t="s">
        <v>1007</v>
      </c>
      <c r="B366" s="152" t="s">
        <v>1008</v>
      </c>
      <c r="C366" s="155" t="s">
        <v>2724</v>
      </c>
      <c r="D366" s="152" t="s">
        <v>57</v>
      </c>
      <c r="E366" s="153">
        <v>28824073</v>
      </c>
      <c r="F366" s="153">
        <v>2846123832</v>
      </c>
      <c r="G366" s="153">
        <v>28461238</v>
      </c>
    </row>
    <row r="367" spans="1:7" ht="15.75" thickBot="1" x14ac:dyDescent="0.3">
      <c r="A367" s="148" t="s">
        <v>227</v>
      </c>
      <c r="B367" s="149" t="s">
        <v>228</v>
      </c>
      <c r="C367" s="155" t="s">
        <v>2863</v>
      </c>
      <c r="D367" s="149" t="s">
        <v>77</v>
      </c>
      <c r="E367" s="150">
        <v>30000000</v>
      </c>
      <c r="F367" s="150">
        <v>3812278038</v>
      </c>
      <c r="G367" s="150">
        <v>38122780</v>
      </c>
    </row>
    <row r="368" spans="1:7" ht="15.75" thickBot="1" x14ac:dyDescent="0.3">
      <c r="A368" s="148" t="s">
        <v>1816</v>
      </c>
      <c r="B368" s="149" t="s">
        <v>1817</v>
      </c>
      <c r="C368" s="155" t="s">
        <v>2778</v>
      </c>
      <c r="D368" s="149" t="s">
        <v>47</v>
      </c>
      <c r="E368" s="150">
        <v>301407</v>
      </c>
      <c r="F368" s="150">
        <v>35421500</v>
      </c>
      <c r="G368" s="150">
        <v>354215</v>
      </c>
    </row>
    <row r="369" spans="1:7" ht="15.75" thickBot="1" x14ac:dyDescent="0.3">
      <c r="A369" s="148" t="s">
        <v>1574</v>
      </c>
      <c r="B369" s="149" t="s">
        <v>1575</v>
      </c>
      <c r="C369" s="155" t="s">
        <v>2792</v>
      </c>
      <c r="D369" s="149" t="s">
        <v>77</v>
      </c>
      <c r="E369" s="150">
        <v>2505882</v>
      </c>
      <c r="F369" s="150">
        <v>5863713121</v>
      </c>
      <c r="G369" s="150">
        <v>58637131</v>
      </c>
    </row>
    <row r="370" spans="1:7" ht="15.75" thickBot="1" x14ac:dyDescent="0.3">
      <c r="A370" s="148" t="s">
        <v>1461</v>
      </c>
      <c r="B370" s="149" t="s">
        <v>1462</v>
      </c>
      <c r="C370" s="155" t="s">
        <v>2741</v>
      </c>
      <c r="D370" s="149" t="s">
        <v>347</v>
      </c>
      <c r="E370" s="150">
        <v>3200000</v>
      </c>
      <c r="F370" s="150">
        <v>619886559</v>
      </c>
      <c r="G370" s="150">
        <v>6198866</v>
      </c>
    </row>
    <row r="371" spans="1:7" ht="15.75" thickBot="1" x14ac:dyDescent="0.3">
      <c r="A371" s="40" t="s">
        <v>232</v>
      </c>
      <c r="B371" s="157" t="s">
        <v>233</v>
      </c>
      <c r="C371" s="155" t="s">
        <v>2771</v>
      </c>
      <c r="D371" s="157" t="s">
        <v>77</v>
      </c>
      <c r="E371" s="9">
        <v>8787498</v>
      </c>
      <c r="F371" s="9">
        <v>913028255</v>
      </c>
      <c r="G371" s="9">
        <v>9130283</v>
      </c>
    </row>
    <row r="372" spans="1:7" ht="15.75" thickBot="1" x14ac:dyDescent="0.3">
      <c r="A372" s="40" t="s">
        <v>2420</v>
      </c>
      <c r="B372" s="157" t="s">
        <v>2421</v>
      </c>
      <c r="C372" s="155" t="s">
        <v>2792</v>
      </c>
      <c r="D372" s="157" t="s">
        <v>77</v>
      </c>
      <c r="E372" s="9">
        <v>1764444</v>
      </c>
      <c r="F372" s="9">
        <v>330709212</v>
      </c>
      <c r="G372" s="9">
        <v>3307092</v>
      </c>
    </row>
    <row r="373" spans="1:7" ht="15.75" thickBot="1" x14ac:dyDescent="0.3">
      <c r="A373" s="148" t="s">
        <v>632</v>
      </c>
      <c r="B373" s="149" t="s">
        <v>633</v>
      </c>
      <c r="C373" s="155" t="s">
        <v>2782</v>
      </c>
      <c r="D373" s="149" t="s">
        <v>64</v>
      </c>
      <c r="E373" s="150">
        <v>343254</v>
      </c>
      <c r="F373" s="150">
        <v>41126198</v>
      </c>
      <c r="G373" s="150">
        <v>411262</v>
      </c>
    </row>
    <row r="374" spans="1:7" ht="15.75" thickBot="1" x14ac:dyDescent="0.3">
      <c r="A374" s="148" t="s">
        <v>234</v>
      </c>
      <c r="B374" s="149" t="s">
        <v>235</v>
      </c>
      <c r="C374" s="155" t="s">
        <v>2779</v>
      </c>
      <c r="D374" s="149" t="s">
        <v>51</v>
      </c>
      <c r="E374" s="150">
        <v>7811772</v>
      </c>
      <c r="F374" s="150">
        <v>781558445</v>
      </c>
      <c r="G374" s="150">
        <v>7815584</v>
      </c>
    </row>
    <row r="375" spans="1:7" ht="15.75" thickBot="1" x14ac:dyDescent="0.3">
      <c r="A375" s="151" t="s">
        <v>236</v>
      </c>
      <c r="B375" s="152" t="s">
        <v>237</v>
      </c>
      <c r="C375" s="155" t="s">
        <v>2868</v>
      </c>
      <c r="D375" s="152" t="s">
        <v>64</v>
      </c>
      <c r="E375" s="153">
        <v>2086667</v>
      </c>
      <c r="F375" s="153">
        <v>153167399</v>
      </c>
      <c r="G375" s="153">
        <v>1531674</v>
      </c>
    </row>
    <row r="376" spans="1:7" ht="15.75" thickBot="1" x14ac:dyDescent="0.3">
      <c r="A376" s="148" t="s">
        <v>2293</v>
      </c>
      <c r="B376" s="149" t="s">
        <v>2294</v>
      </c>
      <c r="C376" s="155" t="s">
        <v>2766</v>
      </c>
      <c r="D376" s="149" t="s">
        <v>87</v>
      </c>
      <c r="E376" s="150">
        <v>137671</v>
      </c>
      <c r="F376" s="150">
        <v>1006070439</v>
      </c>
      <c r="G376" s="150">
        <v>10060704</v>
      </c>
    </row>
    <row r="377" spans="1:7" ht="15.75" thickBot="1" x14ac:dyDescent="0.3">
      <c r="A377" s="151" t="s">
        <v>2493</v>
      </c>
      <c r="B377" s="152" t="s">
        <v>2494</v>
      </c>
      <c r="C377" s="155" t="s">
        <v>2686</v>
      </c>
      <c r="D377" s="152" t="s">
        <v>47</v>
      </c>
      <c r="E377" s="153">
        <v>2000000</v>
      </c>
      <c r="F377" s="153">
        <v>162421317</v>
      </c>
      <c r="G377" s="153">
        <v>1624213</v>
      </c>
    </row>
    <row r="378" spans="1:7" ht="15.75" thickBot="1" x14ac:dyDescent="0.3">
      <c r="A378" s="148" t="s">
        <v>749</v>
      </c>
      <c r="B378" s="149" t="s">
        <v>750</v>
      </c>
      <c r="C378" s="155" t="s">
        <v>2801</v>
      </c>
      <c r="D378" s="149" t="s">
        <v>64</v>
      </c>
      <c r="E378" s="150">
        <v>909688</v>
      </c>
      <c r="F378" s="150">
        <v>92653245</v>
      </c>
      <c r="G378" s="150">
        <v>926532</v>
      </c>
    </row>
    <row r="379" spans="1:7" ht="15.75" thickBot="1" x14ac:dyDescent="0.3">
      <c r="A379" s="148" t="s">
        <v>1048</v>
      </c>
      <c r="B379" s="149" t="s">
        <v>1049</v>
      </c>
      <c r="C379" s="155" t="s">
        <v>2818</v>
      </c>
      <c r="D379" s="149" t="s">
        <v>57</v>
      </c>
      <c r="E379" s="150">
        <v>450000</v>
      </c>
      <c r="F379" s="150">
        <v>45257694</v>
      </c>
      <c r="G379" s="150">
        <v>452577</v>
      </c>
    </row>
    <row r="380" spans="1:7" ht="15.75" thickBot="1" x14ac:dyDescent="0.3">
      <c r="A380" s="148" t="s">
        <v>1396</v>
      </c>
      <c r="B380" s="149" t="s">
        <v>1397</v>
      </c>
      <c r="C380" s="155" t="s">
        <v>2766</v>
      </c>
      <c r="D380" s="149" t="s">
        <v>87</v>
      </c>
      <c r="E380" s="150">
        <v>1178570</v>
      </c>
      <c r="F380" s="150">
        <v>2915258907</v>
      </c>
      <c r="G380" s="150">
        <v>29152589</v>
      </c>
    </row>
    <row r="381" spans="1:7" ht="15.75" thickBot="1" x14ac:dyDescent="0.3">
      <c r="A381" s="148" t="s">
        <v>1725</v>
      </c>
      <c r="B381" s="149" t="s">
        <v>1726</v>
      </c>
      <c r="C381" s="155" t="s">
        <v>2707</v>
      </c>
      <c r="D381" s="149" t="s">
        <v>77</v>
      </c>
      <c r="E381" s="150">
        <v>32951808</v>
      </c>
      <c r="F381" s="150">
        <v>3306123769</v>
      </c>
      <c r="G381" s="150">
        <v>33061238</v>
      </c>
    </row>
    <row r="382" spans="1:7" ht="15.75" thickBot="1" x14ac:dyDescent="0.3">
      <c r="A382" s="151" t="s">
        <v>2475</v>
      </c>
      <c r="B382" s="152" t="s">
        <v>2476</v>
      </c>
      <c r="C382" s="155" t="s">
        <v>2686</v>
      </c>
      <c r="D382" s="152" t="s">
        <v>47</v>
      </c>
      <c r="E382" s="153">
        <v>3000000</v>
      </c>
      <c r="F382" s="153">
        <v>202906455</v>
      </c>
      <c r="G382" s="153">
        <v>2029065</v>
      </c>
    </row>
    <row r="383" spans="1:7" ht="15.75" thickBot="1" x14ac:dyDescent="0.3">
      <c r="A383" s="151" t="s">
        <v>238</v>
      </c>
      <c r="B383" s="152" t="s">
        <v>239</v>
      </c>
      <c r="C383" s="155" t="s">
        <v>2873</v>
      </c>
      <c r="D383" s="152" t="s">
        <v>57</v>
      </c>
      <c r="E383" s="153">
        <v>14000000</v>
      </c>
      <c r="F383" s="153">
        <v>970501464</v>
      </c>
      <c r="G383" s="153">
        <v>9705015</v>
      </c>
    </row>
    <row r="384" spans="1:7" ht="15.75" thickBot="1" x14ac:dyDescent="0.3">
      <c r="A384" s="148" t="s">
        <v>846</v>
      </c>
      <c r="B384" s="149" t="s">
        <v>847</v>
      </c>
      <c r="C384" s="155" t="s">
        <v>2905</v>
      </c>
      <c r="D384" s="149" t="s">
        <v>57</v>
      </c>
      <c r="E384" s="150">
        <v>8000000</v>
      </c>
      <c r="F384" s="150">
        <v>1233847051</v>
      </c>
      <c r="G384" s="150">
        <v>12338471</v>
      </c>
    </row>
    <row r="385" spans="1:7" ht="15.75" thickBot="1" x14ac:dyDescent="0.3">
      <c r="A385" s="40" t="s">
        <v>240</v>
      </c>
      <c r="B385" s="157" t="s">
        <v>241</v>
      </c>
      <c r="C385" s="155" t="s">
        <v>2676</v>
      </c>
      <c r="D385" s="157" t="s">
        <v>57</v>
      </c>
      <c r="E385" s="9">
        <v>1800000</v>
      </c>
      <c r="F385" s="9">
        <v>180383100</v>
      </c>
      <c r="G385" s="9">
        <v>1803831</v>
      </c>
    </row>
    <row r="386" spans="1:7" ht="15.75" thickBot="1" x14ac:dyDescent="0.3">
      <c r="A386" s="148" t="s">
        <v>242</v>
      </c>
      <c r="B386" s="149" t="s">
        <v>243</v>
      </c>
      <c r="C386" s="155" t="s">
        <v>2828</v>
      </c>
      <c r="D386" s="149" t="s">
        <v>42</v>
      </c>
      <c r="E386" s="150">
        <v>30000000</v>
      </c>
      <c r="F386" s="150">
        <v>6687734200</v>
      </c>
      <c r="G386" s="150">
        <v>66877342</v>
      </c>
    </row>
    <row r="387" spans="1:7" ht="15.75" thickBot="1" x14ac:dyDescent="0.3">
      <c r="A387" s="148" t="s">
        <v>244</v>
      </c>
      <c r="B387" s="149" t="s">
        <v>245</v>
      </c>
      <c r="C387" s="155" t="s">
        <v>2845</v>
      </c>
      <c r="D387" s="149" t="s">
        <v>57</v>
      </c>
      <c r="E387" s="150">
        <v>1000000</v>
      </c>
      <c r="F387" s="150">
        <v>189597216</v>
      </c>
      <c r="G387" s="150">
        <v>1895972</v>
      </c>
    </row>
    <row r="388" spans="1:7" ht="15.75" thickBot="1" x14ac:dyDescent="0.3">
      <c r="A388" s="148" t="s">
        <v>1978</v>
      </c>
      <c r="B388" s="149" t="s">
        <v>1979</v>
      </c>
      <c r="C388" s="155" t="s">
        <v>2722</v>
      </c>
      <c r="D388" s="149" t="s">
        <v>347</v>
      </c>
      <c r="E388" s="150">
        <v>6871556</v>
      </c>
      <c r="F388" s="150">
        <v>1633843845</v>
      </c>
      <c r="G388" s="150">
        <v>16338438</v>
      </c>
    </row>
    <row r="389" spans="1:7" ht="15.75" thickBot="1" x14ac:dyDescent="0.3">
      <c r="A389" s="40" t="s">
        <v>246</v>
      </c>
      <c r="B389" s="157" t="s">
        <v>247</v>
      </c>
      <c r="C389" s="155" t="s">
        <v>2913</v>
      </c>
      <c r="D389" s="157" t="s">
        <v>54</v>
      </c>
      <c r="E389" s="9">
        <v>10000000</v>
      </c>
      <c r="F389" s="9">
        <v>2347079075</v>
      </c>
      <c r="G389" s="9">
        <v>23470791</v>
      </c>
    </row>
    <row r="390" spans="1:7" ht="15.75" thickBot="1" x14ac:dyDescent="0.3">
      <c r="A390" s="148" t="s">
        <v>988</v>
      </c>
      <c r="B390" s="149" t="s">
        <v>989</v>
      </c>
      <c r="C390" s="155" t="s">
        <v>989</v>
      </c>
      <c r="D390" s="149" t="s">
        <v>57</v>
      </c>
      <c r="E390" s="150">
        <v>10143987</v>
      </c>
      <c r="F390" s="150">
        <v>1031626254</v>
      </c>
      <c r="G390" s="150">
        <v>10316263</v>
      </c>
    </row>
    <row r="391" spans="1:7" ht="15.75" thickBot="1" x14ac:dyDescent="0.3">
      <c r="A391" s="151" t="s">
        <v>248</v>
      </c>
      <c r="B391" s="152" t="s">
        <v>249</v>
      </c>
      <c r="C391" s="155" t="s">
        <v>2794</v>
      </c>
      <c r="D391" s="152" t="s">
        <v>64</v>
      </c>
      <c r="E391" s="153">
        <v>1033875</v>
      </c>
      <c r="F391" s="153">
        <v>103288248</v>
      </c>
      <c r="G391" s="153">
        <v>1032882</v>
      </c>
    </row>
    <row r="392" spans="1:7" ht="15.75" thickBot="1" x14ac:dyDescent="0.3">
      <c r="A392" s="148" t="s">
        <v>251</v>
      </c>
      <c r="B392" s="149" t="s">
        <v>252</v>
      </c>
      <c r="C392" s="155" t="s">
        <v>2794</v>
      </c>
      <c r="D392" s="149" t="s">
        <v>64</v>
      </c>
      <c r="E392" s="150">
        <v>289613915</v>
      </c>
      <c r="F392" s="150">
        <v>29442236911</v>
      </c>
      <c r="G392" s="150">
        <v>294422369</v>
      </c>
    </row>
    <row r="393" spans="1:7" ht="15.75" thickBot="1" x14ac:dyDescent="0.3">
      <c r="A393" s="148" t="s">
        <v>848</v>
      </c>
      <c r="B393" s="149" t="s">
        <v>849</v>
      </c>
      <c r="C393" s="155" t="s">
        <v>2764</v>
      </c>
      <c r="D393" s="149" t="s">
        <v>47</v>
      </c>
      <c r="E393" s="150">
        <v>5239287</v>
      </c>
      <c r="F393" s="150">
        <v>570941810</v>
      </c>
      <c r="G393" s="150">
        <v>5709418</v>
      </c>
    </row>
    <row r="394" spans="1:7" ht="15.75" thickBot="1" x14ac:dyDescent="0.3">
      <c r="A394" s="148" t="s">
        <v>1741</v>
      </c>
      <c r="B394" s="149" t="s">
        <v>1742</v>
      </c>
      <c r="C394" s="155" t="s">
        <v>2725</v>
      </c>
      <c r="D394" s="149" t="s">
        <v>54</v>
      </c>
      <c r="E394" s="150">
        <v>100000000</v>
      </c>
      <c r="F394" s="150">
        <v>30268666157</v>
      </c>
      <c r="G394" s="150">
        <v>302686662</v>
      </c>
    </row>
    <row r="395" spans="1:7" ht="15.75" thickBot="1" x14ac:dyDescent="0.3">
      <c r="A395" s="151" t="s">
        <v>1113</v>
      </c>
      <c r="B395" s="152" t="s">
        <v>1114</v>
      </c>
      <c r="C395" s="155" t="s">
        <v>2695</v>
      </c>
      <c r="D395" s="152" t="s">
        <v>77</v>
      </c>
      <c r="E395" s="153">
        <v>76812947</v>
      </c>
      <c r="F395" s="153">
        <v>7445117859</v>
      </c>
      <c r="G395" s="153">
        <v>74451179</v>
      </c>
    </row>
    <row r="396" spans="1:7" ht="15.75" thickBot="1" x14ac:dyDescent="0.3">
      <c r="A396" s="151" t="s">
        <v>1700</v>
      </c>
      <c r="B396" s="152" t="s">
        <v>1701</v>
      </c>
      <c r="C396" s="155" t="s">
        <v>2686</v>
      </c>
      <c r="D396" s="152" t="s">
        <v>47</v>
      </c>
      <c r="E396" s="153">
        <v>15000000</v>
      </c>
      <c r="F396" s="153">
        <v>970496948</v>
      </c>
      <c r="G396" s="153">
        <v>9704969</v>
      </c>
    </row>
    <row r="397" spans="1:7" ht="15.75" thickBot="1" x14ac:dyDescent="0.3">
      <c r="A397" s="151" t="s">
        <v>2191</v>
      </c>
      <c r="B397" s="152" t="s">
        <v>2192</v>
      </c>
      <c r="C397" s="155" t="s">
        <v>2785</v>
      </c>
      <c r="D397" s="152" t="s">
        <v>77</v>
      </c>
      <c r="E397" s="153">
        <v>121300000</v>
      </c>
      <c r="F397" s="153">
        <v>11669311242</v>
      </c>
      <c r="G397" s="153">
        <v>116693112</v>
      </c>
    </row>
    <row r="398" spans="1:7" ht="15.75" thickBot="1" x14ac:dyDescent="0.3">
      <c r="A398" s="148" t="s">
        <v>1548</v>
      </c>
      <c r="B398" s="149" t="s">
        <v>1549</v>
      </c>
      <c r="C398" s="155" t="s">
        <v>2955</v>
      </c>
      <c r="D398" s="149" t="s">
        <v>64</v>
      </c>
      <c r="E398" s="150">
        <v>1520000</v>
      </c>
      <c r="F398" s="150">
        <v>2185343429</v>
      </c>
      <c r="G398" s="150">
        <v>21853434</v>
      </c>
    </row>
    <row r="399" spans="1:7" ht="15.75" thickBot="1" x14ac:dyDescent="0.3">
      <c r="A399" s="148" t="s">
        <v>1222</v>
      </c>
      <c r="B399" s="149" t="s">
        <v>1223</v>
      </c>
      <c r="C399" s="155" t="s">
        <v>2765</v>
      </c>
      <c r="D399" s="149" t="s">
        <v>347</v>
      </c>
      <c r="E399" s="150">
        <v>1069474</v>
      </c>
      <c r="F399" s="150">
        <v>2984635758</v>
      </c>
      <c r="G399" s="150">
        <v>29846358</v>
      </c>
    </row>
    <row r="400" spans="1:7" ht="15.75" thickBot="1" x14ac:dyDescent="0.3">
      <c r="A400" s="148" t="s">
        <v>2263</v>
      </c>
      <c r="B400" s="149" t="s">
        <v>2264</v>
      </c>
      <c r="C400" s="155" t="s">
        <v>2264</v>
      </c>
      <c r="D400" s="149" t="s">
        <v>42</v>
      </c>
      <c r="E400" s="150">
        <v>4044444</v>
      </c>
      <c r="F400" s="150">
        <v>941741199</v>
      </c>
      <c r="G400" s="150">
        <v>9417412</v>
      </c>
    </row>
    <row r="401" spans="1:7" ht="15.75" thickBot="1" x14ac:dyDescent="0.3">
      <c r="A401" s="148" t="s">
        <v>1224</v>
      </c>
      <c r="B401" s="149" t="s">
        <v>1225</v>
      </c>
      <c r="C401" s="155" t="s">
        <v>2944</v>
      </c>
      <c r="D401" s="149" t="s">
        <v>64</v>
      </c>
      <c r="E401" s="150">
        <v>25000000</v>
      </c>
      <c r="F401" s="150">
        <v>3358631368</v>
      </c>
      <c r="G401" s="150">
        <v>33586314</v>
      </c>
    </row>
    <row r="402" spans="1:7" ht="15.75" thickBot="1" x14ac:dyDescent="0.3">
      <c r="A402" s="148" t="s">
        <v>257</v>
      </c>
      <c r="B402" s="149" t="s">
        <v>258</v>
      </c>
      <c r="C402" s="155" t="s">
        <v>2826</v>
      </c>
      <c r="D402" s="149" t="s">
        <v>42</v>
      </c>
      <c r="E402" s="150">
        <v>7563125</v>
      </c>
      <c r="F402" s="150">
        <v>849475782</v>
      </c>
      <c r="G402" s="150">
        <v>8494758</v>
      </c>
    </row>
    <row r="403" spans="1:7" ht="15.75" thickBot="1" x14ac:dyDescent="0.3">
      <c r="A403" s="148" t="s">
        <v>259</v>
      </c>
      <c r="B403" s="149" t="s">
        <v>260</v>
      </c>
      <c r="C403" s="155" t="s">
        <v>2826</v>
      </c>
      <c r="D403" s="149" t="s">
        <v>42</v>
      </c>
      <c r="E403" s="150">
        <v>1769826</v>
      </c>
      <c r="F403" s="150">
        <v>196029539</v>
      </c>
      <c r="G403" s="150">
        <v>1960295</v>
      </c>
    </row>
    <row r="404" spans="1:7" ht="15.75" thickBot="1" x14ac:dyDescent="0.3">
      <c r="A404" s="148" t="s">
        <v>261</v>
      </c>
      <c r="B404" s="149" t="s">
        <v>262</v>
      </c>
      <c r="C404" s="155" t="s">
        <v>262</v>
      </c>
      <c r="D404" s="149" t="s">
        <v>51</v>
      </c>
      <c r="E404" s="150">
        <v>15000000</v>
      </c>
      <c r="F404" s="150">
        <v>4559839338</v>
      </c>
      <c r="G404" s="150">
        <v>45598393</v>
      </c>
    </row>
    <row r="405" spans="1:7" ht="15.75" thickBot="1" x14ac:dyDescent="0.3">
      <c r="A405" s="148" t="s">
        <v>628</v>
      </c>
      <c r="B405" s="149" t="s">
        <v>629</v>
      </c>
      <c r="C405" s="155" t="s">
        <v>2801</v>
      </c>
      <c r="D405" s="149" t="s">
        <v>64</v>
      </c>
      <c r="E405" s="150">
        <v>11473035</v>
      </c>
      <c r="F405" s="150">
        <v>1163603546</v>
      </c>
      <c r="G405" s="150">
        <v>11636035</v>
      </c>
    </row>
    <row r="406" spans="1:7" ht="15.75" thickBot="1" x14ac:dyDescent="0.3">
      <c r="A406" s="148" t="s">
        <v>898</v>
      </c>
      <c r="B406" s="149" t="s">
        <v>899</v>
      </c>
      <c r="C406" s="155" t="s">
        <v>2973</v>
      </c>
      <c r="D406" s="149" t="s">
        <v>47</v>
      </c>
      <c r="E406" s="150">
        <v>28046046</v>
      </c>
      <c r="F406" s="150">
        <v>2831540170</v>
      </c>
      <c r="G406" s="150">
        <v>28315402</v>
      </c>
    </row>
    <row r="407" spans="1:7" ht="15.75" thickBot="1" x14ac:dyDescent="0.3">
      <c r="A407" s="148" t="s">
        <v>1467</v>
      </c>
      <c r="B407" s="149" t="s">
        <v>1468</v>
      </c>
      <c r="C407" s="155" t="s">
        <v>1468</v>
      </c>
      <c r="D407" s="149" t="s">
        <v>54</v>
      </c>
      <c r="E407" s="150">
        <v>15668935</v>
      </c>
      <c r="F407" s="150">
        <v>1687626866</v>
      </c>
      <c r="G407" s="150">
        <v>16876269</v>
      </c>
    </row>
    <row r="408" spans="1:7" ht="15.75" thickBot="1" x14ac:dyDescent="0.3">
      <c r="A408" s="40" t="s">
        <v>2028</v>
      </c>
      <c r="B408" s="157" t="s">
        <v>2029</v>
      </c>
      <c r="C408" s="155" t="s">
        <v>2886</v>
      </c>
      <c r="D408" s="157" t="s">
        <v>77</v>
      </c>
      <c r="E408" s="9">
        <v>365217</v>
      </c>
      <c r="F408" s="9">
        <v>0</v>
      </c>
      <c r="G408" s="9">
        <v>0</v>
      </c>
    </row>
    <row r="409" spans="1:7" ht="15.75" thickBot="1" x14ac:dyDescent="0.3">
      <c r="A409" s="148" t="s">
        <v>751</v>
      </c>
      <c r="B409" s="149" t="s">
        <v>752</v>
      </c>
      <c r="C409" s="155" t="s">
        <v>2782</v>
      </c>
      <c r="D409" s="149" t="s">
        <v>64</v>
      </c>
      <c r="E409" s="150">
        <v>605646</v>
      </c>
      <c r="F409" s="150">
        <v>44070200</v>
      </c>
      <c r="G409" s="150">
        <v>440702</v>
      </c>
    </row>
    <row r="410" spans="1:7" ht="15.75" thickBot="1" x14ac:dyDescent="0.3">
      <c r="A410" s="148" t="s">
        <v>753</v>
      </c>
      <c r="B410" s="149" t="s">
        <v>754</v>
      </c>
      <c r="C410" s="155" t="s">
        <v>2782</v>
      </c>
      <c r="D410" s="149" t="s">
        <v>64</v>
      </c>
      <c r="E410" s="150">
        <v>605646</v>
      </c>
      <c r="F410" s="150">
        <v>33834646</v>
      </c>
      <c r="G410" s="150">
        <v>338346</v>
      </c>
    </row>
    <row r="411" spans="1:7" ht="15.75" thickBot="1" x14ac:dyDescent="0.3">
      <c r="A411" s="148" t="s">
        <v>265</v>
      </c>
      <c r="B411" s="149" t="s">
        <v>266</v>
      </c>
      <c r="C411" s="155" t="s">
        <v>2810</v>
      </c>
      <c r="D411" s="149" t="s">
        <v>51</v>
      </c>
      <c r="E411" s="150">
        <v>3000000</v>
      </c>
      <c r="F411" s="150">
        <v>516347306</v>
      </c>
      <c r="G411" s="150">
        <v>5163473</v>
      </c>
    </row>
    <row r="412" spans="1:7" ht="15.75" thickBot="1" x14ac:dyDescent="0.3">
      <c r="A412" s="148" t="s">
        <v>267</v>
      </c>
      <c r="B412" s="149" t="s">
        <v>268</v>
      </c>
      <c r="C412" s="155" t="s">
        <v>268</v>
      </c>
      <c r="D412" s="149" t="s">
        <v>57</v>
      </c>
      <c r="E412" s="150">
        <v>15237391</v>
      </c>
      <c r="F412" s="150">
        <v>9198009216</v>
      </c>
      <c r="G412" s="150">
        <v>91980092</v>
      </c>
    </row>
    <row r="413" spans="1:7" ht="15.75" thickBot="1" x14ac:dyDescent="0.3">
      <c r="A413" s="148" t="s">
        <v>626</v>
      </c>
      <c r="B413" s="149" t="s">
        <v>627</v>
      </c>
      <c r="C413" s="155" t="s">
        <v>2772</v>
      </c>
      <c r="D413" s="149" t="s">
        <v>77</v>
      </c>
      <c r="E413" s="150">
        <v>432000</v>
      </c>
      <c r="F413" s="150">
        <v>402814716</v>
      </c>
      <c r="G413" s="150">
        <v>4028147</v>
      </c>
    </row>
    <row r="414" spans="1:7" ht="15.75" thickBot="1" x14ac:dyDescent="0.3">
      <c r="A414" s="148" t="s">
        <v>1882</v>
      </c>
      <c r="B414" s="149" t="s">
        <v>1883</v>
      </c>
      <c r="C414" s="155" t="s">
        <v>2747</v>
      </c>
      <c r="D414" s="149" t="s">
        <v>77</v>
      </c>
      <c r="E414" s="150">
        <v>6517060</v>
      </c>
      <c r="F414" s="150">
        <v>1119839820</v>
      </c>
      <c r="G414" s="150">
        <v>11198398</v>
      </c>
    </row>
    <row r="415" spans="1:7" ht="15.75" thickBot="1" x14ac:dyDescent="0.3">
      <c r="A415" s="40" t="s">
        <v>2503</v>
      </c>
      <c r="B415" s="157" t="s">
        <v>2504</v>
      </c>
      <c r="C415" s="155" t="s">
        <v>2742</v>
      </c>
      <c r="D415" s="157" t="s">
        <v>54</v>
      </c>
      <c r="E415" s="9">
        <v>649412</v>
      </c>
      <c r="F415" s="9">
        <v>243983894</v>
      </c>
      <c r="G415" s="9">
        <v>2439839</v>
      </c>
    </row>
    <row r="416" spans="1:7" ht="15.75" thickBot="1" x14ac:dyDescent="0.3">
      <c r="A416" s="148" t="s">
        <v>2193</v>
      </c>
      <c r="B416" s="149" t="s">
        <v>2194</v>
      </c>
      <c r="C416" s="155" t="s">
        <v>2942</v>
      </c>
      <c r="D416" s="149" t="s">
        <v>57</v>
      </c>
      <c r="E416" s="150">
        <v>16559396</v>
      </c>
      <c r="F416" s="150">
        <v>1744367682</v>
      </c>
      <c r="G416" s="150">
        <v>17443677</v>
      </c>
    </row>
    <row r="417" spans="1:7" ht="15.75" thickBot="1" x14ac:dyDescent="0.3">
      <c r="A417" s="151" t="s">
        <v>269</v>
      </c>
      <c r="B417" s="152" t="s">
        <v>270</v>
      </c>
      <c r="C417" s="155" t="s">
        <v>2794</v>
      </c>
      <c r="D417" s="152" t="s">
        <v>64</v>
      </c>
      <c r="E417" s="153">
        <v>1144979</v>
      </c>
      <c r="F417" s="153">
        <v>111751490</v>
      </c>
      <c r="G417" s="153">
        <v>1117515</v>
      </c>
    </row>
    <row r="418" spans="1:7" ht="15.75" thickBot="1" x14ac:dyDescent="0.3">
      <c r="A418" s="151" t="s">
        <v>1970</v>
      </c>
      <c r="B418" s="152" t="s">
        <v>1971</v>
      </c>
      <c r="C418" s="155" t="s">
        <v>2747</v>
      </c>
      <c r="D418" s="152" t="s">
        <v>77</v>
      </c>
      <c r="E418" s="153">
        <v>969454</v>
      </c>
      <c r="F418" s="153">
        <v>76740745</v>
      </c>
      <c r="G418" s="153">
        <v>767407</v>
      </c>
    </row>
    <row r="419" spans="1:7" ht="15.75" thickBot="1" x14ac:dyDescent="0.3">
      <c r="A419" s="148" t="s">
        <v>2248</v>
      </c>
      <c r="B419" s="149" t="s">
        <v>2249</v>
      </c>
      <c r="C419" s="155" t="s">
        <v>2939</v>
      </c>
      <c r="D419" s="149" t="s">
        <v>51</v>
      </c>
      <c r="E419" s="150">
        <v>1364812</v>
      </c>
      <c r="F419" s="150">
        <v>201579194</v>
      </c>
      <c r="G419" s="150">
        <v>2015792</v>
      </c>
    </row>
    <row r="420" spans="1:7" ht="15.75" thickBot="1" x14ac:dyDescent="0.3">
      <c r="A420" s="148" t="s">
        <v>2412</v>
      </c>
      <c r="B420" s="149" t="s">
        <v>2413</v>
      </c>
      <c r="C420" s="155" t="s">
        <v>2965</v>
      </c>
      <c r="D420" s="149" t="s">
        <v>47</v>
      </c>
      <c r="E420" s="150">
        <v>6753191</v>
      </c>
      <c r="F420" s="150">
        <v>1932587779</v>
      </c>
      <c r="G420" s="150">
        <v>19325878</v>
      </c>
    </row>
    <row r="421" spans="1:7" ht="15.75" thickBot="1" x14ac:dyDescent="0.3">
      <c r="A421" s="148" t="s">
        <v>1498</v>
      </c>
      <c r="B421" s="149" t="s">
        <v>1499</v>
      </c>
      <c r="C421" s="155" t="s">
        <v>2711</v>
      </c>
      <c r="D421" s="149" t="s">
        <v>57</v>
      </c>
      <c r="E421" s="150">
        <v>8000000</v>
      </c>
      <c r="F421" s="150">
        <v>964787662</v>
      </c>
      <c r="G421" s="150">
        <v>9647877</v>
      </c>
    </row>
    <row r="422" spans="1:7" ht="15.75" thickBot="1" x14ac:dyDescent="0.3">
      <c r="A422" s="148" t="s">
        <v>1220</v>
      </c>
      <c r="B422" s="149" t="s">
        <v>1221</v>
      </c>
      <c r="C422" s="155" t="s">
        <v>2653</v>
      </c>
      <c r="D422" s="149" t="s">
        <v>57</v>
      </c>
      <c r="E422" s="150">
        <v>580000000</v>
      </c>
      <c r="F422" s="150">
        <v>70246911558</v>
      </c>
      <c r="G422" s="150">
        <v>702469116</v>
      </c>
    </row>
    <row r="423" spans="1:7" ht="15.75" thickBot="1" x14ac:dyDescent="0.3">
      <c r="A423" s="148" t="s">
        <v>271</v>
      </c>
      <c r="B423" s="149" t="s">
        <v>272</v>
      </c>
      <c r="C423" s="155" t="s">
        <v>2768</v>
      </c>
      <c r="D423" s="149" t="s">
        <v>47</v>
      </c>
      <c r="E423" s="150">
        <v>5943783</v>
      </c>
      <c r="F423" s="150">
        <v>602842565</v>
      </c>
      <c r="G423" s="150">
        <v>6028426</v>
      </c>
    </row>
    <row r="424" spans="1:7" ht="15.75" thickBot="1" x14ac:dyDescent="0.3">
      <c r="A424" s="148" t="s">
        <v>755</v>
      </c>
      <c r="B424" s="149" t="s">
        <v>756</v>
      </c>
      <c r="C424" s="155" t="s">
        <v>2778</v>
      </c>
      <c r="D424" s="149" t="s">
        <v>47</v>
      </c>
      <c r="E424" s="150">
        <v>76163557</v>
      </c>
      <c r="F424" s="150">
        <v>7825926462</v>
      </c>
      <c r="G424" s="150">
        <v>78259265</v>
      </c>
    </row>
    <row r="425" spans="1:7" ht="15.75" thickBot="1" x14ac:dyDescent="0.3">
      <c r="A425" s="148" t="s">
        <v>273</v>
      </c>
      <c r="B425" s="149" t="s">
        <v>274</v>
      </c>
      <c r="C425" s="155" t="s">
        <v>2882</v>
      </c>
      <c r="D425" s="149" t="s">
        <v>64</v>
      </c>
      <c r="E425" s="150">
        <v>43566948</v>
      </c>
      <c r="F425" s="150">
        <v>4423342893</v>
      </c>
      <c r="G425" s="150">
        <v>44233429</v>
      </c>
    </row>
    <row r="426" spans="1:7" ht="15.75" thickBot="1" x14ac:dyDescent="0.3">
      <c r="A426" s="148" t="s">
        <v>896</v>
      </c>
      <c r="B426" s="149" t="s">
        <v>897</v>
      </c>
      <c r="C426" s="155" t="s">
        <v>2800</v>
      </c>
      <c r="D426" s="149" t="s">
        <v>42</v>
      </c>
      <c r="E426" s="150">
        <v>166000</v>
      </c>
      <c r="F426" s="150">
        <v>17999330</v>
      </c>
      <c r="G426" s="150">
        <v>179993</v>
      </c>
    </row>
    <row r="427" spans="1:7" ht="15.75" thickBot="1" x14ac:dyDescent="0.3">
      <c r="A427" s="148" t="s">
        <v>2171</v>
      </c>
      <c r="B427" s="149" t="s">
        <v>2172</v>
      </c>
      <c r="C427" s="155" t="s">
        <v>2867</v>
      </c>
      <c r="D427" s="149" t="s">
        <v>42</v>
      </c>
      <c r="E427" s="150">
        <v>546657</v>
      </c>
      <c r="F427" s="150">
        <v>53986051</v>
      </c>
      <c r="G427" s="150">
        <v>539861</v>
      </c>
    </row>
    <row r="428" spans="1:7" ht="15.75" thickBot="1" x14ac:dyDescent="0.3">
      <c r="A428" s="148" t="s">
        <v>2393</v>
      </c>
      <c r="B428" s="149" t="s">
        <v>2394</v>
      </c>
      <c r="C428" s="155" t="s">
        <v>2394</v>
      </c>
      <c r="D428" s="149" t="s">
        <v>51</v>
      </c>
      <c r="E428" s="150">
        <v>500000</v>
      </c>
      <c r="F428" s="150">
        <v>367923491</v>
      </c>
      <c r="G428" s="150">
        <v>3679235</v>
      </c>
    </row>
    <row r="429" spans="1:7" ht="15.75" thickBot="1" x14ac:dyDescent="0.3">
      <c r="A429" s="148" t="s">
        <v>1518</v>
      </c>
      <c r="B429" s="149" t="s">
        <v>1519</v>
      </c>
      <c r="C429" s="155" t="s">
        <v>2721</v>
      </c>
      <c r="D429" s="149" t="s">
        <v>64</v>
      </c>
      <c r="E429" s="150">
        <v>3000000</v>
      </c>
      <c r="F429" s="150">
        <v>1476250636</v>
      </c>
      <c r="G429" s="150">
        <v>14762506</v>
      </c>
    </row>
    <row r="430" spans="1:7" ht="15.75" thickBot="1" x14ac:dyDescent="0.3">
      <c r="A430" s="148" t="s">
        <v>275</v>
      </c>
      <c r="B430" s="149" t="s">
        <v>276</v>
      </c>
      <c r="C430" s="155" t="s">
        <v>276</v>
      </c>
      <c r="D430" s="149" t="s">
        <v>51</v>
      </c>
      <c r="E430" s="150">
        <v>10683077</v>
      </c>
      <c r="F430" s="150">
        <v>1418107650</v>
      </c>
      <c r="G430" s="150">
        <v>14181077</v>
      </c>
    </row>
    <row r="431" spans="1:7" ht="15.75" thickBot="1" x14ac:dyDescent="0.3">
      <c r="A431" s="148" t="s">
        <v>2418</v>
      </c>
      <c r="B431" s="149" t="s">
        <v>2419</v>
      </c>
      <c r="C431" s="155" t="s">
        <v>2933</v>
      </c>
      <c r="D431" s="149" t="s">
        <v>87</v>
      </c>
      <c r="E431" s="150">
        <v>1691108</v>
      </c>
      <c r="F431" s="150">
        <v>352269191</v>
      </c>
      <c r="G431" s="150">
        <v>3522692</v>
      </c>
    </row>
    <row r="432" spans="1:7" ht="15.75" thickBot="1" x14ac:dyDescent="0.3">
      <c r="A432" s="148" t="s">
        <v>1394</v>
      </c>
      <c r="B432" s="149" t="s">
        <v>1395</v>
      </c>
      <c r="C432" s="155" t="s">
        <v>2766</v>
      </c>
      <c r="D432" s="149" t="s">
        <v>87</v>
      </c>
      <c r="E432" s="150">
        <v>82500</v>
      </c>
      <c r="F432" s="150">
        <v>2272415752</v>
      </c>
      <c r="G432" s="150">
        <v>22724158</v>
      </c>
    </row>
    <row r="433" spans="1:7" ht="15.75" thickBot="1" x14ac:dyDescent="0.3">
      <c r="A433" s="148" t="s">
        <v>904</v>
      </c>
      <c r="B433" s="149" t="s">
        <v>905</v>
      </c>
      <c r="C433" s="155" t="s">
        <v>2973</v>
      </c>
      <c r="D433" s="149" t="s">
        <v>47</v>
      </c>
      <c r="E433" s="150">
        <v>9451326</v>
      </c>
      <c r="F433" s="150">
        <v>962551364</v>
      </c>
      <c r="G433" s="150">
        <v>9625514</v>
      </c>
    </row>
    <row r="434" spans="1:7" ht="15.75" thickBot="1" x14ac:dyDescent="0.3">
      <c r="A434" s="148" t="s">
        <v>1840</v>
      </c>
      <c r="B434" s="149" t="s">
        <v>1841</v>
      </c>
      <c r="C434" s="155" t="s">
        <v>2699</v>
      </c>
      <c r="D434" s="149" t="s">
        <v>54</v>
      </c>
      <c r="E434" s="150">
        <v>390000000</v>
      </c>
      <c r="F434" s="150">
        <v>76049530759</v>
      </c>
      <c r="G434" s="150">
        <v>760495308</v>
      </c>
    </row>
    <row r="435" spans="1:7" ht="15.75" thickBot="1" x14ac:dyDescent="0.3">
      <c r="A435" s="148" t="s">
        <v>1216</v>
      </c>
      <c r="B435" s="149" t="s">
        <v>1217</v>
      </c>
      <c r="C435" s="155" t="s">
        <v>2751</v>
      </c>
      <c r="D435" s="149" t="s">
        <v>42</v>
      </c>
      <c r="E435" s="150">
        <v>17751570</v>
      </c>
      <c r="F435" s="150">
        <v>1828301381</v>
      </c>
      <c r="G435" s="150">
        <v>18283014</v>
      </c>
    </row>
    <row r="436" spans="1:7" ht="15.75" thickBot="1" x14ac:dyDescent="0.3">
      <c r="A436" s="148" t="s">
        <v>906</v>
      </c>
      <c r="B436" s="149" t="s">
        <v>907</v>
      </c>
      <c r="C436" s="155" t="s">
        <v>2973</v>
      </c>
      <c r="D436" s="149" t="s">
        <v>47</v>
      </c>
      <c r="E436" s="150">
        <v>10476223</v>
      </c>
      <c r="F436" s="150">
        <v>1064154967</v>
      </c>
      <c r="G436" s="150">
        <v>10641550</v>
      </c>
    </row>
    <row r="437" spans="1:7" ht="15.75" thickBot="1" x14ac:dyDescent="0.3">
      <c r="A437" s="40" t="s">
        <v>1658</v>
      </c>
      <c r="B437" s="157" t="s">
        <v>1659</v>
      </c>
      <c r="C437" s="155" t="s">
        <v>1659</v>
      </c>
      <c r="D437" s="157" t="s">
        <v>57</v>
      </c>
      <c r="E437" s="9">
        <v>5056182</v>
      </c>
      <c r="F437" s="9">
        <v>454311137</v>
      </c>
      <c r="G437" s="9">
        <v>4543111</v>
      </c>
    </row>
    <row r="438" spans="1:7" ht="15.75" thickBot="1" x14ac:dyDescent="0.3">
      <c r="A438" s="148" t="s">
        <v>1147</v>
      </c>
      <c r="B438" s="149" t="s">
        <v>1148</v>
      </c>
      <c r="C438" s="155" t="s">
        <v>2743</v>
      </c>
      <c r="D438" s="149" t="s">
        <v>54</v>
      </c>
      <c r="E438" s="150">
        <v>15072852</v>
      </c>
      <c r="F438" s="150">
        <v>1608409664</v>
      </c>
      <c r="G438" s="150">
        <v>16084097</v>
      </c>
    </row>
    <row r="439" spans="1:7" ht="15.75" thickBot="1" x14ac:dyDescent="0.3">
      <c r="A439" s="151" t="s">
        <v>624</v>
      </c>
      <c r="B439" s="152" t="s">
        <v>625</v>
      </c>
      <c r="C439" s="155" t="s">
        <v>2676</v>
      </c>
      <c r="D439" s="152" t="s">
        <v>57</v>
      </c>
      <c r="E439" s="153">
        <v>80000000</v>
      </c>
      <c r="F439" s="153">
        <v>7720210213</v>
      </c>
      <c r="G439" s="153">
        <v>77202102</v>
      </c>
    </row>
    <row r="440" spans="1:7" ht="15.75" thickBot="1" x14ac:dyDescent="0.3">
      <c r="A440" s="148" t="s">
        <v>758</v>
      </c>
      <c r="B440" s="149" t="s">
        <v>759</v>
      </c>
      <c r="C440" s="155" t="s">
        <v>2782</v>
      </c>
      <c r="D440" s="149" t="s">
        <v>64</v>
      </c>
      <c r="E440" s="150">
        <v>605646</v>
      </c>
      <c r="F440" s="150">
        <v>50951497</v>
      </c>
      <c r="G440" s="150">
        <v>509515</v>
      </c>
    </row>
    <row r="441" spans="1:7" ht="15.75" thickBot="1" x14ac:dyDescent="0.3">
      <c r="A441" s="148" t="s">
        <v>1109</v>
      </c>
      <c r="B441" s="149" t="s">
        <v>1110</v>
      </c>
      <c r="C441" s="155" t="s">
        <v>2654</v>
      </c>
      <c r="D441" s="149" t="s">
        <v>77</v>
      </c>
      <c r="E441" s="150">
        <v>67095480</v>
      </c>
      <c r="F441" s="150">
        <v>7035545070</v>
      </c>
      <c r="G441" s="150">
        <v>70355451</v>
      </c>
    </row>
    <row r="442" spans="1:7" ht="15.75" thickBot="1" x14ac:dyDescent="0.3">
      <c r="A442" s="148" t="s">
        <v>1111</v>
      </c>
      <c r="B442" s="149" t="s">
        <v>1112</v>
      </c>
      <c r="C442" s="155" t="s">
        <v>2967</v>
      </c>
      <c r="D442" s="149" t="s">
        <v>77</v>
      </c>
      <c r="E442" s="150">
        <v>40054903</v>
      </c>
      <c r="F442" s="150">
        <v>4633006486</v>
      </c>
      <c r="G442" s="150">
        <v>46330065</v>
      </c>
    </row>
    <row r="443" spans="1:7" ht="15.75" thickBot="1" x14ac:dyDescent="0.3">
      <c r="A443" s="148" t="s">
        <v>1946</v>
      </c>
      <c r="B443" s="149" t="s">
        <v>1947</v>
      </c>
      <c r="C443" s="155" t="s">
        <v>2694</v>
      </c>
      <c r="D443" s="149" t="s">
        <v>77</v>
      </c>
      <c r="E443" s="150">
        <v>1570435</v>
      </c>
      <c r="F443" s="150">
        <v>545672922</v>
      </c>
      <c r="G443" s="150">
        <v>5456729</v>
      </c>
    </row>
    <row r="444" spans="1:7" ht="15.75" thickBot="1" x14ac:dyDescent="0.3">
      <c r="A444" s="151" t="s">
        <v>2265</v>
      </c>
      <c r="B444" s="152" t="s">
        <v>2266</v>
      </c>
      <c r="C444" s="155" t="s">
        <v>2853</v>
      </c>
      <c r="D444" s="152" t="s">
        <v>42</v>
      </c>
      <c r="E444" s="153">
        <v>18547271</v>
      </c>
      <c r="F444" s="153">
        <v>1621860309</v>
      </c>
      <c r="G444" s="153">
        <v>16218603</v>
      </c>
    </row>
    <row r="445" spans="1:7" ht="15.75" thickBot="1" x14ac:dyDescent="0.3">
      <c r="A445" s="148" t="s">
        <v>277</v>
      </c>
      <c r="B445" s="149" t="s">
        <v>278</v>
      </c>
      <c r="C445" s="155" t="s">
        <v>2785</v>
      </c>
      <c r="D445" s="149" t="s">
        <v>77</v>
      </c>
      <c r="E445" s="150">
        <v>21200000</v>
      </c>
      <c r="F445" s="150">
        <v>2138985877</v>
      </c>
      <c r="G445" s="150">
        <v>21389859</v>
      </c>
    </row>
    <row r="446" spans="1:7" ht="15.75" thickBot="1" x14ac:dyDescent="0.3">
      <c r="A446" s="151" t="s">
        <v>279</v>
      </c>
      <c r="B446" s="152" t="s">
        <v>280</v>
      </c>
      <c r="C446" s="155" t="s">
        <v>2746</v>
      </c>
      <c r="D446" s="152" t="s">
        <v>57</v>
      </c>
      <c r="E446" s="153">
        <v>130854527</v>
      </c>
      <c r="F446" s="153">
        <v>13030161470</v>
      </c>
      <c r="G446" s="153">
        <v>130301615</v>
      </c>
    </row>
    <row r="447" spans="1:7" ht="15.75" thickBot="1" x14ac:dyDescent="0.3">
      <c r="A447" s="148" t="s">
        <v>844</v>
      </c>
      <c r="B447" s="149" t="s">
        <v>845</v>
      </c>
      <c r="C447" s="155" t="s">
        <v>2695</v>
      </c>
      <c r="D447" s="149" t="s">
        <v>77</v>
      </c>
      <c r="E447" s="150">
        <v>1444035</v>
      </c>
      <c r="F447" s="150">
        <v>188728325</v>
      </c>
      <c r="G447" s="150">
        <v>1887283</v>
      </c>
    </row>
    <row r="448" spans="1:7" ht="15.75" thickBot="1" x14ac:dyDescent="0.3">
      <c r="A448" s="148" t="s">
        <v>2307</v>
      </c>
      <c r="B448" s="149" t="s">
        <v>2308</v>
      </c>
      <c r="C448" s="155" t="s">
        <v>2308</v>
      </c>
      <c r="D448" s="149" t="s">
        <v>42</v>
      </c>
      <c r="E448" s="150">
        <v>3258222</v>
      </c>
      <c r="F448" s="150">
        <v>817389620</v>
      </c>
      <c r="G448" s="150">
        <v>8173896</v>
      </c>
    </row>
    <row r="449" spans="1:7" ht="15.75" thickBot="1" x14ac:dyDescent="0.3">
      <c r="A449" s="148" t="s">
        <v>760</v>
      </c>
      <c r="B449" s="149" t="s">
        <v>761</v>
      </c>
      <c r="C449" s="155" t="s">
        <v>2692</v>
      </c>
      <c r="D449" s="149" t="s">
        <v>47</v>
      </c>
      <c r="E449" s="150">
        <v>24387863</v>
      </c>
      <c r="F449" s="150">
        <v>3597990197</v>
      </c>
      <c r="G449" s="150">
        <v>35979902</v>
      </c>
    </row>
    <row r="450" spans="1:7" ht="15.75" thickBot="1" x14ac:dyDescent="0.3">
      <c r="A450" s="148" t="s">
        <v>2337</v>
      </c>
      <c r="B450" s="149" t="s">
        <v>2338</v>
      </c>
      <c r="C450" s="155" t="s">
        <v>2936</v>
      </c>
      <c r="D450" s="149" t="s">
        <v>64</v>
      </c>
      <c r="E450" s="150">
        <v>23032282</v>
      </c>
      <c r="F450" s="150">
        <v>2602380401</v>
      </c>
      <c r="G450" s="150">
        <v>26023804</v>
      </c>
    </row>
    <row r="451" spans="1:7" ht="15.75" thickBot="1" x14ac:dyDescent="0.3">
      <c r="A451" s="151" t="s">
        <v>622</v>
      </c>
      <c r="B451" s="152" t="s">
        <v>623</v>
      </c>
      <c r="C451" s="155" t="s">
        <v>2736</v>
      </c>
      <c r="D451" s="152" t="s">
        <v>47</v>
      </c>
      <c r="E451" s="153">
        <v>114500000</v>
      </c>
      <c r="F451" s="153">
        <v>11233248642</v>
      </c>
      <c r="G451" s="153">
        <v>112332486</v>
      </c>
    </row>
    <row r="452" spans="1:7" ht="15.75" thickBot="1" x14ac:dyDescent="0.3">
      <c r="A452" s="148" t="s">
        <v>281</v>
      </c>
      <c r="B452" s="149" t="s">
        <v>282</v>
      </c>
      <c r="C452" s="155" t="s">
        <v>2896</v>
      </c>
      <c r="D452" s="149" t="s">
        <v>64</v>
      </c>
      <c r="E452" s="150">
        <v>1910761</v>
      </c>
      <c r="F452" s="150">
        <v>192865804</v>
      </c>
      <c r="G452" s="150">
        <v>1928658</v>
      </c>
    </row>
    <row r="453" spans="1:7" ht="15.75" thickBot="1" x14ac:dyDescent="0.3">
      <c r="A453" s="151" t="s">
        <v>1544</v>
      </c>
      <c r="B453" s="152" t="s">
        <v>1545</v>
      </c>
      <c r="C453" s="155" t="s">
        <v>2854</v>
      </c>
      <c r="D453" s="152" t="s">
        <v>77</v>
      </c>
      <c r="E453" s="153">
        <v>6662489</v>
      </c>
      <c r="F453" s="153">
        <v>637920630</v>
      </c>
      <c r="G453" s="153">
        <v>6379206</v>
      </c>
    </row>
    <row r="454" spans="1:7" ht="15.75" thickBot="1" x14ac:dyDescent="0.3">
      <c r="A454" s="151" t="s">
        <v>982</v>
      </c>
      <c r="B454" s="152" t="s">
        <v>983</v>
      </c>
      <c r="C454" s="155" t="s">
        <v>2788</v>
      </c>
      <c r="D454" s="152" t="s">
        <v>54</v>
      </c>
      <c r="E454" s="153">
        <v>103157639</v>
      </c>
      <c r="F454" s="153">
        <v>9953867569</v>
      </c>
      <c r="G454" s="153">
        <v>99538676</v>
      </c>
    </row>
    <row r="455" spans="1:7" ht="15.75" thickBot="1" x14ac:dyDescent="0.3">
      <c r="A455" s="148" t="s">
        <v>902</v>
      </c>
      <c r="B455" s="149" t="s">
        <v>903</v>
      </c>
      <c r="C455" s="155" t="s">
        <v>2800</v>
      </c>
      <c r="D455" s="149" t="s">
        <v>42</v>
      </c>
      <c r="E455" s="150">
        <v>7367000</v>
      </c>
      <c r="F455" s="150">
        <v>760808049</v>
      </c>
      <c r="G455" s="150">
        <v>7608080</v>
      </c>
    </row>
    <row r="456" spans="1:7" ht="15.75" thickBot="1" x14ac:dyDescent="0.3">
      <c r="A456" s="148" t="s">
        <v>1214</v>
      </c>
      <c r="B456" s="149" t="s">
        <v>1215</v>
      </c>
      <c r="C456" s="155" t="s">
        <v>2776</v>
      </c>
      <c r="D456" s="149" t="s">
        <v>77</v>
      </c>
      <c r="E456" s="150">
        <v>2442907</v>
      </c>
      <c r="F456" s="150">
        <v>256522542</v>
      </c>
      <c r="G456" s="150">
        <v>2565225</v>
      </c>
    </row>
    <row r="457" spans="1:7" ht="15.75" thickBot="1" x14ac:dyDescent="0.3">
      <c r="A457" s="40" t="s">
        <v>1863</v>
      </c>
      <c r="B457" s="157" t="s">
        <v>1864</v>
      </c>
      <c r="C457" s="155" t="s">
        <v>2742</v>
      </c>
      <c r="D457" s="157" t="s">
        <v>54</v>
      </c>
      <c r="E457" s="9">
        <v>1298824</v>
      </c>
      <c r="F457" s="9">
        <v>915598712</v>
      </c>
      <c r="G457" s="9">
        <v>9155987</v>
      </c>
    </row>
    <row r="458" spans="1:7" ht="15.75" thickBot="1" x14ac:dyDescent="0.3">
      <c r="A458" s="148" t="s">
        <v>1958</v>
      </c>
      <c r="B458" s="149" t="s">
        <v>1959</v>
      </c>
      <c r="C458" s="155" t="s">
        <v>2811</v>
      </c>
      <c r="D458" s="149" t="s">
        <v>77</v>
      </c>
      <c r="E458" s="150">
        <v>20000000</v>
      </c>
      <c r="F458" s="150">
        <v>6641051848</v>
      </c>
      <c r="G458" s="150">
        <v>66410518</v>
      </c>
    </row>
    <row r="459" spans="1:7" ht="15.75" thickBot="1" x14ac:dyDescent="0.3">
      <c r="A459" s="148" t="s">
        <v>2461</v>
      </c>
      <c r="B459" s="149" t="s">
        <v>2462</v>
      </c>
      <c r="C459" s="155" t="s">
        <v>2761</v>
      </c>
      <c r="D459" s="149" t="s">
        <v>57</v>
      </c>
      <c r="E459" s="150">
        <v>318200</v>
      </c>
      <c r="F459" s="150">
        <v>263074369</v>
      </c>
      <c r="G459" s="150">
        <v>2630744</v>
      </c>
    </row>
    <row r="460" spans="1:7" ht="15.75" thickBot="1" x14ac:dyDescent="0.3">
      <c r="A460" s="148" t="s">
        <v>1301</v>
      </c>
      <c r="B460" s="149" t="s">
        <v>1302</v>
      </c>
      <c r="C460" s="155" t="s">
        <v>1302</v>
      </c>
      <c r="D460" s="149" t="s">
        <v>347</v>
      </c>
      <c r="E460" s="150">
        <v>5786667</v>
      </c>
      <c r="F460" s="150">
        <v>2668496329</v>
      </c>
      <c r="G460" s="150">
        <v>26684963</v>
      </c>
    </row>
    <row r="461" spans="1:7" ht="15.75" thickBot="1" x14ac:dyDescent="0.3">
      <c r="A461" s="148" t="s">
        <v>2379</v>
      </c>
      <c r="B461" s="149" t="s">
        <v>2380</v>
      </c>
      <c r="C461" s="155" t="s">
        <v>2380</v>
      </c>
      <c r="D461" s="149" t="s">
        <v>47</v>
      </c>
      <c r="E461" s="150">
        <v>1145455</v>
      </c>
      <c r="F461" s="150">
        <v>956174270</v>
      </c>
      <c r="G461" s="150">
        <v>9561743</v>
      </c>
    </row>
    <row r="462" spans="1:7" ht="15.75" thickBot="1" x14ac:dyDescent="0.3">
      <c r="A462" s="148" t="s">
        <v>1534</v>
      </c>
      <c r="B462" s="149" t="s">
        <v>1535</v>
      </c>
      <c r="C462" s="155" t="s">
        <v>2862</v>
      </c>
      <c r="D462" s="149" t="s">
        <v>47</v>
      </c>
      <c r="E462" s="150">
        <v>5000000</v>
      </c>
      <c r="F462" s="150">
        <v>7646358304</v>
      </c>
      <c r="G462" s="150">
        <v>76463583</v>
      </c>
    </row>
    <row r="463" spans="1:7" ht="15.75" thickBot="1" x14ac:dyDescent="0.3">
      <c r="A463" s="148" t="s">
        <v>2325</v>
      </c>
      <c r="B463" s="149" t="s">
        <v>2326</v>
      </c>
      <c r="C463" s="155" t="s">
        <v>2872</v>
      </c>
      <c r="D463" s="149" t="s">
        <v>57</v>
      </c>
      <c r="E463" s="150">
        <v>7000000</v>
      </c>
      <c r="F463" s="150">
        <v>2858996807</v>
      </c>
      <c r="G463" s="150">
        <v>28589968</v>
      </c>
    </row>
    <row r="464" spans="1:7" ht="15.75" thickBot="1" x14ac:dyDescent="0.3">
      <c r="A464" s="151" t="s">
        <v>285</v>
      </c>
      <c r="B464" s="152" t="s">
        <v>286</v>
      </c>
      <c r="C464" s="155" t="s">
        <v>2781</v>
      </c>
      <c r="D464" s="152" t="s">
        <v>77</v>
      </c>
      <c r="E464" s="153">
        <v>5800000</v>
      </c>
      <c r="F464" s="153">
        <v>578626328</v>
      </c>
      <c r="G464" s="153">
        <v>5786263</v>
      </c>
    </row>
    <row r="465" spans="1:7" ht="15.75" thickBot="1" x14ac:dyDescent="0.3">
      <c r="A465" s="151" t="s">
        <v>2311</v>
      </c>
      <c r="B465" s="152" t="s">
        <v>2312</v>
      </c>
      <c r="C465" s="155" t="s">
        <v>2827</v>
      </c>
      <c r="D465" s="152" t="s">
        <v>347</v>
      </c>
      <c r="E465" s="153">
        <v>3459104</v>
      </c>
      <c r="F465" s="153">
        <v>126252298</v>
      </c>
      <c r="G465" s="153">
        <v>1262523</v>
      </c>
    </row>
    <row r="466" spans="1:7" ht="15.75" thickBot="1" x14ac:dyDescent="0.3">
      <c r="A466" s="148" t="s">
        <v>618</v>
      </c>
      <c r="B466" s="149" t="s">
        <v>619</v>
      </c>
      <c r="C466" s="155" t="s">
        <v>2782</v>
      </c>
      <c r="D466" s="149" t="s">
        <v>64</v>
      </c>
      <c r="E466" s="150">
        <v>605646</v>
      </c>
      <c r="F466" s="150">
        <v>28606989</v>
      </c>
      <c r="G466" s="150">
        <v>286070</v>
      </c>
    </row>
    <row r="467" spans="1:7" ht="15.75" thickBot="1" x14ac:dyDescent="0.3">
      <c r="A467" s="148" t="s">
        <v>2122</v>
      </c>
      <c r="B467" s="149" t="s">
        <v>2123</v>
      </c>
      <c r="C467" s="155" t="s">
        <v>2919</v>
      </c>
      <c r="D467" s="149" t="s">
        <v>64</v>
      </c>
      <c r="E467" s="150">
        <v>2900000</v>
      </c>
      <c r="F467" s="150">
        <v>298242582</v>
      </c>
      <c r="G467" s="150">
        <v>2982426</v>
      </c>
    </row>
    <row r="468" spans="1:7" ht="15.75" thickBot="1" x14ac:dyDescent="0.3">
      <c r="A468" s="148" t="s">
        <v>1698</v>
      </c>
      <c r="B468" s="149" t="s">
        <v>1699</v>
      </c>
      <c r="C468" s="155" t="s">
        <v>1720</v>
      </c>
      <c r="D468" s="149" t="s">
        <v>54</v>
      </c>
      <c r="E468" s="150">
        <v>102467996</v>
      </c>
      <c r="F468" s="150">
        <v>12512190908</v>
      </c>
      <c r="G468" s="150">
        <v>125121909</v>
      </c>
    </row>
    <row r="469" spans="1:7" ht="15.75" thickBot="1" x14ac:dyDescent="0.3">
      <c r="A469" s="148" t="s">
        <v>984</v>
      </c>
      <c r="B469" s="149" t="s">
        <v>985</v>
      </c>
      <c r="C469" s="155" t="s">
        <v>2970</v>
      </c>
      <c r="D469" s="149" t="s">
        <v>47</v>
      </c>
      <c r="E469" s="150">
        <v>17090404</v>
      </c>
      <c r="F469" s="150">
        <v>1746995034</v>
      </c>
      <c r="G469" s="150">
        <v>17469950</v>
      </c>
    </row>
    <row r="470" spans="1:7" ht="15.75" thickBot="1" x14ac:dyDescent="0.3">
      <c r="A470" s="148" t="s">
        <v>2505</v>
      </c>
      <c r="B470" s="149" t="s">
        <v>2506</v>
      </c>
      <c r="C470" s="155" t="s">
        <v>2718</v>
      </c>
      <c r="D470" s="149" t="s">
        <v>57</v>
      </c>
      <c r="E470" s="150">
        <v>2998667</v>
      </c>
      <c r="F470" s="150">
        <v>744403955</v>
      </c>
      <c r="G470" s="150">
        <v>7444040</v>
      </c>
    </row>
    <row r="471" spans="1:7" ht="15.75" thickBot="1" x14ac:dyDescent="0.3">
      <c r="A471" s="148" t="s">
        <v>1834</v>
      </c>
      <c r="B471" s="149" t="s">
        <v>1835</v>
      </c>
      <c r="C471" s="155" t="s">
        <v>2718</v>
      </c>
      <c r="D471" s="149" t="s">
        <v>57</v>
      </c>
      <c r="E471" s="150">
        <v>8007821</v>
      </c>
      <c r="F471" s="150">
        <v>1427948113</v>
      </c>
      <c r="G471" s="150">
        <v>14279481</v>
      </c>
    </row>
    <row r="472" spans="1:7" ht="15.75" thickBot="1" x14ac:dyDescent="0.3">
      <c r="A472" s="151" t="s">
        <v>616</v>
      </c>
      <c r="B472" s="152" t="s">
        <v>617</v>
      </c>
      <c r="C472" s="155" t="s">
        <v>2875</v>
      </c>
      <c r="D472" s="152" t="s">
        <v>77</v>
      </c>
      <c r="E472" s="153">
        <v>2300000</v>
      </c>
      <c r="F472" s="153">
        <v>208845477</v>
      </c>
      <c r="G472" s="153">
        <v>2088455</v>
      </c>
    </row>
    <row r="473" spans="1:7" ht="15.75" thickBot="1" x14ac:dyDescent="0.3">
      <c r="A473" s="148" t="s">
        <v>1050</v>
      </c>
      <c r="B473" s="149" t="s">
        <v>1051</v>
      </c>
      <c r="C473" s="155" t="s">
        <v>2955</v>
      </c>
      <c r="D473" s="149" t="s">
        <v>64</v>
      </c>
      <c r="E473" s="150">
        <v>782222</v>
      </c>
      <c r="F473" s="150">
        <v>872351389</v>
      </c>
      <c r="G473" s="150">
        <v>8723514</v>
      </c>
    </row>
    <row r="474" spans="1:7" ht="15.75" thickBot="1" x14ac:dyDescent="0.3">
      <c r="A474" s="148" t="s">
        <v>1299</v>
      </c>
      <c r="B474" s="149" t="s">
        <v>1300</v>
      </c>
      <c r="C474" s="155" t="s">
        <v>2816</v>
      </c>
      <c r="D474" s="149" t="s">
        <v>54</v>
      </c>
      <c r="E474" s="150">
        <v>4000000</v>
      </c>
      <c r="F474" s="150">
        <v>448623800</v>
      </c>
      <c r="G474" s="150">
        <v>4486238</v>
      </c>
    </row>
    <row r="475" spans="1:7" ht="15.75" thickBot="1" x14ac:dyDescent="0.3">
      <c r="A475" s="148" t="s">
        <v>2124</v>
      </c>
      <c r="B475" s="149" t="s">
        <v>3051</v>
      </c>
      <c r="C475" s="155" t="s">
        <v>2125</v>
      </c>
      <c r="D475" s="149" t="s">
        <v>77</v>
      </c>
      <c r="E475" s="150">
        <v>625878</v>
      </c>
      <c r="F475" s="150">
        <v>9047722</v>
      </c>
      <c r="G475" s="150">
        <v>90477</v>
      </c>
    </row>
    <row r="476" spans="1:7" ht="15.75" thickBot="1" x14ac:dyDescent="0.3">
      <c r="A476" s="148" t="s">
        <v>2126</v>
      </c>
      <c r="B476" s="149" t="s">
        <v>2127</v>
      </c>
      <c r="C476" s="155" t="s">
        <v>2909</v>
      </c>
      <c r="D476" s="149" t="s">
        <v>42</v>
      </c>
      <c r="E476" s="150">
        <v>625875</v>
      </c>
      <c r="F476" s="150">
        <v>14470787</v>
      </c>
      <c r="G476" s="150">
        <v>144708</v>
      </c>
    </row>
    <row r="477" spans="1:7" ht="15.75" thickBot="1" x14ac:dyDescent="0.3">
      <c r="A477" s="148" t="s">
        <v>1514</v>
      </c>
      <c r="B477" s="149" t="s">
        <v>1515</v>
      </c>
      <c r="C477" s="155" t="s">
        <v>2906</v>
      </c>
      <c r="D477" s="149" t="s">
        <v>64</v>
      </c>
      <c r="E477" s="150">
        <v>2052787</v>
      </c>
      <c r="F477" s="150">
        <v>1628125209</v>
      </c>
      <c r="G477" s="150">
        <v>16281252</v>
      </c>
    </row>
    <row r="478" spans="1:7" ht="15.75" thickBot="1" x14ac:dyDescent="0.3">
      <c r="A478" s="148" t="s">
        <v>287</v>
      </c>
      <c r="B478" s="149" t="s">
        <v>288</v>
      </c>
      <c r="C478" s="155" t="s">
        <v>2781</v>
      </c>
      <c r="D478" s="149" t="s">
        <v>77</v>
      </c>
      <c r="E478" s="150">
        <v>2400000</v>
      </c>
      <c r="F478" s="150">
        <v>249235736</v>
      </c>
      <c r="G478" s="150">
        <v>2492357</v>
      </c>
    </row>
    <row r="479" spans="1:7" ht="15.75" thickBot="1" x14ac:dyDescent="0.3">
      <c r="A479" s="148" t="s">
        <v>1149</v>
      </c>
      <c r="B479" s="149" t="s">
        <v>1150</v>
      </c>
      <c r="C479" s="155" t="s">
        <v>2743</v>
      </c>
      <c r="D479" s="149" t="s">
        <v>54</v>
      </c>
      <c r="E479" s="150">
        <v>2116584</v>
      </c>
      <c r="F479" s="150">
        <v>214743224</v>
      </c>
      <c r="G479" s="150">
        <v>2147432</v>
      </c>
    </row>
    <row r="480" spans="1:7" ht="15.75" thickBot="1" x14ac:dyDescent="0.3">
      <c r="A480" s="148" t="s">
        <v>289</v>
      </c>
      <c r="B480" s="149" t="s">
        <v>290</v>
      </c>
      <c r="C480" s="155" t="s">
        <v>2768</v>
      </c>
      <c r="D480" s="149" t="s">
        <v>47</v>
      </c>
      <c r="E480" s="150">
        <v>132481669</v>
      </c>
      <c r="F480" s="150">
        <v>13559018184</v>
      </c>
      <c r="G480" s="150">
        <v>135590182</v>
      </c>
    </row>
    <row r="481" spans="1:7" ht="15.75" thickBot="1" x14ac:dyDescent="0.3">
      <c r="A481" s="148" t="s">
        <v>993</v>
      </c>
      <c r="B481" s="149" t="s">
        <v>994</v>
      </c>
      <c r="C481" s="155" t="s">
        <v>2744</v>
      </c>
      <c r="D481" s="149" t="s">
        <v>42</v>
      </c>
      <c r="E481" s="150">
        <v>4489499</v>
      </c>
      <c r="F481" s="150">
        <v>466000951</v>
      </c>
      <c r="G481" s="150">
        <v>4660010</v>
      </c>
    </row>
    <row r="482" spans="1:7" ht="15.75" thickBot="1" x14ac:dyDescent="0.3">
      <c r="A482" s="148" t="s">
        <v>1337</v>
      </c>
      <c r="B482" s="149" t="s">
        <v>1338</v>
      </c>
      <c r="C482" s="155" t="s">
        <v>2770</v>
      </c>
      <c r="D482" s="149" t="s">
        <v>47</v>
      </c>
      <c r="E482" s="150">
        <v>191246689</v>
      </c>
      <c r="F482" s="150">
        <v>20249226680</v>
      </c>
      <c r="G482" s="150">
        <v>202492267</v>
      </c>
    </row>
    <row r="483" spans="1:7" ht="15.75" thickBot="1" x14ac:dyDescent="0.3">
      <c r="A483" s="148" t="s">
        <v>1390</v>
      </c>
      <c r="B483" s="149" t="s">
        <v>1391</v>
      </c>
      <c r="C483" s="155" t="s">
        <v>2766</v>
      </c>
      <c r="D483" s="149" t="s">
        <v>87</v>
      </c>
      <c r="E483" s="150">
        <v>251692</v>
      </c>
      <c r="F483" s="150">
        <v>1121803797</v>
      </c>
      <c r="G483" s="150">
        <v>11218038</v>
      </c>
    </row>
    <row r="484" spans="1:7" ht="15.75" thickBot="1" x14ac:dyDescent="0.3">
      <c r="A484" s="148" t="s">
        <v>1980</v>
      </c>
      <c r="B484" s="149" t="s">
        <v>1981</v>
      </c>
      <c r="C484" s="155" t="s">
        <v>2766</v>
      </c>
      <c r="D484" s="149" t="s">
        <v>87</v>
      </c>
      <c r="E484" s="150">
        <v>39457</v>
      </c>
      <c r="F484" s="150">
        <v>908510040</v>
      </c>
      <c r="G484" s="150">
        <v>9085100</v>
      </c>
    </row>
    <row r="485" spans="1:7" ht="15.75" thickBot="1" x14ac:dyDescent="0.3">
      <c r="A485" s="151" t="s">
        <v>1727</v>
      </c>
      <c r="B485" s="152" t="s">
        <v>1728</v>
      </c>
      <c r="C485" s="155" t="s">
        <v>2707</v>
      </c>
      <c r="D485" s="152" t="s">
        <v>77</v>
      </c>
      <c r="E485" s="153">
        <v>14968998</v>
      </c>
      <c r="F485" s="153">
        <v>1305259271</v>
      </c>
      <c r="G485" s="153">
        <v>13052593</v>
      </c>
    </row>
    <row r="486" spans="1:7" ht="15.75" thickBot="1" x14ac:dyDescent="0.3">
      <c r="A486" s="40" t="s">
        <v>1339</v>
      </c>
      <c r="B486" s="157" t="s">
        <v>1340</v>
      </c>
      <c r="C486" s="155" t="s">
        <v>2814</v>
      </c>
      <c r="D486" s="157" t="s">
        <v>54</v>
      </c>
      <c r="E486" s="9">
        <v>903913</v>
      </c>
      <c r="F486" s="9"/>
      <c r="G486" s="9">
        <v>0</v>
      </c>
    </row>
    <row r="487" spans="1:7" ht="15.75" thickBot="1" x14ac:dyDescent="0.3">
      <c r="A487" s="148" t="s">
        <v>842</v>
      </c>
      <c r="B487" s="149" t="s">
        <v>843</v>
      </c>
      <c r="C487" s="155" t="s">
        <v>843</v>
      </c>
      <c r="D487" s="149" t="s">
        <v>77</v>
      </c>
      <c r="E487" s="150">
        <v>5500000</v>
      </c>
      <c r="F487" s="150">
        <v>1245538943</v>
      </c>
      <c r="G487" s="150">
        <v>12455389</v>
      </c>
    </row>
    <row r="488" spans="1:7" ht="15.75" thickBot="1" x14ac:dyDescent="0.3">
      <c r="A488" s="151" t="s">
        <v>991</v>
      </c>
      <c r="B488" s="152" t="s">
        <v>992</v>
      </c>
      <c r="C488" s="155" t="s">
        <v>2827</v>
      </c>
      <c r="D488" s="152" t="s">
        <v>347</v>
      </c>
      <c r="E488" s="153">
        <v>10119609</v>
      </c>
      <c r="F488" s="153">
        <v>645081673</v>
      </c>
      <c r="G488" s="153">
        <v>6450817</v>
      </c>
    </row>
    <row r="489" spans="1:7" ht="15.75" thickBot="1" x14ac:dyDescent="0.3">
      <c r="A489" s="151" t="s">
        <v>1210</v>
      </c>
      <c r="B489" s="152" t="s">
        <v>1211</v>
      </c>
      <c r="C489" s="155" t="s">
        <v>2738</v>
      </c>
      <c r="D489" s="152" t="s">
        <v>57</v>
      </c>
      <c r="E489" s="153">
        <v>41266133</v>
      </c>
      <c r="F489" s="153">
        <v>3690613828</v>
      </c>
      <c r="G489" s="153">
        <v>36906138</v>
      </c>
    </row>
    <row r="490" spans="1:7" ht="15.75" thickBot="1" x14ac:dyDescent="0.3">
      <c r="A490" s="151" t="s">
        <v>2226</v>
      </c>
      <c r="B490" s="152" t="s">
        <v>2227</v>
      </c>
      <c r="C490" s="155" t="s">
        <v>2929</v>
      </c>
      <c r="D490" s="152" t="s">
        <v>57</v>
      </c>
      <c r="E490" s="153">
        <v>2961977</v>
      </c>
      <c r="F490" s="153">
        <v>251207874</v>
      </c>
      <c r="G490" s="153">
        <v>2512079</v>
      </c>
    </row>
    <row r="491" spans="1:7" ht="15.75" thickBot="1" x14ac:dyDescent="0.3">
      <c r="A491" s="148" t="s">
        <v>2339</v>
      </c>
      <c r="B491" s="149" t="s">
        <v>2340</v>
      </c>
      <c r="C491" s="155" t="s">
        <v>2340</v>
      </c>
      <c r="D491" s="149" t="s">
        <v>57</v>
      </c>
      <c r="E491" s="150">
        <v>1433590</v>
      </c>
      <c r="F491" s="150">
        <v>146952522</v>
      </c>
      <c r="G491" s="150">
        <v>1469525</v>
      </c>
    </row>
    <row r="492" spans="1:7" ht="15.75" thickBot="1" x14ac:dyDescent="0.3">
      <c r="A492" s="151" t="s">
        <v>2414</v>
      </c>
      <c r="B492" s="152" t="s">
        <v>2415</v>
      </c>
      <c r="C492" s="155" t="s">
        <v>2851</v>
      </c>
      <c r="D492" s="152" t="s">
        <v>57</v>
      </c>
      <c r="E492" s="153">
        <v>1000000</v>
      </c>
      <c r="F492" s="153">
        <v>93676047</v>
      </c>
      <c r="G492" s="153">
        <v>936760</v>
      </c>
    </row>
    <row r="493" spans="1:7" ht="15.75" thickBot="1" x14ac:dyDescent="0.3">
      <c r="A493" s="148" t="s">
        <v>1105</v>
      </c>
      <c r="B493" s="149" t="s">
        <v>1106</v>
      </c>
      <c r="C493" s="155" t="s">
        <v>2654</v>
      </c>
      <c r="D493" s="149" t="s">
        <v>77</v>
      </c>
      <c r="E493" s="150">
        <v>84691609</v>
      </c>
      <c r="F493" s="150">
        <v>8747502234</v>
      </c>
      <c r="G493" s="150">
        <v>87475022</v>
      </c>
    </row>
    <row r="494" spans="1:7" ht="15.75" thickBot="1" x14ac:dyDescent="0.3">
      <c r="A494" s="40" t="s">
        <v>1046</v>
      </c>
      <c r="B494" s="157" t="s">
        <v>3052</v>
      </c>
      <c r="C494" s="155" t="s">
        <v>2780</v>
      </c>
      <c r="D494" s="157" t="s">
        <v>57</v>
      </c>
      <c r="E494" s="9">
        <v>13472887</v>
      </c>
      <c r="F494" s="9">
        <v>1669414500</v>
      </c>
      <c r="G494" s="9">
        <v>16694145</v>
      </c>
    </row>
    <row r="495" spans="1:7" ht="15.75" thickBot="1" x14ac:dyDescent="0.3">
      <c r="A495" s="151" t="s">
        <v>293</v>
      </c>
      <c r="B495" s="152" t="s">
        <v>294</v>
      </c>
      <c r="C495" s="155" t="s">
        <v>2785</v>
      </c>
      <c r="D495" s="152" t="s">
        <v>77</v>
      </c>
      <c r="E495" s="153">
        <v>74700000</v>
      </c>
      <c r="F495" s="153">
        <v>7349145472</v>
      </c>
      <c r="G495" s="153">
        <v>73491455</v>
      </c>
    </row>
    <row r="496" spans="1:7" ht="15.75" thickBot="1" x14ac:dyDescent="0.3">
      <c r="A496" s="148" t="s">
        <v>1426</v>
      </c>
      <c r="B496" s="149" t="s">
        <v>1427</v>
      </c>
      <c r="C496" s="155" t="s">
        <v>2787</v>
      </c>
      <c r="D496" s="149" t="s">
        <v>57</v>
      </c>
      <c r="E496" s="150">
        <v>5000000</v>
      </c>
      <c r="F496" s="150">
        <v>4327177769</v>
      </c>
      <c r="G496" s="150">
        <v>43271778</v>
      </c>
    </row>
    <row r="497" spans="1:7" ht="15.75" thickBot="1" x14ac:dyDescent="0.3">
      <c r="A497" s="148" t="s">
        <v>2128</v>
      </c>
      <c r="B497" s="149" t="s">
        <v>2129</v>
      </c>
      <c r="C497" s="155" t="s">
        <v>2704</v>
      </c>
      <c r="D497" s="149" t="s">
        <v>77</v>
      </c>
      <c r="E497" s="150">
        <v>973913</v>
      </c>
      <c r="F497" s="150">
        <v>260780356</v>
      </c>
      <c r="G497" s="150">
        <v>2607804</v>
      </c>
    </row>
    <row r="498" spans="1:7" ht="15.75" thickBot="1" x14ac:dyDescent="0.3">
      <c r="A498" s="151" t="s">
        <v>2169</v>
      </c>
      <c r="B498" s="152" t="s">
        <v>2170</v>
      </c>
      <c r="C498" s="155" t="s">
        <v>2795</v>
      </c>
      <c r="D498" s="152" t="s">
        <v>47</v>
      </c>
      <c r="E498" s="153">
        <v>180000000</v>
      </c>
      <c r="F498" s="153">
        <v>15425208875</v>
      </c>
      <c r="G498" s="153">
        <v>154252089</v>
      </c>
    </row>
    <row r="499" spans="1:7" ht="15.75" thickBot="1" x14ac:dyDescent="0.3">
      <c r="A499" s="148" t="s">
        <v>1729</v>
      </c>
      <c r="B499" s="149" t="s">
        <v>1730</v>
      </c>
      <c r="C499" s="155" t="s">
        <v>2739</v>
      </c>
      <c r="D499" s="149" t="s">
        <v>42</v>
      </c>
      <c r="E499" s="150">
        <v>1882353</v>
      </c>
      <c r="F499" s="150">
        <v>1342744172</v>
      </c>
      <c r="G499" s="150">
        <v>13427442</v>
      </c>
    </row>
    <row r="500" spans="1:7" ht="15.75" thickBot="1" x14ac:dyDescent="0.3">
      <c r="A500" s="151" t="s">
        <v>1950</v>
      </c>
      <c r="B500" s="152" t="s">
        <v>1951</v>
      </c>
      <c r="C500" s="155" t="s">
        <v>2701</v>
      </c>
      <c r="D500" s="152" t="s">
        <v>42</v>
      </c>
      <c r="E500" s="153">
        <v>1879118</v>
      </c>
      <c r="F500" s="153">
        <v>139952807</v>
      </c>
      <c r="G500" s="153">
        <v>1399528</v>
      </c>
    </row>
    <row r="501" spans="1:7" ht="15.75" thickBot="1" x14ac:dyDescent="0.3">
      <c r="A501" s="40" t="s">
        <v>295</v>
      </c>
      <c r="B501" s="157" t="s">
        <v>296</v>
      </c>
      <c r="C501" s="155" t="s">
        <v>2788</v>
      </c>
      <c r="D501" s="157" t="s">
        <v>54</v>
      </c>
      <c r="E501" s="9">
        <v>58696671</v>
      </c>
      <c r="F501" s="9">
        <v>6056647798</v>
      </c>
      <c r="G501" s="9">
        <v>60566478</v>
      </c>
    </row>
    <row r="502" spans="1:7" ht="15.75" thickBot="1" x14ac:dyDescent="0.3">
      <c r="A502" s="40" t="s">
        <v>1392</v>
      </c>
      <c r="B502" s="157" t="s">
        <v>1393</v>
      </c>
      <c r="C502" s="155" t="s">
        <v>1393</v>
      </c>
      <c r="D502" s="157" t="s">
        <v>57</v>
      </c>
      <c r="E502" s="9">
        <v>4953267</v>
      </c>
      <c r="F502" s="9">
        <v>3577859191</v>
      </c>
      <c r="G502" s="9">
        <v>35778592</v>
      </c>
    </row>
    <row r="503" spans="1:7" ht="15.75" thickBot="1" x14ac:dyDescent="0.3">
      <c r="A503" s="40" t="s">
        <v>2198</v>
      </c>
      <c r="B503" s="157" t="s">
        <v>2199</v>
      </c>
      <c r="C503" s="155" t="s">
        <v>2199</v>
      </c>
      <c r="D503" s="157" t="s">
        <v>57</v>
      </c>
      <c r="E503" s="9">
        <v>1765598</v>
      </c>
      <c r="F503" s="9"/>
      <c r="G503" s="9">
        <v>0</v>
      </c>
    </row>
    <row r="504" spans="1:7" ht="15.75" thickBot="1" x14ac:dyDescent="0.3">
      <c r="A504" s="40" t="s">
        <v>2130</v>
      </c>
      <c r="B504" s="157" t="s">
        <v>2131</v>
      </c>
      <c r="C504" s="155" t="s">
        <v>2915</v>
      </c>
      <c r="D504" s="157" t="s">
        <v>57</v>
      </c>
      <c r="E504" s="9">
        <v>4662849</v>
      </c>
      <c r="F504" s="9">
        <v>468737336</v>
      </c>
      <c r="G504" s="9">
        <v>4687373</v>
      </c>
    </row>
    <row r="505" spans="1:7" ht="15.75" thickBot="1" x14ac:dyDescent="0.3">
      <c r="A505" s="148" t="s">
        <v>1712</v>
      </c>
      <c r="B505" s="149" t="s">
        <v>1713</v>
      </c>
      <c r="C505" s="155" t="s">
        <v>2848</v>
      </c>
      <c r="D505" s="149" t="s">
        <v>47</v>
      </c>
      <c r="E505" s="150">
        <v>26000000</v>
      </c>
      <c r="F505" s="150">
        <v>3281016900</v>
      </c>
      <c r="G505" s="150">
        <v>32810169</v>
      </c>
    </row>
    <row r="506" spans="1:7" ht="15.75" thickBot="1" x14ac:dyDescent="0.3">
      <c r="A506" s="40" t="s">
        <v>299</v>
      </c>
      <c r="B506" s="157" t="s">
        <v>300</v>
      </c>
      <c r="C506" s="155" t="s">
        <v>2771</v>
      </c>
      <c r="D506" s="157" t="s">
        <v>77</v>
      </c>
      <c r="E506" s="9">
        <v>28088527</v>
      </c>
      <c r="F506" s="9">
        <v>2924421531</v>
      </c>
      <c r="G506" s="9">
        <v>29244215</v>
      </c>
    </row>
    <row r="507" spans="1:7" ht="15.75" thickBot="1" x14ac:dyDescent="0.3">
      <c r="A507" s="148" t="s">
        <v>762</v>
      </c>
      <c r="B507" s="149" t="s">
        <v>763</v>
      </c>
      <c r="C507" s="155" t="s">
        <v>2801</v>
      </c>
      <c r="D507" s="149" t="s">
        <v>64</v>
      </c>
      <c r="E507" s="150">
        <v>4213073</v>
      </c>
      <c r="F507" s="150">
        <v>427611326</v>
      </c>
      <c r="G507" s="150">
        <v>4276113</v>
      </c>
    </row>
    <row r="508" spans="1:7" ht="15.75" thickBot="1" x14ac:dyDescent="0.3">
      <c r="A508" s="148" t="s">
        <v>2471</v>
      </c>
      <c r="B508" s="149" t="s">
        <v>2472</v>
      </c>
      <c r="C508" s="155" t="s">
        <v>2753</v>
      </c>
      <c r="D508" s="149" t="s">
        <v>54</v>
      </c>
      <c r="E508" s="150">
        <v>1200000</v>
      </c>
      <c r="F508" s="150">
        <v>2363282484</v>
      </c>
      <c r="G508" s="150">
        <v>23632825</v>
      </c>
    </row>
    <row r="509" spans="1:7" ht="15.75" thickBot="1" x14ac:dyDescent="0.3">
      <c r="A509" s="148" t="s">
        <v>2463</v>
      </c>
      <c r="B509" s="149" t="s">
        <v>2464</v>
      </c>
      <c r="C509" s="155" t="s">
        <v>2692</v>
      </c>
      <c r="D509" s="149" t="s">
        <v>47</v>
      </c>
      <c r="E509" s="150">
        <v>280000</v>
      </c>
      <c r="F509" s="150">
        <v>1005524660</v>
      </c>
      <c r="G509" s="150">
        <v>10055247</v>
      </c>
    </row>
    <row r="510" spans="1:7" ht="15.75" thickBot="1" x14ac:dyDescent="0.3">
      <c r="A510" s="148" t="s">
        <v>2196</v>
      </c>
      <c r="B510" s="149" t="s">
        <v>3053</v>
      </c>
      <c r="C510" s="155" t="s">
        <v>2962</v>
      </c>
      <c r="D510" s="149" t="s">
        <v>57</v>
      </c>
      <c r="E510" s="150">
        <v>10502787</v>
      </c>
      <c r="F510" s="150">
        <v>1083186961</v>
      </c>
      <c r="G510" s="150">
        <v>10831870</v>
      </c>
    </row>
    <row r="511" spans="1:7" ht="15.75" thickBot="1" x14ac:dyDescent="0.3">
      <c r="A511" s="151" t="s">
        <v>1550</v>
      </c>
      <c r="B511" s="152" t="s">
        <v>1551</v>
      </c>
      <c r="C511" s="155" t="s">
        <v>2733</v>
      </c>
      <c r="D511" s="152" t="s">
        <v>347</v>
      </c>
      <c r="E511" s="153">
        <v>38062402</v>
      </c>
      <c r="F511" s="153">
        <v>3533747639</v>
      </c>
      <c r="G511" s="153">
        <v>35337476</v>
      </c>
    </row>
    <row r="512" spans="1:7" ht="15.75" thickBot="1" x14ac:dyDescent="0.3">
      <c r="A512" s="148" t="s">
        <v>995</v>
      </c>
      <c r="B512" s="149" t="s">
        <v>996</v>
      </c>
      <c r="C512" s="155" t="s">
        <v>2731</v>
      </c>
      <c r="D512" s="149" t="s">
        <v>47</v>
      </c>
      <c r="E512" s="150">
        <v>42226339</v>
      </c>
      <c r="F512" s="150">
        <v>8551388651</v>
      </c>
      <c r="G512" s="150">
        <v>85513887</v>
      </c>
    </row>
    <row r="513" spans="1:7" ht="15.75" thickBot="1" x14ac:dyDescent="0.3">
      <c r="A513" s="148" t="s">
        <v>301</v>
      </c>
      <c r="B513" s="149" t="s">
        <v>302</v>
      </c>
      <c r="C513" s="155" t="s">
        <v>2788</v>
      </c>
      <c r="D513" s="149" t="s">
        <v>54</v>
      </c>
      <c r="E513" s="150">
        <v>19022692</v>
      </c>
      <c r="F513" s="150">
        <v>1961421436</v>
      </c>
      <c r="G513" s="150">
        <v>19614214</v>
      </c>
    </row>
    <row r="514" spans="1:7" ht="15.75" thickBot="1" x14ac:dyDescent="0.3">
      <c r="A514" s="148" t="s">
        <v>836</v>
      </c>
      <c r="B514" s="149" t="s">
        <v>837</v>
      </c>
      <c r="C514" s="155" t="s">
        <v>2764</v>
      </c>
      <c r="D514" s="149" t="s">
        <v>47</v>
      </c>
      <c r="E514" s="150">
        <v>15779869</v>
      </c>
      <c r="F514" s="150">
        <v>3928646000</v>
      </c>
      <c r="G514" s="150">
        <v>39286460</v>
      </c>
    </row>
    <row r="515" spans="1:7" ht="15.75" thickBot="1" x14ac:dyDescent="0.3">
      <c r="A515" s="148" t="s">
        <v>2301</v>
      </c>
      <c r="B515" s="149" t="s">
        <v>2302</v>
      </c>
      <c r="C515" s="155" t="s">
        <v>2838</v>
      </c>
      <c r="D515" s="149" t="s">
        <v>64</v>
      </c>
      <c r="E515" s="150">
        <v>40000000</v>
      </c>
      <c r="F515" s="150">
        <v>12325831091</v>
      </c>
      <c r="G515" s="150">
        <v>123258311</v>
      </c>
    </row>
    <row r="516" spans="1:7" ht="15.75" thickBot="1" x14ac:dyDescent="0.3">
      <c r="A516" s="148" t="s">
        <v>303</v>
      </c>
      <c r="B516" s="149" t="s">
        <v>304</v>
      </c>
      <c r="C516" s="155" t="s">
        <v>2828</v>
      </c>
      <c r="D516" s="149" t="s">
        <v>42</v>
      </c>
      <c r="E516" s="150">
        <v>10000000</v>
      </c>
      <c r="F516" s="150">
        <v>9423082200</v>
      </c>
      <c r="G516" s="150">
        <v>94230822</v>
      </c>
    </row>
    <row r="517" spans="1:7" ht="15.75" thickBot="1" x14ac:dyDescent="0.3">
      <c r="A517" s="148" t="s">
        <v>1822</v>
      </c>
      <c r="B517" s="149" t="s">
        <v>1823</v>
      </c>
      <c r="C517" s="155" t="s">
        <v>2778</v>
      </c>
      <c r="D517" s="149" t="s">
        <v>47</v>
      </c>
      <c r="E517" s="150">
        <v>2628398</v>
      </c>
      <c r="F517" s="150">
        <v>265883731</v>
      </c>
      <c r="G517" s="150">
        <v>2658837</v>
      </c>
    </row>
    <row r="518" spans="1:7" ht="15.75" thickBot="1" x14ac:dyDescent="0.3">
      <c r="A518" s="148" t="s">
        <v>838</v>
      </c>
      <c r="B518" s="149" t="s">
        <v>839</v>
      </c>
      <c r="C518" s="155" t="s">
        <v>2778</v>
      </c>
      <c r="D518" s="149" t="s">
        <v>47</v>
      </c>
      <c r="E518" s="150">
        <v>20856595</v>
      </c>
      <c r="F518" s="150">
        <v>2194810237</v>
      </c>
      <c r="G518" s="150">
        <v>21948102</v>
      </c>
    </row>
    <row r="519" spans="1:7" ht="15.75" thickBot="1" x14ac:dyDescent="0.3">
      <c r="A519" s="40" t="s">
        <v>305</v>
      </c>
      <c r="B519" s="157" t="s">
        <v>306</v>
      </c>
      <c r="C519" s="155" t="s">
        <v>2771</v>
      </c>
      <c r="D519" s="157" t="s">
        <v>77</v>
      </c>
      <c r="E519" s="9">
        <v>92384060</v>
      </c>
      <c r="F519" s="9">
        <v>9737042958</v>
      </c>
      <c r="G519" s="9">
        <v>97370430</v>
      </c>
    </row>
    <row r="520" spans="1:7" ht="15.75" thickBot="1" x14ac:dyDescent="0.3">
      <c r="A520" s="148" t="s">
        <v>1880</v>
      </c>
      <c r="B520" s="149" t="s">
        <v>1881</v>
      </c>
      <c r="C520" s="155" t="s">
        <v>2747</v>
      </c>
      <c r="D520" s="149" t="s">
        <v>77</v>
      </c>
      <c r="E520" s="150">
        <v>363929836</v>
      </c>
      <c r="F520" s="150">
        <v>38379542600</v>
      </c>
      <c r="G520" s="150">
        <v>383795426</v>
      </c>
    </row>
    <row r="521" spans="1:7" ht="15.75" thickBot="1" x14ac:dyDescent="0.3">
      <c r="A521" s="148" t="s">
        <v>307</v>
      </c>
      <c r="B521" s="149" t="s">
        <v>308</v>
      </c>
      <c r="C521" s="155" t="s">
        <v>2868</v>
      </c>
      <c r="D521" s="152" t="s">
        <v>64</v>
      </c>
      <c r="E521" s="150">
        <v>8246674</v>
      </c>
      <c r="F521" s="150">
        <v>797580812</v>
      </c>
      <c r="G521" s="150">
        <v>7975808</v>
      </c>
    </row>
    <row r="522" spans="1:7" ht="15.75" thickBot="1" x14ac:dyDescent="0.3">
      <c r="A522" s="148" t="s">
        <v>1044</v>
      </c>
      <c r="B522" s="149" t="s">
        <v>1045</v>
      </c>
      <c r="C522" s="155" t="s">
        <v>2701</v>
      </c>
      <c r="D522" s="149" t="s">
        <v>42</v>
      </c>
      <c r="E522" s="150">
        <v>19271800</v>
      </c>
      <c r="F522" s="150">
        <v>1930004559</v>
      </c>
      <c r="G522" s="150">
        <v>19300046</v>
      </c>
    </row>
    <row r="523" spans="1:7" ht="15.75" thickBot="1" x14ac:dyDescent="0.3">
      <c r="A523" s="148" t="s">
        <v>610</v>
      </c>
      <c r="B523" s="149" t="s">
        <v>611</v>
      </c>
      <c r="C523" s="155" t="s">
        <v>2782</v>
      </c>
      <c r="D523" s="149" t="s">
        <v>64</v>
      </c>
      <c r="E523" s="150">
        <v>605646</v>
      </c>
      <c r="F523" s="150">
        <v>41582187</v>
      </c>
      <c r="G523" s="150">
        <v>415822</v>
      </c>
    </row>
    <row r="524" spans="1:7" ht="15.75" thickBot="1" x14ac:dyDescent="0.3">
      <c r="A524" s="148" t="s">
        <v>612</v>
      </c>
      <c r="B524" s="149" t="s">
        <v>613</v>
      </c>
      <c r="C524" s="155" t="s">
        <v>2782</v>
      </c>
      <c r="D524" s="149" t="s">
        <v>64</v>
      </c>
      <c r="E524" s="150">
        <v>605646</v>
      </c>
      <c r="F524" s="150">
        <v>36165053</v>
      </c>
      <c r="G524" s="150">
        <v>361651</v>
      </c>
    </row>
    <row r="525" spans="1:7" ht="15.75" thickBot="1" x14ac:dyDescent="0.3">
      <c r="A525" s="148" t="s">
        <v>2369</v>
      </c>
      <c r="B525" s="149" t="s">
        <v>2370</v>
      </c>
      <c r="C525" s="155" t="s">
        <v>2761</v>
      </c>
      <c r="D525" s="149" t="s">
        <v>57</v>
      </c>
      <c r="E525" s="150">
        <v>1015218</v>
      </c>
      <c r="F525" s="150">
        <v>164434432</v>
      </c>
      <c r="G525" s="150">
        <v>1644344</v>
      </c>
    </row>
    <row r="526" spans="1:7" ht="15.75" thickBot="1" x14ac:dyDescent="0.3">
      <c r="A526" s="148" t="s">
        <v>614</v>
      </c>
      <c r="B526" s="149" t="s">
        <v>615</v>
      </c>
      <c r="C526" s="155" t="s">
        <v>2678</v>
      </c>
      <c r="D526" s="149" t="s">
        <v>54</v>
      </c>
      <c r="E526" s="150">
        <v>46616000</v>
      </c>
      <c r="F526" s="150">
        <v>4664468522</v>
      </c>
      <c r="G526" s="150">
        <v>46644685</v>
      </c>
    </row>
    <row r="527" spans="1:7" ht="15.75" thickBot="1" x14ac:dyDescent="0.3">
      <c r="A527" s="148" t="s">
        <v>1451</v>
      </c>
      <c r="B527" s="149" t="s">
        <v>1452</v>
      </c>
      <c r="C527" s="155" t="s">
        <v>2867</v>
      </c>
      <c r="D527" s="149" t="s">
        <v>42</v>
      </c>
      <c r="E527" s="150">
        <v>177058</v>
      </c>
      <c r="F527" s="150">
        <v>17297527</v>
      </c>
      <c r="G527" s="150">
        <v>172975</v>
      </c>
    </row>
    <row r="528" spans="1:7" ht="15.75" thickBot="1" x14ac:dyDescent="0.3">
      <c r="A528" s="148" t="s">
        <v>1303</v>
      </c>
      <c r="B528" s="149" t="s">
        <v>1304</v>
      </c>
      <c r="C528" s="155" t="s">
        <v>2803</v>
      </c>
      <c r="D528" s="149" t="s">
        <v>51</v>
      </c>
      <c r="E528" s="150">
        <v>10075397</v>
      </c>
      <c r="F528" s="150">
        <v>1009182627</v>
      </c>
      <c r="G528" s="150">
        <v>10091826</v>
      </c>
    </row>
    <row r="529" spans="1:7" ht="15.75" thickBot="1" x14ac:dyDescent="0.3">
      <c r="A529" s="148" t="s">
        <v>608</v>
      </c>
      <c r="B529" s="149" t="s">
        <v>609</v>
      </c>
      <c r="C529" s="155" t="s">
        <v>2782</v>
      </c>
      <c r="D529" s="149" t="s">
        <v>64</v>
      </c>
      <c r="E529" s="150">
        <v>605646</v>
      </c>
      <c r="F529" s="150">
        <v>7108205</v>
      </c>
      <c r="G529" s="150">
        <v>71082</v>
      </c>
    </row>
    <row r="530" spans="1:7" ht="15.75" thickBot="1" x14ac:dyDescent="0.3">
      <c r="A530" s="148" t="s">
        <v>1335</v>
      </c>
      <c r="B530" s="149" t="s">
        <v>1336</v>
      </c>
      <c r="C530" s="155" t="s">
        <v>2770</v>
      </c>
      <c r="D530" s="149" t="s">
        <v>47</v>
      </c>
      <c r="E530" s="150">
        <v>1126238</v>
      </c>
      <c r="F530" s="150">
        <v>119057381</v>
      </c>
      <c r="G530" s="150">
        <v>1190574</v>
      </c>
    </row>
    <row r="531" spans="1:7" ht="15.75" thickBot="1" x14ac:dyDescent="0.3">
      <c r="A531" s="148" t="s">
        <v>2132</v>
      </c>
      <c r="B531" s="149" t="s">
        <v>2133</v>
      </c>
      <c r="C531" s="155" t="s">
        <v>2777</v>
      </c>
      <c r="D531" s="149" t="s">
        <v>57</v>
      </c>
      <c r="E531" s="150">
        <v>413003</v>
      </c>
      <c r="F531" s="150">
        <v>41686133</v>
      </c>
      <c r="G531" s="150">
        <v>416861</v>
      </c>
    </row>
    <row r="532" spans="1:7" ht="15.75" thickBot="1" x14ac:dyDescent="0.3">
      <c r="A532" s="148" t="s">
        <v>2473</v>
      </c>
      <c r="B532" s="149" t="s">
        <v>2474</v>
      </c>
      <c r="C532" s="155" t="s">
        <v>2753</v>
      </c>
      <c r="D532" s="149" t="s">
        <v>54</v>
      </c>
      <c r="E532" s="150">
        <v>1650000</v>
      </c>
      <c r="F532" s="150">
        <v>4099674161</v>
      </c>
      <c r="G532" s="150">
        <v>40996742</v>
      </c>
    </row>
    <row r="533" spans="1:7" ht="15.75" thickBot="1" x14ac:dyDescent="0.3">
      <c r="A533" s="148" t="s">
        <v>309</v>
      </c>
      <c r="B533" s="149" t="s">
        <v>310</v>
      </c>
      <c r="C533" s="155" t="s">
        <v>310</v>
      </c>
      <c r="D533" s="149" t="s">
        <v>77</v>
      </c>
      <c r="E533" s="150">
        <v>1304348</v>
      </c>
      <c r="F533" s="150">
        <v>889351615</v>
      </c>
      <c r="G533" s="150">
        <v>8893516</v>
      </c>
    </row>
    <row r="534" spans="1:7" ht="15.75" thickBot="1" x14ac:dyDescent="0.3">
      <c r="A534" s="148" t="s">
        <v>311</v>
      </c>
      <c r="B534" s="149" t="s">
        <v>312</v>
      </c>
      <c r="C534" s="155" t="s">
        <v>2810</v>
      </c>
      <c r="D534" s="149" t="s">
        <v>51</v>
      </c>
      <c r="E534" s="150">
        <v>12000000</v>
      </c>
      <c r="F534" s="150">
        <v>1571337914</v>
      </c>
      <c r="G534" s="150">
        <v>15713379</v>
      </c>
    </row>
    <row r="535" spans="1:7" ht="15.75" thickBot="1" x14ac:dyDescent="0.3">
      <c r="A535" s="148" t="s">
        <v>313</v>
      </c>
      <c r="B535" s="149" t="s">
        <v>314</v>
      </c>
      <c r="C535" s="155" t="s">
        <v>2750</v>
      </c>
      <c r="D535" s="149" t="s">
        <v>51</v>
      </c>
      <c r="E535" s="150">
        <v>19510741</v>
      </c>
      <c r="F535" s="150">
        <v>1974362352</v>
      </c>
      <c r="G535" s="150">
        <v>19743624</v>
      </c>
    </row>
    <row r="536" spans="1:7" ht="15.75" thickBot="1" x14ac:dyDescent="0.3">
      <c r="A536" s="148" t="s">
        <v>2167</v>
      </c>
      <c r="B536" s="149" t="s">
        <v>2168</v>
      </c>
      <c r="C536" s="155" t="s">
        <v>2768</v>
      </c>
      <c r="D536" s="149" t="s">
        <v>47</v>
      </c>
      <c r="E536" s="150">
        <v>1285222</v>
      </c>
      <c r="F536" s="150">
        <v>131098212</v>
      </c>
      <c r="G536" s="150">
        <v>1310982</v>
      </c>
    </row>
    <row r="537" spans="1:7" ht="15.75" thickBot="1" x14ac:dyDescent="0.3">
      <c r="A537" s="148" t="s">
        <v>1107</v>
      </c>
      <c r="B537" s="149" t="s">
        <v>1108</v>
      </c>
      <c r="C537" s="155" t="s">
        <v>2693</v>
      </c>
      <c r="D537" s="149" t="s">
        <v>87</v>
      </c>
      <c r="E537" s="150">
        <v>88000000</v>
      </c>
      <c r="F537" s="150">
        <v>15250699246</v>
      </c>
      <c r="G537" s="150">
        <v>152506992</v>
      </c>
    </row>
    <row r="538" spans="1:7" ht="15.75" thickBot="1" x14ac:dyDescent="0.3">
      <c r="A538" s="148" t="s">
        <v>2355</v>
      </c>
      <c r="B538" s="149" t="s">
        <v>2356</v>
      </c>
      <c r="C538" s="155" t="s">
        <v>2877</v>
      </c>
      <c r="D538" s="149" t="s">
        <v>51</v>
      </c>
      <c r="E538" s="150">
        <v>1350260</v>
      </c>
      <c r="F538" s="150">
        <v>512769388</v>
      </c>
      <c r="G538" s="150">
        <v>5127694</v>
      </c>
    </row>
    <row r="539" spans="1:7" ht="15.75" thickBot="1" x14ac:dyDescent="0.3">
      <c r="A539" s="148" t="s">
        <v>997</v>
      </c>
      <c r="B539" s="149" t="s">
        <v>998</v>
      </c>
      <c r="C539" s="155" t="s">
        <v>998</v>
      </c>
      <c r="D539" s="149" t="s">
        <v>77</v>
      </c>
      <c r="E539" s="150">
        <v>431001</v>
      </c>
      <c r="F539" s="150">
        <v>18515019</v>
      </c>
      <c r="G539" s="150">
        <v>185150</v>
      </c>
    </row>
    <row r="540" spans="1:7" ht="15.75" thickBot="1" x14ac:dyDescent="0.3">
      <c r="A540" s="148" t="s">
        <v>2200</v>
      </c>
      <c r="B540" s="149" t="s">
        <v>2201</v>
      </c>
      <c r="C540" s="155" t="s">
        <v>2691</v>
      </c>
      <c r="D540" s="149" t="s">
        <v>87</v>
      </c>
      <c r="E540" s="150">
        <v>105982583</v>
      </c>
      <c r="F540" s="150">
        <v>11133324438</v>
      </c>
      <c r="G540" s="150">
        <v>111333244</v>
      </c>
    </row>
    <row r="541" spans="1:7" ht="15.75" thickBot="1" x14ac:dyDescent="0.3">
      <c r="A541" s="148" t="s">
        <v>1648</v>
      </c>
      <c r="B541" s="149" t="s">
        <v>1649</v>
      </c>
      <c r="C541" s="155" t="s">
        <v>2681</v>
      </c>
      <c r="D541" s="149" t="s">
        <v>54</v>
      </c>
      <c r="E541" s="150">
        <v>27719142</v>
      </c>
      <c r="F541" s="150">
        <v>2815759123</v>
      </c>
      <c r="G541" s="150">
        <v>28157591</v>
      </c>
    </row>
    <row r="542" spans="1:7" ht="15.75" thickBot="1" x14ac:dyDescent="0.3">
      <c r="A542" s="148" t="s">
        <v>767</v>
      </c>
      <c r="B542" s="149" t="s">
        <v>768</v>
      </c>
      <c r="C542" s="155" t="s">
        <v>2785</v>
      </c>
      <c r="D542" s="149" t="s">
        <v>77</v>
      </c>
      <c r="E542" s="150">
        <v>17900000</v>
      </c>
      <c r="F542" s="150">
        <v>1820357249</v>
      </c>
      <c r="G542" s="150">
        <v>18203572</v>
      </c>
    </row>
    <row r="543" spans="1:7" ht="15.75" thickBot="1" x14ac:dyDescent="0.3">
      <c r="A543" s="148" t="s">
        <v>604</v>
      </c>
      <c r="B543" s="149" t="s">
        <v>605</v>
      </c>
      <c r="C543" s="155" t="s">
        <v>2783</v>
      </c>
      <c r="D543" s="149" t="s">
        <v>42</v>
      </c>
      <c r="E543" s="150">
        <v>5750000</v>
      </c>
      <c r="F543" s="150">
        <v>581706928</v>
      </c>
      <c r="G543" s="150">
        <v>5817069</v>
      </c>
    </row>
    <row r="544" spans="1:7" ht="15.75" thickBot="1" x14ac:dyDescent="0.3">
      <c r="A544" s="148" t="s">
        <v>2267</v>
      </c>
      <c r="B544" s="149" t="s">
        <v>2268</v>
      </c>
      <c r="C544" s="155" t="s">
        <v>2681</v>
      </c>
      <c r="D544" s="149" t="s">
        <v>54</v>
      </c>
      <c r="E544" s="150">
        <v>2481633</v>
      </c>
      <c r="F544" s="150">
        <v>253330201</v>
      </c>
      <c r="G544" s="150">
        <v>2533302</v>
      </c>
    </row>
    <row r="545" spans="1:7" ht="15.75" thickBot="1" x14ac:dyDescent="0.3">
      <c r="A545" s="148" t="s">
        <v>606</v>
      </c>
      <c r="B545" s="149" t="s">
        <v>607</v>
      </c>
      <c r="C545" s="155" t="s">
        <v>2937</v>
      </c>
      <c r="D545" s="149" t="s">
        <v>57</v>
      </c>
      <c r="E545" s="150">
        <v>80098679</v>
      </c>
      <c r="F545" s="150">
        <v>8115486868</v>
      </c>
      <c r="G545" s="150">
        <v>81154869</v>
      </c>
    </row>
    <row r="546" spans="1:7" ht="15.75" thickBot="1" x14ac:dyDescent="0.3">
      <c r="A546" s="148" t="s">
        <v>2022</v>
      </c>
      <c r="B546" s="149" t="s">
        <v>2023</v>
      </c>
      <c r="C546" s="155" t="s">
        <v>2904</v>
      </c>
      <c r="D546" s="149" t="s">
        <v>47</v>
      </c>
      <c r="E546" s="150">
        <v>10000000</v>
      </c>
      <c r="F546" s="150">
        <v>18030069577</v>
      </c>
      <c r="G546" s="150">
        <v>180300696</v>
      </c>
    </row>
    <row r="547" spans="1:7" ht="15.75" thickBot="1" x14ac:dyDescent="0.3">
      <c r="A547" s="148" t="s">
        <v>2045</v>
      </c>
      <c r="B547" s="149" t="s">
        <v>2046</v>
      </c>
      <c r="C547" s="155" t="s">
        <v>2947</v>
      </c>
      <c r="D547" s="149" t="s">
        <v>57</v>
      </c>
      <c r="E547" s="150">
        <v>7861732</v>
      </c>
      <c r="F547" s="150">
        <v>858110824</v>
      </c>
      <c r="G547" s="150">
        <v>8581108</v>
      </c>
    </row>
    <row r="548" spans="1:7" ht="15.75" thickBot="1" x14ac:dyDescent="0.3">
      <c r="A548" s="148" t="s">
        <v>2202</v>
      </c>
      <c r="B548" s="149" t="s">
        <v>2203</v>
      </c>
      <c r="C548" s="155" t="s">
        <v>2203</v>
      </c>
      <c r="D548" s="149" t="s">
        <v>54</v>
      </c>
      <c r="E548" s="150">
        <v>941117</v>
      </c>
      <c r="F548" s="150">
        <v>1074506571</v>
      </c>
      <c r="G548" s="150">
        <v>10745066</v>
      </c>
    </row>
    <row r="549" spans="1:7" ht="15.75" thickBot="1" x14ac:dyDescent="0.3">
      <c r="A549" s="148" t="s">
        <v>999</v>
      </c>
      <c r="B549" s="149" t="s">
        <v>1000</v>
      </c>
      <c r="C549" s="155" t="s">
        <v>2694</v>
      </c>
      <c r="D549" s="149" t="s">
        <v>77</v>
      </c>
      <c r="E549" s="150">
        <v>32144616</v>
      </c>
      <c r="F549" s="150">
        <v>4116173476</v>
      </c>
      <c r="G549" s="150">
        <v>41161735</v>
      </c>
    </row>
    <row r="550" spans="1:7" ht="15.75" thickBot="1" x14ac:dyDescent="0.3">
      <c r="A550" s="148" t="s">
        <v>1936</v>
      </c>
      <c r="B550" s="149" t="s">
        <v>1937</v>
      </c>
      <c r="C550" s="155" t="s">
        <v>1937</v>
      </c>
      <c r="D550" s="149" t="s">
        <v>54</v>
      </c>
      <c r="E550" s="150">
        <v>2302224</v>
      </c>
      <c r="F550" s="150">
        <v>1850603119</v>
      </c>
      <c r="G550" s="150">
        <v>18506031</v>
      </c>
    </row>
    <row r="551" spans="1:7" ht="15.75" thickBot="1" x14ac:dyDescent="0.3">
      <c r="A551" s="151" t="s">
        <v>2165</v>
      </c>
      <c r="B551" s="152" t="s">
        <v>2166</v>
      </c>
      <c r="C551" s="155" t="s">
        <v>2823</v>
      </c>
      <c r="D551" s="152" t="s">
        <v>87</v>
      </c>
      <c r="E551" s="153">
        <v>110000000</v>
      </c>
      <c r="F551" s="153">
        <v>9520879588</v>
      </c>
      <c r="G551" s="153">
        <v>95208796</v>
      </c>
    </row>
    <row r="552" spans="1:7" ht="15.75" thickBot="1" x14ac:dyDescent="0.3">
      <c r="A552" s="148" t="s">
        <v>2321</v>
      </c>
      <c r="B552" s="149" t="s">
        <v>2322</v>
      </c>
      <c r="C552" s="155" t="s">
        <v>2803</v>
      </c>
      <c r="D552" s="149" t="s">
        <v>51</v>
      </c>
      <c r="E552" s="150">
        <v>2142495</v>
      </c>
      <c r="F552" s="150">
        <v>402878598</v>
      </c>
      <c r="G552" s="150">
        <v>4028786</v>
      </c>
    </row>
    <row r="553" spans="1:7" ht="15.75" thickBot="1" x14ac:dyDescent="0.3">
      <c r="A553" s="148" t="s">
        <v>2507</v>
      </c>
      <c r="B553" s="149" t="s">
        <v>2508</v>
      </c>
      <c r="C553" s="155" t="s">
        <v>2709</v>
      </c>
      <c r="D553" s="149" t="s">
        <v>77</v>
      </c>
      <c r="E553" s="150">
        <v>8000000</v>
      </c>
      <c r="F553" s="150">
        <v>1037164479</v>
      </c>
      <c r="G553" s="150">
        <v>10371645</v>
      </c>
    </row>
    <row r="554" spans="1:7" ht="15.75" thickBot="1" x14ac:dyDescent="0.3">
      <c r="A554" s="148" t="s">
        <v>317</v>
      </c>
      <c r="B554" s="149" t="s">
        <v>318</v>
      </c>
      <c r="C554" s="155" t="s">
        <v>2777</v>
      </c>
      <c r="D554" s="149" t="s">
        <v>57</v>
      </c>
      <c r="E554" s="150">
        <v>3426660</v>
      </c>
      <c r="F554" s="150">
        <v>346071309</v>
      </c>
      <c r="G554" s="150">
        <v>3460713</v>
      </c>
    </row>
    <row r="555" spans="1:7" ht="15.75" thickBot="1" x14ac:dyDescent="0.3">
      <c r="A555" s="148" t="s">
        <v>2353</v>
      </c>
      <c r="B555" s="149" t="s">
        <v>2354</v>
      </c>
      <c r="C555" s="155" t="s">
        <v>2743</v>
      </c>
      <c r="D555" s="149" t="s">
        <v>54</v>
      </c>
      <c r="E555" s="150">
        <v>3478877</v>
      </c>
      <c r="F555" s="150">
        <v>359754384</v>
      </c>
      <c r="G555" s="150">
        <v>3597544</v>
      </c>
    </row>
    <row r="556" spans="1:7" ht="15.75" thickBot="1" x14ac:dyDescent="0.3">
      <c r="A556" s="148" t="s">
        <v>319</v>
      </c>
      <c r="B556" s="149" t="s">
        <v>320</v>
      </c>
      <c r="C556" s="155" t="s">
        <v>2841</v>
      </c>
      <c r="D556" s="149" t="s">
        <v>42</v>
      </c>
      <c r="E556" s="150">
        <v>547205</v>
      </c>
      <c r="F556" s="150">
        <v>55533220</v>
      </c>
      <c r="G556" s="150">
        <v>555332</v>
      </c>
    </row>
    <row r="557" spans="1:7" ht="15.75" thickBot="1" x14ac:dyDescent="0.3">
      <c r="A557" s="148" t="s">
        <v>1500</v>
      </c>
      <c r="B557" s="149" t="s">
        <v>1501</v>
      </c>
      <c r="C557" s="155" t="s">
        <v>2877</v>
      </c>
      <c r="D557" s="149" t="s">
        <v>51</v>
      </c>
      <c r="E557" s="150">
        <v>53461059</v>
      </c>
      <c r="F557" s="150">
        <v>0</v>
      </c>
      <c r="G557" s="150">
        <v>0</v>
      </c>
    </row>
    <row r="558" spans="1:7" ht="15.75" thickBot="1" x14ac:dyDescent="0.3">
      <c r="A558" s="151" t="s">
        <v>2313</v>
      </c>
      <c r="B558" s="152" t="s">
        <v>2314</v>
      </c>
      <c r="C558" s="155" t="s">
        <v>2827</v>
      </c>
      <c r="D558" s="152" t="s">
        <v>347</v>
      </c>
      <c r="E558" s="153">
        <v>7944507</v>
      </c>
      <c r="F558" s="153">
        <v>335080990</v>
      </c>
      <c r="G558" s="153">
        <v>3350810</v>
      </c>
    </row>
    <row r="559" spans="1:7" ht="15.75" thickBot="1" x14ac:dyDescent="0.3">
      <c r="A559" s="148" t="s">
        <v>600</v>
      </c>
      <c r="B559" s="149" t="s">
        <v>601</v>
      </c>
      <c r="C559" s="155" t="s">
        <v>2894</v>
      </c>
      <c r="D559" s="149" t="s">
        <v>77</v>
      </c>
      <c r="E559" s="150">
        <v>2629352</v>
      </c>
      <c r="F559" s="150">
        <v>265798098</v>
      </c>
      <c r="G559" s="150">
        <v>2657981</v>
      </c>
    </row>
    <row r="560" spans="1:7" ht="15.75" thickBot="1" x14ac:dyDescent="0.3">
      <c r="A560" s="151" t="s">
        <v>602</v>
      </c>
      <c r="B560" s="152" t="s">
        <v>603</v>
      </c>
      <c r="C560" s="155" t="s">
        <v>2783</v>
      </c>
      <c r="D560" s="152" t="s">
        <v>42</v>
      </c>
      <c r="E560" s="153">
        <v>164000000</v>
      </c>
      <c r="F560" s="153">
        <v>16304356511</v>
      </c>
      <c r="G560" s="153">
        <v>163043565</v>
      </c>
    </row>
    <row r="561" spans="1:7" ht="15.75" thickBot="1" x14ac:dyDescent="0.3">
      <c r="A561" s="148" t="s">
        <v>1151</v>
      </c>
      <c r="B561" s="149" t="s">
        <v>1152</v>
      </c>
      <c r="C561" s="155" t="s">
        <v>2743</v>
      </c>
      <c r="D561" s="149" t="s">
        <v>54</v>
      </c>
      <c r="E561" s="150">
        <v>48286976</v>
      </c>
      <c r="F561" s="150">
        <v>5107352255</v>
      </c>
      <c r="G561" s="150">
        <v>51073523</v>
      </c>
    </row>
    <row r="562" spans="1:7" ht="15.75" thickBot="1" x14ac:dyDescent="0.3">
      <c r="A562" s="148" t="s">
        <v>2204</v>
      </c>
      <c r="B562" s="149" t="s">
        <v>2205</v>
      </c>
      <c r="C562" s="155" t="s">
        <v>2942</v>
      </c>
      <c r="D562" s="149" t="s">
        <v>57</v>
      </c>
      <c r="E562" s="150">
        <v>3381572</v>
      </c>
      <c r="F562" s="150">
        <v>349915487</v>
      </c>
      <c r="G562" s="150">
        <v>3499155</v>
      </c>
    </row>
    <row r="563" spans="1:7" ht="15.75" thickBot="1" x14ac:dyDescent="0.3">
      <c r="A563" s="148" t="s">
        <v>834</v>
      </c>
      <c r="B563" s="149" t="s">
        <v>835</v>
      </c>
      <c r="C563" s="155" t="s">
        <v>2956</v>
      </c>
      <c r="D563" s="149" t="s">
        <v>57</v>
      </c>
      <c r="E563" s="150">
        <v>49494518</v>
      </c>
      <c r="F563" s="150">
        <v>5028113567</v>
      </c>
      <c r="G563" s="150">
        <v>50281136</v>
      </c>
    </row>
    <row r="564" spans="1:7" ht="15.75" thickBot="1" x14ac:dyDescent="0.3">
      <c r="A564" s="148" t="s">
        <v>2206</v>
      </c>
      <c r="B564" s="149" t="s">
        <v>2207</v>
      </c>
      <c r="C564" s="155" t="s">
        <v>2786</v>
      </c>
      <c r="D564" s="149" t="s">
        <v>51</v>
      </c>
      <c r="E564" s="150">
        <v>2265092</v>
      </c>
      <c r="F564" s="150">
        <v>237490360</v>
      </c>
      <c r="G564" s="150">
        <v>2374904</v>
      </c>
    </row>
    <row r="565" spans="1:7" ht="15.75" thickBot="1" x14ac:dyDescent="0.3">
      <c r="A565" s="151" t="s">
        <v>1369</v>
      </c>
      <c r="B565" s="152" t="s">
        <v>1370</v>
      </c>
      <c r="C565" s="155" t="s">
        <v>2708</v>
      </c>
      <c r="D565" s="152" t="s">
        <v>77</v>
      </c>
      <c r="E565" s="153">
        <v>39629512</v>
      </c>
      <c r="F565" s="153">
        <v>3505536943</v>
      </c>
      <c r="G565" s="153">
        <v>35055369</v>
      </c>
    </row>
    <row r="566" spans="1:7" ht="15.75" thickBot="1" x14ac:dyDescent="0.3">
      <c r="A566" s="148" t="s">
        <v>325</v>
      </c>
      <c r="B566" s="149" t="s">
        <v>326</v>
      </c>
      <c r="C566" s="155" t="s">
        <v>2777</v>
      </c>
      <c r="D566" s="149" t="s">
        <v>57</v>
      </c>
      <c r="E566" s="150">
        <v>7940994</v>
      </c>
      <c r="F566" s="150">
        <v>807577245</v>
      </c>
      <c r="G566" s="150">
        <v>8075772</v>
      </c>
    </row>
    <row r="567" spans="1:7" ht="15.75" thickBot="1" x14ac:dyDescent="0.3">
      <c r="A567" s="148" t="s">
        <v>596</v>
      </c>
      <c r="B567" s="149" t="s">
        <v>597</v>
      </c>
      <c r="C567" s="155" t="s">
        <v>2678</v>
      </c>
      <c r="D567" s="149" t="s">
        <v>54</v>
      </c>
      <c r="E567" s="150">
        <v>13821000</v>
      </c>
      <c r="F567" s="150">
        <v>1390371541</v>
      </c>
      <c r="G567" s="150">
        <v>13903715</v>
      </c>
    </row>
    <row r="568" spans="1:7" ht="15.75" thickBot="1" x14ac:dyDescent="0.3">
      <c r="A568" s="148" t="s">
        <v>598</v>
      </c>
      <c r="B568" s="149" t="s">
        <v>599</v>
      </c>
      <c r="C568" s="155" t="s">
        <v>2772</v>
      </c>
      <c r="D568" s="149" t="s">
        <v>77</v>
      </c>
      <c r="E568" s="150">
        <v>34144000</v>
      </c>
      <c r="F568" s="150">
        <v>3611112364</v>
      </c>
      <c r="G568" s="150">
        <v>36111124</v>
      </c>
    </row>
    <row r="569" spans="1:7" ht="15.75" thickBot="1" x14ac:dyDescent="0.3">
      <c r="A569" s="148" t="s">
        <v>2453</v>
      </c>
      <c r="B569" s="149" t="s">
        <v>2454</v>
      </c>
      <c r="C569" s="155" t="s">
        <v>2760</v>
      </c>
      <c r="D569" s="149" t="s">
        <v>57</v>
      </c>
      <c r="E569" s="150">
        <v>326118</v>
      </c>
      <c r="F569" s="150">
        <v>437206633</v>
      </c>
      <c r="G569" s="150">
        <v>4372066</v>
      </c>
    </row>
    <row r="570" spans="1:7" ht="15.75" thickBot="1" x14ac:dyDescent="0.3">
      <c r="A570" s="148" t="s">
        <v>2159</v>
      </c>
      <c r="B570" s="149" t="s">
        <v>2160</v>
      </c>
      <c r="C570" s="155" t="s">
        <v>2789</v>
      </c>
      <c r="D570" s="149" t="s">
        <v>47</v>
      </c>
      <c r="E570" s="150">
        <v>1500000</v>
      </c>
      <c r="F570" s="150">
        <v>159320001</v>
      </c>
      <c r="G570" s="150">
        <v>1593200</v>
      </c>
    </row>
    <row r="571" spans="1:7" ht="15.75" thickBot="1" x14ac:dyDescent="0.3">
      <c r="A571" s="148" t="s">
        <v>2389</v>
      </c>
      <c r="B571" s="149" t="s">
        <v>2390</v>
      </c>
      <c r="C571" s="155" t="s">
        <v>2860</v>
      </c>
      <c r="D571" s="149" t="s">
        <v>54</v>
      </c>
      <c r="E571" s="150">
        <v>30000000</v>
      </c>
      <c r="F571" s="150">
        <v>5439181368</v>
      </c>
      <c r="G571" s="150">
        <v>54391814</v>
      </c>
    </row>
    <row r="572" spans="1:7" ht="15.75" thickBot="1" x14ac:dyDescent="0.3">
      <c r="A572" s="40" t="s">
        <v>2501</v>
      </c>
      <c r="B572" s="157" t="s">
        <v>2502</v>
      </c>
      <c r="C572" s="155" t="s">
        <v>2698</v>
      </c>
      <c r="D572" s="157" t="s">
        <v>54</v>
      </c>
      <c r="E572" s="9">
        <v>2340967</v>
      </c>
      <c r="F572" s="9"/>
      <c r="G572" s="9">
        <v>0</v>
      </c>
    </row>
    <row r="573" spans="1:7" ht="15.75" thickBot="1" x14ac:dyDescent="0.3">
      <c r="A573" s="148" t="s">
        <v>2161</v>
      </c>
      <c r="B573" s="149" t="s">
        <v>2162</v>
      </c>
      <c r="C573" s="155" t="s">
        <v>2794</v>
      </c>
      <c r="D573" s="149" t="s">
        <v>64</v>
      </c>
      <c r="E573" s="150">
        <v>85413050</v>
      </c>
      <c r="F573" s="150">
        <v>9079729023</v>
      </c>
      <c r="G573" s="150">
        <v>90797290</v>
      </c>
    </row>
    <row r="574" spans="1:7" ht="15.75" thickBot="1" x14ac:dyDescent="0.3">
      <c r="A574" s="148" t="s">
        <v>2163</v>
      </c>
      <c r="B574" s="149" t="s">
        <v>2164</v>
      </c>
      <c r="C574" s="155" t="s">
        <v>2794</v>
      </c>
      <c r="D574" s="149" t="s">
        <v>64</v>
      </c>
      <c r="E574" s="150">
        <v>33175062</v>
      </c>
      <c r="F574" s="150">
        <v>3728612231</v>
      </c>
      <c r="G574" s="150">
        <v>37286122</v>
      </c>
    </row>
    <row r="575" spans="1:7" ht="15.75" thickBot="1" x14ac:dyDescent="0.3">
      <c r="A575" s="148" t="s">
        <v>327</v>
      </c>
      <c r="B575" s="149" t="s">
        <v>328</v>
      </c>
      <c r="C575" s="155" t="s">
        <v>2719</v>
      </c>
      <c r="D575" s="149" t="s">
        <v>47</v>
      </c>
      <c r="E575" s="150">
        <v>1799252</v>
      </c>
      <c r="F575" s="150">
        <v>201078485</v>
      </c>
      <c r="G575" s="150">
        <v>2010785</v>
      </c>
    </row>
    <row r="576" spans="1:7" ht="15.75" thickBot="1" x14ac:dyDescent="0.3">
      <c r="A576" s="148" t="s">
        <v>329</v>
      </c>
      <c r="B576" s="149" t="s">
        <v>330</v>
      </c>
      <c r="C576" s="155" t="s">
        <v>2719</v>
      </c>
      <c r="D576" s="149" t="s">
        <v>47</v>
      </c>
      <c r="E576" s="150">
        <v>704291</v>
      </c>
      <c r="F576" s="150">
        <v>75828995</v>
      </c>
      <c r="G576" s="150">
        <v>758290</v>
      </c>
    </row>
    <row r="577" spans="1:7" ht="15.75" thickBot="1" x14ac:dyDescent="0.3">
      <c r="A577" s="148" t="s">
        <v>2477</v>
      </c>
      <c r="B577" s="149" t="s">
        <v>2478</v>
      </c>
      <c r="C577" s="155" t="s">
        <v>2688</v>
      </c>
      <c r="D577" s="149" t="s">
        <v>57</v>
      </c>
      <c r="E577" s="150">
        <v>4705800</v>
      </c>
      <c r="F577" s="150">
        <v>894418320</v>
      </c>
      <c r="G577" s="150">
        <v>8944183</v>
      </c>
    </row>
    <row r="578" spans="1:7" ht="15.75" thickBot="1" x14ac:dyDescent="0.3">
      <c r="A578" s="40" t="s">
        <v>1986</v>
      </c>
      <c r="B578" s="157" t="s">
        <v>1987</v>
      </c>
      <c r="C578" s="155" t="s">
        <v>2940</v>
      </c>
      <c r="D578" s="157" t="s">
        <v>57</v>
      </c>
      <c r="E578" s="9">
        <v>1505647</v>
      </c>
      <c r="F578" s="9">
        <v>1942462100</v>
      </c>
      <c r="G578" s="9">
        <v>19424621</v>
      </c>
    </row>
    <row r="579" spans="1:7" ht="15.75" thickBot="1" x14ac:dyDescent="0.3">
      <c r="A579" s="148" t="s">
        <v>976</v>
      </c>
      <c r="B579" s="149" t="s">
        <v>977</v>
      </c>
      <c r="C579" s="155" t="s">
        <v>977</v>
      </c>
      <c r="D579" s="149" t="s">
        <v>54</v>
      </c>
      <c r="E579" s="150">
        <v>19777218</v>
      </c>
      <c r="F579" s="150">
        <v>2100811098</v>
      </c>
      <c r="G579" s="150">
        <v>21008111</v>
      </c>
    </row>
    <row r="580" spans="1:7" ht="15.75" thickBot="1" x14ac:dyDescent="0.3">
      <c r="A580" s="148" t="s">
        <v>331</v>
      </c>
      <c r="B580" s="149" t="s">
        <v>332</v>
      </c>
      <c r="C580" s="155" t="s">
        <v>2719</v>
      </c>
      <c r="D580" s="149" t="s">
        <v>47</v>
      </c>
      <c r="E580" s="150">
        <v>1376439</v>
      </c>
      <c r="F580" s="150">
        <v>153172241</v>
      </c>
      <c r="G580" s="150">
        <v>1531722</v>
      </c>
    </row>
    <row r="581" spans="1:7" ht="15.75" thickBot="1" x14ac:dyDescent="0.3">
      <c r="A581" s="148" t="s">
        <v>2335</v>
      </c>
      <c r="B581" s="149" t="s">
        <v>2336</v>
      </c>
      <c r="C581" s="155" t="s">
        <v>2936</v>
      </c>
      <c r="D581" s="149" t="s">
        <v>64</v>
      </c>
      <c r="E581" s="150">
        <v>32745533</v>
      </c>
      <c r="F581" s="150">
        <v>4074683343</v>
      </c>
      <c r="G581" s="150">
        <v>40746833</v>
      </c>
    </row>
    <row r="582" spans="1:7" ht="15.75" thickBot="1" x14ac:dyDescent="0.3">
      <c r="A582" s="151" t="s">
        <v>333</v>
      </c>
      <c r="B582" s="152" t="s">
        <v>334</v>
      </c>
      <c r="C582" s="155" t="s">
        <v>2774</v>
      </c>
      <c r="D582" s="152" t="s">
        <v>77</v>
      </c>
      <c r="E582" s="153">
        <v>78607195</v>
      </c>
      <c r="F582" s="153">
        <v>7542649830</v>
      </c>
      <c r="G582" s="153">
        <v>75426498</v>
      </c>
    </row>
    <row r="583" spans="1:7" ht="15.75" thickBot="1" x14ac:dyDescent="0.3">
      <c r="A583" s="148" t="s">
        <v>2269</v>
      </c>
      <c r="B583" s="149" t="s">
        <v>2270</v>
      </c>
      <c r="C583" s="155" t="s">
        <v>2681</v>
      </c>
      <c r="D583" s="149" t="s">
        <v>54</v>
      </c>
      <c r="E583" s="150">
        <v>2648559</v>
      </c>
      <c r="F583" s="150">
        <v>267288153</v>
      </c>
      <c r="G583" s="150">
        <v>2672882</v>
      </c>
    </row>
    <row r="584" spans="1:7" ht="15.75" thickBot="1" x14ac:dyDescent="0.3">
      <c r="A584" s="148" t="s">
        <v>594</v>
      </c>
      <c r="B584" s="149" t="s">
        <v>595</v>
      </c>
      <c r="C584" s="155" t="s">
        <v>595</v>
      </c>
      <c r="D584" s="149" t="s">
        <v>54</v>
      </c>
      <c r="E584" s="150">
        <v>34730598</v>
      </c>
      <c r="F584" s="150">
        <v>3508392332</v>
      </c>
      <c r="G584" s="150">
        <v>35083923</v>
      </c>
    </row>
    <row r="585" spans="1:7" ht="15.75" thickBot="1" x14ac:dyDescent="0.3">
      <c r="A585" s="148" t="s">
        <v>335</v>
      </c>
      <c r="B585" s="149" t="s">
        <v>336</v>
      </c>
      <c r="C585" s="155" t="s">
        <v>2748</v>
      </c>
      <c r="D585" s="149" t="s">
        <v>47</v>
      </c>
      <c r="E585" s="150">
        <v>38139846</v>
      </c>
      <c r="F585" s="150">
        <v>3865222191</v>
      </c>
      <c r="G585" s="150">
        <v>38652222</v>
      </c>
    </row>
    <row r="586" spans="1:7" ht="15.75" thickBot="1" x14ac:dyDescent="0.3">
      <c r="A586" s="148" t="s">
        <v>2208</v>
      </c>
      <c r="B586" s="149" t="s">
        <v>2209</v>
      </c>
      <c r="C586" s="155" t="s">
        <v>2726</v>
      </c>
      <c r="D586" s="149" t="s">
        <v>47</v>
      </c>
      <c r="E586" s="150">
        <v>3626374</v>
      </c>
      <c r="F586" s="150">
        <v>664365590</v>
      </c>
      <c r="G586" s="150">
        <v>6643656</v>
      </c>
    </row>
    <row r="587" spans="1:7" ht="15.75" thickBot="1" x14ac:dyDescent="0.3">
      <c r="A587" s="148" t="s">
        <v>1898</v>
      </c>
      <c r="B587" s="149" t="s">
        <v>1899</v>
      </c>
      <c r="C587" s="155" t="s">
        <v>2726</v>
      </c>
      <c r="D587" s="149" t="s">
        <v>47</v>
      </c>
      <c r="E587" s="150">
        <v>22686812</v>
      </c>
      <c r="F587" s="150">
        <v>3017591555</v>
      </c>
      <c r="G587" s="150">
        <v>30175916</v>
      </c>
    </row>
    <row r="588" spans="1:7" ht="15.75" thickBot="1" x14ac:dyDescent="0.3">
      <c r="A588" s="151" t="s">
        <v>2134</v>
      </c>
      <c r="B588" s="152" t="s">
        <v>2135</v>
      </c>
      <c r="C588" s="155" t="s">
        <v>2882</v>
      </c>
      <c r="D588" s="152" t="s">
        <v>64</v>
      </c>
      <c r="E588" s="153">
        <v>6602745</v>
      </c>
      <c r="F588" s="153">
        <v>624408163</v>
      </c>
      <c r="G588" s="153">
        <v>6244082</v>
      </c>
    </row>
    <row r="589" spans="1:7" ht="15.75" thickBot="1" x14ac:dyDescent="0.3">
      <c r="A589" s="40" t="s">
        <v>1600</v>
      </c>
      <c r="B589" s="157" t="s">
        <v>1601</v>
      </c>
      <c r="C589" s="155" t="s">
        <v>2814</v>
      </c>
      <c r="D589" s="157" t="s">
        <v>54</v>
      </c>
      <c r="E589" s="9">
        <v>472174</v>
      </c>
      <c r="F589" s="9"/>
      <c r="G589" s="9">
        <v>0</v>
      </c>
    </row>
    <row r="590" spans="1:7" ht="15.75" thickBot="1" x14ac:dyDescent="0.3">
      <c r="A590" s="148" t="s">
        <v>337</v>
      </c>
      <c r="B590" s="149" t="s">
        <v>338</v>
      </c>
      <c r="C590" s="155" t="s">
        <v>2879</v>
      </c>
      <c r="D590" s="149" t="s">
        <v>54</v>
      </c>
      <c r="E590" s="150">
        <v>20300000</v>
      </c>
      <c r="F590" s="150">
        <v>3089905123</v>
      </c>
      <c r="G590" s="150">
        <v>30899051</v>
      </c>
    </row>
    <row r="591" spans="1:7" ht="15.75" thickBot="1" x14ac:dyDescent="0.3">
      <c r="A591" s="148" t="s">
        <v>1610</v>
      </c>
      <c r="B591" s="149" t="s">
        <v>1611</v>
      </c>
      <c r="C591" s="155" t="s">
        <v>2703</v>
      </c>
      <c r="D591" s="149" t="s">
        <v>57</v>
      </c>
      <c r="E591" s="150">
        <v>2300000</v>
      </c>
      <c r="F591" s="150">
        <v>717676422</v>
      </c>
      <c r="G591" s="150">
        <v>7176764</v>
      </c>
    </row>
    <row r="592" spans="1:7" ht="15.75" thickBot="1" x14ac:dyDescent="0.3">
      <c r="A592" s="148" t="s">
        <v>2303</v>
      </c>
      <c r="B592" s="149" t="s">
        <v>2304</v>
      </c>
      <c r="C592" s="155" t="s">
        <v>2732</v>
      </c>
      <c r="D592" s="149" t="s">
        <v>57</v>
      </c>
      <c r="E592" s="150">
        <v>7900000</v>
      </c>
      <c r="F592" s="150">
        <v>1126621535</v>
      </c>
      <c r="G592" s="150">
        <v>11266215</v>
      </c>
    </row>
    <row r="593" spans="1:7" ht="15.75" thickBot="1" x14ac:dyDescent="0.3">
      <c r="A593" s="148" t="s">
        <v>2323</v>
      </c>
      <c r="B593" s="149" t="s">
        <v>2324</v>
      </c>
      <c r="C593" s="155" t="s">
        <v>2942</v>
      </c>
      <c r="D593" s="149" t="s">
        <v>57</v>
      </c>
      <c r="E593" s="150">
        <v>2061103</v>
      </c>
      <c r="F593" s="150">
        <v>258239945</v>
      </c>
      <c r="G593" s="150">
        <v>2582399</v>
      </c>
    </row>
    <row r="594" spans="1:7" ht="15.75" thickBot="1" x14ac:dyDescent="0.3">
      <c r="A594" s="148" t="s">
        <v>339</v>
      </c>
      <c r="B594" s="149" t="s">
        <v>340</v>
      </c>
      <c r="C594" s="155" t="s">
        <v>2861</v>
      </c>
      <c r="D594" s="149" t="s">
        <v>77</v>
      </c>
      <c r="E594" s="150">
        <v>15078333</v>
      </c>
      <c r="F594" s="150">
        <v>2007042524</v>
      </c>
      <c r="G594" s="150">
        <v>20070425</v>
      </c>
    </row>
    <row r="595" spans="1:7" ht="15.75" thickBot="1" x14ac:dyDescent="0.3">
      <c r="A595" s="40" t="s">
        <v>2271</v>
      </c>
      <c r="B595" s="157" t="s">
        <v>2272</v>
      </c>
      <c r="C595" s="155" t="s">
        <v>2681</v>
      </c>
      <c r="D595" s="157" t="s">
        <v>54</v>
      </c>
      <c r="E595" s="9">
        <v>7921530</v>
      </c>
      <c r="F595" s="9">
        <v>814401764</v>
      </c>
      <c r="G595" s="9">
        <v>8144018</v>
      </c>
    </row>
    <row r="596" spans="1:7" ht="15.75" thickBot="1" x14ac:dyDescent="0.3">
      <c r="A596" s="151" t="s">
        <v>1052</v>
      </c>
      <c r="B596" s="152" t="s">
        <v>1053</v>
      </c>
      <c r="C596" s="155" t="s">
        <v>2744</v>
      </c>
      <c r="D596" s="152" t="s">
        <v>42</v>
      </c>
      <c r="E596" s="153">
        <v>2570192</v>
      </c>
      <c r="F596" s="153">
        <v>253431013</v>
      </c>
      <c r="G596" s="153">
        <v>2534310</v>
      </c>
    </row>
    <row r="597" spans="1:7" ht="15.75" thickBot="1" x14ac:dyDescent="0.3">
      <c r="A597" s="148" t="s">
        <v>908</v>
      </c>
      <c r="B597" s="149" t="s">
        <v>909</v>
      </c>
      <c r="C597" s="155" t="s">
        <v>2820</v>
      </c>
      <c r="D597" s="149" t="s">
        <v>347</v>
      </c>
      <c r="E597" s="150">
        <v>18740000</v>
      </c>
      <c r="F597" s="150">
        <v>1910376382</v>
      </c>
      <c r="G597" s="150">
        <v>19103764</v>
      </c>
    </row>
    <row r="598" spans="1:7" ht="15.75" thickBot="1" x14ac:dyDescent="0.3">
      <c r="A598" s="148" t="s">
        <v>1115</v>
      </c>
      <c r="B598" s="149" t="s">
        <v>1116</v>
      </c>
      <c r="C598" s="155" t="s">
        <v>2654</v>
      </c>
      <c r="D598" s="149" t="s">
        <v>77</v>
      </c>
      <c r="E598" s="150">
        <v>67041649</v>
      </c>
      <c r="F598" s="150">
        <v>7026075544</v>
      </c>
      <c r="G598" s="150">
        <v>70260755</v>
      </c>
    </row>
    <row r="599" spans="1:7" ht="15.75" thickBot="1" x14ac:dyDescent="0.3">
      <c r="A599" s="151" t="s">
        <v>1240</v>
      </c>
      <c r="B599" s="152" t="s">
        <v>1241</v>
      </c>
      <c r="C599" s="155" t="s">
        <v>1241</v>
      </c>
      <c r="D599" s="152" t="s">
        <v>87</v>
      </c>
      <c r="E599" s="153">
        <v>70785210</v>
      </c>
      <c r="F599" s="153">
        <v>6336849330</v>
      </c>
      <c r="G599" s="153">
        <v>63368493</v>
      </c>
    </row>
    <row r="600" spans="1:7" ht="15.75" thickBot="1" x14ac:dyDescent="0.3">
      <c r="A600" s="148" t="s">
        <v>832</v>
      </c>
      <c r="B600" s="149" t="s">
        <v>833</v>
      </c>
      <c r="C600" s="155" t="s">
        <v>833</v>
      </c>
      <c r="D600" s="149" t="s">
        <v>77</v>
      </c>
      <c r="E600" s="150">
        <v>1046993</v>
      </c>
      <c r="F600" s="150">
        <v>984330873</v>
      </c>
      <c r="G600" s="150">
        <v>9843309</v>
      </c>
    </row>
    <row r="601" spans="1:7" ht="15.75" thickBot="1" x14ac:dyDescent="0.3">
      <c r="A601" s="148" t="s">
        <v>592</v>
      </c>
      <c r="B601" s="149" t="s">
        <v>593</v>
      </c>
      <c r="C601" s="155" t="s">
        <v>2921</v>
      </c>
      <c r="D601" s="149" t="s">
        <v>87</v>
      </c>
      <c r="E601" s="150">
        <v>225000000</v>
      </c>
      <c r="F601" s="150">
        <v>24406678230</v>
      </c>
      <c r="G601" s="150">
        <v>244066782</v>
      </c>
    </row>
    <row r="602" spans="1:7" ht="15.75" thickBot="1" x14ac:dyDescent="0.3">
      <c r="A602" s="148" t="s">
        <v>2241</v>
      </c>
      <c r="B602" s="149" t="s">
        <v>2242</v>
      </c>
      <c r="C602" s="155" t="s">
        <v>2918</v>
      </c>
      <c r="D602" s="149" t="s">
        <v>77</v>
      </c>
      <c r="E602" s="150">
        <v>38738824</v>
      </c>
      <c r="F602" s="150">
        <v>4367891362</v>
      </c>
      <c r="G602" s="150">
        <v>43678914</v>
      </c>
    </row>
    <row r="603" spans="1:7" ht="15.75" thickBot="1" x14ac:dyDescent="0.3">
      <c r="A603" s="148" t="s">
        <v>343</v>
      </c>
      <c r="B603" s="149" t="s">
        <v>344</v>
      </c>
      <c r="C603" s="155" t="s">
        <v>2841</v>
      </c>
      <c r="D603" s="149" t="s">
        <v>42</v>
      </c>
      <c r="E603" s="150">
        <v>3167736</v>
      </c>
      <c r="F603" s="150">
        <v>321778372</v>
      </c>
      <c r="G603" s="150">
        <v>3217784</v>
      </c>
    </row>
    <row r="604" spans="1:7" ht="15.75" thickBot="1" x14ac:dyDescent="0.3">
      <c r="A604" s="148" t="s">
        <v>978</v>
      </c>
      <c r="B604" s="149" t="s">
        <v>979</v>
      </c>
      <c r="C604" s="155" t="s">
        <v>2934</v>
      </c>
      <c r="D604" s="149" t="s">
        <v>64</v>
      </c>
      <c r="E604" s="150">
        <v>34919411</v>
      </c>
      <c r="F604" s="150">
        <v>3589773388</v>
      </c>
      <c r="G604" s="150">
        <v>35897734</v>
      </c>
    </row>
    <row r="605" spans="1:7" ht="15.75" thickBot="1" x14ac:dyDescent="0.3">
      <c r="A605" s="40" t="s">
        <v>980</v>
      </c>
      <c r="B605" s="157" t="s">
        <v>981</v>
      </c>
      <c r="C605" s="155" t="s">
        <v>2658</v>
      </c>
      <c r="D605" s="157" t="s">
        <v>87</v>
      </c>
      <c r="E605" s="9">
        <v>294995579</v>
      </c>
      <c r="F605" s="9">
        <v>45690234200</v>
      </c>
      <c r="G605" s="9">
        <v>456902342</v>
      </c>
    </row>
    <row r="606" spans="1:7" ht="15.75" thickBot="1" x14ac:dyDescent="0.3">
      <c r="A606" s="148" t="s">
        <v>1234</v>
      </c>
      <c r="B606" s="149" t="s">
        <v>1235</v>
      </c>
      <c r="C606" s="155" t="s">
        <v>2898</v>
      </c>
      <c r="D606" s="149" t="s">
        <v>57</v>
      </c>
      <c r="E606" s="150">
        <v>124476416</v>
      </c>
      <c r="F606" s="150">
        <v>13258934452</v>
      </c>
      <c r="G606" s="150">
        <v>132589345</v>
      </c>
    </row>
    <row r="607" spans="1:7" ht="15.75" thickBot="1" x14ac:dyDescent="0.3">
      <c r="A607" s="148" t="s">
        <v>1586</v>
      </c>
      <c r="B607" s="149" t="s">
        <v>1587</v>
      </c>
      <c r="C607" s="155" t="s">
        <v>2709</v>
      </c>
      <c r="D607" s="149" t="s">
        <v>77</v>
      </c>
      <c r="E607" s="150">
        <v>200000000</v>
      </c>
      <c r="F607" s="150">
        <v>23689628615</v>
      </c>
      <c r="G607" s="150">
        <v>236896286</v>
      </c>
    </row>
    <row r="608" spans="1:7" ht="15.75" thickBot="1" x14ac:dyDescent="0.3">
      <c r="A608" s="148" t="s">
        <v>1896</v>
      </c>
      <c r="B608" s="149" t="s">
        <v>1897</v>
      </c>
      <c r="C608" s="155" t="s">
        <v>2967</v>
      </c>
      <c r="D608" s="149" t="s">
        <v>77</v>
      </c>
      <c r="E608" s="150">
        <v>104934584</v>
      </c>
      <c r="F608" s="150">
        <v>11952669615</v>
      </c>
      <c r="G608" s="150">
        <v>119526696</v>
      </c>
    </row>
    <row r="609" spans="1:7" ht="15.75" thickBot="1" x14ac:dyDescent="0.3">
      <c r="A609" s="148" t="s">
        <v>1072</v>
      </c>
      <c r="B609" s="149" t="s">
        <v>1073</v>
      </c>
      <c r="C609" s="155" t="s">
        <v>2800</v>
      </c>
      <c r="D609" s="149" t="s">
        <v>42</v>
      </c>
      <c r="E609" s="150">
        <v>4932000</v>
      </c>
      <c r="F609" s="150">
        <v>501039689</v>
      </c>
      <c r="G609" s="150">
        <v>5010397</v>
      </c>
    </row>
    <row r="610" spans="1:7" ht="15.75" thickBot="1" x14ac:dyDescent="0.3">
      <c r="A610" s="148" t="s">
        <v>1564</v>
      </c>
      <c r="B610" s="149" t="s">
        <v>1565</v>
      </c>
      <c r="C610" s="155" t="s">
        <v>1565</v>
      </c>
      <c r="D610" s="149" t="s">
        <v>347</v>
      </c>
      <c r="E610" s="150">
        <v>69386161</v>
      </c>
      <c r="F610" s="150">
        <v>8013922854</v>
      </c>
      <c r="G610" s="150">
        <v>80139229</v>
      </c>
    </row>
    <row r="611" spans="1:7" ht="15.75" thickBot="1" x14ac:dyDescent="0.3">
      <c r="A611" s="148" t="s">
        <v>345</v>
      </c>
      <c r="B611" s="149" t="s">
        <v>346</v>
      </c>
      <c r="C611" s="155" t="s">
        <v>346</v>
      </c>
      <c r="D611" s="149" t="s">
        <v>347</v>
      </c>
      <c r="E611" s="150">
        <v>7200000</v>
      </c>
      <c r="F611" s="150">
        <v>2580208210</v>
      </c>
      <c r="G611" s="150">
        <v>25802082</v>
      </c>
    </row>
    <row r="612" spans="1:7" ht="15.75" thickBot="1" x14ac:dyDescent="0.3">
      <c r="A612" s="148" t="s">
        <v>1473</v>
      </c>
      <c r="B612" s="149" t="s">
        <v>1474</v>
      </c>
      <c r="C612" s="155" t="s">
        <v>2755</v>
      </c>
      <c r="D612" s="149" t="s">
        <v>64</v>
      </c>
      <c r="E612" s="150">
        <v>1574110</v>
      </c>
      <c r="F612" s="150">
        <v>428184189</v>
      </c>
      <c r="G612" s="150">
        <v>4281842</v>
      </c>
    </row>
    <row r="613" spans="1:7" ht="15.75" thickBot="1" x14ac:dyDescent="0.3">
      <c r="A613" s="148" t="s">
        <v>1972</v>
      </c>
      <c r="B613" s="149" t="s">
        <v>1973</v>
      </c>
      <c r="C613" s="155" t="s">
        <v>2709</v>
      </c>
      <c r="D613" s="149" t="s">
        <v>77</v>
      </c>
      <c r="E613" s="150">
        <v>7000000</v>
      </c>
      <c r="F613" s="150">
        <v>1729350475</v>
      </c>
      <c r="G613" s="150">
        <v>17293505</v>
      </c>
    </row>
    <row r="614" spans="1:7" ht="15.75" thickBot="1" x14ac:dyDescent="0.3">
      <c r="A614" s="148" t="s">
        <v>2155</v>
      </c>
      <c r="B614" s="149" t="s">
        <v>2156</v>
      </c>
      <c r="C614" s="155" t="s">
        <v>2789</v>
      </c>
      <c r="D614" s="149" t="s">
        <v>47</v>
      </c>
      <c r="E614" s="150">
        <v>7000000</v>
      </c>
      <c r="F614" s="150">
        <v>854849157</v>
      </c>
      <c r="G614" s="150">
        <v>8548492</v>
      </c>
    </row>
    <row r="615" spans="1:7" ht="15.75" thickBot="1" x14ac:dyDescent="0.3">
      <c r="A615" s="148" t="s">
        <v>1471</v>
      </c>
      <c r="B615" s="149" t="s">
        <v>1472</v>
      </c>
      <c r="C615" s="155" t="s">
        <v>2971</v>
      </c>
      <c r="D615" s="149" t="s">
        <v>47</v>
      </c>
      <c r="E615" s="150">
        <v>120215014</v>
      </c>
      <c r="F615" s="150">
        <v>13611322847</v>
      </c>
      <c r="G615" s="150">
        <v>136113228</v>
      </c>
    </row>
    <row r="616" spans="1:7" ht="15.75" thickBot="1" x14ac:dyDescent="0.3">
      <c r="A616" s="148" t="s">
        <v>588</v>
      </c>
      <c r="B616" s="149" t="s">
        <v>589</v>
      </c>
      <c r="C616" s="155" t="s">
        <v>2764</v>
      </c>
      <c r="D616" s="149" t="s">
        <v>47</v>
      </c>
      <c r="E616" s="150">
        <v>2384880</v>
      </c>
      <c r="F616" s="150">
        <v>242074909</v>
      </c>
      <c r="G616" s="150">
        <v>2420749</v>
      </c>
    </row>
    <row r="617" spans="1:7" ht="15.75" thickBot="1" x14ac:dyDescent="0.3">
      <c r="A617" s="148" t="s">
        <v>1496</v>
      </c>
      <c r="B617" s="149" t="s">
        <v>1497</v>
      </c>
      <c r="C617" s="155" t="s">
        <v>2977</v>
      </c>
      <c r="D617" s="149" t="s">
        <v>87</v>
      </c>
      <c r="E617" s="150">
        <v>5044705</v>
      </c>
      <c r="F617" s="150">
        <v>2405879931</v>
      </c>
      <c r="G617" s="150">
        <v>24058799</v>
      </c>
    </row>
    <row r="618" spans="1:7" ht="15.75" thickBot="1" x14ac:dyDescent="0.3">
      <c r="A618" s="148" t="s">
        <v>771</v>
      </c>
      <c r="B618" s="149" t="s">
        <v>772</v>
      </c>
      <c r="C618" s="155" t="s">
        <v>2800</v>
      </c>
      <c r="D618" s="149" t="s">
        <v>42</v>
      </c>
      <c r="E618" s="150">
        <v>170130000</v>
      </c>
      <c r="F618" s="150">
        <v>18350376101</v>
      </c>
      <c r="G618" s="150">
        <v>183503761</v>
      </c>
    </row>
    <row r="619" spans="1:7" ht="15.75" thickBot="1" x14ac:dyDescent="0.3">
      <c r="A619" s="148" t="s">
        <v>2157</v>
      </c>
      <c r="B619" s="149" t="s">
        <v>2158</v>
      </c>
      <c r="C619" s="155" t="s">
        <v>2158</v>
      </c>
      <c r="D619" s="149" t="s">
        <v>42</v>
      </c>
      <c r="E619" s="150">
        <v>2173333</v>
      </c>
      <c r="F619" s="150">
        <v>1381401982</v>
      </c>
      <c r="G619" s="150">
        <v>13814020</v>
      </c>
    </row>
    <row r="620" spans="1:7" ht="15.75" thickBot="1" x14ac:dyDescent="0.3">
      <c r="A620" s="148" t="s">
        <v>2416</v>
      </c>
      <c r="B620" s="149" t="s">
        <v>2417</v>
      </c>
      <c r="C620" s="155" t="s">
        <v>2910</v>
      </c>
      <c r="D620" s="149" t="s">
        <v>57</v>
      </c>
      <c r="E620" s="150">
        <v>1572766</v>
      </c>
      <c r="F620" s="150">
        <v>308152221</v>
      </c>
      <c r="G620" s="150">
        <v>3081522</v>
      </c>
    </row>
    <row r="621" spans="1:7" ht="15.75" thickBot="1" x14ac:dyDescent="0.3">
      <c r="A621" s="151" t="s">
        <v>590</v>
      </c>
      <c r="B621" s="152" t="s">
        <v>591</v>
      </c>
      <c r="C621" s="155" t="s">
        <v>2676</v>
      </c>
      <c r="D621" s="152" t="s">
        <v>57</v>
      </c>
      <c r="E621" s="153">
        <v>5600000</v>
      </c>
      <c r="F621" s="153">
        <v>463808955</v>
      </c>
      <c r="G621" s="153">
        <v>4638090</v>
      </c>
    </row>
    <row r="622" spans="1:7" ht="15.75" thickBot="1" x14ac:dyDescent="0.3">
      <c r="A622" s="40" t="s">
        <v>2469</v>
      </c>
      <c r="B622" s="157" t="s">
        <v>2470</v>
      </c>
      <c r="C622" s="155" t="s">
        <v>2470</v>
      </c>
      <c r="D622" s="157" t="s">
        <v>57</v>
      </c>
      <c r="E622" s="9">
        <v>548234</v>
      </c>
      <c r="F622" s="9">
        <v>4881017698</v>
      </c>
      <c r="G622" s="9">
        <v>48810177</v>
      </c>
    </row>
    <row r="623" spans="1:7" ht="15.75" thickBot="1" x14ac:dyDescent="0.3">
      <c r="A623" s="40" t="s">
        <v>2443</v>
      </c>
      <c r="B623" s="157" t="s">
        <v>2444</v>
      </c>
      <c r="C623" s="155" t="s">
        <v>2668</v>
      </c>
      <c r="D623" s="157" t="s">
        <v>57</v>
      </c>
      <c r="E623" s="9">
        <v>70000000</v>
      </c>
      <c r="F623" s="9">
        <v>9352368900</v>
      </c>
      <c r="G623" s="9">
        <v>93523689</v>
      </c>
    </row>
    <row r="624" spans="1:7" ht="15.75" thickBot="1" x14ac:dyDescent="0.3">
      <c r="A624" s="151" t="s">
        <v>1361</v>
      </c>
      <c r="B624" s="152" t="s">
        <v>1362</v>
      </c>
      <c r="C624" s="155" t="s">
        <v>2679</v>
      </c>
      <c r="D624" s="152" t="s">
        <v>47</v>
      </c>
      <c r="E624" s="153">
        <v>86909167</v>
      </c>
      <c r="F624" s="153">
        <v>7640925529</v>
      </c>
      <c r="G624" s="153">
        <v>76409255</v>
      </c>
    </row>
    <row r="625" spans="1:7" ht="15.75" thickBot="1" x14ac:dyDescent="0.3">
      <c r="A625" s="148" t="s">
        <v>1242</v>
      </c>
      <c r="B625" s="149" t="s">
        <v>1243</v>
      </c>
      <c r="C625" s="155" t="s">
        <v>2653</v>
      </c>
      <c r="D625" s="149" t="s">
        <v>57</v>
      </c>
      <c r="E625" s="150">
        <v>306000000</v>
      </c>
      <c r="F625" s="150">
        <v>36692588796</v>
      </c>
      <c r="G625" s="150">
        <v>366925888</v>
      </c>
    </row>
    <row r="626" spans="1:7" ht="15.75" thickBot="1" x14ac:dyDescent="0.3">
      <c r="A626" s="151" t="s">
        <v>769</v>
      </c>
      <c r="B626" s="152" t="s">
        <v>770</v>
      </c>
      <c r="C626" s="155" t="s">
        <v>2785</v>
      </c>
      <c r="D626" s="152" t="s">
        <v>77</v>
      </c>
      <c r="E626" s="153">
        <v>2200000</v>
      </c>
      <c r="F626" s="153">
        <v>215115580</v>
      </c>
      <c r="G626" s="153">
        <v>2151156</v>
      </c>
    </row>
    <row r="627" spans="1:7" ht="15.75" thickBot="1" x14ac:dyDescent="0.3">
      <c r="A627" s="151" t="s">
        <v>2245</v>
      </c>
      <c r="B627" s="152" t="s">
        <v>2246</v>
      </c>
      <c r="C627" s="155" t="s">
        <v>2771</v>
      </c>
      <c r="D627" s="152" t="s">
        <v>77</v>
      </c>
      <c r="E627" s="153">
        <v>13866170</v>
      </c>
      <c r="F627" s="153">
        <v>1283887432</v>
      </c>
      <c r="G627" s="153">
        <v>12838874</v>
      </c>
    </row>
    <row r="628" spans="1:7" ht="15.75" thickBot="1" x14ac:dyDescent="0.3">
      <c r="A628" s="151" t="s">
        <v>1117</v>
      </c>
      <c r="B628" s="152" t="s">
        <v>1118</v>
      </c>
      <c r="C628" s="155" t="s">
        <v>2967</v>
      </c>
      <c r="D628" s="152" t="s">
        <v>77</v>
      </c>
      <c r="E628" s="153">
        <v>9313528</v>
      </c>
      <c r="F628" s="153">
        <v>884519536</v>
      </c>
      <c r="G628" s="153">
        <v>8845195</v>
      </c>
    </row>
    <row r="629" spans="1:7" ht="15.75" thickBot="1" x14ac:dyDescent="0.3">
      <c r="A629" s="148" t="s">
        <v>1590</v>
      </c>
      <c r="B629" s="149" t="s">
        <v>1591</v>
      </c>
      <c r="C629" s="155" t="s">
        <v>2705</v>
      </c>
      <c r="D629" s="149" t="s">
        <v>57</v>
      </c>
      <c r="E629" s="150">
        <v>16862526</v>
      </c>
      <c r="F629" s="150">
        <v>1922954542</v>
      </c>
      <c r="G629" s="150">
        <v>19229545</v>
      </c>
    </row>
    <row r="630" spans="1:7" ht="15.75" thickBot="1" x14ac:dyDescent="0.3">
      <c r="A630" s="148" t="s">
        <v>584</v>
      </c>
      <c r="B630" s="149" t="s">
        <v>585</v>
      </c>
      <c r="C630" s="155" t="s">
        <v>2678</v>
      </c>
      <c r="D630" s="149" t="s">
        <v>54</v>
      </c>
      <c r="E630" s="150">
        <v>54091000</v>
      </c>
      <c r="F630" s="150">
        <v>5411679233</v>
      </c>
      <c r="G630" s="150">
        <v>54116792</v>
      </c>
    </row>
    <row r="631" spans="1:7" ht="15.75" thickBot="1" x14ac:dyDescent="0.3">
      <c r="A631" s="148" t="s">
        <v>348</v>
      </c>
      <c r="B631" s="149" t="s">
        <v>349</v>
      </c>
      <c r="C631" s="155" t="s">
        <v>2712</v>
      </c>
      <c r="D631" s="149" t="s">
        <v>77</v>
      </c>
      <c r="E631" s="150">
        <v>122000000</v>
      </c>
      <c r="F631" s="150">
        <v>16478382315</v>
      </c>
      <c r="G631" s="150">
        <v>164783823</v>
      </c>
    </row>
    <row r="632" spans="1:7" ht="15.75" thickBot="1" x14ac:dyDescent="0.3">
      <c r="A632" s="151" t="s">
        <v>1702</v>
      </c>
      <c r="B632" s="152" t="s">
        <v>1703</v>
      </c>
      <c r="C632" s="155" t="s">
        <v>2686</v>
      </c>
      <c r="D632" s="152" t="s">
        <v>47</v>
      </c>
      <c r="E632" s="153">
        <v>90000000</v>
      </c>
      <c r="F632" s="153">
        <v>5874998258</v>
      </c>
      <c r="G632" s="153">
        <v>58749983</v>
      </c>
    </row>
    <row r="633" spans="1:7" ht="15.75" thickBot="1" x14ac:dyDescent="0.3">
      <c r="A633" s="148" t="s">
        <v>1246</v>
      </c>
      <c r="B633" s="149" t="s">
        <v>1247</v>
      </c>
      <c r="C633" s="155" t="s">
        <v>2930</v>
      </c>
      <c r="D633" s="149" t="s">
        <v>57</v>
      </c>
      <c r="E633" s="150">
        <v>59880079</v>
      </c>
      <c r="F633" s="150">
        <v>6108569137</v>
      </c>
      <c r="G633" s="150">
        <v>61085691</v>
      </c>
    </row>
    <row r="634" spans="1:7" ht="15.75" thickBot="1" x14ac:dyDescent="0.3">
      <c r="A634" s="151" t="s">
        <v>1463</v>
      </c>
      <c r="B634" s="152" t="s">
        <v>1464</v>
      </c>
      <c r="C634" s="155" t="s">
        <v>2671</v>
      </c>
      <c r="D634" s="152" t="s">
        <v>54</v>
      </c>
      <c r="E634" s="153">
        <v>137108735</v>
      </c>
      <c r="F634" s="153">
        <v>12448501162</v>
      </c>
      <c r="G634" s="153">
        <v>124485012</v>
      </c>
    </row>
    <row r="635" spans="1:7" ht="15.75" thickBot="1" x14ac:dyDescent="0.3">
      <c r="A635" s="40" t="s">
        <v>1291</v>
      </c>
      <c r="B635" s="157" t="s">
        <v>1292</v>
      </c>
      <c r="C635" s="155" t="s">
        <v>2691</v>
      </c>
      <c r="D635" s="157" t="s">
        <v>87</v>
      </c>
      <c r="E635" s="9">
        <v>1583424656</v>
      </c>
      <c r="F635" s="9">
        <v>168465484812</v>
      </c>
      <c r="G635" s="9">
        <v>1684654848</v>
      </c>
    </row>
    <row r="636" spans="1:7" ht="15.75" thickBot="1" x14ac:dyDescent="0.3">
      <c r="A636" s="148" t="s">
        <v>972</v>
      </c>
      <c r="B636" s="149" t="s">
        <v>973</v>
      </c>
      <c r="C636" s="155" t="s">
        <v>2934</v>
      </c>
      <c r="D636" s="149" t="s">
        <v>64</v>
      </c>
      <c r="E636" s="150">
        <v>11287016</v>
      </c>
      <c r="F636" s="150">
        <v>1135637194</v>
      </c>
      <c r="G636" s="150">
        <v>11356372</v>
      </c>
    </row>
    <row r="637" spans="1:7" ht="15.75" thickBot="1" x14ac:dyDescent="0.3">
      <c r="A637" s="148" t="s">
        <v>1244</v>
      </c>
      <c r="B637" s="149" t="s">
        <v>1245</v>
      </c>
      <c r="C637" s="155" t="s">
        <v>2776</v>
      </c>
      <c r="D637" s="149" t="s">
        <v>77</v>
      </c>
      <c r="E637" s="150">
        <v>4671114</v>
      </c>
      <c r="F637" s="150">
        <v>488736037</v>
      </c>
      <c r="G637" s="150">
        <v>4887360</v>
      </c>
    </row>
    <row r="638" spans="1:7" ht="15.75" thickBot="1" x14ac:dyDescent="0.3">
      <c r="A638" s="148" t="s">
        <v>2243</v>
      </c>
      <c r="B638" s="149" t="s">
        <v>2244</v>
      </c>
      <c r="C638" s="155" t="s">
        <v>2804</v>
      </c>
      <c r="D638" s="149" t="s">
        <v>57</v>
      </c>
      <c r="E638" s="150">
        <v>23000000</v>
      </c>
      <c r="F638" s="150">
        <v>2680187678</v>
      </c>
      <c r="G638" s="150">
        <v>26801877</v>
      </c>
    </row>
    <row r="639" spans="1:7" ht="15.75" thickBot="1" x14ac:dyDescent="0.3">
      <c r="A639" s="151" t="s">
        <v>1119</v>
      </c>
      <c r="B639" s="152" t="s">
        <v>1120</v>
      </c>
      <c r="C639" s="155" t="s">
        <v>3014</v>
      </c>
      <c r="D639" s="152" t="s">
        <v>77</v>
      </c>
      <c r="E639" s="153">
        <v>190136788</v>
      </c>
      <c r="F639" s="153">
        <v>18919357796</v>
      </c>
      <c r="G639" s="153">
        <v>189193578</v>
      </c>
    </row>
    <row r="640" spans="1:7" ht="15.75" thickBot="1" x14ac:dyDescent="0.3">
      <c r="A640" s="148" t="s">
        <v>1662</v>
      </c>
      <c r="B640" s="149" t="s">
        <v>1663</v>
      </c>
      <c r="C640" s="155" t="s">
        <v>2903</v>
      </c>
      <c r="D640" s="149" t="s">
        <v>51</v>
      </c>
      <c r="E640" s="150">
        <v>3496405</v>
      </c>
      <c r="F640" s="150">
        <v>350920004</v>
      </c>
      <c r="G640" s="150">
        <v>3509200</v>
      </c>
    </row>
    <row r="641" spans="1:7" ht="15.75" thickBot="1" x14ac:dyDescent="0.3">
      <c r="A641" s="148" t="s">
        <v>2385</v>
      </c>
      <c r="B641" s="149" t="s">
        <v>2386</v>
      </c>
      <c r="C641" s="155" t="s">
        <v>2386</v>
      </c>
      <c r="D641" s="149" t="s">
        <v>77</v>
      </c>
      <c r="E641" s="150">
        <v>2200000</v>
      </c>
      <c r="F641" s="150">
        <v>1311269991</v>
      </c>
      <c r="G641" s="150">
        <v>13112700</v>
      </c>
    </row>
    <row r="642" spans="1:7" ht="15.75" thickBot="1" x14ac:dyDescent="0.3">
      <c r="A642" s="148" t="s">
        <v>352</v>
      </c>
      <c r="B642" s="149" t="s">
        <v>353</v>
      </c>
      <c r="C642" s="155" t="s">
        <v>2897</v>
      </c>
      <c r="D642" s="149" t="s">
        <v>47</v>
      </c>
      <c r="E642" s="150">
        <v>11765</v>
      </c>
      <c r="F642" s="150">
        <v>1254558880</v>
      </c>
      <c r="G642" s="150">
        <v>12545589</v>
      </c>
    </row>
    <row r="643" spans="1:7" ht="15.75" thickBot="1" x14ac:dyDescent="0.3">
      <c r="A643" s="151" t="s">
        <v>2401</v>
      </c>
      <c r="B643" s="152" t="s">
        <v>2402</v>
      </c>
      <c r="C643" s="155" t="s">
        <v>2666</v>
      </c>
      <c r="D643" s="152" t="s">
        <v>42</v>
      </c>
      <c r="E643" s="153">
        <v>229472896</v>
      </c>
      <c r="F643" s="153">
        <v>20475943342</v>
      </c>
      <c r="G643" s="153">
        <v>204759433</v>
      </c>
    </row>
    <row r="644" spans="1:7" ht="15.75" thickBot="1" x14ac:dyDescent="0.3">
      <c r="A644" s="148" t="s">
        <v>910</v>
      </c>
      <c r="B644" s="149" t="s">
        <v>911</v>
      </c>
      <c r="C644" s="155" t="s">
        <v>2825</v>
      </c>
      <c r="D644" s="149" t="s">
        <v>347</v>
      </c>
      <c r="E644" s="150">
        <v>149000000</v>
      </c>
      <c r="F644" s="150">
        <v>15396730966</v>
      </c>
      <c r="G644" s="150">
        <v>153967310</v>
      </c>
    </row>
    <row r="645" spans="1:7" ht="15.75" thickBot="1" x14ac:dyDescent="0.3">
      <c r="A645" s="148" t="s">
        <v>1121</v>
      </c>
      <c r="B645" s="149" t="s">
        <v>1122</v>
      </c>
      <c r="C645" s="155" t="s">
        <v>2654</v>
      </c>
      <c r="D645" s="149" t="s">
        <v>77</v>
      </c>
      <c r="E645" s="150">
        <v>23842440</v>
      </c>
      <c r="F645" s="150">
        <v>2385077109</v>
      </c>
      <c r="G645" s="150">
        <v>23850771</v>
      </c>
    </row>
    <row r="646" spans="1:7" ht="15.75" thickBot="1" x14ac:dyDescent="0.3">
      <c r="A646" s="148" t="s">
        <v>1660</v>
      </c>
      <c r="B646" s="149" t="s">
        <v>1661</v>
      </c>
      <c r="C646" s="155" t="s">
        <v>2903</v>
      </c>
      <c r="D646" s="149" t="s">
        <v>51</v>
      </c>
      <c r="E646" s="150">
        <v>2004091</v>
      </c>
      <c r="F646" s="150">
        <v>186325293</v>
      </c>
      <c r="G646" s="150">
        <v>1863253</v>
      </c>
    </row>
    <row r="647" spans="1:7" ht="15.75" thickBot="1" x14ac:dyDescent="0.3">
      <c r="A647" s="148" t="s">
        <v>830</v>
      </c>
      <c r="B647" s="149" t="s">
        <v>831</v>
      </c>
      <c r="C647" s="155" t="s">
        <v>831</v>
      </c>
      <c r="D647" s="149" t="s">
        <v>77</v>
      </c>
      <c r="E647" s="150">
        <v>18273330</v>
      </c>
      <c r="F647" s="150">
        <v>2915639646</v>
      </c>
      <c r="G647" s="150">
        <v>29156396</v>
      </c>
    </row>
    <row r="648" spans="1:7" ht="15.75" thickBot="1" x14ac:dyDescent="0.3">
      <c r="A648" s="148" t="s">
        <v>2273</v>
      </c>
      <c r="B648" s="149" t="s">
        <v>2274</v>
      </c>
      <c r="C648" s="155" t="s">
        <v>2699</v>
      </c>
      <c r="D648" s="149" t="s">
        <v>54</v>
      </c>
      <c r="E648" s="150">
        <v>500000</v>
      </c>
      <c r="F648" s="150">
        <v>143939277</v>
      </c>
      <c r="G648" s="150">
        <v>1439393</v>
      </c>
    </row>
    <row r="649" spans="1:7" ht="15.75" thickBot="1" x14ac:dyDescent="0.3">
      <c r="A649" s="148" t="s">
        <v>1974</v>
      </c>
      <c r="B649" s="149" t="s">
        <v>1975</v>
      </c>
      <c r="C649" s="155" t="s">
        <v>2752</v>
      </c>
      <c r="D649" s="149" t="s">
        <v>57</v>
      </c>
      <c r="E649" s="150">
        <v>1605377</v>
      </c>
      <c r="F649" s="150">
        <v>671790388</v>
      </c>
      <c r="G649" s="150">
        <v>6717904</v>
      </c>
    </row>
    <row r="650" spans="1:7" ht="15.75" thickBot="1" x14ac:dyDescent="0.3">
      <c r="A650" s="148" t="s">
        <v>828</v>
      </c>
      <c r="B650" s="149" t="s">
        <v>829</v>
      </c>
      <c r="C650" s="155" t="s">
        <v>2876</v>
      </c>
      <c r="D650" s="149" t="s">
        <v>47</v>
      </c>
      <c r="E650" s="150">
        <v>30582927</v>
      </c>
      <c r="F650" s="150">
        <v>3118941480</v>
      </c>
      <c r="G650" s="150">
        <v>31189415</v>
      </c>
    </row>
    <row r="651" spans="1:7" ht="15.75" thickBot="1" x14ac:dyDescent="0.3">
      <c r="A651" s="148" t="s">
        <v>1938</v>
      </c>
      <c r="B651" s="149" t="s">
        <v>1939</v>
      </c>
      <c r="C651" s="155" t="s">
        <v>2978</v>
      </c>
      <c r="D651" s="149" t="s">
        <v>57</v>
      </c>
      <c r="E651" s="150">
        <v>13200000</v>
      </c>
      <c r="F651" s="150">
        <v>4154036879</v>
      </c>
      <c r="G651" s="150">
        <v>41540369</v>
      </c>
    </row>
    <row r="652" spans="1:7" ht="15.75" thickBot="1" x14ac:dyDescent="0.3">
      <c r="A652" s="40" t="s">
        <v>826</v>
      </c>
      <c r="B652" s="157" t="s">
        <v>827</v>
      </c>
      <c r="C652" s="155" t="s">
        <v>2865</v>
      </c>
      <c r="D652" s="157" t="s">
        <v>77</v>
      </c>
      <c r="E652" s="9">
        <v>12000000</v>
      </c>
      <c r="F652" s="9">
        <v>0</v>
      </c>
      <c r="G652" s="9">
        <v>0</v>
      </c>
    </row>
    <row r="653" spans="1:7" ht="15.75" thickBot="1" x14ac:dyDescent="0.3">
      <c r="A653" s="148" t="s">
        <v>2136</v>
      </c>
      <c r="B653" s="149" t="s">
        <v>2137</v>
      </c>
      <c r="C653" s="155" t="s">
        <v>2137</v>
      </c>
      <c r="D653" s="149" t="s">
        <v>77</v>
      </c>
      <c r="E653" s="150">
        <v>40000000</v>
      </c>
      <c r="F653" s="150">
        <v>0</v>
      </c>
      <c r="G653" s="150">
        <v>0</v>
      </c>
    </row>
    <row r="654" spans="1:7" ht="15.75" thickBot="1" x14ac:dyDescent="0.3">
      <c r="A654" s="148" t="s">
        <v>773</v>
      </c>
      <c r="B654" s="149" t="s">
        <v>774</v>
      </c>
      <c r="C654" s="155" t="s">
        <v>2785</v>
      </c>
      <c r="D654" s="149" t="s">
        <v>77</v>
      </c>
      <c r="E654" s="150">
        <v>50150000</v>
      </c>
      <c r="F654" s="150">
        <v>5151693269</v>
      </c>
      <c r="G654" s="150">
        <v>51516933</v>
      </c>
    </row>
    <row r="655" spans="1:7" ht="15.75" thickBot="1" x14ac:dyDescent="0.3">
      <c r="A655" s="151" t="s">
        <v>356</v>
      </c>
      <c r="B655" s="152" t="s">
        <v>357</v>
      </c>
      <c r="C655" s="155" t="s">
        <v>2785</v>
      </c>
      <c r="D655" s="152" t="s">
        <v>77</v>
      </c>
      <c r="E655" s="153">
        <v>380000000</v>
      </c>
      <c r="F655" s="153">
        <v>37532860581</v>
      </c>
      <c r="G655" s="153">
        <v>375328606</v>
      </c>
    </row>
    <row r="656" spans="1:7" ht="15.75" thickBot="1" x14ac:dyDescent="0.3">
      <c r="A656" s="148" t="s">
        <v>582</v>
      </c>
      <c r="B656" s="149" t="s">
        <v>583</v>
      </c>
      <c r="C656" s="155" t="s">
        <v>2868</v>
      </c>
      <c r="D656" s="149" t="s">
        <v>64</v>
      </c>
      <c r="E656" s="150">
        <v>22702595</v>
      </c>
      <c r="F656" s="150">
        <v>2417463258</v>
      </c>
      <c r="G656" s="150">
        <v>24174633</v>
      </c>
    </row>
    <row r="657" spans="1:7" ht="15.75" thickBot="1" x14ac:dyDescent="0.3">
      <c r="A657" s="148" t="s">
        <v>1646</v>
      </c>
      <c r="B657" s="149" t="s">
        <v>1647</v>
      </c>
      <c r="C657" s="155" t="s">
        <v>2681</v>
      </c>
      <c r="D657" s="149" t="s">
        <v>54</v>
      </c>
      <c r="E657" s="150">
        <v>10963760</v>
      </c>
      <c r="F657" s="150">
        <v>1114027505</v>
      </c>
      <c r="G657" s="150">
        <v>11140275</v>
      </c>
    </row>
    <row r="658" spans="1:7" ht="15.75" thickBot="1" x14ac:dyDescent="0.3">
      <c r="A658" s="151" t="s">
        <v>775</v>
      </c>
      <c r="B658" s="152" t="s">
        <v>776</v>
      </c>
      <c r="C658" s="155" t="s">
        <v>776</v>
      </c>
      <c r="D658" s="152" t="s">
        <v>42</v>
      </c>
      <c r="E658" s="153">
        <v>130000000</v>
      </c>
      <c r="F658" s="153">
        <v>11785398805</v>
      </c>
      <c r="G658" s="153">
        <v>117853988</v>
      </c>
    </row>
    <row r="659" spans="1:7" ht="15.75" thickBot="1" x14ac:dyDescent="0.3">
      <c r="A659" s="148" t="s">
        <v>1145</v>
      </c>
      <c r="B659" s="149" t="s">
        <v>1146</v>
      </c>
      <c r="C659" s="155" t="s">
        <v>2743</v>
      </c>
      <c r="D659" s="149" t="s">
        <v>54</v>
      </c>
      <c r="E659" s="150">
        <v>1972588</v>
      </c>
      <c r="F659" s="150">
        <v>201395413</v>
      </c>
      <c r="G659" s="150">
        <v>2013954</v>
      </c>
    </row>
    <row r="660" spans="1:7" ht="15.75" thickBot="1" x14ac:dyDescent="0.3">
      <c r="A660" s="148" t="s">
        <v>1422</v>
      </c>
      <c r="B660" s="149" t="s">
        <v>1423</v>
      </c>
      <c r="C660" s="155" t="s">
        <v>2968</v>
      </c>
      <c r="D660" s="149" t="s">
        <v>47</v>
      </c>
      <c r="E660" s="150">
        <v>35326672</v>
      </c>
      <c r="F660" s="150">
        <v>3614715161</v>
      </c>
      <c r="G660" s="150">
        <v>36147152</v>
      </c>
    </row>
    <row r="661" spans="1:7" ht="15.75" thickBot="1" x14ac:dyDescent="0.3">
      <c r="A661" s="148" t="s">
        <v>1848</v>
      </c>
      <c r="B661" s="149" t="s">
        <v>1849</v>
      </c>
      <c r="C661" s="155" t="s">
        <v>2679</v>
      </c>
      <c r="D661" s="149" t="s">
        <v>47</v>
      </c>
      <c r="E661" s="150">
        <v>210746173</v>
      </c>
      <c r="F661" s="150">
        <v>23690755148</v>
      </c>
      <c r="G661" s="150">
        <v>236907551</v>
      </c>
    </row>
    <row r="662" spans="1:7" ht="15.75" thickBot="1" x14ac:dyDescent="0.3">
      <c r="A662" s="148" t="s">
        <v>964</v>
      </c>
      <c r="B662" s="149" t="s">
        <v>965</v>
      </c>
      <c r="C662" s="155" t="s">
        <v>2755</v>
      </c>
      <c r="D662" s="149" t="s">
        <v>64</v>
      </c>
      <c r="E662" s="150">
        <v>7298947</v>
      </c>
      <c r="F662" s="150">
        <v>1182733867</v>
      </c>
      <c r="G662" s="150">
        <v>11827339</v>
      </c>
    </row>
    <row r="663" spans="1:7" ht="15.75" thickBot="1" x14ac:dyDescent="0.3">
      <c r="A663" s="148" t="s">
        <v>578</v>
      </c>
      <c r="B663" s="149" t="s">
        <v>579</v>
      </c>
      <c r="C663" s="155" t="s">
        <v>2966</v>
      </c>
      <c r="D663" s="149" t="s">
        <v>42</v>
      </c>
      <c r="E663" s="150">
        <v>3923704</v>
      </c>
      <c r="F663" s="150">
        <v>6280966869</v>
      </c>
      <c r="G663" s="150">
        <v>62809669</v>
      </c>
    </row>
    <row r="664" spans="1:7" ht="15.75" thickBot="1" x14ac:dyDescent="0.3">
      <c r="A664" s="148" t="s">
        <v>580</v>
      </c>
      <c r="B664" s="149" t="s">
        <v>581</v>
      </c>
      <c r="C664" s="155" t="s">
        <v>2667</v>
      </c>
      <c r="D664" s="149" t="s">
        <v>51</v>
      </c>
      <c r="E664" s="150">
        <v>64512918</v>
      </c>
      <c r="F664" s="150">
        <v>6616433036</v>
      </c>
      <c r="G664" s="150">
        <v>66164330</v>
      </c>
    </row>
    <row r="665" spans="1:7" ht="15.75" thickBot="1" x14ac:dyDescent="0.3">
      <c r="A665" s="148" t="s">
        <v>358</v>
      </c>
      <c r="B665" s="149" t="s">
        <v>359</v>
      </c>
      <c r="C665" s="155" t="s">
        <v>2922</v>
      </c>
      <c r="D665" s="149" t="s">
        <v>42</v>
      </c>
      <c r="E665" s="150">
        <v>530082740</v>
      </c>
      <c r="F665" s="150">
        <v>53594765786</v>
      </c>
      <c r="G665" s="150">
        <v>535947658</v>
      </c>
    </row>
    <row r="666" spans="1:7" ht="15.75" thickBot="1" x14ac:dyDescent="0.3">
      <c r="A666" s="148" t="s">
        <v>360</v>
      </c>
      <c r="B666" s="149" t="s">
        <v>361</v>
      </c>
      <c r="C666" s="155" t="s">
        <v>361</v>
      </c>
      <c r="D666" s="149" t="s">
        <v>77</v>
      </c>
      <c r="E666" s="150">
        <v>6957788</v>
      </c>
      <c r="F666" s="150">
        <v>796275110</v>
      </c>
      <c r="G666" s="150">
        <v>7962751</v>
      </c>
    </row>
    <row r="667" spans="1:7" ht="15.75" thickBot="1" x14ac:dyDescent="0.3">
      <c r="A667" s="148" t="s">
        <v>362</v>
      </c>
      <c r="B667" s="149" t="s">
        <v>363</v>
      </c>
      <c r="C667" s="155" t="s">
        <v>2719</v>
      </c>
      <c r="D667" s="149" t="s">
        <v>47</v>
      </c>
      <c r="E667" s="150">
        <v>8267466</v>
      </c>
      <c r="F667" s="150">
        <v>934426786</v>
      </c>
      <c r="G667" s="150">
        <v>9344268</v>
      </c>
    </row>
    <row r="668" spans="1:7" ht="15.75" thickBot="1" x14ac:dyDescent="0.3">
      <c r="A668" s="148" t="s">
        <v>364</v>
      </c>
      <c r="B668" s="149" t="s">
        <v>365</v>
      </c>
      <c r="C668" s="155" t="s">
        <v>2815</v>
      </c>
      <c r="D668" s="149" t="s">
        <v>42</v>
      </c>
      <c r="E668" s="150">
        <v>4706671</v>
      </c>
      <c r="F668" s="150">
        <v>472521202</v>
      </c>
      <c r="G668" s="150">
        <v>4725212</v>
      </c>
    </row>
    <row r="669" spans="1:7" ht="15.75" thickBot="1" x14ac:dyDescent="0.3">
      <c r="A669" s="148" t="s">
        <v>366</v>
      </c>
      <c r="B669" s="149" t="s">
        <v>367</v>
      </c>
      <c r="C669" s="155" t="s">
        <v>2895</v>
      </c>
      <c r="D669" s="149" t="s">
        <v>47</v>
      </c>
      <c r="E669" s="150">
        <v>300000000</v>
      </c>
      <c r="F669" s="150">
        <v>49832513381</v>
      </c>
      <c r="G669" s="150">
        <v>498325134</v>
      </c>
    </row>
    <row r="670" spans="1:7" ht="15.75" thickBot="1" x14ac:dyDescent="0.3">
      <c r="A670" s="148" t="s">
        <v>576</v>
      </c>
      <c r="B670" s="149" t="s">
        <v>577</v>
      </c>
      <c r="C670" s="155" t="s">
        <v>2773</v>
      </c>
      <c r="D670" s="149" t="s">
        <v>47</v>
      </c>
      <c r="E670" s="150">
        <v>261000000</v>
      </c>
      <c r="F670" s="150">
        <v>26479589926</v>
      </c>
      <c r="G670" s="150">
        <v>264795899</v>
      </c>
    </row>
    <row r="671" spans="1:7" ht="15.75" thickBot="1" x14ac:dyDescent="0.3">
      <c r="A671" s="148" t="s">
        <v>1739</v>
      </c>
      <c r="B671" s="149" t="s">
        <v>1740</v>
      </c>
      <c r="C671" s="155" t="s">
        <v>3015</v>
      </c>
      <c r="D671" s="149" t="s">
        <v>54</v>
      </c>
      <c r="E671" s="150">
        <v>140000000</v>
      </c>
      <c r="F671" s="150">
        <v>170719867785</v>
      </c>
      <c r="G671" s="150">
        <v>1707198678</v>
      </c>
    </row>
    <row r="672" spans="1:7" ht="15.75" thickBot="1" x14ac:dyDescent="0.3">
      <c r="A672" s="148" t="s">
        <v>368</v>
      </c>
      <c r="B672" s="149" t="s">
        <v>369</v>
      </c>
      <c r="C672" s="155" t="s">
        <v>2729</v>
      </c>
      <c r="D672" s="149" t="s">
        <v>51</v>
      </c>
      <c r="E672" s="150">
        <v>4088674</v>
      </c>
      <c r="F672" s="150">
        <v>453172152</v>
      </c>
      <c r="G672" s="150">
        <v>4531722</v>
      </c>
    </row>
    <row r="673" spans="1:7" ht="15.75" thickBot="1" x14ac:dyDescent="0.3">
      <c r="A673" s="148" t="s">
        <v>822</v>
      </c>
      <c r="B673" s="149" t="s">
        <v>823</v>
      </c>
      <c r="C673" s="155" t="s">
        <v>2728</v>
      </c>
      <c r="D673" s="149" t="s">
        <v>57</v>
      </c>
      <c r="E673" s="150">
        <v>3500000</v>
      </c>
      <c r="F673" s="150">
        <v>2446291404</v>
      </c>
      <c r="G673" s="150">
        <v>24462914</v>
      </c>
    </row>
    <row r="674" spans="1:7" ht="15.75" thickBot="1" x14ac:dyDescent="0.3">
      <c r="A674" s="148" t="s">
        <v>2497</v>
      </c>
      <c r="B674" s="149" t="s">
        <v>2498</v>
      </c>
      <c r="C674" s="155" t="s">
        <v>2683</v>
      </c>
      <c r="D674" s="149" t="s">
        <v>42</v>
      </c>
      <c r="E674" s="150">
        <v>20000000</v>
      </c>
      <c r="F674" s="150">
        <v>8210342323</v>
      </c>
      <c r="G674" s="150">
        <v>82103423</v>
      </c>
    </row>
    <row r="675" spans="1:7" ht="15.75" thickBot="1" x14ac:dyDescent="0.3">
      <c r="A675" s="148" t="s">
        <v>1812</v>
      </c>
      <c r="B675" s="149" t="s">
        <v>1813</v>
      </c>
      <c r="C675" s="155" t="s">
        <v>2685</v>
      </c>
      <c r="D675" s="149" t="s">
        <v>54</v>
      </c>
      <c r="E675" s="150">
        <v>20000000</v>
      </c>
      <c r="F675" s="150">
        <v>10727612746</v>
      </c>
      <c r="G675" s="150">
        <v>107276127</v>
      </c>
    </row>
    <row r="676" spans="1:7" ht="15.75" thickBot="1" x14ac:dyDescent="0.3">
      <c r="A676" s="148" t="s">
        <v>1931</v>
      </c>
      <c r="B676" s="149" t="s">
        <v>1932</v>
      </c>
      <c r="C676" s="155" t="s">
        <v>1932</v>
      </c>
      <c r="D676" s="149" t="s">
        <v>77</v>
      </c>
      <c r="E676" s="150">
        <v>4066089</v>
      </c>
      <c r="F676" s="150">
        <v>2561471217</v>
      </c>
      <c r="G676" s="150">
        <v>25614712</v>
      </c>
    </row>
    <row r="677" spans="1:7" ht="15.75" thickBot="1" x14ac:dyDescent="0.3">
      <c r="A677" s="148" t="s">
        <v>1715</v>
      </c>
      <c r="B677" s="149" t="s">
        <v>1716</v>
      </c>
      <c r="C677" s="155" t="s">
        <v>1716</v>
      </c>
      <c r="D677" s="149" t="s">
        <v>77</v>
      </c>
      <c r="E677" s="150">
        <v>11000000</v>
      </c>
      <c r="F677" s="150">
        <v>3332404329</v>
      </c>
      <c r="G677" s="150">
        <v>33324043</v>
      </c>
    </row>
    <row r="678" spans="1:7" ht="15.75" thickBot="1" x14ac:dyDescent="0.3">
      <c r="A678" s="151" t="s">
        <v>1870</v>
      </c>
      <c r="B678" s="152" t="s">
        <v>1871</v>
      </c>
      <c r="C678" s="155" t="s">
        <v>2665</v>
      </c>
      <c r="D678" s="152" t="s">
        <v>42</v>
      </c>
      <c r="E678" s="153">
        <v>4151862</v>
      </c>
      <c r="F678" s="153">
        <v>413965585</v>
      </c>
      <c r="G678" s="153">
        <v>4139656</v>
      </c>
    </row>
    <row r="679" spans="1:7" ht="15.75" thickBot="1" x14ac:dyDescent="0.3">
      <c r="A679" s="151" t="s">
        <v>777</v>
      </c>
      <c r="B679" s="152" t="s">
        <v>778</v>
      </c>
      <c r="C679" s="155" t="s">
        <v>778</v>
      </c>
      <c r="D679" s="152" t="s">
        <v>42</v>
      </c>
      <c r="E679" s="153">
        <v>33765352</v>
      </c>
      <c r="F679" s="153">
        <v>3343355708</v>
      </c>
      <c r="G679" s="153">
        <v>33433557</v>
      </c>
    </row>
    <row r="680" spans="1:7" ht="15.75" thickBot="1" x14ac:dyDescent="0.3">
      <c r="A680" s="40" t="s">
        <v>1842</v>
      </c>
      <c r="B680" s="157" t="s">
        <v>1843</v>
      </c>
      <c r="C680" s="155" t="s">
        <v>2699</v>
      </c>
      <c r="D680" s="157" t="s">
        <v>54</v>
      </c>
      <c r="E680" s="9">
        <v>37000000</v>
      </c>
      <c r="F680" s="9">
        <v>43653300025</v>
      </c>
      <c r="G680" s="9">
        <v>436533000</v>
      </c>
    </row>
    <row r="681" spans="1:7" ht="15.75" thickBot="1" x14ac:dyDescent="0.3">
      <c r="A681" s="40" t="s">
        <v>2457</v>
      </c>
      <c r="B681" s="157" t="s">
        <v>2458</v>
      </c>
      <c r="C681" s="155" t="s">
        <v>2698</v>
      </c>
      <c r="D681" s="157" t="s">
        <v>54</v>
      </c>
      <c r="E681" s="9">
        <v>10555125</v>
      </c>
      <c r="F681" s="9"/>
      <c r="G681" s="9">
        <v>0</v>
      </c>
    </row>
    <row r="682" spans="1:7" ht="15.75" thickBot="1" x14ac:dyDescent="0.3">
      <c r="A682" s="148" t="s">
        <v>372</v>
      </c>
      <c r="B682" s="149" t="s">
        <v>373</v>
      </c>
      <c r="C682" s="155" t="s">
        <v>2788</v>
      </c>
      <c r="D682" s="149" t="s">
        <v>54</v>
      </c>
      <c r="E682" s="150">
        <v>225279192</v>
      </c>
      <c r="F682" s="150">
        <v>23616452959</v>
      </c>
      <c r="G682" s="150">
        <v>236164530</v>
      </c>
    </row>
    <row r="683" spans="1:7" ht="15.75" thickBot="1" x14ac:dyDescent="0.3">
      <c r="A683" s="148" t="s">
        <v>2436</v>
      </c>
      <c r="B683" s="149" t="s">
        <v>2437</v>
      </c>
      <c r="C683" s="155" t="s">
        <v>2822</v>
      </c>
      <c r="D683" s="149" t="s">
        <v>47</v>
      </c>
      <c r="E683" s="150">
        <v>32078329</v>
      </c>
      <c r="F683" s="150">
        <v>4601491257</v>
      </c>
      <c r="G683" s="150">
        <v>46014913</v>
      </c>
    </row>
    <row r="684" spans="1:7" ht="15.75" thickBot="1" x14ac:dyDescent="0.3">
      <c r="A684" s="148" t="s">
        <v>820</v>
      </c>
      <c r="B684" s="149" t="s">
        <v>821</v>
      </c>
      <c r="C684" s="155" t="s">
        <v>821</v>
      </c>
      <c r="D684" s="149" t="s">
        <v>47</v>
      </c>
      <c r="E684" s="150">
        <v>42160000</v>
      </c>
      <c r="F684" s="150">
        <v>9161667383</v>
      </c>
      <c r="G684" s="150">
        <v>91616674</v>
      </c>
    </row>
    <row r="685" spans="1:7" ht="15.75" thickBot="1" x14ac:dyDescent="0.3">
      <c r="A685" s="148" t="s">
        <v>960</v>
      </c>
      <c r="B685" s="149" t="s">
        <v>961</v>
      </c>
      <c r="C685" s="155" t="s">
        <v>2788</v>
      </c>
      <c r="D685" s="149" t="s">
        <v>54</v>
      </c>
      <c r="E685" s="150">
        <v>1159103894</v>
      </c>
      <c r="F685" s="150">
        <v>121259797702</v>
      </c>
      <c r="G685" s="150">
        <v>1212597977</v>
      </c>
    </row>
    <row r="686" spans="1:7" ht="15.75" thickBot="1" x14ac:dyDescent="0.3">
      <c r="A686" s="148" t="s">
        <v>962</v>
      </c>
      <c r="B686" s="149" t="s">
        <v>963</v>
      </c>
      <c r="C686" s="155" t="s">
        <v>2797</v>
      </c>
      <c r="D686" s="149" t="s">
        <v>77</v>
      </c>
      <c r="E686" s="150">
        <v>20694025</v>
      </c>
      <c r="F686" s="150">
        <v>2101103018</v>
      </c>
      <c r="G686" s="150">
        <v>21011030</v>
      </c>
    </row>
    <row r="687" spans="1:7" ht="15.75" thickBot="1" x14ac:dyDescent="0.3">
      <c r="A687" s="148" t="s">
        <v>376</v>
      </c>
      <c r="B687" s="149" t="s">
        <v>377</v>
      </c>
      <c r="C687" s="155" t="s">
        <v>2781</v>
      </c>
      <c r="D687" s="149" t="s">
        <v>77</v>
      </c>
      <c r="E687" s="150">
        <v>2500000</v>
      </c>
      <c r="F687" s="150">
        <v>269914189</v>
      </c>
      <c r="G687" s="150">
        <v>2699142</v>
      </c>
    </row>
    <row r="688" spans="1:7" ht="15.75" thickBot="1" x14ac:dyDescent="0.3">
      <c r="A688" s="148" t="s">
        <v>1228</v>
      </c>
      <c r="B688" s="149" t="s">
        <v>1229</v>
      </c>
      <c r="C688" s="155" t="s">
        <v>2784</v>
      </c>
      <c r="D688" s="149" t="s">
        <v>47</v>
      </c>
      <c r="E688" s="150">
        <v>94474959</v>
      </c>
      <c r="F688" s="150">
        <v>23349696919</v>
      </c>
      <c r="G688" s="150">
        <v>233496969</v>
      </c>
    </row>
    <row r="689" spans="1:7" ht="15.75" thickBot="1" x14ac:dyDescent="0.3">
      <c r="A689" s="148" t="s">
        <v>1363</v>
      </c>
      <c r="B689" s="149" t="s">
        <v>1364</v>
      </c>
      <c r="C689" s="155" t="s">
        <v>2759</v>
      </c>
      <c r="D689" s="149" t="s">
        <v>42</v>
      </c>
      <c r="E689" s="150">
        <v>3683332</v>
      </c>
      <c r="F689" s="150">
        <v>466877740</v>
      </c>
      <c r="G689" s="150">
        <v>4668777</v>
      </c>
    </row>
    <row r="690" spans="1:7" ht="15.75" thickBot="1" x14ac:dyDescent="0.3">
      <c r="A690" s="148" t="s">
        <v>574</v>
      </c>
      <c r="B690" s="149" t="s">
        <v>575</v>
      </c>
      <c r="C690" s="155" t="s">
        <v>575</v>
      </c>
      <c r="D690" s="149" t="s">
        <v>77</v>
      </c>
      <c r="E690" s="150">
        <v>169281642</v>
      </c>
      <c r="F690" s="150">
        <v>18138524865</v>
      </c>
      <c r="G690" s="150">
        <v>181385249</v>
      </c>
    </row>
    <row r="691" spans="1:7" ht="15.75" thickBot="1" x14ac:dyDescent="0.3">
      <c r="A691" s="148" t="s">
        <v>1469</v>
      </c>
      <c r="B691" s="149" t="s">
        <v>1470</v>
      </c>
      <c r="C691" s="155" t="s">
        <v>2716</v>
      </c>
      <c r="D691" s="149" t="s">
        <v>64</v>
      </c>
      <c r="E691" s="150">
        <v>8833596</v>
      </c>
      <c r="F691" s="150">
        <v>6014662267</v>
      </c>
      <c r="G691" s="150">
        <v>60146623</v>
      </c>
    </row>
    <row r="692" spans="1:7" ht="15.75" thickBot="1" x14ac:dyDescent="0.3">
      <c r="A692" s="148" t="s">
        <v>572</v>
      </c>
      <c r="B692" s="149" t="s">
        <v>573</v>
      </c>
      <c r="C692" s="155" t="s">
        <v>573</v>
      </c>
      <c r="D692" s="149" t="s">
        <v>64</v>
      </c>
      <c r="E692" s="150">
        <v>8881393</v>
      </c>
      <c r="F692" s="150">
        <v>1523209400</v>
      </c>
      <c r="G692" s="150">
        <v>15232094</v>
      </c>
    </row>
    <row r="693" spans="1:7" ht="15.75" thickBot="1" x14ac:dyDescent="0.3">
      <c r="A693" s="148" t="s">
        <v>378</v>
      </c>
      <c r="B693" s="149" t="s">
        <v>379</v>
      </c>
      <c r="C693" s="155" t="s">
        <v>2682</v>
      </c>
      <c r="D693" s="149" t="s">
        <v>77</v>
      </c>
      <c r="E693" s="150">
        <v>160000000</v>
      </c>
      <c r="F693" s="150">
        <v>30888683560</v>
      </c>
      <c r="G693" s="150">
        <v>308886836</v>
      </c>
    </row>
    <row r="694" spans="1:7" ht="15.75" thickBot="1" x14ac:dyDescent="0.3">
      <c r="A694" s="148" t="s">
        <v>380</v>
      </c>
      <c r="B694" s="149" t="s">
        <v>381</v>
      </c>
      <c r="C694" s="155" t="s">
        <v>2794</v>
      </c>
      <c r="D694" s="149" t="s">
        <v>64</v>
      </c>
      <c r="E694" s="150">
        <v>423617623</v>
      </c>
      <c r="F694" s="150">
        <v>42842333095</v>
      </c>
      <c r="G694" s="150">
        <v>428423331</v>
      </c>
    </row>
    <row r="695" spans="1:7" ht="15.75" thickBot="1" x14ac:dyDescent="0.3">
      <c r="A695" s="148" t="s">
        <v>2138</v>
      </c>
      <c r="B695" s="149" t="s">
        <v>2139</v>
      </c>
      <c r="C695" s="155" t="s">
        <v>2139</v>
      </c>
      <c r="D695" s="149" t="s">
        <v>64</v>
      </c>
      <c r="E695" s="150">
        <v>1200000</v>
      </c>
      <c r="F695" s="150">
        <v>125223921</v>
      </c>
      <c r="G695" s="150">
        <v>1252239</v>
      </c>
    </row>
    <row r="696" spans="1:7" ht="15.75" thickBot="1" x14ac:dyDescent="0.3">
      <c r="A696" s="148" t="s">
        <v>1664</v>
      </c>
      <c r="B696" s="149" t="s">
        <v>1665</v>
      </c>
      <c r="C696" s="155" t="s">
        <v>2988</v>
      </c>
      <c r="D696" s="149" t="s">
        <v>57</v>
      </c>
      <c r="E696" s="150">
        <v>36300000</v>
      </c>
      <c r="F696" s="150">
        <v>74336718608</v>
      </c>
      <c r="G696" s="150">
        <v>743367186</v>
      </c>
    </row>
    <row r="697" spans="1:7" ht="15.75" thickBot="1" x14ac:dyDescent="0.3">
      <c r="A697" s="151" t="s">
        <v>382</v>
      </c>
      <c r="B697" s="152" t="s">
        <v>383</v>
      </c>
      <c r="C697" s="155" t="s">
        <v>2781</v>
      </c>
      <c r="D697" s="152" t="s">
        <v>77</v>
      </c>
      <c r="E697" s="153">
        <v>38600000</v>
      </c>
      <c r="F697" s="153">
        <v>3437135714</v>
      </c>
      <c r="G697" s="153">
        <v>34371357</v>
      </c>
    </row>
    <row r="698" spans="1:7" ht="15.75" thickBot="1" x14ac:dyDescent="0.3">
      <c r="A698" s="148" t="s">
        <v>384</v>
      </c>
      <c r="B698" s="149" t="s">
        <v>385</v>
      </c>
      <c r="C698" s="155" t="s">
        <v>2750</v>
      </c>
      <c r="D698" s="149" t="s">
        <v>51</v>
      </c>
      <c r="E698" s="150">
        <v>24277275</v>
      </c>
      <c r="F698" s="150">
        <v>2291884976</v>
      </c>
      <c r="G698" s="150">
        <v>22918850</v>
      </c>
    </row>
    <row r="699" spans="1:7" ht="15.75" thickBot="1" x14ac:dyDescent="0.3">
      <c r="A699" s="151" t="s">
        <v>1731</v>
      </c>
      <c r="B699" s="152" t="s">
        <v>1732</v>
      </c>
      <c r="C699" s="155" t="s">
        <v>2707</v>
      </c>
      <c r="D699" s="152" t="s">
        <v>77</v>
      </c>
      <c r="E699" s="153">
        <v>13562022</v>
      </c>
      <c r="F699" s="153">
        <v>1281560563</v>
      </c>
      <c r="G699" s="153">
        <v>12815606</v>
      </c>
    </row>
    <row r="700" spans="1:7" ht="15.75" thickBot="1" x14ac:dyDescent="0.3">
      <c r="A700" s="148" t="s">
        <v>2345</v>
      </c>
      <c r="B700" s="149" t="s">
        <v>2346</v>
      </c>
      <c r="C700" s="155" t="s">
        <v>2910</v>
      </c>
      <c r="D700" s="149" t="s">
        <v>57</v>
      </c>
      <c r="E700" s="150">
        <v>2851064</v>
      </c>
      <c r="F700" s="150">
        <v>1005316665</v>
      </c>
      <c r="G700" s="150">
        <v>10053167</v>
      </c>
    </row>
    <row r="701" spans="1:7" ht="15.75" thickBot="1" x14ac:dyDescent="0.3">
      <c r="A701" s="148" t="s">
        <v>386</v>
      </c>
      <c r="B701" s="149" t="s">
        <v>387</v>
      </c>
      <c r="C701" s="155" t="s">
        <v>2750</v>
      </c>
      <c r="D701" s="149" t="s">
        <v>51</v>
      </c>
      <c r="E701" s="150">
        <v>4156765</v>
      </c>
      <c r="F701" s="150">
        <v>417856032</v>
      </c>
      <c r="G701" s="150">
        <v>4178560</v>
      </c>
    </row>
    <row r="702" spans="1:7" ht="15.75" thickBot="1" x14ac:dyDescent="0.3">
      <c r="A702" s="148" t="s">
        <v>388</v>
      </c>
      <c r="B702" s="149" t="s">
        <v>389</v>
      </c>
      <c r="C702" s="155" t="s">
        <v>2819</v>
      </c>
      <c r="D702" s="149" t="s">
        <v>87</v>
      </c>
      <c r="E702" s="150">
        <v>531364632</v>
      </c>
      <c r="F702" s="150">
        <v>59266353254</v>
      </c>
      <c r="G702" s="150">
        <v>592663533</v>
      </c>
    </row>
    <row r="703" spans="1:7" ht="15.75" thickBot="1" x14ac:dyDescent="0.3">
      <c r="A703" s="148" t="s">
        <v>570</v>
      </c>
      <c r="B703" s="149" t="s">
        <v>571</v>
      </c>
      <c r="C703" s="155" t="s">
        <v>2773</v>
      </c>
      <c r="D703" s="149" t="s">
        <v>47</v>
      </c>
      <c r="E703" s="150">
        <v>9000000</v>
      </c>
      <c r="F703" s="150">
        <v>951276420</v>
      </c>
      <c r="G703" s="150">
        <v>9512764</v>
      </c>
    </row>
    <row r="704" spans="1:7" ht="15.75" thickBot="1" x14ac:dyDescent="0.3">
      <c r="A704" s="148" t="s">
        <v>2441</v>
      </c>
      <c r="B704" s="149" t="s">
        <v>2442</v>
      </c>
      <c r="C704" s="155" t="s">
        <v>2756</v>
      </c>
      <c r="D704" s="149" t="s">
        <v>42</v>
      </c>
      <c r="E704" s="150">
        <v>221196</v>
      </c>
      <c r="F704" s="150">
        <v>222180518</v>
      </c>
      <c r="G704" s="150">
        <v>2221805</v>
      </c>
    </row>
    <row r="705" spans="1:7" ht="15.75" thickBot="1" x14ac:dyDescent="0.3">
      <c r="A705" s="148" t="s">
        <v>2315</v>
      </c>
      <c r="B705" s="149" t="s">
        <v>2316</v>
      </c>
      <c r="C705" s="155" t="s">
        <v>2692</v>
      </c>
      <c r="D705" s="149" t="s">
        <v>47</v>
      </c>
      <c r="E705" s="150">
        <v>2998646</v>
      </c>
      <c r="F705" s="150">
        <v>343859266</v>
      </c>
      <c r="G705" s="150">
        <v>3438593</v>
      </c>
    </row>
    <row r="706" spans="1:7" ht="15.75" thickBot="1" x14ac:dyDescent="0.3">
      <c r="A706" s="151" t="s">
        <v>1226</v>
      </c>
      <c r="B706" s="152" t="s">
        <v>1227</v>
      </c>
      <c r="C706" s="155" t="s">
        <v>2986</v>
      </c>
      <c r="D706" s="152" t="s">
        <v>64</v>
      </c>
      <c r="E706" s="153">
        <v>137820974</v>
      </c>
      <c r="F706" s="153">
        <v>13600477305</v>
      </c>
      <c r="G706" s="153">
        <v>136004773</v>
      </c>
    </row>
    <row r="707" spans="1:7" ht="15.75" thickBot="1" x14ac:dyDescent="0.3">
      <c r="A707" s="148" t="s">
        <v>1948</v>
      </c>
      <c r="B707" s="149" t="s">
        <v>1949</v>
      </c>
      <c r="C707" s="155" t="s">
        <v>2958</v>
      </c>
      <c r="D707" s="149" t="s">
        <v>77</v>
      </c>
      <c r="E707" s="150">
        <v>2082353</v>
      </c>
      <c r="F707" s="150">
        <v>7499176479</v>
      </c>
      <c r="G707" s="150">
        <v>74991765</v>
      </c>
    </row>
    <row r="708" spans="1:7" ht="15.75" thickBot="1" x14ac:dyDescent="0.3">
      <c r="A708" s="151" t="s">
        <v>2140</v>
      </c>
      <c r="B708" s="152" t="s">
        <v>3054</v>
      </c>
      <c r="C708" s="155" t="s">
        <v>2842</v>
      </c>
      <c r="D708" s="152" t="s">
        <v>57</v>
      </c>
      <c r="E708" s="153">
        <v>4386140</v>
      </c>
      <c r="F708" s="153">
        <v>426916559</v>
      </c>
      <c r="G708" s="153">
        <v>4269166</v>
      </c>
    </row>
    <row r="709" spans="1:7" ht="15.75" thickBot="1" x14ac:dyDescent="0.3">
      <c r="A709" s="148" t="s">
        <v>1365</v>
      </c>
      <c r="B709" s="149" t="s">
        <v>1366</v>
      </c>
      <c r="C709" s="155" t="s">
        <v>2665</v>
      </c>
      <c r="D709" s="149" t="s">
        <v>42</v>
      </c>
      <c r="E709" s="150">
        <v>277292977</v>
      </c>
      <c r="F709" s="150">
        <v>29944117570</v>
      </c>
      <c r="G709" s="150">
        <v>299441176</v>
      </c>
    </row>
    <row r="710" spans="1:7" ht="15.75" thickBot="1" x14ac:dyDescent="0.3">
      <c r="A710" s="148" t="s">
        <v>824</v>
      </c>
      <c r="B710" s="149" t="s">
        <v>825</v>
      </c>
      <c r="C710" s="155" t="s">
        <v>2691</v>
      </c>
      <c r="D710" s="149" t="s">
        <v>87</v>
      </c>
      <c r="E710" s="150">
        <v>580694571</v>
      </c>
      <c r="F710" s="150">
        <v>60725905437</v>
      </c>
      <c r="G710" s="150">
        <v>607259054</v>
      </c>
    </row>
    <row r="711" spans="1:7" ht="15.75" thickBot="1" x14ac:dyDescent="0.3">
      <c r="A711" s="148" t="s">
        <v>391</v>
      </c>
      <c r="B711" s="149" t="s">
        <v>392</v>
      </c>
      <c r="C711" s="155" t="s">
        <v>2750</v>
      </c>
      <c r="D711" s="149" t="s">
        <v>51</v>
      </c>
      <c r="E711" s="150">
        <v>5538590</v>
      </c>
      <c r="F711" s="150">
        <v>557976456</v>
      </c>
      <c r="G711" s="150">
        <v>5579765</v>
      </c>
    </row>
    <row r="712" spans="1:7" ht="15.75" thickBot="1" x14ac:dyDescent="0.3">
      <c r="A712" s="151" t="s">
        <v>1449</v>
      </c>
      <c r="B712" s="152" t="s">
        <v>1450</v>
      </c>
      <c r="C712" s="155" t="s">
        <v>2689</v>
      </c>
      <c r="D712" s="152" t="s">
        <v>47</v>
      </c>
      <c r="E712" s="153">
        <v>63436973</v>
      </c>
      <c r="F712" s="153">
        <v>5396630462</v>
      </c>
      <c r="G712" s="153">
        <v>53966305</v>
      </c>
    </row>
    <row r="713" spans="1:7" ht="15.75" thickBot="1" x14ac:dyDescent="0.3">
      <c r="A713" s="148" t="s">
        <v>1295</v>
      </c>
      <c r="B713" s="149" t="s">
        <v>1296</v>
      </c>
      <c r="C713" s="155" t="s">
        <v>2691</v>
      </c>
      <c r="D713" s="149" t="s">
        <v>87</v>
      </c>
      <c r="E713" s="150">
        <v>642085938</v>
      </c>
      <c r="F713" s="150">
        <v>66135953307</v>
      </c>
      <c r="G713" s="150">
        <v>661359533</v>
      </c>
    </row>
    <row r="714" spans="1:7" ht="15.75" thickBot="1" x14ac:dyDescent="0.3">
      <c r="A714" s="151" t="s">
        <v>568</v>
      </c>
      <c r="B714" s="152" t="s">
        <v>569</v>
      </c>
      <c r="C714" s="155" t="s">
        <v>569</v>
      </c>
      <c r="D714" s="152" t="s">
        <v>54</v>
      </c>
      <c r="E714" s="153">
        <v>54907451</v>
      </c>
      <c r="F714" s="153">
        <v>5456141286</v>
      </c>
      <c r="G714" s="153">
        <v>54561413</v>
      </c>
    </row>
    <row r="715" spans="1:7" ht="15.75" thickBot="1" x14ac:dyDescent="0.3">
      <c r="A715" s="148" t="s">
        <v>1915</v>
      </c>
      <c r="B715" s="149" t="s">
        <v>1916</v>
      </c>
      <c r="C715" s="155" t="s">
        <v>1916</v>
      </c>
      <c r="D715" s="149" t="s">
        <v>54</v>
      </c>
      <c r="E715" s="150">
        <v>4428571</v>
      </c>
      <c r="F715" s="150">
        <v>827510721</v>
      </c>
      <c r="G715" s="150">
        <v>8275107</v>
      </c>
    </row>
    <row r="716" spans="1:7" ht="15.75" thickBot="1" x14ac:dyDescent="0.3">
      <c r="A716" s="148" t="s">
        <v>1297</v>
      </c>
      <c r="B716" s="149" t="s">
        <v>1298</v>
      </c>
      <c r="C716" s="155" t="s">
        <v>2816</v>
      </c>
      <c r="D716" s="149" t="s">
        <v>54</v>
      </c>
      <c r="E716" s="150">
        <v>26000000</v>
      </c>
      <c r="F716" s="150">
        <v>2608853055</v>
      </c>
      <c r="G716" s="150">
        <v>26088531</v>
      </c>
    </row>
    <row r="717" spans="1:7" ht="15.75" thickBot="1" x14ac:dyDescent="0.3">
      <c r="A717" s="40" t="s">
        <v>1420</v>
      </c>
      <c r="B717" s="157" t="s">
        <v>1421</v>
      </c>
      <c r="C717" s="155" t="s">
        <v>2699</v>
      </c>
      <c r="D717" s="157" t="s">
        <v>54</v>
      </c>
      <c r="E717" s="9">
        <v>25000000</v>
      </c>
      <c r="F717" s="9">
        <v>9642884261</v>
      </c>
      <c r="G717" s="9">
        <v>96428843</v>
      </c>
    </row>
    <row r="718" spans="1:7" ht="15.75" thickBot="1" x14ac:dyDescent="0.3">
      <c r="A718" s="148" t="s">
        <v>393</v>
      </c>
      <c r="B718" s="149" t="s">
        <v>394</v>
      </c>
      <c r="C718" s="155" t="s">
        <v>2962</v>
      </c>
      <c r="D718" s="149" t="s">
        <v>57</v>
      </c>
      <c r="E718" s="150">
        <v>76155043</v>
      </c>
      <c r="F718" s="150">
        <v>8008797594</v>
      </c>
      <c r="G718" s="150">
        <v>80087976</v>
      </c>
    </row>
    <row r="719" spans="1:7" ht="15.75" thickBot="1" x14ac:dyDescent="0.3">
      <c r="A719" s="151" t="s">
        <v>1230</v>
      </c>
      <c r="B719" s="152" t="s">
        <v>1231</v>
      </c>
      <c r="C719" s="155" t="s">
        <v>2975</v>
      </c>
      <c r="D719" s="152" t="s">
        <v>54</v>
      </c>
      <c r="E719" s="153">
        <v>358216345</v>
      </c>
      <c r="F719" s="153">
        <v>35350252091</v>
      </c>
      <c r="G719" s="153">
        <v>353502521</v>
      </c>
    </row>
    <row r="720" spans="1:7" ht="15.75" thickBot="1" x14ac:dyDescent="0.3">
      <c r="A720" s="148" t="s">
        <v>2347</v>
      </c>
      <c r="B720" s="149" t="s">
        <v>2348</v>
      </c>
      <c r="C720" s="155" t="s">
        <v>2692</v>
      </c>
      <c r="D720" s="149" t="s">
        <v>47</v>
      </c>
      <c r="E720" s="150">
        <v>549127078</v>
      </c>
      <c r="F720" s="150">
        <v>59454538233</v>
      </c>
      <c r="G720" s="150">
        <v>594545382</v>
      </c>
    </row>
    <row r="721" spans="1:7" ht="15.75" thickBot="1" x14ac:dyDescent="0.3">
      <c r="A721" s="148" t="s">
        <v>1367</v>
      </c>
      <c r="B721" s="149" t="s">
        <v>1368</v>
      </c>
      <c r="C721" s="155" t="s">
        <v>2878</v>
      </c>
      <c r="D721" s="149" t="s">
        <v>57</v>
      </c>
      <c r="E721" s="150">
        <v>3000000</v>
      </c>
      <c r="F721" s="150">
        <v>1303770006</v>
      </c>
      <c r="G721" s="150">
        <v>13037700</v>
      </c>
    </row>
    <row r="722" spans="1:7" ht="15.75" thickBot="1" x14ac:dyDescent="0.3">
      <c r="A722" s="148" t="s">
        <v>1143</v>
      </c>
      <c r="B722" s="149" t="s">
        <v>1144</v>
      </c>
      <c r="C722" s="155" t="s">
        <v>1144</v>
      </c>
      <c r="D722" s="149" t="s">
        <v>64</v>
      </c>
      <c r="E722" s="150">
        <v>70442616</v>
      </c>
      <c r="F722" s="150">
        <v>7596180309</v>
      </c>
      <c r="G722" s="150">
        <v>75961803</v>
      </c>
    </row>
    <row r="723" spans="1:7" ht="15.75" thickBot="1" x14ac:dyDescent="0.3">
      <c r="A723" s="148" t="s">
        <v>1418</v>
      </c>
      <c r="B723" s="149" t="s">
        <v>1419</v>
      </c>
      <c r="C723" s="155" t="s">
        <v>2680</v>
      </c>
      <c r="D723" s="149" t="s">
        <v>54</v>
      </c>
      <c r="E723" s="150">
        <v>26000001</v>
      </c>
      <c r="F723" s="150">
        <v>3023158060</v>
      </c>
      <c r="G723" s="150">
        <v>30231581</v>
      </c>
    </row>
    <row r="724" spans="1:7" ht="15.75" thickBot="1" x14ac:dyDescent="0.3">
      <c r="A724" s="148" t="s">
        <v>563</v>
      </c>
      <c r="B724" s="149" t="s">
        <v>564</v>
      </c>
      <c r="C724" s="155" t="s">
        <v>2853</v>
      </c>
      <c r="D724" s="149" t="s">
        <v>42</v>
      </c>
      <c r="E724" s="150">
        <v>137952172</v>
      </c>
      <c r="F724" s="150">
        <v>14143213638</v>
      </c>
      <c r="G724" s="150">
        <v>141432136</v>
      </c>
    </row>
    <row r="725" spans="1:7" ht="15.75" thickBot="1" x14ac:dyDescent="0.3">
      <c r="A725" s="148" t="s">
        <v>2333</v>
      </c>
      <c r="B725" s="149" t="s">
        <v>2334</v>
      </c>
      <c r="C725" s="155" t="s">
        <v>2936</v>
      </c>
      <c r="D725" s="149" t="s">
        <v>64</v>
      </c>
      <c r="E725" s="150">
        <v>18048392</v>
      </c>
      <c r="F725" s="150">
        <v>2049687354</v>
      </c>
      <c r="G725" s="150">
        <v>20496874</v>
      </c>
    </row>
    <row r="726" spans="1:7" ht="15.75" thickBot="1" x14ac:dyDescent="0.3">
      <c r="A726" s="148" t="s">
        <v>565</v>
      </c>
      <c r="B726" s="149" t="s">
        <v>566</v>
      </c>
      <c r="C726" s="155" t="s">
        <v>2690</v>
      </c>
      <c r="D726" s="149" t="s">
        <v>347</v>
      </c>
      <c r="E726" s="150">
        <v>231000000</v>
      </c>
      <c r="F726" s="150">
        <v>51486344443</v>
      </c>
      <c r="G726" s="150">
        <v>514863444</v>
      </c>
    </row>
    <row r="727" spans="1:7" ht="15.75" thickBot="1" x14ac:dyDescent="0.3">
      <c r="A727" s="148" t="s">
        <v>561</v>
      </c>
      <c r="B727" s="149" t="s">
        <v>562</v>
      </c>
      <c r="C727" s="155" t="s">
        <v>2866</v>
      </c>
      <c r="D727" s="149" t="s">
        <v>77</v>
      </c>
      <c r="E727" s="150">
        <v>7852130</v>
      </c>
      <c r="F727" s="150">
        <v>806019546</v>
      </c>
      <c r="G727" s="150">
        <v>8060195</v>
      </c>
    </row>
    <row r="728" spans="1:7" ht="15.75" thickBot="1" x14ac:dyDescent="0.3">
      <c r="A728" s="40" t="s">
        <v>1490</v>
      </c>
      <c r="B728" s="157" t="s">
        <v>1491</v>
      </c>
      <c r="C728" s="155" t="s">
        <v>2684</v>
      </c>
      <c r="D728" s="157" t="s">
        <v>47</v>
      </c>
      <c r="E728" s="9">
        <v>60000000</v>
      </c>
      <c r="F728" s="9">
        <v>38025976781</v>
      </c>
      <c r="G728" s="9">
        <v>380259768</v>
      </c>
    </row>
    <row r="729" spans="1:7" ht="15.75" thickBot="1" x14ac:dyDescent="0.3">
      <c r="A729" s="148" t="s">
        <v>968</v>
      </c>
      <c r="B729" s="149" t="s">
        <v>969</v>
      </c>
      <c r="C729" s="155" t="s">
        <v>2818</v>
      </c>
      <c r="D729" s="149" t="s">
        <v>57</v>
      </c>
      <c r="E729" s="150">
        <v>8000000</v>
      </c>
      <c r="F729" s="150">
        <v>818034095</v>
      </c>
      <c r="G729" s="150">
        <v>8180341</v>
      </c>
    </row>
    <row r="730" spans="1:7" ht="15.75" thickBot="1" x14ac:dyDescent="0.3">
      <c r="A730" s="148" t="s">
        <v>1465</v>
      </c>
      <c r="B730" s="149" t="s">
        <v>1466</v>
      </c>
      <c r="C730" s="155" t="s">
        <v>2765</v>
      </c>
      <c r="D730" s="149" t="s">
        <v>347</v>
      </c>
      <c r="E730" s="150">
        <v>6607367</v>
      </c>
      <c r="F730" s="150">
        <v>1563179294</v>
      </c>
      <c r="G730" s="150">
        <v>15631793</v>
      </c>
    </row>
    <row r="731" spans="1:7" ht="15.75" thickBot="1" x14ac:dyDescent="0.3">
      <c r="A731" s="148" t="s">
        <v>2349</v>
      </c>
      <c r="B731" s="149" t="s">
        <v>2350</v>
      </c>
      <c r="C731" s="155" t="s">
        <v>2910</v>
      </c>
      <c r="D731" s="149" t="s">
        <v>57</v>
      </c>
      <c r="E731" s="150">
        <v>3807660</v>
      </c>
      <c r="F731" s="150">
        <v>739683967</v>
      </c>
      <c r="G731" s="150">
        <v>7396840</v>
      </c>
    </row>
    <row r="732" spans="1:7" ht="15.75" thickBot="1" x14ac:dyDescent="0.3">
      <c r="A732" s="148" t="s">
        <v>970</v>
      </c>
      <c r="B732" s="149" t="s">
        <v>971</v>
      </c>
      <c r="C732" s="155" t="s">
        <v>2970</v>
      </c>
      <c r="D732" s="149" t="s">
        <v>47</v>
      </c>
      <c r="E732" s="150">
        <v>35178089</v>
      </c>
      <c r="F732" s="150">
        <v>3588125670</v>
      </c>
      <c r="G732" s="150">
        <v>35881257</v>
      </c>
    </row>
    <row r="733" spans="1:7" ht="15.75" thickBot="1" x14ac:dyDescent="0.3">
      <c r="A733" s="151" t="s">
        <v>1343</v>
      </c>
      <c r="B733" s="152" t="s">
        <v>1344</v>
      </c>
      <c r="C733" s="155" t="s">
        <v>2756</v>
      </c>
      <c r="D733" s="152" t="s">
        <v>42</v>
      </c>
      <c r="E733" s="153">
        <v>12817774</v>
      </c>
      <c r="F733" s="153">
        <v>1263790792</v>
      </c>
      <c r="G733" s="153">
        <v>12637908</v>
      </c>
    </row>
    <row r="734" spans="1:7" ht="15.75" thickBot="1" x14ac:dyDescent="0.3">
      <c r="A734" s="148" t="s">
        <v>2291</v>
      </c>
      <c r="B734" s="149" t="s">
        <v>2292</v>
      </c>
      <c r="C734" s="155" t="s">
        <v>2292</v>
      </c>
      <c r="D734" s="149" t="s">
        <v>47</v>
      </c>
      <c r="E734" s="150">
        <v>28000000</v>
      </c>
      <c r="F734" s="150">
        <v>5194026199</v>
      </c>
      <c r="G734" s="150">
        <v>51940262</v>
      </c>
    </row>
    <row r="735" spans="1:7" ht="15.75" thickBot="1" x14ac:dyDescent="0.3">
      <c r="A735" s="148" t="s">
        <v>1784</v>
      </c>
      <c r="B735" s="149" t="s">
        <v>1785</v>
      </c>
      <c r="C735" s="155" t="s">
        <v>2727</v>
      </c>
      <c r="D735" s="149" t="s">
        <v>57</v>
      </c>
      <c r="E735" s="150">
        <v>92500000</v>
      </c>
      <c r="F735" s="150">
        <v>10187406192</v>
      </c>
      <c r="G735" s="150">
        <v>101874062</v>
      </c>
    </row>
    <row r="736" spans="1:7" ht="15.75" thickBot="1" x14ac:dyDescent="0.3">
      <c r="A736" s="40" t="s">
        <v>2002</v>
      </c>
      <c r="B736" s="157" t="s">
        <v>2003</v>
      </c>
      <c r="C736" s="155" t="s">
        <v>2767</v>
      </c>
      <c r="D736" s="157" t="s">
        <v>54</v>
      </c>
      <c r="E736" s="9">
        <v>1448206</v>
      </c>
      <c r="F736" s="9">
        <v>287446500</v>
      </c>
      <c r="G736" s="9">
        <v>2874465</v>
      </c>
    </row>
    <row r="737" spans="1:7" ht="15.75" thickBot="1" x14ac:dyDescent="0.3">
      <c r="A737" s="148" t="s">
        <v>2319</v>
      </c>
      <c r="B737" s="149" t="s">
        <v>2320</v>
      </c>
      <c r="C737" s="155" t="s">
        <v>2755</v>
      </c>
      <c r="D737" s="149" t="s">
        <v>64</v>
      </c>
      <c r="E737" s="150">
        <v>3053053</v>
      </c>
      <c r="F737" s="150">
        <v>1066945764</v>
      </c>
      <c r="G737" s="150">
        <v>10669458</v>
      </c>
    </row>
    <row r="738" spans="1:7" ht="15.75" thickBot="1" x14ac:dyDescent="0.3">
      <c r="A738" s="148" t="s">
        <v>1436</v>
      </c>
      <c r="B738" s="149" t="s">
        <v>1437</v>
      </c>
      <c r="C738" s="155" t="s">
        <v>2704</v>
      </c>
      <c r="D738" s="149" t="s">
        <v>77</v>
      </c>
      <c r="E738" s="150">
        <v>14587218</v>
      </c>
      <c r="F738" s="150">
        <v>5243568574</v>
      </c>
      <c r="G738" s="150">
        <v>52435686</v>
      </c>
    </row>
    <row r="739" spans="1:7" ht="15.75" thickBot="1" x14ac:dyDescent="0.3">
      <c r="A739" s="148" t="s">
        <v>559</v>
      </c>
      <c r="B739" s="149" t="s">
        <v>560</v>
      </c>
      <c r="C739" s="155" t="s">
        <v>560</v>
      </c>
      <c r="D739" s="149" t="s">
        <v>51</v>
      </c>
      <c r="E739" s="150">
        <v>3150538</v>
      </c>
      <c r="F739" s="150">
        <v>1485982353</v>
      </c>
      <c r="G739" s="150">
        <v>14859824</v>
      </c>
    </row>
    <row r="740" spans="1:7" ht="15.75" thickBot="1" x14ac:dyDescent="0.3">
      <c r="A740" s="151" t="s">
        <v>1293</v>
      </c>
      <c r="B740" s="152" t="s">
        <v>1294</v>
      </c>
      <c r="C740" s="155" t="s">
        <v>2816</v>
      </c>
      <c r="D740" s="152" t="s">
        <v>54</v>
      </c>
      <c r="E740" s="153">
        <v>16000000</v>
      </c>
      <c r="F740" s="153">
        <v>1488195317</v>
      </c>
      <c r="G740" s="153">
        <v>14881953</v>
      </c>
    </row>
    <row r="741" spans="1:7" ht="15.75" thickBot="1" x14ac:dyDescent="0.3">
      <c r="A741" s="148" t="s">
        <v>395</v>
      </c>
      <c r="B741" s="149" t="s">
        <v>396</v>
      </c>
      <c r="C741" s="155" t="s">
        <v>2806</v>
      </c>
      <c r="D741" s="149" t="s">
        <v>42</v>
      </c>
      <c r="E741" s="150">
        <v>21000000</v>
      </c>
      <c r="F741" s="150">
        <v>2990492599</v>
      </c>
      <c r="G741" s="150">
        <v>29904926</v>
      </c>
    </row>
    <row r="742" spans="1:7" ht="15.75" thickBot="1" x14ac:dyDescent="0.3">
      <c r="A742" s="148" t="s">
        <v>397</v>
      </c>
      <c r="B742" s="149" t="s">
        <v>398</v>
      </c>
      <c r="C742" s="155" t="s">
        <v>2826</v>
      </c>
      <c r="D742" s="149" t="s">
        <v>42</v>
      </c>
      <c r="E742" s="150">
        <v>57224206</v>
      </c>
      <c r="F742" s="150">
        <v>5954580760</v>
      </c>
      <c r="G742" s="150">
        <v>59545808</v>
      </c>
    </row>
    <row r="743" spans="1:7" ht="15.75" thickBot="1" x14ac:dyDescent="0.3">
      <c r="A743" s="148" t="s">
        <v>1982</v>
      </c>
      <c r="B743" s="149" t="s">
        <v>1983</v>
      </c>
      <c r="C743" s="155" t="s">
        <v>2842</v>
      </c>
      <c r="D743" s="149" t="s">
        <v>57</v>
      </c>
      <c r="E743" s="150">
        <v>841996</v>
      </c>
      <c r="F743" s="150">
        <v>89987829</v>
      </c>
      <c r="G743" s="150">
        <v>899878</v>
      </c>
    </row>
    <row r="744" spans="1:7" ht="15.75" thickBot="1" x14ac:dyDescent="0.3">
      <c r="A744" s="40" t="s">
        <v>1232</v>
      </c>
      <c r="B744" s="157" t="s">
        <v>1233</v>
      </c>
      <c r="C744" s="155" t="s">
        <v>3005</v>
      </c>
      <c r="D744" s="157" t="s">
        <v>54</v>
      </c>
      <c r="E744" s="9">
        <v>1198230058</v>
      </c>
      <c r="F744" s="9">
        <v>122109414770</v>
      </c>
      <c r="G744" s="9">
        <v>1221094148</v>
      </c>
    </row>
    <row r="745" spans="1:7" ht="15.75" thickBot="1" x14ac:dyDescent="0.3">
      <c r="A745" s="148" t="s">
        <v>555</v>
      </c>
      <c r="B745" s="149" t="s">
        <v>556</v>
      </c>
      <c r="C745" s="155" t="s">
        <v>2937</v>
      </c>
      <c r="D745" s="149" t="s">
        <v>57</v>
      </c>
      <c r="E745" s="150">
        <v>13919893</v>
      </c>
      <c r="F745" s="150">
        <v>1397906624</v>
      </c>
      <c r="G745" s="150">
        <v>13979066</v>
      </c>
    </row>
    <row r="746" spans="1:7" ht="15.75" thickBot="1" x14ac:dyDescent="0.3">
      <c r="A746" s="148" t="s">
        <v>952</v>
      </c>
      <c r="B746" s="149" t="s">
        <v>953</v>
      </c>
      <c r="C746" s="155" t="s">
        <v>2847</v>
      </c>
      <c r="D746" s="149" t="s">
        <v>47</v>
      </c>
      <c r="E746" s="150">
        <v>76938480</v>
      </c>
      <c r="F746" s="150">
        <v>7857722058</v>
      </c>
      <c r="G746" s="150">
        <v>78577221</v>
      </c>
    </row>
    <row r="747" spans="1:7" ht="15.75" thickBot="1" x14ac:dyDescent="0.3">
      <c r="A747" s="148" t="s">
        <v>1721</v>
      </c>
      <c r="B747" s="149" t="s">
        <v>1722</v>
      </c>
      <c r="C747" s="155" t="s">
        <v>1720</v>
      </c>
      <c r="D747" s="149" t="s">
        <v>54</v>
      </c>
      <c r="E747" s="150">
        <v>53498030</v>
      </c>
      <c r="F747" s="150">
        <v>11988997424</v>
      </c>
      <c r="G747" s="150">
        <v>119889974</v>
      </c>
    </row>
    <row r="748" spans="1:7" ht="15.75" thickBot="1" x14ac:dyDescent="0.3">
      <c r="A748" s="148" t="s">
        <v>399</v>
      </c>
      <c r="B748" s="149" t="s">
        <v>400</v>
      </c>
      <c r="C748" s="155" t="s">
        <v>2916</v>
      </c>
      <c r="D748" s="149" t="s">
        <v>42</v>
      </c>
      <c r="E748" s="150">
        <v>32400000</v>
      </c>
      <c r="F748" s="150">
        <v>3284328470</v>
      </c>
      <c r="G748" s="150">
        <v>32843285</v>
      </c>
    </row>
    <row r="749" spans="1:7" ht="15.75" thickBot="1" x14ac:dyDescent="0.3">
      <c r="A749" s="148" t="s">
        <v>401</v>
      </c>
      <c r="B749" s="149" t="s">
        <v>402</v>
      </c>
      <c r="C749" s="155" t="s">
        <v>2719</v>
      </c>
      <c r="D749" s="149" t="s">
        <v>47</v>
      </c>
      <c r="E749" s="150">
        <v>13945280</v>
      </c>
      <c r="F749" s="150">
        <v>1557569499</v>
      </c>
      <c r="G749" s="150">
        <v>15575695</v>
      </c>
    </row>
    <row r="750" spans="1:7" ht="15.75" thickBot="1" x14ac:dyDescent="0.3">
      <c r="A750" s="151" t="s">
        <v>950</v>
      </c>
      <c r="B750" s="152" t="s">
        <v>951</v>
      </c>
      <c r="C750" s="155" t="s">
        <v>2797</v>
      </c>
      <c r="D750" s="152" t="s">
        <v>77</v>
      </c>
      <c r="E750" s="153">
        <v>37540244</v>
      </c>
      <c r="F750" s="153">
        <v>3540925683</v>
      </c>
      <c r="G750" s="153">
        <v>35409257</v>
      </c>
    </row>
    <row r="751" spans="1:7" ht="15.75" thickBot="1" x14ac:dyDescent="0.3">
      <c r="A751" s="148" t="s">
        <v>2428</v>
      </c>
      <c r="B751" s="149" t="s">
        <v>2429</v>
      </c>
      <c r="C751" s="155" t="s">
        <v>2964</v>
      </c>
      <c r="D751" s="149" t="s">
        <v>77</v>
      </c>
      <c r="E751" s="150">
        <v>6000000</v>
      </c>
      <c r="F751" s="150">
        <v>2494799382</v>
      </c>
      <c r="G751" s="150">
        <v>24947994</v>
      </c>
    </row>
    <row r="752" spans="1:7" ht="15.75" thickBot="1" x14ac:dyDescent="0.3">
      <c r="A752" s="148" t="s">
        <v>557</v>
      </c>
      <c r="B752" s="149" t="s">
        <v>558</v>
      </c>
      <c r="C752" s="155" t="s">
        <v>2849</v>
      </c>
      <c r="D752" s="149" t="s">
        <v>77</v>
      </c>
      <c r="E752" s="150">
        <v>207618713</v>
      </c>
      <c r="F752" s="150">
        <v>21044373602</v>
      </c>
      <c r="G752" s="150">
        <v>210443736</v>
      </c>
    </row>
    <row r="753" spans="1:7" ht="15.75" thickBot="1" x14ac:dyDescent="0.3">
      <c r="A753" s="148" t="s">
        <v>403</v>
      </c>
      <c r="B753" s="149" t="s">
        <v>404</v>
      </c>
      <c r="C753" s="155" t="s">
        <v>2719</v>
      </c>
      <c r="D753" s="149" t="s">
        <v>47</v>
      </c>
      <c r="E753" s="150">
        <v>20968228</v>
      </c>
      <c r="F753" s="150">
        <v>2366547936</v>
      </c>
      <c r="G753" s="150">
        <v>23665479</v>
      </c>
    </row>
    <row r="754" spans="1:7" ht="15.75" thickBot="1" x14ac:dyDescent="0.3">
      <c r="A754" s="148" t="s">
        <v>2222</v>
      </c>
      <c r="B754" s="149" t="s">
        <v>2223</v>
      </c>
      <c r="C754" s="155" t="s">
        <v>2223</v>
      </c>
      <c r="D754" s="149" t="s">
        <v>77</v>
      </c>
      <c r="E754" s="150">
        <v>23621052</v>
      </c>
      <c r="F754" s="150">
        <v>3435358505</v>
      </c>
      <c r="G754" s="150">
        <v>34353585</v>
      </c>
    </row>
    <row r="755" spans="1:7" ht="15.75" thickBot="1" x14ac:dyDescent="0.3">
      <c r="A755" s="151" t="s">
        <v>1345</v>
      </c>
      <c r="B755" s="152" t="s">
        <v>1346</v>
      </c>
      <c r="C755" s="155" t="s">
        <v>2756</v>
      </c>
      <c r="D755" s="152" t="s">
        <v>42</v>
      </c>
      <c r="E755" s="153">
        <v>5295842</v>
      </c>
      <c r="F755" s="153">
        <v>485736752</v>
      </c>
      <c r="G755" s="153">
        <v>4857368</v>
      </c>
    </row>
    <row r="756" spans="1:7" ht="15.75" thickBot="1" x14ac:dyDescent="0.3">
      <c r="A756" s="148" t="s">
        <v>1284</v>
      </c>
      <c r="B756" s="149" t="s">
        <v>1285</v>
      </c>
      <c r="C756" s="155" t="s">
        <v>1285</v>
      </c>
      <c r="D756" s="149" t="s">
        <v>77</v>
      </c>
      <c r="E756" s="150">
        <v>20678176</v>
      </c>
      <c r="F756" s="150">
        <v>2085190606</v>
      </c>
      <c r="G756" s="150">
        <v>20851906</v>
      </c>
    </row>
    <row r="757" spans="1:7" ht="15.75" thickBot="1" x14ac:dyDescent="0.3">
      <c r="A757" s="148" t="s">
        <v>954</v>
      </c>
      <c r="B757" s="149" t="s">
        <v>955</v>
      </c>
      <c r="C757" s="155" t="s">
        <v>2850</v>
      </c>
      <c r="D757" s="149" t="s">
        <v>54</v>
      </c>
      <c r="E757" s="150">
        <v>230000000</v>
      </c>
      <c r="F757" s="150">
        <v>25544407945</v>
      </c>
      <c r="G757" s="150">
        <v>255444079</v>
      </c>
    </row>
    <row r="758" spans="1:7" ht="15.75" thickBot="1" x14ac:dyDescent="0.3">
      <c r="A758" s="148" t="s">
        <v>405</v>
      </c>
      <c r="B758" s="149" t="s">
        <v>3055</v>
      </c>
      <c r="C758" s="155" t="s">
        <v>2669</v>
      </c>
      <c r="D758" s="149" t="s">
        <v>54</v>
      </c>
      <c r="E758" s="150">
        <v>160000000</v>
      </c>
      <c r="F758" s="150">
        <v>26636689827</v>
      </c>
      <c r="G758" s="150">
        <v>266366898</v>
      </c>
    </row>
    <row r="759" spans="1:7" ht="15.75" thickBot="1" x14ac:dyDescent="0.3">
      <c r="A759" s="148" t="s">
        <v>407</v>
      </c>
      <c r="B759" s="149" t="s">
        <v>408</v>
      </c>
      <c r="C759" s="155" t="s">
        <v>408</v>
      </c>
      <c r="D759" s="149" t="s">
        <v>64</v>
      </c>
      <c r="E759" s="150">
        <v>22297021</v>
      </c>
      <c r="F759" s="150">
        <v>3369297350</v>
      </c>
      <c r="G759" s="150">
        <v>33692974</v>
      </c>
    </row>
    <row r="760" spans="1:7" ht="15.75" thickBot="1" x14ac:dyDescent="0.3">
      <c r="A760" s="148" t="s">
        <v>2509</v>
      </c>
      <c r="B760" s="149" t="s">
        <v>2510</v>
      </c>
      <c r="C760" s="155" t="s">
        <v>2700</v>
      </c>
      <c r="D760" s="149" t="s">
        <v>42</v>
      </c>
      <c r="E760" s="150">
        <v>10000000</v>
      </c>
      <c r="F760" s="150">
        <v>2648450841</v>
      </c>
      <c r="G760" s="150">
        <v>26484508</v>
      </c>
    </row>
    <row r="761" spans="1:7" ht="15.75" thickBot="1" x14ac:dyDescent="0.3">
      <c r="A761" s="148" t="s">
        <v>2489</v>
      </c>
      <c r="B761" s="149" t="s">
        <v>2490</v>
      </c>
      <c r="C761" s="155" t="s">
        <v>2763</v>
      </c>
      <c r="D761" s="149" t="s">
        <v>77</v>
      </c>
      <c r="E761" s="150">
        <v>275294</v>
      </c>
      <c r="F761" s="150">
        <v>20953299757</v>
      </c>
      <c r="G761" s="150">
        <v>209532998</v>
      </c>
    </row>
    <row r="762" spans="1:7" ht="15.75" thickBot="1" x14ac:dyDescent="0.3">
      <c r="A762" s="148" t="s">
        <v>1632</v>
      </c>
      <c r="B762" s="149" t="s">
        <v>1633</v>
      </c>
      <c r="C762" s="155" t="s">
        <v>1633</v>
      </c>
      <c r="D762" s="149" t="s">
        <v>47</v>
      </c>
      <c r="E762" s="150">
        <v>18487389</v>
      </c>
      <c r="F762" s="150">
        <v>8373389048</v>
      </c>
      <c r="G762" s="150">
        <v>83733890</v>
      </c>
    </row>
    <row r="763" spans="1:7" ht="15.75" thickBot="1" x14ac:dyDescent="0.3">
      <c r="A763" s="148" t="s">
        <v>1282</v>
      </c>
      <c r="B763" s="149" t="s">
        <v>1283</v>
      </c>
      <c r="C763" s="155" t="s">
        <v>2776</v>
      </c>
      <c r="D763" s="149" t="s">
        <v>77</v>
      </c>
      <c r="E763" s="150">
        <v>72083600</v>
      </c>
      <c r="F763" s="150">
        <v>7507629845</v>
      </c>
      <c r="G763" s="150">
        <v>75076298</v>
      </c>
    </row>
    <row r="764" spans="1:7" ht="15.75" thickBot="1" x14ac:dyDescent="0.3">
      <c r="A764" s="148" t="s">
        <v>1696</v>
      </c>
      <c r="B764" s="149" t="s">
        <v>1697</v>
      </c>
      <c r="C764" s="155" t="s">
        <v>1697</v>
      </c>
      <c r="D764" s="149" t="s">
        <v>51</v>
      </c>
      <c r="E764" s="150">
        <v>4226896</v>
      </c>
      <c r="F764" s="150">
        <v>8752282100</v>
      </c>
      <c r="G764" s="150">
        <v>87522821</v>
      </c>
    </row>
    <row r="765" spans="1:7" ht="15.75" thickBot="1" x14ac:dyDescent="0.3">
      <c r="A765" s="148" t="s">
        <v>1580</v>
      </c>
      <c r="B765" s="149" t="s">
        <v>1581</v>
      </c>
      <c r="C765" s="155" t="s">
        <v>2752</v>
      </c>
      <c r="D765" s="149" t="s">
        <v>57</v>
      </c>
      <c r="E765" s="150">
        <v>3000000</v>
      </c>
      <c r="F765" s="150">
        <v>3634438081</v>
      </c>
      <c r="G765" s="150">
        <v>36344381</v>
      </c>
    </row>
    <row r="766" spans="1:7" ht="15.75" thickBot="1" x14ac:dyDescent="0.3">
      <c r="A766" s="148" t="s">
        <v>553</v>
      </c>
      <c r="B766" s="149" t="s">
        <v>554</v>
      </c>
      <c r="C766" s="155" t="s">
        <v>2764</v>
      </c>
      <c r="D766" s="149" t="s">
        <v>47</v>
      </c>
      <c r="E766" s="150">
        <v>428938232</v>
      </c>
      <c r="F766" s="150">
        <v>43719221373</v>
      </c>
      <c r="G766" s="150">
        <v>437192214</v>
      </c>
    </row>
    <row r="767" spans="1:7" ht="15.75" thickBot="1" x14ac:dyDescent="0.3">
      <c r="A767" s="148" t="s">
        <v>2481</v>
      </c>
      <c r="B767" s="149" t="s">
        <v>2482</v>
      </c>
      <c r="C767" s="155" t="s">
        <v>2688</v>
      </c>
      <c r="D767" s="149" t="s">
        <v>57</v>
      </c>
      <c r="E767" s="150">
        <v>19065000</v>
      </c>
      <c r="F767" s="150">
        <v>4094617349</v>
      </c>
      <c r="G767" s="150">
        <v>40946173</v>
      </c>
    </row>
    <row r="768" spans="1:7" ht="15.75" thickBot="1" x14ac:dyDescent="0.3">
      <c r="A768" s="148" t="s">
        <v>1976</v>
      </c>
      <c r="B768" s="149" t="s">
        <v>1977</v>
      </c>
      <c r="C768" s="155" t="s">
        <v>2799</v>
      </c>
      <c r="D768" s="149" t="s">
        <v>57</v>
      </c>
      <c r="E768" s="150">
        <v>10000000</v>
      </c>
      <c r="F768" s="150">
        <v>10011751044</v>
      </c>
      <c r="G768" s="150">
        <v>100117510</v>
      </c>
    </row>
    <row r="769" spans="1:7" ht="15.75" thickBot="1" x14ac:dyDescent="0.3">
      <c r="A769" s="148" t="s">
        <v>1757</v>
      </c>
      <c r="B769" s="149" t="s">
        <v>1758</v>
      </c>
      <c r="C769" s="155" t="s">
        <v>1758</v>
      </c>
      <c r="D769" s="149" t="s">
        <v>64</v>
      </c>
      <c r="E769" s="150">
        <v>26785155</v>
      </c>
      <c r="F769" s="150">
        <v>2849977136</v>
      </c>
      <c r="G769" s="150">
        <v>28499771</v>
      </c>
    </row>
    <row r="770" spans="1:7" ht="15.75" thickBot="1" x14ac:dyDescent="0.3">
      <c r="A770" s="148" t="s">
        <v>1771</v>
      </c>
      <c r="B770" s="149" t="s">
        <v>1772</v>
      </c>
      <c r="C770" s="155" t="s">
        <v>1772</v>
      </c>
      <c r="D770" s="149" t="s">
        <v>54</v>
      </c>
      <c r="E770" s="150">
        <v>3500000</v>
      </c>
      <c r="F770" s="150">
        <v>3642648341</v>
      </c>
      <c r="G770" s="150">
        <v>36426483</v>
      </c>
    </row>
    <row r="771" spans="1:7" ht="15.75" thickBot="1" x14ac:dyDescent="0.3">
      <c r="A771" s="148" t="s">
        <v>551</v>
      </c>
      <c r="B771" s="149" t="s">
        <v>552</v>
      </c>
      <c r="C771" s="155" t="s">
        <v>2673</v>
      </c>
      <c r="D771" s="149" t="s">
        <v>347</v>
      </c>
      <c r="E771" s="150">
        <v>100000000</v>
      </c>
      <c r="F771" s="150">
        <v>38528864916</v>
      </c>
      <c r="G771" s="150">
        <v>385288649</v>
      </c>
    </row>
    <row r="772" spans="1:7" ht="15.75" thickBot="1" x14ac:dyDescent="0.3">
      <c r="A772" s="148" t="s">
        <v>948</v>
      </c>
      <c r="B772" s="149" t="s">
        <v>949</v>
      </c>
      <c r="C772" s="155" t="s">
        <v>2952</v>
      </c>
      <c r="D772" s="149" t="s">
        <v>77</v>
      </c>
      <c r="E772" s="150">
        <v>317875753</v>
      </c>
      <c r="F772" s="150">
        <v>33416913797</v>
      </c>
      <c r="G772" s="150">
        <v>334169138</v>
      </c>
    </row>
    <row r="773" spans="1:7" ht="15.75" thickBot="1" x14ac:dyDescent="0.3">
      <c r="A773" s="148" t="s">
        <v>1962</v>
      </c>
      <c r="B773" s="149" t="s">
        <v>1963</v>
      </c>
      <c r="C773" s="155" t="s">
        <v>1963</v>
      </c>
      <c r="D773" s="149" t="s">
        <v>77</v>
      </c>
      <c r="E773" s="150">
        <v>56000000</v>
      </c>
      <c r="F773" s="150">
        <v>11210764830</v>
      </c>
      <c r="G773" s="150">
        <v>112107648</v>
      </c>
    </row>
    <row r="774" spans="1:7" ht="15.75" thickBot="1" x14ac:dyDescent="0.3">
      <c r="A774" s="148" t="s">
        <v>1616</v>
      </c>
      <c r="B774" s="149" t="s">
        <v>1617</v>
      </c>
      <c r="C774" s="155" t="s">
        <v>2699</v>
      </c>
      <c r="D774" s="149" t="s">
        <v>54</v>
      </c>
      <c r="E774" s="150">
        <v>175000000</v>
      </c>
      <c r="F774" s="150">
        <v>34820022971</v>
      </c>
      <c r="G774" s="150">
        <v>348200230</v>
      </c>
    </row>
    <row r="775" spans="1:7" ht="15.75" thickBot="1" x14ac:dyDescent="0.3">
      <c r="A775" s="148" t="s">
        <v>1280</v>
      </c>
      <c r="B775" s="149" t="s">
        <v>1281</v>
      </c>
      <c r="C775" s="155" t="s">
        <v>2849</v>
      </c>
      <c r="D775" s="149" t="s">
        <v>77</v>
      </c>
      <c r="E775" s="150">
        <v>6302780</v>
      </c>
      <c r="F775" s="150">
        <v>647512867</v>
      </c>
      <c r="G775" s="150">
        <v>6475129</v>
      </c>
    </row>
    <row r="776" spans="1:7" ht="15.75" thickBot="1" x14ac:dyDescent="0.3">
      <c r="A776" s="151" t="s">
        <v>2224</v>
      </c>
      <c r="B776" s="152" t="s">
        <v>2225</v>
      </c>
      <c r="C776" s="155" t="s">
        <v>2666</v>
      </c>
      <c r="D776" s="152" t="s">
        <v>42</v>
      </c>
      <c r="E776" s="153">
        <v>55779920</v>
      </c>
      <c r="F776" s="153">
        <v>4152863965</v>
      </c>
      <c r="G776" s="153">
        <v>41528640</v>
      </c>
    </row>
    <row r="777" spans="1:7" ht="15.75" thickBot="1" x14ac:dyDescent="0.3">
      <c r="A777" s="148" t="s">
        <v>816</v>
      </c>
      <c r="B777" s="149" t="s">
        <v>817</v>
      </c>
      <c r="C777" s="155" t="s">
        <v>2691</v>
      </c>
      <c r="D777" s="149" t="s">
        <v>87</v>
      </c>
      <c r="E777" s="150">
        <v>3297166</v>
      </c>
      <c r="F777" s="150">
        <v>335805351</v>
      </c>
      <c r="G777" s="150">
        <v>3358054</v>
      </c>
    </row>
    <row r="778" spans="1:7" ht="15.75" thickBot="1" x14ac:dyDescent="0.3">
      <c r="A778" s="148" t="s">
        <v>409</v>
      </c>
      <c r="B778" s="149" t="s">
        <v>410</v>
      </c>
      <c r="C778" s="155" t="s">
        <v>2712</v>
      </c>
      <c r="D778" s="149" t="s">
        <v>77</v>
      </c>
      <c r="E778" s="150">
        <v>1754000000</v>
      </c>
      <c r="F778" s="150">
        <v>231422465416</v>
      </c>
      <c r="G778" s="150">
        <v>2314224654</v>
      </c>
    </row>
    <row r="779" spans="1:7" ht="15.75" thickBot="1" x14ac:dyDescent="0.3">
      <c r="A779" s="148" t="s">
        <v>411</v>
      </c>
      <c r="B779" s="149" t="s">
        <v>412</v>
      </c>
      <c r="C779" s="155" t="s">
        <v>2900</v>
      </c>
      <c r="D779" s="149" t="s">
        <v>77</v>
      </c>
      <c r="E779" s="150">
        <v>100000000</v>
      </c>
      <c r="F779" s="150">
        <v>20013815368</v>
      </c>
      <c r="G779" s="150">
        <v>200138154</v>
      </c>
    </row>
    <row r="780" spans="1:7" ht="15.75" thickBot="1" x14ac:dyDescent="0.3">
      <c r="A780" s="148" t="s">
        <v>814</v>
      </c>
      <c r="B780" s="149" t="s">
        <v>815</v>
      </c>
      <c r="C780" s="155" t="s">
        <v>2671</v>
      </c>
      <c r="D780" s="149" t="s">
        <v>54</v>
      </c>
      <c r="E780" s="150">
        <v>136204240</v>
      </c>
      <c r="F780" s="150">
        <v>13637474298</v>
      </c>
      <c r="G780" s="150">
        <v>136374743</v>
      </c>
    </row>
    <row r="781" spans="1:7" ht="15.75" thickBot="1" x14ac:dyDescent="0.3">
      <c r="A781" s="151" t="s">
        <v>2406</v>
      </c>
      <c r="B781" s="152" t="s">
        <v>2407</v>
      </c>
      <c r="C781" s="155" t="s">
        <v>2666</v>
      </c>
      <c r="D781" s="152" t="s">
        <v>42</v>
      </c>
      <c r="E781" s="153">
        <v>44256068</v>
      </c>
      <c r="F781" s="153">
        <v>3837524023</v>
      </c>
      <c r="G781" s="153">
        <v>38375240</v>
      </c>
    </row>
    <row r="782" spans="1:7" ht="15.75" thickBot="1" x14ac:dyDescent="0.3">
      <c r="A782" s="151" t="s">
        <v>415</v>
      </c>
      <c r="B782" s="152" t="s">
        <v>416</v>
      </c>
      <c r="C782" s="155" t="s">
        <v>2781</v>
      </c>
      <c r="D782" s="152" t="s">
        <v>77</v>
      </c>
      <c r="E782" s="153">
        <v>71100000</v>
      </c>
      <c r="F782" s="153">
        <v>6644498012</v>
      </c>
      <c r="G782" s="153">
        <v>66444980</v>
      </c>
    </row>
    <row r="783" spans="1:7" ht="15.75" thickBot="1" x14ac:dyDescent="0.3">
      <c r="A783" s="151" t="s">
        <v>547</v>
      </c>
      <c r="B783" s="152" t="s">
        <v>548</v>
      </c>
      <c r="C783" s="155" t="s">
        <v>2781</v>
      </c>
      <c r="D783" s="152" t="s">
        <v>77</v>
      </c>
      <c r="E783" s="153">
        <v>21067477</v>
      </c>
      <c r="F783" s="153">
        <v>1740209395</v>
      </c>
      <c r="G783" s="153">
        <v>17402094</v>
      </c>
    </row>
    <row r="784" spans="1:7" ht="15.75" thickBot="1" x14ac:dyDescent="0.3">
      <c r="A784" s="148" t="s">
        <v>2152</v>
      </c>
      <c r="B784" s="149" t="s">
        <v>2153</v>
      </c>
      <c r="C784" s="155" t="s">
        <v>2820</v>
      </c>
      <c r="D784" s="149" t="s">
        <v>347</v>
      </c>
      <c r="E784" s="150">
        <v>119264000</v>
      </c>
      <c r="F784" s="150">
        <v>14016266053</v>
      </c>
      <c r="G784" s="150">
        <v>140162661</v>
      </c>
    </row>
    <row r="785" spans="1:7" ht="15.75" thickBot="1" x14ac:dyDescent="0.3">
      <c r="A785" s="148" t="s">
        <v>1398</v>
      </c>
      <c r="B785" s="149" t="s">
        <v>1399</v>
      </c>
      <c r="C785" s="155" t="s">
        <v>2839</v>
      </c>
      <c r="D785" s="149" t="s">
        <v>77</v>
      </c>
      <c r="E785" s="150">
        <v>2500000</v>
      </c>
      <c r="F785" s="150">
        <v>852033660</v>
      </c>
      <c r="G785" s="150">
        <v>8520337</v>
      </c>
    </row>
    <row r="786" spans="1:7" ht="15.75" thickBot="1" x14ac:dyDescent="0.3">
      <c r="A786" s="148" t="s">
        <v>413</v>
      </c>
      <c r="B786" s="149" t="s">
        <v>414</v>
      </c>
      <c r="C786" s="155" t="s">
        <v>2815</v>
      </c>
      <c r="D786" s="149" t="s">
        <v>42</v>
      </c>
      <c r="E786" s="150">
        <v>8753169</v>
      </c>
      <c r="F786" s="150">
        <v>897495276</v>
      </c>
      <c r="G786" s="150">
        <v>8974953</v>
      </c>
    </row>
    <row r="787" spans="1:7" ht="15.75" thickBot="1" x14ac:dyDescent="0.3">
      <c r="A787" s="148" t="s">
        <v>549</v>
      </c>
      <c r="B787" s="149" t="s">
        <v>550</v>
      </c>
      <c r="C787" s="155" t="s">
        <v>2678</v>
      </c>
      <c r="D787" s="149" t="s">
        <v>54</v>
      </c>
      <c r="E787" s="150">
        <v>116623000</v>
      </c>
      <c r="F787" s="150">
        <v>11672980529</v>
      </c>
      <c r="G787" s="150">
        <v>116729805</v>
      </c>
    </row>
    <row r="788" spans="1:7" ht="15.75" thickBot="1" x14ac:dyDescent="0.3">
      <c r="A788" s="148" t="s">
        <v>1441</v>
      </c>
      <c r="B788" s="149" t="s">
        <v>1442</v>
      </c>
      <c r="C788" s="155" t="s">
        <v>2671</v>
      </c>
      <c r="D788" s="149" t="s">
        <v>54</v>
      </c>
      <c r="E788" s="150">
        <v>113687906</v>
      </c>
      <c r="F788" s="150">
        <v>18467495236</v>
      </c>
      <c r="G788" s="150">
        <v>184674952</v>
      </c>
    </row>
    <row r="789" spans="1:7" ht="15.75" thickBot="1" x14ac:dyDescent="0.3">
      <c r="A789" s="148" t="s">
        <v>1919</v>
      </c>
      <c r="B789" s="149" t="s">
        <v>1920</v>
      </c>
      <c r="C789" s="155" t="s">
        <v>2846</v>
      </c>
      <c r="D789" s="149" t="s">
        <v>57</v>
      </c>
      <c r="E789" s="150">
        <v>367213</v>
      </c>
      <c r="F789" s="150">
        <v>3073912899</v>
      </c>
      <c r="G789" s="150">
        <v>30739129</v>
      </c>
    </row>
    <row r="790" spans="1:7" ht="15.75" thickBot="1" x14ac:dyDescent="0.3">
      <c r="A790" s="148" t="s">
        <v>417</v>
      </c>
      <c r="B790" s="149" t="s">
        <v>418</v>
      </c>
      <c r="C790" s="155" t="s">
        <v>2888</v>
      </c>
      <c r="D790" s="149" t="s">
        <v>57</v>
      </c>
      <c r="E790" s="150">
        <v>150000000</v>
      </c>
      <c r="F790" s="150">
        <v>27495178941</v>
      </c>
      <c r="G790" s="150">
        <v>274951789</v>
      </c>
    </row>
    <row r="791" spans="1:7" ht="15.75" thickBot="1" x14ac:dyDescent="0.3">
      <c r="A791" s="148" t="s">
        <v>1719</v>
      </c>
      <c r="B791" s="149" t="s">
        <v>1720</v>
      </c>
      <c r="C791" s="155" t="s">
        <v>1720</v>
      </c>
      <c r="D791" s="149" t="s">
        <v>54</v>
      </c>
      <c r="E791" s="150">
        <v>486957760</v>
      </c>
      <c r="F791" s="150">
        <v>49884238879</v>
      </c>
      <c r="G791" s="150">
        <v>498842389</v>
      </c>
    </row>
    <row r="792" spans="1:7" ht="15.75" thickBot="1" x14ac:dyDescent="0.3">
      <c r="A792" s="148" t="s">
        <v>545</v>
      </c>
      <c r="B792" s="149" t="s">
        <v>546</v>
      </c>
      <c r="C792" s="155" t="s">
        <v>2783</v>
      </c>
      <c r="D792" s="149" t="s">
        <v>42</v>
      </c>
      <c r="E792" s="150">
        <v>15800000</v>
      </c>
      <c r="F792" s="150">
        <v>1607919809</v>
      </c>
      <c r="G792" s="150">
        <v>16079198</v>
      </c>
    </row>
    <row r="793" spans="1:7" ht="15.75" thickBot="1" x14ac:dyDescent="0.3">
      <c r="A793" s="148" t="s">
        <v>1858</v>
      </c>
      <c r="B793" s="149" t="s">
        <v>1859</v>
      </c>
      <c r="C793" s="155" t="s">
        <v>2993</v>
      </c>
      <c r="D793" s="149" t="s">
        <v>57</v>
      </c>
      <c r="E793" s="150">
        <v>100862811</v>
      </c>
      <c r="F793" s="150">
        <v>11469393763</v>
      </c>
      <c r="G793" s="150">
        <v>114693938</v>
      </c>
    </row>
    <row r="794" spans="1:7" ht="15.75" thickBot="1" x14ac:dyDescent="0.3">
      <c r="A794" s="151" t="s">
        <v>1054</v>
      </c>
      <c r="B794" s="152" t="s">
        <v>1055</v>
      </c>
      <c r="C794" s="155" t="s">
        <v>2982</v>
      </c>
      <c r="D794" s="152" t="s">
        <v>42</v>
      </c>
      <c r="E794" s="153">
        <v>137361257</v>
      </c>
      <c r="F794" s="153">
        <v>13626154676</v>
      </c>
      <c r="G794" s="153">
        <v>136261547</v>
      </c>
    </row>
    <row r="795" spans="1:7" ht="15.75" thickBot="1" x14ac:dyDescent="0.3">
      <c r="A795" s="148" t="s">
        <v>2331</v>
      </c>
      <c r="B795" s="149" t="s">
        <v>2332</v>
      </c>
      <c r="C795" s="155" t="s">
        <v>2992</v>
      </c>
      <c r="D795" s="149" t="s">
        <v>347</v>
      </c>
      <c r="E795" s="150">
        <v>8212453</v>
      </c>
      <c r="F795" s="150">
        <v>1971231962</v>
      </c>
      <c r="G795" s="150">
        <v>19712320</v>
      </c>
    </row>
    <row r="796" spans="1:7" ht="15.75" thickBot="1" x14ac:dyDescent="0.3">
      <c r="A796" s="148" t="s">
        <v>543</v>
      </c>
      <c r="B796" s="149" t="s">
        <v>544</v>
      </c>
      <c r="C796" s="155" t="s">
        <v>2853</v>
      </c>
      <c r="D796" s="149" t="s">
        <v>42</v>
      </c>
      <c r="E796" s="150">
        <v>87034480</v>
      </c>
      <c r="F796" s="150">
        <v>9060858820</v>
      </c>
      <c r="G796" s="150">
        <v>90608588</v>
      </c>
    </row>
    <row r="797" spans="1:7" ht="15.75" thickBot="1" x14ac:dyDescent="0.3">
      <c r="A797" s="148" t="s">
        <v>419</v>
      </c>
      <c r="B797" s="149" t="s">
        <v>420</v>
      </c>
      <c r="C797" s="155" t="s">
        <v>2917</v>
      </c>
      <c r="D797" s="149" t="s">
        <v>42</v>
      </c>
      <c r="E797" s="150">
        <v>38039705</v>
      </c>
      <c r="F797" s="150">
        <v>3885453832</v>
      </c>
      <c r="G797" s="150">
        <v>38854538</v>
      </c>
    </row>
    <row r="798" spans="1:7" ht="15.75" thickBot="1" x14ac:dyDescent="0.3">
      <c r="A798" s="148" t="s">
        <v>1749</v>
      </c>
      <c r="B798" s="149" t="s">
        <v>1750</v>
      </c>
      <c r="C798" s="155" t="s">
        <v>1750</v>
      </c>
      <c r="D798" s="149" t="s">
        <v>64</v>
      </c>
      <c r="E798" s="150">
        <v>5000000</v>
      </c>
      <c r="F798" s="150">
        <v>5041922107</v>
      </c>
      <c r="G798" s="150">
        <v>50419221</v>
      </c>
    </row>
    <row r="799" spans="1:7" ht="15.75" thickBot="1" x14ac:dyDescent="0.3">
      <c r="A799" s="148" t="s">
        <v>2142</v>
      </c>
      <c r="B799" s="149" t="s">
        <v>2143</v>
      </c>
      <c r="C799" s="155" t="s">
        <v>2692</v>
      </c>
      <c r="D799" s="149" t="s">
        <v>47</v>
      </c>
      <c r="E799" s="150">
        <v>750000</v>
      </c>
      <c r="F799" s="150">
        <v>1945567542</v>
      </c>
      <c r="G799" s="150">
        <v>19455675</v>
      </c>
    </row>
    <row r="800" spans="1:7" ht="15.75" thickBot="1" x14ac:dyDescent="0.3">
      <c r="A800" s="151" t="s">
        <v>421</v>
      </c>
      <c r="B800" s="152" t="s">
        <v>422</v>
      </c>
      <c r="C800" s="155" t="s">
        <v>2781</v>
      </c>
      <c r="D800" s="152" t="s">
        <v>77</v>
      </c>
      <c r="E800" s="153">
        <v>7500000</v>
      </c>
      <c r="F800" s="153">
        <v>689606949</v>
      </c>
      <c r="G800" s="153">
        <v>6896069</v>
      </c>
    </row>
    <row r="801" spans="1:7" ht="15.75" thickBot="1" x14ac:dyDescent="0.3">
      <c r="A801" s="148" t="s">
        <v>1769</v>
      </c>
      <c r="B801" s="149" t="s">
        <v>1770</v>
      </c>
      <c r="C801" s="155" t="s">
        <v>1770</v>
      </c>
      <c r="D801" s="149" t="s">
        <v>77</v>
      </c>
      <c r="E801" s="150">
        <v>9000000</v>
      </c>
      <c r="F801" s="150">
        <v>957868691</v>
      </c>
      <c r="G801" s="150">
        <v>9578687</v>
      </c>
    </row>
    <row r="802" spans="1:7" ht="15.75" thickBot="1" x14ac:dyDescent="0.3">
      <c r="A802" s="40" t="s">
        <v>1488</v>
      </c>
      <c r="B802" s="157" t="s">
        <v>1489</v>
      </c>
      <c r="C802" s="155" t="s">
        <v>2684</v>
      </c>
      <c r="D802" s="157" t="s">
        <v>47</v>
      </c>
      <c r="E802" s="9">
        <v>60000000</v>
      </c>
      <c r="F802" s="9">
        <v>26455095415</v>
      </c>
      <c r="G802" s="9">
        <v>264550954</v>
      </c>
    </row>
    <row r="803" spans="1:7" ht="15.75" thickBot="1" x14ac:dyDescent="0.3">
      <c r="A803" s="148" t="s">
        <v>779</v>
      </c>
      <c r="B803" s="149" t="s">
        <v>780</v>
      </c>
      <c r="C803" s="155" t="s">
        <v>2801</v>
      </c>
      <c r="D803" s="149" t="s">
        <v>64</v>
      </c>
      <c r="E803" s="150">
        <v>3270818</v>
      </c>
      <c r="F803" s="150">
        <v>338960839</v>
      </c>
      <c r="G803" s="150">
        <v>3389608</v>
      </c>
    </row>
    <row r="804" spans="1:7" ht="15.75" thickBot="1" x14ac:dyDescent="0.3">
      <c r="A804" s="148" t="s">
        <v>1416</v>
      </c>
      <c r="B804" s="149" t="s">
        <v>1417</v>
      </c>
      <c r="C804" s="155" t="s">
        <v>2665</v>
      </c>
      <c r="D804" s="149" t="s">
        <v>42</v>
      </c>
      <c r="E804" s="150">
        <v>10500000</v>
      </c>
      <c r="F804" s="150">
        <v>6073574825</v>
      </c>
      <c r="G804" s="150">
        <v>60735748</v>
      </c>
    </row>
    <row r="805" spans="1:7" ht="15.75" thickBot="1" x14ac:dyDescent="0.3">
      <c r="A805" s="148" t="s">
        <v>423</v>
      </c>
      <c r="B805" s="149" t="s">
        <v>424</v>
      </c>
      <c r="C805" s="155" t="s">
        <v>2712</v>
      </c>
      <c r="D805" s="149" t="s">
        <v>77</v>
      </c>
      <c r="E805" s="150">
        <v>139000000</v>
      </c>
      <c r="F805" s="150">
        <v>17842753165</v>
      </c>
      <c r="G805" s="150">
        <v>178427532</v>
      </c>
    </row>
    <row r="806" spans="1:7" ht="15.75" thickBot="1" x14ac:dyDescent="0.3">
      <c r="A806" s="148" t="s">
        <v>956</v>
      </c>
      <c r="B806" s="149" t="s">
        <v>957</v>
      </c>
      <c r="C806" s="155" t="s">
        <v>957</v>
      </c>
      <c r="D806" s="149" t="s">
        <v>64</v>
      </c>
      <c r="E806" s="150">
        <v>109827928</v>
      </c>
      <c r="F806" s="150">
        <v>11388806166</v>
      </c>
      <c r="G806" s="150">
        <v>113888062</v>
      </c>
    </row>
    <row r="807" spans="1:7" ht="15.75" thickBot="1" x14ac:dyDescent="0.3">
      <c r="A807" s="148" t="s">
        <v>1890</v>
      </c>
      <c r="B807" s="149" t="s">
        <v>1891</v>
      </c>
      <c r="C807" s="155" t="s">
        <v>2967</v>
      </c>
      <c r="D807" s="149" t="s">
        <v>77</v>
      </c>
      <c r="E807" s="150">
        <v>11087476</v>
      </c>
      <c r="F807" s="150">
        <v>1170387883</v>
      </c>
      <c r="G807" s="150">
        <v>11703879</v>
      </c>
    </row>
    <row r="808" spans="1:7" ht="15.75" thickBot="1" x14ac:dyDescent="0.3">
      <c r="A808" s="148" t="s">
        <v>2277</v>
      </c>
      <c r="B808" s="149" t="s">
        <v>2278</v>
      </c>
      <c r="C808" s="155" t="s">
        <v>2699</v>
      </c>
      <c r="D808" s="149" t="s">
        <v>54</v>
      </c>
      <c r="E808" s="150">
        <v>49000000</v>
      </c>
      <c r="F808" s="150">
        <v>34923746078</v>
      </c>
      <c r="G808" s="150">
        <v>349237461</v>
      </c>
    </row>
    <row r="809" spans="1:7" ht="15.75" thickBot="1" x14ac:dyDescent="0.3">
      <c r="A809" s="148" t="s">
        <v>1990</v>
      </c>
      <c r="B809" s="149" t="s">
        <v>1991</v>
      </c>
      <c r="C809" s="155" t="s">
        <v>2653</v>
      </c>
      <c r="D809" s="149" t="s">
        <v>57</v>
      </c>
      <c r="E809" s="150">
        <v>24800000</v>
      </c>
      <c r="F809" s="150">
        <v>3506050010</v>
      </c>
      <c r="G809" s="150">
        <v>35060500</v>
      </c>
    </row>
    <row r="810" spans="1:7" ht="15.75" thickBot="1" x14ac:dyDescent="0.3">
      <c r="A810" s="151" t="s">
        <v>958</v>
      </c>
      <c r="B810" s="152" t="s">
        <v>959</v>
      </c>
      <c r="C810" s="155" t="s">
        <v>3011</v>
      </c>
      <c r="D810" s="152" t="s">
        <v>77</v>
      </c>
      <c r="E810" s="153">
        <v>270949055</v>
      </c>
      <c r="F810" s="153">
        <v>27006954606</v>
      </c>
      <c r="G810" s="153">
        <v>270069546</v>
      </c>
    </row>
    <row r="811" spans="1:7" ht="15.75" thickBot="1" x14ac:dyDescent="0.3">
      <c r="A811" s="148" t="s">
        <v>1453</v>
      </c>
      <c r="B811" s="149" t="s">
        <v>1454</v>
      </c>
      <c r="C811" s="155" t="s">
        <v>2765</v>
      </c>
      <c r="D811" s="149" t="s">
        <v>347</v>
      </c>
      <c r="E811" s="150">
        <v>3719228</v>
      </c>
      <c r="F811" s="150">
        <v>3817827579</v>
      </c>
      <c r="G811" s="150">
        <v>38178276</v>
      </c>
    </row>
    <row r="812" spans="1:7" ht="15.75" thickBot="1" x14ac:dyDescent="0.3">
      <c r="A812" s="148" t="s">
        <v>2210</v>
      </c>
      <c r="B812" s="149" t="s">
        <v>2211</v>
      </c>
      <c r="C812" s="155" t="s">
        <v>2972</v>
      </c>
      <c r="D812" s="149" t="s">
        <v>347</v>
      </c>
      <c r="E812" s="150">
        <v>13935828</v>
      </c>
      <c r="F812" s="150">
        <v>4662647071</v>
      </c>
      <c r="G812" s="150">
        <v>46626471</v>
      </c>
    </row>
    <row r="813" spans="1:7" ht="15.75" thickBot="1" x14ac:dyDescent="0.3">
      <c r="A813" s="148" t="s">
        <v>539</v>
      </c>
      <c r="B813" s="149" t="s">
        <v>540</v>
      </c>
      <c r="C813" s="155" t="s">
        <v>2764</v>
      </c>
      <c r="D813" s="149" t="s">
        <v>47</v>
      </c>
      <c r="E813" s="150">
        <v>230923859</v>
      </c>
      <c r="F813" s="150">
        <v>24020923282</v>
      </c>
      <c r="G813" s="150">
        <v>240209233</v>
      </c>
    </row>
    <row r="814" spans="1:7" ht="15.75" thickBot="1" x14ac:dyDescent="0.3">
      <c r="A814" s="148" t="s">
        <v>541</v>
      </c>
      <c r="B814" s="149" t="s">
        <v>542</v>
      </c>
      <c r="C814" s="155" t="s">
        <v>2937</v>
      </c>
      <c r="D814" s="149" t="s">
        <v>57</v>
      </c>
      <c r="E814" s="150">
        <v>4238517</v>
      </c>
      <c r="F814" s="150">
        <v>429557226</v>
      </c>
      <c r="G814" s="150">
        <v>4295572</v>
      </c>
    </row>
    <row r="815" spans="1:7" ht="15.75" thickBot="1" x14ac:dyDescent="0.3">
      <c r="A815" s="148" t="s">
        <v>1289</v>
      </c>
      <c r="B815" s="149" t="s">
        <v>1290</v>
      </c>
      <c r="C815" s="155" t="s">
        <v>2874</v>
      </c>
      <c r="D815" s="149" t="s">
        <v>47</v>
      </c>
      <c r="E815" s="150">
        <v>104500000</v>
      </c>
      <c r="F815" s="150">
        <v>10528615815</v>
      </c>
      <c r="G815" s="150">
        <v>105286158</v>
      </c>
    </row>
    <row r="816" spans="1:7" ht="15.75" thickBot="1" x14ac:dyDescent="0.3">
      <c r="A816" s="148" t="s">
        <v>1536</v>
      </c>
      <c r="B816" s="149" t="s">
        <v>1537</v>
      </c>
      <c r="C816" s="155" t="s">
        <v>2812</v>
      </c>
      <c r="D816" s="149" t="s">
        <v>57</v>
      </c>
      <c r="E816" s="150">
        <v>30000000</v>
      </c>
      <c r="F816" s="150">
        <v>4695262173</v>
      </c>
      <c r="G816" s="150">
        <v>46952622</v>
      </c>
    </row>
    <row r="817" spans="1:7" ht="15.75" thickBot="1" x14ac:dyDescent="0.3">
      <c r="A817" s="148" t="s">
        <v>425</v>
      </c>
      <c r="B817" s="149" t="s">
        <v>426</v>
      </c>
      <c r="C817" s="155" t="s">
        <v>2781</v>
      </c>
      <c r="D817" s="149" t="s">
        <v>77</v>
      </c>
      <c r="E817" s="150">
        <v>4300000</v>
      </c>
      <c r="F817" s="150">
        <v>432044022</v>
      </c>
      <c r="G817" s="150">
        <v>4320440</v>
      </c>
    </row>
    <row r="818" spans="1:7" ht="15.75" thickBot="1" x14ac:dyDescent="0.3">
      <c r="A818" s="148" t="s">
        <v>2275</v>
      </c>
      <c r="B818" s="149" t="s">
        <v>2276</v>
      </c>
      <c r="C818" s="155" t="s">
        <v>2699</v>
      </c>
      <c r="D818" s="149" t="s">
        <v>54</v>
      </c>
      <c r="E818" s="150">
        <v>500000</v>
      </c>
      <c r="F818" s="150">
        <v>224900150</v>
      </c>
      <c r="G818" s="150">
        <v>2249002</v>
      </c>
    </row>
    <row r="819" spans="1:7" ht="15.75" thickBot="1" x14ac:dyDescent="0.3">
      <c r="A819" s="148" t="s">
        <v>2144</v>
      </c>
      <c r="B819" s="149" t="s">
        <v>2145</v>
      </c>
      <c r="C819" s="155" t="s">
        <v>2145</v>
      </c>
      <c r="D819" s="149" t="s">
        <v>54</v>
      </c>
      <c r="E819" s="150">
        <v>10000000</v>
      </c>
      <c r="F819" s="150">
        <v>6021290515</v>
      </c>
      <c r="G819" s="150">
        <v>60212905</v>
      </c>
    </row>
    <row r="820" spans="1:7" ht="15.75" thickBot="1" x14ac:dyDescent="0.3">
      <c r="A820" s="148" t="s">
        <v>1526</v>
      </c>
      <c r="B820" s="149" t="s">
        <v>1527</v>
      </c>
      <c r="C820" s="155" t="s">
        <v>2720</v>
      </c>
      <c r="D820" s="149" t="s">
        <v>77</v>
      </c>
      <c r="E820" s="150">
        <v>6600400</v>
      </c>
      <c r="F820" s="150">
        <v>2836657897</v>
      </c>
      <c r="G820" s="150">
        <v>28366579</v>
      </c>
    </row>
    <row r="821" spans="1:7" ht="15.75" thickBot="1" x14ac:dyDescent="0.3">
      <c r="A821" s="148" t="s">
        <v>783</v>
      </c>
      <c r="B821" s="149" t="s">
        <v>784</v>
      </c>
      <c r="C821" s="155" t="s">
        <v>2692</v>
      </c>
      <c r="D821" s="149" t="s">
        <v>47</v>
      </c>
      <c r="E821" s="150">
        <v>57000000</v>
      </c>
      <c r="F821" s="150">
        <v>12221083191</v>
      </c>
      <c r="G821" s="150">
        <v>122210832</v>
      </c>
    </row>
    <row r="822" spans="1:7" ht="15.75" thickBot="1" x14ac:dyDescent="0.3">
      <c r="A822" s="148" t="s">
        <v>427</v>
      </c>
      <c r="B822" s="149" t="s">
        <v>428</v>
      </c>
      <c r="C822" s="155" t="s">
        <v>2729</v>
      </c>
      <c r="D822" s="149" t="s">
        <v>51</v>
      </c>
      <c r="E822" s="150">
        <v>1501656</v>
      </c>
      <c r="F822" s="150">
        <v>167725936</v>
      </c>
      <c r="G822" s="150">
        <v>1677259</v>
      </c>
    </row>
    <row r="823" spans="1:7" ht="15.75" thickBot="1" x14ac:dyDescent="0.3">
      <c r="A823" s="148" t="s">
        <v>781</v>
      </c>
      <c r="B823" s="149" t="s">
        <v>782</v>
      </c>
      <c r="C823" s="155" t="s">
        <v>2785</v>
      </c>
      <c r="D823" s="149" t="s">
        <v>77</v>
      </c>
      <c r="E823" s="150">
        <v>23600000</v>
      </c>
      <c r="F823" s="150">
        <v>2404897488</v>
      </c>
      <c r="G823" s="150">
        <v>24048975</v>
      </c>
    </row>
    <row r="824" spans="1:7" ht="15.75" thickBot="1" x14ac:dyDescent="0.3">
      <c r="A824" s="148" t="s">
        <v>1911</v>
      </c>
      <c r="B824" s="149" t="s">
        <v>1912</v>
      </c>
      <c r="C824" s="155" t="s">
        <v>1912</v>
      </c>
      <c r="D824" s="149" t="s">
        <v>42</v>
      </c>
      <c r="E824" s="150">
        <v>746667</v>
      </c>
      <c r="F824" s="150">
        <v>1902276969</v>
      </c>
      <c r="G824" s="150">
        <v>19022770</v>
      </c>
    </row>
    <row r="825" spans="1:7" ht="15.75" thickBot="1" x14ac:dyDescent="0.3">
      <c r="A825" s="148" t="s">
        <v>1678</v>
      </c>
      <c r="B825" s="149" t="s">
        <v>1679</v>
      </c>
      <c r="C825" s="155" t="s">
        <v>2663</v>
      </c>
      <c r="D825" s="149" t="s">
        <v>77</v>
      </c>
      <c r="E825" s="150">
        <v>89573440</v>
      </c>
      <c r="F825" s="150">
        <v>8957343909</v>
      </c>
      <c r="G825" s="150">
        <v>89573439</v>
      </c>
    </row>
    <row r="826" spans="1:7" ht="15.75" thickBot="1" x14ac:dyDescent="0.3">
      <c r="A826" s="148" t="s">
        <v>533</v>
      </c>
      <c r="B826" s="149" t="s">
        <v>534</v>
      </c>
      <c r="C826" s="155" t="s">
        <v>534</v>
      </c>
      <c r="D826" s="149" t="s">
        <v>77</v>
      </c>
      <c r="E826" s="150">
        <v>102136</v>
      </c>
      <c r="F826" s="150">
        <v>10627634</v>
      </c>
      <c r="G826" s="150">
        <v>106276</v>
      </c>
    </row>
    <row r="827" spans="1:7" ht="15.75" thickBot="1" x14ac:dyDescent="0.3">
      <c r="A827" s="40" t="s">
        <v>2057</v>
      </c>
      <c r="B827" s="157" t="s">
        <v>2058</v>
      </c>
      <c r="C827" s="155" t="s">
        <v>2699</v>
      </c>
      <c r="D827" s="157" t="s">
        <v>54</v>
      </c>
      <c r="E827" s="9">
        <v>2500000</v>
      </c>
      <c r="F827" s="9">
        <v>692011710</v>
      </c>
      <c r="G827" s="9">
        <v>6920117</v>
      </c>
    </row>
    <row r="828" spans="1:7" ht="15.75" thickBot="1" x14ac:dyDescent="0.3">
      <c r="A828" s="148" t="s">
        <v>942</v>
      </c>
      <c r="B828" s="149" t="s">
        <v>943</v>
      </c>
      <c r="C828" s="155" t="s">
        <v>943</v>
      </c>
      <c r="D828" s="149" t="s">
        <v>51</v>
      </c>
      <c r="E828" s="150">
        <v>11229726</v>
      </c>
      <c r="F828" s="150">
        <v>1460784618</v>
      </c>
      <c r="G828" s="150">
        <v>14607846</v>
      </c>
    </row>
    <row r="829" spans="1:7" ht="15.75" thickBot="1" x14ac:dyDescent="0.3">
      <c r="A829" s="148" t="s">
        <v>1349</v>
      </c>
      <c r="B829" s="149" t="s">
        <v>1350</v>
      </c>
      <c r="C829" s="155" t="s">
        <v>2881</v>
      </c>
      <c r="D829" s="149" t="s">
        <v>54</v>
      </c>
      <c r="E829" s="150">
        <v>40700000</v>
      </c>
      <c r="F829" s="150">
        <v>4160766594</v>
      </c>
      <c r="G829" s="150">
        <v>41607666</v>
      </c>
    </row>
    <row r="830" spans="1:7" ht="15.75" thickBot="1" x14ac:dyDescent="0.3">
      <c r="A830" s="148" t="s">
        <v>535</v>
      </c>
      <c r="B830" s="149" t="s">
        <v>536</v>
      </c>
      <c r="C830" s="155" t="s">
        <v>3004</v>
      </c>
      <c r="D830" s="149" t="s">
        <v>42</v>
      </c>
      <c r="E830" s="150">
        <v>192868840</v>
      </c>
      <c r="F830" s="150">
        <v>22571513493</v>
      </c>
      <c r="G830" s="150">
        <v>225715135</v>
      </c>
    </row>
    <row r="831" spans="1:7" ht="15.75" thickBot="1" x14ac:dyDescent="0.3">
      <c r="A831" s="148" t="s">
        <v>537</v>
      </c>
      <c r="B831" s="149" t="s">
        <v>538</v>
      </c>
      <c r="C831" s="155" t="s">
        <v>2772</v>
      </c>
      <c r="D831" s="149" t="s">
        <v>77</v>
      </c>
      <c r="E831" s="150">
        <v>8600000</v>
      </c>
      <c r="F831" s="150">
        <v>6729702961</v>
      </c>
      <c r="G831" s="150">
        <v>67297030</v>
      </c>
    </row>
    <row r="832" spans="1:7" ht="15.75" thickBot="1" x14ac:dyDescent="0.3">
      <c r="A832" s="148" t="s">
        <v>1892</v>
      </c>
      <c r="B832" s="149" t="s">
        <v>1893</v>
      </c>
      <c r="C832" s="155" t="s">
        <v>2967</v>
      </c>
      <c r="D832" s="149" t="s">
        <v>77</v>
      </c>
      <c r="E832" s="150">
        <v>881027037</v>
      </c>
      <c r="F832" s="150">
        <v>101045954530</v>
      </c>
      <c r="G832" s="150">
        <v>1010459545</v>
      </c>
    </row>
    <row r="833" spans="1:7" ht="15.75" thickBot="1" x14ac:dyDescent="0.3">
      <c r="A833" s="148" t="s">
        <v>1414</v>
      </c>
      <c r="B833" s="149" t="s">
        <v>1415</v>
      </c>
      <c r="C833" s="155" t="s">
        <v>2665</v>
      </c>
      <c r="D833" s="149" t="s">
        <v>42</v>
      </c>
      <c r="E833" s="150">
        <v>63348138</v>
      </c>
      <c r="F833" s="150">
        <v>9956026422</v>
      </c>
      <c r="G833" s="150">
        <v>99560264</v>
      </c>
    </row>
    <row r="834" spans="1:7" ht="15.75" thickBot="1" x14ac:dyDescent="0.3">
      <c r="A834" s="148" t="s">
        <v>1556</v>
      </c>
      <c r="B834" s="149" t="s">
        <v>1557</v>
      </c>
      <c r="C834" s="155" t="s">
        <v>2829</v>
      </c>
      <c r="D834" s="149" t="s">
        <v>51</v>
      </c>
      <c r="E834" s="150">
        <v>89266543</v>
      </c>
      <c r="F834" s="150">
        <v>9190904851</v>
      </c>
      <c r="G834" s="150">
        <v>91909049</v>
      </c>
    </row>
    <row r="835" spans="1:7" ht="15.75" thickBot="1" x14ac:dyDescent="0.3">
      <c r="A835" s="151" t="s">
        <v>1264</v>
      </c>
      <c r="B835" s="152" t="s">
        <v>1265</v>
      </c>
      <c r="C835" s="155" t="s">
        <v>2660</v>
      </c>
      <c r="D835" s="152" t="s">
        <v>54</v>
      </c>
      <c r="E835" s="153">
        <v>117661000</v>
      </c>
      <c r="F835" s="153">
        <v>10206888858</v>
      </c>
      <c r="G835" s="153">
        <v>102068889</v>
      </c>
    </row>
    <row r="836" spans="1:7" ht="15.75" thickBot="1" x14ac:dyDescent="0.3">
      <c r="A836" s="148" t="s">
        <v>1137</v>
      </c>
      <c r="B836" s="149" t="s">
        <v>1138</v>
      </c>
      <c r="C836" s="155" t="s">
        <v>2659</v>
      </c>
      <c r="D836" s="149" t="s">
        <v>54</v>
      </c>
      <c r="E836" s="150">
        <v>277822312</v>
      </c>
      <c r="F836" s="150">
        <v>27945794768</v>
      </c>
      <c r="G836" s="150">
        <v>279457948</v>
      </c>
    </row>
    <row r="837" spans="1:7" ht="15.75" thickBot="1" x14ac:dyDescent="0.3">
      <c r="A837" s="148" t="s">
        <v>2287</v>
      </c>
      <c r="B837" s="149" t="s">
        <v>2288</v>
      </c>
      <c r="C837" s="155" t="s">
        <v>2699</v>
      </c>
      <c r="D837" s="149" t="s">
        <v>54</v>
      </c>
      <c r="E837" s="150">
        <v>500000</v>
      </c>
      <c r="F837" s="150">
        <v>136384490</v>
      </c>
      <c r="G837" s="150">
        <v>1363845</v>
      </c>
    </row>
    <row r="838" spans="1:7" ht="15.75" thickBot="1" x14ac:dyDescent="0.3">
      <c r="A838" s="148" t="s">
        <v>1262</v>
      </c>
      <c r="B838" s="149" t="s">
        <v>1263</v>
      </c>
      <c r="C838" s="155" t="s">
        <v>2829</v>
      </c>
      <c r="D838" s="149" t="s">
        <v>51</v>
      </c>
      <c r="E838" s="150">
        <v>153679785</v>
      </c>
      <c r="F838" s="150">
        <v>16701718015</v>
      </c>
      <c r="G838" s="150">
        <v>167017180</v>
      </c>
    </row>
    <row r="839" spans="1:7" ht="15.75" thickBot="1" x14ac:dyDescent="0.3">
      <c r="A839" s="148" t="s">
        <v>429</v>
      </c>
      <c r="B839" s="149" t="s">
        <v>430</v>
      </c>
      <c r="C839" s="155" t="s">
        <v>2953</v>
      </c>
      <c r="D839" s="149" t="s">
        <v>54</v>
      </c>
      <c r="E839" s="150">
        <v>49698095</v>
      </c>
      <c r="F839" s="150">
        <v>5578379864</v>
      </c>
      <c r="G839" s="150">
        <v>55783799</v>
      </c>
    </row>
    <row r="840" spans="1:7" ht="15.75" thickBot="1" x14ac:dyDescent="0.3">
      <c r="A840" s="148" t="s">
        <v>2212</v>
      </c>
      <c r="B840" s="149" t="s">
        <v>2213</v>
      </c>
      <c r="C840" s="155" t="s">
        <v>2942</v>
      </c>
      <c r="D840" s="149" t="s">
        <v>57</v>
      </c>
      <c r="E840" s="150">
        <v>63778292</v>
      </c>
      <c r="F840" s="150">
        <v>6634686825</v>
      </c>
      <c r="G840" s="150">
        <v>66346868</v>
      </c>
    </row>
    <row r="841" spans="1:7" ht="15.75" thickBot="1" x14ac:dyDescent="0.3">
      <c r="A841" s="148" t="s">
        <v>1266</v>
      </c>
      <c r="B841" s="149" t="s">
        <v>1267</v>
      </c>
      <c r="C841" s="155" t="s">
        <v>2851</v>
      </c>
      <c r="D841" s="149" t="s">
        <v>57</v>
      </c>
      <c r="E841" s="150">
        <v>20000000</v>
      </c>
      <c r="F841" s="150">
        <v>5048421146</v>
      </c>
      <c r="G841" s="150">
        <v>50484211</v>
      </c>
    </row>
    <row r="842" spans="1:7" ht="15.75" thickBot="1" x14ac:dyDescent="0.3">
      <c r="A842" s="151" t="s">
        <v>2491</v>
      </c>
      <c r="B842" s="152" t="s">
        <v>2492</v>
      </c>
      <c r="C842" s="155" t="s">
        <v>2686</v>
      </c>
      <c r="D842" s="152" t="s">
        <v>47</v>
      </c>
      <c r="E842" s="153">
        <v>4000000</v>
      </c>
      <c r="F842" s="153">
        <v>67318217</v>
      </c>
      <c r="G842" s="153">
        <v>673182</v>
      </c>
    </row>
    <row r="843" spans="1:7" ht="15.75" thickBot="1" x14ac:dyDescent="0.3">
      <c r="A843" s="148" t="s">
        <v>431</v>
      </c>
      <c r="B843" s="149" t="s">
        <v>432</v>
      </c>
      <c r="C843" s="155" t="s">
        <v>2842</v>
      </c>
      <c r="D843" s="149" t="s">
        <v>57</v>
      </c>
      <c r="E843" s="150">
        <v>16000000</v>
      </c>
      <c r="F843" s="150">
        <v>2694374295</v>
      </c>
      <c r="G843" s="150">
        <v>26943743</v>
      </c>
    </row>
    <row r="844" spans="1:7" ht="15.75" thickBot="1" x14ac:dyDescent="0.3">
      <c r="A844" s="148" t="s">
        <v>2150</v>
      </c>
      <c r="B844" s="149" t="s">
        <v>2151</v>
      </c>
      <c r="C844" s="155" t="s">
        <v>2820</v>
      </c>
      <c r="D844" s="149" t="s">
        <v>347</v>
      </c>
      <c r="E844" s="150">
        <v>10296000</v>
      </c>
      <c r="F844" s="150">
        <v>1044434179</v>
      </c>
      <c r="G844" s="150">
        <v>10444342</v>
      </c>
    </row>
    <row r="845" spans="1:7" ht="15.75" thickBot="1" x14ac:dyDescent="0.3">
      <c r="A845" s="151" t="s">
        <v>433</v>
      </c>
      <c r="B845" s="152" t="s">
        <v>434</v>
      </c>
      <c r="C845" s="155" t="s">
        <v>2781</v>
      </c>
      <c r="D845" s="152" t="s">
        <v>77</v>
      </c>
      <c r="E845" s="153">
        <v>10000000</v>
      </c>
      <c r="F845" s="153">
        <v>869890282</v>
      </c>
      <c r="G845" s="153">
        <v>8698903</v>
      </c>
    </row>
    <row r="846" spans="1:7" ht="15.75" thickBot="1" x14ac:dyDescent="0.3">
      <c r="A846" s="148" t="s">
        <v>2065</v>
      </c>
      <c r="B846" s="149" t="s">
        <v>2066</v>
      </c>
      <c r="C846" s="155" t="s">
        <v>2696</v>
      </c>
      <c r="D846" s="149" t="s">
        <v>57</v>
      </c>
      <c r="E846" s="150">
        <v>11335000</v>
      </c>
      <c r="F846" s="150">
        <v>2166895957</v>
      </c>
      <c r="G846" s="150">
        <v>21668960</v>
      </c>
    </row>
    <row r="847" spans="1:7" ht="15.75" thickBot="1" x14ac:dyDescent="0.3">
      <c r="A847" s="148" t="s">
        <v>1272</v>
      </c>
      <c r="B847" s="149" t="s">
        <v>1273</v>
      </c>
      <c r="C847" s="155" t="s">
        <v>2751</v>
      </c>
      <c r="D847" s="149" t="s">
        <v>42</v>
      </c>
      <c r="E847" s="150">
        <v>17035856</v>
      </c>
      <c r="F847" s="150">
        <v>1762055245</v>
      </c>
      <c r="G847" s="150">
        <v>17620552</v>
      </c>
    </row>
    <row r="848" spans="1:7" ht="15.75" thickBot="1" x14ac:dyDescent="0.3">
      <c r="A848" s="148" t="s">
        <v>2214</v>
      </c>
      <c r="B848" s="149" t="s">
        <v>2215</v>
      </c>
      <c r="C848" s="155" t="s">
        <v>2942</v>
      </c>
      <c r="D848" s="149" t="s">
        <v>57</v>
      </c>
      <c r="E848" s="150">
        <v>10136860</v>
      </c>
      <c r="F848" s="150">
        <v>1042220116</v>
      </c>
      <c r="G848" s="150">
        <v>10422201</v>
      </c>
    </row>
    <row r="849" spans="1:7" ht="15.75" thickBot="1" x14ac:dyDescent="0.3">
      <c r="A849" s="148" t="s">
        <v>1056</v>
      </c>
      <c r="B849" s="149" t="s">
        <v>1057</v>
      </c>
      <c r="C849" s="155" t="s">
        <v>2702</v>
      </c>
      <c r="D849" s="149" t="s">
        <v>57</v>
      </c>
      <c r="E849" s="150">
        <v>221268189</v>
      </c>
      <c r="F849" s="150">
        <v>22251657239</v>
      </c>
      <c r="G849" s="150">
        <v>222516572</v>
      </c>
    </row>
    <row r="850" spans="1:7" ht="15.75" thickBot="1" x14ac:dyDescent="0.3">
      <c r="A850" s="148" t="s">
        <v>1355</v>
      </c>
      <c r="B850" s="149" t="s">
        <v>1356</v>
      </c>
      <c r="C850" s="155" t="s">
        <v>2969</v>
      </c>
      <c r="D850" s="149" t="s">
        <v>57</v>
      </c>
      <c r="E850" s="150">
        <v>47351242</v>
      </c>
      <c r="F850" s="150">
        <v>4936965113</v>
      </c>
      <c r="G850" s="150">
        <v>49369651</v>
      </c>
    </row>
    <row r="851" spans="1:7" ht="15.75" thickBot="1" x14ac:dyDescent="0.3">
      <c r="A851" s="148" t="s">
        <v>435</v>
      </c>
      <c r="B851" s="149" t="s">
        <v>436</v>
      </c>
      <c r="C851" s="155" t="s">
        <v>2984</v>
      </c>
      <c r="D851" s="149" t="s">
        <v>77</v>
      </c>
      <c r="E851" s="150">
        <v>27000000</v>
      </c>
      <c r="F851" s="150">
        <v>5134071983</v>
      </c>
      <c r="G851" s="150">
        <v>51340720</v>
      </c>
    </row>
    <row r="852" spans="1:7" ht="15.75" thickBot="1" x14ac:dyDescent="0.3">
      <c r="A852" s="148" t="s">
        <v>934</v>
      </c>
      <c r="B852" s="149" t="s">
        <v>935</v>
      </c>
      <c r="C852" s="155" t="s">
        <v>2850</v>
      </c>
      <c r="D852" s="149" t="s">
        <v>54</v>
      </c>
      <c r="E852" s="150">
        <v>30000000</v>
      </c>
      <c r="F852" s="150">
        <v>3125915074</v>
      </c>
      <c r="G852" s="150">
        <v>31259151</v>
      </c>
    </row>
    <row r="853" spans="1:7" ht="15.75" thickBot="1" x14ac:dyDescent="0.3">
      <c r="A853" s="148" t="s">
        <v>914</v>
      </c>
      <c r="B853" s="149" t="s">
        <v>915</v>
      </c>
      <c r="C853" s="155" t="s">
        <v>2884</v>
      </c>
      <c r="D853" s="149" t="s">
        <v>77</v>
      </c>
      <c r="E853" s="150">
        <v>84492935</v>
      </c>
      <c r="F853" s="150">
        <v>9214653094</v>
      </c>
      <c r="G853" s="150">
        <v>92146531</v>
      </c>
    </row>
    <row r="854" spans="1:7" ht="15.75" thickBot="1" x14ac:dyDescent="0.3">
      <c r="A854" s="148" t="s">
        <v>1828</v>
      </c>
      <c r="B854" s="149" t="s">
        <v>1829</v>
      </c>
      <c r="C854" s="155" t="s">
        <v>1829</v>
      </c>
      <c r="D854" s="149" t="s">
        <v>57</v>
      </c>
      <c r="E854" s="150">
        <v>48279715</v>
      </c>
      <c r="F854" s="150">
        <v>13174256061</v>
      </c>
      <c r="G854" s="150">
        <v>131742561</v>
      </c>
    </row>
    <row r="855" spans="1:7" ht="15.75" thickBot="1" x14ac:dyDescent="0.3">
      <c r="A855" s="148" t="s">
        <v>438</v>
      </c>
      <c r="B855" s="149" t="s">
        <v>439</v>
      </c>
      <c r="C855" s="155" t="s">
        <v>2815</v>
      </c>
      <c r="D855" s="149" t="s">
        <v>42</v>
      </c>
      <c r="E855" s="150">
        <v>2466251</v>
      </c>
      <c r="F855" s="150">
        <v>293388258</v>
      </c>
      <c r="G855" s="150">
        <v>2933883</v>
      </c>
    </row>
    <row r="856" spans="1:7" ht="15.75" thickBot="1" x14ac:dyDescent="0.3">
      <c r="A856" s="148" t="s">
        <v>531</v>
      </c>
      <c r="B856" s="149" t="s">
        <v>532</v>
      </c>
      <c r="C856" s="155" t="s">
        <v>2667</v>
      </c>
      <c r="D856" s="149" t="s">
        <v>51</v>
      </c>
      <c r="E856" s="150">
        <v>22492708</v>
      </c>
      <c r="F856" s="150">
        <v>2288855956</v>
      </c>
      <c r="G856" s="150">
        <v>22888560</v>
      </c>
    </row>
    <row r="857" spans="1:7" ht="15.75" thickBot="1" x14ac:dyDescent="0.3">
      <c r="A857" s="148" t="s">
        <v>1940</v>
      </c>
      <c r="B857" s="149" t="s">
        <v>1941</v>
      </c>
      <c r="C857" s="155" t="s">
        <v>2821</v>
      </c>
      <c r="D857" s="149" t="s">
        <v>87</v>
      </c>
      <c r="E857" s="150">
        <v>2000000</v>
      </c>
      <c r="F857" s="150">
        <v>1345252479</v>
      </c>
      <c r="G857" s="150">
        <v>13452525</v>
      </c>
    </row>
    <row r="858" spans="1:7" ht="15.75" thickBot="1" x14ac:dyDescent="0.3">
      <c r="A858" s="148" t="s">
        <v>2410</v>
      </c>
      <c r="B858" s="149" t="s">
        <v>2411</v>
      </c>
      <c r="C858" s="155" t="s">
        <v>2917</v>
      </c>
      <c r="D858" s="149" t="s">
        <v>42</v>
      </c>
      <c r="E858" s="150">
        <v>444400</v>
      </c>
      <c r="F858" s="150">
        <v>258737580</v>
      </c>
      <c r="G858" s="150">
        <v>2587376</v>
      </c>
    </row>
    <row r="859" spans="1:7" ht="15.75" thickBot="1" x14ac:dyDescent="0.3">
      <c r="A859" s="148" t="s">
        <v>2305</v>
      </c>
      <c r="B859" s="149" t="s">
        <v>2306</v>
      </c>
      <c r="C859" s="155" t="s">
        <v>2892</v>
      </c>
      <c r="D859" s="149" t="s">
        <v>64</v>
      </c>
      <c r="E859" s="150">
        <v>80000000</v>
      </c>
      <c r="F859" s="150">
        <v>22086685789</v>
      </c>
      <c r="G859" s="150">
        <v>220866858</v>
      </c>
    </row>
    <row r="860" spans="1:7" ht="15.75" thickBot="1" x14ac:dyDescent="0.3">
      <c r="A860" s="148" t="s">
        <v>445</v>
      </c>
      <c r="B860" s="149" t="s">
        <v>446</v>
      </c>
      <c r="C860" s="155" t="s">
        <v>2808</v>
      </c>
      <c r="D860" s="149" t="s">
        <v>47</v>
      </c>
      <c r="E860" s="150">
        <v>3000000</v>
      </c>
      <c r="F860" s="150">
        <v>1107178770</v>
      </c>
      <c r="G860" s="150">
        <v>11071788</v>
      </c>
    </row>
    <row r="861" spans="1:7" ht="15.75" thickBot="1" x14ac:dyDescent="0.3">
      <c r="A861" s="148" t="s">
        <v>1761</v>
      </c>
      <c r="B861" s="149" t="s">
        <v>1762</v>
      </c>
      <c r="C861" s="155" t="s">
        <v>2694</v>
      </c>
      <c r="D861" s="149" t="s">
        <v>77</v>
      </c>
      <c r="E861" s="150">
        <v>10954243</v>
      </c>
      <c r="F861" s="150">
        <v>2666881363</v>
      </c>
      <c r="G861" s="150">
        <v>26668814</v>
      </c>
    </row>
    <row r="862" spans="1:7" ht="15.75" thickBot="1" x14ac:dyDescent="0.3">
      <c r="A862" s="148" t="s">
        <v>440</v>
      </c>
      <c r="B862" s="149" t="s">
        <v>441</v>
      </c>
      <c r="C862" s="155" t="s">
        <v>2808</v>
      </c>
      <c r="D862" s="149" t="s">
        <v>47</v>
      </c>
      <c r="E862" s="150">
        <v>6000000</v>
      </c>
      <c r="F862" s="150">
        <v>1705569216</v>
      </c>
      <c r="G862" s="150">
        <v>17055692</v>
      </c>
    </row>
    <row r="863" spans="1:7" ht="15.75" thickBot="1" x14ac:dyDescent="0.3">
      <c r="A863" s="148" t="s">
        <v>936</v>
      </c>
      <c r="B863" s="149" t="s">
        <v>937</v>
      </c>
      <c r="C863" s="155" t="s">
        <v>2653</v>
      </c>
      <c r="D863" s="149" t="s">
        <v>57</v>
      </c>
      <c r="E863" s="150">
        <v>120000000</v>
      </c>
      <c r="F863" s="150">
        <v>14064696059</v>
      </c>
      <c r="G863" s="150">
        <v>140646961</v>
      </c>
    </row>
    <row r="864" spans="1:7" ht="15.75" thickBot="1" x14ac:dyDescent="0.3">
      <c r="A864" s="148" t="s">
        <v>447</v>
      </c>
      <c r="B864" s="149" t="s">
        <v>448</v>
      </c>
      <c r="C864" s="155" t="s">
        <v>2781</v>
      </c>
      <c r="D864" s="149" t="s">
        <v>77</v>
      </c>
      <c r="E864" s="150">
        <v>25000000</v>
      </c>
      <c r="F864" s="150">
        <v>2553717434</v>
      </c>
      <c r="G864" s="150">
        <v>25537174</v>
      </c>
    </row>
    <row r="865" spans="1:7" ht="15.75" thickBot="1" x14ac:dyDescent="0.3">
      <c r="A865" s="148" t="s">
        <v>2377</v>
      </c>
      <c r="B865" s="149" t="s">
        <v>2378</v>
      </c>
      <c r="C865" s="155" t="s">
        <v>2713</v>
      </c>
      <c r="D865" s="149" t="s">
        <v>51</v>
      </c>
      <c r="E865" s="150">
        <v>18215584</v>
      </c>
      <c r="F865" s="150">
        <v>5440191810</v>
      </c>
      <c r="G865" s="150">
        <v>54401918</v>
      </c>
    </row>
    <row r="866" spans="1:7" ht="15.75" thickBot="1" x14ac:dyDescent="0.3">
      <c r="A866" s="148" t="s">
        <v>787</v>
      </c>
      <c r="B866" s="149" t="s">
        <v>788</v>
      </c>
      <c r="C866" s="155" t="s">
        <v>2660</v>
      </c>
      <c r="D866" s="149" t="s">
        <v>54</v>
      </c>
      <c r="E866" s="150">
        <v>7145000</v>
      </c>
      <c r="F866" s="150">
        <v>1700216082</v>
      </c>
      <c r="G866" s="150">
        <v>17002161</v>
      </c>
    </row>
    <row r="867" spans="1:7" ht="15.75" thickBot="1" x14ac:dyDescent="0.3">
      <c r="A867" s="148" t="s">
        <v>938</v>
      </c>
      <c r="B867" s="149" t="s">
        <v>939</v>
      </c>
      <c r="C867" s="155" t="s">
        <v>2824</v>
      </c>
      <c r="D867" s="149" t="s">
        <v>77</v>
      </c>
      <c r="E867" s="150">
        <v>80000000</v>
      </c>
      <c r="F867" s="150">
        <v>8285839091</v>
      </c>
      <c r="G867" s="150">
        <v>82858391</v>
      </c>
    </row>
    <row r="868" spans="1:7" ht="15.75" thickBot="1" x14ac:dyDescent="0.3">
      <c r="A868" s="151" t="s">
        <v>529</v>
      </c>
      <c r="B868" s="152" t="s">
        <v>3056</v>
      </c>
      <c r="C868" s="155" t="s">
        <v>2783</v>
      </c>
      <c r="D868" s="152" t="s">
        <v>42</v>
      </c>
      <c r="E868" s="153">
        <v>4700000</v>
      </c>
      <c r="F868" s="153">
        <v>467068658</v>
      </c>
      <c r="G868" s="153">
        <v>4670687</v>
      </c>
    </row>
    <row r="869" spans="1:7" ht="15.75" thickBot="1" x14ac:dyDescent="0.3">
      <c r="A869" s="148" t="s">
        <v>1133</v>
      </c>
      <c r="B869" s="149" t="s">
        <v>1134</v>
      </c>
      <c r="C869" s="155" t="s">
        <v>2659</v>
      </c>
      <c r="D869" s="149" t="s">
        <v>54</v>
      </c>
      <c r="E869" s="150">
        <v>16833600</v>
      </c>
      <c r="F869" s="150">
        <v>1736500465</v>
      </c>
      <c r="G869" s="150">
        <v>17365005</v>
      </c>
    </row>
    <row r="870" spans="1:7" ht="15.75" thickBot="1" x14ac:dyDescent="0.3">
      <c r="A870" s="148" t="s">
        <v>1131</v>
      </c>
      <c r="B870" s="149" t="s">
        <v>1132</v>
      </c>
      <c r="C870" s="155" t="s">
        <v>2844</v>
      </c>
      <c r="D870" s="149" t="s">
        <v>47</v>
      </c>
      <c r="E870" s="150">
        <v>23000000</v>
      </c>
      <c r="F870" s="150">
        <v>3407298266</v>
      </c>
      <c r="G870" s="150">
        <v>34072983</v>
      </c>
    </row>
    <row r="871" spans="1:7" ht="15.75" thickBot="1" x14ac:dyDescent="0.3">
      <c r="A871" s="148" t="s">
        <v>1274</v>
      </c>
      <c r="B871" s="149" t="s">
        <v>1275</v>
      </c>
      <c r="C871" s="155" t="s">
        <v>2664</v>
      </c>
      <c r="D871" s="149" t="s">
        <v>54</v>
      </c>
      <c r="E871" s="150">
        <v>283816206</v>
      </c>
      <c r="F871" s="150">
        <v>38376365779</v>
      </c>
      <c r="G871" s="150">
        <v>383763658</v>
      </c>
    </row>
    <row r="872" spans="1:7" ht="15.75" thickBot="1" x14ac:dyDescent="0.3">
      <c r="A872" s="148" t="s">
        <v>789</v>
      </c>
      <c r="B872" s="149" t="s">
        <v>790</v>
      </c>
      <c r="C872" s="155" t="s">
        <v>2805</v>
      </c>
      <c r="D872" s="152" t="s">
        <v>57</v>
      </c>
      <c r="E872" s="150">
        <v>14197825</v>
      </c>
      <c r="F872" s="150">
        <v>1291088014</v>
      </c>
      <c r="G872" s="150">
        <v>12910880</v>
      </c>
    </row>
    <row r="873" spans="1:7" ht="15.75" thickBot="1" x14ac:dyDescent="0.3">
      <c r="A873" s="148" t="s">
        <v>525</v>
      </c>
      <c r="B873" s="149" t="s">
        <v>526</v>
      </c>
      <c r="C873" s="155" t="s">
        <v>2821</v>
      </c>
      <c r="D873" s="149" t="s">
        <v>87</v>
      </c>
      <c r="E873" s="150">
        <v>2000000</v>
      </c>
      <c r="F873" s="150">
        <v>3487032171</v>
      </c>
      <c r="G873" s="150">
        <v>34870322</v>
      </c>
    </row>
    <row r="874" spans="1:7" ht="15.75" thickBot="1" x14ac:dyDescent="0.3">
      <c r="A874" s="148" t="s">
        <v>1127</v>
      </c>
      <c r="B874" s="149" t="s">
        <v>1128</v>
      </c>
      <c r="C874" s="155" t="s">
        <v>2756</v>
      </c>
      <c r="D874" s="149" t="s">
        <v>42</v>
      </c>
      <c r="E874" s="150">
        <v>36095013</v>
      </c>
      <c r="F874" s="150">
        <v>3771967322</v>
      </c>
      <c r="G874" s="150">
        <v>37719673</v>
      </c>
    </row>
    <row r="875" spans="1:7" ht="15.75" thickBot="1" x14ac:dyDescent="0.3">
      <c r="A875" s="148" t="s">
        <v>453</v>
      </c>
      <c r="B875" s="149" t="s">
        <v>454</v>
      </c>
      <c r="C875" s="155" t="s">
        <v>2899</v>
      </c>
      <c r="D875" s="149" t="s">
        <v>57</v>
      </c>
      <c r="E875" s="150">
        <v>32955840</v>
      </c>
      <c r="F875" s="150">
        <v>3386857394</v>
      </c>
      <c r="G875" s="150">
        <v>33868574</v>
      </c>
    </row>
    <row r="876" spans="1:7" ht="15.75" thickBot="1" x14ac:dyDescent="0.3">
      <c r="A876" s="148" t="s">
        <v>1400</v>
      </c>
      <c r="B876" s="149" t="s">
        <v>1401</v>
      </c>
      <c r="C876" s="155" t="s">
        <v>2766</v>
      </c>
      <c r="D876" s="149" t="s">
        <v>87</v>
      </c>
      <c r="E876" s="150">
        <v>126261</v>
      </c>
      <c r="F876" s="150">
        <v>1760735559</v>
      </c>
      <c r="G876" s="150">
        <v>17607356</v>
      </c>
    </row>
    <row r="877" spans="1:7" ht="15.75" thickBot="1" x14ac:dyDescent="0.3">
      <c r="A877" s="148" t="s">
        <v>449</v>
      </c>
      <c r="B877" s="149" t="s">
        <v>450</v>
      </c>
      <c r="C877" s="155" t="s">
        <v>2785</v>
      </c>
      <c r="D877" s="149" t="s">
        <v>77</v>
      </c>
      <c r="E877" s="150">
        <v>97100000</v>
      </c>
      <c r="F877" s="150">
        <v>10200590821</v>
      </c>
      <c r="G877" s="150">
        <v>102005908</v>
      </c>
    </row>
    <row r="878" spans="1:7" ht="15.75" thickBot="1" x14ac:dyDescent="0.3">
      <c r="A878" s="148" t="s">
        <v>451</v>
      </c>
      <c r="B878" s="149" t="s">
        <v>452</v>
      </c>
      <c r="C878" s="155" t="s">
        <v>2815</v>
      </c>
      <c r="D878" s="149" t="s">
        <v>42</v>
      </c>
      <c r="E878" s="150">
        <v>21492703</v>
      </c>
      <c r="F878" s="150">
        <v>2212627060</v>
      </c>
      <c r="G878" s="150">
        <v>22126271</v>
      </c>
    </row>
    <row r="879" spans="1:7" ht="15.75" thickBot="1" x14ac:dyDescent="0.3">
      <c r="A879" s="148" t="s">
        <v>522</v>
      </c>
      <c r="B879" s="149" t="s">
        <v>523</v>
      </c>
      <c r="C879" s="155" t="s">
        <v>2849</v>
      </c>
      <c r="D879" s="149" t="s">
        <v>77</v>
      </c>
      <c r="E879" s="150">
        <v>195623773</v>
      </c>
      <c r="F879" s="150">
        <v>20271755947</v>
      </c>
      <c r="G879" s="150">
        <v>202717559</v>
      </c>
    </row>
    <row r="880" spans="1:7" ht="15.75" thickBot="1" x14ac:dyDescent="0.3">
      <c r="A880" s="148" t="s">
        <v>1357</v>
      </c>
      <c r="B880" s="149" t="s">
        <v>1358</v>
      </c>
      <c r="C880" s="155" t="s">
        <v>2679</v>
      </c>
      <c r="D880" s="149" t="s">
        <v>47</v>
      </c>
      <c r="E880" s="150">
        <v>345544969</v>
      </c>
      <c r="F880" s="150">
        <v>37223472016</v>
      </c>
      <c r="G880" s="150">
        <v>372234720</v>
      </c>
    </row>
    <row r="881" spans="1:7" ht="15.75" thickBot="1" x14ac:dyDescent="0.3">
      <c r="A881" s="148" t="s">
        <v>2216</v>
      </c>
      <c r="B881" s="149" t="s">
        <v>2217</v>
      </c>
      <c r="C881" s="155" t="s">
        <v>2942</v>
      </c>
      <c r="D881" s="149" t="s">
        <v>57</v>
      </c>
      <c r="E881" s="150">
        <v>19856211</v>
      </c>
      <c r="F881" s="150">
        <v>2035974174</v>
      </c>
      <c r="G881" s="150">
        <v>20359742</v>
      </c>
    </row>
    <row r="882" spans="1:7" ht="15.75" thickBot="1" x14ac:dyDescent="0.3">
      <c r="A882" s="40" t="s">
        <v>2004</v>
      </c>
      <c r="B882" s="157" t="s">
        <v>2005</v>
      </c>
      <c r="C882" s="155" t="s">
        <v>2767</v>
      </c>
      <c r="D882" s="157" t="s">
        <v>54</v>
      </c>
      <c r="E882" s="9">
        <v>15057038</v>
      </c>
      <c r="F882" s="9">
        <v>2983285400</v>
      </c>
      <c r="G882" s="9">
        <v>29832854</v>
      </c>
    </row>
    <row r="883" spans="1:7" ht="15.75" thickBot="1" x14ac:dyDescent="0.3">
      <c r="A883" s="148" t="s">
        <v>2371</v>
      </c>
      <c r="B883" s="149" t="s">
        <v>2372</v>
      </c>
      <c r="C883" s="155" t="s">
        <v>2695</v>
      </c>
      <c r="D883" s="149" t="s">
        <v>77</v>
      </c>
      <c r="E883" s="150">
        <v>14000000</v>
      </c>
      <c r="F883" s="150">
        <v>1829294062</v>
      </c>
      <c r="G883" s="150">
        <v>18292941</v>
      </c>
    </row>
    <row r="884" spans="1:7" ht="15.75" thickBot="1" x14ac:dyDescent="0.3">
      <c r="A884" s="148" t="s">
        <v>1942</v>
      </c>
      <c r="B884" s="149" t="s">
        <v>1943</v>
      </c>
      <c r="C884" s="155" t="s">
        <v>2958</v>
      </c>
      <c r="D884" s="149" t="s">
        <v>77</v>
      </c>
      <c r="E884" s="150">
        <v>244442823</v>
      </c>
      <c r="F884" s="150">
        <v>71012971775</v>
      </c>
      <c r="G884" s="150">
        <v>710129718</v>
      </c>
    </row>
    <row r="885" spans="1:7" ht="15.75" thickBot="1" x14ac:dyDescent="0.3">
      <c r="A885" s="148" t="s">
        <v>2289</v>
      </c>
      <c r="B885" s="149" t="s">
        <v>2290</v>
      </c>
      <c r="C885" s="155" t="s">
        <v>2699</v>
      </c>
      <c r="D885" s="149" t="s">
        <v>54</v>
      </c>
      <c r="E885" s="150">
        <v>500000</v>
      </c>
      <c r="F885" s="150">
        <v>1885698591</v>
      </c>
      <c r="G885" s="150">
        <v>18856986</v>
      </c>
    </row>
    <row r="886" spans="1:7" ht="15.75" thickBot="1" x14ac:dyDescent="0.3">
      <c r="A886" s="151" t="s">
        <v>520</v>
      </c>
      <c r="B886" s="152" t="s">
        <v>521</v>
      </c>
      <c r="C886" s="155" t="s">
        <v>2676</v>
      </c>
      <c r="D886" s="152" t="s">
        <v>57</v>
      </c>
      <c r="E886" s="153">
        <v>94500000</v>
      </c>
      <c r="F886" s="153">
        <v>8982216289</v>
      </c>
      <c r="G886" s="153">
        <v>89822163</v>
      </c>
    </row>
    <row r="887" spans="1:7" ht="15.75" thickBot="1" x14ac:dyDescent="0.3">
      <c r="A887" s="40" t="s">
        <v>2035</v>
      </c>
      <c r="B887" s="157" t="s">
        <v>2036</v>
      </c>
      <c r="C887" s="155" t="s">
        <v>2767</v>
      </c>
      <c r="D887" s="157" t="s">
        <v>54</v>
      </c>
      <c r="E887" s="9">
        <v>7150463</v>
      </c>
      <c r="F887" s="9">
        <v>1555808000</v>
      </c>
      <c r="G887" s="9">
        <v>15558080</v>
      </c>
    </row>
    <row r="888" spans="1:7" ht="15.75" thickBot="1" x14ac:dyDescent="0.3">
      <c r="A888" s="148" t="s">
        <v>1455</v>
      </c>
      <c r="B888" s="149" t="s">
        <v>1456</v>
      </c>
      <c r="C888" s="155" t="s">
        <v>1456</v>
      </c>
      <c r="D888" s="149" t="s">
        <v>47</v>
      </c>
      <c r="E888" s="150">
        <v>30000000</v>
      </c>
      <c r="F888" s="150">
        <v>7729365705</v>
      </c>
      <c r="G888" s="150">
        <v>77293657</v>
      </c>
    </row>
    <row r="889" spans="1:7" ht="15.75" thickBot="1" x14ac:dyDescent="0.3">
      <c r="A889" s="148" t="s">
        <v>455</v>
      </c>
      <c r="B889" s="149" t="s">
        <v>3057</v>
      </c>
      <c r="C889" s="155" t="s">
        <v>2815</v>
      </c>
      <c r="D889" s="149" t="s">
        <v>42</v>
      </c>
      <c r="E889" s="150">
        <v>391495</v>
      </c>
      <c r="F889" s="150">
        <v>69683110</v>
      </c>
      <c r="G889" s="150">
        <v>696831</v>
      </c>
    </row>
    <row r="890" spans="1:7" ht="15.75" thickBot="1" x14ac:dyDescent="0.3">
      <c r="A890" s="148" t="s">
        <v>810</v>
      </c>
      <c r="B890" s="149" t="s">
        <v>811</v>
      </c>
      <c r="C890" s="155" t="s">
        <v>2905</v>
      </c>
      <c r="D890" s="149" t="s">
        <v>57</v>
      </c>
      <c r="E890" s="150">
        <v>15000000</v>
      </c>
      <c r="F890" s="150">
        <v>8143871132</v>
      </c>
      <c r="G890" s="150">
        <v>81438711</v>
      </c>
    </row>
    <row r="891" spans="1:7" ht="15.75" thickBot="1" x14ac:dyDescent="0.3">
      <c r="A891" s="148" t="s">
        <v>457</v>
      </c>
      <c r="B891" s="149" t="s">
        <v>458</v>
      </c>
      <c r="C891" s="155" t="s">
        <v>458</v>
      </c>
      <c r="D891" s="149" t="s">
        <v>47</v>
      </c>
      <c r="E891" s="150">
        <v>18363454</v>
      </c>
      <c r="F891" s="150">
        <v>2811898334</v>
      </c>
      <c r="G891" s="150">
        <v>28118983</v>
      </c>
    </row>
    <row r="892" spans="1:7" ht="15.75" thickBot="1" x14ac:dyDescent="0.3">
      <c r="A892" s="148" t="s">
        <v>1276</v>
      </c>
      <c r="B892" s="149" t="s">
        <v>1277</v>
      </c>
      <c r="C892" s="155" t="s">
        <v>2751</v>
      </c>
      <c r="D892" s="149" t="s">
        <v>42</v>
      </c>
      <c r="E892" s="150">
        <v>46524628</v>
      </c>
      <c r="F892" s="150">
        <v>4739300828</v>
      </c>
      <c r="G892" s="150">
        <v>47393008</v>
      </c>
    </row>
    <row r="893" spans="1:7" ht="15.75" thickBot="1" x14ac:dyDescent="0.3">
      <c r="A893" s="148" t="s">
        <v>1278</v>
      </c>
      <c r="B893" s="149" t="s">
        <v>1279</v>
      </c>
      <c r="C893" s="155" t="s">
        <v>2751</v>
      </c>
      <c r="D893" s="149" t="s">
        <v>42</v>
      </c>
      <c r="E893" s="150">
        <v>14894481</v>
      </c>
      <c r="F893" s="150">
        <v>1527627712</v>
      </c>
      <c r="G893" s="150">
        <v>15276277</v>
      </c>
    </row>
    <row r="894" spans="1:7" ht="15.75" thickBot="1" x14ac:dyDescent="0.3">
      <c r="A894" s="148" t="s">
        <v>1802</v>
      </c>
      <c r="B894" s="149" t="s">
        <v>1803</v>
      </c>
      <c r="C894" s="155" t="s">
        <v>1803</v>
      </c>
      <c r="D894" s="149" t="s">
        <v>57</v>
      </c>
      <c r="E894" s="150">
        <v>17760041</v>
      </c>
      <c r="F894" s="150">
        <v>8256708049</v>
      </c>
      <c r="G894" s="150">
        <v>82567080</v>
      </c>
    </row>
    <row r="895" spans="1:7" ht="15.75" thickBot="1" x14ac:dyDescent="0.3">
      <c r="A895" s="148" t="s">
        <v>1410</v>
      </c>
      <c r="B895" s="149" t="s">
        <v>1411</v>
      </c>
      <c r="C895" s="155" t="s">
        <v>2943</v>
      </c>
      <c r="D895" s="149" t="s">
        <v>77</v>
      </c>
      <c r="E895" s="150">
        <v>31827204</v>
      </c>
      <c r="F895" s="150">
        <v>3303217938</v>
      </c>
      <c r="G895" s="150">
        <v>33032179</v>
      </c>
    </row>
    <row r="896" spans="1:7" ht="15.75" thickBot="1" x14ac:dyDescent="0.3">
      <c r="A896" s="148" t="s">
        <v>2361</v>
      </c>
      <c r="B896" s="149" t="s">
        <v>2362</v>
      </c>
      <c r="C896" s="155" t="s">
        <v>2362</v>
      </c>
      <c r="D896" s="149" t="s">
        <v>57</v>
      </c>
      <c r="E896" s="150">
        <v>2000000</v>
      </c>
      <c r="F896" s="150">
        <v>1007699800</v>
      </c>
      <c r="G896" s="150">
        <v>10076998</v>
      </c>
    </row>
    <row r="897" spans="1:7" ht="15.75" thickBot="1" x14ac:dyDescent="0.3">
      <c r="A897" s="151" t="s">
        <v>1060</v>
      </c>
      <c r="B897" s="152" t="s">
        <v>1061</v>
      </c>
      <c r="C897" s="155" t="s">
        <v>2837</v>
      </c>
      <c r="D897" s="152" t="s">
        <v>42</v>
      </c>
      <c r="E897" s="153">
        <v>38018038</v>
      </c>
      <c r="F897" s="153">
        <v>3749981867</v>
      </c>
      <c r="G897" s="153">
        <v>37499819</v>
      </c>
    </row>
    <row r="898" spans="1:7" ht="15.75" thickBot="1" x14ac:dyDescent="0.3">
      <c r="A898" s="40" t="s">
        <v>518</v>
      </c>
      <c r="B898" s="157" t="s">
        <v>519</v>
      </c>
      <c r="C898" s="155" t="s">
        <v>2684</v>
      </c>
      <c r="D898" s="157" t="s">
        <v>47</v>
      </c>
      <c r="E898" s="9">
        <v>20000000</v>
      </c>
      <c r="F898" s="9">
        <v>6017738947</v>
      </c>
      <c r="G898" s="9">
        <v>60177389</v>
      </c>
    </row>
    <row r="899" spans="1:7" ht="15.75" thickBot="1" x14ac:dyDescent="0.3">
      <c r="A899" s="148" t="s">
        <v>1856</v>
      </c>
      <c r="B899" s="149" t="s">
        <v>1857</v>
      </c>
      <c r="C899" s="155" t="s">
        <v>2757</v>
      </c>
      <c r="D899" s="149" t="s">
        <v>47</v>
      </c>
      <c r="E899" s="150">
        <v>52000000</v>
      </c>
      <c r="F899" s="150">
        <v>5692300570</v>
      </c>
      <c r="G899" s="150">
        <v>56923006</v>
      </c>
    </row>
    <row r="900" spans="1:7" ht="15.75" thickBot="1" x14ac:dyDescent="0.3">
      <c r="A900" s="148" t="s">
        <v>1854</v>
      </c>
      <c r="B900" s="149" t="s">
        <v>1855</v>
      </c>
      <c r="C900" s="155" t="s">
        <v>2757</v>
      </c>
      <c r="D900" s="149" t="s">
        <v>47</v>
      </c>
      <c r="E900" s="150">
        <v>1600000</v>
      </c>
      <c r="F900" s="150">
        <v>265243450</v>
      </c>
      <c r="G900" s="150">
        <v>2652435</v>
      </c>
    </row>
    <row r="901" spans="1:7" ht="15.75" thickBot="1" x14ac:dyDescent="0.3">
      <c r="A901" s="148" t="s">
        <v>2373</v>
      </c>
      <c r="B901" s="149" t="s">
        <v>2374</v>
      </c>
      <c r="C901" s="155" t="s">
        <v>2695</v>
      </c>
      <c r="D901" s="149" t="s">
        <v>77</v>
      </c>
      <c r="E901" s="150">
        <v>6000000</v>
      </c>
      <c r="F901" s="150">
        <v>883235070</v>
      </c>
      <c r="G901" s="150">
        <v>8832351</v>
      </c>
    </row>
    <row r="902" spans="1:7" ht="15.75" thickBot="1" x14ac:dyDescent="0.3">
      <c r="A902" s="148" t="s">
        <v>1058</v>
      </c>
      <c r="B902" s="149" t="s">
        <v>1059</v>
      </c>
      <c r="C902" s="155" t="s">
        <v>2870</v>
      </c>
      <c r="D902" s="149" t="s">
        <v>42</v>
      </c>
      <c r="E902" s="150">
        <v>8620194</v>
      </c>
      <c r="F902" s="150">
        <v>894623605</v>
      </c>
      <c r="G902" s="150">
        <v>8946236</v>
      </c>
    </row>
    <row r="903" spans="1:7" ht="15.75" thickBot="1" x14ac:dyDescent="0.3">
      <c r="A903" s="148" t="s">
        <v>516</v>
      </c>
      <c r="B903" s="149" t="s">
        <v>517</v>
      </c>
      <c r="C903" s="155" t="s">
        <v>2692</v>
      </c>
      <c r="D903" s="149" t="s">
        <v>47</v>
      </c>
      <c r="E903" s="150">
        <v>800000000</v>
      </c>
      <c r="F903" s="150">
        <v>85858929004</v>
      </c>
      <c r="G903" s="150">
        <v>858589290</v>
      </c>
    </row>
    <row r="904" spans="1:7" ht="15.75" thickBot="1" x14ac:dyDescent="0.3">
      <c r="A904" s="148" t="s">
        <v>1347</v>
      </c>
      <c r="B904" s="149" t="s">
        <v>1348</v>
      </c>
      <c r="C904" s="155" t="s">
        <v>2803</v>
      </c>
      <c r="D904" s="149" t="s">
        <v>51</v>
      </c>
      <c r="E904" s="150">
        <v>4894143</v>
      </c>
      <c r="F904" s="150">
        <v>518552065</v>
      </c>
      <c r="G904" s="150">
        <v>5185521</v>
      </c>
    </row>
    <row r="905" spans="1:7" ht="15.75" thickBot="1" x14ac:dyDescent="0.3">
      <c r="A905" s="148" t="s">
        <v>463</v>
      </c>
      <c r="B905" s="149" t="s">
        <v>464</v>
      </c>
      <c r="C905" s="155" t="s">
        <v>2894</v>
      </c>
      <c r="D905" s="149" t="s">
        <v>77</v>
      </c>
      <c r="E905" s="150">
        <v>54963075</v>
      </c>
      <c r="F905" s="150">
        <v>5561152971</v>
      </c>
      <c r="G905" s="150">
        <v>55611530</v>
      </c>
    </row>
    <row r="906" spans="1:7" ht="15.75" thickBot="1" x14ac:dyDescent="0.3">
      <c r="A906" s="148" t="s">
        <v>944</v>
      </c>
      <c r="B906" s="149" t="s">
        <v>945</v>
      </c>
      <c r="C906" s="155" t="s">
        <v>2952</v>
      </c>
      <c r="D906" s="149" t="s">
        <v>77</v>
      </c>
      <c r="E906" s="150">
        <v>36147847</v>
      </c>
      <c r="F906" s="150">
        <v>3650357364</v>
      </c>
      <c r="G906" s="150">
        <v>36503574</v>
      </c>
    </row>
    <row r="907" spans="1:7" ht="15.75" thickBot="1" x14ac:dyDescent="0.3">
      <c r="A907" s="148" t="s">
        <v>1248</v>
      </c>
      <c r="B907" s="149" t="s">
        <v>1249</v>
      </c>
      <c r="C907" s="155" t="s">
        <v>2781</v>
      </c>
      <c r="D907" s="149" t="s">
        <v>77</v>
      </c>
      <c r="E907" s="150">
        <v>20000000</v>
      </c>
      <c r="F907" s="150">
        <v>4848482123</v>
      </c>
      <c r="G907" s="150">
        <v>48484821</v>
      </c>
    </row>
    <row r="908" spans="1:7" ht="15.75" thickBot="1" x14ac:dyDescent="0.3">
      <c r="A908" s="148" t="s">
        <v>512</v>
      </c>
      <c r="B908" s="149" t="s">
        <v>513</v>
      </c>
      <c r="C908" s="155" t="s">
        <v>513</v>
      </c>
      <c r="D908" s="149" t="s">
        <v>47</v>
      </c>
      <c r="E908" s="150">
        <v>27011765</v>
      </c>
      <c r="F908" s="150">
        <v>2752203137</v>
      </c>
      <c r="G908" s="150">
        <v>27522031</v>
      </c>
    </row>
    <row r="909" spans="1:7" ht="15.75" thickBot="1" x14ac:dyDescent="0.3">
      <c r="A909" s="148" t="s">
        <v>1351</v>
      </c>
      <c r="B909" s="149" t="s">
        <v>1352</v>
      </c>
      <c r="C909" s="155" t="s">
        <v>2770</v>
      </c>
      <c r="D909" s="149" t="s">
        <v>47</v>
      </c>
      <c r="E909" s="150">
        <v>48132896</v>
      </c>
      <c r="F909" s="150">
        <v>5208823143</v>
      </c>
      <c r="G909" s="150">
        <v>52088231</v>
      </c>
    </row>
    <row r="910" spans="1:7" ht="15.75" thickBot="1" x14ac:dyDescent="0.3">
      <c r="A910" s="148" t="s">
        <v>2283</v>
      </c>
      <c r="B910" s="149" t="s">
        <v>2284</v>
      </c>
      <c r="C910" s="155" t="s">
        <v>2699</v>
      </c>
      <c r="D910" s="149" t="s">
        <v>54</v>
      </c>
      <c r="E910" s="150">
        <v>500000</v>
      </c>
      <c r="F910" s="150">
        <v>326010546</v>
      </c>
      <c r="G910" s="150">
        <v>3260105</v>
      </c>
    </row>
    <row r="911" spans="1:7" ht="15.75" thickBot="1" x14ac:dyDescent="0.3">
      <c r="A911" s="148" t="s">
        <v>2146</v>
      </c>
      <c r="B911" s="149" t="s">
        <v>2147</v>
      </c>
      <c r="C911" s="155" t="s">
        <v>2147</v>
      </c>
      <c r="D911" s="149" t="s">
        <v>47</v>
      </c>
      <c r="E911" s="150">
        <v>2231712</v>
      </c>
      <c r="F911" s="150">
        <v>226007249</v>
      </c>
      <c r="G911" s="150">
        <v>2260072</v>
      </c>
    </row>
    <row r="912" spans="1:7" ht="15.75" thickBot="1" x14ac:dyDescent="0.3">
      <c r="A912" s="148" t="s">
        <v>1723</v>
      </c>
      <c r="B912" s="149" t="s">
        <v>1724</v>
      </c>
      <c r="C912" s="155" t="s">
        <v>2707</v>
      </c>
      <c r="D912" s="149" t="s">
        <v>77</v>
      </c>
      <c r="E912" s="150">
        <v>14929959</v>
      </c>
      <c r="F912" s="150">
        <v>1625172203</v>
      </c>
      <c r="G912" s="150">
        <v>16251722</v>
      </c>
    </row>
    <row r="913" spans="1:7" ht="15.75" thickBot="1" x14ac:dyDescent="0.3">
      <c r="A913" s="148" t="s">
        <v>2317</v>
      </c>
      <c r="B913" s="149" t="s">
        <v>2318</v>
      </c>
      <c r="C913" s="155" t="s">
        <v>2857</v>
      </c>
      <c r="D913" s="149" t="s">
        <v>54</v>
      </c>
      <c r="E913" s="150">
        <v>9042764</v>
      </c>
      <c r="F913" s="150">
        <v>922466506</v>
      </c>
      <c r="G913" s="150">
        <v>9224665</v>
      </c>
    </row>
    <row r="914" spans="1:7" ht="15.75" thickBot="1" x14ac:dyDescent="0.3">
      <c r="A914" s="148" t="s">
        <v>1502</v>
      </c>
      <c r="B914" s="149" t="s">
        <v>1503</v>
      </c>
      <c r="C914" s="155" t="s">
        <v>2749</v>
      </c>
      <c r="D914" s="149" t="s">
        <v>57</v>
      </c>
      <c r="E914" s="150">
        <v>2174091</v>
      </c>
      <c r="F914" s="150">
        <v>3151590080</v>
      </c>
      <c r="G914" s="150">
        <v>31515901</v>
      </c>
    </row>
    <row r="915" spans="1:7" ht="15.75" thickBot="1" x14ac:dyDescent="0.3">
      <c r="A915" s="148" t="s">
        <v>514</v>
      </c>
      <c r="B915" s="149" t="s">
        <v>515</v>
      </c>
      <c r="C915" s="155" t="s">
        <v>2661</v>
      </c>
      <c r="D915" s="149" t="s">
        <v>77</v>
      </c>
      <c r="E915" s="150">
        <v>414600000</v>
      </c>
      <c r="F915" s="150">
        <v>41525291561</v>
      </c>
      <c r="G915" s="150">
        <v>415252916</v>
      </c>
    </row>
    <row r="916" spans="1:7" ht="15.75" thickBot="1" x14ac:dyDescent="0.3">
      <c r="A916" s="148" t="s">
        <v>465</v>
      </c>
      <c r="B916" s="149" t="s">
        <v>466</v>
      </c>
      <c r="C916" s="155" t="s">
        <v>2887</v>
      </c>
      <c r="D916" s="149" t="s">
        <v>57</v>
      </c>
      <c r="E916" s="150">
        <v>3143885</v>
      </c>
      <c r="F916" s="150">
        <v>999324249</v>
      </c>
      <c r="G916" s="150">
        <v>9993242</v>
      </c>
    </row>
    <row r="917" spans="1:7" ht="15.75" thickBot="1" x14ac:dyDescent="0.3">
      <c r="A917" s="148" t="s">
        <v>922</v>
      </c>
      <c r="B917" s="149" t="s">
        <v>923</v>
      </c>
      <c r="C917" s="155" t="s">
        <v>3012</v>
      </c>
      <c r="D917" s="149" t="s">
        <v>54</v>
      </c>
      <c r="E917" s="150">
        <v>168669483</v>
      </c>
      <c r="F917" s="150">
        <v>17748823197</v>
      </c>
      <c r="G917" s="150">
        <v>177488232</v>
      </c>
    </row>
    <row r="918" spans="1:7" ht="15.75" thickBot="1" x14ac:dyDescent="0.3">
      <c r="A918" s="148" t="s">
        <v>1250</v>
      </c>
      <c r="B918" s="149" t="s">
        <v>1251</v>
      </c>
      <c r="C918" s="155" t="s">
        <v>2751</v>
      </c>
      <c r="D918" s="149" t="s">
        <v>42</v>
      </c>
      <c r="E918" s="150">
        <v>24695403</v>
      </c>
      <c r="F918" s="150">
        <v>2518757063</v>
      </c>
      <c r="G918" s="150">
        <v>25187571</v>
      </c>
    </row>
    <row r="919" spans="1:7" ht="15.75" thickBot="1" x14ac:dyDescent="0.3">
      <c r="A919" s="148" t="s">
        <v>467</v>
      </c>
      <c r="B919" s="149" t="s">
        <v>468</v>
      </c>
      <c r="C919" s="155" t="s">
        <v>2781</v>
      </c>
      <c r="D919" s="149" t="s">
        <v>77</v>
      </c>
      <c r="E919" s="150">
        <v>27000000</v>
      </c>
      <c r="F919" s="150">
        <v>4123781156</v>
      </c>
      <c r="G919" s="150">
        <v>41237812</v>
      </c>
    </row>
    <row r="920" spans="1:7" ht="15.75" thickBot="1" x14ac:dyDescent="0.3">
      <c r="A920" s="148" t="s">
        <v>1402</v>
      </c>
      <c r="B920" s="149" t="s">
        <v>1403</v>
      </c>
      <c r="C920" s="155" t="s">
        <v>2839</v>
      </c>
      <c r="D920" s="149" t="s">
        <v>77</v>
      </c>
      <c r="E920" s="150">
        <v>5000000</v>
      </c>
      <c r="F920" s="150">
        <v>752039568</v>
      </c>
      <c r="G920" s="150">
        <v>7520396</v>
      </c>
    </row>
    <row r="921" spans="1:7" ht="15.75" thickBot="1" x14ac:dyDescent="0.3">
      <c r="A921" s="148" t="s">
        <v>1759</v>
      </c>
      <c r="B921" s="149" t="s">
        <v>1760</v>
      </c>
      <c r="C921" s="155" t="s">
        <v>1760</v>
      </c>
      <c r="D921" s="149" t="s">
        <v>64</v>
      </c>
      <c r="E921" s="150">
        <v>10300000</v>
      </c>
      <c r="F921" s="150">
        <v>1864856324</v>
      </c>
      <c r="G921" s="150">
        <v>18648563</v>
      </c>
    </row>
    <row r="922" spans="1:7" ht="15.75" thickBot="1" x14ac:dyDescent="0.3">
      <c r="A922" s="148" t="s">
        <v>1786</v>
      </c>
      <c r="B922" s="149" t="s">
        <v>1787</v>
      </c>
      <c r="C922" s="155" t="s">
        <v>2737</v>
      </c>
      <c r="D922" s="149" t="s">
        <v>54</v>
      </c>
      <c r="E922" s="150">
        <v>128600000</v>
      </c>
      <c r="F922" s="150">
        <v>13665090409</v>
      </c>
      <c r="G922" s="150">
        <v>136650904</v>
      </c>
    </row>
    <row r="923" spans="1:7" ht="15.75" thickBot="1" x14ac:dyDescent="0.3">
      <c r="A923" s="148" t="s">
        <v>1836</v>
      </c>
      <c r="B923" s="149" t="s">
        <v>1837</v>
      </c>
      <c r="C923" s="155" t="s">
        <v>1837</v>
      </c>
      <c r="D923" s="149" t="s">
        <v>42</v>
      </c>
      <c r="E923" s="150">
        <v>66683306</v>
      </c>
      <c r="F923" s="150">
        <v>8402062105</v>
      </c>
      <c r="G923" s="150">
        <v>84020621</v>
      </c>
    </row>
    <row r="924" spans="1:7" ht="15.75" thickBot="1" x14ac:dyDescent="0.3">
      <c r="A924" s="148" t="s">
        <v>2218</v>
      </c>
      <c r="B924" s="149" t="s">
        <v>2219</v>
      </c>
      <c r="C924" s="155" t="s">
        <v>2942</v>
      </c>
      <c r="D924" s="149" t="s">
        <v>57</v>
      </c>
      <c r="E924" s="150">
        <v>38781049</v>
      </c>
      <c r="F924" s="150">
        <v>4031032246</v>
      </c>
      <c r="G924" s="150">
        <v>40310322</v>
      </c>
    </row>
    <row r="925" spans="1:7" ht="15.75" thickBot="1" x14ac:dyDescent="0.3">
      <c r="A925" s="151" t="s">
        <v>471</v>
      </c>
      <c r="B925" s="152" t="s">
        <v>472</v>
      </c>
      <c r="C925" s="155" t="s">
        <v>2781</v>
      </c>
      <c r="D925" s="152" t="s">
        <v>77</v>
      </c>
      <c r="E925" s="153">
        <v>16000000</v>
      </c>
      <c r="F925" s="153">
        <v>1178370033</v>
      </c>
      <c r="G925" s="153">
        <v>11783700</v>
      </c>
    </row>
    <row r="926" spans="1:7" ht="15.75" thickBot="1" x14ac:dyDescent="0.3">
      <c r="A926" s="148" t="s">
        <v>1404</v>
      </c>
      <c r="B926" s="149" t="s">
        <v>1405</v>
      </c>
      <c r="C926" s="155" t="s">
        <v>2766</v>
      </c>
      <c r="D926" s="149" t="s">
        <v>87</v>
      </c>
      <c r="E926" s="150">
        <v>3869934</v>
      </c>
      <c r="F926" s="150">
        <v>1568331133</v>
      </c>
      <c r="G926" s="150">
        <v>15683311</v>
      </c>
    </row>
    <row r="927" spans="1:7" ht="15.75" thickBot="1" x14ac:dyDescent="0.3">
      <c r="A927" s="148" t="s">
        <v>2285</v>
      </c>
      <c r="B927" s="149" t="s">
        <v>2286</v>
      </c>
      <c r="C927" s="155" t="s">
        <v>2694</v>
      </c>
      <c r="D927" s="149" t="s">
        <v>77</v>
      </c>
      <c r="E927" s="150">
        <v>3450000</v>
      </c>
      <c r="F927" s="150">
        <v>2095349836</v>
      </c>
      <c r="G927" s="150">
        <v>20953498</v>
      </c>
    </row>
    <row r="928" spans="1:7" ht="15.75" thickBot="1" x14ac:dyDescent="0.3">
      <c r="A928" s="148" t="s">
        <v>1520</v>
      </c>
      <c r="B928" s="149" t="s">
        <v>1521</v>
      </c>
      <c r="C928" s="155" t="s">
        <v>2856</v>
      </c>
      <c r="D928" s="149" t="s">
        <v>47</v>
      </c>
      <c r="E928" s="150">
        <v>5000000</v>
      </c>
      <c r="F928" s="150">
        <v>15732715113</v>
      </c>
      <c r="G928" s="150">
        <v>157327151</v>
      </c>
    </row>
    <row r="929" spans="1:7" ht="15.75" thickBot="1" x14ac:dyDescent="0.3">
      <c r="A929" s="148" t="s">
        <v>473</v>
      </c>
      <c r="B929" s="149" t="s">
        <v>474</v>
      </c>
      <c r="C929" s="155" t="s">
        <v>2949</v>
      </c>
      <c r="D929" s="149" t="s">
        <v>77</v>
      </c>
      <c r="E929" s="150">
        <v>35258080</v>
      </c>
      <c r="F929" s="150">
        <v>4315539376</v>
      </c>
      <c r="G929" s="150">
        <v>43155394</v>
      </c>
    </row>
    <row r="930" spans="1:7" ht="15.75" thickBot="1" x14ac:dyDescent="0.3">
      <c r="A930" s="40" t="s">
        <v>2037</v>
      </c>
      <c r="B930" s="157" t="s">
        <v>2038</v>
      </c>
      <c r="C930" s="155" t="s">
        <v>2767</v>
      </c>
      <c r="D930" s="157" t="s">
        <v>54</v>
      </c>
      <c r="E930" s="9">
        <v>23182118</v>
      </c>
      <c r="F930" s="9">
        <v>4843026900</v>
      </c>
      <c r="G930" s="9">
        <v>48430269</v>
      </c>
    </row>
    <row r="931" spans="1:7" ht="15.75" thickBot="1" x14ac:dyDescent="0.3">
      <c r="A931" s="148" t="s">
        <v>2357</v>
      </c>
      <c r="B931" s="149" t="s">
        <v>2358</v>
      </c>
      <c r="C931" s="155" t="s">
        <v>2743</v>
      </c>
      <c r="D931" s="149" t="s">
        <v>54</v>
      </c>
      <c r="E931" s="150">
        <v>6722681</v>
      </c>
      <c r="F931" s="150">
        <v>690519080</v>
      </c>
      <c r="G931" s="150">
        <v>6905191</v>
      </c>
    </row>
    <row r="932" spans="1:7" ht="15.75" thickBot="1" x14ac:dyDescent="0.3">
      <c r="A932" s="148" t="s">
        <v>508</v>
      </c>
      <c r="B932" s="149" t="s">
        <v>509</v>
      </c>
      <c r="C932" s="155" t="s">
        <v>2773</v>
      </c>
      <c r="D932" s="149" t="s">
        <v>47</v>
      </c>
      <c r="E932" s="150">
        <v>37000000</v>
      </c>
      <c r="F932" s="150">
        <v>3828942369</v>
      </c>
      <c r="G932" s="150">
        <v>38289424</v>
      </c>
    </row>
    <row r="933" spans="1:7" ht="15.75" thickBot="1" x14ac:dyDescent="0.3">
      <c r="A933" s="148" t="s">
        <v>1070</v>
      </c>
      <c r="B933" s="149" t="s">
        <v>1071</v>
      </c>
      <c r="C933" s="155" t="s">
        <v>2837</v>
      </c>
      <c r="D933" s="149" t="s">
        <v>42</v>
      </c>
      <c r="E933" s="150">
        <v>6168250</v>
      </c>
      <c r="F933" s="150">
        <v>629684690</v>
      </c>
      <c r="G933" s="150">
        <v>6296847</v>
      </c>
    </row>
    <row r="934" spans="1:7" ht="15.75" thickBot="1" x14ac:dyDescent="0.3">
      <c r="A934" s="151" t="s">
        <v>510</v>
      </c>
      <c r="B934" s="152" t="s">
        <v>511</v>
      </c>
      <c r="C934" s="155" t="s">
        <v>2843</v>
      </c>
      <c r="D934" s="152" t="s">
        <v>57</v>
      </c>
      <c r="E934" s="153">
        <v>9000000</v>
      </c>
      <c r="F934" s="153">
        <v>829179705</v>
      </c>
      <c r="G934" s="153">
        <v>8291797</v>
      </c>
    </row>
    <row r="935" spans="1:7" ht="15.75" thickBot="1" x14ac:dyDescent="0.3">
      <c r="A935" s="148" t="s">
        <v>926</v>
      </c>
      <c r="B935" s="149" t="s">
        <v>927</v>
      </c>
      <c r="C935" s="155" t="s">
        <v>2699</v>
      </c>
      <c r="D935" s="149" t="s">
        <v>54</v>
      </c>
      <c r="E935" s="150">
        <v>1100000</v>
      </c>
      <c r="F935" s="150">
        <v>993509761</v>
      </c>
      <c r="G935" s="150">
        <v>9935098</v>
      </c>
    </row>
    <row r="936" spans="1:7" ht="15.75" thickBot="1" x14ac:dyDescent="0.3">
      <c r="A936" s="148" t="s">
        <v>1944</v>
      </c>
      <c r="B936" s="149" t="s">
        <v>1945</v>
      </c>
      <c r="C936" s="155" t="s">
        <v>2958</v>
      </c>
      <c r="D936" s="149" t="s">
        <v>77</v>
      </c>
      <c r="E936" s="150">
        <v>224204706</v>
      </c>
      <c r="F936" s="150">
        <v>43998265912</v>
      </c>
      <c r="G936" s="150">
        <v>439982659</v>
      </c>
    </row>
    <row r="937" spans="1:7" ht="15.75" thickBot="1" x14ac:dyDescent="0.3">
      <c r="A937" s="148" t="s">
        <v>1620</v>
      </c>
      <c r="B937" s="149" t="s">
        <v>1621</v>
      </c>
      <c r="C937" s="155" t="s">
        <v>2699</v>
      </c>
      <c r="D937" s="149" t="s">
        <v>54</v>
      </c>
      <c r="E937" s="150">
        <v>3000000</v>
      </c>
      <c r="F937" s="150">
        <v>424887108</v>
      </c>
      <c r="G937" s="150">
        <v>4248871</v>
      </c>
    </row>
    <row r="938" spans="1:7" ht="15.75" thickBot="1" x14ac:dyDescent="0.3">
      <c r="A938" s="148" t="s">
        <v>475</v>
      </c>
      <c r="B938" s="149" t="s">
        <v>476</v>
      </c>
      <c r="C938" s="155" t="s">
        <v>2961</v>
      </c>
      <c r="D938" s="149" t="s">
        <v>87</v>
      </c>
      <c r="E938" s="150">
        <v>109214250</v>
      </c>
      <c r="F938" s="150">
        <v>12678746099</v>
      </c>
      <c r="G938" s="150">
        <v>126787461</v>
      </c>
    </row>
    <row r="939" spans="1:7" ht="15.75" thickBot="1" x14ac:dyDescent="0.3">
      <c r="A939" s="151" t="s">
        <v>795</v>
      </c>
      <c r="B939" s="152" t="s">
        <v>796</v>
      </c>
      <c r="C939" s="155" t="s">
        <v>796</v>
      </c>
      <c r="D939" s="152" t="s">
        <v>64</v>
      </c>
      <c r="E939" s="153">
        <v>219154229</v>
      </c>
      <c r="F939" s="153">
        <v>21789346417</v>
      </c>
      <c r="G939" s="153">
        <v>217893464</v>
      </c>
    </row>
    <row r="940" spans="1:7" ht="15.75" thickBot="1" x14ac:dyDescent="0.3">
      <c r="A940" s="148" t="s">
        <v>506</v>
      </c>
      <c r="B940" s="149" t="s">
        <v>507</v>
      </c>
      <c r="C940" s="155" t="s">
        <v>2773</v>
      </c>
      <c r="D940" s="149" t="s">
        <v>47</v>
      </c>
      <c r="E940" s="150">
        <v>2000000</v>
      </c>
      <c r="F940" s="150">
        <v>231552162</v>
      </c>
      <c r="G940" s="150">
        <v>2315522</v>
      </c>
    </row>
    <row r="941" spans="1:7" ht="15.75" thickBot="1" x14ac:dyDescent="0.3">
      <c r="A941" s="148" t="s">
        <v>924</v>
      </c>
      <c r="B941" s="149" t="s">
        <v>925</v>
      </c>
      <c r="C941" s="155" t="s">
        <v>2699</v>
      </c>
      <c r="D941" s="149" t="s">
        <v>54</v>
      </c>
      <c r="E941" s="150">
        <v>22000000</v>
      </c>
      <c r="F941" s="150">
        <v>2505320464</v>
      </c>
      <c r="G941" s="150">
        <v>25053205</v>
      </c>
    </row>
    <row r="942" spans="1:7" ht="15.75" thickBot="1" x14ac:dyDescent="0.3">
      <c r="A942" s="148" t="s">
        <v>1792</v>
      </c>
      <c r="B942" s="149" t="s">
        <v>1793</v>
      </c>
      <c r="C942" s="155" t="s">
        <v>2953</v>
      </c>
      <c r="D942" s="149" t="s">
        <v>54</v>
      </c>
      <c r="E942" s="150">
        <v>14280120</v>
      </c>
      <c r="F942" s="150">
        <v>1630539725</v>
      </c>
      <c r="G942" s="150">
        <v>16305397</v>
      </c>
    </row>
    <row r="943" spans="1:7" ht="15.75" thickBot="1" x14ac:dyDescent="0.3">
      <c r="A943" s="148" t="s">
        <v>1622</v>
      </c>
      <c r="B943" s="149" t="s">
        <v>1623</v>
      </c>
      <c r="C943" s="155" t="s">
        <v>2699</v>
      </c>
      <c r="D943" s="149" t="s">
        <v>54</v>
      </c>
      <c r="E943" s="150">
        <v>19200000</v>
      </c>
      <c r="F943" s="150">
        <v>5920524479</v>
      </c>
      <c r="G943" s="150">
        <v>59205245</v>
      </c>
    </row>
    <row r="944" spans="1:7" ht="15.75" thickBot="1" x14ac:dyDescent="0.3">
      <c r="A944" s="40" t="s">
        <v>2039</v>
      </c>
      <c r="B944" s="157" t="s">
        <v>2040</v>
      </c>
      <c r="C944" s="155" t="s">
        <v>2767</v>
      </c>
      <c r="D944" s="157" t="s">
        <v>54</v>
      </c>
      <c r="E944" s="9">
        <v>26902556</v>
      </c>
      <c r="F944" s="9">
        <v>5391557700</v>
      </c>
      <c r="G944" s="9">
        <v>53915577</v>
      </c>
    </row>
    <row r="945" spans="1:7" ht="15.75" thickBot="1" x14ac:dyDescent="0.3">
      <c r="A945" s="151" t="s">
        <v>2220</v>
      </c>
      <c r="B945" s="152" t="s">
        <v>2221</v>
      </c>
      <c r="C945" s="155" t="s">
        <v>2666</v>
      </c>
      <c r="D945" s="152" t="s">
        <v>42</v>
      </c>
      <c r="E945" s="153">
        <v>7711856</v>
      </c>
      <c r="F945" s="153">
        <v>642897597</v>
      </c>
      <c r="G945" s="153">
        <v>6428976</v>
      </c>
    </row>
    <row r="946" spans="1:7" ht="15.75" thickBot="1" x14ac:dyDescent="0.3">
      <c r="A946" s="148" t="s">
        <v>793</v>
      </c>
      <c r="B946" s="149" t="s">
        <v>794</v>
      </c>
      <c r="C946" s="155" t="s">
        <v>2782</v>
      </c>
      <c r="D946" s="149" t="s">
        <v>64</v>
      </c>
      <c r="E946" s="150">
        <v>605646</v>
      </c>
      <c r="F946" s="150">
        <v>47670034</v>
      </c>
      <c r="G946" s="150">
        <v>476700</v>
      </c>
    </row>
    <row r="947" spans="1:7" ht="15.75" thickBot="1" x14ac:dyDescent="0.3">
      <c r="A947" s="148" t="s">
        <v>1123</v>
      </c>
      <c r="B947" s="149" t="s">
        <v>1124</v>
      </c>
      <c r="C947" s="155" t="s">
        <v>2654</v>
      </c>
      <c r="D947" s="149" t="s">
        <v>77</v>
      </c>
      <c r="E947" s="150">
        <v>714766453</v>
      </c>
      <c r="F947" s="150">
        <v>74976916530</v>
      </c>
      <c r="G947" s="150">
        <v>749769165</v>
      </c>
    </row>
    <row r="948" spans="1:7" ht="15.75" thickBot="1" x14ac:dyDescent="0.3">
      <c r="A948" s="148" t="s">
        <v>1066</v>
      </c>
      <c r="B948" s="149" t="s">
        <v>1067</v>
      </c>
      <c r="C948" s="155" t="s">
        <v>2858</v>
      </c>
      <c r="D948" s="149" t="s">
        <v>47</v>
      </c>
      <c r="E948" s="150">
        <v>20000000</v>
      </c>
      <c r="F948" s="150">
        <v>14089915385</v>
      </c>
      <c r="G948" s="150">
        <v>140899154</v>
      </c>
    </row>
    <row r="949" spans="1:7" ht="15.75" thickBot="1" x14ac:dyDescent="0.3">
      <c r="A949" s="148" t="s">
        <v>1652</v>
      </c>
      <c r="B949" s="149" t="s">
        <v>1653</v>
      </c>
      <c r="C949" s="155" t="s">
        <v>2697</v>
      </c>
      <c r="D949" s="149" t="s">
        <v>47</v>
      </c>
      <c r="E949" s="150">
        <v>12265825</v>
      </c>
      <c r="F949" s="150">
        <v>2175823961</v>
      </c>
      <c r="G949" s="150">
        <v>21758240</v>
      </c>
    </row>
    <row r="950" spans="1:7" ht="15.75" thickBot="1" x14ac:dyDescent="0.3">
      <c r="A950" s="148" t="s">
        <v>1692</v>
      </c>
      <c r="B950" s="149" t="s">
        <v>1693</v>
      </c>
      <c r="C950" s="155" t="s">
        <v>2671</v>
      </c>
      <c r="D950" s="149" t="s">
        <v>54</v>
      </c>
      <c r="E950" s="150">
        <v>62302890</v>
      </c>
      <c r="F950" s="150">
        <v>7336341808</v>
      </c>
      <c r="G950" s="150">
        <v>73363418</v>
      </c>
    </row>
    <row r="951" spans="1:7" ht="15.75" thickBot="1" x14ac:dyDescent="0.3">
      <c r="A951" s="151" t="s">
        <v>502</v>
      </c>
      <c r="B951" s="152" t="s">
        <v>503</v>
      </c>
      <c r="C951" s="155" t="s">
        <v>2914</v>
      </c>
      <c r="D951" s="152" t="s">
        <v>77</v>
      </c>
      <c r="E951" s="153">
        <v>905718891</v>
      </c>
      <c r="F951" s="153">
        <v>89797334982</v>
      </c>
      <c r="G951" s="153">
        <v>897973350</v>
      </c>
    </row>
    <row r="952" spans="1:7" ht="15.75" thickBot="1" x14ac:dyDescent="0.3">
      <c r="A952" s="148" t="s">
        <v>504</v>
      </c>
      <c r="B952" s="149" t="s">
        <v>505</v>
      </c>
      <c r="C952" s="155" t="s">
        <v>2853</v>
      </c>
      <c r="D952" s="149" t="s">
        <v>42</v>
      </c>
      <c r="E952" s="150">
        <v>73409466</v>
      </c>
      <c r="F952" s="150">
        <v>7575254526</v>
      </c>
      <c r="G952" s="150">
        <v>75752545</v>
      </c>
    </row>
    <row r="953" spans="1:7" ht="15.75" thickBot="1" x14ac:dyDescent="0.3">
      <c r="A953" s="151" t="s">
        <v>1139</v>
      </c>
      <c r="B953" s="152" t="s">
        <v>1140</v>
      </c>
      <c r="C953" s="155" t="s">
        <v>2660</v>
      </c>
      <c r="D953" s="152" t="s">
        <v>54</v>
      </c>
      <c r="E953" s="153">
        <v>9583500</v>
      </c>
      <c r="F953" s="153">
        <v>548369212</v>
      </c>
      <c r="G953" s="153">
        <v>5483692</v>
      </c>
    </row>
    <row r="954" spans="1:7" ht="15.75" thickBot="1" x14ac:dyDescent="0.3">
      <c r="A954" s="40" t="s">
        <v>930</v>
      </c>
      <c r="B954" s="157" t="s">
        <v>931</v>
      </c>
      <c r="C954" s="155" t="s">
        <v>2891</v>
      </c>
      <c r="D954" s="157" t="s">
        <v>47</v>
      </c>
      <c r="E954" s="9">
        <v>944211</v>
      </c>
      <c r="F954" s="9">
        <v>0</v>
      </c>
      <c r="G954" s="9">
        <v>0</v>
      </c>
    </row>
    <row r="955" spans="1:7" ht="15.75" thickBot="1" x14ac:dyDescent="0.3">
      <c r="A955" s="148" t="s">
        <v>1745</v>
      </c>
      <c r="B955" s="149" t="s">
        <v>1746</v>
      </c>
      <c r="C955" s="155" t="s">
        <v>2712</v>
      </c>
      <c r="D955" s="149" t="s">
        <v>77</v>
      </c>
      <c r="E955" s="150">
        <v>81000000</v>
      </c>
      <c r="F955" s="150">
        <v>9039136361</v>
      </c>
      <c r="G955" s="150">
        <v>90391364</v>
      </c>
    </row>
    <row r="956" spans="1:7" ht="15.75" thickBot="1" x14ac:dyDescent="0.3">
      <c r="A956" s="148" t="s">
        <v>2279</v>
      </c>
      <c r="B956" s="149" t="s">
        <v>2280</v>
      </c>
      <c r="C956" s="155" t="s">
        <v>2699</v>
      </c>
      <c r="D956" s="149" t="s">
        <v>54</v>
      </c>
      <c r="E956" s="150">
        <v>2600000</v>
      </c>
      <c r="F956" s="150">
        <v>635479209</v>
      </c>
      <c r="G956" s="150">
        <v>6354792</v>
      </c>
    </row>
    <row r="957" spans="1:7" ht="15.75" thickBot="1" x14ac:dyDescent="0.3">
      <c r="A957" s="148" t="s">
        <v>797</v>
      </c>
      <c r="B957" s="149" t="s">
        <v>798</v>
      </c>
      <c r="C957" s="155" t="s">
        <v>2908</v>
      </c>
      <c r="D957" s="149" t="s">
        <v>47</v>
      </c>
      <c r="E957" s="150">
        <v>20693735</v>
      </c>
      <c r="F957" s="150">
        <v>2101728206</v>
      </c>
      <c r="G957" s="150">
        <v>21017282</v>
      </c>
    </row>
    <row r="958" spans="1:7" ht="15.75" thickBot="1" x14ac:dyDescent="0.3">
      <c r="A958" s="148" t="s">
        <v>1528</v>
      </c>
      <c r="B958" s="149" t="s">
        <v>1529</v>
      </c>
      <c r="C958" s="155" t="s">
        <v>2902</v>
      </c>
      <c r="D958" s="149" t="s">
        <v>54</v>
      </c>
      <c r="E958" s="150">
        <v>695000000</v>
      </c>
      <c r="F958" s="150">
        <v>158910786622</v>
      </c>
      <c r="G958" s="150">
        <v>1589107866</v>
      </c>
    </row>
    <row r="959" spans="1:7" ht="15.75" thickBot="1" x14ac:dyDescent="0.3">
      <c r="A959" s="148" t="s">
        <v>916</v>
      </c>
      <c r="B959" s="149" t="s">
        <v>917</v>
      </c>
      <c r="C959" s="155" t="s">
        <v>3017</v>
      </c>
      <c r="D959" s="149" t="s">
        <v>54</v>
      </c>
      <c r="E959" s="150">
        <v>550000000</v>
      </c>
      <c r="F959" s="150">
        <v>135999286739</v>
      </c>
      <c r="G959" s="150">
        <v>1359992867</v>
      </c>
    </row>
    <row r="960" spans="1:7" ht="15.75" thickBot="1" x14ac:dyDescent="0.3">
      <c r="A960" s="148" t="s">
        <v>806</v>
      </c>
      <c r="B960" s="149" t="s">
        <v>807</v>
      </c>
      <c r="C960" s="155" t="s">
        <v>2655</v>
      </c>
      <c r="D960" s="149" t="s">
        <v>54</v>
      </c>
      <c r="E960" s="150">
        <v>900000000</v>
      </c>
      <c r="F960" s="150">
        <v>318070619993</v>
      </c>
      <c r="G960" s="150">
        <v>3180706200</v>
      </c>
    </row>
    <row r="961" spans="1:7" ht="15.75" thickBot="1" x14ac:dyDescent="0.3">
      <c r="A961" s="148" t="s">
        <v>1656</v>
      </c>
      <c r="B961" s="149" t="s">
        <v>1657</v>
      </c>
      <c r="C961" s="155" t="s">
        <v>3019</v>
      </c>
      <c r="D961" s="149" t="s">
        <v>54</v>
      </c>
      <c r="E961" s="150">
        <v>452830076</v>
      </c>
      <c r="F961" s="150">
        <v>229256612188</v>
      </c>
      <c r="G961" s="150">
        <v>2292566122</v>
      </c>
    </row>
    <row r="962" spans="1:7" ht="15.75" thickBot="1" x14ac:dyDescent="0.3">
      <c r="A962" s="148" t="s">
        <v>477</v>
      </c>
      <c r="B962" s="149" t="s">
        <v>478</v>
      </c>
      <c r="C962" s="155" t="s">
        <v>2788</v>
      </c>
      <c r="D962" s="149" t="s">
        <v>54</v>
      </c>
      <c r="E962" s="150">
        <v>137296420</v>
      </c>
      <c r="F962" s="150">
        <v>14193588522</v>
      </c>
      <c r="G962" s="150">
        <v>141935885</v>
      </c>
    </row>
    <row r="963" spans="1:7" ht="15.75" thickBot="1" x14ac:dyDescent="0.3">
      <c r="A963" s="148" t="s">
        <v>1252</v>
      </c>
      <c r="B963" s="149" t="s">
        <v>1253</v>
      </c>
      <c r="C963" s="155" t="s">
        <v>2660</v>
      </c>
      <c r="D963" s="149" t="s">
        <v>54</v>
      </c>
      <c r="E963" s="150">
        <v>227442000</v>
      </c>
      <c r="F963" s="150">
        <v>44070199795</v>
      </c>
      <c r="G963" s="150">
        <v>440701998</v>
      </c>
    </row>
    <row r="964" spans="1:7" ht="15.75" thickBot="1" x14ac:dyDescent="0.3">
      <c r="A964" s="148" t="s">
        <v>498</v>
      </c>
      <c r="B964" s="149" t="s">
        <v>499</v>
      </c>
      <c r="C964" s="155" t="s">
        <v>2675</v>
      </c>
      <c r="D964" s="149" t="s">
        <v>77</v>
      </c>
      <c r="E964" s="150">
        <v>231170121</v>
      </c>
      <c r="F964" s="150">
        <v>31275462883</v>
      </c>
      <c r="G964" s="150">
        <v>312754629</v>
      </c>
    </row>
    <row r="965" spans="1:7" ht="15.75" thickBot="1" x14ac:dyDescent="0.3">
      <c r="A965" s="148" t="s">
        <v>2051</v>
      </c>
      <c r="B965" s="149" t="s">
        <v>2052</v>
      </c>
      <c r="C965" s="155" t="s">
        <v>2885</v>
      </c>
      <c r="D965" s="149" t="s">
        <v>47</v>
      </c>
      <c r="E965" s="150">
        <v>508178699</v>
      </c>
      <c r="F965" s="150">
        <v>57418183444</v>
      </c>
      <c r="G965" s="150">
        <v>574181834</v>
      </c>
    </row>
    <row r="966" spans="1:7" ht="15.75" thickBot="1" x14ac:dyDescent="0.3">
      <c r="A966" s="148" t="s">
        <v>1064</v>
      </c>
      <c r="B966" s="149" t="s">
        <v>1065</v>
      </c>
      <c r="C966" s="155" t="s">
        <v>2660</v>
      </c>
      <c r="D966" s="149" t="s">
        <v>54</v>
      </c>
      <c r="E966" s="150">
        <v>166410000</v>
      </c>
      <c r="F966" s="150">
        <v>28387833473</v>
      </c>
      <c r="G966" s="150">
        <v>283878335</v>
      </c>
    </row>
    <row r="967" spans="1:7" ht="15.75" thickBot="1" x14ac:dyDescent="0.3">
      <c r="A967" s="40" t="s">
        <v>479</v>
      </c>
      <c r="B967" s="157" t="s">
        <v>480</v>
      </c>
      <c r="C967" s="155" t="s">
        <v>2771</v>
      </c>
      <c r="D967" s="157" t="s">
        <v>77</v>
      </c>
      <c r="E967" s="9">
        <v>7420920</v>
      </c>
      <c r="F967" s="9">
        <v>772326384</v>
      </c>
      <c r="G967" s="9">
        <v>7723264</v>
      </c>
    </row>
    <row r="968" spans="1:7" ht="15.75" thickBot="1" x14ac:dyDescent="0.3">
      <c r="A968" s="148" t="s">
        <v>2281</v>
      </c>
      <c r="B968" s="149" t="s">
        <v>2282</v>
      </c>
      <c r="C968" s="155" t="s">
        <v>2699</v>
      </c>
      <c r="D968" s="149" t="s">
        <v>54</v>
      </c>
      <c r="E968" s="150">
        <v>3100000</v>
      </c>
      <c r="F968" s="150">
        <v>4679257908</v>
      </c>
      <c r="G968" s="150">
        <v>46792579</v>
      </c>
    </row>
    <row r="969" spans="1:7" ht="15.75" thickBot="1" x14ac:dyDescent="0.3">
      <c r="A969" s="161" t="s">
        <v>2053</v>
      </c>
      <c r="B969" s="162" t="s">
        <v>2054</v>
      </c>
      <c r="C969" s="155" t="s">
        <v>2885</v>
      </c>
      <c r="D969" s="162" t="s">
        <v>47</v>
      </c>
      <c r="E969" s="163">
        <v>46115758</v>
      </c>
      <c r="F969" s="163">
        <v>987483590</v>
      </c>
      <c r="G969" s="163">
        <v>9874836</v>
      </c>
    </row>
    <row r="970" spans="1:7" ht="15.75" thickBot="1" x14ac:dyDescent="0.3">
      <c r="A970" s="148" t="s">
        <v>2148</v>
      </c>
      <c r="B970" s="149" t="s">
        <v>2149</v>
      </c>
      <c r="C970" s="155" t="s">
        <v>2899</v>
      </c>
      <c r="D970" s="149" t="s">
        <v>57</v>
      </c>
      <c r="E970" s="150">
        <v>11258351</v>
      </c>
      <c r="F970" s="150">
        <v>1160548381</v>
      </c>
      <c r="G970" s="150">
        <v>11605484</v>
      </c>
    </row>
    <row r="971" spans="1:7" ht="15.75" thickBot="1" x14ac:dyDescent="0.3">
      <c r="A971" s="148" t="s">
        <v>802</v>
      </c>
      <c r="B971" s="149" t="s">
        <v>803</v>
      </c>
      <c r="C971" s="155" t="s">
        <v>2805</v>
      </c>
      <c r="D971" s="149" t="s">
        <v>57</v>
      </c>
      <c r="E971" s="150">
        <v>3214273</v>
      </c>
      <c r="F971" s="150">
        <v>345992256</v>
      </c>
      <c r="G971" s="150">
        <v>3459923</v>
      </c>
    </row>
    <row r="972" spans="1:7" ht="15.75" thickBot="1" x14ac:dyDescent="0.3">
      <c r="A972" s="148" t="s">
        <v>1457</v>
      </c>
      <c r="B972" s="149" t="s">
        <v>1458</v>
      </c>
      <c r="C972" s="155" t="s">
        <v>1458</v>
      </c>
      <c r="D972" s="149" t="s">
        <v>77</v>
      </c>
      <c r="E972" s="150">
        <v>5230766</v>
      </c>
      <c r="F972" s="150">
        <v>525363570</v>
      </c>
      <c r="G972" s="150">
        <v>5253636</v>
      </c>
    </row>
    <row r="973" spans="1:7" ht="15.75" thickBot="1" x14ac:dyDescent="0.3">
      <c r="A973" s="148" t="s">
        <v>1676</v>
      </c>
      <c r="B973" s="149" t="s">
        <v>1677</v>
      </c>
      <c r="C973" s="155" t="s">
        <v>2990</v>
      </c>
      <c r="D973" s="149" t="s">
        <v>57</v>
      </c>
      <c r="E973" s="150">
        <v>10000000</v>
      </c>
      <c r="F973" s="150">
        <v>7044531620</v>
      </c>
      <c r="G973" s="150">
        <v>70445316</v>
      </c>
    </row>
    <row r="974" spans="1:7" ht="15.75" thickBot="1" x14ac:dyDescent="0.3">
      <c r="A974" s="151" t="s">
        <v>1778</v>
      </c>
      <c r="B974" s="152" t="s">
        <v>1779</v>
      </c>
      <c r="C974" s="155" t="s">
        <v>3013</v>
      </c>
      <c r="D974" s="152" t="s">
        <v>87</v>
      </c>
      <c r="E974" s="153">
        <v>362633258</v>
      </c>
      <c r="F974" s="153">
        <v>35131709632</v>
      </c>
      <c r="G974" s="153">
        <v>351317096</v>
      </c>
    </row>
    <row r="975" spans="1:7" ht="15.75" thickBot="1" x14ac:dyDescent="0.3">
      <c r="A975" s="148" t="s">
        <v>1062</v>
      </c>
      <c r="B975" s="149" t="s">
        <v>1063</v>
      </c>
      <c r="C975" s="155" t="s">
        <v>2855</v>
      </c>
      <c r="D975" s="149" t="s">
        <v>47</v>
      </c>
      <c r="E975" s="150">
        <v>14000000</v>
      </c>
      <c r="F975" s="150">
        <v>4865954062</v>
      </c>
      <c r="G975" s="150">
        <v>48659541</v>
      </c>
    </row>
    <row r="976" spans="1:7" ht="15.75" thickBot="1" x14ac:dyDescent="0.3">
      <c r="A976" s="148" t="s">
        <v>2359</v>
      </c>
      <c r="B976" s="149" t="s">
        <v>2360</v>
      </c>
      <c r="C976" s="155" t="s">
        <v>2360</v>
      </c>
      <c r="D976" s="149" t="s">
        <v>87</v>
      </c>
      <c r="E976" s="150">
        <v>5113636</v>
      </c>
      <c r="F976" s="150">
        <v>3276587428</v>
      </c>
      <c r="G976" s="150">
        <v>32765874</v>
      </c>
    </row>
    <row r="977" spans="1:7" ht="15.75" thickBot="1" x14ac:dyDescent="0.3">
      <c r="A977" s="148" t="s">
        <v>804</v>
      </c>
      <c r="B977" s="149" t="s">
        <v>805</v>
      </c>
      <c r="C977" s="155" t="s">
        <v>2786</v>
      </c>
      <c r="D977" s="149" t="s">
        <v>51</v>
      </c>
      <c r="E977" s="150">
        <v>108091394</v>
      </c>
      <c r="F977" s="150">
        <v>10962236039</v>
      </c>
      <c r="G977" s="150">
        <v>109622360</v>
      </c>
    </row>
    <row r="978" spans="1:7" ht="15.75" thickBot="1" x14ac:dyDescent="0.3">
      <c r="A978" s="148" t="s">
        <v>2430</v>
      </c>
      <c r="B978" s="149" t="s">
        <v>2431</v>
      </c>
      <c r="C978" s="155" t="s">
        <v>2964</v>
      </c>
      <c r="D978" s="149" t="s">
        <v>77</v>
      </c>
      <c r="E978" s="150">
        <v>3000000</v>
      </c>
      <c r="F978" s="150">
        <v>884117383</v>
      </c>
      <c r="G978" s="150">
        <v>8841174</v>
      </c>
    </row>
    <row r="979" spans="1:7" ht="15.75" thickBot="1" x14ac:dyDescent="0.3">
      <c r="A979" s="40" t="s">
        <v>800</v>
      </c>
      <c r="B979" s="157" t="s">
        <v>801</v>
      </c>
      <c r="C979" s="155" t="s">
        <v>2813</v>
      </c>
      <c r="D979" s="157" t="s">
        <v>57</v>
      </c>
      <c r="E979" s="9">
        <v>1268708</v>
      </c>
      <c r="F979" s="9">
        <v>2679881500</v>
      </c>
      <c r="G979" s="9">
        <v>26798815</v>
      </c>
    </row>
    <row r="980" spans="1:7" ht="15.75" thickBot="1" x14ac:dyDescent="0.3">
      <c r="A980" s="151" t="s">
        <v>500</v>
      </c>
      <c r="B980" s="152" t="s">
        <v>501</v>
      </c>
      <c r="C980" s="155" t="s">
        <v>2676</v>
      </c>
      <c r="D980" s="152" t="s">
        <v>57</v>
      </c>
      <c r="E980" s="153">
        <v>6000000</v>
      </c>
      <c r="F980" s="153">
        <v>572092485</v>
      </c>
      <c r="G980" s="153">
        <v>5720925</v>
      </c>
    </row>
    <row r="981" spans="1:7" ht="15.75" thickBot="1" x14ac:dyDescent="0.3">
      <c r="A981" s="148" t="s">
        <v>1865</v>
      </c>
      <c r="B981" s="149" t="s">
        <v>1866</v>
      </c>
      <c r="C981" s="155" t="s">
        <v>2883</v>
      </c>
      <c r="D981" s="149" t="s">
        <v>77</v>
      </c>
      <c r="E981" s="150">
        <v>7000000</v>
      </c>
      <c r="F981" s="150">
        <v>1212153441</v>
      </c>
      <c r="G981" s="150">
        <v>12121534</v>
      </c>
    </row>
    <row r="982" spans="1:7" ht="15.75" thickBot="1" x14ac:dyDescent="0.3">
      <c r="A982" s="148" t="s">
        <v>1408</v>
      </c>
      <c r="B982" s="149" t="s">
        <v>1409</v>
      </c>
      <c r="C982" s="155" t="s">
        <v>2714</v>
      </c>
      <c r="D982" s="149" t="s">
        <v>47</v>
      </c>
      <c r="E982" s="150">
        <v>5177419</v>
      </c>
      <c r="F982" s="150">
        <v>1537849384</v>
      </c>
      <c r="G982" s="150">
        <v>15378494</v>
      </c>
    </row>
    <row r="983" spans="1:7" ht="15.75" thickBot="1" x14ac:dyDescent="0.3">
      <c r="A983" s="148" t="s">
        <v>1570</v>
      </c>
      <c r="B983" s="149" t="s">
        <v>1571</v>
      </c>
      <c r="C983" s="155" t="s">
        <v>2976</v>
      </c>
      <c r="D983" s="149" t="s">
        <v>47</v>
      </c>
      <c r="E983" s="150">
        <v>5000000</v>
      </c>
      <c r="F983" s="150">
        <v>1048217348</v>
      </c>
      <c r="G983" s="150">
        <v>10482173</v>
      </c>
    </row>
    <row r="984" spans="1:7" ht="15.75" thickBot="1" x14ac:dyDescent="0.3">
      <c r="A984" s="151" t="s">
        <v>920</v>
      </c>
      <c r="B984" s="152" t="s">
        <v>921</v>
      </c>
      <c r="C984" s="155" t="s">
        <v>921</v>
      </c>
      <c r="D984" s="152" t="s">
        <v>47</v>
      </c>
      <c r="E984" s="153">
        <v>58000000</v>
      </c>
      <c r="F984" s="153">
        <v>5088971268</v>
      </c>
      <c r="G984" s="153">
        <v>50889713</v>
      </c>
    </row>
    <row r="985" spans="1:7" ht="15.75" thickBot="1" x14ac:dyDescent="0.3">
      <c r="A985" s="148" t="s">
        <v>1068</v>
      </c>
      <c r="B985" s="149" t="s">
        <v>1069</v>
      </c>
      <c r="C985" s="155" t="s">
        <v>2656</v>
      </c>
      <c r="D985" s="149" t="s">
        <v>77</v>
      </c>
      <c r="E985" s="150">
        <v>375100000</v>
      </c>
      <c r="F985" s="150">
        <v>41215129440</v>
      </c>
      <c r="G985" s="150">
        <v>412151294</v>
      </c>
    </row>
    <row r="986" spans="1:7" ht="15.75" thickBot="1" x14ac:dyDescent="0.3">
      <c r="A986" s="148" t="s">
        <v>1790</v>
      </c>
      <c r="B986" s="149" t="s">
        <v>1791</v>
      </c>
      <c r="C986" s="155" t="s">
        <v>2737</v>
      </c>
      <c r="D986" s="149" t="s">
        <v>54</v>
      </c>
      <c r="E986" s="150">
        <v>12000000</v>
      </c>
      <c r="F986" s="150">
        <v>1504319529</v>
      </c>
      <c r="G986" s="150">
        <v>15043195</v>
      </c>
    </row>
    <row r="987" spans="1:7" ht="15.75" thickBot="1" x14ac:dyDescent="0.3">
      <c r="A987" s="148" t="s">
        <v>1688</v>
      </c>
      <c r="B987" s="149" t="s">
        <v>1689</v>
      </c>
      <c r="C987" s="155" t="s">
        <v>1689</v>
      </c>
      <c r="D987" s="149" t="s">
        <v>77</v>
      </c>
      <c r="E987" s="150">
        <v>16000000</v>
      </c>
      <c r="F987" s="150">
        <v>3901322662</v>
      </c>
      <c r="G987" s="150">
        <v>39013227</v>
      </c>
    </row>
    <row r="988" spans="1:7" ht="15.75" thickBot="1" x14ac:dyDescent="0.3">
      <c r="A988" s="148" t="s">
        <v>481</v>
      </c>
      <c r="B988" s="149" t="s">
        <v>482</v>
      </c>
      <c r="C988" s="155" t="s">
        <v>2880</v>
      </c>
      <c r="D988" s="149" t="s">
        <v>47</v>
      </c>
      <c r="E988" s="150">
        <v>1212169</v>
      </c>
      <c r="F988" s="150">
        <v>312634552</v>
      </c>
      <c r="G988" s="150">
        <v>3126346</v>
      </c>
    </row>
    <row r="989" spans="1:7" ht="15.75" thickBot="1" x14ac:dyDescent="0.3">
      <c r="A989" s="148" t="s">
        <v>1788</v>
      </c>
      <c r="B989" s="149" t="s">
        <v>1789</v>
      </c>
      <c r="C989" s="155" t="s">
        <v>2682</v>
      </c>
      <c r="D989" s="149" t="s">
        <v>77</v>
      </c>
      <c r="E989" s="150">
        <v>15000000</v>
      </c>
      <c r="F989" s="150">
        <v>5953456808</v>
      </c>
      <c r="G989" s="150">
        <v>59534568</v>
      </c>
    </row>
    <row r="990" spans="1:7" ht="15.75" thickBot="1" x14ac:dyDescent="0.3">
      <c r="A990" s="148" t="s">
        <v>2485</v>
      </c>
      <c r="B990" s="149" t="s">
        <v>2486</v>
      </c>
      <c r="C990" s="155" t="s">
        <v>2766</v>
      </c>
      <c r="D990" s="149" t="s">
        <v>87</v>
      </c>
      <c r="E990" s="150">
        <v>31826</v>
      </c>
      <c r="F990" s="150">
        <v>366923926</v>
      </c>
      <c r="G990" s="150">
        <v>3669239</v>
      </c>
    </row>
    <row r="991" spans="1:7" ht="15.75" thickBot="1" x14ac:dyDescent="0.3">
      <c r="A991" s="148" t="s">
        <v>918</v>
      </c>
      <c r="B991" s="149" t="s">
        <v>919</v>
      </c>
      <c r="C991" s="155" t="s">
        <v>2820</v>
      </c>
      <c r="D991" s="149" t="s">
        <v>347</v>
      </c>
      <c r="E991" s="150">
        <v>1837000</v>
      </c>
      <c r="F991" s="150">
        <v>187104738</v>
      </c>
      <c r="G991" s="150">
        <v>1871047</v>
      </c>
    </row>
    <row r="992" spans="1:7" ht="15.75" thickBot="1" x14ac:dyDescent="0.3">
      <c r="A992" s="148" t="s">
        <v>491</v>
      </c>
      <c r="B992" s="149" t="s">
        <v>492</v>
      </c>
      <c r="C992" s="155" t="s">
        <v>492</v>
      </c>
      <c r="D992" s="149" t="s">
        <v>47</v>
      </c>
      <c r="E992" s="150">
        <v>7108046</v>
      </c>
      <c r="F992" s="150">
        <v>780942753</v>
      </c>
      <c r="G992" s="150">
        <v>7809428</v>
      </c>
    </row>
    <row r="993" spans="1:7" ht="15.75" thickBot="1" x14ac:dyDescent="0.3">
      <c r="A993" s="148" t="s">
        <v>1406</v>
      </c>
      <c r="B993" s="149" t="s">
        <v>1407</v>
      </c>
      <c r="C993" s="155" t="s">
        <v>2839</v>
      </c>
      <c r="D993" s="149" t="s">
        <v>77</v>
      </c>
      <c r="E993" s="150">
        <v>20000000</v>
      </c>
      <c r="F993" s="150">
        <v>2513646750</v>
      </c>
      <c r="G993" s="150">
        <v>25136468</v>
      </c>
    </row>
    <row r="994" spans="1:7" ht="15.75" thickBot="1" x14ac:dyDescent="0.3">
      <c r="A994" s="148" t="s">
        <v>1743</v>
      </c>
      <c r="B994" s="149" t="s">
        <v>1744</v>
      </c>
      <c r="C994" s="155" t="s">
        <v>2725</v>
      </c>
      <c r="D994" s="149" t="s">
        <v>54</v>
      </c>
      <c r="E994" s="150">
        <v>68055174</v>
      </c>
      <c r="F994" s="150">
        <v>84042688660</v>
      </c>
      <c r="G994" s="150">
        <v>840426887</v>
      </c>
    </row>
    <row r="995" spans="1:7" ht="15.75" thickBot="1" x14ac:dyDescent="0.3">
      <c r="A995" s="148" t="s">
        <v>489</v>
      </c>
      <c r="B995" s="149" t="s">
        <v>490</v>
      </c>
      <c r="C995" s="155" t="s">
        <v>2809</v>
      </c>
      <c r="D995" s="149" t="s">
        <v>57</v>
      </c>
      <c r="E995" s="150">
        <v>48146393</v>
      </c>
      <c r="F995" s="150">
        <v>4834641576</v>
      </c>
      <c r="G995" s="150">
        <v>48346416</v>
      </c>
    </row>
    <row r="996" spans="1:7" ht="15.75" thickBot="1" x14ac:dyDescent="0.3">
      <c r="A996" s="148" t="s">
        <v>483</v>
      </c>
      <c r="B996" s="149" t="s">
        <v>484</v>
      </c>
      <c r="C996" s="155" t="s">
        <v>484</v>
      </c>
      <c r="D996" s="149" t="s">
        <v>77</v>
      </c>
      <c r="E996" s="150">
        <v>16815261</v>
      </c>
      <c r="F996" s="150">
        <v>1703646735</v>
      </c>
      <c r="G996" s="150">
        <v>17036467</v>
      </c>
    </row>
    <row r="997" spans="1:7" ht="15.75" thickBot="1" x14ac:dyDescent="0.3">
      <c r="A997" s="40" t="s">
        <v>2422</v>
      </c>
      <c r="B997" s="157" t="s">
        <v>2423</v>
      </c>
      <c r="C997" s="155" t="s">
        <v>2802</v>
      </c>
      <c r="D997" s="157" t="s">
        <v>54</v>
      </c>
      <c r="E997" s="9">
        <v>207136</v>
      </c>
      <c r="F997" s="9">
        <v>9896100000</v>
      </c>
      <c r="G997" s="9">
        <v>98961000</v>
      </c>
    </row>
    <row r="998" spans="1:7" ht="15.75" thickBot="1" x14ac:dyDescent="0.3">
      <c r="A998" s="148" t="s">
        <v>1886</v>
      </c>
      <c r="B998" s="149" t="s">
        <v>1887</v>
      </c>
      <c r="C998" s="155" t="s">
        <v>2747</v>
      </c>
      <c r="D998" s="149" t="s">
        <v>77</v>
      </c>
      <c r="E998" s="150">
        <v>10716958</v>
      </c>
      <c r="F998" s="150">
        <v>1148077400</v>
      </c>
      <c r="G998" s="150">
        <v>11480774</v>
      </c>
    </row>
    <row r="999" spans="1:7" ht="15.75" thickBot="1" x14ac:dyDescent="0.3">
      <c r="A999" s="148" t="s">
        <v>928</v>
      </c>
      <c r="B999" s="149" t="s">
        <v>929</v>
      </c>
      <c r="C999" s="155" t="s">
        <v>2788</v>
      </c>
      <c r="D999" s="149" t="s">
        <v>54</v>
      </c>
      <c r="E999" s="150">
        <v>2581836</v>
      </c>
      <c r="F999" s="150">
        <v>265163275</v>
      </c>
      <c r="G999" s="150">
        <v>2651633</v>
      </c>
    </row>
    <row r="1000" spans="1:7" ht="15.75" thickBot="1" x14ac:dyDescent="0.3">
      <c r="A1000" s="148" t="s">
        <v>1763</v>
      </c>
      <c r="B1000" s="149" t="s">
        <v>3058</v>
      </c>
      <c r="C1000" s="155" t="s">
        <v>2769</v>
      </c>
      <c r="D1000" s="149" t="s">
        <v>57</v>
      </c>
      <c r="E1000" s="150">
        <v>2462933</v>
      </c>
      <c r="F1000" s="150">
        <v>407122611</v>
      </c>
      <c r="G1000" s="150">
        <v>4071226</v>
      </c>
    </row>
    <row r="1001" spans="1:7" ht="15.75" thickBot="1" x14ac:dyDescent="0.3">
      <c r="A1001" s="148" t="s">
        <v>493</v>
      </c>
      <c r="B1001" s="149" t="s">
        <v>494</v>
      </c>
      <c r="C1001" s="155" t="s">
        <v>2773</v>
      </c>
      <c r="D1001" s="149" t="s">
        <v>47</v>
      </c>
      <c r="E1001" s="150">
        <v>41000000</v>
      </c>
      <c r="F1001" s="150">
        <v>4152693564</v>
      </c>
      <c r="G1001" s="150">
        <v>41526936</v>
      </c>
    </row>
    <row r="1002" spans="1:7" ht="15.75" thickBot="1" x14ac:dyDescent="0.3">
      <c r="A1002" s="148" t="s">
        <v>496</v>
      </c>
      <c r="B1002" s="149" t="s">
        <v>497</v>
      </c>
      <c r="C1002" s="155" t="s">
        <v>2864</v>
      </c>
      <c r="D1002" s="149" t="s">
        <v>77</v>
      </c>
      <c r="E1002" s="150">
        <v>20000000</v>
      </c>
      <c r="F1002" s="150">
        <v>2592309642</v>
      </c>
      <c r="G1002" s="150">
        <v>25923096</v>
      </c>
    </row>
    <row r="1003" spans="1:7" ht="15.75" thickBot="1" x14ac:dyDescent="0.3">
      <c r="A1003" s="151" t="s">
        <v>1125</v>
      </c>
      <c r="B1003" s="152" t="s">
        <v>1126</v>
      </c>
      <c r="C1003" s="155" t="s">
        <v>2695</v>
      </c>
      <c r="D1003" s="152" t="s">
        <v>77</v>
      </c>
      <c r="E1003" s="153">
        <v>27860792</v>
      </c>
      <c r="F1003" s="153">
        <v>2416601729</v>
      </c>
      <c r="G1003" s="153">
        <v>24166017</v>
      </c>
    </row>
    <row r="1004" spans="1:7" ht="15.75" thickBot="1" x14ac:dyDescent="0.3">
      <c r="A1004" s="148" t="s">
        <v>1650</v>
      </c>
      <c r="B1004" s="149" t="s">
        <v>1651</v>
      </c>
      <c r="C1004" s="155" t="s">
        <v>2697</v>
      </c>
      <c r="D1004" s="149" t="s">
        <v>47</v>
      </c>
      <c r="E1004" s="150">
        <v>4684474</v>
      </c>
      <c r="F1004" s="150">
        <v>851611731</v>
      </c>
      <c r="G1004" s="150">
        <v>8516117</v>
      </c>
    </row>
    <row r="1005" spans="1:7" ht="15.75" thickBot="1" x14ac:dyDescent="0.3">
      <c r="A1005" s="148" t="s">
        <v>485</v>
      </c>
      <c r="B1005" s="149" t="s">
        <v>486</v>
      </c>
      <c r="C1005" s="155" t="s">
        <v>2791</v>
      </c>
      <c r="D1005" s="149" t="s">
        <v>42</v>
      </c>
      <c r="E1005" s="150">
        <v>41368506</v>
      </c>
      <c r="F1005" s="150">
        <v>4255144485</v>
      </c>
      <c r="G1005" s="150">
        <v>42551445</v>
      </c>
    </row>
    <row r="1006" spans="1:7" ht="15.75" thickBot="1" x14ac:dyDescent="0.3">
      <c r="A1006" s="148" t="s">
        <v>487</v>
      </c>
      <c r="B1006" s="149" t="s">
        <v>488</v>
      </c>
      <c r="C1006" s="155" t="s">
        <v>488</v>
      </c>
      <c r="D1006" s="149" t="s">
        <v>51</v>
      </c>
      <c r="E1006" s="150">
        <v>31176830</v>
      </c>
      <c r="F1006" s="150">
        <v>3161326749</v>
      </c>
      <c r="G1006" s="150">
        <v>31613267</v>
      </c>
    </row>
    <row r="1007" spans="1:7" ht="15.75" thickBot="1" x14ac:dyDescent="0.3">
      <c r="A1007" s="148" t="s">
        <v>1504</v>
      </c>
      <c r="B1007" s="149" t="s">
        <v>1505</v>
      </c>
      <c r="C1007" s="155" t="s">
        <v>2694</v>
      </c>
      <c r="D1007" s="149" t="s">
        <v>77</v>
      </c>
      <c r="E1007" s="150">
        <v>19117360</v>
      </c>
      <c r="F1007" s="150">
        <v>3343633124</v>
      </c>
      <c r="G1007" s="150">
        <v>33436331</v>
      </c>
    </row>
    <row r="1008" spans="1:7" ht="15.75" thickBot="1" x14ac:dyDescent="0.3">
      <c r="A1008" s="148" t="s">
        <v>2399</v>
      </c>
      <c r="B1008" s="149" t="s">
        <v>2400</v>
      </c>
      <c r="C1008" s="155" t="s">
        <v>2694</v>
      </c>
      <c r="D1008" s="149" t="s">
        <v>77</v>
      </c>
      <c r="E1008" s="150">
        <v>2984663</v>
      </c>
      <c r="F1008" s="150">
        <v>1317897958</v>
      </c>
      <c r="G1008" s="150">
        <v>13178980</v>
      </c>
    </row>
    <row r="1009" spans="1:7" ht="15.75" thickBot="1" x14ac:dyDescent="0.3">
      <c r="A1009" s="148" t="s">
        <v>1254</v>
      </c>
      <c r="B1009" s="149" t="s">
        <v>1255</v>
      </c>
      <c r="C1009" s="155" t="s">
        <v>2751</v>
      </c>
      <c r="D1009" s="149" t="s">
        <v>42</v>
      </c>
      <c r="E1009" s="150">
        <v>16758515</v>
      </c>
      <c r="F1009" s="150">
        <v>1715877041</v>
      </c>
      <c r="G1009" s="150">
        <v>17158770</v>
      </c>
    </row>
    <row r="1010" spans="1:7" ht="15.75" thickBot="1" x14ac:dyDescent="0.3">
      <c r="A1010" s="148" t="s">
        <v>1256</v>
      </c>
      <c r="B1010" s="149" t="s">
        <v>1257</v>
      </c>
      <c r="C1010" s="155" t="s">
        <v>2751</v>
      </c>
      <c r="D1010" s="149" t="s">
        <v>42</v>
      </c>
      <c r="E1010" s="150">
        <v>22128452</v>
      </c>
      <c r="F1010" s="150">
        <v>2272186706</v>
      </c>
      <c r="G1010" s="150">
        <v>22721867</v>
      </c>
    </row>
    <row r="1011" spans="1:7" ht="15.75" thickBot="1" x14ac:dyDescent="0.3">
      <c r="A1011" s="148" t="s">
        <v>2467</v>
      </c>
      <c r="B1011" s="149" t="s">
        <v>2468</v>
      </c>
      <c r="C1011" s="155" t="s">
        <v>2694</v>
      </c>
      <c r="D1011" s="149" t="s">
        <v>77</v>
      </c>
      <c r="E1011" s="150">
        <v>7710750</v>
      </c>
      <c r="F1011" s="150">
        <v>1161534991</v>
      </c>
      <c r="G1011" s="150">
        <v>11615350</v>
      </c>
    </row>
    <row r="1012" spans="1:7" ht="15.75" thickBot="1" x14ac:dyDescent="0.3">
      <c r="A1012" s="148" t="s">
        <v>2459</v>
      </c>
      <c r="B1012" s="149" t="s">
        <v>2460</v>
      </c>
      <c r="C1012" s="155" t="s">
        <v>2694</v>
      </c>
      <c r="D1012" s="149" t="s">
        <v>77</v>
      </c>
      <c r="E1012" s="150">
        <v>15939809</v>
      </c>
      <c r="F1012" s="150">
        <v>4906383555</v>
      </c>
      <c r="G1012" s="150">
        <v>49063836</v>
      </c>
    </row>
    <row r="1013" spans="1:7" ht="15.75" thickBot="1" x14ac:dyDescent="0.3">
      <c r="A1013" s="148" t="s">
        <v>1258</v>
      </c>
      <c r="B1013" s="149" t="s">
        <v>1259</v>
      </c>
      <c r="C1013" s="155" t="s">
        <v>2751</v>
      </c>
      <c r="D1013" s="149" t="s">
        <v>42</v>
      </c>
      <c r="E1013" s="150">
        <v>10639250</v>
      </c>
      <c r="F1013" s="150">
        <v>1092315590</v>
      </c>
      <c r="G1013" s="150">
        <v>10923156</v>
      </c>
    </row>
    <row r="1014" spans="1:7" ht="15.75" thickBot="1" x14ac:dyDescent="0.3">
      <c r="A1014" s="148" t="s">
        <v>2432</v>
      </c>
      <c r="B1014" s="149" t="s">
        <v>2433</v>
      </c>
      <c r="C1014" s="155" t="s">
        <v>2694</v>
      </c>
      <c r="D1014" s="149" t="s">
        <v>77</v>
      </c>
      <c r="E1014" s="150">
        <v>4099633</v>
      </c>
      <c r="F1014" s="150">
        <v>1649276945</v>
      </c>
      <c r="G1014" s="150">
        <v>16492769</v>
      </c>
    </row>
    <row r="1015" spans="1:7" ht="15.75" thickBot="1" x14ac:dyDescent="0.3">
      <c r="A1015" s="148" t="s">
        <v>1260</v>
      </c>
      <c r="B1015" s="149" t="s">
        <v>1261</v>
      </c>
      <c r="C1015" s="155" t="s">
        <v>2751</v>
      </c>
      <c r="D1015" s="149" t="s">
        <v>42</v>
      </c>
      <c r="E1015" s="150">
        <v>20174592</v>
      </c>
      <c r="F1015" s="150">
        <v>2083926552</v>
      </c>
      <c r="G1015" s="150">
        <v>20839266</v>
      </c>
    </row>
    <row r="1016" spans="1:7" ht="15.75" thickBot="1" x14ac:dyDescent="0.3">
      <c r="A1016" s="158" t="s">
        <v>2343</v>
      </c>
      <c r="B1016" s="159" t="s">
        <v>2344</v>
      </c>
      <c r="C1016" s="155" t="s">
        <v>2694</v>
      </c>
      <c r="D1016" s="159" t="s">
        <v>77</v>
      </c>
      <c r="E1016" s="160">
        <v>6321320</v>
      </c>
      <c r="F1016" s="160">
        <v>1750303520</v>
      </c>
      <c r="G1016" s="160">
        <v>17503035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Cuadro de Mando</vt:lpstr>
      <vt:lpstr>Comp 2024-2025</vt:lpstr>
      <vt:lpstr>Comp 2025-2026</vt:lpstr>
      <vt:lpstr>Comp PP 2025-2026</vt:lpstr>
      <vt:lpstr>Comp Aportes</vt:lpstr>
      <vt:lpstr>80-20</vt:lpstr>
      <vt:lpstr>Oport Crecimiento Zona</vt:lpstr>
      <vt:lpstr>Oportunidad Crecimiento</vt:lpstr>
      <vt:lpstr>2024</vt:lpstr>
      <vt:lpstr>2025</vt:lpstr>
      <vt:lpstr>2026</vt:lpstr>
      <vt:lpstr>Periodo Parcial 2025</vt:lpstr>
      <vt:lpstr>Periodo Parcial 2026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Arce</dc:creator>
  <cp:lastModifiedBy>Oscar Arce</cp:lastModifiedBy>
  <dcterms:created xsi:type="dcterms:W3CDTF">2026-03-25T16:04:09Z</dcterms:created>
  <dcterms:modified xsi:type="dcterms:W3CDTF">2026-08-28T16:12:36Z</dcterms:modified>
</cp:coreProperties>
</file>